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D0D7F62D-A4AF-4E8D-AFBF-5F5CA3678C83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ummary" sheetId="1" r:id="rId1"/>
    <sheet name="Cleaning Summary" sheetId="2" r:id="rId2"/>
    <sheet name="Customer Names" sheetId="3" r:id="rId3"/>
    <sheet name="Medical Examinations" sheetId="4" r:id="rId4"/>
    <sheet name="Hospitalisation Details" sheetId="5" r:id="rId5"/>
    <sheet name="Healthcare" sheetId="6" r:id="rId6"/>
    <sheet name="Analysis" sheetId="7" r:id="rId7"/>
    <sheet name="Chart Data" sheetId="8" r:id="rId8"/>
    <sheet name="Dashboard" sheetId="9" r:id="rId9"/>
  </sheets>
  <definedNames>
    <definedName name="_xlnm._FilterDatabase" localSheetId="5" hidden="1">Healthcare!$A$1:$Q$2336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0" i="7" l="1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C4" i="7"/>
  <c r="C3" i="7"/>
  <c r="D2336" i="6"/>
  <c r="C2336" i="6"/>
  <c r="A2336" i="6"/>
  <c r="A2335" i="6"/>
  <c r="M2334" i="6"/>
  <c r="D2334" i="6"/>
  <c r="C2334" i="6"/>
  <c r="A2334" i="6"/>
  <c r="A2333" i="6"/>
  <c r="M2332" i="6"/>
  <c r="D2332" i="6"/>
  <c r="C2332" i="6"/>
  <c r="A2332" i="6"/>
  <c r="C2331" i="6"/>
  <c r="A2331" i="6"/>
  <c r="A2330" i="6"/>
  <c r="A2329" i="6"/>
  <c r="D2328" i="6"/>
  <c r="C2328" i="6"/>
  <c r="A2328" i="6"/>
  <c r="M2327" i="6"/>
  <c r="D2327" i="6"/>
  <c r="C2327" i="6"/>
  <c r="A2327" i="6"/>
  <c r="C2326" i="6"/>
  <c r="A2326" i="6"/>
  <c r="A2325" i="6"/>
  <c r="M2324" i="6"/>
  <c r="D2324" i="6"/>
  <c r="C2324" i="6"/>
  <c r="A2324" i="6"/>
  <c r="C2323" i="6"/>
  <c r="A2323" i="6"/>
  <c r="A2322" i="6"/>
  <c r="M2321" i="6"/>
  <c r="C2321" i="6"/>
  <c r="A2321" i="6"/>
  <c r="D2320" i="6"/>
  <c r="C2320" i="6"/>
  <c r="A2320" i="6"/>
  <c r="A2319" i="6"/>
  <c r="M2318" i="6"/>
  <c r="D2318" i="6"/>
  <c r="C2318" i="6"/>
  <c r="A2318" i="6"/>
  <c r="M2317" i="6"/>
  <c r="A2317" i="6"/>
  <c r="M2316" i="6"/>
  <c r="D2316" i="6"/>
  <c r="C2316" i="6"/>
  <c r="A2316" i="6"/>
  <c r="C2315" i="6"/>
  <c r="A2315" i="6"/>
  <c r="A2314" i="6"/>
  <c r="M2313" i="6"/>
  <c r="C2313" i="6"/>
  <c r="A2313" i="6"/>
  <c r="D2312" i="6"/>
  <c r="C2312" i="6"/>
  <c r="A2312" i="6"/>
  <c r="A2311" i="6"/>
  <c r="D2310" i="6"/>
  <c r="A2310" i="6"/>
  <c r="M2309" i="6"/>
  <c r="C2309" i="6"/>
  <c r="A2309" i="6"/>
  <c r="M2308" i="6"/>
  <c r="D2308" i="6"/>
  <c r="C2308" i="6"/>
  <c r="A2308" i="6"/>
  <c r="M2307" i="6"/>
  <c r="D2307" i="6"/>
  <c r="C2307" i="6"/>
  <c r="A2307" i="6"/>
  <c r="A2306" i="6"/>
  <c r="C2305" i="6"/>
  <c r="A2305" i="6"/>
  <c r="D2304" i="6"/>
  <c r="C2304" i="6"/>
  <c r="A2304" i="6"/>
  <c r="M2303" i="6"/>
  <c r="C2303" i="6"/>
  <c r="A2303" i="6"/>
  <c r="A2302" i="6"/>
  <c r="M2301" i="6"/>
  <c r="D2301" i="6"/>
  <c r="C2301" i="6"/>
  <c r="A2301" i="6"/>
  <c r="M2300" i="6"/>
  <c r="D2300" i="6"/>
  <c r="C2300" i="6"/>
  <c r="A2300" i="6"/>
  <c r="M2299" i="6"/>
  <c r="C2299" i="6"/>
  <c r="A2299" i="6"/>
  <c r="A2298" i="6"/>
  <c r="M2297" i="6"/>
  <c r="A2297" i="6"/>
  <c r="D2296" i="6"/>
  <c r="C2296" i="6"/>
  <c r="A2296" i="6"/>
  <c r="M2295" i="6"/>
  <c r="D2295" i="6"/>
  <c r="C2295" i="6"/>
  <c r="A2295" i="6"/>
  <c r="A2294" i="6"/>
  <c r="D2293" i="6"/>
  <c r="A2293" i="6"/>
  <c r="M2292" i="6"/>
  <c r="D2292" i="6"/>
  <c r="C2292" i="6"/>
  <c r="A2292" i="6"/>
  <c r="A2291" i="6"/>
  <c r="A2290" i="6"/>
  <c r="C2289" i="6"/>
  <c r="A2289" i="6"/>
  <c r="A2288" i="6"/>
  <c r="M2287" i="6"/>
  <c r="D2287" i="6"/>
  <c r="A2287" i="6"/>
  <c r="A2286" i="6"/>
  <c r="C2285" i="6"/>
  <c r="A2285" i="6"/>
  <c r="M2284" i="6"/>
  <c r="D2284" i="6"/>
  <c r="C2284" i="6"/>
  <c r="A2284" i="6"/>
  <c r="M2283" i="6"/>
  <c r="D2283" i="6"/>
  <c r="C2283" i="6"/>
  <c r="A2283" i="6"/>
  <c r="C2282" i="6"/>
  <c r="A2282" i="6"/>
  <c r="M2281" i="6"/>
  <c r="D2281" i="6"/>
  <c r="C2281" i="6"/>
  <c r="A2281" i="6"/>
  <c r="A2280" i="6"/>
  <c r="M2279" i="6"/>
  <c r="D2279" i="6"/>
  <c r="A2279" i="6"/>
  <c r="A2278" i="6"/>
  <c r="C2277" i="6"/>
  <c r="A2277" i="6"/>
  <c r="M2276" i="6"/>
  <c r="D2276" i="6"/>
  <c r="C2276" i="6"/>
  <c r="A2276" i="6"/>
  <c r="D2275" i="6"/>
  <c r="A2275" i="6"/>
  <c r="C2274" i="6"/>
  <c r="A2274" i="6"/>
  <c r="M2273" i="6"/>
  <c r="D2273" i="6"/>
  <c r="C2273" i="6"/>
  <c r="A2273" i="6"/>
  <c r="A2272" i="6"/>
  <c r="M2271" i="6"/>
  <c r="D2271" i="6"/>
  <c r="A2271" i="6"/>
  <c r="A2270" i="6"/>
  <c r="C2269" i="6"/>
  <c r="A2269" i="6"/>
  <c r="M2268" i="6"/>
  <c r="D2268" i="6"/>
  <c r="C2268" i="6"/>
  <c r="A2268" i="6"/>
  <c r="M2267" i="6"/>
  <c r="D2267" i="6"/>
  <c r="C2267" i="6"/>
  <c r="A2267" i="6"/>
  <c r="C2266" i="6"/>
  <c r="A2266" i="6"/>
  <c r="M2265" i="6"/>
  <c r="D2265" i="6"/>
  <c r="C2265" i="6"/>
  <c r="A2265" i="6"/>
  <c r="A2264" i="6"/>
  <c r="M2263" i="6"/>
  <c r="D2263" i="6"/>
  <c r="A2263" i="6"/>
  <c r="A2262" i="6"/>
  <c r="C2261" i="6"/>
  <c r="A2261" i="6"/>
  <c r="M2260" i="6"/>
  <c r="D2260" i="6"/>
  <c r="C2260" i="6"/>
  <c r="A2260" i="6"/>
  <c r="A2259" i="6"/>
  <c r="C2258" i="6"/>
  <c r="A2258" i="6"/>
  <c r="M2257" i="6"/>
  <c r="D2257" i="6"/>
  <c r="C2257" i="6"/>
  <c r="A2257" i="6"/>
  <c r="A2256" i="6"/>
  <c r="M2255" i="6"/>
  <c r="D2255" i="6"/>
  <c r="A2255" i="6"/>
  <c r="A2254" i="6"/>
  <c r="C2253" i="6"/>
  <c r="A2253" i="6"/>
  <c r="M2252" i="6"/>
  <c r="D2252" i="6"/>
  <c r="C2252" i="6"/>
  <c r="A2252" i="6"/>
  <c r="M2251" i="6"/>
  <c r="D2251" i="6"/>
  <c r="C2251" i="6"/>
  <c r="A2251" i="6"/>
  <c r="C2250" i="6"/>
  <c r="A2250" i="6"/>
  <c r="M2249" i="6"/>
  <c r="D2249" i="6"/>
  <c r="C2249" i="6"/>
  <c r="A2249" i="6"/>
  <c r="A2248" i="6"/>
  <c r="M2247" i="6"/>
  <c r="D2247" i="6"/>
  <c r="A2247" i="6"/>
  <c r="A2246" i="6"/>
  <c r="C2245" i="6"/>
  <c r="A2245" i="6"/>
  <c r="M2244" i="6"/>
  <c r="D2244" i="6"/>
  <c r="C2244" i="6"/>
  <c r="A2244" i="6"/>
  <c r="D2243" i="6"/>
  <c r="A2243" i="6"/>
  <c r="C2242" i="6"/>
  <c r="A2242" i="6"/>
  <c r="M2241" i="6"/>
  <c r="D2241" i="6"/>
  <c r="C2241" i="6"/>
  <c r="A2241" i="6"/>
  <c r="A2240" i="6"/>
  <c r="M2239" i="6"/>
  <c r="D2239" i="6"/>
  <c r="A2239" i="6"/>
  <c r="A2238" i="6"/>
  <c r="C2237" i="6"/>
  <c r="A2237" i="6"/>
  <c r="M2236" i="6"/>
  <c r="D2236" i="6"/>
  <c r="C2236" i="6"/>
  <c r="A2236" i="6"/>
  <c r="M2235" i="6"/>
  <c r="D2235" i="6"/>
  <c r="C2235" i="6"/>
  <c r="A2235" i="6"/>
  <c r="C2234" i="6"/>
  <c r="A2234" i="6"/>
  <c r="M2233" i="6"/>
  <c r="D2233" i="6"/>
  <c r="C2233" i="6"/>
  <c r="A2233" i="6"/>
  <c r="A2232" i="6"/>
  <c r="M2231" i="6"/>
  <c r="D2231" i="6"/>
  <c r="A2231" i="6"/>
  <c r="A2230" i="6"/>
  <c r="D2229" i="6"/>
  <c r="C2229" i="6"/>
  <c r="A2229" i="6"/>
  <c r="M2228" i="6"/>
  <c r="D2228" i="6"/>
  <c r="C2228" i="6"/>
  <c r="A2228" i="6"/>
  <c r="A2227" i="6"/>
  <c r="C2226" i="6"/>
  <c r="A2226" i="6"/>
  <c r="M2225" i="6"/>
  <c r="D2225" i="6"/>
  <c r="C2225" i="6"/>
  <c r="A2225" i="6"/>
  <c r="A2224" i="6"/>
  <c r="M2223" i="6"/>
  <c r="D2223" i="6"/>
  <c r="A2223" i="6"/>
  <c r="A2222" i="6"/>
  <c r="D2221" i="6"/>
  <c r="A2221" i="6"/>
  <c r="M2220" i="6"/>
  <c r="D2220" i="6"/>
  <c r="C2220" i="6"/>
  <c r="A2220" i="6"/>
  <c r="D2219" i="6"/>
  <c r="C2219" i="6"/>
  <c r="A2219" i="6"/>
  <c r="C2218" i="6"/>
  <c r="A2218" i="6"/>
  <c r="M2217" i="6"/>
  <c r="D2217" i="6"/>
  <c r="C2217" i="6"/>
  <c r="A2217" i="6"/>
  <c r="A2216" i="6"/>
  <c r="M2215" i="6"/>
  <c r="D2215" i="6"/>
  <c r="A2215" i="6"/>
  <c r="A2214" i="6"/>
  <c r="A2213" i="6"/>
  <c r="M2212" i="6"/>
  <c r="D2212" i="6"/>
  <c r="C2212" i="6"/>
  <c r="A2212" i="6"/>
  <c r="C2211" i="6"/>
  <c r="A2211" i="6"/>
  <c r="A2210" i="6"/>
  <c r="M2209" i="6"/>
  <c r="D2209" i="6"/>
  <c r="C2209" i="6"/>
  <c r="A2209" i="6"/>
  <c r="A2208" i="6"/>
  <c r="M2207" i="6"/>
  <c r="D2207" i="6"/>
  <c r="A2207" i="6"/>
  <c r="A2206" i="6"/>
  <c r="C2205" i="6"/>
  <c r="A2205" i="6"/>
  <c r="M2204" i="6"/>
  <c r="D2204" i="6"/>
  <c r="C2204" i="6"/>
  <c r="A2204" i="6"/>
  <c r="D2203" i="6"/>
  <c r="A2203" i="6"/>
  <c r="C2202" i="6"/>
  <c r="A2202" i="6"/>
  <c r="M2201" i="6"/>
  <c r="D2201" i="6"/>
  <c r="C2201" i="6"/>
  <c r="A2201" i="6"/>
  <c r="A2200" i="6"/>
  <c r="M2199" i="6"/>
  <c r="D2199" i="6"/>
  <c r="A2199" i="6"/>
  <c r="A2198" i="6"/>
  <c r="D2197" i="6"/>
  <c r="A2197" i="6"/>
  <c r="M2196" i="6"/>
  <c r="D2196" i="6"/>
  <c r="C2196" i="6"/>
  <c r="A2196" i="6"/>
  <c r="D2195" i="6"/>
  <c r="C2195" i="6"/>
  <c r="A2195" i="6"/>
  <c r="C2194" i="6"/>
  <c r="A2194" i="6"/>
  <c r="M2193" i="6"/>
  <c r="D2193" i="6"/>
  <c r="C2193" i="6"/>
  <c r="A2193" i="6"/>
  <c r="A2192" i="6"/>
  <c r="M2191" i="6"/>
  <c r="D2191" i="6"/>
  <c r="A2191" i="6"/>
  <c r="A2190" i="6"/>
  <c r="D2189" i="6"/>
  <c r="C2189" i="6"/>
  <c r="A2189" i="6"/>
  <c r="M2188" i="6"/>
  <c r="D2188" i="6"/>
  <c r="C2188" i="6"/>
  <c r="A2188" i="6"/>
  <c r="D2187" i="6"/>
  <c r="C2187" i="6"/>
  <c r="A2187" i="6"/>
  <c r="A2186" i="6"/>
  <c r="M2185" i="6"/>
  <c r="D2185" i="6"/>
  <c r="C2185" i="6"/>
  <c r="A2185" i="6"/>
  <c r="A2184" i="6"/>
  <c r="M2183" i="6"/>
  <c r="D2183" i="6"/>
  <c r="A2183" i="6"/>
  <c r="A2182" i="6"/>
  <c r="D2181" i="6"/>
  <c r="A2181" i="6"/>
  <c r="M2180" i="6"/>
  <c r="D2180" i="6"/>
  <c r="C2180" i="6"/>
  <c r="A2180" i="6"/>
  <c r="M2179" i="6"/>
  <c r="D2179" i="6"/>
  <c r="A2179" i="6"/>
  <c r="A2178" i="6"/>
  <c r="M2177" i="6"/>
  <c r="D2177" i="6"/>
  <c r="C2177" i="6"/>
  <c r="A2177" i="6"/>
  <c r="A2176" i="6"/>
  <c r="M2175" i="6"/>
  <c r="D2175" i="6"/>
  <c r="A2175" i="6"/>
  <c r="C2174" i="6"/>
  <c r="A2174" i="6"/>
  <c r="D2173" i="6"/>
  <c r="C2173" i="6"/>
  <c r="A2173" i="6"/>
  <c r="A2172" i="6"/>
  <c r="M2171" i="6"/>
  <c r="D2171" i="6"/>
  <c r="A2171" i="6"/>
  <c r="M2170" i="6"/>
  <c r="C2170" i="6"/>
  <c r="A2170" i="6"/>
  <c r="D2169" i="6"/>
  <c r="A2169" i="6"/>
  <c r="M2168" i="6"/>
  <c r="A2168" i="6"/>
  <c r="C2167" i="6"/>
  <c r="A2167" i="6"/>
  <c r="A2166" i="6"/>
  <c r="M2165" i="6"/>
  <c r="D2165" i="6"/>
  <c r="C2165" i="6"/>
  <c r="A2165" i="6"/>
  <c r="A2164" i="6"/>
  <c r="M2163" i="6"/>
  <c r="D2163" i="6"/>
  <c r="A2163" i="6"/>
  <c r="A2162" i="6"/>
  <c r="A2161" i="6"/>
  <c r="A2160" i="6"/>
  <c r="D2159" i="6"/>
  <c r="C2159" i="6"/>
  <c r="A2159" i="6"/>
  <c r="M2158" i="6"/>
  <c r="C2158" i="6"/>
  <c r="A2158" i="6"/>
  <c r="M2157" i="6"/>
  <c r="D2157" i="6"/>
  <c r="C2157" i="6"/>
  <c r="A2157" i="6"/>
  <c r="M2156" i="6"/>
  <c r="D2156" i="6"/>
  <c r="C2156" i="6"/>
  <c r="A2156" i="6"/>
  <c r="M2155" i="6"/>
  <c r="D2155" i="6"/>
  <c r="A2155" i="6"/>
  <c r="M2154" i="6"/>
  <c r="A2154" i="6"/>
  <c r="A2153" i="6"/>
  <c r="A2152" i="6"/>
  <c r="D2151" i="6"/>
  <c r="C2151" i="6"/>
  <c r="A2151" i="6"/>
  <c r="C2150" i="6"/>
  <c r="A2150" i="6"/>
  <c r="M2149" i="6"/>
  <c r="D2149" i="6"/>
  <c r="C2149" i="6"/>
  <c r="A2149" i="6"/>
  <c r="M2148" i="6"/>
  <c r="D2148" i="6"/>
  <c r="C2148" i="6"/>
  <c r="A2148" i="6"/>
  <c r="M2147" i="6"/>
  <c r="D2147" i="6"/>
  <c r="A2147" i="6"/>
  <c r="A2146" i="6"/>
  <c r="A2145" i="6"/>
  <c r="A2144" i="6"/>
  <c r="D2143" i="6"/>
  <c r="C2143" i="6"/>
  <c r="A2143" i="6"/>
  <c r="M2142" i="6"/>
  <c r="C2142" i="6"/>
  <c r="A2142" i="6"/>
  <c r="M2141" i="6"/>
  <c r="D2141" i="6"/>
  <c r="C2141" i="6"/>
  <c r="A2141" i="6"/>
  <c r="M2140" i="6"/>
  <c r="D2140" i="6"/>
  <c r="C2140" i="6"/>
  <c r="A2140" i="6"/>
  <c r="M2139" i="6"/>
  <c r="D2139" i="6"/>
  <c r="A2139" i="6"/>
  <c r="M2138" i="6"/>
  <c r="A2138" i="6"/>
  <c r="A2137" i="6"/>
  <c r="A2136" i="6"/>
  <c r="D2135" i="6"/>
  <c r="C2135" i="6"/>
  <c r="A2135" i="6"/>
  <c r="C2134" i="6"/>
  <c r="A2134" i="6"/>
  <c r="M2133" i="6"/>
  <c r="D2133" i="6"/>
  <c r="C2133" i="6"/>
  <c r="A2133" i="6"/>
  <c r="M2132" i="6"/>
  <c r="D2132" i="6"/>
  <c r="C2132" i="6"/>
  <c r="A2132" i="6"/>
  <c r="M2131" i="6"/>
  <c r="D2131" i="6"/>
  <c r="A2131" i="6"/>
  <c r="A2130" i="6"/>
  <c r="A2129" i="6"/>
  <c r="C2128" i="6"/>
  <c r="A2128" i="6"/>
  <c r="D2127" i="6"/>
  <c r="C2127" i="6"/>
  <c r="A2127" i="6"/>
  <c r="M2126" i="6"/>
  <c r="C2126" i="6"/>
  <c r="A2126" i="6"/>
  <c r="M2125" i="6"/>
  <c r="D2125" i="6"/>
  <c r="C2125" i="6"/>
  <c r="A2125" i="6"/>
  <c r="M2124" i="6"/>
  <c r="D2124" i="6"/>
  <c r="C2124" i="6"/>
  <c r="A2124" i="6"/>
  <c r="M2123" i="6"/>
  <c r="D2123" i="6"/>
  <c r="A2123" i="6"/>
  <c r="M2122" i="6"/>
  <c r="D2122" i="6"/>
  <c r="C2122" i="6"/>
  <c r="A2122" i="6"/>
  <c r="C2121" i="6"/>
  <c r="A2121" i="6"/>
  <c r="A2120" i="6"/>
  <c r="M2119" i="6"/>
  <c r="D2119" i="6"/>
  <c r="C2119" i="6"/>
  <c r="A2119" i="6"/>
  <c r="M2118" i="6"/>
  <c r="D2118" i="6"/>
  <c r="C2118" i="6"/>
  <c r="A2118" i="6"/>
  <c r="M2117" i="6"/>
  <c r="A2117" i="6"/>
  <c r="M2116" i="6"/>
  <c r="A2116" i="6"/>
  <c r="C2115" i="6"/>
  <c r="A2115" i="6"/>
  <c r="D2114" i="6"/>
  <c r="C2114" i="6"/>
  <c r="A2114" i="6"/>
  <c r="M2113" i="6"/>
  <c r="C2113" i="6"/>
  <c r="A2113" i="6"/>
  <c r="D2112" i="6"/>
  <c r="A2112" i="6"/>
  <c r="M2111" i="6"/>
  <c r="D2111" i="6"/>
  <c r="C2111" i="6"/>
  <c r="A2111" i="6"/>
  <c r="M2110" i="6"/>
  <c r="D2110" i="6"/>
  <c r="C2110" i="6"/>
  <c r="A2110" i="6"/>
  <c r="A2109" i="6"/>
  <c r="M2108" i="6"/>
  <c r="A2108" i="6"/>
  <c r="C2107" i="6"/>
  <c r="A2107" i="6"/>
  <c r="D2106" i="6"/>
  <c r="C2106" i="6"/>
  <c r="A2106" i="6"/>
  <c r="M2105" i="6"/>
  <c r="A2105" i="6"/>
  <c r="A2104" i="6"/>
  <c r="M2103" i="6"/>
  <c r="D2103" i="6"/>
  <c r="C2103" i="6"/>
  <c r="A2103" i="6"/>
  <c r="M2102" i="6"/>
  <c r="D2102" i="6"/>
  <c r="C2102" i="6"/>
  <c r="A2102" i="6"/>
  <c r="M2101" i="6"/>
  <c r="A2101" i="6"/>
  <c r="M2100" i="6"/>
  <c r="A2100" i="6"/>
  <c r="A2099" i="6"/>
  <c r="D2098" i="6"/>
  <c r="C2098" i="6"/>
  <c r="A2098" i="6"/>
  <c r="C2097" i="6"/>
  <c r="A2097" i="6"/>
  <c r="D2096" i="6"/>
  <c r="A2096" i="6"/>
  <c r="M2095" i="6"/>
  <c r="D2095" i="6"/>
  <c r="C2095" i="6"/>
  <c r="A2095" i="6"/>
  <c r="M2094" i="6"/>
  <c r="D2094" i="6"/>
  <c r="C2094" i="6"/>
  <c r="A2094" i="6"/>
  <c r="A2093" i="6"/>
  <c r="M2092" i="6"/>
  <c r="A2092" i="6"/>
  <c r="C2091" i="6"/>
  <c r="A2091" i="6"/>
  <c r="D2090" i="6"/>
  <c r="C2090" i="6"/>
  <c r="A2090" i="6"/>
  <c r="A2089" i="6"/>
  <c r="A2088" i="6"/>
  <c r="M2087" i="6"/>
  <c r="D2087" i="6"/>
  <c r="C2087" i="6"/>
  <c r="A2087" i="6"/>
  <c r="M2086" i="6"/>
  <c r="D2086" i="6"/>
  <c r="C2086" i="6"/>
  <c r="A2086" i="6"/>
  <c r="A2085" i="6"/>
  <c r="M2085" i="6" s="1"/>
  <c r="A2084" i="6"/>
  <c r="A2083" i="6"/>
  <c r="D2082" i="6"/>
  <c r="C2082" i="6"/>
  <c r="A2082" i="6"/>
  <c r="A2081" i="6"/>
  <c r="D2080" i="6"/>
  <c r="A2080" i="6"/>
  <c r="M2079" i="6"/>
  <c r="D2079" i="6"/>
  <c r="C2079" i="6"/>
  <c r="A2079" i="6"/>
  <c r="M2078" i="6"/>
  <c r="D2078" i="6"/>
  <c r="C2078" i="6"/>
  <c r="A2078" i="6"/>
  <c r="A2077" i="6"/>
  <c r="A2076" i="6"/>
  <c r="C2075" i="6"/>
  <c r="A2075" i="6"/>
  <c r="D2074" i="6"/>
  <c r="C2074" i="6"/>
  <c r="A2074" i="6"/>
  <c r="D2073" i="6"/>
  <c r="C2073" i="6"/>
  <c r="A2073" i="6"/>
  <c r="A2072" i="6"/>
  <c r="M2071" i="6"/>
  <c r="D2071" i="6"/>
  <c r="C2071" i="6"/>
  <c r="A2071" i="6"/>
  <c r="M2070" i="6"/>
  <c r="D2070" i="6"/>
  <c r="C2070" i="6"/>
  <c r="A2070" i="6"/>
  <c r="D2069" i="6"/>
  <c r="A2069" i="6"/>
  <c r="M2068" i="6"/>
  <c r="A2068" i="6"/>
  <c r="A2067" i="6"/>
  <c r="D2066" i="6"/>
  <c r="C2066" i="6"/>
  <c r="A2066" i="6"/>
  <c r="D2065" i="6"/>
  <c r="A2065" i="6"/>
  <c r="A2064" i="6"/>
  <c r="M2063" i="6"/>
  <c r="D2063" i="6"/>
  <c r="C2063" i="6"/>
  <c r="A2063" i="6"/>
  <c r="M2062" i="6"/>
  <c r="D2062" i="6"/>
  <c r="C2062" i="6"/>
  <c r="A2062" i="6"/>
  <c r="A2061" i="6"/>
  <c r="M2060" i="6"/>
  <c r="A2060" i="6"/>
  <c r="A2059" i="6"/>
  <c r="D2058" i="6"/>
  <c r="C2058" i="6"/>
  <c r="A2058" i="6"/>
  <c r="A2057" i="6"/>
  <c r="D2056" i="6"/>
  <c r="A2056" i="6"/>
  <c r="M2055" i="6"/>
  <c r="D2055" i="6"/>
  <c r="C2055" i="6"/>
  <c r="A2055" i="6"/>
  <c r="M2054" i="6"/>
  <c r="D2054" i="6"/>
  <c r="C2054" i="6"/>
  <c r="A2054" i="6"/>
  <c r="A2053" i="6"/>
  <c r="M2052" i="6"/>
  <c r="A2052" i="6"/>
  <c r="A2051" i="6"/>
  <c r="D2050" i="6"/>
  <c r="C2050" i="6"/>
  <c r="A2050" i="6"/>
  <c r="A2049" i="6"/>
  <c r="D2048" i="6"/>
  <c r="A2048" i="6"/>
  <c r="M2047" i="6"/>
  <c r="D2047" i="6"/>
  <c r="C2047" i="6"/>
  <c r="A2047" i="6"/>
  <c r="M2046" i="6"/>
  <c r="D2046" i="6"/>
  <c r="C2046" i="6"/>
  <c r="A2046" i="6"/>
  <c r="A2045" i="6"/>
  <c r="A2044" i="6"/>
  <c r="C2043" i="6"/>
  <c r="A2043" i="6"/>
  <c r="D2042" i="6"/>
  <c r="C2042" i="6"/>
  <c r="A2042" i="6"/>
  <c r="M2041" i="6"/>
  <c r="D2041" i="6"/>
  <c r="C2041" i="6"/>
  <c r="A2041" i="6"/>
  <c r="A2040" i="6"/>
  <c r="M2039" i="6"/>
  <c r="D2039" i="6"/>
  <c r="C2039" i="6"/>
  <c r="A2039" i="6"/>
  <c r="M2038" i="6"/>
  <c r="D2038" i="6"/>
  <c r="C2038" i="6"/>
  <c r="A2038" i="6"/>
  <c r="D2037" i="6"/>
  <c r="A2037" i="6"/>
  <c r="A2036" i="6"/>
  <c r="A2035" i="6"/>
  <c r="D2034" i="6"/>
  <c r="A2034" i="6"/>
  <c r="M2033" i="6"/>
  <c r="C2033" i="6"/>
  <c r="A2033" i="6"/>
  <c r="D2032" i="6"/>
  <c r="C2032" i="6"/>
  <c r="A2032" i="6"/>
  <c r="M2031" i="6"/>
  <c r="D2031" i="6"/>
  <c r="C2031" i="6"/>
  <c r="A2031" i="6"/>
  <c r="M2030" i="6"/>
  <c r="D2030" i="6"/>
  <c r="C2030" i="6"/>
  <c r="A2030" i="6"/>
  <c r="A2029" i="6"/>
  <c r="A2028" i="6"/>
  <c r="A2027" i="6"/>
  <c r="M2026" i="6"/>
  <c r="D2026" i="6"/>
  <c r="C2026" i="6"/>
  <c r="A2026" i="6"/>
  <c r="A2025" i="6"/>
  <c r="M2024" i="6"/>
  <c r="D2024" i="6"/>
  <c r="C2024" i="6"/>
  <c r="A2024" i="6"/>
  <c r="M2023" i="6"/>
  <c r="D2023" i="6"/>
  <c r="C2023" i="6"/>
  <c r="A2023" i="6"/>
  <c r="C2022" i="6"/>
  <c r="A2022" i="6"/>
  <c r="A2021" i="6"/>
  <c r="M2021" i="6" s="1"/>
  <c r="A2020" i="6"/>
  <c r="A2019" i="6"/>
  <c r="M2018" i="6"/>
  <c r="D2018" i="6"/>
  <c r="C2018" i="6"/>
  <c r="A2018" i="6"/>
  <c r="A2017" i="6"/>
  <c r="M2016" i="6"/>
  <c r="A2016" i="6"/>
  <c r="M2015" i="6"/>
  <c r="D2015" i="6"/>
  <c r="C2015" i="6"/>
  <c r="A2015" i="6"/>
  <c r="C2014" i="6"/>
  <c r="A2014" i="6"/>
  <c r="M2013" i="6"/>
  <c r="A2013" i="6"/>
  <c r="A2012" i="6"/>
  <c r="D2011" i="6"/>
  <c r="A2011" i="6"/>
  <c r="M2010" i="6"/>
  <c r="D2010" i="6"/>
  <c r="C2010" i="6"/>
  <c r="A2010" i="6"/>
  <c r="D2009" i="6"/>
  <c r="C2009" i="6"/>
  <c r="A2009" i="6"/>
  <c r="M2008" i="6"/>
  <c r="D2008" i="6"/>
  <c r="C2008" i="6"/>
  <c r="A2008" i="6"/>
  <c r="M2007" i="6"/>
  <c r="D2007" i="6"/>
  <c r="C2007" i="6"/>
  <c r="A2007" i="6"/>
  <c r="C2006" i="6"/>
  <c r="A2006" i="6"/>
  <c r="D2005" i="6"/>
  <c r="A2005" i="6"/>
  <c r="A2004" i="6"/>
  <c r="D2003" i="6"/>
  <c r="C2003" i="6"/>
  <c r="A2003" i="6"/>
  <c r="M2002" i="6"/>
  <c r="D2002" i="6"/>
  <c r="C2002" i="6"/>
  <c r="A2002" i="6"/>
  <c r="A2001" i="6"/>
  <c r="D2000" i="6"/>
  <c r="A2000" i="6"/>
  <c r="M1999" i="6"/>
  <c r="D1999" i="6"/>
  <c r="C1999" i="6"/>
  <c r="A1999" i="6"/>
  <c r="A1998" i="6"/>
  <c r="M1997" i="6"/>
  <c r="A1997" i="6"/>
  <c r="A1996" i="6"/>
  <c r="A1995" i="6"/>
  <c r="M1994" i="6"/>
  <c r="D1994" i="6"/>
  <c r="C1994" i="6"/>
  <c r="A1994" i="6"/>
  <c r="A1993" i="6"/>
  <c r="M1992" i="6"/>
  <c r="D1992" i="6"/>
  <c r="C1992" i="6"/>
  <c r="A1992" i="6"/>
  <c r="M1991" i="6"/>
  <c r="D1991" i="6"/>
  <c r="C1991" i="6"/>
  <c r="A1991" i="6"/>
  <c r="C1990" i="6"/>
  <c r="A1990" i="6"/>
  <c r="A1989" i="6"/>
  <c r="M1989" i="6" s="1"/>
  <c r="A1988" i="6"/>
  <c r="A1987" i="6"/>
  <c r="M1986" i="6"/>
  <c r="D1986" i="6"/>
  <c r="C1986" i="6"/>
  <c r="A1986" i="6"/>
  <c r="A1985" i="6"/>
  <c r="A1984" i="6"/>
  <c r="M1983" i="6"/>
  <c r="D1983" i="6"/>
  <c r="C1983" i="6"/>
  <c r="A1983" i="6"/>
  <c r="A1982" i="6"/>
  <c r="M1981" i="6"/>
  <c r="A1981" i="6"/>
  <c r="A1980" i="6"/>
  <c r="D1979" i="6"/>
  <c r="A1979" i="6"/>
  <c r="M1978" i="6"/>
  <c r="D1978" i="6"/>
  <c r="C1978" i="6"/>
  <c r="A1978" i="6"/>
  <c r="D1977" i="6"/>
  <c r="C1977" i="6"/>
  <c r="A1977" i="6"/>
  <c r="M1976" i="6"/>
  <c r="D1976" i="6"/>
  <c r="C1976" i="6"/>
  <c r="A1976" i="6"/>
  <c r="M1975" i="6"/>
  <c r="D1975" i="6"/>
  <c r="C1975" i="6"/>
  <c r="A1975" i="6"/>
  <c r="C1974" i="6"/>
  <c r="A1974" i="6"/>
  <c r="A1973" i="6"/>
  <c r="A1972" i="6"/>
  <c r="A1971" i="6"/>
  <c r="M1970" i="6"/>
  <c r="D1970" i="6"/>
  <c r="C1970" i="6"/>
  <c r="A1970" i="6"/>
  <c r="C1969" i="6"/>
  <c r="A1969" i="6"/>
  <c r="M1969" i="6" s="1"/>
  <c r="D1968" i="6"/>
  <c r="A1968" i="6"/>
  <c r="M1967" i="6"/>
  <c r="D1967" i="6"/>
  <c r="C1967" i="6"/>
  <c r="A1967" i="6"/>
  <c r="M1966" i="6"/>
  <c r="D1966" i="6"/>
  <c r="C1966" i="6"/>
  <c r="A1966" i="6"/>
  <c r="D1965" i="6"/>
  <c r="A1965" i="6"/>
  <c r="A1964" i="6"/>
  <c r="A1963" i="6"/>
  <c r="M1962" i="6"/>
  <c r="D1962" i="6"/>
  <c r="C1962" i="6"/>
  <c r="A1962" i="6"/>
  <c r="M1961" i="6"/>
  <c r="C1961" i="6"/>
  <c r="A1961" i="6"/>
  <c r="M1960" i="6"/>
  <c r="D1960" i="6"/>
  <c r="C1960" i="6"/>
  <c r="A1960" i="6"/>
  <c r="M1959" i="6"/>
  <c r="D1959" i="6"/>
  <c r="C1959" i="6"/>
  <c r="A1959" i="6"/>
  <c r="M1958" i="6"/>
  <c r="A1958" i="6"/>
  <c r="A1957" i="6"/>
  <c r="A1956" i="6"/>
  <c r="A1955" i="6"/>
  <c r="M1954" i="6"/>
  <c r="D1954" i="6"/>
  <c r="C1954" i="6"/>
  <c r="A1954" i="6"/>
  <c r="M1953" i="6"/>
  <c r="D1953" i="6"/>
  <c r="C1953" i="6"/>
  <c r="A1953" i="6"/>
  <c r="A1952" i="6"/>
  <c r="M1951" i="6"/>
  <c r="D1951" i="6"/>
  <c r="C1951" i="6"/>
  <c r="A1951" i="6"/>
  <c r="M1950" i="6"/>
  <c r="D1950" i="6"/>
  <c r="C1950" i="6"/>
  <c r="A1950" i="6"/>
  <c r="A1949" i="6"/>
  <c r="A1948" i="6"/>
  <c r="A1947" i="6"/>
  <c r="M1946" i="6"/>
  <c r="D1946" i="6"/>
  <c r="C1946" i="6"/>
  <c r="A1946" i="6"/>
  <c r="A1945" i="6"/>
  <c r="M1944" i="6"/>
  <c r="D1944" i="6"/>
  <c r="C1944" i="6"/>
  <c r="A1944" i="6"/>
  <c r="M1943" i="6"/>
  <c r="D1943" i="6"/>
  <c r="C1943" i="6"/>
  <c r="A1943" i="6"/>
  <c r="A1942" i="6"/>
  <c r="A1941" i="6"/>
  <c r="A1940" i="6"/>
  <c r="D1939" i="6"/>
  <c r="A1939" i="6"/>
  <c r="M1938" i="6"/>
  <c r="D1938" i="6"/>
  <c r="C1938" i="6"/>
  <c r="A1938" i="6"/>
  <c r="A1937" i="6"/>
  <c r="D1936" i="6"/>
  <c r="A1936" i="6"/>
  <c r="M1935" i="6"/>
  <c r="D1935" i="6"/>
  <c r="C1935" i="6"/>
  <c r="A1935" i="6"/>
  <c r="M1934" i="6"/>
  <c r="D1934" i="6"/>
  <c r="C1934" i="6"/>
  <c r="A1934" i="6"/>
  <c r="D1933" i="6"/>
  <c r="A1933" i="6"/>
  <c r="A1932" i="6"/>
  <c r="A1931" i="6"/>
  <c r="M1930" i="6"/>
  <c r="D1930" i="6"/>
  <c r="C1930" i="6"/>
  <c r="A1930" i="6"/>
  <c r="A1929" i="6"/>
  <c r="M1928" i="6"/>
  <c r="D1928" i="6"/>
  <c r="C1928" i="6"/>
  <c r="A1928" i="6"/>
  <c r="M1927" i="6"/>
  <c r="D1927" i="6"/>
  <c r="C1927" i="6"/>
  <c r="A1927" i="6"/>
  <c r="M1926" i="6"/>
  <c r="C1926" i="6"/>
  <c r="A1926" i="6"/>
  <c r="A1925" i="6"/>
  <c r="A1924" i="6"/>
  <c r="D1923" i="6"/>
  <c r="A1923" i="6"/>
  <c r="M1922" i="6"/>
  <c r="D1922" i="6"/>
  <c r="C1922" i="6"/>
  <c r="A1922" i="6"/>
  <c r="M1921" i="6"/>
  <c r="D1921" i="6"/>
  <c r="C1921" i="6"/>
  <c r="A1921" i="6"/>
  <c r="D1920" i="6"/>
  <c r="A1920" i="6"/>
  <c r="M1919" i="6"/>
  <c r="D1919" i="6"/>
  <c r="C1919" i="6"/>
  <c r="A1919" i="6"/>
  <c r="M1918" i="6"/>
  <c r="D1918" i="6"/>
  <c r="C1918" i="6"/>
  <c r="A1918" i="6"/>
  <c r="D1917" i="6"/>
  <c r="A1917" i="6"/>
  <c r="A1916" i="6"/>
  <c r="A1915" i="6"/>
  <c r="M1914" i="6"/>
  <c r="D1914" i="6"/>
  <c r="C1914" i="6"/>
  <c r="A1914" i="6"/>
  <c r="A1913" i="6"/>
  <c r="M1912" i="6"/>
  <c r="D1912" i="6"/>
  <c r="C1912" i="6"/>
  <c r="A1912" i="6"/>
  <c r="M1911" i="6"/>
  <c r="D1911" i="6"/>
  <c r="C1911" i="6"/>
  <c r="A1911" i="6"/>
  <c r="A1910" i="6"/>
  <c r="A1909" i="6"/>
  <c r="A1908" i="6"/>
  <c r="D1907" i="6"/>
  <c r="A1907" i="6"/>
  <c r="M1906" i="6"/>
  <c r="D1906" i="6"/>
  <c r="C1906" i="6"/>
  <c r="A1906" i="6"/>
  <c r="M1905" i="6"/>
  <c r="C1905" i="6"/>
  <c r="A1905" i="6"/>
  <c r="D1904" i="6"/>
  <c r="A1904" i="6"/>
  <c r="M1903" i="6"/>
  <c r="D1903" i="6"/>
  <c r="C1903" i="6"/>
  <c r="A1903" i="6"/>
  <c r="A1902" i="6"/>
  <c r="C1901" i="6"/>
  <c r="A1901" i="6"/>
  <c r="M1900" i="6"/>
  <c r="D1900" i="6"/>
  <c r="C1900" i="6"/>
  <c r="A1900" i="6"/>
  <c r="A1899" i="6"/>
  <c r="A1898" i="6"/>
  <c r="M1897" i="6"/>
  <c r="C1897" i="6"/>
  <c r="A1897" i="6"/>
  <c r="D1896" i="6"/>
  <c r="C1896" i="6"/>
  <c r="A1896" i="6"/>
  <c r="A1895" i="6"/>
  <c r="A1894" i="6"/>
  <c r="A1893" i="6"/>
  <c r="M1892" i="6"/>
  <c r="D1892" i="6"/>
  <c r="C1892" i="6"/>
  <c r="A1892" i="6"/>
  <c r="A1891" i="6"/>
  <c r="A1890" i="6"/>
  <c r="M1889" i="6"/>
  <c r="C1889" i="6"/>
  <c r="A1889" i="6"/>
  <c r="D1888" i="6"/>
  <c r="C1888" i="6"/>
  <c r="A1888" i="6"/>
  <c r="A1887" i="6"/>
  <c r="A1886" i="6"/>
  <c r="C1885" i="6"/>
  <c r="A1885" i="6"/>
  <c r="M1884" i="6"/>
  <c r="D1884" i="6"/>
  <c r="C1884" i="6"/>
  <c r="A1884" i="6"/>
  <c r="A1883" i="6"/>
  <c r="A1882" i="6"/>
  <c r="M1881" i="6"/>
  <c r="C1881" i="6"/>
  <c r="A1881" i="6"/>
  <c r="D1880" i="6"/>
  <c r="C1880" i="6"/>
  <c r="A1880" i="6"/>
  <c r="C1879" i="6"/>
  <c r="A1879" i="6"/>
  <c r="M1878" i="6"/>
  <c r="D1878" i="6"/>
  <c r="A1878" i="6"/>
  <c r="C1877" i="6"/>
  <c r="A1877" i="6"/>
  <c r="M1876" i="6"/>
  <c r="D1876" i="6"/>
  <c r="C1876" i="6"/>
  <c r="A1876" i="6"/>
  <c r="A1875" i="6"/>
  <c r="A1874" i="6"/>
  <c r="M1873" i="6"/>
  <c r="C1873" i="6"/>
  <c r="A1873" i="6"/>
  <c r="D1872" i="6"/>
  <c r="C1872" i="6"/>
  <c r="A1872" i="6"/>
  <c r="C1871" i="6"/>
  <c r="A1871" i="6"/>
  <c r="A1870" i="6"/>
  <c r="A1869" i="6"/>
  <c r="M1868" i="6"/>
  <c r="D1868" i="6"/>
  <c r="C1868" i="6"/>
  <c r="A1868" i="6"/>
  <c r="A1867" i="6"/>
  <c r="A1866" i="6"/>
  <c r="M1865" i="6"/>
  <c r="C1865" i="6"/>
  <c r="A1865" i="6"/>
  <c r="D1864" i="6"/>
  <c r="C1864" i="6"/>
  <c r="A1864" i="6"/>
  <c r="A1863" i="6"/>
  <c r="A1862" i="6"/>
  <c r="A1861" i="6"/>
  <c r="M1860" i="6"/>
  <c r="D1860" i="6"/>
  <c r="C1860" i="6"/>
  <c r="A1860" i="6"/>
  <c r="A1859" i="6"/>
  <c r="A1858" i="6"/>
  <c r="M1857" i="6"/>
  <c r="C1857" i="6"/>
  <c r="A1857" i="6"/>
  <c r="D1856" i="6"/>
  <c r="C1856" i="6"/>
  <c r="A1856" i="6"/>
  <c r="A1855" i="6"/>
  <c r="M1854" i="6"/>
  <c r="D1854" i="6"/>
  <c r="A1854" i="6"/>
  <c r="C1853" i="6"/>
  <c r="A1853" i="6"/>
  <c r="M1852" i="6"/>
  <c r="D1852" i="6"/>
  <c r="C1852" i="6"/>
  <c r="A1852" i="6"/>
  <c r="A1851" i="6"/>
  <c r="A1850" i="6"/>
  <c r="M1849" i="6"/>
  <c r="C1849" i="6"/>
  <c r="A1849" i="6"/>
  <c r="D1848" i="6"/>
  <c r="C1848" i="6"/>
  <c r="A1848" i="6"/>
  <c r="A1847" i="6"/>
  <c r="M1846" i="6"/>
  <c r="D1846" i="6"/>
  <c r="A1846" i="6"/>
  <c r="A1845" i="6"/>
  <c r="M1844" i="6"/>
  <c r="D1844" i="6"/>
  <c r="C1844" i="6"/>
  <c r="A1844" i="6"/>
  <c r="A1843" i="6"/>
  <c r="A1842" i="6"/>
  <c r="M1841" i="6"/>
  <c r="C1841" i="6"/>
  <c r="A1841" i="6"/>
  <c r="D1840" i="6"/>
  <c r="C1840" i="6"/>
  <c r="A1840" i="6"/>
  <c r="A1839" i="6"/>
  <c r="M1838" i="6"/>
  <c r="D1838" i="6"/>
  <c r="A1838" i="6"/>
  <c r="D1837" i="6"/>
  <c r="A1837" i="6"/>
  <c r="M1837" i="6" s="1"/>
  <c r="M1836" i="6"/>
  <c r="D1836" i="6"/>
  <c r="C1836" i="6"/>
  <c r="A1836" i="6"/>
  <c r="C1835" i="6"/>
  <c r="A1835" i="6"/>
  <c r="A1834" i="6"/>
  <c r="M1833" i="6"/>
  <c r="C1833" i="6"/>
  <c r="A1833" i="6"/>
  <c r="D1832" i="6"/>
  <c r="C1832" i="6"/>
  <c r="A1832" i="6"/>
  <c r="A1831" i="6"/>
  <c r="M1830" i="6"/>
  <c r="D1830" i="6"/>
  <c r="A1830" i="6"/>
  <c r="D1829" i="6"/>
  <c r="A1829" i="6"/>
  <c r="M1829" i="6" s="1"/>
  <c r="M1828" i="6"/>
  <c r="D1828" i="6"/>
  <c r="C1828" i="6"/>
  <c r="A1828" i="6"/>
  <c r="C1827" i="6"/>
  <c r="A1827" i="6"/>
  <c r="A1826" i="6"/>
  <c r="M1825" i="6"/>
  <c r="C1825" i="6"/>
  <c r="A1825" i="6"/>
  <c r="D1824" i="6"/>
  <c r="C1824" i="6"/>
  <c r="A1824" i="6"/>
  <c r="A1823" i="6"/>
  <c r="M1822" i="6"/>
  <c r="D1822" i="6"/>
  <c r="A1822" i="6"/>
  <c r="D1821" i="6"/>
  <c r="A1821" i="6"/>
  <c r="M1821" i="6" s="1"/>
  <c r="M1820" i="6"/>
  <c r="D1820" i="6"/>
  <c r="C1820" i="6"/>
  <c r="A1820" i="6"/>
  <c r="A1819" i="6"/>
  <c r="M1819" i="6" s="1"/>
  <c r="A1818" i="6"/>
  <c r="C1817" i="6"/>
  <c r="A1817" i="6"/>
  <c r="D1816" i="6"/>
  <c r="C1816" i="6"/>
  <c r="A1816" i="6"/>
  <c r="A1815" i="6"/>
  <c r="M1814" i="6"/>
  <c r="A1814" i="6"/>
  <c r="D1813" i="6"/>
  <c r="A1813" i="6"/>
  <c r="M1812" i="6"/>
  <c r="D1812" i="6"/>
  <c r="C1812" i="6"/>
  <c r="A1812" i="6"/>
  <c r="D1811" i="6"/>
  <c r="A1811" i="6"/>
  <c r="A1810" i="6"/>
  <c r="A1809" i="6"/>
  <c r="D1808" i="6"/>
  <c r="C1808" i="6"/>
  <c r="A1808" i="6"/>
  <c r="C1807" i="6"/>
  <c r="A1807" i="6"/>
  <c r="A1806" i="6"/>
  <c r="A1805" i="6"/>
  <c r="M1804" i="6"/>
  <c r="D1804" i="6"/>
  <c r="C1804" i="6"/>
  <c r="A1804" i="6"/>
  <c r="D1803" i="6"/>
  <c r="A1803" i="6"/>
  <c r="A1802" i="6"/>
  <c r="A1801" i="6"/>
  <c r="D1800" i="6"/>
  <c r="C1800" i="6"/>
  <c r="A1800" i="6"/>
  <c r="A1799" i="6"/>
  <c r="M1798" i="6"/>
  <c r="A1798" i="6"/>
  <c r="D1797" i="6"/>
  <c r="A1797" i="6"/>
  <c r="M1796" i="6"/>
  <c r="D1796" i="6"/>
  <c r="C1796" i="6"/>
  <c r="A1796" i="6"/>
  <c r="D1795" i="6"/>
  <c r="A1795" i="6"/>
  <c r="A1794" i="6"/>
  <c r="C1793" i="6"/>
  <c r="A1793" i="6"/>
  <c r="D1792" i="6"/>
  <c r="C1792" i="6"/>
  <c r="A1792" i="6"/>
  <c r="A1791" i="6"/>
  <c r="M1790" i="6"/>
  <c r="A1790" i="6"/>
  <c r="M1789" i="6"/>
  <c r="A1789" i="6"/>
  <c r="M1788" i="6"/>
  <c r="D1788" i="6"/>
  <c r="C1788" i="6"/>
  <c r="A1788" i="6"/>
  <c r="M1787" i="6"/>
  <c r="D1787" i="6"/>
  <c r="A1787" i="6"/>
  <c r="A1786" i="6"/>
  <c r="A1785" i="6"/>
  <c r="D1784" i="6"/>
  <c r="C1784" i="6"/>
  <c r="A1784" i="6"/>
  <c r="A1783" i="6"/>
  <c r="A1782" i="6"/>
  <c r="M1782" i="6" s="1"/>
  <c r="D1781" i="6"/>
  <c r="A1781" i="6"/>
  <c r="M1780" i="6"/>
  <c r="D1780" i="6"/>
  <c r="C1780" i="6"/>
  <c r="A1780" i="6"/>
  <c r="D1779" i="6"/>
  <c r="A1779" i="6"/>
  <c r="A1778" i="6"/>
  <c r="A1777" i="6"/>
  <c r="D1776" i="6"/>
  <c r="C1776" i="6"/>
  <c r="A1776" i="6"/>
  <c r="A1775" i="6"/>
  <c r="M1774" i="6"/>
  <c r="A1774" i="6"/>
  <c r="M1773" i="6"/>
  <c r="D1773" i="6"/>
  <c r="A1773" i="6"/>
  <c r="M1772" i="6"/>
  <c r="D1772" i="6"/>
  <c r="C1772" i="6"/>
  <c r="A1772" i="6"/>
  <c r="M1771" i="6"/>
  <c r="D1771" i="6"/>
  <c r="A1771" i="6"/>
  <c r="A1770" i="6"/>
  <c r="A1769" i="6"/>
  <c r="D1768" i="6"/>
  <c r="C1768" i="6"/>
  <c r="A1768" i="6"/>
  <c r="A1767" i="6"/>
  <c r="A1766" i="6"/>
  <c r="D1765" i="6"/>
  <c r="A1765" i="6"/>
  <c r="M1764" i="6"/>
  <c r="D1764" i="6"/>
  <c r="C1764" i="6"/>
  <c r="A1764" i="6"/>
  <c r="M1763" i="6"/>
  <c r="D1763" i="6"/>
  <c r="C1763" i="6"/>
  <c r="A1763" i="6"/>
  <c r="D1762" i="6"/>
  <c r="A1762" i="6"/>
  <c r="M1761" i="6"/>
  <c r="A1761" i="6"/>
  <c r="A1760" i="6"/>
  <c r="C1759" i="6"/>
  <c r="A1759" i="6"/>
  <c r="D1758" i="6"/>
  <c r="A1758" i="6"/>
  <c r="A1757" i="6"/>
  <c r="M1756" i="6"/>
  <c r="D1756" i="6"/>
  <c r="C1756" i="6"/>
  <c r="A1756" i="6"/>
  <c r="M1755" i="6"/>
  <c r="D1755" i="6"/>
  <c r="A1755" i="6"/>
  <c r="A1754" i="6"/>
  <c r="A1753" i="6"/>
  <c r="C1752" i="6"/>
  <c r="A1752" i="6"/>
  <c r="A1751" i="6"/>
  <c r="A1750" i="6"/>
  <c r="M1749" i="6"/>
  <c r="D1749" i="6"/>
  <c r="C1749" i="6"/>
  <c r="A1749" i="6"/>
  <c r="M1748" i="6"/>
  <c r="D1748" i="6"/>
  <c r="C1748" i="6"/>
  <c r="A1748" i="6"/>
  <c r="M1747" i="6"/>
  <c r="A1747" i="6"/>
  <c r="A1746" i="6"/>
  <c r="D1745" i="6"/>
  <c r="C1745" i="6"/>
  <c r="A1745" i="6"/>
  <c r="M1744" i="6"/>
  <c r="D1744" i="6"/>
  <c r="C1744" i="6"/>
  <c r="A1744" i="6"/>
  <c r="A1743" i="6"/>
  <c r="A1742" i="6"/>
  <c r="M1741" i="6"/>
  <c r="D1741" i="6"/>
  <c r="C1741" i="6"/>
  <c r="A1741" i="6"/>
  <c r="M1740" i="6"/>
  <c r="D1740" i="6"/>
  <c r="C1740" i="6"/>
  <c r="A1740" i="6"/>
  <c r="M1739" i="6"/>
  <c r="A1739" i="6"/>
  <c r="A1738" i="6"/>
  <c r="D1737" i="6"/>
  <c r="C1737" i="6"/>
  <c r="A1737" i="6"/>
  <c r="M1736" i="6"/>
  <c r="D1736" i="6"/>
  <c r="C1736" i="6"/>
  <c r="A1736" i="6"/>
  <c r="A1735" i="6"/>
  <c r="A1734" i="6"/>
  <c r="M1733" i="6"/>
  <c r="D1733" i="6"/>
  <c r="C1733" i="6"/>
  <c r="A1733" i="6"/>
  <c r="M1732" i="6"/>
  <c r="D1732" i="6"/>
  <c r="C1732" i="6"/>
  <c r="A1732" i="6"/>
  <c r="M1731" i="6"/>
  <c r="A1731" i="6"/>
  <c r="A1730" i="6"/>
  <c r="D1729" i="6"/>
  <c r="C1729" i="6"/>
  <c r="A1729" i="6"/>
  <c r="M1728" i="6"/>
  <c r="D1728" i="6"/>
  <c r="C1728" i="6"/>
  <c r="A1728" i="6"/>
  <c r="A1727" i="6"/>
  <c r="A1726" i="6"/>
  <c r="M1725" i="6"/>
  <c r="D1725" i="6"/>
  <c r="C1725" i="6"/>
  <c r="A1725" i="6"/>
  <c r="M1724" i="6"/>
  <c r="D1724" i="6"/>
  <c r="C1724" i="6"/>
  <c r="A1724" i="6"/>
  <c r="M1723" i="6"/>
  <c r="A1723" i="6"/>
  <c r="A1722" i="6"/>
  <c r="D1721" i="6"/>
  <c r="C1721" i="6"/>
  <c r="A1721" i="6"/>
  <c r="C1720" i="6"/>
  <c r="A1720" i="6"/>
  <c r="A1719" i="6"/>
  <c r="M1718" i="6"/>
  <c r="A1718" i="6"/>
  <c r="M1717" i="6"/>
  <c r="D1717" i="6"/>
  <c r="C1717" i="6"/>
  <c r="A1717" i="6"/>
  <c r="M1716" i="6"/>
  <c r="D1716" i="6"/>
  <c r="C1716" i="6"/>
  <c r="A1716" i="6"/>
  <c r="M1715" i="6"/>
  <c r="D1715" i="6"/>
  <c r="A1715" i="6"/>
  <c r="A1714" i="6"/>
  <c r="C1713" i="6"/>
  <c r="A1713" i="6"/>
  <c r="C1712" i="6"/>
  <c r="A1712" i="6"/>
  <c r="A1711" i="6"/>
  <c r="M1710" i="6"/>
  <c r="A1710" i="6"/>
  <c r="M1709" i="6"/>
  <c r="D1709" i="6"/>
  <c r="C1709" i="6"/>
  <c r="A1709" i="6"/>
  <c r="M1708" i="6"/>
  <c r="D1708" i="6"/>
  <c r="C1708" i="6"/>
  <c r="A1708" i="6"/>
  <c r="A1707" i="6"/>
  <c r="A1706" i="6"/>
  <c r="D1705" i="6"/>
  <c r="C1705" i="6"/>
  <c r="A1705" i="6"/>
  <c r="C1704" i="6"/>
  <c r="A1704" i="6"/>
  <c r="A1703" i="6"/>
  <c r="M1702" i="6"/>
  <c r="A1702" i="6"/>
  <c r="M1701" i="6"/>
  <c r="D1701" i="6"/>
  <c r="C1701" i="6"/>
  <c r="A1701" i="6"/>
  <c r="M1700" i="6"/>
  <c r="D1700" i="6"/>
  <c r="C1700" i="6"/>
  <c r="A1700" i="6"/>
  <c r="D1699" i="6"/>
  <c r="A1699" i="6"/>
  <c r="M1699" i="6" s="1"/>
  <c r="A1698" i="6"/>
  <c r="A1697" i="6"/>
  <c r="C1696" i="6"/>
  <c r="A1696" i="6"/>
  <c r="A1695" i="6"/>
  <c r="D1694" i="6"/>
  <c r="A1694" i="6"/>
  <c r="M1693" i="6"/>
  <c r="D1693" i="6"/>
  <c r="C1693" i="6"/>
  <c r="A1693" i="6"/>
  <c r="M1692" i="6"/>
  <c r="D1692" i="6"/>
  <c r="C1692" i="6"/>
  <c r="A1692" i="6"/>
  <c r="M1691" i="6"/>
  <c r="D1691" i="6"/>
  <c r="C1691" i="6"/>
  <c r="A1691" i="6"/>
  <c r="D1690" i="6"/>
  <c r="A1690" i="6"/>
  <c r="A1689" i="6"/>
  <c r="A1688" i="6"/>
  <c r="A1687" i="6"/>
  <c r="M1686" i="6"/>
  <c r="D1686" i="6"/>
  <c r="C1686" i="6"/>
  <c r="A1686" i="6"/>
  <c r="A1685" i="6"/>
  <c r="M1684" i="6"/>
  <c r="D1684" i="6"/>
  <c r="C1684" i="6"/>
  <c r="A1684" i="6"/>
  <c r="M1683" i="6"/>
  <c r="D1683" i="6"/>
  <c r="C1683" i="6"/>
  <c r="A1683" i="6"/>
  <c r="D1682" i="6"/>
  <c r="A1682" i="6"/>
  <c r="A1681" i="6"/>
  <c r="A1680" i="6"/>
  <c r="A1679" i="6"/>
  <c r="M1678" i="6"/>
  <c r="D1678" i="6"/>
  <c r="C1678" i="6"/>
  <c r="A1678" i="6"/>
  <c r="M1677" i="6"/>
  <c r="D1677" i="6"/>
  <c r="C1677" i="6"/>
  <c r="A1677" i="6"/>
  <c r="M1676" i="6"/>
  <c r="D1676" i="6"/>
  <c r="C1676" i="6"/>
  <c r="A1676" i="6"/>
  <c r="A1675" i="6"/>
  <c r="M1674" i="6"/>
  <c r="D1674" i="6"/>
  <c r="A1674" i="6"/>
  <c r="M1673" i="6"/>
  <c r="C1673" i="6"/>
  <c r="A1673" i="6"/>
  <c r="C1672" i="6"/>
  <c r="A1672" i="6"/>
  <c r="M1671" i="6"/>
  <c r="A1671" i="6"/>
  <c r="M1670" i="6"/>
  <c r="A1670" i="6"/>
  <c r="M1669" i="6"/>
  <c r="D1669" i="6"/>
  <c r="C1669" i="6"/>
  <c r="A1669" i="6"/>
  <c r="M1668" i="6"/>
  <c r="D1668" i="6"/>
  <c r="C1668" i="6"/>
  <c r="A1668" i="6"/>
  <c r="A1667" i="6"/>
  <c r="M1666" i="6"/>
  <c r="D1666" i="6"/>
  <c r="A1666" i="6"/>
  <c r="M1665" i="6"/>
  <c r="C1665" i="6"/>
  <c r="A1665" i="6"/>
  <c r="A1664" i="6"/>
  <c r="M1663" i="6"/>
  <c r="D1663" i="6"/>
  <c r="A1663" i="6"/>
  <c r="M1662" i="6"/>
  <c r="D1662" i="6"/>
  <c r="A1662" i="6"/>
  <c r="M1661" i="6"/>
  <c r="D1661" i="6"/>
  <c r="C1661" i="6"/>
  <c r="A1661" i="6"/>
  <c r="M1660" i="6"/>
  <c r="D1660" i="6"/>
  <c r="C1660" i="6"/>
  <c r="A1660" i="6"/>
  <c r="A1659" i="6"/>
  <c r="M1658" i="6"/>
  <c r="D1658" i="6"/>
  <c r="A1658" i="6"/>
  <c r="M1657" i="6"/>
  <c r="C1657" i="6"/>
  <c r="A1657" i="6"/>
  <c r="A1656" i="6"/>
  <c r="D1655" i="6"/>
  <c r="A1655" i="6"/>
  <c r="M1655" i="6" s="1"/>
  <c r="M1654" i="6"/>
  <c r="D1654" i="6"/>
  <c r="C1654" i="6"/>
  <c r="A1654" i="6"/>
  <c r="M1653" i="6"/>
  <c r="D1653" i="6"/>
  <c r="C1653" i="6"/>
  <c r="A1653" i="6"/>
  <c r="M1652" i="6"/>
  <c r="D1652" i="6"/>
  <c r="C1652" i="6"/>
  <c r="A1652" i="6"/>
  <c r="A1651" i="6"/>
  <c r="M1650" i="6"/>
  <c r="D1650" i="6"/>
  <c r="A1650" i="6"/>
  <c r="M1649" i="6"/>
  <c r="C1649" i="6"/>
  <c r="A1649" i="6"/>
  <c r="A1648" i="6"/>
  <c r="M1647" i="6"/>
  <c r="A1647" i="6"/>
  <c r="A1646" i="6"/>
  <c r="M1645" i="6"/>
  <c r="D1645" i="6"/>
  <c r="C1645" i="6"/>
  <c r="A1645" i="6"/>
  <c r="M1644" i="6"/>
  <c r="D1644" i="6"/>
  <c r="C1644" i="6"/>
  <c r="A1644" i="6"/>
  <c r="A1643" i="6"/>
  <c r="M1642" i="6"/>
  <c r="D1642" i="6"/>
  <c r="A1642" i="6"/>
  <c r="M1641" i="6"/>
  <c r="C1641" i="6"/>
  <c r="A1641" i="6"/>
  <c r="C1640" i="6"/>
  <c r="A1640" i="6"/>
  <c r="M1639" i="6"/>
  <c r="D1639" i="6"/>
  <c r="A1639" i="6"/>
  <c r="A1638" i="6"/>
  <c r="M1638" i="6" s="1"/>
  <c r="M1637" i="6"/>
  <c r="D1637" i="6"/>
  <c r="C1637" i="6"/>
  <c r="A1637" i="6"/>
  <c r="M1636" i="6"/>
  <c r="D1636" i="6"/>
  <c r="C1636" i="6"/>
  <c r="A1636" i="6"/>
  <c r="A1635" i="6"/>
  <c r="M1634" i="6"/>
  <c r="D1634" i="6"/>
  <c r="A1634" i="6"/>
  <c r="M1633" i="6"/>
  <c r="C1633" i="6"/>
  <c r="A1633" i="6"/>
  <c r="A1632" i="6"/>
  <c r="M1631" i="6"/>
  <c r="D1631" i="6"/>
  <c r="A1631" i="6"/>
  <c r="A1630" i="6"/>
  <c r="M1630" i="6" s="1"/>
  <c r="M1629" i="6"/>
  <c r="D1629" i="6"/>
  <c r="C1629" i="6"/>
  <c r="A1629" i="6"/>
  <c r="M1628" i="6"/>
  <c r="D1628" i="6"/>
  <c r="C1628" i="6"/>
  <c r="A1628" i="6"/>
  <c r="A1627" i="6"/>
  <c r="M1626" i="6"/>
  <c r="D1626" i="6"/>
  <c r="A1626" i="6"/>
  <c r="M1625" i="6"/>
  <c r="C1625" i="6"/>
  <c r="A1625" i="6"/>
  <c r="A1624" i="6"/>
  <c r="A1623" i="6"/>
  <c r="M1622" i="6"/>
  <c r="D1622" i="6"/>
  <c r="C1622" i="6"/>
  <c r="A1622" i="6"/>
  <c r="M1621" i="6"/>
  <c r="D1621" i="6"/>
  <c r="C1621" i="6"/>
  <c r="A1621" i="6"/>
  <c r="M1620" i="6"/>
  <c r="D1620" i="6"/>
  <c r="C1620" i="6"/>
  <c r="A1620" i="6"/>
  <c r="A1619" i="6"/>
  <c r="M1618" i="6"/>
  <c r="D1618" i="6"/>
  <c r="A1618" i="6"/>
  <c r="M1617" i="6"/>
  <c r="C1617" i="6"/>
  <c r="A1617" i="6"/>
  <c r="C1616" i="6"/>
  <c r="A1616" i="6"/>
  <c r="A1615" i="6"/>
  <c r="M1615" i="6" s="1"/>
  <c r="C1614" i="6"/>
  <c r="A1614" i="6"/>
  <c r="M1614" i="6" s="1"/>
  <c r="M1613" i="6"/>
  <c r="D1613" i="6"/>
  <c r="C1613" i="6"/>
  <c r="A1613" i="6"/>
  <c r="M1612" i="6"/>
  <c r="D1612" i="6"/>
  <c r="C1612" i="6"/>
  <c r="A1612" i="6"/>
  <c r="A1611" i="6"/>
  <c r="M1610" i="6"/>
  <c r="D1610" i="6"/>
  <c r="A1610" i="6"/>
  <c r="M1609" i="6"/>
  <c r="C1609" i="6"/>
  <c r="A1609" i="6"/>
  <c r="C1608" i="6"/>
  <c r="A1608" i="6"/>
  <c r="M1607" i="6"/>
  <c r="A1607" i="6"/>
  <c r="M1606" i="6"/>
  <c r="A1606" i="6"/>
  <c r="M1605" i="6"/>
  <c r="D1605" i="6"/>
  <c r="C1605" i="6"/>
  <c r="A1605" i="6"/>
  <c r="M1604" i="6"/>
  <c r="D1604" i="6"/>
  <c r="C1604" i="6"/>
  <c r="A1604" i="6"/>
  <c r="A1603" i="6"/>
  <c r="M1602" i="6"/>
  <c r="D1602" i="6"/>
  <c r="A1602" i="6"/>
  <c r="M1601" i="6"/>
  <c r="C1601" i="6"/>
  <c r="A1601" i="6"/>
  <c r="A1600" i="6"/>
  <c r="M1599" i="6"/>
  <c r="D1599" i="6"/>
  <c r="A1599" i="6"/>
  <c r="M1598" i="6"/>
  <c r="D1598" i="6"/>
  <c r="A1598" i="6"/>
  <c r="M1597" i="6"/>
  <c r="D1597" i="6"/>
  <c r="C1597" i="6"/>
  <c r="A1597" i="6"/>
  <c r="M1596" i="6"/>
  <c r="D1596" i="6"/>
  <c r="C1596" i="6"/>
  <c r="A1596" i="6"/>
  <c r="A1595" i="6"/>
  <c r="M1594" i="6"/>
  <c r="D1594" i="6"/>
  <c r="A1594" i="6"/>
  <c r="M1593" i="6"/>
  <c r="C1593" i="6"/>
  <c r="A1593" i="6"/>
  <c r="A1592" i="6"/>
  <c r="A1591" i="6"/>
  <c r="M1591" i="6" s="1"/>
  <c r="M1590" i="6"/>
  <c r="D1590" i="6"/>
  <c r="C1590" i="6"/>
  <c r="A1590" i="6"/>
  <c r="M1589" i="6"/>
  <c r="D1589" i="6"/>
  <c r="C1589" i="6"/>
  <c r="A1589" i="6"/>
  <c r="M1588" i="6"/>
  <c r="D1588" i="6"/>
  <c r="C1588" i="6"/>
  <c r="A1588" i="6"/>
  <c r="A1587" i="6"/>
  <c r="M1586" i="6"/>
  <c r="D1586" i="6"/>
  <c r="A1586" i="6"/>
  <c r="M1585" i="6"/>
  <c r="C1585" i="6"/>
  <c r="A1585" i="6"/>
  <c r="A1584" i="6"/>
  <c r="M1583" i="6"/>
  <c r="A1583" i="6"/>
  <c r="A1582" i="6"/>
  <c r="M1581" i="6"/>
  <c r="D1581" i="6"/>
  <c r="C1581" i="6"/>
  <c r="A1581" i="6"/>
  <c r="M1580" i="6"/>
  <c r="D1580" i="6"/>
  <c r="C1580" i="6"/>
  <c r="A1580" i="6"/>
  <c r="A1579" i="6"/>
  <c r="M1578" i="6"/>
  <c r="D1578" i="6"/>
  <c r="A1578" i="6"/>
  <c r="M1577" i="6"/>
  <c r="C1577" i="6"/>
  <c r="A1577" i="6"/>
  <c r="C1576" i="6"/>
  <c r="A1576" i="6"/>
  <c r="M1575" i="6"/>
  <c r="D1575" i="6"/>
  <c r="A1575" i="6"/>
  <c r="A1574" i="6"/>
  <c r="M1574" i="6" s="1"/>
  <c r="M1573" i="6"/>
  <c r="D1573" i="6"/>
  <c r="C1573" i="6"/>
  <c r="A1573" i="6"/>
  <c r="M1572" i="6"/>
  <c r="D1572" i="6"/>
  <c r="C1572" i="6"/>
  <c r="A1572" i="6"/>
  <c r="A1571" i="6"/>
  <c r="M1570" i="6"/>
  <c r="D1570" i="6"/>
  <c r="A1570" i="6"/>
  <c r="M1569" i="6"/>
  <c r="C1569" i="6"/>
  <c r="A1569" i="6"/>
  <c r="A1568" i="6"/>
  <c r="M1567" i="6"/>
  <c r="D1567" i="6"/>
  <c r="A1567" i="6"/>
  <c r="M1566" i="6"/>
  <c r="A1566" i="6"/>
  <c r="M1565" i="6"/>
  <c r="D1565" i="6"/>
  <c r="C1565" i="6"/>
  <c r="A1565" i="6"/>
  <c r="M1564" i="6"/>
  <c r="D1564" i="6"/>
  <c r="C1564" i="6"/>
  <c r="A1564" i="6"/>
  <c r="A1563" i="6"/>
  <c r="M1563" i="6" s="1"/>
  <c r="M1562" i="6"/>
  <c r="D1562" i="6"/>
  <c r="A1562" i="6"/>
  <c r="A1561" i="6"/>
  <c r="A1560" i="6"/>
  <c r="D1559" i="6"/>
  <c r="A1559" i="6"/>
  <c r="C1558" i="6"/>
  <c r="A1558" i="6"/>
  <c r="M1557" i="6"/>
  <c r="D1557" i="6"/>
  <c r="C1557" i="6"/>
  <c r="A1557" i="6"/>
  <c r="M1556" i="6"/>
  <c r="D1556" i="6"/>
  <c r="C1556" i="6"/>
  <c r="A1556" i="6"/>
  <c r="M1555" i="6"/>
  <c r="A1555" i="6"/>
  <c r="M1554" i="6"/>
  <c r="D1554" i="6"/>
  <c r="A1554" i="6"/>
  <c r="C1553" i="6"/>
  <c r="A1553" i="6"/>
  <c r="C1552" i="6"/>
  <c r="A1552" i="6"/>
  <c r="M1551" i="6"/>
  <c r="A1551" i="6"/>
  <c r="A1550" i="6"/>
  <c r="M1549" i="6"/>
  <c r="D1549" i="6"/>
  <c r="C1549" i="6"/>
  <c r="A1549" i="6"/>
  <c r="M1548" i="6"/>
  <c r="D1548" i="6"/>
  <c r="C1548" i="6"/>
  <c r="A1548" i="6"/>
  <c r="M1547" i="6"/>
  <c r="D1547" i="6"/>
  <c r="A1547" i="6"/>
  <c r="M1546" i="6"/>
  <c r="D1546" i="6"/>
  <c r="A1546" i="6"/>
  <c r="C1545" i="6"/>
  <c r="A1545" i="6"/>
  <c r="A1544" i="6"/>
  <c r="A1543" i="6"/>
  <c r="D1542" i="6"/>
  <c r="A1542" i="6"/>
  <c r="M1541" i="6"/>
  <c r="D1541" i="6"/>
  <c r="C1541" i="6"/>
  <c r="A1541" i="6"/>
  <c r="M1540" i="6"/>
  <c r="D1540" i="6"/>
  <c r="C1540" i="6"/>
  <c r="A1540" i="6"/>
  <c r="A1539" i="6"/>
  <c r="A1538" i="6"/>
  <c r="M1537" i="6"/>
  <c r="C1537" i="6"/>
  <c r="A1537" i="6"/>
  <c r="C1536" i="6"/>
  <c r="A1536" i="6"/>
  <c r="A1535" i="6"/>
  <c r="M1534" i="6"/>
  <c r="C1534" i="6"/>
  <c r="A1534" i="6"/>
  <c r="M1533" i="6"/>
  <c r="D1533" i="6"/>
  <c r="C1533" i="6"/>
  <c r="A1533" i="6"/>
  <c r="M1532" i="6"/>
  <c r="D1532" i="6"/>
  <c r="C1532" i="6"/>
  <c r="A1532" i="6"/>
  <c r="M1531" i="6"/>
  <c r="D1531" i="6"/>
  <c r="C1531" i="6"/>
  <c r="A1531" i="6"/>
  <c r="D1530" i="6"/>
  <c r="A1530" i="6"/>
  <c r="A1529" i="6"/>
  <c r="A1528" i="6"/>
  <c r="M1527" i="6"/>
  <c r="D1527" i="6"/>
  <c r="A1527" i="6"/>
  <c r="A1526" i="6"/>
  <c r="M1525" i="6"/>
  <c r="D1525" i="6"/>
  <c r="C1525" i="6"/>
  <c r="A1525" i="6"/>
  <c r="A1524" i="6"/>
  <c r="M1523" i="6"/>
  <c r="D1523" i="6"/>
  <c r="A1523" i="6"/>
  <c r="M1522" i="6"/>
  <c r="C1522" i="6"/>
  <c r="A1522" i="6"/>
  <c r="A1521" i="6"/>
  <c r="A1520" i="6"/>
  <c r="M1519" i="6"/>
  <c r="D1519" i="6"/>
  <c r="A1519" i="6"/>
  <c r="C1518" i="6"/>
  <c r="A1518" i="6"/>
  <c r="M1517" i="6"/>
  <c r="D1517" i="6"/>
  <c r="C1517" i="6"/>
  <c r="A1517" i="6"/>
  <c r="A1516" i="6"/>
  <c r="M1515" i="6"/>
  <c r="D1515" i="6"/>
  <c r="A1515" i="6"/>
  <c r="M1514" i="6"/>
  <c r="C1514" i="6"/>
  <c r="A1514" i="6"/>
  <c r="A1513" i="6"/>
  <c r="A1512" i="6"/>
  <c r="M1511" i="6"/>
  <c r="D1511" i="6"/>
  <c r="A1511" i="6"/>
  <c r="C1510" i="6"/>
  <c r="A1510" i="6"/>
  <c r="M1509" i="6"/>
  <c r="D1509" i="6"/>
  <c r="C1509" i="6"/>
  <c r="A1509" i="6"/>
  <c r="A1508" i="6"/>
  <c r="M1507" i="6"/>
  <c r="D1507" i="6"/>
  <c r="A1507" i="6"/>
  <c r="M1506" i="6"/>
  <c r="C1506" i="6"/>
  <c r="A1506" i="6"/>
  <c r="A1505" i="6"/>
  <c r="A1504" i="6"/>
  <c r="M1503" i="6"/>
  <c r="D1503" i="6"/>
  <c r="A1503" i="6"/>
  <c r="C1502" i="6"/>
  <c r="A1502" i="6"/>
  <c r="M1501" i="6"/>
  <c r="D1501" i="6"/>
  <c r="C1501" i="6"/>
  <c r="A1501" i="6"/>
  <c r="A1500" i="6"/>
  <c r="M1499" i="6"/>
  <c r="D1499" i="6"/>
  <c r="A1499" i="6"/>
  <c r="M1498" i="6"/>
  <c r="C1498" i="6"/>
  <c r="A1498" i="6"/>
  <c r="A1497" i="6"/>
  <c r="A1496" i="6"/>
  <c r="M1495" i="6"/>
  <c r="D1495" i="6"/>
  <c r="A1495" i="6"/>
  <c r="C1494" i="6"/>
  <c r="A1494" i="6"/>
  <c r="M1493" i="6"/>
  <c r="D1493" i="6"/>
  <c r="C1493" i="6"/>
  <c r="A1493" i="6"/>
  <c r="A1492" i="6"/>
  <c r="M1491" i="6"/>
  <c r="D1491" i="6"/>
  <c r="A1491" i="6"/>
  <c r="M1490" i="6"/>
  <c r="C1490" i="6"/>
  <c r="A1490" i="6"/>
  <c r="A1489" i="6"/>
  <c r="A1488" i="6"/>
  <c r="M1487" i="6"/>
  <c r="D1487" i="6"/>
  <c r="A1487" i="6"/>
  <c r="C1486" i="6"/>
  <c r="A1486" i="6"/>
  <c r="M1485" i="6"/>
  <c r="D1485" i="6"/>
  <c r="C1485" i="6"/>
  <c r="A1485" i="6"/>
  <c r="A1484" i="6"/>
  <c r="M1483" i="6"/>
  <c r="D1483" i="6"/>
  <c r="A1483" i="6"/>
  <c r="M1482" i="6"/>
  <c r="C1482" i="6"/>
  <c r="A1482" i="6"/>
  <c r="A1481" i="6"/>
  <c r="A1480" i="6"/>
  <c r="M1479" i="6"/>
  <c r="D1479" i="6"/>
  <c r="A1479" i="6"/>
  <c r="C1478" i="6"/>
  <c r="A1478" i="6"/>
  <c r="M1477" i="6"/>
  <c r="D1477" i="6"/>
  <c r="C1477" i="6"/>
  <c r="A1477" i="6"/>
  <c r="A1476" i="6"/>
  <c r="M1475" i="6"/>
  <c r="D1475" i="6"/>
  <c r="A1475" i="6"/>
  <c r="M1474" i="6"/>
  <c r="C1474" i="6"/>
  <c r="A1474" i="6"/>
  <c r="A1473" i="6"/>
  <c r="A1472" i="6"/>
  <c r="M1471" i="6"/>
  <c r="A1471" i="6"/>
  <c r="C1470" i="6"/>
  <c r="A1470" i="6"/>
  <c r="M1469" i="6"/>
  <c r="D1469" i="6"/>
  <c r="C1469" i="6"/>
  <c r="A1469" i="6"/>
  <c r="A1468" i="6"/>
  <c r="M1467" i="6"/>
  <c r="D1467" i="6"/>
  <c r="A1467" i="6"/>
  <c r="M1466" i="6"/>
  <c r="C1466" i="6"/>
  <c r="A1466" i="6"/>
  <c r="A1465" i="6"/>
  <c r="A1464" i="6"/>
  <c r="D1463" i="6"/>
  <c r="A1463" i="6"/>
  <c r="C1462" i="6"/>
  <c r="A1462" i="6"/>
  <c r="M1461" i="6"/>
  <c r="D1461" i="6"/>
  <c r="C1461" i="6"/>
  <c r="A1461" i="6"/>
  <c r="A1460" i="6"/>
  <c r="M1459" i="6"/>
  <c r="D1459" i="6"/>
  <c r="A1459" i="6"/>
  <c r="M1458" i="6"/>
  <c r="C1458" i="6"/>
  <c r="A1458" i="6"/>
  <c r="A1457" i="6"/>
  <c r="A1456" i="6"/>
  <c r="M1455" i="6"/>
  <c r="D1455" i="6"/>
  <c r="A1455" i="6"/>
  <c r="C1454" i="6"/>
  <c r="A1454" i="6"/>
  <c r="M1453" i="6"/>
  <c r="D1453" i="6"/>
  <c r="C1453" i="6"/>
  <c r="A1453" i="6"/>
  <c r="A1452" i="6"/>
  <c r="M1451" i="6"/>
  <c r="D1451" i="6"/>
  <c r="A1451" i="6"/>
  <c r="M1450" i="6"/>
  <c r="C1450" i="6"/>
  <c r="A1450" i="6"/>
  <c r="C1449" i="6"/>
  <c r="A1449" i="6"/>
  <c r="A1448" i="6"/>
  <c r="A1447" i="6"/>
  <c r="C1446" i="6"/>
  <c r="A1446" i="6"/>
  <c r="M1445" i="6"/>
  <c r="D1445" i="6"/>
  <c r="C1445" i="6"/>
  <c r="A1445" i="6"/>
  <c r="A1444" i="6"/>
  <c r="M1443" i="6"/>
  <c r="D1443" i="6"/>
  <c r="A1443" i="6"/>
  <c r="M1442" i="6"/>
  <c r="C1442" i="6"/>
  <c r="A1442" i="6"/>
  <c r="C1441" i="6"/>
  <c r="A1441" i="6"/>
  <c r="A1440" i="6"/>
  <c r="A1439" i="6"/>
  <c r="C1438" i="6"/>
  <c r="A1438" i="6"/>
  <c r="M1437" i="6"/>
  <c r="D1437" i="6"/>
  <c r="C1437" i="6"/>
  <c r="A1437" i="6"/>
  <c r="A1436" i="6"/>
  <c r="M1435" i="6"/>
  <c r="D1435" i="6"/>
  <c r="A1435" i="6"/>
  <c r="M1434" i="6"/>
  <c r="C1434" i="6"/>
  <c r="A1434" i="6"/>
  <c r="A1433" i="6"/>
  <c r="A1432" i="6"/>
  <c r="M1432" i="6" s="1"/>
  <c r="M1431" i="6"/>
  <c r="D1431" i="6"/>
  <c r="C1431" i="6"/>
  <c r="A1431" i="6"/>
  <c r="C1430" i="6"/>
  <c r="A1430" i="6"/>
  <c r="M1429" i="6"/>
  <c r="D1429" i="6"/>
  <c r="C1429" i="6"/>
  <c r="A1429" i="6"/>
  <c r="A1428" i="6"/>
  <c r="M1427" i="6"/>
  <c r="D1427" i="6"/>
  <c r="A1427" i="6"/>
  <c r="M1426" i="6"/>
  <c r="C1426" i="6"/>
  <c r="A1426" i="6"/>
  <c r="A1425" i="6"/>
  <c r="M1424" i="6"/>
  <c r="D1424" i="6"/>
  <c r="A1424" i="6"/>
  <c r="A1423" i="6"/>
  <c r="M1423" i="6" s="1"/>
  <c r="C1422" i="6"/>
  <c r="A1422" i="6"/>
  <c r="M1421" i="6"/>
  <c r="D1421" i="6"/>
  <c r="C1421" i="6"/>
  <c r="A1421" i="6"/>
  <c r="A1420" i="6"/>
  <c r="M1419" i="6"/>
  <c r="D1419" i="6"/>
  <c r="A1419" i="6"/>
  <c r="M1418" i="6"/>
  <c r="C1418" i="6"/>
  <c r="A1418" i="6"/>
  <c r="C1417" i="6"/>
  <c r="A1417" i="6"/>
  <c r="A1416" i="6"/>
  <c r="M1416" i="6" s="1"/>
  <c r="C1415" i="6"/>
  <c r="A1415" i="6"/>
  <c r="M1415" i="6" s="1"/>
  <c r="C1414" i="6"/>
  <c r="A1414" i="6"/>
  <c r="M1413" i="6"/>
  <c r="D1413" i="6"/>
  <c r="C1413" i="6"/>
  <c r="A1413" i="6"/>
  <c r="A1412" i="6"/>
  <c r="M1411" i="6"/>
  <c r="D1411" i="6"/>
  <c r="A1411" i="6"/>
  <c r="M1410" i="6"/>
  <c r="C1410" i="6"/>
  <c r="A1410" i="6"/>
  <c r="A1409" i="6"/>
  <c r="A1408" i="6"/>
  <c r="M1408" i="6" s="1"/>
  <c r="M1407" i="6"/>
  <c r="D1407" i="6"/>
  <c r="C1407" i="6"/>
  <c r="A1407" i="6"/>
  <c r="C1406" i="6"/>
  <c r="A1406" i="6"/>
  <c r="M1405" i="6"/>
  <c r="D1405" i="6"/>
  <c r="C1405" i="6"/>
  <c r="A1405" i="6"/>
  <c r="A1404" i="6"/>
  <c r="M1403" i="6"/>
  <c r="D1403" i="6"/>
  <c r="A1403" i="6"/>
  <c r="M1402" i="6"/>
  <c r="C1402" i="6"/>
  <c r="A1402" i="6"/>
  <c r="A1401" i="6"/>
  <c r="M1400" i="6"/>
  <c r="D1400" i="6"/>
  <c r="A1400" i="6"/>
  <c r="M1399" i="6"/>
  <c r="D1399" i="6"/>
  <c r="A1399" i="6"/>
  <c r="C1398" i="6"/>
  <c r="A1398" i="6"/>
  <c r="M1397" i="6"/>
  <c r="D1397" i="6"/>
  <c r="C1397" i="6"/>
  <c r="A1397" i="6"/>
  <c r="A1396" i="6"/>
  <c r="M1395" i="6"/>
  <c r="D1395" i="6"/>
  <c r="A1395" i="6"/>
  <c r="M1394" i="6"/>
  <c r="C1394" i="6"/>
  <c r="A1394" i="6"/>
  <c r="C1393" i="6"/>
  <c r="A1393" i="6"/>
  <c r="M1392" i="6"/>
  <c r="D1392" i="6"/>
  <c r="A1392" i="6"/>
  <c r="M1391" i="6"/>
  <c r="A1391" i="6"/>
  <c r="C1390" i="6"/>
  <c r="A1390" i="6"/>
  <c r="M1389" i="6"/>
  <c r="D1389" i="6"/>
  <c r="C1389" i="6"/>
  <c r="A1389" i="6"/>
  <c r="A1388" i="6"/>
  <c r="M1387" i="6"/>
  <c r="D1387" i="6"/>
  <c r="A1387" i="6"/>
  <c r="M1386" i="6"/>
  <c r="C1386" i="6"/>
  <c r="A1386" i="6"/>
  <c r="D1385" i="6"/>
  <c r="A1385" i="6"/>
  <c r="D1384" i="6"/>
  <c r="C1384" i="6"/>
  <c r="A1384" i="6"/>
  <c r="M1383" i="6"/>
  <c r="C1383" i="6"/>
  <c r="A1383" i="6"/>
  <c r="A1382" i="6"/>
  <c r="M1381" i="6"/>
  <c r="D1381" i="6"/>
  <c r="C1381" i="6"/>
  <c r="A1381" i="6"/>
  <c r="A1380" i="6"/>
  <c r="M1379" i="6"/>
  <c r="D1379" i="6"/>
  <c r="A1379" i="6"/>
  <c r="M1378" i="6"/>
  <c r="C1378" i="6"/>
  <c r="A1378" i="6"/>
  <c r="D1377" i="6"/>
  <c r="C1377" i="6"/>
  <c r="A1377" i="6"/>
  <c r="M1376" i="6"/>
  <c r="D1376" i="6"/>
  <c r="C1376" i="6"/>
  <c r="A1376" i="6"/>
  <c r="A1375" i="6"/>
  <c r="A1374" i="6"/>
  <c r="M1373" i="6"/>
  <c r="D1373" i="6"/>
  <c r="C1373" i="6"/>
  <c r="A1373" i="6"/>
  <c r="A1372" i="6"/>
  <c r="M1371" i="6"/>
  <c r="D1371" i="6"/>
  <c r="A1371" i="6"/>
  <c r="M1370" i="6"/>
  <c r="C1370" i="6"/>
  <c r="A1370" i="6"/>
  <c r="C1369" i="6"/>
  <c r="A1369" i="6"/>
  <c r="M1368" i="6"/>
  <c r="A1368" i="6"/>
  <c r="D1367" i="6"/>
  <c r="A1367" i="6"/>
  <c r="C1366" i="6"/>
  <c r="A1366" i="6"/>
  <c r="M1365" i="6"/>
  <c r="D1365" i="6"/>
  <c r="C1365" i="6"/>
  <c r="A1365" i="6"/>
  <c r="A1364" i="6"/>
  <c r="M1363" i="6"/>
  <c r="D1363" i="6"/>
  <c r="A1363" i="6"/>
  <c r="M1362" i="6"/>
  <c r="C1362" i="6"/>
  <c r="A1362" i="6"/>
  <c r="A1361" i="6"/>
  <c r="D1360" i="6"/>
  <c r="A1360" i="6"/>
  <c r="D1359" i="6"/>
  <c r="C1359" i="6"/>
  <c r="A1359" i="6"/>
  <c r="C1358" i="6"/>
  <c r="A1358" i="6"/>
  <c r="M1357" i="6"/>
  <c r="D1357" i="6"/>
  <c r="C1357" i="6"/>
  <c r="A1357" i="6"/>
  <c r="A1356" i="6"/>
  <c r="M1355" i="6"/>
  <c r="D1355" i="6"/>
  <c r="A1355" i="6"/>
  <c r="M1354" i="6"/>
  <c r="C1354" i="6"/>
  <c r="A1354" i="6"/>
  <c r="D1353" i="6"/>
  <c r="A1353" i="6"/>
  <c r="M1352" i="6"/>
  <c r="D1352" i="6"/>
  <c r="C1352" i="6"/>
  <c r="A1352" i="6"/>
  <c r="M1351" i="6"/>
  <c r="D1351" i="6"/>
  <c r="C1351" i="6"/>
  <c r="A1351" i="6"/>
  <c r="A1350" i="6"/>
  <c r="M1349" i="6"/>
  <c r="D1349" i="6"/>
  <c r="C1349" i="6"/>
  <c r="A1349" i="6"/>
  <c r="A1348" i="6"/>
  <c r="M1347" i="6"/>
  <c r="D1347" i="6"/>
  <c r="A1347" i="6"/>
  <c r="M1346" i="6"/>
  <c r="C1346" i="6"/>
  <c r="A1346" i="6"/>
  <c r="D1345" i="6"/>
  <c r="C1345" i="6"/>
  <c r="A1345" i="6"/>
  <c r="M1344" i="6"/>
  <c r="D1344" i="6"/>
  <c r="C1344" i="6"/>
  <c r="A1344" i="6"/>
  <c r="M1343" i="6"/>
  <c r="A1343" i="6"/>
  <c r="A1342" i="6"/>
  <c r="M1341" i="6"/>
  <c r="D1341" i="6"/>
  <c r="C1341" i="6"/>
  <c r="A1341" i="6"/>
  <c r="A1340" i="6"/>
  <c r="M1339" i="6"/>
  <c r="D1339" i="6"/>
  <c r="A1339" i="6"/>
  <c r="M1338" i="6"/>
  <c r="C1338" i="6"/>
  <c r="A1338" i="6"/>
  <c r="D1337" i="6"/>
  <c r="C1337" i="6"/>
  <c r="A1337" i="6"/>
  <c r="A1336" i="6"/>
  <c r="D1335" i="6"/>
  <c r="A1335" i="6"/>
  <c r="A1334" i="6"/>
  <c r="M1333" i="6"/>
  <c r="D1333" i="6"/>
  <c r="C1333" i="6"/>
  <c r="A1333" i="6"/>
  <c r="A1332" i="6"/>
  <c r="M1331" i="6"/>
  <c r="D1331" i="6"/>
  <c r="A1331" i="6"/>
  <c r="M1330" i="6"/>
  <c r="C1330" i="6"/>
  <c r="A1330" i="6"/>
  <c r="A1329" i="6"/>
  <c r="M1328" i="6"/>
  <c r="D1328" i="6"/>
  <c r="A1328" i="6"/>
  <c r="M1327" i="6"/>
  <c r="D1327" i="6"/>
  <c r="C1327" i="6"/>
  <c r="A1327" i="6"/>
  <c r="C1326" i="6"/>
  <c r="A1326" i="6"/>
  <c r="M1325" i="6"/>
  <c r="D1325" i="6"/>
  <c r="C1325" i="6"/>
  <c r="A1325" i="6"/>
  <c r="A1324" i="6"/>
  <c r="M1323" i="6"/>
  <c r="D1323" i="6"/>
  <c r="A1323" i="6"/>
  <c r="M1322" i="6"/>
  <c r="C1322" i="6"/>
  <c r="A1322" i="6"/>
  <c r="D1321" i="6"/>
  <c r="A1321" i="6"/>
  <c r="D1320" i="6"/>
  <c r="A1320" i="6"/>
  <c r="M1319" i="6"/>
  <c r="D1319" i="6"/>
  <c r="C1319" i="6"/>
  <c r="A1319" i="6"/>
  <c r="A1318" i="6"/>
  <c r="M1317" i="6"/>
  <c r="D1317" i="6"/>
  <c r="C1317" i="6"/>
  <c r="A1317" i="6"/>
  <c r="A1316" i="6"/>
  <c r="M1315" i="6"/>
  <c r="D1315" i="6"/>
  <c r="A1315" i="6"/>
  <c r="M1314" i="6"/>
  <c r="C1314" i="6"/>
  <c r="A1314" i="6"/>
  <c r="D1313" i="6"/>
  <c r="C1313" i="6"/>
  <c r="A1313" i="6"/>
  <c r="M1312" i="6"/>
  <c r="D1312" i="6"/>
  <c r="C1312" i="6"/>
  <c r="A1312" i="6"/>
  <c r="A1311" i="6"/>
  <c r="A1310" i="6"/>
  <c r="M1309" i="6"/>
  <c r="D1309" i="6"/>
  <c r="C1309" i="6"/>
  <c r="A1309" i="6"/>
  <c r="A1308" i="6"/>
  <c r="M1307" i="6"/>
  <c r="D1307" i="6"/>
  <c r="A1307" i="6"/>
  <c r="M1306" i="6"/>
  <c r="C1306" i="6"/>
  <c r="A1306" i="6"/>
  <c r="D1305" i="6"/>
  <c r="C1305" i="6"/>
  <c r="A1305" i="6"/>
  <c r="M1304" i="6"/>
  <c r="A1304" i="6"/>
  <c r="M1303" i="6"/>
  <c r="D1303" i="6"/>
  <c r="A1303" i="6"/>
  <c r="C1302" i="6"/>
  <c r="A1302" i="6"/>
  <c r="M1301" i="6"/>
  <c r="D1301" i="6"/>
  <c r="C1301" i="6"/>
  <c r="A1301" i="6"/>
  <c r="A1300" i="6"/>
  <c r="M1299" i="6"/>
  <c r="D1299" i="6"/>
  <c r="A1299" i="6"/>
  <c r="M1298" i="6"/>
  <c r="C1298" i="6"/>
  <c r="A1298" i="6"/>
  <c r="A1297" i="6"/>
  <c r="D1296" i="6"/>
  <c r="A1296" i="6"/>
  <c r="D1295" i="6"/>
  <c r="A1295" i="6"/>
  <c r="C1294" i="6"/>
  <c r="A1294" i="6"/>
  <c r="M1293" i="6"/>
  <c r="D1293" i="6"/>
  <c r="C1293" i="6"/>
  <c r="A1293" i="6"/>
  <c r="A1292" i="6"/>
  <c r="M1291" i="6"/>
  <c r="D1291" i="6"/>
  <c r="A1291" i="6"/>
  <c r="M1290" i="6"/>
  <c r="C1290" i="6"/>
  <c r="A1290" i="6"/>
  <c r="D1289" i="6"/>
  <c r="A1289" i="6"/>
  <c r="M1288" i="6"/>
  <c r="D1288" i="6"/>
  <c r="C1288" i="6"/>
  <c r="A1288" i="6"/>
  <c r="M1287" i="6"/>
  <c r="C1287" i="6"/>
  <c r="A1287" i="6"/>
  <c r="A1286" i="6"/>
  <c r="M1285" i="6"/>
  <c r="D1285" i="6"/>
  <c r="C1285" i="6"/>
  <c r="A1285" i="6"/>
  <c r="A1284" i="6"/>
  <c r="M1283" i="6"/>
  <c r="D1283" i="6"/>
  <c r="A1283" i="6"/>
  <c r="M1282" i="6"/>
  <c r="C1282" i="6"/>
  <c r="A1282" i="6"/>
  <c r="D1281" i="6"/>
  <c r="A1281" i="6"/>
  <c r="M1280" i="6"/>
  <c r="D1280" i="6"/>
  <c r="C1280" i="6"/>
  <c r="A1280" i="6"/>
  <c r="M1279" i="6"/>
  <c r="A1279" i="6"/>
  <c r="A1278" i="6"/>
  <c r="M1277" i="6"/>
  <c r="D1277" i="6"/>
  <c r="C1277" i="6"/>
  <c r="A1277" i="6"/>
  <c r="A1276" i="6"/>
  <c r="M1275" i="6"/>
  <c r="D1275" i="6"/>
  <c r="A1275" i="6"/>
  <c r="A1274" i="6"/>
  <c r="A1273" i="6"/>
  <c r="M1272" i="6"/>
  <c r="C1272" i="6"/>
  <c r="A1272" i="6"/>
  <c r="M1271" i="6"/>
  <c r="D1271" i="6"/>
  <c r="C1271" i="6"/>
  <c r="A1271" i="6"/>
  <c r="A1270" i="6"/>
  <c r="M1269" i="6"/>
  <c r="D1269" i="6"/>
  <c r="C1269" i="6"/>
  <c r="A1269" i="6"/>
  <c r="C1268" i="6"/>
  <c r="A1268" i="6"/>
  <c r="A1267" i="6"/>
  <c r="M1266" i="6"/>
  <c r="C1266" i="6"/>
  <c r="A1266" i="6"/>
  <c r="D1265" i="6"/>
  <c r="C1265" i="6"/>
  <c r="A1265" i="6"/>
  <c r="A1264" i="6"/>
  <c r="M1263" i="6"/>
  <c r="D1263" i="6"/>
  <c r="A1263" i="6"/>
  <c r="M1262" i="6"/>
  <c r="D1262" i="6"/>
  <c r="A1262" i="6"/>
  <c r="M1261" i="6"/>
  <c r="D1261" i="6"/>
  <c r="C1261" i="6"/>
  <c r="A1261" i="6"/>
  <c r="C1260" i="6"/>
  <c r="A1260" i="6"/>
  <c r="A1259" i="6"/>
  <c r="M1258" i="6"/>
  <c r="C1258" i="6"/>
  <c r="A1258" i="6"/>
  <c r="D1257" i="6"/>
  <c r="C1257" i="6"/>
  <c r="A1257" i="6"/>
  <c r="A1256" i="6"/>
  <c r="M1255" i="6"/>
  <c r="D1255" i="6"/>
  <c r="A1255" i="6"/>
  <c r="M1254" i="6"/>
  <c r="D1254" i="6"/>
  <c r="A1254" i="6"/>
  <c r="M1253" i="6"/>
  <c r="D1253" i="6"/>
  <c r="C1253" i="6"/>
  <c r="A1253" i="6"/>
  <c r="C1252" i="6"/>
  <c r="A1252" i="6"/>
  <c r="A1251" i="6"/>
  <c r="M1250" i="6"/>
  <c r="C1250" i="6"/>
  <c r="A1250" i="6"/>
  <c r="D1249" i="6"/>
  <c r="C1249" i="6"/>
  <c r="A1249" i="6"/>
  <c r="C1248" i="6"/>
  <c r="A1248" i="6"/>
  <c r="M1247" i="6"/>
  <c r="D1247" i="6"/>
  <c r="A1247" i="6"/>
  <c r="D1246" i="6"/>
  <c r="A1246" i="6"/>
  <c r="M1245" i="6"/>
  <c r="D1245" i="6"/>
  <c r="C1245" i="6"/>
  <c r="A1245" i="6"/>
  <c r="C1244" i="6"/>
  <c r="A1244" i="6"/>
  <c r="A1243" i="6"/>
  <c r="M1242" i="6"/>
  <c r="C1242" i="6"/>
  <c r="A1242" i="6"/>
  <c r="D1241" i="6"/>
  <c r="C1241" i="6"/>
  <c r="A1241" i="6"/>
  <c r="A1240" i="6"/>
  <c r="M1239" i="6"/>
  <c r="D1239" i="6"/>
  <c r="A1239" i="6"/>
  <c r="A1238" i="6"/>
  <c r="M1237" i="6"/>
  <c r="D1237" i="6"/>
  <c r="C1237" i="6"/>
  <c r="A1237" i="6"/>
  <c r="C1236" i="6"/>
  <c r="A1236" i="6"/>
  <c r="A1235" i="6"/>
  <c r="M1234" i="6"/>
  <c r="C1234" i="6"/>
  <c r="A1234" i="6"/>
  <c r="D1233" i="6"/>
  <c r="C1233" i="6"/>
  <c r="A1233" i="6"/>
  <c r="C1232" i="6"/>
  <c r="A1232" i="6"/>
  <c r="M1231" i="6"/>
  <c r="D1231" i="6"/>
  <c r="A1231" i="6"/>
  <c r="M1230" i="6"/>
  <c r="C1230" i="6"/>
  <c r="A1230" i="6"/>
  <c r="M1229" i="6"/>
  <c r="D1229" i="6"/>
  <c r="C1229" i="6"/>
  <c r="A1229" i="6"/>
  <c r="C1228" i="6"/>
  <c r="A1228" i="6"/>
  <c r="A1227" i="6"/>
  <c r="M1226" i="6"/>
  <c r="C1226" i="6"/>
  <c r="A1226" i="6"/>
  <c r="D1225" i="6"/>
  <c r="C1225" i="6"/>
  <c r="A1225" i="6"/>
  <c r="C1224" i="6"/>
  <c r="A1224" i="6"/>
  <c r="D1223" i="6"/>
  <c r="A1223" i="6"/>
  <c r="M1223" i="6" s="1"/>
  <c r="M1222" i="6"/>
  <c r="C1222" i="6"/>
  <c r="A1222" i="6"/>
  <c r="M1221" i="6"/>
  <c r="D1221" i="6"/>
  <c r="C1221" i="6"/>
  <c r="A1221" i="6"/>
  <c r="C1220" i="6"/>
  <c r="A1220" i="6"/>
  <c r="A1219" i="6"/>
  <c r="M1218" i="6"/>
  <c r="C1218" i="6"/>
  <c r="A1218" i="6"/>
  <c r="D1217" i="6"/>
  <c r="C1217" i="6"/>
  <c r="A1217" i="6"/>
  <c r="C1216" i="6"/>
  <c r="A1216" i="6"/>
  <c r="D1215" i="6"/>
  <c r="A1215" i="6"/>
  <c r="M1215" i="6" s="1"/>
  <c r="M1214" i="6"/>
  <c r="C1214" i="6"/>
  <c r="A1214" i="6"/>
  <c r="M1213" i="6"/>
  <c r="D1213" i="6"/>
  <c r="C1213" i="6"/>
  <c r="A1213" i="6"/>
  <c r="C1212" i="6"/>
  <c r="A1212" i="6"/>
  <c r="A1211" i="6"/>
  <c r="M1210" i="6"/>
  <c r="C1210" i="6"/>
  <c r="A1210" i="6"/>
  <c r="D1209" i="6"/>
  <c r="C1209" i="6"/>
  <c r="A1209" i="6"/>
  <c r="C1208" i="6"/>
  <c r="A1208" i="6"/>
  <c r="D1207" i="6"/>
  <c r="A1207" i="6"/>
  <c r="M1207" i="6" s="1"/>
  <c r="M1206" i="6"/>
  <c r="C1206" i="6"/>
  <c r="A1206" i="6"/>
  <c r="M1205" i="6"/>
  <c r="D1205" i="6"/>
  <c r="C1205" i="6"/>
  <c r="A1205" i="6"/>
  <c r="C1204" i="6"/>
  <c r="A1204" i="6"/>
  <c r="A1203" i="6"/>
  <c r="M1202" i="6"/>
  <c r="C1202" i="6"/>
  <c r="A1202" i="6"/>
  <c r="D1201" i="6"/>
  <c r="C1201" i="6"/>
  <c r="A1201" i="6"/>
  <c r="C1200" i="6"/>
  <c r="A1200" i="6"/>
  <c r="M1199" i="6"/>
  <c r="D1199" i="6"/>
  <c r="A1199" i="6"/>
  <c r="M1198" i="6"/>
  <c r="A1198" i="6"/>
  <c r="M1197" i="6"/>
  <c r="D1197" i="6"/>
  <c r="C1197" i="6"/>
  <c r="A1197" i="6"/>
  <c r="C1196" i="6"/>
  <c r="A1196" i="6"/>
  <c r="A1195" i="6"/>
  <c r="M1194" i="6"/>
  <c r="C1194" i="6"/>
  <c r="A1194" i="6"/>
  <c r="D1193" i="6"/>
  <c r="C1193" i="6"/>
  <c r="A1193" i="6"/>
  <c r="C1192" i="6"/>
  <c r="A1192" i="6"/>
  <c r="M1191" i="6"/>
  <c r="D1191" i="6"/>
  <c r="A1191" i="6"/>
  <c r="M1190" i="6"/>
  <c r="A1190" i="6"/>
  <c r="M1189" i="6"/>
  <c r="D1189" i="6"/>
  <c r="C1189" i="6"/>
  <c r="A1189" i="6"/>
  <c r="C1188" i="6"/>
  <c r="A1188" i="6"/>
  <c r="A1187" i="6"/>
  <c r="M1186" i="6"/>
  <c r="C1186" i="6"/>
  <c r="A1186" i="6"/>
  <c r="D1185" i="6"/>
  <c r="C1185" i="6"/>
  <c r="A1185" i="6"/>
  <c r="C1184" i="6"/>
  <c r="A1184" i="6"/>
  <c r="M1183" i="6"/>
  <c r="D1183" i="6"/>
  <c r="A1183" i="6"/>
  <c r="M1182" i="6"/>
  <c r="A1182" i="6"/>
  <c r="M1181" i="6"/>
  <c r="D1181" i="6"/>
  <c r="C1181" i="6"/>
  <c r="A1181" i="6"/>
  <c r="C1180" i="6"/>
  <c r="A1180" i="6"/>
  <c r="A1179" i="6"/>
  <c r="M1178" i="6"/>
  <c r="C1178" i="6"/>
  <c r="A1178" i="6"/>
  <c r="D1177" i="6"/>
  <c r="C1177" i="6"/>
  <c r="A1177" i="6"/>
  <c r="C1176" i="6"/>
  <c r="A1176" i="6"/>
  <c r="M1175" i="6"/>
  <c r="D1175" i="6"/>
  <c r="A1175" i="6"/>
  <c r="M1174" i="6"/>
  <c r="A1174" i="6"/>
  <c r="M1173" i="6"/>
  <c r="D1173" i="6"/>
  <c r="C1173" i="6"/>
  <c r="A1173" i="6"/>
  <c r="C1172" i="6"/>
  <c r="A1172" i="6"/>
  <c r="A1171" i="6"/>
  <c r="M1170" i="6"/>
  <c r="C1170" i="6"/>
  <c r="A1170" i="6"/>
  <c r="D1169" i="6"/>
  <c r="C1169" i="6"/>
  <c r="A1169" i="6"/>
  <c r="C1168" i="6"/>
  <c r="A1168" i="6"/>
  <c r="M1167" i="6"/>
  <c r="D1167" i="6"/>
  <c r="A1167" i="6"/>
  <c r="M1166" i="6"/>
  <c r="A1166" i="6"/>
  <c r="M1165" i="6"/>
  <c r="D1165" i="6"/>
  <c r="C1165" i="6"/>
  <c r="A1165" i="6"/>
  <c r="C1164" i="6"/>
  <c r="A1164" i="6"/>
  <c r="A1163" i="6"/>
  <c r="M1162" i="6"/>
  <c r="C1162" i="6"/>
  <c r="A1162" i="6"/>
  <c r="D1161" i="6"/>
  <c r="C1161" i="6"/>
  <c r="A1161" i="6"/>
  <c r="C1160" i="6"/>
  <c r="A1160" i="6"/>
  <c r="M1159" i="6"/>
  <c r="D1159" i="6"/>
  <c r="A1159" i="6"/>
  <c r="M1158" i="6"/>
  <c r="A1158" i="6"/>
  <c r="M1157" i="6"/>
  <c r="D1157" i="6"/>
  <c r="C1157" i="6"/>
  <c r="A1157" i="6"/>
  <c r="C1156" i="6"/>
  <c r="A1156" i="6"/>
  <c r="A1155" i="6"/>
  <c r="M1154" i="6"/>
  <c r="C1154" i="6"/>
  <c r="A1154" i="6"/>
  <c r="D1153" i="6"/>
  <c r="C1153" i="6"/>
  <c r="A1153" i="6"/>
  <c r="C1152" i="6"/>
  <c r="A1152" i="6"/>
  <c r="M1151" i="6"/>
  <c r="D1151" i="6"/>
  <c r="A1151" i="6"/>
  <c r="M1150" i="6"/>
  <c r="A1150" i="6"/>
  <c r="M1149" i="6"/>
  <c r="D1149" i="6"/>
  <c r="C1149" i="6"/>
  <c r="A1149" i="6"/>
  <c r="C1148" i="6"/>
  <c r="A1148" i="6"/>
  <c r="A1147" i="6"/>
  <c r="M1146" i="6"/>
  <c r="C1146" i="6"/>
  <c r="A1146" i="6"/>
  <c r="A1145" i="6"/>
  <c r="A1144" i="6"/>
  <c r="A1143" i="6"/>
  <c r="D1142" i="6"/>
  <c r="C1142" i="6"/>
  <c r="A1142" i="6"/>
  <c r="M1141" i="6"/>
  <c r="D1141" i="6"/>
  <c r="C1141" i="6"/>
  <c r="A1141" i="6"/>
  <c r="A1140" i="6"/>
  <c r="A1139" i="6"/>
  <c r="M1138" i="6"/>
  <c r="C1138" i="6"/>
  <c r="A1138" i="6"/>
  <c r="A1137" i="6"/>
  <c r="C1136" i="6"/>
  <c r="A1136" i="6"/>
  <c r="A1135" i="6"/>
  <c r="C1134" i="6"/>
  <c r="A1134" i="6"/>
  <c r="M1133" i="6"/>
  <c r="D1133" i="6"/>
  <c r="C1133" i="6"/>
  <c r="A1133" i="6"/>
  <c r="C1132" i="6"/>
  <c r="A1132" i="6"/>
  <c r="A1131" i="6"/>
  <c r="M1131" i="6" s="1"/>
  <c r="M1130" i="6"/>
  <c r="C1130" i="6"/>
  <c r="A1130" i="6"/>
  <c r="A1129" i="6"/>
  <c r="A1128" i="6"/>
  <c r="D1127" i="6"/>
  <c r="A1127" i="6"/>
  <c r="D1126" i="6"/>
  <c r="C1126" i="6"/>
  <c r="A1126" i="6"/>
  <c r="M1125" i="6"/>
  <c r="D1125" i="6"/>
  <c r="C1125" i="6"/>
  <c r="A1125" i="6"/>
  <c r="C1124" i="6"/>
  <c r="A1124" i="6"/>
  <c r="A1123" i="6"/>
  <c r="M1122" i="6"/>
  <c r="C1122" i="6"/>
  <c r="A1122" i="6"/>
  <c r="D1121" i="6"/>
  <c r="A1121" i="6"/>
  <c r="A1120" i="6"/>
  <c r="M1119" i="6"/>
  <c r="D1119" i="6"/>
  <c r="C1119" i="6"/>
  <c r="A1119" i="6"/>
  <c r="A1118" i="6"/>
  <c r="M1117" i="6"/>
  <c r="D1117" i="6"/>
  <c r="C1117" i="6"/>
  <c r="A1117" i="6"/>
  <c r="A1116" i="6"/>
  <c r="D1115" i="6"/>
  <c r="A1115" i="6"/>
  <c r="M1114" i="6"/>
  <c r="C1114" i="6"/>
  <c r="A1114" i="6"/>
  <c r="D1113" i="6"/>
  <c r="A1113" i="6"/>
  <c r="M1112" i="6"/>
  <c r="C1112" i="6"/>
  <c r="A1112" i="6"/>
  <c r="M1111" i="6"/>
  <c r="C1111" i="6"/>
  <c r="A1111" i="6"/>
  <c r="M1110" i="6"/>
  <c r="D1110" i="6"/>
  <c r="C1110" i="6"/>
  <c r="A1110" i="6"/>
  <c r="M1109" i="6"/>
  <c r="D1109" i="6"/>
  <c r="C1109" i="6"/>
  <c r="A1109" i="6"/>
  <c r="A1108" i="6"/>
  <c r="A1107" i="6"/>
  <c r="M1106" i="6"/>
  <c r="C1106" i="6"/>
  <c r="A1106" i="6"/>
  <c r="D1105" i="6"/>
  <c r="A1105" i="6"/>
  <c r="A1104" i="6"/>
  <c r="M1103" i="6"/>
  <c r="D1103" i="6"/>
  <c r="C1103" i="6"/>
  <c r="A1103" i="6"/>
  <c r="A1102" i="6"/>
  <c r="M1101" i="6"/>
  <c r="D1101" i="6"/>
  <c r="C1101" i="6"/>
  <c r="A1101" i="6"/>
  <c r="A1100" i="6"/>
  <c r="D1099" i="6"/>
  <c r="A1099" i="6"/>
  <c r="M1098" i="6"/>
  <c r="C1098" i="6"/>
  <c r="A1098" i="6"/>
  <c r="D1097" i="6"/>
  <c r="A1097" i="6"/>
  <c r="A1096" i="6"/>
  <c r="M1095" i="6"/>
  <c r="C1095" i="6"/>
  <c r="A1095" i="6"/>
  <c r="M1094" i="6"/>
  <c r="D1094" i="6"/>
  <c r="C1094" i="6"/>
  <c r="A1094" i="6"/>
  <c r="M1093" i="6"/>
  <c r="D1093" i="6"/>
  <c r="C1093" i="6"/>
  <c r="A1093" i="6"/>
  <c r="A1092" i="6"/>
  <c r="A1091" i="6"/>
  <c r="M1090" i="6"/>
  <c r="C1090" i="6"/>
  <c r="A1090" i="6"/>
  <c r="D1089" i="6"/>
  <c r="A1089" i="6"/>
  <c r="A1088" i="6"/>
  <c r="M1087" i="6"/>
  <c r="D1087" i="6"/>
  <c r="C1087" i="6"/>
  <c r="A1087" i="6"/>
  <c r="A1086" i="6"/>
  <c r="M1085" i="6"/>
  <c r="D1085" i="6"/>
  <c r="C1085" i="6"/>
  <c r="A1085" i="6"/>
  <c r="A1084" i="6"/>
  <c r="M1083" i="6"/>
  <c r="A1083" i="6"/>
  <c r="M1082" i="6"/>
  <c r="C1082" i="6"/>
  <c r="A1082" i="6"/>
  <c r="D1081" i="6"/>
  <c r="A1081" i="6"/>
  <c r="M1080" i="6"/>
  <c r="C1080" i="6"/>
  <c r="A1080" i="6"/>
  <c r="M1079" i="6"/>
  <c r="C1079" i="6"/>
  <c r="A1079" i="6"/>
  <c r="M1078" i="6"/>
  <c r="D1078" i="6"/>
  <c r="C1078" i="6"/>
  <c r="A1078" i="6"/>
  <c r="M1077" i="6"/>
  <c r="D1077" i="6"/>
  <c r="C1077" i="6"/>
  <c r="A1077" i="6"/>
  <c r="A1076" i="6"/>
  <c r="A1075" i="6"/>
  <c r="A1074" i="6"/>
  <c r="D1073" i="6"/>
  <c r="C1073" i="6"/>
  <c r="A1073" i="6"/>
  <c r="M1072" i="6"/>
  <c r="D1072" i="6"/>
  <c r="C1072" i="6"/>
  <c r="A1072" i="6"/>
  <c r="A1071" i="6"/>
  <c r="M1070" i="6"/>
  <c r="D1070" i="6"/>
  <c r="A1070" i="6"/>
  <c r="M1069" i="6"/>
  <c r="D1069" i="6"/>
  <c r="C1069" i="6"/>
  <c r="A1069" i="6"/>
  <c r="M1068" i="6"/>
  <c r="D1068" i="6"/>
  <c r="C1068" i="6"/>
  <c r="A1068" i="6"/>
  <c r="A1067" i="6"/>
  <c r="A1066" i="6"/>
  <c r="D1065" i="6"/>
  <c r="C1065" i="6"/>
  <c r="A1065" i="6"/>
  <c r="M1064" i="6"/>
  <c r="D1064" i="6"/>
  <c r="C1064" i="6"/>
  <c r="A1064" i="6"/>
  <c r="A1063" i="6"/>
  <c r="M1062" i="6"/>
  <c r="A1062" i="6"/>
  <c r="M1061" i="6"/>
  <c r="D1061" i="6"/>
  <c r="C1061" i="6"/>
  <c r="A1061" i="6"/>
  <c r="M1060" i="6"/>
  <c r="D1060" i="6"/>
  <c r="C1060" i="6"/>
  <c r="A1060" i="6"/>
  <c r="A1059" i="6"/>
  <c r="A1058" i="6"/>
  <c r="D1057" i="6"/>
  <c r="C1057" i="6"/>
  <c r="A1057" i="6"/>
  <c r="M1056" i="6"/>
  <c r="D1056" i="6"/>
  <c r="C1056" i="6"/>
  <c r="A1056" i="6"/>
  <c r="C1055" i="6"/>
  <c r="A1055" i="6"/>
  <c r="M1054" i="6"/>
  <c r="D1054" i="6"/>
  <c r="A1054" i="6"/>
  <c r="M1053" i="6"/>
  <c r="D1053" i="6"/>
  <c r="C1053" i="6"/>
  <c r="A1053" i="6"/>
  <c r="M1052" i="6"/>
  <c r="D1052" i="6"/>
  <c r="C1052" i="6"/>
  <c r="A1052" i="6"/>
  <c r="A1051" i="6"/>
  <c r="A1050" i="6"/>
  <c r="D1049" i="6"/>
  <c r="C1049" i="6"/>
  <c r="A1049" i="6"/>
  <c r="M1048" i="6"/>
  <c r="D1048" i="6"/>
  <c r="C1048" i="6"/>
  <c r="A1048" i="6"/>
  <c r="A1047" i="6"/>
  <c r="M1046" i="6"/>
  <c r="A1046" i="6"/>
  <c r="M1045" i="6"/>
  <c r="D1045" i="6"/>
  <c r="C1045" i="6"/>
  <c r="A1045" i="6"/>
  <c r="A1044" i="6"/>
  <c r="M1044" i="6" s="1"/>
  <c r="D1043" i="6"/>
  <c r="A1043" i="6"/>
  <c r="C1042" i="6"/>
  <c r="A1042" i="6"/>
  <c r="M1041" i="6"/>
  <c r="D1041" i="6"/>
  <c r="C1041" i="6"/>
  <c r="A1041" i="6"/>
  <c r="M1040" i="6"/>
  <c r="D1040" i="6"/>
  <c r="C1040" i="6"/>
  <c r="A1040" i="6"/>
  <c r="A1039" i="6"/>
  <c r="A1038" i="6"/>
  <c r="A1037" i="6"/>
  <c r="D1036" i="6"/>
  <c r="A1036" i="6"/>
  <c r="M1035" i="6"/>
  <c r="C1035" i="6"/>
  <c r="A1035" i="6"/>
  <c r="D1034" i="6"/>
  <c r="C1034" i="6"/>
  <c r="A1034" i="6"/>
  <c r="M1033" i="6"/>
  <c r="D1033" i="6"/>
  <c r="C1033" i="6"/>
  <c r="A1033" i="6"/>
  <c r="M1032" i="6"/>
  <c r="D1032" i="6"/>
  <c r="C1032" i="6"/>
  <c r="A1032" i="6"/>
  <c r="A1031" i="6"/>
  <c r="A1030" i="6"/>
  <c r="A1029" i="6"/>
  <c r="D1028" i="6"/>
  <c r="A1028" i="6"/>
  <c r="M1027" i="6"/>
  <c r="C1027" i="6"/>
  <c r="A1027" i="6"/>
  <c r="D1026" i="6"/>
  <c r="A1026" i="6"/>
  <c r="M1025" i="6"/>
  <c r="D1025" i="6"/>
  <c r="C1025" i="6"/>
  <c r="A1025" i="6"/>
  <c r="M1024" i="6"/>
  <c r="D1024" i="6"/>
  <c r="C1024" i="6"/>
  <c r="A1024" i="6"/>
  <c r="A1023" i="6"/>
  <c r="A1022" i="6"/>
  <c r="A1021" i="6"/>
  <c r="D1020" i="6"/>
  <c r="A1020" i="6"/>
  <c r="M1019" i="6"/>
  <c r="C1019" i="6"/>
  <c r="A1019" i="6"/>
  <c r="D1018" i="6"/>
  <c r="A1018" i="6"/>
  <c r="M1017" i="6"/>
  <c r="D1017" i="6"/>
  <c r="C1017" i="6"/>
  <c r="A1017" i="6"/>
  <c r="M1016" i="6"/>
  <c r="D1016" i="6"/>
  <c r="C1016" i="6"/>
  <c r="A1016" i="6"/>
  <c r="A1015" i="6"/>
  <c r="A1014" i="6"/>
  <c r="A1013" i="6"/>
  <c r="D1012" i="6"/>
  <c r="A1012" i="6"/>
  <c r="M1011" i="6"/>
  <c r="C1011" i="6"/>
  <c r="A1011" i="6"/>
  <c r="D1010" i="6"/>
  <c r="A1010" i="6"/>
  <c r="M1009" i="6"/>
  <c r="D1009" i="6"/>
  <c r="C1009" i="6"/>
  <c r="A1009" i="6"/>
  <c r="M1008" i="6"/>
  <c r="D1008" i="6"/>
  <c r="C1008" i="6"/>
  <c r="A1008" i="6"/>
  <c r="A1007" i="6"/>
  <c r="A1006" i="6"/>
  <c r="A1005" i="6"/>
  <c r="D1004" i="6"/>
  <c r="A1004" i="6"/>
  <c r="M1003" i="6"/>
  <c r="C1003" i="6"/>
  <c r="A1003" i="6"/>
  <c r="D1002" i="6"/>
  <c r="A1002" i="6"/>
  <c r="M1001" i="6"/>
  <c r="D1001" i="6"/>
  <c r="C1001" i="6"/>
  <c r="A1001" i="6"/>
  <c r="M1000" i="6"/>
  <c r="D1000" i="6"/>
  <c r="C1000" i="6"/>
  <c r="A1000" i="6"/>
  <c r="A999" i="6"/>
  <c r="A998" i="6"/>
  <c r="A997" i="6"/>
  <c r="D996" i="6"/>
  <c r="A996" i="6"/>
  <c r="M995" i="6"/>
  <c r="C995" i="6"/>
  <c r="A995" i="6"/>
  <c r="D994" i="6"/>
  <c r="A994" i="6"/>
  <c r="M993" i="6"/>
  <c r="D993" i="6"/>
  <c r="C993" i="6"/>
  <c r="A993" i="6"/>
  <c r="M992" i="6"/>
  <c r="D992" i="6"/>
  <c r="C992" i="6"/>
  <c r="A992" i="6"/>
  <c r="A991" i="6"/>
  <c r="A990" i="6"/>
  <c r="A989" i="6"/>
  <c r="D988" i="6"/>
  <c r="A988" i="6"/>
  <c r="M987" i="6"/>
  <c r="C987" i="6"/>
  <c r="A987" i="6"/>
  <c r="D986" i="6"/>
  <c r="A986" i="6"/>
  <c r="M985" i="6"/>
  <c r="D985" i="6"/>
  <c r="C985" i="6"/>
  <c r="A985" i="6"/>
  <c r="M984" i="6"/>
  <c r="D984" i="6"/>
  <c r="C984" i="6"/>
  <c r="A984" i="6"/>
  <c r="A983" i="6"/>
  <c r="A982" i="6"/>
  <c r="A981" i="6"/>
  <c r="D980" i="6"/>
  <c r="A980" i="6"/>
  <c r="M979" i="6"/>
  <c r="D979" i="6"/>
  <c r="C979" i="6"/>
  <c r="A979" i="6"/>
  <c r="A978" i="6"/>
  <c r="M977" i="6"/>
  <c r="D977" i="6"/>
  <c r="C977" i="6"/>
  <c r="A977" i="6"/>
  <c r="M976" i="6"/>
  <c r="D976" i="6"/>
  <c r="C976" i="6"/>
  <c r="A976" i="6"/>
  <c r="A975" i="6"/>
  <c r="A974" i="6"/>
  <c r="A973" i="6"/>
  <c r="D972" i="6"/>
  <c r="A972" i="6"/>
  <c r="M971" i="6"/>
  <c r="D971" i="6"/>
  <c r="C971" i="6"/>
  <c r="A971" i="6"/>
  <c r="A970" i="6"/>
  <c r="M969" i="6"/>
  <c r="D969" i="6"/>
  <c r="C969" i="6"/>
  <c r="A969" i="6"/>
  <c r="M968" i="6"/>
  <c r="D968" i="6"/>
  <c r="C968" i="6"/>
  <c r="A968" i="6"/>
  <c r="A967" i="6"/>
  <c r="A966" i="6"/>
  <c r="A965" i="6"/>
  <c r="D964" i="6"/>
  <c r="A964" i="6"/>
  <c r="M963" i="6"/>
  <c r="D963" i="6"/>
  <c r="C963" i="6"/>
  <c r="A963" i="6"/>
  <c r="A962" i="6"/>
  <c r="M961" i="6"/>
  <c r="D961" i="6"/>
  <c r="C961" i="6"/>
  <c r="A961" i="6"/>
  <c r="M960" i="6"/>
  <c r="D960" i="6"/>
  <c r="C960" i="6"/>
  <c r="A960" i="6"/>
  <c r="A959" i="6"/>
  <c r="A958" i="6"/>
  <c r="A957" i="6"/>
  <c r="D956" i="6"/>
  <c r="A956" i="6"/>
  <c r="M955" i="6"/>
  <c r="C955" i="6"/>
  <c r="A955" i="6"/>
  <c r="D954" i="6"/>
  <c r="A954" i="6"/>
  <c r="M953" i="6"/>
  <c r="D953" i="6"/>
  <c r="C953" i="6"/>
  <c r="A953" i="6"/>
  <c r="M952" i="6"/>
  <c r="D952" i="6"/>
  <c r="C952" i="6"/>
  <c r="A952" i="6"/>
  <c r="A951" i="6"/>
  <c r="M951" i="6" s="1"/>
  <c r="A950" i="6"/>
  <c r="C949" i="6"/>
  <c r="A949" i="6"/>
  <c r="D948" i="6"/>
  <c r="C948" i="6"/>
  <c r="A948" i="6"/>
  <c r="M947" i="6"/>
  <c r="C947" i="6"/>
  <c r="A947" i="6"/>
  <c r="D946" i="6"/>
  <c r="A946" i="6"/>
  <c r="M945" i="6"/>
  <c r="D945" i="6"/>
  <c r="C945" i="6"/>
  <c r="A945" i="6"/>
  <c r="M944" i="6"/>
  <c r="D944" i="6"/>
  <c r="C944" i="6"/>
  <c r="A944" i="6"/>
  <c r="M943" i="6"/>
  <c r="A943" i="6"/>
  <c r="A942" i="6"/>
  <c r="C941" i="6"/>
  <c r="A941" i="6"/>
  <c r="D940" i="6"/>
  <c r="A940" i="6"/>
  <c r="M939" i="6"/>
  <c r="C939" i="6"/>
  <c r="A939" i="6"/>
  <c r="D938" i="6"/>
  <c r="A938" i="6"/>
  <c r="M937" i="6"/>
  <c r="D937" i="6"/>
  <c r="C937" i="6"/>
  <c r="A937" i="6"/>
  <c r="M936" i="6"/>
  <c r="D936" i="6"/>
  <c r="C936" i="6"/>
  <c r="A936" i="6"/>
  <c r="A935" i="6"/>
  <c r="A934" i="6"/>
  <c r="A933" i="6"/>
  <c r="D932" i="6"/>
  <c r="A932" i="6"/>
  <c r="M931" i="6"/>
  <c r="C931" i="6"/>
  <c r="A931" i="6"/>
  <c r="D930" i="6"/>
  <c r="A930" i="6"/>
  <c r="M929" i="6"/>
  <c r="D929" i="6"/>
  <c r="C929" i="6"/>
  <c r="A929" i="6"/>
  <c r="M928" i="6"/>
  <c r="D928" i="6"/>
  <c r="C928" i="6"/>
  <c r="A928" i="6"/>
  <c r="M927" i="6"/>
  <c r="A927" i="6"/>
  <c r="A926" i="6"/>
  <c r="C925" i="6"/>
  <c r="A925" i="6"/>
  <c r="D924" i="6"/>
  <c r="A924" i="6"/>
  <c r="M923" i="6"/>
  <c r="C923" i="6"/>
  <c r="A923" i="6"/>
  <c r="D922" i="6"/>
  <c r="A922" i="6"/>
  <c r="M921" i="6"/>
  <c r="D921" i="6"/>
  <c r="C921" i="6"/>
  <c r="A921" i="6"/>
  <c r="M920" i="6"/>
  <c r="D920" i="6"/>
  <c r="C920" i="6"/>
  <c r="A920" i="6"/>
  <c r="A919" i="6"/>
  <c r="A918" i="6"/>
  <c r="A917" i="6"/>
  <c r="D916" i="6"/>
  <c r="A916" i="6"/>
  <c r="M915" i="6"/>
  <c r="C915" i="6"/>
  <c r="A915" i="6"/>
  <c r="D914" i="6"/>
  <c r="A914" i="6"/>
  <c r="M913" i="6"/>
  <c r="D913" i="6"/>
  <c r="C913" i="6"/>
  <c r="A913" i="6"/>
  <c r="M912" i="6"/>
  <c r="D912" i="6"/>
  <c r="C912" i="6"/>
  <c r="A912" i="6"/>
  <c r="C911" i="6"/>
  <c r="A911" i="6"/>
  <c r="M910" i="6"/>
  <c r="A910" i="6"/>
  <c r="A909" i="6"/>
  <c r="A908" i="6"/>
  <c r="M907" i="6"/>
  <c r="D907" i="6"/>
  <c r="A907" i="6"/>
  <c r="M906" i="6"/>
  <c r="D906" i="6"/>
  <c r="C906" i="6"/>
  <c r="A906" i="6"/>
  <c r="M905" i="6"/>
  <c r="D905" i="6"/>
  <c r="C905" i="6"/>
  <c r="A905" i="6"/>
  <c r="M904" i="6"/>
  <c r="D904" i="6"/>
  <c r="C904" i="6"/>
  <c r="A904" i="6"/>
  <c r="A903" i="6"/>
  <c r="D902" i="6"/>
  <c r="A902" i="6"/>
  <c r="A901" i="6"/>
  <c r="A900" i="6"/>
  <c r="M899" i="6"/>
  <c r="D899" i="6"/>
  <c r="A899" i="6"/>
  <c r="M898" i="6"/>
  <c r="D898" i="6"/>
  <c r="C898" i="6"/>
  <c r="A898" i="6"/>
  <c r="M897" i="6"/>
  <c r="D897" i="6"/>
  <c r="C897" i="6"/>
  <c r="A897" i="6"/>
  <c r="M896" i="6"/>
  <c r="D896" i="6"/>
  <c r="C896" i="6"/>
  <c r="A896" i="6"/>
  <c r="A895" i="6"/>
  <c r="D894" i="6"/>
  <c r="A894" i="6"/>
  <c r="A893" i="6"/>
  <c r="A892" i="6"/>
  <c r="M891" i="6"/>
  <c r="D891" i="6"/>
  <c r="A891" i="6"/>
  <c r="M890" i="6"/>
  <c r="D890" i="6"/>
  <c r="C890" i="6"/>
  <c r="A890" i="6"/>
  <c r="M889" i="6"/>
  <c r="D889" i="6"/>
  <c r="C889" i="6"/>
  <c r="A889" i="6"/>
  <c r="M888" i="6"/>
  <c r="D888" i="6"/>
  <c r="C888" i="6"/>
  <c r="A888" i="6"/>
  <c r="D887" i="6"/>
  <c r="C887" i="6"/>
  <c r="A887" i="6"/>
  <c r="A886" i="6"/>
  <c r="A885" i="6"/>
  <c r="A884" i="6"/>
  <c r="M883" i="6"/>
  <c r="D883" i="6"/>
  <c r="A883" i="6"/>
  <c r="A882" i="6"/>
  <c r="M881" i="6"/>
  <c r="D881" i="6"/>
  <c r="C881" i="6"/>
  <c r="A881" i="6"/>
  <c r="M880" i="6"/>
  <c r="D880" i="6"/>
  <c r="C880" i="6"/>
  <c r="A880" i="6"/>
  <c r="A879" i="6"/>
  <c r="D878" i="6"/>
  <c r="A878" i="6"/>
  <c r="A877" i="6"/>
  <c r="C876" i="6"/>
  <c r="A876" i="6"/>
  <c r="M875" i="6"/>
  <c r="D875" i="6"/>
  <c r="A875" i="6"/>
  <c r="D874" i="6"/>
  <c r="C874" i="6"/>
  <c r="A874" i="6"/>
  <c r="M873" i="6"/>
  <c r="D873" i="6"/>
  <c r="C873" i="6"/>
  <c r="A873" i="6"/>
  <c r="M872" i="6"/>
  <c r="D872" i="6"/>
  <c r="C872" i="6"/>
  <c r="A872" i="6"/>
  <c r="D871" i="6"/>
  <c r="C871" i="6"/>
  <c r="A871" i="6"/>
  <c r="A870" i="6"/>
  <c r="A869" i="6"/>
  <c r="A868" i="6"/>
  <c r="M867" i="6"/>
  <c r="D867" i="6"/>
  <c r="A867" i="6"/>
  <c r="A866" i="6"/>
  <c r="M865" i="6"/>
  <c r="D865" i="6"/>
  <c r="C865" i="6"/>
  <c r="A865" i="6"/>
  <c r="M864" i="6"/>
  <c r="D864" i="6"/>
  <c r="C864" i="6"/>
  <c r="A864" i="6"/>
  <c r="A863" i="6"/>
  <c r="D862" i="6"/>
  <c r="A862" i="6"/>
  <c r="A861" i="6"/>
  <c r="C860" i="6"/>
  <c r="A860" i="6"/>
  <c r="M859" i="6"/>
  <c r="D859" i="6"/>
  <c r="A859" i="6"/>
  <c r="D858" i="6"/>
  <c r="C858" i="6"/>
  <c r="A858" i="6"/>
  <c r="A857" i="6"/>
  <c r="M856" i="6"/>
  <c r="D856" i="6"/>
  <c r="A856" i="6"/>
  <c r="A855" i="6"/>
  <c r="D854" i="6"/>
  <c r="A854" i="6"/>
  <c r="M853" i="6"/>
  <c r="C853" i="6"/>
  <c r="A853" i="6"/>
  <c r="A852" i="6"/>
  <c r="M851" i="6"/>
  <c r="D851" i="6"/>
  <c r="C851" i="6"/>
  <c r="A851" i="6"/>
  <c r="M850" i="6"/>
  <c r="D850" i="6"/>
  <c r="C850" i="6"/>
  <c r="A850" i="6"/>
  <c r="A849" i="6"/>
  <c r="M848" i="6"/>
  <c r="D848" i="6"/>
  <c r="A848" i="6"/>
  <c r="A847" i="6"/>
  <c r="D846" i="6"/>
  <c r="A846" i="6"/>
  <c r="M845" i="6"/>
  <c r="A845" i="6"/>
  <c r="A844" i="6"/>
  <c r="M843" i="6"/>
  <c r="D843" i="6"/>
  <c r="C843" i="6"/>
  <c r="A843" i="6"/>
  <c r="M842" i="6"/>
  <c r="D842" i="6"/>
  <c r="C842" i="6"/>
  <c r="A842" i="6"/>
  <c r="A841" i="6"/>
  <c r="M840" i="6"/>
  <c r="D840" i="6"/>
  <c r="A840" i="6"/>
  <c r="A839" i="6"/>
  <c r="D838" i="6"/>
  <c r="A838" i="6"/>
  <c r="M837" i="6"/>
  <c r="A837" i="6"/>
  <c r="A836" i="6"/>
  <c r="M835" i="6"/>
  <c r="D835" i="6"/>
  <c r="C835" i="6"/>
  <c r="A835" i="6"/>
  <c r="M834" i="6"/>
  <c r="D834" i="6"/>
  <c r="C834" i="6"/>
  <c r="A834" i="6"/>
  <c r="A833" i="6"/>
  <c r="M832" i="6"/>
  <c r="D832" i="6"/>
  <c r="A832" i="6"/>
  <c r="A831" i="6"/>
  <c r="D830" i="6"/>
  <c r="A830" i="6"/>
  <c r="M829" i="6"/>
  <c r="A829" i="6"/>
  <c r="A828" i="6"/>
  <c r="M827" i="6"/>
  <c r="D827" i="6"/>
  <c r="C827" i="6"/>
  <c r="A827" i="6"/>
  <c r="M826" i="6"/>
  <c r="D826" i="6"/>
  <c r="C826" i="6"/>
  <c r="A826" i="6"/>
  <c r="A825" i="6"/>
  <c r="A824" i="6"/>
  <c r="A823" i="6"/>
  <c r="D822" i="6"/>
  <c r="A822" i="6"/>
  <c r="M821" i="6"/>
  <c r="D821" i="6"/>
  <c r="C821" i="6"/>
  <c r="A821" i="6"/>
  <c r="M820" i="6"/>
  <c r="D820" i="6"/>
  <c r="C820" i="6"/>
  <c r="A820" i="6"/>
  <c r="A819" i="6"/>
  <c r="M818" i="6"/>
  <c r="D818" i="6"/>
  <c r="C818" i="6"/>
  <c r="A818" i="6"/>
  <c r="A817" i="6"/>
  <c r="A816" i="6"/>
  <c r="A815" i="6"/>
  <c r="D814" i="6"/>
  <c r="A814" i="6"/>
  <c r="M813" i="6"/>
  <c r="D813" i="6"/>
  <c r="C813" i="6"/>
  <c r="A813" i="6"/>
  <c r="M812" i="6"/>
  <c r="D812" i="6"/>
  <c r="C812" i="6"/>
  <c r="A812" i="6"/>
  <c r="A811" i="6"/>
  <c r="M810" i="6"/>
  <c r="D810" i="6"/>
  <c r="C810" i="6"/>
  <c r="A810" i="6"/>
  <c r="A809" i="6"/>
  <c r="A808" i="6"/>
  <c r="A807" i="6"/>
  <c r="D806" i="6"/>
  <c r="A806" i="6"/>
  <c r="M805" i="6"/>
  <c r="D805" i="6"/>
  <c r="C805" i="6"/>
  <c r="A805" i="6"/>
  <c r="M804" i="6"/>
  <c r="D804" i="6"/>
  <c r="C804" i="6"/>
  <c r="A804" i="6"/>
  <c r="A803" i="6"/>
  <c r="M802" i="6"/>
  <c r="D802" i="6"/>
  <c r="C802" i="6"/>
  <c r="A802" i="6"/>
  <c r="A801" i="6"/>
  <c r="A800" i="6"/>
  <c r="A799" i="6"/>
  <c r="D798" i="6"/>
  <c r="A798" i="6"/>
  <c r="M797" i="6"/>
  <c r="D797" i="6"/>
  <c r="C797" i="6"/>
  <c r="A797" i="6"/>
  <c r="M796" i="6"/>
  <c r="D796" i="6"/>
  <c r="C796" i="6"/>
  <c r="A796" i="6"/>
  <c r="A795" i="6"/>
  <c r="M794" i="6"/>
  <c r="D794" i="6"/>
  <c r="C794" i="6"/>
  <c r="A794" i="6"/>
  <c r="A793" i="6"/>
  <c r="A792" i="6"/>
  <c r="A791" i="6"/>
  <c r="D790" i="6"/>
  <c r="C790" i="6"/>
  <c r="A790" i="6"/>
  <c r="M789" i="6"/>
  <c r="D789" i="6"/>
  <c r="C789" i="6"/>
  <c r="A789" i="6"/>
  <c r="M788" i="6"/>
  <c r="D788" i="6"/>
  <c r="C788" i="6"/>
  <c r="A788" i="6"/>
  <c r="A787" i="6"/>
  <c r="M786" i="6"/>
  <c r="D786" i="6"/>
  <c r="C786" i="6"/>
  <c r="A786" i="6"/>
  <c r="A785" i="6"/>
  <c r="A784" i="6"/>
  <c r="A783" i="6"/>
  <c r="D782" i="6"/>
  <c r="C782" i="6"/>
  <c r="A782" i="6"/>
  <c r="M781" i="6"/>
  <c r="D781" i="6"/>
  <c r="C781" i="6"/>
  <c r="A781" i="6"/>
  <c r="M780" i="6"/>
  <c r="D780" i="6"/>
  <c r="C780" i="6"/>
  <c r="A780" i="6"/>
  <c r="C779" i="6"/>
  <c r="A779" i="6"/>
  <c r="M778" i="6"/>
  <c r="D778" i="6"/>
  <c r="C778" i="6"/>
  <c r="A778" i="6"/>
  <c r="A777" i="6"/>
  <c r="A776" i="6"/>
  <c r="A775" i="6"/>
  <c r="D774" i="6"/>
  <c r="C774" i="6"/>
  <c r="A774" i="6"/>
  <c r="M773" i="6"/>
  <c r="D773" i="6"/>
  <c r="C773" i="6"/>
  <c r="A773" i="6"/>
  <c r="M772" i="6"/>
  <c r="D772" i="6"/>
  <c r="C772" i="6"/>
  <c r="A772" i="6"/>
  <c r="A771" i="6"/>
  <c r="M770" i="6"/>
  <c r="D770" i="6"/>
  <c r="C770" i="6"/>
  <c r="A770" i="6"/>
  <c r="A769" i="6"/>
  <c r="A768" i="6"/>
  <c r="A767" i="6"/>
  <c r="D766" i="6"/>
  <c r="C766" i="6"/>
  <c r="A766" i="6"/>
  <c r="M765" i="6"/>
  <c r="D765" i="6"/>
  <c r="C765" i="6"/>
  <c r="A765" i="6"/>
  <c r="M764" i="6"/>
  <c r="D764" i="6"/>
  <c r="C764" i="6"/>
  <c r="A764" i="6"/>
  <c r="C763" i="6"/>
  <c r="A763" i="6"/>
  <c r="M762" i="6"/>
  <c r="D762" i="6"/>
  <c r="C762" i="6"/>
  <c r="A762" i="6"/>
  <c r="A761" i="6"/>
  <c r="A760" i="6"/>
  <c r="A759" i="6"/>
  <c r="D758" i="6"/>
  <c r="C758" i="6"/>
  <c r="A758" i="6"/>
  <c r="M757" i="6"/>
  <c r="D757" i="6"/>
  <c r="C757" i="6"/>
  <c r="A757" i="6"/>
  <c r="M756" i="6"/>
  <c r="D756" i="6"/>
  <c r="C756" i="6"/>
  <c r="A756" i="6"/>
  <c r="C755" i="6"/>
  <c r="A755" i="6"/>
  <c r="M754" i="6"/>
  <c r="D754" i="6"/>
  <c r="C754" i="6"/>
  <c r="A754" i="6"/>
  <c r="A753" i="6"/>
  <c r="A752" i="6"/>
  <c r="A751" i="6"/>
  <c r="D750" i="6"/>
  <c r="C750" i="6"/>
  <c r="A750" i="6"/>
  <c r="M749" i="6"/>
  <c r="D749" i="6"/>
  <c r="C749" i="6"/>
  <c r="A749" i="6"/>
  <c r="M748" i="6"/>
  <c r="D748" i="6"/>
  <c r="C748" i="6"/>
  <c r="A748" i="6"/>
  <c r="C747" i="6"/>
  <c r="A747" i="6"/>
  <c r="M746" i="6"/>
  <c r="D746" i="6"/>
  <c r="C746" i="6"/>
  <c r="A746" i="6"/>
  <c r="A745" i="6"/>
  <c r="A744" i="6"/>
  <c r="A743" i="6"/>
  <c r="D742" i="6"/>
  <c r="C742" i="6"/>
  <c r="A742" i="6"/>
  <c r="M741" i="6"/>
  <c r="D741" i="6"/>
  <c r="C741" i="6"/>
  <c r="A741" i="6"/>
  <c r="M740" i="6"/>
  <c r="D740" i="6"/>
  <c r="C740" i="6"/>
  <c r="A740" i="6"/>
  <c r="A739" i="6"/>
  <c r="M738" i="6"/>
  <c r="D738" i="6"/>
  <c r="C738" i="6"/>
  <c r="A738" i="6"/>
  <c r="A737" i="6"/>
  <c r="A736" i="6"/>
  <c r="A735" i="6"/>
  <c r="D734" i="6"/>
  <c r="C734" i="6"/>
  <c r="A734" i="6"/>
  <c r="M733" i="6"/>
  <c r="D733" i="6"/>
  <c r="C733" i="6"/>
  <c r="A733" i="6"/>
  <c r="M732" i="6"/>
  <c r="D732" i="6"/>
  <c r="C732" i="6"/>
  <c r="A732" i="6"/>
  <c r="A731" i="6"/>
  <c r="M730" i="6"/>
  <c r="D730" i="6"/>
  <c r="C730" i="6"/>
  <c r="A730" i="6"/>
  <c r="A729" i="6"/>
  <c r="A728" i="6"/>
  <c r="A727" i="6"/>
  <c r="D726" i="6"/>
  <c r="C726" i="6"/>
  <c r="A726" i="6"/>
  <c r="M725" i="6"/>
  <c r="D725" i="6"/>
  <c r="C725" i="6"/>
  <c r="A725" i="6"/>
  <c r="M724" i="6"/>
  <c r="D724" i="6"/>
  <c r="C724" i="6"/>
  <c r="A724" i="6"/>
  <c r="A723" i="6"/>
  <c r="M722" i="6"/>
  <c r="D722" i="6"/>
  <c r="C722" i="6"/>
  <c r="A722" i="6"/>
  <c r="A721" i="6"/>
  <c r="A720" i="6"/>
  <c r="A719" i="6"/>
  <c r="D718" i="6"/>
  <c r="C718" i="6"/>
  <c r="A718" i="6"/>
  <c r="M717" i="6"/>
  <c r="D717" i="6"/>
  <c r="C717" i="6"/>
  <c r="A717" i="6"/>
  <c r="M716" i="6"/>
  <c r="D716" i="6"/>
  <c r="C716" i="6"/>
  <c r="A716" i="6"/>
  <c r="C715" i="6"/>
  <c r="A715" i="6"/>
  <c r="M714" i="6"/>
  <c r="D714" i="6"/>
  <c r="C714" i="6"/>
  <c r="A714" i="6"/>
  <c r="A713" i="6"/>
  <c r="A712" i="6"/>
  <c r="A711" i="6"/>
  <c r="D710" i="6"/>
  <c r="C710" i="6"/>
  <c r="A710" i="6"/>
  <c r="M709" i="6"/>
  <c r="D709" i="6"/>
  <c r="C709" i="6"/>
  <c r="A709" i="6"/>
  <c r="M708" i="6"/>
  <c r="D708" i="6"/>
  <c r="C708" i="6"/>
  <c r="A708" i="6"/>
  <c r="M707" i="6"/>
  <c r="D707" i="6"/>
  <c r="C707" i="6"/>
  <c r="A707" i="6"/>
  <c r="M706" i="6"/>
  <c r="A706" i="6"/>
  <c r="A705" i="6"/>
  <c r="M705" i="6" s="1"/>
  <c r="A704" i="6"/>
  <c r="A703" i="6"/>
  <c r="A702" i="6"/>
  <c r="M701" i="6"/>
  <c r="D701" i="6"/>
  <c r="C701" i="6"/>
  <c r="A701" i="6"/>
  <c r="M700" i="6"/>
  <c r="D700" i="6"/>
  <c r="C700" i="6"/>
  <c r="A700" i="6"/>
  <c r="M699" i="6"/>
  <c r="D699" i="6"/>
  <c r="C699" i="6"/>
  <c r="A699" i="6"/>
  <c r="M698" i="6"/>
  <c r="A698" i="6"/>
  <c r="A697" i="6"/>
  <c r="M697" i="6" s="1"/>
  <c r="A696" i="6"/>
  <c r="A695" i="6"/>
  <c r="C694" i="6"/>
  <c r="A694" i="6"/>
  <c r="M693" i="6"/>
  <c r="D693" i="6"/>
  <c r="C693" i="6"/>
  <c r="A693" i="6"/>
  <c r="M692" i="6"/>
  <c r="D692" i="6"/>
  <c r="C692" i="6"/>
  <c r="A692" i="6"/>
  <c r="M691" i="6"/>
  <c r="D691" i="6"/>
  <c r="C691" i="6"/>
  <c r="A691" i="6"/>
  <c r="M690" i="6"/>
  <c r="A690" i="6"/>
  <c r="A689" i="6"/>
  <c r="M689" i="6" s="1"/>
  <c r="A688" i="6"/>
  <c r="A687" i="6"/>
  <c r="C686" i="6"/>
  <c r="A686" i="6"/>
  <c r="M685" i="6"/>
  <c r="D685" i="6"/>
  <c r="C685" i="6"/>
  <c r="A685" i="6"/>
  <c r="M684" i="6"/>
  <c r="D684" i="6"/>
  <c r="C684" i="6"/>
  <c r="A684" i="6"/>
  <c r="M683" i="6"/>
  <c r="D683" i="6"/>
  <c r="C683" i="6"/>
  <c r="A683" i="6"/>
  <c r="M682" i="6"/>
  <c r="A682" i="6"/>
  <c r="A681" i="6"/>
  <c r="M681" i="6" s="1"/>
  <c r="A680" i="6"/>
  <c r="A679" i="6"/>
  <c r="A678" i="6"/>
  <c r="M677" i="6"/>
  <c r="D677" i="6"/>
  <c r="C677" i="6"/>
  <c r="A677" i="6"/>
  <c r="M676" i="6"/>
  <c r="D676" i="6"/>
  <c r="C676" i="6"/>
  <c r="A676" i="6"/>
  <c r="M675" i="6"/>
  <c r="D675" i="6"/>
  <c r="C675" i="6"/>
  <c r="A675" i="6"/>
  <c r="M674" i="6"/>
  <c r="A674" i="6"/>
  <c r="A673" i="6"/>
  <c r="M673" i="6" s="1"/>
  <c r="A672" i="6"/>
  <c r="A671" i="6"/>
  <c r="A670" i="6"/>
  <c r="M669" i="6"/>
  <c r="D669" i="6"/>
  <c r="C669" i="6"/>
  <c r="A669" i="6"/>
  <c r="M668" i="6"/>
  <c r="D668" i="6"/>
  <c r="C668" i="6"/>
  <c r="A668" i="6"/>
  <c r="M667" i="6"/>
  <c r="D667" i="6"/>
  <c r="C667" i="6"/>
  <c r="A667" i="6"/>
  <c r="M666" i="6"/>
  <c r="A666" i="6"/>
  <c r="A665" i="6"/>
  <c r="A664" i="6"/>
  <c r="A663" i="6"/>
  <c r="D662" i="6"/>
  <c r="A662" i="6"/>
  <c r="M661" i="6"/>
  <c r="D661" i="6"/>
  <c r="C661" i="6"/>
  <c r="A661" i="6"/>
  <c r="M660" i="6"/>
  <c r="D660" i="6"/>
  <c r="C660" i="6"/>
  <c r="A660" i="6"/>
  <c r="M659" i="6"/>
  <c r="D659" i="6"/>
  <c r="C659" i="6"/>
  <c r="A659" i="6"/>
  <c r="M658" i="6"/>
  <c r="A658" i="6"/>
  <c r="A657" i="6"/>
  <c r="A656" i="6"/>
  <c r="A655" i="6"/>
  <c r="C654" i="6"/>
  <c r="A654" i="6"/>
  <c r="M653" i="6"/>
  <c r="D653" i="6"/>
  <c r="C653" i="6"/>
  <c r="A653" i="6"/>
  <c r="M652" i="6"/>
  <c r="D652" i="6"/>
  <c r="C652" i="6"/>
  <c r="A652" i="6"/>
  <c r="M651" i="6"/>
  <c r="D651" i="6"/>
  <c r="A651" i="6"/>
  <c r="A650" i="6"/>
  <c r="A649" i="6"/>
  <c r="C648" i="6"/>
  <c r="A648" i="6"/>
  <c r="C647" i="6"/>
  <c r="A647" i="6"/>
  <c r="A646" i="6"/>
  <c r="M645" i="6"/>
  <c r="D645" i="6"/>
  <c r="C645" i="6"/>
  <c r="A645" i="6"/>
  <c r="M644" i="6"/>
  <c r="D644" i="6"/>
  <c r="C644" i="6"/>
  <c r="A644" i="6"/>
  <c r="M643" i="6"/>
  <c r="D643" i="6"/>
  <c r="A643" i="6"/>
  <c r="A642" i="6"/>
  <c r="A641" i="6"/>
  <c r="C640" i="6"/>
  <c r="A640" i="6"/>
  <c r="C639" i="6"/>
  <c r="A639" i="6"/>
  <c r="A638" i="6"/>
  <c r="M637" i="6"/>
  <c r="D637" i="6"/>
  <c r="C637" i="6"/>
  <c r="A637" i="6"/>
  <c r="M636" i="6"/>
  <c r="D636" i="6"/>
  <c r="C636" i="6"/>
  <c r="A636" i="6"/>
  <c r="M635" i="6"/>
  <c r="D635" i="6"/>
  <c r="A635" i="6"/>
  <c r="A634" i="6"/>
  <c r="A633" i="6"/>
  <c r="C632" i="6"/>
  <c r="A632" i="6"/>
  <c r="C631" i="6"/>
  <c r="A631" i="6"/>
  <c r="A630" i="6"/>
  <c r="M629" i="6"/>
  <c r="D629" i="6"/>
  <c r="C629" i="6"/>
  <c r="A629" i="6"/>
  <c r="M628" i="6"/>
  <c r="D628" i="6"/>
  <c r="C628" i="6"/>
  <c r="A628" i="6"/>
  <c r="M627" i="6"/>
  <c r="D627" i="6"/>
  <c r="A627" i="6"/>
  <c r="A626" i="6"/>
  <c r="A625" i="6"/>
  <c r="C624" i="6"/>
  <c r="A624" i="6"/>
  <c r="C623" i="6"/>
  <c r="A623" i="6"/>
  <c r="A622" i="6"/>
  <c r="M621" i="6"/>
  <c r="D621" i="6"/>
  <c r="C621" i="6"/>
  <c r="A621" i="6"/>
  <c r="M620" i="6"/>
  <c r="D620" i="6"/>
  <c r="C620" i="6"/>
  <c r="A620" i="6"/>
  <c r="M619" i="6"/>
  <c r="D619" i="6"/>
  <c r="A619" i="6"/>
  <c r="A618" i="6"/>
  <c r="A617" i="6"/>
  <c r="C616" i="6"/>
  <c r="A616" i="6"/>
  <c r="C615" i="6"/>
  <c r="A615" i="6"/>
  <c r="A614" i="6"/>
  <c r="M613" i="6"/>
  <c r="D613" i="6"/>
  <c r="C613" i="6"/>
  <c r="A613" i="6"/>
  <c r="M612" i="6"/>
  <c r="D612" i="6"/>
  <c r="C612" i="6"/>
  <c r="A612" i="6"/>
  <c r="M611" i="6"/>
  <c r="D611" i="6"/>
  <c r="A611" i="6"/>
  <c r="A610" i="6"/>
  <c r="A609" i="6"/>
  <c r="C608" i="6"/>
  <c r="A608" i="6"/>
  <c r="C607" i="6"/>
  <c r="A607" i="6"/>
  <c r="A606" i="6"/>
  <c r="M605" i="6"/>
  <c r="D605" i="6"/>
  <c r="C605" i="6"/>
  <c r="A605" i="6"/>
  <c r="M604" i="6"/>
  <c r="D604" i="6"/>
  <c r="C604" i="6"/>
  <c r="A604" i="6"/>
  <c r="M603" i="6"/>
  <c r="D603" i="6"/>
  <c r="A603" i="6"/>
  <c r="A602" i="6"/>
  <c r="M602" i="6" s="1"/>
  <c r="A601" i="6"/>
  <c r="C600" i="6"/>
  <c r="A600" i="6"/>
  <c r="C599" i="6"/>
  <c r="A599" i="6"/>
  <c r="D598" i="6"/>
  <c r="A598" i="6"/>
  <c r="M597" i="6"/>
  <c r="D597" i="6"/>
  <c r="C597" i="6"/>
  <c r="A597" i="6"/>
  <c r="M596" i="6"/>
  <c r="D596" i="6"/>
  <c r="C596" i="6"/>
  <c r="A596" i="6"/>
  <c r="M595" i="6"/>
  <c r="D595" i="6"/>
  <c r="A595" i="6"/>
  <c r="A594" i="6"/>
  <c r="M594" i="6" s="1"/>
  <c r="A593" i="6"/>
  <c r="C592" i="6"/>
  <c r="A592" i="6"/>
  <c r="C591" i="6"/>
  <c r="A591" i="6"/>
  <c r="D590" i="6"/>
  <c r="A590" i="6"/>
  <c r="M589" i="6"/>
  <c r="D589" i="6"/>
  <c r="C589" i="6"/>
  <c r="A589" i="6"/>
  <c r="M588" i="6"/>
  <c r="D588" i="6"/>
  <c r="C588" i="6"/>
  <c r="A588" i="6"/>
  <c r="M587" i="6"/>
  <c r="D587" i="6"/>
  <c r="A587" i="6"/>
  <c r="A586" i="6"/>
  <c r="M586" i="6" s="1"/>
  <c r="A585" i="6"/>
  <c r="C584" i="6"/>
  <c r="A584" i="6"/>
  <c r="C583" i="6"/>
  <c r="A583" i="6"/>
  <c r="D582" i="6"/>
  <c r="A582" i="6"/>
  <c r="M581" i="6"/>
  <c r="D581" i="6"/>
  <c r="C581" i="6"/>
  <c r="A581" i="6"/>
  <c r="M580" i="6"/>
  <c r="D580" i="6"/>
  <c r="C580" i="6"/>
  <c r="A580" i="6"/>
  <c r="M579" i="6"/>
  <c r="D579" i="6"/>
  <c r="A579" i="6"/>
  <c r="A578" i="6"/>
  <c r="M578" i="6" s="1"/>
  <c r="A577" i="6"/>
  <c r="C576" i="6"/>
  <c r="A576" i="6"/>
  <c r="C575" i="6"/>
  <c r="A575" i="6"/>
  <c r="D574" i="6"/>
  <c r="A574" i="6"/>
  <c r="M573" i="6"/>
  <c r="D573" i="6"/>
  <c r="C573" i="6"/>
  <c r="A573" i="6"/>
  <c r="M572" i="6"/>
  <c r="D572" i="6"/>
  <c r="C572" i="6"/>
  <c r="A572" i="6"/>
  <c r="M571" i="6"/>
  <c r="D571" i="6"/>
  <c r="A571" i="6"/>
  <c r="A570" i="6"/>
  <c r="M570" i="6" s="1"/>
  <c r="A569" i="6"/>
  <c r="C568" i="6"/>
  <c r="A568" i="6"/>
  <c r="C567" i="6"/>
  <c r="A567" i="6"/>
  <c r="D566" i="6"/>
  <c r="A566" i="6"/>
  <c r="M565" i="6"/>
  <c r="D565" i="6"/>
  <c r="C565" i="6"/>
  <c r="A565" i="6"/>
  <c r="M564" i="6"/>
  <c r="D564" i="6"/>
  <c r="C564" i="6"/>
  <c r="A564" i="6"/>
  <c r="M563" i="6"/>
  <c r="D563" i="6"/>
  <c r="A563" i="6"/>
  <c r="A562" i="6"/>
  <c r="M562" i="6" s="1"/>
  <c r="A561" i="6"/>
  <c r="C560" i="6"/>
  <c r="A560" i="6"/>
  <c r="C559" i="6"/>
  <c r="A559" i="6"/>
  <c r="D558" i="6"/>
  <c r="A558" i="6"/>
  <c r="M557" i="6"/>
  <c r="D557" i="6"/>
  <c r="C557" i="6"/>
  <c r="A557" i="6"/>
  <c r="M556" i="6"/>
  <c r="D556" i="6"/>
  <c r="C556" i="6"/>
  <c r="A556" i="6"/>
  <c r="M555" i="6"/>
  <c r="D555" i="6"/>
  <c r="A555" i="6"/>
  <c r="A554" i="6"/>
  <c r="M554" i="6" s="1"/>
  <c r="A553" i="6"/>
  <c r="C552" i="6"/>
  <c r="A552" i="6"/>
  <c r="C551" i="6"/>
  <c r="A551" i="6"/>
  <c r="D550" i="6"/>
  <c r="A550" i="6"/>
  <c r="M549" i="6"/>
  <c r="D549" i="6"/>
  <c r="C549" i="6"/>
  <c r="A549" i="6"/>
  <c r="M548" i="6"/>
  <c r="D548" i="6"/>
  <c r="C548" i="6"/>
  <c r="A548" i="6"/>
  <c r="M547" i="6"/>
  <c r="D547" i="6"/>
  <c r="A547" i="6"/>
  <c r="A546" i="6"/>
  <c r="M546" i="6" s="1"/>
  <c r="A545" i="6"/>
  <c r="C544" i="6"/>
  <c r="A544" i="6"/>
  <c r="C543" i="6"/>
  <c r="A543" i="6"/>
  <c r="D542" i="6"/>
  <c r="A542" i="6"/>
  <c r="M541" i="6"/>
  <c r="D541" i="6"/>
  <c r="C541" i="6"/>
  <c r="A541" i="6"/>
  <c r="M540" i="6"/>
  <c r="D540" i="6"/>
  <c r="C540" i="6"/>
  <c r="A540" i="6"/>
  <c r="M539" i="6"/>
  <c r="D539" i="6"/>
  <c r="A539" i="6"/>
  <c r="A538" i="6"/>
  <c r="M538" i="6" s="1"/>
  <c r="A537" i="6"/>
  <c r="A536" i="6"/>
  <c r="D535" i="6"/>
  <c r="A535" i="6"/>
  <c r="M534" i="6"/>
  <c r="C534" i="6"/>
  <c r="A534" i="6"/>
  <c r="M533" i="6"/>
  <c r="D533" i="6"/>
  <c r="C533" i="6"/>
  <c r="A533" i="6"/>
  <c r="M532" i="6"/>
  <c r="D532" i="6"/>
  <c r="C532" i="6"/>
  <c r="A532" i="6"/>
  <c r="D531" i="6"/>
  <c r="A531" i="6"/>
  <c r="A530" i="6"/>
  <c r="C529" i="6"/>
  <c r="A529" i="6"/>
  <c r="A528" i="6"/>
  <c r="D527" i="6"/>
  <c r="A527" i="6"/>
  <c r="M526" i="6"/>
  <c r="C526" i="6"/>
  <c r="A526" i="6"/>
  <c r="M525" i="6"/>
  <c r="D525" i="6"/>
  <c r="C525" i="6"/>
  <c r="A525" i="6"/>
  <c r="M524" i="6"/>
  <c r="D524" i="6"/>
  <c r="C524" i="6"/>
  <c r="A524" i="6"/>
  <c r="D523" i="6"/>
  <c r="A523" i="6"/>
  <c r="A522" i="6"/>
  <c r="C521" i="6"/>
  <c r="A521" i="6"/>
  <c r="A520" i="6"/>
  <c r="D519" i="6"/>
  <c r="A519" i="6"/>
  <c r="M518" i="6"/>
  <c r="C518" i="6"/>
  <c r="A518" i="6"/>
  <c r="M517" i="6"/>
  <c r="D517" i="6"/>
  <c r="C517" i="6"/>
  <c r="A517" i="6"/>
  <c r="M516" i="6"/>
  <c r="D516" i="6"/>
  <c r="C516" i="6"/>
  <c r="A516" i="6"/>
  <c r="D515" i="6"/>
  <c r="A515" i="6"/>
  <c r="A514" i="6"/>
  <c r="C513" i="6"/>
  <c r="A513" i="6"/>
  <c r="A512" i="6"/>
  <c r="D511" i="6"/>
  <c r="A511" i="6"/>
  <c r="M510" i="6"/>
  <c r="C510" i="6"/>
  <c r="A510" i="6"/>
  <c r="M509" i="6"/>
  <c r="D509" i="6"/>
  <c r="C509" i="6"/>
  <c r="A509" i="6"/>
  <c r="M508" i="6"/>
  <c r="D508" i="6"/>
  <c r="C508" i="6"/>
  <c r="A508" i="6"/>
  <c r="D507" i="6"/>
  <c r="A507" i="6"/>
  <c r="A506" i="6"/>
  <c r="C505" i="6"/>
  <c r="A505" i="6"/>
  <c r="A504" i="6"/>
  <c r="D503" i="6"/>
  <c r="A503" i="6"/>
  <c r="M502" i="6"/>
  <c r="C502" i="6"/>
  <c r="A502" i="6"/>
  <c r="M501" i="6"/>
  <c r="D501" i="6"/>
  <c r="C501" i="6"/>
  <c r="A501" i="6"/>
  <c r="M500" i="6"/>
  <c r="D500" i="6"/>
  <c r="C500" i="6"/>
  <c r="A500" i="6"/>
  <c r="D499" i="6"/>
  <c r="A499" i="6"/>
  <c r="A498" i="6"/>
  <c r="C497" i="6"/>
  <c r="A497" i="6"/>
  <c r="A496" i="6"/>
  <c r="D495" i="6"/>
  <c r="A495" i="6"/>
  <c r="M494" i="6"/>
  <c r="C494" i="6"/>
  <c r="A494" i="6"/>
  <c r="M493" i="6"/>
  <c r="D493" i="6"/>
  <c r="C493" i="6"/>
  <c r="A493" i="6"/>
  <c r="M492" i="6"/>
  <c r="D492" i="6"/>
  <c r="C492" i="6"/>
  <c r="A492" i="6"/>
  <c r="D491" i="6"/>
  <c r="A491" i="6"/>
  <c r="A490" i="6"/>
  <c r="C489" i="6"/>
  <c r="A489" i="6"/>
  <c r="A488" i="6"/>
  <c r="D487" i="6"/>
  <c r="A487" i="6"/>
  <c r="M486" i="6"/>
  <c r="C486" i="6"/>
  <c r="A486" i="6"/>
  <c r="M485" i="6"/>
  <c r="D485" i="6"/>
  <c r="C485" i="6"/>
  <c r="A485" i="6"/>
  <c r="M484" i="6"/>
  <c r="D484" i="6"/>
  <c r="C484" i="6"/>
  <c r="A484" i="6"/>
  <c r="D483" i="6"/>
  <c r="A483" i="6"/>
  <c r="A482" i="6"/>
  <c r="C481" i="6"/>
  <c r="A481" i="6"/>
  <c r="A480" i="6"/>
  <c r="D479" i="6"/>
  <c r="A479" i="6"/>
  <c r="M478" i="6"/>
  <c r="C478" i="6"/>
  <c r="A478" i="6"/>
  <c r="M477" i="6"/>
  <c r="D477" i="6"/>
  <c r="C477" i="6"/>
  <c r="A477" i="6"/>
  <c r="M476" i="6"/>
  <c r="D476" i="6"/>
  <c r="C476" i="6"/>
  <c r="A476" i="6"/>
  <c r="D475" i="6"/>
  <c r="A475" i="6"/>
  <c r="A474" i="6"/>
  <c r="C473" i="6"/>
  <c r="A473" i="6"/>
  <c r="A472" i="6"/>
  <c r="D471" i="6"/>
  <c r="A471" i="6"/>
  <c r="M470" i="6"/>
  <c r="C470" i="6"/>
  <c r="A470" i="6"/>
  <c r="M469" i="6"/>
  <c r="D469" i="6"/>
  <c r="C469" i="6"/>
  <c r="A469" i="6"/>
  <c r="M468" i="6"/>
  <c r="D468" i="6"/>
  <c r="C468" i="6"/>
  <c r="A468" i="6"/>
  <c r="D467" i="6"/>
  <c r="A467" i="6"/>
  <c r="A466" i="6"/>
  <c r="C465" i="6"/>
  <c r="A465" i="6"/>
  <c r="A464" i="6"/>
  <c r="D463" i="6"/>
  <c r="A463" i="6"/>
  <c r="M462" i="6"/>
  <c r="C462" i="6"/>
  <c r="A462" i="6"/>
  <c r="M461" i="6"/>
  <c r="D461" i="6"/>
  <c r="C461" i="6"/>
  <c r="A461" i="6"/>
  <c r="M460" i="6"/>
  <c r="D460" i="6"/>
  <c r="C460" i="6"/>
  <c r="A460" i="6"/>
  <c r="D459" i="6"/>
  <c r="A459" i="6"/>
  <c r="A458" i="6"/>
  <c r="C457" i="6"/>
  <c r="A457" i="6"/>
  <c r="A456" i="6"/>
  <c r="M455" i="6"/>
  <c r="D455" i="6"/>
  <c r="C455" i="6"/>
  <c r="A455" i="6"/>
  <c r="A454" i="6"/>
  <c r="M453" i="6"/>
  <c r="D453" i="6"/>
  <c r="A453" i="6"/>
  <c r="M452" i="6"/>
  <c r="D452" i="6"/>
  <c r="C452" i="6"/>
  <c r="A452" i="6"/>
  <c r="M451" i="6"/>
  <c r="D451" i="6"/>
  <c r="C451" i="6"/>
  <c r="A451" i="6"/>
  <c r="D450" i="6"/>
  <c r="A450" i="6"/>
  <c r="A449" i="6"/>
  <c r="A448" i="6"/>
  <c r="M447" i="6"/>
  <c r="D447" i="6"/>
  <c r="C447" i="6"/>
  <c r="A447" i="6"/>
  <c r="A446" i="6"/>
  <c r="M445" i="6"/>
  <c r="D445" i="6"/>
  <c r="A445" i="6"/>
  <c r="M444" i="6"/>
  <c r="D444" i="6"/>
  <c r="C444" i="6"/>
  <c r="A444" i="6"/>
  <c r="M443" i="6"/>
  <c r="D443" i="6"/>
  <c r="C443" i="6"/>
  <c r="A443" i="6"/>
  <c r="M442" i="6"/>
  <c r="D442" i="6"/>
  <c r="A442" i="6"/>
  <c r="A441" i="6"/>
  <c r="A440" i="6"/>
  <c r="M439" i="6"/>
  <c r="D439" i="6"/>
  <c r="C439" i="6"/>
  <c r="A439" i="6"/>
  <c r="A438" i="6"/>
  <c r="M437" i="6"/>
  <c r="D437" i="6"/>
  <c r="A437" i="6"/>
  <c r="M436" i="6"/>
  <c r="D436" i="6"/>
  <c r="C436" i="6"/>
  <c r="A436" i="6"/>
  <c r="M435" i="6"/>
  <c r="D435" i="6"/>
  <c r="C435" i="6"/>
  <c r="A435" i="6"/>
  <c r="M434" i="6"/>
  <c r="A434" i="6"/>
  <c r="A433" i="6"/>
  <c r="C432" i="6"/>
  <c r="A432" i="6"/>
  <c r="M431" i="6"/>
  <c r="D431" i="6"/>
  <c r="C431" i="6"/>
  <c r="A431" i="6"/>
  <c r="A430" i="6"/>
  <c r="M429" i="6"/>
  <c r="D429" i="6"/>
  <c r="A429" i="6"/>
  <c r="M428" i="6"/>
  <c r="D428" i="6"/>
  <c r="C428" i="6"/>
  <c r="A428" i="6"/>
  <c r="M427" i="6"/>
  <c r="D427" i="6"/>
  <c r="C427" i="6"/>
  <c r="A427" i="6"/>
  <c r="M426" i="6"/>
  <c r="D426" i="6"/>
  <c r="A426" i="6"/>
  <c r="A425" i="6"/>
  <c r="A424" i="6"/>
  <c r="M423" i="6"/>
  <c r="D423" i="6"/>
  <c r="C423" i="6"/>
  <c r="A423" i="6"/>
  <c r="A422" i="6"/>
  <c r="M421" i="6"/>
  <c r="D421" i="6"/>
  <c r="A421" i="6"/>
  <c r="M420" i="6"/>
  <c r="D420" i="6"/>
  <c r="C420" i="6"/>
  <c r="A420" i="6"/>
  <c r="M419" i="6"/>
  <c r="D419" i="6"/>
  <c r="C419" i="6"/>
  <c r="A419" i="6"/>
  <c r="M418" i="6"/>
  <c r="A418" i="6"/>
  <c r="A417" i="6"/>
  <c r="C416" i="6"/>
  <c r="A416" i="6"/>
  <c r="M415" i="6"/>
  <c r="D415" i="6"/>
  <c r="C415" i="6"/>
  <c r="A415" i="6"/>
  <c r="A414" i="6"/>
  <c r="M413" i="6"/>
  <c r="D413" i="6"/>
  <c r="A413" i="6"/>
  <c r="M412" i="6"/>
  <c r="D412" i="6"/>
  <c r="C412" i="6"/>
  <c r="A412" i="6"/>
  <c r="M411" i="6"/>
  <c r="D411" i="6"/>
  <c r="C411" i="6"/>
  <c r="A411" i="6"/>
  <c r="A410" i="6"/>
  <c r="A409" i="6"/>
  <c r="C408" i="6"/>
  <c r="A408" i="6"/>
  <c r="M407" i="6"/>
  <c r="D407" i="6"/>
  <c r="C407" i="6"/>
  <c r="A407" i="6"/>
  <c r="A406" i="6"/>
  <c r="D405" i="6"/>
  <c r="A405" i="6"/>
  <c r="O405" i="6" s="1"/>
  <c r="M404" i="6"/>
  <c r="D404" i="6"/>
  <c r="C404" i="6"/>
  <c r="A404" i="6"/>
  <c r="M403" i="6"/>
  <c r="D403" i="6"/>
  <c r="C403" i="6"/>
  <c r="A403" i="6"/>
  <c r="M402" i="6"/>
  <c r="D402" i="6"/>
  <c r="A402" i="6"/>
  <c r="A401" i="6"/>
  <c r="D400" i="6"/>
  <c r="C400" i="6"/>
  <c r="A400" i="6"/>
  <c r="M399" i="6"/>
  <c r="D399" i="6"/>
  <c r="C399" i="6"/>
  <c r="A399" i="6"/>
  <c r="A398" i="6"/>
  <c r="M397" i="6"/>
  <c r="A397" i="6"/>
  <c r="M396" i="6"/>
  <c r="D396" i="6"/>
  <c r="C396" i="6"/>
  <c r="A396" i="6"/>
  <c r="M395" i="6"/>
  <c r="D395" i="6"/>
  <c r="C395" i="6"/>
  <c r="A395" i="6"/>
  <c r="D394" i="6"/>
  <c r="A394" i="6"/>
  <c r="O394" i="6" s="1"/>
  <c r="A393" i="6"/>
  <c r="D392" i="6"/>
  <c r="C392" i="6"/>
  <c r="A392" i="6"/>
  <c r="M391" i="6"/>
  <c r="D391" i="6"/>
  <c r="C391" i="6"/>
  <c r="A391" i="6"/>
  <c r="A390" i="6"/>
  <c r="M389" i="6"/>
  <c r="A389" i="6"/>
  <c r="M388" i="6"/>
  <c r="D388" i="6"/>
  <c r="C388" i="6"/>
  <c r="A388" i="6"/>
  <c r="M387" i="6"/>
  <c r="D387" i="6"/>
  <c r="C387" i="6"/>
  <c r="A387" i="6"/>
  <c r="A386" i="6"/>
  <c r="A385" i="6"/>
  <c r="D384" i="6"/>
  <c r="A384" i="6"/>
  <c r="M383" i="6"/>
  <c r="D383" i="6"/>
  <c r="C383" i="6"/>
  <c r="A383" i="6"/>
  <c r="A382" i="6"/>
  <c r="D381" i="6"/>
  <c r="A381" i="6"/>
  <c r="M381" i="6" s="1"/>
  <c r="M380" i="6"/>
  <c r="D380" i="6"/>
  <c r="C380" i="6"/>
  <c r="A380" i="6"/>
  <c r="M379" i="6"/>
  <c r="D379" i="6"/>
  <c r="C379" i="6"/>
  <c r="A379" i="6"/>
  <c r="D378" i="6"/>
  <c r="A378" i="6"/>
  <c r="M378" i="6" s="1"/>
  <c r="A377" i="6"/>
  <c r="D376" i="6"/>
  <c r="C376" i="6"/>
  <c r="A376" i="6"/>
  <c r="M375" i="6"/>
  <c r="D375" i="6"/>
  <c r="C375" i="6"/>
  <c r="A375" i="6"/>
  <c r="A374" i="6"/>
  <c r="M373" i="6"/>
  <c r="D373" i="6"/>
  <c r="A373" i="6"/>
  <c r="M372" i="6"/>
  <c r="D372" i="6"/>
  <c r="C372" i="6"/>
  <c r="A372" i="6"/>
  <c r="M371" i="6"/>
  <c r="D371" i="6"/>
  <c r="C371" i="6"/>
  <c r="A371" i="6"/>
  <c r="D370" i="6"/>
  <c r="A370" i="6"/>
  <c r="M370" i="6" s="1"/>
  <c r="A369" i="6"/>
  <c r="D368" i="6"/>
  <c r="C368" i="6"/>
  <c r="A368" i="6"/>
  <c r="M367" i="6"/>
  <c r="D367" i="6"/>
  <c r="C367" i="6"/>
  <c r="A367" i="6"/>
  <c r="A366" i="6"/>
  <c r="M365" i="6"/>
  <c r="D365" i="6"/>
  <c r="A365" i="6"/>
  <c r="M364" i="6"/>
  <c r="D364" i="6"/>
  <c r="C364" i="6"/>
  <c r="A364" i="6"/>
  <c r="M363" i="6"/>
  <c r="D363" i="6"/>
  <c r="C363" i="6"/>
  <c r="A363" i="6"/>
  <c r="D362" i="6"/>
  <c r="A362" i="6"/>
  <c r="M362" i="6" s="1"/>
  <c r="A361" i="6"/>
  <c r="D360" i="6"/>
  <c r="C360" i="6"/>
  <c r="A360" i="6"/>
  <c r="M359" i="6"/>
  <c r="D359" i="6"/>
  <c r="C359" i="6"/>
  <c r="A359" i="6"/>
  <c r="A358" i="6"/>
  <c r="M357" i="6"/>
  <c r="D357" i="6"/>
  <c r="A357" i="6"/>
  <c r="M356" i="6"/>
  <c r="D356" i="6"/>
  <c r="C356" i="6"/>
  <c r="A356" i="6"/>
  <c r="M355" i="6"/>
  <c r="D355" i="6"/>
  <c r="C355" i="6"/>
  <c r="A355" i="6"/>
  <c r="D354" i="6"/>
  <c r="A354" i="6"/>
  <c r="M354" i="6" s="1"/>
  <c r="A353" i="6"/>
  <c r="D352" i="6"/>
  <c r="C352" i="6"/>
  <c r="A352" i="6"/>
  <c r="M351" i="6"/>
  <c r="D351" i="6"/>
  <c r="C351" i="6"/>
  <c r="A351" i="6"/>
  <c r="A350" i="6"/>
  <c r="M349" i="6"/>
  <c r="D349" i="6"/>
  <c r="A349" i="6"/>
  <c r="M348" i="6"/>
  <c r="D348" i="6"/>
  <c r="C348" i="6"/>
  <c r="A348" i="6"/>
  <c r="M347" i="6"/>
  <c r="D347" i="6"/>
  <c r="C347" i="6"/>
  <c r="A347" i="6"/>
  <c r="D346" i="6"/>
  <c r="A346" i="6"/>
  <c r="M346" i="6" s="1"/>
  <c r="A345" i="6"/>
  <c r="D344" i="6"/>
  <c r="C344" i="6"/>
  <c r="A344" i="6"/>
  <c r="C343" i="6"/>
  <c r="A343" i="6"/>
  <c r="A342" i="6"/>
  <c r="D341" i="6"/>
  <c r="A341" i="6"/>
  <c r="M341" i="6" s="1"/>
  <c r="M340" i="6"/>
  <c r="D340" i="6"/>
  <c r="C340" i="6"/>
  <c r="A340" i="6"/>
  <c r="M339" i="6"/>
  <c r="D339" i="6"/>
  <c r="C339" i="6"/>
  <c r="A339" i="6"/>
  <c r="A338" i="6"/>
  <c r="A337" i="6"/>
  <c r="D336" i="6"/>
  <c r="A336" i="6"/>
  <c r="C335" i="6"/>
  <c r="A335" i="6"/>
  <c r="A334" i="6"/>
  <c r="N334" i="6" s="1"/>
  <c r="M333" i="6"/>
  <c r="D333" i="6"/>
  <c r="A333" i="6"/>
  <c r="M332" i="6"/>
  <c r="D332" i="6"/>
  <c r="C332" i="6"/>
  <c r="A332" i="6"/>
  <c r="M331" i="6"/>
  <c r="D331" i="6"/>
  <c r="C331" i="6"/>
  <c r="A331" i="6"/>
  <c r="A330" i="6"/>
  <c r="M330" i="6" s="1"/>
  <c r="A329" i="6"/>
  <c r="A328" i="6"/>
  <c r="C327" i="6"/>
  <c r="A327" i="6"/>
  <c r="A326" i="6"/>
  <c r="A325" i="6"/>
  <c r="M324" i="6"/>
  <c r="D324" i="6"/>
  <c r="C324" i="6"/>
  <c r="A324" i="6"/>
  <c r="M323" i="6"/>
  <c r="D323" i="6"/>
  <c r="C323" i="6"/>
  <c r="A323" i="6"/>
  <c r="M322" i="6"/>
  <c r="D322" i="6"/>
  <c r="A322" i="6"/>
  <c r="A321" i="6"/>
  <c r="C320" i="6"/>
  <c r="A320" i="6"/>
  <c r="N320" i="6" s="1"/>
  <c r="C319" i="6"/>
  <c r="A319" i="6"/>
  <c r="A318" i="6"/>
  <c r="M317" i="6"/>
  <c r="D317" i="6"/>
  <c r="A317" i="6"/>
  <c r="M316" i="6"/>
  <c r="D316" i="6"/>
  <c r="C316" i="6"/>
  <c r="A316" i="6"/>
  <c r="M315" i="6"/>
  <c r="D315" i="6"/>
  <c r="C315" i="6"/>
  <c r="A315" i="6"/>
  <c r="D314" i="6"/>
  <c r="A314" i="6"/>
  <c r="M314" i="6" s="1"/>
  <c r="A313" i="6"/>
  <c r="D312" i="6"/>
  <c r="C312" i="6"/>
  <c r="A312" i="6"/>
  <c r="M311" i="6"/>
  <c r="D311" i="6"/>
  <c r="C311" i="6"/>
  <c r="A311" i="6"/>
  <c r="A310" i="6"/>
  <c r="M309" i="6"/>
  <c r="D309" i="6"/>
  <c r="A309" i="6"/>
  <c r="M308" i="6"/>
  <c r="D308" i="6"/>
  <c r="C308" i="6"/>
  <c r="A308" i="6"/>
  <c r="M307" i="6"/>
  <c r="D307" i="6"/>
  <c r="C307" i="6"/>
  <c r="A307" i="6"/>
  <c r="D306" i="6"/>
  <c r="A306" i="6"/>
  <c r="A305" i="6"/>
  <c r="D304" i="6"/>
  <c r="A304" i="6"/>
  <c r="M303" i="6"/>
  <c r="D303" i="6"/>
  <c r="C303" i="6"/>
  <c r="A303" i="6"/>
  <c r="C302" i="6"/>
  <c r="A302" i="6"/>
  <c r="A301" i="6"/>
  <c r="M300" i="6"/>
  <c r="D300" i="6"/>
  <c r="C300" i="6"/>
  <c r="A300" i="6"/>
  <c r="M299" i="6"/>
  <c r="D299" i="6"/>
  <c r="C299" i="6"/>
  <c r="A299" i="6"/>
  <c r="A298" i="6"/>
  <c r="A297" i="6"/>
  <c r="C296" i="6"/>
  <c r="A296" i="6"/>
  <c r="M295" i="6"/>
  <c r="D295" i="6"/>
  <c r="C295" i="6"/>
  <c r="A295" i="6"/>
  <c r="A294" i="6"/>
  <c r="A293" i="6"/>
  <c r="M292" i="6"/>
  <c r="D292" i="6"/>
  <c r="C292" i="6"/>
  <c r="A292" i="6"/>
  <c r="M291" i="6"/>
  <c r="D291" i="6"/>
  <c r="C291" i="6"/>
  <c r="A291" i="6"/>
  <c r="D290" i="6"/>
  <c r="A290" i="6"/>
  <c r="A289" i="6"/>
  <c r="D288" i="6"/>
  <c r="A288" i="6"/>
  <c r="M287" i="6"/>
  <c r="D287" i="6"/>
  <c r="C287" i="6"/>
  <c r="A287" i="6"/>
  <c r="C286" i="6"/>
  <c r="A286" i="6"/>
  <c r="A285" i="6"/>
  <c r="M284" i="6"/>
  <c r="D284" i="6"/>
  <c r="C284" i="6"/>
  <c r="A284" i="6"/>
  <c r="M283" i="6"/>
  <c r="D283" i="6"/>
  <c r="C283" i="6"/>
  <c r="A283" i="6"/>
  <c r="A282" i="6"/>
  <c r="A281" i="6"/>
  <c r="C280" i="6"/>
  <c r="A280" i="6"/>
  <c r="P279" i="6"/>
  <c r="M279" i="6"/>
  <c r="D279" i="6"/>
  <c r="C279" i="6"/>
  <c r="A279" i="6"/>
  <c r="A278" i="6"/>
  <c r="A277" i="6"/>
  <c r="M276" i="6"/>
  <c r="D276" i="6"/>
  <c r="C276" i="6"/>
  <c r="A276" i="6"/>
  <c r="M275" i="6"/>
  <c r="D275" i="6"/>
  <c r="C275" i="6"/>
  <c r="A275" i="6"/>
  <c r="A274" i="6"/>
  <c r="C273" i="6"/>
  <c r="A273" i="6"/>
  <c r="C272" i="6"/>
  <c r="A272" i="6"/>
  <c r="M271" i="6"/>
  <c r="D271" i="6"/>
  <c r="C271" i="6"/>
  <c r="A271" i="6"/>
  <c r="A270" i="6"/>
  <c r="M269" i="6"/>
  <c r="A269" i="6"/>
  <c r="M268" i="6"/>
  <c r="D268" i="6"/>
  <c r="C268" i="6"/>
  <c r="A268" i="6"/>
  <c r="M267" i="6"/>
  <c r="D267" i="6"/>
  <c r="C267" i="6"/>
  <c r="A267" i="6"/>
  <c r="M266" i="6"/>
  <c r="D266" i="6"/>
  <c r="A266" i="6"/>
  <c r="M265" i="6"/>
  <c r="C265" i="6"/>
  <c r="A265" i="6"/>
  <c r="A264" i="6"/>
  <c r="A263" i="6"/>
  <c r="C262" i="6"/>
  <c r="A262" i="6"/>
  <c r="O261" i="6"/>
  <c r="A261" i="6"/>
  <c r="M260" i="6"/>
  <c r="D260" i="6"/>
  <c r="C260" i="6"/>
  <c r="A260" i="6"/>
  <c r="M259" i="6"/>
  <c r="D259" i="6"/>
  <c r="C259" i="6"/>
  <c r="A259" i="6"/>
  <c r="M258" i="6"/>
  <c r="A258" i="6"/>
  <c r="M257" i="6"/>
  <c r="A257" i="6"/>
  <c r="D256" i="6"/>
  <c r="C256" i="6"/>
  <c r="A256" i="6"/>
  <c r="A255" i="6"/>
  <c r="A254" i="6"/>
  <c r="D253" i="6"/>
  <c r="A253" i="6"/>
  <c r="M252" i="6"/>
  <c r="D252" i="6"/>
  <c r="C252" i="6"/>
  <c r="A252" i="6"/>
  <c r="M251" i="6"/>
  <c r="D251" i="6"/>
  <c r="C251" i="6"/>
  <c r="A251" i="6"/>
  <c r="M250" i="6"/>
  <c r="D250" i="6"/>
  <c r="A250" i="6"/>
  <c r="A249" i="6"/>
  <c r="O249" i="6" s="1"/>
  <c r="A248" i="6"/>
  <c r="A247" i="6"/>
  <c r="C246" i="6"/>
  <c r="A246" i="6"/>
  <c r="M245" i="6"/>
  <c r="D245" i="6"/>
  <c r="A245" i="6"/>
  <c r="M244" i="6"/>
  <c r="D244" i="6"/>
  <c r="C244" i="6"/>
  <c r="A244" i="6"/>
  <c r="M243" i="6"/>
  <c r="D243" i="6"/>
  <c r="C243" i="6"/>
  <c r="A243" i="6"/>
  <c r="A242" i="6"/>
  <c r="C241" i="6"/>
  <c r="A241" i="6"/>
  <c r="N241" i="6" s="1"/>
  <c r="N240" i="6"/>
  <c r="C240" i="6"/>
  <c r="A240" i="6"/>
  <c r="M239" i="6"/>
  <c r="D239" i="6"/>
  <c r="C239" i="6"/>
  <c r="A239" i="6"/>
  <c r="A238" i="6"/>
  <c r="M237" i="6"/>
  <c r="A237" i="6"/>
  <c r="M236" i="6"/>
  <c r="D236" i="6"/>
  <c r="C236" i="6"/>
  <c r="A236" i="6"/>
  <c r="M235" i="6"/>
  <c r="D235" i="6"/>
  <c r="C235" i="6"/>
  <c r="A235" i="6"/>
  <c r="M234" i="6"/>
  <c r="D234" i="6"/>
  <c r="A234" i="6"/>
  <c r="M233" i="6"/>
  <c r="C233" i="6"/>
  <c r="A233" i="6"/>
  <c r="A232" i="6"/>
  <c r="A231" i="6"/>
  <c r="P230" i="6"/>
  <c r="C230" i="6"/>
  <c r="A230" i="6"/>
  <c r="A229" i="6"/>
  <c r="O228" i="6"/>
  <c r="M228" i="6"/>
  <c r="D228" i="6"/>
  <c r="C228" i="6"/>
  <c r="A228" i="6"/>
  <c r="O227" i="6"/>
  <c r="M227" i="6"/>
  <c r="D227" i="6"/>
  <c r="C227" i="6"/>
  <c r="A227" i="6"/>
  <c r="M226" i="6"/>
  <c r="A226" i="6"/>
  <c r="M225" i="6"/>
  <c r="A225" i="6"/>
  <c r="N224" i="6"/>
  <c r="D224" i="6"/>
  <c r="C224" i="6"/>
  <c r="A224" i="6"/>
  <c r="D223" i="6"/>
  <c r="A223" i="6"/>
  <c r="P222" i="6"/>
  <c r="A222" i="6"/>
  <c r="D221" i="6"/>
  <c r="A221" i="6"/>
  <c r="N221" i="6" s="1"/>
  <c r="M220" i="6"/>
  <c r="D220" i="6"/>
  <c r="C220" i="6"/>
  <c r="A220" i="6"/>
  <c r="M219" i="6"/>
  <c r="D219" i="6"/>
  <c r="C219" i="6"/>
  <c r="A219" i="6"/>
  <c r="M218" i="6"/>
  <c r="D218" i="6"/>
  <c r="A218" i="6"/>
  <c r="A217" i="6"/>
  <c r="D216" i="6"/>
  <c r="A216" i="6"/>
  <c r="M215" i="6"/>
  <c r="A215" i="6"/>
  <c r="D214" i="6"/>
  <c r="A214" i="6"/>
  <c r="N214" i="6" s="1"/>
  <c r="C213" i="6"/>
  <c r="A213" i="6"/>
  <c r="A212" i="6"/>
  <c r="M211" i="6"/>
  <c r="A211" i="6"/>
  <c r="O211" i="6" s="1"/>
  <c r="M210" i="6"/>
  <c r="L210" i="6"/>
  <c r="D210" i="6"/>
  <c r="C210" i="6"/>
  <c r="A210" i="6"/>
  <c r="N209" i="6"/>
  <c r="M209" i="6"/>
  <c r="D209" i="6"/>
  <c r="C209" i="6"/>
  <c r="A209" i="6"/>
  <c r="M208" i="6"/>
  <c r="A208" i="6"/>
  <c r="P208" i="6" s="1"/>
  <c r="D207" i="6"/>
  <c r="C207" i="6"/>
  <c r="A207" i="6"/>
  <c r="P206" i="6"/>
  <c r="M206" i="6"/>
  <c r="D206" i="6"/>
  <c r="C206" i="6"/>
  <c r="A206" i="6"/>
  <c r="D205" i="6"/>
  <c r="A205" i="6"/>
  <c r="M205" i="6" s="1"/>
  <c r="M204" i="6"/>
  <c r="A204" i="6"/>
  <c r="M203" i="6"/>
  <c r="C203" i="6"/>
  <c r="A203" i="6"/>
  <c r="L202" i="6"/>
  <c r="A202" i="6"/>
  <c r="P202" i="6" s="1"/>
  <c r="M201" i="6"/>
  <c r="A201" i="6"/>
  <c r="P201" i="6" s="1"/>
  <c r="N200" i="6"/>
  <c r="C200" i="6"/>
  <c r="A200" i="6"/>
  <c r="O199" i="6"/>
  <c r="D199" i="6"/>
  <c r="C199" i="6"/>
  <c r="A199" i="6"/>
  <c r="M198" i="6"/>
  <c r="D198" i="6"/>
  <c r="C198" i="6"/>
  <c r="A198" i="6"/>
  <c r="M197" i="6"/>
  <c r="D197" i="6"/>
  <c r="A197" i="6"/>
  <c r="A196" i="6"/>
  <c r="M196" i="6" s="1"/>
  <c r="M195" i="6"/>
  <c r="C195" i="6"/>
  <c r="A195" i="6"/>
  <c r="P194" i="6"/>
  <c r="C194" i="6"/>
  <c r="A194" i="6"/>
  <c r="D193" i="6"/>
  <c r="A193" i="6"/>
  <c r="C192" i="6"/>
  <c r="A192" i="6"/>
  <c r="O191" i="6"/>
  <c r="D191" i="6"/>
  <c r="C191" i="6"/>
  <c r="A191" i="6"/>
  <c r="M190" i="6"/>
  <c r="D190" i="6"/>
  <c r="C190" i="6"/>
  <c r="A190" i="6"/>
  <c r="A189" i="6"/>
  <c r="A188" i="6"/>
  <c r="M188" i="6" s="1"/>
  <c r="M187" i="6"/>
  <c r="C187" i="6"/>
  <c r="A187" i="6"/>
  <c r="D186" i="6"/>
  <c r="A186" i="6"/>
  <c r="D185" i="6"/>
  <c r="A185" i="6"/>
  <c r="A184" i="6"/>
  <c r="D183" i="6"/>
  <c r="C183" i="6"/>
  <c r="A183" i="6"/>
  <c r="M182" i="6"/>
  <c r="D182" i="6"/>
  <c r="C182" i="6"/>
  <c r="A182" i="6"/>
  <c r="P181" i="6"/>
  <c r="M181" i="6"/>
  <c r="C181" i="6"/>
  <c r="A181" i="6"/>
  <c r="A180" i="6"/>
  <c r="M179" i="6"/>
  <c r="C179" i="6"/>
  <c r="A179" i="6"/>
  <c r="O178" i="6"/>
  <c r="D178" i="6"/>
  <c r="A178" i="6"/>
  <c r="O177" i="6"/>
  <c r="M177" i="6"/>
  <c r="D177" i="6"/>
  <c r="A177" i="6"/>
  <c r="P176" i="6"/>
  <c r="M176" i="6"/>
  <c r="C176" i="6"/>
  <c r="A176" i="6"/>
  <c r="A175" i="6"/>
  <c r="M174" i="6"/>
  <c r="D174" i="6"/>
  <c r="C174" i="6"/>
  <c r="A174" i="6"/>
  <c r="P173" i="6"/>
  <c r="M173" i="6"/>
  <c r="C173" i="6"/>
  <c r="A173" i="6"/>
  <c r="A172" i="6"/>
  <c r="M171" i="6"/>
  <c r="C171" i="6"/>
  <c r="A171" i="6"/>
  <c r="O170" i="6"/>
  <c r="D170" i="6"/>
  <c r="A170" i="6"/>
  <c r="O169" i="6"/>
  <c r="M169" i="6"/>
  <c r="D169" i="6"/>
  <c r="A169" i="6"/>
  <c r="M168" i="6"/>
  <c r="C168" i="6"/>
  <c r="A168" i="6"/>
  <c r="L167" i="6"/>
  <c r="A167" i="6"/>
  <c r="O167" i="6" s="1"/>
  <c r="M166" i="6"/>
  <c r="D166" i="6"/>
  <c r="C166" i="6"/>
  <c r="A166" i="6"/>
  <c r="P165" i="6"/>
  <c r="M165" i="6"/>
  <c r="C165" i="6"/>
  <c r="A165" i="6"/>
  <c r="L164" i="6"/>
  <c r="A164" i="6"/>
  <c r="M163" i="6"/>
  <c r="C163" i="6"/>
  <c r="A163" i="6"/>
  <c r="O162" i="6"/>
  <c r="D162" i="6"/>
  <c r="A162" i="6"/>
  <c r="O161" i="6"/>
  <c r="M161" i="6"/>
  <c r="D161" i="6"/>
  <c r="A161" i="6"/>
  <c r="M160" i="6"/>
  <c r="C160" i="6"/>
  <c r="A160" i="6"/>
  <c r="A159" i="6"/>
  <c r="O159" i="6" s="1"/>
  <c r="M158" i="6"/>
  <c r="D158" i="6"/>
  <c r="C158" i="6"/>
  <c r="A158" i="6"/>
  <c r="P157" i="6"/>
  <c r="M157" i="6"/>
  <c r="C157" i="6"/>
  <c r="A157" i="6"/>
  <c r="A156" i="6"/>
  <c r="M155" i="6"/>
  <c r="C155" i="6"/>
  <c r="A155" i="6"/>
  <c r="O154" i="6"/>
  <c r="D154" i="6"/>
  <c r="A154" i="6"/>
  <c r="O153" i="6"/>
  <c r="M153" i="6"/>
  <c r="D153" i="6"/>
  <c r="A153" i="6"/>
  <c r="M152" i="6"/>
  <c r="C152" i="6"/>
  <c r="A152" i="6"/>
  <c r="A151" i="6"/>
  <c r="O151" i="6" s="1"/>
  <c r="P150" i="6"/>
  <c r="M150" i="6"/>
  <c r="D150" i="6"/>
  <c r="C150" i="6"/>
  <c r="A150" i="6"/>
  <c r="P149" i="6"/>
  <c r="M149" i="6"/>
  <c r="C149" i="6"/>
  <c r="A149" i="6"/>
  <c r="A148" i="6"/>
  <c r="M147" i="6"/>
  <c r="C147" i="6"/>
  <c r="A147" i="6"/>
  <c r="O146" i="6"/>
  <c r="D146" i="6"/>
  <c r="A146" i="6"/>
  <c r="O145" i="6"/>
  <c r="M145" i="6"/>
  <c r="D145" i="6"/>
  <c r="A145" i="6"/>
  <c r="M144" i="6"/>
  <c r="C144" i="6"/>
  <c r="A144" i="6"/>
  <c r="D143" i="6"/>
  <c r="A143" i="6"/>
  <c r="N143" i="6" s="1"/>
  <c r="M142" i="6"/>
  <c r="D142" i="6"/>
  <c r="C142" i="6"/>
  <c r="A142" i="6"/>
  <c r="P141" i="6"/>
  <c r="M141" i="6"/>
  <c r="C141" i="6"/>
  <c r="A141" i="6"/>
  <c r="A140" i="6"/>
  <c r="O139" i="6"/>
  <c r="N139" i="6"/>
  <c r="M139" i="6"/>
  <c r="C139" i="6"/>
  <c r="A139" i="6"/>
  <c r="O138" i="6"/>
  <c r="D138" i="6"/>
  <c r="A138" i="6"/>
  <c r="P137" i="6"/>
  <c r="M137" i="6"/>
  <c r="D137" i="6"/>
  <c r="A137" i="6"/>
  <c r="M136" i="6"/>
  <c r="C136" i="6"/>
  <c r="A136" i="6"/>
  <c r="L135" i="6"/>
  <c r="D135" i="6"/>
  <c r="A135" i="6"/>
  <c r="N135" i="6" s="1"/>
  <c r="M134" i="6"/>
  <c r="D134" i="6"/>
  <c r="C134" i="6"/>
  <c r="A134" i="6"/>
  <c r="P133" i="6"/>
  <c r="M133" i="6"/>
  <c r="C133" i="6"/>
  <c r="A133" i="6"/>
  <c r="A132" i="6"/>
  <c r="N131" i="6"/>
  <c r="M131" i="6"/>
  <c r="C131" i="6"/>
  <c r="A131" i="6"/>
  <c r="O130" i="6"/>
  <c r="D130" i="6"/>
  <c r="A130" i="6"/>
  <c r="P129" i="6"/>
  <c r="M129" i="6"/>
  <c r="D129" i="6"/>
  <c r="A129" i="6"/>
  <c r="M128" i="6"/>
  <c r="C128" i="6"/>
  <c r="A128" i="6"/>
  <c r="D127" i="6"/>
  <c r="A127" i="6"/>
  <c r="N127" i="6" s="1"/>
  <c r="P126" i="6"/>
  <c r="M126" i="6"/>
  <c r="D126" i="6"/>
  <c r="C126" i="6"/>
  <c r="A126" i="6"/>
  <c r="M125" i="6"/>
  <c r="C125" i="6"/>
  <c r="A125" i="6"/>
  <c r="A124" i="6"/>
  <c r="N123" i="6"/>
  <c r="M123" i="6"/>
  <c r="C123" i="6"/>
  <c r="A123" i="6"/>
  <c r="O122" i="6"/>
  <c r="D122" i="6"/>
  <c r="A122" i="6"/>
  <c r="P121" i="6"/>
  <c r="M121" i="6"/>
  <c r="D121" i="6"/>
  <c r="A121" i="6"/>
  <c r="N120" i="6"/>
  <c r="M120" i="6"/>
  <c r="C120" i="6"/>
  <c r="A120" i="6"/>
  <c r="D119" i="6"/>
  <c r="A119" i="6"/>
  <c r="N119" i="6" s="1"/>
  <c r="M118" i="6"/>
  <c r="D118" i="6"/>
  <c r="C118" i="6"/>
  <c r="A118" i="6"/>
  <c r="P117" i="6"/>
  <c r="M117" i="6"/>
  <c r="C117" i="6"/>
  <c r="A117" i="6"/>
  <c r="A116" i="6"/>
  <c r="N115" i="6"/>
  <c r="M115" i="6"/>
  <c r="C115" i="6"/>
  <c r="A115" i="6"/>
  <c r="O114" i="6"/>
  <c r="D114" i="6"/>
  <c r="A114" i="6"/>
  <c r="P113" i="6"/>
  <c r="O113" i="6"/>
  <c r="M113" i="6"/>
  <c r="D113" i="6"/>
  <c r="A113" i="6"/>
  <c r="C112" i="6"/>
  <c r="A112" i="6"/>
  <c r="D111" i="6"/>
  <c r="A111" i="6"/>
  <c r="N111" i="6" s="1"/>
  <c r="M110" i="6"/>
  <c r="D110" i="6"/>
  <c r="C110" i="6"/>
  <c r="A110" i="6"/>
  <c r="P109" i="6"/>
  <c r="M109" i="6"/>
  <c r="C109" i="6"/>
  <c r="A109" i="6"/>
  <c r="A108" i="6"/>
  <c r="O107" i="6"/>
  <c r="N107" i="6"/>
  <c r="M107" i="6"/>
  <c r="C107" i="6"/>
  <c r="A107" i="6"/>
  <c r="O106" i="6"/>
  <c r="D106" i="6"/>
  <c r="C106" i="6"/>
  <c r="A106" i="6"/>
  <c r="P105" i="6"/>
  <c r="M105" i="6"/>
  <c r="D105" i="6"/>
  <c r="C105" i="6"/>
  <c r="A105" i="6"/>
  <c r="N104" i="6"/>
  <c r="C104" i="6"/>
  <c r="A104" i="6"/>
  <c r="M103" i="6"/>
  <c r="D103" i="6"/>
  <c r="A103" i="6"/>
  <c r="Q103" i="6" s="1"/>
  <c r="A103" i="8" s="1"/>
  <c r="N102" i="6"/>
  <c r="M102" i="6"/>
  <c r="D102" i="6"/>
  <c r="C102" i="6"/>
  <c r="A102" i="6"/>
  <c r="O101" i="6"/>
  <c r="L101" i="6"/>
  <c r="C101" i="6"/>
  <c r="A101" i="6"/>
  <c r="M101" i="6" s="1"/>
  <c r="A100" i="6"/>
  <c r="N99" i="6"/>
  <c r="M99" i="6"/>
  <c r="C99" i="6"/>
  <c r="A99" i="6"/>
  <c r="O98" i="6"/>
  <c r="D98" i="6"/>
  <c r="C98" i="6"/>
  <c r="A98" i="6"/>
  <c r="P97" i="6"/>
  <c r="M97" i="6"/>
  <c r="D97" i="6"/>
  <c r="C97" i="6"/>
  <c r="A97" i="6"/>
  <c r="N96" i="6"/>
  <c r="C96" i="6"/>
  <c r="A96" i="6"/>
  <c r="M95" i="6"/>
  <c r="D95" i="6"/>
  <c r="C95" i="6"/>
  <c r="A95" i="6"/>
  <c r="P94" i="6"/>
  <c r="M94" i="6"/>
  <c r="D94" i="6"/>
  <c r="C94" i="6"/>
  <c r="A94" i="6"/>
  <c r="C93" i="6"/>
  <c r="A93" i="6"/>
  <c r="A92" i="6"/>
  <c r="N91" i="6"/>
  <c r="M91" i="6"/>
  <c r="C91" i="6"/>
  <c r="A91" i="6"/>
  <c r="O90" i="6"/>
  <c r="D90" i="6"/>
  <c r="C90" i="6"/>
  <c r="A90" i="6"/>
  <c r="P89" i="6"/>
  <c r="M89" i="6"/>
  <c r="D89" i="6"/>
  <c r="C89" i="6"/>
  <c r="A89" i="6"/>
  <c r="N88" i="6"/>
  <c r="C88" i="6"/>
  <c r="A88" i="6"/>
  <c r="M87" i="6"/>
  <c r="D87" i="6"/>
  <c r="A87" i="6"/>
  <c r="M86" i="6"/>
  <c r="D86" i="6"/>
  <c r="C86" i="6"/>
  <c r="A86" i="6"/>
  <c r="C85" i="6"/>
  <c r="A85" i="6"/>
  <c r="N85" i="6" s="1"/>
  <c r="A84" i="6"/>
  <c r="N83" i="6"/>
  <c r="M83" i="6"/>
  <c r="C83" i="6"/>
  <c r="A83" i="6"/>
  <c r="O82" i="6"/>
  <c r="N82" i="6"/>
  <c r="D82" i="6"/>
  <c r="C82" i="6"/>
  <c r="A82" i="6"/>
  <c r="P81" i="6"/>
  <c r="C81" i="6"/>
  <c r="A81" i="6"/>
  <c r="N80" i="6"/>
  <c r="C80" i="6"/>
  <c r="A80" i="6"/>
  <c r="M79" i="6"/>
  <c r="D79" i="6"/>
  <c r="A79" i="6"/>
  <c r="M78" i="6"/>
  <c r="L78" i="6"/>
  <c r="D78" i="6"/>
  <c r="C78" i="6"/>
  <c r="A78" i="6"/>
  <c r="L77" i="6"/>
  <c r="C77" i="6"/>
  <c r="A77" i="6"/>
  <c r="N77" i="6" s="1"/>
  <c r="A76" i="6"/>
  <c r="O75" i="6"/>
  <c r="N75" i="6"/>
  <c r="M75" i="6"/>
  <c r="C75" i="6"/>
  <c r="A75" i="6"/>
  <c r="P74" i="6"/>
  <c r="O74" i="6"/>
  <c r="N74" i="6"/>
  <c r="D74" i="6"/>
  <c r="C74" i="6"/>
  <c r="A74" i="6"/>
  <c r="P73" i="6"/>
  <c r="C73" i="6"/>
  <c r="A73" i="6"/>
  <c r="N72" i="6"/>
  <c r="C72" i="6"/>
  <c r="A72" i="6"/>
  <c r="M71" i="6"/>
  <c r="D71" i="6"/>
  <c r="A71" i="6"/>
  <c r="O70" i="6"/>
  <c r="N70" i="6"/>
  <c r="M70" i="6"/>
  <c r="D70" i="6"/>
  <c r="C70" i="6"/>
  <c r="A70" i="6"/>
  <c r="O69" i="6"/>
  <c r="L69" i="6"/>
  <c r="C69" i="6"/>
  <c r="A69" i="6"/>
  <c r="A68" i="6"/>
  <c r="O67" i="6"/>
  <c r="N67" i="6"/>
  <c r="M67" i="6"/>
  <c r="C67" i="6"/>
  <c r="A67" i="6"/>
  <c r="O66" i="6"/>
  <c r="D66" i="6"/>
  <c r="C66" i="6"/>
  <c r="A66" i="6"/>
  <c r="P65" i="6"/>
  <c r="C65" i="6"/>
  <c r="A65" i="6"/>
  <c r="N64" i="6"/>
  <c r="C64" i="6"/>
  <c r="A64" i="6"/>
  <c r="M63" i="6"/>
  <c r="D63" i="6"/>
  <c r="A63" i="6"/>
  <c r="P62" i="6"/>
  <c r="M62" i="6"/>
  <c r="D62" i="6"/>
  <c r="C62" i="6"/>
  <c r="A62" i="6"/>
  <c r="O61" i="6"/>
  <c r="C61" i="6"/>
  <c r="A61" i="6"/>
  <c r="M61" i="6" s="1"/>
  <c r="A60" i="6"/>
  <c r="N59" i="6"/>
  <c r="M59" i="6"/>
  <c r="C59" i="6"/>
  <c r="A59" i="6"/>
  <c r="O58" i="6"/>
  <c r="D58" i="6"/>
  <c r="C58" i="6"/>
  <c r="A58" i="6"/>
  <c r="P57" i="6"/>
  <c r="M57" i="6"/>
  <c r="D57" i="6"/>
  <c r="C57" i="6"/>
  <c r="A57" i="6"/>
  <c r="N56" i="6"/>
  <c r="C56" i="6"/>
  <c r="A56" i="6"/>
  <c r="M55" i="6"/>
  <c r="D55" i="6"/>
  <c r="A55" i="6"/>
  <c r="M54" i="6"/>
  <c r="D54" i="6"/>
  <c r="C54" i="6"/>
  <c r="A54" i="6"/>
  <c r="C53" i="6"/>
  <c r="A53" i="6"/>
  <c r="M53" i="6" s="1"/>
  <c r="A52" i="6"/>
  <c r="N51" i="6"/>
  <c r="M51" i="6"/>
  <c r="C51" i="6"/>
  <c r="A51" i="6"/>
  <c r="O50" i="6"/>
  <c r="N50" i="6"/>
  <c r="D50" i="6"/>
  <c r="C50" i="6"/>
  <c r="A50" i="6"/>
  <c r="P49" i="6"/>
  <c r="M49" i="6"/>
  <c r="D49" i="6"/>
  <c r="C49" i="6"/>
  <c r="A49" i="6"/>
  <c r="N48" i="6"/>
  <c r="C48" i="6"/>
  <c r="A48" i="6"/>
  <c r="M47" i="6"/>
  <c r="D47" i="6"/>
  <c r="A47" i="6"/>
  <c r="M46" i="6"/>
  <c r="L46" i="6"/>
  <c r="D46" i="6"/>
  <c r="C46" i="6"/>
  <c r="A46" i="6"/>
  <c r="L45" i="6"/>
  <c r="C45" i="6"/>
  <c r="A45" i="6"/>
  <c r="M45" i="6" s="1"/>
  <c r="A44" i="6"/>
  <c r="P43" i="6"/>
  <c r="O43" i="6"/>
  <c r="N43" i="6"/>
  <c r="M43" i="6"/>
  <c r="C43" i="6"/>
  <c r="A43" i="6"/>
  <c r="O42" i="6"/>
  <c r="N42" i="6"/>
  <c r="D42" i="6"/>
  <c r="C42" i="6"/>
  <c r="A42" i="6"/>
  <c r="P41" i="6"/>
  <c r="M41" i="6"/>
  <c r="D41" i="6"/>
  <c r="C41" i="6"/>
  <c r="A41" i="6"/>
  <c r="N40" i="6"/>
  <c r="C40" i="6"/>
  <c r="A40" i="6"/>
  <c r="M39" i="6"/>
  <c r="D39" i="6"/>
  <c r="A39" i="6"/>
  <c r="O38" i="6"/>
  <c r="N38" i="6"/>
  <c r="M38" i="6"/>
  <c r="L38" i="6"/>
  <c r="D38" i="6"/>
  <c r="C38" i="6"/>
  <c r="A38" i="6"/>
  <c r="O37" i="6"/>
  <c r="L37" i="6"/>
  <c r="C37" i="6"/>
  <c r="A37" i="6"/>
  <c r="M37" i="6" s="1"/>
  <c r="A36" i="6"/>
  <c r="O35" i="6"/>
  <c r="N35" i="6"/>
  <c r="M35" i="6"/>
  <c r="C35" i="6"/>
  <c r="A35" i="6"/>
  <c r="O34" i="6"/>
  <c r="D34" i="6"/>
  <c r="C34" i="6"/>
  <c r="A34" i="6"/>
  <c r="P33" i="6"/>
  <c r="M33" i="6"/>
  <c r="D33" i="6"/>
  <c r="C33" i="6"/>
  <c r="A33" i="6"/>
  <c r="N32" i="6"/>
  <c r="C32" i="6"/>
  <c r="A32" i="6"/>
  <c r="M31" i="6"/>
  <c r="D31" i="6"/>
  <c r="A31" i="6"/>
  <c r="P30" i="6"/>
  <c r="M30" i="6"/>
  <c r="D30" i="6"/>
  <c r="C30" i="6"/>
  <c r="A30" i="6"/>
  <c r="O29" i="6"/>
  <c r="C29" i="6"/>
  <c r="A29" i="6"/>
  <c r="M29" i="6" s="1"/>
  <c r="A28" i="6"/>
  <c r="N27" i="6"/>
  <c r="M27" i="6"/>
  <c r="C27" i="6"/>
  <c r="A27" i="6"/>
  <c r="O26" i="6"/>
  <c r="D26" i="6"/>
  <c r="C26" i="6"/>
  <c r="A26" i="6"/>
  <c r="P25" i="6"/>
  <c r="M25" i="6"/>
  <c r="D25" i="6"/>
  <c r="C25" i="6"/>
  <c r="A25" i="6"/>
  <c r="N24" i="6"/>
  <c r="C24" i="6"/>
  <c r="A24" i="6"/>
  <c r="M23" i="6"/>
  <c r="D23" i="6"/>
  <c r="A23" i="6"/>
  <c r="P22" i="6"/>
  <c r="M22" i="6"/>
  <c r="D22" i="6"/>
  <c r="C22" i="6"/>
  <c r="A22" i="6"/>
  <c r="C21" i="6"/>
  <c r="A21" i="6"/>
  <c r="M21" i="6" s="1"/>
  <c r="A20" i="6"/>
  <c r="P19" i="6"/>
  <c r="N19" i="6"/>
  <c r="M19" i="6"/>
  <c r="C19" i="6"/>
  <c r="A19" i="6"/>
  <c r="O18" i="6"/>
  <c r="N18" i="6"/>
  <c r="D18" i="6"/>
  <c r="C18" i="6"/>
  <c r="A18" i="6"/>
  <c r="P17" i="6"/>
  <c r="M17" i="6"/>
  <c r="D17" i="6"/>
  <c r="C17" i="6"/>
  <c r="A17" i="6"/>
  <c r="N16" i="6"/>
  <c r="C16" i="6"/>
  <c r="A16" i="6"/>
  <c r="M15" i="6"/>
  <c r="D15" i="6"/>
  <c r="A15" i="6"/>
  <c r="O14" i="6"/>
  <c r="M14" i="6"/>
  <c r="L14" i="6"/>
  <c r="D14" i="6"/>
  <c r="C14" i="6"/>
  <c r="A14" i="6"/>
  <c r="L13" i="6"/>
  <c r="C13" i="6"/>
  <c r="A13" i="6"/>
  <c r="M13" i="6" s="1"/>
  <c r="A12" i="6"/>
  <c r="P11" i="6"/>
  <c r="O11" i="6"/>
  <c r="N11" i="6"/>
  <c r="M11" i="6"/>
  <c r="C11" i="6"/>
  <c r="A11" i="6"/>
  <c r="O10" i="6"/>
  <c r="N10" i="6"/>
  <c r="D10" i="6"/>
  <c r="C10" i="6"/>
  <c r="A10" i="6"/>
  <c r="P9" i="6"/>
  <c r="M9" i="6"/>
  <c r="D9" i="6"/>
  <c r="C9" i="6"/>
  <c r="A9" i="6"/>
  <c r="N8" i="6"/>
  <c r="L8" i="6"/>
  <c r="C8" i="6"/>
  <c r="A8" i="6"/>
  <c r="M7" i="6"/>
  <c r="D7" i="6"/>
  <c r="A7" i="6"/>
  <c r="O6" i="6"/>
  <c r="N6" i="6"/>
  <c r="M6" i="6"/>
  <c r="D6" i="6"/>
  <c r="C6" i="6"/>
  <c r="A6" i="6"/>
  <c r="P5" i="6"/>
  <c r="O5" i="6"/>
  <c r="L5" i="6"/>
  <c r="C5" i="6"/>
  <c r="A5" i="6"/>
  <c r="M5" i="6" s="1"/>
  <c r="A4" i="6"/>
  <c r="O3" i="6"/>
  <c r="N3" i="6"/>
  <c r="M3" i="6"/>
  <c r="C3" i="6"/>
  <c r="A3" i="6"/>
  <c r="O2" i="6"/>
  <c r="D2" i="6"/>
  <c r="C2" i="6"/>
  <c r="A2" i="6"/>
  <c r="O2344" i="5"/>
  <c r="N2344" i="5"/>
  <c r="M2344" i="5"/>
  <c r="L2344" i="5"/>
  <c r="N2" i="6" s="1"/>
  <c r="K2344" i="5"/>
  <c r="J2344" i="5"/>
  <c r="N2343" i="5"/>
  <c r="P3" i="6" s="1"/>
  <c r="M2343" i="5"/>
  <c r="L2343" i="5"/>
  <c r="K2343" i="5"/>
  <c r="J2343" i="5"/>
  <c r="O2343" i="5" s="1"/>
  <c r="P2343" i="5" s="1"/>
  <c r="Q3" i="6" s="1"/>
  <c r="A3" i="8" s="1"/>
  <c r="N2342" i="5"/>
  <c r="M2342" i="5"/>
  <c r="L2342" i="5"/>
  <c r="K2342" i="5"/>
  <c r="J2342" i="5"/>
  <c r="O2342" i="5" s="1"/>
  <c r="P2342" i="5" s="1"/>
  <c r="O2341" i="5"/>
  <c r="P2341" i="5" s="1"/>
  <c r="Q5" i="6" s="1"/>
  <c r="A5" i="8" s="1"/>
  <c r="N2341" i="5"/>
  <c r="M2341" i="5"/>
  <c r="L2341" i="5"/>
  <c r="N5" i="6" s="1"/>
  <c r="K2341" i="5"/>
  <c r="J2341" i="5"/>
  <c r="N2340" i="5"/>
  <c r="P6" i="6" s="1"/>
  <c r="M2340" i="5"/>
  <c r="L2340" i="5"/>
  <c r="K2340" i="5"/>
  <c r="O2340" i="5" s="1"/>
  <c r="P2340" i="5" s="1"/>
  <c r="J2340" i="5"/>
  <c r="O2339" i="5"/>
  <c r="P2339" i="5" s="1"/>
  <c r="N2339" i="5"/>
  <c r="M2339" i="5"/>
  <c r="L2339" i="5"/>
  <c r="K2339" i="5"/>
  <c r="J2339" i="5"/>
  <c r="P2338" i="5"/>
  <c r="N2338" i="5"/>
  <c r="M2338" i="5"/>
  <c r="L2338" i="5"/>
  <c r="K2338" i="5"/>
  <c r="J2338" i="5"/>
  <c r="O2338" i="5" s="1"/>
  <c r="N2337" i="5"/>
  <c r="M2337" i="5"/>
  <c r="L2337" i="5"/>
  <c r="K2337" i="5"/>
  <c r="J2337" i="5"/>
  <c r="O2337" i="5" s="1"/>
  <c r="N2336" i="5"/>
  <c r="M2336" i="5"/>
  <c r="L2336" i="5"/>
  <c r="K2336" i="5"/>
  <c r="J2336" i="5"/>
  <c r="O2336" i="5" s="1"/>
  <c r="N2335" i="5"/>
  <c r="M2335" i="5"/>
  <c r="L2335" i="5"/>
  <c r="K2335" i="5"/>
  <c r="J2335" i="5"/>
  <c r="O2335" i="5" s="1"/>
  <c r="P2335" i="5" s="1"/>
  <c r="Q11" i="6" s="1"/>
  <c r="A11" i="8" s="1"/>
  <c r="P2334" i="5"/>
  <c r="O2334" i="5"/>
  <c r="N2334" i="5"/>
  <c r="M2334" i="5"/>
  <c r="L2334" i="5"/>
  <c r="K2334" i="5"/>
  <c r="J2334" i="5"/>
  <c r="P2333" i="5"/>
  <c r="Q13" i="6" s="1"/>
  <c r="A13" i="8" s="1"/>
  <c r="O2333" i="5"/>
  <c r="N2333" i="5"/>
  <c r="P13" i="6" s="1"/>
  <c r="M2333" i="5"/>
  <c r="O13" i="6" s="1"/>
  <c r="L2333" i="5"/>
  <c r="N13" i="6" s="1"/>
  <c r="K2333" i="5"/>
  <c r="J2333" i="5"/>
  <c r="O2332" i="5"/>
  <c r="P2332" i="5" s="1"/>
  <c r="N2332" i="5"/>
  <c r="P14" i="6" s="1"/>
  <c r="M2332" i="5"/>
  <c r="L2332" i="5"/>
  <c r="N14" i="6" s="1"/>
  <c r="K2332" i="5"/>
  <c r="J2332" i="5"/>
  <c r="O2331" i="5"/>
  <c r="P2331" i="5" s="1"/>
  <c r="N2331" i="5"/>
  <c r="M2331" i="5"/>
  <c r="L2331" i="5"/>
  <c r="K2331" i="5"/>
  <c r="J2331" i="5"/>
  <c r="N2330" i="5"/>
  <c r="M2330" i="5"/>
  <c r="L2330" i="5"/>
  <c r="K2330" i="5"/>
  <c r="J2330" i="5"/>
  <c r="N2329" i="5"/>
  <c r="M2329" i="5"/>
  <c r="L2329" i="5"/>
  <c r="K2329" i="5"/>
  <c r="J2329" i="5"/>
  <c r="O2329" i="5" s="1"/>
  <c r="N2328" i="5"/>
  <c r="M2328" i="5"/>
  <c r="L2328" i="5"/>
  <c r="K2328" i="5"/>
  <c r="O2328" i="5" s="1"/>
  <c r="J2328" i="5"/>
  <c r="N2327" i="5"/>
  <c r="M2327" i="5"/>
  <c r="O19" i="6" s="1"/>
  <c r="L2327" i="5"/>
  <c r="K2327" i="5"/>
  <c r="J2327" i="5"/>
  <c r="O2327" i="5" s="1"/>
  <c r="P2327" i="5" s="1"/>
  <c r="Q19" i="6" s="1"/>
  <c r="A19" i="8" s="1"/>
  <c r="O2326" i="5"/>
  <c r="P2326" i="5" s="1"/>
  <c r="N2326" i="5"/>
  <c r="M2326" i="5"/>
  <c r="L2326" i="5"/>
  <c r="K2326" i="5"/>
  <c r="J2326" i="5"/>
  <c r="P2325" i="5"/>
  <c r="Q21" i="6" s="1"/>
  <c r="A21" i="8" s="1"/>
  <c r="N2325" i="5"/>
  <c r="P21" i="6" s="1"/>
  <c r="M2325" i="5"/>
  <c r="O21" i="6" s="1"/>
  <c r="L2325" i="5"/>
  <c r="N21" i="6" s="1"/>
  <c r="K2325" i="5"/>
  <c r="O2325" i="5" s="1"/>
  <c r="L21" i="6" s="1"/>
  <c r="J2325" i="5"/>
  <c r="O2324" i="5"/>
  <c r="P2324" i="5" s="1"/>
  <c r="N2324" i="5"/>
  <c r="M2324" i="5"/>
  <c r="O22" i="6" s="1"/>
  <c r="L2324" i="5"/>
  <c r="N22" i="6" s="1"/>
  <c r="K2324" i="5"/>
  <c r="J2324" i="5"/>
  <c r="N2323" i="5"/>
  <c r="M2323" i="5"/>
  <c r="L2323" i="5"/>
  <c r="K2323" i="5"/>
  <c r="J2323" i="5"/>
  <c r="O2323" i="5" s="1"/>
  <c r="P2323" i="5" s="1"/>
  <c r="N2322" i="5"/>
  <c r="M2322" i="5"/>
  <c r="L2322" i="5"/>
  <c r="K2322" i="5"/>
  <c r="J2322" i="5"/>
  <c r="N2321" i="5"/>
  <c r="M2321" i="5"/>
  <c r="L2321" i="5"/>
  <c r="K2321" i="5"/>
  <c r="J2321" i="5"/>
  <c r="O2321" i="5" s="1"/>
  <c r="O2320" i="5"/>
  <c r="P2320" i="5" s="1"/>
  <c r="Q26" i="6" s="1"/>
  <c r="A26" i="8" s="1"/>
  <c r="N2320" i="5"/>
  <c r="M2320" i="5"/>
  <c r="L2320" i="5"/>
  <c r="N26" i="6" s="1"/>
  <c r="K2320" i="5"/>
  <c r="J2320" i="5"/>
  <c r="P2319" i="5"/>
  <c r="Q27" i="6" s="1"/>
  <c r="A27" i="8" s="1"/>
  <c r="N2319" i="5"/>
  <c r="P27" i="6" s="1"/>
  <c r="M2319" i="5"/>
  <c r="O27" i="6" s="1"/>
  <c r="L2319" i="5"/>
  <c r="K2319" i="5"/>
  <c r="J2319" i="5"/>
  <c r="O2319" i="5" s="1"/>
  <c r="O2318" i="5"/>
  <c r="P2318" i="5" s="1"/>
  <c r="N2318" i="5"/>
  <c r="M2318" i="5"/>
  <c r="L2318" i="5"/>
  <c r="K2318" i="5"/>
  <c r="J2318" i="5"/>
  <c r="N2317" i="5"/>
  <c r="P29" i="6" s="1"/>
  <c r="M2317" i="5"/>
  <c r="L2317" i="5"/>
  <c r="N29" i="6" s="1"/>
  <c r="K2317" i="5"/>
  <c r="O2317" i="5" s="1"/>
  <c r="P2317" i="5" s="1"/>
  <c r="Q29" i="6" s="1"/>
  <c r="A29" i="8" s="1"/>
  <c r="J2317" i="5"/>
  <c r="N2316" i="5"/>
  <c r="M2316" i="5"/>
  <c r="O30" i="6" s="1"/>
  <c r="L2316" i="5"/>
  <c r="N30" i="6" s="1"/>
  <c r="K2316" i="5"/>
  <c r="J2316" i="5"/>
  <c r="O2316" i="5" s="1"/>
  <c r="P2316" i="5" s="1"/>
  <c r="N2315" i="5"/>
  <c r="M2315" i="5"/>
  <c r="L2315" i="5"/>
  <c r="K2315" i="5"/>
  <c r="O2315" i="5" s="1"/>
  <c r="P2315" i="5" s="1"/>
  <c r="J2315" i="5"/>
  <c r="N2314" i="5"/>
  <c r="M2314" i="5"/>
  <c r="L2314" i="5"/>
  <c r="K2314" i="5"/>
  <c r="J2314" i="5"/>
  <c r="P2313" i="5"/>
  <c r="N2313" i="5"/>
  <c r="M2313" i="5"/>
  <c r="L2313" i="5"/>
  <c r="K2313" i="5"/>
  <c r="J2313" i="5"/>
  <c r="O2313" i="5" s="1"/>
  <c r="L33" i="6" s="1"/>
  <c r="O2312" i="5"/>
  <c r="N2312" i="5"/>
  <c r="M2312" i="5"/>
  <c r="L2312" i="5"/>
  <c r="N34" i="6" s="1"/>
  <c r="K2312" i="5"/>
  <c r="J2312" i="5"/>
  <c r="N2311" i="5"/>
  <c r="P35" i="6" s="1"/>
  <c r="M2311" i="5"/>
  <c r="L2311" i="5"/>
  <c r="K2311" i="5"/>
  <c r="J2311" i="5"/>
  <c r="O2311" i="5" s="1"/>
  <c r="P2311" i="5" s="1"/>
  <c r="Q35" i="6" s="1"/>
  <c r="A35" i="8" s="1"/>
  <c r="N2310" i="5"/>
  <c r="M2310" i="5"/>
  <c r="L2310" i="5"/>
  <c r="K2310" i="5"/>
  <c r="J2310" i="5"/>
  <c r="O2310" i="5" s="1"/>
  <c r="P2310" i="5" s="1"/>
  <c r="O2309" i="5"/>
  <c r="P2309" i="5" s="1"/>
  <c r="Q37" i="6" s="1"/>
  <c r="A37" i="8" s="1"/>
  <c r="N2309" i="5"/>
  <c r="P37" i="6" s="1"/>
  <c r="M2309" i="5"/>
  <c r="L2309" i="5"/>
  <c r="N37" i="6" s="1"/>
  <c r="K2309" i="5"/>
  <c r="J2309" i="5"/>
  <c r="N2308" i="5"/>
  <c r="P38" i="6" s="1"/>
  <c r="M2308" i="5"/>
  <c r="L2308" i="5"/>
  <c r="K2308" i="5"/>
  <c r="O2308" i="5" s="1"/>
  <c r="P2308" i="5" s="1"/>
  <c r="J2308" i="5"/>
  <c r="O2307" i="5"/>
  <c r="P2307" i="5" s="1"/>
  <c r="N2307" i="5"/>
  <c r="M2307" i="5"/>
  <c r="L2307" i="5"/>
  <c r="K2307" i="5"/>
  <c r="J2307" i="5"/>
  <c r="P2306" i="5"/>
  <c r="N2306" i="5"/>
  <c r="M2306" i="5"/>
  <c r="L2306" i="5"/>
  <c r="K2306" i="5"/>
  <c r="J2306" i="5"/>
  <c r="O2306" i="5" s="1"/>
  <c r="L40" i="6" s="1"/>
  <c r="N2305" i="5"/>
  <c r="M2305" i="5"/>
  <c r="L2305" i="5"/>
  <c r="K2305" i="5"/>
  <c r="J2305" i="5"/>
  <c r="O2305" i="5" s="1"/>
  <c r="N2304" i="5"/>
  <c r="M2304" i="5"/>
  <c r="L2304" i="5"/>
  <c r="K2304" i="5"/>
  <c r="J2304" i="5"/>
  <c r="O2304" i="5" s="1"/>
  <c r="N2303" i="5"/>
  <c r="M2303" i="5"/>
  <c r="L2303" i="5"/>
  <c r="K2303" i="5"/>
  <c r="J2303" i="5"/>
  <c r="O2303" i="5" s="1"/>
  <c r="P2303" i="5" s="1"/>
  <c r="Q43" i="6" s="1"/>
  <c r="A43" i="8" s="1"/>
  <c r="P2302" i="5"/>
  <c r="O2302" i="5"/>
  <c r="N2302" i="5"/>
  <c r="M2302" i="5"/>
  <c r="L2302" i="5"/>
  <c r="K2302" i="5"/>
  <c r="J2302" i="5"/>
  <c r="P2301" i="5"/>
  <c r="Q45" i="6" s="1"/>
  <c r="A45" i="8" s="1"/>
  <c r="O2301" i="5"/>
  <c r="N2301" i="5"/>
  <c r="P45" i="6" s="1"/>
  <c r="M2301" i="5"/>
  <c r="O45" i="6" s="1"/>
  <c r="L2301" i="5"/>
  <c r="N45" i="6" s="1"/>
  <c r="K2301" i="5"/>
  <c r="J2301" i="5"/>
  <c r="O2300" i="5"/>
  <c r="P2300" i="5" s="1"/>
  <c r="N2300" i="5"/>
  <c r="P46" i="6" s="1"/>
  <c r="M2300" i="5"/>
  <c r="O46" i="6" s="1"/>
  <c r="L2300" i="5"/>
  <c r="N46" i="6" s="1"/>
  <c r="K2300" i="5"/>
  <c r="J2300" i="5"/>
  <c r="O2299" i="5"/>
  <c r="P2299" i="5" s="1"/>
  <c r="N2299" i="5"/>
  <c r="M2299" i="5"/>
  <c r="L2299" i="5"/>
  <c r="K2299" i="5"/>
  <c r="J2299" i="5"/>
  <c r="N2298" i="5"/>
  <c r="M2298" i="5"/>
  <c r="L2298" i="5"/>
  <c r="K2298" i="5"/>
  <c r="J2298" i="5"/>
  <c r="N2297" i="5"/>
  <c r="M2297" i="5"/>
  <c r="L2297" i="5"/>
  <c r="K2297" i="5"/>
  <c r="J2297" i="5"/>
  <c r="O2297" i="5" s="1"/>
  <c r="N2296" i="5"/>
  <c r="M2296" i="5"/>
  <c r="L2296" i="5"/>
  <c r="K2296" i="5"/>
  <c r="O2296" i="5" s="1"/>
  <c r="J2296" i="5"/>
  <c r="N2295" i="5"/>
  <c r="P51" i="6" s="1"/>
  <c r="M2295" i="5"/>
  <c r="O51" i="6" s="1"/>
  <c r="L2295" i="5"/>
  <c r="K2295" i="5"/>
  <c r="J2295" i="5"/>
  <c r="O2295" i="5" s="1"/>
  <c r="P2295" i="5" s="1"/>
  <c r="Q51" i="6" s="1"/>
  <c r="A51" i="8" s="1"/>
  <c r="O2294" i="5"/>
  <c r="P2294" i="5" s="1"/>
  <c r="N2294" i="5"/>
  <c r="M2294" i="5"/>
  <c r="L2294" i="5"/>
  <c r="K2294" i="5"/>
  <c r="J2294" i="5"/>
  <c r="P2293" i="5"/>
  <c r="Q53" i="6" s="1"/>
  <c r="A53" i="8" s="1"/>
  <c r="N2293" i="5"/>
  <c r="P53" i="6" s="1"/>
  <c r="M2293" i="5"/>
  <c r="O53" i="6" s="1"/>
  <c r="L2293" i="5"/>
  <c r="N53" i="6" s="1"/>
  <c r="K2293" i="5"/>
  <c r="O2293" i="5" s="1"/>
  <c r="L53" i="6" s="1"/>
  <c r="J2293" i="5"/>
  <c r="O2292" i="5"/>
  <c r="P2292" i="5" s="1"/>
  <c r="N2292" i="5"/>
  <c r="P54" i="6" s="1"/>
  <c r="M2292" i="5"/>
  <c r="O54" i="6" s="1"/>
  <c r="L2292" i="5"/>
  <c r="N54" i="6" s="1"/>
  <c r="K2292" i="5"/>
  <c r="J2292" i="5"/>
  <c r="N2291" i="5"/>
  <c r="M2291" i="5"/>
  <c r="L2291" i="5"/>
  <c r="K2291" i="5"/>
  <c r="J2291" i="5"/>
  <c r="O2291" i="5" s="1"/>
  <c r="P2291" i="5" s="1"/>
  <c r="N2290" i="5"/>
  <c r="M2290" i="5"/>
  <c r="L2290" i="5"/>
  <c r="K2290" i="5"/>
  <c r="J2290" i="5"/>
  <c r="N2289" i="5"/>
  <c r="M2289" i="5"/>
  <c r="L2289" i="5"/>
  <c r="K2289" i="5"/>
  <c r="J2289" i="5"/>
  <c r="O2289" i="5" s="1"/>
  <c r="O2288" i="5"/>
  <c r="P2288" i="5" s="1"/>
  <c r="Q58" i="6" s="1"/>
  <c r="A58" i="8" s="1"/>
  <c r="N2288" i="5"/>
  <c r="M2288" i="5"/>
  <c r="L2288" i="5"/>
  <c r="N58" i="6" s="1"/>
  <c r="K2288" i="5"/>
  <c r="J2288" i="5"/>
  <c r="P2287" i="5"/>
  <c r="Q59" i="6" s="1"/>
  <c r="A59" i="8" s="1"/>
  <c r="N2287" i="5"/>
  <c r="P59" i="6" s="1"/>
  <c r="M2287" i="5"/>
  <c r="O59" i="6" s="1"/>
  <c r="L2287" i="5"/>
  <c r="K2287" i="5"/>
  <c r="J2287" i="5"/>
  <c r="O2287" i="5" s="1"/>
  <c r="O2286" i="5"/>
  <c r="P2286" i="5" s="1"/>
  <c r="N2286" i="5"/>
  <c r="M2286" i="5"/>
  <c r="L2286" i="5"/>
  <c r="K2286" i="5"/>
  <c r="J2286" i="5"/>
  <c r="N2285" i="5"/>
  <c r="P61" i="6" s="1"/>
  <c r="M2285" i="5"/>
  <c r="L2285" i="5"/>
  <c r="N61" i="6" s="1"/>
  <c r="K2285" i="5"/>
  <c r="O2285" i="5" s="1"/>
  <c r="P2285" i="5" s="1"/>
  <c r="Q61" i="6" s="1"/>
  <c r="A61" i="8" s="1"/>
  <c r="J2285" i="5"/>
  <c r="N2284" i="5"/>
  <c r="M2284" i="5"/>
  <c r="O62" i="6" s="1"/>
  <c r="L2284" i="5"/>
  <c r="N62" i="6" s="1"/>
  <c r="K2284" i="5"/>
  <c r="J2284" i="5"/>
  <c r="O2284" i="5" s="1"/>
  <c r="P2284" i="5" s="1"/>
  <c r="N2283" i="5"/>
  <c r="M2283" i="5"/>
  <c r="L2283" i="5"/>
  <c r="K2283" i="5"/>
  <c r="O2283" i="5" s="1"/>
  <c r="P2283" i="5" s="1"/>
  <c r="J2283" i="5"/>
  <c r="N2282" i="5"/>
  <c r="M2282" i="5"/>
  <c r="L2282" i="5"/>
  <c r="K2282" i="5"/>
  <c r="J2282" i="5"/>
  <c r="P2281" i="5"/>
  <c r="N2281" i="5"/>
  <c r="M2281" i="5"/>
  <c r="L2281" i="5"/>
  <c r="K2281" i="5"/>
  <c r="J2281" i="5"/>
  <c r="O2281" i="5" s="1"/>
  <c r="L65" i="6" s="1"/>
  <c r="O2280" i="5"/>
  <c r="N2280" i="5"/>
  <c r="P66" i="6" s="1"/>
  <c r="M2280" i="5"/>
  <c r="L2280" i="5"/>
  <c r="N66" i="6" s="1"/>
  <c r="K2280" i="5"/>
  <c r="J2280" i="5"/>
  <c r="N2279" i="5"/>
  <c r="P67" i="6" s="1"/>
  <c r="M2279" i="5"/>
  <c r="L2279" i="5"/>
  <c r="K2279" i="5"/>
  <c r="J2279" i="5"/>
  <c r="O2279" i="5" s="1"/>
  <c r="P2279" i="5" s="1"/>
  <c r="Q67" i="6" s="1"/>
  <c r="A67" i="8" s="1"/>
  <c r="N2278" i="5"/>
  <c r="M2278" i="5"/>
  <c r="L2278" i="5"/>
  <c r="K2278" i="5"/>
  <c r="J2278" i="5"/>
  <c r="O2278" i="5" s="1"/>
  <c r="P2278" i="5" s="1"/>
  <c r="O2277" i="5"/>
  <c r="P2277" i="5" s="1"/>
  <c r="Q69" i="6" s="1"/>
  <c r="A69" i="8" s="1"/>
  <c r="N2277" i="5"/>
  <c r="P69" i="6" s="1"/>
  <c r="M2277" i="5"/>
  <c r="L2277" i="5"/>
  <c r="K2277" i="5"/>
  <c r="J2277" i="5"/>
  <c r="N2276" i="5"/>
  <c r="P70" i="6" s="1"/>
  <c r="M2276" i="5"/>
  <c r="L2276" i="5"/>
  <c r="K2276" i="5"/>
  <c r="O2276" i="5" s="1"/>
  <c r="P2276" i="5" s="1"/>
  <c r="J2276" i="5"/>
  <c r="O2275" i="5"/>
  <c r="P2275" i="5" s="1"/>
  <c r="N2275" i="5"/>
  <c r="M2275" i="5"/>
  <c r="L2275" i="5"/>
  <c r="K2275" i="5"/>
  <c r="J2275" i="5"/>
  <c r="P2274" i="5"/>
  <c r="N2274" i="5"/>
  <c r="M2274" i="5"/>
  <c r="L2274" i="5"/>
  <c r="K2274" i="5"/>
  <c r="J2274" i="5"/>
  <c r="O2274" i="5" s="1"/>
  <c r="L72" i="6" s="1"/>
  <c r="N2273" i="5"/>
  <c r="M2273" i="5"/>
  <c r="L2273" i="5"/>
  <c r="K2273" i="5"/>
  <c r="J2273" i="5"/>
  <c r="O2273" i="5" s="1"/>
  <c r="N2272" i="5"/>
  <c r="M2272" i="5"/>
  <c r="L2272" i="5"/>
  <c r="K2272" i="5"/>
  <c r="J2272" i="5"/>
  <c r="O2272" i="5" s="1"/>
  <c r="N2271" i="5"/>
  <c r="P75" i="6" s="1"/>
  <c r="M2271" i="5"/>
  <c r="L2271" i="5"/>
  <c r="K2271" i="5"/>
  <c r="J2271" i="5"/>
  <c r="O2271" i="5" s="1"/>
  <c r="P2271" i="5" s="1"/>
  <c r="Q75" i="6" s="1"/>
  <c r="A75" i="8" s="1"/>
  <c r="P2270" i="5"/>
  <c r="O2270" i="5"/>
  <c r="N2270" i="5"/>
  <c r="M2270" i="5"/>
  <c r="L2270" i="5"/>
  <c r="K2270" i="5"/>
  <c r="J2270" i="5"/>
  <c r="P2269" i="5"/>
  <c r="Q77" i="6" s="1"/>
  <c r="A77" i="8" s="1"/>
  <c r="O2269" i="5"/>
  <c r="N2269" i="5"/>
  <c r="P77" i="6" s="1"/>
  <c r="M2269" i="5"/>
  <c r="O77" i="6" s="1"/>
  <c r="L2269" i="5"/>
  <c r="K2269" i="5"/>
  <c r="J2269" i="5"/>
  <c r="O2268" i="5"/>
  <c r="P2268" i="5" s="1"/>
  <c r="N2268" i="5"/>
  <c r="P78" i="6" s="1"/>
  <c r="M2268" i="5"/>
  <c r="O78" i="6" s="1"/>
  <c r="L2268" i="5"/>
  <c r="N78" i="6" s="1"/>
  <c r="K2268" i="5"/>
  <c r="J2268" i="5"/>
  <c r="O2267" i="5"/>
  <c r="P2267" i="5" s="1"/>
  <c r="N2267" i="5"/>
  <c r="M2267" i="5"/>
  <c r="L2267" i="5"/>
  <c r="K2267" i="5"/>
  <c r="J2267" i="5"/>
  <c r="N2266" i="5"/>
  <c r="M2266" i="5"/>
  <c r="L2266" i="5"/>
  <c r="K2266" i="5"/>
  <c r="J2266" i="5"/>
  <c r="N2265" i="5"/>
  <c r="M2265" i="5"/>
  <c r="L2265" i="5"/>
  <c r="K2265" i="5"/>
  <c r="J2265" i="5"/>
  <c r="O2265" i="5" s="1"/>
  <c r="N2264" i="5"/>
  <c r="P82" i="6" s="1"/>
  <c r="M2264" i="5"/>
  <c r="L2264" i="5"/>
  <c r="K2264" i="5"/>
  <c r="O2264" i="5" s="1"/>
  <c r="J2264" i="5"/>
  <c r="N2263" i="5"/>
  <c r="P83" i="6" s="1"/>
  <c r="M2263" i="5"/>
  <c r="O83" i="6" s="1"/>
  <c r="L2263" i="5"/>
  <c r="K2263" i="5"/>
  <c r="J2263" i="5"/>
  <c r="O2263" i="5" s="1"/>
  <c r="P2263" i="5" s="1"/>
  <c r="Q83" i="6" s="1"/>
  <c r="A83" i="8" s="1"/>
  <c r="O2262" i="5"/>
  <c r="P2262" i="5" s="1"/>
  <c r="N2262" i="5"/>
  <c r="M2262" i="5"/>
  <c r="L2262" i="5"/>
  <c r="K2262" i="5"/>
  <c r="J2262" i="5"/>
  <c r="N2261" i="5"/>
  <c r="P85" i="6" s="1"/>
  <c r="M2261" i="5"/>
  <c r="O85" i="6" s="1"/>
  <c r="L2261" i="5"/>
  <c r="K2261" i="5"/>
  <c r="O2261" i="5" s="1"/>
  <c r="P2261" i="5" s="1"/>
  <c r="Q85" i="6" s="1"/>
  <c r="A85" i="8" s="1"/>
  <c r="J2261" i="5"/>
  <c r="O2260" i="5"/>
  <c r="P2260" i="5" s="1"/>
  <c r="N2260" i="5"/>
  <c r="P86" i="6" s="1"/>
  <c r="M2260" i="5"/>
  <c r="O86" i="6" s="1"/>
  <c r="L2260" i="5"/>
  <c r="N86" i="6" s="1"/>
  <c r="K2260" i="5"/>
  <c r="J2260" i="5"/>
  <c r="N2259" i="5"/>
  <c r="M2259" i="5"/>
  <c r="L2259" i="5"/>
  <c r="K2259" i="5"/>
  <c r="J2259" i="5"/>
  <c r="O2259" i="5" s="1"/>
  <c r="P2259" i="5" s="1"/>
  <c r="N2258" i="5"/>
  <c r="M2258" i="5"/>
  <c r="L2258" i="5"/>
  <c r="K2258" i="5"/>
  <c r="J2258" i="5"/>
  <c r="N2257" i="5"/>
  <c r="M2257" i="5"/>
  <c r="O89" i="6" s="1"/>
  <c r="L2257" i="5"/>
  <c r="K2257" i="5"/>
  <c r="J2257" i="5"/>
  <c r="O2257" i="5" s="1"/>
  <c r="O2256" i="5"/>
  <c r="P2256" i="5" s="1"/>
  <c r="Q90" i="6" s="1"/>
  <c r="A90" i="8" s="1"/>
  <c r="N2256" i="5"/>
  <c r="P90" i="6" s="1"/>
  <c r="M2256" i="5"/>
  <c r="L2256" i="5"/>
  <c r="N90" i="6" s="1"/>
  <c r="K2256" i="5"/>
  <c r="J2256" i="5"/>
  <c r="N2255" i="5"/>
  <c r="P91" i="6" s="1"/>
  <c r="M2255" i="5"/>
  <c r="O91" i="6" s="1"/>
  <c r="L2255" i="5"/>
  <c r="K2255" i="5"/>
  <c r="J2255" i="5"/>
  <c r="O2255" i="5" s="1"/>
  <c r="P2255" i="5" s="1"/>
  <c r="Q91" i="6" s="1"/>
  <c r="A91" i="8" s="1"/>
  <c r="O2254" i="5"/>
  <c r="P2254" i="5" s="1"/>
  <c r="N2254" i="5"/>
  <c r="M2254" i="5"/>
  <c r="L2254" i="5"/>
  <c r="K2254" i="5"/>
  <c r="J2254" i="5"/>
  <c r="N2253" i="5"/>
  <c r="P93" i="6" s="1"/>
  <c r="M2253" i="5"/>
  <c r="L2253" i="5"/>
  <c r="K2253" i="5"/>
  <c r="O2253" i="5" s="1"/>
  <c r="P2253" i="5" s="1"/>
  <c r="J2253" i="5"/>
  <c r="N2252" i="5"/>
  <c r="M2252" i="5"/>
  <c r="O94" i="6" s="1"/>
  <c r="L2252" i="5"/>
  <c r="N94" i="6" s="1"/>
  <c r="K2252" i="5"/>
  <c r="J2252" i="5"/>
  <c r="O2252" i="5" s="1"/>
  <c r="P2252" i="5" s="1"/>
  <c r="N2251" i="5"/>
  <c r="M2251" i="5"/>
  <c r="L2251" i="5"/>
  <c r="K2251" i="5"/>
  <c r="O2251" i="5" s="1"/>
  <c r="J2251" i="5"/>
  <c r="N2250" i="5"/>
  <c r="M2250" i="5"/>
  <c r="L2250" i="5"/>
  <c r="K2250" i="5"/>
  <c r="J2250" i="5"/>
  <c r="N2249" i="5"/>
  <c r="M2249" i="5"/>
  <c r="O97" i="6" s="1"/>
  <c r="L2249" i="5"/>
  <c r="K2249" i="5"/>
  <c r="J2249" i="5"/>
  <c r="O2249" i="5" s="1"/>
  <c r="L97" i="6" s="1"/>
  <c r="O2248" i="5"/>
  <c r="N2248" i="5"/>
  <c r="P98" i="6" s="1"/>
  <c r="M2248" i="5"/>
  <c r="L2248" i="5"/>
  <c r="N98" i="6" s="1"/>
  <c r="K2248" i="5"/>
  <c r="J2248" i="5"/>
  <c r="N2247" i="5"/>
  <c r="P99" i="6" s="1"/>
  <c r="M2247" i="5"/>
  <c r="O99" i="6" s="1"/>
  <c r="L2247" i="5"/>
  <c r="K2247" i="5"/>
  <c r="J2247" i="5"/>
  <c r="O2247" i="5" s="1"/>
  <c r="P2247" i="5" s="1"/>
  <c r="Q99" i="6" s="1"/>
  <c r="A99" i="8" s="1"/>
  <c r="N2246" i="5"/>
  <c r="M2246" i="5"/>
  <c r="L2246" i="5"/>
  <c r="K2246" i="5"/>
  <c r="J2246" i="5"/>
  <c r="O2246" i="5" s="1"/>
  <c r="P2246" i="5" s="1"/>
  <c r="O2245" i="5"/>
  <c r="P2245" i="5" s="1"/>
  <c r="Q101" i="6" s="1"/>
  <c r="A101" i="8" s="1"/>
  <c r="N2245" i="5"/>
  <c r="P101" i="6" s="1"/>
  <c r="M2245" i="5"/>
  <c r="L2245" i="5"/>
  <c r="N101" i="6" s="1"/>
  <c r="K2245" i="5"/>
  <c r="J2245" i="5"/>
  <c r="N2244" i="5"/>
  <c r="P102" i="6" s="1"/>
  <c r="M2244" i="5"/>
  <c r="O102" i="6" s="1"/>
  <c r="L2244" i="5"/>
  <c r="K2244" i="5"/>
  <c r="O2244" i="5" s="1"/>
  <c r="P2244" i="5" s="1"/>
  <c r="J2244" i="5"/>
  <c r="O2243" i="5"/>
  <c r="P2243" i="5" s="1"/>
  <c r="N2243" i="5"/>
  <c r="M2243" i="5"/>
  <c r="L2243" i="5"/>
  <c r="K2243" i="5"/>
  <c r="J2243" i="5"/>
  <c r="P2242" i="5"/>
  <c r="N2242" i="5"/>
  <c r="M2242" i="5"/>
  <c r="L2242" i="5"/>
  <c r="K2242" i="5"/>
  <c r="J2242" i="5"/>
  <c r="O2242" i="5" s="1"/>
  <c r="L104" i="6" s="1"/>
  <c r="N2241" i="5"/>
  <c r="M2241" i="5"/>
  <c r="L2241" i="5"/>
  <c r="K2241" i="5"/>
  <c r="J2241" i="5"/>
  <c r="O2241" i="5" s="1"/>
  <c r="N2240" i="5"/>
  <c r="M2240" i="5"/>
  <c r="L2240" i="5"/>
  <c r="N106" i="6" s="1"/>
  <c r="K2240" i="5"/>
  <c r="J2240" i="5"/>
  <c r="O2240" i="5" s="1"/>
  <c r="N2239" i="5"/>
  <c r="P107" i="6" s="1"/>
  <c r="M2239" i="5"/>
  <c r="L2239" i="5"/>
  <c r="K2239" i="5"/>
  <c r="J2239" i="5"/>
  <c r="O2239" i="5" s="1"/>
  <c r="P2239" i="5" s="1"/>
  <c r="Q107" i="6" s="1"/>
  <c r="A107" i="8" s="1"/>
  <c r="P2238" i="5"/>
  <c r="O2238" i="5"/>
  <c r="N2238" i="5"/>
  <c r="M2238" i="5"/>
  <c r="L2238" i="5"/>
  <c r="K2238" i="5"/>
  <c r="J2238" i="5"/>
  <c r="P2237" i="5"/>
  <c r="O2237" i="5"/>
  <c r="N2237" i="5"/>
  <c r="M2237" i="5"/>
  <c r="L2237" i="5"/>
  <c r="K2237" i="5"/>
  <c r="J2237" i="5"/>
  <c r="O2236" i="5"/>
  <c r="P2236" i="5" s="1"/>
  <c r="N2236" i="5"/>
  <c r="P110" i="6" s="1"/>
  <c r="M2236" i="5"/>
  <c r="O110" i="6" s="1"/>
  <c r="L2236" i="5"/>
  <c r="N110" i="6" s="1"/>
  <c r="K2236" i="5"/>
  <c r="J2236" i="5"/>
  <c r="O2235" i="5"/>
  <c r="P2235" i="5" s="1"/>
  <c r="Q111" i="6" s="1"/>
  <c r="A111" i="8" s="1"/>
  <c r="N2235" i="5"/>
  <c r="M2235" i="5"/>
  <c r="O111" i="6" s="1"/>
  <c r="L2235" i="5"/>
  <c r="K2235" i="5"/>
  <c r="J2235" i="5"/>
  <c r="N2234" i="5"/>
  <c r="M2234" i="5"/>
  <c r="L2234" i="5"/>
  <c r="N112" i="6" s="1"/>
  <c r="K2234" i="5"/>
  <c r="J2234" i="5"/>
  <c r="N2233" i="5"/>
  <c r="M2233" i="5"/>
  <c r="L2233" i="5"/>
  <c r="K2233" i="5"/>
  <c r="J2233" i="5"/>
  <c r="O2233" i="5" s="1"/>
  <c r="P2233" i="5" s="1"/>
  <c r="Q113" i="6" s="1"/>
  <c r="A113" i="8" s="1"/>
  <c r="N2232" i="5"/>
  <c r="M2232" i="5"/>
  <c r="L2232" i="5"/>
  <c r="K2232" i="5"/>
  <c r="O2232" i="5" s="1"/>
  <c r="P2232" i="5" s="1"/>
  <c r="J2232" i="5"/>
  <c r="N2231" i="5"/>
  <c r="P115" i="6" s="1"/>
  <c r="M2231" i="5"/>
  <c r="O115" i="6" s="1"/>
  <c r="L2231" i="5"/>
  <c r="K2231" i="5"/>
  <c r="J2231" i="5"/>
  <c r="O2231" i="5" s="1"/>
  <c r="P2231" i="5" s="1"/>
  <c r="O2230" i="5"/>
  <c r="P2230" i="5" s="1"/>
  <c r="N2230" i="5"/>
  <c r="M2230" i="5"/>
  <c r="L2230" i="5"/>
  <c r="K2230" i="5"/>
  <c r="J2230" i="5"/>
  <c r="N2229" i="5"/>
  <c r="M2229" i="5"/>
  <c r="L2229" i="5"/>
  <c r="K2229" i="5"/>
  <c r="O2229" i="5" s="1"/>
  <c r="P2229" i="5" s="1"/>
  <c r="J2229" i="5"/>
  <c r="O2228" i="5"/>
  <c r="N2228" i="5"/>
  <c r="P118" i="6" s="1"/>
  <c r="M2228" i="5"/>
  <c r="O118" i="6" s="1"/>
  <c r="L2228" i="5"/>
  <c r="N118" i="6" s="1"/>
  <c r="K2228" i="5"/>
  <c r="J2228" i="5"/>
  <c r="N2227" i="5"/>
  <c r="M2227" i="5"/>
  <c r="O119" i="6" s="1"/>
  <c r="L2227" i="5"/>
  <c r="K2227" i="5"/>
  <c r="J2227" i="5"/>
  <c r="O2227" i="5" s="1"/>
  <c r="P2227" i="5" s="1"/>
  <c r="Q119" i="6" s="1"/>
  <c r="A119" i="8" s="1"/>
  <c r="N2226" i="5"/>
  <c r="M2226" i="5"/>
  <c r="L2226" i="5"/>
  <c r="K2226" i="5"/>
  <c r="J2226" i="5"/>
  <c r="N2225" i="5"/>
  <c r="M2225" i="5"/>
  <c r="O121" i="6" s="1"/>
  <c r="L2225" i="5"/>
  <c r="K2225" i="5"/>
  <c r="J2225" i="5"/>
  <c r="O2225" i="5" s="1"/>
  <c r="P2225" i="5" s="1"/>
  <c r="Q121" i="6" s="1"/>
  <c r="A121" i="8" s="1"/>
  <c r="O2224" i="5"/>
  <c r="P2224" i="5" s="1"/>
  <c r="N2224" i="5"/>
  <c r="M2224" i="5"/>
  <c r="L2224" i="5"/>
  <c r="K2224" i="5"/>
  <c r="J2224" i="5"/>
  <c r="N2223" i="5"/>
  <c r="P123" i="6" s="1"/>
  <c r="M2223" i="5"/>
  <c r="O123" i="6" s="1"/>
  <c r="L2223" i="5"/>
  <c r="K2223" i="5"/>
  <c r="J2223" i="5"/>
  <c r="O2223" i="5" s="1"/>
  <c r="P2223" i="5" s="1"/>
  <c r="O2222" i="5"/>
  <c r="P2222" i="5" s="1"/>
  <c r="N2222" i="5"/>
  <c r="M2222" i="5"/>
  <c r="L2222" i="5"/>
  <c r="K2222" i="5"/>
  <c r="J2222" i="5"/>
  <c r="N2221" i="5"/>
  <c r="P125" i="6" s="1"/>
  <c r="M2221" i="5"/>
  <c r="L2221" i="5"/>
  <c r="K2221" i="5"/>
  <c r="O2221" i="5" s="1"/>
  <c r="P2221" i="5" s="1"/>
  <c r="J2221" i="5"/>
  <c r="N2220" i="5"/>
  <c r="M2220" i="5"/>
  <c r="O126" i="6" s="1"/>
  <c r="L2220" i="5"/>
  <c r="N126" i="6" s="1"/>
  <c r="K2220" i="5"/>
  <c r="J2220" i="5"/>
  <c r="O2220" i="5" s="1"/>
  <c r="N2219" i="5"/>
  <c r="M2219" i="5"/>
  <c r="O127" i="6" s="1"/>
  <c r="L2219" i="5"/>
  <c r="K2219" i="5"/>
  <c r="O2219" i="5" s="1"/>
  <c r="P2219" i="5" s="1"/>
  <c r="Q127" i="6" s="1"/>
  <c r="A127" i="8" s="1"/>
  <c r="J2219" i="5"/>
  <c r="N2218" i="5"/>
  <c r="M2218" i="5"/>
  <c r="L2218" i="5"/>
  <c r="N128" i="6" s="1"/>
  <c r="K2218" i="5"/>
  <c r="J2218" i="5"/>
  <c r="N2217" i="5"/>
  <c r="M2217" i="5"/>
  <c r="O129" i="6" s="1"/>
  <c r="L2217" i="5"/>
  <c r="K2217" i="5"/>
  <c r="J2217" i="5"/>
  <c r="O2217" i="5" s="1"/>
  <c r="P2217" i="5" s="1"/>
  <c r="Q129" i="6" s="1"/>
  <c r="A129" i="8" s="1"/>
  <c r="O2216" i="5"/>
  <c r="P2216" i="5" s="1"/>
  <c r="N2216" i="5"/>
  <c r="M2216" i="5"/>
  <c r="L2216" i="5"/>
  <c r="K2216" i="5"/>
  <c r="J2216" i="5"/>
  <c r="N2215" i="5"/>
  <c r="P131" i="6" s="1"/>
  <c r="M2215" i="5"/>
  <c r="O131" i="6" s="1"/>
  <c r="L2215" i="5"/>
  <c r="K2215" i="5"/>
  <c r="J2215" i="5"/>
  <c r="O2215" i="5" s="1"/>
  <c r="P2215" i="5" s="1"/>
  <c r="N2214" i="5"/>
  <c r="M2214" i="5"/>
  <c r="L2214" i="5"/>
  <c r="K2214" i="5"/>
  <c r="J2214" i="5"/>
  <c r="O2214" i="5" s="1"/>
  <c r="P2214" i="5" s="1"/>
  <c r="O2213" i="5"/>
  <c r="P2213" i="5" s="1"/>
  <c r="N2213" i="5"/>
  <c r="M2213" i="5"/>
  <c r="L2213" i="5"/>
  <c r="K2213" i="5"/>
  <c r="J2213" i="5"/>
  <c r="N2212" i="5"/>
  <c r="P134" i="6" s="1"/>
  <c r="M2212" i="5"/>
  <c r="O134" i="6" s="1"/>
  <c r="L2212" i="5"/>
  <c r="N134" i="6" s="1"/>
  <c r="K2212" i="5"/>
  <c r="O2212" i="5" s="1"/>
  <c r="J2212" i="5"/>
  <c r="O2211" i="5"/>
  <c r="P2211" i="5" s="1"/>
  <c r="Q135" i="6" s="1"/>
  <c r="A135" i="8" s="1"/>
  <c r="N2211" i="5"/>
  <c r="M2211" i="5"/>
  <c r="O135" i="6" s="1"/>
  <c r="L2211" i="5"/>
  <c r="K2211" i="5"/>
  <c r="J2211" i="5"/>
  <c r="P2210" i="5"/>
  <c r="Q136" i="6" s="1"/>
  <c r="A136" i="8" s="1"/>
  <c r="N2210" i="5"/>
  <c r="M2210" i="5"/>
  <c r="L2210" i="5"/>
  <c r="N136" i="6" s="1"/>
  <c r="K2210" i="5"/>
  <c r="J2210" i="5"/>
  <c r="O2210" i="5" s="1"/>
  <c r="N2209" i="5"/>
  <c r="M2209" i="5"/>
  <c r="O137" i="6" s="1"/>
  <c r="L2209" i="5"/>
  <c r="K2209" i="5"/>
  <c r="J2209" i="5"/>
  <c r="O2209" i="5" s="1"/>
  <c r="P2209" i="5" s="1"/>
  <c r="Q137" i="6" s="1"/>
  <c r="A137" i="8" s="1"/>
  <c r="N2208" i="5"/>
  <c r="M2208" i="5"/>
  <c r="L2208" i="5"/>
  <c r="K2208" i="5"/>
  <c r="J2208" i="5"/>
  <c r="O2208" i="5" s="1"/>
  <c r="P2208" i="5" s="1"/>
  <c r="N2207" i="5"/>
  <c r="P139" i="6" s="1"/>
  <c r="M2207" i="5"/>
  <c r="L2207" i="5"/>
  <c r="K2207" i="5"/>
  <c r="J2207" i="5"/>
  <c r="O2207" i="5" s="1"/>
  <c r="P2207" i="5" s="1"/>
  <c r="P2206" i="5"/>
  <c r="O2206" i="5"/>
  <c r="N2206" i="5"/>
  <c r="M2206" i="5"/>
  <c r="L2206" i="5"/>
  <c r="K2206" i="5"/>
  <c r="J2206" i="5"/>
  <c r="P2205" i="5"/>
  <c r="O2205" i="5"/>
  <c r="N2205" i="5"/>
  <c r="M2205" i="5"/>
  <c r="L2205" i="5"/>
  <c r="K2205" i="5"/>
  <c r="J2205" i="5"/>
  <c r="O2204" i="5"/>
  <c r="P2204" i="5" s="1"/>
  <c r="N2204" i="5"/>
  <c r="M2204" i="5"/>
  <c r="L2204" i="5"/>
  <c r="K2204" i="5"/>
  <c r="J2204" i="5"/>
  <c r="O2203" i="5"/>
  <c r="N2203" i="5"/>
  <c r="P142" i="6" s="1"/>
  <c r="M2203" i="5"/>
  <c r="O142" i="6" s="1"/>
  <c r="L2203" i="5"/>
  <c r="N142" i="6" s="1"/>
  <c r="K2203" i="5"/>
  <c r="J2203" i="5"/>
  <c r="N2202" i="5"/>
  <c r="M2202" i="5"/>
  <c r="O143" i="6" s="1"/>
  <c r="L2202" i="5"/>
  <c r="K2202" i="5"/>
  <c r="J2202" i="5"/>
  <c r="N2201" i="5"/>
  <c r="M2201" i="5"/>
  <c r="L2201" i="5"/>
  <c r="N144" i="6" s="1"/>
  <c r="K2201" i="5"/>
  <c r="J2201" i="5"/>
  <c r="O2201" i="5" s="1"/>
  <c r="P2201" i="5" s="1"/>
  <c r="Q144" i="6" s="1"/>
  <c r="A144" i="8" s="1"/>
  <c r="N2200" i="5"/>
  <c r="P145" i="6" s="1"/>
  <c r="M2200" i="5"/>
  <c r="L2200" i="5"/>
  <c r="K2200" i="5"/>
  <c r="O2200" i="5" s="1"/>
  <c r="P2200" i="5" s="1"/>
  <c r="Q145" i="6" s="1"/>
  <c r="A145" i="8" s="1"/>
  <c r="J2200" i="5"/>
  <c r="N2199" i="5"/>
  <c r="M2199" i="5"/>
  <c r="L2199" i="5"/>
  <c r="K2199" i="5"/>
  <c r="J2199" i="5"/>
  <c r="O2199" i="5" s="1"/>
  <c r="P2199" i="5" s="1"/>
  <c r="O2198" i="5"/>
  <c r="P2198" i="5" s="1"/>
  <c r="N2198" i="5"/>
  <c r="P147" i="6" s="1"/>
  <c r="M2198" i="5"/>
  <c r="O147" i="6" s="1"/>
  <c r="L2198" i="5"/>
  <c r="N147" i="6" s="1"/>
  <c r="K2198" i="5"/>
  <c r="J2198" i="5"/>
  <c r="N2197" i="5"/>
  <c r="M2197" i="5"/>
  <c r="L2197" i="5"/>
  <c r="K2197" i="5"/>
  <c r="O2197" i="5" s="1"/>
  <c r="P2197" i="5" s="1"/>
  <c r="J2197" i="5"/>
  <c r="O2196" i="5"/>
  <c r="P2196" i="5" s="1"/>
  <c r="N2196" i="5"/>
  <c r="M2196" i="5"/>
  <c r="L2196" i="5"/>
  <c r="K2196" i="5"/>
  <c r="J2196" i="5"/>
  <c r="N2195" i="5"/>
  <c r="M2195" i="5"/>
  <c r="O150" i="6" s="1"/>
  <c r="L2195" i="5"/>
  <c r="N150" i="6" s="1"/>
  <c r="K2195" i="5"/>
  <c r="J2195" i="5"/>
  <c r="O2195" i="5" s="1"/>
  <c r="N2194" i="5"/>
  <c r="M2194" i="5"/>
  <c r="L2194" i="5"/>
  <c r="K2194" i="5"/>
  <c r="J2194" i="5"/>
  <c r="N2193" i="5"/>
  <c r="M2193" i="5"/>
  <c r="L2193" i="5"/>
  <c r="N152" i="6" s="1"/>
  <c r="K2193" i="5"/>
  <c r="J2193" i="5"/>
  <c r="O2193" i="5" s="1"/>
  <c r="P2193" i="5" s="1"/>
  <c r="Q152" i="6" s="1"/>
  <c r="A152" i="8" s="1"/>
  <c r="O2192" i="5"/>
  <c r="P2192" i="5" s="1"/>
  <c r="Q153" i="6" s="1"/>
  <c r="A153" i="8" s="1"/>
  <c r="N2192" i="5"/>
  <c r="P153" i="6" s="1"/>
  <c r="M2192" i="5"/>
  <c r="L2192" i="5"/>
  <c r="K2192" i="5"/>
  <c r="J2192" i="5"/>
  <c r="P2191" i="5"/>
  <c r="N2191" i="5"/>
  <c r="M2191" i="5"/>
  <c r="L2191" i="5"/>
  <c r="K2191" i="5"/>
  <c r="J2191" i="5"/>
  <c r="O2191" i="5" s="1"/>
  <c r="O2190" i="5"/>
  <c r="P2190" i="5" s="1"/>
  <c r="N2190" i="5"/>
  <c r="P155" i="6" s="1"/>
  <c r="M2190" i="5"/>
  <c r="O155" i="6" s="1"/>
  <c r="L2190" i="5"/>
  <c r="N155" i="6" s="1"/>
  <c r="K2190" i="5"/>
  <c r="J2190" i="5"/>
  <c r="N2189" i="5"/>
  <c r="M2189" i="5"/>
  <c r="L2189" i="5"/>
  <c r="K2189" i="5"/>
  <c r="O2189" i="5" s="1"/>
  <c r="P2189" i="5" s="1"/>
  <c r="J2189" i="5"/>
  <c r="N2188" i="5"/>
  <c r="M2188" i="5"/>
  <c r="L2188" i="5"/>
  <c r="K2188" i="5"/>
  <c r="J2188" i="5"/>
  <c r="O2188" i="5" s="1"/>
  <c r="P2188" i="5" s="1"/>
  <c r="N2187" i="5"/>
  <c r="P158" i="6" s="1"/>
  <c r="M2187" i="5"/>
  <c r="O158" i="6" s="1"/>
  <c r="L2187" i="5"/>
  <c r="N158" i="6" s="1"/>
  <c r="K2187" i="5"/>
  <c r="O2187" i="5" s="1"/>
  <c r="J2187" i="5"/>
  <c r="N2186" i="5"/>
  <c r="M2186" i="5"/>
  <c r="L2186" i="5"/>
  <c r="K2186" i="5"/>
  <c r="J2186" i="5"/>
  <c r="P2185" i="5"/>
  <c r="Q160" i="6" s="1"/>
  <c r="A160" i="8" s="1"/>
  <c r="N2185" i="5"/>
  <c r="M2185" i="5"/>
  <c r="L2185" i="5"/>
  <c r="N160" i="6" s="1"/>
  <c r="K2185" i="5"/>
  <c r="J2185" i="5"/>
  <c r="O2185" i="5" s="1"/>
  <c r="O2184" i="5"/>
  <c r="P2184" i="5" s="1"/>
  <c r="Q161" i="6" s="1"/>
  <c r="A161" i="8" s="1"/>
  <c r="N2184" i="5"/>
  <c r="P161" i="6" s="1"/>
  <c r="M2184" i="5"/>
  <c r="L2184" i="5"/>
  <c r="K2184" i="5"/>
  <c r="J2184" i="5"/>
  <c r="N2183" i="5"/>
  <c r="M2183" i="5"/>
  <c r="L2183" i="5"/>
  <c r="K2183" i="5"/>
  <c r="J2183" i="5"/>
  <c r="O2183" i="5" s="1"/>
  <c r="P2183" i="5" s="1"/>
  <c r="N2182" i="5"/>
  <c r="P163" i="6" s="1"/>
  <c r="M2182" i="5"/>
  <c r="O163" i="6" s="1"/>
  <c r="L2182" i="5"/>
  <c r="N163" i="6" s="1"/>
  <c r="K2182" i="5"/>
  <c r="J2182" i="5"/>
  <c r="O2182" i="5" s="1"/>
  <c r="P2182" i="5" s="1"/>
  <c r="O2181" i="5"/>
  <c r="P2181" i="5" s="1"/>
  <c r="N2181" i="5"/>
  <c r="M2181" i="5"/>
  <c r="L2181" i="5"/>
  <c r="K2181" i="5"/>
  <c r="J2181" i="5"/>
  <c r="N2180" i="5"/>
  <c r="M2180" i="5"/>
  <c r="L2180" i="5"/>
  <c r="K2180" i="5"/>
  <c r="O2180" i="5" s="1"/>
  <c r="P2180" i="5" s="1"/>
  <c r="J2180" i="5"/>
  <c r="O2179" i="5"/>
  <c r="P2179" i="5" s="1"/>
  <c r="N2179" i="5"/>
  <c r="P166" i="6" s="1"/>
  <c r="M2179" i="5"/>
  <c r="O166" i="6" s="1"/>
  <c r="L2179" i="5"/>
  <c r="N166" i="6" s="1"/>
  <c r="K2179" i="5"/>
  <c r="J2179" i="5"/>
  <c r="P2178" i="5"/>
  <c r="Q167" i="6" s="1"/>
  <c r="A167" i="8" s="1"/>
  <c r="N2178" i="5"/>
  <c r="M2178" i="5"/>
  <c r="L2178" i="5"/>
  <c r="K2178" i="5"/>
  <c r="J2178" i="5"/>
  <c r="O2178" i="5" s="1"/>
  <c r="N2177" i="5"/>
  <c r="M2177" i="5"/>
  <c r="L2177" i="5"/>
  <c r="N168" i="6" s="1"/>
  <c r="K2177" i="5"/>
  <c r="J2177" i="5"/>
  <c r="O2177" i="5" s="1"/>
  <c r="P2177" i="5" s="1"/>
  <c r="Q168" i="6" s="1"/>
  <c r="A168" i="8" s="1"/>
  <c r="N2176" i="5"/>
  <c r="P169" i="6" s="1"/>
  <c r="M2176" i="5"/>
  <c r="L2176" i="5"/>
  <c r="K2176" i="5"/>
  <c r="J2176" i="5"/>
  <c r="O2176" i="5" s="1"/>
  <c r="P2176" i="5" s="1"/>
  <c r="Q169" i="6" s="1"/>
  <c r="A169" i="8" s="1"/>
  <c r="N2175" i="5"/>
  <c r="M2175" i="5"/>
  <c r="L2175" i="5"/>
  <c r="K2175" i="5"/>
  <c r="J2175" i="5"/>
  <c r="O2175" i="5" s="1"/>
  <c r="P2175" i="5" s="1"/>
  <c r="P2174" i="5"/>
  <c r="O2174" i="5"/>
  <c r="N2174" i="5"/>
  <c r="P171" i="6" s="1"/>
  <c r="M2174" i="5"/>
  <c r="O171" i="6" s="1"/>
  <c r="L2174" i="5"/>
  <c r="N171" i="6" s="1"/>
  <c r="K2174" i="5"/>
  <c r="J2174" i="5"/>
  <c r="P2173" i="5"/>
  <c r="O2173" i="5"/>
  <c r="N2173" i="5"/>
  <c r="M2173" i="5"/>
  <c r="L2173" i="5"/>
  <c r="K2173" i="5"/>
  <c r="J2173" i="5"/>
  <c r="O2172" i="5"/>
  <c r="P2172" i="5" s="1"/>
  <c r="N2172" i="5"/>
  <c r="M2172" i="5"/>
  <c r="L2172" i="5"/>
  <c r="K2172" i="5"/>
  <c r="J2172" i="5"/>
  <c r="O2171" i="5"/>
  <c r="N2171" i="5"/>
  <c r="P174" i="6" s="1"/>
  <c r="M2171" i="5"/>
  <c r="O174" i="6" s="1"/>
  <c r="L2171" i="5"/>
  <c r="N174" i="6" s="1"/>
  <c r="K2171" i="5"/>
  <c r="J2171" i="5"/>
  <c r="N2170" i="5"/>
  <c r="M2170" i="5"/>
  <c r="L2170" i="5"/>
  <c r="K2170" i="5"/>
  <c r="J2170" i="5"/>
  <c r="N2169" i="5"/>
  <c r="M2169" i="5"/>
  <c r="L2169" i="5"/>
  <c r="N176" i="6" s="1"/>
  <c r="K2169" i="5"/>
  <c r="J2169" i="5"/>
  <c r="O2169" i="5" s="1"/>
  <c r="P2169" i="5" s="1"/>
  <c r="Q176" i="6" s="1"/>
  <c r="A176" i="8" s="1"/>
  <c r="N2168" i="5"/>
  <c r="P177" i="6" s="1"/>
  <c r="M2168" i="5"/>
  <c r="L2168" i="5"/>
  <c r="K2168" i="5"/>
  <c r="O2168" i="5" s="1"/>
  <c r="P2168" i="5" s="1"/>
  <c r="Q177" i="6" s="1"/>
  <c r="A177" i="8" s="1"/>
  <c r="J2168" i="5"/>
  <c r="N2167" i="5"/>
  <c r="M2167" i="5"/>
  <c r="L2167" i="5"/>
  <c r="K2167" i="5"/>
  <c r="J2167" i="5"/>
  <c r="O2167" i="5" s="1"/>
  <c r="P2167" i="5" s="1"/>
  <c r="O2166" i="5"/>
  <c r="P2166" i="5" s="1"/>
  <c r="N2166" i="5"/>
  <c r="P179" i="6" s="1"/>
  <c r="M2166" i="5"/>
  <c r="O179" i="6" s="1"/>
  <c r="L2166" i="5"/>
  <c r="N179" i="6" s="1"/>
  <c r="K2166" i="5"/>
  <c r="J2166" i="5"/>
  <c r="N2165" i="5"/>
  <c r="M2165" i="5"/>
  <c r="L2165" i="5"/>
  <c r="K2165" i="5"/>
  <c r="O2165" i="5" s="1"/>
  <c r="P2165" i="5" s="1"/>
  <c r="J2165" i="5"/>
  <c r="O2164" i="5"/>
  <c r="P2164" i="5" s="1"/>
  <c r="N2164" i="5"/>
  <c r="M2164" i="5"/>
  <c r="L2164" i="5"/>
  <c r="K2164" i="5"/>
  <c r="J2164" i="5"/>
  <c r="N2163" i="5"/>
  <c r="P182" i="6" s="1"/>
  <c r="M2163" i="5"/>
  <c r="O182" i="6" s="1"/>
  <c r="L2163" i="5"/>
  <c r="N182" i="6" s="1"/>
  <c r="K2163" i="5"/>
  <c r="J2163" i="5"/>
  <c r="O2163" i="5" s="1"/>
  <c r="N2162" i="5"/>
  <c r="M2162" i="5"/>
  <c r="O183" i="6" s="1"/>
  <c r="L2162" i="5"/>
  <c r="N183" i="6" s="1"/>
  <c r="K2162" i="5"/>
  <c r="J2162" i="5"/>
  <c r="N2161" i="5"/>
  <c r="M2161" i="5"/>
  <c r="L2161" i="5"/>
  <c r="K2161" i="5"/>
  <c r="J2161" i="5"/>
  <c r="O2161" i="5" s="1"/>
  <c r="P2161" i="5" s="1"/>
  <c r="O2160" i="5"/>
  <c r="P2160" i="5" s="1"/>
  <c r="N2160" i="5"/>
  <c r="M2160" i="5"/>
  <c r="L2160" i="5"/>
  <c r="K2160" i="5"/>
  <c r="J2160" i="5"/>
  <c r="P2159" i="5"/>
  <c r="Q185" i="6" s="1"/>
  <c r="A185" i="8" s="1"/>
  <c r="N2159" i="5"/>
  <c r="M2159" i="5"/>
  <c r="L2159" i="5"/>
  <c r="K2159" i="5"/>
  <c r="J2159" i="5"/>
  <c r="O2159" i="5" s="1"/>
  <c r="O2158" i="5"/>
  <c r="P2158" i="5" s="1"/>
  <c r="Q186" i="6" s="1"/>
  <c r="A186" i="8" s="1"/>
  <c r="N2158" i="5"/>
  <c r="M2158" i="5"/>
  <c r="L2158" i="5"/>
  <c r="K2158" i="5"/>
  <c r="J2158" i="5"/>
  <c r="N2157" i="5"/>
  <c r="P187" i="6" s="1"/>
  <c r="M2157" i="5"/>
  <c r="O187" i="6" s="1"/>
  <c r="L2157" i="5"/>
  <c r="N187" i="6" s="1"/>
  <c r="K2157" i="5"/>
  <c r="O2157" i="5" s="1"/>
  <c r="P2157" i="5" s="1"/>
  <c r="J2157" i="5"/>
  <c r="N2156" i="5"/>
  <c r="M2156" i="5"/>
  <c r="O188" i="6" s="1"/>
  <c r="L2156" i="5"/>
  <c r="K2156" i="5"/>
  <c r="J2156" i="5"/>
  <c r="O2156" i="5" s="1"/>
  <c r="P2156" i="5" s="1"/>
  <c r="N2155" i="5"/>
  <c r="M2155" i="5"/>
  <c r="L2155" i="5"/>
  <c r="K2155" i="5"/>
  <c r="O2155" i="5" s="1"/>
  <c r="P2155" i="5" s="1"/>
  <c r="J2155" i="5"/>
  <c r="N2154" i="5"/>
  <c r="P190" i="6" s="1"/>
  <c r="M2154" i="5"/>
  <c r="O190" i="6" s="1"/>
  <c r="L2154" i="5"/>
  <c r="N190" i="6" s="1"/>
  <c r="K2154" i="5"/>
  <c r="J2154" i="5"/>
  <c r="P2153" i="5"/>
  <c r="N2153" i="5"/>
  <c r="M2153" i="5"/>
  <c r="L2153" i="5"/>
  <c r="N191" i="6" s="1"/>
  <c r="K2153" i="5"/>
  <c r="J2153" i="5"/>
  <c r="O2153" i="5" s="1"/>
  <c r="L191" i="6" s="1"/>
  <c r="O2152" i="5"/>
  <c r="P2152" i="5" s="1"/>
  <c r="Q192" i="6" s="1"/>
  <c r="A192" i="8" s="1"/>
  <c r="N2152" i="5"/>
  <c r="M2152" i="5"/>
  <c r="L2152" i="5"/>
  <c r="N192" i="6" s="1"/>
  <c r="K2152" i="5"/>
  <c r="J2152" i="5"/>
  <c r="N2151" i="5"/>
  <c r="P193" i="6" s="1"/>
  <c r="M2151" i="5"/>
  <c r="L2151" i="5"/>
  <c r="K2151" i="5"/>
  <c r="J2151" i="5"/>
  <c r="O2151" i="5" s="1"/>
  <c r="N2150" i="5"/>
  <c r="M2150" i="5"/>
  <c r="L2150" i="5"/>
  <c r="K2150" i="5"/>
  <c r="J2150" i="5"/>
  <c r="O2150" i="5" s="1"/>
  <c r="O2149" i="5"/>
  <c r="P2149" i="5" s="1"/>
  <c r="N2149" i="5"/>
  <c r="P195" i="6" s="1"/>
  <c r="M2149" i="5"/>
  <c r="O195" i="6" s="1"/>
  <c r="L2149" i="5"/>
  <c r="N195" i="6" s="1"/>
  <c r="K2149" i="5"/>
  <c r="J2149" i="5"/>
  <c r="N2148" i="5"/>
  <c r="M2148" i="5"/>
  <c r="L2148" i="5"/>
  <c r="K2148" i="5"/>
  <c r="O2148" i="5" s="1"/>
  <c r="P2148" i="5" s="1"/>
  <c r="Q196" i="6" s="1"/>
  <c r="A196" i="8" s="1"/>
  <c r="J2148" i="5"/>
  <c r="O2147" i="5"/>
  <c r="P2147" i="5" s="1"/>
  <c r="Q197" i="6" s="1"/>
  <c r="A197" i="8" s="1"/>
  <c r="N2147" i="5"/>
  <c r="P197" i="6" s="1"/>
  <c r="M2147" i="5"/>
  <c r="L2147" i="5"/>
  <c r="K2147" i="5"/>
  <c r="J2147" i="5"/>
  <c r="P2146" i="5"/>
  <c r="N2146" i="5"/>
  <c r="P198" i="6" s="1"/>
  <c r="M2146" i="5"/>
  <c r="O198" i="6" s="1"/>
  <c r="L2146" i="5"/>
  <c r="N198" i="6" s="1"/>
  <c r="K2146" i="5"/>
  <c r="J2146" i="5"/>
  <c r="O2146" i="5" s="1"/>
  <c r="L198" i="6" s="1"/>
  <c r="N2145" i="5"/>
  <c r="M2145" i="5"/>
  <c r="L2145" i="5"/>
  <c r="N199" i="6" s="1"/>
  <c r="K2145" i="5"/>
  <c r="J2145" i="5"/>
  <c r="O2145" i="5" s="1"/>
  <c r="N2144" i="5"/>
  <c r="M2144" i="5"/>
  <c r="L2144" i="5"/>
  <c r="K2144" i="5"/>
  <c r="J2144" i="5"/>
  <c r="O2144" i="5" s="1"/>
  <c r="P2144" i="5" s="1"/>
  <c r="N2143" i="5"/>
  <c r="M2143" i="5"/>
  <c r="L2143" i="5"/>
  <c r="K2143" i="5"/>
  <c r="J2143" i="5"/>
  <c r="O2143" i="5" s="1"/>
  <c r="P2143" i="5" s="1"/>
  <c r="P2142" i="5"/>
  <c r="O2142" i="5"/>
  <c r="N2142" i="5"/>
  <c r="M2142" i="5"/>
  <c r="L2142" i="5"/>
  <c r="K2142" i="5"/>
  <c r="J2142" i="5"/>
  <c r="P2141" i="5"/>
  <c r="O2141" i="5"/>
  <c r="N2141" i="5"/>
  <c r="P203" i="6" s="1"/>
  <c r="M2141" i="5"/>
  <c r="O203" i="6" s="1"/>
  <c r="L2141" i="5"/>
  <c r="N203" i="6" s="1"/>
  <c r="K2141" i="5"/>
  <c r="J2141" i="5"/>
  <c r="O2140" i="5"/>
  <c r="P2140" i="5" s="1"/>
  <c r="N2140" i="5"/>
  <c r="M2140" i="5"/>
  <c r="O204" i="6" s="1"/>
  <c r="L2140" i="5"/>
  <c r="N204" i="6" s="1"/>
  <c r="K2140" i="5"/>
  <c r="J2140" i="5"/>
  <c r="O2139" i="5"/>
  <c r="P2139" i="5" s="1"/>
  <c r="N2139" i="5"/>
  <c r="M2139" i="5"/>
  <c r="L2139" i="5"/>
  <c r="N205" i="6" s="1"/>
  <c r="K2139" i="5"/>
  <c r="J2139" i="5"/>
  <c r="N2138" i="5"/>
  <c r="M2138" i="5"/>
  <c r="O206" i="6" s="1"/>
  <c r="L2138" i="5"/>
  <c r="N206" i="6" s="1"/>
  <c r="K2138" i="5"/>
  <c r="J2138" i="5"/>
  <c r="N2137" i="5"/>
  <c r="M2137" i="5"/>
  <c r="O207" i="6" s="1"/>
  <c r="L2137" i="5"/>
  <c r="N207" i="6" s="1"/>
  <c r="K2137" i="5"/>
  <c r="J2137" i="5"/>
  <c r="O2137" i="5" s="1"/>
  <c r="P2137" i="5" s="1"/>
  <c r="N2136" i="5"/>
  <c r="M2136" i="5"/>
  <c r="L2136" i="5"/>
  <c r="K2136" i="5"/>
  <c r="O2136" i="5" s="1"/>
  <c r="J2136" i="5"/>
  <c r="N2135" i="5"/>
  <c r="P209" i="6" s="1"/>
  <c r="M2135" i="5"/>
  <c r="L2135" i="5"/>
  <c r="K2135" i="5"/>
  <c r="J2135" i="5"/>
  <c r="O2135" i="5" s="1"/>
  <c r="O2134" i="5"/>
  <c r="P2134" i="5" s="1"/>
  <c r="N2134" i="5"/>
  <c r="P210" i="6" s="1"/>
  <c r="M2134" i="5"/>
  <c r="O210" i="6" s="1"/>
  <c r="L2134" i="5"/>
  <c r="N210" i="6" s="1"/>
  <c r="K2134" i="5"/>
  <c r="J2134" i="5"/>
  <c r="N2133" i="5"/>
  <c r="M2133" i="5"/>
  <c r="L2133" i="5"/>
  <c r="K2133" i="5"/>
  <c r="O2133" i="5" s="1"/>
  <c r="P2133" i="5" s="1"/>
  <c r="J2133" i="5"/>
  <c r="O2132" i="5"/>
  <c r="P2132" i="5" s="1"/>
  <c r="Q212" i="6" s="1"/>
  <c r="A212" i="8" s="1"/>
  <c r="N2132" i="5"/>
  <c r="P212" i="6" s="1"/>
  <c r="M2132" i="5"/>
  <c r="L2132" i="5"/>
  <c r="N212" i="6" s="1"/>
  <c r="K2132" i="5"/>
  <c r="J2132" i="5"/>
  <c r="N2131" i="5"/>
  <c r="M2131" i="5"/>
  <c r="L2131" i="5"/>
  <c r="K2131" i="5"/>
  <c r="J2131" i="5"/>
  <c r="O2131" i="5" s="1"/>
  <c r="P2131" i="5" s="1"/>
  <c r="N2130" i="5"/>
  <c r="P213" i="6" s="1"/>
  <c r="M2130" i="5"/>
  <c r="O213" i="6" s="1"/>
  <c r="L2130" i="5"/>
  <c r="K2130" i="5"/>
  <c r="J2130" i="5"/>
  <c r="N2129" i="5"/>
  <c r="M2129" i="5"/>
  <c r="L2129" i="5"/>
  <c r="K2129" i="5"/>
  <c r="J2129" i="5"/>
  <c r="O2129" i="5" s="1"/>
  <c r="P2129" i="5" s="1"/>
  <c r="O2128" i="5"/>
  <c r="L215" i="6" s="1"/>
  <c r="N2128" i="5"/>
  <c r="M2128" i="5"/>
  <c r="L2128" i="5"/>
  <c r="K2128" i="5"/>
  <c r="J2128" i="5"/>
  <c r="P2127" i="5"/>
  <c r="Q216" i="6" s="1"/>
  <c r="A216" i="8" s="1"/>
  <c r="N2127" i="5"/>
  <c r="M2127" i="5"/>
  <c r="O216" i="6" s="1"/>
  <c r="L2127" i="5"/>
  <c r="K2127" i="5"/>
  <c r="J2127" i="5"/>
  <c r="O2127" i="5" s="1"/>
  <c r="O2126" i="5"/>
  <c r="P2126" i="5" s="1"/>
  <c r="N2126" i="5"/>
  <c r="M2126" i="5"/>
  <c r="L2126" i="5"/>
  <c r="K2126" i="5"/>
  <c r="J2126" i="5"/>
  <c r="N2125" i="5"/>
  <c r="M2125" i="5"/>
  <c r="O218" i="6" s="1"/>
  <c r="L2125" i="5"/>
  <c r="N218" i="6" s="1"/>
  <c r="K2125" i="5"/>
  <c r="O2125" i="5" s="1"/>
  <c r="P2125" i="5" s="1"/>
  <c r="Q218" i="6" s="1"/>
  <c r="A218" i="8" s="1"/>
  <c r="J2125" i="5"/>
  <c r="N2124" i="5"/>
  <c r="P219" i="6" s="1"/>
  <c r="M2124" i="5"/>
  <c r="O219" i="6" s="1"/>
  <c r="L2124" i="5"/>
  <c r="N219" i="6" s="1"/>
  <c r="K2124" i="5"/>
  <c r="J2124" i="5"/>
  <c r="O2124" i="5" s="1"/>
  <c r="N2123" i="5"/>
  <c r="P220" i="6" s="1"/>
  <c r="M2123" i="5"/>
  <c r="O220" i="6" s="1"/>
  <c r="L2123" i="5"/>
  <c r="N220" i="6" s="1"/>
  <c r="K2123" i="5"/>
  <c r="O2123" i="5" s="1"/>
  <c r="J2123" i="5"/>
  <c r="N2122" i="5"/>
  <c r="M2122" i="5"/>
  <c r="L2122" i="5"/>
  <c r="K2122" i="5"/>
  <c r="J2122" i="5"/>
  <c r="P2121" i="5"/>
  <c r="N2121" i="5"/>
  <c r="M2121" i="5"/>
  <c r="L2121" i="5"/>
  <c r="K2121" i="5"/>
  <c r="J2121" i="5"/>
  <c r="O2121" i="5" s="1"/>
  <c r="O2120" i="5"/>
  <c r="P2120" i="5" s="1"/>
  <c r="N2120" i="5"/>
  <c r="P223" i="6" s="1"/>
  <c r="M2120" i="5"/>
  <c r="L2120" i="5"/>
  <c r="K2120" i="5"/>
  <c r="J2120" i="5"/>
  <c r="N2119" i="5"/>
  <c r="M2119" i="5"/>
  <c r="O224" i="6" s="1"/>
  <c r="L2119" i="5"/>
  <c r="K2119" i="5"/>
  <c r="J2119" i="5"/>
  <c r="O2119" i="5" s="1"/>
  <c r="N2118" i="5"/>
  <c r="P225" i="6" s="1"/>
  <c r="M2118" i="5"/>
  <c r="L2118" i="5"/>
  <c r="K2118" i="5"/>
  <c r="J2118" i="5"/>
  <c r="O2118" i="5" s="1"/>
  <c r="P2118" i="5" s="1"/>
  <c r="O2117" i="5"/>
  <c r="P2117" i="5" s="1"/>
  <c r="N2117" i="5"/>
  <c r="P226" i="6" s="1"/>
  <c r="M2117" i="5"/>
  <c r="L2117" i="5"/>
  <c r="K2117" i="5"/>
  <c r="J2117" i="5"/>
  <c r="N2116" i="5"/>
  <c r="P227" i="6" s="1"/>
  <c r="M2116" i="5"/>
  <c r="L2116" i="5"/>
  <c r="N227" i="6" s="1"/>
  <c r="K2116" i="5"/>
  <c r="O2116" i="5" s="1"/>
  <c r="J2116" i="5"/>
  <c r="O2115" i="5"/>
  <c r="P2115" i="5" s="1"/>
  <c r="N2115" i="5"/>
  <c r="P228" i="6" s="1"/>
  <c r="M2115" i="5"/>
  <c r="L2115" i="5"/>
  <c r="N228" i="6" s="1"/>
  <c r="K2115" i="5"/>
  <c r="J2115" i="5"/>
  <c r="P2114" i="5"/>
  <c r="N2114" i="5"/>
  <c r="M2114" i="5"/>
  <c r="O229" i="6" s="1"/>
  <c r="L2114" i="5"/>
  <c r="K2114" i="5"/>
  <c r="J2114" i="5"/>
  <c r="O2114" i="5" s="1"/>
  <c r="N2113" i="5"/>
  <c r="M2113" i="5"/>
  <c r="L2113" i="5"/>
  <c r="N230" i="6" s="1"/>
  <c r="K2113" i="5"/>
  <c r="J2113" i="5"/>
  <c r="O2113" i="5" s="1"/>
  <c r="N2112" i="5"/>
  <c r="M2112" i="5"/>
  <c r="L2112" i="5"/>
  <c r="K2112" i="5"/>
  <c r="J2112" i="5"/>
  <c r="O2112" i="5" s="1"/>
  <c r="N2111" i="5"/>
  <c r="M2111" i="5"/>
  <c r="L2111" i="5"/>
  <c r="K2111" i="5"/>
  <c r="J2111" i="5"/>
  <c r="O2111" i="5" s="1"/>
  <c r="P2110" i="5"/>
  <c r="O2110" i="5"/>
  <c r="N2110" i="5"/>
  <c r="P233" i="6" s="1"/>
  <c r="M2110" i="5"/>
  <c r="O233" i="6" s="1"/>
  <c r="L2110" i="5"/>
  <c r="N233" i="6" s="1"/>
  <c r="K2110" i="5"/>
  <c r="J2110" i="5"/>
  <c r="P2109" i="5"/>
  <c r="Q234" i="6" s="1"/>
  <c r="A234" i="8" s="1"/>
  <c r="O2109" i="5"/>
  <c r="N2109" i="5"/>
  <c r="P234" i="6" s="1"/>
  <c r="M2109" i="5"/>
  <c r="L2109" i="5"/>
  <c r="N234" i="6" s="1"/>
  <c r="K2109" i="5"/>
  <c r="J2109" i="5"/>
  <c r="O2108" i="5"/>
  <c r="L235" i="6" s="1"/>
  <c r="N2108" i="5"/>
  <c r="P235" i="6" s="1"/>
  <c r="M2108" i="5"/>
  <c r="O235" i="6" s="1"/>
  <c r="L2108" i="5"/>
  <c r="N235" i="6" s="1"/>
  <c r="K2108" i="5"/>
  <c r="J2108" i="5"/>
  <c r="O2107" i="5"/>
  <c r="N2107" i="5"/>
  <c r="P236" i="6" s="1"/>
  <c r="M2107" i="5"/>
  <c r="O236" i="6" s="1"/>
  <c r="L2107" i="5"/>
  <c r="N236" i="6" s="1"/>
  <c r="K2107" i="5"/>
  <c r="J2107" i="5"/>
  <c r="N2106" i="5"/>
  <c r="M2106" i="5"/>
  <c r="L2106" i="5"/>
  <c r="K2106" i="5"/>
  <c r="J2106" i="5"/>
  <c r="N2105" i="5"/>
  <c r="M2105" i="5"/>
  <c r="L2105" i="5"/>
  <c r="K2105" i="5"/>
  <c r="J2105" i="5"/>
  <c r="O2105" i="5" s="1"/>
  <c r="N2104" i="5"/>
  <c r="P239" i="6" s="1"/>
  <c r="M2104" i="5"/>
  <c r="L2104" i="5"/>
  <c r="K2104" i="5"/>
  <c r="O2104" i="5" s="1"/>
  <c r="J2104" i="5"/>
  <c r="N2103" i="5"/>
  <c r="M2103" i="5"/>
  <c r="L2103" i="5"/>
  <c r="K2103" i="5"/>
  <c r="J2103" i="5"/>
  <c r="O2103" i="5" s="1"/>
  <c r="O2102" i="5"/>
  <c r="P2102" i="5" s="1"/>
  <c r="N2102" i="5"/>
  <c r="M2102" i="5"/>
  <c r="L2102" i="5"/>
  <c r="K2102" i="5"/>
  <c r="J2102" i="5"/>
  <c r="P2101" i="5"/>
  <c r="N2101" i="5"/>
  <c r="M2101" i="5"/>
  <c r="O242" i="6" s="1"/>
  <c r="L2101" i="5"/>
  <c r="K2101" i="5"/>
  <c r="O2101" i="5" s="1"/>
  <c r="L242" i="6" s="1"/>
  <c r="J2101" i="5"/>
  <c r="O2100" i="5"/>
  <c r="P2100" i="5" s="1"/>
  <c r="N2100" i="5"/>
  <c r="M2100" i="5"/>
  <c r="L2100" i="5"/>
  <c r="K2100" i="5"/>
  <c r="J2100" i="5"/>
  <c r="N2099" i="5"/>
  <c r="P243" i="6" s="1"/>
  <c r="M2099" i="5"/>
  <c r="O243" i="6" s="1"/>
  <c r="L2099" i="5"/>
  <c r="N243" i="6" s="1"/>
  <c r="K2099" i="5"/>
  <c r="J2099" i="5"/>
  <c r="O2099" i="5" s="1"/>
  <c r="N2098" i="5"/>
  <c r="P244" i="6" s="1"/>
  <c r="M2098" i="5"/>
  <c r="O244" i="6" s="1"/>
  <c r="L2098" i="5"/>
  <c r="N244" i="6" s="1"/>
  <c r="K2098" i="5"/>
  <c r="J2098" i="5"/>
  <c r="N2097" i="5"/>
  <c r="M2097" i="5"/>
  <c r="O245" i="6" s="1"/>
  <c r="L2097" i="5"/>
  <c r="N245" i="6" s="1"/>
  <c r="K2097" i="5"/>
  <c r="J2097" i="5"/>
  <c r="O2097" i="5" s="1"/>
  <c r="P2097" i="5" s="1"/>
  <c r="Q245" i="6" s="1"/>
  <c r="A245" i="8" s="1"/>
  <c r="O2096" i="5"/>
  <c r="L246" i="6" s="1"/>
  <c r="N2096" i="5"/>
  <c r="M2096" i="5"/>
  <c r="L2096" i="5"/>
  <c r="N246" i="6" s="1"/>
  <c r="K2096" i="5"/>
  <c r="J2096" i="5"/>
  <c r="P2095" i="5"/>
  <c r="N2095" i="5"/>
  <c r="M2095" i="5"/>
  <c r="L2095" i="5"/>
  <c r="K2095" i="5"/>
  <c r="J2095" i="5"/>
  <c r="O2095" i="5" s="1"/>
  <c r="O2094" i="5"/>
  <c r="P2094" i="5" s="1"/>
  <c r="N2094" i="5"/>
  <c r="M2094" i="5"/>
  <c r="L2094" i="5"/>
  <c r="K2094" i="5"/>
  <c r="J2094" i="5"/>
  <c r="N2093" i="5"/>
  <c r="M2093" i="5"/>
  <c r="L2093" i="5"/>
  <c r="K2093" i="5"/>
  <c r="O2093" i="5" s="1"/>
  <c r="P2093" i="5" s="1"/>
  <c r="J2093" i="5"/>
  <c r="N2092" i="5"/>
  <c r="M2092" i="5"/>
  <c r="O250" i="6" s="1"/>
  <c r="L2092" i="5"/>
  <c r="N250" i="6" s="1"/>
  <c r="K2092" i="5"/>
  <c r="J2092" i="5"/>
  <c r="O2092" i="5" s="1"/>
  <c r="P2092" i="5" s="1"/>
  <c r="Q250" i="6" s="1"/>
  <c r="A250" i="8" s="1"/>
  <c r="N2091" i="5"/>
  <c r="P251" i="6" s="1"/>
  <c r="M2091" i="5"/>
  <c r="O251" i="6" s="1"/>
  <c r="L2091" i="5"/>
  <c r="N251" i="6" s="1"/>
  <c r="K2091" i="5"/>
  <c r="O2091" i="5" s="1"/>
  <c r="J2091" i="5"/>
  <c r="N2090" i="5"/>
  <c r="P252" i="6" s="1"/>
  <c r="M2090" i="5"/>
  <c r="O252" i="6" s="1"/>
  <c r="L2090" i="5"/>
  <c r="N252" i="6" s="1"/>
  <c r="K2090" i="5"/>
  <c r="J2090" i="5"/>
  <c r="P2089" i="5"/>
  <c r="N2089" i="5"/>
  <c r="M2089" i="5"/>
  <c r="L2089" i="5"/>
  <c r="N253" i="6" s="1"/>
  <c r="K2089" i="5"/>
  <c r="J2089" i="5"/>
  <c r="O2089" i="5" s="1"/>
  <c r="O2088" i="5"/>
  <c r="P2088" i="5" s="1"/>
  <c r="N2088" i="5"/>
  <c r="M2088" i="5"/>
  <c r="L2088" i="5"/>
  <c r="K2088" i="5"/>
  <c r="J2088" i="5"/>
  <c r="N2087" i="5"/>
  <c r="M2087" i="5"/>
  <c r="L2087" i="5"/>
  <c r="K2087" i="5"/>
  <c r="J2087" i="5"/>
  <c r="O2087" i="5" s="1"/>
  <c r="P2087" i="5" s="1"/>
  <c r="N2086" i="5"/>
  <c r="M2086" i="5"/>
  <c r="O256" i="6" s="1"/>
  <c r="L2086" i="5"/>
  <c r="N256" i="6" s="1"/>
  <c r="K2086" i="5"/>
  <c r="J2086" i="5"/>
  <c r="O2086" i="5" s="1"/>
  <c r="O2085" i="5"/>
  <c r="P2085" i="5" s="1"/>
  <c r="N2085" i="5"/>
  <c r="P257" i="6" s="1"/>
  <c r="M2085" i="5"/>
  <c r="L2085" i="5"/>
  <c r="K2085" i="5"/>
  <c r="J2085" i="5"/>
  <c r="N2084" i="5"/>
  <c r="P258" i="6" s="1"/>
  <c r="M2084" i="5"/>
  <c r="L2084" i="5"/>
  <c r="K2084" i="5"/>
  <c r="O2084" i="5" s="1"/>
  <c r="P2084" i="5" s="1"/>
  <c r="J2084" i="5"/>
  <c r="O2083" i="5"/>
  <c r="N2083" i="5"/>
  <c r="P259" i="6" s="1"/>
  <c r="M2083" i="5"/>
  <c r="O259" i="6" s="1"/>
  <c r="L2083" i="5"/>
  <c r="N259" i="6" s="1"/>
  <c r="K2083" i="5"/>
  <c r="J2083" i="5"/>
  <c r="P2082" i="5"/>
  <c r="N2082" i="5"/>
  <c r="P260" i="6" s="1"/>
  <c r="M2082" i="5"/>
  <c r="O260" i="6" s="1"/>
  <c r="L2082" i="5"/>
  <c r="N260" i="6" s="1"/>
  <c r="K2082" i="5"/>
  <c r="J2082" i="5"/>
  <c r="O2082" i="5" s="1"/>
  <c r="L260" i="6" s="1"/>
  <c r="N2081" i="5"/>
  <c r="M2081" i="5"/>
  <c r="L2081" i="5"/>
  <c r="K2081" i="5"/>
  <c r="J2081" i="5"/>
  <c r="O2081" i="5" s="1"/>
  <c r="P2081" i="5" s="1"/>
  <c r="N2080" i="5"/>
  <c r="P262" i="6" s="1"/>
  <c r="M2080" i="5"/>
  <c r="L2080" i="5"/>
  <c r="N262" i="6" s="1"/>
  <c r="K2080" i="5"/>
  <c r="J2080" i="5"/>
  <c r="O2080" i="5" s="1"/>
  <c r="N2079" i="5"/>
  <c r="M2079" i="5"/>
  <c r="L2079" i="5"/>
  <c r="K2079" i="5"/>
  <c r="J2079" i="5"/>
  <c r="O2079" i="5" s="1"/>
  <c r="P2078" i="5"/>
  <c r="Q264" i="6" s="1"/>
  <c r="A264" i="8" s="1"/>
  <c r="O2078" i="5"/>
  <c r="L264" i="6" s="1"/>
  <c r="N2078" i="5"/>
  <c r="M2078" i="5"/>
  <c r="L2078" i="5"/>
  <c r="K2078" i="5"/>
  <c r="J2078" i="5"/>
  <c r="P2077" i="5"/>
  <c r="O2077" i="5"/>
  <c r="N2077" i="5"/>
  <c r="P265" i="6" s="1"/>
  <c r="M2077" i="5"/>
  <c r="O265" i="6" s="1"/>
  <c r="L2077" i="5"/>
  <c r="N265" i="6" s="1"/>
  <c r="K2077" i="5"/>
  <c r="J2077" i="5"/>
  <c r="O2076" i="5"/>
  <c r="P2076" i="5" s="1"/>
  <c r="Q266" i="6" s="1"/>
  <c r="A266" i="8" s="1"/>
  <c r="N2076" i="5"/>
  <c r="P266" i="6" s="1"/>
  <c r="M2076" i="5"/>
  <c r="L2076" i="5"/>
  <c r="N266" i="6" s="1"/>
  <c r="K2076" i="5"/>
  <c r="J2076" i="5"/>
  <c r="O2075" i="5"/>
  <c r="N2075" i="5"/>
  <c r="P267" i="6" s="1"/>
  <c r="M2075" i="5"/>
  <c r="O267" i="6" s="1"/>
  <c r="L2075" i="5"/>
  <c r="N267" i="6" s="1"/>
  <c r="K2075" i="5"/>
  <c r="J2075" i="5"/>
  <c r="N2074" i="5"/>
  <c r="P268" i="6" s="1"/>
  <c r="M2074" i="5"/>
  <c r="O268" i="6" s="1"/>
  <c r="L2074" i="5"/>
  <c r="N268" i="6" s="1"/>
  <c r="K2074" i="5"/>
  <c r="J2074" i="5"/>
  <c r="N2073" i="5"/>
  <c r="M2073" i="5"/>
  <c r="L2073" i="5"/>
  <c r="K2073" i="5"/>
  <c r="J2073" i="5"/>
  <c r="O2073" i="5" s="1"/>
  <c r="P2073" i="5" s="1"/>
  <c r="Q269" i="6" s="1"/>
  <c r="A269" i="8" s="1"/>
  <c r="N2072" i="5"/>
  <c r="M2072" i="5"/>
  <c r="L2072" i="5"/>
  <c r="K2072" i="5"/>
  <c r="O2072" i="5" s="1"/>
  <c r="J2072" i="5"/>
  <c r="N2071" i="5"/>
  <c r="P271" i="6" s="1"/>
  <c r="M2071" i="5"/>
  <c r="L2071" i="5"/>
  <c r="K2071" i="5"/>
  <c r="J2071" i="5"/>
  <c r="O2071" i="5" s="1"/>
  <c r="O2070" i="5"/>
  <c r="L272" i="6" s="1"/>
  <c r="N2070" i="5"/>
  <c r="M2070" i="5"/>
  <c r="L2070" i="5"/>
  <c r="N272" i="6" s="1"/>
  <c r="K2070" i="5"/>
  <c r="J2070" i="5"/>
  <c r="P2069" i="5"/>
  <c r="N2069" i="5"/>
  <c r="M2069" i="5"/>
  <c r="L2069" i="5"/>
  <c r="N273" i="6" s="1"/>
  <c r="K2069" i="5"/>
  <c r="O2069" i="5" s="1"/>
  <c r="J2069" i="5"/>
  <c r="O2068" i="5"/>
  <c r="P2068" i="5" s="1"/>
  <c r="N2068" i="5"/>
  <c r="M2068" i="5"/>
  <c r="L2068" i="5"/>
  <c r="K2068" i="5"/>
  <c r="J2068" i="5"/>
  <c r="N2067" i="5"/>
  <c r="P275" i="6" s="1"/>
  <c r="M2067" i="5"/>
  <c r="O275" i="6" s="1"/>
  <c r="L2067" i="5"/>
  <c r="N275" i="6" s="1"/>
  <c r="K2067" i="5"/>
  <c r="J2067" i="5"/>
  <c r="O2067" i="5" s="1"/>
  <c r="N2066" i="5"/>
  <c r="P276" i="6" s="1"/>
  <c r="M2066" i="5"/>
  <c r="O276" i="6" s="1"/>
  <c r="L2066" i="5"/>
  <c r="N276" i="6" s="1"/>
  <c r="K2066" i="5"/>
  <c r="J2066" i="5"/>
  <c r="N2065" i="5"/>
  <c r="M2065" i="5"/>
  <c r="L2065" i="5"/>
  <c r="N277" i="6" s="1"/>
  <c r="K2065" i="5"/>
  <c r="J2065" i="5"/>
  <c r="O2065" i="5" s="1"/>
  <c r="P2065" i="5" s="1"/>
  <c r="O2064" i="5"/>
  <c r="P2064" i="5" s="1"/>
  <c r="Q278" i="6" s="1"/>
  <c r="A278" i="8" s="1"/>
  <c r="N2064" i="5"/>
  <c r="M2064" i="5"/>
  <c r="L2064" i="5"/>
  <c r="N278" i="6" s="1"/>
  <c r="K2064" i="5"/>
  <c r="J2064" i="5"/>
  <c r="P2063" i="5"/>
  <c r="Q279" i="6" s="1"/>
  <c r="A279" i="8" s="1"/>
  <c r="N2063" i="5"/>
  <c r="M2063" i="5"/>
  <c r="L2063" i="5"/>
  <c r="K2063" i="5"/>
  <c r="O2063" i="5" s="1"/>
  <c r="L279" i="6" s="1"/>
  <c r="J2063" i="5"/>
  <c r="O2062" i="5"/>
  <c r="P2062" i="5" s="1"/>
  <c r="N2062" i="5"/>
  <c r="M2062" i="5"/>
  <c r="O280" i="6" s="1"/>
  <c r="L2062" i="5"/>
  <c r="K2062" i="5"/>
  <c r="J2062" i="5"/>
  <c r="N2061" i="5"/>
  <c r="P281" i="6" s="1"/>
  <c r="M2061" i="5"/>
  <c r="O281" i="6" s="1"/>
  <c r="L2061" i="5"/>
  <c r="K2061" i="5"/>
  <c r="O2061" i="5" s="1"/>
  <c r="P2061" i="5" s="1"/>
  <c r="J2061" i="5"/>
  <c r="N2060" i="5"/>
  <c r="M2060" i="5"/>
  <c r="L2060" i="5"/>
  <c r="K2060" i="5"/>
  <c r="J2060" i="5"/>
  <c r="O2060" i="5" s="1"/>
  <c r="P2060" i="5" s="1"/>
  <c r="N2059" i="5"/>
  <c r="P283" i="6" s="1"/>
  <c r="M2059" i="5"/>
  <c r="O283" i="6" s="1"/>
  <c r="L2059" i="5"/>
  <c r="N283" i="6" s="1"/>
  <c r="K2059" i="5"/>
  <c r="O2059" i="5" s="1"/>
  <c r="J2059" i="5"/>
  <c r="N2058" i="5"/>
  <c r="P284" i="6" s="1"/>
  <c r="M2058" i="5"/>
  <c r="O284" i="6" s="1"/>
  <c r="L2058" i="5"/>
  <c r="N284" i="6" s="1"/>
  <c r="K2058" i="5"/>
  <c r="J2058" i="5"/>
  <c r="P2057" i="5"/>
  <c r="N2057" i="5"/>
  <c r="M2057" i="5"/>
  <c r="L2057" i="5"/>
  <c r="K2057" i="5"/>
  <c r="O2057" i="5" s="1"/>
  <c r="J2057" i="5"/>
  <c r="O2056" i="5"/>
  <c r="P2056" i="5" s="1"/>
  <c r="N2056" i="5"/>
  <c r="P286" i="6" s="1"/>
  <c r="M2056" i="5"/>
  <c r="L2056" i="5"/>
  <c r="K2056" i="5"/>
  <c r="J2056" i="5"/>
  <c r="N2055" i="5"/>
  <c r="P287" i="6" s="1"/>
  <c r="M2055" i="5"/>
  <c r="L2055" i="5"/>
  <c r="K2055" i="5"/>
  <c r="J2055" i="5"/>
  <c r="O2055" i="5" s="1"/>
  <c r="N2054" i="5"/>
  <c r="M2054" i="5"/>
  <c r="L2054" i="5"/>
  <c r="K2054" i="5"/>
  <c r="J2054" i="5"/>
  <c r="O2054" i="5" s="1"/>
  <c r="P2054" i="5" s="1"/>
  <c r="Q288" i="6" s="1"/>
  <c r="A288" i="8" s="1"/>
  <c r="O2053" i="5"/>
  <c r="P2053" i="5" s="1"/>
  <c r="N2053" i="5"/>
  <c r="P289" i="6" s="1"/>
  <c r="M2053" i="5"/>
  <c r="O289" i="6" s="1"/>
  <c r="L2053" i="5"/>
  <c r="K2053" i="5"/>
  <c r="J2053" i="5"/>
  <c r="N2052" i="5"/>
  <c r="P290" i="6" s="1"/>
  <c r="M2052" i="5"/>
  <c r="O290" i="6" s="1"/>
  <c r="L2052" i="5"/>
  <c r="K2052" i="5"/>
  <c r="O2052" i="5" s="1"/>
  <c r="J2052" i="5"/>
  <c r="O2051" i="5"/>
  <c r="N2051" i="5"/>
  <c r="P291" i="6" s="1"/>
  <c r="M2051" i="5"/>
  <c r="O291" i="6" s="1"/>
  <c r="L2051" i="5"/>
  <c r="N291" i="6" s="1"/>
  <c r="K2051" i="5"/>
  <c r="J2051" i="5"/>
  <c r="P2050" i="5"/>
  <c r="N2050" i="5"/>
  <c r="P292" i="6" s="1"/>
  <c r="M2050" i="5"/>
  <c r="O292" i="6" s="1"/>
  <c r="L2050" i="5"/>
  <c r="N292" i="6" s="1"/>
  <c r="K2050" i="5"/>
  <c r="J2050" i="5"/>
  <c r="O2050" i="5" s="1"/>
  <c r="L292" i="6" s="1"/>
  <c r="N2049" i="5"/>
  <c r="M2049" i="5"/>
  <c r="L2049" i="5"/>
  <c r="N293" i="6" s="1"/>
  <c r="K2049" i="5"/>
  <c r="J2049" i="5"/>
  <c r="O2049" i="5" s="1"/>
  <c r="P2049" i="5" s="1"/>
  <c r="N2048" i="5"/>
  <c r="M2048" i="5"/>
  <c r="L2048" i="5"/>
  <c r="N294" i="6" s="1"/>
  <c r="K2048" i="5"/>
  <c r="J2048" i="5"/>
  <c r="O2048" i="5" s="1"/>
  <c r="P2048" i="5" s="1"/>
  <c r="N2047" i="5"/>
  <c r="P295" i="6" s="1"/>
  <c r="M2047" i="5"/>
  <c r="L2047" i="5"/>
  <c r="K2047" i="5"/>
  <c r="J2047" i="5"/>
  <c r="O2047" i="5" s="1"/>
  <c r="P2046" i="5"/>
  <c r="O2046" i="5"/>
  <c r="N2046" i="5"/>
  <c r="M2046" i="5"/>
  <c r="O296" i="6" s="1"/>
  <c r="L2046" i="5"/>
  <c r="K2046" i="5"/>
  <c r="J2046" i="5"/>
  <c r="P2045" i="5"/>
  <c r="O2045" i="5"/>
  <c r="N2045" i="5"/>
  <c r="P297" i="6" s="1"/>
  <c r="M2045" i="5"/>
  <c r="O297" i="6" s="1"/>
  <c r="L2045" i="5"/>
  <c r="K2045" i="5"/>
  <c r="J2045" i="5"/>
  <c r="O2044" i="5"/>
  <c r="P2044" i="5" s="1"/>
  <c r="N2044" i="5"/>
  <c r="M2044" i="5"/>
  <c r="L2044" i="5"/>
  <c r="K2044" i="5"/>
  <c r="J2044" i="5"/>
  <c r="O2043" i="5"/>
  <c r="N2043" i="5"/>
  <c r="P299" i="6" s="1"/>
  <c r="M2043" i="5"/>
  <c r="O299" i="6" s="1"/>
  <c r="L2043" i="5"/>
  <c r="N299" i="6" s="1"/>
  <c r="K2043" i="5"/>
  <c r="J2043" i="5"/>
  <c r="N2042" i="5"/>
  <c r="P300" i="6" s="1"/>
  <c r="M2042" i="5"/>
  <c r="O300" i="6" s="1"/>
  <c r="L2042" i="5"/>
  <c r="N300" i="6" s="1"/>
  <c r="K2042" i="5"/>
  <c r="J2042" i="5"/>
  <c r="N2041" i="5"/>
  <c r="M2041" i="5"/>
  <c r="L2041" i="5"/>
  <c r="K2041" i="5"/>
  <c r="J2041" i="5"/>
  <c r="O2041" i="5" s="1"/>
  <c r="P2041" i="5" s="1"/>
  <c r="N2040" i="5"/>
  <c r="P302" i="6" s="1"/>
  <c r="M2040" i="5"/>
  <c r="L2040" i="5"/>
  <c r="K2040" i="5"/>
  <c r="O2040" i="5" s="1"/>
  <c r="P2040" i="5" s="1"/>
  <c r="J2040" i="5"/>
  <c r="N2039" i="5"/>
  <c r="P303" i="6" s="1"/>
  <c r="M2039" i="5"/>
  <c r="L2039" i="5"/>
  <c r="K2039" i="5"/>
  <c r="J2039" i="5"/>
  <c r="O2039" i="5" s="1"/>
  <c r="O2038" i="5"/>
  <c r="P2038" i="5" s="1"/>
  <c r="Q304" i="6" s="1"/>
  <c r="A304" i="8" s="1"/>
  <c r="N2038" i="5"/>
  <c r="M2038" i="5"/>
  <c r="L2038" i="5"/>
  <c r="K2038" i="5"/>
  <c r="J2038" i="5"/>
  <c r="P2037" i="5"/>
  <c r="N2037" i="5"/>
  <c r="P305" i="6" s="1"/>
  <c r="M2037" i="5"/>
  <c r="O305" i="6" s="1"/>
  <c r="L2037" i="5"/>
  <c r="K2037" i="5"/>
  <c r="O2037" i="5" s="1"/>
  <c r="J2037" i="5"/>
  <c r="O2036" i="5"/>
  <c r="N2036" i="5"/>
  <c r="P306" i="6" s="1"/>
  <c r="M2036" i="5"/>
  <c r="O306" i="6" s="1"/>
  <c r="L2036" i="5"/>
  <c r="K2036" i="5"/>
  <c r="J2036" i="5"/>
  <c r="N2035" i="5"/>
  <c r="P307" i="6" s="1"/>
  <c r="M2035" i="5"/>
  <c r="O307" i="6" s="1"/>
  <c r="L2035" i="5"/>
  <c r="N307" i="6" s="1"/>
  <c r="K2035" i="5"/>
  <c r="J2035" i="5"/>
  <c r="O2035" i="5" s="1"/>
  <c r="N2034" i="5"/>
  <c r="P308" i="6" s="1"/>
  <c r="M2034" i="5"/>
  <c r="O308" i="6" s="1"/>
  <c r="L2034" i="5"/>
  <c r="N308" i="6" s="1"/>
  <c r="K2034" i="5"/>
  <c r="J2034" i="5"/>
  <c r="N2033" i="5"/>
  <c r="M2033" i="5"/>
  <c r="L2033" i="5"/>
  <c r="K2033" i="5"/>
  <c r="J2033" i="5"/>
  <c r="O2033" i="5" s="1"/>
  <c r="P2033" i="5" s="1"/>
  <c r="O2032" i="5"/>
  <c r="P2032" i="5" s="1"/>
  <c r="N2032" i="5"/>
  <c r="M2032" i="5"/>
  <c r="L2032" i="5"/>
  <c r="K2032" i="5"/>
  <c r="J2032" i="5"/>
  <c r="N2031" i="5"/>
  <c r="P311" i="6" s="1"/>
  <c r="M2031" i="5"/>
  <c r="L2031" i="5"/>
  <c r="K2031" i="5"/>
  <c r="O2031" i="5" s="1"/>
  <c r="L311" i="6" s="1"/>
  <c r="J2031" i="5"/>
  <c r="O2030" i="5"/>
  <c r="N2030" i="5"/>
  <c r="M2030" i="5"/>
  <c r="L2030" i="5"/>
  <c r="N312" i="6" s="1"/>
  <c r="K2030" i="5"/>
  <c r="J2030" i="5"/>
  <c r="N2029" i="5"/>
  <c r="M2029" i="5"/>
  <c r="L2029" i="5"/>
  <c r="K2029" i="5"/>
  <c r="O2029" i="5" s="1"/>
  <c r="P2029" i="5" s="1"/>
  <c r="J2029" i="5"/>
  <c r="N2028" i="5"/>
  <c r="M2028" i="5"/>
  <c r="L2028" i="5"/>
  <c r="K2028" i="5"/>
  <c r="J2028" i="5"/>
  <c r="O2028" i="5" s="1"/>
  <c r="P2028" i="5" s="1"/>
  <c r="N2027" i="5"/>
  <c r="P315" i="6" s="1"/>
  <c r="M2027" i="5"/>
  <c r="O315" i="6" s="1"/>
  <c r="L2027" i="5"/>
  <c r="N315" i="6" s="1"/>
  <c r="K2027" i="5"/>
  <c r="O2027" i="5" s="1"/>
  <c r="J2027" i="5"/>
  <c r="N2026" i="5"/>
  <c r="P316" i="6" s="1"/>
  <c r="M2026" i="5"/>
  <c r="O316" i="6" s="1"/>
  <c r="L2026" i="5"/>
  <c r="N316" i="6" s="1"/>
  <c r="K2026" i="5"/>
  <c r="J2026" i="5"/>
  <c r="N2025" i="5"/>
  <c r="M2025" i="5"/>
  <c r="L2025" i="5"/>
  <c r="K2025" i="5"/>
  <c r="O2025" i="5" s="1"/>
  <c r="P2025" i="5" s="1"/>
  <c r="J2025" i="5"/>
  <c r="O2024" i="5"/>
  <c r="P2024" i="5" s="1"/>
  <c r="N2024" i="5"/>
  <c r="M2024" i="5"/>
  <c r="L2024" i="5"/>
  <c r="K2024" i="5"/>
  <c r="J2024" i="5"/>
  <c r="N2023" i="5"/>
  <c r="P319" i="6" s="1"/>
  <c r="M2023" i="5"/>
  <c r="L2023" i="5"/>
  <c r="K2023" i="5"/>
  <c r="J2023" i="5"/>
  <c r="O2023" i="5" s="1"/>
  <c r="N2022" i="5"/>
  <c r="M2022" i="5"/>
  <c r="L2022" i="5"/>
  <c r="K2022" i="5"/>
  <c r="J2022" i="5"/>
  <c r="O2022" i="5" s="1"/>
  <c r="O2021" i="5"/>
  <c r="P2021" i="5" s="1"/>
  <c r="N2021" i="5"/>
  <c r="M2021" i="5"/>
  <c r="L2021" i="5"/>
  <c r="K2021" i="5"/>
  <c r="J2021" i="5"/>
  <c r="N2020" i="5"/>
  <c r="P322" i="6" s="1"/>
  <c r="M2020" i="5"/>
  <c r="L2020" i="5"/>
  <c r="K2020" i="5"/>
  <c r="O2020" i="5" s="1"/>
  <c r="J2020" i="5"/>
  <c r="O2019" i="5"/>
  <c r="N2019" i="5"/>
  <c r="P323" i="6" s="1"/>
  <c r="M2019" i="5"/>
  <c r="O323" i="6" s="1"/>
  <c r="L2019" i="5"/>
  <c r="N323" i="6" s="1"/>
  <c r="K2019" i="5"/>
  <c r="J2019" i="5"/>
  <c r="P2018" i="5"/>
  <c r="N2018" i="5"/>
  <c r="P324" i="6" s="1"/>
  <c r="M2018" i="5"/>
  <c r="O324" i="6" s="1"/>
  <c r="L2018" i="5"/>
  <c r="N324" i="6" s="1"/>
  <c r="K2018" i="5"/>
  <c r="J2018" i="5"/>
  <c r="O2018" i="5" s="1"/>
  <c r="L324" i="6" s="1"/>
  <c r="N2017" i="5"/>
  <c r="M2017" i="5"/>
  <c r="L2017" i="5"/>
  <c r="K2017" i="5"/>
  <c r="J2017" i="5"/>
  <c r="O2017" i="5" s="1"/>
  <c r="P2017" i="5" s="1"/>
  <c r="N2016" i="5"/>
  <c r="M2016" i="5"/>
  <c r="L2016" i="5"/>
  <c r="N326" i="6" s="1"/>
  <c r="K2016" i="5"/>
  <c r="J2016" i="5"/>
  <c r="O2016" i="5" s="1"/>
  <c r="P2016" i="5" s="1"/>
  <c r="Q326" i="6" s="1"/>
  <c r="A326" i="8" s="1"/>
  <c r="N2015" i="5"/>
  <c r="P327" i="6" s="1"/>
  <c r="M2015" i="5"/>
  <c r="L2015" i="5"/>
  <c r="K2015" i="5"/>
  <c r="J2015" i="5"/>
  <c r="O2015" i="5" s="1"/>
  <c r="P2014" i="5"/>
  <c r="O2014" i="5"/>
  <c r="N2014" i="5"/>
  <c r="M2014" i="5"/>
  <c r="L2014" i="5"/>
  <c r="K2014" i="5"/>
  <c r="J2014" i="5"/>
  <c r="P2013" i="5"/>
  <c r="O2013" i="5"/>
  <c r="N2013" i="5"/>
  <c r="M2013" i="5"/>
  <c r="L2013" i="5"/>
  <c r="N329" i="6" s="1"/>
  <c r="K2013" i="5"/>
  <c r="J2013" i="5"/>
  <c r="O2012" i="5"/>
  <c r="L330" i="6" s="1"/>
  <c r="N2012" i="5"/>
  <c r="P330" i="6" s="1"/>
  <c r="M2012" i="5"/>
  <c r="L2012" i="5"/>
  <c r="K2012" i="5"/>
  <c r="J2012" i="5"/>
  <c r="O2011" i="5"/>
  <c r="N2011" i="5"/>
  <c r="P331" i="6" s="1"/>
  <c r="M2011" i="5"/>
  <c r="O331" i="6" s="1"/>
  <c r="L2011" i="5"/>
  <c r="N331" i="6" s="1"/>
  <c r="K2011" i="5"/>
  <c r="J2011" i="5"/>
  <c r="N2010" i="5"/>
  <c r="P332" i="6" s="1"/>
  <c r="M2010" i="5"/>
  <c r="O332" i="6" s="1"/>
  <c r="L2010" i="5"/>
  <c r="N332" i="6" s="1"/>
  <c r="K2010" i="5"/>
  <c r="J2010" i="5"/>
  <c r="N2009" i="5"/>
  <c r="M2009" i="5"/>
  <c r="L2009" i="5"/>
  <c r="N333" i="6" s="1"/>
  <c r="K2009" i="5"/>
  <c r="J2009" i="5"/>
  <c r="O2009" i="5" s="1"/>
  <c r="P2009" i="5" s="1"/>
  <c r="N2008" i="5"/>
  <c r="M2008" i="5"/>
  <c r="L2008" i="5"/>
  <c r="K2008" i="5"/>
  <c r="O2008" i="5" s="1"/>
  <c r="P2008" i="5" s="1"/>
  <c r="Q334" i="6" s="1"/>
  <c r="A334" i="8" s="1"/>
  <c r="J2008" i="5"/>
  <c r="N2007" i="5"/>
  <c r="P335" i="6" s="1"/>
  <c r="M2007" i="5"/>
  <c r="L2007" i="5"/>
  <c r="K2007" i="5"/>
  <c r="J2007" i="5"/>
  <c r="O2007" i="5" s="1"/>
  <c r="O2006" i="5"/>
  <c r="P2006" i="5" s="1"/>
  <c r="N2006" i="5"/>
  <c r="M2006" i="5"/>
  <c r="L2006" i="5"/>
  <c r="K2006" i="5"/>
  <c r="J2006" i="5"/>
  <c r="N2005" i="5"/>
  <c r="M2005" i="5"/>
  <c r="L2005" i="5"/>
  <c r="N337" i="6" s="1"/>
  <c r="K2005" i="5"/>
  <c r="O2005" i="5" s="1"/>
  <c r="P2005" i="5" s="1"/>
  <c r="J2005" i="5"/>
  <c r="O2004" i="5"/>
  <c r="P2004" i="5" s="1"/>
  <c r="N2004" i="5"/>
  <c r="M2004" i="5"/>
  <c r="L2004" i="5"/>
  <c r="K2004" i="5"/>
  <c r="J2004" i="5"/>
  <c r="N2003" i="5"/>
  <c r="P339" i="6" s="1"/>
  <c r="M2003" i="5"/>
  <c r="O339" i="6" s="1"/>
  <c r="L2003" i="5"/>
  <c r="N339" i="6" s="1"/>
  <c r="K2003" i="5"/>
  <c r="J2003" i="5"/>
  <c r="O2003" i="5" s="1"/>
  <c r="N2002" i="5"/>
  <c r="P340" i="6" s="1"/>
  <c r="M2002" i="5"/>
  <c r="O340" i="6" s="1"/>
  <c r="L2002" i="5"/>
  <c r="N340" i="6" s="1"/>
  <c r="K2002" i="5"/>
  <c r="J2002" i="5"/>
  <c r="N2001" i="5"/>
  <c r="M2001" i="5"/>
  <c r="L2001" i="5"/>
  <c r="N341" i="6" s="1"/>
  <c r="K2001" i="5"/>
  <c r="J2001" i="5"/>
  <c r="O2001" i="5" s="1"/>
  <c r="P2001" i="5" s="1"/>
  <c r="O2000" i="5"/>
  <c r="P2000" i="5" s="1"/>
  <c r="N2000" i="5"/>
  <c r="M2000" i="5"/>
  <c r="L2000" i="5"/>
  <c r="K2000" i="5"/>
  <c r="J2000" i="5"/>
  <c r="N1999" i="5"/>
  <c r="P343" i="6" s="1"/>
  <c r="M1999" i="5"/>
  <c r="L1999" i="5"/>
  <c r="K1999" i="5"/>
  <c r="O1999" i="5" s="1"/>
  <c r="L343" i="6" s="1"/>
  <c r="J1999" i="5"/>
  <c r="O1998" i="5"/>
  <c r="N1998" i="5"/>
  <c r="M1998" i="5"/>
  <c r="L1998" i="5"/>
  <c r="N344" i="6" s="1"/>
  <c r="K1998" i="5"/>
  <c r="J1998" i="5"/>
  <c r="N1997" i="5"/>
  <c r="M1997" i="5"/>
  <c r="L1997" i="5"/>
  <c r="K1997" i="5"/>
  <c r="O1997" i="5" s="1"/>
  <c r="P1997" i="5" s="1"/>
  <c r="J1997" i="5"/>
  <c r="N1996" i="5"/>
  <c r="M1996" i="5"/>
  <c r="L1996" i="5"/>
  <c r="K1996" i="5"/>
  <c r="J1996" i="5"/>
  <c r="O1996" i="5" s="1"/>
  <c r="P1996" i="5" s="1"/>
  <c r="N1995" i="5"/>
  <c r="P347" i="6" s="1"/>
  <c r="M1995" i="5"/>
  <c r="O347" i="6" s="1"/>
  <c r="L1995" i="5"/>
  <c r="N347" i="6" s="1"/>
  <c r="K1995" i="5"/>
  <c r="O1995" i="5" s="1"/>
  <c r="J1995" i="5"/>
  <c r="N1994" i="5"/>
  <c r="P348" i="6" s="1"/>
  <c r="M1994" i="5"/>
  <c r="O348" i="6" s="1"/>
  <c r="L1994" i="5"/>
  <c r="N348" i="6" s="1"/>
  <c r="K1994" i="5"/>
  <c r="J1994" i="5"/>
  <c r="N1993" i="5"/>
  <c r="M1993" i="5"/>
  <c r="L1993" i="5"/>
  <c r="K1993" i="5"/>
  <c r="O1993" i="5" s="1"/>
  <c r="P1993" i="5" s="1"/>
  <c r="J1993" i="5"/>
  <c r="O1992" i="5"/>
  <c r="P1992" i="5" s="1"/>
  <c r="N1992" i="5"/>
  <c r="M1992" i="5"/>
  <c r="L1992" i="5"/>
  <c r="K1992" i="5"/>
  <c r="J1992" i="5"/>
  <c r="N1991" i="5"/>
  <c r="P351" i="6" s="1"/>
  <c r="M1991" i="5"/>
  <c r="O351" i="6" s="1"/>
  <c r="L1991" i="5"/>
  <c r="K1991" i="5"/>
  <c r="J1991" i="5"/>
  <c r="O1991" i="5" s="1"/>
  <c r="N1990" i="5"/>
  <c r="M1990" i="5"/>
  <c r="L1990" i="5"/>
  <c r="N352" i="6" s="1"/>
  <c r="K1990" i="5"/>
  <c r="J1990" i="5"/>
  <c r="O1990" i="5" s="1"/>
  <c r="O1989" i="5"/>
  <c r="P1989" i="5" s="1"/>
  <c r="N1989" i="5"/>
  <c r="M1989" i="5"/>
  <c r="L1989" i="5"/>
  <c r="K1989" i="5"/>
  <c r="J1989" i="5"/>
  <c r="N1988" i="5"/>
  <c r="M1988" i="5"/>
  <c r="L1988" i="5"/>
  <c r="K1988" i="5"/>
  <c r="O1988" i="5" s="1"/>
  <c r="P1988" i="5" s="1"/>
  <c r="J1988" i="5"/>
  <c r="O1987" i="5"/>
  <c r="N1987" i="5"/>
  <c r="P355" i="6" s="1"/>
  <c r="M1987" i="5"/>
  <c r="L1987" i="5"/>
  <c r="N355" i="6" s="1"/>
  <c r="K1987" i="5"/>
  <c r="J1987" i="5"/>
  <c r="P1986" i="5"/>
  <c r="N1986" i="5"/>
  <c r="P356" i="6" s="1"/>
  <c r="M1986" i="5"/>
  <c r="O356" i="6" s="1"/>
  <c r="L1986" i="5"/>
  <c r="N356" i="6" s="1"/>
  <c r="K1986" i="5"/>
  <c r="J1986" i="5"/>
  <c r="O1986" i="5" s="1"/>
  <c r="L356" i="6" s="1"/>
  <c r="N1985" i="5"/>
  <c r="M1985" i="5"/>
  <c r="L1985" i="5"/>
  <c r="K1985" i="5"/>
  <c r="J1985" i="5"/>
  <c r="O1985" i="5" s="1"/>
  <c r="P1985" i="5" s="1"/>
  <c r="N1984" i="5"/>
  <c r="M1984" i="5"/>
  <c r="L1984" i="5"/>
  <c r="K1984" i="5"/>
  <c r="J1984" i="5"/>
  <c r="O1984" i="5" s="1"/>
  <c r="P1984" i="5" s="1"/>
  <c r="N1983" i="5"/>
  <c r="P359" i="6" s="1"/>
  <c r="M1983" i="5"/>
  <c r="O359" i="6" s="1"/>
  <c r="L1983" i="5"/>
  <c r="K1983" i="5"/>
  <c r="J1983" i="5"/>
  <c r="O1983" i="5" s="1"/>
  <c r="P1982" i="5"/>
  <c r="O1982" i="5"/>
  <c r="L360" i="6" s="1"/>
  <c r="N1982" i="5"/>
  <c r="M1982" i="5"/>
  <c r="L1982" i="5"/>
  <c r="N360" i="6" s="1"/>
  <c r="K1982" i="5"/>
  <c r="J1982" i="5"/>
  <c r="N1981" i="5"/>
  <c r="M1981" i="5"/>
  <c r="L1981" i="5"/>
  <c r="K1981" i="5"/>
  <c r="J1981" i="5"/>
  <c r="O1981" i="5" s="1"/>
  <c r="P1981" i="5" s="1"/>
  <c r="O1980" i="5"/>
  <c r="P1980" i="5" s="1"/>
  <c r="N1980" i="5"/>
  <c r="M1980" i="5"/>
  <c r="L1980" i="5"/>
  <c r="K1980" i="5"/>
  <c r="J1980" i="5"/>
  <c r="P1979" i="5"/>
  <c r="Q363" i="6" s="1"/>
  <c r="A363" i="8" s="1"/>
  <c r="N1979" i="5"/>
  <c r="P363" i="6" s="1"/>
  <c r="M1979" i="5"/>
  <c r="L1979" i="5"/>
  <c r="N363" i="6" s="1"/>
  <c r="K1979" i="5"/>
  <c r="O1979" i="5" s="1"/>
  <c r="L363" i="6" s="1"/>
  <c r="J1979" i="5"/>
  <c r="O1978" i="5"/>
  <c r="N1978" i="5"/>
  <c r="P364" i="6" s="1"/>
  <c r="M1978" i="5"/>
  <c r="O364" i="6" s="1"/>
  <c r="L1978" i="5"/>
  <c r="N364" i="6" s="1"/>
  <c r="K1978" i="5"/>
  <c r="J1978" i="5"/>
  <c r="N1977" i="5"/>
  <c r="M1977" i="5"/>
  <c r="L1977" i="5"/>
  <c r="K1977" i="5"/>
  <c r="J1977" i="5"/>
  <c r="O1977" i="5" s="1"/>
  <c r="P1977" i="5" s="1"/>
  <c r="N1976" i="5"/>
  <c r="M1976" i="5"/>
  <c r="L1976" i="5"/>
  <c r="K1976" i="5"/>
  <c r="J1976" i="5"/>
  <c r="O1976" i="5" s="1"/>
  <c r="P1976" i="5" s="1"/>
  <c r="N1975" i="5"/>
  <c r="P367" i="6" s="1"/>
  <c r="M1975" i="5"/>
  <c r="O367" i="6" s="1"/>
  <c r="L1975" i="5"/>
  <c r="K1975" i="5"/>
  <c r="J1975" i="5"/>
  <c r="O1975" i="5" s="1"/>
  <c r="N1974" i="5"/>
  <c r="M1974" i="5"/>
  <c r="L1974" i="5"/>
  <c r="N368" i="6" s="1"/>
  <c r="K1974" i="5"/>
  <c r="O1974" i="5" s="1"/>
  <c r="J1974" i="5"/>
  <c r="N1973" i="5"/>
  <c r="M1973" i="5"/>
  <c r="L1973" i="5"/>
  <c r="K1973" i="5"/>
  <c r="J1973" i="5"/>
  <c r="O1973" i="5" s="1"/>
  <c r="P1973" i="5" s="1"/>
  <c r="O1972" i="5"/>
  <c r="P1972" i="5" s="1"/>
  <c r="N1972" i="5"/>
  <c r="M1972" i="5"/>
  <c r="L1972" i="5"/>
  <c r="K1972" i="5"/>
  <c r="J1972" i="5"/>
  <c r="N1971" i="5"/>
  <c r="P371" i="6" s="1"/>
  <c r="M1971" i="5"/>
  <c r="L1971" i="5"/>
  <c r="N371" i="6" s="1"/>
  <c r="K1971" i="5"/>
  <c r="O1971" i="5" s="1"/>
  <c r="L371" i="6" s="1"/>
  <c r="J1971" i="5"/>
  <c r="O1970" i="5"/>
  <c r="N1970" i="5"/>
  <c r="P372" i="6" s="1"/>
  <c r="M1970" i="5"/>
  <c r="O372" i="6" s="1"/>
  <c r="L1970" i="5"/>
  <c r="N372" i="6" s="1"/>
  <c r="K1970" i="5"/>
  <c r="J1970" i="5"/>
  <c r="N1969" i="5"/>
  <c r="M1969" i="5"/>
  <c r="L1969" i="5"/>
  <c r="K1969" i="5"/>
  <c r="J1969" i="5"/>
  <c r="O1969" i="5" s="1"/>
  <c r="P1969" i="5" s="1"/>
  <c r="N1968" i="5"/>
  <c r="M1968" i="5"/>
  <c r="L1968" i="5"/>
  <c r="K1968" i="5"/>
  <c r="J1968" i="5"/>
  <c r="O1968" i="5" s="1"/>
  <c r="P1968" i="5" s="1"/>
  <c r="N1967" i="5"/>
  <c r="P375" i="6" s="1"/>
  <c r="M1967" i="5"/>
  <c r="O375" i="6" s="1"/>
  <c r="L1967" i="5"/>
  <c r="K1967" i="5"/>
  <c r="J1967" i="5"/>
  <c r="O1967" i="5" s="1"/>
  <c r="N1966" i="5"/>
  <c r="M1966" i="5"/>
  <c r="L1966" i="5"/>
  <c r="N376" i="6" s="1"/>
  <c r="K1966" i="5"/>
  <c r="O1966" i="5" s="1"/>
  <c r="J1966" i="5"/>
  <c r="N1965" i="5"/>
  <c r="M1965" i="5"/>
  <c r="L1965" i="5"/>
  <c r="K1965" i="5"/>
  <c r="J1965" i="5"/>
  <c r="O1965" i="5" s="1"/>
  <c r="P1965" i="5" s="1"/>
  <c r="O1964" i="5"/>
  <c r="P1964" i="5" s="1"/>
  <c r="N1964" i="5"/>
  <c r="M1964" i="5"/>
  <c r="L1964" i="5"/>
  <c r="K1964" i="5"/>
  <c r="J1964" i="5"/>
  <c r="P1963" i="5"/>
  <c r="Q379" i="6" s="1"/>
  <c r="A379" i="8" s="1"/>
  <c r="N1963" i="5"/>
  <c r="P379" i="6" s="1"/>
  <c r="M1963" i="5"/>
  <c r="L1963" i="5"/>
  <c r="N379" i="6" s="1"/>
  <c r="K1963" i="5"/>
  <c r="O1963" i="5" s="1"/>
  <c r="L379" i="6" s="1"/>
  <c r="J1963" i="5"/>
  <c r="O1962" i="5"/>
  <c r="N1962" i="5"/>
  <c r="P380" i="6" s="1"/>
  <c r="M1962" i="5"/>
  <c r="O380" i="6" s="1"/>
  <c r="L1962" i="5"/>
  <c r="N380" i="6" s="1"/>
  <c r="K1962" i="5"/>
  <c r="J1962" i="5"/>
  <c r="N1961" i="5"/>
  <c r="M1961" i="5"/>
  <c r="O381" i="6" s="1"/>
  <c r="L1961" i="5"/>
  <c r="K1961" i="5"/>
  <c r="J1961" i="5"/>
  <c r="O1961" i="5" s="1"/>
  <c r="P1961" i="5" s="1"/>
  <c r="N1960" i="5"/>
  <c r="M1960" i="5"/>
  <c r="L1960" i="5"/>
  <c r="N382" i="6" s="1"/>
  <c r="K1960" i="5"/>
  <c r="J1960" i="5"/>
  <c r="O1960" i="5" s="1"/>
  <c r="P1960" i="5" s="1"/>
  <c r="Q382" i="6" s="1"/>
  <c r="A382" i="8" s="1"/>
  <c r="N1959" i="5"/>
  <c r="P383" i="6" s="1"/>
  <c r="M1959" i="5"/>
  <c r="O383" i="6" s="1"/>
  <c r="L1959" i="5"/>
  <c r="K1959" i="5"/>
  <c r="J1959" i="5"/>
  <c r="O1959" i="5" s="1"/>
  <c r="N1958" i="5"/>
  <c r="M1958" i="5"/>
  <c r="L1958" i="5"/>
  <c r="K1958" i="5"/>
  <c r="O1958" i="5" s="1"/>
  <c r="P1958" i="5" s="1"/>
  <c r="J1958" i="5"/>
  <c r="N1957" i="5"/>
  <c r="M1957" i="5"/>
  <c r="O385" i="6" s="1"/>
  <c r="L1957" i="5"/>
  <c r="N385" i="6" s="1"/>
  <c r="K1957" i="5"/>
  <c r="J1957" i="5"/>
  <c r="O1957" i="5" s="1"/>
  <c r="P1957" i="5" s="1"/>
  <c r="O1956" i="5"/>
  <c r="P1956" i="5" s="1"/>
  <c r="N1956" i="5"/>
  <c r="M1956" i="5"/>
  <c r="L1956" i="5"/>
  <c r="K1956" i="5"/>
  <c r="J1956" i="5"/>
  <c r="N1955" i="5"/>
  <c r="P387" i="6" s="1"/>
  <c r="M1955" i="5"/>
  <c r="L1955" i="5"/>
  <c r="N387" i="6" s="1"/>
  <c r="K1955" i="5"/>
  <c r="O1955" i="5" s="1"/>
  <c r="L387" i="6" s="1"/>
  <c r="J1955" i="5"/>
  <c r="O1954" i="5"/>
  <c r="N1954" i="5"/>
  <c r="P388" i="6" s="1"/>
  <c r="M1954" i="5"/>
  <c r="O388" i="6" s="1"/>
  <c r="L1954" i="5"/>
  <c r="N388" i="6" s="1"/>
  <c r="K1954" i="5"/>
  <c r="J1954" i="5"/>
  <c r="N1953" i="5"/>
  <c r="M1953" i="5"/>
  <c r="L1953" i="5"/>
  <c r="K1953" i="5"/>
  <c r="J1953" i="5"/>
  <c r="O1953" i="5" s="1"/>
  <c r="P1953" i="5" s="1"/>
  <c r="N1952" i="5"/>
  <c r="M1952" i="5"/>
  <c r="L1952" i="5"/>
  <c r="N390" i="6" s="1"/>
  <c r="K1952" i="5"/>
  <c r="J1952" i="5"/>
  <c r="O1952" i="5" s="1"/>
  <c r="P1952" i="5" s="1"/>
  <c r="N1951" i="5"/>
  <c r="P391" i="6" s="1"/>
  <c r="M1951" i="5"/>
  <c r="O391" i="6" s="1"/>
  <c r="L1951" i="5"/>
  <c r="K1951" i="5"/>
  <c r="J1951" i="5"/>
  <c r="O1951" i="5" s="1"/>
  <c r="N1950" i="5"/>
  <c r="M1950" i="5"/>
  <c r="L1950" i="5"/>
  <c r="N392" i="6" s="1"/>
  <c r="K1950" i="5"/>
  <c r="O1950" i="5" s="1"/>
  <c r="P1950" i="5" s="1"/>
  <c r="Q392" i="6" s="1"/>
  <c r="A392" i="8" s="1"/>
  <c r="J1950" i="5"/>
  <c r="N1949" i="5"/>
  <c r="M1949" i="5"/>
  <c r="O393" i="6" s="1"/>
  <c r="L1949" i="5"/>
  <c r="N393" i="6" s="1"/>
  <c r="K1949" i="5"/>
  <c r="J1949" i="5"/>
  <c r="O1949" i="5" s="1"/>
  <c r="P1949" i="5" s="1"/>
  <c r="O1948" i="5"/>
  <c r="P1948" i="5" s="1"/>
  <c r="N1948" i="5"/>
  <c r="P394" i="6" s="1"/>
  <c r="M1948" i="5"/>
  <c r="L1948" i="5"/>
  <c r="K1948" i="5"/>
  <c r="J1948" i="5"/>
  <c r="N1947" i="5"/>
  <c r="P395" i="6" s="1"/>
  <c r="M1947" i="5"/>
  <c r="L1947" i="5"/>
  <c r="N395" i="6" s="1"/>
  <c r="K1947" i="5"/>
  <c r="O1947" i="5" s="1"/>
  <c r="L395" i="6" s="1"/>
  <c r="J1947" i="5"/>
  <c r="O1946" i="5"/>
  <c r="N1946" i="5"/>
  <c r="P396" i="6" s="1"/>
  <c r="M1946" i="5"/>
  <c r="O396" i="6" s="1"/>
  <c r="L1946" i="5"/>
  <c r="N396" i="6" s="1"/>
  <c r="K1946" i="5"/>
  <c r="J1946" i="5"/>
  <c r="N1945" i="5"/>
  <c r="M1945" i="5"/>
  <c r="O397" i="6" s="1"/>
  <c r="L1945" i="5"/>
  <c r="K1945" i="5"/>
  <c r="J1945" i="5"/>
  <c r="O1945" i="5" s="1"/>
  <c r="P1945" i="5" s="1"/>
  <c r="N1944" i="5"/>
  <c r="M1944" i="5"/>
  <c r="L1944" i="5"/>
  <c r="K1944" i="5"/>
  <c r="J1944" i="5"/>
  <c r="O1944" i="5" s="1"/>
  <c r="P1944" i="5" s="1"/>
  <c r="N1943" i="5"/>
  <c r="P399" i="6" s="1"/>
  <c r="M1943" i="5"/>
  <c r="O399" i="6" s="1"/>
  <c r="L1943" i="5"/>
  <c r="K1943" i="5"/>
  <c r="J1943" i="5"/>
  <c r="O1943" i="5" s="1"/>
  <c r="N1942" i="5"/>
  <c r="M1942" i="5"/>
  <c r="L1942" i="5"/>
  <c r="N400" i="6" s="1"/>
  <c r="K1942" i="5"/>
  <c r="O1942" i="5" s="1"/>
  <c r="J1942" i="5"/>
  <c r="N1941" i="5"/>
  <c r="M1941" i="5"/>
  <c r="O401" i="6" s="1"/>
  <c r="L1941" i="5"/>
  <c r="N401" i="6" s="1"/>
  <c r="K1941" i="5"/>
  <c r="J1941" i="5"/>
  <c r="O1941" i="5" s="1"/>
  <c r="P1941" i="5" s="1"/>
  <c r="O1940" i="5"/>
  <c r="P1940" i="5" s="1"/>
  <c r="N1940" i="5"/>
  <c r="P402" i="6" s="1"/>
  <c r="M1940" i="5"/>
  <c r="O402" i="6" s="1"/>
  <c r="L1940" i="5"/>
  <c r="K1940" i="5"/>
  <c r="J1940" i="5"/>
  <c r="P1939" i="5"/>
  <c r="Q403" i="6" s="1"/>
  <c r="A403" i="8" s="1"/>
  <c r="N1939" i="5"/>
  <c r="P403" i="6" s="1"/>
  <c r="M1939" i="5"/>
  <c r="L1939" i="5"/>
  <c r="N403" i="6" s="1"/>
  <c r="K1939" i="5"/>
  <c r="O1939" i="5" s="1"/>
  <c r="L403" i="6" s="1"/>
  <c r="J1939" i="5"/>
  <c r="O1938" i="5"/>
  <c r="N1938" i="5"/>
  <c r="P404" i="6" s="1"/>
  <c r="M1938" i="5"/>
  <c r="O404" i="6" s="1"/>
  <c r="L1938" i="5"/>
  <c r="N404" i="6" s="1"/>
  <c r="K1938" i="5"/>
  <c r="J1938" i="5"/>
  <c r="N1937" i="5"/>
  <c r="M1937" i="5"/>
  <c r="L1937" i="5"/>
  <c r="K1937" i="5"/>
  <c r="J1937" i="5"/>
  <c r="O1937" i="5" s="1"/>
  <c r="P1937" i="5" s="1"/>
  <c r="N1936" i="5"/>
  <c r="M1936" i="5"/>
  <c r="L1936" i="5"/>
  <c r="K1936" i="5"/>
  <c r="J1936" i="5"/>
  <c r="O1936" i="5" s="1"/>
  <c r="P1936" i="5" s="1"/>
  <c r="N1935" i="5"/>
  <c r="P407" i="6" s="1"/>
  <c r="M1935" i="5"/>
  <c r="O407" i="6" s="1"/>
  <c r="L1935" i="5"/>
  <c r="K1935" i="5"/>
  <c r="J1935" i="5"/>
  <c r="O1935" i="5" s="1"/>
  <c r="N1934" i="5"/>
  <c r="M1934" i="5"/>
  <c r="L1934" i="5"/>
  <c r="K1934" i="5"/>
  <c r="O1934" i="5" s="1"/>
  <c r="J1934" i="5"/>
  <c r="N1933" i="5"/>
  <c r="M1933" i="5"/>
  <c r="O409" i="6" s="1"/>
  <c r="L1933" i="5"/>
  <c r="N409" i="6" s="1"/>
  <c r="K1933" i="5"/>
  <c r="J1933" i="5"/>
  <c r="O1933" i="5" s="1"/>
  <c r="P1933" i="5" s="1"/>
  <c r="O1932" i="5"/>
  <c r="P1932" i="5" s="1"/>
  <c r="N1932" i="5"/>
  <c r="M1932" i="5"/>
  <c r="L1932" i="5"/>
  <c r="K1932" i="5"/>
  <c r="J1932" i="5"/>
  <c r="N1931" i="5"/>
  <c r="P411" i="6" s="1"/>
  <c r="M1931" i="5"/>
  <c r="L1931" i="5"/>
  <c r="N411" i="6" s="1"/>
  <c r="K1931" i="5"/>
  <c r="O1931" i="5" s="1"/>
  <c r="L411" i="6" s="1"/>
  <c r="J1931" i="5"/>
  <c r="O1930" i="5"/>
  <c r="N1930" i="5"/>
  <c r="P412" i="6" s="1"/>
  <c r="M1930" i="5"/>
  <c r="O412" i="6" s="1"/>
  <c r="L1930" i="5"/>
  <c r="N412" i="6" s="1"/>
  <c r="K1930" i="5"/>
  <c r="J1930" i="5"/>
  <c r="N1929" i="5"/>
  <c r="M1929" i="5"/>
  <c r="O413" i="6" s="1"/>
  <c r="L1929" i="5"/>
  <c r="K1929" i="5"/>
  <c r="J1929" i="5"/>
  <c r="O1929" i="5" s="1"/>
  <c r="P1929" i="5" s="1"/>
  <c r="N1928" i="5"/>
  <c r="M1928" i="5"/>
  <c r="L1928" i="5"/>
  <c r="K1928" i="5"/>
  <c r="J1928" i="5"/>
  <c r="O1928" i="5" s="1"/>
  <c r="P1928" i="5" s="1"/>
  <c r="N1927" i="5"/>
  <c r="P415" i="6" s="1"/>
  <c r="M1927" i="5"/>
  <c r="O415" i="6" s="1"/>
  <c r="L1927" i="5"/>
  <c r="K1927" i="5"/>
  <c r="J1927" i="5"/>
  <c r="O1927" i="5" s="1"/>
  <c r="N1926" i="5"/>
  <c r="M1926" i="5"/>
  <c r="L1926" i="5"/>
  <c r="K1926" i="5"/>
  <c r="O1926" i="5" s="1"/>
  <c r="P1926" i="5" s="1"/>
  <c r="J1926" i="5"/>
  <c r="N1925" i="5"/>
  <c r="M1925" i="5"/>
  <c r="O417" i="6" s="1"/>
  <c r="L1925" i="5"/>
  <c r="N417" i="6" s="1"/>
  <c r="K1925" i="5"/>
  <c r="J1925" i="5"/>
  <c r="O1925" i="5" s="1"/>
  <c r="P1925" i="5" s="1"/>
  <c r="O1924" i="5"/>
  <c r="P1924" i="5" s="1"/>
  <c r="N1924" i="5"/>
  <c r="M1924" i="5"/>
  <c r="O418" i="6" s="1"/>
  <c r="L1924" i="5"/>
  <c r="K1924" i="5"/>
  <c r="J1924" i="5"/>
  <c r="P1923" i="5"/>
  <c r="Q419" i="6" s="1"/>
  <c r="A419" i="8" s="1"/>
  <c r="N1923" i="5"/>
  <c r="P419" i="6" s="1"/>
  <c r="M1923" i="5"/>
  <c r="L1923" i="5"/>
  <c r="N419" i="6" s="1"/>
  <c r="K1923" i="5"/>
  <c r="O1923" i="5" s="1"/>
  <c r="L419" i="6" s="1"/>
  <c r="J1923" i="5"/>
  <c r="O1922" i="5"/>
  <c r="N1922" i="5"/>
  <c r="P420" i="6" s="1"/>
  <c r="M1922" i="5"/>
  <c r="O420" i="6" s="1"/>
  <c r="L1922" i="5"/>
  <c r="N420" i="6" s="1"/>
  <c r="K1922" i="5"/>
  <c r="J1922" i="5"/>
  <c r="N1921" i="5"/>
  <c r="M1921" i="5"/>
  <c r="O421" i="6" s="1"/>
  <c r="L1921" i="5"/>
  <c r="K1921" i="5"/>
  <c r="J1921" i="5"/>
  <c r="O1921" i="5" s="1"/>
  <c r="P1921" i="5" s="1"/>
  <c r="N1920" i="5"/>
  <c r="M1920" i="5"/>
  <c r="L1920" i="5"/>
  <c r="K1920" i="5"/>
  <c r="J1920" i="5"/>
  <c r="O1920" i="5" s="1"/>
  <c r="P1920" i="5" s="1"/>
  <c r="N1919" i="5"/>
  <c r="P423" i="6" s="1"/>
  <c r="M1919" i="5"/>
  <c r="O423" i="6" s="1"/>
  <c r="L1919" i="5"/>
  <c r="K1919" i="5"/>
  <c r="J1919" i="5"/>
  <c r="O1919" i="5" s="1"/>
  <c r="N1918" i="5"/>
  <c r="M1918" i="5"/>
  <c r="L1918" i="5"/>
  <c r="K1918" i="5"/>
  <c r="O1918" i="5" s="1"/>
  <c r="P1918" i="5" s="1"/>
  <c r="J1918" i="5"/>
  <c r="N1917" i="5"/>
  <c r="M1917" i="5"/>
  <c r="O425" i="6" s="1"/>
  <c r="L1917" i="5"/>
  <c r="N425" i="6" s="1"/>
  <c r="K1917" i="5"/>
  <c r="J1917" i="5"/>
  <c r="O1917" i="5" s="1"/>
  <c r="P1917" i="5" s="1"/>
  <c r="O1916" i="5"/>
  <c r="P1916" i="5" s="1"/>
  <c r="N1916" i="5"/>
  <c r="M1916" i="5"/>
  <c r="O426" i="6" s="1"/>
  <c r="L1916" i="5"/>
  <c r="K1916" i="5"/>
  <c r="J1916" i="5"/>
  <c r="P1915" i="5"/>
  <c r="Q427" i="6" s="1"/>
  <c r="A427" i="8" s="1"/>
  <c r="N1915" i="5"/>
  <c r="P427" i="6" s="1"/>
  <c r="M1915" i="5"/>
  <c r="L1915" i="5"/>
  <c r="N427" i="6" s="1"/>
  <c r="K1915" i="5"/>
  <c r="O1915" i="5" s="1"/>
  <c r="L427" i="6" s="1"/>
  <c r="J1915" i="5"/>
  <c r="O1914" i="5"/>
  <c r="N1914" i="5"/>
  <c r="P428" i="6" s="1"/>
  <c r="M1914" i="5"/>
  <c r="O428" i="6" s="1"/>
  <c r="L1914" i="5"/>
  <c r="N428" i="6" s="1"/>
  <c r="K1914" i="5"/>
  <c r="J1914" i="5"/>
  <c r="N1913" i="5"/>
  <c r="M1913" i="5"/>
  <c r="O429" i="6" s="1"/>
  <c r="L1913" i="5"/>
  <c r="K1913" i="5"/>
  <c r="J1913" i="5"/>
  <c r="O1913" i="5" s="1"/>
  <c r="P1913" i="5" s="1"/>
  <c r="N1912" i="5"/>
  <c r="M1912" i="5"/>
  <c r="L1912" i="5"/>
  <c r="K1912" i="5"/>
  <c r="J1912" i="5"/>
  <c r="O1912" i="5" s="1"/>
  <c r="P1912" i="5" s="1"/>
  <c r="N1911" i="5"/>
  <c r="P431" i="6" s="1"/>
  <c r="M1911" i="5"/>
  <c r="O431" i="6" s="1"/>
  <c r="L1911" i="5"/>
  <c r="K1911" i="5"/>
  <c r="J1911" i="5"/>
  <c r="O1911" i="5" s="1"/>
  <c r="N1910" i="5"/>
  <c r="M1910" i="5"/>
  <c r="L1910" i="5"/>
  <c r="K1910" i="5"/>
  <c r="O1910" i="5" s="1"/>
  <c r="P1910" i="5" s="1"/>
  <c r="J1910" i="5"/>
  <c r="N1909" i="5"/>
  <c r="M1909" i="5"/>
  <c r="O433" i="6" s="1"/>
  <c r="L1909" i="5"/>
  <c r="N433" i="6" s="1"/>
  <c r="K1909" i="5"/>
  <c r="J1909" i="5"/>
  <c r="O1909" i="5" s="1"/>
  <c r="P1909" i="5" s="1"/>
  <c r="O1908" i="5"/>
  <c r="P1908" i="5" s="1"/>
  <c r="N1908" i="5"/>
  <c r="M1908" i="5"/>
  <c r="O434" i="6" s="1"/>
  <c r="L1908" i="5"/>
  <c r="K1908" i="5"/>
  <c r="J1908" i="5"/>
  <c r="N1907" i="5"/>
  <c r="P435" i="6" s="1"/>
  <c r="M1907" i="5"/>
  <c r="L1907" i="5"/>
  <c r="N435" i="6" s="1"/>
  <c r="K1907" i="5"/>
  <c r="O1907" i="5" s="1"/>
  <c r="L435" i="6" s="1"/>
  <c r="J1907" i="5"/>
  <c r="O1906" i="5"/>
  <c r="N1906" i="5"/>
  <c r="P436" i="6" s="1"/>
  <c r="M1906" i="5"/>
  <c r="O436" i="6" s="1"/>
  <c r="L1906" i="5"/>
  <c r="N436" i="6" s="1"/>
  <c r="K1906" i="5"/>
  <c r="J1906" i="5"/>
  <c r="N1905" i="5"/>
  <c r="M1905" i="5"/>
  <c r="O437" i="6" s="1"/>
  <c r="L1905" i="5"/>
  <c r="K1905" i="5"/>
  <c r="J1905" i="5"/>
  <c r="O1905" i="5" s="1"/>
  <c r="P1905" i="5" s="1"/>
  <c r="N1904" i="5"/>
  <c r="M1904" i="5"/>
  <c r="L1904" i="5"/>
  <c r="N438" i="6" s="1"/>
  <c r="K1904" i="5"/>
  <c r="J1904" i="5"/>
  <c r="O1904" i="5" s="1"/>
  <c r="P1904" i="5" s="1"/>
  <c r="Q438" i="6" s="1"/>
  <c r="A438" i="8" s="1"/>
  <c r="N1903" i="5"/>
  <c r="P439" i="6" s="1"/>
  <c r="M1903" i="5"/>
  <c r="O439" i="6" s="1"/>
  <c r="L1903" i="5"/>
  <c r="K1903" i="5"/>
  <c r="J1903" i="5"/>
  <c r="O1903" i="5" s="1"/>
  <c r="N1902" i="5"/>
  <c r="M1902" i="5"/>
  <c r="L1902" i="5"/>
  <c r="K1902" i="5"/>
  <c r="O1902" i="5" s="1"/>
  <c r="P1902" i="5" s="1"/>
  <c r="J1902" i="5"/>
  <c r="N1901" i="5"/>
  <c r="M1901" i="5"/>
  <c r="O441" i="6" s="1"/>
  <c r="L1901" i="5"/>
  <c r="N441" i="6" s="1"/>
  <c r="K1901" i="5"/>
  <c r="J1901" i="5"/>
  <c r="O1901" i="5" s="1"/>
  <c r="P1901" i="5" s="1"/>
  <c r="O1900" i="5"/>
  <c r="P1900" i="5" s="1"/>
  <c r="N1900" i="5"/>
  <c r="M1900" i="5"/>
  <c r="O442" i="6" s="1"/>
  <c r="L1900" i="5"/>
  <c r="K1900" i="5"/>
  <c r="J1900" i="5"/>
  <c r="P1899" i="5"/>
  <c r="Q443" i="6" s="1"/>
  <c r="A443" i="8" s="1"/>
  <c r="N1899" i="5"/>
  <c r="P443" i="6" s="1"/>
  <c r="M1899" i="5"/>
  <c r="L1899" i="5"/>
  <c r="N443" i="6" s="1"/>
  <c r="K1899" i="5"/>
  <c r="O1899" i="5" s="1"/>
  <c r="L443" i="6" s="1"/>
  <c r="J1899" i="5"/>
  <c r="O1898" i="5"/>
  <c r="N1898" i="5"/>
  <c r="P444" i="6" s="1"/>
  <c r="M1898" i="5"/>
  <c r="O444" i="6" s="1"/>
  <c r="L1898" i="5"/>
  <c r="N444" i="6" s="1"/>
  <c r="K1898" i="5"/>
  <c r="J1898" i="5"/>
  <c r="N1897" i="5"/>
  <c r="M1897" i="5"/>
  <c r="O445" i="6" s="1"/>
  <c r="L1897" i="5"/>
  <c r="K1897" i="5"/>
  <c r="J1897" i="5"/>
  <c r="O1897" i="5" s="1"/>
  <c r="P1897" i="5" s="1"/>
  <c r="N1896" i="5"/>
  <c r="M1896" i="5"/>
  <c r="L1896" i="5"/>
  <c r="N446" i="6" s="1"/>
  <c r="K1896" i="5"/>
  <c r="J1896" i="5"/>
  <c r="O1896" i="5" s="1"/>
  <c r="P1896" i="5" s="1"/>
  <c r="Q446" i="6" s="1"/>
  <c r="A446" i="8" s="1"/>
  <c r="N1895" i="5"/>
  <c r="P447" i="6" s="1"/>
  <c r="M1895" i="5"/>
  <c r="O447" i="6" s="1"/>
  <c r="L1895" i="5"/>
  <c r="K1895" i="5"/>
  <c r="J1895" i="5"/>
  <c r="O1895" i="5" s="1"/>
  <c r="N1894" i="5"/>
  <c r="M1894" i="5"/>
  <c r="L1894" i="5"/>
  <c r="K1894" i="5"/>
  <c r="O1894" i="5" s="1"/>
  <c r="J1894" i="5"/>
  <c r="N1893" i="5"/>
  <c r="M1893" i="5"/>
  <c r="O449" i="6" s="1"/>
  <c r="L1893" i="5"/>
  <c r="N449" i="6" s="1"/>
  <c r="K1893" i="5"/>
  <c r="J1893" i="5"/>
  <c r="O1893" i="5" s="1"/>
  <c r="P1893" i="5" s="1"/>
  <c r="O1892" i="5"/>
  <c r="P1892" i="5" s="1"/>
  <c r="N1892" i="5"/>
  <c r="M1892" i="5"/>
  <c r="L1892" i="5"/>
  <c r="K1892" i="5"/>
  <c r="J1892" i="5"/>
  <c r="N1891" i="5"/>
  <c r="P451" i="6" s="1"/>
  <c r="M1891" i="5"/>
  <c r="L1891" i="5"/>
  <c r="N451" i="6" s="1"/>
  <c r="K1891" i="5"/>
  <c r="O1891" i="5" s="1"/>
  <c r="L451" i="6" s="1"/>
  <c r="J1891" i="5"/>
  <c r="O1890" i="5"/>
  <c r="N1890" i="5"/>
  <c r="P452" i="6" s="1"/>
  <c r="M1890" i="5"/>
  <c r="O452" i="6" s="1"/>
  <c r="L1890" i="5"/>
  <c r="N452" i="6" s="1"/>
  <c r="K1890" i="5"/>
  <c r="J1890" i="5"/>
  <c r="N1889" i="5"/>
  <c r="M1889" i="5"/>
  <c r="O453" i="6" s="1"/>
  <c r="L1889" i="5"/>
  <c r="K1889" i="5"/>
  <c r="J1889" i="5"/>
  <c r="O1889" i="5" s="1"/>
  <c r="P1889" i="5" s="1"/>
  <c r="N1888" i="5"/>
  <c r="M1888" i="5"/>
  <c r="L1888" i="5"/>
  <c r="N454" i="6" s="1"/>
  <c r="K1888" i="5"/>
  <c r="J1888" i="5"/>
  <c r="O1888" i="5" s="1"/>
  <c r="P1888" i="5" s="1"/>
  <c r="Q454" i="6" s="1"/>
  <c r="A454" i="8" s="1"/>
  <c r="N1887" i="5"/>
  <c r="P455" i="6" s="1"/>
  <c r="M1887" i="5"/>
  <c r="O455" i="6" s="1"/>
  <c r="L1887" i="5"/>
  <c r="K1887" i="5"/>
  <c r="J1887" i="5"/>
  <c r="O1887" i="5" s="1"/>
  <c r="N1886" i="5"/>
  <c r="M1886" i="5"/>
  <c r="L1886" i="5"/>
  <c r="K1886" i="5"/>
  <c r="O1886" i="5" s="1"/>
  <c r="P1886" i="5" s="1"/>
  <c r="J1886" i="5"/>
  <c r="N1885" i="5"/>
  <c r="P457" i="6" s="1"/>
  <c r="M1885" i="5"/>
  <c r="O457" i="6" s="1"/>
  <c r="L1885" i="5"/>
  <c r="N457" i="6" s="1"/>
  <c r="K1885" i="5"/>
  <c r="J1885" i="5"/>
  <c r="O1885" i="5" s="1"/>
  <c r="P1885" i="5" s="1"/>
  <c r="O1884" i="5"/>
  <c r="P1884" i="5" s="1"/>
  <c r="Q458" i="6" s="1"/>
  <c r="A458" i="8" s="1"/>
  <c r="N1884" i="5"/>
  <c r="M1884" i="5"/>
  <c r="L1884" i="5"/>
  <c r="K1884" i="5"/>
  <c r="J1884" i="5"/>
  <c r="N1883" i="5"/>
  <c r="P459" i="6" s="1"/>
  <c r="M1883" i="5"/>
  <c r="L1883" i="5"/>
  <c r="N459" i="6" s="1"/>
  <c r="K1883" i="5"/>
  <c r="O1883" i="5" s="1"/>
  <c r="L459" i="6" s="1"/>
  <c r="J1883" i="5"/>
  <c r="O1882" i="5"/>
  <c r="N1882" i="5"/>
  <c r="P460" i="6" s="1"/>
  <c r="M1882" i="5"/>
  <c r="O460" i="6" s="1"/>
  <c r="L1882" i="5"/>
  <c r="N460" i="6" s="1"/>
  <c r="K1882" i="5"/>
  <c r="J1882" i="5"/>
  <c r="N1881" i="5"/>
  <c r="M1881" i="5"/>
  <c r="O461" i="6" s="1"/>
  <c r="L1881" i="5"/>
  <c r="N461" i="6" s="1"/>
  <c r="K1881" i="5"/>
  <c r="J1881" i="5"/>
  <c r="O1881" i="5" s="1"/>
  <c r="N1880" i="5"/>
  <c r="M1880" i="5"/>
  <c r="L1880" i="5"/>
  <c r="K1880" i="5"/>
  <c r="J1880" i="5"/>
  <c r="N1879" i="5"/>
  <c r="P463" i="6" s="1"/>
  <c r="M1879" i="5"/>
  <c r="L1879" i="5"/>
  <c r="K1879" i="5"/>
  <c r="J1879" i="5"/>
  <c r="O1879" i="5" s="1"/>
  <c r="P1879" i="5" s="1"/>
  <c r="N1878" i="5"/>
  <c r="M1878" i="5"/>
  <c r="L1878" i="5"/>
  <c r="K1878" i="5"/>
  <c r="O1878" i="5" s="1"/>
  <c r="P1878" i="5" s="1"/>
  <c r="J1878" i="5"/>
  <c r="P1877" i="5"/>
  <c r="N1877" i="5"/>
  <c r="P465" i="6" s="1"/>
  <c r="M1877" i="5"/>
  <c r="O465" i="6" s="1"/>
  <c r="L1877" i="5"/>
  <c r="N465" i="6" s="1"/>
  <c r="K1877" i="5"/>
  <c r="J1877" i="5"/>
  <c r="O1877" i="5" s="1"/>
  <c r="O1876" i="5"/>
  <c r="P1876" i="5" s="1"/>
  <c r="Q466" i="6" s="1"/>
  <c r="A466" i="8" s="1"/>
  <c r="N1876" i="5"/>
  <c r="M1876" i="5"/>
  <c r="L1876" i="5"/>
  <c r="N466" i="6" s="1"/>
  <c r="K1876" i="5"/>
  <c r="J1876" i="5"/>
  <c r="P1875" i="5"/>
  <c r="Q467" i="6" s="1"/>
  <c r="A467" i="8" s="1"/>
  <c r="N1875" i="5"/>
  <c r="P467" i="6" s="1"/>
  <c r="M1875" i="5"/>
  <c r="L1875" i="5"/>
  <c r="N467" i="6" s="1"/>
  <c r="K1875" i="5"/>
  <c r="O1875" i="5" s="1"/>
  <c r="L467" i="6" s="1"/>
  <c r="J1875" i="5"/>
  <c r="O1874" i="5"/>
  <c r="N1874" i="5"/>
  <c r="P468" i="6" s="1"/>
  <c r="M1874" i="5"/>
  <c r="O468" i="6" s="1"/>
  <c r="L1874" i="5"/>
  <c r="N468" i="6" s="1"/>
  <c r="K1874" i="5"/>
  <c r="J1874" i="5"/>
  <c r="N1873" i="5"/>
  <c r="M1873" i="5"/>
  <c r="O469" i="6" s="1"/>
  <c r="L1873" i="5"/>
  <c r="N469" i="6" s="1"/>
  <c r="K1873" i="5"/>
  <c r="J1873" i="5"/>
  <c r="O1873" i="5" s="1"/>
  <c r="N1872" i="5"/>
  <c r="M1872" i="5"/>
  <c r="L1872" i="5"/>
  <c r="K1872" i="5"/>
  <c r="J1872" i="5"/>
  <c r="N1871" i="5"/>
  <c r="P471" i="6" s="1"/>
  <c r="M1871" i="5"/>
  <c r="L1871" i="5"/>
  <c r="K1871" i="5"/>
  <c r="J1871" i="5"/>
  <c r="O1871" i="5" s="1"/>
  <c r="P1871" i="5" s="1"/>
  <c r="N1870" i="5"/>
  <c r="M1870" i="5"/>
  <c r="L1870" i="5"/>
  <c r="K1870" i="5"/>
  <c r="O1870" i="5" s="1"/>
  <c r="P1870" i="5" s="1"/>
  <c r="J1870" i="5"/>
  <c r="P1869" i="5"/>
  <c r="N1869" i="5"/>
  <c r="P473" i="6" s="1"/>
  <c r="M1869" i="5"/>
  <c r="O473" i="6" s="1"/>
  <c r="L1869" i="5"/>
  <c r="N473" i="6" s="1"/>
  <c r="K1869" i="5"/>
  <c r="J1869" i="5"/>
  <c r="O1869" i="5" s="1"/>
  <c r="O1868" i="5"/>
  <c r="P1868" i="5" s="1"/>
  <c r="Q474" i="6" s="1"/>
  <c r="A474" i="8" s="1"/>
  <c r="N1868" i="5"/>
  <c r="M1868" i="5"/>
  <c r="L1868" i="5"/>
  <c r="N474" i="6" s="1"/>
  <c r="K1868" i="5"/>
  <c r="J1868" i="5"/>
  <c r="N1867" i="5"/>
  <c r="P475" i="6" s="1"/>
  <c r="M1867" i="5"/>
  <c r="L1867" i="5"/>
  <c r="N475" i="6" s="1"/>
  <c r="K1867" i="5"/>
  <c r="O1867" i="5" s="1"/>
  <c r="L475" i="6" s="1"/>
  <c r="J1867" i="5"/>
  <c r="O1866" i="5"/>
  <c r="N1866" i="5"/>
  <c r="P476" i="6" s="1"/>
  <c r="M1866" i="5"/>
  <c r="O476" i="6" s="1"/>
  <c r="L1866" i="5"/>
  <c r="N476" i="6" s="1"/>
  <c r="K1866" i="5"/>
  <c r="J1866" i="5"/>
  <c r="N1865" i="5"/>
  <c r="M1865" i="5"/>
  <c r="L1865" i="5"/>
  <c r="K1865" i="5"/>
  <c r="J1865" i="5"/>
  <c r="O1865" i="5" s="1"/>
  <c r="P1865" i="5" s="1"/>
  <c r="N1864" i="5"/>
  <c r="M1864" i="5"/>
  <c r="O477" i="6" s="1"/>
  <c r="L1864" i="5"/>
  <c r="N477" i="6" s="1"/>
  <c r="K1864" i="5"/>
  <c r="J1864" i="5"/>
  <c r="N1863" i="5"/>
  <c r="M1863" i="5"/>
  <c r="L1863" i="5"/>
  <c r="K1863" i="5"/>
  <c r="J1863" i="5"/>
  <c r="O1863" i="5" s="1"/>
  <c r="P1863" i="5" s="1"/>
  <c r="N1862" i="5"/>
  <c r="P479" i="6" s="1"/>
  <c r="M1862" i="5"/>
  <c r="L1862" i="5"/>
  <c r="K1862" i="5"/>
  <c r="O1862" i="5" s="1"/>
  <c r="P1862" i="5" s="1"/>
  <c r="Q479" i="6" s="1"/>
  <c r="A479" i="8" s="1"/>
  <c r="J1862" i="5"/>
  <c r="P1861" i="5"/>
  <c r="N1861" i="5"/>
  <c r="M1861" i="5"/>
  <c r="L1861" i="5"/>
  <c r="K1861" i="5"/>
  <c r="J1861" i="5"/>
  <c r="O1861" i="5" s="1"/>
  <c r="O1860" i="5"/>
  <c r="P1860" i="5" s="1"/>
  <c r="Q481" i="6" s="1"/>
  <c r="A481" i="8" s="1"/>
  <c r="N1860" i="5"/>
  <c r="P481" i="6" s="1"/>
  <c r="M1860" i="5"/>
  <c r="O481" i="6" s="1"/>
  <c r="L1860" i="5"/>
  <c r="N481" i="6" s="1"/>
  <c r="K1860" i="5"/>
  <c r="J1860" i="5"/>
  <c r="P1859" i="5"/>
  <c r="Q482" i="6" s="1"/>
  <c r="A482" i="8" s="1"/>
  <c r="N1859" i="5"/>
  <c r="M1859" i="5"/>
  <c r="L1859" i="5"/>
  <c r="K1859" i="5"/>
  <c r="O1859" i="5" s="1"/>
  <c r="J1859" i="5"/>
  <c r="O1858" i="5"/>
  <c r="N1858" i="5"/>
  <c r="M1858" i="5"/>
  <c r="L1858" i="5"/>
  <c r="N483" i="6" s="1"/>
  <c r="K1858" i="5"/>
  <c r="J1858" i="5"/>
  <c r="N1857" i="5"/>
  <c r="P484" i="6" s="1"/>
  <c r="M1857" i="5"/>
  <c r="O484" i="6" s="1"/>
  <c r="L1857" i="5"/>
  <c r="N484" i="6" s="1"/>
  <c r="K1857" i="5"/>
  <c r="J1857" i="5"/>
  <c r="O1857" i="5" s="1"/>
  <c r="N1856" i="5"/>
  <c r="M1856" i="5"/>
  <c r="O485" i="6" s="1"/>
  <c r="L1856" i="5"/>
  <c r="N485" i="6" s="1"/>
  <c r="K1856" i="5"/>
  <c r="J1856" i="5"/>
  <c r="N1855" i="5"/>
  <c r="M1855" i="5"/>
  <c r="L1855" i="5"/>
  <c r="K1855" i="5"/>
  <c r="J1855" i="5"/>
  <c r="O1855" i="5" s="1"/>
  <c r="P1855" i="5" s="1"/>
  <c r="N1854" i="5"/>
  <c r="P487" i="6" s="1"/>
  <c r="M1854" i="5"/>
  <c r="L1854" i="5"/>
  <c r="K1854" i="5"/>
  <c r="O1854" i="5" s="1"/>
  <c r="P1854" i="5" s="1"/>
  <c r="J1854" i="5"/>
  <c r="P1853" i="5"/>
  <c r="N1853" i="5"/>
  <c r="M1853" i="5"/>
  <c r="L1853" i="5"/>
  <c r="K1853" i="5"/>
  <c r="J1853" i="5"/>
  <c r="O1853" i="5" s="1"/>
  <c r="O1852" i="5"/>
  <c r="P1852" i="5" s="1"/>
  <c r="Q489" i="6" s="1"/>
  <c r="A489" i="8" s="1"/>
  <c r="N1852" i="5"/>
  <c r="P489" i="6" s="1"/>
  <c r="M1852" i="5"/>
  <c r="O489" i="6" s="1"/>
  <c r="L1852" i="5"/>
  <c r="N489" i="6" s="1"/>
  <c r="K1852" i="5"/>
  <c r="J1852" i="5"/>
  <c r="N1851" i="5"/>
  <c r="M1851" i="5"/>
  <c r="L1851" i="5"/>
  <c r="K1851" i="5"/>
  <c r="O1851" i="5" s="1"/>
  <c r="P1851" i="5" s="1"/>
  <c r="Q490" i="6" s="1"/>
  <c r="A490" i="8" s="1"/>
  <c r="J1851" i="5"/>
  <c r="O1850" i="5"/>
  <c r="N1850" i="5"/>
  <c r="P491" i="6" s="1"/>
  <c r="M1850" i="5"/>
  <c r="L1850" i="5"/>
  <c r="N491" i="6" s="1"/>
  <c r="K1850" i="5"/>
  <c r="J1850" i="5"/>
  <c r="N1849" i="5"/>
  <c r="P492" i="6" s="1"/>
  <c r="M1849" i="5"/>
  <c r="O492" i="6" s="1"/>
  <c r="L1849" i="5"/>
  <c r="N492" i="6" s="1"/>
  <c r="K1849" i="5"/>
  <c r="J1849" i="5"/>
  <c r="O1849" i="5" s="1"/>
  <c r="N1848" i="5"/>
  <c r="M1848" i="5"/>
  <c r="O493" i="6" s="1"/>
  <c r="L1848" i="5"/>
  <c r="N493" i="6" s="1"/>
  <c r="K1848" i="5"/>
  <c r="J1848" i="5"/>
  <c r="N1847" i="5"/>
  <c r="M1847" i="5"/>
  <c r="L1847" i="5"/>
  <c r="K1847" i="5"/>
  <c r="J1847" i="5"/>
  <c r="O1847" i="5" s="1"/>
  <c r="P1847" i="5" s="1"/>
  <c r="N1846" i="5"/>
  <c r="P495" i="6" s="1"/>
  <c r="M1846" i="5"/>
  <c r="L1846" i="5"/>
  <c r="K1846" i="5"/>
  <c r="O1846" i="5" s="1"/>
  <c r="P1846" i="5" s="1"/>
  <c r="J1846" i="5"/>
  <c r="P1845" i="5"/>
  <c r="N1845" i="5"/>
  <c r="M1845" i="5"/>
  <c r="L1845" i="5"/>
  <c r="K1845" i="5"/>
  <c r="J1845" i="5"/>
  <c r="O1845" i="5" s="1"/>
  <c r="O1844" i="5"/>
  <c r="P1844" i="5" s="1"/>
  <c r="Q497" i="6" s="1"/>
  <c r="A497" i="8" s="1"/>
  <c r="N1844" i="5"/>
  <c r="P497" i="6" s="1"/>
  <c r="M1844" i="5"/>
  <c r="O497" i="6" s="1"/>
  <c r="L1844" i="5"/>
  <c r="N497" i="6" s="1"/>
  <c r="K1844" i="5"/>
  <c r="J1844" i="5"/>
  <c r="P1843" i="5"/>
  <c r="Q498" i="6" s="1"/>
  <c r="A498" i="8" s="1"/>
  <c r="N1843" i="5"/>
  <c r="M1843" i="5"/>
  <c r="L1843" i="5"/>
  <c r="K1843" i="5"/>
  <c r="O1843" i="5" s="1"/>
  <c r="J1843" i="5"/>
  <c r="O1842" i="5"/>
  <c r="N1842" i="5"/>
  <c r="P499" i="6" s="1"/>
  <c r="M1842" i="5"/>
  <c r="L1842" i="5"/>
  <c r="N499" i="6" s="1"/>
  <c r="K1842" i="5"/>
  <c r="J1842" i="5"/>
  <c r="N1841" i="5"/>
  <c r="P500" i="6" s="1"/>
  <c r="M1841" i="5"/>
  <c r="O500" i="6" s="1"/>
  <c r="L1841" i="5"/>
  <c r="N500" i="6" s="1"/>
  <c r="K1841" i="5"/>
  <c r="J1841" i="5"/>
  <c r="O1841" i="5" s="1"/>
  <c r="N1840" i="5"/>
  <c r="M1840" i="5"/>
  <c r="O501" i="6" s="1"/>
  <c r="L1840" i="5"/>
  <c r="N501" i="6" s="1"/>
  <c r="K1840" i="5"/>
  <c r="J1840" i="5"/>
  <c r="N1839" i="5"/>
  <c r="M1839" i="5"/>
  <c r="L1839" i="5"/>
  <c r="K1839" i="5"/>
  <c r="J1839" i="5"/>
  <c r="O1839" i="5" s="1"/>
  <c r="P1839" i="5" s="1"/>
  <c r="N1838" i="5"/>
  <c r="P503" i="6" s="1"/>
  <c r="M1838" i="5"/>
  <c r="L1838" i="5"/>
  <c r="K1838" i="5"/>
  <c r="O1838" i="5" s="1"/>
  <c r="P1838" i="5" s="1"/>
  <c r="J1838" i="5"/>
  <c r="P1837" i="5"/>
  <c r="N1837" i="5"/>
  <c r="M1837" i="5"/>
  <c r="L1837" i="5"/>
  <c r="K1837" i="5"/>
  <c r="J1837" i="5"/>
  <c r="O1837" i="5" s="1"/>
  <c r="O1836" i="5"/>
  <c r="P1836" i="5" s="1"/>
  <c r="Q505" i="6" s="1"/>
  <c r="A505" i="8" s="1"/>
  <c r="N1836" i="5"/>
  <c r="P505" i="6" s="1"/>
  <c r="M1836" i="5"/>
  <c r="O505" i="6" s="1"/>
  <c r="L1836" i="5"/>
  <c r="N505" i="6" s="1"/>
  <c r="K1836" i="5"/>
  <c r="J1836" i="5"/>
  <c r="N1835" i="5"/>
  <c r="M1835" i="5"/>
  <c r="L1835" i="5"/>
  <c r="K1835" i="5"/>
  <c r="O1835" i="5" s="1"/>
  <c r="P1835" i="5" s="1"/>
  <c r="Q506" i="6" s="1"/>
  <c r="A506" i="8" s="1"/>
  <c r="J1835" i="5"/>
  <c r="O1834" i="5"/>
  <c r="N1834" i="5"/>
  <c r="P507" i="6" s="1"/>
  <c r="M1834" i="5"/>
  <c r="L1834" i="5"/>
  <c r="N507" i="6" s="1"/>
  <c r="K1834" i="5"/>
  <c r="J1834" i="5"/>
  <c r="N1833" i="5"/>
  <c r="P508" i="6" s="1"/>
  <c r="M1833" i="5"/>
  <c r="O508" i="6" s="1"/>
  <c r="L1833" i="5"/>
  <c r="N508" i="6" s="1"/>
  <c r="K1833" i="5"/>
  <c r="J1833" i="5"/>
  <c r="O1833" i="5" s="1"/>
  <c r="N1832" i="5"/>
  <c r="M1832" i="5"/>
  <c r="O509" i="6" s="1"/>
  <c r="L1832" i="5"/>
  <c r="N509" i="6" s="1"/>
  <c r="K1832" i="5"/>
  <c r="J1832" i="5"/>
  <c r="N1831" i="5"/>
  <c r="M1831" i="5"/>
  <c r="L1831" i="5"/>
  <c r="K1831" i="5"/>
  <c r="J1831" i="5"/>
  <c r="O1831" i="5" s="1"/>
  <c r="P1831" i="5" s="1"/>
  <c r="N1830" i="5"/>
  <c r="P511" i="6" s="1"/>
  <c r="M1830" i="5"/>
  <c r="L1830" i="5"/>
  <c r="K1830" i="5"/>
  <c r="O1830" i="5" s="1"/>
  <c r="P1830" i="5" s="1"/>
  <c r="J1830" i="5"/>
  <c r="P1829" i="5"/>
  <c r="N1829" i="5"/>
  <c r="M1829" i="5"/>
  <c r="L1829" i="5"/>
  <c r="K1829" i="5"/>
  <c r="J1829" i="5"/>
  <c r="O1829" i="5" s="1"/>
  <c r="O1828" i="5"/>
  <c r="P1828" i="5" s="1"/>
  <c r="Q513" i="6" s="1"/>
  <c r="A513" i="8" s="1"/>
  <c r="N1828" i="5"/>
  <c r="P513" i="6" s="1"/>
  <c r="M1828" i="5"/>
  <c r="O513" i="6" s="1"/>
  <c r="L1828" i="5"/>
  <c r="N513" i="6" s="1"/>
  <c r="K1828" i="5"/>
  <c r="J1828" i="5"/>
  <c r="P1827" i="5"/>
  <c r="Q514" i="6" s="1"/>
  <c r="A514" i="8" s="1"/>
  <c r="N1827" i="5"/>
  <c r="M1827" i="5"/>
  <c r="L1827" i="5"/>
  <c r="K1827" i="5"/>
  <c r="O1827" i="5" s="1"/>
  <c r="J1827" i="5"/>
  <c r="O1826" i="5"/>
  <c r="N1826" i="5"/>
  <c r="P515" i="6" s="1"/>
  <c r="M1826" i="5"/>
  <c r="L1826" i="5"/>
  <c r="N515" i="6" s="1"/>
  <c r="K1826" i="5"/>
  <c r="J1826" i="5"/>
  <c r="N1825" i="5"/>
  <c r="P516" i="6" s="1"/>
  <c r="M1825" i="5"/>
  <c r="O516" i="6" s="1"/>
  <c r="L1825" i="5"/>
  <c r="N516" i="6" s="1"/>
  <c r="K1825" i="5"/>
  <c r="J1825" i="5"/>
  <c r="O1825" i="5" s="1"/>
  <c r="N1824" i="5"/>
  <c r="M1824" i="5"/>
  <c r="O517" i="6" s="1"/>
  <c r="L1824" i="5"/>
  <c r="N517" i="6" s="1"/>
  <c r="K1824" i="5"/>
  <c r="J1824" i="5"/>
  <c r="N1823" i="5"/>
  <c r="M1823" i="5"/>
  <c r="L1823" i="5"/>
  <c r="K1823" i="5"/>
  <c r="J1823" i="5"/>
  <c r="O1823" i="5" s="1"/>
  <c r="P1823" i="5" s="1"/>
  <c r="N1822" i="5"/>
  <c r="P519" i="6" s="1"/>
  <c r="M1822" i="5"/>
  <c r="L1822" i="5"/>
  <c r="K1822" i="5"/>
  <c r="O1822" i="5" s="1"/>
  <c r="P1822" i="5" s="1"/>
  <c r="J1822" i="5"/>
  <c r="P1821" i="5"/>
  <c r="N1821" i="5"/>
  <c r="M1821" i="5"/>
  <c r="L1821" i="5"/>
  <c r="K1821" i="5"/>
  <c r="J1821" i="5"/>
  <c r="O1821" i="5" s="1"/>
  <c r="O1820" i="5"/>
  <c r="P1820" i="5" s="1"/>
  <c r="Q521" i="6" s="1"/>
  <c r="A521" i="8" s="1"/>
  <c r="N1820" i="5"/>
  <c r="P521" i="6" s="1"/>
  <c r="M1820" i="5"/>
  <c r="O521" i="6" s="1"/>
  <c r="L1820" i="5"/>
  <c r="N521" i="6" s="1"/>
  <c r="K1820" i="5"/>
  <c r="J1820" i="5"/>
  <c r="N1819" i="5"/>
  <c r="M1819" i="5"/>
  <c r="L1819" i="5"/>
  <c r="K1819" i="5"/>
  <c r="O1819" i="5" s="1"/>
  <c r="P1819" i="5" s="1"/>
  <c r="Q522" i="6" s="1"/>
  <c r="A522" i="8" s="1"/>
  <c r="J1819" i="5"/>
  <c r="O1818" i="5"/>
  <c r="N1818" i="5"/>
  <c r="P523" i="6" s="1"/>
  <c r="M1818" i="5"/>
  <c r="L1818" i="5"/>
  <c r="N523" i="6" s="1"/>
  <c r="K1818" i="5"/>
  <c r="J1818" i="5"/>
  <c r="N1817" i="5"/>
  <c r="P524" i="6" s="1"/>
  <c r="M1817" i="5"/>
  <c r="O524" i="6" s="1"/>
  <c r="L1817" i="5"/>
  <c r="N524" i="6" s="1"/>
  <c r="K1817" i="5"/>
  <c r="J1817" i="5"/>
  <c r="O1817" i="5" s="1"/>
  <c r="N1816" i="5"/>
  <c r="M1816" i="5"/>
  <c r="O525" i="6" s="1"/>
  <c r="L1816" i="5"/>
  <c r="N525" i="6" s="1"/>
  <c r="K1816" i="5"/>
  <c r="J1816" i="5"/>
  <c r="N1815" i="5"/>
  <c r="M1815" i="5"/>
  <c r="L1815" i="5"/>
  <c r="K1815" i="5"/>
  <c r="J1815" i="5"/>
  <c r="O1815" i="5" s="1"/>
  <c r="P1815" i="5" s="1"/>
  <c r="N1814" i="5"/>
  <c r="P527" i="6" s="1"/>
  <c r="M1814" i="5"/>
  <c r="L1814" i="5"/>
  <c r="K1814" i="5"/>
  <c r="O1814" i="5" s="1"/>
  <c r="P1814" i="5" s="1"/>
  <c r="J1814" i="5"/>
  <c r="P1813" i="5"/>
  <c r="N1813" i="5"/>
  <c r="M1813" i="5"/>
  <c r="L1813" i="5"/>
  <c r="K1813" i="5"/>
  <c r="J1813" i="5"/>
  <c r="O1813" i="5" s="1"/>
  <c r="O1812" i="5"/>
  <c r="P1812" i="5" s="1"/>
  <c r="Q529" i="6" s="1"/>
  <c r="A529" i="8" s="1"/>
  <c r="N1812" i="5"/>
  <c r="P529" i="6" s="1"/>
  <c r="M1812" i="5"/>
  <c r="O529" i="6" s="1"/>
  <c r="L1812" i="5"/>
  <c r="N529" i="6" s="1"/>
  <c r="K1812" i="5"/>
  <c r="J1812" i="5"/>
  <c r="P1811" i="5"/>
  <c r="Q530" i="6" s="1"/>
  <c r="A530" i="8" s="1"/>
  <c r="N1811" i="5"/>
  <c r="M1811" i="5"/>
  <c r="L1811" i="5"/>
  <c r="K1811" i="5"/>
  <c r="O1811" i="5" s="1"/>
  <c r="J1811" i="5"/>
  <c r="O1810" i="5"/>
  <c r="N1810" i="5"/>
  <c r="P531" i="6" s="1"/>
  <c r="M1810" i="5"/>
  <c r="L1810" i="5"/>
  <c r="N531" i="6" s="1"/>
  <c r="K1810" i="5"/>
  <c r="J1810" i="5"/>
  <c r="N1809" i="5"/>
  <c r="P532" i="6" s="1"/>
  <c r="M1809" i="5"/>
  <c r="O532" i="6" s="1"/>
  <c r="L1809" i="5"/>
  <c r="N532" i="6" s="1"/>
  <c r="K1809" i="5"/>
  <c r="J1809" i="5"/>
  <c r="O1809" i="5" s="1"/>
  <c r="N1808" i="5"/>
  <c r="M1808" i="5"/>
  <c r="O533" i="6" s="1"/>
  <c r="L1808" i="5"/>
  <c r="N533" i="6" s="1"/>
  <c r="K1808" i="5"/>
  <c r="J1808" i="5"/>
  <c r="N1807" i="5"/>
  <c r="M1807" i="5"/>
  <c r="L1807" i="5"/>
  <c r="K1807" i="5"/>
  <c r="J1807" i="5"/>
  <c r="O1807" i="5" s="1"/>
  <c r="P1807" i="5" s="1"/>
  <c r="N1806" i="5"/>
  <c r="P535" i="6" s="1"/>
  <c r="M1806" i="5"/>
  <c r="L1806" i="5"/>
  <c r="K1806" i="5"/>
  <c r="O1806" i="5" s="1"/>
  <c r="P1806" i="5" s="1"/>
  <c r="J1806" i="5"/>
  <c r="P1805" i="5"/>
  <c r="N1805" i="5"/>
  <c r="M1805" i="5"/>
  <c r="L1805" i="5"/>
  <c r="K1805" i="5"/>
  <c r="J1805" i="5"/>
  <c r="O1805" i="5" s="1"/>
  <c r="O1804" i="5"/>
  <c r="P1804" i="5" s="1"/>
  <c r="Q537" i="6" s="1"/>
  <c r="A537" i="8" s="1"/>
  <c r="N1804" i="5"/>
  <c r="P537" i="6" s="1"/>
  <c r="M1804" i="5"/>
  <c r="L1804" i="5"/>
  <c r="N537" i="6" s="1"/>
  <c r="K1804" i="5"/>
  <c r="J1804" i="5"/>
  <c r="N1803" i="5"/>
  <c r="P538" i="6" s="1"/>
  <c r="M1803" i="5"/>
  <c r="L1803" i="5"/>
  <c r="N538" i="6" s="1"/>
  <c r="K1803" i="5"/>
  <c r="O1803" i="5" s="1"/>
  <c r="P1803" i="5" s="1"/>
  <c r="J1803" i="5"/>
  <c r="O1802" i="5"/>
  <c r="N1802" i="5"/>
  <c r="P539" i="6" s="1"/>
  <c r="M1802" i="5"/>
  <c r="O539" i="6" s="1"/>
  <c r="L1802" i="5"/>
  <c r="N539" i="6" s="1"/>
  <c r="K1802" i="5"/>
  <c r="J1802" i="5"/>
  <c r="N1801" i="5"/>
  <c r="P540" i="6" s="1"/>
  <c r="M1801" i="5"/>
  <c r="O540" i="6" s="1"/>
  <c r="L1801" i="5"/>
  <c r="N540" i="6" s="1"/>
  <c r="K1801" i="5"/>
  <c r="J1801" i="5"/>
  <c r="O1801" i="5" s="1"/>
  <c r="N1800" i="5"/>
  <c r="M1800" i="5"/>
  <c r="O541" i="6" s="1"/>
  <c r="L1800" i="5"/>
  <c r="N541" i="6" s="1"/>
  <c r="K1800" i="5"/>
  <c r="J1800" i="5"/>
  <c r="N1799" i="5"/>
  <c r="M1799" i="5"/>
  <c r="L1799" i="5"/>
  <c r="K1799" i="5"/>
  <c r="J1799" i="5"/>
  <c r="O1799" i="5" s="1"/>
  <c r="P1799" i="5" s="1"/>
  <c r="N1798" i="5"/>
  <c r="M1798" i="5"/>
  <c r="L1798" i="5"/>
  <c r="K1798" i="5"/>
  <c r="O1798" i="5" s="1"/>
  <c r="P1798" i="5" s="1"/>
  <c r="Q543" i="6" s="1"/>
  <c r="A543" i="8" s="1"/>
  <c r="J1798" i="5"/>
  <c r="P1797" i="5"/>
  <c r="Q544" i="6" s="1"/>
  <c r="A544" i="8" s="1"/>
  <c r="N1797" i="5"/>
  <c r="P544" i="6" s="1"/>
  <c r="M1797" i="5"/>
  <c r="L1797" i="5"/>
  <c r="K1797" i="5"/>
  <c r="J1797" i="5"/>
  <c r="O1797" i="5" s="1"/>
  <c r="O1796" i="5"/>
  <c r="P1796" i="5" s="1"/>
  <c r="Q545" i="6" s="1"/>
  <c r="A545" i="8" s="1"/>
  <c r="N1796" i="5"/>
  <c r="P545" i="6" s="1"/>
  <c r="M1796" i="5"/>
  <c r="L1796" i="5"/>
  <c r="N545" i="6" s="1"/>
  <c r="K1796" i="5"/>
  <c r="J1796" i="5"/>
  <c r="P1795" i="5"/>
  <c r="N1795" i="5"/>
  <c r="P546" i="6" s="1"/>
  <c r="M1795" i="5"/>
  <c r="L1795" i="5"/>
  <c r="N546" i="6" s="1"/>
  <c r="K1795" i="5"/>
  <c r="O1795" i="5" s="1"/>
  <c r="J1795" i="5"/>
  <c r="O1794" i="5"/>
  <c r="N1794" i="5"/>
  <c r="P547" i="6" s="1"/>
  <c r="M1794" i="5"/>
  <c r="O547" i="6" s="1"/>
  <c r="L1794" i="5"/>
  <c r="N547" i="6" s="1"/>
  <c r="K1794" i="5"/>
  <c r="J1794" i="5"/>
  <c r="N1793" i="5"/>
  <c r="P548" i="6" s="1"/>
  <c r="M1793" i="5"/>
  <c r="O548" i="6" s="1"/>
  <c r="L1793" i="5"/>
  <c r="N548" i="6" s="1"/>
  <c r="K1793" i="5"/>
  <c r="J1793" i="5"/>
  <c r="O1793" i="5" s="1"/>
  <c r="N1792" i="5"/>
  <c r="M1792" i="5"/>
  <c r="O549" i="6" s="1"/>
  <c r="L1792" i="5"/>
  <c r="N549" i="6" s="1"/>
  <c r="K1792" i="5"/>
  <c r="J1792" i="5"/>
  <c r="N1791" i="5"/>
  <c r="M1791" i="5"/>
  <c r="L1791" i="5"/>
  <c r="K1791" i="5"/>
  <c r="J1791" i="5"/>
  <c r="O1791" i="5" s="1"/>
  <c r="P1791" i="5" s="1"/>
  <c r="N1790" i="5"/>
  <c r="M1790" i="5"/>
  <c r="L1790" i="5"/>
  <c r="K1790" i="5"/>
  <c r="O1790" i="5" s="1"/>
  <c r="P1790" i="5" s="1"/>
  <c r="Q551" i="6" s="1"/>
  <c r="A551" i="8" s="1"/>
  <c r="J1790" i="5"/>
  <c r="P1789" i="5"/>
  <c r="Q552" i="6" s="1"/>
  <c r="A552" i="8" s="1"/>
  <c r="N1789" i="5"/>
  <c r="P552" i="6" s="1"/>
  <c r="M1789" i="5"/>
  <c r="L1789" i="5"/>
  <c r="K1789" i="5"/>
  <c r="J1789" i="5"/>
  <c r="O1789" i="5" s="1"/>
  <c r="O1788" i="5"/>
  <c r="P1788" i="5" s="1"/>
  <c r="Q553" i="6" s="1"/>
  <c r="A553" i="8" s="1"/>
  <c r="N1788" i="5"/>
  <c r="P553" i="6" s="1"/>
  <c r="M1788" i="5"/>
  <c r="L1788" i="5"/>
  <c r="N553" i="6" s="1"/>
  <c r="K1788" i="5"/>
  <c r="J1788" i="5"/>
  <c r="N1787" i="5"/>
  <c r="P554" i="6" s="1"/>
  <c r="M1787" i="5"/>
  <c r="L1787" i="5"/>
  <c r="N554" i="6" s="1"/>
  <c r="K1787" i="5"/>
  <c r="O1787" i="5" s="1"/>
  <c r="P1787" i="5" s="1"/>
  <c r="J1787" i="5"/>
  <c r="O1786" i="5"/>
  <c r="N1786" i="5"/>
  <c r="P555" i="6" s="1"/>
  <c r="M1786" i="5"/>
  <c r="O555" i="6" s="1"/>
  <c r="L1786" i="5"/>
  <c r="N555" i="6" s="1"/>
  <c r="K1786" i="5"/>
  <c r="J1786" i="5"/>
  <c r="N1785" i="5"/>
  <c r="P556" i="6" s="1"/>
  <c r="M1785" i="5"/>
  <c r="O556" i="6" s="1"/>
  <c r="L1785" i="5"/>
  <c r="N556" i="6" s="1"/>
  <c r="K1785" i="5"/>
  <c r="J1785" i="5"/>
  <c r="O1785" i="5" s="1"/>
  <c r="N1784" i="5"/>
  <c r="M1784" i="5"/>
  <c r="O557" i="6" s="1"/>
  <c r="L1784" i="5"/>
  <c r="N557" i="6" s="1"/>
  <c r="K1784" i="5"/>
  <c r="J1784" i="5"/>
  <c r="N1783" i="5"/>
  <c r="M1783" i="5"/>
  <c r="L1783" i="5"/>
  <c r="K1783" i="5"/>
  <c r="J1783" i="5"/>
  <c r="O1783" i="5" s="1"/>
  <c r="P1783" i="5" s="1"/>
  <c r="N1782" i="5"/>
  <c r="M1782" i="5"/>
  <c r="L1782" i="5"/>
  <c r="K1782" i="5"/>
  <c r="O1782" i="5" s="1"/>
  <c r="P1782" i="5" s="1"/>
  <c r="Q559" i="6" s="1"/>
  <c r="A559" i="8" s="1"/>
  <c r="J1782" i="5"/>
  <c r="P1781" i="5"/>
  <c r="Q560" i="6" s="1"/>
  <c r="A560" i="8" s="1"/>
  <c r="N1781" i="5"/>
  <c r="P560" i="6" s="1"/>
  <c r="M1781" i="5"/>
  <c r="L1781" i="5"/>
  <c r="K1781" i="5"/>
  <c r="J1781" i="5"/>
  <c r="O1781" i="5" s="1"/>
  <c r="O1780" i="5"/>
  <c r="P1780" i="5" s="1"/>
  <c r="Q561" i="6" s="1"/>
  <c r="A561" i="8" s="1"/>
  <c r="N1780" i="5"/>
  <c r="P561" i="6" s="1"/>
  <c r="M1780" i="5"/>
  <c r="L1780" i="5"/>
  <c r="N561" i="6" s="1"/>
  <c r="K1780" i="5"/>
  <c r="J1780" i="5"/>
  <c r="P1779" i="5"/>
  <c r="N1779" i="5"/>
  <c r="P562" i="6" s="1"/>
  <c r="M1779" i="5"/>
  <c r="L1779" i="5"/>
  <c r="N562" i="6" s="1"/>
  <c r="K1779" i="5"/>
  <c r="O1779" i="5" s="1"/>
  <c r="J1779" i="5"/>
  <c r="O1778" i="5"/>
  <c r="N1778" i="5"/>
  <c r="P563" i="6" s="1"/>
  <c r="M1778" i="5"/>
  <c r="O563" i="6" s="1"/>
  <c r="L1778" i="5"/>
  <c r="N563" i="6" s="1"/>
  <c r="K1778" i="5"/>
  <c r="J1778" i="5"/>
  <c r="N1777" i="5"/>
  <c r="P564" i="6" s="1"/>
  <c r="M1777" i="5"/>
  <c r="O564" i="6" s="1"/>
  <c r="L1777" i="5"/>
  <c r="N564" i="6" s="1"/>
  <c r="K1777" i="5"/>
  <c r="J1777" i="5"/>
  <c r="O1777" i="5" s="1"/>
  <c r="N1776" i="5"/>
  <c r="M1776" i="5"/>
  <c r="O565" i="6" s="1"/>
  <c r="L1776" i="5"/>
  <c r="N565" i="6" s="1"/>
  <c r="K1776" i="5"/>
  <c r="J1776" i="5"/>
  <c r="N1775" i="5"/>
  <c r="M1775" i="5"/>
  <c r="L1775" i="5"/>
  <c r="K1775" i="5"/>
  <c r="J1775" i="5"/>
  <c r="O1775" i="5" s="1"/>
  <c r="P1775" i="5" s="1"/>
  <c r="N1774" i="5"/>
  <c r="M1774" i="5"/>
  <c r="L1774" i="5"/>
  <c r="K1774" i="5"/>
  <c r="O1774" i="5" s="1"/>
  <c r="P1774" i="5" s="1"/>
  <c r="Q567" i="6" s="1"/>
  <c r="A567" i="8" s="1"/>
  <c r="J1774" i="5"/>
  <c r="P1773" i="5"/>
  <c r="Q568" i="6" s="1"/>
  <c r="A568" i="8" s="1"/>
  <c r="N1773" i="5"/>
  <c r="P568" i="6" s="1"/>
  <c r="M1773" i="5"/>
  <c r="L1773" i="5"/>
  <c r="K1773" i="5"/>
  <c r="J1773" i="5"/>
  <c r="O1773" i="5" s="1"/>
  <c r="O1772" i="5"/>
  <c r="P1772" i="5" s="1"/>
  <c r="Q569" i="6" s="1"/>
  <c r="A569" i="8" s="1"/>
  <c r="N1772" i="5"/>
  <c r="P569" i="6" s="1"/>
  <c r="M1772" i="5"/>
  <c r="L1772" i="5"/>
  <c r="N569" i="6" s="1"/>
  <c r="K1772" i="5"/>
  <c r="J1772" i="5"/>
  <c r="N1771" i="5"/>
  <c r="P570" i="6" s="1"/>
  <c r="M1771" i="5"/>
  <c r="L1771" i="5"/>
  <c r="N570" i="6" s="1"/>
  <c r="K1771" i="5"/>
  <c r="O1771" i="5" s="1"/>
  <c r="P1771" i="5" s="1"/>
  <c r="J1771" i="5"/>
  <c r="O1770" i="5"/>
  <c r="N1770" i="5"/>
  <c r="P571" i="6" s="1"/>
  <c r="M1770" i="5"/>
  <c r="O571" i="6" s="1"/>
  <c r="L1770" i="5"/>
  <c r="N571" i="6" s="1"/>
  <c r="K1770" i="5"/>
  <c r="J1770" i="5"/>
  <c r="N1769" i="5"/>
  <c r="P572" i="6" s="1"/>
  <c r="M1769" i="5"/>
  <c r="O572" i="6" s="1"/>
  <c r="L1769" i="5"/>
  <c r="N572" i="6" s="1"/>
  <c r="K1769" i="5"/>
  <c r="J1769" i="5"/>
  <c r="O1769" i="5" s="1"/>
  <c r="N1768" i="5"/>
  <c r="M1768" i="5"/>
  <c r="O573" i="6" s="1"/>
  <c r="L1768" i="5"/>
  <c r="N573" i="6" s="1"/>
  <c r="K1768" i="5"/>
  <c r="J1768" i="5"/>
  <c r="N1767" i="5"/>
  <c r="M1767" i="5"/>
  <c r="L1767" i="5"/>
  <c r="K1767" i="5"/>
  <c r="J1767" i="5"/>
  <c r="O1767" i="5" s="1"/>
  <c r="P1767" i="5" s="1"/>
  <c r="N1766" i="5"/>
  <c r="M1766" i="5"/>
  <c r="L1766" i="5"/>
  <c r="K1766" i="5"/>
  <c r="O1766" i="5" s="1"/>
  <c r="P1766" i="5" s="1"/>
  <c r="Q575" i="6" s="1"/>
  <c r="A575" i="8" s="1"/>
  <c r="J1766" i="5"/>
  <c r="P1765" i="5"/>
  <c r="Q576" i="6" s="1"/>
  <c r="A576" i="8" s="1"/>
  <c r="N1765" i="5"/>
  <c r="P576" i="6" s="1"/>
  <c r="M1765" i="5"/>
  <c r="L1765" i="5"/>
  <c r="K1765" i="5"/>
  <c r="J1765" i="5"/>
  <c r="O1765" i="5" s="1"/>
  <c r="O1764" i="5"/>
  <c r="P1764" i="5" s="1"/>
  <c r="Q577" i="6" s="1"/>
  <c r="A577" i="8" s="1"/>
  <c r="N1764" i="5"/>
  <c r="P577" i="6" s="1"/>
  <c r="M1764" i="5"/>
  <c r="L1764" i="5"/>
  <c r="N577" i="6" s="1"/>
  <c r="K1764" i="5"/>
  <c r="J1764" i="5"/>
  <c r="P1763" i="5"/>
  <c r="N1763" i="5"/>
  <c r="P578" i="6" s="1"/>
  <c r="M1763" i="5"/>
  <c r="L1763" i="5"/>
  <c r="N578" i="6" s="1"/>
  <c r="K1763" i="5"/>
  <c r="O1763" i="5" s="1"/>
  <c r="J1763" i="5"/>
  <c r="O1762" i="5"/>
  <c r="N1762" i="5"/>
  <c r="P579" i="6" s="1"/>
  <c r="M1762" i="5"/>
  <c r="O579" i="6" s="1"/>
  <c r="L1762" i="5"/>
  <c r="N579" i="6" s="1"/>
  <c r="K1762" i="5"/>
  <c r="J1762" i="5"/>
  <c r="N1761" i="5"/>
  <c r="P580" i="6" s="1"/>
  <c r="M1761" i="5"/>
  <c r="O580" i="6" s="1"/>
  <c r="L1761" i="5"/>
  <c r="N580" i="6" s="1"/>
  <c r="K1761" i="5"/>
  <c r="J1761" i="5"/>
  <c r="O1761" i="5" s="1"/>
  <c r="N1760" i="5"/>
  <c r="M1760" i="5"/>
  <c r="O581" i="6" s="1"/>
  <c r="L1760" i="5"/>
  <c r="N581" i="6" s="1"/>
  <c r="K1760" i="5"/>
  <c r="J1760" i="5"/>
  <c r="N1759" i="5"/>
  <c r="M1759" i="5"/>
  <c r="L1759" i="5"/>
  <c r="K1759" i="5"/>
  <c r="J1759" i="5"/>
  <c r="O1759" i="5" s="1"/>
  <c r="P1759" i="5" s="1"/>
  <c r="N1758" i="5"/>
  <c r="M1758" i="5"/>
  <c r="L1758" i="5"/>
  <c r="K1758" i="5"/>
  <c r="O1758" i="5" s="1"/>
  <c r="P1758" i="5" s="1"/>
  <c r="Q583" i="6" s="1"/>
  <c r="A583" i="8" s="1"/>
  <c r="J1758" i="5"/>
  <c r="P1757" i="5"/>
  <c r="Q584" i="6" s="1"/>
  <c r="A584" i="8" s="1"/>
  <c r="N1757" i="5"/>
  <c r="P584" i="6" s="1"/>
  <c r="M1757" i="5"/>
  <c r="L1757" i="5"/>
  <c r="K1757" i="5"/>
  <c r="J1757" i="5"/>
  <c r="O1757" i="5" s="1"/>
  <c r="O1756" i="5"/>
  <c r="P1756" i="5" s="1"/>
  <c r="Q585" i="6" s="1"/>
  <c r="A585" i="8" s="1"/>
  <c r="N1756" i="5"/>
  <c r="P585" i="6" s="1"/>
  <c r="M1756" i="5"/>
  <c r="L1756" i="5"/>
  <c r="N585" i="6" s="1"/>
  <c r="K1756" i="5"/>
  <c r="J1756" i="5"/>
  <c r="N1755" i="5"/>
  <c r="P586" i="6" s="1"/>
  <c r="M1755" i="5"/>
  <c r="L1755" i="5"/>
  <c r="N586" i="6" s="1"/>
  <c r="K1755" i="5"/>
  <c r="O1755" i="5" s="1"/>
  <c r="P1755" i="5" s="1"/>
  <c r="J1755" i="5"/>
  <c r="O1754" i="5"/>
  <c r="N1754" i="5"/>
  <c r="P587" i="6" s="1"/>
  <c r="M1754" i="5"/>
  <c r="O587" i="6" s="1"/>
  <c r="L1754" i="5"/>
  <c r="N587" i="6" s="1"/>
  <c r="K1754" i="5"/>
  <c r="J1754" i="5"/>
  <c r="N1753" i="5"/>
  <c r="P588" i="6" s="1"/>
  <c r="M1753" i="5"/>
  <c r="O588" i="6" s="1"/>
  <c r="L1753" i="5"/>
  <c r="N588" i="6" s="1"/>
  <c r="K1753" i="5"/>
  <c r="J1753" i="5"/>
  <c r="O1753" i="5" s="1"/>
  <c r="N1752" i="5"/>
  <c r="M1752" i="5"/>
  <c r="O589" i="6" s="1"/>
  <c r="L1752" i="5"/>
  <c r="N589" i="6" s="1"/>
  <c r="K1752" i="5"/>
  <c r="J1752" i="5"/>
  <c r="N1751" i="5"/>
  <c r="M1751" i="5"/>
  <c r="L1751" i="5"/>
  <c r="K1751" i="5"/>
  <c r="J1751" i="5"/>
  <c r="O1751" i="5" s="1"/>
  <c r="P1751" i="5" s="1"/>
  <c r="N1750" i="5"/>
  <c r="M1750" i="5"/>
  <c r="L1750" i="5"/>
  <c r="K1750" i="5"/>
  <c r="O1750" i="5" s="1"/>
  <c r="P1750" i="5" s="1"/>
  <c r="Q591" i="6" s="1"/>
  <c r="A591" i="8" s="1"/>
  <c r="J1750" i="5"/>
  <c r="P1749" i="5"/>
  <c r="Q592" i="6" s="1"/>
  <c r="A592" i="8" s="1"/>
  <c r="N1749" i="5"/>
  <c r="P592" i="6" s="1"/>
  <c r="M1749" i="5"/>
  <c r="L1749" i="5"/>
  <c r="K1749" i="5"/>
  <c r="J1749" i="5"/>
  <c r="O1749" i="5" s="1"/>
  <c r="O1748" i="5"/>
  <c r="P1748" i="5" s="1"/>
  <c r="Q593" i="6" s="1"/>
  <c r="A593" i="8" s="1"/>
  <c r="N1748" i="5"/>
  <c r="P593" i="6" s="1"/>
  <c r="M1748" i="5"/>
  <c r="L1748" i="5"/>
  <c r="N593" i="6" s="1"/>
  <c r="K1748" i="5"/>
  <c r="J1748" i="5"/>
  <c r="P1747" i="5"/>
  <c r="N1747" i="5"/>
  <c r="P594" i="6" s="1"/>
  <c r="M1747" i="5"/>
  <c r="L1747" i="5"/>
  <c r="N594" i="6" s="1"/>
  <c r="K1747" i="5"/>
  <c r="O1747" i="5" s="1"/>
  <c r="J1747" i="5"/>
  <c r="O1746" i="5"/>
  <c r="N1746" i="5"/>
  <c r="P595" i="6" s="1"/>
  <c r="M1746" i="5"/>
  <c r="O595" i="6" s="1"/>
  <c r="L1746" i="5"/>
  <c r="N595" i="6" s="1"/>
  <c r="K1746" i="5"/>
  <c r="J1746" i="5"/>
  <c r="N1745" i="5"/>
  <c r="P596" i="6" s="1"/>
  <c r="M1745" i="5"/>
  <c r="O596" i="6" s="1"/>
  <c r="L1745" i="5"/>
  <c r="N596" i="6" s="1"/>
  <c r="K1745" i="5"/>
  <c r="J1745" i="5"/>
  <c r="O1745" i="5" s="1"/>
  <c r="N1744" i="5"/>
  <c r="M1744" i="5"/>
  <c r="O597" i="6" s="1"/>
  <c r="L1744" i="5"/>
  <c r="N597" i="6" s="1"/>
  <c r="K1744" i="5"/>
  <c r="J1744" i="5"/>
  <c r="N1743" i="5"/>
  <c r="M1743" i="5"/>
  <c r="L1743" i="5"/>
  <c r="K1743" i="5"/>
  <c r="J1743" i="5"/>
  <c r="O1743" i="5" s="1"/>
  <c r="P1743" i="5" s="1"/>
  <c r="N1742" i="5"/>
  <c r="M1742" i="5"/>
  <c r="L1742" i="5"/>
  <c r="K1742" i="5"/>
  <c r="O1742" i="5" s="1"/>
  <c r="P1742" i="5" s="1"/>
  <c r="Q599" i="6" s="1"/>
  <c r="A599" i="8" s="1"/>
  <c r="J1742" i="5"/>
  <c r="P1741" i="5"/>
  <c r="Q600" i="6" s="1"/>
  <c r="A600" i="8" s="1"/>
  <c r="N1741" i="5"/>
  <c r="P600" i="6" s="1"/>
  <c r="M1741" i="5"/>
  <c r="L1741" i="5"/>
  <c r="K1741" i="5"/>
  <c r="J1741" i="5"/>
  <c r="O1741" i="5" s="1"/>
  <c r="O1740" i="5"/>
  <c r="P1740" i="5" s="1"/>
  <c r="Q601" i="6" s="1"/>
  <c r="A601" i="8" s="1"/>
  <c r="N1740" i="5"/>
  <c r="P601" i="6" s="1"/>
  <c r="M1740" i="5"/>
  <c r="L1740" i="5"/>
  <c r="N601" i="6" s="1"/>
  <c r="K1740" i="5"/>
  <c r="J1740" i="5"/>
  <c r="N1739" i="5"/>
  <c r="P602" i="6" s="1"/>
  <c r="M1739" i="5"/>
  <c r="L1739" i="5"/>
  <c r="N602" i="6" s="1"/>
  <c r="K1739" i="5"/>
  <c r="O1739" i="5" s="1"/>
  <c r="P1739" i="5" s="1"/>
  <c r="J1739" i="5"/>
  <c r="O1738" i="5"/>
  <c r="N1738" i="5"/>
  <c r="P603" i="6" s="1"/>
  <c r="M1738" i="5"/>
  <c r="O603" i="6" s="1"/>
  <c r="L1738" i="5"/>
  <c r="N603" i="6" s="1"/>
  <c r="K1738" i="5"/>
  <c r="J1738" i="5"/>
  <c r="N1737" i="5"/>
  <c r="P604" i="6" s="1"/>
  <c r="M1737" i="5"/>
  <c r="O604" i="6" s="1"/>
  <c r="L1737" i="5"/>
  <c r="N604" i="6" s="1"/>
  <c r="K1737" i="5"/>
  <c r="J1737" i="5"/>
  <c r="O1737" i="5" s="1"/>
  <c r="N1736" i="5"/>
  <c r="M1736" i="5"/>
  <c r="O605" i="6" s="1"/>
  <c r="L1736" i="5"/>
  <c r="N605" i="6" s="1"/>
  <c r="K1736" i="5"/>
  <c r="J1736" i="5"/>
  <c r="N1735" i="5"/>
  <c r="M1735" i="5"/>
  <c r="L1735" i="5"/>
  <c r="K1735" i="5"/>
  <c r="J1735" i="5"/>
  <c r="O1735" i="5" s="1"/>
  <c r="P1735" i="5" s="1"/>
  <c r="N1734" i="5"/>
  <c r="P607" i="6" s="1"/>
  <c r="M1734" i="5"/>
  <c r="L1734" i="5"/>
  <c r="K1734" i="5"/>
  <c r="O1734" i="5" s="1"/>
  <c r="P1734" i="5" s="1"/>
  <c r="Q607" i="6" s="1"/>
  <c r="A607" i="8" s="1"/>
  <c r="J1734" i="5"/>
  <c r="P1733" i="5"/>
  <c r="Q608" i="6" s="1"/>
  <c r="A608" i="8" s="1"/>
  <c r="N1733" i="5"/>
  <c r="P608" i="6" s="1"/>
  <c r="M1733" i="5"/>
  <c r="L1733" i="5"/>
  <c r="K1733" i="5"/>
  <c r="J1733" i="5"/>
  <c r="O1733" i="5" s="1"/>
  <c r="O1732" i="5"/>
  <c r="P1732" i="5" s="1"/>
  <c r="Q609" i="6" s="1"/>
  <c r="A609" i="8" s="1"/>
  <c r="N1732" i="5"/>
  <c r="P609" i="6" s="1"/>
  <c r="M1732" i="5"/>
  <c r="L1732" i="5"/>
  <c r="N609" i="6" s="1"/>
  <c r="K1732" i="5"/>
  <c r="J1732" i="5"/>
  <c r="P1731" i="5"/>
  <c r="N1731" i="5"/>
  <c r="P610" i="6" s="1"/>
  <c r="M1731" i="5"/>
  <c r="L1731" i="5"/>
  <c r="K1731" i="5"/>
  <c r="O1731" i="5" s="1"/>
  <c r="J1731" i="5"/>
  <c r="O1730" i="5"/>
  <c r="N1730" i="5"/>
  <c r="P611" i="6" s="1"/>
  <c r="M1730" i="5"/>
  <c r="O611" i="6" s="1"/>
  <c r="L1730" i="5"/>
  <c r="N611" i="6" s="1"/>
  <c r="K1730" i="5"/>
  <c r="J1730" i="5"/>
  <c r="N1729" i="5"/>
  <c r="P612" i="6" s="1"/>
  <c r="M1729" i="5"/>
  <c r="O612" i="6" s="1"/>
  <c r="L1729" i="5"/>
  <c r="N612" i="6" s="1"/>
  <c r="K1729" i="5"/>
  <c r="J1729" i="5"/>
  <c r="O1729" i="5" s="1"/>
  <c r="N1728" i="5"/>
  <c r="M1728" i="5"/>
  <c r="O613" i="6" s="1"/>
  <c r="L1728" i="5"/>
  <c r="N613" i="6" s="1"/>
  <c r="K1728" i="5"/>
  <c r="J1728" i="5"/>
  <c r="N1727" i="5"/>
  <c r="M1727" i="5"/>
  <c r="L1727" i="5"/>
  <c r="K1727" i="5"/>
  <c r="J1727" i="5"/>
  <c r="O1727" i="5" s="1"/>
  <c r="P1727" i="5" s="1"/>
  <c r="N1726" i="5"/>
  <c r="P615" i="6" s="1"/>
  <c r="M1726" i="5"/>
  <c r="L1726" i="5"/>
  <c r="K1726" i="5"/>
  <c r="O1726" i="5" s="1"/>
  <c r="P1726" i="5" s="1"/>
  <c r="Q615" i="6" s="1"/>
  <c r="A615" i="8" s="1"/>
  <c r="J1726" i="5"/>
  <c r="P1725" i="5"/>
  <c r="Q616" i="6" s="1"/>
  <c r="A616" i="8" s="1"/>
  <c r="N1725" i="5"/>
  <c r="P616" i="6" s="1"/>
  <c r="M1725" i="5"/>
  <c r="L1725" i="5"/>
  <c r="K1725" i="5"/>
  <c r="J1725" i="5"/>
  <c r="O1725" i="5" s="1"/>
  <c r="O1724" i="5"/>
  <c r="P1724" i="5" s="1"/>
  <c r="Q617" i="6" s="1"/>
  <c r="A617" i="8" s="1"/>
  <c r="N1724" i="5"/>
  <c r="P617" i="6" s="1"/>
  <c r="M1724" i="5"/>
  <c r="L1724" i="5"/>
  <c r="N617" i="6" s="1"/>
  <c r="K1724" i="5"/>
  <c r="J1724" i="5"/>
  <c r="N1723" i="5"/>
  <c r="P618" i="6" s="1"/>
  <c r="M1723" i="5"/>
  <c r="L1723" i="5"/>
  <c r="K1723" i="5"/>
  <c r="O1723" i="5" s="1"/>
  <c r="P1723" i="5" s="1"/>
  <c r="J1723" i="5"/>
  <c r="O1722" i="5"/>
  <c r="N1722" i="5"/>
  <c r="P619" i="6" s="1"/>
  <c r="M1722" i="5"/>
  <c r="O619" i="6" s="1"/>
  <c r="L1722" i="5"/>
  <c r="N619" i="6" s="1"/>
  <c r="K1722" i="5"/>
  <c r="J1722" i="5"/>
  <c r="N1721" i="5"/>
  <c r="P620" i="6" s="1"/>
  <c r="M1721" i="5"/>
  <c r="O620" i="6" s="1"/>
  <c r="L1721" i="5"/>
  <c r="N620" i="6" s="1"/>
  <c r="K1721" i="5"/>
  <c r="J1721" i="5"/>
  <c r="O1721" i="5" s="1"/>
  <c r="N1720" i="5"/>
  <c r="M1720" i="5"/>
  <c r="O621" i="6" s="1"/>
  <c r="L1720" i="5"/>
  <c r="N621" i="6" s="1"/>
  <c r="K1720" i="5"/>
  <c r="J1720" i="5"/>
  <c r="N1719" i="5"/>
  <c r="M1719" i="5"/>
  <c r="L1719" i="5"/>
  <c r="K1719" i="5"/>
  <c r="J1719" i="5"/>
  <c r="O1719" i="5" s="1"/>
  <c r="P1719" i="5" s="1"/>
  <c r="N1718" i="5"/>
  <c r="P623" i="6" s="1"/>
  <c r="M1718" i="5"/>
  <c r="L1718" i="5"/>
  <c r="K1718" i="5"/>
  <c r="O1718" i="5" s="1"/>
  <c r="P1718" i="5" s="1"/>
  <c r="Q623" i="6" s="1"/>
  <c r="A623" i="8" s="1"/>
  <c r="J1718" i="5"/>
  <c r="P1717" i="5"/>
  <c r="Q624" i="6" s="1"/>
  <c r="A624" i="8" s="1"/>
  <c r="N1717" i="5"/>
  <c r="P624" i="6" s="1"/>
  <c r="M1717" i="5"/>
  <c r="L1717" i="5"/>
  <c r="K1717" i="5"/>
  <c r="J1717" i="5"/>
  <c r="O1717" i="5" s="1"/>
  <c r="O1716" i="5"/>
  <c r="P1716" i="5" s="1"/>
  <c r="Q625" i="6" s="1"/>
  <c r="A625" i="8" s="1"/>
  <c r="N1716" i="5"/>
  <c r="P625" i="6" s="1"/>
  <c r="M1716" i="5"/>
  <c r="L1716" i="5"/>
  <c r="N625" i="6" s="1"/>
  <c r="K1716" i="5"/>
  <c r="J1716" i="5"/>
  <c r="P1715" i="5"/>
  <c r="N1715" i="5"/>
  <c r="P626" i="6" s="1"/>
  <c r="M1715" i="5"/>
  <c r="L1715" i="5"/>
  <c r="K1715" i="5"/>
  <c r="O1715" i="5" s="1"/>
  <c r="J1715" i="5"/>
  <c r="O1714" i="5"/>
  <c r="N1714" i="5"/>
  <c r="P627" i="6" s="1"/>
  <c r="M1714" i="5"/>
  <c r="O627" i="6" s="1"/>
  <c r="L1714" i="5"/>
  <c r="N627" i="6" s="1"/>
  <c r="K1714" i="5"/>
  <c r="J1714" i="5"/>
  <c r="N1713" i="5"/>
  <c r="P628" i="6" s="1"/>
  <c r="M1713" i="5"/>
  <c r="O628" i="6" s="1"/>
  <c r="L1713" i="5"/>
  <c r="N628" i="6" s="1"/>
  <c r="K1713" i="5"/>
  <c r="J1713" i="5"/>
  <c r="O1713" i="5" s="1"/>
  <c r="N1712" i="5"/>
  <c r="M1712" i="5"/>
  <c r="O629" i="6" s="1"/>
  <c r="L1712" i="5"/>
  <c r="N629" i="6" s="1"/>
  <c r="K1712" i="5"/>
  <c r="J1712" i="5"/>
  <c r="N1711" i="5"/>
  <c r="M1711" i="5"/>
  <c r="L1711" i="5"/>
  <c r="K1711" i="5"/>
  <c r="J1711" i="5"/>
  <c r="O1711" i="5" s="1"/>
  <c r="P1711" i="5" s="1"/>
  <c r="N1710" i="5"/>
  <c r="P631" i="6" s="1"/>
  <c r="M1710" i="5"/>
  <c r="L1710" i="5"/>
  <c r="K1710" i="5"/>
  <c r="O1710" i="5" s="1"/>
  <c r="P1710" i="5" s="1"/>
  <c r="Q631" i="6" s="1"/>
  <c r="A631" i="8" s="1"/>
  <c r="J1710" i="5"/>
  <c r="P1709" i="5"/>
  <c r="Q632" i="6" s="1"/>
  <c r="A632" i="8" s="1"/>
  <c r="N1709" i="5"/>
  <c r="P632" i="6" s="1"/>
  <c r="M1709" i="5"/>
  <c r="L1709" i="5"/>
  <c r="K1709" i="5"/>
  <c r="J1709" i="5"/>
  <c r="O1709" i="5" s="1"/>
  <c r="O1708" i="5"/>
  <c r="P1708" i="5" s="1"/>
  <c r="Q633" i="6" s="1"/>
  <c r="A633" i="8" s="1"/>
  <c r="N1708" i="5"/>
  <c r="P633" i="6" s="1"/>
  <c r="M1708" i="5"/>
  <c r="L1708" i="5"/>
  <c r="N633" i="6" s="1"/>
  <c r="K1708" i="5"/>
  <c r="J1708" i="5"/>
  <c r="N1707" i="5"/>
  <c r="P634" i="6" s="1"/>
  <c r="M1707" i="5"/>
  <c r="L1707" i="5"/>
  <c r="K1707" i="5"/>
  <c r="O1707" i="5" s="1"/>
  <c r="P1707" i="5" s="1"/>
  <c r="J1707" i="5"/>
  <c r="O1706" i="5"/>
  <c r="N1706" i="5"/>
  <c r="P635" i="6" s="1"/>
  <c r="M1706" i="5"/>
  <c r="O635" i="6" s="1"/>
  <c r="L1706" i="5"/>
  <c r="N635" i="6" s="1"/>
  <c r="K1706" i="5"/>
  <c r="J1706" i="5"/>
  <c r="N1705" i="5"/>
  <c r="P636" i="6" s="1"/>
  <c r="M1705" i="5"/>
  <c r="O636" i="6" s="1"/>
  <c r="L1705" i="5"/>
  <c r="N636" i="6" s="1"/>
  <c r="K1705" i="5"/>
  <c r="J1705" i="5"/>
  <c r="O1705" i="5" s="1"/>
  <c r="N1704" i="5"/>
  <c r="M1704" i="5"/>
  <c r="O637" i="6" s="1"/>
  <c r="L1704" i="5"/>
  <c r="N637" i="6" s="1"/>
  <c r="K1704" i="5"/>
  <c r="J1704" i="5"/>
  <c r="N1703" i="5"/>
  <c r="M1703" i="5"/>
  <c r="L1703" i="5"/>
  <c r="K1703" i="5"/>
  <c r="J1703" i="5"/>
  <c r="O1703" i="5" s="1"/>
  <c r="P1703" i="5" s="1"/>
  <c r="N1702" i="5"/>
  <c r="P639" i="6" s="1"/>
  <c r="M1702" i="5"/>
  <c r="L1702" i="5"/>
  <c r="K1702" i="5"/>
  <c r="O1702" i="5" s="1"/>
  <c r="P1702" i="5" s="1"/>
  <c r="Q639" i="6" s="1"/>
  <c r="A639" i="8" s="1"/>
  <c r="J1702" i="5"/>
  <c r="P1701" i="5"/>
  <c r="Q640" i="6" s="1"/>
  <c r="A640" i="8" s="1"/>
  <c r="N1701" i="5"/>
  <c r="P640" i="6" s="1"/>
  <c r="M1701" i="5"/>
  <c r="L1701" i="5"/>
  <c r="K1701" i="5"/>
  <c r="J1701" i="5"/>
  <c r="O1701" i="5" s="1"/>
  <c r="O1700" i="5"/>
  <c r="P1700" i="5" s="1"/>
  <c r="Q641" i="6" s="1"/>
  <c r="A641" i="8" s="1"/>
  <c r="N1700" i="5"/>
  <c r="P641" i="6" s="1"/>
  <c r="M1700" i="5"/>
  <c r="L1700" i="5"/>
  <c r="N641" i="6" s="1"/>
  <c r="K1700" i="5"/>
  <c r="J1700" i="5"/>
  <c r="P1699" i="5"/>
  <c r="N1699" i="5"/>
  <c r="P642" i="6" s="1"/>
  <c r="M1699" i="5"/>
  <c r="L1699" i="5"/>
  <c r="K1699" i="5"/>
  <c r="O1699" i="5" s="1"/>
  <c r="J1699" i="5"/>
  <c r="O1698" i="5"/>
  <c r="N1698" i="5"/>
  <c r="P643" i="6" s="1"/>
  <c r="M1698" i="5"/>
  <c r="O643" i="6" s="1"/>
  <c r="L1698" i="5"/>
  <c r="N643" i="6" s="1"/>
  <c r="K1698" i="5"/>
  <c r="J1698" i="5"/>
  <c r="N1697" i="5"/>
  <c r="P644" i="6" s="1"/>
  <c r="M1697" i="5"/>
  <c r="O644" i="6" s="1"/>
  <c r="L1697" i="5"/>
  <c r="N644" i="6" s="1"/>
  <c r="K1697" i="5"/>
  <c r="J1697" i="5"/>
  <c r="O1697" i="5" s="1"/>
  <c r="N1696" i="5"/>
  <c r="M1696" i="5"/>
  <c r="O645" i="6" s="1"/>
  <c r="L1696" i="5"/>
  <c r="N645" i="6" s="1"/>
  <c r="K1696" i="5"/>
  <c r="J1696" i="5"/>
  <c r="N1695" i="5"/>
  <c r="M1695" i="5"/>
  <c r="L1695" i="5"/>
  <c r="K1695" i="5"/>
  <c r="J1695" i="5"/>
  <c r="O1695" i="5" s="1"/>
  <c r="P1695" i="5" s="1"/>
  <c r="N1694" i="5"/>
  <c r="P647" i="6" s="1"/>
  <c r="M1694" i="5"/>
  <c r="L1694" i="5"/>
  <c r="K1694" i="5"/>
  <c r="O1694" i="5" s="1"/>
  <c r="P1694" i="5" s="1"/>
  <c r="Q647" i="6" s="1"/>
  <c r="A647" i="8" s="1"/>
  <c r="J1694" i="5"/>
  <c r="P1693" i="5"/>
  <c r="Q648" i="6" s="1"/>
  <c r="A648" i="8" s="1"/>
  <c r="N1693" i="5"/>
  <c r="P648" i="6" s="1"/>
  <c r="M1693" i="5"/>
  <c r="L1693" i="5"/>
  <c r="K1693" i="5"/>
  <c r="J1693" i="5"/>
  <c r="O1693" i="5" s="1"/>
  <c r="O1692" i="5"/>
  <c r="P1692" i="5" s="1"/>
  <c r="Q649" i="6" s="1"/>
  <c r="A649" i="8" s="1"/>
  <c r="N1692" i="5"/>
  <c r="P649" i="6" s="1"/>
  <c r="M1692" i="5"/>
  <c r="L1692" i="5"/>
  <c r="N649" i="6" s="1"/>
  <c r="K1692" i="5"/>
  <c r="J1692" i="5"/>
  <c r="N1691" i="5"/>
  <c r="P650" i="6" s="1"/>
  <c r="M1691" i="5"/>
  <c r="L1691" i="5"/>
  <c r="K1691" i="5"/>
  <c r="O1691" i="5" s="1"/>
  <c r="P1691" i="5" s="1"/>
  <c r="J1691" i="5"/>
  <c r="O1690" i="5"/>
  <c r="N1690" i="5"/>
  <c r="P651" i="6" s="1"/>
  <c r="M1690" i="5"/>
  <c r="O651" i="6" s="1"/>
  <c r="L1690" i="5"/>
  <c r="N651" i="6" s="1"/>
  <c r="K1690" i="5"/>
  <c r="J1690" i="5"/>
  <c r="N1689" i="5"/>
  <c r="P652" i="6" s="1"/>
  <c r="M1689" i="5"/>
  <c r="O652" i="6" s="1"/>
  <c r="L1689" i="5"/>
  <c r="N652" i="6" s="1"/>
  <c r="K1689" i="5"/>
  <c r="J1689" i="5"/>
  <c r="O1689" i="5" s="1"/>
  <c r="N1688" i="5"/>
  <c r="M1688" i="5"/>
  <c r="L1688" i="5"/>
  <c r="N653" i="6" s="1"/>
  <c r="K1688" i="5"/>
  <c r="J1688" i="5"/>
  <c r="N1687" i="5"/>
  <c r="M1687" i="5"/>
  <c r="L1687" i="5"/>
  <c r="K1687" i="5"/>
  <c r="J1687" i="5"/>
  <c r="O1687" i="5" s="1"/>
  <c r="P1687" i="5" s="1"/>
  <c r="N1686" i="5"/>
  <c r="M1686" i="5"/>
  <c r="L1686" i="5"/>
  <c r="K1686" i="5"/>
  <c r="O1686" i="5" s="1"/>
  <c r="P1686" i="5" s="1"/>
  <c r="J1686" i="5"/>
  <c r="P1685" i="5"/>
  <c r="N1685" i="5"/>
  <c r="M1685" i="5"/>
  <c r="L1685" i="5"/>
  <c r="K1685" i="5"/>
  <c r="J1685" i="5"/>
  <c r="O1685" i="5" s="1"/>
  <c r="O1684" i="5"/>
  <c r="P1684" i="5" s="1"/>
  <c r="N1684" i="5"/>
  <c r="P657" i="6" s="1"/>
  <c r="M1684" i="5"/>
  <c r="O657" i="6" s="1"/>
  <c r="L1684" i="5"/>
  <c r="N657" i="6" s="1"/>
  <c r="K1684" i="5"/>
  <c r="J1684" i="5"/>
  <c r="P1683" i="5"/>
  <c r="N1683" i="5"/>
  <c r="P658" i="6" s="1"/>
  <c r="M1683" i="5"/>
  <c r="O658" i="6" s="1"/>
  <c r="L1683" i="5"/>
  <c r="N658" i="6" s="1"/>
  <c r="K1683" i="5"/>
  <c r="O1683" i="5" s="1"/>
  <c r="J1683" i="5"/>
  <c r="O1682" i="5"/>
  <c r="N1682" i="5"/>
  <c r="P659" i="6" s="1"/>
  <c r="M1682" i="5"/>
  <c r="O659" i="6" s="1"/>
  <c r="L1682" i="5"/>
  <c r="N659" i="6" s="1"/>
  <c r="K1682" i="5"/>
  <c r="J1682" i="5"/>
  <c r="N1681" i="5"/>
  <c r="P660" i="6" s="1"/>
  <c r="M1681" i="5"/>
  <c r="O660" i="6" s="1"/>
  <c r="L1681" i="5"/>
  <c r="N660" i="6" s="1"/>
  <c r="K1681" i="5"/>
  <c r="J1681" i="5"/>
  <c r="O1681" i="5" s="1"/>
  <c r="N1680" i="5"/>
  <c r="M1680" i="5"/>
  <c r="L1680" i="5"/>
  <c r="N661" i="6" s="1"/>
  <c r="K1680" i="5"/>
  <c r="J1680" i="5"/>
  <c r="N1679" i="5"/>
  <c r="M1679" i="5"/>
  <c r="L1679" i="5"/>
  <c r="K1679" i="5"/>
  <c r="J1679" i="5"/>
  <c r="O1679" i="5" s="1"/>
  <c r="N1678" i="5"/>
  <c r="M1678" i="5"/>
  <c r="L1678" i="5"/>
  <c r="K1678" i="5"/>
  <c r="O1678" i="5" s="1"/>
  <c r="P1678" i="5" s="1"/>
  <c r="J1678" i="5"/>
  <c r="P1677" i="5"/>
  <c r="N1677" i="5"/>
  <c r="P664" i="6" s="1"/>
  <c r="M1677" i="5"/>
  <c r="O664" i="6" s="1"/>
  <c r="L1677" i="5"/>
  <c r="K1677" i="5"/>
  <c r="J1677" i="5"/>
  <c r="O1677" i="5" s="1"/>
  <c r="O1676" i="5"/>
  <c r="P1676" i="5" s="1"/>
  <c r="N1676" i="5"/>
  <c r="M1676" i="5"/>
  <c r="O665" i="6" s="1"/>
  <c r="L1676" i="5"/>
  <c r="K1676" i="5"/>
  <c r="J1676" i="5"/>
  <c r="N1675" i="5"/>
  <c r="P666" i="6" s="1"/>
  <c r="M1675" i="5"/>
  <c r="O666" i="6" s="1"/>
  <c r="L1675" i="5"/>
  <c r="N666" i="6" s="1"/>
  <c r="K1675" i="5"/>
  <c r="O1675" i="5" s="1"/>
  <c r="P1675" i="5" s="1"/>
  <c r="J1675" i="5"/>
  <c r="O1674" i="5"/>
  <c r="N1674" i="5"/>
  <c r="P667" i="6" s="1"/>
  <c r="M1674" i="5"/>
  <c r="O667" i="6" s="1"/>
  <c r="L1674" i="5"/>
  <c r="N667" i="6" s="1"/>
  <c r="K1674" i="5"/>
  <c r="J1674" i="5"/>
  <c r="N1673" i="5"/>
  <c r="P668" i="6" s="1"/>
  <c r="M1673" i="5"/>
  <c r="O668" i="6" s="1"/>
  <c r="L1673" i="5"/>
  <c r="N668" i="6" s="1"/>
  <c r="K1673" i="5"/>
  <c r="J1673" i="5"/>
  <c r="O1673" i="5" s="1"/>
  <c r="N1672" i="5"/>
  <c r="M1672" i="5"/>
  <c r="L1672" i="5"/>
  <c r="N669" i="6" s="1"/>
  <c r="K1672" i="5"/>
  <c r="J1672" i="5"/>
  <c r="N1671" i="5"/>
  <c r="M1671" i="5"/>
  <c r="L1671" i="5"/>
  <c r="K1671" i="5"/>
  <c r="J1671" i="5"/>
  <c r="O1671" i="5" s="1"/>
  <c r="P1671" i="5" s="1"/>
  <c r="N1670" i="5"/>
  <c r="M1670" i="5"/>
  <c r="L1670" i="5"/>
  <c r="K1670" i="5"/>
  <c r="O1670" i="5" s="1"/>
  <c r="P1670" i="5" s="1"/>
  <c r="J1670" i="5"/>
  <c r="P1669" i="5"/>
  <c r="N1669" i="5"/>
  <c r="M1669" i="5"/>
  <c r="L1669" i="5"/>
  <c r="K1669" i="5"/>
  <c r="J1669" i="5"/>
  <c r="O1669" i="5" s="1"/>
  <c r="O1668" i="5"/>
  <c r="P1668" i="5" s="1"/>
  <c r="N1668" i="5"/>
  <c r="P673" i="6" s="1"/>
  <c r="M1668" i="5"/>
  <c r="O673" i="6" s="1"/>
  <c r="L1668" i="5"/>
  <c r="N673" i="6" s="1"/>
  <c r="K1668" i="5"/>
  <c r="J1668" i="5"/>
  <c r="P1667" i="5"/>
  <c r="N1667" i="5"/>
  <c r="P674" i="6" s="1"/>
  <c r="M1667" i="5"/>
  <c r="O674" i="6" s="1"/>
  <c r="L1667" i="5"/>
  <c r="N674" i="6" s="1"/>
  <c r="K1667" i="5"/>
  <c r="O1667" i="5" s="1"/>
  <c r="J1667" i="5"/>
  <c r="O1666" i="5"/>
  <c r="N1666" i="5"/>
  <c r="P675" i="6" s="1"/>
  <c r="M1666" i="5"/>
  <c r="O675" i="6" s="1"/>
  <c r="L1666" i="5"/>
  <c r="N675" i="6" s="1"/>
  <c r="K1666" i="5"/>
  <c r="J1666" i="5"/>
  <c r="N1665" i="5"/>
  <c r="P676" i="6" s="1"/>
  <c r="M1665" i="5"/>
  <c r="O676" i="6" s="1"/>
  <c r="L1665" i="5"/>
  <c r="N676" i="6" s="1"/>
  <c r="K1665" i="5"/>
  <c r="J1665" i="5"/>
  <c r="O1665" i="5" s="1"/>
  <c r="N1664" i="5"/>
  <c r="M1664" i="5"/>
  <c r="L1664" i="5"/>
  <c r="N677" i="6" s="1"/>
  <c r="K1664" i="5"/>
  <c r="J1664" i="5"/>
  <c r="N1663" i="5"/>
  <c r="M1663" i="5"/>
  <c r="L1663" i="5"/>
  <c r="K1663" i="5"/>
  <c r="J1663" i="5"/>
  <c r="O1663" i="5" s="1"/>
  <c r="P1663" i="5" s="1"/>
  <c r="Q678" i="6" s="1"/>
  <c r="A678" i="8" s="1"/>
  <c r="N1662" i="5"/>
  <c r="P679" i="6" s="1"/>
  <c r="M1662" i="5"/>
  <c r="L1662" i="5"/>
  <c r="K1662" i="5"/>
  <c r="O1662" i="5" s="1"/>
  <c r="P1662" i="5" s="1"/>
  <c r="Q679" i="6" s="1"/>
  <c r="A679" i="8" s="1"/>
  <c r="J1662" i="5"/>
  <c r="P1661" i="5"/>
  <c r="N1661" i="5"/>
  <c r="M1661" i="5"/>
  <c r="L1661" i="5"/>
  <c r="K1661" i="5"/>
  <c r="J1661" i="5"/>
  <c r="O1661" i="5" s="1"/>
  <c r="O1660" i="5"/>
  <c r="P1660" i="5" s="1"/>
  <c r="N1660" i="5"/>
  <c r="P681" i="6" s="1"/>
  <c r="M1660" i="5"/>
  <c r="O681" i="6" s="1"/>
  <c r="L1660" i="5"/>
  <c r="N681" i="6" s="1"/>
  <c r="K1660" i="5"/>
  <c r="J1660" i="5"/>
  <c r="N1659" i="5"/>
  <c r="P682" i="6" s="1"/>
  <c r="M1659" i="5"/>
  <c r="O682" i="6" s="1"/>
  <c r="L1659" i="5"/>
  <c r="N682" i="6" s="1"/>
  <c r="K1659" i="5"/>
  <c r="O1659" i="5" s="1"/>
  <c r="P1659" i="5" s="1"/>
  <c r="J1659" i="5"/>
  <c r="O1658" i="5"/>
  <c r="N1658" i="5"/>
  <c r="P683" i="6" s="1"/>
  <c r="M1658" i="5"/>
  <c r="O683" i="6" s="1"/>
  <c r="L1658" i="5"/>
  <c r="N683" i="6" s="1"/>
  <c r="K1658" i="5"/>
  <c r="J1658" i="5"/>
  <c r="N1657" i="5"/>
  <c r="P684" i="6" s="1"/>
  <c r="M1657" i="5"/>
  <c r="O684" i="6" s="1"/>
  <c r="L1657" i="5"/>
  <c r="N684" i="6" s="1"/>
  <c r="K1657" i="5"/>
  <c r="J1657" i="5"/>
  <c r="O1657" i="5" s="1"/>
  <c r="N1656" i="5"/>
  <c r="M1656" i="5"/>
  <c r="L1656" i="5"/>
  <c r="N685" i="6" s="1"/>
  <c r="K1656" i="5"/>
  <c r="J1656" i="5"/>
  <c r="N1655" i="5"/>
  <c r="M1655" i="5"/>
  <c r="L1655" i="5"/>
  <c r="K1655" i="5"/>
  <c r="J1655" i="5"/>
  <c r="O1655" i="5" s="1"/>
  <c r="P1655" i="5" s="1"/>
  <c r="Q686" i="6" s="1"/>
  <c r="A686" i="8" s="1"/>
  <c r="N1654" i="5"/>
  <c r="P687" i="6" s="1"/>
  <c r="M1654" i="5"/>
  <c r="L1654" i="5"/>
  <c r="K1654" i="5"/>
  <c r="O1654" i="5" s="1"/>
  <c r="P1654" i="5" s="1"/>
  <c r="J1654" i="5"/>
  <c r="P1653" i="5"/>
  <c r="Q688" i="6" s="1"/>
  <c r="A688" i="8" s="1"/>
  <c r="N1653" i="5"/>
  <c r="P688" i="6" s="1"/>
  <c r="M1653" i="5"/>
  <c r="O688" i="6" s="1"/>
  <c r="L1653" i="5"/>
  <c r="K1653" i="5"/>
  <c r="J1653" i="5"/>
  <c r="O1653" i="5" s="1"/>
  <c r="O1652" i="5"/>
  <c r="P1652" i="5" s="1"/>
  <c r="N1652" i="5"/>
  <c r="P689" i="6" s="1"/>
  <c r="M1652" i="5"/>
  <c r="O689" i="6" s="1"/>
  <c r="L1652" i="5"/>
  <c r="N689" i="6" s="1"/>
  <c r="K1652" i="5"/>
  <c r="J1652" i="5"/>
  <c r="P1651" i="5"/>
  <c r="N1651" i="5"/>
  <c r="P690" i="6" s="1"/>
  <c r="M1651" i="5"/>
  <c r="O690" i="6" s="1"/>
  <c r="L1651" i="5"/>
  <c r="N690" i="6" s="1"/>
  <c r="K1651" i="5"/>
  <c r="O1651" i="5" s="1"/>
  <c r="J1651" i="5"/>
  <c r="O1650" i="5"/>
  <c r="N1650" i="5"/>
  <c r="P691" i="6" s="1"/>
  <c r="M1650" i="5"/>
  <c r="O691" i="6" s="1"/>
  <c r="L1650" i="5"/>
  <c r="N691" i="6" s="1"/>
  <c r="K1650" i="5"/>
  <c r="J1650" i="5"/>
  <c r="N1649" i="5"/>
  <c r="P692" i="6" s="1"/>
  <c r="M1649" i="5"/>
  <c r="O692" i="6" s="1"/>
  <c r="L1649" i="5"/>
  <c r="N692" i="6" s="1"/>
  <c r="K1649" i="5"/>
  <c r="J1649" i="5"/>
  <c r="O1649" i="5" s="1"/>
  <c r="N1648" i="5"/>
  <c r="M1648" i="5"/>
  <c r="L1648" i="5"/>
  <c r="N693" i="6" s="1"/>
  <c r="K1648" i="5"/>
  <c r="J1648" i="5"/>
  <c r="N1647" i="5"/>
  <c r="M1647" i="5"/>
  <c r="L1647" i="5"/>
  <c r="K1647" i="5"/>
  <c r="J1647" i="5"/>
  <c r="O1647" i="5" s="1"/>
  <c r="P1647" i="5" s="1"/>
  <c r="N1646" i="5"/>
  <c r="P695" i="6" s="1"/>
  <c r="M1646" i="5"/>
  <c r="L1646" i="5"/>
  <c r="K1646" i="5"/>
  <c r="O1646" i="5" s="1"/>
  <c r="P1646" i="5" s="1"/>
  <c r="Q695" i="6" s="1"/>
  <c r="A695" i="8" s="1"/>
  <c r="J1646" i="5"/>
  <c r="P1645" i="5"/>
  <c r="Q696" i="6" s="1"/>
  <c r="A696" i="8" s="1"/>
  <c r="N1645" i="5"/>
  <c r="M1645" i="5"/>
  <c r="O696" i="6" s="1"/>
  <c r="L1645" i="5"/>
  <c r="K1645" i="5"/>
  <c r="J1645" i="5"/>
  <c r="O1645" i="5" s="1"/>
  <c r="O1644" i="5"/>
  <c r="P1644" i="5" s="1"/>
  <c r="N1644" i="5"/>
  <c r="P697" i="6" s="1"/>
  <c r="M1644" i="5"/>
  <c r="O697" i="6" s="1"/>
  <c r="L1644" i="5"/>
  <c r="N697" i="6" s="1"/>
  <c r="K1644" i="5"/>
  <c r="J1644" i="5"/>
  <c r="N1643" i="5"/>
  <c r="P698" i="6" s="1"/>
  <c r="M1643" i="5"/>
  <c r="O698" i="6" s="1"/>
  <c r="L1643" i="5"/>
  <c r="N698" i="6" s="1"/>
  <c r="K1643" i="5"/>
  <c r="O1643" i="5" s="1"/>
  <c r="P1643" i="5" s="1"/>
  <c r="J1643" i="5"/>
  <c r="O1642" i="5"/>
  <c r="N1642" i="5"/>
  <c r="P699" i="6" s="1"/>
  <c r="M1642" i="5"/>
  <c r="O699" i="6" s="1"/>
  <c r="L1642" i="5"/>
  <c r="N699" i="6" s="1"/>
  <c r="K1642" i="5"/>
  <c r="J1642" i="5"/>
  <c r="N1641" i="5"/>
  <c r="P700" i="6" s="1"/>
  <c r="M1641" i="5"/>
  <c r="O700" i="6" s="1"/>
  <c r="L1641" i="5"/>
  <c r="N700" i="6" s="1"/>
  <c r="K1641" i="5"/>
  <c r="J1641" i="5"/>
  <c r="O1641" i="5" s="1"/>
  <c r="N1640" i="5"/>
  <c r="M1640" i="5"/>
  <c r="L1640" i="5"/>
  <c r="N701" i="6" s="1"/>
  <c r="K1640" i="5"/>
  <c r="J1640" i="5"/>
  <c r="N1639" i="5"/>
  <c r="M1639" i="5"/>
  <c r="L1639" i="5"/>
  <c r="K1639" i="5"/>
  <c r="J1639" i="5"/>
  <c r="O1639" i="5" s="1"/>
  <c r="P1639" i="5" s="1"/>
  <c r="N1638" i="5"/>
  <c r="P703" i="6" s="1"/>
  <c r="M1638" i="5"/>
  <c r="L1638" i="5"/>
  <c r="K1638" i="5"/>
  <c r="O1638" i="5" s="1"/>
  <c r="P1638" i="5" s="1"/>
  <c r="J1638" i="5"/>
  <c r="P1637" i="5"/>
  <c r="N1637" i="5"/>
  <c r="M1637" i="5"/>
  <c r="L1637" i="5"/>
  <c r="K1637" i="5"/>
  <c r="J1637" i="5"/>
  <c r="O1637" i="5" s="1"/>
  <c r="O1636" i="5"/>
  <c r="P1636" i="5" s="1"/>
  <c r="N1636" i="5"/>
  <c r="P705" i="6" s="1"/>
  <c r="M1636" i="5"/>
  <c r="O705" i="6" s="1"/>
  <c r="L1636" i="5"/>
  <c r="N705" i="6" s="1"/>
  <c r="K1636" i="5"/>
  <c r="J1636" i="5"/>
  <c r="P1635" i="5"/>
  <c r="N1635" i="5"/>
  <c r="P706" i="6" s="1"/>
  <c r="M1635" i="5"/>
  <c r="O706" i="6" s="1"/>
  <c r="L1635" i="5"/>
  <c r="N706" i="6" s="1"/>
  <c r="K1635" i="5"/>
  <c r="O1635" i="5" s="1"/>
  <c r="J1635" i="5"/>
  <c r="O1634" i="5"/>
  <c r="N1634" i="5"/>
  <c r="P707" i="6" s="1"/>
  <c r="M1634" i="5"/>
  <c r="O707" i="6" s="1"/>
  <c r="L1634" i="5"/>
  <c r="N707" i="6" s="1"/>
  <c r="K1634" i="5"/>
  <c r="J1634" i="5"/>
  <c r="N1633" i="5"/>
  <c r="P708" i="6" s="1"/>
  <c r="M1633" i="5"/>
  <c r="L1633" i="5"/>
  <c r="N708" i="6" s="1"/>
  <c r="K1633" i="5"/>
  <c r="J1633" i="5"/>
  <c r="O1633" i="5" s="1"/>
  <c r="N1632" i="5"/>
  <c r="P709" i="6" s="1"/>
  <c r="M1632" i="5"/>
  <c r="O709" i="6" s="1"/>
  <c r="L1632" i="5"/>
  <c r="K1632" i="5"/>
  <c r="J1632" i="5"/>
  <c r="N1631" i="5"/>
  <c r="P710" i="6" s="1"/>
  <c r="M1631" i="5"/>
  <c r="O710" i="6" s="1"/>
  <c r="L1631" i="5"/>
  <c r="N710" i="6" s="1"/>
  <c r="K1631" i="5"/>
  <c r="J1631" i="5"/>
  <c r="O1631" i="5" s="1"/>
  <c r="N1630" i="5"/>
  <c r="P711" i="6" s="1"/>
  <c r="M1630" i="5"/>
  <c r="O711" i="6" s="1"/>
  <c r="L1630" i="5"/>
  <c r="K1630" i="5"/>
  <c r="O1630" i="5" s="1"/>
  <c r="P1630" i="5" s="1"/>
  <c r="Q711" i="6" s="1"/>
  <c r="A711" i="8" s="1"/>
  <c r="J1630" i="5"/>
  <c r="P1629" i="5"/>
  <c r="Q712" i="6" s="1"/>
  <c r="A712" i="8" s="1"/>
  <c r="N1629" i="5"/>
  <c r="P712" i="6" s="1"/>
  <c r="M1629" i="5"/>
  <c r="L1629" i="5"/>
  <c r="K1629" i="5"/>
  <c r="J1629" i="5"/>
  <c r="O1629" i="5" s="1"/>
  <c r="O1628" i="5"/>
  <c r="P1628" i="5" s="1"/>
  <c r="N1628" i="5"/>
  <c r="M1628" i="5"/>
  <c r="L1628" i="5"/>
  <c r="K1628" i="5"/>
  <c r="J1628" i="5"/>
  <c r="N1627" i="5"/>
  <c r="P714" i="6" s="1"/>
  <c r="M1627" i="5"/>
  <c r="O714" i="6" s="1"/>
  <c r="L1627" i="5"/>
  <c r="N714" i="6" s="1"/>
  <c r="K1627" i="5"/>
  <c r="O1627" i="5" s="1"/>
  <c r="L714" i="6" s="1"/>
  <c r="J1627" i="5"/>
  <c r="O1626" i="5"/>
  <c r="N1626" i="5"/>
  <c r="M1626" i="5"/>
  <c r="L1626" i="5"/>
  <c r="K1626" i="5"/>
  <c r="J1626" i="5"/>
  <c r="N1625" i="5"/>
  <c r="P716" i="6" s="1"/>
  <c r="M1625" i="5"/>
  <c r="L1625" i="5"/>
  <c r="N716" i="6" s="1"/>
  <c r="K1625" i="5"/>
  <c r="J1625" i="5"/>
  <c r="O1625" i="5" s="1"/>
  <c r="N1624" i="5"/>
  <c r="P717" i="6" s="1"/>
  <c r="M1624" i="5"/>
  <c r="O717" i="6" s="1"/>
  <c r="L1624" i="5"/>
  <c r="K1624" i="5"/>
  <c r="J1624" i="5"/>
  <c r="N1623" i="5"/>
  <c r="P718" i="6" s="1"/>
  <c r="M1623" i="5"/>
  <c r="O718" i="6" s="1"/>
  <c r="L1623" i="5"/>
  <c r="N718" i="6" s="1"/>
  <c r="K1623" i="5"/>
  <c r="J1623" i="5"/>
  <c r="O1623" i="5" s="1"/>
  <c r="N1622" i="5"/>
  <c r="P719" i="6" s="1"/>
  <c r="M1622" i="5"/>
  <c r="O719" i="6" s="1"/>
  <c r="L1622" i="5"/>
  <c r="K1622" i="5"/>
  <c r="O1622" i="5" s="1"/>
  <c r="P1622" i="5" s="1"/>
  <c r="Q719" i="6" s="1"/>
  <c r="A719" i="8" s="1"/>
  <c r="J1622" i="5"/>
  <c r="P1621" i="5"/>
  <c r="Q720" i="6" s="1"/>
  <c r="A720" i="8" s="1"/>
  <c r="N1621" i="5"/>
  <c r="P720" i="6" s="1"/>
  <c r="M1621" i="5"/>
  <c r="L1621" i="5"/>
  <c r="K1621" i="5"/>
  <c r="J1621" i="5"/>
  <c r="O1621" i="5" s="1"/>
  <c r="O1620" i="5"/>
  <c r="P1620" i="5" s="1"/>
  <c r="Q721" i="6" s="1"/>
  <c r="A721" i="8" s="1"/>
  <c r="N1620" i="5"/>
  <c r="M1620" i="5"/>
  <c r="L1620" i="5"/>
  <c r="K1620" i="5"/>
  <c r="J1620" i="5"/>
  <c r="P1619" i="5"/>
  <c r="N1619" i="5"/>
  <c r="P722" i="6" s="1"/>
  <c r="M1619" i="5"/>
  <c r="O722" i="6" s="1"/>
  <c r="L1619" i="5"/>
  <c r="N722" i="6" s="1"/>
  <c r="K1619" i="5"/>
  <c r="O1619" i="5" s="1"/>
  <c r="L722" i="6" s="1"/>
  <c r="J1619" i="5"/>
  <c r="O1618" i="5"/>
  <c r="P1618" i="5" s="1"/>
  <c r="N1618" i="5"/>
  <c r="M1618" i="5"/>
  <c r="L1618" i="5"/>
  <c r="K1618" i="5"/>
  <c r="J1618" i="5"/>
  <c r="N1617" i="5"/>
  <c r="P724" i="6" s="1"/>
  <c r="M1617" i="5"/>
  <c r="L1617" i="5"/>
  <c r="N724" i="6" s="1"/>
  <c r="K1617" i="5"/>
  <c r="J1617" i="5"/>
  <c r="O1617" i="5" s="1"/>
  <c r="N1616" i="5"/>
  <c r="P725" i="6" s="1"/>
  <c r="M1616" i="5"/>
  <c r="O725" i="6" s="1"/>
  <c r="L1616" i="5"/>
  <c r="K1616" i="5"/>
  <c r="J1616" i="5"/>
  <c r="N1615" i="5"/>
  <c r="P726" i="6" s="1"/>
  <c r="M1615" i="5"/>
  <c r="O726" i="6" s="1"/>
  <c r="L1615" i="5"/>
  <c r="N726" i="6" s="1"/>
  <c r="K1615" i="5"/>
  <c r="J1615" i="5"/>
  <c r="O1615" i="5" s="1"/>
  <c r="N1614" i="5"/>
  <c r="P727" i="6" s="1"/>
  <c r="M1614" i="5"/>
  <c r="O727" i="6" s="1"/>
  <c r="L1614" i="5"/>
  <c r="K1614" i="5"/>
  <c r="O1614" i="5" s="1"/>
  <c r="P1614" i="5" s="1"/>
  <c r="Q727" i="6" s="1"/>
  <c r="A727" i="8" s="1"/>
  <c r="J1614" i="5"/>
  <c r="P1613" i="5"/>
  <c r="Q728" i="6" s="1"/>
  <c r="A728" i="8" s="1"/>
  <c r="N1613" i="5"/>
  <c r="P728" i="6" s="1"/>
  <c r="M1613" i="5"/>
  <c r="L1613" i="5"/>
  <c r="K1613" i="5"/>
  <c r="J1613" i="5"/>
  <c r="O1613" i="5" s="1"/>
  <c r="O1612" i="5"/>
  <c r="P1612" i="5" s="1"/>
  <c r="N1612" i="5"/>
  <c r="M1612" i="5"/>
  <c r="L1612" i="5"/>
  <c r="K1612" i="5"/>
  <c r="J1612" i="5"/>
  <c r="N1611" i="5"/>
  <c r="P730" i="6" s="1"/>
  <c r="M1611" i="5"/>
  <c r="O730" i="6" s="1"/>
  <c r="L1611" i="5"/>
  <c r="N730" i="6" s="1"/>
  <c r="K1611" i="5"/>
  <c r="O1611" i="5" s="1"/>
  <c r="L730" i="6" s="1"/>
  <c r="J1611" i="5"/>
  <c r="O1610" i="5"/>
  <c r="N1610" i="5"/>
  <c r="M1610" i="5"/>
  <c r="L1610" i="5"/>
  <c r="K1610" i="5"/>
  <c r="J1610" i="5"/>
  <c r="N1609" i="5"/>
  <c r="P732" i="6" s="1"/>
  <c r="M1609" i="5"/>
  <c r="L1609" i="5"/>
  <c r="N732" i="6" s="1"/>
  <c r="K1609" i="5"/>
  <c r="J1609" i="5"/>
  <c r="O1609" i="5" s="1"/>
  <c r="N1608" i="5"/>
  <c r="P733" i="6" s="1"/>
  <c r="M1608" i="5"/>
  <c r="O733" i="6" s="1"/>
  <c r="L1608" i="5"/>
  <c r="K1608" i="5"/>
  <c r="J1608" i="5"/>
  <c r="N1607" i="5"/>
  <c r="P734" i="6" s="1"/>
  <c r="M1607" i="5"/>
  <c r="O734" i="6" s="1"/>
  <c r="L1607" i="5"/>
  <c r="N734" i="6" s="1"/>
  <c r="K1607" i="5"/>
  <c r="J1607" i="5"/>
  <c r="O1607" i="5" s="1"/>
  <c r="P1606" i="5"/>
  <c r="Q735" i="6" s="1"/>
  <c r="A735" i="8" s="1"/>
  <c r="N1606" i="5"/>
  <c r="P735" i="6" s="1"/>
  <c r="M1606" i="5"/>
  <c r="O735" i="6" s="1"/>
  <c r="L1606" i="5"/>
  <c r="K1606" i="5"/>
  <c r="O1606" i="5" s="1"/>
  <c r="J1606" i="5"/>
  <c r="O1605" i="5"/>
  <c r="P1605" i="5" s="1"/>
  <c r="Q736" i="6" s="1"/>
  <c r="A736" i="8" s="1"/>
  <c r="N1605" i="5"/>
  <c r="P736" i="6" s="1"/>
  <c r="M1605" i="5"/>
  <c r="L1605" i="5"/>
  <c r="K1605" i="5"/>
  <c r="J1605" i="5"/>
  <c r="O1604" i="5"/>
  <c r="P1604" i="5" s="1"/>
  <c r="Q737" i="6" s="1"/>
  <c r="A737" i="8" s="1"/>
  <c r="N1604" i="5"/>
  <c r="M1604" i="5"/>
  <c r="L1604" i="5"/>
  <c r="K1604" i="5"/>
  <c r="J1604" i="5"/>
  <c r="N1603" i="5"/>
  <c r="P738" i="6" s="1"/>
  <c r="M1603" i="5"/>
  <c r="O738" i="6" s="1"/>
  <c r="L1603" i="5"/>
  <c r="N738" i="6" s="1"/>
  <c r="K1603" i="5"/>
  <c r="O1603" i="5" s="1"/>
  <c r="L738" i="6" s="1"/>
  <c r="J1603" i="5"/>
  <c r="O1602" i="5"/>
  <c r="P1602" i="5" s="1"/>
  <c r="N1602" i="5"/>
  <c r="M1602" i="5"/>
  <c r="L1602" i="5"/>
  <c r="K1602" i="5"/>
  <c r="J1602" i="5"/>
  <c r="N1601" i="5"/>
  <c r="P740" i="6" s="1"/>
  <c r="M1601" i="5"/>
  <c r="L1601" i="5"/>
  <c r="N740" i="6" s="1"/>
  <c r="K1601" i="5"/>
  <c r="J1601" i="5"/>
  <c r="O1601" i="5" s="1"/>
  <c r="N1600" i="5"/>
  <c r="P741" i="6" s="1"/>
  <c r="M1600" i="5"/>
  <c r="O741" i="6" s="1"/>
  <c r="L1600" i="5"/>
  <c r="K1600" i="5"/>
  <c r="J1600" i="5"/>
  <c r="N1599" i="5"/>
  <c r="P742" i="6" s="1"/>
  <c r="M1599" i="5"/>
  <c r="O742" i="6" s="1"/>
  <c r="L1599" i="5"/>
  <c r="N742" i="6" s="1"/>
  <c r="K1599" i="5"/>
  <c r="J1599" i="5"/>
  <c r="O1599" i="5" s="1"/>
  <c r="P1598" i="5"/>
  <c r="Q743" i="6" s="1"/>
  <c r="A743" i="8" s="1"/>
  <c r="N1598" i="5"/>
  <c r="P743" i="6" s="1"/>
  <c r="M1598" i="5"/>
  <c r="O743" i="6" s="1"/>
  <c r="L1598" i="5"/>
  <c r="K1598" i="5"/>
  <c r="O1598" i="5" s="1"/>
  <c r="J1598" i="5"/>
  <c r="O1597" i="5"/>
  <c r="P1597" i="5" s="1"/>
  <c r="Q744" i="6" s="1"/>
  <c r="A744" i="8" s="1"/>
  <c r="N1597" i="5"/>
  <c r="P744" i="6" s="1"/>
  <c r="M1597" i="5"/>
  <c r="L1597" i="5"/>
  <c r="K1597" i="5"/>
  <c r="J1597" i="5"/>
  <c r="O1596" i="5"/>
  <c r="P1596" i="5" s="1"/>
  <c r="N1596" i="5"/>
  <c r="M1596" i="5"/>
  <c r="L1596" i="5"/>
  <c r="K1596" i="5"/>
  <c r="J1596" i="5"/>
  <c r="P1595" i="5"/>
  <c r="N1595" i="5"/>
  <c r="P746" i="6" s="1"/>
  <c r="M1595" i="5"/>
  <c r="O746" i="6" s="1"/>
  <c r="L1595" i="5"/>
  <c r="N746" i="6" s="1"/>
  <c r="K1595" i="5"/>
  <c r="O1595" i="5" s="1"/>
  <c r="L746" i="6" s="1"/>
  <c r="J1595" i="5"/>
  <c r="O1594" i="5"/>
  <c r="N1594" i="5"/>
  <c r="M1594" i="5"/>
  <c r="L1594" i="5"/>
  <c r="K1594" i="5"/>
  <c r="J1594" i="5"/>
  <c r="N1593" i="5"/>
  <c r="P748" i="6" s="1"/>
  <c r="M1593" i="5"/>
  <c r="L1593" i="5"/>
  <c r="N748" i="6" s="1"/>
  <c r="K1593" i="5"/>
  <c r="J1593" i="5"/>
  <c r="O1593" i="5" s="1"/>
  <c r="N1592" i="5"/>
  <c r="P749" i="6" s="1"/>
  <c r="M1592" i="5"/>
  <c r="O749" i="6" s="1"/>
  <c r="L1592" i="5"/>
  <c r="K1592" i="5"/>
  <c r="J1592" i="5"/>
  <c r="N1591" i="5"/>
  <c r="P750" i="6" s="1"/>
  <c r="M1591" i="5"/>
  <c r="O750" i="6" s="1"/>
  <c r="L1591" i="5"/>
  <c r="N750" i="6" s="1"/>
  <c r="K1591" i="5"/>
  <c r="J1591" i="5"/>
  <c r="O1591" i="5" s="1"/>
  <c r="N1590" i="5"/>
  <c r="P751" i="6" s="1"/>
  <c r="M1590" i="5"/>
  <c r="O751" i="6" s="1"/>
  <c r="L1590" i="5"/>
  <c r="K1590" i="5"/>
  <c r="O1590" i="5" s="1"/>
  <c r="P1590" i="5" s="1"/>
  <c r="Q751" i="6" s="1"/>
  <c r="A751" i="8" s="1"/>
  <c r="J1590" i="5"/>
  <c r="O1589" i="5"/>
  <c r="P1589" i="5" s="1"/>
  <c r="Q752" i="6" s="1"/>
  <c r="A752" i="8" s="1"/>
  <c r="N1589" i="5"/>
  <c r="P752" i="6" s="1"/>
  <c r="M1589" i="5"/>
  <c r="L1589" i="5"/>
  <c r="K1589" i="5"/>
  <c r="J1589" i="5"/>
  <c r="O1588" i="5"/>
  <c r="P1588" i="5" s="1"/>
  <c r="Q753" i="6" s="1"/>
  <c r="A753" i="8" s="1"/>
  <c r="N1588" i="5"/>
  <c r="M1588" i="5"/>
  <c r="L1588" i="5"/>
  <c r="K1588" i="5"/>
  <c r="J1588" i="5"/>
  <c r="P1587" i="5"/>
  <c r="N1587" i="5"/>
  <c r="P754" i="6" s="1"/>
  <c r="M1587" i="5"/>
  <c r="O754" i="6" s="1"/>
  <c r="L1587" i="5"/>
  <c r="N754" i="6" s="1"/>
  <c r="K1587" i="5"/>
  <c r="O1587" i="5" s="1"/>
  <c r="L754" i="6" s="1"/>
  <c r="J1587" i="5"/>
  <c r="O1586" i="5"/>
  <c r="N1586" i="5"/>
  <c r="M1586" i="5"/>
  <c r="L1586" i="5"/>
  <c r="K1586" i="5"/>
  <c r="J1586" i="5"/>
  <c r="N1585" i="5"/>
  <c r="P756" i="6" s="1"/>
  <c r="M1585" i="5"/>
  <c r="L1585" i="5"/>
  <c r="N756" i="6" s="1"/>
  <c r="K1585" i="5"/>
  <c r="J1585" i="5"/>
  <c r="O1585" i="5" s="1"/>
  <c r="N1584" i="5"/>
  <c r="P757" i="6" s="1"/>
  <c r="M1584" i="5"/>
  <c r="O757" i="6" s="1"/>
  <c r="L1584" i="5"/>
  <c r="K1584" i="5"/>
  <c r="J1584" i="5"/>
  <c r="N1583" i="5"/>
  <c r="P758" i="6" s="1"/>
  <c r="M1583" i="5"/>
  <c r="O758" i="6" s="1"/>
  <c r="L1583" i="5"/>
  <c r="N758" i="6" s="1"/>
  <c r="K1583" i="5"/>
  <c r="J1583" i="5"/>
  <c r="O1583" i="5" s="1"/>
  <c r="N1582" i="5"/>
  <c r="P759" i="6" s="1"/>
  <c r="M1582" i="5"/>
  <c r="O759" i="6" s="1"/>
  <c r="L1582" i="5"/>
  <c r="K1582" i="5"/>
  <c r="O1582" i="5" s="1"/>
  <c r="P1582" i="5" s="1"/>
  <c r="Q759" i="6" s="1"/>
  <c r="A759" i="8" s="1"/>
  <c r="J1582" i="5"/>
  <c r="O1581" i="5"/>
  <c r="P1581" i="5" s="1"/>
  <c r="N1581" i="5"/>
  <c r="P760" i="6" s="1"/>
  <c r="M1581" i="5"/>
  <c r="L1581" i="5"/>
  <c r="K1581" i="5"/>
  <c r="J1581" i="5"/>
  <c r="O1580" i="5"/>
  <c r="P1580" i="5" s="1"/>
  <c r="Q761" i="6" s="1"/>
  <c r="A761" i="8" s="1"/>
  <c r="N1580" i="5"/>
  <c r="M1580" i="5"/>
  <c r="L1580" i="5"/>
  <c r="K1580" i="5"/>
  <c r="J1580" i="5"/>
  <c r="N1579" i="5"/>
  <c r="P762" i="6" s="1"/>
  <c r="M1579" i="5"/>
  <c r="O762" i="6" s="1"/>
  <c r="L1579" i="5"/>
  <c r="N762" i="6" s="1"/>
  <c r="K1579" i="5"/>
  <c r="O1579" i="5" s="1"/>
  <c r="L762" i="6" s="1"/>
  <c r="J1579" i="5"/>
  <c r="O1578" i="5"/>
  <c r="N1578" i="5"/>
  <c r="M1578" i="5"/>
  <c r="L1578" i="5"/>
  <c r="K1578" i="5"/>
  <c r="J1578" i="5"/>
  <c r="N1577" i="5"/>
  <c r="P764" i="6" s="1"/>
  <c r="M1577" i="5"/>
  <c r="L1577" i="5"/>
  <c r="N764" i="6" s="1"/>
  <c r="K1577" i="5"/>
  <c r="J1577" i="5"/>
  <c r="O1577" i="5" s="1"/>
  <c r="N1576" i="5"/>
  <c r="P765" i="6" s="1"/>
  <c r="M1576" i="5"/>
  <c r="O765" i="6" s="1"/>
  <c r="L1576" i="5"/>
  <c r="K1576" i="5"/>
  <c r="J1576" i="5"/>
  <c r="N1575" i="5"/>
  <c r="P766" i="6" s="1"/>
  <c r="M1575" i="5"/>
  <c r="O766" i="6" s="1"/>
  <c r="L1575" i="5"/>
  <c r="N766" i="6" s="1"/>
  <c r="K1575" i="5"/>
  <c r="J1575" i="5"/>
  <c r="O1575" i="5" s="1"/>
  <c r="P1574" i="5"/>
  <c r="Q767" i="6" s="1"/>
  <c r="A767" i="8" s="1"/>
  <c r="N1574" i="5"/>
  <c r="P767" i="6" s="1"/>
  <c r="M1574" i="5"/>
  <c r="O767" i="6" s="1"/>
  <c r="L1574" i="5"/>
  <c r="K1574" i="5"/>
  <c r="O1574" i="5" s="1"/>
  <c r="J1574" i="5"/>
  <c r="O1573" i="5"/>
  <c r="P1573" i="5" s="1"/>
  <c r="N1573" i="5"/>
  <c r="P768" i="6" s="1"/>
  <c r="M1573" i="5"/>
  <c r="L1573" i="5"/>
  <c r="K1573" i="5"/>
  <c r="J1573" i="5"/>
  <c r="O1572" i="5"/>
  <c r="P1572" i="5" s="1"/>
  <c r="Q769" i="6" s="1"/>
  <c r="A769" i="8" s="1"/>
  <c r="N1572" i="5"/>
  <c r="M1572" i="5"/>
  <c r="L1572" i="5"/>
  <c r="K1572" i="5"/>
  <c r="J1572" i="5"/>
  <c r="N1571" i="5"/>
  <c r="P770" i="6" s="1"/>
  <c r="M1571" i="5"/>
  <c r="O770" i="6" s="1"/>
  <c r="L1571" i="5"/>
  <c r="N770" i="6" s="1"/>
  <c r="K1571" i="5"/>
  <c r="O1571" i="5" s="1"/>
  <c r="L770" i="6" s="1"/>
  <c r="J1571" i="5"/>
  <c r="O1570" i="5"/>
  <c r="N1570" i="5"/>
  <c r="M1570" i="5"/>
  <c r="L1570" i="5"/>
  <c r="K1570" i="5"/>
  <c r="J1570" i="5"/>
  <c r="N1569" i="5"/>
  <c r="P772" i="6" s="1"/>
  <c r="M1569" i="5"/>
  <c r="L1569" i="5"/>
  <c r="N772" i="6" s="1"/>
  <c r="K1569" i="5"/>
  <c r="J1569" i="5"/>
  <c r="O1569" i="5" s="1"/>
  <c r="N1568" i="5"/>
  <c r="P773" i="6" s="1"/>
  <c r="M1568" i="5"/>
  <c r="O773" i="6" s="1"/>
  <c r="L1568" i="5"/>
  <c r="K1568" i="5"/>
  <c r="J1568" i="5"/>
  <c r="N1567" i="5"/>
  <c r="P774" i="6" s="1"/>
  <c r="M1567" i="5"/>
  <c r="O774" i="6" s="1"/>
  <c r="L1567" i="5"/>
  <c r="N774" i="6" s="1"/>
  <c r="K1567" i="5"/>
  <c r="J1567" i="5"/>
  <c r="O1567" i="5" s="1"/>
  <c r="P1566" i="5"/>
  <c r="Q775" i="6" s="1"/>
  <c r="A775" i="8" s="1"/>
  <c r="N1566" i="5"/>
  <c r="P775" i="6" s="1"/>
  <c r="M1566" i="5"/>
  <c r="O775" i="6" s="1"/>
  <c r="L1566" i="5"/>
  <c r="K1566" i="5"/>
  <c r="O1566" i="5" s="1"/>
  <c r="J1566" i="5"/>
  <c r="O1565" i="5"/>
  <c r="P1565" i="5" s="1"/>
  <c r="N1565" i="5"/>
  <c r="P776" i="6" s="1"/>
  <c r="M1565" i="5"/>
  <c r="L1565" i="5"/>
  <c r="K1565" i="5"/>
  <c r="J1565" i="5"/>
  <c r="O1564" i="5"/>
  <c r="P1564" i="5" s="1"/>
  <c r="Q777" i="6" s="1"/>
  <c r="A777" i="8" s="1"/>
  <c r="N1564" i="5"/>
  <c r="M1564" i="5"/>
  <c r="L1564" i="5"/>
  <c r="K1564" i="5"/>
  <c r="J1564" i="5"/>
  <c r="P1563" i="5"/>
  <c r="N1563" i="5"/>
  <c r="P778" i="6" s="1"/>
  <c r="M1563" i="5"/>
  <c r="O778" i="6" s="1"/>
  <c r="L1563" i="5"/>
  <c r="N778" i="6" s="1"/>
  <c r="K1563" i="5"/>
  <c r="O1563" i="5" s="1"/>
  <c r="L778" i="6" s="1"/>
  <c r="J1563" i="5"/>
  <c r="O1562" i="5"/>
  <c r="N1562" i="5"/>
  <c r="M1562" i="5"/>
  <c r="L1562" i="5"/>
  <c r="K1562" i="5"/>
  <c r="J1562" i="5"/>
  <c r="N1561" i="5"/>
  <c r="P780" i="6" s="1"/>
  <c r="M1561" i="5"/>
  <c r="L1561" i="5"/>
  <c r="N780" i="6" s="1"/>
  <c r="K1561" i="5"/>
  <c r="J1561" i="5"/>
  <c r="O1561" i="5" s="1"/>
  <c r="N1560" i="5"/>
  <c r="P781" i="6" s="1"/>
  <c r="M1560" i="5"/>
  <c r="O781" i="6" s="1"/>
  <c r="L1560" i="5"/>
  <c r="K1560" i="5"/>
  <c r="J1560" i="5"/>
  <c r="N1559" i="5"/>
  <c r="P782" i="6" s="1"/>
  <c r="M1559" i="5"/>
  <c r="O782" i="6" s="1"/>
  <c r="L1559" i="5"/>
  <c r="N782" i="6" s="1"/>
  <c r="K1559" i="5"/>
  <c r="J1559" i="5"/>
  <c r="O1559" i="5" s="1"/>
  <c r="N1558" i="5"/>
  <c r="P783" i="6" s="1"/>
  <c r="M1558" i="5"/>
  <c r="O783" i="6" s="1"/>
  <c r="L1558" i="5"/>
  <c r="K1558" i="5"/>
  <c r="O1558" i="5" s="1"/>
  <c r="P1558" i="5" s="1"/>
  <c r="Q783" i="6" s="1"/>
  <c r="A783" i="8" s="1"/>
  <c r="J1558" i="5"/>
  <c r="O1557" i="5"/>
  <c r="P1557" i="5" s="1"/>
  <c r="N1557" i="5"/>
  <c r="P784" i="6" s="1"/>
  <c r="M1557" i="5"/>
  <c r="L1557" i="5"/>
  <c r="K1557" i="5"/>
  <c r="J1557" i="5"/>
  <c r="O1556" i="5"/>
  <c r="P1556" i="5" s="1"/>
  <c r="Q785" i="6" s="1"/>
  <c r="A785" i="8" s="1"/>
  <c r="N1556" i="5"/>
  <c r="M1556" i="5"/>
  <c r="L1556" i="5"/>
  <c r="K1556" i="5"/>
  <c r="J1556" i="5"/>
  <c r="P1555" i="5"/>
  <c r="N1555" i="5"/>
  <c r="P786" i="6" s="1"/>
  <c r="M1555" i="5"/>
  <c r="O786" i="6" s="1"/>
  <c r="L1555" i="5"/>
  <c r="N786" i="6" s="1"/>
  <c r="K1555" i="5"/>
  <c r="O1555" i="5" s="1"/>
  <c r="L786" i="6" s="1"/>
  <c r="J1555" i="5"/>
  <c r="O1554" i="5"/>
  <c r="P1554" i="5" s="1"/>
  <c r="N1554" i="5"/>
  <c r="M1554" i="5"/>
  <c r="L1554" i="5"/>
  <c r="K1554" i="5"/>
  <c r="J1554" i="5"/>
  <c r="N1553" i="5"/>
  <c r="P788" i="6" s="1"/>
  <c r="M1553" i="5"/>
  <c r="L1553" i="5"/>
  <c r="N788" i="6" s="1"/>
  <c r="K1553" i="5"/>
  <c r="J1553" i="5"/>
  <c r="O1553" i="5" s="1"/>
  <c r="N1552" i="5"/>
  <c r="P789" i="6" s="1"/>
  <c r="M1552" i="5"/>
  <c r="O789" i="6" s="1"/>
  <c r="L1552" i="5"/>
  <c r="K1552" i="5"/>
  <c r="J1552" i="5"/>
  <c r="N1551" i="5"/>
  <c r="P790" i="6" s="1"/>
  <c r="M1551" i="5"/>
  <c r="O790" i="6" s="1"/>
  <c r="L1551" i="5"/>
  <c r="N790" i="6" s="1"/>
  <c r="K1551" i="5"/>
  <c r="J1551" i="5"/>
  <c r="O1551" i="5" s="1"/>
  <c r="N1550" i="5"/>
  <c r="P791" i="6" s="1"/>
  <c r="M1550" i="5"/>
  <c r="O791" i="6" s="1"/>
  <c r="L1550" i="5"/>
  <c r="K1550" i="5"/>
  <c r="O1550" i="5" s="1"/>
  <c r="P1550" i="5" s="1"/>
  <c r="Q791" i="6" s="1"/>
  <c r="A791" i="8" s="1"/>
  <c r="J1550" i="5"/>
  <c r="O1549" i="5"/>
  <c r="P1549" i="5" s="1"/>
  <c r="N1549" i="5"/>
  <c r="P792" i="6" s="1"/>
  <c r="M1549" i="5"/>
  <c r="L1549" i="5"/>
  <c r="K1549" i="5"/>
  <c r="J1549" i="5"/>
  <c r="O1548" i="5"/>
  <c r="P1548" i="5" s="1"/>
  <c r="Q793" i="6" s="1"/>
  <c r="A793" i="8" s="1"/>
  <c r="N1548" i="5"/>
  <c r="M1548" i="5"/>
  <c r="L1548" i="5"/>
  <c r="K1548" i="5"/>
  <c r="J1548" i="5"/>
  <c r="N1547" i="5"/>
  <c r="P794" i="6" s="1"/>
  <c r="M1547" i="5"/>
  <c r="O794" i="6" s="1"/>
  <c r="L1547" i="5"/>
  <c r="N794" i="6" s="1"/>
  <c r="K1547" i="5"/>
  <c r="O1547" i="5" s="1"/>
  <c r="L794" i="6" s="1"/>
  <c r="J1547" i="5"/>
  <c r="O1546" i="5"/>
  <c r="P1546" i="5" s="1"/>
  <c r="N1546" i="5"/>
  <c r="M1546" i="5"/>
  <c r="L1546" i="5"/>
  <c r="K1546" i="5"/>
  <c r="J1546" i="5"/>
  <c r="N1545" i="5"/>
  <c r="P796" i="6" s="1"/>
  <c r="M1545" i="5"/>
  <c r="L1545" i="5"/>
  <c r="N796" i="6" s="1"/>
  <c r="K1545" i="5"/>
  <c r="J1545" i="5"/>
  <c r="O1545" i="5" s="1"/>
  <c r="N1544" i="5"/>
  <c r="P797" i="6" s="1"/>
  <c r="M1544" i="5"/>
  <c r="O797" i="6" s="1"/>
  <c r="L1544" i="5"/>
  <c r="K1544" i="5"/>
  <c r="J1544" i="5"/>
  <c r="N1543" i="5"/>
  <c r="P798" i="6" s="1"/>
  <c r="M1543" i="5"/>
  <c r="O798" i="6" s="1"/>
  <c r="L1543" i="5"/>
  <c r="N798" i="6" s="1"/>
  <c r="K1543" i="5"/>
  <c r="J1543" i="5"/>
  <c r="O1543" i="5" s="1"/>
  <c r="P1543" i="5" s="1"/>
  <c r="Q798" i="6" s="1"/>
  <c r="A798" i="8" s="1"/>
  <c r="P1542" i="5"/>
  <c r="Q799" i="6" s="1"/>
  <c r="A799" i="8" s="1"/>
  <c r="N1542" i="5"/>
  <c r="P799" i="6" s="1"/>
  <c r="M1542" i="5"/>
  <c r="O799" i="6" s="1"/>
  <c r="L1542" i="5"/>
  <c r="K1542" i="5"/>
  <c r="O1542" i="5" s="1"/>
  <c r="J1542" i="5"/>
  <c r="O1541" i="5"/>
  <c r="P1541" i="5" s="1"/>
  <c r="N1541" i="5"/>
  <c r="P800" i="6" s="1"/>
  <c r="M1541" i="5"/>
  <c r="L1541" i="5"/>
  <c r="K1541" i="5"/>
  <c r="J1541" i="5"/>
  <c r="O1540" i="5"/>
  <c r="P1540" i="5" s="1"/>
  <c r="Q801" i="6" s="1"/>
  <c r="A801" i="8" s="1"/>
  <c r="N1540" i="5"/>
  <c r="M1540" i="5"/>
  <c r="L1540" i="5"/>
  <c r="K1540" i="5"/>
  <c r="J1540" i="5"/>
  <c r="N1539" i="5"/>
  <c r="P802" i="6" s="1"/>
  <c r="M1539" i="5"/>
  <c r="O802" i="6" s="1"/>
  <c r="L1539" i="5"/>
  <c r="N802" i="6" s="1"/>
  <c r="K1539" i="5"/>
  <c r="O1539" i="5" s="1"/>
  <c r="L802" i="6" s="1"/>
  <c r="J1539" i="5"/>
  <c r="O1538" i="5"/>
  <c r="P1538" i="5" s="1"/>
  <c r="N1538" i="5"/>
  <c r="M1538" i="5"/>
  <c r="L1538" i="5"/>
  <c r="K1538" i="5"/>
  <c r="J1538" i="5"/>
  <c r="N1537" i="5"/>
  <c r="P804" i="6" s="1"/>
  <c r="M1537" i="5"/>
  <c r="L1537" i="5"/>
  <c r="N804" i="6" s="1"/>
  <c r="K1537" i="5"/>
  <c r="J1537" i="5"/>
  <c r="O1537" i="5" s="1"/>
  <c r="N1536" i="5"/>
  <c r="P805" i="6" s="1"/>
  <c r="M1536" i="5"/>
  <c r="O805" i="6" s="1"/>
  <c r="L1536" i="5"/>
  <c r="K1536" i="5"/>
  <c r="J1536" i="5"/>
  <c r="O1536" i="5" s="1"/>
  <c r="L805" i="6" s="1"/>
  <c r="N1535" i="5"/>
  <c r="P806" i="6" s="1"/>
  <c r="M1535" i="5"/>
  <c r="O806" i="6" s="1"/>
  <c r="L1535" i="5"/>
  <c r="N806" i="6" s="1"/>
  <c r="K1535" i="5"/>
  <c r="J1535" i="5"/>
  <c r="O1535" i="5" s="1"/>
  <c r="P1535" i="5" s="1"/>
  <c r="Q806" i="6" s="1"/>
  <c r="A806" i="8" s="1"/>
  <c r="P1534" i="5"/>
  <c r="Q807" i="6" s="1"/>
  <c r="A807" i="8" s="1"/>
  <c r="N1534" i="5"/>
  <c r="P807" i="6" s="1"/>
  <c r="M1534" i="5"/>
  <c r="O807" i="6" s="1"/>
  <c r="L1534" i="5"/>
  <c r="K1534" i="5"/>
  <c r="O1534" i="5" s="1"/>
  <c r="J1534" i="5"/>
  <c r="O1533" i="5"/>
  <c r="L808" i="6" s="1"/>
  <c r="N1533" i="5"/>
  <c r="P808" i="6" s="1"/>
  <c r="M1533" i="5"/>
  <c r="L1533" i="5"/>
  <c r="K1533" i="5"/>
  <c r="J1533" i="5"/>
  <c r="O1532" i="5"/>
  <c r="P1532" i="5" s="1"/>
  <c r="Q809" i="6" s="1"/>
  <c r="A809" i="8" s="1"/>
  <c r="N1532" i="5"/>
  <c r="M1532" i="5"/>
  <c r="L1532" i="5"/>
  <c r="K1532" i="5"/>
  <c r="J1532" i="5"/>
  <c r="N1531" i="5"/>
  <c r="P810" i="6" s="1"/>
  <c r="M1531" i="5"/>
  <c r="O810" i="6" s="1"/>
  <c r="L1531" i="5"/>
  <c r="N810" i="6" s="1"/>
  <c r="K1531" i="5"/>
  <c r="O1531" i="5" s="1"/>
  <c r="L810" i="6" s="1"/>
  <c r="J1531" i="5"/>
  <c r="O1530" i="5"/>
  <c r="P1530" i="5" s="1"/>
  <c r="N1530" i="5"/>
  <c r="M1530" i="5"/>
  <c r="L1530" i="5"/>
  <c r="K1530" i="5"/>
  <c r="J1530" i="5"/>
  <c r="N1529" i="5"/>
  <c r="P812" i="6" s="1"/>
  <c r="M1529" i="5"/>
  <c r="L1529" i="5"/>
  <c r="N812" i="6" s="1"/>
  <c r="K1529" i="5"/>
  <c r="J1529" i="5"/>
  <c r="O1529" i="5" s="1"/>
  <c r="N1528" i="5"/>
  <c r="P813" i="6" s="1"/>
  <c r="M1528" i="5"/>
  <c r="O813" i="6" s="1"/>
  <c r="L1528" i="5"/>
  <c r="K1528" i="5"/>
  <c r="J1528" i="5"/>
  <c r="O1528" i="5" s="1"/>
  <c r="L813" i="6" s="1"/>
  <c r="N1527" i="5"/>
  <c r="P814" i="6" s="1"/>
  <c r="M1527" i="5"/>
  <c r="O814" i="6" s="1"/>
  <c r="L1527" i="5"/>
  <c r="N814" i="6" s="1"/>
  <c r="K1527" i="5"/>
  <c r="J1527" i="5"/>
  <c r="O1527" i="5" s="1"/>
  <c r="P1527" i="5" s="1"/>
  <c r="Q814" i="6" s="1"/>
  <c r="A814" i="8" s="1"/>
  <c r="P1526" i="5"/>
  <c r="Q815" i="6" s="1"/>
  <c r="A815" i="8" s="1"/>
  <c r="N1526" i="5"/>
  <c r="P815" i="6" s="1"/>
  <c r="M1526" i="5"/>
  <c r="O815" i="6" s="1"/>
  <c r="L1526" i="5"/>
  <c r="K1526" i="5"/>
  <c r="O1526" i="5" s="1"/>
  <c r="J1526" i="5"/>
  <c r="O1525" i="5"/>
  <c r="L816" i="6" s="1"/>
  <c r="N1525" i="5"/>
  <c r="P816" i="6" s="1"/>
  <c r="M1525" i="5"/>
  <c r="L1525" i="5"/>
  <c r="K1525" i="5"/>
  <c r="J1525" i="5"/>
  <c r="O1524" i="5"/>
  <c r="P1524" i="5" s="1"/>
  <c r="Q817" i="6" s="1"/>
  <c r="A817" i="8" s="1"/>
  <c r="N1524" i="5"/>
  <c r="M1524" i="5"/>
  <c r="L1524" i="5"/>
  <c r="K1524" i="5"/>
  <c r="J1524" i="5"/>
  <c r="N1523" i="5"/>
  <c r="P818" i="6" s="1"/>
  <c r="M1523" i="5"/>
  <c r="O818" i="6" s="1"/>
  <c r="L1523" i="5"/>
  <c r="N818" i="6" s="1"/>
  <c r="K1523" i="5"/>
  <c r="O1523" i="5" s="1"/>
  <c r="L818" i="6" s="1"/>
  <c r="J1523" i="5"/>
  <c r="O1522" i="5"/>
  <c r="P1522" i="5" s="1"/>
  <c r="N1522" i="5"/>
  <c r="M1522" i="5"/>
  <c r="L1522" i="5"/>
  <c r="K1522" i="5"/>
  <c r="J1522" i="5"/>
  <c r="N1521" i="5"/>
  <c r="P820" i="6" s="1"/>
  <c r="M1521" i="5"/>
  <c r="L1521" i="5"/>
  <c r="N820" i="6" s="1"/>
  <c r="K1521" i="5"/>
  <c r="J1521" i="5"/>
  <c r="O1521" i="5" s="1"/>
  <c r="N1520" i="5"/>
  <c r="P821" i="6" s="1"/>
  <c r="M1520" i="5"/>
  <c r="O821" i="6" s="1"/>
  <c r="L1520" i="5"/>
  <c r="K1520" i="5"/>
  <c r="J1520" i="5"/>
  <c r="O1520" i="5" s="1"/>
  <c r="L821" i="6" s="1"/>
  <c r="N1519" i="5"/>
  <c r="P822" i="6" s="1"/>
  <c r="M1519" i="5"/>
  <c r="O822" i="6" s="1"/>
  <c r="L1519" i="5"/>
  <c r="N822" i="6" s="1"/>
  <c r="K1519" i="5"/>
  <c r="J1519" i="5"/>
  <c r="O1519" i="5" s="1"/>
  <c r="P1519" i="5" s="1"/>
  <c r="Q822" i="6" s="1"/>
  <c r="A822" i="8" s="1"/>
  <c r="P1518" i="5"/>
  <c r="Q823" i="6" s="1"/>
  <c r="A823" i="8" s="1"/>
  <c r="N1518" i="5"/>
  <c r="P823" i="6" s="1"/>
  <c r="M1518" i="5"/>
  <c r="O823" i="6" s="1"/>
  <c r="L1518" i="5"/>
  <c r="K1518" i="5"/>
  <c r="O1518" i="5" s="1"/>
  <c r="J1518" i="5"/>
  <c r="O1517" i="5"/>
  <c r="P1517" i="5" s="1"/>
  <c r="Q824" i="6" s="1"/>
  <c r="A824" i="8" s="1"/>
  <c r="N1517" i="5"/>
  <c r="P824" i="6" s="1"/>
  <c r="M1517" i="5"/>
  <c r="L1517" i="5"/>
  <c r="K1517" i="5"/>
  <c r="J1517" i="5"/>
  <c r="O1516" i="5"/>
  <c r="P1516" i="5" s="1"/>
  <c r="Q825" i="6" s="1"/>
  <c r="A825" i="8" s="1"/>
  <c r="N1516" i="5"/>
  <c r="M1516" i="5"/>
  <c r="L1516" i="5"/>
  <c r="K1516" i="5"/>
  <c r="J1516" i="5"/>
  <c r="N1515" i="5"/>
  <c r="P826" i="6" s="1"/>
  <c r="M1515" i="5"/>
  <c r="O826" i="6" s="1"/>
  <c r="L1515" i="5"/>
  <c r="N826" i="6" s="1"/>
  <c r="K1515" i="5"/>
  <c r="O1515" i="5" s="1"/>
  <c r="L826" i="6" s="1"/>
  <c r="J1515" i="5"/>
  <c r="O1514" i="5"/>
  <c r="N1514" i="5"/>
  <c r="M1514" i="5"/>
  <c r="O827" i="6" s="1"/>
  <c r="L1514" i="5"/>
  <c r="K1514" i="5"/>
  <c r="J1514" i="5"/>
  <c r="N1513" i="5"/>
  <c r="M1513" i="5"/>
  <c r="L1513" i="5"/>
  <c r="K1513" i="5"/>
  <c r="J1513" i="5"/>
  <c r="O1513" i="5" s="1"/>
  <c r="P1513" i="5" s="1"/>
  <c r="Q828" i="6" s="1"/>
  <c r="A828" i="8" s="1"/>
  <c r="N1512" i="5"/>
  <c r="M1512" i="5"/>
  <c r="L1512" i="5"/>
  <c r="K1512" i="5"/>
  <c r="J1512" i="5"/>
  <c r="O1512" i="5" s="1"/>
  <c r="P1512" i="5" s="1"/>
  <c r="N1511" i="5"/>
  <c r="P830" i="6" s="1"/>
  <c r="M1511" i="5"/>
  <c r="O830" i="6" s="1"/>
  <c r="L1511" i="5"/>
  <c r="N830" i="6" s="1"/>
  <c r="K1511" i="5"/>
  <c r="J1511" i="5"/>
  <c r="O1511" i="5" s="1"/>
  <c r="P1511" i="5" s="1"/>
  <c r="Q830" i="6" s="1"/>
  <c r="A830" i="8" s="1"/>
  <c r="P1510" i="5"/>
  <c r="N1510" i="5"/>
  <c r="M1510" i="5"/>
  <c r="L1510" i="5"/>
  <c r="K1510" i="5"/>
  <c r="O1510" i="5" s="1"/>
  <c r="J1510" i="5"/>
  <c r="O1509" i="5"/>
  <c r="L832" i="6" s="1"/>
  <c r="N1509" i="5"/>
  <c r="P832" i="6" s="1"/>
  <c r="M1509" i="5"/>
  <c r="O832" i="6" s="1"/>
  <c r="L1509" i="5"/>
  <c r="N832" i="6" s="1"/>
  <c r="K1509" i="5"/>
  <c r="J1509" i="5"/>
  <c r="O1508" i="5"/>
  <c r="P1508" i="5" s="1"/>
  <c r="Q833" i="6" s="1"/>
  <c r="A833" i="8" s="1"/>
  <c r="N1508" i="5"/>
  <c r="M1508" i="5"/>
  <c r="O833" i="6" s="1"/>
  <c r="L1508" i="5"/>
  <c r="K1508" i="5"/>
  <c r="J1508" i="5"/>
  <c r="N1507" i="5"/>
  <c r="P834" i="6" s="1"/>
  <c r="M1507" i="5"/>
  <c r="O834" i="6" s="1"/>
  <c r="L1507" i="5"/>
  <c r="N834" i="6" s="1"/>
  <c r="K1507" i="5"/>
  <c r="O1507" i="5" s="1"/>
  <c r="L834" i="6" s="1"/>
  <c r="J1507" i="5"/>
  <c r="O1506" i="5"/>
  <c r="N1506" i="5"/>
  <c r="M1506" i="5"/>
  <c r="O835" i="6" s="1"/>
  <c r="L1506" i="5"/>
  <c r="K1506" i="5"/>
  <c r="J1506" i="5"/>
  <c r="N1505" i="5"/>
  <c r="M1505" i="5"/>
  <c r="L1505" i="5"/>
  <c r="K1505" i="5"/>
  <c r="J1505" i="5"/>
  <c r="O1505" i="5" s="1"/>
  <c r="P1505" i="5" s="1"/>
  <c r="Q836" i="6" s="1"/>
  <c r="A836" i="8" s="1"/>
  <c r="N1504" i="5"/>
  <c r="M1504" i="5"/>
  <c r="L1504" i="5"/>
  <c r="K1504" i="5"/>
  <c r="J1504" i="5"/>
  <c r="O1504" i="5" s="1"/>
  <c r="P1504" i="5" s="1"/>
  <c r="N1503" i="5"/>
  <c r="P838" i="6" s="1"/>
  <c r="M1503" i="5"/>
  <c r="O838" i="6" s="1"/>
  <c r="L1503" i="5"/>
  <c r="N838" i="6" s="1"/>
  <c r="K1503" i="5"/>
  <c r="J1503" i="5"/>
  <c r="O1503" i="5" s="1"/>
  <c r="P1503" i="5" s="1"/>
  <c r="Q838" i="6" s="1"/>
  <c r="A838" i="8" s="1"/>
  <c r="P1502" i="5"/>
  <c r="N1502" i="5"/>
  <c r="M1502" i="5"/>
  <c r="L1502" i="5"/>
  <c r="K1502" i="5"/>
  <c r="O1502" i="5" s="1"/>
  <c r="J1502" i="5"/>
  <c r="O1501" i="5"/>
  <c r="L840" i="6" s="1"/>
  <c r="N1501" i="5"/>
  <c r="P840" i="6" s="1"/>
  <c r="M1501" i="5"/>
  <c r="O840" i="6" s="1"/>
  <c r="L1501" i="5"/>
  <c r="N840" i="6" s="1"/>
  <c r="K1501" i="5"/>
  <c r="J1501" i="5"/>
  <c r="O1500" i="5"/>
  <c r="P1500" i="5" s="1"/>
  <c r="Q841" i="6" s="1"/>
  <c r="A841" i="8" s="1"/>
  <c r="N1500" i="5"/>
  <c r="M1500" i="5"/>
  <c r="O841" i="6" s="1"/>
  <c r="L1500" i="5"/>
  <c r="K1500" i="5"/>
  <c r="J1500" i="5"/>
  <c r="N1499" i="5"/>
  <c r="P842" i="6" s="1"/>
  <c r="M1499" i="5"/>
  <c r="O842" i="6" s="1"/>
  <c r="L1499" i="5"/>
  <c r="N842" i="6" s="1"/>
  <c r="K1499" i="5"/>
  <c r="O1499" i="5" s="1"/>
  <c r="L842" i="6" s="1"/>
  <c r="J1499" i="5"/>
  <c r="O1498" i="5"/>
  <c r="N1498" i="5"/>
  <c r="M1498" i="5"/>
  <c r="O843" i="6" s="1"/>
  <c r="L1498" i="5"/>
  <c r="K1498" i="5"/>
  <c r="J1498" i="5"/>
  <c r="N1497" i="5"/>
  <c r="M1497" i="5"/>
  <c r="L1497" i="5"/>
  <c r="K1497" i="5"/>
  <c r="J1497" i="5"/>
  <c r="O1497" i="5" s="1"/>
  <c r="P1497" i="5" s="1"/>
  <c r="Q844" i="6" s="1"/>
  <c r="A844" i="8" s="1"/>
  <c r="N1496" i="5"/>
  <c r="M1496" i="5"/>
  <c r="L1496" i="5"/>
  <c r="K1496" i="5"/>
  <c r="J1496" i="5"/>
  <c r="O1496" i="5" s="1"/>
  <c r="P1496" i="5" s="1"/>
  <c r="N1495" i="5"/>
  <c r="P846" i="6" s="1"/>
  <c r="M1495" i="5"/>
  <c r="O846" i="6" s="1"/>
  <c r="L1495" i="5"/>
  <c r="N846" i="6" s="1"/>
  <c r="K1495" i="5"/>
  <c r="J1495" i="5"/>
  <c r="O1495" i="5" s="1"/>
  <c r="P1495" i="5" s="1"/>
  <c r="Q846" i="6" s="1"/>
  <c r="A846" i="8" s="1"/>
  <c r="P1494" i="5"/>
  <c r="N1494" i="5"/>
  <c r="M1494" i="5"/>
  <c r="L1494" i="5"/>
  <c r="K1494" i="5"/>
  <c r="O1494" i="5" s="1"/>
  <c r="J1494" i="5"/>
  <c r="O1493" i="5"/>
  <c r="L848" i="6" s="1"/>
  <c r="N1493" i="5"/>
  <c r="P848" i="6" s="1"/>
  <c r="M1493" i="5"/>
  <c r="O848" i="6" s="1"/>
  <c r="L1493" i="5"/>
  <c r="N848" i="6" s="1"/>
  <c r="K1493" i="5"/>
  <c r="J1493" i="5"/>
  <c r="O1492" i="5"/>
  <c r="P1492" i="5" s="1"/>
  <c r="Q849" i="6" s="1"/>
  <c r="A849" i="8" s="1"/>
  <c r="N1492" i="5"/>
  <c r="M1492" i="5"/>
  <c r="O849" i="6" s="1"/>
  <c r="L1492" i="5"/>
  <c r="K1492" i="5"/>
  <c r="J1492" i="5"/>
  <c r="N1491" i="5"/>
  <c r="P850" i="6" s="1"/>
  <c r="M1491" i="5"/>
  <c r="O850" i="6" s="1"/>
  <c r="L1491" i="5"/>
  <c r="N850" i="6" s="1"/>
  <c r="K1491" i="5"/>
  <c r="O1491" i="5" s="1"/>
  <c r="L850" i="6" s="1"/>
  <c r="J1491" i="5"/>
  <c r="O1490" i="5"/>
  <c r="N1490" i="5"/>
  <c r="M1490" i="5"/>
  <c r="O851" i="6" s="1"/>
  <c r="L1490" i="5"/>
  <c r="K1490" i="5"/>
  <c r="J1490" i="5"/>
  <c r="N1489" i="5"/>
  <c r="M1489" i="5"/>
  <c r="L1489" i="5"/>
  <c r="K1489" i="5"/>
  <c r="J1489" i="5"/>
  <c r="O1489" i="5" s="1"/>
  <c r="P1489" i="5" s="1"/>
  <c r="Q852" i="6" s="1"/>
  <c r="A852" i="8" s="1"/>
  <c r="N1488" i="5"/>
  <c r="M1488" i="5"/>
  <c r="O853" i="6" s="1"/>
  <c r="L1488" i="5"/>
  <c r="K1488" i="5"/>
  <c r="J1488" i="5"/>
  <c r="O1488" i="5" s="1"/>
  <c r="P1488" i="5" s="1"/>
  <c r="N1487" i="5"/>
  <c r="P854" i="6" s="1"/>
  <c r="M1487" i="5"/>
  <c r="O854" i="6" s="1"/>
  <c r="L1487" i="5"/>
  <c r="N854" i="6" s="1"/>
  <c r="K1487" i="5"/>
  <c r="J1487" i="5"/>
  <c r="O1487" i="5" s="1"/>
  <c r="P1487" i="5" s="1"/>
  <c r="Q854" i="6" s="1"/>
  <c r="A854" i="8" s="1"/>
  <c r="P1486" i="5"/>
  <c r="N1486" i="5"/>
  <c r="M1486" i="5"/>
  <c r="L1486" i="5"/>
  <c r="K1486" i="5"/>
  <c r="O1486" i="5" s="1"/>
  <c r="J1486" i="5"/>
  <c r="O1485" i="5"/>
  <c r="L856" i="6" s="1"/>
  <c r="N1485" i="5"/>
  <c r="P856" i="6" s="1"/>
  <c r="M1485" i="5"/>
  <c r="O856" i="6" s="1"/>
  <c r="L1485" i="5"/>
  <c r="N856" i="6" s="1"/>
  <c r="K1485" i="5"/>
  <c r="J1485" i="5"/>
  <c r="O1484" i="5"/>
  <c r="P1484" i="5" s="1"/>
  <c r="N1484" i="5"/>
  <c r="M1484" i="5"/>
  <c r="O857" i="6" s="1"/>
  <c r="L1484" i="5"/>
  <c r="K1484" i="5"/>
  <c r="J1484" i="5"/>
  <c r="N1483" i="5"/>
  <c r="P858" i="6" s="1"/>
  <c r="M1483" i="5"/>
  <c r="L1483" i="5"/>
  <c r="N858" i="6" s="1"/>
  <c r="K1483" i="5"/>
  <c r="O1483" i="5" s="1"/>
  <c r="L858" i="6" s="1"/>
  <c r="J1483" i="5"/>
  <c r="O1482" i="5"/>
  <c r="P1482" i="5" s="1"/>
  <c r="Q859" i="6" s="1"/>
  <c r="A859" i="8" s="1"/>
  <c r="N1482" i="5"/>
  <c r="P859" i="6" s="1"/>
  <c r="M1482" i="5"/>
  <c r="O859" i="6" s="1"/>
  <c r="L1482" i="5"/>
  <c r="K1482" i="5"/>
  <c r="J1482" i="5"/>
  <c r="N1481" i="5"/>
  <c r="P860" i="6" s="1"/>
  <c r="M1481" i="5"/>
  <c r="L1481" i="5"/>
  <c r="K1481" i="5"/>
  <c r="J1481" i="5"/>
  <c r="O1481" i="5" s="1"/>
  <c r="N1480" i="5"/>
  <c r="M1480" i="5"/>
  <c r="L1480" i="5"/>
  <c r="K1480" i="5"/>
  <c r="J1480" i="5"/>
  <c r="O1480" i="5" s="1"/>
  <c r="P1480" i="5" s="1"/>
  <c r="N1479" i="5"/>
  <c r="M1479" i="5"/>
  <c r="O862" i="6" s="1"/>
  <c r="L1479" i="5"/>
  <c r="K1479" i="5"/>
  <c r="J1479" i="5"/>
  <c r="O1479" i="5" s="1"/>
  <c r="P1479" i="5" s="1"/>
  <c r="Q862" i="6" s="1"/>
  <c r="A862" i="8" s="1"/>
  <c r="P1478" i="5"/>
  <c r="N1478" i="5"/>
  <c r="M1478" i="5"/>
  <c r="L1478" i="5"/>
  <c r="K1478" i="5"/>
  <c r="O1478" i="5" s="1"/>
  <c r="J1478" i="5"/>
  <c r="O1477" i="5"/>
  <c r="L864" i="6" s="1"/>
  <c r="N1477" i="5"/>
  <c r="P864" i="6" s="1"/>
  <c r="M1477" i="5"/>
  <c r="O864" i="6" s="1"/>
  <c r="L1477" i="5"/>
  <c r="N864" i="6" s="1"/>
  <c r="K1477" i="5"/>
  <c r="J1477" i="5"/>
  <c r="O1476" i="5"/>
  <c r="N1476" i="5"/>
  <c r="M1476" i="5"/>
  <c r="O865" i="6" s="1"/>
  <c r="L1476" i="5"/>
  <c r="N865" i="6" s="1"/>
  <c r="K1476" i="5"/>
  <c r="J1476" i="5"/>
  <c r="N1475" i="5"/>
  <c r="M1475" i="5"/>
  <c r="L1475" i="5"/>
  <c r="K1475" i="5"/>
  <c r="O1475" i="5" s="1"/>
  <c r="L866" i="6" s="1"/>
  <c r="J1475" i="5"/>
  <c r="O1474" i="5"/>
  <c r="P1474" i="5" s="1"/>
  <c r="Q867" i="6" s="1"/>
  <c r="A867" i="8" s="1"/>
  <c r="N1474" i="5"/>
  <c r="P867" i="6" s="1"/>
  <c r="M1474" i="5"/>
  <c r="O867" i="6" s="1"/>
  <c r="L1474" i="5"/>
  <c r="K1474" i="5"/>
  <c r="J1474" i="5"/>
  <c r="N1473" i="5"/>
  <c r="M1473" i="5"/>
  <c r="L1473" i="5"/>
  <c r="K1473" i="5"/>
  <c r="J1473" i="5"/>
  <c r="O1473" i="5" s="1"/>
  <c r="N1472" i="5"/>
  <c r="M1472" i="5"/>
  <c r="L1472" i="5"/>
  <c r="N869" i="6" s="1"/>
  <c r="K1472" i="5"/>
  <c r="J1472" i="5"/>
  <c r="O1472" i="5" s="1"/>
  <c r="P1472" i="5" s="1"/>
  <c r="N1471" i="5"/>
  <c r="M1471" i="5"/>
  <c r="L1471" i="5"/>
  <c r="K1471" i="5"/>
  <c r="J1471" i="5"/>
  <c r="O1471" i="5" s="1"/>
  <c r="P1470" i="5"/>
  <c r="N1470" i="5"/>
  <c r="P871" i="6" s="1"/>
  <c r="M1470" i="5"/>
  <c r="L1470" i="5"/>
  <c r="N871" i="6" s="1"/>
  <c r="K1470" i="5"/>
  <c r="O1470" i="5" s="1"/>
  <c r="L871" i="6" s="1"/>
  <c r="J1470" i="5"/>
  <c r="O1469" i="5"/>
  <c r="L872" i="6" s="1"/>
  <c r="N1469" i="5"/>
  <c r="P872" i="6" s="1"/>
  <c r="M1469" i="5"/>
  <c r="O872" i="6" s="1"/>
  <c r="L1469" i="5"/>
  <c r="N872" i="6" s="1"/>
  <c r="K1469" i="5"/>
  <c r="J1469" i="5"/>
  <c r="O1468" i="5"/>
  <c r="N1468" i="5"/>
  <c r="M1468" i="5"/>
  <c r="O873" i="6" s="1"/>
  <c r="L1468" i="5"/>
  <c r="N873" i="6" s="1"/>
  <c r="K1468" i="5"/>
  <c r="J1468" i="5"/>
  <c r="N1467" i="5"/>
  <c r="P874" i="6" s="1"/>
  <c r="M1467" i="5"/>
  <c r="L1467" i="5"/>
  <c r="N874" i="6" s="1"/>
  <c r="K1467" i="5"/>
  <c r="O1467" i="5" s="1"/>
  <c r="L874" i="6" s="1"/>
  <c r="J1467" i="5"/>
  <c r="O1466" i="5"/>
  <c r="P1466" i="5" s="1"/>
  <c r="Q875" i="6" s="1"/>
  <c r="A875" i="8" s="1"/>
  <c r="N1466" i="5"/>
  <c r="P875" i="6" s="1"/>
  <c r="M1466" i="5"/>
  <c r="O875" i="6" s="1"/>
  <c r="L1466" i="5"/>
  <c r="K1466" i="5"/>
  <c r="J1466" i="5"/>
  <c r="N1465" i="5"/>
  <c r="P876" i="6" s="1"/>
  <c r="M1465" i="5"/>
  <c r="L1465" i="5"/>
  <c r="K1465" i="5"/>
  <c r="J1465" i="5"/>
  <c r="O1465" i="5" s="1"/>
  <c r="N1464" i="5"/>
  <c r="M1464" i="5"/>
  <c r="L1464" i="5"/>
  <c r="K1464" i="5"/>
  <c r="J1464" i="5"/>
  <c r="O1464" i="5" s="1"/>
  <c r="P1464" i="5" s="1"/>
  <c r="N1463" i="5"/>
  <c r="M1463" i="5"/>
  <c r="O878" i="6" s="1"/>
  <c r="L1463" i="5"/>
  <c r="K1463" i="5"/>
  <c r="J1463" i="5"/>
  <c r="O1463" i="5" s="1"/>
  <c r="P1463" i="5" s="1"/>
  <c r="Q878" i="6" s="1"/>
  <c r="A878" i="8" s="1"/>
  <c r="P1462" i="5"/>
  <c r="N1462" i="5"/>
  <c r="M1462" i="5"/>
  <c r="L1462" i="5"/>
  <c r="K1462" i="5"/>
  <c r="O1462" i="5" s="1"/>
  <c r="J1462" i="5"/>
  <c r="O1461" i="5"/>
  <c r="L880" i="6" s="1"/>
  <c r="N1461" i="5"/>
  <c r="P880" i="6" s="1"/>
  <c r="M1461" i="5"/>
  <c r="O880" i="6" s="1"/>
  <c r="L1461" i="5"/>
  <c r="N880" i="6" s="1"/>
  <c r="K1461" i="5"/>
  <c r="J1461" i="5"/>
  <c r="O1460" i="5"/>
  <c r="N1460" i="5"/>
  <c r="M1460" i="5"/>
  <c r="O881" i="6" s="1"/>
  <c r="L1460" i="5"/>
  <c r="N881" i="6" s="1"/>
  <c r="K1460" i="5"/>
  <c r="J1460" i="5"/>
  <c r="N1459" i="5"/>
  <c r="M1459" i="5"/>
  <c r="L1459" i="5"/>
  <c r="K1459" i="5"/>
  <c r="O1459" i="5" s="1"/>
  <c r="L882" i="6" s="1"/>
  <c r="J1459" i="5"/>
  <c r="O1458" i="5"/>
  <c r="P1458" i="5" s="1"/>
  <c r="Q883" i="6" s="1"/>
  <c r="A883" i="8" s="1"/>
  <c r="N1458" i="5"/>
  <c r="P883" i="6" s="1"/>
  <c r="M1458" i="5"/>
  <c r="O883" i="6" s="1"/>
  <c r="L1458" i="5"/>
  <c r="K1458" i="5"/>
  <c r="J1458" i="5"/>
  <c r="N1457" i="5"/>
  <c r="M1457" i="5"/>
  <c r="L1457" i="5"/>
  <c r="K1457" i="5"/>
  <c r="J1457" i="5"/>
  <c r="O1457" i="5" s="1"/>
  <c r="P1457" i="5" s="1"/>
  <c r="N1456" i="5"/>
  <c r="M1456" i="5"/>
  <c r="L1456" i="5"/>
  <c r="K1456" i="5"/>
  <c r="J1456" i="5"/>
  <c r="O1456" i="5" s="1"/>
  <c r="P1456" i="5" s="1"/>
  <c r="N1455" i="5"/>
  <c r="M1455" i="5"/>
  <c r="L1455" i="5"/>
  <c r="K1455" i="5"/>
  <c r="J1455" i="5"/>
  <c r="O1455" i="5" s="1"/>
  <c r="P1454" i="5"/>
  <c r="N1454" i="5"/>
  <c r="P887" i="6" s="1"/>
  <c r="M1454" i="5"/>
  <c r="L1454" i="5"/>
  <c r="N887" i="6" s="1"/>
  <c r="K1454" i="5"/>
  <c r="O1454" i="5" s="1"/>
  <c r="L887" i="6" s="1"/>
  <c r="J1454" i="5"/>
  <c r="O1453" i="5"/>
  <c r="L888" i="6" s="1"/>
  <c r="N1453" i="5"/>
  <c r="P888" i="6" s="1"/>
  <c r="M1453" i="5"/>
  <c r="O888" i="6" s="1"/>
  <c r="L1453" i="5"/>
  <c r="N888" i="6" s="1"/>
  <c r="K1453" i="5"/>
  <c r="J1453" i="5"/>
  <c r="O1452" i="5"/>
  <c r="N1452" i="5"/>
  <c r="M1452" i="5"/>
  <c r="O889" i="6" s="1"/>
  <c r="L1452" i="5"/>
  <c r="N889" i="6" s="1"/>
  <c r="K1452" i="5"/>
  <c r="J1452" i="5"/>
  <c r="N1451" i="5"/>
  <c r="M1451" i="5"/>
  <c r="L1451" i="5"/>
  <c r="K1451" i="5"/>
  <c r="O1451" i="5" s="1"/>
  <c r="P1451" i="5" s="1"/>
  <c r="Q890" i="6" s="1"/>
  <c r="A890" i="8" s="1"/>
  <c r="J1451" i="5"/>
  <c r="O1450" i="5"/>
  <c r="P1450" i="5" s="1"/>
  <c r="Q891" i="6" s="1"/>
  <c r="A891" i="8" s="1"/>
  <c r="N1450" i="5"/>
  <c r="P891" i="6" s="1"/>
  <c r="M1450" i="5"/>
  <c r="O891" i="6" s="1"/>
  <c r="L1450" i="5"/>
  <c r="K1450" i="5"/>
  <c r="J1450" i="5"/>
  <c r="N1449" i="5"/>
  <c r="M1449" i="5"/>
  <c r="L1449" i="5"/>
  <c r="K1449" i="5"/>
  <c r="J1449" i="5"/>
  <c r="O1449" i="5" s="1"/>
  <c r="N1448" i="5"/>
  <c r="P893" i="6" s="1"/>
  <c r="M1448" i="5"/>
  <c r="L1448" i="5"/>
  <c r="N893" i="6" s="1"/>
  <c r="K1448" i="5"/>
  <c r="J1448" i="5"/>
  <c r="O1448" i="5" s="1"/>
  <c r="P1448" i="5" s="1"/>
  <c r="Q893" i="6" s="1"/>
  <c r="A893" i="8" s="1"/>
  <c r="N1447" i="5"/>
  <c r="M1447" i="5"/>
  <c r="O894" i="6" s="1"/>
  <c r="L1447" i="5"/>
  <c r="K1447" i="5"/>
  <c r="J1447" i="5"/>
  <c r="O1447" i="5" s="1"/>
  <c r="P1447" i="5" s="1"/>
  <c r="P1446" i="5"/>
  <c r="N1446" i="5"/>
  <c r="M1446" i="5"/>
  <c r="L1446" i="5"/>
  <c r="K1446" i="5"/>
  <c r="O1446" i="5" s="1"/>
  <c r="L895" i="6" s="1"/>
  <c r="J1446" i="5"/>
  <c r="O1445" i="5"/>
  <c r="L896" i="6" s="1"/>
  <c r="N1445" i="5"/>
  <c r="P896" i="6" s="1"/>
  <c r="M1445" i="5"/>
  <c r="O896" i="6" s="1"/>
  <c r="L1445" i="5"/>
  <c r="N896" i="6" s="1"/>
  <c r="K1445" i="5"/>
  <c r="J1445" i="5"/>
  <c r="O1444" i="5"/>
  <c r="N1444" i="5"/>
  <c r="M1444" i="5"/>
  <c r="O897" i="6" s="1"/>
  <c r="L1444" i="5"/>
  <c r="N897" i="6" s="1"/>
  <c r="K1444" i="5"/>
  <c r="J1444" i="5"/>
  <c r="N1443" i="5"/>
  <c r="M1443" i="5"/>
  <c r="L1443" i="5"/>
  <c r="K1443" i="5"/>
  <c r="O1443" i="5" s="1"/>
  <c r="P1443" i="5" s="1"/>
  <c r="Q898" i="6" s="1"/>
  <c r="A898" i="8" s="1"/>
  <c r="J1443" i="5"/>
  <c r="O1442" i="5"/>
  <c r="P1442" i="5" s="1"/>
  <c r="Q899" i="6" s="1"/>
  <c r="A899" i="8" s="1"/>
  <c r="N1442" i="5"/>
  <c r="P899" i="6" s="1"/>
  <c r="M1442" i="5"/>
  <c r="O899" i="6" s="1"/>
  <c r="L1442" i="5"/>
  <c r="K1442" i="5"/>
  <c r="J1442" i="5"/>
  <c r="N1441" i="5"/>
  <c r="M1441" i="5"/>
  <c r="L1441" i="5"/>
  <c r="K1441" i="5"/>
  <c r="J1441" i="5"/>
  <c r="O1441" i="5" s="1"/>
  <c r="N1440" i="5"/>
  <c r="P901" i="6" s="1"/>
  <c r="M1440" i="5"/>
  <c r="L1440" i="5"/>
  <c r="N901" i="6" s="1"/>
  <c r="K1440" i="5"/>
  <c r="J1440" i="5"/>
  <c r="O1440" i="5" s="1"/>
  <c r="P1440" i="5" s="1"/>
  <c r="Q901" i="6" s="1"/>
  <c r="A901" i="8" s="1"/>
  <c r="N1439" i="5"/>
  <c r="M1439" i="5"/>
  <c r="O902" i="6" s="1"/>
  <c r="L1439" i="5"/>
  <c r="K1439" i="5"/>
  <c r="J1439" i="5"/>
  <c r="O1439" i="5" s="1"/>
  <c r="P1439" i="5" s="1"/>
  <c r="P1438" i="5"/>
  <c r="N1438" i="5"/>
  <c r="M1438" i="5"/>
  <c r="L1438" i="5"/>
  <c r="K1438" i="5"/>
  <c r="O1438" i="5" s="1"/>
  <c r="L903" i="6" s="1"/>
  <c r="J1438" i="5"/>
  <c r="O1437" i="5"/>
  <c r="L904" i="6" s="1"/>
  <c r="N1437" i="5"/>
  <c r="P904" i="6" s="1"/>
  <c r="M1437" i="5"/>
  <c r="O904" i="6" s="1"/>
  <c r="L1437" i="5"/>
  <c r="N904" i="6" s="1"/>
  <c r="K1437" i="5"/>
  <c r="J1437" i="5"/>
  <c r="O1436" i="5"/>
  <c r="N1436" i="5"/>
  <c r="M1436" i="5"/>
  <c r="O905" i="6" s="1"/>
  <c r="L1436" i="5"/>
  <c r="N905" i="6" s="1"/>
  <c r="K1436" i="5"/>
  <c r="J1436" i="5"/>
  <c r="N1435" i="5"/>
  <c r="M1435" i="5"/>
  <c r="L1435" i="5"/>
  <c r="K1435" i="5"/>
  <c r="O1435" i="5" s="1"/>
  <c r="P1435" i="5" s="1"/>
  <c r="Q906" i="6" s="1"/>
  <c r="A906" i="8" s="1"/>
  <c r="J1435" i="5"/>
  <c r="O1434" i="5"/>
  <c r="P1434" i="5" s="1"/>
  <c r="Q907" i="6" s="1"/>
  <c r="A907" i="8" s="1"/>
  <c r="N1434" i="5"/>
  <c r="P907" i="6" s="1"/>
  <c r="M1434" i="5"/>
  <c r="O907" i="6" s="1"/>
  <c r="L1434" i="5"/>
  <c r="K1434" i="5"/>
  <c r="J1434" i="5"/>
  <c r="N1433" i="5"/>
  <c r="P908" i="6" s="1"/>
  <c r="M1433" i="5"/>
  <c r="L1433" i="5"/>
  <c r="K1433" i="5"/>
  <c r="J1433" i="5"/>
  <c r="O1433" i="5" s="1"/>
  <c r="N1432" i="5"/>
  <c r="P909" i="6" s="1"/>
  <c r="M1432" i="5"/>
  <c r="L1432" i="5"/>
  <c r="N909" i="6" s="1"/>
  <c r="K1432" i="5"/>
  <c r="J1432" i="5"/>
  <c r="O1432" i="5" s="1"/>
  <c r="P1432" i="5" s="1"/>
  <c r="Q909" i="6" s="1"/>
  <c r="A909" i="8" s="1"/>
  <c r="N1431" i="5"/>
  <c r="M1431" i="5"/>
  <c r="O910" i="6" s="1"/>
  <c r="L1431" i="5"/>
  <c r="K1431" i="5"/>
  <c r="J1431" i="5"/>
  <c r="O1431" i="5" s="1"/>
  <c r="P1431" i="5" s="1"/>
  <c r="P1430" i="5"/>
  <c r="N1430" i="5"/>
  <c r="P911" i="6" s="1"/>
  <c r="M1430" i="5"/>
  <c r="L1430" i="5"/>
  <c r="N911" i="6" s="1"/>
  <c r="K1430" i="5"/>
  <c r="O1430" i="5" s="1"/>
  <c r="L911" i="6" s="1"/>
  <c r="J1430" i="5"/>
  <c r="O1429" i="5"/>
  <c r="L912" i="6" s="1"/>
  <c r="N1429" i="5"/>
  <c r="P912" i="6" s="1"/>
  <c r="M1429" i="5"/>
  <c r="O912" i="6" s="1"/>
  <c r="L1429" i="5"/>
  <c r="N912" i="6" s="1"/>
  <c r="K1429" i="5"/>
  <c r="J1429" i="5"/>
  <c r="O1428" i="5"/>
  <c r="N1428" i="5"/>
  <c r="M1428" i="5"/>
  <c r="O913" i="6" s="1"/>
  <c r="L1428" i="5"/>
  <c r="N913" i="6" s="1"/>
  <c r="K1428" i="5"/>
  <c r="J1428" i="5"/>
  <c r="N1427" i="5"/>
  <c r="M1427" i="5"/>
  <c r="L1427" i="5"/>
  <c r="N914" i="6" s="1"/>
  <c r="K1427" i="5"/>
  <c r="O1427" i="5" s="1"/>
  <c r="L914" i="6" s="1"/>
  <c r="J1427" i="5"/>
  <c r="O1426" i="5"/>
  <c r="N1426" i="5"/>
  <c r="M1426" i="5"/>
  <c r="L1426" i="5"/>
  <c r="K1426" i="5"/>
  <c r="J1426" i="5"/>
  <c r="N1425" i="5"/>
  <c r="P916" i="6" s="1"/>
  <c r="M1425" i="5"/>
  <c r="L1425" i="5"/>
  <c r="K1425" i="5"/>
  <c r="J1425" i="5"/>
  <c r="O1425" i="5" s="1"/>
  <c r="N1424" i="5"/>
  <c r="M1424" i="5"/>
  <c r="O917" i="6" s="1"/>
  <c r="L1424" i="5"/>
  <c r="K1424" i="5"/>
  <c r="J1424" i="5"/>
  <c r="O1424" i="5" s="1"/>
  <c r="P1424" i="5" s="1"/>
  <c r="Q917" i="6" s="1"/>
  <c r="A917" i="8" s="1"/>
  <c r="N1423" i="5"/>
  <c r="P918" i="6" s="1"/>
  <c r="M1423" i="5"/>
  <c r="O918" i="6" s="1"/>
  <c r="L1423" i="5"/>
  <c r="N918" i="6" s="1"/>
  <c r="K1423" i="5"/>
  <c r="J1423" i="5"/>
  <c r="O1423" i="5" s="1"/>
  <c r="P1423" i="5" s="1"/>
  <c r="Q918" i="6" s="1"/>
  <c r="A918" i="8" s="1"/>
  <c r="P1422" i="5"/>
  <c r="N1422" i="5"/>
  <c r="M1422" i="5"/>
  <c r="O919" i="6" s="1"/>
  <c r="L1422" i="5"/>
  <c r="K1422" i="5"/>
  <c r="O1422" i="5" s="1"/>
  <c r="J1422" i="5"/>
  <c r="O1421" i="5"/>
  <c r="L920" i="6" s="1"/>
  <c r="N1421" i="5"/>
  <c r="P920" i="6" s="1"/>
  <c r="M1421" i="5"/>
  <c r="O920" i="6" s="1"/>
  <c r="L1421" i="5"/>
  <c r="N920" i="6" s="1"/>
  <c r="K1421" i="5"/>
  <c r="J1421" i="5"/>
  <c r="O1420" i="5"/>
  <c r="N1420" i="5"/>
  <c r="M1420" i="5"/>
  <c r="O921" i="6" s="1"/>
  <c r="L1420" i="5"/>
  <c r="N921" i="6" s="1"/>
  <c r="K1420" i="5"/>
  <c r="J1420" i="5"/>
  <c r="N1419" i="5"/>
  <c r="M1419" i="5"/>
  <c r="L1419" i="5"/>
  <c r="N922" i="6" s="1"/>
  <c r="K1419" i="5"/>
  <c r="O1419" i="5" s="1"/>
  <c r="L922" i="6" s="1"/>
  <c r="J1419" i="5"/>
  <c r="O1418" i="5"/>
  <c r="N1418" i="5"/>
  <c r="M1418" i="5"/>
  <c r="L1418" i="5"/>
  <c r="K1418" i="5"/>
  <c r="J1418" i="5"/>
  <c r="N1417" i="5"/>
  <c r="P924" i="6" s="1"/>
  <c r="M1417" i="5"/>
  <c r="L1417" i="5"/>
  <c r="K1417" i="5"/>
  <c r="J1417" i="5"/>
  <c r="O1417" i="5" s="1"/>
  <c r="N1416" i="5"/>
  <c r="M1416" i="5"/>
  <c r="L1416" i="5"/>
  <c r="K1416" i="5"/>
  <c r="J1416" i="5"/>
  <c r="O1416" i="5" s="1"/>
  <c r="P1416" i="5" s="1"/>
  <c r="O1415" i="5"/>
  <c r="P1415" i="5" s="1"/>
  <c r="Q926" i="6" s="1"/>
  <c r="A926" i="8" s="1"/>
  <c r="N1415" i="5"/>
  <c r="P926" i="6" s="1"/>
  <c r="M1415" i="5"/>
  <c r="O926" i="6" s="1"/>
  <c r="L1415" i="5"/>
  <c r="N926" i="6" s="1"/>
  <c r="K1415" i="5"/>
  <c r="J1415" i="5"/>
  <c r="N1414" i="5"/>
  <c r="M1414" i="5"/>
  <c r="L1414" i="5"/>
  <c r="K1414" i="5"/>
  <c r="O1414" i="5" s="1"/>
  <c r="P1414" i="5" s="1"/>
  <c r="J1414" i="5"/>
  <c r="O1413" i="5"/>
  <c r="L928" i="6" s="1"/>
  <c r="N1413" i="5"/>
  <c r="P928" i="6" s="1"/>
  <c r="M1413" i="5"/>
  <c r="O928" i="6" s="1"/>
  <c r="L1413" i="5"/>
  <c r="N928" i="6" s="1"/>
  <c r="K1413" i="5"/>
  <c r="J1413" i="5"/>
  <c r="O1412" i="5"/>
  <c r="N1412" i="5"/>
  <c r="M1412" i="5"/>
  <c r="O929" i="6" s="1"/>
  <c r="L1412" i="5"/>
  <c r="N929" i="6" s="1"/>
  <c r="K1412" i="5"/>
  <c r="J1412" i="5"/>
  <c r="N1411" i="5"/>
  <c r="M1411" i="5"/>
  <c r="L1411" i="5"/>
  <c r="N930" i="6" s="1"/>
  <c r="K1411" i="5"/>
  <c r="O1411" i="5" s="1"/>
  <c r="L930" i="6" s="1"/>
  <c r="J1411" i="5"/>
  <c r="N1410" i="5"/>
  <c r="M1410" i="5"/>
  <c r="L1410" i="5"/>
  <c r="K1410" i="5"/>
  <c r="O1410" i="5" s="1"/>
  <c r="J1410" i="5"/>
  <c r="N1409" i="5"/>
  <c r="P932" i="6" s="1"/>
  <c r="M1409" i="5"/>
  <c r="L1409" i="5"/>
  <c r="K1409" i="5"/>
  <c r="J1409" i="5"/>
  <c r="O1409" i="5" s="1"/>
  <c r="N1408" i="5"/>
  <c r="M1408" i="5"/>
  <c r="O933" i="6" s="1"/>
  <c r="L1408" i="5"/>
  <c r="K1408" i="5"/>
  <c r="J1408" i="5"/>
  <c r="O1408" i="5" s="1"/>
  <c r="P1408" i="5" s="1"/>
  <c r="Q933" i="6" s="1"/>
  <c r="A933" i="8" s="1"/>
  <c r="O1407" i="5"/>
  <c r="P1407" i="5" s="1"/>
  <c r="Q934" i="6" s="1"/>
  <c r="A934" i="8" s="1"/>
  <c r="N1407" i="5"/>
  <c r="P934" i="6" s="1"/>
  <c r="M1407" i="5"/>
  <c r="O934" i="6" s="1"/>
  <c r="L1407" i="5"/>
  <c r="N934" i="6" s="1"/>
  <c r="K1407" i="5"/>
  <c r="J1407" i="5"/>
  <c r="N1406" i="5"/>
  <c r="M1406" i="5"/>
  <c r="O935" i="6" s="1"/>
  <c r="L1406" i="5"/>
  <c r="K1406" i="5"/>
  <c r="O1406" i="5" s="1"/>
  <c r="P1406" i="5" s="1"/>
  <c r="J1406" i="5"/>
  <c r="O1405" i="5"/>
  <c r="L936" i="6" s="1"/>
  <c r="N1405" i="5"/>
  <c r="P936" i="6" s="1"/>
  <c r="M1405" i="5"/>
  <c r="O936" i="6" s="1"/>
  <c r="L1405" i="5"/>
  <c r="N936" i="6" s="1"/>
  <c r="K1405" i="5"/>
  <c r="J1405" i="5"/>
  <c r="O1404" i="5"/>
  <c r="N1404" i="5"/>
  <c r="M1404" i="5"/>
  <c r="O937" i="6" s="1"/>
  <c r="L1404" i="5"/>
  <c r="N937" i="6" s="1"/>
  <c r="K1404" i="5"/>
  <c r="J1404" i="5"/>
  <c r="P1403" i="5"/>
  <c r="N1403" i="5"/>
  <c r="M1403" i="5"/>
  <c r="L1403" i="5"/>
  <c r="N938" i="6" s="1"/>
  <c r="K1403" i="5"/>
  <c r="O1403" i="5" s="1"/>
  <c r="L938" i="6" s="1"/>
  <c r="J1403" i="5"/>
  <c r="N1402" i="5"/>
  <c r="M1402" i="5"/>
  <c r="L1402" i="5"/>
  <c r="K1402" i="5"/>
  <c r="O1402" i="5" s="1"/>
  <c r="J1402" i="5"/>
  <c r="N1401" i="5"/>
  <c r="P940" i="6" s="1"/>
  <c r="M1401" i="5"/>
  <c r="L1401" i="5"/>
  <c r="K1401" i="5"/>
  <c r="J1401" i="5"/>
  <c r="O1401" i="5" s="1"/>
  <c r="N1400" i="5"/>
  <c r="M1400" i="5"/>
  <c r="O941" i="6" s="1"/>
  <c r="L1400" i="5"/>
  <c r="K1400" i="5"/>
  <c r="J1400" i="5"/>
  <c r="O1400" i="5" s="1"/>
  <c r="P1400" i="5" s="1"/>
  <c r="O1399" i="5"/>
  <c r="P1399" i="5" s="1"/>
  <c r="Q942" i="6" s="1"/>
  <c r="A942" i="8" s="1"/>
  <c r="N1399" i="5"/>
  <c r="P942" i="6" s="1"/>
  <c r="M1399" i="5"/>
  <c r="O942" i="6" s="1"/>
  <c r="L1399" i="5"/>
  <c r="N942" i="6" s="1"/>
  <c r="K1399" i="5"/>
  <c r="J1399" i="5"/>
  <c r="P1398" i="5"/>
  <c r="O1398" i="5"/>
  <c r="N1398" i="5"/>
  <c r="M1398" i="5"/>
  <c r="L1398" i="5"/>
  <c r="K1398" i="5"/>
  <c r="J1398" i="5"/>
  <c r="O1397" i="5"/>
  <c r="L944" i="6" s="1"/>
  <c r="N1397" i="5"/>
  <c r="P944" i="6" s="1"/>
  <c r="M1397" i="5"/>
  <c r="O944" i="6" s="1"/>
  <c r="L1397" i="5"/>
  <c r="N944" i="6" s="1"/>
  <c r="K1397" i="5"/>
  <c r="J1397" i="5"/>
  <c r="O1396" i="5"/>
  <c r="N1396" i="5"/>
  <c r="M1396" i="5"/>
  <c r="O945" i="6" s="1"/>
  <c r="L1396" i="5"/>
  <c r="N945" i="6" s="1"/>
  <c r="K1396" i="5"/>
  <c r="J1396" i="5"/>
  <c r="P1395" i="5"/>
  <c r="N1395" i="5"/>
  <c r="M1395" i="5"/>
  <c r="L1395" i="5"/>
  <c r="N946" i="6" s="1"/>
  <c r="K1395" i="5"/>
  <c r="O1395" i="5" s="1"/>
  <c r="L946" i="6" s="1"/>
  <c r="J1395" i="5"/>
  <c r="O1394" i="5"/>
  <c r="N1394" i="5"/>
  <c r="M1394" i="5"/>
  <c r="L1394" i="5"/>
  <c r="K1394" i="5"/>
  <c r="J1394" i="5"/>
  <c r="N1393" i="5"/>
  <c r="P948" i="6" s="1"/>
  <c r="M1393" i="5"/>
  <c r="O948" i="6" s="1"/>
  <c r="L1393" i="5"/>
  <c r="K1393" i="5"/>
  <c r="J1393" i="5"/>
  <c r="O1393" i="5" s="1"/>
  <c r="N1392" i="5"/>
  <c r="M1392" i="5"/>
  <c r="O949" i="6" s="1"/>
  <c r="L1392" i="5"/>
  <c r="K1392" i="5"/>
  <c r="J1392" i="5"/>
  <c r="O1392" i="5" s="1"/>
  <c r="P1392" i="5" s="1"/>
  <c r="O1391" i="5"/>
  <c r="P1391" i="5" s="1"/>
  <c r="Q950" i="6" s="1"/>
  <c r="A950" i="8" s="1"/>
  <c r="N1391" i="5"/>
  <c r="P950" i="6" s="1"/>
  <c r="M1391" i="5"/>
  <c r="O950" i="6" s="1"/>
  <c r="L1391" i="5"/>
  <c r="N950" i="6" s="1"/>
  <c r="K1391" i="5"/>
  <c r="J1391" i="5"/>
  <c r="P1390" i="5"/>
  <c r="O1390" i="5"/>
  <c r="N1390" i="5"/>
  <c r="M1390" i="5"/>
  <c r="L1390" i="5"/>
  <c r="K1390" i="5"/>
  <c r="J1390" i="5"/>
  <c r="O1389" i="5"/>
  <c r="L952" i="6" s="1"/>
  <c r="N1389" i="5"/>
  <c r="P952" i="6" s="1"/>
  <c r="M1389" i="5"/>
  <c r="O952" i="6" s="1"/>
  <c r="L1389" i="5"/>
  <c r="N952" i="6" s="1"/>
  <c r="K1389" i="5"/>
  <c r="J1389" i="5"/>
  <c r="O1388" i="5"/>
  <c r="N1388" i="5"/>
  <c r="M1388" i="5"/>
  <c r="O953" i="6" s="1"/>
  <c r="L1388" i="5"/>
  <c r="N953" i="6" s="1"/>
  <c r="K1388" i="5"/>
  <c r="J1388" i="5"/>
  <c r="N1387" i="5"/>
  <c r="M1387" i="5"/>
  <c r="L1387" i="5"/>
  <c r="N954" i="6" s="1"/>
  <c r="K1387" i="5"/>
  <c r="O1387" i="5" s="1"/>
  <c r="L954" i="6" s="1"/>
  <c r="J1387" i="5"/>
  <c r="O1386" i="5"/>
  <c r="N1386" i="5"/>
  <c r="M1386" i="5"/>
  <c r="L1386" i="5"/>
  <c r="K1386" i="5"/>
  <c r="J1386" i="5"/>
  <c r="N1385" i="5"/>
  <c r="P956" i="6" s="1"/>
  <c r="M1385" i="5"/>
  <c r="L1385" i="5"/>
  <c r="K1385" i="5"/>
  <c r="J1385" i="5"/>
  <c r="O1385" i="5" s="1"/>
  <c r="N1384" i="5"/>
  <c r="M1384" i="5"/>
  <c r="L1384" i="5"/>
  <c r="K1384" i="5"/>
  <c r="J1384" i="5"/>
  <c r="O1384" i="5" s="1"/>
  <c r="P1384" i="5" s="1"/>
  <c r="O1383" i="5"/>
  <c r="P1383" i="5" s="1"/>
  <c r="Q958" i="6" s="1"/>
  <c r="A958" i="8" s="1"/>
  <c r="N1383" i="5"/>
  <c r="P958" i="6" s="1"/>
  <c r="M1383" i="5"/>
  <c r="O958" i="6" s="1"/>
  <c r="L1383" i="5"/>
  <c r="N958" i="6" s="1"/>
  <c r="K1383" i="5"/>
  <c r="J1383" i="5"/>
  <c r="N1382" i="5"/>
  <c r="M1382" i="5"/>
  <c r="L1382" i="5"/>
  <c r="K1382" i="5"/>
  <c r="O1382" i="5" s="1"/>
  <c r="P1382" i="5" s="1"/>
  <c r="J1382" i="5"/>
  <c r="O1381" i="5"/>
  <c r="L960" i="6" s="1"/>
  <c r="N1381" i="5"/>
  <c r="P960" i="6" s="1"/>
  <c r="M1381" i="5"/>
  <c r="O960" i="6" s="1"/>
  <c r="L1381" i="5"/>
  <c r="N960" i="6" s="1"/>
  <c r="K1381" i="5"/>
  <c r="J1381" i="5"/>
  <c r="O1380" i="5"/>
  <c r="N1380" i="5"/>
  <c r="M1380" i="5"/>
  <c r="O961" i="6" s="1"/>
  <c r="L1380" i="5"/>
  <c r="N961" i="6" s="1"/>
  <c r="K1380" i="5"/>
  <c r="J1380" i="5"/>
  <c r="N1379" i="5"/>
  <c r="M1379" i="5"/>
  <c r="L1379" i="5"/>
  <c r="K1379" i="5"/>
  <c r="O1379" i="5" s="1"/>
  <c r="L962" i="6" s="1"/>
  <c r="J1379" i="5"/>
  <c r="N1378" i="5"/>
  <c r="P963" i="6" s="1"/>
  <c r="M1378" i="5"/>
  <c r="L1378" i="5"/>
  <c r="K1378" i="5"/>
  <c r="O1378" i="5" s="1"/>
  <c r="P1378" i="5" s="1"/>
  <c r="Q963" i="6" s="1"/>
  <c r="A963" i="8" s="1"/>
  <c r="J1378" i="5"/>
  <c r="N1377" i="5"/>
  <c r="P964" i="6" s="1"/>
  <c r="M1377" i="5"/>
  <c r="L1377" i="5"/>
  <c r="K1377" i="5"/>
  <c r="J1377" i="5"/>
  <c r="O1377" i="5" s="1"/>
  <c r="N1376" i="5"/>
  <c r="M1376" i="5"/>
  <c r="L1376" i="5"/>
  <c r="K1376" i="5"/>
  <c r="J1376" i="5"/>
  <c r="O1376" i="5" s="1"/>
  <c r="P1376" i="5" s="1"/>
  <c r="O1375" i="5"/>
  <c r="P1375" i="5" s="1"/>
  <c r="Q966" i="6" s="1"/>
  <c r="A966" i="8" s="1"/>
  <c r="N1375" i="5"/>
  <c r="P966" i="6" s="1"/>
  <c r="M1375" i="5"/>
  <c r="O966" i="6" s="1"/>
  <c r="L1375" i="5"/>
  <c r="N966" i="6" s="1"/>
  <c r="K1375" i="5"/>
  <c r="J1375" i="5"/>
  <c r="N1374" i="5"/>
  <c r="M1374" i="5"/>
  <c r="L1374" i="5"/>
  <c r="K1374" i="5"/>
  <c r="O1374" i="5" s="1"/>
  <c r="P1374" i="5" s="1"/>
  <c r="J1374" i="5"/>
  <c r="O1373" i="5"/>
  <c r="L968" i="6" s="1"/>
  <c r="N1373" i="5"/>
  <c r="P968" i="6" s="1"/>
  <c r="M1373" i="5"/>
  <c r="O968" i="6" s="1"/>
  <c r="L1373" i="5"/>
  <c r="N968" i="6" s="1"/>
  <c r="K1373" i="5"/>
  <c r="J1373" i="5"/>
  <c r="O1372" i="5"/>
  <c r="N1372" i="5"/>
  <c r="M1372" i="5"/>
  <c r="O969" i="6" s="1"/>
  <c r="L1372" i="5"/>
  <c r="N969" i="6" s="1"/>
  <c r="K1372" i="5"/>
  <c r="J1372" i="5"/>
  <c r="P1371" i="5"/>
  <c r="N1371" i="5"/>
  <c r="M1371" i="5"/>
  <c r="L1371" i="5"/>
  <c r="K1371" i="5"/>
  <c r="O1371" i="5" s="1"/>
  <c r="L970" i="6" s="1"/>
  <c r="J1371" i="5"/>
  <c r="N1370" i="5"/>
  <c r="P971" i="6" s="1"/>
  <c r="M1370" i="5"/>
  <c r="L1370" i="5"/>
  <c r="K1370" i="5"/>
  <c r="O1370" i="5" s="1"/>
  <c r="P1370" i="5" s="1"/>
  <c r="Q971" i="6" s="1"/>
  <c r="A971" i="8" s="1"/>
  <c r="J1370" i="5"/>
  <c r="N1369" i="5"/>
  <c r="P972" i="6" s="1"/>
  <c r="M1369" i="5"/>
  <c r="L1369" i="5"/>
  <c r="K1369" i="5"/>
  <c r="J1369" i="5"/>
  <c r="O1369" i="5" s="1"/>
  <c r="N1368" i="5"/>
  <c r="M1368" i="5"/>
  <c r="L1368" i="5"/>
  <c r="K1368" i="5"/>
  <c r="J1368" i="5"/>
  <c r="O1368" i="5" s="1"/>
  <c r="P1368" i="5" s="1"/>
  <c r="O1367" i="5"/>
  <c r="P1367" i="5" s="1"/>
  <c r="Q974" i="6" s="1"/>
  <c r="A974" i="8" s="1"/>
  <c r="N1367" i="5"/>
  <c r="P974" i="6" s="1"/>
  <c r="M1367" i="5"/>
  <c r="O974" i="6" s="1"/>
  <c r="L1367" i="5"/>
  <c r="N974" i="6" s="1"/>
  <c r="K1367" i="5"/>
  <c r="J1367" i="5"/>
  <c r="P1366" i="5"/>
  <c r="O1366" i="5"/>
  <c r="N1366" i="5"/>
  <c r="M1366" i="5"/>
  <c r="L1366" i="5"/>
  <c r="K1366" i="5"/>
  <c r="J1366" i="5"/>
  <c r="O1365" i="5"/>
  <c r="L976" i="6" s="1"/>
  <c r="N1365" i="5"/>
  <c r="P976" i="6" s="1"/>
  <c r="M1365" i="5"/>
  <c r="O976" i="6" s="1"/>
  <c r="L1365" i="5"/>
  <c r="N976" i="6" s="1"/>
  <c r="K1365" i="5"/>
  <c r="J1365" i="5"/>
  <c r="O1364" i="5"/>
  <c r="N1364" i="5"/>
  <c r="M1364" i="5"/>
  <c r="O977" i="6" s="1"/>
  <c r="L1364" i="5"/>
  <c r="N977" i="6" s="1"/>
  <c r="K1364" i="5"/>
  <c r="J1364" i="5"/>
  <c r="P1363" i="5"/>
  <c r="N1363" i="5"/>
  <c r="M1363" i="5"/>
  <c r="L1363" i="5"/>
  <c r="K1363" i="5"/>
  <c r="O1363" i="5" s="1"/>
  <c r="L978" i="6" s="1"/>
  <c r="J1363" i="5"/>
  <c r="O1362" i="5"/>
  <c r="P1362" i="5" s="1"/>
  <c r="Q979" i="6" s="1"/>
  <c r="A979" i="8" s="1"/>
  <c r="N1362" i="5"/>
  <c r="P979" i="6" s="1"/>
  <c r="M1362" i="5"/>
  <c r="L1362" i="5"/>
  <c r="K1362" i="5"/>
  <c r="J1362" i="5"/>
  <c r="N1361" i="5"/>
  <c r="P980" i="6" s="1"/>
  <c r="M1361" i="5"/>
  <c r="L1361" i="5"/>
  <c r="K1361" i="5"/>
  <c r="J1361" i="5"/>
  <c r="O1361" i="5" s="1"/>
  <c r="N1360" i="5"/>
  <c r="M1360" i="5"/>
  <c r="L1360" i="5"/>
  <c r="K1360" i="5"/>
  <c r="J1360" i="5"/>
  <c r="O1360" i="5" s="1"/>
  <c r="P1360" i="5" s="1"/>
  <c r="O1359" i="5"/>
  <c r="P1359" i="5" s="1"/>
  <c r="Q982" i="6" s="1"/>
  <c r="A982" i="8" s="1"/>
  <c r="N1359" i="5"/>
  <c r="P982" i="6" s="1"/>
  <c r="M1359" i="5"/>
  <c r="O982" i="6" s="1"/>
  <c r="L1359" i="5"/>
  <c r="N982" i="6" s="1"/>
  <c r="K1359" i="5"/>
  <c r="J1359" i="5"/>
  <c r="P1358" i="5"/>
  <c r="O1358" i="5"/>
  <c r="N1358" i="5"/>
  <c r="M1358" i="5"/>
  <c r="L1358" i="5"/>
  <c r="K1358" i="5"/>
  <c r="J1358" i="5"/>
  <c r="O1357" i="5"/>
  <c r="L984" i="6" s="1"/>
  <c r="N1357" i="5"/>
  <c r="P984" i="6" s="1"/>
  <c r="M1357" i="5"/>
  <c r="O984" i="6" s="1"/>
  <c r="L1357" i="5"/>
  <c r="N984" i="6" s="1"/>
  <c r="K1357" i="5"/>
  <c r="J1357" i="5"/>
  <c r="O1356" i="5"/>
  <c r="N1356" i="5"/>
  <c r="M1356" i="5"/>
  <c r="O985" i="6" s="1"/>
  <c r="L1356" i="5"/>
  <c r="N985" i="6" s="1"/>
  <c r="K1356" i="5"/>
  <c r="J1356" i="5"/>
  <c r="N1355" i="5"/>
  <c r="M1355" i="5"/>
  <c r="L1355" i="5"/>
  <c r="N986" i="6" s="1"/>
  <c r="K1355" i="5"/>
  <c r="O1355" i="5" s="1"/>
  <c r="L986" i="6" s="1"/>
  <c r="J1355" i="5"/>
  <c r="O1354" i="5"/>
  <c r="P1354" i="5" s="1"/>
  <c r="Q987" i="6" s="1"/>
  <c r="A987" i="8" s="1"/>
  <c r="N1354" i="5"/>
  <c r="M1354" i="5"/>
  <c r="L1354" i="5"/>
  <c r="K1354" i="5"/>
  <c r="J1354" i="5"/>
  <c r="N1353" i="5"/>
  <c r="P988" i="6" s="1"/>
  <c r="M1353" i="5"/>
  <c r="L1353" i="5"/>
  <c r="K1353" i="5"/>
  <c r="J1353" i="5"/>
  <c r="O1353" i="5" s="1"/>
  <c r="N1352" i="5"/>
  <c r="M1352" i="5"/>
  <c r="L1352" i="5"/>
  <c r="K1352" i="5"/>
  <c r="J1352" i="5"/>
  <c r="O1352" i="5" s="1"/>
  <c r="P1352" i="5" s="1"/>
  <c r="O1351" i="5"/>
  <c r="P1351" i="5" s="1"/>
  <c r="Q990" i="6" s="1"/>
  <c r="A990" i="8" s="1"/>
  <c r="N1351" i="5"/>
  <c r="P990" i="6" s="1"/>
  <c r="M1351" i="5"/>
  <c r="O990" i="6" s="1"/>
  <c r="L1351" i="5"/>
  <c r="N990" i="6" s="1"/>
  <c r="K1351" i="5"/>
  <c r="J1351" i="5"/>
  <c r="N1350" i="5"/>
  <c r="M1350" i="5"/>
  <c r="L1350" i="5"/>
  <c r="K1350" i="5"/>
  <c r="O1350" i="5" s="1"/>
  <c r="P1350" i="5" s="1"/>
  <c r="J1350" i="5"/>
  <c r="O1349" i="5"/>
  <c r="L992" i="6" s="1"/>
  <c r="N1349" i="5"/>
  <c r="P992" i="6" s="1"/>
  <c r="M1349" i="5"/>
  <c r="O992" i="6" s="1"/>
  <c r="L1349" i="5"/>
  <c r="N992" i="6" s="1"/>
  <c r="K1349" i="5"/>
  <c r="J1349" i="5"/>
  <c r="O1348" i="5"/>
  <c r="N1348" i="5"/>
  <c r="M1348" i="5"/>
  <c r="O993" i="6" s="1"/>
  <c r="L1348" i="5"/>
  <c r="N993" i="6" s="1"/>
  <c r="K1348" i="5"/>
  <c r="J1348" i="5"/>
  <c r="N1347" i="5"/>
  <c r="M1347" i="5"/>
  <c r="L1347" i="5"/>
  <c r="N994" i="6" s="1"/>
  <c r="K1347" i="5"/>
  <c r="O1347" i="5" s="1"/>
  <c r="L994" i="6" s="1"/>
  <c r="J1347" i="5"/>
  <c r="N1346" i="5"/>
  <c r="M1346" i="5"/>
  <c r="L1346" i="5"/>
  <c r="K1346" i="5"/>
  <c r="O1346" i="5" s="1"/>
  <c r="P1346" i="5" s="1"/>
  <c r="Q995" i="6" s="1"/>
  <c r="A995" i="8" s="1"/>
  <c r="J1346" i="5"/>
  <c r="N1345" i="5"/>
  <c r="P996" i="6" s="1"/>
  <c r="M1345" i="5"/>
  <c r="L1345" i="5"/>
  <c r="K1345" i="5"/>
  <c r="J1345" i="5"/>
  <c r="O1345" i="5" s="1"/>
  <c r="N1344" i="5"/>
  <c r="M1344" i="5"/>
  <c r="L1344" i="5"/>
  <c r="K1344" i="5"/>
  <c r="J1344" i="5"/>
  <c r="O1344" i="5" s="1"/>
  <c r="P1344" i="5" s="1"/>
  <c r="O1343" i="5"/>
  <c r="P1343" i="5" s="1"/>
  <c r="Q998" i="6" s="1"/>
  <c r="A998" i="8" s="1"/>
  <c r="N1343" i="5"/>
  <c r="P998" i="6" s="1"/>
  <c r="M1343" i="5"/>
  <c r="O998" i="6" s="1"/>
  <c r="L1343" i="5"/>
  <c r="N998" i="6" s="1"/>
  <c r="K1343" i="5"/>
  <c r="J1343" i="5"/>
  <c r="N1342" i="5"/>
  <c r="M1342" i="5"/>
  <c r="L1342" i="5"/>
  <c r="K1342" i="5"/>
  <c r="O1342" i="5" s="1"/>
  <c r="P1342" i="5" s="1"/>
  <c r="J1342" i="5"/>
  <c r="O1341" i="5"/>
  <c r="L1000" i="6" s="1"/>
  <c r="N1341" i="5"/>
  <c r="P1000" i="6" s="1"/>
  <c r="M1341" i="5"/>
  <c r="O1000" i="6" s="1"/>
  <c r="L1341" i="5"/>
  <c r="N1000" i="6" s="1"/>
  <c r="K1341" i="5"/>
  <c r="J1341" i="5"/>
  <c r="O1340" i="5"/>
  <c r="N1340" i="5"/>
  <c r="M1340" i="5"/>
  <c r="O1001" i="6" s="1"/>
  <c r="L1340" i="5"/>
  <c r="N1001" i="6" s="1"/>
  <c r="K1340" i="5"/>
  <c r="J1340" i="5"/>
  <c r="P1339" i="5"/>
  <c r="N1339" i="5"/>
  <c r="M1339" i="5"/>
  <c r="L1339" i="5"/>
  <c r="N1002" i="6" s="1"/>
  <c r="K1339" i="5"/>
  <c r="O1339" i="5" s="1"/>
  <c r="L1002" i="6" s="1"/>
  <c r="J1339" i="5"/>
  <c r="N1338" i="5"/>
  <c r="M1338" i="5"/>
  <c r="L1338" i="5"/>
  <c r="K1338" i="5"/>
  <c r="O1338" i="5" s="1"/>
  <c r="P1338" i="5" s="1"/>
  <c r="Q1003" i="6" s="1"/>
  <c r="A1003" i="8" s="1"/>
  <c r="J1338" i="5"/>
  <c r="N1337" i="5"/>
  <c r="P1004" i="6" s="1"/>
  <c r="M1337" i="5"/>
  <c r="L1337" i="5"/>
  <c r="K1337" i="5"/>
  <c r="J1337" i="5"/>
  <c r="O1337" i="5" s="1"/>
  <c r="N1336" i="5"/>
  <c r="M1336" i="5"/>
  <c r="L1336" i="5"/>
  <c r="K1336" i="5"/>
  <c r="J1336" i="5"/>
  <c r="O1336" i="5" s="1"/>
  <c r="P1336" i="5" s="1"/>
  <c r="O1335" i="5"/>
  <c r="P1335" i="5" s="1"/>
  <c r="Q1006" i="6" s="1"/>
  <c r="A1006" i="8" s="1"/>
  <c r="N1335" i="5"/>
  <c r="P1006" i="6" s="1"/>
  <c r="M1335" i="5"/>
  <c r="O1006" i="6" s="1"/>
  <c r="L1335" i="5"/>
  <c r="N1006" i="6" s="1"/>
  <c r="K1335" i="5"/>
  <c r="J1335" i="5"/>
  <c r="P1334" i="5"/>
  <c r="O1334" i="5"/>
  <c r="N1334" i="5"/>
  <c r="M1334" i="5"/>
  <c r="L1334" i="5"/>
  <c r="K1334" i="5"/>
  <c r="J1334" i="5"/>
  <c r="O1333" i="5"/>
  <c r="L1008" i="6" s="1"/>
  <c r="N1333" i="5"/>
  <c r="P1008" i="6" s="1"/>
  <c r="M1333" i="5"/>
  <c r="O1008" i="6" s="1"/>
  <c r="L1333" i="5"/>
  <c r="N1008" i="6" s="1"/>
  <c r="K1333" i="5"/>
  <c r="J1333" i="5"/>
  <c r="O1332" i="5"/>
  <c r="N1332" i="5"/>
  <c r="M1332" i="5"/>
  <c r="O1009" i="6" s="1"/>
  <c r="L1332" i="5"/>
  <c r="N1009" i="6" s="1"/>
  <c r="K1332" i="5"/>
  <c r="J1332" i="5"/>
  <c r="P1331" i="5"/>
  <c r="N1331" i="5"/>
  <c r="M1331" i="5"/>
  <c r="L1331" i="5"/>
  <c r="N1010" i="6" s="1"/>
  <c r="K1331" i="5"/>
  <c r="O1331" i="5" s="1"/>
  <c r="L1010" i="6" s="1"/>
  <c r="J1331" i="5"/>
  <c r="O1330" i="5"/>
  <c r="P1330" i="5" s="1"/>
  <c r="Q1011" i="6" s="1"/>
  <c r="A1011" i="8" s="1"/>
  <c r="N1330" i="5"/>
  <c r="M1330" i="5"/>
  <c r="L1330" i="5"/>
  <c r="K1330" i="5"/>
  <c r="J1330" i="5"/>
  <c r="N1329" i="5"/>
  <c r="P1012" i="6" s="1"/>
  <c r="M1329" i="5"/>
  <c r="L1329" i="5"/>
  <c r="K1329" i="5"/>
  <c r="J1329" i="5"/>
  <c r="O1329" i="5" s="1"/>
  <c r="N1328" i="5"/>
  <c r="M1328" i="5"/>
  <c r="L1328" i="5"/>
  <c r="K1328" i="5"/>
  <c r="J1328" i="5"/>
  <c r="O1328" i="5" s="1"/>
  <c r="P1328" i="5" s="1"/>
  <c r="O1327" i="5"/>
  <c r="P1327" i="5" s="1"/>
  <c r="Q1014" i="6" s="1"/>
  <c r="A1014" i="8" s="1"/>
  <c r="N1327" i="5"/>
  <c r="P1014" i="6" s="1"/>
  <c r="M1327" i="5"/>
  <c r="O1014" i="6" s="1"/>
  <c r="L1327" i="5"/>
  <c r="N1014" i="6" s="1"/>
  <c r="K1327" i="5"/>
  <c r="J1327" i="5"/>
  <c r="P1326" i="5"/>
  <c r="O1326" i="5"/>
  <c r="N1326" i="5"/>
  <c r="M1326" i="5"/>
  <c r="L1326" i="5"/>
  <c r="K1326" i="5"/>
  <c r="J1326" i="5"/>
  <c r="O1325" i="5"/>
  <c r="L1016" i="6" s="1"/>
  <c r="N1325" i="5"/>
  <c r="P1016" i="6" s="1"/>
  <c r="M1325" i="5"/>
  <c r="O1016" i="6" s="1"/>
  <c r="L1325" i="5"/>
  <c r="N1016" i="6" s="1"/>
  <c r="K1325" i="5"/>
  <c r="J1325" i="5"/>
  <c r="O1324" i="5"/>
  <c r="N1324" i="5"/>
  <c r="M1324" i="5"/>
  <c r="O1017" i="6" s="1"/>
  <c r="L1324" i="5"/>
  <c r="N1017" i="6" s="1"/>
  <c r="K1324" i="5"/>
  <c r="J1324" i="5"/>
  <c r="N1323" i="5"/>
  <c r="M1323" i="5"/>
  <c r="L1323" i="5"/>
  <c r="N1018" i="6" s="1"/>
  <c r="K1323" i="5"/>
  <c r="O1323" i="5" s="1"/>
  <c r="L1018" i="6" s="1"/>
  <c r="J1323" i="5"/>
  <c r="O1322" i="5"/>
  <c r="P1322" i="5" s="1"/>
  <c r="Q1019" i="6" s="1"/>
  <c r="A1019" i="8" s="1"/>
  <c r="N1322" i="5"/>
  <c r="M1322" i="5"/>
  <c r="L1322" i="5"/>
  <c r="K1322" i="5"/>
  <c r="J1322" i="5"/>
  <c r="N1321" i="5"/>
  <c r="P1020" i="6" s="1"/>
  <c r="M1321" i="5"/>
  <c r="L1321" i="5"/>
  <c r="K1321" i="5"/>
  <c r="J1321" i="5"/>
  <c r="O1321" i="5" s="1"/>
  <c r="N1320" i="5"/>
  <c r="M1320" i="5"/>
  <c r="L1320" i="5"/>
  <c r="K1320" i="5"/>
  <c r="J1320" i="5"/>
  <c r="O1320" i="5" s="1"/>
  <c r="P1320" i="5" s="1"/>
  <c r="O1319" i="5"/>
  <c r="P1319" i="5" s="1"/>
  <c r="Q1022" i="6" s="1"/>
  <c r="A1022" i="8" s="1"/>
  <c r="N1319" i="5"/>
  <c r="P1022" i="6" s="1"/>
  <c r="M1319" i="5"/>
  <c r="O1022" i="6" s="1"/>
  <c r="L1319" i="5"/>
  <c r="N1022" i="6" s="1"/>
  <c r="K1319" i="5"/>
  <c r="J1319" i="5"/>
  <c r="N1318" i="5"/>
  <c r="M1318" i="5"/>
  <c r="L1318" i="5"/>
  <c r="K1318" i="5"/>
  <c r="O1318" i="5" s="1"/>
  <c r="P1318" i="5" s="1"/>
  <c r="J1318" i="5"/>
  <c r="O1317" i="5"/>
  <c r="L1024" i="6" s="1"/>
  <c r="N1317" i="5"/>
  <c r="P1024" i="6" s="1"/>
  <c r="M1317" i="5"/>
  <c r="O1024" i="6" s="1"/>
  <c r="L1317" i="5"/>
  <c r="N1024" i="6" s="1"/>
  <c r="K1317" i="5"/>
  <c r="J1317" i="5"/>
  <c r="O1316" i="5"/>
  <c r="N1316" i="5"/>
  <c r="M1316" i="5"/>
  <c r="O1025" i="6" s="1"/>
  <c r="L1316" i="5"/>
  <c r="N1025" i="6" s="1"/>
  <c r="K1316" i="5"/>
  <c r="J1316" i="5"/>
  <c r="N1315" i="5"/>
  <c r="M1315" i="5"/>
  <c r="L1315" i="5"/>
  <c r="N1026" i="6" s="1"/>
  <c r="K1315" i="5"/>
  <c r="O1315" i="5" s="1"/>
  <c r="L1026" i="6" s="1"/>
  <c r="J1315" i="5"/>
  <c r="N1314" i="5"/>
  <c r="M1314" i="5"/>
  <c r="L1314" i="5"/>
  <c r="K1314" i="5"/>
  <c r="O1314" i="5" s="1"/>
  <c r="P1314" i="5" s="1"/>
  <c r="Q1027" i="6" s="1"/>
  <c r="A1027" i="8" s="1"/>
  <c r="J1314" i="5"/>
  <c r="N1313" i="5"/>
  <c r="P1028" i="6" s="1"/>
  <c r="M1313" i="5"/>
  <c r="L1313" i="5"/>
  <c r="K1313" i="5"/>
  <c r="J1313" i="5"/>
  <c r="O1313" i="5" s="1"/>
  <c r="N1312" i="5"/>
  <c r="M1312" i="5"/>
  <c r="L1312" i="5"/>
  <c r="K1312" i="5"/>
  <c r="J1312" i="5"/>
  <c r="O1312" i="5" s="1"/>
  <c r="P1312" i="5" s="1"/>
  <c r="O1311" i="5"/>
  <c r="P1311" i="5" s="1"/>
  <c r="Q1030" i="6" s="1"/>
  <c r="A1030" i="8" s="1"/>
  <c r="N1311" i="5"/>
  <c r="P1030" i="6" s="1"/>
  <c r="M1311" i="5"/>
  <c r="O1030" i="6" s="1"/>
  <c r="L1311" i="5"/>
  <c r="N1030" i="6" s="1"/>
  <c r="K1311" i="5"/>
  <c r="J1311" i="5"/>
  <c r="N1310" i="5"/>
  <c r="M1310" i="5"/>
  <c r="L1310" i="5"/>
  <c r="K1310" i="5"/>
  <c r="O1310" i="5" s="1"/>
  <c r="P1310" i="5" s="1"/>
  <c r="J1310" i="5"/>
  <c r="O1309" i="5"/>
  <c r="L1032" i="6" s="1"/>
  <c r="N1309" i="5"/>
  <c r="P1032" i="6" s="1"/>
  <c r="M1309" i="5"/>
  <c r="O1032" i="6" s="1"/>
  <c r="L1309" i="5"/>
  <c r="N1032" i="6" s="1"/>
  <c r="K1309" i="5"/>
  <c r="J1309" i="5"/>
  <c r="O1308" i="5"/>
  <c r="N1308" i="5"/>
  <c r="M1308" i="5"/>
  <c r="O1033" i="6" s="1"/>
  <c r="L1308" i="5"/>
  <c r="N1033" i="6" s="1"/>
  <c r="K1308" i="5"/>
  <c r="J1308" i="5"/>
  <c r="P1307" i="5"/>
  <c r="N1307" i="5"/>
  <c r="M1307" i="5"/>
  <c r="L1307" i="5"/>
  <c r="N1034" i="6" s="1"/>
  <c r="K1307" i="5"/>
  <c r="O1307" i="5" s="1"/>
  <c r="L1034" i="6" s="1"/>
  <c r="J1307" i="5"/>
  <c r="N1306" i="5"/>
  <c r="M1306" i="5"/>
  <c r="L1306" i="5"/>
  <c r="K1306" i="5"/>
  <c r="O1306" i="5" s="1"/>
  <c r="P1306" i="5" s="1"/>
  <c r="Q1035" i="6" s="1"/>
  <c r="A1035" i="8" s="1"/>
  <c r="J1306" i="5"/>
  <c r="N1305" i="5"/>
  <c r="P1036" i="6" s="1"/>
  <c r="M1305" i="5"/>
  <c r="L1305" i="5"/>
  <c r="K1305" i="5"/>
  <c r="J1305" i="5"/>
  <c r="O1305" i="5" s="1"/>
  <c r="N1304" i="5"/>
  <c r="M1304" i="5"/>
  <c r="L1304" i="5"/>
  <c r="K1304" i="5"/>
  <c r="J1304" i="5"/>
  <c r="O1304" i="5" s="1"/>
  <c r="P1304" i="5" s="1"/>
  <c r="O1303" i="5"/>
  <c r="P1303" i="5" s="1"/>
  <c r="Q1038" i="6" s="1"/>
  <c r="A1038" i="8" s="1"/>
  <c r="N1303" i="5"/>
  <c r="P1038" i="6" s="1"/>
  <c r="M1303" i="5"/>
  <c r="O1038" i="6" s="1"/>
  <c r="L1303" i="5"/>
  <c r="N1038" i="6" s="1"/>
  <c r="K1303" i="5"/>
  <c r="J1303" i="5"/>
  <c r="P1302" i="5"/>
  <c r="O1302" i="5"/>
  <c r="N1302" i="5"/>
  <c r="M1302" i="5"/>
  <c r="L1302" i="5"/>
  <c r="K1302" i="5"/>
  <c r="J1302" i="5"/>
  <c r="O1301" i="5"/>
  <c r="L1040" i="6" s="1"/>
  <c r="N1301" i="5"/>
  <c r="P1040" i="6" s="1"/>
  <c r="M1301" i="5"/>
  <c r="O1040" i="6" s="1"/>
  <c r="L1301" i="5"/>
  <c r="N1040" i="6" s="1"/>
  <c r="K1301" i="5"/>
  <c r="J1301" i="5"/>
  <c r="O1300" i="5"/>
  <c r="N1300" i="5"/>
  <c r="M1300" i="5"/>
  <c r="O1041" i="6" s="1"/>
  <c r="L1300" i="5"/>
  <c r="N1041" i="6" s="1"/>
  <c r="K1300" i="5"/>
  <c r="J1300" i="5"/>
  <c r="P1299" i="5"/>
  <c r="Q1042" i="6" s="1"/>
  <c r="A1042" i="8" s="1"/>
  <c r="N1299" i="5"/>
  <c r="M1299" i="5"/>
  <c r="L1299" i="5"/>
  <c r="K1299" i="5"/>
  <c r="O1299" i="5" s="1"/>
  <c r="J1299" i="5"/>
  <c r="O1298" i="5"/>
  <c r="N1298" i="5"/>
  <c r="P1043" i="6" s="1"/>
  <c r="M1298" i="5"/>
  <c r="L1298" i="5"/>
  <c r="K1298" i="5"/>
  <c r="J1298" i="5"/>
  <c r="N1297" i="5"/>
  <c r="M1297" i="5"/>
  <c r="L1297" i="5"/>
  <c r="K1297" i="5"/>
  <c r="J1297" i="5"/>
  <c r="O1297" i="5" s="1"/>
  <c r="N1296" i="5"/>
  <c r="P1045" i="6" s="1"/>
  <c r="M1296" i="5"/>
  <c r="O1045" i="6" s="1"/>
  <c r="L1296" i="5"/>
  <c r="N1045" i="6" s="1"/>
  <c r="K1296" i="5"/>
  <c r="J1296" i="5"/>
  <c r="O1296" i="5" s="1"/>
  <c r="L1045" i="6" s="1"/>
  <c r="O1295" i="5"/>
  <c r="P1295" i="5" s="1"/>
  <c r="N1295" i="5"/>
  <c r="M1295" i="5"/>
  <c r="L1295" i="5"/>
  <c r="K1295" i="5"/>
  <c r="J1295" i="5"/>
  <c r="P1294" i="5"/>
  <c r="O1294" i="5"/>
  <c r="N1294" i="5"/>
  <c r="M1294" i="5"/>
  <c r="L1294" i="5"/>
  <c r="K1294" i="5"/>
  <c r="J1294" i="5"/>
  <c r="O1293" i="5"/>
  <c r="L1048" i="6" s="1"/>
  <c r="N1293" i="5"/>
  <c r="P1048" i="6" s="1"/>
  <c r="M1293" i="5"/>
  <c r="O1048" i="6" s="1"/>
  <c r="L1293" i="5"/>
  <c r="K1293" i="5"/>
  <c r="J1293" i="5"/>
  <c r="O1292" i="5"/>
  <c r="N1292" i="5"/>
  <c r="P1049" i="6" s="1"/>
  <c r="M1292" i="5"/>
  <c r="O1049" i="6" s="1"/>
  <c r="L1292" i="5"/>
  <c r="N1049" i="6" s="1"/>
  <c r="K1292" i="5"/>
  <c r="J1292" i="5"/>
  <c r="N1291" i="5"/>
  <c r="M1291" i="5"/>
  <c r="O1050" i="6" s="1"/>
  <c r="L1291" i="5"/>
  <c r="K1291" i="5"/>
  <c r="O1291" i="5" s="1"/>
  <c r="P1291" i="5" s="1"/>
  <c r="J1291" i="5"/>
  <c r="O1290" i="5"/>
  <c r="P1290" i="5" s="1"/>
  <c r="N1290" i="5"/>
  <c r="P1051" i="6" s="1"/>
  <c r="M1290" i="5"/>
  <c r="L1290" i="5"/>
  <c r="K1290" i="5"/>
  <c r="J1290" i="5"/>
  <c r="N1289" i="5"/>
  <c r="P1052" i="6" s="1"/>
  <c r="M1289" i="5"/>
  <c r="L1289" i="5"/>
  <c r="K1289" i="5"/>
  <c r="J1289" i="5"/>
  <c r="O1289" i="5" s="1"/>
  <c r="N1288" i="5"/>
  <c r="P1053" i="6" s="1"/>
  <c r="M1288" i="5"/>
  <c r="O1053" i="6" s="1"/>
  <c r="L1288" i="5"/>
  <c r="N1053" i="6" s="1"/>
  <c r="K1288" i="5"/>
  <c r="J1288" i="5"/>
  <c r="O1288" i="5" s="1"/>
  <c r="L1053" i="6" s="1"/>
  <c r="O1287" i="5"/>
  <c r="P1287" i="5" s="1"/>
  <c r="N1287" i="5"/>
  <c r="M1287" i="5"/>
  <c r="L1287" i="5"/>
  <c r="K1287" i="5"/>
  <c r="J1287" i="5"/>
  <c r="N1286" i="5"/>
  <c r="M1286" i="5"/>
  <c r="L1286" i="5"/>
  <c r="K1286" i="5"/>
  <c r="O1286" i="5" s="1"/>
  <c r="P1286" i="5" s="1"/>
  <c r="J1286" i="5"/>
  <c r="O1285" i="5"/>
  <c r="L1056" i="6" s="1"/>
  <c r="N1285" i="5"/>
  <c r="P1056" i="6" s="1"/>
  <c r="M1285" i="5"/>
  <c r="O1056" i="6" s="1"/>
  <c r="L1285" i="5"/>
  <c r="K1285" i="5"/>
  <c r="J1285" i="5"/>
  <c r="O1284" i="5"/>
  <c r="N1284" i="5"/>
  <c r="P1057" i="6" s="1"/>
  <c r="M1284" i="5"/>
  <c r="O1057" i="6" s="1"/>
  <c r="L1284" i="5"/>
  <c r="N1057" i="6" s="1"/>
  <c r="K1284" i="5"/>
  <c r="J1284" i="5"/>
  <c r="N1283" i="5"/>
  <c r="M1283" i="5"/>
  <c r="O1058" i="6" s="1"/>
  <c r="L1283" i="5"/>
  <c r="N1058" i="6" s="1"/>
  <c r="K1283" i="5"/>
  <c r="O1283" i="5" s="1"/>
  <c r="P1283" i="5" s="1"/>
  <c r="J1283" i="5"/>
  <c r="N1282" i="5"/>
  <c r="M1282" i="5"/>
  <c r="L1282" i="5"/>
  <c r="K1282" i="5"/>
  <c r="O1282" i="5" s="1"/>
  <c r="J1282" i="5"/>
  <c r="N1281" i="5"/>
  <c r="P1060" i="6" s="1"/>
  <c r="M1281" i="5"/>
  <c r="L1281" i="5"/>
  <c r="K1281" i="5"/>
  <c r="J1281" i="5"/>
  <c r="O1281" i="5" s="1"/>
  <c r="N1280" i="5"/>
  <c r="P1061" i="6" s="1"/>
  <c r="M1280" i="5"/>
  <c r="O1061" i="6" s="1"/>
  <c r="L1280" i="5"/>
  <c r="N1061" i="6" s="1"/>
  <c r="K1280" i="5"/>
  <c r="J1280" i="5"/>
  <c r="O1280" i="5" s="1"/>
  <c r="L1061" i="6" s="1"/>
  <c r="O1279" i="5"/>
  <c r="P1279" i="5" s="1"/>
  <c r="N1279" i="5"/>
  <c r="M1279" i="5"/>
  <c r="L1279" i="5"/>
  <c r="K1279" i="5"/>
  <c r="J1279" i="5"/>
  <c r="N1278" i="5"/>
  <c r="M1278" i="5"/>
  <c r="L1278" i="5"/>
  <c r="K1278" i="5"/>
  <c r="O1278" i="5" s="1"/>
  <c r="P1278" i="5" s="1"/>
  <c r="J1278" i="5"/>
  <c r="O1277" i="5"/>
  <c r="L1064" i="6" s="1"/>
  <c r="N1277" i="5"/>
  <c r="P1064" i="6" s="1"/>
  <c r="M1277" i="5"/>
  <c r="O1064" i="6" s="1"/>
  <c r="L1277" i="5"/>
  <c r="K1277" i="5"/>
  <c r="J1277" i="5"/>
  <c r="O1276" i="5"/>
  <c r="N1276" i="5"/>
  <c r="P1065" i="6" s="1"/>
  <c r="M1276" i="5"/>
  <c r="O1065" i="6" s="1"/>
  <c r="L1276" i="5"/>
  <c r="N1065" i="6" s="1"/>
  <c r="K1276" i="5"/>
  <c r="J1276" i="5"/>
  <c r="P1275" i="5"/>
  <c r="N1275" i="5"/>
  <c r="M1275" i="5"/>
  <c r="O1066" i="6" s="1"/>
  <c r="L1275" i="5"/>
  <c r="K1275" i="5"/>
  <c r="O1275" i="5" s="1"/>
  <c r="J1275" i="5"/>
  <c r="N1274" i="5"/>
  <c r="M1274" i="5"/>
  <c r="L1274" i="5"/>
  <c r="K1274" i="5"/>
  <c r="O1274" i="5" s="1"/>
  <c r="J1274" i="5"/>
  <c r="N1273" i="5"/>
  <c r="P1068" i="6" s="1"/>
  <c r="M1273" i="5"/>
  <c r="L1273" i="5"/>
  <c r="K1273" i="5"/>
  <c r="J1273" i="5"/>
  <c r="O1273" i="5" s="1"/>
  <c r="N1272" i="5"/>
  <c r="P1069" i="6" s="1"/>
  <c r="M1272" i="5"/>
  <c r="O1069" i="6" s="1"/>
  <c r="L1272" i="5"/>
  <c r="N1069" i="6" s="1"/>
  <c r="K1272" i="5"/>
  <c r="J1272" i="5"/>
  <c r="O1272" i="5" s="1"/>
  <c r="L1069" i="6" s="1"/>
  <c r="O1271" i="5"/>
  <c r="P1271" i="5" s="1"/>
  <c r="N1271" i="5"/>
  <c r="M1271" i="5"/>
  <c r="L1271" i="5"/>
  <c r="K1271" i="5"/>
  <c r="J1271" i="5"/>
  <c r="P1270" i="5"/>
  <c r="O1270" i="5"/>
  <c r="N1270" i="5"/>
  <c r="M1270" i="5"/>
  <c r="L1270" i="5"/>
  <c r="K1270" i="5"/>
  <c r="J1270" i="5"/>
  <c r="O1269" i="5"/>
  <c r="L1072" i="6" s="1"/>
  <c r="N1269" i="5"/>
  <c r="P1072" i="6" s="1"/>
  <c r="M1269" i="5"/>
  <c r="O1072" i="6" s="1"/>
  <c r="L1269" i="5"/>
  <c r="K1269" i="5"/>
  <c r="J1269" i="5"/>
  <c r="O1268" i="5"/>
  <c r="N1268" i="5"/>
  <c r="P1073" i="6" s="1"/>
  <c r="M1268" i="5"/>
  <c r="O1073" i="6" s="1"/>
  <c r="L1268" i="5"/>
  <c r="N1073" i="6" s="1"/>
  <c r="K1268" i="5"/>
  <c r="J1268" i="5"/>
  <c r="P1267" i="5"/>
  <c r="N1267" i="5"/>
  <c r="P1074" i="6" s="1"/>
  <c r="M1267" i="5"/>
  <c r="O1074" i="6" s="1"/>
  <c r="L1267" i="5"/>
  <c r="N1074" i="6" s="1"/>
  <c r="K1267" i="5"/>
  <c r="O1267" i="5" s="1"/>
  <c r="J1267" i="5"/>
  <c r="O1266" i="5"/>
  <c r="P1266" i="5" s="1"/>
  <c r="N1266" i="5"/>
  <c r="M1266" i="5"/>
  <c r="L1266" i="5"/>
  <c r="K1266" i="5"/>
  <c r="J1266" i="5"/>
  <c r="N1265" i="5"/>
  <c r="M1265" i="5"/>
  <c r="O1076" i="6" s="1"/>
  <c r="L1265" i="5"/>
  <c r="K1265" i="5"/>
  <c r="J1265" i="5"/>
  <c r="O1265" i="5" s="1"/>
  <c r="P1265" i="5" s="1"/>
  <c r="N1264" i="5"/>
  <c r="P1077" i="6" s="1"/>
  <c r="M1264" i="5"/>
  <c r="O1077" i="6" s="1"/>
  <c r="L1264" i="5"/>
  <c r="N1077" i="6" s="1"/>
  <c r="K1264" i="5"/>
  <c r="J1264" i="5"/>
  <c r="O1264" i="5" s="1"/>
  <c r="L1077" i="6" s="1"/>
  <c r="O1263" i="5"/>
  <c r="L1078" i="6" s="1"/>
  <c r="N1263" i="5"/>
  <c r="M1263" i="5"/>
  <c r="O1078" i="6" s="1"/>
  <c r="L1263" i="5"/>
  <c r="K1263" i="5"/>
  <c r="J1263" i="5"/>
  <c r="N1262" i="5"/>
  <c r="M1262" i="5"/>
  <c r="L1262" i="5"/>
  <c r="K1262" i="5"/>
  <c r="J1262" i="5"/>
  <c r="O1262" i="5" s="1"/>
  <c r="O1261" i="5"/>
  <c r="P1261" i="5" s="1"/>
  <c r="N1261" i="5"/>
  <c r="M1261" i="5"/>
  <c r="L1261" i="5"/>
  <c r="K1261" i="5"/>
  <c r="J1261" i="5"/>
  <c r="P1260" i="5"/>
  <c r="Q1081" i="6" s="1"/>
  <c r="A1081" i="8" s="1"/>
  <c r="O1260" i="5"/>
  <c r="N1260" i="5"/>
  <c r="P1081" i="6" s="1"/>
  <c r="M1260" i="5"/>
  <c r="O1081" i="6" s="1"/>
  <c r="L1260" i="5"/>
  <c r="K1260" i="5"/>
  <c r="J1260" i="5"/>
  <c r="N1259" i="5"/>
  <c r="P1082" i="6" s="1"/>
  <c r="M1259" i="5"/>
  <c r="O1082" i="6" s="1"/>
  <c r="L1259" i="5"/>
  <c r="N1082" i="6" s="1"/>
  <c r="K1259" i="5"/>
  <c r="O1259" i="5" s="1"/>
  <c r="P1259" i="5" s="1"/>
  <c r="Q1082" i="6" s="1"/>
  <c r="A1082" i="8" s="1"/>
  <c r="J1259" i="5"/>
  <c r="N1258" i="5"/>
  <c r="P1083" i="6" s="1"/>
  <c r="M1258" i="5"/>
  <c r="L1258" i="5"/>
  <c r="K1258" i="5"/>
  <c r="O1258" i="5" s="1"/>
  <c r="P1258" i="5" s="1"/>
  <c r="J1258" i="5"/>
  <c r="N1257" i="5"/>
  <c r="P1084" i="6" s="1"/>
  <c r="M1257" i="5"/>
  <c r="O1084" i="6" s="1"/>
  <c r="L1257" i="5"/>
  <c r="K1257" i="5"/>
  <c r="J1257" i="5"/>
  <c r="O1257" i="5" s="1"/>
  <c r="P1257" i="5" s="1"/>
  <c r="Q1084" i="6" s="1"/>
  <c r="A1084" i="8" s="1"/>
  <c r="N1256" i="5"/>
  <c r="P1085" i="6" s="1"/>
  <c r="M1256" i="5"/>
  <c r="O1085" i="6" s="1"/>
  <c r="L1256" i="5"/>
  <c r="N1085" i="6" s="1"/>
  <c r="K1256" i="5"/>
  <c r="J1256" i="5"/>
  <c r="O1256" i="5" s="1"/>
  <c r="L1085" i="6" s="1"/>
  <c r="N1255" i="5"/>
  <c r="M1255" i="5"/>
  <c r="L1255" i="5"/>
  <c r="K1255" i="5"/>
  <c r="O1255" i="5" s="1"/>
  <c r="P1255" i="5" s="1"/>
  <c r="J1255" i="5"/>
  <c r="N1254" i="5"/>
  <c r="M1254" i="5"/>
  <c r="L1254" i="5"/>
  <c r="N1087" i="6" s="1"/>
  <c r="K1254" i="5"/>
  <c r="J1254" i="5"/>
  <c r="O1254" i="5" s="1"/>
  <c r="O1253" i="5"/>
  <c r="P1253" i="5" s="1"/>
  <c r="N1253" i="5"/>
  <c r="M1253" i="5"/>
  <c r="L1253" i="5"/>
  <c r="K1253" i="5"/>
  <c r="J1253" i="5"/>
  <c r="P1252" i="5"/>
  <c r="O1252" i="5"/>
  <c r="N1252" i="5"/>
  <c r="M1252" i="5"/>
  <c r="O1089" i="6" s="1"/>
  <c r="L1252" i="5"/>
  <c r="K1252" i="5"/>
  <c r="J1252" i="5"/>
  <c r="O1251" i="5"/>
  <c r="P1251" i="5" s="1"/>
  <c r="Q1090" i="6" s="1"/>
  <c r="A1090" i="8" s="1"/>
  <c r="N1251" i="5"/>
  <c r="P1090" i="6" s="1"/>
  <c r="M1251" i="5"/>
  <c r="O1090" i="6" s="1"/>
  <c r="L1251" i="5"/>
  <c r="N1090" i="6" s="1"/>
  <c r="K1251" i="5"/>
  <c r="J1251" i="5"/>
  <c r="O1250" i="5"/>
  <c r="P1250" i="5" s="1"/>
  <c r="Q1091" i="6" s="1"/>
  <c r="A1091" i="8" s="1"/>
  <c r="N1250" i="5"/>
  <c r="P1091" i="6" s="1"/>
  <c r="M1250" i="5"/>
  <c r="L1250" i="5"/>
  <c r="K1250" i="5"/>
  <c r="J1250" i="5"/>
  <c r="N1249" i="5"/>
  <c r="M1249" i="5"/>
  <c r="O1092" i="6" s="1"/>
  <c r="L1249" i="5"/>
  <c r="K1249" i="5"/>
  <c r="J1249" i="5"/>
  <c r="O1249" i="5" s="1"/>
  <c r="N1248" i="5"/>
  <c r="P1093" i="6" s="1"/>
  <c r="M1248" i="5"/>
  <c r="O1093" i="6" s="1"/>
  <c r="L1248" i="5"/>
  <c r="N1093" i="6" s="1"/>
  <c r="K1248" i="5"/>
  <c r="J1248" i="5"/>
  <c r="O1248" i="5" s="1"/>
  <c r="L1093" i="6" s="1"/>
  <c r="O1247" i="5"/>
  <c r="P1247" i="5" s="1"/>
  <c r="Q1094" i="6" s="1"/>
  <c r="A1094" i="8" s="1"/>
  <c r="N1247" i="5"/>
  <c r="M1247" i="5"/>
  <c r="O1094" i="6" s="1"/>
  <c r="L1247" i="5"/>
  <c r="K1247" i="5"/>
  <c r="J1247" i="5"/>
  <c r="N1246" i="5"/>
  <c r="M1246" i="5"/>
  <c r="L1246" i="5"/>
  <c r="K1246" i="5"/>
  <c r="J1246" i="5"/>
  <c r="O1246" i="5" s="1"/>
  <c r="O1245" i="5"/>
  <c r="P1245" i="5" s="1"/>
  <c r="N1245" i="5"/>
  <c r="M1245" i="5"/>
  <c r="L1245" i="5"/>
  <c r="K1245" i="5"/>
  <c r="J1245" i="5"/>
  <c r="P1244" i="5"/>
  <c r="Q1097" i="6" s="1"/>
  <c r="A1097" i="8" s="1"/>
  <c r="O1244" i="5"/>
  <c r="N1244" i="5"/>
  <c r="P1097" i="6" s="1"/>
  <c r="M1244" i="5"/>
  <c r="O1097" i="6" s="1"/>
  <c r="L1244" i="5"/>
  <c r="K1244" i="5"/>
  <c r="J1244" i="5"/>
  <c r="N1243" i="5"/>
  <c r="P1098" i="6" s="1"/>
  <c r="M1243" i="5"/>
  <c r="O1098" i="6" s="1"/>
  <c r="L1243" i="5"/>
  <c r="N1098" i="6" s="1"/>
  <c r="K1243" i="5"/>
  <c r="O1243" i="5" s="1"/>
  <c r="P1243" i="5" s="1"/>
  <c r="Q1098" i="6" s="1"/>
  <c r="A1098" i="8" s="1"/>
  <c r="J1243" i="5"/>
  <c r="N1242" i="5"/>
  <c r="P1099" i="6" s="1"/>
  <c r="M1242" i="5"/>
  <c r="L1242" i="5"/>
  <c r="N1099" i="6" s="1"/>
  <c r="K1242" i="5"/>
  <c r="O1242" i="5" s="1"/>
  <c r="P1242" i="5" s="1"/>
  <c r="J1242" i="5"/>
  <c r="N1241" i="5"/>
  <c r="P1100" i="6" s="1"/>
  <c r="M1241" i="5"/>
  <c r="O1100" i="6" s="1"/>
  <c r="L1241" i="5"/>
  <c r="K1241" i="5"/>
  <c r="J1241" i="5"/>
  <c r="O1241" i="5" s="1"/>
  <c r="P1241" i="5" s="1"/>
  <c r="Q1100" i="6" s="1"/>
  <c r="A1100" i="8" s="1"/>
  <c r="N1240" i="5"/>
  <c r="P1101" i="6" s="1"/>
  <c r="M1240" i="5"/>
  <c r="O1101" i="6" s="1"/>
  <c r="L1240" i="5"/>
  <c r="N1101" i="6" s="1"/>
  <c r="K1240" i="5"/>
  <c r="J1240" i="5"/>
  <c r="O1240" i="5" s="1"/>
  <c r="L1101" i="6" s="1"/>
  <c r="N1239" i="5"/>
  <c r="M1239" i="5"/>
  <c r="L1239" i="5"/>
  <c r="K1239" i="5"/>
  <c r="O1239" i="5" s="1"/>
  <c r="P1239" i="5" s="1"/>
  <c r="J1239" i="5"/>
  <c r="N1238" i="5"/>
  <c r="M1238" i="5"/>
  <c r="L1238" i="5"/>
  <c r="N1103" i="6" s="1"/>
  <c r="K1238" i="5"/>
  <c r="J1238" i="5"/>
  <c r="O1238" i="5" s="1"/>
  <c r="O1237" i="5"/>
  <c r="P1237" i="5" s="1"/>
  <c r="N1237" i="5"/>
  <c r="P1104" i="6" s="1"/>
  <c r="M1237" i="5"/>
  <c r="L1237" i="5"/>
  <c r="K1237" i="5"/>
  <c r="J1237" i="5"/>
  <c r="P1236" i="5"/>
  <c r="O1236" i="5"/>
  <c r="L1105" i="6" s="1"/>
  <c r="N1236" i="5"/>
  <c r="M1236" i="5"/>
  <c r="O1105" i="6" s="1"/>
  <c r="L1236" i="5"/>
  <c r="K1236" i="5"/>
  <c r="J1236" i="5"/>
  <c r="O1235" i="5"/>
  <c r="P1235" i="5" s="1"/>
  <c r="Q1106" i="6" s="1"/>
  <c r="A1106" i="8" s="1"/>
  <c r="N1235" i="5"/>
  <c r="P1106" i="6" s="1"/>
  <c r="M1235" i="5"/>
  <c r="O1106" i="6" s="1"/>
  <c r="L1235" i="5"/>
  <c r="N1106" i="6" s="1"/>
  <c r="K1235" i="5"/>
  <c r="J1235" i="5"/>
  <c r="O1234" i="5"/>
  <c r="P1234" i="5" s="1"/>
  <c r="Q1107" i="6" s="1"/>
  <c r="A1107" i="8" s="1"/>
  <c r="N1234" i="5"/>
  <c r="P1107" i="6" s="1"/>
  <c r="M1234" i="5"/>
  <c r="L1234" i="5"/>
  <c r="K1234" i="5"/>
  <c r="J1234" i="5"/>
  <c r="N1233" i="5"/>
  <c r="M1233" i="5"/>
  <c r="L1233" i="5"/>
  <c r="K1233" i="5"/>
  <c r="J1233" i="5"/>
  <c r="O1233" i="5" s="1"/>
  <c r="N1232" i="5"/>
  <c r="P1109" i="6" s="1"/>
  <c r="M1232" i="5"/>
  <c r="O1109" i="6" s="1"/>
  <c r="L1232" i="5"/>
  <c r="N1109" i="6" s="1"/>
  <c r="K1232" i="5"/>
  <c r="J1232" i="5"/>
  <c r="O1232" i="5" s="1"/>
  <c r="L1109" i="6" s="1"/>
  <c r="O1231" i="5"/>
  <c r="P1231" i="5" s="1"/>
  <c r="Q1110" i="6" s="1"/>
  <c r="A1110" i="8" s="1"/>
  <c r="N1231" i="5"/>
  <c r="M1231" i="5"/>
  <c r="O1110" i="6" s="1"/>
  <c r="L1231" i="5"/>
  <c r="K1231" i="5"/>
  <c r="J1231" i="5"/>
  <c r="N1230" i="5"/>
  <c r="M1230" i="5"/>
  <c r="L1230" i="5"/>
  <c r="K1230" i="5"/>
  <c r="J1230" i="5"/>
  <c r="O1230" i="5" s="1"/>
  <c r="O1229" i="5"/>
  <c r="P1229" i="5" s="1"/>
  <c r="N1229" i="5"/>
  <c r="M1229" i="5"/>
  <c r="L1229" i="5"/>
  <c r="K1229" i="5"/>
  <c r="J1229" i="5"/>
  <c r="P1228" i="5"/>
  <c r="Q1113" i="6" s="1"/>
  <c r="A1113" i="8" s="1"/>
  <c r="O1228" i="5"/>
  <c r="N1228" i="5"/>
  <c r="P1113" i="6" s="1"/>
  <c r="M1228" i="5"/>
  <c r="O1113" i="6" s="1"/>
  <c r="L1228" i="5"/>
  <c r="K1228" i="5"/>
  <c r="J1228" i="5"/>
  <c r="N1227" i="5"/>
  <c r="P1114" i="6" s="1"/>
  <c r="M1227" i="5"/>
  <c r="O1114" i="6" s="1"/>
  <c r="L1227" i="5"/>
  <c r="N1114" i="6" s="1"/>
  <c r="K1227" i="5"/>
  <c r="O1227" i="5" s="1"/>
  <c r="P1227" i="5" s="1"/>
  <c r="Q1114" i="6" s="1"/>
  <c r="A1114" i="8" s="1"/>
  <c r="J1227" i="5"/>
  <c r="N1226" i="5"/>
  <c r="P1115" i="6" s="1"/>
  <c r="M1226" i="5"/>
  <c r="L1226" i="5"/>
  <c r="N1115" i="6" s="1"/>
  <c r="K1226" i="5"/>
  <c r="O1226" i="5" s="1"/>
  <c r="P1226" i="5" s="1"/>
  <c r="J1226" i="5"/>
  <c r="N1225" i="5"/>
  <c r="P1116" i="6" s="1"/>
  <c r="M1225" i="5"/>
  <c r="O1116" i="6" s="1"/>
  <c r="L1225" i="5"/>
  <c r="K1225" i="5"/>
  <c r="J1225" i="5"/>
  <c r="O1225" i="5" s="1"/>
  <c r="P1225" i="5" s="1"/>
  <c r="Q1116" i="6" s="1"/>
  <c r="A1116" i="8" s="1"/>
  <c r="N1224" i="5"/>
  <c r="P1117" i="6" s="1"/>
  <c r="M1224" i="5"/>
  <c r="O1117" i="6" s="1"/>
  <c r="L1224" i="5"/>
  <c r="N1117" i="6" s="1"/>
  <c r="K1224" i="5"/>
  <c r="J1224" i="5"/>
  <c r="O1224" i="5" s="1"/>
  <c r="L1117" i="6" s="1"/>
  <c r="N1223" i="5"/>
  <c r="M1223" i="5"/>
  <c r="L1223" i="5"/>
  <c r="K1223" i="5"/>
  <c r="O1223" i="5" s="1"/>
  <c r="P1223" i="5" s="1"/>
  <c r="J1223" i="5"/>
  <c r="N1222" i="5"/>
  <c r="M1222" i="5"/>
  <c r="L1222" i="5"/>
  <c r="N1119" i="6" s="1"/>
  <c r="K1222" i="5"/>
  <c r="J1222" i="5"/>
  <c r="O1222" i="5" s="1"/>
  <c r="O1221" i="5"/>
  <c r="P1221" i="5" s="1"/>
  <c r="N1221" i="5"/>
  <c r="P1120" i="6" s="1"/>
  <c r="M1221" i="5"/>
  <c r="L1221" i="5"/>
  <c r="K1221" i="5"/>
  <c r="J1221" i="5"/>
  <c r="P1220" i="5"/>
  <c r="O1220" i="5"/>
  <c r="L1121" i="6" s="1"/>
  <c r="N1220" i="5"/>
  <c r="M1220" i="5"/>
  <c r="O1121" i="6" s="1"/>
  <c r="L1220" i="5"/>
  <c r="K1220" i="5"/>
  <c r="J1220" i="5"/>
  <c r="O1219" i="5"/>
  <c r="P1219" i="5" s="1"/>
  <c r="Q1122" i="6" s="1"/>
  <c r="A1122" i="8" s="1"/>
  <c r="N1219" i="5"/>
  <c r="P1122" i="6" s="1"/>
  <c r="M1219" i="5"/>
  <c r="O1122" i="6" s="1"/>
  <c r="L1219" i="5"/>
  <c r="N1122" i="6" s="1"/>
  <c r="K1219" i="5"/>
  <c r="J1219" i="5"/>
  <c r="O1218" i="5"/>
  <c r="P1218" i="5" s="1"/>
  <c r="N1218" i="5"/>
  <c r="P1123" i="6" s="1"/>
  <c r="M1218" i="5"/>
  <c r="L1218" i="5"/>
  <c r="K1218" i="5"/>
  <c r="J1218" i="5"/>
  <c r="N1217" i="5"/>
  <c r="M1217" i="5"/>
  <c r="O1124" i="6" s="1"/>
  <c r="L1217" i="5"/>
  <c r="K1217" i="5"/>
  <c r="J1217" i="5"/>
  <c r="O1217" i="5" s="1"/>
  <c r="N1216" i="5"/>
  <c r="P1125" i="6" s="1"/>
  <c r="M1216" i="5"/>
  <c r="O1125" i="6" s="1"/>
  <c r="L1216" i="5"/>
  <c r="N1125" i="6" s="1"/>
  <c r="K1216" i="5"/>
  <c r="J1216" i="5"/>
  <c r="O1216" i="5" s="1"/>
  <c r="L1125" i="6" s="1"/>
  <c r="O1215" i="5"/>
  <c r="L1126" i="6" s="1"/>
  <c r="N1215" i="5"/>
  <c r="M1215" i="5"/>
  <c r="O1126" i="6" s="1"/>
  <c r="L1215" i="5"/>
  <c r="K1215" i="5"/>
  <c r="J1215" i="5"/>
  <c r="N1214" i="5"/>
  <c r="M1214" i="5"/>
  <c r="L1214" i="5"/>
  <c r="K1214" i="5"/>
  <c r="J1214" i="5"/>
  <c r="O1214" i="5" s="1"/>
  <c r="P1214" i="5" s="1"/>
  <c r="Q1127" i="6" s="1"/>
  <c r="A1127" i="8" s="1"/>
  <c r="O1213" i="5"/>
  <c r="P1213" i="5" s="1"/>
  <c r="N1213" i="5"/>
  <c r="M1213" i="5"/>
  <c r="O1128" i="6" s="1"/>
  <c r="L1213" i="5"/>
  <c r="K1213" i="5"/>
  <c r="J1213" i="5"/>
  <c r="P1212" i="5"/>
  <c r="O1212" i="5"/>
  <c r="N1212" i="5"/>
  <c r="M1212" i="5"/>
  <c r="L1212" i="5"/>
  <c r="K1212" i="5"/>
  <c r="J1212" i="5"/>
  <c r="N1211" i="5"/>
  <c r="P1130" i="6" s="1"/>
  <c r="M1211" i="5"/>
  <c r="O1130" i="6" s="1"/>
  <c r="L1211" i="5"/>
  <c r="N1130" i="6" s="1"/>
  <c r="K1211" i="5"/>
  <c r="O1211" i="5" s="1"/>
  <c r="P1211" i="5" s="1"/>
  <c r="Q1130" i="6" s="1"/>
  <c r="A1130" i="8" s="1"/>
  <c r="J1211" i="5"/>
  <c r="N1210" i="5"/>
  <c r="M1210" i="5"/>
  <c r="L1210" i="5"/>
  <c r="K1210" i="5"/>
  <c r="O1210" i="5" s="1"/>
  <c r="P1210" i="5" s="1"/>
  <c r="J1210" i="5"/>
  <c r="N1209" i="5"/>
  <c r="P1132" i="6" s="1"/>
  <c r="M1209" i="5"/>
  <c r="O1132" i="6" s="1"/>
  <c r="L1209" i="5"/>
  <c r="K1209" i="5"/>
  <c r="J1209" i="5"/>
  <c r="O1209" i="5" s="1"/>
  <c r="N1208" i="5"/>
  <c r="P1133" i="6" s="1"/>
  <c r="M1208" i="5"/>
  <c r="O1133" i="6" s="1"/>
  <c r="L1208" i="5"/>
  <c r="N1133" i="6" s="1"/>
  <c r="K1208" i="5"/>
  <c r="J1208" i="5"/>
  <c r="O1208" i="5" s="1"/>
  <c r="L1133" i="6" s="1"/>
  <c r="N1207" i="5"/>
  <c r="M1207" i="5"/>
  <c r="O1134" i="6" s="1"/>
  <c r="L1207" i="5"/>
  <c r="K1207" i="5"/>
  <c r="O1207" i="5" s="1"/>
  <c r="J1207" i="5"/>
  <c r="N1206" i="5"/>
  <c r="M1206" i="5"/>
  <c r="L1206" i="5"/>
  <c r="K1206" i="5"/>
  <c r="J1206" i="5"/>
  <c r="O1206" i="5" s="1"/>
  <c r="P1206" i="5" s="1"/>
  <c r="O1205" i="5"/>
  <c r="P1205" i="5" s="1"/>
  <c r="N1205" i="5"/>
  <c r="P1136" i="6" s="1"/>
  <c r="M1205" i="5"/>
  <c r="O1136" i="6" s="1"/>
  <c r="L1205" i="5"/>
  <c r="K1205" i="5"/>
  <c r="J1205" i="5"/>
  <c r="P1204" i="5"/>
  <c r="O1204" i="5"/>
  <c r="N1204" i="5"/>
  <c r="M1204" i="5"/>
  <c r="L1204" i="5"/>
  <c r="K1204" i="5"/>
  <c r="J1204" i="5"/>
  <c r="O1203" i="5"/>
  <c r="P1203" i="5" s="1"/>
  <c r="Q1138" i="6" s="1"/>
  <c r="A1138" i="8" s="1"/>
  <c r="N1203" i="5"/>
  <c r="P1138" i="6" s="1"/>
  <c r="M1203" i="5"/>
  <c r="O1138" i="6" s="1"/>
  <c r="L1203" i="5"/>
  <c r="N1138" i="6" s="1"/>
  <c r="K1203" i="5"/>
  <c r="J1203" i="5"/>
  <c r="O1202" i="5"/>
  <c r="P1202" i="5" s="1"/>
  <c r="N1202" i="5"/>
  <c r="M1202" i="5"/>
  <c r="L1202" i="5"/>
  <c r="K1202" i="5"/>
  <c r="J1202" i="5"/>
  <c r="N1201" i="5"/>
  <c r="M1201" i="5"/>
  <c r="L1201" i="5"/>
  <c r="K1201" i="5"/>
  <c r="J1201" i="5"/>
  <c r="O1201" i="5" s="1"/>
  <c r="N1200" i="5"/>
  <c r="P1141" i="6" s="1"/>
  <c r="M1200" i="5"/>
  <c r="O1141" i="6" s="1"/>
  <c r="L1200" i="5"/>
  <c r="N1141" i="6" s="1"/>
  <c r="K1200" i="5"/>
  <c r="J1200" i="5"/>
  <c r="O1200" i="5" s="1"/>
  <c r="L1141" i="6" s="1"/>
  <c r="O1199" i="5"/>
  <c r="L1142" i="6" s="1"/>
  <c r="N1199" i="5"/>
  <c r="M1199" i="5"/>
  <c r="O1142" i="6" s="1"/>
  <c r="L1199" i="5"/>
  <c r="K1199" i="5"/>
  <c r="J1199" i="5"/>
  <c r="N1198" i="5"/>
  <c r="M1198" i="5"/>
  <c r="L1198" i="5"/>
  <c r="K1198" i="5"/>
  <c r="J1198" i="5"/>
  <c r="O1198" i="5" s="1"/>
  <c r="P1198" i="5" s="1"/>
  <c r="O1197" i="5"/>
  <c r="P1197" i="5" s="1"/>
  <c r="N1197" i="5"/>
  <c r="M1197" i="5"/>
  <c r="L1197" i="5"/>
  <c r="K1197" i="5"/>
  <c r="J1197" i="5"/>
  <c r="P1196" i="5"/>
  <c r="O1196" i="5"/>
  <c r="N1196" i="5"/>
  <c r="M1196" i="5"/>
  <c r="L1196" i="5"/>
  <c r="K1196" i="5"/>
  <c r="J1196" i="5"/>
  <c r="N1195" i="5"/>
  <c r="P1146" i="6" s="1"/>
  <c r="M1195" i="5"/>
  <c r="O1146" i="6" s="1"/>
  <c r="L1195" i="5"/>
  <c r="N1146" i="6" s="1"/>
  <c r="K1195" i="5"/>
  <c r="O1195" i="5" s="1"/>
  <c r="P1195" i="5" s="1"/>
  <c r="Q1146" i="6" s="1"/>
  <c r="A1146" i="8" s="1"/>
  <c r="J1195" i="5"/>
  <c r="N1194" i="5"/>
  <c r="M1194" i="5"/>
  <c r="O1147" i="6" s="1"/>
  <c r="L1194" i="5"/>
  <c r="N1147" i="6" s="1"/>
  <c r="K1194" i="5"/>
  <c r="O1194" i="5" s="1"/>
  <c r="P1194" i="5" s="1"/>
  <c r="J1194" i="5"/>
  <c r="N1193" i="5"/>
  <c r="M1193" i="5"/>
  <c r="O1148" i="6" s="1"/>
  <c r="L1193" i="5"/>
  <c r="K1193" i="5"/>
  <c r="J1193" i="5"/>
  <c r="O1193" i="5" s="1"/>
  <c r="N1192" i="5"/>
  <c r="P1149" i="6" s="1"/>
  <c r="M1192" i="5"/>
  <c r="O1149" i="6" s="1"/>
  <c r="L1192" i="5"/>
  <c r="N1149" i="6" s="1"/>
  <c r="K1192" i="5"/>
  <c r="J1192" i="5"/>
  <c r="O1192" i="5" s="1"/>
  <c r="L1149" i="6" s="1"/>
  <c r="N1191" i="5"/>
  <c r="M1191" i="5"/>
  <c r="L1191" i="5"/>
  <c r="K1191" i="5"/>
  <c r="O1191" i="5" s="1"/>
  <c r="P1191" i="5" s="1"/>
  <c r="J1191" i="5"/>
  <c r="N1190" i="5"/>
  <c r="M1190" i="5"/>
  <c r="L1190" i="5"/>
  <c r="K1190" i="5"/>
  <c r="J1190" i="5"/>
  <c r="O1190" i="5" s="1"/>
  <c r="P1190" i="5" s="1"/>
  <c r="O1189" i="5"/>
  <c r="L1152" i="6" s="1"/>
  <c r="N1189" i="5"/>
  <c r="P1152" i="6" s="1"/>
  <c r="M1189" i="5"/>
  <c r="L1189" i="5"/>
  <c r="K1189" i="5"/>
  <c r="J1189" i="5"/>
  <c r="P1188" i="5"/>
  <c r="Q1153" i="6" s="1"/>
  <c r="A1153" i="8" s="1"/>
  <c r="O1188" i="5"/>
  <c r="L1153" i="6" s="1"/>
  <c r="N1188" i="5"/>
  <c r="P1153" i="6" s="1"/>
  <c r="M1188" i="5"/>
  <c r="L1188" i="5"/>
  <c r="N1153" i="6" s="1"/>
  <c r="K1188" i="5"/>
  <c r="J1188" i="5"/>
  <c r="O1187" i="5"/>
  <c r="P1187" i="5" s="1"/>
  <c r="Q1154" i="6" s="1"/>
  <c r="A1154" i="8" s="1"/>
  <c r="N1187" i="5"/>
  <c r="P1154" i="6" s="1"/>
  <c r="M1187" i="5"/>
  <c r="O1154" i="6" s="1"/>
  <c r="L1187" i="5"/>
  <c r="N1154" i="6" s="1"/>
  <c r="K1187" i="5"/>
  <c r="J1187" i="5"/>
  <c r="O1186" i="5"/>
  <c r="P1186" i="5" s="1"/>
  <c r="N1186" i="5"/>
  <c r="M1186" i="5"/>
  <c r="O1155" i="6" s="1"/>
  <c r="L1186" i="5"/>
  <c r="N1155" i="6" s="1"/>
  <c r="K1186" i="5"/>
  <c r="J1186" i="5"/>
  <c r="N1185" i="5"/>
  <c r="M1185" i="5"/>
  <c r="O1156" i="6" s="1"/>
  <c r="L1185" i="5"/>
  <c r="K1185" i="5"/>
  <c r="J1185" i="5"/>
  <c r="O1185" i="5" s="1"/>
  <c r="N1184" i="5"/>
  <c r="P1157" i="6" s="1"/>
  <c r="M1184" i="5"/>
  <c r="O1157" i="6" s="1"/>
  <c r="L1184" i="5"/>
  <c r="N1157" i="6" s="1"/>
  <c r="K1184" i="5"/>
  <c r="J1184" i="5"/>
  <c r="O1184" i="5" s="1"/>
  <c r="L1157" i="6" s="1"/>
  <c r="O1183" i="5"/>
  <c r="P1183" i="5" s="1"/>
  <c r="N1183" i="5"/>
  <c r="M1183" i="5"/>
  <c r="L1183" i="5"/>
  <c r="K1183" i="5"/>
  <c r="J1183" i="5"/>
  <c r="N1182" i="5"/>
  <c r="M1182" i="5"/>
  <c r="L1182" i="5"/>
  <c r="K1182" i="5"/>
  <c r="J1182" i="5"/>
  <c r="O1182" i="5" s="1"/>
  <c r="P1182" i="5" s="1"/>
  <c r="O1181" i="5"/>
  <c r="L1160" i="6" s="1"/>
  <c r="N1181" i="5"/>
  <c r="P1160" i="6" s="1"/>
  <c r="M1181" i="5"/>
  <c r="L1181" i="5"/>
  <c r="K1181" i="5"/>
  <c r="J1181" i="5"/>
  <c r="P1180" i="5"/>
  <c r="Q1161" i="6" s="1"/>
  <c r="A1161" i="8" s="1"/>
  <c r="O1180" i="5"/>
  <c r="L1161" i="6" s="1"/>
  <c r="N1180" i="5"/>
  <c r="P1161" i="6" s="1"/>
  <c r="M1180" i="5"/>
  <c r="L1180" i="5"/>
  <c r="N1161" i="6" s="1"/>
  <c r="K1180" i="5"/>
  <c r="J1180" i="5"/>
  <c r="N1179" i="5"/>
  <c r="P1162" i="6" s="1"/>
  <c r="M1179" i="5"/>
  <c r="O1162" i="6" s="1"/>
  <c r="L1179" i="5"/>
  <c r="N1162" i="6" s="1"/>
  <c r="K1179" i="5"/>
  <c r="O1179" i="5" s="1"/>
  <c r="P1179" i="5" s="1"/>
  <c r="Q1162" i="6" s="1"/>
  <c r="A1162" i="8" s="1"/>
  <c r="J1179" i="5"/>
  <c r="N1178" i="5"/>
  <c r="M1178" i="5"/>
  <c r="O1163" i="6" s="1"/>
  <c r="L1178" i="5"/>
  <c r="N1163" i="6" s="1"/>
  <c r="K1178" i="5"/>
  <c r="O1178" i="5" s="1"/>
  <c r="P1178" i="5" s="1"/>
  <c r="J1178" i="5"/>
  <c r="N1177" i="5"/>
  <c r="M1177" i="5"/>
  <c r="O1164" i="6" s="1"/>
  <c r="L1177" i="5"/>
  <c r="K1177" i="5"/>
  <c r="J1177" i="5"/>
  <c r="O1177" i="5" s="1"/>
  <c r="N1176" i="5"/>
  <c r="P1165" i="6" s="1"/>
  <c r="M1176" i="5"/>
  <c r="O1165" i="6" s="1"/>
  <c r="L1176" i="5"/>
  <c r="N1165" i="6" s="1"/>
  <c r="K1176" i="5"/>
  <c r="J1176" i="5"/>
  <c r="O1176" i="5" s="1"/>
  <c r="L1165" i="6" s="1"/>
  <c r="N1175" i="5"/>
  <c r="M1175" i="5"/>
  <c r="L1175" i="5"/>
  <c r="K1175" i="5"/>
  <c r="O1175" i="5" s="1"/>
  <c r="P1175" i="5" s="1"/>
  <c r="J1175" i="5"/>
  <c r="N1174" i="5"/>
  <c r="M1174" i="5"/>
  <c r="L1174" i="5"/>
  <c r="K1174" i="5"/>
  <c r="J1174" i="5"/>
  <c r="O1174" i="5" s="1"/>
  <c r="P1174" i="5" s="1"/>
  <c r="O1173" i="5"/>
  <c r="L1168" i="6" s="1"/>
  <c r="N1173" i="5"/>
  <c r="P1168" i="6" s="1"/>
  <c r="M1173" i="5"/>
  <c r="L1173" i="5"/>
  <c r="K1173" i="5"/>
  <c r="J1173" i="5"/>
  <c r="P1172" i="5"/>
  <c r="Q1169" i="6" s="1"/>
  <c r="A1169" i="8" s="1"/>
  <c r="O1172" i="5"/>
  <c r="L1169" i="6" s="1"/>
  <c r="N1172" i="5"/>
  <c r="P1169" i="6" s="1"/>
  <c r="M1172" i="5"/>
  <c r="L1172" i="5"/>
  <c r="N1169" i="6" s="1"/>
  <c r="K1172" i="5"/>
  <c r="J1172" i="5"/>
  <c r="O1171" i="5"/>
  <c r="P1171" i="5" s="1"/>
  <c r="Q1170" i="6" s="1"/>
  <c r="A1170" i="8" s="1"/>
  <c r="N1171" i="5"/>
  <c r="P1170" i="6" s="1"/>
  <c r="M1171" i="5"/>
  <c r="O1170" i="6" s="1"/>
  <c r="L1171" i="5"/>
  <c r="N1170" i="6" s="1"/>
  <c r="K1171" i="5"/>
  <c r="J1171" i="5"/>
  <c r="O1170" i="5"/>
  <c r="P1170" i="5" s="1"/>
  <c r="N1170" i="5"/>
  <c r="M1170" i="5"/>
  <c r="O1171" i="6" s="1"/>
  <c r="L1170" i="5"/>
  <c r="N1171" i="6" s="1"/>
  <c r="K1170" i="5"/>
  <c r="J1170" i="5"/>
  <c r="N1169" i="5"/>
  <c r="M1169" i="5"/>
  <c r="O1172" i="6" s="1"/>
  <c r="L1169" i="5"/>
  <c r="K1169" i="5"/>
  <c r="J1169" i="5"/>
  <c r="O1169" i="5" s="1"/>
  <c r="N1168" i="5"/>
  <c r="P1173" i="6" s="1"/>
  <c r="M1168" i="5"/>
  <c r="O1173" i="6" s="1"/>
  <c r="L1168" i="5"/>
  <c r="N1173" i="6" s="1"/>
  <c r="K1168" i="5"/>
  <c r="J1168" i="5"/>
  <c r="O1168" i="5" s="1"/>
  <c r="L1173" i="6" s="1"/>
  <c r="O1167" i="5"/>
  <c r="P1167" i="5" s="1"/>
  <c r="N1167" i="5"/>
  <c r="M1167" i="5"/>
  <c r="L1167" i="5"/>
  <c r="K1167" i="5"/>
  <c r="J1167" i="5"/>
  <c r="N1166" i="5"/>
  <c r="M1166" i="5"/>
  <c r="L1166" i="5"/>
  <c r="K1166" i="5"/>
  <c r="J1166" i="5"/>
  <c r="O1166" i="5" s="1"/>
  <c r="P1166" i="5" s="1"/>
  <c r="O1165" i="5"/>
  <c r="L1176" i="6" s="1"/>
  <c r="N1165" i="5"/>
  <c r="P1176" i="6" s="1"/>
  <c r="M1165" i="5"/>
  <c r="L1165" i="5"/>
  <c r="K1165" i="5"/>
  <c r="J1165" i="5"/>
  <c r="P1164" i="5"/>
  <c r="Q1177" i="6" s="1"/>
  <c r="A1177" i="8" s="1"/>
  <c r="O1164" i="5"/>
  <c r="L1177" i="6" s="1"/>
  <c r="N1164" i="5"/>
  <c r="P1177" i="6" s="1"/>
  <c r="M1164" i="5"/>
  <c r="L1164" i="5"/>
  <c r="N1177" i="6" s="1"/>
  <c r="K1164" i="5"/>
  <c r="J1164" i="5"/>
  <c r="N1163" i="5"/>
  <c r="P1178" i="6" s="1"/>
  <c r="M1163" i="5"/>
  <c r="O1178" i="6" s="1"/>
  <c r="L1163" i="5"/>
  <c r="N1178" i="6" s="1"/>
  <c r="K1163" i="5"/>
  <c r="O1163" i="5" s="1"/>
  <c r="P1163" i="5" s="1"/>
  <c r="Q1178" i="6" s="1"/>
  <c r="A1178" i="8" s="1"/>
  <c r="J1163" i="5"/>
  <c r="N1162" i="5"/>
  <c r="M1162" i="5"/>
  <c r="O1179" i="6" s="1"/>
  <c r="L1162" i="5"/>
  <c r="N1179" i="6" s="1"/>
  <c r="K1162" i="5"/>
  <c r="O1162" i="5" s="1"/>
  <c r="P1162" i="5" s="1"/>
  <c r="J1162" i="5"/>
  <c r="N1161" i="5"/>
  <c r="M1161" i="5"/>
  <c r="O1180" i="6" s="1"/>
  <c r="L1161" i="5"/>
  <c r="K1161" i="5"/>
  <c r="J1161" i="5"/>
  <c r="O1161" i="5" s="1"/>
  <c r="N1160" i="5"/>
  <c r="P1181" i="6" s="1"/>
  <c r="M1160" i="5"/>
  <c r="O1181" i="6" s="1"/>
  <c r="L1160" i="5"/>
  <c r="N1181" i="6" s="1"/>
  <c r="K1160" i="5"/>
  <c r="J1160" i="5"/>
  <c r="O1160" i="5" s="1"/>
  <c r="L1181" i="6" s="1"/>
  <c r="N1159" i="5"/>
  <c r="M1159" i="5"/>
  <c r="L1159" i="5"/>
  <c r="K1159" i="5"/>
  <c r="O1159" i="5" s="1"/>
  <c r="P1159" i="5" s="1"/>
  <c r="J1159" i="5"/>
  <c r="N1158" i="5"/>
  <c r="M1158" i="5"/>
  <c r="L1158" i="5"/>
  <c r="K1158" i="5"/>
  <c r="J1158" i="5"/>
  <c r="O1158" i="5" s="1"/>
  <c r="P1158" i="5" s="1"/>
  <c r="O1157" i="5"/>
  <c r="L1184" i="6" s="1"/>
  <c r="N1157" i="5"/>
  <c r="P1184" i="6" s="1"/>
  <c r="M1157" i="5"/>
  <c r="L1157" i="5"/>
  <c r="K1157" i="5"/>
  <c r="J1157" i="5"/>
  <c r="P1156" i="5"/>
  <c r="Q1185" i="6" s="1"/>
  <c r="A1185" i="8" s="1"/>
  <c r="O1156" i="5"/>
  <c r="L1185" i="6" s="1"/>
  <c r="N1156" i="5"/>
  <c r="P1185" i="6" s="1"/>
  <c r="M1156" i="5"/>
  <c r="L1156" i="5"/>
  <c r="N1185" i="6" s="1"/>
  <c r="K1156" i="5"/>
  <c r="J1156" i="5"/>
  <c r="O1155" i="5"/>
  <c r="P1155" i="5" s="1"/>
  <c r="Q1186" i="6" s="1"/>
  <c r="A1186" i="8" s="1"/>
  <c r="N1155" i="5"/>
  <c r="P1186" i="6" s="1"/>
  <c r="M1155" i="5"/>
  <c r="O1186" i="6" s="1"/>
  <c r="L1155" i="5"/>
  <c r="N1186" i="6" s="1"/>
  <c r="K1155" i="5"/>
  <c r="J1155" i="5"/>
  <c r="O1154" i="5"/>
  <c r="P1154" i="5" s="1"/>
  <c r="N1154" i="5"/>
  <c r="M1154" i="5"/>
  <c r="O1187" i="6" s="1"/>
  <c r="L1154" i="5"/>
  <c r="N1187" i="6" s="1"/>
  <c r="K1154" i="5"/>
  <c r="J1154" i="5"/>
  <c r="N1153" i="5"/>
  <c r="M1153" i="5"/>
  <c r="O1188" i="6" s="1"/>
  <c r="L1153" i="5"/>
  <c r="K1153" i="5"/>
  <c r="J1153" i="5"/>
  <c r="O1153" i="5" s="1"/>
  <c r="N1152" i="5"/>
  <c r="P1189" i="6" s="1"/>
  <c r="M1152" i="5"/>
  <c r="O1189" i="6" s="1"/>
  <c r="L1152" i="5"/>
  <c r="N1189" i="6" s="1"/>
  <c r="K1152" i="5"/>
  <c r="J1152" i="5"/>
  <c r="O1152" i="5" s="1"/>
  <c r="L1189" i="6" s="1"/>
  <c r="O1151" i="5"/>
  <c r="P1151" i="5" s="1"/>
  <c r="N1151" i="5"/>
  <c r="M1151" i="5"/>
  <c r="L1151" i="5"/>
  <c r="K1151" i="5"/>
  <c r="J1151" i="5"/>
  <c r="N1150" i="5"/>
  <c r="M1150" i="5"/>
  <c r="L1150" i="5"/>
  <c r="K1150" i="5"/>
  <c r="J1150" i="5"/>
  <c r="O1150" i="5" s="1"/>
  <c r="P1150" i="5" s="1"/>
  <c r="O1149" i="5"/>
  <c r="L1192" i="6" s="1"/>
  <c r="N1149" i="5"/>
  <c r="P1192" i="6" s="1"/>
  <c r="M1149" i="5"/>
  <c r="L1149" i="5"/>
  <c r="K1149" i="5"/>
  <c r="J1149" i="5"/>
  <c r="P1148" i="5"/>
  <c r="Q1193" i="6" s="1"/>
  <c r="A1193" i="8" s="1"/>
  <c r="O1148" i="5"/>
  <c r="L1193" i="6" s="1"/>
  <c r="N1148" i="5"/>
  <c r="P1193" i="6" s="1"/>
  <c r="M1148" i="5"/>
  <c r="L1148" i="5"/>
  <c r="N1193" i="6" s="1"/>
  <c r="K1148" i="5"/>
  <c r="J1148" i="5"/>
  <c r="N1147" i="5"/>
  <c r="P1194" i="6" s="1"/>
  <c r="M1147" i="5"/>
  <c r="O1194" i="6" s="1"/>
  <c r="L1147" i="5"/>
  <c r="N1194" i="6" s="1"/>
  <c r="K1147" i="5"/>
  <c r="O1147" i="5" s="1"/>
  <c r="P1147" i="5" s="1"/>
  <c r="Q1194" i="6" s="1"/>
  <c r="A1194" i="8" s="1"/>
  <c r="J1147" i="5"/>
  <c r="N1146" i="5"/>
  <c r="M1146" i="5"/>
  <c r="O1195" i="6" s="1"/>
  <c r="L1146" i="5"/>
  <c r="N1195" i="6" s="1"/>
  <c r="K1146" i="5"/>
  <c r="O1146" i="5" s="1"/>
  <c r="P1146" i="5" s="1"/>
  <c r="J1146" i="5"/>
  <c r="N1145" i="5"/>
  <c r="M1145" i="5"/>
  <c r="O1196" i="6" s="1"/>
  <c r="L1145" i="5"/>
  <c r="K1145" i="5"/>
  <c r="J1145" i="5"/>
  <c r="O1145" i="5" s="1"/>
  <c r="N1144" i="5"/>
  <c r="P1197" i="6" s="1"/>
  <c r="M1144" i="5"/>
  <c r="O1197" i="6" s="1"/>
  <c r="L1144" i="5"/>
  <c r="N1197" i="6" s="1"/>
  <c r="K1144" i="5"/>
  <c r="J1144" i="5"/>
  <c r="O1144" i="5" s="1"/>
  <c r="L1197" i="6" s="1"/>
  <c r="N1143" i="5"/>
  <c r="M1143" i="5"/>
  <c r="L1143" i="5"/>
  <c r="K1143" i="5"/>
  <c r="O1143" i="5" s="1"/>
  <c r="P1143" i="5" s="1"/>
  <c r="J1143" i="5"/>
  <c r="N1142" i="5"/>
  <c r="M1142" i="5"/>
  <c r="L1142" i="5"/>
  <c r="K1142" i="5"/>
  <c r="J1142" i="5"/>
  <c r="O1142" i="5" s="1"/>
  <c r="P1142" i="5" s="1"/>
  <c r="O1141" i="5"/>
  <c r="L1200" i="6" s="1"/>
  <c r="N1141" i="5"/>
  <c r="P1200" i="6" s="1"/>
  <c r="M1141" i="5"/>
  <c r="L1141" i="5"/>
  <c r="K1141" i="5"/>
  <c r="J1141" i="5"/>
  <c r="P1140" i="5"/>
  <c r="Q1201" i="6" s="1"/>
  <c r="A1201" i="8" s="1"/>
  <c r="O1140" i="5"/>
  <c r="L1201" i="6" s="1"/>
  <c r="N1140" i="5"/>
  <c r="P1201" i="6" s="1"/>
  <c r="M1140" i="5"/>
  <c r="L1140" i="5"/>
  <c r="N1201" i="6" s="1"/>
  <c r="K1140" i="5"/>
  <c r="J1140" i="5"/>
  <c r="O1139" i="5"/>
  <c r="P1139" i="5" s="1"/>
  <c r="Q1202" i="6" s="1"/>
  <c r="A1202" i="8" s="1"/>
  <c r="N1139" i="5"/>
  <c r="P1202" i="6" s="1"/>
  <c r="M1139" i="5"/>
  <c r="O1202" i="6" s="1"/>
  <c r="L1139" i="5"/>
  <c r="N1202" i="6" s="1"/>
  <c r="K1139" i="5"/>
  <c r="J1139" i="5"/>
  <c r="O1138" i="5"/>
  <c r="P1138" i="5" s="1"/>
  <c r="N1138" i="5"/>
  <c r="M1138" i="5"/>
  <c r="O1203" i="6" s="1"/>
  <c r="L1138" i="5"/>
  <c r="N1203" i="6" s="1"/>
  <c r="K1138" i="5"/>
  <c r="J1138" i="5"/>
  <c r="N1137" i="5"/>
  <c r="M1137" i="5"/>
  <c r="O1204" i="6" s="1"/>
  <c r="L1137" i="5"/>
  <c r="K1137" i="5"/>
  <c r="J1137" i="5"/>
  <c r="O1137" i="5" s="1"/>
  <c r="N1136" i="5"/>
  <c r="P1205" i="6" s="1"/>
  <c r="M1136" i="5"/>
  <c r="O1205" i="6" s="1"/>
  <c r="L1136" i="5"/>
  <c r="N1205" i="6" s="1"/>
  <c r="K1136" i="5"/>
  <c r="J1136" i="5"/>
  <c r="O1136" i="5" s="1"/>
  <c r="L1205" i="6" s="1"/>
  <c r="O1135" i="5"/>
  <c r="P1135" i="5" s="1"/>
  <c r="N1135" i="5"/>
  <c r="M1135" i="5"/>
  <c r="L1135" i="5"/>
  <c r="K1135" i="5"/>
  <c r="J1135" i="5"/>
  <c r="N1134" i="5"/>
  <c r="M1134" i="5"/>
  <c r="L1134" i="5"/>
  <c r="K1134" i="5"/>
  <c r="J1134" i="5"/>
  <c r="O1134" i="5" s="1"/>
  <c r="P1134" i="5" s="1"/>
  <c r="O1133" i="5"/>
  <c r="L1208" i="6" s="1"/>
  <c r="N1133" i="5"/>
  <c r="P1208" i="6" s="1"/>
  <c r="M1133" i="5"/>
  <c r="L1133" i="5"/>
  <c r="K1133" i="5"/>
  <c r="J1133" i="5"/>
  <c r="P1132" i="5"/>
  <c r="Q1209" i="6" s="1"/>
  <c r="A1209" i="8" s="1"/>
  <c r="O1132" i="5"/>
  <c r="L1209" i="6" s="1"/>
  <c r="N1132" i="5"/>
  <c r="P1209" i="6" s="1"/>
  <c r="M1132" i="5"/>
  <c r="L1132" i="5"/>
  <c r="N1209" i="6" s="1"/>
  <c r="K1132" i="5"/>
  <c r="J1132" i="5"/>
  <c r="N1131" i="5"/>
  <c r="P1210" i="6" s="1"/>
  <c r="M1131" i="5"/>
  <c r="O1210" i="6" s="1"/>
  <c r="L1131" i="5"/>
  <c r="N1210" i="6" s="1"/>
  <c r="K1131" i="5"/>
  <c r="O1131" i="5" s="1"/>
  <c r="P1131" i="5" s="1"/>
  <c r="Q1210" i="6" s="1"/>
  <c r="A1210" i="8" s="1"/>
  <c r="J1131" i="5"/>
  <c r="N1130" i="5"/>
  <c r="M1130" i="5"/>
  <c r="L1130" i="5"/>
  <c r="N1211" i="6" s="1"/>
  <c r="K1130" i="5"/>
  <c r="O1130" i="5" s="1"/>
  <c r="P1130" i="5" s="1"/>
  <c r="J1130" i="5"/>
  <c r="N1129" i="5"/>
  <c r="M1129" i="5"/>
  <c r="O1212" i="6" s="1"/>
  <c r="L1129" i="5"/>
  <c r="K1129" i="5"/>
  <c r="J1129" i="5"/>
  <c r="O1129" i="5" s="1"/>
  <c r="N1128" i="5"/>
  <c r="P1213" i="6" s="1"/>
  <c r="M1128" i="5"/>
  <c r="O1213" i="6" s="1"/>
  <c r="L1128" i="5"/>
  <c r="N1213" i="6" s="1"/>
  <c r="K1128" i="5"/>
  <c r="J1128" i="5"/>
  <c r="O1128" i="5" s="1"/>
  <c r="L1213" i="6" s="1"/>
  <c r="N1127" i="5"/>
  <c r="M1127" i="5"/>
  <c r="L1127" i="5"/>
  <c r="K1127" i="5"/>
  <c r="O1127" i="5" s="1"/>
  <c r="J1127" i="5"/>
  <c r="N1126" i="5"/>
  <c r="M1126" i="5"/>
  <c r="L1126" i="5"/>
  <c r="K1126" i="5"/>
  <c r="J1126" i="5"/>
  <c r="O1126" i="5" s="1"/>
  <c r="P1126" i="5" s="1"/>
  <c r="O1125" i="5"/>
  <c r="L1216" i="6" s="1"/>
  <c r="N1125" i="5"/>
  <c r="P1216" i="6" s="1"/>
  <c r="M1125" i="5"/>
  <c r="L1125" i="5"/>
  <c r="K1125" i="5"/>
  <c r="J1125" i="5"/>
  <c r="P1124" i="5"/>
  <c r="Q1217" i="6" s="1"/>
  <c r="A1217" i="8" s="1"/>
  <c r="O1124" i="5"/>
  <c r="L1217" i="6" s="1"/>
  <c r="N1124" i="5"/>
  <c r="P1217" i="6" s="1"/>
  <c r="M1124" i="5"/>
  <c r="L1124" i="5"/>
  <c r="N1217" i="6" s="1"/>
  <c r="K1124" i="5"/>
  <c r="J1124" i="5"/>
  <c r="O1123" i="5"/>
  <c r="P1123" i="5" s="1"/>
  <c r="Q1218" i="6" s="1"/>
  <c r="A1218" i="8" s="1"/>
  <c r="N1123" i="5"/>
  <c r="P1218" i="6" s="1"/>
  <c r="M1123" i="5"/>
  <c r="O1218" i="6" s="1"/>
  <c r="L1123" i="5"/>
  <c r="N1218" i="6" s="1"/>
  <c r="K1123" i="5"/>
  <c r="J1123" i="5"/>
  <c r="O1122" i="5"/>
  <c r="P1122" i="5" s="1"/>
  <c r="N1122" i="5"/>
  <c r="M1122" i="5"/>
  <c r="L1122" i="5"/>
  <c r="N1219" i="6" s="1"/>
  <c r="K1122" i="5"/>
  <c r="J1122" i="5"/>
  <c r="N1121" i="5"/>
  <c r="M1121" i="5"/>
  <c r="O1220" i="6" s="1"/>
  <c r="L1121" i="5"/>
  <c r="K1121" i="5"/>
  <c r="J1121" i="5"/>
  <c r="O1121" i="5" s="1"/>
  <c r="N1120" i="5"/>
  <c r="P1221" i="6" s="1"/>
  <c r="M1120" i="5"/>
  <c r="O1221" i="6" s="1"/>
  <c r="L1120" i="5"/>
  <c r="N1221" i="6" s="1"/>
  <c r="K1120" i="5"/>
  <c r="J1120" i="5"/>
  <c r="O1120" i="5" s="1"/>
  <c r="L1221" i="6" s="1"/>
  <c r="O1119" i="5"/>
  <c r="L1222" i="6" s="1"/>
  <c r="N1119" i="5"/>
  <c r="M1119" i="5"/>
  <c r="L1119" i="5"/>
  <c r="K1119" i="5"/>
  <c r="J1119" i="5"/>
  <c r="N1118" i="5"/>
  <c r="M1118" i="5"/>
  <c r="L1118" i="5"/>
  <c r="K1118" i="5"/>
  <c r="J1118" i="5"/>
  <c r="O1118" i="5" s="1"/>
  <c r="P1118" i="5" s="1"/>
  <c r="O1117" i="5"/>
  <c r="L1224" i="6" s="1"/>
  <c r="N1117" i="5"/>
  <c r="P1224" i="6" s="1"/>
  <c r="M1117" i="5"/>
  <c r="L1117" i="5"/>
  <c r="K1117" i="5"/>
  <c r="J1117" i="5"/>
  <c r="P1116" i="5"/>
  <c r="Q1225" i="6" s="1"/>
  <c r="A1225" i="8" s="1"/>
  <c r="O1116" i="5"/>
  <c r="L1225" i="6" s="1"/>
  <c r="N1116" i="5"/>
  <c r="P1225" i="6" s="1"/>
  <c r="M1116" i="5"/>
  <c r="L1116" i="5"/>
  <c r="N1225" i="6" s="1"/>
  <c r="K1116" i="5"/>
  <c r="J1116" i="5"/>
  <c r="N1115" i="5"/>
  <c r="P1226" i="6" s="1"/>
  <c r="M1115" i="5"/>
  <c r="O1226" i="6" s="1"/>
  <c r="L1115" i="5"/>
  <c r="N1226" i="6" s="1"/>
  <c r="K1115" i="5"/>
  <c r="O1115" i="5" s="1"/>
  <c r="P1115" i="5" s="1"/>
  <c r="Q1226" i="6" s="1"/>
  <c r="A1226" i="8" s="1"/>
  <c r="J1115" i="5"/>
  <c r="N1114" i="5"/>
  <c r="P1227" i="6" s="1"/>
  <c r="M1114" i="5"/>
  <c r="L1114" i="5"/>
  <c r="K1114" i="5"/>
  <c r="O1114" i="5" s="1"/>
  <c r="P1114" i="5" s="1"/>
  <c r="J1114" i="5"/>
  <c r="N1113" i="5"/>
  <c r="M1113" i="5"/>
  <c r="O1228" i="6" s="1"/>
  <c r="L1113" i="5"/>
  <c r="K1113" i="5"/>
  <c r="J1113" i="5"/>
  <c r="O1113" i="5" s="1"/>
  <c r="N1112" i="5"/>
  <c r="P1229" i="6" s="1"/>
  <c r="M1112" i="5"/>
  <c r="O1229" i="6" s="1"/>
  <c r="L1112" i="5"/>
  <c r="N1229" i="6" s="1"/>
  <c r="K1112" i="5"/>
  <c r="J1112" i="5"/>
  <c r="O1112" i="5" s="1"/>
  <c r="L1229" i="6" s="1"/>
  <c r="N1111" i="5"/>
  <c r="M1111" i="5"/>
  <c r="L1111" i="5"/>
  <c r="K1111" i="5"/>
  <c r="O1111" i="5" s="1"/>
  <c r="J1111" i="5"/>
  <c r="N1110" i="5"/>
  <c r="M1110" i="5"/>
  <c r="L1110" i="5"/>
  <c r="N1231" i="6" s="1"/>
  <c r="K1110" i="5"/>
  <c r="J1110" i="5"/>
  <c r="O1110" i="5" s="1"/>
  <c r="P1110" i="5" s="1"/>
  <c r="O1109" i="5"/>
  <c r="L1232" i="6" s="1"/>
  <c r="N1109" i="5"/>
  <c r="P1232" i="6" s="1"/>
  <c r="M1109" i="5"/>
  <c r="O1232" i="6" s="1"/>
  <c r="L1109" i="5"/>
  <c r="K1109" i="5"/>
  <c r="J1109" i="5"/>
  <c r="P1108" i="5"/>
  <c r="Q1233" i="6" s="1"/>
  <c r="A1233" i="8" s="1"/>
  <c r="O1108" i="5"/>
  <c r="L1233" i="6" s="1"/>
  <c r="N1108" i="5"/>
  <c r="P1233" i="6" s="1"/>
  <c r="M1108" i="5"/>
  <c r="L1108" i="5"/>
  <c r="N1233" i="6" s="1"/>
  <c r="K1108" i="5"/>
  <c r="J1108" i="5"/>
  <c r="O1107" i="5"/>
  <c r="P1107" i="5" s="1"/>
  <c r="Q1234" i="6" s="1"/>
  <c r="A1234" i="8" s="1"/>
  <c r="N1107" i="5"/>
  <c r="P1234" i="6" s="1"/>
  <c r="M1107" i="5"/>
  <c r="O1234" i="6" s="1"/>
  <c r="L1107" i="5"/>
  <c r="N1234" i="6" s="1"/>
  <c r="K1107" i="5"/>
  <c r="J1107" i="5"/>
  <c r="O1106" i="5"/>
  <c r="P1106" i="5" s="1"/>
  <c r="N1106" i="5"/>
  <c r="P1235" i="6" s="1"/>
  <c r="M1106" i="5"/>
  <c r="L1106" i="5"/>
  <c r="N1235" i="6" s="1"/>
  <c r="K1106" i="5"/>
  <c r="J1106" i="5"/>
  <c r="N1105" i="5"/>
  <c r="M1105" i="5"/>
  <c r="O1236" i="6" s="1"/>
  <c r="L1105" i="5"/>
  <c r="K1105" i="5"/>
  <c r="J1105" i="5"/>
  <c r="O1105" i="5" s="1"/>
  <c r="N1104" i="5"/>
  <c r="P1237" i="6" s="1"/>
  <c r="M1104" i="5"/>
  <c r="O1237" i="6" s="1"/>
  <c r="L1104" i="5"/>
  <c r="N1237" i="6" s="1"/>
  <c r="K1104" i="5"/>
  <c r="J1104" i="5"/>
  <c r="O1104" i="5" s="1"/>
  <c r="L1237" i="6" s="1"/>
  <c r="O1103" i="5"/>
  <c r="P1103" i="5" s="1"/>
  <c r="N1103" i="5"/>
  <c r="M1103" i="5"/>
  <c r="L1103" i="5"/>
  <c r="K1103" i="5"/>
  <c r="J1103" i="5"/>
  <c r="N1102" i="5"/>
  <c r="M1102" i="5"/>
  <c r="L1102" i="5"/>
  <c r="N1239" i="6" s="1"/>
  <c r="K1102" i="5"/>
  <c r="J1102" i="5"/>
  <c r="O1102" i="5" s="1"/>
  <c r="P1102" i="5" s="1"/>
  <c r="O1101" i="5"/>
  <c r="P1101" i="5" s="1"/>
  <c r="N1101" i="5"/>
  <c r="M1101" i="5"/>
  <c r="L1101" i="5"/>
  <c r="K1101" i="5"/>
  <c r="J1101" i="5"/>
  <c r="P1100" i="5"/>
  <c r="Q1241" i="6" s="1"/>
  <c r="A1241" i="8" s="1"/>
  <c r="O1100" i="5"/>
  <c r="L1241" i="6" s="1"/>
  <c r="N1100" i="5"/>
  <c r="P1241" i="6" s="1"/>
  <c r="M1100" i="5"/>
  <c r="L1100" i="5"/>
  <c r="N1241" i="6" s="1"/>
  <c r="K1100" i="5"/>
  <c r="J1100" i="5"/>
  <c r="N1099" i="5"/>
  <c r="P1242" i="6" s="1"/>
  <c r="M1099" i="5"/>
  <c r="O1242" i="6" s="1"/>
  <c r="L1099" i="5"/>
  <c r="N1242" i="6" s="1"/>
  <c r="K1099" i="5"/>
  <c r="O1099" i="5" s="1"/>
  <c r="P1099" i="5" s="1"/>
  <c r="Q1242" i="6" s="1"/>
  <c r="A1242" i="8" s="1"/>
  <c r="J1099" i="5"/>
  <c r="N1098" i="5"/>
  <c r="M1098" i="5"/>
  <c r="L1098" i="5"/>
  <c r="N1243" i="6" s="1"/>
  <c r="K1098" i="5"/>
  <c r="O1098" i="5" s="1"/>
  <c r="P1098" i="5" s="1"/>
  <c r="J1098" i="5"/>
  <c r="N1097" i="5"/>
  <c r="M1097" i="5"/>
  <c r="O1244" i="6" s="1"/>
  <c r="L1097" i="5"/>
  <c r="K1097" i="5"/>
  <c r="J1097" i="5"/>
  <c r="O1097" i="5" s="1"/>
  <c r="N1096" i="5"/>
  <c r="P1245" i="6" s="1"/>
  <c r="M1096" i="5"/>
  <c r="O1245" i="6" s="1"/>
  <c r="L1096" i="5"/>
  <c r="N1245" i="6" s="1"/>
  <c r="K1096" i="5"/>
  <c r="J1096" i="5"/>
  <c r="O1096" i="5" s="1"/>
  <c r="L1245" i="6" s="1"/>
  <c r="N1095" i="5"/>
  <c r="M1095" i="5"/>
  <c r="L1095" i="5"/>
  <c r="K1095" i="5"/>
  <c r="O1095" i="5" s="1"/>
  <c r="P1095" i="5" s="1"/>
  <c r="Q1246" i="6" s="1"/>
  <c r="A1246" i="8" s="1"/>
  <c r="J1095" i="5"/>
  <c r="N1094" i="5"/>
  <c r="M1094" i="5"/>
  <c r="L1094" i="5"/>
  <c r="N1247" i="6" s="1"/>
  <c r="K1094" i="5"/>
  <c r="J1094" i="5"/>
  <c r="O1094" i="5" s="1"/>
  <c r="P1094" i="5" s="1"/>
  <c r="O1093" i="5"/>
  <c r="L1248" i="6" s="1"/>
  <c r="N1093" i="5"/>
  <c r="P1248" i="6" s="1"/>
  <c r="M1093" i="5"/>
  <c r="L1093" i="5"/>
  <c r="K1093" i="5"/>
  <c r="J1093" i="5"/>
  <c r="P1092" i="5"/>
  <c r="Q1249" i="6" s="1"/>
  <c r="A1249" i="8" s="1"/>
  <c r="O1092" i="5"/>
  <c r="L1249" i="6" s="1"/>
  <c r="N1092" i="5"/>
  <c r="P1249" i="6" s="1"/>
  <c r="M1092" i="5"/>
  <c r="L1092" i="5"/>
  <c r="N1249" i="6" s="1"/>
  <c r="K1092" i="5"/>
  <c r="J1092" i="5"/>
  <c r="O1091" i="5"/>
  <c r="P1091" i="5" s="1"/>
  <c r="Q1250" i="6" s="1"/>
  <c r="A1250" i="8" s="1"/>
  <c r="N1091" i="5"/>
  <c r="P1250" i="6" s="1"/>
  <c r="M1091" i="5"/>
  <c r="O1250" i="6" s="1"/>
  <c r="L1091" i="5"/>
  <c r="N1250" i="6" s="1"/>
  <c r="K1091" i="5"/>
  <c r="J1091" i="5"/>
  <c r="O1090" i="5"/>
  <c r="P1090" i="5" s="1"/>
  <c r="N1090" i="5"/>
  <c r="P1251" i="6" s="1"/>
  <c r="M1090" i="5"/>
  <c r="L1090" i="5"/>
  <c r="K1090" i="5"/>
  <c r="J1090" i="5"/>
  <c r="N1089" i="5"/>
  <c r="M1089" i="5"/>
  <c r="O1252" i="6" s="1"/>
  <c r="L1089" i="5"/>
  <c r="K1089" i="5"/>
  <c r="J1089" i="5"/>
  <c r="O1089" i="5" s="1"/>
  <c r="N1088" i="5"/>
  <c r="P1253" i="6" s="1"/>
  <c r="M1088" i="5"/>
  <c r="O1253" i="6" s="1"/>
  <c r="L1088" i="5"/>
  <c r="N1253" i="6" s="1"/>
  <c r="K1088" i="5"/>
  <c r="J1088" i="5"/>
  <c r="O1088" i="5" s="1"/>
  <c r="L1253" i="6" s="1"/>
  <c r="O1087" i="5"/>
  <c r="P1087" i="5" s="1"/>
  <c r="Q1254" i="6" s="1"/>
  <c r="A1254" i="8" s="1"/>
  <c r="N1087" i="5"/>
  <c r="M1087" i="5"/>
  <c r="L1087" i="5"/>
  <c r="K1087" i="5"/>
  <c r="J1087" i="5"/>
  <c r="N1086" i="5"/>
  <c r="M1086" i="5"/>
  <c r="L1086" i="5"/>
  <c r="N1255" i="6" s="1"/>
  <c r="K1086" i="5"/>
  <c r="J1086" i="5"/>
  <c r="O1086" i="5" s="1"/>
  <c r="P1086" i="5" s="1"/>
  <c r="O1085" i="5"/>
  <c r="P1085" i="5" s="1"/>
  <c r="N1085" i="5"/>
  <c r="P1256" i="6" s="1"/>
  <c r="M1085" i="5"/>
  <c r="L1085" i="5"/>
  <c r="K1085" i="5"/>
  <c r="J1085" i="5"/>
  <c r="P1084" i="5"/>
  <c r="Q1257" i="6" s="1"/>
  <c r="A1257" i="8" s="1"/>
  <c r="O1084" i="5"/>
  <c r="L1257" i="6" s="1"/>
  <c r="N1084" i="5"/>
  <c r="P1257" i="6" s="1"/>
  <c r="M1084" i="5"/>
  <c r="L1084" i="5"/>
  <c r="N1257" i="6" s="1"/>
  <c r="K1084" i="5"/>
  <c r="J1084" i="5"/>
  <c r="N1083" i="5"/>
  <c r="P1258" i="6" s="1"/>
  <c r="M1083" i="5"/>
  <c r="O1258" i="6" s="1"/>
  <c r="L1083" i="5"/>
  <c r="N1258" i="6" s="1"/>
  <c r="K1083" i="5"/>
  <c r="O1083" i="5" s="1"/>
  <c r="P1083" i="5" s="1"/>
  <c r="Q1258" i="6" s="1"/>
  <c r="A1258" i="8" s="1"/>
  <c r="J1083" i="5"/>
  <c r="N1082" i="5"/>
  <c r="M1082" i="5"/>
  <c r="L1082" i="5"/>
  <c r="K1082" i="5"/>
  <c r="O1082" i="5" s="1"/>
  <c r="P1082" i="5" s="1"/>
  <c r="J1082" i="5"/>
  <c r="N1081" i="5"/>
  <c r="M1081" i="5"/>
  <c r="O1260" i="6" s="1"/>
  <c r="L1081" i="5"/>
  <c r="K1081" i="5"/>
  <c r="J1081" i="5"/>
  <c r="O1081" i="5" s="1"/>
  <c r="N1080" i="5"/>
  <c r="P1261" i="6" s="1"/>
  <c r="M1080" i="5"/>
  <c r="O1261" i="6" s="1"/>
  <c r="L1080" i="5"/>
  <c r="N1261" i="6" s="1"/>
  <c r="K1080" i="5"/>
  <c r="J1080" i="5"/>
  <c r="O1080" i="5" s="1"/>
  <c r="L1261" i="6" s="1"/>
  <c r="N1079" i="5"/>
  <c r="M1079" i="5"/>
  <c r="L1079" i="5"/>
  <c r="K1079" i="5"/>
  <c r="O1079" i="5" s="1"/>
  <c r="P1079" i="5" s="1"/>
  <c r="Q1262" i="6" s="1"/>
  <c r="A1262" i="8" s="1"/>
  <c r="J1079" i="5"/>
  <c r="N1078" i="5"/>
  <c r="M1078" i="5"/>
  <c r="L1078" i="5"/>
  <c r="N1263" i="6" s="1"/>
  <c r="K1078" i="5"/>
  <c r="J1078" i="5"/>
  <c r="O1078" i="5" s="1"/>
  <c r="P1078" i="5" s="1"/>
  <c r="O1077" i="5"/>
  <c r="P1077" i="5" s="1"/>
  <c r="N1077" i="5"/>
  <c r="P1264" i="6" s="1"/>
  <c r="M1077" i="5"/>
  <c r="L1077" i="5"/>
  <c r="K1077" i="5"/>
  <c r="J1077" i="5"/>
  <c r="P1076" i="5"/>
  <c r="Q1265" i="6" s="1"/>
  <c r="A1265" i="8" s="1"/>
  <c r="O1076" i="5"/>
  <c r="L1265" i="6" s="1"/>
  <c r="N1076" i="5"/>
  <c r="P1265" i="6" s="1"/>
  <c r="M1076" i="5"/>
  <c r="L1076" i="5"/>
  <c r="N1265" i="6" s="1"/>
  <c r="K1076" i="5"/>
  <c r="J1076" i="5"/>
  <c r="O1075" i="5"/>
  <c r="P1075" i="5" s="1"/>
  <c r="Q1266" i="6" s="1"/>
  <c r="A1266" i="8" s="1"/>
  <c r="N1075" i="5"/>
  <c r="P1266" i="6" s="1"/>
  <c r="M1075" i="5"/>
  <c r="O1266" i="6" s="1"/>
  <c r="L1075" i="5"/>
  <c r="N1266" i="6" s="1"/>
  <c r="K1075" i="5"/>
  <c r="J1075" i="5"/>
  <c r="O1074" i="5"/>
  <c r="P1074" i="5" s="1"/>
  <c r="N1074" i="5"/>
  <c r="M1074" i="5"/>
  <c r="L1074" i="5"/>
  <c r="K1074" i="5"/>
  <c r="J1074" i="5"/>
  <c r="N1073" i="5"/>
  <c r="M1073" i="5"/>
  <c r="O1268" i="6" s="1"/>
  <c r="L1073" i="5"/>
  <c r="K1073" i="5"/>
  <c r="J1073" i="5"/>
  <c r="O1073" i="5" s="1"/>
  <c r="N1072" i="5"/>
  <c r="P1269" i="6" s="1"/>
  <c r="M1072" i="5"/>
  <c r="O1269" i="6" s="1"/>
  <c r="L1072" i="5"/>
  <c r="N1269" i="6" s="1"/>
  <c r="K1072" i="5"/>
  <c r="J1072" i="5"/>
  <c r="O1072" i="5" s="1"/>
  <c r="L1269" i="6" s="1"/>
  <c r="O1071" i="5"/>
  <c r="L1270" i="6" s="1"/>
  <c r="N1071" i="5"/>
  <c r="M1071" i="5"/>
  <c r="O1270" i="6" s="1"/>
  <c r="L1071" i="5"/>
  <c r="K1071" i="5"/>
  <c r="J1071" i="5"/>
  <c r="N1070" i="5"/>
  <c r="P1271" i="6" s="1"/>
  <c r="M1070" i="5"/>
  <c r="L1070" i="5"/>
  <c r="K1070" i="5"/>
  <c r="J1070" i="5"/>
  <c r="O1070" i="5" s="1"/>
  <c r="O1069" i="5"/>
  <c r="L1272" i="6" s="1"/>
  <c r="N1069" i="5"/>
  <c r="M1069" i="5"/>
  <c r="L1069" i="5"/>
  <c r="K1069" i="5"/>
  <c r="J1069" i="5"/>
  <c r="P1068" i="5"/>
  <c r="O1068" i="5"/>
  <c r="N1068" i="5"/>
  <c r="M1068" i="5"/>
  <c r="L1068" i="5"/>
  <c r="K1068" i="5"/>
  <c r="J1068" i="5"/>
  <c r="N1067" i="5"/>
  <c r="M1067" i="5"/>
  <c r="O1274" i="6" s="1"/>
  <c r="L1067" i="5"/>
  <c r="K1067" i="5"/>
  <c r="O1067" i="5" s="1"/>
  <c r="P1067" i="5" s="1"/>
  <c r="J1067" i="5"/>
  <c r="N1066" i="5"/>
  <c r="P1275" i="6" s="1"/>
  <c r="M1066" i="5"/>
  <c r="O1275" i="6" s="1"/>
  <c r="L1066" i="5"/>
  <c r="N1275" i="6" s="1"/>
  <c r="K1066" i="5"/>
  <c r="O1066" i="5" s="1"/>
  <c r="J1066" i="5"/>
  <c r="N1065" i="5"/>
  <c r="M1065" i="5"/>
  <c r="O1276" i="6" s="1"/>
  <c r="L1065" i="5"/>
  <c r="K1065" i="5"/>
  <c r="J1065" i="5"/>
  <c r="O1065" i="5" s="1"/>
  <c r="P1065" i="5" s="1"/>
  <c r="N1064" i="5"/>
  <c r="P1277" i="6" s="1"/>
  <c r="M1064" i="5"/>
  <c r="O1277" i="6" s="1"/>
  <c r="L1064" i="5"/>
  <c r="N1277" i="6" s="1"/>
  <c r="K1064" i="5"/>
  <c r="J1064" i="5"/>
  <c r="O1064" i="5" s="1"/>
  <c r="L1277" i="6" s="1"/>
  <c r="N1063" i="5"/>
  <c r="M1063" i="5"/>
  <c r="O1278" i="6" s="1"/>
  <c r="L1063" i="5"/>
  <c r="K1063" i="5"/>
  <c r="O1063" i="5" s="1"/>
  <c r="P1063" i="5" s="1"/>
  <c r="J1063" i="5"/>
  <c r="N1062" i="5"/>
  <c r="M1062" i="5"/>
  <c r="L1062" i="5"/>
  <c r="K1062" i="5"/>
  <c r="J1062" i="5"/>
  <c r="O1062" i="5" s="1"/>
  <c r="P1062" i="5" s="1"/>
  <c r="O1061" i="5"/>
  <c r="P1061" i="5" s="1"/>
  <c r="N1061" i="5"/>
  <c r="M1061" i="5"/>
  <c r="O1280" i="6" s="1"/>
  <c r="L1061" i="5"/>
  <c r="K1061" i="5"/>
  <c r="J1061" i="5"/>
  <c r="N1060" i="5"/>
  <c r="P1281" i="6" s="1"/>
  <c r="M1060" i="5"/>
  <c r="L1060" i="5"/>
  <c r="K1060" i="5"/>
  <c r="O1060" i="5" s="1"/>
  <c r="P1060" i="5" s="1"/>
  <c r="J1060" i="5"/>
  <c r="O1059" i="5"/>
  <c r="P1059" i="5" s="1"/>
  <c r="Q1282" i="6" s="1"/>
  <c r="A1282" i="8" s="1"/>
  <c r="N1059" i="5"/>
  <c r="P1282" i="6" s="1"/>
  <c r="M1059" i="5"/>
  <c r="O1282" i="6" s="1"/>
  <c r="L1059" i="5"/>
  <c r="N1282" i="6" s="1"/>
  <c r="K1059" i="5"/>
  <c r="J1059" i="5"/>
  <c r="O1058" i="5"/>
  <c r="N1058" i="5"/>
  <c r="P1283" i="6" s="1"/>
  <c r="M1058" i="5"/>
  <c r="O1283" i="6" s="1"/>
  <c r="L1058" i="5"/>
  <c r="N1283" i="6" s="1"/>
  <c r="K1058" i="5"/>
  <c r="J1058" i="5"/>
  <c r="N1057" i="5"/>
  <c r="P1284" i="6" s="1"/>
  <c r="M1057" i="5"/>
  <c r="L1057" i="5"/>
  <c r="K1057" i="5"/>
  <c r="J1057" i="5"/>
  <c r="N1056" i="5"/>
  <c r="P1285" i="6" s="1"/>
  <c r="M1056" i="5"/>
  <c r="O1285" i="6" s="1"/>
  <c r="L1056" i="5"/>
  <c r="N1285" i="6" s="1"/>
  <c r="K1056" i="5"/>
  <c r="J1056" i="5"/>
  <c r="O1056" i="5" s="1"/>
  <c r="N1055" i="5"/>
  <c r="M1055" i="5"/>
  <c r="L1055" i="5"/>
  <c r="K1055" i="5"/>
  <c r="O1055" i="5" s="1"/>
  <c r="P1055" i="5" s="1"/>
  <c r="J1055" i="5"/>
  <c r="N1054" i="5"/>
  <c r="M1054" i="5"/>
  <c r="L1054" i="5"/>
  <c r="K1054" i="5"/>
  <c r="O1053" i="5"/>
  <c r="P1053" i="5" s="1"/>
  <c r="N1053" i="5"/>
  <c r="M1053" i="5"/>
  <c r="O1288" i="6" s="1"/>
  <c r="L1053" i="5"/>
  <c r="K1053" i="5"/>
  <c r="J1053" i="5"/>
  <c r="P1052" i="5"/>
  <c r="O1052" i="5"/>
  <c r="N1052" i="5"/>
  <c r="P1289" i="6" s="1"/>
  <c r="M1052" i="5"/>
  <c r="L1052" i="5"/>
  <c r="N1289" i="6" s="1"/>
  <c r="K1052" i="5"/>
  <c r="J1052" i="5"/>
  <c r="N1051" i="5"/>
  <c r="P1290" i="6" s="1"/>
  <c r="M1051" i="5"/>
  <c r="O1290" i="6" s="1"/>
  <c r="L1051" i="5"/>
  <c r="N1290" i="6" s="1"/>
  <c r="K1051" i="5"/>
  <c r="N1050" i="5"/>
  <c r="P1291" i="6" s="1"/>
  <c r="M1050" i="5"/>
  <c r="O1291" i="6" s="1"/>
  <c r="L1050" i="5"/>
  <c r="N1291" i="6" s="1"/>
  <c r="K1050" i="5"/>
  <c r="O1050" i="5" s="1"/>
  <c r="J1050" i="5"/>
  <c r="N1049" i="5"/>
  <c r="P1292" i="6" s="1"/>
  <c r="M1049" i="5"/>
  <c r="L1049" i="5"/>
  <c r="N1292" i="6" s="1"/>
  <c r="K1049" i="5"/>
  <c r="J1049" i="5"/>
  <c r="N1048" i="5"/>
  <c r="P1293" i="6" s="1"/>
  <c r="M1048" i="5"/>
  <c r="O1293" i="6" s="1"/>
  <c r="L1048" i="5"/>
  <c r="N1293" i="6" s="1"/>
  <c r="K1048" i="5"/>
  <c r="J1048" i="5"/>
  <c r="O1048" i="5" s="1"/>
  <c r="O1047" i="5"/>
  <c r="P1047" i="5" s="1"/>
  <c r="Q1294" i="6" s="1"/>
  <c r="A1294" i="8" s="1"/>
  <c r="N1047" i="5"/>
  <c r="M1047" i="5"/>
  <c r="O1294" i="6" s="1"/>
  <c r="L1047" i="5"/>
  <c r="K1047" i="5"/>
  <c r="J1047" i="5"/>
  <c r="N1046" i="5"/>
  <c r="M1046" i="5"/>
  <c r="L1046" i="5"/>
  <c r="K1046" i="5"/>
  <c r="J1046" i="5"/>
  <c r="O1046" i="5" s="1"/>
  <c r="P1046" i="5" s="1"/>
  <c r="O1045" i="5"/>
  <c r="P1045" i="5" s="1"/>
  <c r="N1045" i="5"/>
  <c r="M1045" i="5"/>
  <c r="L1045" i="5"/>
  <c r="K1045" i="5"/>
  <c r="J1045" i="5"/>
  <c r="P1044" i="5"/>
  <c r="O1044" i="5"/>
  <c r="N1044" i="5"/>
  <c r="M1044" i="5"/>
  <c r="L1044" i="5"/>
  <c r="K1044" i="5"/>
  <c r="J1044" i="5"/>
  <c r="N1043" i="5"/>
  <c r="P1298" i="6" s="1"/>
  <c r="M1043" i="5"/>
  <c r="O1298" i="6" s="1"/>
  <c r="L1043" i="5"/>
  <c r="N1298" i="6" s="1"/>
  <c r="K1043" i="5"/>
  <c r="O1043" i="5" s="1"/>
  <c r="P1043" i="5" s="1"/>
  <c r="Q1298" i="6" s="1"/>
  <c r="A1298" i="8" s="1"/>
  <c r="J1043" i="5"/>
  <c r="N1042" i="5"/>
  <c r="P1299" i="6" s="1"/>
  <c r="M1042" i="5"/>
  <c r="O1299" i="6" s="1"/>
  <c r="L1042" i="5"/>
  <c r="N1299" i="6" s="1"/>
  <c r="K1042" i="5"/>
  <c r="O1042" i="5" s="1"/>
  <c r="J1042" i="5"/>
  <c r="N1041" i="5"/>
  <c r="M1041" i="5"/>
  <c r="L1041" i="5"/>
  <c r="K1041" i="5"/>
  <c r="J1041" i="5"/>
  <c r="N1040" i="5"/>
  <c r="P1301" i="6" s="1"/>
  <c r="M1040" i="5"/>
  <c r="O1301" i="6" s="1"/>
  <c r="L1040" i="5"/>
  <c r="N1301" i="6" s="1"/>
  <c r="K1040" i="5"/>
  <c r="J1040" i="5"/>
  <c r="O1040" i="5" s="1"/>
  <c r="O1039" i="5"/>
  <c r="P1039" i="5" s="1"/>
  <c r="Q1302" i="6" s="1"/>
  <c r="A1302" i="8" s="1"/>
  <c r="N1039" i="5"/>
  <c r="M1039" i="5"/>
  <c r="O1302" i="6" s="1"/>
  <c r="L1039" i="5"/>
  <c r="K1039" i="5"/>
  <c r="J1039" i="5"/>
  <c r="N1038" i="5"/>
  <c r="M1038" i="5"/>
  <c r="L1038" i="5"/>
  <c r="K1038" i="5"/>
  <c r="J1038" i="5"/>
  <c r="O1038" i="5" s="1"/>
  <c r="P1038" i="5" s="1"/>
  <c r="O1037" i="5"/>
  <c r="P1037" i="5" s="1"/>
  <c r="N1037" i="5"/>
  <c r="M1037" i="5"/>
  <c r="L1037" i="5"/>
  <c r="K1037" i="5"/>
  <c r="J1037" i="5"/>
  <c r="N1036" i="5"/>
  <c r="P1305" i="6" s="1"/>
  <c r="M1036" i="5"/>
  <c r="O1305" i="6" s="1"/>
  <c r="L1036" i="5"/>
  <c r="N1305" i="6" s="1"/>
  <c r="K1036" i="5"/>
  <c r="O1036" i="5" s="1"/>
  <c r="P1036" i="5" s="1"/>
  <c r="J1036" i="5"/>
  <c r="N1035" i="5"/>
  <c r="P1306" i="6" s="1"/>
  <c r="M1035" i="5"/>
  <c r="O1306" i="6" s="1"/>
  <c r="L1035" i="5"/>
  <c r="N1306" i="6" s="1"/>
  <c r="K1035" i="5"/>
  <c r="O1035" i="5" s="1"/>
  <c r="P1035" i="5" s="1"/>
  <c r="Q1306" i="6" s="1"/>
  <c r="A1306" i="8" s="1"/>
  <c r="J1035" i="5"/>
  <c r="O1034" i="5"/>
  <c r="P1034" i="5" s="1"/>
  <c r="Q1307" i="6" s="1"/>
  <c r="A1307" i="8" s="1"/>
  <c r="N1034" i="5"/>
  <c r="P1307" i="6" s="1"/>
  <c r="M1034" i="5"/>
  <c r="O1307" i="6" s="1"/>
  <c r="L1034" i="5"/>
  <c r="N1307" i="6" s="1"/>
  <c r="K1034" i="5"/>
  <c r="J1034" i="5"/>
  <c r="N1033" i="5"/>
  <c r="P1308" i="6" s="1"/>
  <c r="M1033" i="5"/>
  <c r="L1033" i="5"/>
  <c r="K1033" i="5"/>
  <c r="J1033" i="5"/>
  <c r="N1032" i="5"/>
  <c r="P1309" i="6" s="1"/>
  <c r="M1032" i="5"/>
  <c r="O1309" i="6" s="1"/>
  <c r="L1032" i="5"/>
  <c r="N1309" i="6" s="1"/>
  <c r="K1032" i="5"/>
  <c r="J1032" i="5"/>
  <c r="O1032" i="5" s="1"/>
  <c r="N1031" i="5"/>
  <c r="M1031" i="5"/>
  <c r="L1031" i="5"/>
  <c r="K1031" i="5"/>
  <c r="O1031" i="5" s="1"/>
  <c r="P1031" i="5" s="1"/>
  <c r="J1031" i="5"/>
  <c r="N1030" i="5"/>
  <c r="M1030" i="5"/>
  <c r="L1030" i="5"/>
  <c r="K1030" i="5"/>
  <c r="J1030" i="5"/>
  <c r="O1030" i="5" s="1"/>
  <c r="P1030" i="5" s="1"/>
  <c r="O1029" i="5"/>
  <c r="P1029" i="5" s="1"/>
  <c r="N1029" i="5"/>
  <c r="M1029" i="5"/>
  <c r="O1312" i="6" s="1"/>
  <c r="L1029" i="5"/>
  <c r="K1029" i="5"/>
  <c r="J1029" i="5"/>
  <c r="N1028" i="5"/>
  <c r="P1313" i="6" s="1"/>
  <c r="M1028" i="5"/>
  <c r="O1313" i="6" s="1"/>
  <c r="L1028" i="5"/>
  <c r="N1313" i="6" s="1"/>
  <c r="K1028" i="5"/>
  <c r="O1028" i="5" s="1"/>
  <c r="P1028" i="5" s="1"/>
  <c r="J1028" i="5"/>
  <c r="O1027" i="5"/>
  <c r="P1027" i="5" s="1"/>
  <c r="Q1314" i="6" s="1"/>
  <c r="A1314" i="8" s="1"/>
  <c r="N1027" i="5"/>
  <c r="P1314" i="6" s="1"/>
  <c r="M1027" i="5"/>
  <c r="O1314" i="6" s="1"/>
  <c r="L1027" i="5"/>
  <c r="N1314" i="6" s="1"/>
  <c r="K1027" i="5"/>
  <c r="J1027" i="5"/>
  <c r="O1026" i="5"/>
  <c r="P1026" i="5" s="1"/>
  <c r="Q1315" i="6" s="1"/>
  <c r="A1315" i="8" s="1"/>
  <c r="N1026" i="5"/>
  <c r="P1315" i="6" s="1"/>
  <c r="M1026" i="5"/>
  <c r="O1315" i="6" s="1"/>
  <c r="L1026" i="5"/>
  <c r="N1315" i="6" s="1"/>
  <c r="K1026" i="5"/>
  <c r="J1026" i="5"/>
  <c r="N1025" i="5"/>
  <c r="P1316" i="6" s="1"/>
  <c r="M1025" i="5"/>
  <c r="L1025" i="5"/>
  <c r="N1316" i="6" s="1"/>
  <c r="K1025" i="5"/>
  <c r="J1025" i="5"/>
  <c r="N1024" i="5"/>
  <c r="P1317" i="6" s="1"/>
  <c r="M1024" i="5"/>
  <c r="O1317" i="6" s="1"/>
  <c r="L1024" i="5"/>
  <c r="N1317" i="6" s="1"/>
  <c r="K1024" i="5"/>
  <c r="J1024" i="5"/>
  <c r="O1024" i="5" s="1"/>
  <c r="N1023" i="5"/>
  <c r="M1023" i="5"/>
  <c r="O1318" i="6" s="1"/>
  <c r="L1023" i="5"/>
  <c r="K1023" i="5"/>
  <c r="O1023" i="5" s="1"/>
  <c r="P1023" i="5" s="1"/>
  <c r="J1023" i="5"/>
  <c r="N1022" i="5"/>
  <c r="M1022" i="5"/>
  <c r="L1022" i="5"/>
  <c r="K1022" i="5"/>
  <c r="J1022" i="5"/>
  <c r="O1022" i="5" s="1"/>
  <c r="P1022" i="5" s="1"/>
  <c r="Q1319" i="6" s="1"/>
  <c r="A1319" i="8" s="1"/>
  <c r="O1021" i="5"/>
  <c r="P1021" i="5" s="1"/>
  <c r="N1021" i="5"/>
  <c r="M1021" i="5"/>
  <c r="L1021" i="5"/>
  <c r="K1021" i="5"/>
  <c r="J1021" i="5"/>
  <c r="P1020" i="5"/>
  <c r="O1020" i="5"/>
  <c r="N1020" i="5"/>
  <c r="P1321" i="6" s="1"/>
  <c r="M1020" i="5"/>
  <c r="L1020" i="5"/>
  <c r="K1020" i="5"/>
  <c r="J1020" i="5"/>
  <c r="O1019" i="5"/>
  <c r="P1019" i="5" s="1"/>
  <c r="Q1322" i="6" s="1"/>
  <c r="A1322" i="8" s="1"/>
  <c r="N1019" i="5"/>
  <c r="P1322" i="6" s="1"/>
  <c r="M1019" i="5"/>
  <c r="O1322" i="6" s="1"/>
  <c r="L1019" i="5"/>
  <c r="N1322" i="6" s="1"/>
  <c r="K1019" i="5"/>
  <c r="J1019" i="5"/>
  <c r="N1018" i="5"/>
  <c r="P1323" i="6" s="1"/>
  <c r="M1018" i="5"/>
  <c r="O1323" i="6" s="1"/>
  <c r="L1018" i="5"/>
  <c r="N1323" i="6" s="1"/>
  <c r="K1018" i="5"/>
  <c r="O1018" i="5" s="1"/>
  <c r="P1018" i="5" s="1"/>
  <c r="Q1323" i="6" s="1"/>
  <c r="A1323" i="8" s="1"/>
  <c r="J1018" i="5"/>
  <c r="N1017" i="5"/>
  <c r="M1017" i="5"/>
  <c r="L1017" i="5"/>
  <c r="N1324" i="6" s="1"/>
  <c r="K1017" i="5"/>
  <c r="J1017" i="5"/>
  <c r="N1016" i="5"/>
  <c r="P1325" i="6" s="1"/>
  <c r="M1016" i="5"/>
  <c r="O1325" i="6" s="1"/>
  <c r="L1016" i="5"/>
  <c r="N1325" i="6" s="1"/>
  <c r="K1016" i="5"/>
  <c r="J1016" i="5"/>
  <c r="O1016" i="5" s="1"/>
  <c r="O1015" i="5"/>
  <c r="P1015" i="5" s="1"/>
  <c r="Q1326" i="6" s="1"/>
  <c r="A1326" i="8" s="1"/>
  <c r="N1015" i="5"/>
  <c r="M1015" i="5"/>
  <c r="O1326" i="6" s="1"/>
  <c r="L1015" i="5"/>
  <c r="K1015" i="5"/>
  <c r="J1015" i="5"/>
  <c r="N1014" i="5"/>
  <c r="M1014" i="5"/>
  <c r="L1014" i="5"/>
  <c r="K1014" i="5"/>
  <c r="J1014" i="5"/>
  <c r="O1014" i="5" s="1"/>
  <c r="P1014" i="5" s="1"/>
  <c r="Q1327" i="6" s="1"/>
  <c r="A1327" i="8" s="1"/>
  <c r="O1013" i="5"/>
  <c r="P1013" i="5" s="1"/>
  <c r="N1013" i="5"/>
  <c r="M1013" i="5"/>
  <c r="L1013" i="5"/>
  <c r="K1013" i="5"/>
  <c r="J1013" i="5"/>
  <c r="P1012" i="5"/>
  <c r="O1012" i="5"/>
  <c r="N1012" i="5"/>
  <c r="M1012" i="5"/>
  <c r="L1012" i="5"/>
  <c r="N1329" i="6" s="1"/>
  <c r="K1012" i="5"/>
  <c r="J1012" i="5"/>
  <c r="N1011" i="5"/>
  <c r="P1330" i="6" s="1"/>
  <c r="M1011" i="5"/>
  <c r="O1330" i="6" s="1"/>
  <c r="L1011" i="5"/>
  <c r="N1330" i="6" s="1"/>
  <c r="K1011" i="5"/>
  <c r="O1011" i="5" s="1"/>
  <c r="P1011" i="5" s="1"/>
  <c r="Q1330" i="6" s="1"/>
  <c r="A1330" i="8" s="1"/>
  <c r="J1011" i="5"/>
  <c r="N1010" i="5"/>
  <c r="P1331" i="6" s="1"/>
  <c r="M1010" i="5"/>
  <c r="O1331" i="6" s="1"/>
  <c r="L1010" i="5"/>
  <c r="N1331" i="6" s="1"/>
  <c r="K1010" i="5"/>
  <c r="O1010" i="5" s="1"/>
  <c r="P1010" i="5" s="1"/>
  <c r="Q1331" i="6" s="1"/>
  <c r="A1331" i="8" s="1"/>
  <c r="J1010" i="5"/>
  <c r="N1009" i="5"/>
  <c r="P1332" i="6" s="1"/>
  <c r="M1009" i="5"/>
  <c r="L1009" i="5"/>
  <c r="N1332" i="6" s="1"/>
  <c r="K1009" i="5"/>
  <c r="J1009" i="5"/>
  <c r="N1008" i="5"/>
  <c r="P1333" i="6" s="1"/>
  <c r="M1008" i="5"/>
  <c r="O1333" i="6" s="1"/>
  <c r="L1008" i="5"/>
  <c r="N1333" i="6" s="1"/>
  <c r="K1008" i="5"/>
  <c r="J1008" i="5"/>
  <c r="O1008" i="5" s="1"/>
  <c r="O1007" i="5"/>
  <c r="P1007" i="5" s="1"/>
  <c r="N1007" i="5"/>
  <c r="M1007" i="5"/>
  <c r="L1007" i="5"/>
  <c r="K1007" i="5"/>
  <c r="J1007" i="5"/>
  <c r="N1006" i="5"/>
  <c r="M1006" i="5"/>
  <c r="L1006" i="5"/>
  <c r="K1006" i="5"/>
  <c r="J1006" i="5"/>
  <c r="O1006" i="5" s="1"/>
  <c r="P1006" i="5" s="1"/>
  <c r="O1005" i="5"/>
  <c r="P1005" i="5" s="1"/>
  <c r="N1005" i="5"/>
  <c r="M1005" i="5"/>
  <c r="L1005" i="5"/>
  <c r="K1005" i="5"/>
  <c r="J1005" i="5"/>
  <c r="N1004" i="5"/>
  <c r="P1337" i="6" s="1"/>
  <c r="M1004" i="5"/>
  <c r="O1337" i="6" s="1"/>
  <c r="L1004" i="5"/>
  <c r="N1337" i="6" s="1"/>
  <c r="K1004" i="5"/>
  <c r="O1004" i="5" s="1"/>
  <c r="P1004" i="5" s="1"/>
  <c r="J1004" i="5"/>
  <c r="N1003" i="5"/>
  <c r="P1338" i="6" s="1"/>
  <c r="M1003" i="5"/>
  <c r="O1338" i="6" s="1"/>
  <c r="L1003" i="5"/>
  <c r="N1338" i="6" s="1"/>
  <c r="K1003" i="5"/>
  <c r="O1003" i="5" s="1"/>
  <c r="P1003" i="5" s="1"/>
  <c r="Q1338" i="6" s="1"/>
  <c r="A1338" i="8" s="1"/>
  <c r="J1003" i="5"/>
  <c r="O1002" i="5"/>
  <c r="P1002" i="5" s="1"/>
  <c r="Q1339" i="6" s="1"/>
  <c r="A1339" i="8" s="1"/>
  <c r="N1002" i="5"/>
  <c r="P1339" i="6" s="1"/>
  <c r="M1002" i="5"/>
  <c r="O1339" i="6" s="1"/>
  <c r="L1002" i="5"/>
  <c r="N1339" i="6" s="1"/>
  <c r="K1002" i="5"/>
  <c r="J1002" i="5"/>
  <c r="N1001" i="5"/>
  <c r="M1001" i="5"/>
  <c r="O1340" i="6" s="1"/>
  <c r="L1001" i="5"/>
  <c r="K1001" i="5"/>
  <c r="J1001" i="5"/>
  <c r="N1000" i="5"/>
  <c r="P1341" i="6" s="1"/>
  <c r="M1000" i="5"/>
  <c r="O1341" i="6" s="1"/>
  <c r="L1000" i="5"/>
  <c r="N1341" i="6" s="1"/>
  <c r="K1000" i="5"/>
  <c r="J1000" i="5"/>
  <c r="O1000" i="5" s="1"/>
  <c r="N999" i="5"/>
  <c r="M999" i="5"/>
  <c r="O1342" i="6" s="1"/>
  <c r="L999" i="5"/>
  <c r="K999" i="5"/>
  <c r="O999" i="5" s="1"/>
  <c r="P999" i="5" s="1"/>
  <c r="J999" i="5"/>
  <c r="N998" i="5"/>
  <c r="M998" i="5"/>
  <c r="L998" i="5"/>
  <c r="K998" i="5"/>
  <c r="J998" i="5"/>
  <c r="O998" i="5" s="1"/>
  <c r="P998" i="5" s="1"/>
  <c r="O997" i="5"/>
  <c r="P997" i="5" s="1"/>
  <c r="N997" i="5"/>
  <c r="M997" i="5"/>
  <c r="O1344" i="6" s="1"/>
  <c r="L997" i="5"/>
  <c r="K997" i="5"/>
  <c r="J997" i="5"/>
  <c r="N996" i="5"/>
  <c r="P1345" i="6" s="1"/>
  <c r="M996" i="5"/>
  <c r="O1345" i="6" s="1"/>
  <c r="L996" i="5"/>
  <c r="K996" i="5"/>
  <c r="O996" i="5" s="1"/>
  <c r="P996" i="5" s="1"/>
  <c r="J996" i="5"/>
  <c r="O995" i="5"/>
  <c r="P995" i="5" s="1"/>
  <c r="Q1346" i="6" s="1"/>
  <c r="A1346" i="8" s="1"/>
  <c r="N995" i="5"/>
  <c r="P1346" i="6" s="1"/>
  <c r="M995" i="5"/>
  <c r="O1346" i="6" s="1"/>
  <c r="L995" i="5"/>
  <c r="N1346" i="6" s="1"/>
  <c r="K995" i="5"/>
  <c r="J995" i="5"/>
  <c r="O994" i="5"/>
  <c r="P994" i="5" s="1"/>
  <c r="Q1347" i="6" s="1"/>
  <c r="A1347" i="8" s="1"/>
  <c r="N994" i="5"/>
  <c r="P1347" i="6" s="1"/>
  <c r="M994" i="5"/>
  <c r="O1347" i="6" s="1"/>
  <c r="L994" i="5"/>
  <c r="N1347" i="6" s="1"/>
  <c r="K994" i="5"/>
  <c r="J994" i="5"/>
  <c r="N993" i="5"/>
  <c r="P1348" i="6" s="1"/>
  <c r="M993" i="5"/>
  <c r="L993" i="5"/>
  <c r="K993" i="5"/>
  <c r="J993" i="5"/>
  <c r="N992" i="5"/>
  <c r="P1349" i="6" s="1"/>
  <c r="M992" i="5"/>
  <c r="O1349" i="6" s="1"/>
  <c r="L992" i="5"/>
  <c r="N1349" i="6" s="1"/>
  <c r="K992" i="5"/>
  <c r="J992" i="5"/>
  <c r="O992" i="5" s="1"/>
  <c r="N991" i="5"/>
  <c r="M991" i="5"/>
  <c r="L991" i="5"/>
  <c r="K991" i="5"/>
  <c r="O991" i="5" s="1"/>
  <c r="J991" i="5"/>
  <c r="N990" i="5"/>
  <c r="M990" i="5"/>
  <c r="L990" i="5"/>
  <c r="K990" i="5"/>
  <c r="J990" i="5"/>
  <c r="O990" i="5" s="1"/>
  <c r="P990" i="5" s="1"/>
  <c r="Q1351" i="6" s="1"/>
  <c r="A1351" i="8" s="1"/>
  <c r="O989" i="5"/>
  <c r="P989" i="5" s="1"/>
  <c r="N989" i="5"/>
  <c r="M989" i="5"/>
  <c r="O1352" i="6" s="1"/>
  <c r="L989" i="5"/>
  <c r="K989" i="5"/>
  <c r="J989" i="5"/>
  <c r="P988" i="5"/>
  <c r="O988" i="5"/>
  <c r="N988" i="5"/>
  <c r="P1353" i="6" s="1"/>
  <c r="M988" i="5"/>
  <c r="L988" i="5"/>
  <c r="K988" i="5"/>
  <c r="J988" i="5"/>
  <c r="O987" i="5"/>
  <c r="P987" i="5" s="1"/>
  <c r="Q1354" i="6" s="1"/>
  <c r="A1354" i="8" s="1"/>
  <c r="N987" i="5"/>
  <c r="P1354" i="6" s="1"/>
  <c r="M987" i="5"/>
  <c r="O1354" i="6" s="1"/>
  <c r="L987" i="5"/>
  <c r="N1354" i="6" s="1"/>
  <c r="K987" i="5"/>
  <c r="J987" i="5"/>
  <c r="N986" i="5"/>
  <c r="P1355" i="6" s="1"/>
  <c r="M986" i="5"/>
  <c r="O1355" i="6" s="1"/>
  <c r="L986" i="5"/>
  <c r="N1355" i="6" s="1"/>
  <c r="K986" i="5"/>
  <c r="O986" i="5" s="1"/>
  <c r="P986" i="5" s="1"/>
  <c r="Q1355" i="6" s="1"/>
  <c r="A1355" i="8" s="1"/>
  <c r="J986" i="5"/>
  <c r="N985" i="5"/>
  <c r="P1356" i="6" s="1"/>
  <c r="M985" i="5"/>
  <c r="L985" i="5"/>
  <c r="N1356" i="6" s="1"/>
  <c r="K985" i="5"/>
  <c r="J985" i="5"/>
  <c r="N984" i="5"/>
  <c r="P1357" i="6" s="1"/>
  <c r="M984" i="5"/>
  <c r="O1357" i="6" s="1"/>
  <c r="L984" i="5"/>
  <c r="N1357" i="6" s="1"/>
  <c r="K984" i="5"/>
  <c r="J984" i="5"/>
  <c r="O984" i="5" s="1"/>
  <c r="O983" i="5"/>
  <c r="P983" i="5" s="1"/>
  <c r="Q1358" i="6" s="1"/>
  <c r="A1358" i="8" s="1"/>
  <c r="N983" i="5"/>
  <c r="M983" i="5"/>
  <c r="O1358" i="6" s="1"/>
  <c r="L983" i="5"/>
  <c r="K983" i="5"/>
  <c r="J983" i="5"/>
  <c r="N982" i="5"/>
  <c r="M982" i="5"/>
  <c r="L982" i="5"/>
  <c r="K982" i="5"/>
  <c r="J982" i="5"/>
  <c r="O982" i="5" s="1"/>
  <c r="P982" i="5" s="1"/>
  <c r="Q1359" i="6" s="1"/>
  <c r="A1359" i="8" s="1"/>
  <c r="O981" i="5"/>
  <c r="P981" i="5" s="1"/>
  <c r="N981" i="5"/>
  <c r="M981" i="5"/>
  <c r="L981" i="5"/>
  <c r="K981" i="5"/>
  <c r="J981" i="5"/>
  <c r="P980" i="5"/>
  <c r="O980" i="5"/>
  <c r="L1361" i="6" s="1"/>
  <c r="N980" i="5"/>
  <c r="M980" i="5"/>
  <c r="L980" i="5"/>
  <c r="K980" i="5"/>
  <c r="J980" i="5"/>
  <c r="N979" i="5"/>
  <c r="P1362" i="6" s="1"/>
  <c r="M979" i="5"/>
  <c r="O1362" i="6" s="1"/>
  <c r="L979" i="5"/>
  <c r="N1362" i="6" s="1"/>
  <c r="K979" i="5"/>
  <c r="O979" i="5" s="1"/>
  <c r="P979" i="5" s="1"/>
  <c r="Q1362" i="6" s="1"/>
  <c r="A1362" i="8" s="1"/>
  <c r="J979" i="5"/>
  <c r="N978" i="5"/>
  <c r="P1363" i="6" s="1"/>
  <c r="M978" i="5"/>
  <c r="O1363" i="6" s="1"/>
  <c r="L978" i="5"/>
  <c r="N1363" i="6" s="1"/>
  <c r="K978" i="5"/>
  <c r="O978" i="5" s="1"/>
  <c r="P978" i="5" s="1"/>
  <c r="Q1363" i="6" s="1"/>
  <c r="A1363" i="8" s="1"/>
  <c r="J978" i="5"/>
  <c r="N977" i="5"/>
  <c r="M977" i="5"/>
  <c r="L977" i="5"/>
  <c r="K977" i="5"/>
  <c r="J977" i="5"/>
  <c r="N976" i="5"/>
  <c r="P1365" i="6" s="1"/>
  <c r="M976" i="5"/>
  <c r="O1365" i="6" s="1"/>
  <c r="L976" i="5"/>
  <c r="N1365" i="6" s="1"/>
  <c r="K976" i="5"/>
  <c r="J976" i="5"/>
  <c r="O976" i="5" s="1"/>
  <c r="O975" i="5"/>
  <c r="P975" i="5" s="1"/>
  <c r="Q1366" i="6" s="1"/>
  <c r="A1366" i="8" s="1"/>
  <c r="N975" i="5"/>
  <c r="M975" i="5"/>
  <c r="O1366" i="6" s="1"/>
  <c r="L975" i="5"/>
  <c r="K975" i="5"/>
  <c r="J975" i="5"/>
  <c r="N974" i="5"/>
  <c r="M974" i="5"/>
  <c r="L974" i="5"/>
  <c r="K974" i="5"/>
  <c r="J974" i="5"/>
  <c r="O974" i="5" s="1"/>
  <c r="P974" i="5" s="1"/>
  <c r="O973" i="5"/>
  <c r="P973" i="5" s="1"/>
  <c r="N973" i="5"/>
  <c r="M973" i="5"/>
  <c r="L973" i="5"/>
  <c r="K973" i="5"/>
  <c r="J973" i="5"/>
  <c r="N972" i="5"/>
  <c r="M972" i="5"/>
  <c r="O1369" i="6" s="1"/>
  <c r="L972" i="5"/>
  <c r="N1369" i="6" s="1"/>
  <c r="K972" i="5"/>
  <c r="O972" i="5" s="1"/>
  <c r="P972" i="5" s="1"/>
  <c r="J972" i="5"/>
  <c r="N971" i="5"/>
  <c r="P1370" i="6" s="1"/>
  <c r="M971" i="5"/>
  <c r="O1370" i="6" s="1"/>
  <c r="L971" i="5"/>
  <c r="N1370" i="6" s="1"/>
  <c r="K971" i="5"/>
  <c r="O971" i="5" s="1"/>
  <c r="P971" i="5" s="1"/>
  <c r="Q1370" i="6" s="1"/>
  <c r="A1370" i="8" s="1"/>
  <c r="J971" i="5"/>
  <c r="O970" i="5"/>
  <c r="P970" i="5" s="1"/>
  <c r="Q1371" i="6" s="1"/>
  <c r="A1371" i="8" s="1"/>
  <c r="N970" i="5"/>
  <c r="P1371" i="6" s="1"/>
  <c r="M970" i="5"/>
  <c r="O1371" i="6" s="1"/>
  <c r="L970" i="5"/>
  <c r="N1371" i="6" s="1"/>
  <c r="K970" i="5"/>
  <c r="J970" i="5"/>
  <c r="N969" i="5"/>
  <c r="P1372" i="6" s="1"/>
  <c r="M969" i="5"/>
  <c r="L969" i="5"/>
  <c r="K969" i="5"/>
  <c r="J969" i="5"/>
  <c r="N968" i="5"/>
  <c r="P1373" i="6" s="1"/>
  <c r="M968" i="5"/>
  <c r="O1373" i="6" s="1"/>
  <c r="L968" i="5"/>
  <c r="N1373" i="6" s="1"/>
  <c r="K968" i="5"/>
  <c r="J968" i="5"/>
  <c r="O968" i="5" s="1"/>
  <c r="N967" i="5"/>
  <c r="M967" i="5"/>
  <c r="L967" i="5"/>
  <c r="K967" i="5"/>
  <c r="O967" i="5" s="1"/>
  <c r="P967" i="5" s="1"/>
  <c r="J967" i="5"/>
  <c r="N966" i="5"/>
  <c r="M966" i="5"/>
  <c r="L966" i="5"/>
  <c r="K966" i="5"/>
  <c r="J966" i="5"/>
  <c r="O966" i="5" s="1"/>
  <c r="O965" i="5"/>
  <c r="P965" i="5" s="1"/>
  <c r="N965" i="5"/>
  <c r="M965" i="5"/>
  <c r="O1376" i="6" s="1"/>
  <c r="L965" i="5"/>
  <c r="K965" i="5"/>
  <c r="J965" i="5"/>
  <c r="N964" i="5"/>
  <c r="P1377" i="6" s="1"/>
  <c r="M964" i="5"/>
  <c r="O1377" i="6" s="1"/>
  <c r="L964" i="5"/>
  <c r="N1377" i="6" s="1"/>
  <c r="K964" i="5"/>
  <c r="O964" i="5" s="1"/>
  <c r="P964" i="5" s="1"/>
  <c r="J964" i="5"/>
  <c r="O963" i="5"/>
  <c r="P963" i="5" s="1"/>
  <c r="Q1378" i="6" s="1"/>
  <c r="A1378" i="8" s="1"/>
  <c r="N963" i="5"/>
  <c r="P1378" i="6" s="1"/>
  <c r="M963" i="5"/>
  <c r="O1378" i="6" s="1"/>
  <c r="L963" i="5"/>
  <c r="N1378" i="6" s="1"/>
  <c r="K963" i="5"/>
  <c r="J963" i="5"/>
  <c r="O962" i="5"/>
  <c r="N962" i="5"/>
  <c r="P1379" i="6" s="1"/>
  <c r="M962" i="5"/>
  <c r="O1379" i="6" s="1"/>
  <c r="L962" i="5"/>
  <c r="N1379" i="6" s="1"/>
  <c r="K962" i="5"/>
  <c r="J962" i="5"/>
  <c r="N961" i="5"/>
  <c r="P1380" i="6" s="1"/>
  <c r="M961" i="5"/>
  <c r="L961" i="5"/>
  <c r="N1380" i="6" s="1"/>
  <c r="K961" i="5"/>
  <c r="J961" i="5"/>
  <c r="N960" i="5"/>
  <c r="P1381" i="6" s="1"/>
  <c r="M960" i="5"/>
  <c r="O1381" i="6" s="1"/>
  <c r="L960" i="5"/>
  <c r="N1381" i="6" s="1"/>
  <c r="K960" i="5"/>
  <c r="J960" i="5"/>
  <c r="O960" i="5" s="1"/>
  <c r="N959" i="5"/>
  <c r="M959" i="5"/>
  <c r="O1382" i="6" s="1"/>
  <c r="L959" i="5"/>
  <c r="K959" i="5"/>
  <c r="O959" i="5" s="1"/>
  <c r="P959" i="5" s="1"/>
  <c r="J959" i="5"/>
  <c r="N958" i="5"/>
  <c r="M958" i="5"/>
  <c r="L958" i="5"/>
  <c r="K958" i="5"/>
  <c r="J958" i="5"/>
  <c r="O958" i="5" s="1"/>
  <c r="P958" i="5" s="1"/>
  <c r="Q1383" i="6" s="1"/>
  <c r="A1383" i="8" s="1"/>
  <c r="O957" i="5"/>
  <c r="P957" i="5" s="1"/>
  <c r="N957" i="5"/>
  <c r="M957" i="5"/>
  <c r="O1384" i="6" s="1"/>
  <c r="L957" i="5"/>
  <c r="K957" i="5"/>
  <c r="J957" i="5"/>
  <c r="P956" i="5"/>
  <c r="O956" i="5"/>
  <c r="N956" i="5"/>
  <c r="P1385" i="6" s="1"/>
  <c r="M956" i="5"/>
  <c r="L956" i="5"/>
  <c r="K956" i="5"/>
  <c r="J956" i="5"/>
  <c r="O955" i="5"/>
  <c r="P955" i="5" s="1"/>
  <c r="Q1386" i="6" s="1"/>
  <c r="A1386" i="8" s="1"/>
  <c r="N955" i="5"/>
  <c r="P1386" i="6" s="1"/>
  <c r="M955" i="5"/>
  <c r="O1386" i="6" s="1"/>
  <c r="L955" i="5"/>
  <c r="N1386" i="6" s="1"/>
  <c r="K955" i="5"/>
  <c r="J955" i="5"/>
  <c r="N954" i="5"/>
  <c r="P1387" i="6" s="1"/>
  <c r="M954" i="5"/>
  <c r="O1387" i="6" s="1"/>
  <c r="L954" i="5"/>
  <c r="N1387" i="6" s="1"/>
  <c r="K954" i="5"/>
  <c r="O954" i="5" s="1"/>
  <c r="J954" i="5"/>
  <c r="N953" i="5"/>
  <c r="M953" i="5"/>
  <c r="O1388" i="6" s="1"/>
  <c r="L953" i="5"/>
  <c r="K953" i="5"/>
  <c r="J953" i="5"/>
  <c r="N952" i="5"/>
  <c r="P1389" i="6" s="1"/>
  <c r="M952" i="5"/>
  <c r="O1389" i="6" s="1"/>
  <c r="L952" i="5"/>
  <c r="N1389" i="6" s="1"/>
  <c r="K952" i="5"/>
  <c r="J952" i="5"/>
  <c r="O952" i="5" s="1"/>
  <c r="O951" i="5"/>
  <c r="L1390" i="6" s="1"/>
  <c r="N951" i="5"/>
  <c r="M951" i="5"/>
  <c r="O1390" i="6" s="1"/>
  <c r="L951" i="5"/>
  <c r="K951" i="5"/>
  <c r="J951" i="5"/>
  <c r="N950" i="5"/>
  <c r="M950" i="5"/>
  <c r="L950" i="5"/>
  <c r="K950" i="5"/>
  <c r="J950" i="5"/>
  <c r="O950" i="5" s="1"/>
  <c r="P950" i="5" s="1"/>
  <c r="O949" i="5"/>
  <c r="P949" i="5" s="1"/>
  <c r="N949" i="5"/>
  <c r="M949" i="5"/>
  <c r="L949" i="5"/>
  <c r="K949" i="5"/>
  <c r="J949" i="5"/>
  <c r="P948" i="5"/>
  <c r="O948" i="5"/>
  <c r="L1393" i="6" s="1"/>
  <c r="N948" i="5"/>
  <c r="P1393" i="6" s="1"/>
  <c r="M948" i="5"/>
  <c r="L948" i="5"/>
  <c r="K948" i="5"/>
  <c r="J948" i="5"/>
  <c r="N947" i="5"/>
  <c r="P1394" i="6" s="1"/>
  <c r="M947" i="5"/>
  <c r="O1394" i="6" s="1"/>
  <c r="L947" i="5"/>
  <c r="N1394" i="6" s="1"/>
  <c r="K947" i="5"/>
  <c r="O947" i="5" s="1"/>
  <c r="P947" i="5" s="1"/>
  <c r="Q1394" i="6" s="1"/>
  <c r="A1394" i="8" s="1"/>
  <c r="J947" i="5"/>
  <c r="N946" i="5"/>
  <c r="P1395" i="6" s="1"/>
  <c r="M946" i="5"/>
  <c r="O1395" i="6" s="1"/>
  <c r="L946" i="5"/>
  <c r="N1395" i="6" s="1"/>
  <c r="K946" i="5"/>
  <c r="O946" i="5" s="1"/>
  <c r="J946" i="5"/>
  <c r="N945" i="5"/>
  <c r="M945" i="5"/>
  <c r="O1396" i="6" s="1"/>
  <c r="L945" i="5"/>
  <c r="N1396" i="6" s="1"/>
  <c r="K945" i="5"/>
  <c r="J945" i="5"/>
  <c r="N944" i="5"/>
  <c r="P1397" i="6" s="1"/>
  <c r="M944" i="5"/>
  <c r="O1397" i="6" s="1"/>
  <c r="L944" i="5"/>
  <c r="N1397" i="6" s="1"/>
  <c r="K944" i="5"/>
  <c r="J944" i="5"/>
  <c r="O944" i="5" s="1"/>
  <c r="O943" i="5"/>
  <c r="L1398" i="6" s="1"/>
  <c r="N943" i="5"/>
  <c r="M943" i="5"/>
  <c r="O1398" i="6" s="1"/>
  <c r="L943" i="5"/>
  <c r="K943" i="5"/>
  <c r="J943" i="5"/>
  <c r="N942" i="5"/>
  <c r="M942" i="5"/>
  <c r="L942" i="5"/>
  <c r="K942" i="5"/>
  <c r="J942" i="5"/>
  <c r="O942" i="5" s="1"/>
  <c r="O941" i="5"/>
  <c r="P941" i="5" s="1"/>
  <c r="N941" i="5"/>
  <c r="M941" i="5"/>
  <c r="L941" i="5"/>
  <c r="K941" i="5"/>
  <c r="J941" i="5"/>
  <c r="N940" i="5"/>
  <c r="P1401" i="6" s="1"/>
  <c r="M940" i="5"/>
  <c r="L940" i="5"/>
  <c r="K940" i="5"/>
  <c r="O940" i="5" s="1"/>
  <c r="P940" i="5" s="1"/>
  <c r="J940" i="5"/>
  <c r="N939" i="5"/>
  <c r="P1402" i="6" s="1"/>
  <c r="M939" i="5"/>
  <c r="O1402" i="6" s="1"/>
  <c r="L939" i="5"/>
  <c r="N1402" i="6" s="1"/>
  <c r="K939" i="5"/>
  <c r="O939" i="5" s="1"/>
  <c r="P939" i="5" s="1"/>
  <c r="Q1402" i="6" s="1"/>
  <c r="A1402" i="8" s="1"/>
  <c r="J939" i="5"/>
  <c r="O938" i="5"/>
  <c r="P938" i="5" s="1"/>
  <c r="Q1403" i="6" s="1"/>
  <c r="A1403" i="8" s="1"/>
  <c r="N938" i="5"/>
  <c r="P1403" i="6" s="1"/>
  <c r="M938" i="5"/>
  <c r="O1403" i="6" s="1"/>
  <c r="L938" i="5"/>
  <c r="N1403" i="6" s="1"/>
  <c r="K938" i="5"/>
  <c r="J938" i="5"/>
  <c r="N937" i="5"/>
  <c r="M937" i="5"/>
  <c r="O1404" i="6" s="1"/>
  <c r="L937" i="5"/>
  <c r="N1404" i="6" s="1"/>
  <c r="K937" i="5"/>
  <c r="J937" i="5"/>
  <c r="N936" i="5"/>
  <c r="P1405" i="6" s="1"/>
  <c r="M936" i="5"/>
  <c r="O1405" i="6" s="1"/>
  <c r="L936" i="5"/>
  <c r="N1405" i="6" s="1"/>
  <c r="K936" i="5"/>
  <c r="J936" i="5"/>
  <c r="O936" i="5" s="1"/>
  <c r="N935" i="5"/>
  <c r="M935" i="5"/>
  <c r="O1406" i="6" s="1"/>
  <c r="L935" i="5"/>
  <c r="K935" i="5"/>
  <c r="O935" i="5" s="1"/>
  <c r="J935" i="5"/>
  <c r="N934" i="5"/>
  <c r="M934" i="5"/>
  <c r="L934" i="5"/>
  <c r="K934" i="5"/>
  <c r="J934" i="5"/>
  <c r="O934" i="5" s="1"/>
  <c r="O933" i="5"/>
  <c r="P933" i="5" s="1"/>
  <c r="N933" i="5"/>
  <c r="M933" i="5"/>
  <c r="L933" i="5"/>
  <c r="K933" i="5"/>
  <c r="J933" i="5"/>
  <c r="N932" i="5"/>
  <c r="M932" i="5"/>
  <c r="L932" i="5"/>
  <c r="K932" i="5"/>
  <c r="O932" i="5" s="1"/>
  <c r="P932" i="5" s="1"/>
  <c r="J932" i="5"/>
  <c r="O931" i="5"/>
  <c r="P931" i="5" s="1"/>
  <c r="Q1410" i="6" s="1"/>
  <c r="A1410" i="8" s="1"/>
  <c r="N931" i="5"/>
  <c r="P1410" i="6" s="1"/>
  <c r="M931" i="5"/>
  <c r="O1410" i="6" s="1"/>
  <c r="L931" i="5"/>
  <c r="N1410" i="6" s="1"/>
  <c r="K931" i="5"/>
  <c r="J931" i="5"/>
  <c r="O930" i="5"/>
  <c r="P930" i="5" s="1"/>
  <c r="Q1411" i="6" s="1"/>
  <c r="A1411" i="8" s="1"/>
  <c r="N930" i="5"/>
  <c r="P1411" i="6" s="1"/>
  <c r="M930" i="5"/>
  <c r="O1411" i="6" s="1"/>
  <c r="L930" i="5"/>
  <c r="N1411" i="6" s="1"/>
  <c r="K930" i="5"/>
  <c r="J930" i="5"/>
  <c r="N929" i="5"/>
  <c r="M929" i="5"/>
  <c r="L929" i="5"/>
  <c r="K929" i="5"/>
  <c r="J929" i="5"/>
  <c r="N928" i="5"/>
  <c r="P1413" i="6" s="1"/>
  <c r="M928" i="5"/>
  <c r="O1413" i="6" s="1"/>
  <c r="L928" i="5"/>
  <c r="N1413" i="6" s="1"/>
  <c r="K928" i="5"/>
  <c r="J928" i="5"/>
  <c r="O928" i="5" s="1"/>
  <c r="N927" i="5"/>
  <c r="M927" i="5"/>
  <c r="O1414" i="6" s="1"/>
  <c r="L927" i="5"/>
  <c r="K927" i="5"/>
  <c r="O927" i="5" s="1"/>
  <c r="J927" i="5"/>
  <c r="N926" i="5"/>
  <c r="M926" i="5"/>
  <c r="L926" i="5"/>
  <c r="K926" i="5"/>
  <c r="J926" i="5"/>
  <c r="O926" i="5" s="1"/>
  <c r="P926" i="5" s="1"/>
  <c r="O925" i="5"/>
  <c r="P925" i="5" s="1"/>
  <c r="N925" i="5"/>
  <c r="M925" i="5"/>
  <c r="L925" i="5"/>
  <c r="K925" i="5"/>
  <c r="J925" i="5"/>
  <c r="P924" i="5"/>
  <c r="O924" i="5"/>
  <c r="L1417" i="6" s="1"/>
  <c r="N924" i="5"/>
  <c r="P1417" i="6" s="1"/>
  <c r="M924" i="5"/>
  <c r="L924" i="5"/>
  <c r="K924" i="5"/>
  <c r="J924" i="5"/>
  <c r="O923" i="5"/>
  <c r="P923" i="5" s="1"/>
  <c r="Q1418" i="6" s="1"/>
  <c r="A1418" i="8" s="1"/>
  <c r="N923" i="5"/>
  <c r="P1418" i="6" s="1"/>
  <c r="M923" i="5"/>
  <c r="O1418" i="6" s="1"/>
  <c r="L923" i="5"/>
  <c r="N1418" i="6" s="1"/>
  <c r="K923" i="5"/>
  <c r="J923" i="5"/>
  <c r="N922" i="5"/>
  <c r="P1419" i="6" s="1"/>
  <c r="M922" i="5"/>
  <c r="O1419" i="6" s="1"/>
  <c r="L922" i="5"/>
  <c r="N1419" i="6" s="1"/>
  <c r="K922" i="5"/>
  <c r="O922" i="5" s="1"/>
  <c r="P922" i="5" s="1"/>
  <c r="Q1419" i="6" s="1"/>
  <c r="A1419" i="8" s="1"/>
  <c r="J922" i="5"/>
  <c r="N921" i="5"/>
  <c r="M921" i="5"/>
  <c r="L921" i="5"/>
  <c r="K921" i="5"/>
  <c r="J921" i="5"/>
  <c r="N920" i="5"/>
  <c r="P1421" i="6" s="1"/>
  <c r="M920" i="5"/>
  <c r="O1421" i="6" s="1"/>
  <c r="L920" i="5"/>
  <c r="N1421" i="6" s="1"/>
  <c r="K920" i="5"/>
  <c r="J920" i="5"/>
  <c r="O920" i="5" s="1"/>
  <c r="O919" i="5"/>
  <c r="L1422" i="6" s="1"/>
  <c r="N919" i="5"/>
  <c r="M919" i="5"/>
  <c r="O1422" i="6" s="1"/>
  <c r="L919" i="5"/>
  <c r="K919" i="5"/>
  <c r="J919" i="5"/>
  <c r="N918" i="5"/>
  <c r="M918" i="5"/>
  <c r="L918" i="5"/>
  <c r="K918" i="5"/>
  <c r="J918" i="5"/>
  <c r="O918" i="5" s="1"/>
  <c r="P918" i="5" s="1"/>
  <c r="O917" i="5"/>
  <c r="P917" i="5" s="1"/>
  <c r="N917" i="5"/>
  <c r="M917" i="5"/>
  <c r="L917" i="5"/>
  <c r="K917" i="5"/>
  <c r="J917" i="5"/>
  <c r="P916" i="5"/>
  <c r="O916" i="5"/>
  <c r="N916" i="5"/>
  <c r="P1425" i="6" s="1"/>
  <c r="M916" i="5"/>
  <c r="L916" i="5"/>
  <c r="K916" i="5"/>
  <c r="J916" i="5"/>
  <c r="N915" i="5"/>
  <c r="P1426" i="6" s="1"/>
  <c r="M915" i="5"/>
  <c r="O1426" i="6" s="1"/>
  <c r="L915" i="5"/>
  <c r="N1426" i="6" s="1"/>
  <c r="K915" i="5"/>
  <c r="O915" i="5" s="1"/>
  <c r="P915" i="5" s="1"/>
  <c r="Q1426" i="6" s="1"/>
  <c r="A1426" i="8" s="1"/>
  <c r="J915" i="5"/>
  <c r="N914" i="5"/>
  <c r="P1427" i="6" s="1"/>
  <c r="M914" i="5"/>
  <c r="O1427" i="6" s="1"/>
  <c r="L914" i="5"/>
  <c r="N1427" i="6" s="1"/>
  <c r="K914" i="5"/>
  <c r="O914" i="5" s="1"/>
  <c r="P914" i="5" s="1"/>
  <c r="Q1427" i="6" s="1"/>
  <c r="A1427" i="8" s="1"/>
  <c r="J914" i="5"/>
  <c r="N913" i="5"/>
  <c r="M913" i="5"/>
  <c r="O1428" i="6" s="1"/>
  <c r="L913" i="5"/>
  <c r="N1428" i="6" s="1"/>
  <c r="K913" i="5"/>
  <c r="J913" i="5"/>
  <c r="N912" i="5"/>
  <c r="P1429" i="6" s="1"/>
  <c r="M912" i="5"/>
  <c r="O1429" i="6" s="1"/>
  <c r="L912" i="5"/>
  <c r="N1429" i="6" s="1"/>
  <c r="K912" i="5"/>
  <c r="J912" i="5"/>
  <c r="O912" i="5" s="1"/>
  <c r="O911" i="5"/>
  <c r="L1430" i="6" s="1"/>
  <c r="N911" i="5"/>
  <c r="M911" i="5"/>
  <c r="O1430" i="6" s="1"/>
  <c r="L911" i="5"/>
  <c r="K911" i="5"/>
  <c r="J911" i="5"/>
  <c r="N910" i="5"/>
  <c r="M910" i="5"/>
  <c r="L910" i="5"/>
  <c r="K910" i="5"/>
  <c r="J910" i="5"/>
  <c r="O910" i="5" s="1"/>
  <c r="O909" i="5"/>
  <c r="P909" i="5" s="1"/>
  <c r="N909" i="5"/>
  <c r="M909" i="5"/>
  <c r="L909" i="5"/>
  <c r="K909" i="5"/>
  <c r="J909" i="5"/>
  <c r="N908" i="5"/>
  <c r="M908" i="5"/>
  <c r="L908" i="5"/>
  <c r="K908" i="5"/>
  <c r="O908" i="5" s="1"/>
  <c r="P908" i="5" s="1"/>
  <c r="J908" i="5"/>
  <c r="N907" i="5"/>
  <c r="P1434" i="6" s="1"/>
  <c r="M907" i="5"/>
  <c r="O1434" i="6" s="1"/>
  <c r="L907" i="5"/>
  <c r="N1434" i="6" s="1"/>
  <c r="K907" i="5"/>
  <c r="O907" i="5" s="1"/>
  <c r="P907" i="5" s="1"/>
  <c r="Q1434" i="6" s="1"/>
  <c r="A1434" i="8" s="1"/>
  <c r="J907" i="5"/>
  <c r="O906" i="5"/>
  <c r="P906" i="5" s="1"/>
  <c r="Q1435" i="6" s="1"/>
  <c r="A1435" i="8" s="1"/>
  <c r="N906" i="5"/>
  <c r="P1435" i="6" s="1"/>
  <c r="M906" i="5"/>
  <c r="O1435" i="6" s="1"/>
  <c r="L906" i="5"/>
  <c r="N1435" i="6" s="1"/>
  <c r="K906" i="5"/>
  <c r="J906" i="5"/>
  <c r="N905" i="5"/>
  <c r="M905" i="5"/>
  <c r="L905" i="5"/>
  <c r="N1436" i="6" s="1"/>
  <c r="K905" i="5"/>
  <c r="J905" i="5"/>
  <c r="N904" i="5"/>
  <c r="P1437" i="6" s="1"/>
  <c r="M904" i="5"/>
  <c r="O1437" i="6" s="1"/>
  <c r="L904" i="5"/>
  <c r="N1437" i="6" s="1"/>
  <c r="K904" i="5"/>
  <c r="J904" i="5"/>
  <c r="O904" i="5" s="1"/>
  <c r="N903" i="5"/>
  <c r="M903" i="5"/>
  <c r="O1438" i="6" s="1"/>
  <c r="L903" i="5"/>
  <c r="K903" i="5"/>
  <c r="O903" i="5" s="1"/>
  <c r="J903" i="5"/>
  <c r="N902" i="5"/>
  <c r="M902" i="5"/>
  <c r="L902" i="5"/>
  <c r="K902" i="5"/>
  <c r="J902" i="5"/>
  <c r="O902" i="5" s="1"/>
  <c r="P902" i="5" s="1"/>
  <c r="O901" i="5"/>
  <c r="P901" i="5" s="1"/>
  <c r="N901" i="5"/>
  <c r="M901" i="5"/>
  <c r="L901" i="5"/>
  <c r="K901" i="5"/>
  <c r="J901" i="5"/>
  <c r="N900" i="5"/>
  <c r="P1441" i="6" s="1"/>
  <c r="M900" i="5"/>
  <c r="L900" i="5"/>
  <c r="K900" i="5"/>
  <c r="O900" i="5" s="1"/>
  <c r="J900" i="5"/>
  <c r="O899" i="5"/>
  <c r="P899" i="5" s="1"/>
  <c r="Q1442" i="6" s="1"/>
  <c r="A1442" i="8" s="1"/>
  <c r="N899" i="5"/>
  <c r="P1442" i="6" s="1"/>
  <c r="M899" i="5"/>
  <c r="O1442" i="6" s="1"/>
  <c r="L899" i="5"/>
  <c r="N1442" i="6" s="1"/>
  <c r="K899" i="5"/>
  <c r="J899" i="5"/>
  <c r="O898" i="5"/>
  <c r="P898" i="5" s="1"/>
  <c r="Q1443" i="6" s="1"/>
  <c r="A1443" i="8" s="1"/>
  <c r="N898" i="5"/>
  <c r="P1443" i="6" s="1"/>
  <c r="M898" i="5"/>
  <c r="O1443" i="6" s="1"/>
  <c r="L898" i="5"/>
  <c r="N1443" i="6" s="1"/>
  <c r="K898" i="5"/>
  <c r="J898" i="5"/>
  <c r="N897" i="5"/>
  <c r="M897" i="5"/>
  <c r="L897" i="5"/>
  <c r="K897" i="5"/>
  <c r="J897" i="5"/>
  <c r="N896" i="5"/>
  <c r="P1445" i="6" s="1"/>
  <c r="M896" i="5"/>
  <c r="O1445" i="6" s="1"/>
  <c r="L896" i="5"/>
  <c r="N1445" i="6" s="1"/>
  <c r="K896" i="5"/>
  <c r="J896" i="5"/>
  <c r="O896" i="5" s="1"/>
  <c r="N895" i="5"/>
  <c r="M895" i="5"/>
  <c r="O1446" i="6" s="1"/>
  <c r="L895" i="5"/>
  <c r="K895" i="5"/>
  <c r="O895" i="5" s="1"/>
  <c r="J895" i="5"/>
  <c r="N894" i="5"/>
  <c r="M894" i="5"/>
  <c r="L894" i="5"/>
  <c r="K894" i="5"/>
  <c r="J894" i="5"/>
  <c r="O894" i="5" s="1"/>
  <c r="P894" i="5" s="1"/>
  <c r="O893" i="5"/>
  <c r="P893" i="5" s="1"/>
  <c r="N893" i="5"/>
  <c r="M893" i="5"/>
  <c r="O1448" i="6" s="1"/>
  <c r="L893" i="5"/>
  <c r="K893" i="5"/>
  <c r="J893" i="5"/>
  <c r="P892" i="5"/>
  <c r="O892" i="5"/>
  <c r="L1449" i="6" s="1"/>
  <c r="N892" i="5"/>
  <c r="P1449" i="6" s="1"/>
  <c r="M892" i="5"/>
  <c r="L892" i="5"/>
  <c r="K892" i="5"/>
  <c r="J892" i="5"/>
  <c r="O891" i="5"/>
  <c r="P891" i="5" s="1"/>
  <c r="Q1450" i="6" s="1"/>
  <c r="A1450" i="8" s="1"/>
  <c r="N891" i="5"/>
  <c r="P1450" i="6" s="1"/>
  <c r="M891" i="5"/>
  <c r="O1450" i="6" s="1"/>
  <c r="L891" i="5"/>
  <c r="N1450" i="6" s="1"/>
  <c r="K891" i="5"/>
  <c r="J891" i="5"/>
  <c r="N890" i="5"/>
  <c r="P1451" i="6" s="1"/>
  <c r="M890" i="5"/>
  <c r="O1451" i="6" s="1"/>
  <c r="L890" i="5"/>
  <c r="N1451" i="6" s="1"/>
  <c r="K890" i="5"/>
  <c r="O890" i="5" s="1"/>
  <c r="P890" i="5" s="1"/>
  <c r="Q1451" i="6" s="1"/>
  <c r="A1451" i="8" s="1"/>
  <c r="J890" i="5"/>
  <c r="N889" i="5"/>
  <c r="M889" i="5"/>
  <c r="O1452" i="6" s="1"/>
  <c r="L889" i="5"/>
  <c r="K889" i="5"/>
  <c r="J889" i="5"/>
  <c r="N888" i="5"/>
  <c r="P1453" i="6" s="1"/>
  <c r="M888" i="5"/>
  <c r="O1453" i="6" s="1"/>
  <c r="L888" i="5"/>
  <c r="N1453" i="6" s="1"/>
  <c r="K888" i="5"/>
  <c r="J888" i="5"/>
  <c r="O888" i="5" s="1"/>
  <c r="O887" i="5"/>
  <c r="L1454" i="6" s="1"/>
  <c r="N887" i="5"/>
  <c r="M887" i="5"/>
  <c r="O1454" i="6" s="1"/>
  <c r="L887" i="5"/>
  <c r="K887" i="5"/>
  <c r="J887" i="5"/>
  <c r="N886" i="5"/>
  <c r="M886" i="5"/>
  <c r="L886" i="5"/>
  <c r="K886" i="5"/>
  <c r="J886" i="5"/>
  <c r="O886" i="5" s="1"/>
  <c r="P886" i="5" s="1"/>
  <c r="Q1455" i="6" s="1"/>
  <c r="A1455" i="8" s="1"/>
  <c r="O885" i="5"/>
  <c r="P885" i="5" s="1"/>
  <c r="N885" i="5"/>
  <c r="M885" i="5"/>
  <c r="O1456" i="6" s="1"/>
  <c r="L885" i="5"/>
  <c r="K885" i="5"/>
  <c r="J885" i="5"/>
  <c r="P884" i="5"/>
  <c r="O884" i="5"/>
  <c r="L1457" i="6" s="1"/>
  <c r="N884" i="5"/>
  <c r="P1457" i="6" s="1"/>
  <c r="M884" i="5"/>
  <c r="L884" i="5"/>
  <c r="K884" i="5"/>
  <c r="J884" i="5"/>
  <c r="N883" i="5"/>
  <c r="P1458" i="6" s="1"/>
  <c r="M883" i="5"/>
  <c r="O1458" i="6" s="1"/>
  <c r="L883" i="5"/>
  <c r="N1458" i="6" s="1"/>
  <c r="K883" i="5"/>
  <c r="O883" i="5" s="1"/>
  <c r="P883" i="5" s="1"/>
  <c r="Q1458" i="6" s="1"/>
  <c r="A1458" i="8" s="1"/>
  <c r="J883" i="5"/>
  <c r="N882" i="5"/>
  <c r="P1459" i="6" s="1"/>
  <c r="M882" i="5"/>
  <c r="O1459" i="6" s="1"/>
  <c r="L882" i="5"/>
  <c r="N1459" i="6" s="1"/>
  <c r="K882" i="5"/>
  <c r="O882" i="5" s="1"/>
  <c r="P882" i="5" s="1"/>
  <c r="Q1459" i="6" s="1"/>
  <c r="A1459" i="8" s="1"/>
  <c r="J882" i="5"/>
  <c r="N881" i="5"/>
  <c r="P1460" i="6" s="1"/>
  <c r="M881" i="5"/>
  <c r="O1460" i="6" s="1"/>
  <c r="L881" i="5"/>
  <c r="N1460" i="6" s="1"/>
  <c r="K881" i="5"/>
  <c r="J881" i="5"/>
  <c r="N880" i="5"/>
  <c r="P1461" i="6" s="1"/>
  <c r="M880" i="5"/>
  <c r="O1461" i="6" s="1"/>
  <c r="L880" i="5"/>
  <c r="N1461" i="6" s="1"/>
  <c r="K880" i="5"/>
  <c r="J880" i="5"/>
  <c r="O880" i="5" s="1"/>
  <c r="O879" i="5"/>
  <c r="L1462" i="6" s="1"/>
  <c r="N879" i="5"/>
  <c r="M879" i="5"/>
  <c r="O1462" i="6" s="1"/>
  <c r="L879" i="5"/>
  <c r="K879" i="5"/>
  <c r="J879" i="5"/>
  <c r="N878" i="5"/>
  <c r="M878" i="5"/>
  <c r="L878" i="5"/>
  <c r="K878" i="5"/>
  <c r="J878" i="5"/>
  <c r="O878" i="5" s="1"/>
  <c r="P878" i="5" s="1"/>
  <c r="O877" i="5"/>
  <c r="P877" i="5" s="1"/>
  <c r="N877" i="5"/>
  <c r="M877" i="5"/>
  <c r="L877" i="5"/>
  <c r="K877" i="5"/>
  <c r="J877" i="5"/>
  <c r="N876" i="5"/>
  <c r="M876" i="5"/>
  <c r="L876" i="5"/>
  <c r="K876" i="5"/>
  <c r="O876" i="5" s="1"/>
  <c r="P876" i="5" s="1"/>
  <c r="J876" i="5"/>
  <c r="N875" i="5"/>
  <c r="P1466" i="6" s="1"/>
  <c r="M875" i="5"/>
  <c r="O1466" i="6" s="1"/>
  <c r="L875" i="5"/>
  <c r="N1466" i="6" s="1"/>
  <c r="K875" i="5"/>
  <c r="O875" i="5" s="1"/>
  <c r="P875" i="5" s="1"/>
  <c r="Q1466" i="6" s="1"/>
  <c r="A1466" i="8" s="1"/>
  <c r="J875" i="5"/>
  <c r="O874" i="5"/>
  <c r="N874" i="5"/>
  <c r="P1467" i="6" s="1"/>
  <c r="M874" i="5"/>
  <c r="O1467" i="6" s="1"/>
  <c r="L874" i="5"/>
  <c r="N1467" i="6" s="1"/>
  <c r="K874" i="5"/>
  <c r="J874" i="5"/>
  <c r="N873" i="5"/>
  <c r="M873" i="5"/>
  <c r="L873" i="5"/>
  <c r="K873" i="5"/>
  <c r="J873" i="5"/>
  <c r="N872" i="5"/>
  <c r="P1469" i="6" s="1"/>
  <c r="M872" i="5"/>
  <c r="O1469" i="6" s="1"/>
  <c r="L872" i="5"/>
  <c r="N1469" i="6" s="1"/>
  <c r="K872" i="5"/>
  <c r="J872" i="5"/>
  <c r="O872" i="5" s="1"/>
  <c r="N871" i="5"/>
  <c r="M871" i="5"/>
  <c r="O1470" i="6" s="1"/>
  <c r="L871" i="5"/>
  <c r="K871" i="5"/>
  <c r="O871" i="5" s="1"/>
  <c r="J871" i="5"/>
  <c r="N870" i="5"/>
  <c r="M870" i="5"/>
  <c r="L870" i="5"/>
  <c r="K870" i="5"/>
  <c r="J870" i="5"/>
  <c r="O870" i="5" s="1"/>
  <c r="P870" i="5" s="1"/>
  <c r="Q1471" i="6" s="1"/>
  <c r="A1471" i="8" s="1"/>
  <c r="O869" i="5"/>
  <c r="P869" i="5" s="1"/>
  <c r="N869" i="5"/>
  <c r="M869" i="5"/>
  <c r="L869" i="5"/>
  <c r="K869" i="5"/>
  <c r="J869" i="5"/>
  <c r="N868" i="5"/>
  <c r="M868" i="5"/>
  <c r="L868" i="5"/>
  <c r="K868" i="5"/>
  <c r="O868" i="5" s="1"/>
  <c r="P868" i="5" s="1"/>
  <c r="J868" i="5"/>
  <c r="O867" i="5"/>
  <c r="P867" i="5" s="1"/>
  <c r="Q1474" i="6" s="1"/>
  <c r="A1474" i="8" s="1"/>
  <c r="N867" i="5"/>
  <c r="P1474" i="6" s="1"/>
  <c r="M867" i="5"/>
  <c r="O1474" i="6" s="1"/>
  <c r="L867" i="5"/>
  <c r="N1474" i="6" s="1"/>
  <c r="K867" i="5"/>
  <c r="J867" i="5"/>
  <c r="O866" i="5"/>
  <c r="N866" i="5"/>
  <c r="P1475" i="6" s="1"/>
  <c r="M866" i="5"/>
  <c r="O1475" i="6" s="1"/>
  <c r="L866" i="5"/>
  <c r="N1475" i="6" s="1"/>
  <c r="K866" i="5"/>
  <c r="J866" i="5"/>
  <c r="N865" i="5"/>
  <c r="M865" i="5"/>
  <c r="O1476" i="6" s="1"/>
  <c r="L865" i="5"/>
  <c r="N1476" i="6" s="1"/>
  <c r="K865" i="5"/>
  <c r="J865" i="5"/>
  <c r="N864" i="5"/>
  <c r="P1477" i="6" s="1"/>
  <c r="M864" i="5"/>
  <c r="O1477" i="6" s="1"/>
  <c r="L864" i="5"/>
  <c r="N1477" i="6" s="1"/>
  <c r="K864" i="5"/>
  <c r="J864" i="5"/>
  <c r="O864" i="5" s="1"/>
  <c r="N863" i="5"/>
  <c r="M863" i="5"/>
  <c r="O1478" i="6" s="1"/>
  <c r="L863" i="5"/>
  <c r="K863" i="5"/>
  <c r="O863" i="5" s="1"/>
  <c r="J863" i="5"/>
  <c r="N862" i="5"/>
  <c r="M862" i="5"/>
  <c r="L862" i="5"/>
  <c r="K862" i="5"/>
  <c r="J862" i="5"/>
  <c r="O862" i="5" s="1"/>
  <c r="P862" i="5" s="1"/>
  <c r="Q1479" i="6" s="1"/>
  <c r="A1479" i="8" s="1"/>
  <c r="O861" i="5"/>
  <c r="P861" i="5" s="1"/>
  <c r="N861" i="5"/>
  <c r="M861" i="5"/>
  <c r="L861" i="5"/>
  <c r="K861" i="5"/>
  <c r="J861" i="5"/>
  <c r="P860" i="5"/>
  <c r="O860" i="5"/>
  <c r="N860" i="5"/>
  <c r="P1481" i="6" s="1"/>
  <c r="M860" i="5"/>
  <c r="L860" i="5"/>
  <c r="K860" i="5"/>
  <c r="J860" i="5"/>
  <c r="O859" i="5"/>
  <c r="P859" i="5" s="1"/>
  <c r="Q1482" i="6" s="1"/>
  <c r="A1482" i="8" s="1"/>
  <c r="N859" i="5"/>
  <c r="P1482" i="6" s="1"/>
  <c r="M859" i="5"/>
  <c r="O1482" i="6" s="1"/>
  <c r="L859" i="5"/>
  <c r="N1482" i="6" s="1"/>
  <c r="K859" i="5"/>
  <c r="J859" i="5"/>
  <c r="N858" i="5"/>
  <c r="P1483" i="6" s="1"/>
  <c r="M858" i="5"/>
  <c r="O1483" i="6" s="1"/>
  <c r="L858" i="5"/>
  <c r="N1483" i="6" s="1"/>
  <c r="K858" i="5"/>
  <c r="O858" i="5" s="1"/>
  <c r="J858" i="5"/>
  <c r="N857" i="5"/>
  <c r="M857" i="5"/>
  <c r="L857" i="5"/>
  <c r="K857" i="5"/>
  <c r="J857" i="5"/>
  <c r="N856" i="5"/>
  <c r="P1485" i="6" s="1"/>
  <c r="M856" i="5"/>
  <c r="O1485" i="6" s="1"/>
  <c r="L856" i="5"/>
  <c r="N1485" i="6" s="1"/>
  <c r="K856" i="5"/>
  <c r="J856" i="5"/>
  <c r="O856" i="5" s="1"/>
  <c r="O855" i="5"/>
  <c r="L1486" i="6" s="1"/>
  <c r="N855" i="5"/>
  <c r="M855" i="5"/>
  <c r="O1486" i="6" s="1"/>
  <c r="L855" i="5"/>
  <c r="K855" i="5"/>
  <c r="J855" i="5"/>
  <c r="N854" i="5"/>
  <c r="M854" i="5"/>
  <c r="L854" i="5"/>
  <c r="K854" i="5"/>
  <c r="J854" i="5"/>
  <c r="O854" i="5" s="1"/>
  <c r="P854" i="5" s="1"/>
  <c r="Q1487" i="6" s="1"/>
  <c r="A1487" i="8" s="1"/>
  <c r="O853" i="5"/>
  <c r="P853" i="5" s="1"/>
  <c r="N853" i="5"/>
  <c r="M853" i="5"/>
  <c r="O1488" i="6" s="1"/>
  <c r="L853" i="5"/>
  <c r="K853" i="5"/>
  <c r="J853" i="5"/>
  <c r="P852" i="5"/>
  <c r="O852" i="5"/>
  <c r="N852" i="5"/>
  <c r="M852" i="5"/>
  <c r="L852" i="5"/>
  <c r="K852" i="5"/>
  <c r="J852" i="5"/>
  <c r="N851" i="5"/>
  <c r="P1490" i="6" s="1"/>
  <c r="M851" i="5"/>
  <c r="O1490" i="6" s="1"/>
  <c r="L851" i="5"/>
  <c r="N1490" i="6" s="1"/>
  <c r="K851" i="5"/>
  <c r="O851" i="5" s="1"/>
  <c r="P851" i="5" s="1"/>
  <c r="Q1490" i="6" s="1"/>
  <c r="A1490" i="8" s="1"/>
  <c r="J851" i="5"/>
  <c r="N850" i="5"/>
  <c r="P1491" i="6" s="1"/>
  <c r="M850" i="5"/>
  <c r="O1491" i="6" s="1"/>
  <c r="L850" i="5"/>
  <c r="N1491" i="6" s="1"/>
  <c r="K850" i="5"/>
  <c r="O850" i="5" s="1"/>
  <c r="P850" i="5" s="1"/>
  <c r="Q1491" i="6" s="1"/>
  <c r="A1491" i="8" s="1"/>
  <c r="J850" i="5"/>
  <c r="N849" i="5"/>
  <c r="M849" i="5"/>
  <c r="O1492" i="6" s="1"/>
  <c r="L849" i="5"/>
  <c r="N1492" i="6" s="1"/>
  <c r="K849" i="5"/>
  <c r="J849" i="5"/>
  <c r="N848" i="5"/>
  <c r="P1493" i="6" s="1"/>
  <c r="M848" i="5"/>
  <c r="O1493" i="6" s="1"/>
  <c r="L848" i="5"/>
  <c r="N1493" i="6" s="1"/>
  <c r="K848" i="5"/>
  <c r="J848" i="5"/>
  <c r="O848" i="5" s="1"/>
  <c r="O847" i="5"/>
  <c r="L1494" i="6" s="1"/>
  <c r="N847" i="5"/>
  <c r="M847" i="5"/>
  <c r="O1494" i="6" s="1"/>
  <c r="L847" i="5"/>
  <c r="K847" i="5"/>
  <c r="J847" i="5"/>
  <c r="N846" i="5"/>
  <c r="M846" i="5"/>
  <c r="L846" i="5"/>
  <c r="K846" i="5"/>
  <c r="J846" i="5"/>
  <c r="O846" i="5" s="1"/>
  <c r="P846" i="5" s="1"/>
  <c r="Q1495" i="6" s="1"/>
  <c r="A1495" i="8" s="1"/>
  <c r="O845" i="5"/>
  <c r="P845" i="5" s="1"/>
  <c r="N845" i="5"/>
  <c r="M845" i="5"/>
  <c r="L845" i="5"/>
  <c r="K845" i="5"/>
  <c r="J845" i="5"/>
  <c r="N844" i="5"/>
  <c r="M844" i="5"/>
  <c r="L844" i="5"/>
  <c r="K844" i="5"/>
  <c r="O844" i="5" s="1"/>
  <c r="P844" i="5" s="1"/>
  <c r="J844" i="5"/>
  <c r="N843" i="5"/>
  <c r="P1498" i="6" s="1"/>
  <c r="M843" i="5"/>
  <c r="O1498" i="6" s="1"/>
  <c r="L843" i="5"/>
  <c r="N1498" i="6" s="1"/>
  <c r="K843" i="5"/>
  <c r="O843" i="5" s="1"/>
  <c r="P843" i="5" s="1"/>
  <c r="Q1498" i="6" s="1"/>
  <c r="A1498" i="8" s="1"/>
  <c r="J843" i="5"/>
  <c r="O842" i="5"/>
  <c r="P842" i="5" s="1"/>
  <c r="Q1499" i="6" s="1"/>
  <c r="A1499" i="8" s="1"/>
  <c r="N842" i="5"/>
  <c r="P1499" i="6" s="1"/>
  <c r="M842" i="5"/>
  <c r="O1499" i="6" s="1"/>
  <c r="L842" i="5"/>
  <c r="N1499" i="6" s="1"/>
  <c r="K842" i="5"/>
  <c r="J842" i="5"/>
  <c r="N841" i="5"/>
  <c r="M841" i="5"/>
  <c r="L841" i="5"/>
  <c r="K841" i="5"/>
  <c r="J841" i="5"/>
  <c r="N840" i="5"/>
  <c r="P1501" i="6" s="1"/>
  <c r="M840" i="5"/>
  <c r="O1501" i="6" s="1"/>
  <c r="L840" i="5"/>
  <c r="N1501" i="6" s="1"/>
  <c r="K840" i="5"/>
  <c r="J840" i="5"/>
  <c r="O840" i="5" s="1"/>
  <c r="N839" i="5"/>
  <c r="M839" i="5"/>
  <c r="O1502" i="6" s="1"/>
  <c r="L839" i="5"/>
  <c r="K839" i="5"/>
  <c r="O839" i="5" s="1"/>
  <c r="J839" i="5"/>
  <c r="N838" i="5"/>
  <c r="M838" i="5"/>
  <c r="L838" i="5"/>
  <c r="K838" i="5"/>
  <c r="J838" i="5"/>
  <c r="O838" i="5" s="1"/>
  <c r="P838" i="5" s="1"/>
  <c r="Q1503" i="6" s="1"/>
  <c r="A1503" i="8" s="1"/>
  <c r="O837" i="5"/>
  <c r="P837" i="5" s="1"/>
  <c r="N837" i="5"/>
  <c r="M837" i="5"/>
  <c r="O1504" i="6" s="1"/>
  <c r="L837" i="5"/>
  <c r="K837" i="5"/>
  <c r="J837" i="5"/>
  <c r="N836" i="5"/>
  <c r="M836" i="5"/>
  <c r="L836" i="5"/>
  <c r="K836" i="5"/>
  <c r="O836" i="5" s="1"/>
  <c r="P836" i="5" s="1"/>
  <c r="J836" i="5"/>
  <c r="O835" i="5"/>
  <c r="P835" i="5" s="1"/>
  <c r="Q1506" i="6" s="1"/>
  <c r="A1506" i="8" s="1"/>
  <c r="N835" i="5"/>
  <c r="P1506" i="6" s="1"/>
  <c r="M835" i="5"/>
  <c r="O1506" i="6" s="1"/>
  <c r="L835" i="5"/>
  <c r="N1506" i="6" s="1"/>
  <c r="K835" i="5"/>
  <c r="J835" i="5"/>
  <c r="O834" i="5"/>
  <c r="P834" i="5" s="1"/>
  <c r="Q1507" i="6" s="1"/>
  <c r="A1507" i="8" s="1"/>
  <c r="N834" i="5"/>
  <c r="P1507" i="6" s="1"/>
  <c r="M834" i="5"/>
  <c r="O1507" i="6" s="1"/>
  <c r="L834" i="5"/>
  <c r="N1507" i="6" s="1"/>
  <c r="K834" i="5"/>
  <c r="J834" i="5"/>
  <c r="N833" i="5"/>
  <c r="M833" i="5"/>
  <c r="L833" i="5"/>
  <c r="K833" i="5"/>
  <c r="J833" i="5"/>
  <c r="N832" i="5"/>
  <c r="P1509" i="6" s="1"/>
  <c r="M832" i="5"/>
  <c r="O1509" i="6" s="1"/>
  <c r="L832" i="5"/>
  <c r="N1509" i="6" s="1"/>
  <c r="K832" i="5"/>
  <c r="J832" i="5"/>
  <c r="O832" i="5" s="1"/>
  <c r="N831" i="5"/>
  <c r="M831" i="5"/>
  <c r="O1510" i="6" s="1"/>
  <c r="L831" i="5"/>
  <c r="K831" i="5"/>
  <c r="O831" i="5" s="1"/>
  <c r="J831" i="5"/>
  <c r="N830" i="5"/>
  <c r="M830" i="5"/>
  <c r="L830" i="5"/>
  <c r="K830" i="5"/>
  <c r="J830" i="5"/>
  <c r="O830" i="5" s="1"/>
  <c r="P830" i="5" s="1"/>
  <c r="Q1511" i="6" s="1"/>
  <c r="A1511" i="8" s="1"/>
  <c r="O829" i="5"/>
  <c r="P829" i="5" s="1"/>
  <c r="N829" i="5"/>
  <c r="M829" i="5"/>
  <c r="O1512" i="6" s="1"/>
  <c r="L829" i="5"/>
  <c r="K829" i="5"/>
  <c r="J829" i="5"/>
  <c r="P828" i="5"/>
  <c r="O828" i="5"/>
  <c r="N828" i="5"/>
  <c r="M828" i="5"/>
  <c r="L828" i="5"/>
  <c r="K828" i="5"/>
  <c r="J828" i="5"/>
  <c r="O827" i="5"/>
  <c r="P827" i="5" s="1"/>
  <c r="Q1514" i="6" s="1"/>
  <c r="A1514" i="8" s="1"/>
  <c r="N827" i="5"/>
  <c r="P1514" i="6" s="1"/>
  <c r="M827" i="5"/>
  <c r="O1514" i="6" s="1"/>
  <c r="L827" i="5"/>
  <c r="N1514" i="6" s="1"/>
  <c r="K827" i="5"/>
  <c r="J827" i="5"/>
  <c r="N826" i="5"/>
  <c r="P1515" i="6" s="1"/>
  <c r="M826" i="5"/>
  <c r="O1515" i="6" s="1"/>
  <c r="L826" i="5"/>
  <c r="N1515" i="6" s="1"/>
  <c r="K826" i="5"/>
  <c r="O826" i="5" s="1"/>
  <c r="P826" i="5" s="1"/>
  <c r="Q1515" i="6" s="1"/>
  <c r="A1515" i="8" s="1"/>
  <c r="J826" i="5"/>
  <c r="N825" i="5"/>
  <c r="M825" i="5"/>
  <c r="L825" i="5"/>
  <c r="N1516" i="6" s="1"/>
  <c r="K825" i="5"/>
  <c r="J825" i="5"/>
  <c r="N824" i="5"/>
  <c r="P1517" i="6" s="1"/>
  <c r="M824" i="5"/>
  <c r="O1517" i="6" s="1"/>
  <c r="L824" i="5"/>
  <c r="N1517" i="6" s="1"/>
  <c r="K824" i="5"/>
  <c r="J824" i="5"/>
  <c r="O824" i="5" s="1"/>
  <c r="O823" i="5"/>
  <c r="L1518" i="6" s="1"/>
  <c r="N823" i="5"/>
  <c r="M823" i="5"/>
  <c r="O1518" i="6" s="1"/>
  <c r="L823" i="5"/>
  <c r="K823" i="5"/>
  <c r="J823" i="5"/>
  <c r="N822" i="5"/>
  <c r="M822" i="5"/>
  <c r="L822" i="5"/>
  <c r="K822" i="5"/>
  <c r="J822" i="5"/>
  <c r="O822" i="5" s="1"/>
  <c r="P822" i="5" s="1"/>
  <c r="Q1519" i="6" s="1"/>
  <c r="A1519" i="8" s="1"/>
  <c r="O821" i="5"/>
  <c r="P821" i="5" s="1"/>
  <c r="N821" i="5"/>
  <c r="M821" i="5"/>
  <c r="O1520" i="6" s="1"/>
  <c r="L821" i="5"/>
  <c r="K821" i="5"/>
  <c r="J821" i="5"/>
  <c r="P820" i="5"/>
  <c r="O820" i="5"/>
  <c r="N820" i="5"/>
  <c r="M820" i="5"/>
  <c r="L820" i="5"/>
  <c r="K820" i="5"/>
  <c r="J820" i="5"/>
  <c r="N819" i="5"/>
  <c r="P1522" i="6" s="1"/>
  <c r="M819" i="5"/>
  <c r="O1522" i="6" s="1"/>
  <c r="L819" i="5"/>
  <c r="N1522" i="6" s="1"/>
  <c r="K819" i="5"/>
  <c r="O819" i="5" s="1"/>
  <c r="P819" i="5" s="1"/>
  <c r="Q1522" i="6" s="1"/>
  <c r="A1522" i="8" s="1"/>
  <c r="J819" i="5"/>
  <c r="N818" i="5"/>
  <c r="P1523" i="6" s="1"/>
  <c r="M818" i="5"/>
  <c r="O1523" i="6" s="1"/>
  <c r="L818" i="5"/>
  <c r="N1523" i="6" s="1"/>
  <c r="K818" i="5"/>
  <c r="O818" i="5" s="1"/>
  <c r="P818" i="5" s="1"/>
  <c r="Q1523" i="6" s="1"/>
  <c r="A1523" i="8" s="1"/>
  <c r="J818" i="5"/>
  <c r="N817" i="5"/>
  <c r="M817" i="5"/>
  <c r="L817" i="5"/>
  <c r="N1524" i="6" s="1"/>
  <c r="K817" i="5"/>
  <c r="J817" i="5"/>
  <c r="N816" i="5"/>
  <c r="M816" i="5"/>
  <c r="O1525" i="6" s="1"/>
  <c r="L816" i="5"/>
  <c r="N1525" i="6" s="1"/>
  <c r="K816" i="5"/>
  <c r="J816" i="5"/>
  <c r="O816" i="5" s="1"/>
  <c r="O815" i="5"/>
  <c r="P815" i="5" s="1"/>
  <c r="N815" i="5"/>
  <c r="P1526" i="6" s="1"/>
  <c r="M815" i="5"/>
  <c r="L815" i="5"/>
  <c r="K815" i="5"/>
  <c r="J815" i="5"/>
  <c r="N814" i="5"/>
  <c r="P1527" i="6" s="1"/>
  <c r="M814" i="5"/>
  <c r="O1527" i="6" s="1"/>
  <c r="L814" i="5"/>
  <c r="K814" i="5"/>
  <c r="J814" i="5"/>
  <c r="O814" i="5" s="1"/>
  <c r="P814" i="5" s="1"/>
  <c r="Q1527" i="6" s="1"/>
  <c r="A1527" i="8" s="1"/>
  <c r="O813" i="5"/>
  <c r="L1528" i="6" s="1"/>
  <c r="N813" i="5"/>
  <c r="M813" i="5"/>
  <c r="L813" i="5"/>
  <c r="K813" i="5"/>
  <c r="J813" i="5"/>
  <c r="N812" i="5"/>
  <c r="M812" i="5"/>
  <c r="L812" i="5"/>
  <c r="K812" i="5"/>
  <c r="O812" i="5" s="1"/>
  <c r="P812" i="5" s="1"/>
  <c r="Q1529" i="6" s="1"/>
  <c r="A1529" i="8" s="1"/>
  <c r="J812" i="5"/>
  <c r="N811" i="5"/>
  <c r="M811" i="5"/>
  <c r="O1530" i="6" s="1"/>
  <c r="L811" i="5"/>
  <c r="N1530" i="6" s="1"/>
  <c r="K811" i="5"/>
  <c r="O811" i="5" s="1"/>
  <c r="P811" i="5" s="1"/>
  <c r="Q1530" i="6" s="1"/>
  <c r="A1530" i="8" s="1"/>
  <c r="J811" i="5"/>
  <c r="O810" i="5"/>
  <c r="P810" i="5" s="1"/>
  <c r="N810" i="5"/>
  <c r="M810" i="5"/>
  <c r="L810" i="5"/>
  <c r="N1531" i="6" s="1"/>
  <c r="K810" i="5"/>
  <c r="J810" i="5"/>
  <c r="N809" i="5"/>
  <c r="P1532" i="6" s="1"/>
  <c r="M809" i="5"/>
  <c r="O1532" i="6" s="1"/>
  <c r="L809" i="5"/>
  <c r="N1532" i="6" s="1"/>
  <c r="K809" i="5"/>
  <c r="J809" i="5"/>
  <c r="N808" i="5"/>
  <c r="M808" i="5"/>
  <c r="O1533" i="6" s="1"/>
  <c r="L808" i="5"/>
  <c r="N1533" i="6" s="1"/>
  <c r="K808" i="5"/>
  <c r="J808" i="5"/>
  <c r="O808" i="5" s="1"/>
  <c r="N807" i="5"/>
  <c r="M807" i="5"/>
  <c r="L807" i="5"/>
  <c r="K807" i="5"/>
  <c r="O807" i="5" s="1"/>
  <c r="P807" i="5" s="1"/>
  <c r="Q1534" i="6" s="1"/>
  <c r="A1534" i="8" s="1"/>
  <c r="J807" i="5"/>
  <c r="N806" i="5"/>
  <c r="M806" i="5"/>
  <c r="L806" i="5"/>
  <c r="K806" i="5"/>
  <c r="J806" i="5"/>
  <c r="O806" i="5" s="1"/>
  <c r="P806" i="5" s="1"/>
  <c r="Q1535" i="6" s="1"/>
  <c r="A1535" i="8" s="1"/>
  <c r="O805" i="5"/>
  <c r="P805" i="5" s="1"/>
  <c r="Q1536" i="6" s="1"/>
  <c r="A1536" i="8" s="1"/>
  <c r="N805" i="5"/>
  <c r="P1536" i="6" s="1"/>
  <c r="M805" i="5"/>
  <c r="O1536" i="6" s="1"/>
  <c r="L805" i="5"/>
  <c r="K805" i="5"/>
  <c r="J805" i="5"/>
  <c r="N804" i="5"/>
  <c r="M804" i="5"/>
  <c r="L804" i="5"/>
  <c r="N1537" i="6" s="1"/>
  <c r="K804" i="5"/>
  <c r="O804" i="5" s="1"/>
  <c r="P804" i="5" s="1"/>
  <c r="J804" i="5"/>
  <c r="O803" i="5"/>
  <c r="L1538" i="6" s="1"/>
  <c r="N803" i="5"/>
  <c r="M803" i="5"/>
  <c r="L803" i="5"/>
  <c r="K803" i="5"/>
  <c r="J803" i="5"/>
  <c r="O802" i="5"/>
  <c r="P802" i="5" s="1"/>
  <c r="N802" i="5"/>
  <c r="M802" i="5"/>
  <c r="O1539" i="6" s="1"/>
  <c r="L802" i="5"/>
  <c r="K802" i="5"/>
  <c r="J802" i="5"/>
  <c r="N801" i="5"/>
  <c r="P1540" i="6" s="1"/>
  <c r="M801" i="5"/>
  <c r="O1540" i="6" s="1"/>
  <c r="L801" i="5"/>
  <c r="N1540" i="6" s="1"/>
  <c r="K801" i="5"/>
  <c r="J801" i="5"/>
  <c r="N800" i="5"/>
  <c r="M800" i="5"/>
  <c r="O1541" i="6" s="1"/>
  <c r="L800" i="5"/>
  <c r="N1541" i="6" s="1"/>
  <c r="K800" i="5"/>
  <c r="J800" i="5"/>
  <c r="O800" i="5" s="1"/>
  <c r="N799" i="5"/>
  <c r="M799" i="5"/>
  <c r="L799" i="5"/>
  <c r="K799" i="5"/>
  <c r="O799" i="5" s="1"/>
  <c r="J799" i="5"/>
  <c r="N798" i="5"/>
  <c r="M798" i="5"/>
  <c r="L798" i="5"/>
  <c r="K798" i="5"/>
  <c r="J798" i="5"/>
  <c r="O798" i="5" s="1"/>
  <c r="P798" i="5" s="1"/>
  <c r="O797" i="5"/>
  <c r="P797" i="5" s="1"/>
  <c r="N797" i="5"/>
  <c r="M797" i="5"/>
  <c r="O1544" i="6" s="1"/>
  <c r="L797" i="5"/>
  <c r="K797" i="5"/>
  <c r="J797" i="5"/>
  <c r="P796" i="5"/>
  <c r="Q1545" i="6" s="1"/>
  <c r="A1545" i="8" s="1"/>
  <c r="O796" i="5"/>
  <c r="N796" i="5"/>
  <c r="P1545" i="6" s="1"/>
  <c r="M796" i="5"/>
  <c r="L796" i="5"/>
  <c r="N1545" i="6" s="1"/>
  <c r="K796" i="5"/>
  <c r="J796" i="5"/>
  <c r="O795" i="5"/>
  <c r="L1546" i="6" s="1"/>
  <c r="N795" i="5"/>
  <c r="M795" i="5"/>
  <c r="O1546" i="6" s="1"/>
  <c r="L795" i="5"/>
  <c r="N1546" i="6" s="1"/>
  <c r="K795" i="5"/>
  <c r="J795" i="5"/>
  <c r="N794" i="5"/>
  <c r="P1547" i="6" s="1"/>
  <c r="M794" i="5"/>
  <c r="O1547" i="6" s="1"/>
  <c r="L794" i="5"/>
  <c r="K794" i="5"/>
  <c r="O794" i="5" s="1"/>
  <c r="P794" i="5" s="1"/>
  <c r="J794" i="5"/>
  <c r="N793" i="5"/>
  <c r="P1548" i="6" s="1"/>
  <c r="M793" i="5"/>
  <c r="O1548" i="6" s="1"/>
  <c r="L793" i="5"/>
  <c r="N1548" i="6" s="1"/>
  <c r="K793" i="5"/>
  <c r="J793" i="5"/>
  <c r="N792" i="5"/>
  <c r="M792" i="5"/>
  <c r="O1549" i="6" s="1"/>
  <c r="L792" i="5"/>
  <c r="N1549" i="6" s="1"/>
  <c r="K792" i="5"/>
  <c r="J792" i="5"/>
  <c r="O792" i="5" s="1"/>
  <c r="O791" i="5"/>
  <c r="P791" i="5" s="1"/>
  <c r="N791" i="5"/>
  <c r="M791" i="5"/>
  <c r="L791" i="5"/>
  <c r="K791" i="5"/>
  <c r="J791" i="5"/>
  <c r="N790" i="5"/>
  <c r="M790" i="5"/>
  <c r="L790" i="5"/>
  <c r="K790" i="5"/>
  <c r="J790" i="5"/>
  <c r="O790" i="5" s="1"/>
  <c r="P790" i="5" s="1"/>
  <c r="O789" i="5"/>
  <c r="P789" i="5" s="1"/>
  <c r="N789" i="5"/>
  <c r="P1552" i="6" s="1"/>
  <c r="M789" i="5"/>
  <c r="O1552" i="6" s="1"/>
  <c r="L789" i="5"/>
  <c r="K789" i="5"/>
  <c r="J789" i="5"/>
  <c r="P788" i="5"/>
  <c r="Q1553" i="6" s="1"/>
  <c r="A1553" i="8" s="1"/>
  <c r="O788" i="5"/>
  <c r="N788" i="5"/>
  <c r="P1553" i="6" s="1"/>
  <c r="M788" i="5"/>
  <c r="L788" i="5"/>
  <c r="K788" i="5"/>
  <c r="J788" i="5"/>
  <c r="N787" i="5"/>
  <c r="M787" i="5"/>
  <c r="O1554" i="6" s="1"/>
  <c r="L787" i="5"/>
  <c r="N1554" i="6" s="1"/>
  <c r="K787" i="5"/>
  <c r="O787" i="5" s="1"/>
  <c r="J787" i="5"/>
  <c r="N786" i="5"/>
  <c r="P1555" i="6" s="1"/>
  <c r="M786" i="5"/>
  <c r="L786" i="5"/>
  <c r="K786" i="5"/>
  <c r="O786" i="5" s="1"/>
  <c r="P786" i="5" s="1"/>
  <c r="J786" i="5"/>
  <c r="N785" i="5"/>
  <c r="P1556" i="6" s="1"/>
  <c r="M785" i="5"/>
  <c r="O1556" i="6" s="1"/>
  <c r="L785" i="5"/>
  <c r="N1556" i="6" s="1"/>
  <c r="K785" i="5"/>
  <c r="J785" i="5"/>
  <c r="N784" i="5"/>
  <c r="M784" i="5"/>
  <c r="O1557" i="6" s="1"/>
  <c r="L784" i="5"/>
  <c r="N1557" i="6" s="1"/>
  <c r="K784" i="5"/>
  <c r="J784" i="5"/>
  <c r="O784" i="5" s="1"/>
  <c r="O783" i="5"/>
  <c r="P783" i="5" s="1"/>
  <c r="N783" i="5"/>
  <c r="P1558" i="6" s="1"/>
  <c r="M783" i="5"/>
  <c r="L783" i="5"/>
  <c r="K783" i="5"/>
  <c r="J783" i="5"/>
  <c r="N782" i="5"/>
  <c r="M782" i="5"/>
  <c r="O1559" i="6" s="1"/>
  <c r="L782" i="5"/>
  <c r="K782" i="5"/>
  <c r="J782" i="5"/>
  <c r="O782" i="5" s="1"/>
  <c r="P782" i="5" s="1"/>
  <c r="Q1559" i="6" s="1"/>
  <c r="A1559" i="8" s="1"/>
  <c r="O781" i="5"/>
  <c r="P781" i="5" s="1"/>
  <c r="N781" i="5"/>
  <c r="M781" i="5"/>
  <c r="L781" i="5"/>
  <c r="K781" i="5"/>
  <c r="J781" i="5"/>
  <c r="N780" i="5"/>
  <c r="M780" i="5"/>
  <c r="L780" i="5"/>
  <c r="K780" i="5"/>
  <c r="O780" i="5" s="1"/>
  <c r="P780" i="5" s="1"/>
  <c r="Q1561" i="6" s="1"/>
  <c r="A1561" i="8" s="1"/>
  <c r="J780" i="5"/>
  <c r="N779" i="5"/>
  <c r="M779" i="5"/>
  <c r="O1562" i="6" s="1"/>
  <c r="L779" i="5"/>
  <c r="N1562" i="6" s="1"/>
  <c r="K779" i="5"/>
  <c r="O779" i="5" s="1"/>
  <c r="J779" i="5"/>
  <c r="O778" i="5"/>
  <c r="P778" i="5" s="1"/>
  <c r="N778" i="5"/>
  <c r="M778" i="5"/>
  <c r="L778" i="5"/>
  <c r="K778" i="5"/>
  <c r="J778" i="5"/>
  <c r="N777" i="5"/>
  <c r="P1564" i="6" s="1"/>
  <c r="M777" i="5"/>
  <c r="O1564" i="6" s="1"/>
  <c r="L777" i="5"/>
  <c r="N1564" i="6" s="1"/>
  <c r="K777" i="5"/>
  <c r="J777" i="5"/>
  <c r="N776" i="5"/>
  <c r="M776" i="5"/>
  <c r="O1565" i="6" s="1"/>
  <c r="L776" i="5"/>
  <c r="N1565" i="6" s="1"/>
  <c r="K776" i="5"/>
  <c r="J776" i="5"/>
  <c r="O776" i="5" s="1"/>
  <c r="N775" i="5"/>
  <c r="M775" i="5"/>
  <c r="L775" i="5"/>
  <c r="K775" i="5"/>
  <c r="O775" i="5" s="1"/>
  <c r="J775" i="5"/>
  <c r="N774" i="5"/>
  <c r="M774" i="5"/>
  <c r="L774" i="5"/>
  <c r="K774" i="5"/>
  <c r="J774" i="5"/>
  <c r="O774" i="5" s="1"/>
  <c r="P774" i="5" s="1"/>
  <c r="O773" i="5"/>
  <c r="P773" i="5" s="1"/>
  <c r="N773" i="5"/>
  <c r="P1568" i="6" s="1"/>
  <c r="M773" i="5"/>
  <c r="L773" i="5"/>
  <c r="K773" i="5"/>
  <c r="J773" i="5"/>
  <c r="N772" i="5"/>
  <c r="P1569" i="6" s="1"/>
  <c r="M772" i="5"/>
  <c r="L772" i="5"/>
  <c r="N1569" i="6" s="1"/>
  <c r="K772" i="5"/>
  <c r="O772" i="5" s="1"/>
  <c r="P772" i="5" s="1"/>
  <c r="Q1569" i="6" s="1"/>
  <c r="A1569" i="8" s="1"/>
  <c r="J772" i="5"/>
  <c r="O771" i="5"/>
  <c r="L1570" i="6" s="1"/>
  <c r="N771" i="5"/>
  <c r="M771" i="5"/>
  <c r="O1570" i="6" s="1"/>
  <c r="L771" i="5"/>
  <c r="N1570" i="6" s="1"/>
  <c r="K771" i="5"/>
  <c r="J771" i="5"/>
  <c r="O770" i="5"/>
  <c r="P770" i="5" s="1"/>
  <c r="N770" i="5"/>
  <c r="M770" i="5"/>
  <c r="O1571" i="6" s="1"/>
  <c r="L770" i="5"/>
  <c r="N1571" i="6" s="1"/>
  <c r="K770" i="5"/>
  <c r="J770" i="5"/>
  <c r="N769" i="5"/>
  <c r="P1572" i="6" s="1"/>
  <c r="M769" i="5"/>
  <c r="O1572" i="6" s="1"/>
  <c r="L769" i="5"/>
  <c r="N1572" i="6" s="1"/>
  <c r="K769" i="5"/>
  <c r="J769" i="5"/>
  <c r="N768" i="5"/>
  <c r="M768" i="5"/>
  <c r="O1573" i="6" s="1"/>
  <c r="L768" i="5"/>
  <c r="N1573" i="6" s="1"/>
  <c r="K768" i="5"/>
  <c r="J768" i="5"/>
  <c r="O768" i="5" s="1"/>
  <c r="N767" i="5"/>
  <c r="M767" i="5"/>
  <c r="L767" i="5"/>
  <c r="K767" i="5"/>
  <c r="O767" i="5" s="1"/>
  <c r="P767" i="5" s="1"/>
  <c r="J767" i="5"/>
  <c r="N766" i="5"/>
  <c r="M766" i="5"/>
  <c r="L766" i="5"/>
  <c r="K766" i="5"/>
  <c r="J766" i="5"/>
  <c r="O766" i="5" s="1"/>
  <c r="P766" i="5" s="1"/>
  <c r="O765" i="5"/>
  <c r="L1576" i="6" s="1"/>
  <c r="N765" i="5"/>
  <c r="P1576" i="6" s="1"/>
  <c r="M765" i="5"/>
  <c r="L765" i="5"/>
  <c r="K765" i="5"/>
  <c r="J765" i="5"/>
  <c r="P764" i="5"/>
  <c r="Q1577" i="6" s="1"/>
  <c r="A1577" i="8" s="1"/>
  <c r="O764" i="5"/>
  <c r="N764" i="5"/>
  <c r="P1577" i="6" s="1"/>
  <c r="M764" i="5"/>
  <c r="L764" i="5"/>
  <c r="N1577" i="6" s="1"/>
  <c r="K764" i="5"/>
  <c r="J764" i="5"/>
  <c r="O763" i="5"/>
  <c r="L1578" i="6" s="1"/>
  <c r="N763" i="5"/>
  <c r="M763" i="5"/>
  <c r="O1578" i="6" s="1"/>
  <c r="L763" i="5"/>
  <c r="N1578" i="6" s="1"/>
  <c r="K763" i="5"/>
  <c r="J763" i="5"/>
  <c r="N762" i="5"/>
  <c r="M762" i="5"/>
  <c r="O1579" i="6" s="1"/>
  <c r="L762" i="5"/>
  <c r="N1579" i="6" s="1"/>
  <c r="K762" i="5"/>
  <c r="O762" i="5" s="1"/>
  <c r="P762" i="5" s="1"/>
  <c r="J762" i="5"/>
  <c r="N761" i="5"/>
  <c r="P1580" i="6" s="1"/>
  <c r="M761" i="5"/>
  <c r="O1580" i="6" s="1"/>
  <c r="L761" i="5"/>
  <c r="N1580" i="6" s="1"/>
  <c r="K761" i="5"/>
  <c r="J761" i="5"/>
  <c r="N760" i="5"/>
  <c r="M760" i="5"/>
  <c r="O1581" i="6" s="1"/>
  <c r="L760" i="5"/>
  <c r="N1581" i="6" s="1"/>
  <c r="K760" i="5"/>
  <c r="J760" i="5"/>
  <c r="O760" i="5" s="1"/>
  <c r="O759" i="5"/>
  <c r="P759" i="5" s="1"/>
  <c r="N759" i="5"/>
  <c r="M759" i="5"/>
  <c r="L759" i="5"/>
  <c r="K759" i="5"/>
  <c r="J759" i="5"/>
  <c r="N758" i="5"/>
  <c r="M758" i="5"/>
  <c r="L758" i="5"/>
  <c r="K758" i="5"/>
  <c r="J758" i="5"/>
  <c r="O758" i="5" s="1"/>
  <c r="P758" i="5" s="1"/>
  <c r="O757" i="5"/>
  <c r="L1584" i="6" s="1"/>
  <c r="N757" i="5"/>
  <c r="M757" i="5"/>
  <c r="L757" i="5"/>
  <c r="K757" i="5"/>
  <c r="J757" i="5"/>
  <c r="P756" i="5"/>
  <c r="Q1585" i="6" s="1"/>
  <c r="A1585" i="8" s="1"/>
  <c r="O756" i="5"/>
  <c r="N756" i="5"/>
  <c r="P1585" i="6" s="1"/>
  <c r="M756" i="5"/>
  <c r="L756" i="5"/>
  <c r="N1585" i="6" s="1"/>
  <c r="K756" i="5"/>
  <c r="J756" i="5"/>
  <c r="N755" i="5"/>
  <c r="M755" i="5"/>
  <c r="O1586" i="6" s="1"/>
  <c r="L755" i="5"/>
  <c r="N1586" i="6" s="1"/>
  <c r="K755" i="5"/>
  <c r="O755" i="5" s="1"/>
  <c r="J755" i="5"/>
  <c r="N754" i="5"/>
  <c r="M754" i="5"/>
  <c r="O1587" i="6" s="1"/>
  <c r="L754" i="5"/>
  <c r="K754" i="5"/>
  <c r="O754" i="5" s="1"/>
  <c r="P754" i="5" s="1"/>
  <c r="J754" i="5"/>
  <c r="N753" i="5"/>
  <c r="P1588" i="6" s="1"/>
  <c r="M753" i="5"/>
  <c r="O1588" i="6" s="1"/>
  <c r="L753" i="5"/>
  <c r="N1588" i="6" s="1"/>
  <c r="K753" i="5"/>
  <c r="J753" i="5"/>
  <c r="N752" i="5"/>
  <c r="M752" i="5"/>
  <c r="O1589" i="6" s="1"/>
  <c r="L752" i="5"/>
  <c r="N1589" i="6" s="1"/>
  <c r="K752" i="5"/>
  <c r="J752" i="5"/>
  <c r="O752" i="5" s="1"/>
  <c r="O751" i="5"/>
  <c r="L1590" i="6" s="1"/>
  <c r="N751" i="5"/>
  <c r="M751" i="5"/>
  <c r="L751" i="5"/>
  <c r="K751" i="5"/>
  <c r="J751" i="5"/>
  <c r="N750" i="5"/>
  <c r="M750" i="5"/>
  <c r="L750" i="5"/>
  <c r="K750" i="5"/>
  <c r="J750" i="5"/>
  <c r="O750" i="5" s="1"/>
  <c r="P750" i="5" s="1"/>
  <c r="N749" i="5"/>
  <c r="M749" i="5"/>
  <c r="L749" i="5"/>
  <c r="K749" i="5"/>
  <c r="O749" i="5" s="1"/>
  <c r="P749" i="5" s="1"/>
  <c r="J749" i="5"/>
  <c r="N748" i="5"/>
  <c r="P1593" i="6" s="1"/>
  <c r="M748" i="5"/>
  <c r="L748" i="5"/>
  <c r="N1593" i="6" s="1"/>
  <c r="K748" i="5"/>
  <c r="J748" i="5"/>
  <c r="O748" i="5" s="1"/>
  <c r="P748" i="5" s="1"/>
  <c r="Q1593" i="6" s="1"/>
  <c r="A1593" i="8" s="1"/>
  <c r="N747" i="5"/>
  <c r="M747" i="5"/>
  <c r="O1594" i="6" s="1"/>
  <c r="L747" i="5"/>
  <c r="N1594" i="6" s="1"/>
  <c r="K747" i="5"/>
  <c r="O747" i="5" s="1"/>
  <c r="J747" i="5"/>
  <c r="N746" i="5"/>
  <c r="M746" i="5"/>
  <c r="L746" i="5"/>
  <c r="N1595" i="6" s="1"/>
  <c r="K746" i="5"/>
  <c r="J746" i="5"/>
  <c r="O746" i="5" s="1"/>
  <c r="P746" i="5" s="1"/>
  <c r="O745" i="5"/>
  <c r="L1596" i="6" s="1"/>
  <c r="N745" i="5"/>
  <c r="P1596" i="6" s="1"/>
  <c r="M745" i="5"/>
  <c r="O1596" i="6" s="1"/>
  <c r="L745" i="5"/>
  <c r="N1596" i="6" s="1"/>
  <c r="K745" i="5"/>
  <c r="J745" i="5"/>
  <c r="N744" i="5"/>
  <c r="M744" i="5"/>
  <c r="O1597" i="6" s="1"/>
  <c r="L744" i="5"/>
  <c r="N1597" i="6" s="1"/>
  <c r="K744" i="5"/>
  <c r="J744" i="5"/>
  <c r="O744" i="5" s="1"/>
  <c r="O743" i="5"/>
  <c r="L1598" i="6" s="1"/>
  <c r="N743" i="5"/>
  <c r="M743" i="5"/>
  <c r="L743" i="5"/>
  <c r="K743" i="5"/>
  <c r="J743" i="5"/>
  <c r="N742" i="5"/>
  <c r="M742" i="5"/>
  <c r="L742" i="5"/>
  <c r="K742" i="5"/>
  <c r="J742" i="5"/>
  <c r="O742" i="5" s="1"/>
  <c r="P742" i="5" s="1"/>
  <c r="N741" i="5"/>
  <c r="M741" i="5"/>
  <c r="L741" i="5"/>
  <c r="K741" i="5"/>
  <c r="O741" i="5" s="1"/>
  <c r="P741" i="5" s="1"/>
  <c r="J741" i="5"/>
  <c r="N740" i="5"/>
  <c r="P1601" i="6" s="1"/>
  <c r="M740" i="5"/>
  <c r="L740" i="5"/>
  <c r="N1601" i="6" s="1"/>
  <c r="K740" i="5"/>
  <c r="J740" i="5"/>
  <c r="O740" i="5" s="1"/>
  <c r="P740" i="5" s="1"/>
  <c r="Q1601" i="6" s="1"/>
  <c r="A1601" i="8" s="1"/>
  <c r="N739" i="5"/>
  <c r="M739" i="5"/>
  <c r="O1602" i="6" s="1"/>
  <c r="L739" i="5"/>
  <c r="N1602" i="6" s="1"/>
  <c r="K739" i="5"/>
  <c r="O739" i="5" s="1"/>
  <c r="J739" i="5"/>
  <c r="N738" i="5"/>
  <c r="M738" i="5"/>
  <c r="O1603" i="6" s="1"/>
  <c r="L738" i="5"/>
  <c r="N1603" i="6" s="1"/>
  <c r="K738" i="5"/>
  <c r="J738" i="5"/>
  <c r="O738" i="5" s="1"/>
  <c r="P738" i="5" s="1"/>
  <c r="O737" i="5"/>
  <c r="L1604" i="6" s="1"/>
  <c r="N737" i="5"/>
  <c r="P1604" i="6" s="1"/>
  <c r="M737" i="5"/>
  <c r="O1604" i="6" s="1"/>
  <c r="L737" i="5"/>
  <c r="N1604" i="6" s="1"/>
  <c r="K737" i="5"/>
  <c r="J737" i="5"/>
  <c r="N736" i="5"/>
  <c r="M736" i="5"/>
  <c r="O1605" i="6" s="1"/>
  <c r="L736" i="5"/>
  <c r="N1605" i="6" s="1"/>
  <c r="K736" i="5"/>
  <c r="J736" i="5"/>
  <c r="O736" i="5" s="1"/>
  <c r="O735" i="5"/>
  <c r="P735" i="5" s="1"/>
  <c r="N735" i="5"/>
  <c r="M735" i="5"/>
  <c r="L735" i="5"/>
  <c r="K735" i="5"/>
  <c r="J735" i="5"/>
  <c r="N734" i="5"/>
  <c r="M734" i="5"/>
  <c r="L734" i="5"/>
  <c r="K734" i="5"/>
  <c r="J734" i="5"/>
  <c r="O734" i="5" s="1"/>
  <c r="P734" i="5" s="1"/>
  <c r="N733" i="5"/>
  <c r="M733" i="5"/>
  <c r="L733" i="5"/>
  <c r="K733" i="5"/>
  <c r="O733" i="5" s="1"/>
  <c r="P733" i="5" s="1"/>
  <c r="J733" i="5"/>
  <c r="N732" i="5"/>
  <c r="P1608" i="6" s="1"/>
  <c r="M732" i="5"/>
  <c r="L732" i="5"/>
  <c r="K732" i="5"/>
  <c r="J732" i="5"/>
  <c r="O732" i="5" s="1"/>
  <c r="N731" i="5"/>
  <c r="P1609" i="6" s="1"/>
  <c r="M731" i="5"/>
  <c r="L731" i="5"/>
  <c r="N1609" i="6" s="1"/>
  <c r="K731" i="5"/>
  <c r="O731" i="5" s="1"/>
  <c r="P731" i="5" s="1"/>
  <c r="Q1609" i="6" s="1"/>
  <c r="A1609" i="8" s="1"/>
  <c r="J731" i="5"/>
  <c r="N730" i="5"/>
  <c r="M730" i="5"/>
  <c r="O1610" i="6" s="1"/>
  <c r="L730" i="5"/>
  <c r="N1610" i="6" s="1"/>
  <c r="K730" i="5"/>
  <c r="J730" i="5"/>
  <c r="O730" i="5" s="1"/>
  <c r="O729" i="5"/>
  <c r="P729" i="5" s="1"/>
  <c r="N729" i="5"/>
  <c r="M729" i="5"/>
  <c r="L729" i="5"/>
  <c r="N1611" i="6" s="1"/>
  <c r="K729" i="5"/>
  <c r="J729" i="5"/>
  <c r="N728" i="5"/>
  <c r="P1612" i="6" s="1"/>
  <c r="M728" i="5"/>
  <c r="O1612" i="6" s="1"/>
  <c r="L728" i="5"/>
  <c r="N1612" i="6" s="1"/>
  <c r="K728" i="5"/>
  <c r="J728" i="5"/>
  <c r="O728" i="5" s="1"/>
  <c r="O727" i="5"/>
  <c r="L1613" i="6" s="1"/>
  <c r="N727" i="5"/>
  <c r="M727" i="5"/>
  <c r="O1613" i="6" s="1"/>
  <c r="L727" i="5"/>
  <c r="N1613" i="6" s="1"/>
  <c r="K727" i="5"/>
  <c r="J727" i="5"/>
  <c r="N726" i="5"/>
  <c r="M726" i="5"/>
  <c r="L726" i="5"/>
  <c r="K726" i="5"/>
  <c r="J726" i="5"/>
  <c r="O726" i="5" s="1"/>
  <c r="N725" i="5"/>
  <c r="M725" i="5"/>
  <c r="L725" i="5"/>
  <c r="K725" i="5"/>
  <c r="O725" i="5" s="1"/>
  <c r="P725" i="5" s="1"/>
  <c r="J725" i="5"/>
  <c r="N724" i="5"/>
  <c r="M724" i="5"/>
  <c r="L724" i="5"/>
  <c r="K724" i="5"/>
  <c r="J724" i="5"/>
  <c r="O724" i="5" s="1"/>
  <c r="N723" i="5"/>
  <c r="P1617" i="6" s="1"/>
  <c r="M723" i="5"/>
  <c r="L723" i="5"/>
  <c r="N1617" i="6" s="1"/>
  <c r="K723" i="5"/>
  <c r="O723" i="5" s="1"/>
  <c r="P723" i="5" s="1"/>
  <c r="Q1617" i="6" s="1"/>
  <c r="A1617" i="8" s="1"/>
  <c r="J723" i="5"/>
  <c r="N722" i="5"/>
  <c r="M722" i="5"/>
  <c r="O1618" i="6" s="1"/>
  <c r="L722" i="5"/>
  <c r="N1618" i="6" s="1"/>
  <c r="K722" i="5"/>
  <c r="J722" i="5"/>
  <c r="O722" i="5" s="1"/>
  <c r="O721" i="5"/>
  <c r="P721" i="5" s="1"/>
  <c r="N721" i="5"/>
  <c r="M721" i="5"/>
  <c r="L721" i="5"/>
  <c r="K721" i="5"/>
  <c r="J721" i="5"/>
  <c r="N720" i="5"/>
  <c r="P1620" i="6" s="1"/>
  <c r="M720" i="5"/>
  <c r="O1620" i="6" s="1"/>
  <c r="L720" i="5"/>
  <c r="N1620" i="6" s="1"/>
  <c r="K720" i="5"/>
  <c r="J720" i="5"/>
  <c r="O720" i="5" s="1"/>
  <c r="O719" i="5"/>
  <c r="L1621" i="6" s="1"/>
  <c r="N719" i="5"/>
  <c r="M719" i="5"/>
  <c r="O1621" i="6" s="1"/>
  <c r="L719" i="5"/>
  <c r="N1621" i="6" s="1"/>
  <c r="K719" i="5"/>
  <c r="J719" i="5"/>
  <c r="N718" i="5"/>
  <c r="M718" i="5"/>
  <c r="L718" i="5"/>
  <c r="K718" i="5"/>
  <c r="J718" i="5"/>
  <c r="O718" i="5" s="1"/>
  <c r="N717" i="5"/>
  <c r="M717" i="5"/>
  <c r="L717" i="5"/>
  <c r="K717" i="5"/>
  <c r="O717" i="5" s="1"/>
  <c r="P717" i="5" s="1"/>
  <c r="J717" i="5"/>
  <c r="N716" i="5"/>
  <c r="M716" i="5"/>
  <c r="L716" i="5"/>
  <c r="K716" i="5"/>
  <c r="J716" i="5"/>
  <c r="O716" i="5" s="1"/>
  <c r="N715" i="5"/>
  <c r="P1625" i="6" s="1"/>
  <c r="M715" i="5"/>
  <c r="L715" i="5"/>
  <c r="N1625" i="6" s="1"/>
  <c r="K715" i="5"/>
  <c r="O715" i="5" s="1"/>
  <c r="P715" i="5" s="1"/>
  <c r="Q1625" i="6" s="1"/>
  <c r="A1625" i="8" s="1"/>
  <c r="J715" i="5"/>
  <c r="N714" i="5"/>
  <c r="M714" i="5"/>
  <c r="O1626" i="6" s="1"/>
  <c r="L714" i="5"/>
  <c r="N1626" i="6" s="1"/>
  <c r="K714" i="5"/>
  <c r="J714" i="5"/>
  <c r="O714" i="5" s="1"/>
  <c r="O713" i="5"/>
  <c r="P713" i="5" s="1"/>
  <c r="N713" i="5"/>
  <c r="P1627" i="6" s="1"/>
  <c r="M713" i="5"/>
  <c r="L713" i="5"/>
  <c r="K713" i="5"/>
  <c r="J713" i="5"/>
  <c r="N712" i="5"/>
  <c r="P1628" i="6" s="1"/>
  <c r="M712" i="5"/>
  <c r="O1628" i="6" s="1"/>
  <c r="L712" i="5"/>
  <c r="N1628" i="6" s="1"/>
  <c r="K712" i="5"/>
  <c r="J712" i="5"/>
  <c r="O712" i="5" s="1"/>
  <c r="O711" i="5"/>
  <c r="L1629" i="6" s="1"/>
  <c r="N711" i="5"/>
  <c r="M711" i="5"/>
  <c r="O1629" i="6" s="1"/>
  <c r="L711" i="5"/>
  <c r="N1629" i="6" s="1"/>
  <c r="K711" i="5"/>
  <c r="J711" i="5"/>
  <c r="N710" i="5"/>
  <c r="M710" i="5"/>
  <c r="L710" i="5"/>
  <c r="K710" i="5"/>
  <c r="J710" i="5"/>
  <c r="O710" i="5" s="1"/>
  <c r="N709" i="5"/>
  <c r="M709" i="5"/>
  <c r="L709" i="5"/>
  <c r="K709" i="5"/>
  <c r="O709" i="5" s="1"/>
  <c r="P709" i="5" s="1"/>
  <c r="J709" i="5"/>
  <c r="N708" i="5"/>
  <c r="P1632" i="6" s="1"/>
  <c r="M708" i="5"/>
  <c r="L708" i="5"/>
  <c r="K708" i="5"/>
  <c r="J708" i="5"/>
  <c r="O708" i="5" s="1"/>
  <c r="P708" i="5" s="1"/>
  <c r="N707" i="5"/>
  <c r="P1633" i="6" s="1"/>
  <c r="M707" i="5"/>
  <c r="L707" i="5"/>
  <c r="N1633" i="6" s="1"/>
  <c r="K707" i="5"/>
  <c r="O707" i="5" s="1"/>
  <c r="P707" i="5" s="1"/>
  <c r="Q1633" i="6" s="1"/>
  <c r="A1633" i="8" s="1"/>
  <c r="J707" i="5"/>
  <c r="N706" i="5"/>
  <c r="M706" i="5"/>
  <c r="O1634" i="6" s="1"/>
  <c r="L706" i="5"/>
  <c r="N1634" i="6" s="1"/>
  <c r="K706" i="5"/>
  <c r="J706" i="5"/>
  <c r="O706" i="5" s="1"/>
  <c r="O705" i="5"/>
  <c r="P705" i="5" s="1"/>
  <c r="N705" i="5"/>
  <c r="M705" i="5"/>
  <c r="O1635" i="6" s="1"/>
  <c r="L705" i="5"/>
  <c r="N1635" i="6" s="1"/>
  <c r="K705" i="5"/>
  <c r="J705" i="5"/>
  <c r="N704" i="5"/>
  <c r="P1636" i="6" s="1"/>
  <c r="M704" i="5"/>
  <c r="O1636" i="6" s="1"/>
  <c r="L704" i="5"/>
  <c r="N1636" i="6" s="1"/>
  <c r="K704" i="5"/>
  <c r="J704" i="5"/>
  <c r="O704" i="5" s="1"/>
  <c r="O703" i="5"/>
  <c r="L1637" i="6" s="1"/>
  <c r="N703" i="5"/>
  <c r="M703" i="5"/>
  <c r="O1637" i="6" s="1"/>
  <c r="L703" i="5"/>
  <c r="N1637" i="6" s="1"/>
  <c r="K703" i="5"/>
  <c r="J703" i="5"/>
  <c r="N702" i="5"/>
  <c r="M702" i="5"/>
  <c r="L702" i="5"/>
  <c r="K702" i="5"/>
  <c r="J702" i="5"/>
  <c r="O702" i="5" s="1"/>
  <c r="P702" i="5" s="1"/>
  <c r="N701" i="5"/>
  <c r="M701" i="5"/>
  <c r="L701" i="5"/>
  <c r="K701" i="5"/>
  <c r="O701" i="5" s="1"/>
  <c r="P701" i="5" s="1"/>
  <c r="J701" i="5"/>
  <c r="N700" i="5"/>
  <c r="P1640" i="6" s="1"/>
  <c r="M700" i="5"/>
  <c r="L700" i="5"/>
  <c r="K700" i="5"/>
  <c r="J700" i="5"/>
  <c r="O700" i="5" s="1"/>
  <c r="N699" i="5"/>
  <c r="P1641" i="6" s="1"/>
  <c r="M699" i="5"/>
  <c r="L699" i="5"/>
  <c r="N1641" i="6" s="1"/>
  <c r="K699" i="5"/>
  <c r="O699" i="5" s="1"/>
  <c r="P699" i="5" s="1"/>
  <c r="Q1641" i="6" s="1"/>
  <c r="A1641" i="8" s="1"/>
  <c r="J699" i="5"/>
  <c r="N698" i="5"/>
  <c r="M698" i="5"/>
  <c r="O1642" i="6" s="1"/>
  <c r="L698" i="5"/>
  <c r="N1642" i="6" s="1"/>
  <c r="K698" i="5"/>
  <c r="J698" i="5"/>
  <c r="O698" i="5" s="1"/>
  <c r="O697" i="5"/>
  <c r="P697" i="5" s="1"/>
  <c r="N697" i="5"/>
  <c r="M697" i="5"/>
  <c r="O1643" i="6" s="1"/>
  <c r="L697" i="5"/>
  <c r="N1643" i="6" s="1"/>
  <c r="K697" i="5"/>
  <c r="J697" i="5"/>
  <c r="N696" i="5"/>
  <c r="P1644" i="6" s="1"/>
  <c r="M696" i="5"/>
  <c r="O1644" i="6" s="1"/>
  <c r="L696" i="5"/>
  <c r="N1644" i="6" s="1"/>
  <c r="K696" i="5"/>
  <c r="J696" i="5"/>
  <c r="O696" i="5" s="1"/>
  <c r="O695" i="5"/>
  <c r="L1645" i="6" s="1"/>
  <c r="N695" i="5"/>
  <c r="M695" i="5"/>
  <c r="O1645" i="6" s="1"/>
  <c r="L695" i="5"/>
  <c r="N1645" i="6" s="1"/>
  <c r="K695" i="5"/>
  <c r="J695" i="5"/>
  <c r="N694" i="5"/>
  <c r="M694" i="5"/>
  <c r="L694" i="5"/>
  <c r="K694" i="5"/>
  <c r="J694" i="5"/>
  <c r="O694" i="5" s="1"/>
  <c r="P694" i="5" s="1"/>
  <c r="Q1646" i="6" s="1"/>
  <c r="A1646" i="8" s="1"/>
  <c r="N693" i="5"/>
  <c r="M693" i="5"/>
  <c r="L693" i="5"/>
  <c r="K693" i="5"/>
  <c r="O693" i="5" s="1"/>
  <c r="P693" i="5" s="1"/>
  <c r="J693" i="5"/>
  <c r="N692" i="5"/>
  <c r="M692" i="5"/>
  <c r="L692" i="5"/>
  <c r="K692" i="5"/>
  <c r="J692" i="5"/>
  <c r="O692" i="5" s="1"/>
  <c r="N691" i="5"/>
  <c r="P1649" i="6" s="1"/>
  <c r="M691" i="5"/>
  <c r="L691" i="5"/>
  <c r="N1649" i="6" s="1"/>
  <c r="K691" i="5"/>
  <c r="O691" i="5" s="1"/>
  <c r="P691" i="5" s="1"/>
  <c r="Q1649" i="6" s="1"/>
  <c r="A1649" i="8" s="1"/>
  <c r="J691" i="5"/>
  <c r="N690" i="5"/>
  <c r="M690" i="5"/>
  <c r="O1650" i="6" s="1"/>
  <c r="L690" i="5"/>
  <c r="N1650" i="6" s="1"/>
  <c r="K690" i="5"/>
  <c r="J690" i="5"/>
  <c r="O690" i="5" s="1"/>
  <c r="O689" i="5"/>
  <c r="P689" i="5" s="1"/>
  <c r="N689" i="5"/>
  <c r="M689" i="5"/>
  <c r="O1651" i="6" s="1"/>
  <c r="L689" i="5"/>
  <c r="K689" i="5"/>
  <c r="J689" i="5"/>
  <c r="N688" i="5"/>
  <c r="P1652" i="6" s="1"/>
  <c r="M688" i="5"/>
  <c r="O1652" i="6" s="1"/>
  <c r="L688" i="5"/>
  <c r="N1652" i="6" s="1"/>
  <c r="K688" i="5"/>
  <c r="J688" i="5"/>
  <c r="O688" i="5" s="1"/>
  <c r="O687" i="5"/>
  <c r="L1653" i="6" s="1"/>
  <c r="N687" i="5"/>
  <c r="M687" i="5"/>
  <c r="O1653" i="6" s="1"/>
  <c r="L687" i="5"/>
  <c r="N1653" i="6" s="1"/>
  <c r="K687" i="5"/>
  <c r="J687" i="5"/>
  <c r="N686" i="5"/>
  <c r="M686" i="5"/>
  <c r="L686" i="5"/>
  <c r="K686" i="5"/>
  <c r="J686" i="5"/>
  <c r="O686" i="5" s="1"/>
  <c r="N685" i="5"/>
  <c r="M685" i="5"/>
  <c r="L685" i="5"/>
  <c r="K685" i="5"/>
  <c r="O685" i="5" s="1"/>
  <c r="P685" i="5" s="1"/>
  <c r="J685" i="5"/>
  <c r="N684" i="5"/>
  <c r="M684" i="5"/>
  <c r="L684" i="5"/>
  <c r="K684" i="5"/>
  <c r="J684" i="5"/>
  <c r="O684" i="5" s="1"/>
  <c r="P684" i="5" s="1"/>
  <c r="N683" i="5"/>
  <c r="P1657" i="6" s="1"/>
  <c r="M683" i="5"/>
  <c r="L683" i="5"/>
  <c r="N1657" i="6" s="1"/>
  <c r="K683" i="5"/>
  <c r="O683" i="5" s="1"/>
  <c r="P683" i="5" s="1"/>
  <c r="Q1657" i="6" s="1"/>
  <c r="A1657" i="8" s="1"/>
  <c r="J683" i="5"/>
  <c r="N682" i="5"/>
  <c r="M682" i="5"/>
  <c r="O1658" i="6" s="1"/>
  <c r="L682" i="5"/>
  <c r="N1658" i="6" s="1"/>
  <c r="K682" i="5"/>
  <c r="J682" i="5"/>
  <c r="O682" i="5" s="1"/>
  <c r="O681" i="5"/>
  <c r="P681" i="5" s="1"/>
  <c r="N681" i="5"/>
  <c r="M681" i="5"/>
  <c r="L681" i="5"/>
  <c r="N1659" i="6" s="1"/>
  <c r="K681" i="5"/>
  <c r="J681" i="5"/>
  <c r="N680" i="5"/>
  <c r="P1660" i="6" s="1"/>
  <c r="M680" i="5"/>
  <c r="O1660" i="6" s="1"/>
  <c r="L680" i="5"/>
  <c r="N1660" i="6" s="1"/>
  <c r="K680" i="5"/>
  <c r="J680" i="5"/>
  <c r="O680" i="5" s="1"/>
  <c r="O679" i="5"/>
  <c r="L1661" i="6" s="1"/>
  <c r="N679" i="5"/>
  <c r="M679" i="5"/>
  <c r="O1661" i="6" s="1"/>
  <c r="L679" i="5"/>
  <c r="N1661" i="6" s="1"/>
  <c r="K679" i="5"/>
  <c r="J679" i="5"/>
  <c r="N678" i="5"/>
  <c r="M678" i="5"/>
  <c r="L678" i="5"/>
  <c r="K678" i="5"/>
  <c r="J678" i="5"/>
  <c r="O678" i="5" s="1"/>
  <c r="P678" i="5" s="1"/>
  <c r="N677" i="5"/>
  <c r="M677" i="5"/>
  <c r="L677" i="5"/>
  <c r="K677" i="5"/>
  <c r="O677" i="5" s="1"/>
  <c r="P677" i="5" s="1"/>
  <c r="J677" i="5"/>
  <c r="N676" i="5"/>
  <c r="M676" i="5"/>
  <c r="L676" i="5"/>
  <c r="K676" i="5"/>
  <c r="J676" i="5"/>
  <c r="O676" i="5" s="1"/>
  <c r="P676" i="5" s="1"/>
  <c r="N675" i="5"/>
  <c r="P1665" i="6" s="1"/>
  <c r="M675" i="5"/>
  <c r="L675" i="5"/>
  <c r="N1665" i="6" s="1"/>
  <c r="K675" i="5"/>
  <c r="O675" i="5" s="1"/>
  <c r="P675" i="5" s="1"/>
  <c r="Q1665" i="6" s="1"/>
  <c r="A1665" i="8" s="1"/>
  <c r="J675" i="5"/>
  <c r="N674" i="5"/>
  <c r="M674" i="5"/>
  <c r="O1666" i="6" s="1"/>
  <c r="L674" i="5"/>
  <c r="N1666" i="6" s="1"/>
  <c r="K674" i="5"/>
  <c r="J674" i="5"/>
  <c r="O674" i="5" s="1"/>
  <c r="O673" i="5"/>
  <c r="P673" i="5" s="1"/>
  <c r="N673" i="5"/>
  <c r="M673" i="5"/>
  <c r="L673" i="5"/>
  <c r="N1667" i="6" s="1"/>
  <c r="K673" i="5"/>
  <c r="J673" i="5"/>
  <c r="N672" i="5"/>
  <c r="P1668" i="6" s="1"/>
  <c r="M672" i="5"/>
  <c r="O1668" i="6" s="1"/>
  <c r="L672" i="5"/>
  <c r="N1668" i="6" s="1"/>
  <c r="K672" i="5"/>
  <c r="J672" i="5"/>
  <c r="O672" i="5" s="1"/>
  <c r="O671" i="5"/>
  <c r="L1669" i="6" s="1"/>
  <c r="N671" i="5"/>
  <c r="M671" i="5"/>
  <c r="O1669" i="6" s="1"/>
  <c r="L671" i="5"/>
  <c r="N1669" i="6" s="1"/>
  <c r="K671" i="5"/>
  <c r="J671" i="5"/>
  <c r="N670" i="5"/>
  <c r="M670" i="5"/>
  <c r="L670" i="5"/>
  <c r="K670" i="5"/>
  <c r="J670" i="5"/>
  <c r="O670" i="5" s="1"/>
  <c r="P670" i="5" s="1"/>
  <c r="N669" i="5"/>
  <c r="M669" i="5"/>
  <c r="L669" i="5"/>
  <c r="K669" i="5"/>
  <c r="O669" i="5" s="1"/>
  <c r="P669" i="5" s="1"/>
  <c r="J669" i="5"/>
  <c r="N668" i="5"/>
  <c r="P1672" i="6" s="1"/>
  <c r="M668" i="5"/>
  <c r="L668" i="5"/>
  <c r="K668" i="5"/>
  <c r="J668" i="5"/>
  <c r="O668" i="5" s="1"/>
  <c r="N667" i="5"/>
  <c r="P1673" i="6" s="1"/>
  <c r="M667" i="5"/>
  <c r="L667" i="5"/>
  <c r="N1673" i="6" s="1"/>
  <c r="K667" i="5"/>
  <c r="O667" i="5" s="1"/>
  <c r="P667" i="5" s="1"/>
  <c r="Q1673" i="6" s="1"/>
  <c r="A1673" i="8" s="1"/>
  <c r="J667" i="5"/>
  <c r="N666" i="5"/>
  <c r="M666" i="5"/>
  <c r="O1674" i="6" s="1"/>
  <c r="L666" i="5"/>
  <c r="N1674" i="6" s="1"/>
  <c r="K666" i="5"/>
  <c r="J666" i="5"/>
  <c r="O666" i="5" s="1"/>
  <c r="O665" i="5"/>
  <c r="P665" i="5" s="1"/>
  <c r="N665" i="5"/>
  <c r="M665" i="5"/>
  <c r="O1675" i="6" s="1"/>
  <c r="L665" i="5"/>
  <c r="N1675" i="6" s="1"/>
  <c r="K665" i="5"/>
  <c r="J665" i="5"/>
  <c r="N664" i="5"/>
  <c r="P1676" i="6" s="1"/>
  <c r="M664" i="5"/>
  <c r="O1676" i="6" s="1"/>
  <c r="L664" i="5"/>
  <c r="N1676" i="6" s="1"/>
  <c r="K664" i="5"/>
  <c r="J664" i="5"/>
  <c r="O664" i="5" s="1"/>
  <c r="O663" i="5"/>
  <c r="P663" i="5" s="1"/>
  <c r="N663" i="5"/>
  <c r="M663" i="5"/>
  <c r="L663" i="5"/>
  <c r="N1677" i="6" s="1"/>
  <c r="K663" i="5"/>
  <c r="J663" i="5"/>
  <c r="N662" i="5"/>
  <c r="P1678" i="6" s="1"/>
  <c r="M662" i="5"/>
  <c r="L662" i="5"/>
  <c r="K662" i="5"/>
  <c r="J662" i="5"/>
  <c r="O662" i="5" s="1"/>
  <c r="N661" i="5"/>
  <c r="M661" i="5"/>
  <c r="L661" i="5"/>
  <c r="K661" i="5"/>
  <c r="O661" i="5" s="1"/>
  <c r="P661" i="5" s="1"/>
  <c r="J661" i="5"/>
  <c r="N660" i="5"/>
  <c r="M660" i="5"/>
  <c r="L660" i="5"/>
  <c r="K660" i="5"/>
  <c r="J660" i="5"/>
  <c r="O660" i="5" s="1"/>
  <c r="P660" i="5" s="1"/>
  <c r="N659" i="5"/>
  <c r="P1681" i="6" s="1"/>
  <c r="M659" i="5"/>
  <c r="O1681" i="6" s="1"/>
  <c r="L659" i="5"/>
  <c r="N1681" i="6" s="1"/>
  <c r="K659" i="5"/>
  <c r="O659" i="5" s="1"/>
  <c r="P659" i="5" s="1"/>
  <c r="Q1681" i="6" s="1"/>
  <c r="A1681" i="8" s="1"/>
  <c r="J659" i="5"/>
  <c r="N658" i="5"/>
  <c r="P1682" i="6" s="1"/>
  <c r="M658" i="5"/>
  <c r="O1682" i="6" s="1"/>
  <c r="L658" i="5"/>
  <c r="N1682" i="6" s="1"/>
  <c r="K658" i="5"/>
  <c r="J658" i="5"/>
  <c r="O658" i="5" s="1"/>
  <c r="O657" i="5"/>
  <c r="L1683" i="6" s="1"/>
  <c r="N657" i="5"/>
  <c r="P1683" i="6" s="1"/>
  <c r="M657" i="5"/>
  <c r="O1683" i="6" s="1"/>
  <c r="L657" i="5"/>
  <c r="N1683" i="6" s="1"/>
  <c r="K657" i="5"/>
  <c r="J657" i="5"/>
  <c r="N656" i="5"/>
  <c r="P1684" i="6" s="1"/>
  <c r="M656" i="5"/>
  <c r="O1684" i="6" s="1"/>
  <c r="L656" i="5"/>
  <c r="N1684" i="6" s="1"/>
  <c r="K656" i="5"/>
  <c r="J656" i="5"/>
  <c r="O656" i="5" s="1"/>
  <c r="O655" i="5"/>
  <c r="P655" i="5" s="1"/>
  <c r="N655" i="5"/>
  <c r="M655" i="5"/>
  <c r="L655" i="5"/>
  <c r="K655" i="5"/>
  <c r="J655" i="5"/>
  <c r="N654" i="5"/>
  <c r="P1686" i="6" s="1"/>
  <c r="M654" i="5"/>
  <c r="L654" i="5"/>
  <c r="K654" i="5"/>
  <c r="J654" i="5"/>
  <c r="O654" i="5" s="1"/>
  <c r="N653" i="5"/>
  <c r="M653" i="5"/>
  <c r="L653" i="5"/>
  <c r="K653" i="5"/>
  <c r="O653" i="5" s="1"/>
  <c r="P653" i="5" s="1"/>
  <c r="Q1687" i="6" s="1"/>
  <c r="A1687" i="8" s="1"/>
  <c r="J653" i="5"/>
  <c r="N652" i="5"/>
  <c r="P1688" i="6" s="1"/>
  <c r="M652" i="5"/>
  <c r="L652" i="5"/>
  <c r="K652" i="5"/>
  <c r="J652" i="5"/>
  <c r="O652" i="5" s="1"/>
  <c r="P652" i="5" s="1"/>
  <c r="N651" i="5"/>
  <c r="P1689" i="6" s="1"/>
  <c r="M651" i="5"/>
  <c r="O1689" i="6" s="1"/>
  <c r="L651" i="5"/>
  <c r="N1689" i="6" s="1"/>
  <c r="K651" i="5"/>
  <c r="O651" i="5" s="1"/>
  <c r="P651" i="5" s="1"/>
  <c r="Q1689" i="6" s="1"/>
  <c r="A1689" i="8" s="1"/>
  <c r="J651" i="5"/>
  <c r="N650" i="5"/>
  <c r="P1690" i="6" s="1"/>
  <c r="M650" i="5"/>
  <c r="O1690" i="6" s="1"/>
  <c r="L650" i="5"/>
  <c r="N1690" i="6" s="1"/>
  <c r="K650" i="5"/>
  <c r="J650" i="5"/>
  <c r="O650" i="5" s="1"/>
  <c r="O649" i="5"/>
  <c r="L1691" i="6" s="1"/>
  <c r="N649" i="5"/>
  <c r="P1691" i="6" s="1"/>
  <c r="M649" i="5"/>
  <c r="O1691" i="6" s="1"/>
  <c r="L649" i="5"/>
  <c r="N1691" i="6" s="1"/>
  <c r="K649" i="5"/>
  <c r="J649" i="5"/>
  <c r="N648" i="5"/>
  <c r="P1692" i="6" s="1"/>
  <c r="M648" i="5"/>
  <c r="O1692" i="6" s="1"/>
  <c r="L648" i="5"/>
  <c r="N1692" i="6" s="1"/>
  <c r="K648" i="5"/>
  <c r="J648" i="5"/>
  <c r="O648" i="5" s="1"/>
  <c r="O647" i="5"/>
  <c r="L1693" i="6" s="1"/>
  <c r="N647" i="5"/>
  <c r="P1693" i="6" s="1"/>
  <c r="M647" i="5"/>
  <c r="O1693" i="6" s="1"/>
  <c r="L647" i="5"/>
  <c r="N1693" i="6" s="1"/>
  <c r="K647" i="5"/>
  <c r="J647" i="5"/>
  <c r="N646" i="5"/>
  <c r="M646" i="5"/>
  <c r="L646" i="5"/>
  <c r="K646" i="5"/>
  <c r="J646" i="5"/>
  <c r="O646" i="5" s="1"/>
  <c r="P646" i="5" s="1"/>
  <c r="N645" i="5"/>
  <c r="M645" i="5"/>
  <c r="L645" i="5"/>
  <c r="K645" i="5"/>
  <c r="O645" i="5" s="1"/>
  <c r="P645" i="5" s="1"/>
  <c r="J645" i="5"/>
  <c r="N644" i="5"/>
  <c r="P1696" i="6" s="1"/>
  <c r="M644" i="5"/>
  <c r="L644" i="5"/>
  <c r="K644" i="5"/>
  <c r="J644" i="5"/>
  <c r="O644" i="5" s="1"/>
  <c r="N643" i="5"/>
  <c r="M643" i="5"/>
  <c r="L643" i="5"/>
  <c r="N1697" i="6" s="1"/>
  <c r="K643" i="5"/>
  <c r="O643" i="5" s="1"/>
  <c r="P643" i="5" s="1"/>
  <c r="Q1697" i="6" s="1"/>
  <c r="A1697" i="8" s="1"/>
  <c r="J643" i="5"/>
  <c r="N642" i="5"/>
  <c r="M642" i="5"/>
  <c r="L642" i="5"/>
  <c r="N1698" i="6" s="1"/>
  <c r="K642" i="5"/>
  <c r="J642" i="5"/>
  <c r="O642" i="5" s="1"/>
  <c r="P642" i="5" s="1"/>
  <c r="O641" i="5"/>
  <c r="L1699" i="6" s="1"/>
  <c r="N641" i="5"/>
  <c r="P1699" i="6" s="1"/>
  <c r="M641" i="5"/>
  <c r="L641" i="5"/>
  <c r="K641" i="5"/>
  <c r="J641" i="5"/>
  <c r="N640" i="5"/>
  <c r="P1700" i="6" s="1"/>
  <c r="M640" i="5"/>
  <c r="O1700" i="6" s="1"/>
  <c r="L640" i="5"/>
  <c r="N1700" i="6" s="1"/>
  <c r="K640" i="5"/>
  <c r="J640" i="5"/>
  <c r="O640" i="5" s="1"/>
  <c r="O639" i="5"/>
  <c r="L1701" i="6" s="1"/>
  <c r="N639" i="5"/>
  <c r="P1701" i="6" s="1"/>
  <c r="M639" i="5"/>
  <c r="O1701" i="6" s="1"/>
  <c r="L639" i="5"/>
  <c r="N1701" i="6" s="1"/>
  <c r="K639" i="5"/>
  <c r="J639" i="5"/>
  <c r="N638" i="5"/>
  <c r="M638" i="5"/>
  <c r="L638" i="5"/>
  <c r="N1702" i="6" s="1"/>
  <c r="K638" i="5"/>
  <c r="J638" i="5"/>
  <c r="O638" i="5" s="1"/>
  <c r="P638" i="5" s="1"/>
  <c r="N637" i="5"/>
  <c r="M637" i="5"/>
  <c r="L637" i="5"/>
  <c r="N1703" i="6" s="1"/>
  <c r="K637" i="5"/>
  <c r="O637" i="5" s="1"/>
  <c r="P637" i="5" s="1"/>
  <c r="Q1703" i="6" s="1"/>
  <c r="A1703" i="8" s="1"/>
  <c r="J637" i="5"/>
  <c r="N636" i="5"/>
  <c r="P1704" i="6" s="1"/>
  <c r="M636" i="5"/>
  <c r="L636" i="5"/>
  <c r="K636" i="5"/>
  <c r="J636" i="5"/>
  <c r="O636" i="5" s="1"/>
  <c r="N635" i="5"/>
  <c r="M635" i="5"/>
  <c r="L635" i="5"/>
  <c r="N1705" i="6" s="1"/>
  <c r="K635" i="5"/>
  <c r="O635" i="5" s="1"/>
  <c r="J635" i="5"/>
  <c r="N634" i="5"/>
  <c r="M634" i="5"/>
  <c r="L634" i="5"/>
  <c r="K634" i="5"/>
  <c r="J634" i="5"/>
  <c r="O634" i="5" s="1"/>
  <c r="P634" i="5" s="1"/>
  <c r="O633" i="5"/>
  <c r="P633" i="5" s="1"/>
  <c r="N633" i="5"/>
  <c r="M633" i="5"/>
  <c r="L633" i="5"/>
  <c r="K633" i="5"/>
  <c r="J633" i="5"/>
  <c r="N632" i="5"/>
  <c r="P1708" i="6" s="1"/>
  <c r="M632" i="5"/>
  <c r="O1708" i="6" s="1"/>
  <c r="L632" i="5"/>
  <c r="N1708" i="6" s="1"/>
  <c r="K632" i="5"/>
  <c r="J632" i="5"/>
  <c r="O632" i="5" s="1"/>
  <c r="O631" i="5"/>
  <c r="L1709" i="6" s="1"/>
  <c r="N631" i="5"/>
  <c r="P1709" i="6" s="1"/>
  <c r="M631" i="5"/>
  <c r="O1709" i="6" s="1"/>
  <c r="L631" i="5"/>
  <c r="N1709" i="6" s="1"/>
  <c r="K631" i="5"/>
  <c r="J631" i="5"/>
  <c r="N630" i="5"/>
  <c r="M630" i="5"/>
  <c r="L630" i="5"/>
  <c r="K630" i="5"/>
  <c r="J630" i="5"/>
  <c r="O630" i="5" s="1"/>
  <c r="P630" i="5" s="1"/>
  <c r="N629" i="5"/>
  <c r="P1711" i="6" s="1"/>
  <c r="M629" i="5"/>
  <c r="L629" i="5"/>
  <c r="N1711" i="6" s="1"/>
  <c r="K629" i="5"/>
  <c r="O629" i="5" s="1"/>
  <c r="P629" i="5" s="1"/>
  <c r="J629" i="5"/>
  <c r="N628" i="5"/>
  <c r="P1712" i="6" s="1"/>
  <c r="M628" i="5"/>
  <c r="L628" i="5"/>
  <c r="K628" i="5"/>
  <c r="J628" i="5"/>
  <c r="O628" i="5" s="1"/>
  <c r="N627" i="5"/>
  <c r="M627" i="5"/>
  <c r="L627" i="5"/>
  <c r="N1713" i="6" s="1"/>
  <c r="K627" i="5"/>
  <c r="O627" i="5" s="1"/>
  <c r="P627" i="5" s="1"/>
  <c r="J627" i="5"/>
  <c r="N626" i="5"/>
  <c r="M626" i="5"/>
  <c r="L626" i="5"/>
  <c r="K626" i="5"/>
  <c r="J626" i="5"/>
  <c r="O626" i="5" s="1"/>
  <c r="P626" i="5" s="1"/>
  <c r="O625" i="5"/>
  <c r="L1715" i="6" s="1"/>
  <c r="N625" i="5"/>
  <c r="P1715" i="6" s="1"/>
  <c r="M625" i="5"/>
  <c r="L625" i="5"/>
  <c r="K625" i="5"/>
  <c r="J625" i="5"/>
  <c r="N624" i="5"/>
  <c r="P1716" i="6" s="1"/>
  <c r="M624" i="5"/>
  <c r="O1716" i="6" s="1"/>
  <c r="L624" i="5"/>
  <c r="N1716" i="6" s="1"/>
  <c r="K624" i="5"/>
  <c r="J624" i="5"/>
  <c r="O624" i="5" s="1"/>
  <c r="O623" i="5"/>
  <c r="L1717" i="6" s="1"/>
  <c r="N623" i="5"/>
  <c r="P1717" i="6" s="1"/>
  <c r="M623" i="5"/>
  <c r="O1717" i="6" s="1"/>
  <c r="L623" i="5"/>
  <c r="N1717" i="6" s="1"/>
  <c r="K623" i="5"/>
  <c r="J623" i="5"/>
  <c r="N622" i="5"/>
  <c r="M622" i="5"/>
  <c r="O1718" i="6" s="1"/>
  <c r="L622" i="5"/>
  <c r="N1718" i="6" s="1"/>
  <c r="K622" i="5"/>
  <c r="J622" i="5"/>
  <c r="O622" i="5" s="1"/>
  <c r="P622" i="5" s="1"/>
  <c r="N621" i="5"/>
  <c r="M621" i="5"/>
  <c r="L621" i="5"/>
  <c r="N1719" i="6" s="1"/>
  <c r="K621" i="5"/>
  <c r="O621" i="5" s="1"/>
  <c r="P621" i="5" s="1"/>
  <c r="Q1719" i="6" s="1"/>
  <c r="A1719" i="8" s="1"/>
  <c r="J621" i="5"/>
  <c r="N620" i="5"/>
  <c r="P1720" i="6" s="1"/>
  <c r="M620" i="5"/>
  <c r="L620" i="5"/>
  <c r="K620" i="5"/>
  <c r="J620" i="5"/>
  <c r="O620" i="5" s="1"/>
  <c r="N619" i="5"/>
  <c r="M619" i="5"/>
  <c r="L619" i="5"/>
  <c r="N1721" i="6" s="1"/>
  <c r="K619" i="5"/>
  <c r="O619" i="5" s="1"/>
  <c r="J619" i="5"/>
  <c r="N618" i="5"/>
  <c r="M618" i="5"/>
  <c r="L618" i="5"/>
  <c r="K618" i="5"/>
  <c r="J618" i="5"/>
  <c r="O618" i="5" s="1"/>
  <c r="P618" i="5" s="1"/>
  <c r="O617" i="5"/>
  <c r="P617" i="5" s="1"/>
  <c r="N617" i="5"/>
  <c r="P1723" i="6" s="1"/>
  <c r="M617" i="5"/>
  <c r="O1723" i="6" s="1"/>
  <c r="L617" i="5"/>
  <c r="K617" i="5"/>
  <c r="J617" i="5"/>
  <c r="N616" i="5"/>
  <c r="P1724" i="6" s="1"/>
  <c r="M616" i="5"/>
  <c r="O1724" i="6" s="1"/>
  <c r="L616" i="5"/>
  <c r="N1724" i="6" s="1"/>
  <c r="K616" i="5"/>
  <c r="J616" i="5"/>
  <c r="O616" i="5" s="1"/>
  <c r="O615" i="5"/>
  <c r="L1725" i="6" s="1"/>
  <c r="N615" i="5"/>
  <c r="P1725" i="6" s="1"/>
  <c r="M615" i="5"/>
  <c r="O1725" i="6" s="1"/>
  <c r="L615" i="5"/>
  <c r="N1725" i="6" s="1"/>
  <c r="K615" i="5"/>
  <c r="J615" i="5"/>
  <c r="N614" i="5"/>
  <c r="M614" i="5"/>
  <c r="L614" i="5"/>
  <c r="K614" i="5"/>
  <c r="J614" i="5"/>
  <c r="O614" i="5" s="1"/>
  <c r="P614" i="5" s="1"/>
  <c r="N613" i="5"/>
  <c r="M613" i="5"/>
  <c r="L613" i="5"/>
  <c r="K613" i="5"/>
  <c r="O613" i="5" s="1"/>
  <c r="P613" i="5" s="1"/>
  <c r="J613" i="5"/>
  <c r="N612" i="5"/>
  <c r="P1728" i="6" s="1"/>
  <c r="M612" i="5"/>
  <c r="L612" i="5"/>
  <c r="K612" i="5"/>
  <c r="J612" i="5"/>
  <c r="O612" i="5" s="1"/>
  <c r="N611" i="5"/>
  <c r="M611" i="5"/>
  <c r="L611" i="5"/>
  <c r="N1729" i="6" s="1"/>
  <c r="K611" i="5"/>
  <c r="O611" i="5" s="1"/>
  <c r="J611" i="5"/>
  <c r="N610" i="5"/>
  <c r="M610" i="5"/>
  <c r="L610" i="5"/>
  <c r="K610" i="5"/>
  <c r="J610" i="5"/>
  <c r="O610" i="5" s="1"/>
  <c r="P610" i="5" s="1"/>
  <c r="O609" i="5"/>
  <c r="P609" i="5" s="1"/>
  <c r="N609" i="5"/>
  <c r="P1731" i="6" s="1"/>
  <c r="M609" i="5"/>
  <c r="O1731" i="6" s="1"/>
  <c r="L609" i="5"/>
  <c r="K609" i="5"/>
  <c r="J609" i="5"/>
  <c r="N608" i="5"/>
  <c r="P1732" i="6" s="1"/>
  <c r="M608" i="5"/>
  <c r="O1732" i="6" s="1"/>
  <c r="L608" i="5"/>
  <c r="N1732" i="6" s="1"/>
  <c r="K608" i="5"/>
  <c r="J608" i="5"/>
  <c r="O608" i="5" s="1"/>
  <c r="O607" i="5"/>
  <c r="L1733" i="6" s="1"/>
  <c r="N607" i="5"/>
  <c r="P1733" i="6" s="1"/>
  <c r="M607" i="5"/>
  <c r="O1733" i="6" s="1"/>
  <c r="L607" i="5"/>
  <c r="N1733" i="6" s="1"/>
  <c r="K607" i="5"/>
  <c r="J607" i="5"/>
  <c r="N606" i="5"/>
  <c r="M606" i="5"/>
  <c r="L606" i="5"/>
  <c r="K606" i="5"/>
  <c r="J606" i="5"/>
  <c r="O606" i="5" s="1"/>
  <c r="P606" i="5" s="1"/>
  <c r="N605" i="5"/>
  <c r="M605" i="5"/>
  <c r="L605" i="5"/>
  <c r="K605" i="5"/>
  <c r="O605" i="5" s="1"/>
  <c r="P605" i="5" s="1"/>
  <c r="J605" i="5"/>
  <c r="N604" i="5"/>
  <c r="P1736" i="6" s="1"/>
  <c r="M604" i="5"/>
  <c r="L604" i="5"/>
  <c r="K604" i="5"/>
  <c r="J604" i="5"/>
  <c r="O604" i="5" s="1"/>
  <c r="N603" i="5"/>
  <c r="M603" i="5"/>
  <c r="L603" i="5"/>
  <c r="N1737" i="6" s="1"/>
  <c r="K603" i="5"/>
  <c r="O603" i="5" s="1"/>
  <c r="J603" i="5"/>
  <c r="N602" i="5"/>
  <c r="M602" i="5"/>
  <c r="L602" i="5"/>
  <c r="K602" i="5"/>
  <c r="J602" i="5"/>
  <c r="O602" i="5" s="1"/>
  <c r="P602" i="5" s="1"/>
  <c r="O601" i="5"/>
  <c r="P601" i="5" s="1"/>
  <c r="N601" i="5"/>
  <c r="P1739" i="6" s="1"/>
  <c r="M601" i="5"/>
  <c r="O1739" i="6" s="1"/>
  <c r="L601" i="5"/>
  <c r="K601" i="5"/>
  <c r="J601" i="5"/>
  <c r="N600" i="5"/>
  <c r="P1740" i="6" s="1"/>
  <c r="M600" i="5"/>
  <c r="O1740" i="6" s="1"/>
  <c r="L600" i="5"/>
  <c r="N1740" i="6" s="1"/>
  <c r="K600" i="5"/>
  <c r="J600" i="5"/>
  <c r="O600" i="5" s="1"/>
  <c r="O599" i="5"/>
  <c r="L1741" i="6" s="1"/>
  <c r="N599" i="5"/>
  <c r="P1741" i="6" s="1"/>
  <c r="M599" i="5"/>
  <c r="O1741" i="6" s="1"/>
  <c r="L599" i="5"/>
  <c r="N1741" i="6" s="1"/>
  <c r="K599" i="5"/>
  <c r="J599" i="5"/>
  <c r="N598" i="5"/>
  <c r="M598" i="5"/>
  <c r="L598" i="5"/>
  <c r="K598" i="5"/>
  <c r="J598" i="5"/>
  <c r="O598" i="5" s="1"/>
  <c r="P598" i="5" s="1"/>
  <c r="N597" i="5"/>
  <c r="M597" i="5"/>
  <c r="L597" i="5"/>
  <c r="K597" i="5"/>
  <c r="O597" i="5" s="1"/>
  <c r="P597" i="5" s="1"/>
  <c r="J597" i="5"/>
  <c r="N596" i="5"/>
  <c r="P1744" i="6" s="1"/>
  <c r="M596" i="5"/>
  <c r="L596" i="5"/>
  <c r="K596" i="5"/>
  <c r="J596" i="5"/>
  <c r="O596" i="5" s="1"/>
  <c r="N595" i="5"/>
  <c r="M595" i="5"/>
  <c r="L595" i="5"/>
  <c r="N1745" i="6" s="1"/>
  <c r="K595" i="5"/>
  <c r="O595" i="5" s="1"/>
  <c r="J595" i="5"/>
  <c r="N594" i="5"/>
  <c r="M594" i="5"/>
  <c r="L594" i="5"/>
  <c r="K594" i="5"/>
  <c r="J594" i="5"/>
  <c r="O594" i="5" s="1"/>
  <c r="P594" i="5" s="1"/>
  <c r="O593" i="5"/>
  <c r="P593" i="5" s="1"/>
  <c r="N593" i="5"/>
  <c r="P1747" i="6" s="1"/>
  <c r="M593" i="5"/>
  <c r="O1747" i="6" s="1"/>
  <c r="L593" i="5"/>
  <c r="K593" i="5"/>
  <c r="J593" i="5"/>
  <c r="N592" i="5"/>
  <c r="P1748" i="6" s="1"/>
  <c r="M592" i="5"/>
  <c r="O1748" i="6" s="1"/>
  <c r="L592" i="5"/>
  <c r="N1748" i="6" s="1"/>
  <c r="K592" i="5"/>
  <c r="J592" i="5"/>
  <c r="O592" i="5" s="1"/>
  <c r="O591" i="5"/>
  <c r="L1749" i="6" s="1"/>
  <c r="N591" i="5"/>
  <c r="P1749" i="6" s="1"/>
  <c r="M591" i="5"/>
  <c r="O1749" i="6" s="1"/>
  <c r="L591" i="5"/>
  <c r="N1749" i="6" s="1"/>
  <c r="K591" i="5"/>
  <c r="J591" i="5"/>
  <c r="N590" i="5"/>
  <c r="M590" i="5"/>
  <c r="L590" i="5"/>
  <c r="K590" i="5"/>
  <c r="J590" i="5"/>
  <c r="O590" i="5" s="1"/>
  <c r="P590" i="5" s="1"/>
  <c r="N589" i="5"/>
  <c r="M589" i="5"/>
  <c r="L589" i="5"/>
  <c r="K589" i="5"/>
  <c r="O589" i="5" s="1"/>
  <c r="P589" i="5" s="1"/>
  <c r="J589" i="5"/>
  <c r="N588" i="5"/>
  <c r="P1752" i="6" s="1"/>
  <c r="M588" i="5"/>
  <c r="L588" i="5"/>
  <c r="K588" i="5"/>
  <c r="J588" i="5"/>
  <c r="O588" i="5" s="1"/>
  <c r="N587" i="5"/>
  <c r="M587" i="5"/>
  <c r="L587" i="5"/>
  <c r="N1753" i="6" s="1"/>
  <c r="K587" i="5"/>
  <c r="O587" i="5" s="1"/>
  <c r="P587" i="5" s="1"/>
  <c r="J587" i="5"/>
  <c r="N586" i="5"/>
  <c r="M586" i="5"/>
  <c r="L586" i="5"/>
  <c r="N1754" i="6" s="1"/>
  <c r="K586" i="5"/>
  <c r="J586" i="5"/>
  <c r="O586" i="5" s="1"/>
  <c r="P586" i="5" s="1"/>
  <c r="O585" i="5"/>
  <c r="L1755" i="6" s="1"/>
  <c r="N585" i="5"/>
  <c r="P1755" i="6" s="1"/>
  <c r="M585" i="5"/>
  <c r="L585" i="5"/>
  <c r="K585" i="5"/>
  <c r="J585" i="5"/>
  <c r="N584" i="5"/>
  <c r="P1756" i="6" s="1"/>
  <c r="M584" i="5"/>
  <c r="O1756" i="6" s="1"/>
  <c r="L584" i="5"/>
  <c r="N1756" i="6" s="1"/>
  <c r="K584" i="5"/>
  <c r="J584" i="5"/>
  <c r="O584" i="5" s="1"/>
  <c r="O583" i="5"/>
  <c r="L1757" i="6" s="1"/>
  <c r="N583" i="5"/>
  <c r="M583" i="5"/>
  <c r="O1757" i="6" s="1"/>
  <c r="L583" i="5"/>
  <c r="K583" i="5"/>
  <c r="J583" i="5"/>
  <c r="N582" i="5"/>
  <c r="P1758" i="6" s="1"/>
  <c r="M582" i="5"/>
  <c r="L582" i="5"/>
  <c r="N1758" i="6" s="1"/>
  <c r="K582" i="5"/>
  <c r="J582" i="5"/>
  <c r="O582" i="5" s="1"/>
  <c r="P582" i="5" s="1"/>
  <c r="N581" i="5"/>
  <c r="P1759" i="6" s="1"/>
  <c r="M581" i="5"/>
  <c r="O1759" i="6" s="1"/>
  <c r="L581" i="5"/>
  <c r="K581" i="5"/>
  <c r="O581" i="5" s="1"/>
  <c r="J581" i="5"/>
  <c r="N580" i="5"/>
  <c r="M580" i="5"/>
  <c r="L580" i="5"/>
  <c r="K580" i="5"/>
  <c r="J580" i="5"/>
  <c r="O580" i="5" s="1"/>
  <c r="N579" i="5"/>
  <c r="M579" i="5"/>
  <c r="L579" i="5"/>
  <c r="K579" i="5"/>
  <c r="O579" i="5" s="1"/>
  <c r="P579" i="5" s="1"/>
  <c r="J579" i="5"/>
  <c r="N578" i="5"/>
  <c r="P1762" i="6" s="1"/>
  <c r="M578" i="5"/>
  <c r="O1762" i="6" s="1"/>
  <c r="L578" i="5"/>
  <c r="N1762" i="6" s="1"/>
  <c r="K578" i="5"/>
  <c r="J578" i="5"/>
  <c r="O578" i="5" s="1"/>
  <c r="P578" i="5" s="1"/>
  <c r="O577" i="5"/>
  <c r="P577" i="5" s="1"/>
  <c r="Q1763" i="6" s="1"/>
  <c r="A1763" i="8" s="1"/>
  <c r="N577" i="5"/>
  <c r="M577" i="5"/>
  <c r="L577" i="5"/>
  <c r="N1763" i="6" s="1"/>
  <c r="K577" i="5"/>
  <c r="J577" i="5"/>
  <c r="N576" i="5"/>
  <c r="P1764" i="6" s="1"/>
  <c r="M576" i="5"/>
  <c r="O1764" i="6" s="1"/>
  <c r="L576" i="5"/>
  <c r="N1764" i="6" s="1"/>
  <c r="K576" i="5"/>
  <c r="J576" i="5"/>
  <c r="O576" i="5" s="1"/>
  <c r="O575" i="5"/>
  <c r="L1765" i="6" s="1"/>
  <c r="N575" i="5"/>
  <c r="M575" i="5"/>
  <c r="L575" i="5"/>
  <c r="K575" i="5"/>
  <c r="J575" i="5"/>
  <c r="N574" i="5"/>
  <c r="M574" i="5"/>
  <c r="L574" i="5"/>
  <c r="K574" i="5"/>
  <c r="J574" i="5"/>
  <c r="O574" i="5" s="1"/>
  <c r="P574" i="5" s="1"/>
  <c r="N573" i="5"/>
  <c r="M573" i="5"/>
  <c r="L573" i="5"/>
  <c r="K573" i="5"/>
  <c r="O573" i="5" s="1"/>
  <c r="P573" i="5" s="1"/>
  <c r="J573" i="5"/>
  <c r="N572" i="5"/>
  <c r="P1768" i="6" s="1"/>
  <c r="M572" i="5"/>
  <c r="L572" i="5"/>
  <c r="N1768" i="6" s="1"/>
  <c r="K572" i="5"/>
  <c r="J572" i="5"/>
  <c r="O572" i="5" s="1"/>
  <c r="N571" i="5"/>
  <c r="M571" i="5"/>
  <c r="L571" i="5"/>
  <c r="K571" i="5"/>
  <c r="O571" i="5" s="1"/>
  <c r="P571" i="5" s="1"/>
  <c r="J571" i="5"/>
  <c r="N570" i="5"/>
  <c r="P1770" i="6" s="1"/>
  <c r="M570" i="5"/>
  <c r="O1770" i="6" s="1"/>
  <c r="L570" i="5"/>
  <c r="K570" i="5"/>
  <c r="J570" i="5"/>
  <c r="O570" i="5" s="1"/>
  <c r="O569" i="5"/>
  <c r="P569" i="5" s="1"/>
  <c r="Q1771" i="6" s="1"/>
  <c r="A1771" i="8" s="1"/>
  <c r="N569" i="5"/>
  <c r="P1771" i="6" s="1"/>
  <c r="M569" i="5"/>
  <c r="L569" i="5"/>
  <c r="K569" i="5"/>
  <c r="J569" i="5"/>
  <c r="N568" i="5"/>
  <c r="P1772" i="6" s="1"/>
  <c r="M568" i="5"/>
  <c r="O1772" i="6" s="1"/>
  <c r="L568" i="5"/>
  <c r="N1772" i="6" s="1"/>
  <c r="K568" i="5"/>
  <c r="J568" i="5"/>
  <c r="O568" i="5" s="1"/>
  <c r="O567" i="5"/>
  <c r="P567" i="5" s="1"/>
  <c r="N567" i="5"/>
  <c r="M567" i="5"/>
  <c r="L567" i="5"/>
  <c r="K567" i="5"/>
  <c r="J567" i="5"/>
  <c r="N566" i="5"/>
  <c r="M566" i="5"/>
  <c r="L566" i="5"/>
  <c r="K566" i="5"/>
  <c r="J566" i="5"/>
  <c r="O566" i="5" s="1"/>
  <c r="P566" i="5" s="1"/>
  <c r="N565" i="5"/>
  <c r="M565" i="5"/>
  <c r="L565" i="5"/>
  <c r="K565" i="5"/>
  <c r="O565" i="5" s="1"/>
  <c r="J565" i="5"/>
  <c r="N564" i="5"/>
  <c r="P1776" i="6" s="1"/>
  <c r="M564" i="5"/>
  <c r="L564" i="5"/>
  <c r="N1776" i="6" s="1"/>
  <c r="K564" i="5"/>
  <c r="J564" i="5"/>
  <c r="O564" i="5" s="1"/>
  <c r="N563" i="5"/>
  <c r="M563" i="5"/>
  <c r="O1777" i="6" s="1"/>
  <c r="L563" i="5"/>
  <c r="K563" i="5"/>
  <c r="O563" i="5" s="1"/>
  <c r="P563" i="5" s="1"/>
  <c r="Q1777" i="6" s="1"/>
  <c r="A1777" i="8" s="1"/>
  <c r="J563" i="5"/>
  <c r="N562" i="5"/>
  <c r="P1778" i="6" s="1"/>
  <c r="M562" i="5"/>
  <c r="O1778" i="6" s="1"/>
  <c r="L562" i="5"/>
  <c r="K562" i="5"/>
  <c r="J562" i="5"/>
  <c r="O562" i="5" s="1"/>
  <c r="O561" i="5"/>
  <c r="L1779" i="6" s="1"/>
  <c r="N561" i="5"/>
  <c r="P1779" i="6" s="1"/>
  <c r="M561" i="5"/>
  <c r="L561" i="5"/>
  <c r="K561" i="5"/>
  <c r="J561" i="5"/>
  <c r="N560" i="5"/>
  <c r="P1780" i="6" s="1"/>
  <c r="M560" i="5"/>
  <c r="O1780" i="6" s="1"/>
  <c r="L560" i="5"/>
  <c r="N1780" i="6" s="1"/>
  <c r="K560" i="5"/>
  <c r="J560" i="5"/>
  <c r="O560" i="5" s="1"/>
  <c r="O559" i="5"/>
  <c r="L1781" i="6" s="1"/>
  <c r="N559" i="5"/>
  <c r="M559" i="5"/>
  <c r="L559" i="5"/>
  <c r="K559" i="5"/>
  <c r="J559" i="5"/>
  <c r="N558" i="5"/>
  <c r="M558" i="5"/>
  <c r="L558" i="5"/>
  <c r="N1782" i="6" s="1"/>
  <c r="K558" i="5"/>
  <c r="J558" i="5"/>
  <c r="O558" i="5" s="1"/>
  <c r="P558" i="5" s="1"/>
  <c r="N557" i="5"/>
  <c r="M557" i="5"/>
  <c r="L557" i="5"/>
  <c r="K557" i="5"/>
  <c r="O557" i="5" s="1"/>
  <c r="J557" i="5"/>
  <c r="N556" i="5"/>
  <c r="P1784" i="6" s="1"/>
  <c r="M556" i="5"/>
  <c r="L556" i="5"/>
  <c r="N1784" i="6" s="1"/>
  <c r="K556" i="5"/>
  <c r="J556" i="5"/>
  <c r="O556" i="5" s="1"/>
  <c r="N555" i="5"/>
  <c r="M555" i="5"/>
  <c r="L555" i="5"/>
  <c r="K555" i="5"/>
  <c r="O555" i="5" s="1"/>
  <c r="P555" i="5" s="1"/>
  <c r="J555" i="5"/>
  <c r="N554" i="5"/>
  <c r="P1786" i="6" s="1"/>
  <c r="M554" i="5"/>
  <c r="O1786" i="6" s="1"/>
  <c r="L554" i="5"/>
  <c r="K554" i="5"/>
  <c r="J554" i="5"/>
  <c r="O554" i="5" s="1"/>
  <c r="O553" i="5"/>
  <c r="L1787" i="6" s="1"/>
  <c r="N553" i="5"/>
  <c r="P1787" i="6" s="1"/>
  <c r="M553" i="5"/>
  <c r="L553" i="5"/>
  <c r="K553" i="5"/>
  <c r="J553" i="5"/>
  <c r="N552" i="5"/>
  <c r="P1788" i="6" s="1"/>
  <c r="M552" i="5"/>
  <c r="O1788" i="6" s="1"/>
  <c r="L552" i="5"/>
  <c r="N1788" i="6" s="1"/>
  <c r="K552" i="5"/>
  <c r="J552" i="5"/>
  <c r="O552" i="5" s="1"/>
  <c r="O551" i="5"/>
  <c r="L1789" i="6" s="1"/>
  <c r="N551" i="5"/>
  <c r="M551" i="5"/>
  <c r="L551" i="5"/>
  <c r="K551" i="5"/>
  <c r="J551" i="5"/>
  <c r="N550" i="5"/>
  <c r="M550" i="5"/>
  <c r="L550" i="5"/>
  <c r="K550" i="5"/>
  <c r="J550" i="5"/>
  <c r="O550" i="5" s="1"/>
  <c r="P550" i="5" s="1"/>
  <c r="N549" i="5"/>
  <c r="P1791" i="6" s="1"/>
  <c r="M549" i="5"/>
  <c r="O1791" i="6" s="1"/>
  <c r="L549" i="5"/>
  <c r="K549" i="5"/>
  <c r="O549" i="5" s="1"/>
  <c r="P549" i="5" s="1"/>
  <c r="J549" i="5"/>
  <c r="N548" i="5"/>
  <c r="P1792" i="6" s="1"/>
  <c r="M548" i="5"/>
  <c r="L548" i="5"/>
  <c r="N1792" i="6" s="1"/>
  <c r="K548" i="5"/>
  <c r="J548" i="5"/>
  <c r="O548" i="5" s="1"/>
  <c r="N547" i="5"/>
  <c r="M547" i="5"/>
  <c r="O1793" i="6" s="1"/>
  <c r="L547" i="5"/>
  <c r="N1793" i="6" s="1"/>
  <c r="K547" i="5"/>
  <c r="O547" i="5" s="1"/>
  <c r="P547" i="5" s="1"/>
  <c r="Q1793" i="6" s="1"/>
  <c r="A1793" i="8" s="1"/>
  <c r="J547" i="5"/>
  <c r="N546" i="5"/>
  <c r="P1794" i="6" s="1"/>
  <c r="M546" i="5"/>
  <c r="O1794" i="6" s="1"/>
  <c r="L546" i="5"/>
  <c r="K546" i="5"/>
  <c r="J546" i="5"/>
  <c r="O546" i="5" s="1"/>
  <c r="O545" i="5"/>
  <c r="L1795" i="6" s="1"/>
  <c r="N545" i="5"/>
  <c r="P1795" i="6" s="1"/>
  <c r="M545" i="5"/>
  <c r="L545" i="5"/>
  <c r="K545" i="5"/>
  <c r="J545" i="5"/>
  <c r="N544" i="5"/>
  <c r="P1796" i="6" s="1"/>
  <c r="M544" i="5"/>
  <c r="O1796" i="6" s="1"/>
  <c r="L544" i="5"/>
  <c r="N1796" i="6" s="1"/>
  <c r="K544" i="5"/>
  <c r="J544" i="5"/>
  <c r="O544" i="5" s="1"/>
  <c r="O543" i="5"/>
  <c r="L1797" i="6" s="1"/>
  <c r="N543" i="5"/>
  <c r="M543" i="5"/>
  <c r="L543" i="5"/>
  <c r="K543" i="5"/>
  <c r="J543" i="5"/>
  <c r="N542" i="5"/>
  <c r="M542" i="5"/>
  <c r="L542" i="5"/>
  <c r="N1798" i="6" s="1"/>
  <c r="K542" i="5"/>
  <c r="J542" i="5"/>
  <c r="O542" i="5" s="1"/>
  <c r="P542" i="5" s="1"/>
  <c r="N541" i="5"/>
  <c r="M541" i="5"/>
  <c r="O1799" i="6" s="1"/>
  <c r="L541" i="5"/>
  <c r="K541" i="5"/>
  <c r="O541" i="5" s="1"/>
  <c r="P541" i="5" s="1"/>
  <c r="J541" i="5"/>
  <c r="N540" i="5"/>
  <c r="P1800" i="6" s="1"/>
  <c r="M540" i="5"/>
  <c r="L540" i="5"/>
  <c r="N1800" i="6" s="1"/>
  <c r="K540" i="5"/>
  <c r="J540" i="5"/>
  <c r="O540" i="5" s="1"/>
  <c r="N539" i="5"/>
  <c r="M539" i="5"/>
  <c r="L539" i="5"/>
  <c r="K539" i="5"/>
  <c r="O539" i="5" s="1"/>
  <c r="P539" i="5" s="1"/>
  <c r="J539" i="5"/>
  <c r="N538" i="5"/>
  <c r="P1802" i="6" s="1"/>
  <c r="M538" i="5"/>
  <c r="O1802" i="6" s="1"/>
  <c r="L538" i="5"/>
  <c r="K538" i="5"/>
  <c r="J538" i="5"/>
  <c r="O538" i="5" s="1"/>
  <c r="O537" i="5"/>
  <c r="P537" i="5" s="1"/>
  <c r="Q1803" i="6" s="1"/>
  <c r="A1803" i="8" s="1"/>
  <c r="N537" i="5"/>
  <c r="M537" i="5"/>
  <c r="L537" i="5"/>
  <c r="K537" i="5"/>
  <c r="J537" i="5"/>
  <c r="N536" i="5"/>
  <c r="P1804" i="6" s="1"/>
  <c r="M536" i="5"/>
  <c r="O1804" i="6" s="1"/>
  <c r="L536" i="5"/>
  <c r="N1804" i="6" s="1"/>
  <c r="K536" i="5"/>
  <c r="J536" i="5"/>
  <c r="O536" i="5" s="1"/>
  <c r="O535" i="5"/>
  <c r="P535" i="5" s="1"/>
  <c r="N535" i="5"/>
  <c r="M535" i="5"/>
  <c r="L535" i="5"/>
  <c r="K535" i="5"/>
  <c r="J535" i="5"/>
  <c r="N534" i="5"/>
  <c r="M534" i="5"/>
  <c r="L534" i="5"/>
  <c r="K534" i="5"/>
  <c r="J534" i="5"/>
  <c r="O534" i="5" s="1"/>
  <c r="P534" i="5" s="1"/>
  <c r="N533" i="5"/>
  <c r="P1807" i="6" s="1"/>
  <c r="M533" i="5"/>
  <c r="O1807" i="6" s="1"/>
  <c r="L533" i="5"/>
  <c r="K533" i="5"/>
  <c r="O533" i="5" s="1"/>
  <c r="J533" i="5"/>
  <c r="N532" i="5"/>
  <c r="P1808" i="6" s="1"/>
  <c r="M532" i="5"/>
  <c r="L532" i="5"/>
  <c r="N1808" i="6" s="1"/>
  <c r="K532" i="5"/>
  <c r="J532" i="5"/>
  <c r="O532" i="5" s="1"/>
  <c r="N531" i="5"/>
  <c r="M531" i="5"/>
  <c r="L531" i="5"/>
  <c r="N1809" i="6" s="1"/>
  <c r="K531" i="5"/>
  <c r="O531" i="5" s="1"/>
  <c r="P531" i="5" s="1"/>
  <c r="J531" i="5"/>
  <c r="N530" i="5"/>
  <c r="P1810" i="6" s="1"/>
  <c r="M530" i="5"/>
  <c r="O1810" i="6" s="1"/>
  <c r="L530" i="5"/>
  <c r="K530" i="5"/>
  <c r="J530" i="5"/>
  <c r="O530" i="5" s="1"/>
  <c r="O529" i="5"/>
  <c r="L1811" i="6" s="1"/>
  <c r="N529" i="5"/>
  <c r="P1811" i="6" s="1"/>
  <c r="M529" i="5"/>
  <c r="L529" i="5"/>
  <c r="K529" i="5"/>
  <c r="J529" i="5"/>
  <c r="N528" i="5"/>
  <c r="P1812" i="6" s="1"/>
  <c r="M528" i="5"/>
  <c r="O1812" i="6" s="1"/>
  <c r="L528" i="5"/>
  <c r="N1812" i="6" s="1"/>
  <c r="K528" i="5"/>
  <c r="J528" i="5"/>
  <c r="O528" i="5" s="1"/>
  <c r="O527" i="5"/>
  <c r="L1813" i="6" s="1"/>
  <c r="N527" i="5"/>
  <c r="M527" i="5"/>
  <c r="L527" i="5"/>
  <c r="K527" i="5"/>
  <c r="J527" i="5"/>
  <c r="N526" i="5"/>
  <c r="M526" i="5"/>
  <c r="L526" i="5"/>
  <c r="K526" i="5"/>
  <c r="J526" i="5"/>
  <c r="O526" i="5" s="1"/>
  <c r="P526" i="5" s="1"/>
  <c r="N525" i="5"/>
  <c r="M525" i="5"/>
  <c r="O1815" i="6" s="1"/>
  <c r="L525" i="5"/>
  <c r="K525" i="5"/>
  <c r="O525" i="5" s="1"/>
  <c r="J525" i="5"/>
  <c r="N524" i="5"/>
  <c r="P1816" i="6" s="1"/>
  <c r="M524" i="5"/>
  <c r="L524" i="5"/>
  <c r="N1816" i="6" s="1"/>
  <c r="K524" i="5"/>
  <c r="J524" i="5"/>
  <c r="O524" i="5" s="1"/>
  <c r="N523" i="5"/>
  <c r="M523" i="5"/>
  <c r="O1817" i="6" s="1"/>
  <c r="L523" i="5"/>
  <c r="N1817" i="6" s="1"/>
  <c r="K523" i="5"/>
  <c r="O523" i="5" s="1"/>
  <c r="P523" i="5" s="1"/>
  <c r="J523" i="5"/>
  <c r="N522" i="5"/>
  <c r="P1818" i="6" s="1"/>
  <c r="M522" i="5"/>
  <c r="O1818" i="6" s="1"/>
  <c r="L522" i="5"/>
  <c r="K522" i="5"/>
  <c r="J522" i="5"/>
  <c r="O522" i="5" s="1"/>
  <c r="O521" i="5"/>
  <c r="L1819" i="6" s="1"/>
  <c r="N521" i="5"/>
  <c r="P1819" i="6" s="1"/>
  <c r="M521" i="5"/>
  <c r="L521" i="5"/>
  <c r="K521" i="5"/>
  <c r="J521" i="5"/>
  <c r="N520" i="5"/>
  <c r="P1820" i="6" s="1"/>
  <c r="M520" i="5"/>
  <c r="O1820" i="6" s="1"/>
  <c r="L520" i="5"/>
  <c r="N1820" i="6" s="1"/>
  <c r="K520" i="5"/>
  <c r="J520" i="5"/>
  <c r="O520" i="5" s="1"/>
  <c r="O519" i="5"/>
  <c r="L1821" i="6" s="1"/>
  <c r="N519" i="5"/>
  <c r="M519" i="5"/>
  <c r="L519" i="5"/>
  <c r="K519" i="5"/>
  <c r="J519" i="5"/>
  <c r="N518" i="5"/>
  <c r="M518" i="5"/>
  <c r="L518" i="5"/>
  <c r="K518" i="5"/>
  <c r="J518" i="5"/>
  <c r="O518" i="5" s="1"/>
  <c r="P518" i="5" s="1"/>
  <c r="N517" i="5"/>
  <c r="P1823" i="6" s="1"/>
  <c r="M517" i="5"/>
  <c r="O1823" i="6" s="1"/>
  <c r="L517" i="5"/>
  <c r="K517" i="5"/>
  <c r="O517" i="5" s="1"/>
  <c r="P517" i="5" s="1"/>
  <c r="J517" i="5"/>
  <c r="N516" i="5"/>
  <c r="P1824" i="6" s="1"/>
  <c r="M516" i="5"/>
  <c r="L516" i="5"/>
  <c r="N1824" i="6" s="1"/>
  <c r="K516" i="5"/>
  <c r="J516" i="5"/>
  <c r="O516" i="5" s="1"/>
  <c r="N515" i="5"/>
  <c r="M515" i="5"/>
  <c r="O1825" i="6" s="1"/>
  <c r="L515" i="5"/>
  <c r="N1825" i="6" s="1"/>
  <c r="K515" i="5"/>
  <c r="O515" i="5" s="1"/>
  <c r="P515" i="5" s="1"/>
  <c r="Q1825" i="6" s="1"/>
  <c r="A1825" i="8" s="1"/>
  <c r="J515" i="5"/>
  <c r="N514" i="5"/>
  <c r="M514" i="5"/>
  <c r="O1826" i="6" s="1"/>
  <c r="L514" i="5"/>
  <c r="N1826" i="6" s="1"/>
  <c r="K514" i="5"/>
  <c r="J514" i="5"/>
  <c r="O514" i="5" s="1"/>
  <c r="P514" i="5" s="1"/>
  <c r="O513" i="5"/>
  <c r="P513" i="5" s="1"/>
  <c r="Q1827" i="6" s="1"/>
  <c r="A1827" i="8" s="1"/>
  <c r="N513" i="5"/>
  <c r="P1827" i="6" s="1"/>
  <c r="M513" i="5"/>
  <c r="L513" i="5"/>
  <c r="K513" i="5"/>
  <c r="J513" i="5"/>
  <c r="N512" i="5"/>
  <c r="P1828" i="6" s="1"/>
  <c r="M512" i="5"/>
  <c r="O1828" i="6" s="1"/>
  <c r="L512" i="5"/>
  <c r="N1828" i="6" s="1"/>
  <c r="K512" i="5"/>
  <c r="J512" i="5"/>
  <c r="O512" i="5" s="1"/>
  <c r="O511" i="5"/>
  <c r="L1829" i="6" s="1"/>
  <c r="N511" i="5"/>
  <c r="M511" i="5"/>
  <c r="L511" i="5"/>
  <c r="K511" i="5"/>
  <c r="J511" i="5"/>
  <c r="N510" i="5"/>
  <c r="M510" i="5"/>
  <c r="L510" i="5"/>
  <c r="K510" i="5"/>
  <c r="J510" i="5"/>
  <c r="O510" i="5" s="1"/>
  <c r="P510" i="5" s="1"/>
  <c r="N509" i="5"/>
  <c r="P1831" i="6" s="1"/>
  <c r="M509" i="5"/>
  <c r="O1831" i="6" s="1"/>
  <c r="L509" i="5"/>
  <c r="K509" i="5"/>
  <c r="O509" i="5" s="1"/>
  <c r="P509" i="5" s="1"/>
  <c r="J509" i="5"/>
  <c r="N508" i="5"/>
  <c r="P1832" i="6" s="1"/>
  <c r="M508" i="5"/>
  <c r="L508" i="5"/>
  <c r="N1832" i="6" s="1"/>
  <c r="K508" i="5"/>
  <c r="J508" i="5"/>
  <c r="O508" i="5" s="1"/>
  <c r="N507" i="5"/>
  <c r="M507" i="5"/>
  <c r="O1833" i="6" s="1"/>
  <c r="L507" i="5"/>
  <c r="N1833" i="6" s="1"/>
  <c r="K507" i="5"/>
  <c r="O507" i="5" s="1"/>
  <c r="P507" i="5" s="1"/>
  <c r="Q1833" i="6" s="1"/>
  <c r="A1833" i="8" s="1"/>
  <c r="J507" i="5"/>
  <c r="N506" i="5"/>
  <c r="M506" i="5"/>
  <c r="O1834" i="6" s="1"/>
  <c r="L506" i="5"/>
  <c r="N1834" i="6" s="1"/>
  <c r="K506" i="5"/>
  <c r="J506" i="5"/>
  <c r="O506" i="5" s="1"/>
  <c r="P506" i="5" s="1"/>
  <c r="O505" i="5"/>
  <c r="P505" i="5" s="1"/>
  <c r="Q1835" i="6" s="1"/>
  <c r="A1835" i="8" s="1"/>
  <c r="N505" i="5"/>
  <c r="P1835" i="6" s="1"/>
  <c r="M505" i="5"/>
  <c r="L505" i="5"/>
  <c r="K505" i="5"/>
  <c r="J505" i="5"/>
  <c r="N504" i="5"/>
  <c r="P1836" i="6" s="1"/>
  <c r="M504" i="5"/>
  <c r="O1836" i="6" s="1"/>
  <c r="L504" i="5"/>
  <c r="N1836" i="6" s="1"/>
  <c r="K504" i="5"/>
  <c r="J504" i="5"/>
  <c r="O504" i="5" s="1"/>
  <c r="O503" i="5"/>
  <c r="L1837" i="6" s="1"/>
  <c r="N503" i="5"/>
  <c r="M503" i="5"/>
  <c r="L503" i="5"/>
  <c r="K503" i="5"/>
  <c r="J503" i="5"/>
  <c r="N502" i="5"/>
  <c r="M502" i="5"/>
  <c r="L502" i="5"/>
  <c r="K502" i="5"/>
  <c r="J502" i="5"/>
  <c r="O502" i="5" s="1"/>
  <c r="P502" i="5" s="1"/>
  <c r="N501" i="5"/>
  <c r="P1839" i="6" s="1"/>
  <c r="M501" i="5"/>
  <c r="O1839" i="6" s="1"/>
  <c r="L501" i="5"/>
  <c r="K501" i="5"/>
  <c r="O501" i="5" s="1"/>
  <c r="P501" i="5" s="1"/>
  <c r="J501" i="5"/>
  <c r="N500" i="5"/>
  <c r="P1840" i="6" s="1"/>
  <c r="M500" i="5"/>
  <c r="L500" i="5"/>
  <c r="N1840" i="6" s="1"/>
  <c r="K500" i="5"/>
  <c r="J500" i="5"/>
  <c r="O500" i="5" s="1"/>
  <c r="N499" i="5"/>
  <c r="M499" i="5"/>
  <c r="O1841" i="6" s="1"/>
  <c r="L499" i="5"/>
  <c r="N1841" i="6" s="1"/>
  <c r="K499" i="5"/>
  <c r="O499" i="5" s="1"/>
  <c r="P499" i="5" s="1"/>
  <c r="Q1841" i="6" s="1"/>
  <c r="A1841" i="8" s="1"/>
  <c r="J499" i="5"/>
  <c r="N498" i="5"/>
  <c r="P1842" i="6" s="1"/>
  <c r="M498" i="5"/>
  <c r="O1842" i="6" s="1"/>
  <c r="L498" i="5"/>
  <c r="N1842" i="6" s="1"/>
  <c r="K498" i="5"/>
  <c r="J498" i="5"/>
  <c r="O498" i="5" s="1"/>
  <c r="P498" i="5" s="1"/>
  <c r="O497" i="5"/>
  <c r="P497" i="5" s="1"/>
  <c r="Q1843" i="6" s="1"/>
  <c r="A1843" i="8" s="1"/>
  <c r="N497" i="5"/>
  <c r="M497" i="5"/>
  <c r="L497" i="5"/>
  <c r="K497" i="5"/>
  <c r="J497" i="5"/>
  <c r="N496" i="5"/>
  <c r="P1844" i="6" s="1"/>
  <c r="M496" i="5"/>
  <c r="O1844" i="6" s="1"/>
  <c r="L496" i="5"/>
  <c r="N1844" i="6" s="1"/>
  <c r="K496" i="5"/>
  <c r="J496" i="5"/>
  <c r="O496" i="5" s="1"/>
  <c r="O495" i="5"/>
  <c r="P495" i="5" s="1"/>
  <c r="N495" i="5"/>
  <c r="M495" i="5"/>
  <c r="L495" i="5"/>
  <c r="K495" i="5"/>
  <c r="J495" i="5"/>
  <c r="N494" i="5"/>
  <c r="M494" i="5"/>
  <c r="L494" i="5"/>
  <c r="K494" i="5"/>
  <c r="J494" i="5"/>
  <c r="O494" i="5" s="1"/>
  <c r="P494" i="5" s="1"/>
  <c r="N493" i="5"/>
  <c r="M493" i="5"/>
  <c r="L493" i="5"/>
  <c r="K493" i="5"/>
  <c r="O493" i="5" s="1"/>
  <c r="P493" i="5" s="1"/>
  <c r="J493" i="5"/>
  <c r="N492" i="5"/>
  <c r="P1848" i="6" s="1"/>
  <c r="M492" i="5"/>
  <c r="L492" i="5"/>
  <c r="N1848" i="6" s="1"/>
  <c r="K492" i="5"/>
  <c r="J492" i="5"/>
  <c r="O492" i="5" s="1"/>
  <c r="N491" i="5"/>
  <c r="M491" i="5"/>
  <c r="O1849" i="6" s="1"/>
  <c r="L491" i="5"/>
  <c r="N1849" i="6" s="1"/>
  <c r="K491" i="5"/>
  <c r="O491" i="5" s="1"/>
  <c r="P491" i="5" s="1"/>
  <c r="Q1849" i="6" s="1"/>
  <c r="A1849" i="8" s="1"/>
  <c r="J491" i="5"/>
  <c r="N490" i="5"/>
  <c r="P1850" i="6" s="1"/>
  <c r="M490" i="5"/>
  <c r="O1850" i="6" s="1"/>
  <c r="L490" i="5"/>
  <c r="N1850" i="6" s="1"/>
  <c r="K490" i="5"/>
  <c r="J490" i="5"/>
  <c r="O490" i="5" s="1"/>
  <c r="P490" i="5" s="1"/>
  <c r="O489" i="5"/>
  <c r="P489" i="5" s="1"/>
  <c r="N489" i="5"/>
  <c r="M489" i="5"/>
  <c r="L489" i="5"/>
  <c r="K489" i="5"/>
  <c r="J489" i="5"/>
  <c r="N488" i="5"/>
  <c r="P1852" i="6" s="1"/>
  <c r="M488" i="5"/>
  <c r="O1852" i="6" s="1"/>
  <c r="L488" i="5"/>
  <c r="N1852" i="6" s="1"/>
  <c r="K488" i="5"/>
  <c r="J488" i="5"/>
  <c r="O488" i="5" s="1"/>
  <c r="O487" i="5"/>
  <c r="L1853" i="6" s="1"/>
  <c r="N487" i="5"/>
  <c r="M487" i="5"/>
  <c r="L487" i="5"/>
  <c r="K487" i="5"/>
  <c r="J487" i="5"/>
  <c r="N486" i="5"/>
  <c r="M486" i="5"/>
  <c r="L486" i="5"/>
  <c r="K486" i="5"/>
  <c r="J486" i="5"/>
  <c r="O486" i="5" s="1"/>
  <c r="P486" i="5" s="1"/>
  <c r="N485" i="5"/>
  <c r="M485" i="5"/>
  <c r="O1855" i="6" s="1"/>
  <c r="L485" i="5"/>
  <c r="K485" i="5"/>
  <c r="O485" i="5" s="1"/>
  <c r="P485" i="5" s="1"/>
  <c r="J485" i="5"/>
  <c r="N484" i="5"/>
  <c r="P1856" i="6" s="1"/>
  <c r="M484" i="5"/>
  <c r="L484" i="5"/>
  <c r="N1856" i="6" s="1"/>
  <c r="K484" i="5"/>
  <c r="J484" i="5"/>
  <c r="O484" i="5" s="1"/>
  <c r="N483" i="5"/>
  <c r="M483" i="5"/>
  <c r="O1857" i="6" s="1"/>
  <c r="L483" i="5"/>
  <c r="N1857" i="6" s="1"/>
  <c r="K483" i="5"/>
  <c r="O483" i="5" s="1"/>
  <c r="P483" i="5" s="1"/>
  <c r="Q1857" i="6" s="1"/>
  <c r="A1857" i="8" s="1"/>
  <c r="J483" i="5"/>
  <c r="N482" i="5"/>
  <c r="P1858" i="6" s="1"/>
  <c r="M482" i="5"/>
  <c r="O1858" i="6" s="1"/>
  <c r="L482" i="5"/>
  <c r="N1858" i="6" s="1"/>
  <c r="K482" i="5"/>
  <c r="J482" i="5"/>
  <c r="O482" i="5" s="1"/>
  <c r="P482" i="5" s="1"/>
  <c r="O481" i="5"/>
  <c r="P481" i="5" s="1"/>
  <c r="Q1859" i="6" s="1"/>
  <c r="A1859" i="8" s="1"/>
  <c r="N481" i="5"/>
  <c r="P1859" i="6" s="1"/>
  <c r="M481" i="5"/>
  <c r="O1859" i="6" s="1"/>
  <c r="L481" i="5"/>
  <c r="K481" i="5"/>
  <c r="J481" i="5"/>
  <c r="N480" i="5"/>
  <c r="P1860" i="6" s="1"/>
  <c r="M480" i="5"/>
  <c r="O1860" i="6" s="1"/>
  <c r="L480" i="5"/>
  <c r="N1860" i="6" s="1"/>
  <c r="K480" i="5"/>
  <c r="J480" i="5"/>
  <c r="O480" i="5" s="1"/>
  <c r="O479" i="5"/>
  <c r="P479" i="5" s="1"/>
  <c r="Q1861" i="6" s="1"/>
  <c r="A1861" i="8" s="1"/>
  <c r="N479" i="5"/>
  <c r="M479" i="5"/>
  <c r="L479" i="5"/>
  <c r="K479" i="5"/>
  <c r="J479" i="5"/>
  <c r="N478" i="5"/>
  <c r="M478" i="5"/>
  <c r="L478" i="5"/>
  <c r="K478" i="5"/>
  <c r="J478" i="5"/>
  <c r="O478" i="5" s="1"/>
  <c r="P478" i="5" s="1"/>
  <c r="N477" i="5"/>
  <c r="M477" i="5"/>
  <c r="L477" i="5"/>
  <c r="K477" i="5"/>
  <c r="O477" i="5" s="1"/>
  <c r="P477" i="5" s="1"/>
  <c r="J477" i="5"/>
  <c r="N476" i="5"/>
  <c r="P1864" i="6" s="1"/>
  <c r="M476" i="5"/>
  <c r="L476" i="5"/>
  <c r="N1864" i="6" s="1"/>
  <c r="K476" i="5"/>
  <c r="J476" i="5"/>
  <c r="O476" i="5" s="1"/>
  <c r="N475" i="5"/>
  <c r="M475" i="5"/>
  <c r="O1865" i="6" s="1"/>
  <c r="L475" i="5"/>
  <c r="N1865" i="6" s="1"/>
  <c r="K475" i="5"/>
  <c r="O475" i="5" s="1"/>
  <c r="P475" i="5" s="1"/>
  <c r="Q1865" i="6" s="1"/>
  <c r="A1865" i="8" s="1"/>
  <c r="J475" i="5"/>
  <c r="N474" i="5"/>
  <c r="P1866" i="6" s="1"/>
  <c r="M474" i="5"/>
  <c r="O1866" i="6" s="1"/>
  <c r="L474" i="5"/>
  <c r="N1866" i="6" s="1"/>
  <c r="K474" i="5"/>
  <c r="J474" i="5"/>
  <c r="O474" i="5" s="1"/>
  <c r="P474" i="5" s="1"/>
  <c r="O473" i="5"/>
  <c r="P473" i="5" s="1"/>
  <c r="N473" i="5"/>
  <c r="M473" i="5"/>
  <c r="L473" i="5"/>
  <c r="K473" i="5"/>
  <c r="J473" i="5"/>
  <c r="N472" i="5"/>
  <c r="P1868" i="6" s="1"/>
  <c r="M472" i="5"/>
  <c r="O1868" i="6" s="1"/>
  <c r="L472" i="5"/>
  <c r="N1868" i="6" s="1"/>
  <c r="K472" i="5"/>
  <c r="J472" i="5"/>
  <c r="O472" i="5" s="1"/>
  <c r="O471" i="5"/>
  <c r="L1869" i="6" s="1"/>
  <c r="N471" i="5"/>
  <c r="M471" i="5"/>
  <c r="L471" i="5"/>
  <c r="K471" i="5"/>
  <c r="J471" i="5"/>
  <c r="N470" i="5"/>
  <c r="M470" i="5"/>
  <c r="L470" i="5"/>
  <c r="K470" i="5"/>
  <c r="J470" i="5"/>
  <c r="O470" i="5" s="1"/>
  <c r="P470" i="5" s="1"/>
  <c r="N469" i="5"/>
  <c r="M469" i="5"/>
  <c r="O1871" i="6" s="1"/>
  <c r="L469" i="5"/>
  <c r="K469" i="5"/>
  <c r="O469" i="5" s="1"/>
  <c r="J469" i="5"/>
  <c r="N468" i="5"/>
  <c r="P1872" i="6" s="1"/>
  <c r="M468" i="5"/>
  <c r="L468" i="5"/>
  <c r="N1872" i="6" s="1"/>
  <c r="K468" i="5"/>
  <c r="J468" i="5"/>
  <c r="O468" i="5" s="1"/>
  <c r="N467" i="5"/>
  <c r="M467" i="5"/>
  <c r="O1873" i="6" s="1"/>
  <c r="L467" i="5"/>
  <c r="N1873" i="6" s="1"/>
  <c r="K467" i="5"/>
  <c r="O467" i="5" s="1"/>
  <c r="P467" i="5" s="1"/>
  <c r="Q1873" i="6" s="1"/>
  <c r="A1873" i="8" s="1"/>
  <c r="J467" i="5"/>
  <c r="N466" i="5"/>
  <c r="P1874" i="6" s="1"/>
  <c r="M466" i="5"/>
  <c r="O1874" i="6" s="1"/>
  <c r="L466" i="5"/>
  <c r="N1874" i="6" s="1"/>
  <c r="K466" i="5"/>
  <c r="J466" i="5"/>
  <c r="O466" i="5" s="1"/>
  <c r="P466" i="5" s="1"/>
  <c r="O465" i="5"/>
  <c r="P465" i="5" s="1"/>
  <c r="N465" i="5"/>
  <c r="M465" i="5"/>
  <c r="O1875" i="6" s="1"/>
  <c r="L465" i="5"/>
  <c r="K465" i="5"/>
  <c r="J465" i="5"/>
  <c r="N464" i="5"/>
  <c r="P1876" i="6" s="1"/>
  <c r="M464" i="5"/>
  <c r="O1876" i="6" s="1"/>
  <c r="L464" i="5"/>
  <c r="N1876" i="6" s="1"/>
  <c r="K464" i="5"/>
  <c r="J464" i="5"/>
  <c r="O464" i="5" s="1"/>
  <c r="O463" i="5"/>
  <c r="L1877" i="6" s="1"/>
  <c r="N463" i="5"/>
  <c r="M463" i="5"/>
  <c r="L463" i="5"/>
  <c r="K463" i="5"/>
  <c r="J463" i="5"/>
  <c r="N462" i="5"/>
  <c r="M462" i="5"/>
  <c r="L462" i="5"/>
  <c r="K462" i="5"/>
  <c r="J462" i="5"/>
  <c r="O462" i="5" s="1"/>
  <c r="P462" i="5" s="1"/>
  <c r="N461" i="5"/>
  <c r="M461" i="5"/>
  <c r="O1879" i="6" s="1"/>
  <c r="L461" i="5"/>
  <c r="K461" i="5"/>
  <c r="O461" i="5" s="1"/>
  <c r="J461" i="5"/>
  <c r="N460" i="5"/>
  <c r="P1880" i="6" s="1"/>
  <c r="M460" i="5"/>
  <c r="L460" i="5"/>
  <c r="N1880" i="6" s="1"/>
  <c r="K460" i="5"/>
  <c r="J460" i="5"/>
  <c r="O460" i="5" s="1"/>
  <c r="N459" i="5"/>
  <c r="M459" i="5"/>
  <c r="O1881" i="6" s="1"/>
  <c r="L459" i="5"/>
  <c r="N1881" i="6" s="1"/>
  <c r="K459" i="5"/>
  <c r="O459" i="5" s="1"/>
  <c r="P459" i="5" s="1"/>
  <c r="Q1881" i="6" s="1"/>
  <c r="A1881" i="8" s="1"/>
  <c r="J459" i="5"/>
  <c r="N458" i="5"/>
  <c r="P1882" i="6" s="1"/>
  <c r="M458" i="5"/>
  <c r="O1882" i="6" s="1"/>
  <c r="L458" i="5"/>
  <c r="N1882" i="6" s="1"/>
  <c r="K458" i="5"/>
  <c r="J458" i="5"/>
  <c r="O458" i="5" s="1"/>
  <c r="P458" i="5" s="1"/>
  <c r="O457" i="5"/>
  <c r="P457" i="5" s="1"/>
  <c r="N457" i="5"/>
  <c r="M457" i="5"/>
  <c r="L457" i="5"/>
  <c r="K457" i="5"/>
  <c r="J457" i="5"/>
  <c r="N456" i="5"/>
  <c r="P1884" i="6" s="1"/>
  <c r="M456" i="5"/>
  <c r="O1884" i="6" s="1"/>
  <c r="L456" i="5"/>
  <c r="N1884" i="6" s="1"/>
  <c r="K456" i="5"/>
  <c r="J456" i="5"/>
  <c r="O456" i="5" s="1"/>
  <c r="O455" i="5"/>
  <c r="L1885" i="6" s="1"/>
  <c r="N455" i="5"/>
  <c r="M455" i="5"/>
  <c r="L455" i="5"/>
  <c r="K455" i="5"/>
  <c r="J455" i="5"/>
  <c r="N454" i="5"/>
  <c r="M454" i="5"/>
  <c r="L454" i="5"/>
  <c r="K454" i="5"/>
  <c r="J454" i="5"/>
  <c r="O454" i="5" s="1"/>
  <c r="P454" i="5" s="1"/>
  <c r="N453" i="5"/>
  <c r="M453" i="5"/>
  <c r="O1887" i="6" s="1"/>
  <c r="L453" i="5"/>
  <c r="K453" i="5"/>
  <c r="O453" i="5" s="1"/>
  <c r="P453" i="5" s="1"/>
  <c r="J453" i="5"/>
  <c r="N452" i="5"/>
  <c r="P1888" i="6" s="1"/>
  <c r="M452" i="5"/>
  <c r="L452" i="5"/>
  <c r="N1888" i="6" s="1"/>
  <c r="K452" i="5"/>
  <c r="J452" i="5"/>
  <c r="O452" i="5" s="1"/>
  <c r="N451" i="5"/>
  <c r="M451" i="5"/>
  <c r="O1889" i="6" s="1"/>
  <c r="L451" i="5"/>
  <c r="N1889" i="6" s="1"/>
  <c r="K451" i="5"/>
  <c r="O451" i="5" s="1"/>
  <c r="P451" i="5" s="1"/>
  <c r="Q1889" i="6" s="1"/>
  <c r="A1889" i="8" s="1"/>
  <c r="J451" i="5"/>
  <c r="N450" i="5"/>
  <c r="P1890" i="6" s="1"/>
  <c r="M450" i="5"/>
  <c r="O1890" i="6" s="1"/>
  <c r="L450" i="5"/>
  <c r="N1890" i="6" s="1"/>
  <c r="K450" i="5"/>
  <c r="J450" i="5"/>
  <c r="O450" i="5" s="1"/>
  <c r="P450" i="5" s="1"/>
  <c r="O449" i="5"/>
  <c r="P449" i="5" s="1"/>
  <c r="Q1891" i="6" s="1"/>
  <c r="A1891" i="8" s="1"/>
  <c r="N449" i="5"/>
  <c r="P1891" i="6" s="1"/>
  <c r="M449" i="5"/>
  <c r="O1891" i="6" s="1"/>
  <c r="L449" i="5"/>
  <c r="K449" i="5"/>
  <c r="J449" i="5"/>
  <c r="N448" i="5"/>
  <c r="P1892" i="6" s="1"/>
  <c r="M448" i="5"/>
  <c r="O1892" i="6" s="1"/>
  <c r="L448" i="5"/>
  <c r="N1892" i="6" s="1"/>
  <c r="K448" i="5"/>
  <c r="J448" i="5"/>
  <c r="O448" i="5" s="1"/>
  <c r="O447" i="5"/>
  <c r="L1893" i="6" s="1"/>
  <c r="N447" i="5"/>
  <c r="M447" i="5"/>
  <c r="L447" i="5"/>
  <c r="K447" i="5"/>
  <c r="J447" i="5"/>
  <c r="N446" i="5"/>
  <c r="M446" i="5"/>
  <c r="L446" i="5"/>
  <c r="K446" i="5"/>
  <c r="J446" i="5"/>
  <c r="O446" i="5" s="1"/>
  <c r="P446" i="5" s="1"/>
  <c r="N445" i="5"/>
  <c r="M445" i="5"/>
  <c r="L445" i="5"/>
  <c r="K445" i="5"/>
  <c r="O445" i="5" s="1"/>
  <c r="J445" i="5"/>
  <c r="N444" i="5"/>
  <c r="P1896" i="6" s="1"/>
  <c r="M444" i="5"/>
  <c r="L444" i="5"/>
  <c r="N1896" i="6" s="1"/>
  <c r="K444" i="5"/>
  <c r="J444" i="5"/>
  <c r="O444" i="5" s="1"/>
  <c r="N443" i="5"/>
  <c r="M443" i="5"/>
  <c r="O1897" i="6" s="1"/>
  <c r="L443" i="5"/>
  <c r="N1897" i="6" s="1"/>
  <c r="K443" i="5"/>
  <c r="O443" i="5" s="1"/>
  <c r="P443" i="5" s="1"/>
  <c r="Q1897" i="6" s="1"/>
  <c r="A1897" i="8" s="1"/>
  <c r="J443" i="5"/>
  <c r="N442" i="5"/>
  <c r="P1898" i="6" s="1"/>
  <c r="M442" i="5"/>
  <c r="O1898" i="6" s="1"/>
  <c r="L442" i="5"/>
  <c r="N1898" i="6" s="1"/>
  <c r="K442" i="5"/>
  <c r="J442" i="5"/>
  <c r="O442" i="5" s="1"/>
  <c r="P442" i="5" s="1"/>
  <c r="O441" i="5"/>
  <c r="P441" i="5" s="1"/>
  <c r="Q1899" i="6" s="1"/>
  <c r="A1899" i="8" s="1"/>
  <c r="N441" i="5"/>
  <c r="P1899" i="6" s="1"/>
  <c r="M441" i="5"/>
  <c r="O1899" i="6" s="1"/>
  <c r="L441" i="5"/>
  <c r="K441" i="5"/>
  <c r="J441" i="5"/>
  <c r="N440" i="5"/>
  <c r="P1900" i="6" s="1"/>
  <c r="M440" i="5"/>
  <c r="O1900" i="6" s="1"/>
  <c r="L440" i="5"/>
  <c r="N1900" i="6" s="1"/>
  <c r="K440" i="5"/>
  <c r="J440" i="5"/>
  <c r="O440" i="5" s="1"/>
  <c r="O439" i="5"/>
  <c r="P439" i="5" s="1"/>
  <c r="N439" i="5"/>
  <c r="M439" i="5"/>
  <c r="L439" i="5"/>
  <c r="K439" i="5"/>
  <c r="J439" i="5"/>
  <c r="N438" i="5"/>
  <c r="M438" i="5"/>
  <c r="L438" i="5"/>
  <c r="K438" i="5"/>
  <c r="J438" i="5"/>
  <c r="O438" i="5" s="1"/>
  <c r="P438" i="5" s="1"/>
  <c r="N437" i="5"/>
  <c r="P1903" i="6" s="1"/>
  <c r="M437" i="5"/>
  <c r="O1903" i="6" s="1"/>
  <c r="L437" i="5"/>
  <c r="N1903" i="6" s="1"/>
  <c r="K437" i="5"/>
  <c r="O437" i="5" s="1"/>
  <c r="J437" i="5"/>
  <c r="N436" i="5"/>
  <c r="M436" i="5"/>
  <c r="O1904" i="6" s="1"/>
  <c r="L436" i="5"/>
  <c r="N1904" i="6" s="1"/>
  <c r="K436" i="5"/>
  <c r="J436" i="5"/>
  <c r="O436" i="5" s="1"/>
  <c r="P436" i="5" s="1"/>
  <c r="N435" i="5"/>
  <c r="M435" i="5"/>
  <c r="L435" i="5"/>
  <c r="K435" i="5"/>
  <c r="O435" i="5" s="1"/>
  <c r="P435" i="5" s="1"/>
  <c r="J435" i="5"/>
  <c r="N434" i="5"/>
  <c r="P1906" i="6" s="1"/>
  <c r="M434" i="5"/>
  <c r="O1906" i="6" s="1"/>
  <c r="L434" i="5"/>
  <c r="K434" i="5"/>
  <c r="J434" i="5"/>
  <c r="O434" i="5" s="1"/>
  <c r="O433" i="5"/>
  <c r="P433" i="5" s="1"/>
  <c r="Q1907" i="6" s="1"/>
  <c r="A1907" i="8" s="1"/>
  <c r="N433" i="5"/>
  <c r="P1907" i="6" s="1"/>
  <c r="M433" i="5"/>
  <c r="O1907" i="6" s="1"/>
  <c r="L433" i="5"/>
  <c r="K433" i="5"/>
  <c r="J433" i="5"/>
  <c r="N432" i="5"/>
  <c r="P1908" i="6" s="1"/>
  <c r="M432" i="5"/>
  <c r="O1908" i="6" s="1"/>
  <c r="L432" i="5"/>
  <c r="N1908" i="6" s="1"/>
  <c r="K432" i="5"/>
  <c r="J432" i="5"/>
  <c r="O432" i="5" s="1"/>
  <c r="P432" i="5" s="1"/>
  <c r="Q1908" i="6" s="1"/>
  <c r="A1908" i="8" s="1"/>
  <c r="O431" i="5"/>
  <c r="L1909" i="6" s="1"/>
  <c r="N431" i="5"/>
  <c r="M431" i="5"/>
  <c r="O1909" i="6" s="1"/>
  <c r="L431" i="5"/>
  <c r="K431" i="5"/>
  <c r="J431" i="5"/>
  <c r="N430" i="5"/>
  <c r="P1910" i="6" s="1"/>
  <c r="M430" i="5"/>
  <c r="L430" i="5"/>
  <c r="K430" i="5"/>
  <c r="J430" i="5"/>
  <c r="O430" i="5" s="1"/>
  <c r="P430" i="5" s="1"/>
  <c r="Q1910" i="6" s="1"/>
  <c r="A1910" i="8" s="1"/>
  <c r="N429" i="5"/>
  <c r="P1911" i="6" s="1"/>
  <c r="M429" i="5"/>
  <c r="O1911" i="6" s="1"/>
  <c r="L429" i="5"/>
  <c r="N1911" i="6" s="1"/>
  <c r="K429" i="5"/>
  <c r="O429" i="5" s="1"/>
  <c r="J429" i="5"/>
  <c r="N428" i="5"/>
  <c r="M428" i="5"/>
  <c r="L428" i="5"/>
  <c r="N1912" i="6" s="1"/>
  <c r="K428" i="5"/>
  <c r="J428" i="5"/>
  <c r="O428" i="5" s="1"/>
  <c r="N427" i="5"/>
  <c r="M427" i="5"/>
  <c r="L427" i="5"/>
  <c r="K427" i="5"/>
  <c r="O427" i="5" s="1"/>
  <c r="P427" i="5" s="1"/>
  <c r="J427" i="5"/>
  <c r="N426" i="5"/>
  <c r="P1914" i="6" s="1"/>
  <c r="M426" i="5"/>
  <c r="O1914" i="6" s="1"/>
  <c r="L426" i="5"/>
  <c r="K426" i="5"/>
  <c r="J426" i="5"/>
  <c r="O426" i="5" s="1"/>
  <c r="O425" i="5"/>
  <c r="P425" i="5" s="1"/>
  <c r="N425" i="5"/>
  <c r="M425" i="5"/>
  <c r="L425" i="5"/>
  <c r="K425" i="5"/>
  <c r="J425" i="5"/>
  <c r="N424" i="5"/>
  <c r="P1916" i="6" s="1"/>
  <c r="M424" i="5"/>
  <c r="L424" i="5"/>
  <c r="K424" i="5"/>
  <c r="J424" i="5"/>
  <c r="O424" i="5" s="1"/>
  <c r="P424" i="5" s="1"/>
  <c r="Q1916" i="6" s="1"/>
  <c r="A1916" i="8" s="1"/>
  <c r="O423" i="5"/>
  <c r="L1917" i="6" s="1"/>
  <c r="N423" i="5"/>
  <c r="M423" i="5"/>
  <c r="O1917" i="6" s="1"/>
  <c r="L423" i="5"/>
  <c r="K423" i="5"/>
  <c r="J423" i="5"/>
  <c r="N422" i="5"/>
  <c r="P1918" i="6" s="1"/>
  <c r="M422" i="5"/>
  <c r="L422" i="5"/>
  <c r="N1918" i="6" s="1"/>
  <c r="K422" i="5"/>
  <c r="J422" i="5"/>
  <c r="O422" i="5" s="1"/>
  <c r="P422" i="5" s="1"/>
  <c r="N421" i="5"/>
  <c r="P1919" i="6" s="1"/>
  <c r="M421" i="5"/>
  <c r="O1919" i="6" s="1"/>
  <c r="L421" i="5"/>
  <c r="N1919" i="6" s="1"/>
  <c r="K421" i="5"/>
  <c r="O421" i="5" s="1"/>
  <c r="J421" i="5"/>
  <c r="N420" i="5"/>
  <c r="M420" i="5"/>
  <c r="L420" i="5"/>
  <c r="N1920" i="6" s="1"/>
  <c r="K420" i="5"/>
  <c r="J420" i="5"/>
  <c r="O420" i="5" s="1"/>
  <c r="P420" i="5" s="1"/>
  <c r="N419" i="5"/>
  <c r="P1921" i="6" s="1"/>
  <c r="M419" i="5"/>
  <c r="L419" i="5"/>
  <c r="N1921" i="6" s="1"/>
  <c r="K419" i="5"/>
  <c r="O419" i="5" s="1"/>
  <c r="P419" i="5" s="1"/>
  <c r="J419" i="5"/>
  <c r="N418" i="5"/>
  <c r="P1922" i="6" s="1"/>
  <c r="M418" i="5"/>
  <c r="O1922" i="6" s="1"/>
  <c r="L418" i="5"/>
  <c r="K418" i="5"/>
  <c r="J418" i="5"/>
  <c r="O418" i="5" s="1"/>
  <c r="O417" i="5"/>
  <c r="L1923" i="6" s="1"/>
  <c r="N417" i="5"/>
  <c r="M417" i="5"/>
  <c r="O1923" i="6" s="1"/>
  <c r="L417" i="5"/>
  <c r="K417" i="5"/>
  <c r="J417" i="5"/>
  <c r="N416" i="5"/>
  <c r="P1924" i="6" s="1"/>
  <c r="M416" i="5"/>
  <c r="O1924" i="6" s="1"/>
  <c r="L416" i="5"/>
  <c r="N1924" i="6" s="1"/>
  <c r="K416" i="5"/>
  <c r="J416" i="5"/>
  <c r="O416" i="5" s="1"/>
  <c r="P416" i="5" s="1"/>
  <c r="O415" i="5"/>
  <c r="L1925" i="6" s="1"/>
  <c r="N415" i="5"/>
  <c r="M415" i="5"/>
  <c r="L415" i="5"/>
  <c r="K415" i="5"/>
  <c r="J415" i="5"/>
  <c r="N414" i="5"/>
  <c r="P1926" i="6" s="1"/>
  <c r="M414" i="5"/>
  <c r="L414" i="5"/>
  <c r="K414" i="5"/>
  <c r="J414" i="5"/>
  <c r="O414" i="5" s="1"/>
  <c r="P414" i="5" s="1"/>
  <c r="N413" i="5"/>
  <c r="P1927" i="6" s="1"/>
  <c r="M413" i="5"/>
  <c r="O1927" i="6" s="1"/>
  <c r="L413" i="5"/>
  <c r="N1927" i="6" s="1"/>
  <c r="K413" i="5"/>
  <c r="O413" i="5" s="1"/>
  <c r="J413" i="5"/>
  <c r="N412" i="5"/>
  <c r="M412" i="5"/>
  <c r="O1928" i="6" s="1"/>
  <c r="L412" i="5"/>
  <c r="N1928" i="6" s="1"/>
  <c r="K412" i="5"/>
  <c r="J412" i="5"/>
  <c r="O412" i="5" s="1"/>
  <c r="N411" i="5"/>
  <c r="M411" i="5"/>
  <c r="L411" i="5"/>
  <c r="K411" i="5"/>
  <c r="O411" i="5" s="1"/>
  <c r="P411" i="5" s="1"/>
  <c r="J411" i="5"/>
  <c r="N410" i="5"/>
  <c r="P1930" i="6" s="1"/>
  <c r="M410" i="5"/>
  <c r="O1930" i="6" s="1"/>
  <c r="L410" i="5"/>
  <c r="K410" i="5"/>
  <c r="J410" i="5"/>
  <c r="O410" i="5" s="1"/>
  <c r="O409" i="5"/>
  <c r="P409" i="5" s="1"/>
  <c r="Q1931" i="6" s="1"/>
  <c r="A1931" i="8" s="1"/>
  <c r="N409" i="5"/>
  <c r="M409" i="5"/>
  <c r="L409" i="5"/>
  <c r="K409" i="5"/>
  <c r="J409" i="5"/>
  <c r="N408" i="5"/>
  <c r="M408" i="5"/>
  <c r="L408" i="5"/>
  <c r="K408" i="5"/>
  <c r="J408" i="5"/>
  <c r="O408" i="5" s="1"/>
  <c r="P408" i="5" s="1"/>
  <c r="O407" i="5"/>
  <c r="P407" i="5" s="1"/>
  <c r="Q1933" i="6" s="1"/>
  <c r="A1933" i="8" s="1"/>
  <c r="N407" i="5"/>
  <c r="P1933" i="6" s="1"/>
  <c r="M407" i="5"/>
  <c r="O1933" i="6" s="1"/>
  <c r="L407" i="5"/>
  <c r="K407" i="5"/>
  <c r="J407" i="5"/>
  <c r="N406" i="5"/>
  <c r="P1934" i="6" s="1"/>
  <c r="M406" i="5"/>
  <c r="L406" i="5"/>
  <c r="N1934" i="6" s="1"/>
  <c r="K406" i="5"/>
  <c r="J406" i="5"/>
  <c r="O406" i="5" s="1"/>
  <c r="P406" i="5" s="1"/>
  <c r="Q1934" i="6" s="1"/>
  <c r="A1934" i="8" s="1"/>
  <c r="N405" i="5"/>
  <c r="P1935" i="6" s="1"/>
  <c r="M405" i="5"/>
  <c r="O1935" i="6" s="1"/>
  <c r="L405" i="5"/>
  <c r="N1935" i="6" s="1"/>
  <c r="K405" i="5"/>
  <c r="O405" i="5" s="1"/>
  <c r="J405" i="5"/>
  <c r="N404" i="5"/>
  <c r="M404" i="5"/>
  <c r="O1936" i="6" s="1"/>
  <c r="L404" i="5"/>
  <c r="N1936" i="6" s="1"/>
  <c r="K404" i="5"/>
  <c r="J404" i="5"/>
  <c r="O404" i="5" s="1"/>
  <c r="P404" i="5" s="1"/>
  <c r="N403" i="5"/>
  <c r="M403" i="5"/>
  <c r="L403" i="5"/>
  <c r="K403" i="5"/>
  <c r="O403" i="5" s="1"/>
  <c r="P403" i="5" s="1"/>
  <c r="J403" i="5"/>
  <c r="N402" i="5"/>
  <c r="P1938" i="6" s="1"/>
  <c r="M402" i="5"/>
  <c r="O1938" i="6" s="1"/>
  <c r="L402" i="5"/>
  <c r="K402" i="5"/>
  <c r="J402" i="5"/>
  <c r="O402" i="5" s="1"/>
  <c r="O401" i="5"/>
  <c r="P401" i="5" s="1"/>
  <c r="Q1939" i="6" s="1"/>
  <c r="A1939" i="8" s="1"/>
  <c r="N401" i="5"/>
  <c r="P1939" i="6" s="1"/>
  <c r="M401" i="5"/>
  <c r="O1939" i="6" s="1"/>
  <c r="L401" i="5"/>
  <c r="K401" i="5"/>
  <c r="J401" i="5"/>
  <c r="N400" i="5"/>
  <c r="P1940" i="6" s="1"/>
  <c r="M400" i="5"/>
  <c r="O1940" i="6" s="1"/>
  <c r="L400" i="5"/>
  <c r="N1940" i="6" s="1"/>
  <c r="K400" i="5"/>
  <c r="J400" i="5"/>
  <c r="O400" i="5" s="1"/>
  <c r="P400" i="5" s="1"/>
  <c r="Q1940" i="6" s="1"/>
  <c r="A1940" i="8" s="1"/>
  <c r="O399" i="5"/>
  <c r="L1941" i="6" s="1"/>
  <c r="N399" i="5"/>
  <c r="M399" i="5"/>
  <c r="L399" i="5"/>
  <c r="K399" i="5"/>
  <c r="J399" i="5"/>
  <c r="N398" i="5"/>
  <c r="P1942" i="6" s="1"/>
  <c r="M398" i="5"/>
  <c r="L398" i="5"/>
  <c r="K398" i="5"/>
  <c r="J398" i="5"/>
  <c r="O398" i="5" s="1"/>
  <c r="P398" i="5" s="1"/>
  <c r="Q1942" i="6" s="1"/>
  <c r="A1942" i="8" s="1"/>
  <c r="N397" i="5"/>
  <c r="P1943" i="6" s="1"/>
  <c r="M397" i="5"/>
  <c r="O1943" i="6" s="1"/>
  <c r="L397" i="5"/>
  <c r="N1943" i="6" s="1"/>
  <c r="K397" i="5"/>
  <c r="O397" i="5" s="1"/>
  <c r="J397" i="5"/>
  <c r="N396" i="5"/>
  <c r="M396" i="5"/>
  <c r="L396" i="5"/>
  <c r="N1944" i="6" s="1"/>
  <c r="K396" i="5"/>
  <c r="J396" i="5"/>
  <c r="O396" i="5" s="1"/>
  <c r="N395" i="5"/>
  <c r="P1945" i="6" s="1"/>
  <c r="M395" i="5"/>
  <c r="L395" i="5"/>
  <c r="K395" i="5"/>
  <c r="O395" i="5" s="1"/>
  <c r="P395" i="5" s="1"/>
  <c r="Q1945" i="6" s="1"/>
  <c r="A1945" i="8" s="1"/>
  <c r="J395" i="5"/>
  <c r="N394" i="5"/>
  <c r="P1946" i="6" s="1"/>
  <c r="M394" i="5"/>
  <c r="O1946" i="6" s="1"/>
  <c r="L394" i="5"/>
  <c r="K394" i="5"/>
  <c r="J394" i="5"/>
  <c r="O394" i="5" s="1"/>
  <c r="O393" i="5"/>
  <c r="P393" i="5" s="1"/>
  <c r="N393" i="5"/>
  <c r="M393" i="5"/>
  <c r="L393" i="5"/>
  <c r="K393" i="5"/>
  <c r="J393" i="5"/>
  <c r="N392" i="5"/>
  <c r="P1948" i="6" s="1"/>
  <c r="M392" i="5"/>
  <c r="L392" i="5"/>
  <c r="K392" i="5"/>
  <c r="J392" i="5"/>
  <c r="O392" i="5" s="1"/>
  <c r="P392" i="5" s="1"/>
  <c r="Q1948" i="6" s="1"/>
  <c r="A1948" i="8" s="1"/>
  <c r="O391" i="5"/>
  <c r="P391" i="5" s="1"/>
  <c r="N391" i="5"/>
  <c r="M391" i="5"/>
  <c r="L391" i="5"/>
  <c r="K391" i="5"/>
  <c r="J391" i="5"/>
  <c r="N390" i="5"/>
  <c r="P1950" i="6" s="1"/>
  <c r="M390" i="5"/>
  <c r="L390" i="5"/>
  <c r="N1950" i="6" s="1"/>
  <c r="K390" i="5"/>
  <c r="J390" i="5"/>
  <c r="O390" i="5" s="1"/>
  <c r="P390" i="5" s="1"/>
  <c r="N389" i="5"/>
  <c r="P1951" i="6" s="1"/>
  <c r="M389" i="5"/>
  <c r="O1951" i="6" s="1"/>
  <c r="L389" i="5"/>
  <c r="N1951" i="6" s="1"/>
  <c r="K389" i="5"/>
  <c r="O389" i="5" s="1"/>
  <c r="J389" i="5"/>
  <c r="N388" i="5"/>
  <c r="M388" i="5"/>
  <c r="L388" i="5"/>
  <c r="K388" i="5"/>
  <c r="J388" i="5"/>
  <c r="O388" i="5" s="1"/>
  <c r="N387" i="5"/>
  <c r="P1953" i="6" s="1"/>
  <c r="M387" i="5"/>
  <c r="L387" i="5"/>
  <c r="N1953" i="6" s="1"/>
  <c r="K387" i="5"/>
  <c r="O387" i="5" s="1"/>
  <c r="P387" i="5" s="1"/>
  <c r="J387" i="5"/>
  <c r="N386" i="5"/>
  <c r="P1954" i="6" s="1"/>
  <c r="M386" i="5"/>
  <c r="O1954" i="6" s="1"/>
  <c r="L386" i="5"/>
  <c r="K386" i="5"/>
  <c r="J386" i="5"/>
  <c r="O386" i="5" s="1"/>
  <c r="O385" i="5"/>
  <c r="P385" i="5" s="1"/>
  <c r="N385" i="5"/>
  <c r="M385" i="5"/>
  <c r="L385" i="5"/>
  <c r="K385" i="5"/>
  <c r="J385" i="5"/>
  <c r="N384" i="5"/>
  <c r="P1956" i="6" s="1"/>
  <c r="M384" i="5"/>
  <c r="O1956" i="6" s="1"/>
  <c r="L384" i="5"/>
  <c r="N1956" i="6" s="1"/>
  <c r="K384" i="5"/>
  <c r="J384" i="5"/>
  <c r="O384" i="5" s="1"/>
  <c r="P384" i="5" s="1"/>
  <c r="O383" i="5"/>
  <c r="P383" i="5" s="1"/>
  <c r="Q1957" i="6" s="1"/>
  <c r="A1957" i="8" s="1"/>
  <c r="N383" i="5"/>
  <c r="M383" i="5"/>
  <c r="L383" i="5"/>
  <c r="K383" i="5"/>
  <c r="J383" i="5"/>
  <c r="N382" i="5"/>
  <c r="M382" i="5"/>
  <c r="L382" i="5"/>
  <c r="K382" i="5"/>
  <c r="J382" i="5"/>
  <c r="O382" i="5" s="1"/>
  <c r="P382" i="5" s="1"/>
  <c r="N381" i="5"/>
  <c r="P1959" i="6" s="1"/>
  <c r="M381" i="5"/>
  <c r="O1959" i="6" s="1"/>
  <c r="L381" i="5"/>
  <c r="N1959" i="6" s="1"/>
  <c r="K381" i="5"/>
  <c r="O381" i="5" s="1"/>
  <c r="J381" i="5"/>
  <c r="N380" i="5"/>
  <c r="M380" i="5"/>
  <c r="O1960" i="6" s="1"/>
  <c r="L380" i="5"/>
  <c r="N1960" i="6" s="1"/>
  <c r="K380" i="5"/>
  <c r="J380" i="5"/>
  <c r="O380" i="5" s="1"/>
  <c r="N379" i="5"/>
  <c r="M379" i="5"/>
  <c r="L379" i="5"/>
  <c r="K379" i="5"/>
  <c r="O379" i="5" s="1"/>
  <c r="P379" i="5" s="1"/>
  <c r="J379" i="5"/>
  <c r="N378" i="5"/>
  <c r="P1962" i="6" s="1"/>
  <c r="M378" i="5"/>
  <c r="O1962" i="6" s="1"/>
  <c r="L378" i="5"/>
  <c r="K378" i="5"/>
  <c r="J378" i="5"/>
  <c r="O378" i="5" s="1"/>
  <c r="O377" i="5"/>
  <c r="P377" i="5" s="1"/>
  <c r="Q1963" i="6" s="1"/>
  <c r="A1963" i="8" s="1"/>
  <c r="N377" i="5"/>
  <c r="M377" i="5"/>
  <c r="L377" i="5"/>
  <c r="K377" i="5"/>
  <c r="J377" i="5"/>
  <c r="N376" i="5"/>
  <c r="M376" i="5"/>
  <c r="L376" i="5"/>
  <c r="K376" i="5"/>
  <c r="J376" i="5"/>
  <c r="O376" i="5" s="1"/>
  <c r="P376" i="5" s="1"/>
  <c r="O375" i="5"/>
  <c r="P375" i="5" s="1"/>
  <c r="Q1965" i="6" s="1"/>
  <c r="A1965" i="8" s="1"/>
  <c r="N375" i="5"/>
  <c r="P1965" i="6" s="1"/>
  <c r="M375" i="5"/>
  <c r="O1965" i="6" s="1"/>
  <c r="L375" i="5"/>
  <c r="K375" i="5"/>
  <c r="J375" i="5"/>
  <c r="N374" i="5"/>
  <c r="P1966" i="6" s="1"/>
  <c r="M374" i="5"/>
  <c r="L374" i="5"/>
  <c r="N1966" i="6" s="1"/>
  <c r="K374" i="5"/>
  <c r="J374" i="5"/>
  <c r="O374" i="5" s="1"/>
  <c r="P374" i="5" s="1"/>
  <c r="Q1966" i="6" s="1"/>
  <c r="A1966" i="8" s="1"/>
  <c r="N373" i="5"/>
  <c r="P1967" i="6" s="1"/>
  <c r="M373" i="5"/>
  <c r="O1967" i="6" s="1"/>
  <c r="L373" i="5"/>
  <c r="N1967" i="6" s="1"/>
  <c r="K373" i="5"/>
  <c r="O373" i="5" s="1"/>
  <c r="J373" i="5"/>
  <c r="N372" i="5"/>
  <c r="M372" i="5"/>
  <c r="L372" i="5"/>
  <c r="K372" i="5"/>
  <c r="J372" i="5"/>
  <c r="O372" i="5" s="1"/>
  <c r="P372" i="5" s="1"/>
  <c r="N371" i="5"/>
  <c r="M371" i="5"/>
  <c r="L371" i="5"/>
  <c r="N1969" i="6" s="1"/>
  <c r="K371" i="5"/>
  <c r="O371" i="5" s="1"/>
  <c r="J371" i="5"/>
  <c r="N370" i="5"/>
  <c r="P1970" i="6" s="1"/>
  <c r="M370" i="5"/>
  <c r="O1970" i="6" s="1"/>
  <c r="L370" i="5"/>
  <c r="K370" i="5"/>
  <c r="J370" i="5"/>
  <c r="O370" i="5" s="1"/>
  <c r="O369" i="5"/>
  <c r="P369" i="5" s="1"/>
  <c r="N369" i="5"/>
  <c r="P1971" i="6" s="1"/>
  <c r="M369" i="5"/>
  <c r="O1971" i="6" s="1"/>
  <c r="L369" i="5"/>
  <c r="K369" i="5"/>
  <c r="J369" i="5"/>
  <c r="N368" i="5"/>
  <c r="P1972" i="6" s="1"/>
  <c r="M368" i="5"/>
  <c r="O1972" i="6" s="1"/>
  <c r="L368" i="5"/>
  <c r="N1972" i="6" s="1"/>
  <c r="K368" i="5"/>
  <c r="J368" i="5"/>
  <c r="O368" i="5" s="1"/>
  <c r="P368" i="5" s="1"/>
  <c r="Q1972" i="6" s="1"/>
  <c r="A1972" i="8" s="1"/>
  <c r="O367" i="5"/>
  <c r="P367" i="5" s="1"/>
  <c r="N367" i="5"/>
  <c r="P1973" i="6" s="1"/>
  <c r="M367" i="5"/>
  <c r="O1973" i="6" s="1"/>
  <c r="L367" i="5"/>
  <c r="K367" i="5"/>
  <c r="J367" i="5"/>
  <c r="N366" i="5"/>
  <c r="P1974" i="6" s="1"/>
  <c r="M366" i="5"/>
  <c r="L366" i="5"/>
  <c r="K366" i="5"/>
  <c r="J366" i="5"/>
  <c r="O366" i="5" s="1"/>
  <c r="N365" i="5"/>
  <c r="P1975" i="6" s="1"/>
  <c r="M365" i="5"/>
  <c r="O1975" i="6" s="1"/>
  <c r="L365" i="5"/>
  <c r="N1975" i="6" s="1"/>
  <c r="K365" i="5"/>
  <c r="O365" i="5" s="1"/>
  <c r="J365" i="5"/>
  <c r="N364" i="5"/>
  <c r="M364" i="5"/>
  <c r="O1976" i="6" s="1"/>
  <c r="L364" i="5"/>
  <c r="K364" i="5"/>
  <c r="J364" i="5"/>
  <c r="O364" i="5" s="1"/>
  <c r="P364" i="5" s="1"/>
  <c r="N363" i="5"/>
  <c r="M363" i="5"/>
  <c r="L363" i="5"/>
  <c r="N1977" i="6" s="1"/>
  <c r="K363" i="5"/>
  <c r="O363" i="5" s="1"/>
  <c r="P363" i="5" s="1"/>
  <c r="Q1977" i="6" s="1"/>
  <c r="A1977" i="8" s="1"/>
  <c r="J363" i="5"/>
  <c r="N362" i="5"/>
  <c r="P1978" i="6" s="1"/>
  <c r="M362" i="5"/>
  <c r="O1978" i="6" s="1"/>
  <c r="L362" i="5"/>
  <c r="K362" i="5"/>
  <c r="J362" i="5"/>
  <c r="O362" i="5" s="1"/>
  <c r="O361" i="5"/>
  <c r="L1979" i="6" s="1"/>
  <c r="N361" i="5"/>
  <c r="P1979" i="6" s="1"/>
  <c r="M361" i="5"/>
  <c r="L361" i="5"/>
  <c r="K361" i="5"/>
  <c r="J361" i="5"/>
  <c r="N360" i="5"/>
  <c r="P1980" i="6" s="1"/>
  <c r="M360" i="5"/>
  <c r="O1980" i="6" s="1"/>
  <c r="L360" i="5"/>
  <c r="N1980" i="6" s="1"/>
  <c r="K360" i="5"/>
  <c r="J360" i="5"/>
  <c r="O360" i="5" s="1"/>
  <c r="P360" i="5" s="1"/>
  <c r="Q1980" i="6" s="1"/>
  <c r="A1980" i="8" s="1"/>
  <c r="O359" i="5"/>
  <c r="P359" i="5" s="1"/>
  <c r="Q1981" i="6" s="1"/>
  <c r="A1981" i="8" s="1"/>
  <c r="N359" i="5"/>
  <c r="M359" i="5"/>
  <c r="L359" i="5"/>
  <c r="K359" i="5"/>
  <c r="J359" i="5"/>
  <c r="N358" i="5"/>
  <c r="P1982" i="6" s="1"/>
  <c r="M358" i="5"/>
  <c r="L358" i="5"/>
  <c r="K358" i="5"/>
  <c r="J358" i="5"/>
  <c r="O358" i="5" s="1"/>
  <c r="P358" i="5" s="1"/>
  <c r="N357" i="5"/>
  <c r="P1983" i="6" s="1"/>
  <c r="M357" i="5"/>
  <c r="O1983" i="6" s="1"/>
  <c r="L357" i="5"/>
  <c r="N1983" i="6" s="1"/>
  <c r="K357" i="5"/>
  <c r="O357" i="5" s="1"/>
  <c r="J357" i="5"/>
  <c r="N356" i="5"/>
  <c r="M356" i="5"/>
  <c r="L356" i="5"/>
  <c r="K356" i="5"/>
  <c r="J356" i="5"/>
  <c r="O356" i="5" s="1"/>
  <c r="P356" i="5" s="1"/>
  <c r="N355" i="5"/>
  <c r="M355" i="5"/>
  <c r="L355" i="5"/>
  <c r="K355" i="5"/>
  <c r="O355" i="5" s="1"/>
  <c r="P355" i="5" s="1"/>
  <c r="J355" i="5"/>
  <c r="N354" i="5"/>
  <c r="P1986" i="6" s="1"/>
  <c r="M354" i="5"/>
  <c r="O1986" i="6" s="1"/>
  <c r="L354" i="5"/>
  <c r="K354" i="5"/>
  <c r="J354" i="5"/>
  <c r="O354" i="5" s="1"/>
  <c r="O353" i="5"/>
  <c r="P353" i="5" s="1"/>
  <c r="N353" i="5"/>
  <c r="M353" i="5"/>
  <c r="L353" i="5"/>
  <c r="K353" i="5"/>
  <c r="J353" i="5"/>
  <c r="N352" i="5"/>
  <c r="P1988" i="6" s="1"/>
  <c r="M352" i="5"/>
  <c r="O1988" i="6" s="1"/>
  <c r="L352" i="5"/>
  <c r="N1988" i="6" s="1"/>
  <c r="K352" i="5"/>
  <c r="J352" i="5"/>
  <c r="O352" i="5" s="1"/>
  <c r="P352" i="5" s="1"/>
  <c r="Q1988" i="6" s="1"/>
  <c r="A1988" i="8" s="1"/>
  <c r="O351" i="5"/>
  <c r="P351" i="5" s="1"/>
  <c r="N351" i="5"/>
  <c r="M351" i="5"/>
  <c r="L351" i="5"/>
  <c r="K351" i="5"/>
  <c r="J351" i="5"/>
  <c r="N350" i="5"/>
  <c r="P1990" i="6" s="1"/>
  <c r="M350" i="5"/>
  <c r="L350" i="5"/>
  <c r="K350" i="5"/>
  <c r="J350" i="5"/>
  <c r="O350" i="5" s="1"/>
  <c r="N349" i="5"/>
  <c r="P1991" i="6" s="1"/>
  <c r="M349" i="5"/>
  <c r="O1991" i="6" s="1"/>
  <c r="L349" i="5"/>
  <c r="N1991" i="6" s="1"/>
  <c r="K349" i="5"/>
  <c r="O349" i="5" s="1"/>
  <c r="J349" i="5"/>
  <c r="N348" i="5"/>
  <c r="M348" i="5"/>
  <c r="O1992" i="6" s="1"/>
  <c r="L348" i="5"/>
  <c r="K348" i="5"/>
  <c r="J348" i="5"/>
  <c r="O348" i="5" s="1"/>
  <c r="P348" i="5" s="1"/>
  <c r="N347" i="5"/>
  <c r="M347" i="5"/>
  <c r="L347" i="5"/>
  <c r="K347" i="5"/>
  <c r="O347" i="5" s="1"/>
  <c r="P347" i="5" s="1"/>
  <c r="J347" i="5"/>
  <c r="N346" i="5"/>
  <c r="P1994" i="6" s="1"/>
  <c r="M346" i="5"/>
  <c r="O1994" i="6" s="1"/>
  <c r="L346" i="5"/>
  <c r="K346" i="5"/>
  <c r="J346" i="5"/>
  <c r="O346" i="5" s="1"/>
  <c r="O345" i="5"/>
  <c r="P345" i="5" s="1"/>
  <c r="N345" i="5"/>
  <c r="M345" i="5"/>
  <c r="L345" i="5"/>
  <c r="N1995" i="6" s="1"/>
  <c r="K345" i="5"/>
  <c r="J345" i="5"/>
  <c r="N344" i="5"/>
  <c r="P1996" i="6" s="1"/>
  <c r="M344" i="5"/>
  <c r="O1996" i="6" s="1"/>
  <c r="L344" i="5"/>
  <c r="N1996" i="6" s="1"/>
  <c r="K344" i="5"/>
  <c r="J344" i="5"/>
  <c r="O344" i="5" s="1"/>
  <c r="P344" i="5" s="1"/>
  <c r="Q1996" i="6" s="1"/>
  <c r="A1996" i="8" s="1"/>
  <c r="O343" i="5"/>
  <c r="P343" i="5" s="1"/>
  <c r="N343" i="5"/>
  <c r="M343" i="5"/>
  <c r="O1997" i="6" s="1"/>
  <c r="L343" i="5"/>
  <c r="K343" i="5"/>
  <c r="J343" i="5"/>
  <c r="N342" i="5"/>
  <c r="M342" i="5"/>
  <c r="L342" i="5"/>
  <c r="K342" i="5"/>
  <c r="J342" i="5"/>
  <c r="O342" i="5" s="1"/>
  <c r="N341" i="5"/>
  <c r="P1999" i="6" s="1"/>
  <c r="M341" i="5"/>
  <c r="O1999" i="6" s="1"/>
  <c r="L341" i="5"/>
  <c r="N1999" i="6" s="1"/>
  <c r="K341" i="5"/>
  <c r="O341" i="5" s="1"/>
  <c r="J341" i="5"/>
  <c r="N340" i="5"/>
  <c r="M340" i="5"/>
  <c r="L340" i="5"/>
  <c r="K340" i="5"/>
  <c r="J340" i="5"/>
  <c r="O340" i="5" s="1"/>
  <c r="P340" i="5" s="1"/>
  <c r="N339" i="5"/>
  <c r="M339" i="5"/>
  <c r="L339" i="5"/>
  <c r="K339" i="5"/>
  <c r="O339" i="5" s="1"/>
  <c r="P339" i="5" s="1"/>
  <c r="J339" i="5"/>
  <c r="N338" i="5"/>
  <c r="P2002" i="6" s="1"/>
  <c r="M338" i="5"/>
  <c r="O2002" i="6" s="1"/>
  <c r="L338" i="5"/>
  <c r="K338" i="5"/>
  <c r="J338" i="5"/>
  <c r="O338" i="5" s="1"/>
  <c r="O337" i="5"/>
  <c r="P337" i="5" s="1"/>
  <c r="N337" i="5"/>
  <c r="P2003" i="6" s="1"/>
  <c r="M337" i="5"/>
  <c r="L337" i="5"/>
  <c r="N2003" i="6" s="1"/>
  <c r="K337" i="5"/>
  <c r="J337" i="5"/>
  <c r="N336" i="5"/>
  <c r="P2004" i="6" s="1"/>
  <c r="M336" i="5"/>
  <c r="O2004" i="6" s="1"/>
  <c r="L336" i="5"/>
  <c r="N2004" i="6" s="1"/>
  <c r="K336" i="5"/>
  <c r="J336" i="5"/>
  <c r="O336" i="5" s="1"/>
  <c r="P336" i="5" s="1"/>
  <c r="Q2004" i="6" s="1"/>
  <c r="A2004" i="8" s="1"/>
  <c r="O335" i="5"/>
  <c r="P335" i="5" s="1"/>
  <c r="N335" i="5"/>
  <c r="M335" i="5"/>
  <c r="L335" i="5"/>
  <c r="K335" i="5"/>
  <c r="J335" i="5"/>
  <c r="N334" i="5"/>
  <c r="P2006" i="6" s="1"/>
  <c r="M334" i="5"/>
  <c r="L334" i="5"/>
  <c r="K334" i="5"/>
  <c r="J334" i="5"/>
  <c r="O334" i="5" s="1"/>
  <c r="N333" i="5"/>
  <c r="P2007" i="6" s="1"/>
  <c r="M333" i="5"/>
  <c r="O2007" i="6" s="1"/>
  <c r="L333" i="5"/>
  <c r="N2007" i="6" s="1"/>
  <c r="K333" i="5"/>
  <c r="O333" i="5" s="1"/>
  <c r="J333" i="5"/>
  <c r="N332" i="5"/>
  <c r="M332" i="5"/>
  <c r="O2008" i="6" s="1"/>
  <c r="L332" i="5"/>
  <c r="K332" i="5"/>
  <c r="J332" i="5"/>
  <c r="O332" i="5" s="1"/>
  <c r="P332" i="5" s="1"/>
  <c r="N331" i="5"/>
  <c r="M331" i="5"/>
  <c r="L331" i="5"/>
  <c r="N2009" i="6" s="1"/>
  <c r="K331" i="5"/>
  <c r="O331" i="5" s="1"/>
  <c r="P331" i="5" s="1"/>
  <c r="Q2009" i="6" s="1"/>
  <c r="A2009" i="8" s="1"/>
  <c r="J331" i="5"/>
  <c r="N330" i="5"/>
  <c r="P2010" i="6" s="1"/>
  <c r="M330" i="5"/>
  <c r="O2010" i="6" s="1"/>
  <c r="L330" i="5"/>
  <c r="K330" i="5"/>
  <c r="J330" i="5"/>
  <c r="O330" i="5" s="1"/>
  <c r="O329" i="5"/>
  <c r="L2011" i="6" s="1"/>
  <c r="N329" i="5"/>
  <c r="P2011" i="6" s="1"/>
  <c r="M329" i="5"/>
  <c r="L329" i="5"/>
  <c r="K329" i="5"/>
  <c r="J329" i="5"/>
  <c r="N328" i="5"/>
  <c r="P2012" i="6" s="1"/>
  <c r="M328" i="5"/>
  <c r="O2012" i="6" s="1"/>
  <c r="L328" i="5"/>
  <c r="N2012" i="6" s="1"/>
  <c r="K328" i="5"/>
  <c r="J328" i="5"/>
  <c r="O328" i="5" s="1"/>
  <c r="P328" i="5" s="1"/>
  <c r="Q2012" i="6" s="1"/>
  <c r="A2012" i="8" s="1"/>
  <c r="O327" i="5"/>
  <c r="P327" i="5" s="1"/>
  <c r="Q2013" i="6" s="1"/>
  <c r="A2013" i="8" s="1"/>
  <c r="N327" i="5"/>
  <c r="M327" i="5"/>
  <c r="L327" i="5"/>
  <c r="K327" i="5"/>
  <c r="J327" i="5"/>
  <c r="N326" i="5"/>
  <c r="M326" i="5"/>
  <c r="L326" i="5"/>
  <c r="N2014" i="6" s="1"/>
  <c r="K326" i="5"/>
  <c r="J326" i="5"/>
  <c r="O326" i="5" s="1"/>
  <c r="N325" i="5"/>
  <c r="P2015" i="6" s="1"/>
  <c r="M325" i="5"/>
  <c r="O2015" i="6" s="1"/>
  <c r="L325" i="5"/>
  <c r="N2015" i="6" s="1"/>
  <c r="K325" i="5"/>
  <c r="O325" i="5" s="1"/>
  <c r="J325" i="5"/>
  <c r="N324" i="5"/>
  <c r="M324" i="5"/>
  <c r="L324" i="5"/>
  <c r="K324" i="5"/>
  <c r="J324" i="5"/>
  <c r="O324" i="5" s="1"/>
  <c r="P324" i="5" s="1"/>
  <c r="N323" i="5"/>
  <c r="M323" i="5"/>
  <c r="L323" i="5"/>
  <c r="K323" i="5"/>
  <c r="O323" i="5" s="1"/>
  <c r="P323" i="5" s="1"/>
  <c r="J323" i="5"/>
  <c r="N322" i="5"/>
  <c r="P2018" i="6" s="1"/>
  <c r="M322" i="5"/>
  <c r="O2018" i="6" s="1"/>
  <c r="L322" i="5"/>
  <c r="K322" i="5"/>
  <c r="J322" i="5"/>
  <c r="O322" i="5" s="1"/>
  <c r="O321" i="5"/>
  <c r="P321" i="5" s="1"/>
  <c r="N321" i="5"/>
  <c r="M321" i="5"/>
  <c r="L321" i="5"/>
  <c r="K321" i="5"/>
  <c r="J321" i="5"/>
  <c r="N320" i="5"/>
  <c r="P2020" i="6" s="1"/>
  <c r="M320" i="5"/>
  <c r="O2020" i="6" s="1"/>
  <c r="L320" i="5"/>
  <c r="N2020" i="6" s="1"/>
  <c r="K320" i="5"/>
  <c r="J320" i="5"/>
  <c r="O320" i="5" s="1"/>
  <c r="P320" i="5" s="1"/>
  <c r="Q2020" i="6" s="1"/>
  <c r="A2020" i="8" s="1"/>
  <c r="O319" i="5"/>
  <c r="P319" i="5" s="1"/>
  <c r="N319" i="5"/>
  <c r="M319" i="5"/>
  <c r="L319" i="5"/>
  <c r="K319" i="5"/>
  <c r="J319" i="5"/>
  <c r="N318" i="5"/>
  <c r="P2022" i="6" s="1"/>
  <c r="M318" i="5"/>
  <c r="L318" i="5"/>
  <c r="K318" i="5"/>
  <c r="J318" i="5"/>
  <c r="O318" i="5" s="1"/>
  <c r="N317" i="5"/>
  <c r="P2023" i="6" s="1"/>
  <c r="M317" i="5"/>
  <c r="O2023" i="6" s="1"/>
  <c r="L317" i="5"/>
  <c r="N2023" i="6" s="1"/>
  <c r="K317" i="5"/>
  <c r="O317" i="5" s="1"/>
  <c r="J317" i="5"/>
  <c r="N316" i="5"/>
  <c r="M316" i="5"/>
  <c r="O2024" i="6" s="1"/>
  <c r="L316" i="5"/>
  <c r="K316" i="5"/>
  <c r="J316" i="5"/>
  <c r="O316" i="5" s="1"/>
  <c r="P316" i="5" s="1"/>
  <c r="N315" i="5"/>
  <c r="M315" i="5"/>
  <c r="L315" i="5"/>
  <c r="K315" i="5"/>
  <c r="O315" i="5" s="1"/>
  <c r="J315" i="5"/>
  <c r="N314" i="5"/>
  <c r="P2026" i="6" s="1"/>
  <c r="M314" i="5"/>
  <c r="O2026" i="6" s="1"/>
  <c r="L314" i="5"/>
  <c r="K314" i="5"/>
  <c r="J314" i="5"/>
  <c r="O314" i="5" s="1"/>
  <c r="O313" i="5"/>
  <c r="P313" i="5" s="1"/>
  <c r="N313" i="5"/>
  <c r="M313" i="5"/>
  <c r="L313" i="5"/>
  <c r="N2027" i="6" s="1"/>
  <c r="K313" i="5"/>
  <c r="J313" i="5"/>
  <c r="N312" i="5"/>
  <c r="P2028" i="6" s="1"/>
  <c r="M312" i="5"/>
  <c r="L312" i="5"/>
  <c r="N2028" i="6" s="1"/>
  <c r="K312" i="5"/>
  <c r="J312" i="5"/>
  <c r="O312" i="5" s="1"/>
  <c r="P312" i="5" s="1"/>
  <c r="Q2028" i="6" s="1"/>
  <c r="A2028" i="8" s="1"/>
  <c r="O311" i="5"/>
  <c r="P311" i="5" s="1"/>
  <c r="N311" i="5"/>
  <c r="M311" i="5"/>
  <c r="L311" i="5"/>
  <c r="K311" i="5"/>
  <c r="J311" i="5"/>
  <c r="N310" i="5"/>
  <c r="P2030" i="6" s="1"/>
  <c r="M310" i="5"/>
  <c r="O2030" i="6" s="1"/>
  <c r="L310" i="5"/>
  <c r="N2030" i="6" s="1"/>
  <c r="K310" i="5"/>
  <c r="J310" i="5"/>
  <c r="O310" i="5" s="1"/>
  <c r="N309" i="5"/>
  <c r="P2031" i="6" s="1"/>
  <c r="M309" i="5"/>
  <c r="O2031" i="6" s="1"/>
  <c r="L309" i="5"/>
  <c r="N2031" i="6" s="1"/>
  <c r="K309" i="5"/>
  <c r="O309" i="5" s="1"/>
  <c r="J309" i="5"/>
  <c r="N308" i="5"/>
  <c r="M308" i="5"/>
  <c r="L308" i="5"/>
  <c r="N2032" i="6" s="1"/>
  <c r="K308" i="5"/>
  <c r="J308" i="5"/>
  <c r="O308" i="5" s="1"/>
  <c r="N307" i="5"/>
  <c r="M307" i="5"/>
  <c r="L307" i="5"/>
  <c r="K307" i="5"/>
  <c r="O307" i="5" s="1"/>
  <c r="P307" i="5" s="1"/>
  <c r="Q2033" i="6" s="1"/>
  <c r="A2033" i="8" s="1"/>
  <c r="J307" i="5"/>
  <c r="N306" i="5"/>
  <c r="M306" i="5"/>
  <c r="L306" i="5"/>
  <c r="K306" i="5"/>
  <c r="J306" i="5"/>
  <c r="O306" i="5" s="1"/>
  <c r="O305" i="5"/>
  <c r="P305" i="5" s="1"/>
  <c r="N305" i="5"/>
  <c r="M305" i="5"/>
  <c r="L305" i="5"/>
  <c r="K305" i="5"/>
  <c r="J305" i="5"/>
  <c r="N304" i="5"/>
  <c r="P2036" i="6" s="1"/>
  <c r="M304" i="5"/>
  <c r="L304" i="5"/>
  <c r="N2036" i="6" s="1"/>
  <c r="K304" i="5"/>
  <c r="J304" i="5"/>
  <c r="O304" i="5" s="1"/>
  <c r="P304" i="5" s="1"/>
  <c r="Q2036" i="6" s="1"/>
  <c r="A2036" i="8" s="1"/>
  <c r="O303" i="5"/>
  <c r="P303" i="5" s="1"/>
  <c r="N303" i="5"/>
  <c r="P2037" i="6" s="1"/>
  <c r="M303" i="5"/>
  <c r="L303" i="5"/>
  <c r="K303" i="5"/>
  <c r="J303" i="5"/>
  <c r="N302" i="5"/>
  <c r="P2038" i="6" s="1"/>
  <c r="M302" i="5"/>
  <c r="O2038" i="6" s="1"/>
  <c r="L302" i="5"/>
  <c r="N2038" i="6" s="1"/>
  <c r="K302" i="5"/>
  <c r="J302" i="5"/>
  <c r="O302" i="5" s="1"/>
  <c r="N301" i="5"/>
  <c r="P2039" i="6" s="1"/>
  <c r="M301" i="5"/>
  <c r="O2039" i="6" s="1"/>
  <c r="L301" i="5"/>
  <c r="N2039" i="6" s="1"/>
  <c r="K301" i="5"/>
  <c r="O301" i="5" s="1"/>
  <c r="J301" i="5"/>
  <c r="N300" i="5"/>
  <c r="M300" i="5"/>
  <c r="L300" i="5"/>
  <c r="N2040" i="6" s="1"/>
  <c r="K300" i="5"/>
  <c r="J300" i="5"/>
  <c r="O300" i="5" s="1"/>
  <c r="N299" i="5"/>
  <c r="M299" i="5"/>
  <c r="L299" i="5"/>
  <c r="K299" i="5"/>
  <c r="O299" i="5" s="1"/>
  <c r="P299" i="5" s="1"/>
  <c r="J299" i="5"/>
  <c r="N298" i="5"/>
  <c r="P2042" i="6" s="1"/>
  <c r="M298" i="5"/>
  <c r="O2042" i="6" s="1"/>
  <c r="L298" i="5"/>
  <c r="K298" i="5"/>
  <c r="J298" i="5"/>
  <c r="O298" i="5" s="1"/>
  <c r="O297" i="5"/>
  <c r="P297" i="5" s="1"/>
  <c r="Q2043" i="6" s="1"/>
  <c r="A2043" i="8" s="1"/>
  <c r="N297" i="5"/>
  <c r="M297" i="5"/>
  <c r="L297" i="5"/>
  <c r="K297" i="5"/>
  <c r="J297" i="5"/>
  <c r="N296" i="5"/>
  <c r="M296" i="5"/>
  <c r="L296" i="5"/>
  <c r="K296" i="5"/>
  <c r="J296" i="5"/>
  <c r="O296" i="5" s="1"/>
  <c r="P296" i="5" s="1"/>
  <c r="O295" i="5"/>
  <c r="P295" i="5" s="1"/>
  <c r="N295" i="5"/>
  <c r="P2044" i="6" s="1"/>
  <c r="M295" i="5"/>
  <c r="L295" i="5"/>
  <c r="K295" i="5"/>
  <c r="J295" i="5"/>
  <c r="N294" i="5"/>
  <c r="M294" i="5"/>
  <c r="O2045" i="6" s="1"/>
  <c r="L294" i="5"/>
  <c r="K294" i="5"/>
  <c r="J294" i="5"/>
  <c r="O294" i="5" s="1"/>
  <c r="P294" i="5" s="1"/>
  <c r="N293" i="5"/>
  <c r="P2046" i="6" s="1"/>
  <c r="M293" i="5"/>
  <c r="O2046" i="6" s="1"/>
  <c r="L293" i="5"/>
  <c r="N2046" i="6" s="1"/>
  <c r="K293" i="5"/>
  <c r="O293" i="5" s="1"/>
  <c r="J293" i="5"/>
  <c r="N292" i="5"/>
  <c r="P2047" i="6" s="1"/>
  <c r="M292" i="5"/>
  <c r="O2047" i="6" s="1"/>
  <c r="L292" i="5"/>
  <c r="N2047" i="6" s="1"/>
  <c r="K292" i="5"/>
  <c r="J292" i="5"/>
  <c r="O292" i="5" s="1"/>
  <c r="N291" i="5"/>
  <c r="M291" i="5"/>
  <c r="L291" i="5"/>
  <c r="N2048" i="6" s="1"/>
  <c r="K291" i="5"/>
  <c r="O291" i="5" s="1"/>
  <c r="J291" i="5"/>
  <c r="N290" i="5"/>
  <c r="M290" i="5"/>
  <c r="L290" i="5"/>
  <c r="K290" i="5"/>
  <c r="J290" i="5"/>
  <c r="O290" i="5" s="1"/>
  <c r="P290" i="5" s="1"/>
  <c r="O289" i="5"/>
  <c r="L2050" i="6" s="1"/>
  <c r="N289" i="5"/>
  <c r="P2050" i="6" s="1"/>
  <c r="M289" i="5"/>
  <c r="O2050" i="6" s="1"/>
  <c r="L289" i="5"/>
  <c r="K289" i="5"/>
  <c r="J289" i="5"/>
  <c r="N288" i="5"/>
  <c r="M288" i="5"/>
  <c r="L288" i="5"/>
  <c r="N2051" i="6" s="1"/>
  <c r="K288" i="5"/>
  <c r="J288" i="5"/>
  <c r="O288" i="5" s="1"/>
  <c r="P288" i="5" s="1"/>
  <c r="O287" i="5"/>
  <c r="P287" i="5" s="1"/>
  <c r="N287" i="5"/>
  <c r="P2052" i="6" s="1"/>
  <c r="M287" i="5"/>
  <c r="L287" i="5"/>
  <c r="N2052" i="6" s="1"/>
  <c r="K287" i="5"/>
  <c r="J287" i="5"/>
  <c r="N286" i="5"/>
  <c r="M286" i="5"/>
  <c r="O2053" i="6" s="1"/>
  <c r="L286" i="5"/>
  <c r="K286" i="5"/>
  <c r="J286" i="5"/>
  <c r="O286" i="5" s="1"/>
  <c r="N285" i="5"/>
  <c r="P2054" i="6" s="1"/>
  <c r="M285" i="5"/>
  <c r="O2054" i="6" s="1"/>
  <c r="L285" i="5"/>
  <c r="N2054" i="6" s="1"/>
  <c r="K285" i="5"/>
  <c r="O285" i="5" s="1"/>
  <c r="J285" i="5"/>
  <c r="N284" i="5"/>
  <c r="P2055" i="6" s="1"/>
  <c r="M284" i="5"/>
  <c r="O2055" i="6" s="1"/>
  <c r="L284" i="5"/>
  <c r="N2055" i="6" s="1"/>
  <c r="K284" i="5"/>
  <c r="J284" i="5"/>
  <c r="O284" i="5" s="1"/>
  <c r="N283" i="5"/>
  <c r="M283" i="5"/>
  <c r="L283" i="5"/>
  <c r="K283" i="5"/>
  <c r="O283" i="5" s="1"/>
  <c r="J283" i="5"/>
  <c r="N282" i="5"/>
  <c r="M282" i="5"/>
  <c r="L282" i="5"/>
  <c r="K282" i="5"/>
  <c r="J282" i="5"/>
  <c r="O282" i="5" s="1"/>
  <c r="P282" i="5" s="1"/>
  <c r="O281" i="5"/>
  <c r="L2058" i="6" s="1"/>
  <c r="N281" i="5"/>
  <c r="P2058" i="6" s="1"/>
  <c r="M281" i="5"/>
  <c r="O2058" i="6" s="1"/>
  <c r="L281" i="5"/>
  <c r="K281" i="5"/>
  <c r="J281" i="5"/>
  <c r="N280" i="5"/>
  <c r="M280" i="5"/>
  <c r="O2059" i="6" s="1"/>
  <c r="L280" i="5"/>
  <c r="K280" i="5"/>
  <c r="J280" i="5"/>
  <c r="O280" i="5" s="1"/>
  <c r="P280" i="5" s="1"/>
  <c r="O279" i="5"/>
  <c r="P279" i="5" s="1"/>
  <c r="N279" i="5"/>
  <c r="P2060" i="6" s="1"/>
  <c r="M279" i="5"/>
  <c r="L279" i="5"/>
  <c r="K279" i="5"/>
  <c r="J279" i="5"/>
  <c r="N278" i="5"/>
  <c r="M278" i="5"/>
  <c r="O2061" i="6" s="1"/>
  <c r="L278" i="5"/>
  <c r="K278" i="5"/>
  <c r="J278" i="5"/>
  <c r="O278" i="5" s="1"/>
  <c r="P278" i="5" s="1"/>
  <c r="N277" i="5"/>
  <c r="P2062" i="6" s="1"/>
  <c r="M277" i="5"/>
  <c r="O2062" i="6" s="1"/>
  <c r="L277" i="5"/>
  <c r="N2062" i="6" s="1"/>
  <c r="K277" i="5"/>
  <c r="O277" i="5" s="1"/>
  <c r="J277" i="5"/>
  <c r="N276" i="5"/>
  <c r="P2063" i="6" s="1"/>
  <c r="M276" i="5"/>
  <c r="O2063" i="6" s="1"/>
  <c r="L276" i="5"/>
  <c r="N2063" i="6" s="1"/>
  <c r="K276" i="5"/>
  <c r="J276" i="5"/>
  <c r="O276" i="5" s="1"/>
  <c r="N275" i="5"/>
  <c r="M275" i="5"/>
  <c r="L275" i="5"/>
  <c r="K275" i="5"/>
  <c r="O275" i="5" s="1"/>
  <c r="J275" i="5"/>
  <c r="N274" i="5"/>
  <c r="M274" i="5"/>
  <c r="L274" i="5"/>
  <c r="K274" i="5"/>
  <c r="J274" i="5"/>
  <c r="O274" i="5" s="1"/>
  <c r="P274" i="5" s="1"/>
  <c r="O273" i="5"/>
  <c r="L2066" i="6" s="1"/>
  <c r="N273" i="5"/>
  <c r="P2066" i="6" s="1"/>
  <c r="M273" i="5"/>
  <c r="O2066" i="6" s="1"/>
  <c r="L273" i="5"/>
  <c r="K273" i="5"/>
  <c r="J273" i="5"/>
  <c r="N272" i="5"/>
  <c r="M272" i="5"/>
  <c r="L272" i="5"/>
  <c r="K272" i="5"/>
  <c r="J272" i="5"/>
  <c r="O272" i="5" s="1"/>
  <c r="P272" i="5" s="1"/>
  <c r="O271" i="5"/>
  <c r="P271" i="5" s="1"/>
  <c r="Q2068" i="6" s="1"/>
  <c r="A2068" i="8" s="1"/>
  <c r="N271" i="5"/>
  <c r="P2068" i="6" s="1"/>
  <c r="M271" i="5"/>
  <c r="L271" i="5"/>
  <c r="K271" i="5"/>
  <c r="J271" i="5"/>
  <c r="N270" i="5"/>
  <c r="P2069" i="6" s="1"/>
  <c r="M270" i="5"/>
  <c r="L270" i="5"/>
  <c r="K270" i="5"/>
  <c r="J270" i="5"/>
  <c r="O270" i="5" s="1"/>
  <c r="P270" i="5" s="1"/>
  <c r="N269" i="5"/>
  <c r="P2070" i="6" s="1"/>
  <c r="M269" i="5"/>
  <c r="O2070" i="6" s="1"/>
  <c r="L269" i="5"/>
  <c r="N2070" i="6" s="1"/>
  <c r="K269" i="5"/>
  <c r="O269" i="5" s="1"/>
  <c r="J269" i="5"/>
  <c r="N268" i="5"/>
  <c r="P2071" i="6" s="1"/>
  <c r="M268" i="5"/>
  <c r="O2071" i="6" s="1"/>
  <c r="L268" i="5"/>
  <c r="N2071" i="6" s="1"/>
  <c r="K268" i="5"/>
  <c r="J268" i="5"/>
  <c r="O268" i="5" s="1"/>
  <c r="N267" i="5"/>
  <c r="M267" i="5"/>
  <c r="L267" i="5"/>
  <c r="N2072" i="6" s="1"/>
  <c r="K267" i="5"/>
  <c r="O267" i="5" s="1"/>
  <c r="J267" i="5"/>
  <c r="N266" i="5"/>
  <c r="M266" i="5"/>
  <c r="L266" i="5"/>
  <c r="K266" i="5"/>
  <c r="J266" i="5"/>
  <c r="O266" i="5" s="1"/>
  <c r="P266" i="5" s="1"/>
  <c r="O265" i="5"/>
  <c r="L2074" i="6" s="1"/>
  <c r="N265" i="5"/>
  <c r="P2074" i="6" s="1"/>
  <c r="M265" i="5"/>
  <c r="O2074" i="6" s="1"/>
  <c r="L265" i="5"/>
  <c r="K265" i="5"/>
  <c r="J265" i="5"/>
  <c r="N264" i="5"/>
  <c r="M264" i="5"/>
  <c r="L264" i="5"/>
  <c r="K264" i="5"/>
  <c r="J264" i="5"/>
  <c r="O264" i="5" s="1"/>
  <c r="P264" i="5" s="1"/>
  <c r="Q2075" i="6" s="1"/>
  <c r="A2075" i="8" s="1"/>
  <c r="O263" i="5"/>
  <c r="P263" i="5" s="1"/>
  <c r="N263" i="5"/>
  <c r="P2076" i="6" s="1"/>
  <c r="M263" i="5"/>
  <c r="L263" i="5"/>
  <c r="K263" i="5"/>
  <c r="J263" i="5"/>
  <c r="N262" i="5"/>
  <c r="M262" i="5"/>
  <c r="O2077" i="6" s="1"/>
  <c r="L262" i="5"/>
  <c r="K262" i="5"/>
  <c r="J262" i="5"/>
  <c r="O262" i="5" s="1"/>
  <c r="P262" i="5" s="1"/>
  <c r="N261" i="5"/>
  <c r="P2078" i="6" s="1"/>
  <c r="M261" i="5"/>
  <c r="O2078" i="6" s="1"/>
  <c r="L261" i="5"/>
  <c r="N2078" i="6" s="1"/>
  <c r="K261" i="5"/>
  <c r="O261" i="5" s="1"/>
  <c r="J261" i="5"/>
  <c r="N260" i="5"/>
  <c r="P2079" i="6" s="1"/>
  <c r="M260" i="5"/>
  <c r="O2079" i="6" s="1"/>
  <c r="L260" i="5"/>
  <c r="N2079" i="6" s="1"/>
  <c r="K260" i="5"/>
  <c r="J260" i="5"/>
  <c r="O260" i="5" s="1"/>
  <c r="N259" i="5"/>
  <c r="M259" i="5"/>
  <c r="L259" i="5"/>
  <c r="N2080" i="6" s="1"/>
  <c r="K259" i="5"/>
  <c r="O259" i="5" s="1"/>
  <c r="J259" i="5"/>
  <c r="N258" i="5"/>
  <c r="M258" i="5"/>
  <c r="L258" i="5"/>
  <c r="K258" i="5"/>
  <c r="J258" i="5"/>
  <c r="O258" i="5" s="1"/>
  <c r="P258" i="5" s="1"/>
  <c r="Q2081" i="6" s="1"/>
  <c r="A2081" i="8" s="1"/>
  <c r="O257" i="5"/>
  <c r="L2082" i="6" s="1"/>
  <c r="N257" i="5"/>
  <c r="P2082" i="6" s="1"/>
  <c r="M257" i="5"/>
  <c r="O2082" i="6" s="1"/>
  <c r="L257" i="5"/>
  <c r="K257" i="5"/>
  <c r="J257" i="5"/>
  <c r="N256" i="5"/>
  <c r="M256" i="5"/>
  <c r="L256" i="5"/>
  <c r="K256" i="5"/>
  <c r="J256" i="5"/>
  <c r="O256" i="5" s="1"/>
  <c r="P256" i="5" s="1"/>
  <c r="O255" i="5"/>
  <c r="P255" i="5" s="1"/>
  <c r="N255" i="5"/>
  <c r="M255" i="5"/>
  <c r="L255" i="5"/>
  <c r="K255" i="5"/>
  <c r="J255" i="5"/>
  <c r="N254" i="5"/>
  <c r="M254" i="5"/>
  <c r="L254" i="5"/>
  <c r="K254" i="5"/>
  <c r="J254" i="5"/>
  <c r="O254" i="5" s="1"/>
  <c r="N253" i="5"/>
  <c r="P2086" i="6" s="1"/>
  <c r="M253" i="5"/>
  <c r="O2086" i="6" s="1"/>
  <c r="L253" i="5"/>
  <c r="N2086" i="6" s="1"/>
  <c r="K253" i="5"/>
  <c r="O253" i="5" s="1"/>
  <c r="J253" i="5"/>
  <c r="N252" i="5"/>
  <c r="P2087" i="6" s="1"/>
  <c r="M252" i="5"/>
  <c r="O2087" i="6" s="1"/>
  <c r="L252" i="5"/>
  <c r="N2087" i="6" s="1"/>
  <c r="K252" i="5"/>
  <c r="J252" i="5"/>
  <c r="O252" i="5" s="1"/>
  <c r="N251" i="5"/>
  <c r="M251" i="5"/>
  <c r="L251" i="5"/>
  <c r="K251" i="5"/>
  <c r="O251" i="5" s="1"/>
  <c r="P251" i="5" s="1"/>
  <c r="J251" i="5"/>
  <c r="N250" i="5"/>
  <c r="M250" i="5"/>
  <c r="L250" i="5"/>
  <c r="K250" i="5"/>
  <c r="J250" i="5"/>
  <c r="O250" i="5" s="1"/>
  <c r="P250" i="5" s="1"/>
  <c r="O249" i="5"/>
  <c r="L2090" i="6" s="1"/>
  <c r="N249" i="5"/>
  <c r="P2090" i="6" s="1"/>
  <c r="M249" i="5"/>
  <c r="O2090" i="6" s="1"/>
  <c r="L249" i="5"/>
  <c r="K249" i="5"/>
  <c r="J249" i="5"/>
  <c r="N248" i="5"/>
  <c r="M248" i="5"/>
  <c r="O2091" i="6" s="1"/>
  <c r="L248" i="5"/>
  <c r="N2091" i="6" s="1"/>
  <c r="K248" i="5"/>
  <c r="J248" i="5"/>
  <c r="O248" i="5" s="1"/>
  <c r="P248" i="5" s="1"/>
  <c r="O247" i="5"/>
  <c r="P247" i="5" s="1"/>
  <c r="N247" i="5"/>
  <c r="P2092" i="6" s="1"/>
  <c r="M247" i="5"/>
  <c r="L247" i="5"/>
  <c r="K247" i="5"/>
  <c r="J247" i="5"/>
  <c r="N246" i="5"/>
  <c r="P2093" i="6" s="1"/>
  <c r="M246" i="5"/>
  <c r="L246" i="5"/>
  <c r="K246" i="5"/>
  <c r="J246" i="5"/>
  <c r="O246" i="5" s="1"/>
  <c r="P246" i="5" s="1"/>
  <c r="N245" i="5"/>
  <c r="P2094" i="6" s="1"/>
  <c r="M245" i="5"/>
  <c r="O2094" i="6" s="1"/>
  <c r="L245" i="5"/>
  <c r="N2094" i="6" s="1"/>
  <c r="K245" i="5"/>
  <c r="O245" i="5" s="1"/>
  <c r="J245" i="5"/>
  <c r="N244" i="5"/>
  <c r="P2095" i="6" s="1"/>
  <c r="M244" i="5"/>
  <c r="O2095" i="6" s="1"/>
  <c r="L244" i="5"/>
  <c r="N2095" i="6" s="1"/>
  <c r="K244" i="5"/>
  <c r="J244" i="5"/>
  <c r="O244" i="5" s="1"/>
  <c r="N243" i="5"/>
  <c r="M243" i="5"/>
  <c r="L243" i="5"/>
  <c r="K243" i="5"/>
  <c r="O243" i="5" s="1"/>
  <c r="P243" i="5" s="1"/>
  <c r="Q2096" i="6" s="1"/>
  <c r="A2096" i="8" s="1"/>
  <c r="J243" i="5"/>
  <c r="N242" i="5"/>
  <c r="M242" i="5"/>
  <c r="L242" i="5"/>
  <c r="K242" i="5"/>
  <c r="J242" i="5"/>
  <c r="O242" i="5" s="1"/>
  <c r="P242" i="5" s="1"/>
  <c r="O241" i="5"/>
  <c r="L2098" i="6" s="1"/>
  <c r="N241" i="5"/>
  <c r="P2098" i="6" s="1"/>
  <c r="M241" i="5"/>
  <c r="O2098" i="6" s="1"/>
  <c r="L241" i="5"/>
  <c r="K241" i="5"/>
  <c r="J241" i="5"/>
  <c r="N240" i="5"/>
  <c r="M240" i="5"/>
  <c r="L240" i="5"/>
  <c r="N2099" i="6" s="1"/>
  <c r="K240" i="5"/>
  <c r="J240" i="5"/>
  <c r="O240" i="5" s="1"/>
  <c r="P240" i="5" s="1"/>
  <c r="Q2099" i="6" s="1"/>
  <c r="A2099" i="8" s="1"/>
  <c r="O239" i="5"/>
  <c r="P239" i="5" s="1"/>
  <c r="N239" i="5"/>
  <c r="P2100" i="6" s="1"/>
  <c r="M239" i="5"/>
  <c r="L239" i="5"/>
  <c r="N2100" i="6" s="1"/>
  <c r="K239" i="5"/>
  <c r="J239" i="5"/>
  <c r="N238" i="5"/>
  <c r="M238" i="5"/>
  <c r="L238" i="5"/>
  <c r="K238" i="5"/>
  <c r="J238" i="5"/>
  <c r="O238" i="5" s="1"/>
  <c r="N237" i="5"/>
  <c r="P2102" i="6" s="1"/>
  <c r="M237" i="5"/>
  <c r="O2102" i="6" s="1"/>
  <c r="L237" i="5"/>
  <c r="N2102" i="6" s="1"/>
  <c r="K237" i="5"/>
  <c r="O237" i="5" s="1"/>
  <c r="J237" i="5"/>
  <c r="N236" i="5"/>
  <c r="P2103" i="6" s="1"/>
  <c r="M236" i="5"/>
  <c r="O2103" i="6" s="1"/>
  <c r="L236" i="5"/>
  <c r="N2103" i="6" s="1"/>
  <c r="K236" i="5"/>
  <c r="J236" i="5"/>
  <c r="O236" i="5" s="1"/>
  <c r="N235" i="5"/>
  <c r="M235" i="5"/>
  <c r="L235" i="5"/>
  <c r="K235" i="5"/>
  <c r="O235" i="5" s="1"/>
  <c r="P235" i="5" s="1"/>
  <c r="J235" i="5"/>
  <c r="N234" i="5"/>
  <c r="P2105" i="6" s="1"/>
  <c r="M234" i="5"/>
  <c r="L234" i="5"/>
  <c r="K234" i="5"/>
  <c r="J234" i="5"/>
  <c r="O234" i="5" s="1"/>
  <c r="P234" i="5" s="1"/>
  <c r="O233" i="5"/>
  <c r="L2106" i="6" s="1"/>
  <c r="N233" i="5"/>
  <c r="P2106" i="6" s="1"/>
  <c r="M233" i="5"/>
  <c r="O2106" i="6" s="1"/>
  <c r="L233" i="5"/>
  <c r="K233" i="5"/>
  <c r="J233" i="5"/>
  <c r="N232" i="5"/>
  <c r="M232" i="5"/>
  <c r="O2107" i="6" s="1"/>
  <c r="L232" i="5"/>
  <c r="N2107" i="6" s="1"/>
  <c r="K232" i="5"/>
  <c r="J232" i="5"/>
  <c r="O232" i="5" s="1"/>
  <c r="P232" i="5" s="1"/>
  <c r="O231" i="5"/>
  <c r="P231" i="5" s="1"/>
  <c r="N231" i="5"/>
  <c r="P2108" i="6" s="1"/>
  <c r="M231" i="5"/>
  <c r="L231" i="5"/>
  <c r="N2108" i="6" s="1"/>
  <c r="K231" i="5"/>
  <c r="J231" i="5"/>
  <c r="N230" i="5"/>
  <c r="M230" i="5"/>
  <c r="L230" i="5"/>
  <c r="K230" i="5"/>
  <c r="J230" i="5"/>
  <c r="O230" i="5" s="1"/>
  <c r="P230" i="5" s="1"/>
  <c r="N229" i="5"/>
  <c r="P2110" i="6" s="1"/>
  <c r="M229" i="5"/>
  <c r="O2110" i="6" s="1"/>
  <c r="L229" i="5"/>
  <c r="N2110" i="6" s="1"/>
  <c r="K229" i="5"/>
  <c r="O229" i="5" s="1"/>
  <c r="J229" i="5"/>
  <c r="N228" i="5"/>
  <c r="P2111" i="6" s="1"/>
  <c r="M228" i="5"/>
  <c r="O2111" i="6" s="1"/>
  <c r="L228" i="5"/>
  <c r="N2111" i="6" s="1"/>
  <c r="K228" i="5"/>
  <c r="J228" i="5"/>
  <c r="O228" i="5" s="1"/>
  <c r="N227" i="5"/>
  <c r="M227" i="5"/>
  <c r="L227" i="5"/>
  <c r="K227" i="5"/>
  <c r="O227" i="5" s="1"/>
  <c r="J227" i="5"/>
  <c r="N226" i="5"/>
  <c r="P2113" i="6" s="1"/>
  <c r="M226" i="5"/>
  <c r="L226" i="5"/>
  <c r="K226" i="5"/>
  <c r="J226" i="5"/>
  <c r="O226" i="5" s="1"/>
  <c r="P226" i="5" s="1"/>
  <c r="O225" i="5"/>
  <c r="L2114" i="6" s="1"/>
  <c r="N225" i="5"/>
  <c r="P2114" i="6" s="1"/>
  <c r="M225" i="5"/>
  <c r="O2114" i="6" s="1"/>
  <c r="L225" i="5"/>
  <c r="K225" i="5"/>
  <c r="J225" i="5"/>
  <c r="N224" i="5"/>
  <c r="M224" i="5"/>
  <c r="L224" i="5"/>
  <c r="K224" i="5"/>
  <c r="J224" i="5"/>
  <c r="O224" i="5" s="1"/>
  <c r="P224" i="5" s="1"/>
  <c r="O223" i="5"/>
  <c r="P223" i="5" s="1"/>
  <c r="N223" i="5"/>
  <c r="P2116" i="6" s="1"/>
  <c r="M223" i="5"/>
  <c r="L223" i="5"/>
  <c r="N2116" i="6" s="1"/>
  <c r="K223" i="5"/>
  <c r="J223" i="5"/>
  <c r="N222" i="5"/>
  <c r="M222" i="5"/>
  <c r="O2117" i="6" s="1"/>
  <c r="L222" i="5"/>
  <c r="K222" i="5"/>
  <c r="J222" i="5"/>
  <c r="O222" i="5" s="1"/>
  <c r="N221" i="5"/>
  <c r="P2118" i="6" s="1"/>
  <c r="M221" i="5"/>
  <c r="O2118" i="6" s="1"/>
  <c r="L221" i="5"/>
  <c r="N2118" i="6" s="1"/>
  <c r="K221" i="5"/>
  <c r="O221" i="5" s="1"/>
  <c r="J221" i="5"/>
  <c r="N220" i="5"/>
  <c r="P2119" i="6" s="1"/>
  <c r="M220" i="5"/>
  <c r="O2119" i="6" s="1"/>
  <c r="L220" i="5"/>
  <c r="N2119" i="6" s="1"/>
  <c r="K220" i="5"/>
  <c r="J220" i="5"/>
  <c r="O220" i="5" s="1"/>
  <c r="N219" i="5"/>
  <c r="M219" i="5"/>
  <c r="L219" i="5"/>
  <c r="K219" i="5"/>
  <c r="O219" i="5" s="1"/>
  <c r="P219" i="5" s="1"/>
  <c r="J219" i="5"/>
  <c r="N218" i="5"/>
  <c r="P2121" i="6" s="1"/>
  <c r="M218" i="5"/>
  <c r="L218" i="5"/>
  <c r="K218" i="5"/>
  <c r="J218" i="5"/>
  <c r="O218" i="5" s="1"/>
  <c r="P218" i="5" s="1"/>
  <c r="Q2121" i="6" s="1"/>
  <c r="A2121" i="8" s="1"/>
  <c r="O217" i="5"/>
  <c r="P217" i="5" s="1"/>
  <c r="Q2122" i="6" s="1"/>
  <c r="A2122" i="8" s="1"/>
  <c r="N217" i="5"/>
  <c r="P2122" i="6" s="1"/>
  <c r="M217" i="5"/>
  <c r="L217" i="5"/>
  <c r="K217" i="5"/>
  <c r="J217" i="5"/>
  <c r="N216" i="5"/>
  <c r="M216" i="5"/>
  <c r="O2123" i="6" s="1"/>
  <c r="L216" i="5"/>
  <c r="N2123" i="6" s="1"/>
  <c r="K216" i="5"/>
  <c r="J216" i="5"/>
  <c r="O216" i="5" s="1"/>
  <c r="P216" i="5" s="1"/>
  <c r="O215" i="5"/>
  <c r="P215" i="5" s="1"/>
  <c r="Q2124" i="6" s="1"/>
  <c r="A2124" i="8" s="1"/>
  <c r="N215" i="5"/>
  <c r="M215" i="5"/>
  <c r="O2124" i="6" s="1"/>
  <c r="L215" i="5"/>
  <c r="N2124" i="6" s="1"/>
  <c r="K215" i="5"/>
  <c r="J215" i="5"/>
  <c r="N214" i="5"/>
  <c r="P2125" i="6" s="1"/>
  <c r="M214" i="5"/>
  <c r="L214" i="5"/>
  <c r="N2125" i="6" s="1"/>
  <c r="K214" i="5"/>
  <c r="J214" i="5"/>
  <c r="O214" i="5" s="1"/>
  <c r="N213" i="5"/>
  <c r="M213" i="5"/>
  <c r="L213" i="5"/>
  <c r="K213" i="5"/>
  <c r="O213" i="5" s="1"/>
  <c r="P213" i="5" s="1"/>
  <c r="Q2126" i="6" s="1"/>
  <c r="A2126" i="8" s="1"/>
  <c r="J213" i="5"/>
  <c r="N212" i="5"/>
  <c r="P2127" i="6" s="1"/>
  <c r="M212" i="5"/>
  <c r="L212" i="5"/>
  <c r="N2127" i="6" s="1"/>
  <c r="K212" i="5"/>
  <c r="J212" i="5"/>
  <c r="O212" i="5" s="1"/>
  <c r="P212" i="5" s="1"/>
  <c r="Q2127" i="6" s="1"/>
  <c r="A2127" i="8" s="1"/>
  <c r="N211" i="5"/>
  <c r="M211" i="5"/>
  <c r="O2128" i="6" s="1"/>
  <c r="L211" i="5"/>
  <c r="K211" i="5"/>
  <c r="O211" i="5" s="1"/>
  <c r="P211" i="5" s="1"/>
  <c r="J211" i="5"/>
  <c r="N210" i="5"/>
  <c r="M210" i="5"/>
  <c r="L210" i="5"/>
  <c r="K210" i="5"/>
  <c r="J210" i="5"/>
  <c r="O210" i="5" s="1"/>
  <c r="P210" i="5" s="1"/>
  <c r="O209" i="5"/>
  <c r="P209" i="5" s="1"/>
  <c r="N209" i="5"/>
  <c r="M209" i="5"/>
  <c r="L209" i="5"/>
  <c r="K209" i="5"/>
  <c r="J209" i="5"/>
  <c r="N208" i="5"/>
  <c r="P2131" i="6" s="1"/>
  <c r="M208" i="5"/>
  <c r="O2131" i="6" s="1"/>
  <c r="L208" i="5"/>
  <c r="N2131" i="6" s="1"/>
  <c r="K208" i="5"/>
  <c r="J208" i="5"/>
  <c r="O208" i="5" s="1"/>
  <c r="O207" i="5"/>
  <c r="P207" i="5" s="1"/>
  <c r="Q2132" i="6" s="1"/>
  <c r="A2132" i="8" s="1"/>
  <c r="N207" i="5"/>
  <c r="M207" i="5"/>
  <c r="O2132" i="6" s="1"/>
  <c r="L207" i="5"/>
  <c r="N2132" i="6" s="1"/>
  <c r="K207" i="5"/>
  <c r="J207" i="5"/>
  <c r="N206" i="5"/>
  <c r="P2133" i="6" s="1"/>
  <c r="M206" i="5"/>
  <c r="L206" i="5"/>
  <c r="N2133" i="6" s="1"/>
  <c r="K206" i="5"/>
  <c r="J206" i="5"/>
  <c r="O206" i="5" s="1"/>
  <c r="N205" i="5"/>
  <c r="M205" i="5"/>
  <c r="L205" i="5"/>
  <c r="K205" i="5"/>
  <c r="O205" i="5" s="1"/>
  <c r="P205" i="5" s="1"/>
  <c r="Q2134" i="6" s="1"/>
  <c r="A2134" i="8" s="1"/>
  <c r="J205" i="5"/>
  <c r="N204" i="5"/>
  <c r="P2135" i="6" s="1"/>
  <c r="M204" i="5"/>
  <c r="L204" i="5"/>
  <c r="N2135" i="6" s="1"/>
  <c r="K204" i="5"/>
  <c r="J204" i="5"/>
  <c r="O204" i="5" s="1"/>
  <c r="P204" i="5" s="1"/>
  <c r="Q2135" i="6" s="1"/>
  <c r="A2135" i="8" s="1"/>
  <c r="N203" i="5"/>
  <c r="M203" i="5"/>
  <c r="L203" i="5"/>
  <c r="K203" i="5"/>
  <c r="O203" i="5" s="1"/>
  <c r="P203" i="5" s="1"/>
  <c r="J203" i="5"/>
  <c r="N202" i="5"/>
  <c r="P2137" i="6" s="1"/>
  <c r="M202" i="5"/>
  <c r="L202" i="5"/>
  <c r="N2137" i="6" s="1"/>
  <c r="K202" i="5"/>
  <c r="J202" i="5"/>
  <c r="O202" i="5" s="1"/>
  <c r="O201" i="5"/>
  <c r="P201" i="5" s="1"/>
  <c r="Q2138" i="6" s="1"/>
  <c r="A2138" i="8" s="1"/>
  <c r="N201" i="5"/>
  <c r="P2138" i="6" s="1"/>
  <c r="M201" i="5"/>
  <c r="L201" i="5"/>
  <c r="K201" i="5"/>
  <c r="J201" i="5"/>
  <c r="N200" i="5"/>
  <c r="P2139" i="6" s="1"/>
  <c r="M200" i="5"/>
  <c r="O2139" i="6" s="1"/>
  <c r="L200" i="5"/>
  <c r="N2139" i="6" s="1"/>
  <c r="K200" i="5"/>
  <c r="J200" i="5"/>
  <c r="O200" i="5" s="1"/>
  <c r="O199" i="5"/>
  <c r="P199" i="5" s="1"/>
  <c r="Q2140" i="6" s="1"/>
  <c r="A2140" i="8" s="1"/>
  <c r="N199" i="5"/>
  <c r="M199" i="5"/>
  <c r="O2140" i="6" s="1"/>
  <c r="L199" i="5"/>
  <c r="N2140" i="6" s="1"/>
  <c r="K199" i="5"/>
  <c r="J199" i="5"/>
  <c r="N198" i="5"/>
  <c r="P2141" i="6" s="1"/>
  <c r="M198" i="5"/>
  <c r="L198" i="5"/>
  <c r="N2141" i="6" s="1"/>
  <c r="K198" i="5"/>
  <c r="J198" i="5"/>
  <c r="O198" i="5" s="1"/>
  <c r="N197" i="5"/>
  <c r="M197" i="5"/>
  <c r="L197" i="5"/>
  <c r="K197" i="5"/>
  <c r="O197" i="5" s="1"/>
  <c r="P197" i="5" s="1"/>
  <c r="Q2142" i="6" s="1"/>
  <c r="A2142" i="8" s="1"/>
  <c r="J197" i="5"/>
  <c r="N196" i="5"/>
  <c r="P2143" i="6" s="1"/>
  <c r="M196" i="5"/>
  <c r="L196" i="5"/>
  <c r="N2143" i="6" s="1"/>
  <c r="K196" i="5"/>
  <c r="J196" i="5"/>
  <c r="O196" i="5" s="1"/>
  <c r="P196" i="5" s="1"/>
  <c r="Q2143" i="6" s="1"/>
  <c r="A2143" i="8" s="1"/>
  <c r="N195" i="5"/>
  <c r="M195" i="5"/>
  <c r="O2144" i="6" s="1"/>
  <c r="L195" i="5"/>
  <c r="K195" i="5"/>
  <c r="O195" i="5" s="1"/>
  <c r="P195" i="5" s="1"/>
  <c r="J195" i="5"/>
  <c r="N194" i="5"/>
  <c r="M194" i="5"/>
  <c r="L194" i="5"/>
  <c r="K194" i="5"/>
  <c r="J194" i="5"/>
  <c r="O194" i="5" s="1"/>
  <c r="P194" i="5" s="1"/>
  <c r="O193" i="5"/>
  <c r="P193" i="5" s="1"/>
  <c r="N193" i="5"/>
  <c r="M193" i="5"/>
  <c r="L193" i="5"/>
  <c r="K193" i="5"/>
  <c r="J193" i="5"/>
  <c r="N192" i="5"/>
  <c r="P2147" i="6" s="1"/>
  <c r="M192" i="5"/>
  <c r="O2147" i="6" s="1"/>
  <c r="L192" i="5"/>
  <c r="N2147" i="6" s="1"/>
  <c r="K192" i="5"/>
  <c r="J192" i="5"/>
  <c r="O192" i="5" s="1"/>
  <c r="O191" i="5"/>
  <c r="P191" i="5" s="1"/>
  <c r="Q2148" i="6" s="1"/>
  <c r="A2148" i="8" s="1"/>
  <c r="N191" i="5"/>
  <c r="M191" i="5"/>
  <c r="O2148" i="6" s="1"/>
  <c r="L191" i="5"/>
  <c r="N2148" i="6" s="1"/>
  <c r="K191" i="5"/>
  <c r="J191" i="5"/>
  <c r="N190" i="5"/>
  <c r="P2149" i="6" s="1"/>
  <c r="M190" i="5"/>
  <c r="L190" i="5"/>
  <c r="N2149" i="6" s="1"/>
  <c r="K190" i="5"/>
  <c r="J190" i="5"/>
  <c r="O190" i="5" s="1"/>
  <c r="N189" i="5"/>
  <c r="M189" i="5"/>
  <c r="L189" i="5"/>
  <c r="K189" i="5"/>
  <c r="O189" i="5" s="1"/>
  <c r="P189" i="5" s="1"/>
  <c r="Q2150" i="6" s="1"/>
  <c r="A2150" i="8" s="1"/>
  <c r="J189" i="5"/>
  <c r="N188" i="5"/>
  <c r="P2151" i="6" s="1"/>
  <c r="M188" i="5"/>
  <c r="L188" i="5"/>
  <c r="N2151" i="6" s="1"/>
  <c r="K188" i="5"/>
  <c r="J188" i="5"/>
  <c r="O188" i="5" s="1"/>
  <c r="P188" i="5" s="1"/>
  <c r="Q2151" i="6" s="1"/>
  <c r="A2151" i="8" s="1"/>
  <c r="N187" i="5"/>
  <c r="M187" i="5"/>
  <c r="L187" i="5"/>
  <c r="K187" i="5"/>
  <c r="O187" i="5" s="1"/>
  <c r="P187" i="5" s="1"/>
  <c r="J187" i="5"/>
  <c r="N186" i="5"/>
  <c r="P2153" i="6" s="1"/>
  <c r="M186" i="5"/>
  <c r="L186" i="5"/>
  <c r="N2153" i="6" s="1"/>
  <c r="K186" i="5"/>
  <c r="J186" i="5"/>
  <c r="O186" i="5" s="1"/>
  <c r="O185" i="5"/>
  <c r="P185" i="5" s="1"/>
  <c r="Q2154" i="6" s="1"/>
  <c r="A2154" i="8" s="1"/>
  <c r="N185" i="5"/>
  <c r="P2154" i="6" s="1"/>
  <c r="M185" i="5"/>
  <c r="L185" i="5"/>
  <c r="K185" i="5"/>
  <c r="J185" i="5"/>
  <c r="N184" i="5"/>
  <c r="P2155" i="6" s="1"/>
  <c r="M184" i="5"/>
  <c r="O2155" i="6" s="1"/>
  <c r="L184" i="5"/>
  <c r="N2155" i="6" s="1"/>
  <c r="K184" i="5"/>
  <c r="J184" i="5"/>
  <c r="O184" i="5" s="1"/>
  <c r="O183" i="5"/>
  <c r="P183" i="5" s="1"/>
  <c r="Q2156" i="6" s="1"/>
  <c r="A2156" i="8" s="1"/>
  <c r="N183" i="5"/>
  <c r="M183" i="5"/>
  <c r="O2156" i="6" s="1"/>
  <c r="L183" i="5"/>
  <c r="N2156" i="6" s="1"/>
  <c r="K183" i="5"/>
  <c r="J183" i="5"/>
  <c r="N182" i="5"/>
  <c r="P2157" i="6" s="1"/>
  <c r="M182" i="5"/>
  <c r="L182" i="5"/>
  <c r="N2157" i="6" s="1"/>
  <c r="K182" i="5"/>
  <c r="J182" i="5"/>
  <c r="O182" i="5" s="1"/>
  <c r="N181" i="5"/>
  <c r="M181" i="5"/>
  <c r="L181" i="5"/>
  <c r="K181" i="5"/>
  <c r="O181" i="5" s="1"/>
  <c r="P181" i="5" s="1"/>
  <c r="Q2158" i="6" s="1"/>
  <c r="A2158" i="8" s="1"/>
  <c r="J181" i="5"/>
  <c r="N180" i="5"/>
  <c r="P2159" i="6" s="1"/>
  <c r="M180" i="5"/>
  <c r="L180" i="5"/>
  <c r="N2159" i="6" s="1"/>
  <c r="K180" i="5"/>
  <c r="J180" i="5"/>
  <c r="O180" i="5" s="1"/>
  <c r="P180" i="5" s="1"/>
  <c r="Q2159" i="6" s="1"/>
  <c r="A2159" i="8" s="1"/>
  <c r="N179" i="5"/>
  <c r="M179" i="5"/>
  <c r="O2160" i="6" s="1"/>
  <c r="L179" i="5"/>
  <c r="K179" i="5"/>
  <c r="O179" i="5" s="1"/>
  <c r="P179" i="5" s="1"/>
  <c r="J179" i="5"/>
  <c r="N178" i="5"/>
  <c r="P2161" i="6" s="1"/>
  <c r="M178" i="5"/>
  <c r="L178" i="5"/>
  <c r="K178" i="5"/>
  <c r="J178" i="5"/>
  <c r="O178" i="5" s="1"/>
  <c r="P178" i="5" s="1"/>
  <c r="O177" i="5"/>
  <c r="P177" i="5" s="1"/>
  <c r="N177" i="5"/>
  <c r="M177" i="5"/>
  <c r="L177" i="5"/>
  <c r="K177" i="5"/>
  <c r="J177" i="5"/>
  <c r="N176" i="5"/>
  <c r="P2163" i="6" s="1"/>
  <c r="M176" i="5"/>
  <c r="O2163" i="6" s="1"/>
  <c r="L176" i="5"/>
  <c r="N2163" i="6" s="1"/>
  <c r="K176" i="5"/>
  <c r="J176" i="5"/>
  <c r="O176" i="5" s="1"/>
  <c r="O175" i="5"/>
  <c r="P175" i="5" s="1"/>
  <c r="N175" i="5"/>
  <c r="M175" i="5"/>
  <c r="L175" i="5"/>
  <c r="K175" i="5"/>
  <c r="J175" i="5"/>
  <c r="N174" i="5"/>
  <c r="P2165" i="6" s="1"/>
  <c r="M174" i="5"/>
  <c r="L174" i="5"/>
  <c r="N2165" i="6" s="1"/>
  <c r="K174" i="5"/>
  <c r="J174" i="5"/>
  <c r="O174" i="5" s="1"/>
  <c r="N173" i="5"/>
  <c r="M173" i="5"/>
  <c r="L173" i="5"/>
  <c r="K173" i="5"/>
  <c r="O173" i="5" s="1"/>
  <c r="P173" i="5" s="1"/>
  <c r="J173" i="5"/>
  <c r="N172" i="5"/>
  <c r="M172" i="5"/>
  <c r="L172" i="5"/>
  <c r="K172" i="5"/>
  <c r="J172" i="5"/>
  <c r="O172" i="5" s="1"/>
  <c r="P172" i="5" s="1"/>
  <c r="Q2167" i="6" s="1"/>
  <c r="A2167" i="8" s="1"/>
  <c r="N171" i="5"/>
  <c r="M171" i="5"/>
  <c r="L171" i="5"/>
  <c r="K171" i="5"/>
  <c r="O171" i="5" s="1"/>
  <c r="P171" i="5" s="1"/>
  <c r="Q2168" i="6" s="1"/>
  <c r="A2168" i="8" s="1"/>
  <c r="J171" i="5"/>
  <c r="N170" i="5"/>
  <c r="P2169" i="6" s="1"/>
  <c r="M170" i="5"/>
  <c r="L170" i="5"/>
  <c r="N2169" i="6" s="1"/>
  <c r="K170" i="5"/>
  <c r="J170" i="5"/>
  <c r="O170" i="5" s="1"/>
  <c r="P170" i="5" s="1"/>
  <c r="O169" i="5"/>
  <c r="P169" i="5" s="1"/>
  <c r="N169" i="5"/>
  <c r="P2170" i="6" s="1"/>
  <c r="M169" i="5"/>
  <c r="O2170" i="6" s="1"/>
  <c r="L169" i="5"/>
  <c r="N2170" i="6" s="1"/>
  <c r="K169" i="5"/>
  <c r="J169" i="5"/>
  <c r="N168" i="5"/>
  <c r="P2171" i="6" s="1"/>
  <c r="M168" i="5"/>
  <c r="O2171" i="6" s="1"/>
  <c r="L168" i="5"/>
  <c r="N2171" i="6" s="1"/>
  <c r="K168" i="5"/>
  <c r="J168" i="5"/>
  <c r="O168" i="5" s="1"/>
  <c r="O167" i="5"/>
  <c r="P167" i="5" s="1"/>
  <c r="N167" i="5"/>
  <c r="M167" i="5"/>
  <c r="L167" i="5"/>
  <c r="K167" i="5"/>
  <c r="J167" i="5"/>
  <c r="N166" i="5"/>
  <c r="P2173" i="6" s="1"/>
  <c r="M166" i="5"/>
  <c r="L166" i="5"/>
  <c r="N2173" i="6" s="1"/>
  <c r="K166" i="5"/>
  <c r="J166" i="5"/>
  <c r="O166" i="5" s="1"/>
  <c r="N165" i="5"/>
  <c r="P2174" i="6" s="1"/>
  <c r="M165" i="5"/>
  <c r="O2174" i="6" s="1"/>
  <c r="L165" i="5"/>
  <c r="N2174" i="6" s="1"/>
  <c r="K165" i="5"/>
  <c r="O165" i="5" s="1"/>
  <c r="P165" i="5" s="1"/>
  <c r="Q2174" i="6" s="1"/>
  <c r="A2174" i="8" s="1"/>
  <c r="J165" i="5"/>
  <c r="N164" i="5"/>
  <c r="P2175" i="6" s="1"/>
  <c r="M164" i="5"/>
  <c r="O2175" i="6" s="1"/>
  <c r="L164" i="5"/>
  <c r="K164" i="5"/>
  <c r="J164" i="5"/>
  <c r="O164" i="5" s="1"/>
  <c r="P164" i="5" s="1"/>
  <c r="Q2175" i="6" s="1"/>
  <c r="A2175" i="8" s="1"/>
  <c r="N163" i="5"/>
  <c r="P2176" i="6" s="1"/>
  <c r="M163" i="5"/>
  <c r="L163" i="5"/>
  <c r="N2176" i="6" s="1"/>
  <c r="K163" i="5"/>
  <c r="O163" i="5" s="1"/>
  <c r="P163" i="5" s="1"/>
  <c r="J163" i="5"/>
  <c r="N162" i="5"/>
  <c r="P2177" i="6" s="1"/>
  <c r="M162" i="5"/>
  <c r="O2177" i="6" s="1"/>
  <c r="L162" i="5"/>
  <c r="N2177" i="6" s="1"/>
  <c r="K162" i="5"/>
  <c r="J162" i="5"/>
  <c r="O162" i="5" s="1"/>
  <c r="O161" i="5"/>
  <c r="L2178" i="6" s="1"/>
  <c r="N161" i="5"/>
  <c r="M161" i="5"/>
  <c r="L161" i="5"/>
  <c r="K161" i="5"/>
  <c r="J161" i="5"/>
  <c r="N160" i="5"/>
  <c r="M160" i="5"/>
  <c r="L160" i="5"/>
  <c r="K160" i="5"/>
  <c r="J160" i="5"/>
  <c r="O160" i="5" s="1"/>
  <c r="P160" i="5" s="1"/>
  <c r="O159" i="5"/>
  <c r="L2180" i="6" s="1"/>
  <c r="N159" i="5"/>
  <c r="P2180" i="6" s="1"/>
  <c r="M159" i="5"/>
  <c r="O2180" i="6" s="1"/>
  <c r="L159" i="5"/>
  <c r="K159" i="5"/>
  <c r="J159" i="5"/>
  <c r="N158" i="5"/>
  <c r="M158" i="5"/>
  <c r="L158" i="5"/>
  <c r="N2181" i="6" s="1"/>
  <c r="K158" i="5"/>
  <c r="J158" i="5"/>
  <c r="O158" i="5" s="1"/>
  <c r="P158" i="5" s="1"/>
  <c r="N157" i="5"/>
  <c r="P2182" i="6" s="1"/>
  <c r="M157" i="5"/>
  <c r="O2182" i="6" s="1"/>
  <c r="L157" i="5"/>
  <c r="N2182" i="6" s="1"/>
  <c r="K157" i="5"/>
  <c r="O157" i="5" s="1"/>
  <c r="P157" i="5" s="1"/>
  <c r="Q2182" i="6" s="1"/>
  <c r="A2182" i="8" s="1"/>
  <c r="J157" i="5"/>
  <c r="N156" i="5"/>
  <c r="P2183" i="6" s="1"/>
  <c r="M156" i="5"/>
  <c r="O2183" i="6" s="1"/>
  <c r="L156" i="5"/>
  <c r="K156" i="5"/>
  <c r="J156" i="5"/>
  <c r="O156" i="5" s="1"/>
  <c r="P156" i="5" s="1"/>
  <c r="Q2183" i="6" s="1"/>
  <c r="A2183" i="8" s="1"/>
  <c r="N155" i="5"/>
  <c r="M155" i="5"/>
  <c r="L155" i="5"/>
  <c r="K155" i="5"/>
  <c r="O155" i="5" s="1"/>
  <c r="P155" i="5" s="1"/>
  <c r="J155" i="5"/>
  <c r="N154" i="5"/>
  <c r="P2185" i="6" s="1"/>
  <c r="M154" i="5"/>
  <c r="O2185" i="6" s="1"/>
  <c r="L154" i="5"/>
  <c r="N2185" i="6" s="1"/>
  <c r="K154" i="5"/>
  <c r="J154" i="5"/>
  <c r="O154" i="5" s="1"/>
  <c r="O153" i="5"/>
  <c r="P153" i="5" s="1"/>
  <c r="N153" i="5"/>
  <c r="M153" i="5"/>
  <c r="O2186" i="6" s="1"/>
  <c r="L153" i="5"/>
  <c r="K153" i="5"/>
  <c r="J153" i="5"/>
  <c r="N152" i="5"/>
  <c r="M152" i="5"/>
  <c r="L152" i="5"/>
  <c r="K152" i="5"/>
  <c r="J152" i="5"/>
  <c r="O152" i="5" s="1"/>
  <c r="O151" i="5"/>
  <c r="L2188" i="6" s="1"/>
  <c r="N151" i="5"/>
  <c r="P2188" i="6" s="1"/>
  <c r="M151" i="5"/>
  <c r="O2188" i="6" s="1"/>
  <c r="L151" i="5"/>
  <c r="K151" i="5"/>
  <c r="J151" i="5"/>
  <c r="N150" i="5"/>
  <c r="P2189" i="6" s="1"/>
  <c r="M150" i="5"/>
  <c r="L150" i="5"/>
  <c r="N2189" i="6" s="1"/>
  <c r="K150" i="5"/>
  <c r="J150" i="5"/>
  <c r="O150" i="5" s="1"/>
  <c r="N149" i="5"/>
  <c r="P2190" i="6" s="1"/>
  <c r="M149" i="5"/>
  <c r="O2190" i="6" s="1"/>
  <c r="L149" i="5"/>
  <c r="N2190" i="6" s="1"/>
  <c r="K149" i="5"/>
  <c r="O149" i="5" s="1"/>
  <c r="P149" i="5" s="1"/>
  <c r="Q2190" i="6" s="1"/>
  <c r="A2190" i="8" s="1"/>
  <c r="J149" i="5"/>
  <c r="N148" i="5"/>
  <c r="P2191" i="6" s="1"/>
  <c r="M148" i="5"/>
  <c r="O2191" i="6" s="1"/>
  <c r="L148" i="5"/>
  <c r="K148" i="5"/>
  <c r="J148" i="5"/>
  <c r="O148" i="5" s="1"/>
  <c r="P148" i="5" s="1"/>
  <c r="Q2191" i="6" s="1"/>
  <c r="A2191" i="8" s="1"/>
  <c r="N147" i="5"/>
  <c r="P2192" i="6" s="1"/>
  <c r="M147" i="5"/>
  <c r="L147" i="5"/>
  <c r="K147" i="5"/>
  <c r="O147" i="5" s="1"/>
  <c r="P147" i="5" s="1"/>
  <c r="J147" i="5"/>
  <c r="N146" i="5"/>
  <c r="P2193" i="6" s="1"/>
  <c r="M146" i="5"/>
  <c r="O2193" i="6" s="1"/>
  <c r="L146" i="5"/>
  <c r="N2193" i="6" s="1"/>
  <c r="K146" i="5"/>
  <c r="J146" i="5"/>
  <c r="O146" i="5" s="1"/>
  <c r="O145" i="5"/>
  <c r="L2194" i="6" s="1"/>
  <c r="N145" i="5"/>
  <c r="M145" i="5"/>
  <c r="L145" i="5"/>
  <c r="K145" i="5"/>
  <c r="J145" i="5"/>
  <c r="N144" i="5"/>
  <c r="M144" i="5"/>
  <c r="L144" i="5"/>
  <c r="K144" i="5"/>
  <c r="J144" i="5"/>
  <c r="O144" i="5" s="1"/>
  <c r="O143" i="5"/>
  <c r="L2196" i="6" s="1"/>
  <c r="N143" i="5"/>
  <c r="P2196" i="6" s="1"/>
  <c r="M143" i="5"/>
  <c r="O2196" i="6" s="1"/>
  <c r="L143" i="5"/>
  <c r="K143" i="5"/>
  <c r="J143" i="5"/>
  <c r="N142" i="5"/>
  <c r="M142" i="5"/>
  <c r="O2197" i="6" s="1"/>
  <c r="L142" i="5"/>
  <c r="K142" i="5"/>
  <c r="J142" i="5"/>
  <c r="O142" i="5" s="1"/>
  <c r="P142" i="5" s="1"/>
  <c r="N141" i="5"/>
  <c r="P2198" i="6" s="1"/>
  <c r="M141" i="5"/>
  <c r="O2198" i="6" s="1"/>
  <c r="L141" i="5"/>
  <c r="N2198" i="6" s="1"/>
  <c r="K141" i="5"/>
  <c r="O141" i="5" s="1"/>
  <c r="P141" i="5" s="1"/>
  <c r="Q2198" i="6" s="1"/>
  <c r="A2198" i="8" s="1"/>
  <c r="J141" i="5"/>
  <c r="N140" i="5"/>
  <c r="P2199" i="6" s="1"/>
  <c r="M140" i="5"/>
  <c r="O2199" i="6" s="1"/>
  <c r="L140" i="5"/>
  <c r="K140" i="5"/>
  <c r="J140" i="5"/>
  <c r="O140" i="5" s="1"/>
  <c r="P140" i="5" s="1"/>
  <c r="Q2199" i="6" s="1"/>
  <c r="A2199" i="8" s="1"/>
  <c r="N139" i="5"/>
  <c r="P2200" i="6" s="1"/>
  <c r="M139" i="5"/>
  <c r="L139" i="5"/>
  <c r="N2200" i="6" s="1"/>
  <c r="K139" i="5"/>
  <c r="O139" i="5" s="1"/>
  <c r="P139" i="5" s="1"/>
  <c r="J139" i="5"/>
  <c r="N138" i="5"/>
  <c r="P2201" i="6" s="1"/>
  <c r="M138" i="5"/>
  <c r="O2201" i="6" s="1"/>
  <c r="L138" i="5"/>
  <c r="N2201" i="6" s="1"/>
  <c r="K138" i="5"/>
  <c r="J138" i="5"/>
  <c r="O138" i="5" s="1"/>
  <c r="O137" i="5"/>
  <c r="L2202" i="6" s="1"/>
  <c r="N137" i="5"/>
  <c r="M137" i="5"/>
  <c r="L137" i="5"/>
  <c r="K137" i="5"/>
  <c r="J137" i="5"/>
  <c r="N136" i="5"/>
  <c r="M136" i="5"/>
  <c r="L136" i="5"/>
  <c r="K136" i="5"/>
  <c r="J136" i="5"/>
  <c r="O136" i="5" s="1"/>
  <c r="P136" i="5" s="1"/>
  <c r="O135" i="5"/>
  <c r="L2204" i="6" s="1"/>
  <c r="N135" i="5"/>
  <c r="P2204" i="6" s="1"/>
  <c r="M135" i="5"/>
  <c r="O2204" i="6" s="1"/>
  <c r="L135" i="5"/>
  <c r="K135" i="5"/>
  <c r="J135" i="5"/>
  <c r="N134" i="5"/>
  <c r="P2205" i="6" s="1"/>
  <c r="M134" i="5"/>
  <c r="L134" i="5"/>
  <c r="N2205" i="6" s="1"/>
  <c r="K134" i="5"/>
  <c r="J134" i="5"/>
  <c r="O134" i="5" s="1"/>
  <c r="P134" i="5" s="1"/>
  <c r="N133" i="5"/>
  <c r="P2206" i="6" s="1"/>
  <c r="M133" i="5"/>
  <c r="O2206" i="6" s="1"/>
  <c r="L133" i="5"/>
  <c r="N2206" i="6" s="1"/>
  <c r="K133" i="5"/>
  <c r="O133" i="5" s="1"/>
  <c r="P133" i="5" s="1"/>
  <c r="Q2206" i="6" s="1"/>
  <c r="A2206" i="8" s="1"/>
  <c r="J133" i="5"/>
  <c r="N132" i="5"/>
  <c r="P2207" i="6" s="1"/>
  <c r="M132" i="5"/>
  <c r="O2207" i="6" s="1"/>
  <c r="L132" i="5"/>
  <c r="K132" i="5"/>
  <c r="J132" i="5"/>
  <c r="O132" i="5" s="1"/>
  <c r="P132" i="5" s="1"/>
  <c r="Q2207" i="6" s="1"/>
  <c r="A2207" i="8" s="1"/>
  <c r="N131" i="5"/>
  <c r="M131" i="5"/>
  <c r="L131" i="5"/>
  <c r="K131" i="5"/>
  <c r="O131" i="5" s="1"/>
  <c r="P131" i="5" s="1"/>
  <c r="J131" i="5"/>
  <c r="N130" i="5"/>
  <c r="P2209" i="6" s="1"/>
  <c r="M130" i="5"/>
  <c r="O2209" i="6" s="1"/>
  <c r="L130" i="5"/>
  <c r="N2209" i="6" s="1"/>
  <c r="K130" i="5"/>
  <c r="J130" i="5"/>
  <c r="O130" i="5" s="1"/>
  <c r="O129" i="5"/>
  <c r="P129" i="5" s="1"/>
  <c r="N129" i="5"/>
  <c r="M129" i="5"/>
  <c r="L129" i="5"/>
  <c r="K129" i="5"/>
  <c r="J129" i="5"/>
  <c r="N128" i="5"/>
  <c r="M128" i="5"/>
  <c r="L128" i="5"/>
  <c r="K128" i="5"/>
  <c r="J128" i="5"/>
  <c r="O128" i="5" s="1"/>
  <c r="O127" i="5"/>
  <c r="L2212" i="6" s="1"/>
  <c r="N127" i="5"/>
  <c r="P2212" i="6" s="1"/>
  <c r="M127" i="5"/>
  <c r="O2212" i="6" s="1"/>
  <c r="L127" i="5"/>
  <c r="K127" i="5"/>
  <c r="J127" i="5"/>
  <c r="N126" i="5"/>
  <c r="M126" i="5"/>
  <c r="O2213" i="6" s="1"/>
  <c r="L126" i="5"/>
  <c r="K126" i="5"/>
  <c r="J126" i="5"/>
  <c r="O126" i="5" s="1"/>
  <c r="N125" i="5"/>
  <c r="P2214" i="6" s="1"/>
  <c r="M125" i="5"/>
  <c r="O2214" i="6" s="1"/>
  <c r="L125" i="5"/>
  <c r="N2214" i="6" s="1"/>
  <c r="K125" i="5"/>
  <c r="O125" i="5" s="1"/>
  <c r="P125" i="5" s="1"/>
  <c r="Q2214" i="6" s="1"/>
  <c r="A2214" i="8" s="1"/>
  <c r="J125" i="5"/>
  <c r="N124" i="5"/>
  <c r="P2215" i="6" s="1"/>
  <c r="M124" i="5"/>
  <c r="O2215" i="6" s="1"/>
  <c r="L124" i="5"/>
  <c r="K124" i="5"/>
  <c r="J124" i="5"/>
  <c r="O124" i="5" s="1"/>
  <c r="P124" i="5" s="1"/>
  <c r="Q2215" i="6" s="1"/>
  <c r="A2215" i="8" s="1"/>
  <c r="N123" i="5"/>
  <c r="P2216" i="6" s="1"/>
  <c r="M123" i="5"/>
  <c r="L123" i="5"/>
  <c r="K123" i="5"/>
  <c r="O123" i="5" s="1"/>
  <c r="P123" i="5" s="1"/>
  <c r="J123" i="5"/>
  <c r="N122" i="5"/>
  <c r="P2217" i="6" s="1"/>
  <c r="M122" i="5"/>
  <c r="O2217" i="6" s="1"/>
  <c r="L122" i="5"/>
  <c r="N2217" i="6" s="1"/>
  <c r="K122" i="5"/>
  <c r="J122" i="5"/>
  <c r="O122" i="5" s="1"/>
  <c r="O121" i="5"/>
  <c r="P121" i="5" s="1"/>
  <c r="N121" i="5"/>
  <c r="M121" i="5"/>
  <c r="L121" i="5"/>
  <c r="K121" i="5"/>
  <c r="J121" i="5"/>
  <c r="N120" i="5"/>
  <c r="M120" i="5"/>
  <c r="L120" i="5"/>
  <c r="K120" i="5"/>
  <c r="J120" i="5"/>
  <c r="O120" i="5" s="1"/>
  <c r="O119" i="5"/>
  <c r="L2220" i="6" s="1"/>
  <c r="N119" i="5"/>
  <c r="P2220" i="6" s="1"/>
  <c r="M119" i="5"/>
  <c r="O2220" i="6" s="1"/>
  <c r="L119" i="5"/>
  <c r="K119" i="5"/>
  <c r="J119" i="5"/>
  <c r="N118" i="5"/>
  <c r="M118" i="5"/>
  <c r="L118" i="5"/>
  <c r="N2221" i="6" s="1"/>
  <c r="K118" i="5"/>
  <c r="J118" i="5"/>
  <c r="O118" i="5" s="1"/>
  <c r="N117" i="5"/>
  <c r="P2222" i="6" s="1"/>
  <c r="M117" i="5"/>
  <c r="O2222" i="6" s="1"/>
  <c r="L117" i="5"/>
  <c r="N2222" i="6" s="1"/>
  <c r="K117" i="5"/>
  <c r="O117" i="5" s="1"/>
  <c r="P117" i="5" s="1"/>
  <c r="Q2222" i="6" s="1"/>
  <c r="A2222" i="8" s="1"/>
  <c r="J117" i="5"/>
  <c r="N116" i="5"/>
  <c r="P2223" i="6" s="1"/>
  <c r="M116" i="5"/>
  <c r="O2223" i="6" s="1"/>
  <c r="L116" i="5"/>
  <c r="K116" i="5"/>
  <c r="J116" i="5"/>
  <c r="O116" i="5" s="1"/>
  <c r="P116" i="5" s="1"/>
  <c r="Q2223" i="6" s="1"/>
  <c r="A2223" i="8" s="1"/>
  <c r="N115" i="5"/>
  <c r="M115" i="5"/>
  <c r="L115" i="5"/>
  <c r="N2224" i="6" s="1"/>
  <c r="K115" i="5"/>
  <c r="O115" i="5" s="1"/>
  <c r="P115" i="5" s="1"/>
  <c r="Q2224" i="6" s="1"/>
  <c r="A2224" i="8" s="1"/>
  <c r="J115" i="5"/>
  <c r="N114" i="5"/>
  <c r="P2225" i="6" s="1"/>
  <c r="M114" i="5"/>
  <c r="O2225" i="6" s="1"/>
  <c r="L114" i="5"/>
  <c r="N2225" i="6" s="1"/>
  <c r="K114" i="5"/>
  <c r="J114" i="5"/>
  <c r="O114" i="5" s="1"/>
  <c r="O113" i="5"/>
  <c r="L2226" i="6" s="1"/>
  <c r="N113" i="5"/>
  <c r="M113" i="5"/>
  <c r="L113" i="5"/>
  <c r="K113" i="5"/>
  <c r="J113" i="5"/>
  <c r="N112" i="5"/>
  <c r="M112" i="5"/>
  <c r="L112" i="5"/>
  <c r="K112" i="5"/>
  <c r="J112" i="5"/>
  <c r="O112" i="5" s="1"/>
  <c r="P112" i="5" s="1"/>
  <c r="O111" i="5"/>
  <c r="L2228" i="6" s="1"/>
  <c r="N111" i="5"/>
  <c r="P2228" i="6" s="1"/>
  <c r="M111" i="5"/>
  <c r="O2228" i="6" s="1"/>
  <c r="L111" i="5"/>
  <c r="K111" i="5"/>
  <c r="J111" i="5"/>
  <c r="N110" i="5"/>
  <c r="P2229" i="6" s="1"/>
  <c r="M110" i="5"/>
  <c r="L110" i="5"/>
  <c r="N2229" i="6" s="1"/>
  <c r="K110" i="5"/>
  <c r="J110" i="5"/>
  <c r="O110" i="5" s="1"/>
  <c r="N109" i="5"/>
  <c r="P2230" i="6" s="1"/>
  <c r="M109" i="5"/>
  <c r="O2230" i="6" s="1"/>
  <c r="L109" i="5"/>
  <c r="N2230" i="6" s="1"/>
  <c r="K109" i="5"/>
  <c r="O109" i="5" s="1"/>
  <c r="P109" i="5" s="1"/>
  <c r="Q2230" i="6" s="1"/>
  <c r="A2230" i="8" s="1"/>
  <c r="J109" i="5"/>
  <c r="N108" i="5"/>
  <c r="P2231" i="6" s="1"/>
  <c r="M108" i="5"/>
  <c r="O2231" i="6" s="1"/>
  <c r="L108" i="5"/>
  <c r="K108" i="5"/>
  <c r="J108" i="5"/>
  <c r="O108" i="5" s="1"/>
  <c r="P108" i="5" s="1"/>
  <c r="Q2231" i="6" s="1"/>
  <c r="A2231" i="8" s="1"/>
  <c r="N107" i="5"/>
  <c r="M107" i="5"/>
  <c r="L107" i="5"/>
  <c r="K107" i="5"/>
  <c r="O107" i="5" s="1"/>
  <c r="P107" i="5" s="1"/>
  <c r="J107" i="5"/>
  <c r="N106" i="5"/>
  <c r="P2233" i="6" s="1"/>
  <c r="M106" i="5"/>
  <c r="O2233" i="6" s="1"/>
  <c r="L106" i="5"/>
  <c r="N2233" i="6" s="1"/>
  <c r="K106" i="5"/>
  <c r="J106" i="5"/>
  <c r="O106" i="5" s="1"/>
  <c r="O105" i="5"/>
  <c r="L2234" i="6" s="1"/>
  <c r="N105" i="5"/>
  <c r="M105" i="5"/>
  <c r="O2234" i="6" s="1"/>
  <c r="L105" i="5"/>
  <c r="K105" i="5"/>
  <c r="J105" i="5"/>
  <c r="N104" i="5"/>
  <c r="M104" i="5"/>
  <c r="L104" i="5"/>
  <c r="K104" i="5"/>
  <c r="J104" i="5"/>
  <c r="O104" i="5" s="1"/>
  <c r="O103" i="5"/>
  <c r="L2236" i="6" s="1"/>
  <c r="N103" i="5"/>
  <c r="P2236" i="6" s="1"/>
  <c r="M103" i="5"/>
  <c r="O2236" i="6" s="1"/>
  <c r="L103" i="5"/>
  <c r="K103" i="5"/>
  <c r="J103" i="5"/>
  <c r="N102" i="5"/>
  <c r="M102" i="5"/>
  <c r="L102" i="5"/>
  <c r="K102" i="5"/>
  <c r="J102" i="5"/>
  <c r="O102" i="5" s="1"/>
  <c r="N101" i="5"/>
  <c r="P2238" i="6" s="1"/>
  <c r="M101" i="5"/>
  <c r="O2238" i="6" s="1"/>
  <c r="L101" i="5"/>
  <c r="N2238" i="6" s="1"/>
  <c r="K101" i="5"/>
  <c r="O101" i="5" s="1"/>
  <c r="P101" i="5" s="1"/>
  <c r="Q2238" i="6" s="1"/>
  <c r="A2238" i="8" s="1"/>
  <c r="J101" i="5"/>
  <c r="N100" i="5"/>
  <c r="P2239" i="6" s="1"/>
  <c r="M100" i="5"/>
  <c r="O2239" i="6" s="1"/>
  <c r="L100" i="5"/>
  <c r="K100" i="5"/>
  <c r="J100" i="5"/>
  <c r="O100" i="5" s="1"/>
  <c r="P100" i="5" s="1"/>
  <c r="Q2239" i="6" s="1"/>
  <c r="A2239" i="8" s="1"/>
  <c r="N99" i="5"/>
  <c r="M99" i="5"/>
  <c r="L99" i="5"/>
  <c r="K99" i="5"/>
  <c r="O99" i="5" s="1"/>
  <c r="P99" i="5" s="1"/>
  <c r="J99" i="5"/>
  <c r="N98" i="5"/>
  <c r="P2241" i="6" s="1"/>
  <c r="M98" i="5"/>
  <c r="O2241" i="6" s="1"/>
  <c r="L98" i="5"/>
  <c r="N2241" i="6" s="1"/>
  <c r="K98" i="5"/>
  <c r="J98" i="5"/>
  <c r="O98" i="5" s="1"/>
  <c r="O97" i="5"/>
  <c r="L2242" i="6" s="1"/>
  <c r="N97" i="5"/>
  <c r="M97" i="5"/>
  <c r="O2242" i="6" s="1"/>
  <c r="L97" i="5"/>
  <c r="K97" i="5"/>
  <c r="J97" i="5"/>
  <c r="N96" i="5"/>
  <c r="M96" i="5"/>
  <c r="L96" i="5"/>
  <c r="K96" i="5"/>
  <c r="J96" i="5"/>
  <c r="O96" i="5" s="1"/>
  <c r="P96" i="5" s="1"/>
  <c r="O95" i="5"/>
  <c r="L2244" i="6" s="1"/>
  <c r="N95" i="5"/>
  <c r="P2244" i="6" s="1"/>
  <c r="M95" i="5"/>
  <c r="O2244" i="6" s="1"/>
  <c r="L95" i="5"/>
  <c r="K95" i="5"/>
  <c r="J95" i="5"/>
  <c r="N94" i="5"/>
  <c r="P2245" i="6" s="1"/>
  <c r="M94" i="5"/>
  <c r="L94" i="5"/>
  <c r="K94" i="5"/>
  <c r="J94" i="5"/>
  <c r="O94" i="5" s="1"/>
  <c r="N93" i="5"/>
  <c r="P2246" i="6" s="1"/>
  <c r="M93" i="5"/>
  <c r="O2246" i="6" s="1"/>
  <c r="L93" i="5"/>
  <c r="N2246" i="6" s="1"/>
  <c r="K93" i="5"/>
  <c r="O93" i="5" s="1"/>
  <c r="P93" i="5" s="1"/>
  <c r="Q2246" i="6" s="1"/>
  <c r="A2246" i="8" s="1"/>
  <c r="J93" i="5"/>
  <c r="N92" i="5"/>
  <c r="P2247" i="6" s="1"/>
  <c r="M92" i="5"/>
  <c r="O2247" i="6" s="1"/>
  <c r="L92" i="5"/>
  <c r="K92" i="5"/>
  <c r="J92" i="5"/>
  <c r="O92" i="5" s="1"/>
  <c r="P92" i="5" s="1"/>
  <c r="Q2247" i="6" s="1"/>
  <c r="A2247" i="8" s="1"/>
  <c r="N91" i="5"/>
  <c r="P2248" i="6" s="1"/>
  <c r="M91" i="5"/>
  <c r="L91" i="5"/>
  <c r="K91" i="5"/>
  <c r="O91" i="5" s="1"/>
  <c r="P91" i="5" s="1"/>
  <c r="J91" i="5"/>
  <c r="N90" i="5"/>
  <c r="P2249" i="6" s="1"/>
  <c r="M90" i="5"/>
  <c r="O2249" i="6" s="1"/>
  <c r="L90" i="5"/>
  <c r="N2249" i="6" s="1"/>
  <c r="K90" i="5"/>
  <c r="J90" i="5"/>
  <c r="O90" i="5" s="1"/>
  <c r="O89" i="5"/>
  <c r="L2250" i="6" s="1"/>
  <c r="N89" i="5"/>
  <c r="M89" i="5"/>
  <c r="O2250" i="6" s="1"/>
  <c r="L89" i="5"/>
  <c r="K89" i="5"/>
  <c r="J89" i="5"/>
  <c r="N88" i="5"/>
  <c r="M88" i="5"/>
  <c r="L88" i="5"/>
  <c r="K88" i="5"/>
  <c r="J88" i="5"/>
  <c r="O88" i="5" s="1"/>
  <c r="O87" i="5"/>
  <c r="L2252" i="6" s="1"/>
  <c r="N87" i="5"/>
  <c r="P2252" i="6" s="1"/>
  <c r="M87" i="5"/>
  <c r="O2252" i="6" s="1"/>
  <c r="L87" i="5"/>
  <c r="K87" i="5"/>
  <c r="J87" i="5"/>
  <c r="N86" i="5"/>
  <c r="M86" i="5"/>
  <c r="L86" i="5"/>
  <c r="K86" i="5"/>
  <c r="J86" i="5"/>
  <c r="O86" i="5" s="1"/>
  <c r="N85" i="5"/>
  <c r="P2254" i="6" s="1"/>
  <c r="M85" i="5"/>
  <c r="O2254" i="6" s="1"/>
  <c r="L85" i="5"/>
  <c r="N2254" i="6" s="1"/>
  <c r="K85" i="5"/>
  <c r="O85" i="5" s="1"/>
  <c r="P85" i="5" s="1"/>
  <c r="Q2254" i="6" s="1"/>
  <c r="A2254" i="8" s="1"/>
  <c r="J85" i="5"/>
  <c r="N84" i="5"/>
  <c r="P2255" i="6" s="1"/>
  <c r="M84" i="5"/>
  <c r="O2255" i="6" s="1"/>
  <c r="L84" i="5"/>
  <c r="K84" i="5"/>
  <c r="J84" i="5"/>
  <c r="O84" i="5" s="1"/>
  <c r="P84" i="5" s="1"/>
  <c r="Q2255" i="6" s="1"/>
  <c r="A2255" i="8" s="1"/>
  <c r="N83" i="5"/>
  <c r="M83" i="5"/>
  <c r="L83" i="5"/>
  <c r="K83" i="5"/>
  <c r="O83" i="5" s="1"/>
  <c r="P83" i="5" s="1"/>
  <c r="J83" i="5"/>
  <c r="N82" i="5"/>
  <c r="P2257" i="6" s="1"/>
  <c r="M82" i="5"/>
  <c r="O2257" i="6" s="1"/>
  <c r="L82" i="5"/>
  <c r="N2257" i="6" s="1"/>
  <c r="K82" i="5"/>
  <c r="J82" i="5"/>
  <c r="O82" i="5" s="1"/>
  <c r="O81" i="5"/>
  <c r="L2258" i="6" s="1"/>
  <c r="N81" i="5"/>
  <c r="M81" i="5"/>
  <c r="O2258" i="6" s="1"/>
  <c r="L81" i="5"/>
  <c r="K81" i="5"/>
  <c r="J81" i="5"/>
  <c r="N80" i="5"/>
  <c r="M80" i="5"/>
  <c r="L80" i="5"/>
  <c r="K80" i="5"/>
  <c r="J80" i="5"/>
  <c r="O80" i="5" s="1"/>
  <c r="P80" i="5" s="1"/>
  <c r="O79" i="5"/>
  <c r="L2260" i="6" s="1"/>
  <c r="N79" i="5"/>
  <c r="P2260" i="6" s="1"/>
  <c r="M79" i="5"/>
  <c r="O2260" i="6" s="1"/>
  <c r="L79" i="5"/>
  <c r="K79" i="5"/>
  <c r="J79" i="5"/>
  <c r="N78" i="5"/>
  <c r="P2261" i="6" s="1"/>
  <c r="M78" i="5"/>
  <c r="L78" i="5"/>
  <c r="K78" i="5"/>
  <c r="J78" i="5"/>
  <c r="O78" i="5" s="1"/>
  <c r="N77" i="5"/>
  <c r="P2262" i="6" s="1"/>
  <c r="M77" i="5"/>
  <c r="O2262" i="6" s="1"/>
  <c r="L77" i="5"/>
  <c r="N2262" i="6" s="1"/>
  <c r="K77" i="5"/>
  <c r="O77" i="5" s="1"/>
  <c r="P77" i="5" s="1"/>
  <c r="Q2262" i="6" s="1"/>
  <c r="A2262" i="8" s="1"/>
  <c r="J77" i="5"/>
  <c r="N76" i="5"/>
  <c r="P2263" i="6" s="1"/>
  <c r="M76" i="5"/>
  <c r="O2263" i="6" s="1"/>
  <c r="L76" i="5"/>
  <c r="K76" i="5"/>
  <c r="J76" i="5"/>
  <c r="O76" i="5" s="1"/>
  <c r="P76" i="5" s="1"/>
  <c r="Q2263" i="6" s="1"/>
  <c r="A2263" i="8" s="1"/>
  <c r="N75" i="5"/>
  <c r="M75" i="5"/>
  <c r="L75" i="5"/>
  <c r="K75" i="5"/>
  <c r="O75" i="5" s="1"/>
  <c r="P75" i="5" s="1"/>
  <c r="J75" i="5"/>
  <c r="N74" i="5"/>
  <c r="P2265" i="6" s="1"/>
  <c r="M74" i="5"/>
  <c r="O2265" i="6" s="1"/>
  <c r="L74" i="5"/>
  <c r="N2265" i="6" s="1"/>
  <c r="K74" i="5"/>
  <c r="J74" i="5"/>
  <c r="O74" i="5" s="1"/>
  <c r="O73" i="5"/>
  <c r="L2266" i="6" s="1"/>
  <c r="N73" i="5"/>
  <c r="M73" i="5"/>
  <c r="O2266" i="6" s="1"/>
  <c r="L73" i="5"/>
  <c r="K73" i="5"/>
  <c r="J73" i="5"/>
  <c r="N72" i="5"/>
  <c r="M72" i="5"/>
  <c r="L72" i="5"/>
  <c r="K72" i="5"/>
  <c r="J72" i="5"/>
  <c r="O72" i="5" s="1"/>
  <c r="O71" i="5"/>
  <c r="L2268" i="6" s="1"/>
  <c r="N71" i="5"/>
  <c r="P2268" i="6" s="1"/>
  <c r="M71" i="5"/>
  <c r="O2268" i="6" s="1"/>
  <c r="L71" i="5"/>
  <c r="K71" i="5"/>
  <c r="J71" i="5"/>
  <c r="N70" i="5"/>
  <c r="M70" i="5"/>
  <c r="O2269" i="6" s="1"/>
  <c r="L70" i="5"/>
  <c r="K70" i="5"/>
  <c r="J70" i="5"/>
  <c r="O70" i="5" s="1"/>
  <c r="N69" i="5"/>
  <c r="P2270" i="6" s="1"/>
  <c r="M69" i="5"/>
  <c r="O2270" i="6" s="1"/>
  <c r="L69" i="5"/>
  <c r="N2270" i="6" s="1"/>
  <c r="K69" i="5"/>
  <c r="O69" i="5" s="1"/>
  <c r="P69" i="5" s="1"/>
  <c r="Q2270" i="6" s="1"/>
  <c r="A2270" i="8" s="1"/>
  <c r="J69" i="5"/>
  <c r="N68" i="5"/>
  <c r="P2271" i="6" s="1"/>
  <c r="M68" i="5"/>
  <c r="O2271" i="6" s="1"/>
  <c r="L68" i="5"/>
  <c r="K68" i="5"/>
  <c r="J68" i="5"/>
  <c r="O68" i="5" s="1"/>
  <c r="P68" i="5" s="1"/>
  <c r="Q2271" i="6" s="1"/>
  <c r="A2271" i="8" s="1"/>
  <c r="N67" i="5"/>
  <c r="M67" i="5"/>
  <c r="L67" i="5"/>
  <c r="K67" i="5"/>
  <c r="O67" i="5" s="1"/>
  <c r="P67" i="5" s="1"/>
  <c r="J67" i="5"/>
  <c r="N66" i="5"/>
  <c r="P2273" i="6" s="1"/>
  <c r="M66" i="5"/>
  <c r="O2273" i="6" s="1"/>
  <c r="L66" i="5"/>
  <c r="N2273" i="6" s="1"/>
  <c r="K66" i="5"/>
  <c r="J66" i="5"/>
  <c r="O66" i="5" s="1"/>
  <c r="O65" i="5"/>
  <c r="L2274" i="6" s="1"/>
  <c r="N65" i="5"/>
  <c r="M65" i="5"/>
  <c r="O2274" i="6" s="1"/>
  <c r="L65" i="5"/>
  <c r="K65" i="5"/>
  <c r="J65" i="5"/>
  <c r="N64" i="5"/>
  <c r="M64" i="5"/>
  <c r="L64" i="5"/>
  <c r="K64" i="5"/>
  <c r="J64" i="5"/>
  <c r="O64" i="5" s="1"/>
  <c r="P64" i="5" s="1"/>
  <c r="O63" i="5"/>
  <c r="L2276" i="6" s="1"/>
  <c r="N63" i="5"/>
  <c r="P2276" i="6" s="1"/>
  <c r="M63" i="5"/>
  <c r="O2276" i="6" s="1"/>
  <c r="L63" i="5"/>
  <c r="K63" i="5"/>
  <c r="J63" i="5"/>
  <c r="N62" i="5"/>
  <c r="P2277" i="6" s="1"/>
  <c r="M62" i="5"/>
  <c r="O2277" i="6" s="1"/>
  <c r="L62" i="5"/>
  <c r="K62" i="5"/>
  <c r="J62" i="5"/>
  <c r="O62" i="5" s="1"/>
  <c r="N61" i="5"/>
  <c r="P2278" i="6" s="1"/>
  <c r="M61" i="5"/>
  <c r="O2278" i="6" s="1"/>
  <c r="L61" i="5"/>
  <c r="N2278" i="6" s="1"/>
  <c r="K61" i="5"/>
  <c r="O61" i="5" s="1"/>
  <c r="P61" i="5" s="1"/>
  <c r="Q2278" i="6" s="1"/>
  <c r="A2278" i="8" s="1"/>
  <c r="J61" i="5"/>
  <c r="N60" i="5"/>
  <c r="P2279" i="6" s="1"/>
  <c r="M60" i="5"/>
  <c r="O2279" i="6" s="1"/>
  <c r="L60" i="5"/>
  <c r="K60" i="5"/>
  <c r="J60" i="5"/>
  <c r="O60" i="5" s="1"/>
  <c r="P60" i="5" s="1"/>
  <c r="Q2279" i="6" s="1"/>
  <c r="A2279" i="8" s="1"/>
  <c r="N59" i="5"/>
  <c r="P2280" i="6" s="1"/>
  <c r="M59" i="5"/>
  <c r="L59" i="5"/>
  <c r="K59" i="5"/>
  <c r="O59" i="5" s="1"/>
  <c r="P59" i="5" s="1"/>
  <c r="J59" i="5"/>
  <c r="N58" i="5"/>
  <c r="P2281" i="6" s="1"/>
  <c r="M58" i="5"/>
  <c r="O2281" i="6" s="1"/>
  <c r="L58" i="5"/>
  <c r="N2281" i="6" s="1"/>
  <c r="K58" i="5"/>
  <c r="J58" i="5"/>
  <c r="O58" i="5" s="1"/>
  <c r="O57" i="5"/>
  <c r="L2282" i="6" s="1"/>
  <c r="N57" i="5"/>
  <c r="M57" i="5"/>
  <c r="O2282" i="6" s="1"/>
  <c r="L57" i="5"/>
  <c r="K57" i="5"/>
  <c r="J57" i="5"/>
  <c r="N56" i="5"/>
  <c r="M56" i="5"/>
  <c r="L56" i="5"/>
  <c r="K56" i="5"/>
  <c r="J56" i="5"/>
  <c r="O56" i="5" s="1"/>
  <c r="P56" i="5" s="1"/>
  <c r="Q2283" i="6" s="1"/>
  <c r="A2283" i="8" s="1"/>
  <c r="O55" i="5"/>
  <c r="L2284" i="6" s="1"/>
  <c r="N55" i="5"/>
  <c r="P2284" i="6" s="1"/>
  <c r="M55" i="5"/>
  <c r="O2284" i="6" s="1"/>
  <c r="L55" i="5"/>
  <c r="K55" i="5"/>
  <c r="J55" i="5"/>
  <c r="N54" i="5"/>
  <c r="M54" i="5"/>
  <c r="O2285" i="6" s="1"/>
  <c r="L54" i="5"/>
  <c r="K54" i="5"/>
  <c r="J54" i="5"/>
  <c r="O54" i="5" s="1"/>
  <c r="N53" i="5"/>
  <c r="P2286" i="6" s="1"/>
  <c r="M53" i="5"/>
  <c r="O2286" i="6" s="1"/>
  <c r="L53" i="5"/>
  <c r="N2286" i="6" s="1"/>
  <c r="K53" i="5"/>
  <c r="O53" i="5" s="1"/>
  <c r="P53" i="5" s="1"/>
  <c r="Q2286" i="6" s="1"/>
  <c r="A2286" i="8" s="1"/>
  <c r="J53" i="5"/>
  <c r="N52" i="5"/>
  <c r="P2287" i="6" s="1"/>
  <c r="M52" i="5"/>
  <c r="O2287" i="6" s="1"/>
  <c r="L52" i="5"/>
  <c r="K52" i="5"/>
  <c r="J52" i="5"/>
  <c r="O52" i="5" s="1"/>
  <c r="P52" i="5" s="1"/>
  <c r="Q2287" i="6" s="1"/>
  <c r="A2287" i="8" s="1"/>
  <c r="N51" i="5"/>
  <c r="M51" i="5"/>
  <c r="O2288" i="6" s="1"/>
  <c r="L51" i="5"/>
  <c r="K51" i="5"/>
  <c r="O51" i="5" s="1"/>
  <c r="P51" i="5" s="1"/>
  <c r="J51" i="5"/>
  <c r="N50" i="5"/>
  <c r="M50" i="5"/>
  <c r="O2289" i="6" s="1"/>
  <c r="L50" i="5"/>
  <c r="N2289" i="6" s="1"/>
  <c r="K50" i="5"/>
  <c r="J50" i="5"/>
  <c r="O50" i="5" s="1"/>
  <c r="P50" i="5" s="1"/>
  <c r="O49" i="5"/>
  <c r="P49" i="5" s="1"/>
  <c r="Q2290" i="6" s="1"/>
  <c r="A2290" i="8" s="1"/>
  <c r="N49" i="5"/>
  <c r="M49" i="5"/>
  <c r="O2290" i="6" s="1"/>
  <c r="L49" i="5"/>
  <c r="K49" i="5"/>
  <c r="J49" i="5"/>
  <c r="N48" i="5"/>
  <c r="M48" i="5"/>
  <c r="L48" i="5"/>
  <c r="K48" i="5"/>
  <c r="J48" i="5"/>
  <c r="O48" i="5" s="1"/>
  <c r="P48" i="5" s="1"/>
  <c r="O47" i="5"/>
  <c r="P47" i="5" s="1"/>
  <c r="N47" i="5"/>
  <c r="M47" i="5"/>
  <c r="L47" i="5"/>
  <c r="K47" i="5"/>
  <c r="J47" i="5"/>
  <c r="N46" i="5"/>
  <c r="P2292" i="6" s="1"/>
  <c r="M46" i="5"/>
  <c r="O2292" i="6" s="1"/>
  <c r="L46" i="5"/>
  <c r="N2292" i="6" s="1"/>
  <c r="K46" i="5"/>
  <c r="J46" i="5"/>
  <c r="O46" i="5" s="1"/>
  <c r="N45" i="5"/>
  <c r="M45" i="5"/>
  <c r="L45" i="5"/>
  <c r="N2293" i="6" s="1"/>
  <c r="K45" i="5"/>
  <c r="O45" i="5" s="1"/>
  <c r="J45" i="5"/>
  <c r="N44" i="5"/>
  <c r="M44" i="5"/>
  <c r="L44" i="5"/>
  <c r="K44" i="5"/>
  <c r="J44" i="5"/>
  <c r="O44" i="5" s="1"/>
  <c r="P44" i="5" s="1"/>
  <c r="N43" i="5"/>
  <c r="P2295" i="6" s="1"/>
  <c r="M43" i="5"/>
  <c r="O2295" i="6" s="1"/>
  <c r="L43" i="5"/>
  <c r="K43" i="5"/>
  <c r="O43" i="5" s="1"/>
  <c r="J43" i="5"/>
  <c r="N42" i="5"/>
  <c r="P2296" i="6" s="1"/>
  <c r="M42" i="5"/>
  <c r="O2296" i="6" s="1"/>
  <c r="L42" i="5"/>
  <c r="N2296" i="6" s="1"/>
  <c r="K42" i="5"/>
  <c r="J42" i="5"/>
  <c r="O42" i="5" s="1"/>
  <c r="O41" i="5"/>
  <c r="P41" i="5" s="1"/>
  <c r="N41" i="5"/>
  <c r="M41" i="5"/>
  <c r="L41" i="5"/>
  <c r="K41" i="5"/>
  <c r="J41" i="5"/>
  <c r="N40" i="5"/>
  <c r="P2298" i="6" s="1"/>
  <c r="M40" i="5"/>
  <c r="L40" i="5"/>
  <c r="K40" i="5"/>
  <c r="J40" i="5"/>
  <c r="O40" i="5" s="1"/>
  <c r="P40" i="5" s="1"/>
  <c r="O39" i="5"/>
  <c r="P39" i="5" s="1"/>
  <c r="Q2299" i="6" s="1"/>
  <c r="A2299" i="8" s="1"/>
  <c r="N39" i="5"/>
  <c r="P2299" i="6" s="1"/>
  <c r="M39" i="5"/>
  <c r="L39" i="5"/>
  <c r="K39" i="5"/>
  <c r="J39" i="5"/>
  <c r="N38" i="5"/>
  <c r="P2300" i="6" s="1"/>
  <c r="M38" i="5"/>
  <c r="O2300" i="6" s="1"/>
  <c r="L38" i="5"/>
  <c r="N2300" i="6" s="1"/>
  <c r="K38" i="5"/>
  <c r="J38" i="5"/>
  <c r="O38" i="5" s="1"/>
  <c r="N37" i="5"/>
  <c r="M37" i="5"/>
  <c r="L37" i="5"/>
  <c r="N2301" i="6" s="1"/>
  <c r="K37" i="5"/>
  <c r="O37" i="5" s="1"/>
  <c r="J37" i="5"/>
  <c r="N36" i="5"/>
  <c r="M36" i="5"/>
  <c r="L36" i="5"/>
  <c r="K36" i="5"/>
  <c r="J36" i="5"/>
  <c r="O36" i="5" s="1"/>
  <c r="P36" i="5" s="1"/>
  <c r="N35" i="5"/>
  <c r="M35" i="5"/>
  <c r="L35" i="5"/>
  <c r="K35" i="5"/>
  <c r="O35" i="5" s="1"/>
  <c r="J35" i="5"/>
  <c r="N34" i="5"/>
  <c r="P2304" i="6" s="1"/>
  <c r="M34" i="5"/>
  <c r="O2304" i="6" s="1"/>
  <c r="L34" i="5"/>
  <c r="N2304" i="6" s="1"/>
  <c r="K34" i="5"/>
  <c r="J34" i="5"/>
  <c r="O34" i="5" s="1"/>
  <c r="O33" i="5"/>
  <c r="P33" i="5" s="1"/>
  <c r="Q2305" i="6" s="1"/>
  <c r="A2305" i="8" s="1"/>
  <c r="N33" i="5"/>
  <c r="M33" i="5"/>
  <c r="L33" i="5"/>
  <c r="N2305" i="6" s="1"/>
  <c r="K33" i="5"/>
  <c r="J33" i="5"/>
  <c r="N32" i="5"/>
  <c r="M32" i="5"/>
  <c r="L32" i="5"/>
  <c r="K32" i="5"/>
  <c r="J32" i="5"/>
  <c r="O32" i="5" s="1"/>
  <c r="O31" i="5"/>
  <c r="P31" i="5" s="1"/>
  <c r="Q2307" i="6" s="1"/>
  <c r="A2307" i="8" s="1"/>
  <c r="N31" i="5"/>
  <c r="P2307" i="6" s="1"/>
  <c r="M31" i="5"/>
  <c r="O2307" i="6" s="1"/>
  <c r="L31" i="5"/>
  <c r="K31" i="5"/>
  <c r="J31" i="5"/>
  <c r="N30" i="5"/>
  <c r="P2308" i="6" s="1"/>
  <c r="M30" i="5"/>
  <c r="O2308" i="6" s="1"/>
  <c r="L30" i="5"/>
  <c r="N2308" i="6" s="1"/>
  <c r="K30" i="5"/>
  <c r="J30" i="5"/>
  <c r="O30" i="5" s="1"/>
  <c r="N29" i="5"/>
  <c r="M29" i="5"/>
  <c r="L29" i="5"/>
  <c r="K29" i="5"/>
  <c r="O29" i="5" s="1"/>
  <c r="J29" i="5"/>
  <c r="N28" i="5"/>
  <c r="P2310" i="6" s="1"/>
  <c r="M28" i="5"/>
  <c r="L28" i="5"/>
  <c r="N2310" i="6" s="1"/>
  <c r="K28" i="5"/>
  <c r="J28" i="5"/>
  <c r="O28" i="5" s="1"/>
  <c r="P28" i="5" s="1"/>
  <c r="N27" i="5"/>
  <c r="M27" i="5"/>
  <c r="L27" i="5"/>
  <c r="K27" i="5"/>
  <c r="O27" i="5" s="1"/>
  <c r="P27" i="5" s="1"/>
  <c r="J27" i="5"/>
  <c r="N26" i="5"/>
  <c r="P2312" i="6" s="1"/>
  <c r="M26" i="5"/>
  <c r="O2312" i="6" s="1"/>
  <c r="L26" i="5"/>
  <c r="N2312" i="6" s="1"/>
  <c r="K26" i="5"/>
  <c r="J26" i="5"/>
  <c r="O26" i="5" s="1"/>
  <c r="O25" i="5"/>
  <c r="P25" i="5" s="1"/>
  <c r="Q2313" i="6" s="1"/>
  <c r="A2313" i="8" s="1"/>
  <c r="N25" i="5"/>
  <c r="P2313" i="6" s="1"/>
  <c r="M25" i="5"/>
  <c r="O2313" i="6" s="1"/>
  <c r="L25" i="5"/>
  <c r="N2313" i="6" s="1"/>
  <c r="K25" i="5"/>
  <c r="J25" i="5"/>
  <c r="N24" i="5"/>
  <c r="P2314" i="6" s="1"/>
  <c r="M24" i="5"/>
  <c r="L24" i="5"/>
  <c r="K24" i="5"/>
  <c r="J24" i="5"/>
  <c r="O24" i="5" s="1"/>
  <c r="P24" i="5" s="1"/>
  <c r="O23" i="5"/>
  <c r="L2315" i="6" s="1"/>
  <c r="N23" i="5"/>
  <c r="P2315" i="6" s="1"/>
  <c r="M23" i="5"/>
  <c r="L23" i="5"/>
  <c r="K23" i="5"/>
  <c r="J23" i="5"/>
  <c r="N22" i="5"/>
  <c r="P2316" i="6" s="1"/>
  <c r="M22" i="5"/>
  <c r="O2316" i="6" s="1"/>
  <c r="L22" i="5"/>
  <c r="N2316" i="6" s="1"/>
  <c r="K22" i="5"/>
  <c r="J22" i="5"/>
  <c r="O22" i="5" s="1"/>
  <c r="N21" i="5"/>
  <c r="M21" i="5"/>
  <c r="L21" i="5"/>
  <c r="K21" i="5"/>
  <c r="O21" i="5" s="1"/>
  <c r="P21" i="5" s="1"/>
  <c r="J21" i="5"/>
  <c r="N20" i="5"/>
  <c r="M20" i="5"/>
  <c r="L20" i="5"/>
  <c r="N2318" i="6" s="1"/>
  <c r="K20" i="5"/>
  <c r="J20" i="5"/>
  <c r="O20" i="5" s="1"/>
  <c r="P20" i="5" s="1"/>
  <c r="N19" i="5"/>
  <c r="L19" i="5"/>
  <c r="K19" i="5"/>
  <c r="O19" i="5" s="1"/>
  <c r="P19" i="5" s="1"/>
  <c r="J19" i="5"/>
  <c r="N18" i="5"/>
  <c r="P2320" i="6" s="1"/>
  <c r="M18" i="5"/>
  <c r="O2320" i="6" s="1"/>
  <c r="L18" i="5"/>
  <c r="N2320" i="6" s="1"/>
  <c r="K18" i="5"/>
  <c r="J18" i="5"/>
  <c r="O18" i="5" s="1"/>
  <c r="O17" i="5"/>
  <c r="P17" i="5" s="1"/>
  <c r="Q2321" i="6" s="1"/>
  <c r="A2321" i="8" s="1"/>
  <c r="N17" i="5"/>
  <c r="P2321" i="6" s="1"/>
  <c r="M17" i="5"/>
  <c r="O2321" i="6" s="1"/>
  <c r="L17" i="5"/>
  <c r="N2321" i="6" s="1"/>
  <c r="K17" i="5"/>
  <c r="J17" i="5"/>
  <c r="N16" i="5"/>
  <c r="M16" i="5"/>
  <c r="O2322" i="6" s="1"/>
  <c r="L16" i="5"/>
  <c r="K16" i="5"/>
  <c r="J16" i="5"/>
  <c r="O16" i="5" s="1"/>
  <c r="P16" i="5" s="1"/>
  <c r="O15" i="5"/>
  <c r="L2323" i="6" s="1"/>
  <c r="N15" i="5"/>
  <c r="P2323" i="6" s="1"/>
  <c r="M15" i="5"/>
  <c r="L15" i="5"/>
  <c r="K15" i="5"/>
  <c r="J15" i="5"/>
  <c r="N14" i="5"/>
  <c r="P2324" i="6" s="1"/>
  <c r="M14" i="5"/>
  <c r="O2324" i="6" s="1"/>
  <c r="L14" i="5"/>
  <c r="N2324" i="6" s="1"/>
  <c r="K14" i="5"/>
  <c r="J14" i="5"/>
  <c r="O14" i="5" s="1"/>
  <c r="N13" i="5"/>
  <c r="M13" i="5"/>
  <c r="K13" i="5"/>
  <c r="O13" i="5" s="1"/>
  <c r="P13" i="5" s="1"/>
  <c r="J13" i="5"/>
  <c r="N12" i="5"/>
  <c r="M12" i="5"/>
  <c r="L12" i="5"/>
  <c r="K12" i="5"/>
  <c r="J12" i="5"/>
  <c r="O12" i="5" s="1"/>
  <c r="P12" i="5" s="1"/>
  <c r="N11" i="5"/>
  <c r="P2327" i="6" s="1"/>
  <c r="M11" i="5"/>
  <c r="O2327" i="6" s="1"/>
  <c r="L11" i="5"/>
  <c r="K11" i="5"/>
  <c r="O11" i="5" s="1"/>
  <c r="J11" i="5"/>
  <c r="N10" i="5"/>
  <c r="P2328" i="6" s="1"/>
  <c r="M10" i="5"/>
  <c r="O2328" i="6" s="1"/>
  <c r="L10" i="5"/>
  <c r="N2328" i="6" s="1"/>
  <c r="K10" i="5"/>
  <c r="J10" i="5"/>
  <c r="O10" i="5" s="1"/>
  <c r="O9" i="5"/>
  <c r="P9" i="5" s="1"/>
  <c r="Q2329" i="6" s="1"/>
  <c r="A2329" i="8" s="1"/>
  <c r="N9" i="5"/>
  <c r="P2329" i="6" s="1"/>
  <c r="M9" i="5"/>
  <c r="O2329" i="6" s="1"/>
  <c r="L9" i="5"/>
  <c r="N2329" i="6" s="1"/>
  <c r="K9" i="5"/>
  <c r="J9" i="5"/>
  <c r="N8" i="5"/>
  <c r="M8" i="5"/>
  <c r="O2330" i="6" s="1"/>
  <c r="L8" i="5"/>
  <c r="K8" i="5"/>
  <c r="J8" i="5"/>
  <c r="O8" i="5" s="1"/>
  <c r="P8" i="5" s="1"/>
  <c r="Q2330" i="6" s="1"/>
  <c r="A2330" i="8" s="1"/>
  <c r="O7" i="5"/>
  <c r="L2331" i="6" s="1"/>
  <c r="N7" i="5"/>
  <c r="P2331" i="6" s="1"/>
  <c r="M7" i="5"/>
  <c r="L7" i="5"/>
  <c r="K7" i="5"/>
  <c r="J7" i="5"/>
  <c r="N6" i="5"/>
  <c r="P2332" i="6" s="1"/>
  <c r="M6" i="5"/>
  <c r="O2332" i="6" s="1"/>
  <c r="L6" i="5"/>
  <c r="N2332" i="6" s="1"/>
  <c r="K6" i="5"/>
  <c r="J6" i="5"/>
  <c r="O6" i="5" s="1"/>
  <c r="N5" i="5"/>
  <c r="M5" i="5"/>
  <c r="L5" i="5"/>
  <c r="K5" i="5"/>
  <c r="O5" i="5" s="1"/>
  <c r="J5" i="5"/>
  <c r="N4" i="5"/>
  <c r="P2334" i="6" s="1"/>
  <c r="M4" i="5"/>
  <c r="L4" i="5"/>
  <c r="N2334" i="6" s="1"/>
  <c r="K4" i="5"/>
  <c r="J4" i="5"/>
  <c r="O4" i="5" s="1"/>
  <c r="N3" i="5"/>
  <c r="M3" i="5"/>
  <c r="L3" i="5"/>
  <c r="K3" i="5"/>
  <c r="O3" i="5" s="1"/>
  <c r="P3" i="5" s="1"/>
  <c r="J3" i="5"/>
  <c r="N2" i="5"/>
  <c r="P2336" i="6" s="1"/>
  <c r="M2" i="5"/>
  <c r="L2" i="5"/>
  <c r="N2336" i="6" s="1"/>
  <c r="K2" i="5"/>
  <c r="J2" i="5"/>
  <c r="O2" i="5" s="1"/>
  <c r="O2336" i="4"/>
  <c r="N2336" i="4"/>
  <c r="M2336" i="4"/>
  <c r="H2336" i="6" s="1"/>
  <c r="L2336" i="4"/>
  <c r="I2336" i="6" s="1"/>
  <c r="K2336" i="4"/>
  <c r="J2336" i="4"/>
  <c r="F2336" i="6" s="1"/>
  <c r="I2336" i="4"/>
  <c r="O2335" i="4"/>
  <c r="N2335" i="4"/>
  <c r="M2335" i="4"/>
  <c r="L2335" i="4"/>
  <c r="K2335" i="4"/>
  <c r="J2335" i="4"/>
  <c r="I2335" i="4"/>
  <c r="O2334" i="4"/>
  <c r="K2334" i="6" s="1"/>
  <c r="N2334" i="4"/>
  <c r="J2334" i="6" s="1"/>
  <c r="B2334" i="8" s="1"/>
  <c r="M2334" i="4"/>
  <c r="H2334" i="6" s="1"/>
  <c r="L2334" i="4"/>
  <c r="K2334" i="4"/>
  <c r="J2334" i="4"/>
  <c r="F2334" i="6" s="1"/>
  <c r="I2334" i="4"/>
  <c r="E2334" i="6" s="1"/>
  <c r="O2333" i="4"/>
  <c r="N2333" i="4"/>
  <c r="M2333" i="4"/>
  <c r="L2333" i="4"/>
  <c r="K2333" i="4"/>
  <c r="J2333" i="4"/>
  <c r="I2333" i="4"/>
  <c r="O2332" i="4"/>
  <c r="K2332" i="6" s="1"/>
  <c r="N2332" i="4"/>
  <c r="J2332" i="6" s="1"/>
  <c r="B2332" i="8" s="1"/>
  <c r="M2332" i="4"/>
  <c r="H2332" i="6" s="1"/>
  <c r="L2332" i="4"/>
  <c r="K2332" i="4"/>
  <c r="G2332" i="6" s="1"/>
  <c r="J2332" i="4"/>
  <c r="F2332" i="6" s="1"/>
  <c r="I2332" i="4"/>
  <c r="E2332" i="6" s="1"/>
  <c r="O2331" i="4"/>
  <c r="N2331" i="4"/>
  <c r="M2331" i="4"/>
  <c r="H2331" i="6" s="1"/>
  <c r="L2331" i="4"/>
  <c r="I2331" i="6" s="1"/>
  <c r="K2331" i="4"/>
  <c r="G2331" i="6" s="1"/>
  <c r="J2331" i="4"/>
  <c r="I2331" i="4"/>
  <c r="O2330" i="4"/>
  <c r="N2330" i="4"/>
  <c r="M2330" i="4"/>
  <c r="H2330" i="6" s="1"/>
  <c r="L2330" i="4"/>
  <c r="K2330" i="4"/>
  <c r="J2330" i="4"/>
  <c r="F2330" i="6" s="1"/>
  <c r="I2330" i="4"/>
  <c r="O2329" i="4"/>
  <c r="N2329" i="4"/>
  <c r="M2329" i="4"/>
  <c r="H2329" i="6" s="1"/>
  <c r="L2329" i="4"/>
  <c r="I2329" i="6" s="1"/>
  <c r="K2329" i="4"/>
  <c r="G2329" i="6" s="1"/>
  <c r="J2329" i="4"/>
  <c r="F2329" i="6" s="1"/>
  <c r="I2329" i="4"/>
  <c r="E2329" i="6" s="1"/>
  <c r="O2328" i="4"/>
  <c r="K2328" i="6" s="1"/>
  <c r="N2328" i="4"/>
  <c r="M2328" i="4"/>
  <c r="H2328" i="6" s="1"/>
  <c r="L2328" i="4"/>
  <c r="I2328" i="6" s="1"/>
  <c r="K2328" i="4"/>
  <c r="G2328" i="6" s="1"/>
  <c r="J2328" i="4"/>
  <c r="F2328" i="6" s="1"/>
  <c r="I2328" i="4"/>
  <c r="O2327" i="4"/>
  <c r="K2327" i="6" s="1"/>
  <c r="N2327" i="4"/>
  <c r="M2327" i="4"/>
  <c r="L2327" i="4"/>
  <c r="K2327" i="4"/>
  <c r="G2327" i="6" s="1"/>
  <c r="J2327" i="4"/>
  <c r="I2327" i="4"/>
  <c r="E2327" i="6" s="1"/>
  <c r="O2326" i="4"/>
  <c r="N2326" i="4"/>
  <c r="M2326" i="4"/>
  <c r="L2326" i="4"/>
  <c r="K2326" i="4"/>
  <c r="J2326" i="4"/>
  <c r="I2326" i="4"/>
  <c r="E2326" i="6" s="1"/>
  <c r="O2325" i="4"/>
  <c r="N2325" i="4"/>
  <c r="M2325" i="4"/>
  <c r="L2325" i="4"/>
  <c r="K2325" i="4"/>
  <c r="J2325" i="4"/>
  <c r="I2325" i="4"/>
  <c r="O2324" i="4"/>
  <c r="K2324" i="6" s="1"/>
  <c r="N2324" i="4"/>
  <c r="J2324" i="6" s="1"/>
  <c r="B2324" i="8" s="1"/>
  <c r="M2324" i="4"/>
  <c r="H2324" i="6" s="1"/>
  <c r="L2324" i="4"/>
  <c r="K2324" i="4"/>
  <c r="G2324" i="6" s="1"/>
  <c r="J2324" i="4"/>
  <c r="F2324" i="6" s="1"/>
  <c r="I2324" i="4"/>
  <c r="E2324" i="6" s="1"/>
  <c r="O2323" i="4"/>
  <c r="K2323" i="6" s="1"/>
  <c r="N2323" i="4"/>
  <c r="M2323" i="4"/>
  <c r="H2323" i="6" s="1"/>
  <c r="L2323" i="4"/>
  <c r="I2323" i="6" s="1"/>
  <c r="K2323" i="4"/>
  <c r="G2323" i="6" s="1"/>
  <c r="J2323" i="4"/>
  <c r="I2323" i="4"/>
  <c r="O2322" i="4"/>
  <c r="N2322" i="4"/>
  <c r="J2322" i="6" s="1"/>
  <c r="M2322" i="4"/>
  <c r="H2322" i="6" s="1"/>
  <c r="L2322" i="4"/>
  <c r="I2322" i="6" s="1"/>
  <c r="K2322" i="4"/>
  <c r="J2322" i="4"/>
  <c r="I2322" i="4"/>
  <c r="O2321" i="4"/>
  <c r="N2321" i="4"/>
  <c r="M2321" i="4"/>
  <c r="H2321" i="6" s="1"/>
  <c r="L2321" i="4"/>
  <c r="I2321" i="6" s="1"/>
  <c r="K2321" i="4"/>
  <c r="G2321" i="6" s="1"/>
  <c r="J2321" i="4"/>
  <c r="F2321" i="6" s="1"/>
  <c r="I2321" i="4"/>
  <c r="E2321" i="6" s="1"/>
  <c r="O2320" i="4"/>
  <c r="K2320" i="6" s="1"/>
  <c r="N2320" i="4"/>
  <c r="M2320" i="4"/>
  <c r="H2320" i="6" s="1"/>
  <c r="L2320" i="4"/>
  <c r="I2320" i="6" s="1"/>
  <c r="K2320" i="4"/>
  <c r="G2320" i="6" s="1"/>
  <c r="J2320" i="4"/>
  <c r="F2320" i="6" s="1"/>
  <c r="I2320" i="4"/>
  <c r="O2319" i="4"/>
  <c r="N2319" i="4"/>
  <c r="M2319" i="4"/>
  <c r="L2319" i="4"/>
  <c r="K2319" i="4"/>
  <c r="J2319" i="4"/>
  <c r="I2319" i="4"/>
  <c r="O2318" i="4"/>
  <c r="N2318" i="4"/>
  <c r="J2318" i="6" s="1"/>
  <c r="M2318" i="4"/>
  <c r="L2318" i="4"/>
  <c r="I2318" i="6" s="1"/>
  <c r="K2318" i="4"/>
  <c r="J2318" i="4"/>
  <c r="I2318" i="4"/>
  <c r="E2318" i="6" s="1"/>
  <c r="O2317" i="4"/>
  <c r="K2317" i="6" s="1"/>
  <c r="N2317" i="4"/>
  <c r="J2317" i="6" s="1"/>
  <c r="M2317" i="4"/>
  <c r="L2317" i="4"/>
  <c r="I2317" i="6" s="1"/>
  <c r="K2317" i="4"/>
  <c r="G2317" i="6" s="1"/>
  <c r="J2317" i="4"/>
  <c r="I2317" i="4"/>
  <c r="O2316" i="4"/>
  <c r="K2316" i="6" s="1"/>
  <c r="N2316" i="4"/>
  <c r="J2316" i="6" s="1"/>
  <c r="B2316" i="8" s="1"/>
  <c r="M2316" i="4"/>
  <c r="H2316" i="6" s="1"/>
  <c r="L2316" i="4"/>
  <c r="K2316" i="4"/>
  <c r="G2316" i="6" s="1"/>
  <c r="J2316" i="4"/>
  <c r="F2316" i="6" s="1"/>
  <c r="I2316" i="4"/>
  <c r="E2316" i="6" s="1"/>
  <c r="O2315" i="4"/>
  <c r="K2315" i="6" s="1"/>
  <c r="N2315" i="4"/>
  <c r="M2315" i="4"/>
  <c r="H2315" i="6" s="1"/>
  <c r="L2315" i="4"/>
  <c r="I2315" i="6" s="1"/>
  <c r="K2315" i="4"/>
  <c r="J2315" i="4"/>
  <c r="I2315" i="4"/>
  <c r="O2314" i="4"/>
  <c r="N2314" i="4"/>
  <c r="M2314" i="4"/>
  <c r="L2314" i="4"/>
  <c r="K2314" i="4"/>
  <c r="J2314" i="4"/>
  <c r="I2314" i="4"/>
  <c r="E2314" i="6" s="1"/>
  <c r="O2313" i="4"/>
  <c r="N2313" i="4"/>
  <c r="M2313" i="4"/>
  <c r="H2313" i="6" s="1"/>
  <c r="L2313" i="4"/>
  <c r="I2313" i="6" s="1"/>
  <c r="K2313" i="4"/>
  <c r="G2313" i="6" s="1"/>
  <c r="J2313" i="4"/>
  <c r="F2313" i="6" s="1"/>
  <c r="I2313" i="4"/>
  <c r="E2313" i="6" s="1"/>
  <c r="O2312" i="4"/>
  <c r="K2312" i="6" s="1"/>
  <c r="N2312" i="4"/>
  <c r="M2312" i="4"/>
  <c r="H2312" i="6" s="1"/>
  <c r="L2312" i="4"/>
  <c r="I2312" i="6" s="1"/>
  <c r="K2312" i="4"/>
  <c r="G2312" i="6" s="1"/>
  <c r="J2312" i="4"/>
  <c r="F2312" i="6" s="1"/>
  <c r="I2312" i="4"/>
  <c r="O2311" i="4"/>
  <c r="N2311" i="4"/>
  <c r="M2311" i="4"/>
  <c r="L2311" i="4"/>
  <c r="K2311" i="4"/>
  <c r="J2311" i="4"/>
  <c r="I2311" i="4"/>
  <c r="O2310" i="4"/>
  <c r="N2310" i="4"/>
  <c r="M2310" i="4"/>
  <c r="L2310" i="4"/>
  <c r="I2310" i="6" s="1"/>
  <c r="K2310" i="4"/>
  <c r="J2310" i="4"/>
  <c r="F2310" i="6" s="1"/>
  <c r="I2310" i="4"/>
  <c r="E2310" i="6" s="1"/>
  <c r="O2309" i="4"/>
  <c r="N2309" i="4"/>
  <c r="M2309" i="4"/>
  <c r="L2309" i="4"/>
  <c r="K2309" i="4"/>
  <c r="J2309" i="4"/>
  <c r="I2309" i="4"/>
  <c r="O2308" i="4"/>
  <c r="K2308" i="6" s="1"/>
  <c r="N2308" i="4"/>
  <c r="J2308" i="6" s="1"/>
  <c r="B2308" i="8" s="1"/>
  <c r="M2308" i="4"/>
  <c r="H2308" i="6" s="1"/>
  <c r="L2308" i="4"/>
  <c r="K2308" i="4"/>
  <c r="G2308" i="6" s="1"/>
  <c r="J2308" i="4"/>
  <c r="F2308" i="6" s="1"/>
  <c r="I2308" i="4"/>
  <c r="E2308" i="6" s="1"/>
  <c r="O2307" i="4"/>
  <c r="K2307" i="6" s="1"/>
  <c r="N2307" i="4"/>
  <c r="M2307" i="4"/>
  <c r="H2307" i="6" s="1"/>
  <c r="L2307" i="4"/>
  <c r="I2307" i="6" s="1"/>
  <c r="K2307" i="4"/>
  <c r="G2307" i="6" s="1"/>
  <c r="J2307" i="4"/>
  <c r="F2307" i="6" s="1"/>
  <c r="I2307" i="4"/>
  <c r="O2306" i="4"/>
  <c r="N2306" i="4"/>
  <c r="M2306" i="4"/>
  <c r="L2306" i="4"/>
  <c r="K2306" i="4"/>
  <c r="J2306" i="4"/>
  <c r="I2306" i="4"/>
  <c r="O2305" i="4"/>
  <c r="N2305" i="4"/>
  <c r="J2305" i="6" s="1"/>
  <c r="M2305" i="4"/>
  <c r="H2305" i="6" s="1"/>
  <c r="L2305" i="4"/>
  <c r="I2305" i="6" s="1"/>
  <c r="K2305" i="4"/>
  <c r="G2305" i="6" s="1"/>
  <c r="J2305" i="4"/>
  <c r="I2305" i="4"/>
  <c r="O2304" i="4"/>
  <c r="K2304" i="6" s="1"/>
  <c r="N2304" i="4"/>
  <c r="M2304" i="4"/>
  <c r="H2304" i="6" s="1"/>
  <c r="L2304" i="4"/>
  <c r="I2304" i="6" s="1"/>
  <c r="K2304" i="4"/>
  <c r="G2304" i="6" s="1"/>
  <c r="J2304" i="4"/>
  <c r="F2304" i="6" s="1"/>
  <c r="I2304" i="4"/>
  <c r="O2303" i="4"/>
  <c r="N2303" i="4"/>
  <c r="M2303" i="4"/>
  <c r="L2303" i="4"/>
  <c r="K2303" i="4"/>
  <c r="J2303" i="4"/>
  <c r="I2303" i="4"/>
  <c r="O2302" i="4"/>
  <c r="N2302" i="4"/>
  <c r="J2302" i="6" s="1"/>
  <c r="M2302" i="4"/>
  <c r="L2302" i="4"/>
  <c r="I2302" i="6" s="1"/>
  <c r="K2302" i="4"/>
  <c r="J2302" i="4"/>
  <c r="I2302" i="4"/>
  <c r="O2301" i="4"/>
  <c r="N2301" i="4"/>
  <c r="J2301" i="6" s="1"/>
  <c r="M2301" i="4"/>
  <c r="L2301" i="4"/>
  <c r="I2301" i="6" s="1"/>
  <c r="K2301" i="4"/>
  <c r="G2301" i="6" s="1"/>
  <c r="J2301" i="4"/>
  <c r="I2301" i="4"/>
  <c r="E2301" i="6" s="1"/>
  <c r="O2300" i="4"/>
  <c r="K2300" i="6" s="1"/>
  <c r="N2300" i="4"/>
  <c r="J2300" i="6" s="1"/>
  <c r="B2300" i="8" s="1"/>
  <c r="M2300" i="4"/>
  <c r="H2300" i="6" s="1"/>
  <c r="L2300" i="4"/>
  <c r="K2300" i="4"/>
  <c r="G2300" i="6" s="1"/>
  <c r="J2300" i="4"/>
  <c r="F2300" i="6" s="1"/>
  <c r="I2300" i="4"/>
  <c r="E2300" i="6" s="1"/>
  <c r="O2299" i="4"/>
  <c r="K2299" i="6" s="1"/>
  <c r="N2299" i="4"/>
  <c r="M2299" i="4"/>
  <c r="H2299" i="6" s="1"/>
  <c r="L2299" i="4"/>
  <c r="I2299" i="6" s="1"/>
  <c r="K2299" i="4"/>
  <c r="G2299" i="6" s="1"/>
  <c r="J2299" i="4"/>
  <c r="F2299" i="6" s="1"/>
  <c r="I2299" i="4"/>
  <c r="O2298" i="4"/>
  <c r="N2298" i="4"/>
  <c r="M2298" i="4"/>
  <c r="L2298" i="4"/>
  <c r="K2298" i="4"/>
  <c r="J2298" i="4"/>
  <c r="F2298" i="6" s="1"/>
  <c r="I2298" i="4"/>
  <c r="E2298" i="6" s="1"/>
  <c r="O2297" i="4"/>
  <c r="N2297" i="4"/>
  <c r="J2297" i="6" s="1"/>
  <c r="M2297" i="4"/>
  <c r="H2297" i="6" s="1"/>
  <c r="L2297" i="4"/>
  <c r="K2297" i="4"/>
  <c r="J2297" i="4"/>
  <c r="I2297" i="4"/>
  <c r="O2296" i="4"/>
  <c r="K2296" i="6" s="1"/>
  <c r="N2296" i="4"/>
  <c r="M2296" i="4"/>
  <c r="H2296" i="6" s="1"/>
  <c r="L2296" i="4"/>
  <c r="I2296" i="6" s="1"/>
  <c r="K2296" i="4"/>
  <c r="G2296" i="6" s="1"/>
  <c r="J2296" i="4"/>
  <c r="F2296" i="6" s="1"/>
  <c r="I2296" i="4"/>
  <c r="O2295" i="4"/>
  <c r="N2295" i="4"/>
  <c r="J2295" i="6" s="1"/>
  <c r="M2295" i="4"/>
  <c r="H2295" i="6" s="1"/>
  <c r="L2295" i="4"/>
  <c r="K2295" i="4"/>
  <c r="G2295" i="6" s="1"/>
  <c r="J2295" i="4"/>
  <c r="I2295" i="4"/>
  <c r="E2295" i="6" s="1"/>
  <c r="O2294" i="4"/>
  <c r="N2294" i="4"/>
  <c r="M2294" i="4"/>
  <c r="L2294" i="4"/>
  <c r="K2294" i="4"/>
  <c r="J2294" i="4"/>
  <c r="I2294" i="4"/>
  <c r="O2293" i="4"/>
  <c r="N2293" i="4"/>
  <c r="J2293" i="6" s="1"/>
  <c r="M2293" i="4"/>
  <c r="L2293" i="4"/>
  <c r="I2293" i="6" s="1"/>
  <c r="K2293" i="4"/>
  <c r="G2293" i="6" s="1"/>
  <c r="J2293" i="4"/>
  <c r="I2293" i="4"/>
  <c r="E2293" i="6" s="1"/>
  <c r="O2292" i="4"/>
  <c r="K2292" i="6" s="1"/>
  <c r="N2292" i="4"/>
  <c r="J2292" i="6" s="1"/>
  <c r="B2292" i="8" s="1"/>
  <c r="M2292" i="4"/>
  <c r="H2292" i="6" s="1"/>
  <c r="L2292" i="4"/>
  <c r="K2292" i="4"/>
  <c r="G2292" i="6" s="1"/>
  <c r="J2292" i="4"/>
  <c r="F2292" i="6" s="1"/>
  <c r="I2292" i="4"/>
  <c r="E2292" i="6" s="1"/>
  <c r="O2291" i="4"/>
  <c r="K2291" i="6" s="1"/>
  <c r="N2291" i="4"/>
  <c r="M2291" i="4"/>
  <c r="H2291" i="6" s="1"/>
  <c r="L2291" i="4"/>
  <c r="K2291" i="4"/>
  <c r="J2291" i="4"/>
  <c r="I2291" i="4"/>
  <c r="O2290" i="4"/>
  <c r="N2290" i="4"/>
  <c r="M2290" i="4"/>
  <c r="H2290" i="6" s="1"/>
  <c r="L2290" i="4"/>
  <c r="K2290" i="4"/>
  <c r="G2290" i="6" s="1"/>
  <c r="J2290" i="4"/>
  <c r="I2290" i="4"/>
  <c r="E2290" i="6" s="1"/>
  <c r="O2289" i="4"/>
  <c r="N2289" i="4"/>
  <c r="J2289" i="6" s="1"/>
  <c r="M2289" i="4"/>
  <c r="H2289" i="6" s="1"/>
  <c r="L2289" i="4"/>
  <c r="K2289" i="4"/>
  <c r="J2289" i="4"/>
  <c r="I2289" i="4"/>
  <c r="E2289" i="6" s="1"/>
  <c r="O2288" i="4"/>
  <c r="K2288" i="6" s="1"/>
  <c r="N2288" i="4"/>
  <c r="M2288" i="4"/>
  <c r="L2288" i="4"/>
  <c r="K2288" i="4"/>
  <c r="G2288" i="6" s="1"/>
  <c r="J2288" i="4"/>
  <c r="I2288" i="4"/>
  <c r="E2288" i="6" s="1"/>
  <c r="O2287" i="4"/>
  <c r="N2287" i="4"/>
  <c r="M2287" i="4"/>
  <c r="H2287" i="6" s="1"/>
  <c r="L2287" i="4"/>
  <c r="I2287" i="6" s="1"/>
  <c r="K2287" i="4"/>
  <c r="G2287" i="6" s="1"/>
  <c r="J2287" i="4"/>
  <c r="F2287" i="6" s="1"/>
  <c r="I2287" i="4"/>
  <c r="O2286" i="4"/>
  <c r="K2286" i="6" s="1"/>
  <c r="N2286" i="4"/>
  <c r="M2286" i="4"/>
  <c r="H2286" i="6" s="1"/>
  <c r="L2286" i="4"/>
  <c r="I2286" i="6" s="1"/>
  <c r="K2286" i="4"/>
  <c r="G2286" i="6" s="1"/>
  <c r="J2286" i="4"/>
  <c r="F2286" i="6" s="1"/>
  <c r="I2286" i="4"/>
  <c r="E2286" i="6" s="1"/>
  <c r="O2285" i="4"/>
  <c r="N2285" i="4"/>
  <c r="M2285" i="4"/>
  <c r="L2285" i="4"/>
  <c r="K2285" i="4"/>
  <c r="G2285" i="6" s="1"/>
  <c r="J2285" i="4"/>
  <c r="F2285" i="6" s="1"/>
  <c r="I2285" i="4"/>
  <c r="O2284" i="4"/>
  <c r="K2284" i="6" s="1"/>
  <c r="N2284" i="4"/>
  <c r="M2284" i="4"/>
  <c r="L2284" i="4"/>
  <c r="I2284" i="6" s="1"/>
  <c r="K2284" i="4"/>
  <c r="G2284" i="6" s="1"/>
  <c r="J2284" i="4"/>
  <c r="I2284" i="4"/>
  <c r="E2284" i="6" s="1"/>
  <c r="O2283" i="4"/>
  <c r="N2283" i="4"/>
  <c r="J2283" i="6" s="1"/>
  <c r="M2283" i="4"/>
  <c r="H2283" i="6" s="1"/>
  <c r="L2283" i="4"/>
  <c r="K2283" i="4"/>
  <c r="J2283" i="4"/>
  <c r="I2283" i="4"/>
  <c r="O2282" i="4"/>
  <c r="K2282" i="6" s="1"/>
  <c r="N2282" i="4"/>
  <c r="M2282" i="4"/>
  <c r="L2282" i="4"/>
  <c r="I2282" i="6" s="1"/>
  <c r="K2282" i="4"/>
  <c r="J2282" i="4"/>
  <c r="F2282" i="6" s="1"/>
  <c r="I2282" i="4"/>
  <c r="O2281" i="4"/>
  <c r="K2281" i="6" s="1"/>
  <c r="N2281" i="4"/>
  <c r="J2281" i="6" s="1"/>
  <c r="M2281" i="4"/>
  <c r="H2281" i="6" s="1"/>
  <c r="L2281" i="4"/>
  <c r="K2281" i="4"/>
  <c r="G2281" i="6" s="1"/>
  <c r="J2281" i="4"/>
  <c r="F2281" i="6" s="1"/>
  <c r="I2281" i="4"/>
  <c r="E2281" i="6" s="1"/>
  <c r="O2280" i="4"/>
  <c r="N2280" i="4"/>
  <c r="M2280" i="4"/>
  <c r="L2280" i="4"/>
  <c r="K2280" i="4"/>
  <c r="J2280" i="4"/>
  <c r="I2280" i="4"/>
  <c r="O2279" i="4"/>
  <c r="N2279" i="4"/>
  <c r="M2279" i="4"/>
  <c r="H2279" i="6" s="1"/>
  <c r="L2279" i="4"/>
  <c r="I2279" i="6" s="1"/>
  <c r="K2279" i="4"/>
  <c r="G2279" i="6" s="1"/>
  <c r="J2279" i="4"/>
  <c r="F2279" i="6" s="1"/>
  <c r="I2279" i="4"/>
  <c r="O2278" i="4"/>
  <c r="K2278" i="6" s="1"/>
  <c r="N2278" i="4"/>
  <c r="M2278" i="4"/>
  <c r="H2278" i="6" s="1"/>
  <c r="L2278" i="4"/>
  <c r="I2278" i="6" s="1"/>
  <c r="K2278" i="4"/>
  <c r="G2278" i="6" s="1"/>
  <c r="J2278" i="4"/>
  <c r="F2278" i="6" s="1"/>
  <c r="I2278" i="4"/>
  <c r="E2278" i="6" s="1"/>
  <c r="O2277" i="4"/>
  <c r="N2277" i="4"/>
  <c r="J2277" i="6" s="1"/>
  <c r="M2277" i="4"/>
  <c r="L2277" i="4"/>
  <c r="K2277" i="4"/>
  <c r="J2277" i="4"/>
  <c r="F2277" i="6" s="1"/>
  <c r="I2277" i="4"/>
  <c r="O2276" i="4"/>
  <c r="K2276" i="6" s="1"/>
  <c r="N2276" i="4"/>
  <c r="M2276" i="4"/>
  <c r="L2276" i="4"/>
  <c r="I2276" i="6" s="1"/>
  <c r="K2276" i="4"/>
  <c r="G2276" i="6" s="1"/>
  <c r="J2276" i="4"/>
  <c r="I2276" i="4"/>
  <c r="E2276" i="6" s="1"/>
  <c r="O2275" i="4"/>
  <c r="N2275" i="4"/>
  <c r="M2275" i="4"/>
  <c r="L2275" i="4"/>
  <c r="K2275" i="4"/>
  <c r="J2275" i="4"/>
  <c r="I2275" i="4"/>
  <c r="O2274" i="4"/>
  <c r="K2274" i="6" s="1"/>
  <c r="N2274" i="4"/>
  <c r="M2274" i="4"/>
  <c r="L2274" i="4"/>
  <c r="I2274" i="6" s="1"/>
  <c r="K2274" i="4"/>
  <c r="J2274" i="4"/>
  <c r="F2274" i="6" s="1"/>
  <c r="I2274" i="4"/>
  <c r="O2273" i="4"/>
  <c r="K2273" i="6" s="1"/>
  <c r="N2273" i="4"/>
  <c r="J2273" i="6" s="1"/>
  <c r="M2273" i="4"/>
  <c r="H2273" i="6" s="1"/>
  <c r="L2273" i="4"/>
  <c r="K2273" i="4"/>
  <c r="G2273" i="6" s="1"/>
  <c r="J2273" i="4"/>
  <c r="F2273" i="6" s="1"/>
  <c r="I2273" i="4"/>
  <c r="E2273" i="6" s="1"/>
  <c r="O2272" i="4"/>
  <c r="K2272" i="6" s="1"/>
  <c r="N2272" i="4"/>
  <c r="M2272" i="4"/>
  <c r="L2272" i="4"/>
  <c r="K2272" i="4"/>
  <c r="G2272" i="6" s="1"/>
  <c r="J2272" i="4"/>
  <c r="I2272" i="4"/>
  <c r="O2271" i="4"/>
  <c r="N2271" i="4"/>
  <c r="M2271" i="4"/>
  <c r="H2271" i="6" s="1"/>
  <c r="L2271" i="4"/>
  <c r="I2271" i="6" s="1"/>
  <c r="K2271" i="4"/>
  <c r="G2271" i="6" s="1"/>
  <c r="J2271" i="4"/>
  <c r="F2271" i="6" s="1"/>
  <c r="I2271" i="4"/>
  <c r="O2270" i="4"/>
  <c r="K2270" i="6" s="1"/>
  <c r="N2270" i="4"/>
  <c r="M2270" i="4"/>
  <c r="H2270" i="6" s="1"/>
  <c r="L2270" i="4"/>
  <c r="I2270" i="6" s="1"/>
  <c r="K2270" i="4"/>
  <c r="G2270" i="6" s="1"/>
  <c r="J2270" i="4"/>
  <c r="F2270" i="6" s="1"/>
  <c r="I2270" i="4"/>
  <c r="E2270" i="6" s="1"/>
  <c r="O2269" i="4"/>
  <c r="N2269" i="4"/>
  <c r="M2269" i="4"/>
  <c r="L2269" i="4"/>
  <c r="K2269" i="4"/>
  <c r="G2269" i="6" s="1"/>
  <c r="J2269" i="4"/>
  <c r="I2269" i="4"/>
  <c r="O2268" i="4"/>
  <c r="K2268" i="6" s="1"/>
  <c r="N2268" i="4"/>
  <c r="M2268" i="4"/>
  <c r="L2268" i="4"/>
  <c r="I2268" i="6" s="1"/>
  <c r="K2268" i="4"/>
  <c r="G2268" i="6" s="1"/>
  <c r="J2268" i="4"/>
  <c r="I2268" i="4"/>
  <c r="E2268" i="6" s="1"/>
  <c r="O2267" i="4"/>
  <c r="N2267" i="4"/>
  <c r="J2267" i="6" s="1"/>
  <c r="M2267" i="4"/>
  <c r="H2267" i="6" s="1"/>
  <c r="L2267" i="4"/>
  <c r="K2267" i="4"/>
  <c r="J2267" i="4"/>
  <c r="I2267" i="4"/>
  <c r="O2266" i="4"/>
  <c r="K2266" i="6" s="1"/>
  <c r="N2266" i="4"/>
  <c r="M2266" i="4"/>
  <c r="L2266" i="4"/>
  <c r="I2266" i="6" s="1"/>
  <c r="K2266" i="4"/>
  <c r="J2266" i="4"/>
  <c r="F2266" i="6" s="1"/>
  <c r="I2266" i="4"/>
  <c r="O2265" i="4"/>
  <c r="K2265" i="6" s="1"/>
  <c r="N2265" i="4"/>
  <c r="J2265" i="6" s="1"/>
  <c r="M2265" i="4"/>
  <c r="H2265" i="6" s="1"/>
  <c r="L2265" i="4"/>
  <c r="K2265" i="4"/>
  <c r="G2265" i="6" s="1"/>
  <c r="J2265" i="4"/>
  <c r="F2265" i="6" s="1"/>
  <c r="I2265" i="4"/>
  <c r="E2265" i="6" s="1"/>
  <c r="O2264" i="4"/>
  <c r="N2264" i="4"/>
  <c r="M2264" i="4"/>
  <c r="L2264" i="4"/>
  <c r="K2264" i="4"/>
  <c r="J2264" i="4"/>
  <c r="I2264" i="4"/>
  <c r="O2263" i="4"/>
  <c r="N2263" i="4"/>
  <c r="M2263" i="4"/>
  <c r="H2263" i="6" s="1"/>
  <c r="L2263" i="4"/>
  <c r="I2263" i="6" s="1"/>
  <c r="K2263" i="4"/>
  <c r="G2263" i="6" s="1"/>
  <c r="J2263" i="4"/>
  <c r="F2263" i="6" s="1"/>
  <c r="I2263" i="4"/>
  <c r="O2262" i="4"/>
  <c r="K2262" i="6" s="1"/>
  <c r="N2262" i="4"/>
  <c r="M2262" i="4"/>
  <c r="H2262" i="6" s="1"/>
  <c r="L2262" i="4"/>
  <c r="I2262" i="6" s="1"/>
  <c r="K2262" i="4"/>
  <c r="G2262" i="6" s="1"/>
  <c r="J2262" i="4"/>
  <c r="F2262" i="6" s="1"/>
  <c r="I2262" i="4"/>
  <c r="E2262" i="6" s="1"/>
  <c r="O2261" i="4"/>
  <c r="N2261" i="4"/>
  <c r="J2261" i="6" s="1"/>
  <c r="M2261" i="4"/>
  <c r="L2261" i="4"/>
  <c r="K2261" i="4"/>
  <c r="J2261" i="4"/>
  <c r="F2261" i="6" s="1"/>
  <c r="I2261" i="4"/>
  <c r="O2260" i="4"/>
  <c r="K2260" i="6" s="1"/>
  <c r="N2260" i="4"/>
  <c r="M2260" i="4"/>
  <c r="H2260" i="6" s="1"/>
  <c r="L2260" i="4"/>
  <c r="I2260" i="6" s="1"/>
  <c r="K2260" i="4"/>
  <c r="G2260" i="6" s="1"/>
  <c r="J2260" i="4"/>
  <c r="I2260" i="4"/>
  <c r="E2260" i="6" s="1"/>
  <c r="O2259" i="4"/>
  <c r="N2259" i="4"/>
  <c r="M2259" i="4"/>
  <c r="L2259" i="4"/>
  <c r="K2259" i="4"/>
  <c r="J2259" i="4"/>
  <c r="I2259" i="4"/>
  <c r="O2258" i="4"/>
  <c r="K2258" i="6" s="1"/>
  <c r="N2258" i="4"/>
  <c r="M2258" i="4"/>
  <c r="L2258" i="4"/>
  <c r="I2258" i="6" s="1"/>
  <c r="K2258" i="4"/>
  <c r="J2258" i="4"/>
  <c r="F2258" i="6" s="1"/>
  <c r="I2258" i="4"/>
  <c r="O2257" i="4"/>
  <c r="K2257" i="6" s="1"/>
  <c r="N2257" i="4"/>
  <c r="J2257" i="6" s="1"/>
  <c r="M2257" i="4"/>
  <c r="H2257" i="6" s="1"/>
  <c r="L2257" i="4"/>
  <c r="K2257" i="4"/>
  <c r="G2257" i="6" s="1"/>
  <c r="J2257" i="4"/>
  <c r="F2257" i="6" s="1"/>
  <c r="I2257" i="4"/>
  <c r="E2257" i="6" s="1"/>
  <c r="O2256" i="4"/>
  <c r="K2256" i="6" s="1"/>
  <c r="N2256" i="4"/>
  <c r="M2256" i="4"/>
  <c r="L2256" i="4"/>
  <c r="K2256" i="4"/>
  <c r="G2256" i="6" s="1"/>
  <c r="J2256" i="4"/>
  <c r="I2256" i="4"/>
  <c r="O2255" i="4"/>
  <c r="N2255" i="4"/>
  <c r="M2255" i="4"/>
  <c r="H2255" i="6" s="1"/>
  <c r="L2255" i="4"/>
  <c r="I2255" i="6" s="1"/>
  <c r="K2255" i="4"/>
  <c r="G2255" i="6" s="1"/>
  <c r="J2255" i="4"/>
  <c r="F2255" i="6" s="1"/>
  <c r="I2255" i="4"/>
  <c r="O2254" i="4"/>
  <c r="K2254" i="6" s="1"/>
  <c r="N2254" i="4"/>
  <c r="M2254" i="4"/>
  <c r="H2254" i="6" s="1"/>
  <c r="L2254" i="4"/>
  <c r="I2254" i="6" s="1"/>
  <c r="K2254" i="4"/>
  <c r="G2254" i="6" s="1"/>
  <c r="J2254" i="4"/>
  <c r="F2254" i="6" s="1"/>
  <c r="I2254" i="4"/>
  <c r="E2254" i="6" s="1"/>
  <c r="O2253" i="4"/>
  <c r="N2253" i="4"/>
  <c r="M2253" i="4"/>
  <c r="L2253" i="4"/>
  <c r="K2253" i="4"/>
  <c r="G2253" i="6" s="1"/>
  <c r="J2253" i="4"/>
  <c r="I2253" i="4"/>
  <c r="O2252" i="4"/>
  <c r="K2252" i="6" s="1"/>
  <c r="N2252" i="4"/>
  <c r="M2252" i="4"/>
  <c r="L2252" i="4"/>
  <c r="I2252" i="6" s="1"/>
  <c r="K2252" i="4"/>
  <c r="G2252" i="6" s="1"/>
  <c r="J2252" i="4"/>
  <c r="I2252" i="4"/>
  <c r="E2252" i="6" s="1"/>
  <c r="O2251" i="4"/>
  <c r="N2251" i="4"/>
  <c r="J2251" i="6" s="1"/>
  <c r="M2251" i="4"/>
  <c r="H2251" i="6" s="1"/>
  <c r="L2251" i="4"/>
  <c r="K2251" i="4"/>
  <c r="J2251" i="4"/>
  <c r="I2251" i="4"/>
  <c r="O2250" i="4"/>
  <c r="K2250" i="6" s="1"/>
  <c r="N2250" i="4"/>
  <c r="M2250" i="4"/>
  <c r="L2250" i="4"/>
  <c r="I2250" i="6" s="1"/>
  <c r="K2250" i="4"/>
  <c r="J2250" i="4"/>
  <c r="F2250" i="6" s="1"/>
  <c r="I2250" i="4"/>
  <c r="O2249" i="4"/>
  <c r="K2249" i="6" s="1"/>
  <c r="N2249" i="4"/>
  <c r="J2249" i="6" s="1"/>
  <c r="M2249" i="4"/>
  <c r="H2249" i="6" s="1"/>
  <c r="L2249" i="4"/>
  <c r="K2249" i="4"/>
  <c r="G2249" i="6" s="1"/>
  <c r="J2249" i="4"/>
  <c r="F2249" i="6" s="1"/>
  <c r="I2249" i="4"/>
  <c r="E2249" i="6" s="1"/>
  <c r="O2248" i="4"/>
  <c r="N2248" i="4"/>
  <c r="M2248" i="4"/>
  <c r="L2248" i="4"/>
  <c r="K2248" i="4"/>
  <c r="J2248" i="4"/>
  <c r="I2248" i="4"/>
  <c r="O2247" i="4"/>
  <c r="N2247" i="4"/>
  <c r="M2247" i="4"/>
  <c r="H2247" i="6" s="1"/>
  <c r="L2247" i="4"/>
  <c r="I2247" i="6" s="1"/>
  <c r="K2247" i="4"/>
  <c r="G2247" i="6" s="1"/>
  <c r="J2247" i="4"/>
  <c r="F2247" i="6" s="1"/>
  <c r="I2247" i="4"/>
  <c r="O2246" i="4"/>
  <c r="K2246" i="6" s="1"/>
  <c r="N2246" i="4"/>
  <c r="M2246" i="4"/>
  <c r="H2246" i="6" s="1"/>
  <c r="L2246" i="4"/>
  <c r="I2246" i="6" s="1"/>
  <c r="K2246" i="4"/>
  <c r="G2246" i="6" s="1"/>
  <c r="J2246" i="4"/>
  <c r="F2246" i="6" s="1"/>
  <c r="I2246" i="4"/>
  <c r="E2246" i="6" s="1"/>
  <c r="O2245" i="4"/>
  <c r="N2245" i="4"/>
  <c r="J2245" i="6" s="1"/>
  <c r="M2245" i="4"/>
  <c r="L2245" i="4"/>
  <c r="K2245" i="4"/>
  <c r="J2245" i="4"/>
  <c r="I2245" i="4"/>
  <c r="O2244" i="4"/>
  <c r="K2244" i="6" s="1"/>
  <c r="N2244" i="4"/>
  <c r="M2244" i="4"/>
  <c r="L2244" i="4"/>
  <c r="I2244" i="6" s="1"/>
  <c r="K2244" i="4"/>
  <c r="G2244" i="6" s="1"/>
  <c r="J2244" i="4"/>
  <c r="I2244" i="4"/>
  <c r="E2244" i="6" s="1"/>
  <c r="O2243" i="4"/>
  <c r="N2243" i="4"/>
  <c r="M2243" i="4"/>
  <c r="L2243" i="4"/>
  <c r="K2243" i="4"/>
  <c r="J2243" i="4"/>
  <c r="I2243" i="4"/>
  <c r="O2242" i="4"/>
  <c r="K2242" i="6" s="1"/>
  <c r="N2242" i="4"/>
  <c r="M2242" i="4"/>
  <c r="L2242" i="4"/>
  <c r="I2242" i="6" s="1"/>
  <c r="K2242" i="4"/>
  <c r="J2242" i="4"/>
  <c r="F2242" i="6" s="1"/>
  <c r="I2242" i="4"/>
  <c r="O2241" i="4"/>
  <c r="K2241" i="6" s="1"/>
  <c r="N2241" i="4"/>
  <c r="J2241" i="6" s="1"/>
  <c r="M2241" i="4"/>
  <c r="H2241" i="6" s="1"/>
  <c r="L2241" i="4"/>
  <c r="K2241" i="4"/>
  <c r="G2241" i="6" s="1"/>
  <c r="J2241" i="4"/>
  <c r="F2241" i="6" s="1"/>
  <c r="I2241" i="4"/>
  <c r="E2241" i="6" s="1"/>
  <c r="O2240" i="4"/>
  <c r="K2240" i="6" s="1"/>
  <c r="N2240" i="4"/>
  <c r="M2240" i="4"/>
  <c r="L2240" i="4"/>
  <c r="K2240" i="4"/>
  <c r="G2240" i="6" s="1"/>
  <c r="J2240" i="4"/>
  <c r="I2240" i="4"/>
  <c r="O2239" i="4"/>
  <c r="N2239" i="4"/>
  <c r="M2239" i="4"/>
  <c r="H2239" i="6" s="1"/>
  <c r="L2239" i="4"/>
  <c r="I2239" i="6" s="1"/>
  <c r="K2239" i="4"/>
  <c r="G2239" i="6" s="1"/>
  <c r="J2239" i="4"/>
  <c r="F2239" i="6" s="1"/>
  <c r="I2239" i="4"/>
  <c r="O2238" i="4"/>
  <c r="K2238" i="6" s="1"/>
  <c r="N2238" i="4"/>
  <c r="M2238" i="4"/>
  <c r="H2238" i="6" s="1"/>
  <c r="L2238" i="4"/>
  <c r="I2238" i="6" s="1"/>
  <c r="K2238" i="4"/>
  <c r="G2238" i="6" s="1"/>
  <c r="J2238" i="4"/>
  <c r="F2238" i="6" s="1"/>
  <c r="I2238" i="4"/>
  <c r="E2238" i="6" s="1"/>
  <c r="O2237" i="4"/>
  <c r="N2237" i="4"/>
  <c r="M2237" i="4"/>
  <c r="L2237" i="4"/>
  <c r="K2237" i="4"/>
  <c r="G2237" i="6" s="1"/>
  <c r="J2237" i="4"/>
  <c r="I2237" i="4"/>
  <c r="O2236" i="4"/>
  <c r="K2236" i="6" s="1"/>
  <c r="N2236" i="4"/>
  <c r="M2236" i="4"/>
  <c r="L2236" i="4"/>
  <c r="I2236" i="6" s="1"/>
  <c r="K2236" i="4"/>
  <c r="G2236" i="6" s="1"/>
  <c r="J2236" i="4"/>
  <c r="I2236" i="4"/>
  <c r="E2236" i="6" s="1"/>
  <c r="O2235" i="4"/>
  <c r="N2235" i="4"/>
  <c r="J2235" i="6" s="1"/>
  <c r="M2235" i="4"/>
  <c r="H2235" i="6" s="1"/>
  <c r="L2235" i="4"/>
  <c r="K2235" i="4"/>
  <c r="J2235" i="4"/>
  <c r="I2235" i="4"/>
  <c r="O2234" i="4"/>
  <c r="K2234" i="6" s="1"/>
  <c r="N2234" i="4"/>
  <c r="M2234" i="4"/>
  <c r="L2234" i="4"/>
  <c r="I2234" i="6" s="1"/>
  <c r="K2234" i="4"/>
  <c r="J2234" i="4"/>
  <c r="F2234" i="6" s="1"/>
  <c r="I2234" i="4"/>
  <c r="O2233" i="4"/>
  <c r="K2233" i="6" s="1"/>
  <c r="N2233" i="4"/>
  <c r="J2233" i="6" s="1"/>
  <c r="M2233" i="4"/>
  <c r="H2233" i="6" s="1"/>
  <c r="L2233" i="4"/>
  <c r="K2233" i="4"/>
  <c r="G2233" i="6" s="1"/>
  <c r="J2233" i="4"/>
  <c r="F2233" i="6" s="1"/>
  <c r="I2233" i="4"/>
  <c r="E2233" i="6" s="1"/>
  <c r="O2232" i="4"/>
  <c r="N2232" i="4"/>
  <c r="M2232" i="4"/>
  <c r="L2232" i="4"/>
  <c r="K2232" i="4"/>
  <c r="J2232" i="4"/>
  <c r="I2232" i="4"/>
  <c r="O2231" i="4"/>
  <c r="N2231" i="4"/>
  <c r="M2231" i="4"/>
  <c r="H2231" i="6" s="1"/>
  <c r="L2231" i="4"/>
  <c r="I2231" i="6" s="1"/>
  <c r="K2231" i="4"/>
  <c r="G2231" i="6" s="1"/>
  <c r="J2231" i="4"/>
  <c r="F2231" i="6" s="1"/>
  <c r="I2231" i="4"/>
  <c r="O2230" i="4"/>
  <c r="K2230" i="6" s="1"/>
  <c r="N2230" i="4"/>
  <c r="M2230" i="4"/>
  <c r="H2230" i="6" s="1"/>
  <c r="L2230" i="4"/>
  <c r="I2230" i="6" s="1"/>
  <c r="K2230" i="4"/>
  <c r="G2230" i="6" s="1"/>
  <c r="J2230" i="4"/>
  <c r="F2230" i="6" s="1"/>
  <c r="I2230" i="4"/>
  <c r="E2230" i="6" s="1"/>
  <c r="O2229" i="4"/>
  <c r="N2229" i="4"/>
  <c r="J2229" i="6" s="1"/>
  <c r="M2229" i="4"/>
  <c r="L2229" i="4"/>
  <c r="K2229" i="4"/>
  <c r="G2229" i="6" s="1"/>
  <c r="J2229" i="4"/>
  <c r="F2229" i="6" s="1"/>
  <c r="I2229" i="4"/>
  <c r="O2228" i="4"/>
  <c r="K2228" i="6" s="1"/>
  <c r="N2228" i="4"/>
  <c r="M2228" i="4"/>
  <c r="L2228" i="4"/>
  <c r="I2228" i="6" s="1"/>
  <c r="K2228" i="4"/>
  <c r="G2228" i="6" s="1"/>
  <c r="J2228" i="4"/>
  <c r="I2228" i="4"/>
  <c r="E2228" i="6" s="1"/>
  <c r="O2227" i="4"/>
  <c r="N2227" i="4"/>
  <c r="M2227" i="4"/>
  <c r="L2227" i="4"/>
  <c r="K2227" i="4"/>
  <c r="J2227" i="4"/>
  <c r="I2227" i="4"/>
  <c r="O2226" i="4"/>
  <c r="K2226" i="6" s="1"/>
  <c r="N2226" i="4"/>
  <c r="M2226" i="4"/>
  <c r="L2226" i="4"/>
  <c r="I2226" i="6" s="1"/>
  <c r="K2226" i="4"/>
  <c r="J2226" i="4"/>
  <c r="F2226" i="6" s="1"/>
  <c r="I2226" i="4"/>
  <c r="O2225" i="4"/>
  <c r="K2225" i="6" s="1"/>
  <c r="N2225" i="4"/>
  <c r="J2225" i="6" s="1"/>
  <c r="M2225" i="4"/>
  <c r="H2225" i="6" s="1"/>
  <c r="L2225" i="4"/>
  <c r="K2225" i="4"/>
  <c r="G2225" i="6" s="1"/>
  <c r="J2225" i="4"/>
  <c r="F2225" i="6" s="1"/>
  <c r="I2225" i="4"/>
  <c r="E2225" i="6" s="1"/>
  <c r="O2224" i="4"/>
  <c r="N2224" i="4"/>
  <c r="M2224" i="4"/>
  <c r="L2224" i="4"/>
  <c r="K2224" i="4"/>
  <c r="J2224" i="4"/>
  <c r="I2224" i="4"/>
  <c r="O2223" i="4"/>
  <c r="N2223" i="4"/>
  <c r="M2223" i="4"/>
  <c r="H2223" i="6" s="1"/>
  <c r="L2223" i="4"/>
  <c r="I2223" i="6" s="1"/>
  <c r="K2223" i="4"/>
  <c r="G2223" i="6" s="1"/>
  <c r="J2223" i="4"/>
  <c r="F2223" i="6" s="1"/>
  <c r="I2223" i="4"/>
  <c r="O2222" i="4"/>
  <c r="K2222" i="6" s="1"/>
  <c r="N2222" i="4"/>
  <c r="M2222" i="4"/>
  <c r="H2222" i="6" s="1"/>
  <c r="L2222" i="4"/>
  <c r="I2222" i="6" s="1"/>
  <c r="K2222" i="4"/>
  <c r="G2222" i="6" s="1"/>
  <c r="J2222" i="4"/>
  <c r="F2222" i="6" s="1"/>
  <c r="I2222" i="4"/>
  <c r="E2222" i="6" s="1"/>
  <c r="O2221" i="4"/>
  <c r="N2221" i="4"/>
  <c r="J2221" i="6" s="1"/>
  <c r="M2221" i="4"/>
  <c r="L2221" i="4"/>
  <c r="K2221" i="4"/>
  <c r="J2221" i="4"/>
  <c r="F2221" i="6" s="1"/>
  <c r="I2221" i="4"/>
  <c r="O2220" i="4"/>
  <c r="K2220" i="6" s="1"/>
  <c r="N2220" i="4"/>
  <c r="M2220" i="4"/>
  <c r="L2220" i="4"/>
  <c r="I2220" i="6" s="1"/>
  <c r="K2220" i="4"/>
  <c r="G2220" i="6" s="1"/>
  <c r="J2220" i="4"/>
  <c r="I2220" i="4"/>
  <c r="E2220" i="6" s="1"/>
  <c r="O2219" i="4"/>
  <c r="K2219" i="6" s="1"/>
  <c r="N2219" i="4"/>
  <c r="M2219" i="4"/>
  <c r="H2219" i="6" s="1"/>
  <c r="L2219" i="4"/>
  <c r="K2219" i="4"/>
  <c r="J2219" i="4"/>
  <c r="I2219" i="4"/>
  <c r="O2218" i="4"/>
  <c r="N2218" i="4"/>
  <c r="M2218" i="4"/>
  <c r="L2218" i="4"/>
  <c r="I2218" i="6" s="1"/>
  <c r="K2218" i="4"/>
  <c r="J2218" i="4"/>
  <c r="I2218" i="4"/>
  <c r="O2217" i="4"/>
  <c r="K2217" i="6" s="1"/>
  <c r="N2217" i="4"/>
  <c r="J2217" i="6" s="1"/>
  <c r="M2217" i="4"/>
  <c r="H2217" i="6" s="1"/>
  <c r="L2217" i="4"/>
  <c r="K2217" i="4"/>
  <c r="G2217" i="6" s="1"/>
  <c r="J2217" i="4"/>
  <c r="F2217" i="6" s="1"/>
  <c r="I2217" i="4"/>
  <c r="E2217" i="6" s="1"/>
  <c r="O2216" i="4"/>
  <c r="K2216" i="6" s="1"/>
  <c r="N2216" i="4"/>
  <c r="M2216" i="4"/>
  <c r="L2216" i="4"/>
  <c r="I2216" i="6" s="1"/>
  <c r="K2216" i="4"/>
  <c r="J2216" i="4"/>
  <c r="I2216" i="4"/>
  <c r="E2216" i="6" s="1"/>
  <c r="O2215" i="4"/>
  <c r="N2215" i="4"/>
  <c r="M2215" i="4"/>
  <c r="H2215" i="6" s="1"/>
  <c r="L2215" i="4"/>
  <c r="I2215" i="6" s="1"/>
  <c r="K2215" i="4"/>
  <c r="G2215" i="6" s="1"/>
  <c r="J2215" i="4"/>
  <c r="F2215" i="6" s="1"/>
  <c r="I2215" i="4"/>
  <c r="O2214" i="4"/>
  <c r="K2214" i="6" s="1"/>
  <c r="N2214" i="4"/>
  <c r="M2214" i="4"/>
  <c r="H2214" i="6" s="1"/>
  <c r="L2214" i="4"/>
  <c r="I2214" i="6" s="1"/>
  <c r="K2214" i="4"/>
  <c r="G2214" i="6" s="1"/>
  <c r="J2214" i="4"/>
  <c r="F2214" i="6" s="1"/>
  <c r="I2214" i="4"/>
  <c r="E2214" i="6" s="1"/>
  <c r="O2213" i="4"/>
  <c r="N2213" i="4"/>
  <c r="M2213" i="4"/>
  <c r="L2213" i="4"/>
  <c r="K2213" i="4"/>
  <c r="J2213" i="4"/>
  <c r="I2213" i="4"/>
  <c r="O2212" i="4"/>
  <c r="K2212" i="6" s="1"/>
  <c r="N2212" i="4"/>
  <c r="M2212" i="4"/>
  <c r="L2212" i="4"/>
  <c r="I2212" i="6" s="1"/>
  <c r="K2212" i="4"/>
  <c r="G2212" i="6" s="1"/>
  <c r="J2212" i="4"/>
  <c r="I2212" i="4"/>
  <c r="E2212" i="6" s="1"/>
  <c r="O2211" i="4"/>
  <c r="N2211" i="4"/>
  <c r="M2211" i="4"/>
  <c r="H2211" i="6" s="1"/>
  <c r="L2211" i="4"/>
  <c r="K2211" i="4"/>
  <c r="J2211" i="4"/>
  <c r="I2211" i="4"/>
  <c r="O2210" i="4"/>
  <c r="N2210" i="4"/>
  <c r="J2210" i="6" s="1"/>
  <c r="M2210" i="4"/>
  <c r="L2210" i="4"/>
  <c r="K2210" i="4"/>
  <c r="J2210" i="4"/>
  <c r="F2210" i="6" s="1"/>
  <c r="I2210" i="4"/>
  <c r="O2209" i="4"/>
  <c r="K2209" i="6" s="1"/>
  <c r="N2209" i="4"/>
  <c r="J2209" i="6" s="1"/>
  <c r="M2209" i="4"/>
  <c r="H2209" i="6" s="1"/>
  <c r="L2209" i="4"/>
  <c r="K2209" i="4"/>
  <c r="G2209" i="6" s="1"/>
  <c r="J2209" i="4"/>
  <c r="F2209" i="6" s="1"/>
  <c r="I2209" i="4"/>
  <c r="E2209" i="6" s="1"/>
  <c r="O2208" i="4"/>
  <c r="N2208" i="4"/>
  <c r="M2208" i="4"/>
  <c r="L2208" i="4"/>
  <c r="K2208" i="4"/>
  <c r="J2208" i="4"/>
  <c r="I2208" i="4"/>
  <c r="O2207" i="4"/>
  <c r="N2207" i="4"/>
  <c r="M2207" i="4"/>
  <c r="H2207" i="6" s="1"/>
  <c r="L2207" i="4"/>
  <c r="I2207" i="6" s="1"/>
  <c r="K2207" i="4"/>
  <c r="G2207" i="6" s="1"/>
  <c r="J2207" i="4"/>
  <c r="F2207" i="6" s="1"/>
  <c r="I2207" i="4"/>
  <c r="O2206" i="4"/>
  <c r="K2206" i="6" s="1"/>
  <c r="N2206" i="4"/>
  <c r="M2206" i="4"/>
  <c r="H2206" i="6" s="1"/>
  <c r="L2206" i="4"/>
  <c r="I2206" i="6" s="1"/>
  <c r="K2206" i="4"/>
  <c r="G2206" i="6" s="1"/>
  <c r="J2206" i="4"/>
  <c r="F2206" i="6" s="1"/>
  <c r="I2206" i="4"/>
  <c r="E2206" i="6" s="1"/>
  <c r="O2205" i="4"/>
  <c r="N2205" i="4"/>
  <c r="J2205" i="6" s="1"/>
  <c r="M2205" i="4"/>
  <c r="L2205" i="4"/>
  <c r="K2205" i="4"/>
  <c r="G2205" i="6" s="1"/>
  <c r="J2205" i="4"/>
  <c r="I2205" i="4"/>
  <c r="O2204" i="4"/>
  <c r="K2204" i="6" s="1"/>
  <c r="N2204" i="4"/>
  <c r="M2204" i="4"/>
  <c r="H2204" i="6" s="1"/>
  <c r="L2204" i="4"/>
  <c r="I2204" i="6" s="1"/>
  <c r="K2204" i="4"/>
  <c r="G2204" i="6" s="1"/>
  <c r="J2204" i="4"/>
  <c r="I2204" i="4"/>
  <c r="E2204" i="6" s="1"/>
  <c r="O2203" i="4"/>
  <c r="N2203" i="4"/>
  <c r="J2203" i="6" s="1"/>
  <c r="M2203" i="4"/>
  <c r="L2203" i="4"/>
  <c r="K2203" i="4"/>
  <c r="J2203" i="4"/>
  <c r="I2203" i="4"/>
  <c r="O2202" i="4"/>
  <c r="K2202" i="6" s="1"/>
  <c r="N2202" i="4"/>
  <c r="J2202" i="6" s="1"/>
  <c r="B2202" i="8" s="1"/>
  <c r="M2202" i="4"/>
  <c r="L2202" i="4"/>
  <c r="I2202" i="6" s="1"/>
  <c r="K2202" i="4"/>
  <c r="J2202" i="4"/>
  <c r="F2202" i="6" s="1"/>
  <c r="I2202" i="4"/>
  <c r="O2201" i="4"/>
  <c r="K2201" i="6" s="1"/>
  <c r="N2201" i="4"/>
  <c r="J2201" i="6" s="1"/>
  <c r="M2201" i="4"/>
  <c r="H2201" i="6" s="1"/>
  <c r="L2201" i="4"/>
  <c r="K2201" i="4"/>
  <c r="G2201" i="6" s="1"/>
  <c r="J2201" i="4"/>
  <c r="F2201" i="6" s="1"/>
  <c r="I2201" i="4"/>
  <c r="E2201" i="6" s="1"/>
  <c r="O2200" i="4"/>
  <c r="N2200" i="4"/>
  <c r="M2200" i="4"/>
  <c r="H2200" i="6" s="1"/>
  <c r="L2200" i="4"/>
  <c r="I2200" i="6" s="1"/>
  <c r="K2200" i="4"/>
  <c r="G2200" i="6" s="1"/>
  <c r="J2200" i="4"/>
  <c r="I2200" i="4"/>
  <c r="E2200" i="6" s="1"/>
  <c r="O2199" i="4"/>
  <c r="N2199" i="4"/>
  <c r="M2199" i="4"/>
  <c r="H2199" i="6" s="1"/>
  <c r="L2199" i="4"/>
  <c r="I2199" i="6" s="1"/>
  <c r="K2199" i="4"/>
  <c r="G2199" i="6" s="1"/>
  <c r="J2199" i="4"/>
  <c r="F2199" i="6" s="1"/>
  <c r="I2199" i="4"/>
  <c r="O2198" i="4"/>
  <c r="K2198" i="6" s="1"/>
  <c r="N2198" i="4"/>
  <c r="M2198" i="4"/>
  <c r="H2198" i="6" s="1"/>
  <c r="L2198" i="4"/>
  <c r="I2198" i="6" s="1"/>
  <c r="K2198" i="4"/>
  <c r="G2198" i="6" s="1"/>
  <c r="J2198" i="4"/>
  <c r="F2198" i="6" s="1"/>
  <c r="I2198" i="4"/>
  <c r="E2198" i="6" s="1"/>
  <c r="O2197" i="4"/>
  <c r="N2197" i="4"/>
  <c r="M2197" i="4"/>
  <c r="L2197" i="4"/>
  <c r="K2197" i="4"/>
  <c r="J2197" i="4"/>
  <c r="I2197" i="4"/>
  <c r="O2196" i="4"/>
  <c r="K2196" i="6" s="1"/>
  <c r="N2196" i="4"/>
  <c r="M2196" i="4"/>
  <c r="H2196" i="6" s="1"/>
  <c r="L2196" i="4"/>
  <c r="I2196" i="6" s="1"/>
  <c r="K2196" i="4"/>
  <c r="G2196" i="6" s="1"/>
  <c r="J2196" i="4"/>
  <c r="I2196" i="4"/>
  <c r="E2196" i="6" s="1"/>
  <c r="O2195" i="4"/>
  <c r="K2195" i="6" s="1"/>
  <c r="N2195" i="4"/>
  <c r="J2195" i="6" s="1"/>
  <c r="M2195" i="4"/>
  <c r="H2195" i="6" s="1"/>
  <c r="L2195" i="4"/>
  <c r="K2195" i="4"/>
  <c r="J2195" i="4"/>
  <c r="I2195" i="4"/>
  <c r="O2194" i="4"/>
  <c r="K2194" i="6" s="1"/>
  <c r="N2194" i="4"/>
  <c r="J2194" i="6" s="1"/>
  <c r="B2194" i="8" s="1"/>
  <c r="M2194" i="4"/>
  <c r="L2194" i="4"/>
  <c r="K2194" i="4"/>
  <c r="J2194" i="4"/>
  <c r="F2194" i="6" s="1"/>
  <c r="I2194" i="4"/>
  <c r="O2193" i="4"/>
  <c r="K2193" i="6" s="1"/>
  <c r="N2193" i="4"/>
  <c r="J2193" i="6" s="1"/>
  <c r="M2193" i="4"/>
  <c r="H2193" i="6" s="1"/>
  <c r="L2193" i="4"/>
  <c r="K2193" i="4"/>
  <c r="G2193" i="6" s="1"/>
  <c r="J2193" i="4"/>
  <c r="F2193" i="6" s="1"/>
  <c r="I2193" i="4"/>
  <c r="E2193" i="6" s="1"/>
  <c r="O2192" i="4"/>
  <c r="N2192" i="4"/>
  <c r="M2192" i="4"/>
  <c r="L2192" i="4"/>
  <c r="I2192" i="6" s="1"/>
  <c r="K2192" i="4"/>
  <c r="G2192" i="6" s="1"/>
  <c r="J2192" i="4"/>
  <c r="I2192" i="4"/>
  <c r="O2191" i="4"/>
  <c r="N2191" i="4"/>
  <c r="M2191" i="4"/>
  <c r="H2191" i="6" s="1"/>
  <c r="L2191" i="4"/>
  <c r="I2191" i="6" s="1"/>
  <c r="K2191" i="4"/>
  <c r="G2191" i="6" s="1"/>
  <c r="J2191" i="4"/>
  <c r="F2191" i="6" s="1"/>
  <c r="I2191" i="4"/>
  <c r="O2190" i="4"/>
  <c r="K2190" i="6" s="1"/>
  <c r="N2190" i="4"/>
  <c r="M2190" i="4"/>
  <c r="H2190" i="6" s="1"/>
  <c r="L2190" i="4"/>
  <c r="I2190" i="6" s="1"/>
  <c r="K2190" i="4"/>
  <c r="G2190" i="6" s="1"/>
  <c r="J2190" i="4"/>
  <c r="F2190" i="6" s="1"/>
  <c r="I2190" i="4"/>
  <c r="E2190" i="6" s="1"/>
  <c r="O2189" i="4"/>
  <c r="N2189" i="4"/>
  <c r="M2189" i="4"/>
  <c r="L2189" i="4"/>
  <c r="K2189" i="4"/>
  <c r="G2189" i="6" s="1"/>
  <c r="J2189" i="4"/>
  <c r="F2189" i="6" s="1"/>
  <c r="I2189" i="4"/>
  <c r="O2188" i="4"/>
  <c r="K2188" i="6" s="1"/>
  <c r="N2188" i="4"/>
  <c r="M2188" i="4"/>
  <c r="H2188" i="6" s="1"/>
  <c r="L2188" i="4"/>
  <c r="I2188" i="6" s="1"/>
  <c r="K2188" i="4"/>
  <c r="G2188" i="6" s="1"/>
  <c r="J2188" i="4"/>
  <c r="I2188" i="4"/>
  <c r="E2188" i="6" s="1"/>
  <c r="O2187" i="4"/>
  <c r="K2187" i="6" s="1"/>
  <c r="N2187" i="4"/>
  <c r="J2187" i="6" s="1"/>
  <c r="M2187" i="4"/>
  <c r="L2187" i="4"/>
  <c r="K2187" i="4"/>
  <c r="J2187" i="4"/>
  <c r="I2187" i="4"/>
  <c r="O2186" i="4"/>
  <c r="K2186" i="6" s="1"/>
  <c r="N2186" i="4"/>
  <c r="M2186" i="4"/>
  <c r="L2186" i="4"/>
  <c r="K2186" i="4"/>
  <c r="J2186" i="4"/>
  <c r="I2186" i="4"/>
  <c r="O2185" i="4"/>
  <c r="K2185" i="6" s="1"/>
  <c r="N2185" i="4"/>
  <c r="J2185" i="6" s="1"/>
  <c r="M2185" i="4"/>
  <c r="H2185" i="6" s="1"/>
  <c r="L2185" i="4"/>
  <c r="K2185" i="4"/>
  <c r="G2185" i="6" s="1"/>
  <c r="J2185" i="4"/>
  <c r="F2185" i="6" s="1"/>
  <c r="I2185" i="4"/>
  <c r="E2185" i="6" s="1"/>
  <c r="O2184" i="4"/>
  <c r="K2184" i="6" s="1"/>
  <c r="N2184" i="4"/>
  <c r="M2184" i="4"/>
  <c r="H2184" i="6" s="1"/>
  <c r="L2184" i="4"/>
  <c r="K2184" i="4"/>
  <c r="J2184" i="4"/>
  <c r="I2184" i="4"/>
  <c r="O2183" i="4"/>
  <c r="N2183" i="4"/>
  <c r="M2183" i="4"/>
  <c r="H2183" i="6" s="1"/>
  <c r="L2183" i="4"/>
  <c r="I2183" i="6" s="1"/>
  <c r="K2183" i="4"/>
  <c r="G2183" i="6" s="1"/>
  <c r="J2183" i="4"/>
  <c r="F2183" i="6" s="1"/>
  <c r="I2183" i="4"/>
  <c r="O2182" i="4"/>
  <c r="K2182" i="6" s="1"/>
  <c r="N2182" i="4"/>
  <c r="M2182" i="4"/>
  <c r="H2182" i="6" s="1"/>
  <c r="L2182" i="4"/>
  <c r="I2182" i="6" s="1"/>
  <c r="K2182" i="4"/>
  <c r="G2182" i="6" s="1"/>
  <c r="J2182" i="4"/>
  <c r="F2182" i="6" s="1"/>
  <c r="I2182" i="4"/>
  <c r="E2182" i="6" s="1"/>
  <c r="O2181" i="4"/>
  <c r="N2181" i="4"/>
  <c r="M2181" i="4"/>
  <c r="L2181" i="4"/>
  <c r="K2181" i="4"/>
  <c r="G2181" i="6" s="1"/>
  <c r="J2181" i="4"/>
  <c r="I2181" i="4"/>
  <c r="O2180" i="4"/>
  <c r="K2180" i="6" s="1"/>
  <c r="N2180" i="4"/>
  <c r="M2180" i="4"/>
  <c r="L2180" i="4"/>
  <c r="I2180" i="6" s="1"/>
  <c r="K2180" i="4"/>
  <c r="G2180" i="6" s="1"/>
  <c r="J2180" i="4"/>
  <c r="I2180" i="4"/>
  <c r="E2180" i="6" s="1"/>
  <c r="O2179" i="4"/>
  <c r="K2179" i="6" s="1"/>
  <c r="N2179" i="4"/>
  <c r="M2179" i="4"/>
  <c r="L2179" i="4"/>
  <c r="K2179" i="4"/>
  <c r="J2179" i="4"/>
  <c r="I2179" i="4"/>
  <c r="O2178" i="4"/>
  <c r="N2178" i="4"/>
  <c r="J2178" i="6" s="1"/>
  <c r="M2178" i="4"/>
  <c r="L2178" i="4"/>
  <c r="I2178" i="6" s="1"/>
  <c r="K2178" i="4"/>
  <c r="J2178" i="4"/>
  <c r="I2178" i="4"/>
  <c r="O2177" i="4"/>
  <c r="K2177" i="6" s="1"/>
  <c r="N2177" i="4"/>
  <c r="J2177" i="6" s="1"/>
  <c r="M2177" i="4"/>
  <c r="H2177" i="6" s="1"/>
  <c r="L2177" i="4"/>
  <c r="K2177" i="4"/>
  <c r="G2177" i="6" s="1"/>
  <c r="J2177" i="4"/>
  <c r="F2177" i="6" s="1"/>
  <c r="I2177" i="4"/>
  <c r="E2177" i="6" s="1"/>
  <c r="O2176" i="4"/>
  <c r="K2176" i="6" s="1"/>
  <c r="N2176" i="4"/>
  <c r="M2176" i="4"/>
  <c r="H2176" i="6" s="1"/>
  <c r="L2176" i="4"/>
  <c r="I2176" i="6" s="1"/>
  <c r="K2176" i="4"/>
  <c r="G2176" i="6" s="1"/>
  <c r="J2176" i="4"/>
  <c r="I2176" i="4"/>
  <c r="E2176" i="6" s="1"/>
  <c r="O2175" i="4"/>
  <c r="N2175" i="4"/>
  <c r="M2175" i="4"/>
  <c r="H2175" i="6" s="1"/>
  <c r="L2175" i="4"/>
  <c r="I2175" i="6" s="1"/>
  <c r="K2175" i="4"/>
  <c r="G2175" i="6" s="1"/>
  <c r="J2175" i="4"/>
  <c r="F2175" i="6" s="1"/>
  <c r="I2175" i="4"/>
  <c r="O2174" i="4"/>
  <c r="K2174" i="6" s="1"/>
  <c r="N2174" i="4"/>
  <c r="M2174" i="4"/>
  <c r="H2174" i="6" s="1"/>
  <c r="L2174" i="4"/>
  <c r="I2174" i="6" s="1"/>
  <c r="K2174" i="4"/>
  <c r="G2174" i="6" s="1"/>
  <c r="J2174" i="4"/>
  <c r="F2174" i="6" s="1"/>
  <c r="I2174" i="4"/>
  <c r="E2174" i="6" s="1"/>
  <c r="O2173" i="4"/>
  <c r="N2173" i="4"/>
  <c r="J2173" i="6" s="1"/>
  <c r="M2173" i="4"/>
  <c r="L2173" i="4"/>
  <c r="K2173" i="4"/>
  <c r="G2173" i="6" s="1"/>
  <c r="J2173" i="4"/>
  <c r="F2173" i="6" s="1"/>
  <c r="I2173" i="4"/>
  <c r="O2172" i="4"/>
  <c r="N2172" i="4"/>
  <c r="M2172" i="4"/>
  <c r="L2172" i="4"/>
  <c r="K2172" i="4"/>
  <c r="J2172" i="4"/>
  <c r="I2172" i="4"/>
  <c r="O2171" i="4"/>
  <c r="N2171" i="4"/>
  <c r="J2171" i="6" s="1"/>
  <c r="M2171" i="4"/>
  <c r="H2171" i="6" s="1"/>
  <c r="L2171" i="4"/>
  <c r="K2171" i="4"/>
  <c r="G2171" i="6" s="1"/>
  <c r="J2171" i="4"/>
  <c r="F2171" i="6" s="1"/>
  <c r="I2171" i="4"/>
  <c r="E2171" i="6" s="1"/>
  <c r="O2170" i="4"/>
  <c r="K2170" i="6" s="1"/>
  <c r="N2170" i="4"/>
  <c r="M2170" i="4"/>
  <c r="H2170" i="6" s="1"/>
  <c r="L2170" i="4"/>
  <c r="K2170" i="4"/>
  <c r="G2170" i="6" s="1"/>
  <c r="J2170" i="4"/>
  <c r="F2170" i="6" s="1"/>
  <c r="I2170" i="4"/>
  <c r="E2170" i="6" s="1"/>
  <c r="O2169" i="4"/>
  <c r="N2169" i="4"/>
  <c r="M2169" i="4"/>
  <c r="H2169" i="6" s="1"/>
  <c r="L2169" i="4"/>
  <c r="I2169" i="6" s="1"/>
  <c r="K2169" i="4"/>
  <c r="J2169" i="4"/>
  <c r="I2169" i="4"/>
  <c r="O2168" i="4"/>
  <c r="N2168" i="4"/>
  <c r="M2168" i="4"/>
  <c r="H2168" i="6" s="1"/>
  <c r="L2168" i="4"/>
  <c r="K2168" i="4"/>
  <c r="J2168" i="4"/>
  <c r="I2168" i="4"/>
  <c r="E2168" i="6" s="1"/>
  <c r="O2167" i="4"/>
  <c r="K2167" i="6" s="1"/>
  <c r="N2167" i="4"/>
  <c r="J2167" i="6" s="1"/>
  <c r="M2167" i="4"/>
  <c r="L2167" i="4"/>
  <c r="I2167" i="6" s="1"/>
  <c r="K2167" i="4"/>
  <c r="J2167" i="4"/>
  <c r="F2167" i="6" s="1"/>
  <c r="I2167" i="4"/>
  <c r="O2166" i="4"/>
  <c r="N2166" i="4"/>
  <c r="M2166" i="4"/>
  <c r="L2166" i="4"/>
  <c r="K2166" i="4"/>
  <c r="J2166" i="4"/>
  <c r="I2166" i="4"/>
  <c r="O2165" i="4"/>
  <c r="K2165" i="6" s="1"/>
  <c r="N2165" i="4"/>
  <c r="J2165" i="6" s="1"/>
  <c r="M2165" i="4"/>
  <c r="H2165" i="6" s="1"/>
  <c r="L2165" i="4"/>
  <c r="K2165" i="4"/>
  <c r="J2165" i="4"/>
  <c r="F2165" i="6" s="1"/>
  <c r="I2165" i="4"/>
  <c r="E2165" i="6" s="1"/>
  <c r="O2164" i="4"/>
  <c r="N2164" i="4"/>
  <c r="M2164" i="4"/>
  <c r="L2164" i="4"/>
  <c r="K2164" i="4"/>
  <c r="J2164" i="4"/>
  <c r="F2164" i="6" s="1"/>
  <c r="I2164" i="4"/>
  <c r="O2163" i="4"/>
  <c r="N2163" i="4"/>
  <c r="J2163" i="6" s="1"/>
  <c r="M2163" i="4"/>
  <c r="H2163" i="6" s="1"/>
  <c r="L2163" i="4"/>
  <c r="K2163" i="4"/>
  <c r="G2163" i="6" s="1"/>
  <c r="J2163" i="4"/>
  <c r="F2163" i="6" s="1"/>
  <c r="I2163" i="4"/>
  <c r="E2163" i="6" s="1"/>
  <c r="O2162" i="4"/>
  <c r="N2162" i="4"/>
  <c r="M2162" i="4"/>
  <c r="L2162" i="4"/>
  <c r="K2162" i="4"/>
  <c r="J2162" i="4"/>
  <c r="I2162" i="4"/>
  <c r="O2161" i="4"/>
  <c r="N2161" i="4"/>
  <c r="M2161" i="4"/>
  <c r="L2161" i="4"/>
  <c r="K2161" i="4"/>
  <c r="J2161" i="4"/>
  <c r="I2161" i="4"/>
  <c r="O2160" i="4"/>
  <c r="K2160" i="6" s="1"/>
  <c r="N2160" i="4"/>
  <c r="M2160" i="4"/>
  <c r="L2160" i="4"/>
  <c r="K2160" i="4"/>
  <c r="J2160" i="4"/>
  <c r="I2160" i="4"/>
  <c r="O2159" i="4"/>
  <c r="N2159" i="4"/>
  <c r="J2159" i="6" s="1"/>
  <c r="M2159" i="4"/>
  <c r="H2159" i="6" s="1"/>
  <c r="L2159" i="4"/>
  <c r="I2159" i="6" s="1"/>
  <c r="K2159" i="4"/>
  <c r="J2159" i="4"/>
  <c r="F2159" i="6" s="1"/>
  <c r="I2159" i="4"/>
  <c r="O2158" i="4"/>
  <c r="K2158" i="6" s="1"/>
  <c r="N2158" i="4"/>
  <c r="J2158" i="6" s="1"/>
  <c r="B2158" i="8" s="1"/>
  <c r="M2158" i="4"/>
  <c r="L2158" i="4"/>
  <c r="K2158" i="4"/>
  <c r="J2158" i="4"/>
  <c r="I2158" i="4"/>
  <c r="E2158" i="6" s="1"/>
  <c r="O2157" i="4"/>
  <c r="K2157" i="6" s="1"/>
  <c r="N2157" i="4"/>
  <c r="J2157" i="6" s="1"/>
  <c r="M2157" i="4"/>
  <c r="H2157" i="6" s="1"/>
  <c r="L2157" i="4"/>
  <c r="K2157" i="4"/>
  <c r="J2157" i="4"/>
  <c r="F2157" i="6" s="1"/>
  <c r="I2157" i="4"/>
  <c r="E2157" i="6" s="1"/>
  <c r="O2156" i="4"/>
  <c r="K2156" i="6" s="1"/>
  <c r="N2156" i="4"/>
  <c r="M2156" i="4"/>
  <c r="L2156" i="4"/>
  <c r="I2156" i="6" s="1"/>
  <c r="K2156" i="4"/>
  <c r="G2156" i="6" s="1"/>
  <c r="J2156" i="4"/>
  <c r="F2156" i="6" s="1"/>
  <c r="I2156" i="4"/>
  <c r="E2156" i="6" s="1"/>
  <c r="O2155" i="4"/>
  <c r="N2155" i="4"/>
  <c r="J2155" i="6" s="1"/>
  <c r="M2155" i="4"/>
  <c r="H2155" i="6" s="1"/>
  <c r="L2155" i="4"/>
  <c r="K2155" i="4"/>
  <c r="G2155" i="6" s="1"/>
  <c r="J2155" i="4"/>
  <c r="F2155" i="6" s="1"/>
  <c r="I2155" i="4"/>
  <c r="E2155" i="6" s="1"/>
  <c r="O2154" i="4"/>
  <c r="N2154" i="4"/>
  <c r="M2154" i="4"/>
  <c r="L2154" i="4"/>
  <c r="I2154" i="6" s="1"/>
  <c r="K2154" i="4"/>
  <c r="J2154" i="4"/>
  <c r="I2154" i="4"/>
  <c r="O2153" i="4"/>
  <c r="N2153" i="4"/>
  <c r="M2153" i="4"/>
  <c r="H2153" i="6" s="1"/>
  <c r="L2153" i="4"/>
  <c r="K2153" i="4"/>
  <c r="J2153" i="4"/>
  <c r="F2153" i="6" s="1"/>
  <c r="I2153" i="4"/>
  <c r="O2152" i="4"/>
  <c r="N2152" i="4"/>
  <c r="M2152" i="4"/>
  <c r="H2152" i="6" s="1"/>
  <c r="L2152" i="4"/>
  <c r="I2152" i="6" s="1"/>
  <c r="K2152" i="4"/>
  <c r="J2152" i="4"/>
  <c r="I2152" i="4"/>
  <c r="O2151" i="4"/>
  <c r="N2151" i="4"/>
  <c r="J2151" i="6" s="1"/>
  <c r="M2151" i="4"/>
  <c r="H2151" i="6" s="1"/>
  <c r="L2151" i="4"/>
  <c r="I2151" i="6" s="1"/>
  <c r="K2151" i="4"/>
  <c r="J2151" i="4"/>
  <c r="F2151" i="6" s="1"/>
  <c r="I2151" i="4"/>
  <c r="O2150" i="4"/>
  <c r="N2150" i="4"/>
  <c r="M2150" i="4"/>
  <c r="L2150" i="4"/>
  <c r="K2150" i="4"/>
  <c r="J2150" i="4"/>
  <c r="I2150" i="4"/>
  <c r="O2149" i="4"/>
  <c r="K2149" i="6" s="1"/>
  <c r="N2149" i="4"/>
  <c r="J2149" i="6" s="1"/>
  <c r="M2149" i="4"/>
  <c r="H2149" i="6" s="1"/>
  <c r="L2149" i="4"/>
  <c r="K2149" i="4"/>
  <c r="J2149" i="4"/>
  <c r="F2149" i="6" s="1"/>
  <c r="I2149" i="4"/>
  <c r="E2149" i="6" s="1"/>
  <c r="O2148" i="4"/>
  <c r="K2148" i="6" s="1"/>
  <c r="N2148" i="4"/>
  <c r="M2148" i="4"/>
  <c r="L2148" i="4"/>
  <c r="I2148" i="6" s="1"/>
  <c r="K2148" i="4"/>
  <c r="G2148" i="6" s="1"/>
  <c r="J2148" i="4"/>
  <c r="F2148" i="6" s="1"/>
  <c r="I2148" i="4"/>
  <c r="E2148" i="6" s="1"/>
  <c r="O2147" i="4"/>
  <c r="N2147" i="4"/>
  <c r="J2147" i="6" s="1"/>
  <c r="M2147" i="4"/>
  <c r="H2147" i="6" s="1"/>
  <c r="L2147" i="4"/>
  <c r="K2147" i="4"/>
  <c r="G2147" i="6" s="1"/>
  <c r="J2147" i="4"/>
  <c r="F2147" i="6" s="1"/>
  <c r="I2147" i="4"/>
  <c r="E2147" i="6" s="1"/>
  <c r="O2146" i="4"/>
  <c r="N2146" i="4"/>
  <c r="M2146" i="4"/>
  <c r="L2146" i="4"/>
  <c r="K2146" i="4"/>
  <c r="J2146" i="4"/>
  <c r="I2146" i="4"/>
  <c r="O2145" i="4"/>
  <c r="N2145" i="4"/>
  <c r="M2145" i="4"/>
  <c r="L2145" i="4"/>
  <c r="K2145" i="4"/>
  <c r="J2145" i="4"/>
  <c r="I2145" i="4"/>
  <c r="O2144" i="4"/>
  <c r="K2144" i="6" s="1"/>
  <c r="N2144" i="4"/>
  <c r="M2144" i="4"/>
  <c r="L2144" i="4"/>
  <c r="K2144" i="4"/>
  <c r="J2144" i="4"/>
  <c r="I2144" i="4"/>
  <c r="O2143" i="4"/>
  <c r="N2143" i="4"/>
  <c r="J2143" i="6" s="1"/>
  <c r="M2143" i="4"/>
  <c r="H2143" i="6" s="1"/>
  <c r="L2143" i="4"/>
  <c r="I2143" i="6" s="1"/>
  <c r="K2143" i="4"/>
  <c r="J2143" i="4"/>
  <c r="F2143" i="6" s="1"/>
  <c r="I2143" i="4"/>
  <c r="O2142" i="4"/>
  <c r="K2142" i="6" s="1"/>
  <c r="N2142" i="4"/>
  <c r="J2142" i="6" s="1"/>
  <c r="B2142" i="8" s="1"/>
  <c r="M2142" i="4"/>
  <c r="L2142" i="4"/>
  <c r="K2142" i="4"/>
  <c r="J2142" i="4"/>
  <c r="I2142" i="4"/>
  <c r="E2142" i="6" s="1"/>
  <c r="O2141" i="4"/>
  <c r="K2141" i="6" s="1"/>
  <c r="N2141" i="4"/>
  <c r="J2141" i="6" s="1"/>
  <c r="M2141" i="4"/>
  <c r="H2141" i="6" s="1"/>
  <c r="L2141" i="4"/>
  <c r="K2141" i="4"/>
  <c r="J2141" i="4"/>
  <c r="F2141" i="6" s="1"/>
  <c r="I2141" i="4"/>
  <c r="E2141" i="6" s="1"/>
  <c r="O2140" i="4"/>
  <c r="K2140" i="6" s="1"/>
  <c r="N2140" i="4"/>
  <c r="M2140" i="4"/>
  <c r="L2140" i="4"/>
  <c r="I2140" i="6" s="1"/>
  <c r="K2140" i="4"/>
  <c r="G2140" i="6" s="1"/>
  <c r="J2140" i="4"/>
  <c r="F2140" i="6" s="1"/>
  <c r="I2140" i="4"/>
  <c r="E2140" i="6" s="1"/>
  <c r="O2139" i="4"/>
  <c r="N2139" i="4"/>
  <c r="J2139" i="6" s="1"/>
  <c r="M2139" i="4"/>
  <c r="H2139" i="6" s="1"/>
  <c r="L2139" i="4"/>
  <c r="K2139" i="4"/>
  <c r="G2139" i="6" s="1"/>
  <c r="J2139" i="4"/>
  <c r="F2139" i="6" s="1"/>
  <c r="I2139" i="4"/>
  <c r="E2139" i="6" s="1"/>
  <c r="O2138" i="4"/>
  <c r="N2138" i="4"/>
  <c r="M2138" i="4"/>
  <c r="L2138" i="4"/>
  <c r="I2138" i="6" s="1"/>
  <c r="K2138" i="4"/>
  <c r="J2138" i="4"/>
  <c r="I2138" i="4"/>
  <c r="O2137" i="4"/>
  <c r="N2137" i="4"/>
  <c r="M2137" i="4"/>
  <c r="H2137" i="6" s="1"/>
  <c r="L2137" i="4"/>
  <c r="K2137" i="4"/>
  <c r="J2137" i="4"/>
  <c r="F2137" i="6" s="1"/>
  <c r="I2137" i="4"/>
  <c r="O2136" i="4"/>
  <c r="N2136" i="4"/>
  <c r="M2136" i="4"/>
  <c r="H2136" i="6" s="1"/>
  <c r="L2136" i="4"/>
  <c r="I2136" i="6" s="1"/>
  <c r="K2136" i="4"/>
  <c r="J2136" i="4"/>
  <c r="I2136" i="4"/>
  <c r="O2135" i="4"/>
  <c r="N2135" i="4"/>
  <c r="J2135" i="6" s="1"/>
  <c r="M2135" i="4"/>
  <c r="H2135" i="6" s="1"/>
  <c r="L2135" i="4"/>
  <c r="I2135" i="6" s="1"/>
  <c r="K2135" i="4"/>
  <c r="J2135" i="4"/>
  <c r="F2135" i="6" s="1"/>
  <c r="I2135" i="4"/>
  <c r="O2134" i="4"/>
  <c r="N2134" i="4"/>
  <c r="M2134" i="4"/>
  <c r="L2134" i="4"/>
  <c r="K2134" i="4"/>
  <c r="J2134" i="4"/>
  <c r="I2134" i="4"/>
  <c r="O2133" i="4"/>
  <c r="K2133" i="6" s="1"/>
  <c r="N2133" i="4"/>
  <c r="J2133" i="6" s="1"/>
  <c r="M2133" i="4"/>
  <c r="H2133" i="6" s="1"/>
  <c r="L2133" i="4"/>
  <c r="K2133" i="4"/>
  <c r="J2133" i="4"/>
  <c r="F2133" i="6" s="1"/>
  <c r="I2133" i="4"/>
  <c r="E2133" i="6" s="1"/>
  <c r="O2132" i="4"/>
  <c r="K2132" i="6" s="1"/>
  <c r="N2132" i="4"/>
  <c r="M2132" i="4"/>
  <c r="L2132" i="4"/>
  <c r="I2132" i="6" s="1"/>
  <c r="K2132" i="4"/>
  <c r="G2132" i="6" s="1"/>
  <c r="J2132" i="4"/>
  <c r="F2132" i="6" s="1"/>
  <c r="I2132" i="4"/>
  <c r="E2132" i="6" s="1"/>
  <c r="O2131" i="4"/>
  <c r="N2131" i="4"/>
  <c r="J2131" i="6" s="1"/>
  <c r="M2131" i="4"/>
  <c r="H2131" i="6" s="1"/>
  <c r="L2131" i="4"/>
  <c r="K2131" i="4"/>
  <c r="G2131" i="6" s="1"/>
  <c r="J2131" i="4"/>
  <c r="F2131" i="6" s="1"/>
  <c r="I2131" i="4"/>
  <c r="E2131" i="6" s="1"/>
  <c r="O2130" i="4"/>
  <c r="N2130" i="4"/>
  <c r="M2130" i="4"/>
  <c r="L2130" i="4"/>
  <c r="K2130" i="4"/>
  <c r="G2130" i="6" s="1"/>
  <c r="J2130" i="4"/>
  <c r="F2130" i="6" s="1"/>
  <c r="I2130" i="4"/>
  <c r="O2129" i="4"/>
  <c r="N2129" i="4"/>
  <c r="M2129" i="4"/>
  <c r="L2129" i="4"/>
  <c r="K2129" i="4"/>
  <c r="J2129" i="4"/>
  <c r="I2129" i="4"/>
  <c r="O2128" i="4"/>
  <c r="K2128" i="6" s="1"/>
  <c r="N2128" i="4"/>
  <c r="M2128" i="4"/>
  <c r="L2128" i="4"/>
  <c r="I2128" i="6" s="1"/>
  <c r="K2128" i="4"/>
  <c r="J2128" i="4"/>
  <c r="I2128" i="4"/>
  <c r="O2127" i="4"/>
  <c r="N2127" i="4"/>
  <c r="J2127" i="6" s="1"/>
  <c r="M2127" i="4"/>
  <c r="H2127" i="6" s="1"/>
  <c r="L2127" i="4"/>
  <c r="I2127" i="6" s="1"/>
  <c r="K2127" i="4"/>
  <c r="J2127" i="4"/>
  <c r="F2127" i="6" s="1"/>
  <c r="I2127" i="4"/>
  <c r="O2126" i="4"/>
  <c r="K2126" i="6" s="1"/>
  <c r="N2126" i="4"/>
  <c r="J2126" i="6" s="1"/>
  <c r="B2126" i="8" s="1"/>
  <c r="M2126" i="4"/>
  <c r="L2126" i="4"/>
  <c r="K2126" i="4"/>
  <c r="J2126" i="4"/>
  <c r="I2126" i="4"/>
  <c r="E2126" i="6" s="1"/>
  <c r="O2125" i="4"/>
  <c r="K2125" i="6" s="1"/>
  <c r="N2125" i="4"/>
  <c r="J2125" i="6" s="1"/>
  <c r="M2125" i="4"/>
  <c r="H2125" i="6" s="1"/>
  <c r="L2125" i="4"/>
  <c r="K2125" i="4"/>
  <c r="J2125" i="4"/>
  <c r="F2125" i="6" s="1"/>
  <c r="I2125" i="4"/>
  <c r="E2125" i="6" s="1"/>
  <c r="O2124" i="4"/>
  <c r="K2124" i="6" s="1"/>
  <c r="N2124" i="4"/>
  <c r="M2124" i="4"/>
  <c r="L2124" i="4"/>
  <c r="I2124" i="6" s="1"/>
  <c r="K2124" i="4"/>
  <c r="G2124" i="6" s="1"/>
  <c r="J2124" i="4"/>
  <c r="F2124" i="6" s="1"/>
  <c r="I2124" i="4"/>
  <c r="E2124" i="6" s="1"/>
  <c r="O2123" i="4"/>
  <c r="N2123" i="4"/>
  <c r="J2123" i="6" s="1"/>
  <c r="M2123" i="4"/>
  <c r="H2123" i="6" s="1"/>
  <c r="L2123" i="4"/>
  <c r="K2123" i="4"/>
  <c r="J2123" i="4"/>
  <c r="I2123" i="4"/>
  <c r="E2123" i="6" s="1"/>
  <c r="O2122" i="4"/>
  <c r="K2122" i="6" s="1"/>
  <c r="N2122" i="4"/>
  <c r="J2122" i="6" s="1"/>
  <c r="B2122" i="8" s="1"/>
  <c r="M2122" i="4"/>
  <c r="H2122" i="6" s="1"/>
  <c r="L2122" i="4"/>
  <c r="K2122" i="4"/>
  <c r="G2122" i="6" s="1"/>
  <c r="J2122" i="4"/>
  <c r="I2122" i="4"/>
  <c r="O2121" i="4"/>
  <c r="N2121" i="4"/>
  <c r="M2121" i="4"/>
  <c r="L2121" i="4"/>
  <c r="K2121" i="4"/>
  <c r="J2121" i="4"/>
  <c r="I2121" i="4"/>
  <c r="E2121" i="6" s="1"/>
  <c r="O2120" i="4"/>
  <c r="N2120" i="4"/>
  <c r="M2120" i="4"/>
  <c r="L2120" i="4"/>
  <c r="K2120" i="4"/>
  <c r="J2120" i="4"/>
  <c r="I2120" i="4"/>
  <c r="O2119" i="4"/>
  <c r="K2119" i="6" s="1"/>
  <c r="N2119" i="4"/>
  <c r="J2119" i="6" s="1"/>
  <c r="M2119" i="4"/>
  <c r="H2119" i="6" s="1"/>
  <c r="L2119" i="4"/>
  <c r="K2119" i="4"/>
  <c r="G2119" i="6" s="1"/>
  <c r="J2119" i="4"/>
  <c r="F2119" i="6" s="1"/>
  <c r="I2119" i="4"/>
  <c r="E2119" i="6" s="1"/>
  <c r="O2118" i="4"/>
  <c r="K2118" i="6" s="1"/>
  <c r="N2118" i="4"/>
  <c r="M2118" i="4"/>
  <c r="H2118" i="6" s="1"/>
  <c r="L2118" i="4"/>
  <c r="K2118" i="4"/>
  <c r="G2118" i="6" s="1"/>
  <c r="J2118" i="4"/>
  <c r="F2118" i="6" s="1"/>
  <c r="I2118" i="4"/>
  <c r="E2118" i="6" s="1"/>
  <c r="O2117" i="4"/>
  <c r="N2117" i="4"/>
  <c r="M2117" i="4"/>
  <c r="L2117" i="4"/>
  <c r="I2117" i="6" s="1"/>
  <c r="K2117" i="4"/>
  <c r="J2117" i="4"/>
  <c r="I2117" i="4"/>
  <c r="O2116" i="4"/>
  <c r="N2116" i="4"/>
  <c r="J2116" i="6" s="1"/>
  <c r="M2116" i="4"/>
  <c r="H2116" i="6" s="1"/>
  <c r="L2116" i="4"/>
  <c r="K2116" i="4"/>
  <c r="J2116" i="4"/>
  <c r="F2116" i="6" s="1"/>
  <c r="I2116" i="4"/>
  <c r="E2116" i="6" s="1"/>
  <c r="O2115" i="4"/>
  <c r="N2115" i="4"/>
  <c r="M2115" i="4"/>
  <c r="L2115" i="4"/>
  <c r="K2115" i="4"/>
  <c r="J2115" i="4"/>
  <c r="I2115" i="4"/>
  <c r="O2114" i="4"/>
  <c r="K2114" i="6" s="1"/>
  <c r="N2114" i="4"/>
  <c r="J2114" i="6" s="1"/>
  <c r="B2114" i="8" s="1"/>
  <c r="M2114" i="4"/>
  <c r="H2114" i="6" s="1"/>
  <c r="L2114" i="4"/>
  <c r="K2114" i="4"/>
  <c r="G2114" i="6" s="1"/>
  <c r="J2114" i="4"/>
  <c r="I2114" i="4"/>
  <c r="O2113" i="4"/>
  <c r="K2113" i="6" s="1"/>
  <c r="N2113" i="4"/>
  <c r="M2113" i="4"/>
  <c r="H2113" i="6" s="1"/>
  <c r="L2113" i="4"/>
  <c r="I2113" i="6" s="1"/>
  <c r="K2113" i="4"/>
  <c r="J2113" i="4"/>
  <c r="I2113" i="4"/>
  <c r="E2113" i="6" s="1"/>
  <c r="O2112" i="4"/>
  <c r="N2112" i="4"/>
  <c r="J2112" i="6" s="1"/>
  <c r="M2112" i="4"/>
  <c r="L2112" i="4"/>
  <c r="I2112" i="6" s="1"/>
  <c r="K2112" i="4"/>
  <c r="J2112" i="4"/>
  <c r="F2112" i="6" s="1"/>
  <c r="I2112" i="4"/>
  <c r="O2111" i="4"/>
  <c r="K2111" i="6" s="1"/>
  <c r="N2111" i="4"/>
  <c r="J2111" i="6" s="1"/>
  <c r="M2111" i="4"/>
  <c r="H2111" i="6" s="1"/>
  <c r="L2111" i="4"/>
  <c r="K2111" i="4"/>
  <c r="G2111" i="6" s="1"/>
  <c r="J2111" i="4"/>
  <c r="F2111" i="6" s="1"/>
  <c r="I2111" i="4"/>
  <c r="E2111" i="6" s="1"/>
  <c r="O2110" i="4"/>
  <c r="K2110" i="6" s="1"/>
  <c r="N2110" i="4"/>
  <c r="M2110" i="4"/>
  <c r="H2110" i="6" s="1"/>
  <c r="L2110" i="4"/>
  <c r="K2110" i="4"/>
  <c r="G2110" i="6" s="1"/>
  <c r="J2110" i="4"/>
  <c r="F2110" i="6" s="1"/>
  <c r="I2110" i="4"/>
  <c r="E2110" i="6" s="1"/>
  <c r="O2109" i="4"/>
  <c r="N2109" i="4"/>
  <c r="M2109" i="4"/>
  <c r="L2109" i="4"/>
  <c r="K2109" i="4"/>
  <c r="J2109" i="4"/>
  <c r="I2109" i="4"/>
  <c r="O2108" i="4"/>
  <c r="N2108" i="4"/>
  <c r="J2108" i="6" s="1"/>
  <c r="M2108" i="4"/>
  <c r="H2108" i="6" s="1"/>
  <c r="L2108" i="4"/>
  <c r="K2108" i="4"/>
  <c r="J2108" i="4"/>
  <c r="F2108" i="6" s="1"/>
  <c r="I2108" i="4"/>
  <c r="E2108" i="6" s="1"/>
  <c r="O2107" i="4"/>
  <c r="K2107" i="6" s="1"/>
  <c r="N2107" i="4"/>
  <c r="M2107" i="4"/>
  <c r="L2107" i="4"/>
  <c r="I2107" i="6" s="1"/>
  <c r="K2107" i="4"/>
  <c r="G2107" i="6" s="1"/>
  <c r="J2107" i="4"/>
  <c r="F2107" i="6" s="1"/>
  <c r="I2107" i="4"/>
  <c r="O2106" i="4"/>
  <c r="K2106" i="6" s="1"/>
  <c r="N2106" i="4"/>
  <c r="J2106" i="6" s="1"/>
  <c r="B2106" i="8" s="1"/>
  <c r="M2106" i="4"/>
  <c r="H2106" i="6" s="1"/>
  <c r="L2106" i="4"/>
  <c r="K2106" i="4"/>
  <c r="G2106" i="6" s="1"/>
  <c r="J2106" i="4"/>
  <c r="I2106" i="4"/>
  <c r="O2105" i="4"/>
  <c r="K2105" i="6" s="1"/>
  <c r="N2105" i="4"/>
  <c r="M2105" i="4"/>
  <c r="L2105" i="4"/>
  <c r="I2105" i="6" s="1"/>
  <c r="K2105" i="4"/>
  <c r="J2105" i="4"/>
  <c r="I2105" i="4"/>
  <c r="O2104" i="4"/>
  <c r="N2104" i="4"/>
  <c r="M2104" i="4"/>
  <c r="L2104" i="4"/>
  <c r="K2104" i="4"/>
  <c r="J2104" i="4"/>
  <c r="I2104" i="4"/>
  <c r="O2103" i="4"/>
  <c r="K2103" i="6" s="1"/>
  <c r="N2103" i="4"/>
  <c r="J2103" i="6" s="1"/>
  <c r="M2103" i="4"/>
  <c r="H2103" i="6" s="1"/>
  <c r="L2103" i="4"/>
  <c r="K2103" i="4"/>
  <c r="G2103" i="6" s="1"/>
  <c r="J2103" i="4"/>
  <c r="F2103" i="6" s="1"/>
  <c r="I2103" i="4"/>
  <c r="E2103" i="6" s="1"/>
  <c r="O2102" i="4"/>
  <c r="K2102" i="6" s="1"/>
  <c r="N2102" i="4"/>
  <c r="M2102" i="4"/>
  <c r="H2102" i="6" s="1"/>
  <c r="L2102" i="4"/>
  <c r="K2102" i="4"/>
  <c r="G2102" i="6" s="1"/>
  <c r="J2102" i="4"/>
  <c r="F2102" i="6" s="1"/>
  <c r="I2102" i="4"/>
  <c r="E2102" i="6" s="1"/>
  <c r="O2101" i="4"/>
  <c r="N2101" i="4"/>
  <c r="M2101" i="4"/>
  <c r="L2101" i="4"/>
  <c r="I2101" i="6" s="1"/>
  <c r="K2101" i="4"/>
  <c r="G2101" i="6" s="1"/>
  <c r="J2101" i="4"/>
  <c r="I2101" i="4"/>
  <c r="E2101" i="6" s="1"/>
  <c r="O2100" i="4"/>
  <c r="N2100" i="4"/>
  <c r="J2100" i="6" s="1"/>
  <c r="M2100" i="4"/>
  <c r="H2100" i="6" s="1"/>
  <c r="L2100" i="4"/>
  <c r="K2100" i="4"/>
  <c r="J2100" i="4"/>
  <c r="F2100" i="6" s="1"/>
  <c r="I2100" i="4"/>
  <c r="E2100" i="6" s="1"/>
  <c r="O2099" i="4"/>
  <c r="K2099" i="6" s="1"/>
  <c r="N2099" i="4"/>
  <c r="M2099" i="4"/>
  <c r="L2099" i="4"/>
  <c r="I2099" i="6" s="1"/>
  <c r="K2099" i="4"/>
  <c r="J2099" i="4"/>
  <c r="I2099" i="4"/>
  <c r="O2098" i="4"/>
  <c r="K2098" i="6" s="1"/>
  <c r="N2098" i="4"/>
  <c r="J2098" i="6" s="1"/>
  <c r="B2098" i="8" s="1"/>
  <c r="M2098" i="4"/>
  <c r="H2098" i="6" s="1"/>
  <c r="L2098" i="4"/>
  <c r="K2098" i="4"/>
  <c r="G2098" i="6" s="1"/>
  <c r="J2098" i="4"/>
  <c r="I2098" i="4"/>
  <c r="O2097" i="4"/>
  <c r="N2097" i="4"/>
  <c r="M2097" i="4"/>
  <c r="L2097" i="4"/>
  <c r="K2097" i="4"/>
  <c r="J2097" i="4"/>
  <c r="I2097" i="4"/>
  <c r="O2096" i="4"/>
  <c r="N2096" i="4"/>
  <c r="M2096" i="4"/>
  <c r="L2096" i="4"/>
  <c r="I2096" i="6" s="1"/>
  <c r="K2096" i="4"/>
  <c r="J2096" i="4"/>
  <c r="F2096" i="6" s="1"/>
  <c r="I2096" i="4"/>
  <c r="O2095" i="4"/>
  <c r="K2095" i="6" s="1"/>
  <c r="N2095" i="4"/>
  <c r="J2095" i="6" s="1"/>
  <c r="M2095" i="4"/>
  <c r="H2095" i="6" s="1"/>
  <c r="L2095" i="4"/>
  <c r="K2095" i="4"/>
  <c r="G2095" i="6" s="1"/>
  <c r="J2095" i="4"/>
  <c r="F2095" i="6" s="1"/>
  <c r="I2095" i="4"/>
  <c r="E2095" i="6" s="1"/>
  <c r="O2094" i="4"/>
  <c r="K2094" i="6" s="1"/>
  <c r="N2094" i="4"/>
  <c r="M2094" i="4"/>
  <c r="H2094" i="6" s="1"/>
  <c r="L2094" i="4"/>
  <c r="K2094" i="4"/>
  <c r="G2094" i="6" s="1"/>
  <c r="J2094" i="4"/>
  <c r="F2094" i="6" s="1"/>
  <c r="I2094" i="4"/>
  <c r="E2094" i="6" s="1"/>
  <c r="O2093" i="4"/>
  <c r="N2093" i="4"/>
  <c r="M2093" i="4"/>
  <c r="H2093" i="6" s="1"/>
  <c r="L2093" i="4"/>
  <c r="K2093" i="4"/>
  <c r="J2093" i="4"/>
  <c r="I2093" i="4"/>
  <c r="O2092" i="4"/>
  <c r="N2092" i="4"/>
  <c r="J2092" i="6" s="1"/>
  <c r="M2092" i="4"/>
  <c r="H2092" i="6" s="1"/>
  <c r="L2092" i="4"/>
  <c r="I2092" i="6" s="1"/>
  <c r="K2092" i="4"/>
  <c r="J2092" i="4"/>
  <c r="F2092" i="6" s="1"/>
  <c r="I2092" i="4"/>
  <c r="O2091" i="4"/>
  <c r="K2091" i="6" s="1"/>
  <c r="N2091" i="4"/>
  <c r="J2091" i="6" s="1"/>
  <c r="M2091" i="4"/>
  <c r="L2091" i="4"/>
  <c r="K2091" i="4"/>
  <c r="J2091" i="4"/>
  <c r="I2091" i="4"/>
  <c r="O2090" i="4"/>
  <c r="K2090" i="6" s="1"/>
  <c r="N2090" i="4"/>
  <c r="J2090" i="6" s="1"/>
  <c r="B2090" i="8" s="1"/>
  <c r="M2090" i="4"/>
  <c r="H2090" i="6" s="1"/>
  <c r="L2090" i="4"/>
  <c r="K2090" i="4"/>
  <c r="G2090" i="6" s="1"/>
  <c r="J2090" i="4"/>
  <c r="I2090" i="4"/>
  <c r="O2089" i="4"/>
  <c r="N2089" i="4"/>
  <c r="M2089" i="4"/>
  <c r="L2089" i="4"/>
  <c r="K2089" i="4"/>
  <c r="J2089" i="4"/>
  <c r="I2089" i="4"/>
  <c r="O2088" i="4"/>
  <c r="N2088" i="4"/>
  <c r="M2088" i="4"/>
  <c r="L2088" i="4"/>
  <c r="K2088" i="4"/>
  <c r="J2088" i="4"/>
  <c r="I2088" i="4"/>
  <c r="O2087" i="4"/>
  <c r="K2087" i="6" s="1"/>
  <c r="N2087" i="4"/>
  <c r="J2087" i="6" s="1"/>
  <c r="M2087" i="4"/>
  <c r="H2087" i="6" s="1"/>
  <c r="L2087" i="4"/>
  <c r="K2087" i="4"/>
  <c r="G2087" i="6" s="1"/>
  <c r="J2087" i="4"/>
  <c r="F2087" i="6" s="1"/>
  <c r="I2087" i="4"/>
  <c r="E2087" i="6" s="1"/>
  <c r="O2086" i="4"/>
  <c r="K2086" i="6" s="1"/>
  <c r="N2086" i="4"/>
  <c r="M2086" i="4"/>
  <c r="H2086" i="6" s="1"/>
  <c r="L2086" i="4"/>
  <c r="K2086" i="4"/>
  <c r="G2086" i="6" s="1"/>
  <c r="J2086" i="4"/>
  <c r="F2086" i="6" s="1"/>
  <c r="I2086" i="4"/>
  <c r="E2086" i="6" s="1"/>
  <c r="O2085" i="4"/>
  <c r="N2085" i="4"/>
  <c r="M2085" i="4"/>
  <c r="H2085" i="6" s="1"/>
  <c r="L2085" i="4"/>
  <c r="I2085" i="6" s="1"/>
  <c r="K2085" i="4"/>
  <c r="G2085" i="6" s="1"/>
  <c r="J2085" i="4"/>
  <c r="I2085" i="4"/>
  <c r="E2085" i="6" s="1"/>
  <c r="O2084" i="4"/>
  <c r="N2084" i="4"/>
  <c r="M2084" i="4"/>
  <c r="L2084" i="4"/>
  <c r="K2084" i="4"/>
  <c r="J2084" i="4"/>
  <c r="I2084" i="4"/>
  <c r="O2083" i="4"/>
  <c r="N2083" i="4"/>
  <c r="M2083" i="4"/>
  <c r="L2083" i="4"/>
  <c r="K2083" i="4"/>
  <c r="J2083" i="4"/>
  <c r="I2083" i="4"/>
  <c r="O2082" i="4"/>
  <c r="K2082" i="6" s="1"/>
  <c r="N2082" i="4"/>
  <c r="J2082" i="6" s="1"/>
  <c r="B2082" i="8" s="1"/>
  <c r="M2082" i="4"/>
  <c r="H2082" i="6" s="1"/>
  <c r="L2082" i="4"/>
  <c r="K2082" i="4"/>
  <c r="G2082" i="6" s="1"/>
  <c r="J2082" i="4"/>
  <c r="I2082" i="4"/>
  <c r="O2081" i="4"/>
  <c r="N2081" i="4"/>
  <c r="M2081" i="4"/>
  <c r="L2081" i="4"/>
  <c r="K2081" i="4"/>
  <c r="J2081" i="4"/>
  <c r="I2081" i="4"/>
  <c r="O2080" i="4"/>
  <c r="N2080" i="4"/>
  <c r="J2080" i="6" s="1"/>
  <c r="M2080" i="4"/>
  <c r="L2080" i="4"/>
  <c r="I2080" i="6" s="1"/>
  <c r="K2080" i="4"/>
  <c r="J2080" i="4"/>
  <c r="F2080" i="6" s="1"/>
  <c r="I2080" i="4"/>
  <c r="E2080" i="6" s="1"/>
  <c r="O2079" i="4"/>
  <c r="K2079" i="6" s="1"/>
  <c r="N2079" i="4"/>
  <c r="J2079" i="6" s="1"/>
  <c r="M2079" i="4"/>
  <c r="H2079" i="6" s="1"/>
  <c r="L2079" i="4"/>
  <c r="K2079" i="4"/>
  <c r="G2079" i="6" s="1"/>
  <c r="J2079" i="4"/>
  <c r="F2079" i="6" s="1"/>
  <c r="I2079" i="4"/>
  <c r="E2079" i="6" s="1"/>
  <c r="O2078" i="4"/>
  <c r="K2078" i="6" s="1"/>
  <c r="N2078" i="4"/>
  <c r="M2078" i="4"/>
  <c r="H2078" i="6" s="1"/>
  <c r="L2078" i="4"/>
  <c r="K2078" i="4"/>
  <c r="G2078" i="6" s="1"/>
  <c r="J2078" i="4"/>
  <c r="F2078" i="6" s="1"/>
  <c r="I2078" i="4"/>
  <c r="E2078" i="6" s="1"/>
  <c r="O2077" i="4"/>
  <c r="N2077" i="4"/>
  <c r="M2077" i="4"/>
  <c r="L2077" i="4"/>
  <c r="K2077" i="4"/>
  <c r="J2077" i="4"/>
  <c r="I2077" i="4"/>
  <c r="O2076" i="4"/>
  <c r="N2076" i="4"/>
  <c r="M2076" i="4"/>
  <c r="L2076" i="4"/>
  <c r="K2076" i="4"/>
  <c r="J2076" i="4"/>
  <c r="F2076" i="6" s="1"/>
  <c r="I2076" i="4"/>
  <c r="O2075" i="4"/>
  <c r="N2075" i="4"/>
  <c r="M2075" i="4"/>
  <c r="L2075" i="4"/>
  <c r="K2075" i="4"/>
  <c r="G2075" i="6" s="1"/>
  <c r="J2075" i="4"/>
  <c r="I2075" i="4"/>
  <c r="O2074" i="4"/>
  <c r="K2074" i="6" s="1"/>
  <c r="N2074" i="4"/>
  <c r="J2074" i="6" s="1"/>
  <c r="B2074" i="8" s="1"/>
  <c r="M2074" i="4"/>
  <c r="H2074" i="6" s="1"/>
  <c r="L2074" i="4"/>
  <c r="K2074" i="4"/>
  <c r="G2074" i="6" s="1"/>
  <c r="J2074" i="4"/>
  <c r="I2074" i="4"/>
  <c r="O2073" i="4"/>
  <c r="K2073" i="6" s="1"/>
  <c r="N2073" i="4"/>
  <c r="M2073" i="4"/>
  <c r="L2073" i="4"/>
  <c r="K2073" i="4"/>
  <c r="J2073" i="4"/>
  <c r="I2073" i="4"/>
  <c r="E2073" i="6" s="1"/>
  <c r="O2072" i="4"/>
  <c r="N2072" i="4"/>
  <c r="J2072" i="6" s="1"/>
  <c r="M2072" i="4"/>
  <c r="L2072" i="4"/>
  <c r="I2072" i="6" s="1"/>
  <c r="K2072" i="4"/>
  <c r="J2072" i="4"/>
  <c r="F2072" i="6" s="1"/>
  <c r="I2072" i="4"/>
  <c r="E2072" i="6" s="1"/>
  <c r="O2071" i="4"/>
  <c r="K2071" i="6" s="1"/>
  <c r="N2071" i="4"/>
  <c r="J2071" i="6" s="1"/>
  <c r="M2071" i="4"/>
  <c r="H2071" i="6" s="1"/>
  <c r="L2071" i="4"/>
  <c r="K2071" i="4"/>
  <c r="G2071" i="6" s="1"/>
  <c r="J2071" i="4"/>
  <c r="F2071" i="6" s="1"/>
  <c r="I2071" i="4"/>
  <c r="E2071" i="6" s="1"/>
  <c r="O2070" i="4"/>
  <c r="K2070" i="6" s="1"/>
  <c r="N2070" i="4"/>
  <c r="M2070" i="4"/>
  <c r="H2070" i="6" s="1"/>
  <c r="L2070" i="4"/>
  <c r="K2070" i="4"/>
  <c r="G2070" i="6" s="1"/>
  <c r="J2070" i="4"/>
  <c r="F2070" i="6" s="1"/>
  <c r="I2070" i="4"/>
  <c r="E2070" i="6" s="1"/>
  <c r="O2069" i="4"/>
  <c r="N2069" i="4"/>
  <c r="M2069" i="4"/>
  <c r="H2069" i="6" s="1"/>
  <c r="L2069" i="4"/>
  <c r="K2069" i="4"/>
  <c r="J2069" i="4"/>
  <c r="I2069" i="4"/>
  <c r="O2068" i="4"/>
  <c r="N2068" i="4"/>
  <c r="J2068" i="6" s="1"/>
  <c r="M2068" i="4"/>
  <c r="H2068" i="6" s="1"/>
  <c r="L2068" i="4"/>
  <c r="I2068" i="6" s="1"/>
  <c r="K2068" i="4"/>
  <c r="J2068" i="4"/>
  <c r="F2068" i="6" s="1"/>
  <c r="I2068" i="4"/>
  <c r="E2068" i="6" s="1"/>
  <c r="O2067" i="4"/>
  <c r="N2067" i="4"/>
  <c r="M2067" i="4"/>
  <c r="L2067" i="4"/>
  <c r="K2067" i="4"/>
  <c r="J2067" i="4"/>
  <c r="I2067" i="4"/>
  <c r="O2066" i="4"/>
  <c r="K2066" i="6" s="1"/>
  <c r="N2066" i="4"/>
  <c r="J2066" i="6" s="1"/>
  <c r="B2066" i="8" s="1"/>
  <c r="M2066" i="4"/>
  <c r="H2066" i="6" s="1"/>
  <c r="L2066" i="4"/>
  <c r="K2066" i="4"/>
  <c r="G2066" i="6" s="1"/>
  <c r="J2066" i="4"/>
  <c r="I2066" i="4"/>
  <c r="O2065" i="4"/>
  <c r="K2065" i="6" s="1"/>
  <c r="N2065" i="4"/>
  <c r="M2065" i="4"/>
  <c r="H2065" i="6" s="1"/>
  <c r="L2065" i="4"/>
  <c r="K2065" i="4"/>
  <c r="J2065" i="4"/>
  <c r="I2065" i="4"/>
  <c r="E2065" i="6" s="1"/>
  <c r="O2064" i="4"/>
  <c r="N2064" i="4"/>
  <c r="M2064" i="4"/>
  <c r="L2064" i="4"/>
  <c r="I2064" i="6" s="1"/>
  <c r="K2064" i="4"/>
  <c r="J2064" i="4"/>
  <c r="I2064" i="4"/>
  <c r="E2064" i="6" s="1"/>
  <c r="O2063" i="4"/>
  <c r="K2063" i="6" s="1"/>
  <c r="N2063" i="4"/>
  <c r="J2063" i="6" s="1"/>
  <c r="M2063" i="4"/>
  <c r="H2063" i="6" s="1"/>
  <c r="L2063" i="4"/>
  <c r="K2063" i="4"/>
  <c r="G2063" i="6" s="1"/>
  <c r="J2063" i="4"/>
  <c r="F2063" i="6" s="1"/>
  <c r="I2063" i="4"/>
  <c r="E2063" i="6" s="1"/>
  <c r="O2062" i="4"/>
  <c r="K2062" i="6" s="1"/>
  <c r="N2062" i="4"/>
  <c r="M2062" i="4"/>
  <c r="H2062" i="6" s="1"/>
  <c r="L2062" i="4"/>
  <c r="K2062" i="4"/>
  <c r="G2062" i="6" s="1"/>
  <c r="J2062" i="4"/>
  <c r="F2062" i="6" s="1"/>
  <c r="I2062" i="4"/>
  <c r="E2062" i="6" s="1"/>
  <c r="O2061" i="4"/>
  <c r="N2061" i="4"/>
  <c r="M2061" i="4"/>
  <c r="L2061" i="4"/>
  <c r="K2061" i="4"/>
  <c r="J2061" i="4"/>
  <c r="I2061" i="4"/>
  <c r="O2060" i="4"/>
  <c r="N2060" i="4"/>
  <c r="J2060" i="6" s="1"/>
  <c r="M2060" i="4"/>
  <c r="H2060" i="6" s="1"/>
  <c r="L2060" i="4"/>
  <c r="I2060" i="6" s="1"/>
  <c r="K2060" i="4"/>
  <c r="J2060" i="4"/>
  <c r="F2060" i="6" s="1"/>
  <c r="I2060" i="4"/>
  <c r="O2059" i="4"/>
  <c r="N2059" i="4"/>
  <c r="M2059" i="4"/>
  <c r="L2059" i="4"/>
  <c r="K2059" i="4"/>
  <c r="J2059" i="4"/>
  <c r="I2059" i="4"/>
  <c r="O2058" i="4"/>
  <c r="K2058" i="6" s="1"/>
  <c r="N2058" i="4"/>
  <c r="J2058" i="6" s="1"/>
  <c r="B2058" i="8" s="1"/>
  <c r="M2058" i="4"/>
  <c r="H2058" i="6" s="1"/>
  <c r="L2058" i="4"/>
  <c r="K2058" i="4"/>
  <c r="G2058" i="6" s="1"/>
  <c r="J2058" i="4"/>
  <c r="I2058" i="4"/>
  <c r="O2057" i="4"/>
  <c r="N2057" i="4"/>
  <c r="M2057" i="4"/>
  <c r="L2057" i="4"/>
  <c r="K2057" i="4"/>
  <c r="J2057" i="4"/>
  <c r="I2057" i="4"/>
  <c r="O2056" i="4"/>
  <c r="N2056" i="4"/>
  <c r="M2056" i="4"/>
  <c r="L2056" i="4"/>
  <c r="K2056" i="4"/>
  <c r="J2056" i="4"/>
  <c r="I2056" i="4"/>
  <c r="E2056" i="6" s="1"/>
  <c r="O2055" i="4"/>
  <c r="K2055" i="6" s="1"/>
  <c r="N2055" i="4"/>
  <c r="J2055" i="6" s="1"/>
  <c r="M2055" i="4"/>
  <c r="H2055" i="6" s="1"/>
  <c r="L2055" i="4"/>
  <c r="K2055" i="4"/>
  <c r="G2055" i="6" s="1"/>
  <c r="J2055" i="4"/>
  <c r="F2055" i="6" s="1"/>
  <c r="I2055" i="4"/>
  <c r="E2055" i="6" s="1"/>
  <c r="O2054" i="4"/>
  <c r="K2054" i="6" s="1"/>
  <c r="N2054" i="4"/>
  <c r="M2054" i="4"/>
  <c r="H2054" i="6" s="1"/>
  <c r="L2054" i="4"/>
  <c r="K2054" i="4"/>
  <c r="G2054" i="6" s="1"/>
  <c r="J2054" i="4"/>
  <c r="F2054" i="6" s="1"/>
  <c r="I2054" i="4"/>
  <c r="E2054" i="6" s="1"/>
  <c r="O2053" i="4"/>
  <c r="N2053" i="4"/>
  <c r="M2053" i="4"/>
  <c r="H2053" i="6" s="1"/>
  <c r="L2053" i="4"/>
  <c r="I2053" i="6" s="1"/>
  <c r="K2053" i="4"/>
  <c r="G2053" i="6" s="1"/>
  <c r="J2053" i="4"/>
  <c r="I2053" i="4"/>
  <c r="E2053" i="6" s="1"/>
  <c r="O2052" i="4"/>
  <c r="N2052" i="4"/>
  <c r="J2052" i="6" s="1"/>
  <c r="M2052" i="4"/>
  <c r="L2052" i="4"/>
  <c r="I2052" i="6" s="1"/>
  <c r="K2052" i="4"/>
  <c r="J2052" i="4"/>
  <c r="F2052" i="6" s="1"/>
  <c r="I2052" i="4"/>
  <c r="O2051" i="4"/>
  <c r="N2051" i="4"/>
  <c r="M2051" i="4"/>
  <c r="L2051" i="4"/>
  <c r="K2051" i="4"/>
  <c r="J2051" i="4"/>
  <c r="I2051" i="4"/>
  <c r="O2050" i="4"/>
  <c r="K2050" i="6" s="1"/>
  <c r="N2050" i="4"/>
  <c r="J2050" i="6" s="1"/>
  <c r="B2050" i="8" s="1"/>
  <c r="M2050" i="4"/>
  <c r="H2050" i="6" s="1"/>
  <c r="L2050" i="4"/>
  <c r="K2050" i="4"/>
  <c r="G2050" i="6" s="1"/>
  <c r="J2050" i="4"/>
  <c r="I2050" i="4"/>
  <c r="O2049" i="4"/>
  <c r="N2049" i="4"/>
  <c r="M2049" i="4"/>
  <c r="L2049" i="4"/>
  <c r="K2049" i="4"/>
  <c r="J2049" i="4"/>
  <c r="I2049" i="4"/>
  <c r="O2048" i="4"/>
  <c r="N2048" i="4"/>
  <c r="J2048" i="6" s="1"/>
  <c r="M2048" i="4"/>
  <c r="L2048" i="4"/>
  <c r="I2048" i="6" s="1"/>
  <c r="K2048" i="4"/>
  <c r="J2048" i="4"/>
  <c r="F2048" i="6" s="1"/>
  <c r="I2048" i="4"/>
  <c r="E2048" i="6" s="1"/>
  <c r="O2047" i="4"/>
  <c r="K2047" i="6" s="1"/>
  <c r="N2047" i="4"/>
  <c r="J2047" i="6" s="1"/>
  <c r="M2047" i="4"/>
  <c r="H2047" i="6" s="1"/>
  <c r="L2047" i="4"/>
  <c r="K2047" i="4"/>
  <c r="G2047" i="6" s="1"/>
  <c r="J2047" i="4"/>
  <c r="F2047" i="6" s="1"/>
  <c r="I2047" i="4"/>
  <c r="E2047" i="6" s="1"/>
  <c r="O2046" i="4"/>
  <c r="K2046" i="6" s="1"/>
  <c r="N2046" i="4"/>
  <c r="M2046" i="4"/>
  <c r="H2046" i="6" s="1"/>
  <c r="L2046" i="4"/>
  <c r="K2046" i="4"/>
  <c r="G2046" i="6" s="1"/>
  <c r="J2046" i="4"/>
  <c r="F2046" i="6" s="1"/>
  <c r="I2046" i="4"/>
  <c r="E2046" i="6" s="1"/>
  <c r="O2045" i="4"/>
  <c r="N2045" i="4"/>
  <c r="M2045" i="4"/>
  <c r="L2045" i="4"/>
  <c r="K2045" i="4"/>
  <c r="J2045" i="4"/>
  <c r="I2045" i="4"/>
  <c r="O2044" i="4"/>
  <c r="N2044" i="4"/>
  <c r="M2044" i="4"/>
  <c r="L2044" i="4"/>
  <c r="K2044" i="4"/>
  <c r="J2044" i="4"/>
  <c r="I2044" i="4"/>
  <c r="O2043" i="4"/>
  <c r="N2043" i="4"/>
  <c r="M2043" i="4"/>
  <c r="L2043" i="4"/>
  <c r="K2043" i="4"/>
  <c r="J2043" i="4"/>
  <c r="I2043" i="4"/>
  <c r="O2042" i="4"/>
  <c r="K2042" i="6" s="1"/>
  <c r="N2042" i="4"/>
  <c r="J2042" i="6" s="1"/>
  <c r="B2042" i="8" s="1"/>
  <c r="M2042" i="4"/>
  <c r="H2042" i="6" s="1"/>
  <c r="L2042" i="4"/>
  <c r="K2042" i="4"/>
  <c r="G2042" i="6" s="1"/>
  <c r="J2042" i="4"/>
  <c r="I2042" i="4"/>
  <c r="O2041" i="4"/>
  <c r="K2041" i="6" s="1"/>
  <c r="N2041" i="4"/>
  <c r="M2041" i="4"/>
  <c r="L2041" i="4"/>
  <c r="K2041" i="4"/>
  <c r="J2041" i="4"/>
  <c r="I2041" i="4"/>
  <c r="E2041" i="6" s="1"/>
  <c r="O2040" i="4"/>
  <c r="N2040" i="4"/>
  <c r="J2040" i="6" s="1"/>
  <c r="M2040" i="4"/>
  <c r="L2040" i="4"/>
  <c r="I2040" i="6" s="1"/>
  <c r="K2040" i="4"/>
  <c r="J2040" i="4"/>
  <c r="F2040" i="6" s="1"/>
  <c r="I2040" i="4"/>
  <c r="E2040" i="6" s="1"/>
  <c r="O2039" i="4"/>
  <c r="K2039" i="6" s="1"/>
  <c r="N2039" i="4"/>
  <c r="J2039" i="6" s="1"/>
  <c r="M2039" i="4"/>
  <c r="H2039" i="6" s="1"/>
  <c r="L2039" i="4"/>
  <c r="K2039" i="4"/>
  <c r="G2039" i="6" s="1"/>
  <c r="J2039" i="4"/>
  <c r="F2039" i="6" s="1"/>
  <c r="I2039" i="4"/>
  <c r="E2039" i="6" s="1"/>
  <c r="O2038" i="4"/>
  <c r="K2038" i="6" s="1"/>
  <c r="N2038" i="4"/>
  <c r="M2038" i="4"/>
  <c r="H2038" i="6" s="1"/>
  <c r="L2038" i="4"/>
  <c r="K2038" i="4"/>
  <c r="G2038" i="6" s="1"/>
  <c r="J2038" i="4"/>
  <c r="F2038" i="6" s="1"/>
  <c r="I2038" i="4"/>
  <c r="E2038" i="6" s="1"/>
  <c r="O2037" i="4"/>
  <c r="N2037" i="4"/>
  <c r="M2037" i="4"/>
  <c r="L2037" i="4"/>
  <c r="K2037" i="4"/>
  <c r="J2037" i="4"/>
  <c r="I2037" i="4"/>
  <c r="O2036" i="4"/>
  <c r="N2036" i="4"/>
  <c r="J2036" i="6" s="1"/>
  <c r="M2036" i="4"/>
  <c r="H2036" i="6" s="1"/>
  <c r="L2036" i="4"/>
  <c r="I2036" i="6" s="1"/>
  <c r="K2036" i="4"/>
  <c r="G2036" i="6" s="1"/>
  <c r="J2036" i="4"/>
  <c r="F2036" i="6" s="1"/>
  <c r="I2036" i="4"/>
  <c r="O2035" i="4"/>
  <c r="K2035" i="6" s="1"/>
  <c r="N2035" i="4"/>
  <c r="M2035" i="4"/>
  <c r="L2035" i="4"/>
  <c r="I2035" i="6" s="1"/>
  <c r="K2035" i="4"/>
  <c r="G2035" i="6" s="1"/>
  <c r="J2035" i="4"/>
  <c r="I2035" i="4"/>
  <c r="O2034" i="4"/>
  <c r="K2034" i="6" s="1"/>
  <c r="N2034" i="4"/>
  <c r="J2034" i="6" s="1"/>
  <c r="B2034" i="8" s="1"/>
  <c r="M2034" i="4"/>
  <c r="H2034" i="6" s="1"/>
  <c r="L2034" i="4"/>
  <c r="I2034" i="6" s="1"/>
  <c r="K2034" i="4"/>
  <c r="J2034" i="4"/>
  <c r="I2034" i="4"/>
  <c r="O2033" i="4"/>
  <c r="N2033" i="4"/>
  <c r="M2033" i="4"/>
  <c r="L2033" i="4"/>
  <c r="K2033" i="4"/>
  <c r="J2033" i="4"/>
  <c r="I2033" i="4"/>
  <c r="O2032" i="4"/>
  <c r="K2032" i="6" s="1"/>
  <c r="N2032" i="4"/>
  <c r="J2032" i="6" s="1"/>
  <c r="B2032" i="8" s="1"/>
  <c r="M2032" i="4"/>
  <c r="L2032" i="4"/>
  <c r="K2032" i="4"/>
  <c r="J2032" i="4"/>
  <c r="I2032" i="4"/>
  <c r="O2031" i="4"/>
  <c r="K2031" i="6" s="1"/>
  <c r="N2031" i="4"/>
  <c r="J2031" i="6" s="1"/>
  <c r="M2031" i="4"/>
  <c r="H2031" i="6" s="1"/>
  <c r="L2031" i="4"/>
  <c r="K2031" i="4"/>
  <c r="G2031" i="6" s="1"/>
  <c r="J2031" i="4"/>
  <c r="F2031" i="6" s="1"/>
  <c r="I2031" i="4"/>
  <c r="E2031" i="6" s="1"/>
  <c r="O2030" i="4"/>
  <c r="K2030" i="6" s="1"/>
  <c r="N2030" i="4"/>
  <c r="M2030" i="4"/>
  <c r="H2030" i="6" s="1"/>
  <c r="L2030" i="4"/>
  <c r="K2030" i="4"/>
  <c r="G2030" i="6" s="1"/>
  <c r="J2030" i="4"/>
  <c r="F2030" i="6" s="1"/>
  <c r="I2030" i="4"/>
  <c r="E2030" i="6" s="1"/>
  <c r="O2029" i="4"/>
  <c r="N2029" i="4"/>
  <c r="M2029" i="4"/>
  <c r="L2029" i="4"/>
  <c r="K2029" i="4"/>
  <c r="J2029" i="4"/>
  <c r="I2029" i="4"/>
  <c r="O2028" i="4"/>
  <c r="N2028" i="4"/>
  <c r="J2028" i="6" s="1"/>
  <c r="M2028" i="4"/>
  <c r="H2028" i="6" s="1"/>
  <c r="L2028" i="4"/>
  <c r="I2028" i="6" s="1"/>
  <c r="K2028" i="4"/>
  <c r="G2028" i="6" s="1"/>
  <c r="J2028" i="4"/>
  <c r="F2028" i="6" s="1"/>
  <c r="I2028" i="4"/>
  <c r="O2027" i="4"/>
  <c r="N2027" i="4"/>
  <c r="J2027" i="6" s="1"/>
  <c r="M2027" i="4"/>
  <c r="L2027" i="4"/>
  <c r="K2027" i="4"/>
  <c r="J2027" i="4"/>
  <c r="I2027" i="4"/>
  <c r="O2026" i="4"/>
  <c r="K2026" i="6" s="1"/>
  <c r="N2026" i="4"/>
  <c r="M2026" i="4"/>
  <c r="H2026" i="6" s="1"/>
  <c r="L2026" i="4"/>
  <c r="I2026" i="6" s="1"/>
  <c r="K2026" i="4"/>
  <c r="G2026" i="6" s="1"/>
  <c r="J2026" i="4"/>
  <c r="I2026" i="4"/>
  <c r="E2026" i="6" s="1"/>
  <c r="O2025" i="4"/>
  <c r="N2025" i="4"/>
  <c r="M2025" i="4"/>
  <c r="L2025" i="4"/>
  <c r="K2025" i="4"/>
  <c r="J2025" i="4"/>
  <c r="I2025" i="4"/>
  <c r="O2024" i="4"/>
  <c r="K2024" i="6" s="1"/>
  <c r="N2024" i="4"/>
  <c r="J2024" i="6" s="1"/>
  <c r="B2024" i="8" s="1"/>
  <c r="M2024" i="4"/>
  <c r="L2024" i="4"/>
  <c r="I2024" i="6" s="1"/>
  <c r="K2024" i="4"/>
  <c r="J2024" i="4"/>
  <c r="I2024" i="4"/>
  <c r="O2023" i="4"/>
  <c r="K2023" i="6" s="1"/>
  <c r="N2023" i="4"/>
  <c r="J2023" i="6" s="1"/>
  <c r="M2023" i="4"/>
  <c r="H2023" i="6" s="1"/>
  <c r="L2023" i="4"/>
  <c r="K2023" i="4"/>
  <c r="G2023" i="6" s="1"/>
  <c r="J2023" i="4"/>
  <c r="F2023" i="6" s="1"/>
  <c r="I2023" i="4"/>
  <c r="E2023" i="6" s="1"/>
  <c r="O2022" i="4"/>
  <c r="K2022" i="6" s="1"/>
  <c r="N2022" i="4"/>
  <c r="M2022" i="4"/>
  <c r="L2022" i="4"/>
  <c r="I2022" i="6" s="1"/>
  <c r="K2022" i="4"/>
  <c r="G2022" i="6" s="1"/>
  <c r="J2022" i="4"/>
  <c r="I2022" i="4"/>
  <c r="E2022" i="6" s="1"/>
  <c r="O2021" i="4"/>
  <c r="N2021" i="4"/>
  <c r="J2021" i="6" s="1"/>
  <c r="M2021" i="4"/>
  <c r="H2021" i="6" s="1"/>
  <c r="L2021" i="4"/>
  <c r="I2021" i="6" s="1"/>
  <c r="K2021" i="4"/>
  <c r="J2021" i="4"/>
  <c r="I2021" i="4"/>
  <c r="O2020" i="4"/>
  <c r="K2020" i="6" s="1"/>
  <c r="N2020" i="4"/>
  <c r="M2020" i="4"/>
  <c r="H2020" i="6" s="1"/>
  <c r="L2020" i="4"/>
  <c r="I2020" i="6" s="1"/>
  <c r="K2020" i="4"/>
  <c r="G2020" i="6" s="1"/>
  <c r="J2020" i="4"/>
  <c r="F2020" i="6" s="1"/>
  <c r="I2020" i="4"/>
  <c r="E2020" i="6" s="1"/>
  <c r="O2019" i="4"/>
  <c r="N2019" i="4"/>
  <c r="J2019" i="6" s="1"/>
  <c r="M2019" i="4"/>
  <c r="H2019" i="6" s="1"/>
  <c r="L2019" i="4"/>
  <c r="K2019" i="4"/>
  <c r="G2019" i="6" s="1"/>
  <c r="J2019" i="4"/>
  <c r="I2019" i="4"/>
  <c r="O2018" i="4"/>
  <c r="K2018" i="6" s="1"/>
  <c r="N2018" i="4"/>
  <c r="M2018" i="4"/>
  <c r="H2018" i="6" s="1"/>
  <c r="L2018" i="4"/>
  <c r="I2018" i="6" s="1"/>
  <c r="K2018" i="4"/>
  <c r="G2018" i="6" s="1"/>
  <c r="J2018" i="4"/>
  <c r="I2018" i="4"/>
  <c r="E2018" i="6" s="1"/>
  <c r="O2017" i="4"/>
  <c r="N2017" i="4"/>
  <c r="J2017" i="6" s="1"/>
  <c r="M2017" i="4"/>
  <c r="H2017" i="6" s="1"/>
  <c r="L2017" i="4"/>
  <c r="K2017" i="4"/>
  <c r="J2017" i="4"/>
  <c r="I2017" i="4"/>
  <c r="E2017" i="6" s="1"/>
  <c r="O2016" i="4"/>
  <c r="N2016" i="4"/>
  <c r="M2016" i="4"/>
  <c r="L2016" i="4"/>
  <c r="K2016" i="4"/>
  <c r="J2016" i="4"/>
  <c r="I2016" i="4"/>
  <c r="O2015" i="4"/>
  <c r="K2015" i="6" s="1"/>
  <c r="N2015" i="4"/>
  <c r="J2015" i="6" s="1"/>
  <c r="M2015" i="4"/>
  <c r="H2015" i="6" s="1"/>
  <c r="L2015" i="4"/>
  <c r="K2015" i="4"/>
  <c r="G2015" i="6" s="1"/>
  <c r="J2015" i="4"/>
  <c r="F2015" i="6" s="1"/>
  <c r="I2015" i="4"/>
  <c r="E2015" i="6" s="1"/>
  <c r="O2014" i="4"/>
  <c r="N2014" i="4"/>
  <c r="M2014" i="4"/>
  <c r="L2014" i="4"/>
  <c r="K2014" i="4"/>
  <c r="J2014" i="4"/>
  <c r="I2014" i="4"/>
  <c r="O2013" i="4"/>
  <c r="N2013" i="4"/>
  <c r="J2013" i="6" s="1"/>
  <c r="M2013" i="4"/>
  <c r="H2013" i="6" s="1"/>
  <c r="L2013" i="4"/>
  <c r="K2013" i="4"/>
  <c r="G2013" i="6" s="1"/>
  <c r="J2013" i="4"/>
  <c r="F2013" i="6" s="1"/>
  <c r="I2013" i="4"/>
  <c r="O2012" i="4"/>
  <c r="K2012" i="6" s="1"/>
  <c r="N2012" i="4"/>
  <c r="M2012" i="4"/>
  <c r="H2012" i="6" s="1"/>
  <c r="L2012" i="4"/>
  <c r="I2012" i="6" s="1"/>
  <c r="K2012" i="4"/>
  <c r="G2012" i="6" s="1"/>
  <c r="J2012" i="4"/>
  <c r="F2012" i="6" s="1"/>
  <c r="I2012" i="4"/>
  <c r="E2012" i="6" s="1"/>
  <c r="O2011" i="4"/>
  <c r="N2011" i="4"/>
  <c r="J2011" i="6" s="1"/>
  <c r="M2011" i="4"/>
  <c r="L2011" i="4"/>
  <c r="K2011" i="4"/>
  <c r="G2011" i="6" s="1"/>
  <c r="J2011" i="4"/>
  <c r="F2011" i="6" s="1"/>
  <c r="I2011" i="4"/>
  <c r="O2010" i="4"/>
  <c r="K2010" i="6" s="1"/>
  <c r="N2010" i="4"/>
  <c r="M2010" i="4"/>
  <c r="H2010" i="6" s="1"/>
  <c r="L2010" i="4"/>
  <c r="I2010" i="6" s="1"/>
  <c r="K2010" i="4"/>
  <c r="G2010" i="6" s="1"/>
  <c r="J2010" i="4"/>
  <c r="I2010" i="4"/>
  <c r="E2010" i="6" s="1"/>
  <c r="O2009" i="4"/>
  <c r="K2009" i="6" s="1"/>
  <c r="N2009" i="4"/>
  <c r="J2009" i="6" s="1"/>
  <c r="M2009" i="4"/>
  <c r="L2009" i="4"/>
  <c r="K2009" i="4"/>
  <c r="J2009" i="4"/>
  <c r="I2009" i="4"/>
  <c r="E2009" i="6" s="1"/>
  <c r="O2008" i="4"/>
  <c r="K2008" i="6" s="1"/>
  <c r="N2008" i="4"/>
  <c r="J2008" i="6" s="1"/>
  <c r="B2008" i="8" s="1"/>
  <c r="M2008" i="4"/>
  <c r="L2008" i="4"/>
  <c r="I2008" i="6" s="1"/>
  <c r="K2008" i="4"/>
  <c r="J2008" i="4"/>
  <c r="I2008" i="4"/>
  <c r="O2007" i="4"/>
  <c r="K2007" i="6" s="1"/>
  <c r="N2007" i="4"/>
  <c r="J2007" i="6" s="1"/>
  <c r="M2007" i="4"/>
  <c r="H2007" i="6" s="1"/>
  <c r="L2007" i="4"/>
  <c r="K2007" i="4"/>
  <c r="G2007" i="6" s="1"/>
  <c r="J2007" i="4"/>
  <c r="F2007" i="6" s="1"/>
  <c r="I2007" i="4"/>
  <c r="E2007" i="6" s="1"/>
  <c r="O2006" i="4"/>
  <c r="K2006" i="6" s="1"/>
  <c r="N2006" i="4"/>
  <c r="M2006" i="4"/>
  <c r="L2006" i="4"/>
  <c r="I2006" i="6" s="1"/>
  <c r="K2006" i="4"/>
  <c r="G2006" i="6" s="1"/>
  <c r="J2006" i="4"/>
  <c r="I2006" i="4"/>
  <c r="E2006" i="6" s="1"/>
  <c r="O2005" i="4"/>
  <c r="N2005" i="4"/>
  <c r="M2005" i="4"/>
  <c r="L2005" i="4"/>
  <c r="K2005" i="4"/>
  <c r="J2005" i="4"/>
  <c r="I2005" i="4"/>
  <c r="O2004" i="4"/>
  <c r="K2004" i="6" s="1"/>
  <c r="N2004" i="4"/>
  <c r="M2004" i="4"/>
  <c r="H2004" i="6" s="1"/>
  <c r="L2004" i="4"/>
  <c r="I2004" i="6" s="1"/>
  <c r="K2004" i="4"/>
  <c r="G2004" i="6" s="1"/>
  <c r="J2004" i="4"/>
  <c r="F2004" i="6" s="1"/>
  <c r="I2004" i="4"/>
  <c r="E2004" i="6" s="1"/>
  <c r="O2003" i="4"/>
  <c r="N2003" i="4"/>
  <c r="M2003" i="4"/>
  <c r="L2003" i="4"/>
  <c r="K2003" i="4"/>
  <c r="J2003" i="4"/>
  <c r="I2003" i="4"/>
  <c r="O2002" i="4"/>
  <c r="K2002" i="6" s="1"/>
  <c r="N2002" i="4"/>
  <c r="M2002" i="4"/>
  <c r="H2002" i="6" s="1"/>
  <c r="L2002" i="4"/>
  <c r="I2002" i="6" s="1"/>
  <c r="K2002" i="4"/>
  <c r="G2002" i="6" s="1"/>
  <c r="J2002" i="4"/>
  <c r="I2002" i="4"/>
  <c r="E2002" i="6" s="1"/>
  <c r="O2001" i="4"/>
  <c r="N2001" i="4"/>
  <c r="M2001" i="4"/>
  <c r="L2001" i="4"/>
  <c r="K2001" i="4"/>
  <c r="J2001" i="4"/>
  <c r="I2001" i="4"/>
  <c r="O2000" i="4"/>
  <c r="K2000" i="6" s="1"/>
  <c r="N2000" i="4"/>
  <c r="M2000" i="4"/>
  <c r="L2000" i="4"/>
  <c r="I2000" i="6" s="1"/>
  <c r="K2000" i="4"/>
  <c r="J2000" i="4"/>
  <c r="F2000" i="6" s="1"/>
  <c r="I2000" i="4"/>
  <c r="O1999" i="4"/>
  <c r="K1999" i="6" s="1"/>
  <c r="N1999" i="4"/>
  <c r="J1999" i="6" s="1"/>
  <c r="M1999" i="4"/>
  <c r="H1999" i="6" s="1"/>
  <c r="L1999" i="4"/>
  <c r="K1999" i="4"/>
  <c r="G1999" i="6" s="1"/>
  <c r="J1999" i="4"/>
  <c r="F1999" i="6" s="1"/>
  <c r="I1999" i="4"/>
  <c r="E1999" i="6" s="1"/>
  <c r="O1998" i="4"/>
  <c r="N1998" i="4"/>
  <c r="M1998" i="4"/>
  <c r="H1998" i="6" s="1"/>
  <c r="L1998" i="4"/>
  <c r="I1998" i="6" s="1"/>
  <c r="K1998" i="4"/>
  <c r="G1998" i="6" s="1"/>
  <c r="J1998" i="4"/>
  <c r="I1998" i="4"/>
  <c r="O1997" i="4"/>
  <c r="N1997" i="4"/>
  <c r="J1997" i="6" s="1"/>
  <c r="M1997" i="4"/>
  <c r="L1997" i="4"/>
  <c r="K1997" i="4"/>
  <c r="J1997" i="4"/>
  <c r="I1997" i="4"/>
  <c r="O1996" i="4"/>
  <c r="K1996" i="6" s="1"/>
  <c r="N1996" i="4"/>
  <c r="M1996" i="4"/>
  <c r="H1996" i="6" s="1"/>
  <c r="L1996" i="4"/>
  <c r="I1996" i="6" s="1"/>
  <c r="K1996" i="4"/>
  <c r="G1996" i="6" s="1"/>
  <c r="J1996" i="4"/>
  <c r="F1996" i="6" s="1"/>
  <c r="I1996" i="4"/>
  <c r="E1996" i="6" s="1"/>
  <c r="O1995" i="4"/>
  <c r="N1995" i="4"/>
  <c r="M1995" i="4"/>
  <c r="L1995" i="4"/>
  <c r="K1995" i="4"/>
  <c r="J1995" i="4"/>
  <c r="I1995" i="4"/>
  <c r="O1994" i="4"/>
  <c r="K1994" i="6" s="1"/>
  <c r="N1994" i="4"/>
  <c r="M1994" i="4"/>
  <c r="H1994" i="6" s="1"/>
  <c r="L1994" i="4"/>
  <c r="I1994" i="6" s="1"/>
  <c r="K1994" i="4"/>
  <c r="G1994" i="6" s="1"/>
  <c r="J1994" i="4"/>
  <c r="I1994" i="4"/>
  <c r="E1994" i="6" s="1"/>
  <c r="O1993" i="4"/>
  <c r="N1993" i="4"/>
  <c r="M1993" i="4"/>
  <c r="L1993" i="4"/>
  <c r="K1993" i="4"/>
  <c r="J1993" i="4"/>
  <c r="I1993" i="4"/>
  <c r="O1992" i="4"/>
  <c r="K1992" i="6" s="1"/>
  <c r="N1992" i="4"/>
  <c r="J1992" i="6" s="1"/>
  <c r="B1992" i="8" s="1"/>
  <c r="M1992" i="4"/>
  <c r="L1992" i="4"/>
  <c r="I1992" i="6" s="1"/>
  <c r="K1992" i="4"/>
  <c r="J1992" i="4"/>
  <c r="I1992" i="4"/>
  <c r="O1991" i="4"/>
  <c r="K1991" i="6" s="1"/>
  <c r="N1991" i="4"/>
  <c r="J1991" i="6" s="1"/>
  <c r="M1991" i="4"/>
  <c r="H1991" i="6" s="1"/>
  <c r="L1991" i="4"/>
  <c r="K1991" i="4"/>
  <c r="G1991" i="6" s="1"/>
  <c r="J1991" i="4"/>
  <c r="F1991" i="6" s="1"/>
  <c r="I1991" i="4"/>
  <c r="E1991" i="6" s="1"/>
  <c r="O1990" i="4"/>
  <c r="K1990" i="6" s="1"/>
  <c r="N1990" i="4"/>
  <c r="M1990" i="4"/>
  <c r="L1990" i="4"/>
  <c r="I1990" i="6" s="1"/>
  <c r="K1990" i="4"/>
  <c r="G1990" i="6" s="1"/>
  <c r="J1990" i="4"/>
  <c r="I1990" i="4"/>
  <c r="E1990" i="6" s="1"/>
  <c r="O1989" i="4"/>
  <c r="N1989" i="4"/>
  <c r="J1989" i="6" s="1"/>
  <c r="M1989" i="4"/>
  <c r="H1989" i="6" s="1"/>
  <c r="L1989" i="4"/>
  <c r="I1989" i="6" s="1"/>
  <c r="K1989" i="4"/>
  <c r="J1989" i="4"/>
  <c r="I1989" i="4"/>
  <c r="O1988" i="4"/>
  <c r="K1988" i="6" s="1"/>
  <c r="N1988" i="4"/>
  <c r="M1988" i="4"/>
  <c r="H1988" i="6" s="1"/>
  <c r="L1988" i="4"/>
  <c r="I1988" i="6" s="1"/>
  <c r="K1988" i="4"/>
  <c r="G1988" i="6" s="1"/>
  <c r="J1988" i="4"/>
  <c r="F1988" i="6" s="1"/>
  <c r="I1988" i="4"/>
  <c r="E1988" i="6" s="1"/>
  <c r="O1987" i="4"/>
  <c r="N1987" i="4"/>
  <c r="J1987" i="6" s="1"/>
  <c r="M1987" i="4"/>
  <c r="H1987" i="6" s="1"/>
  <c r="L1987" i="4"/>
  <c r="K1987" i="4"/>
  <c r="G1987" i="6" s="1"/>
  <c r="J1987" i="4"/>
  <c r="I1987" i="4"/>
  <c r="O1986" i="4"/>
  <c r="K1986" i="6" s="1"/>
  <c r="N1986" i="4"/>
  <c r="M1986" i="4"/>
  <c r="H1986" i="6" s="1"/>
  <c r="L1986" i="4"/>
  <c r="I1986" i="6" s="1"/>
  <c r="K1986" i="4"/>
  <c r="G1986" i="6" s="1"/>
  <c r="J1986" i="4"/>
  <c r="I1986" i="4"/>
  <c r="E1986" i="6" s="1"/>
  <c r="O1985" i="4"/>
  <c r="N1985" i="4"/>
  <c r="J1985" i="6" s="1"/>
  <c r="M1985" i="4"/>
  <c r="H1985" i="6" s="1"/>
  <c r="L1985" i="4"/>
  <c r="K1985" i="4"/>
  <c r="J1985" i="4"/>
  <c r="I1985" i="4"/>
  <c r="E1985" i="6" s="1"/>
  <c r="O1984" i="4"/>
  <c r="N1984" i="4"/>
  <c r="M1984" i="4"/>
  <c r="L1984" i="4"/>
  <c r="K1984" i="4"/>
  <c r="J1984" i="4"/>
  <c r="I1984" i="4"/>
  <c r="O1983" i="4"/>
  <c r="K1983" i="6" s="1"/>
  <c r="N1983" i="4"/>
  <c r="J1983" i="6" s="1"/>
  <c r="M1983" i="4"/>
  <c r="H1983" i="6" s="1"/>
  <c r="L1983" i="4"/>
  <c r="K1983" i="4"/>
  <c r="G1983" i="6" s="1"/>
  <c r="J1983" i="4"/>
  <c r="F1983" i="6" s="1"/>
  <c r="I1983" i="4"/>
  <c r="E1983" i="6" s="1"/>
  <c r="O1982" i="4"/>
  <c r="N1982" i="4"/>
  <c r="M1982" i="4"/>
  <c r="L1982" i="4"/>
  <c r="K1982" i="4"/>
  <c r="J1982" i="4"/>
  <c r="I1982" i="4"/>
  <c r="O1981" i="4"/>
  <c r="N1981" i="4"/>
  <c r="J1981" i="6" s="1"/>
  <c r="M1981" i="4"/>
  <c r="H1981" i="6" s="1"/>
  <c r="L1981" i="4"/>
  <c r="K1981" i="4"/>
  <c r="G1981" i="6" s="1"/>
  <c r="J1981" i="4"/>
  <c r="F1981" i="6" s="1"/>
  <c r="I1981" i="4"/>
  <c r="O1980" i="4"/>
  <c r="K1980" i="6" s="1"/>
  <c r="N1980" i="4"/>
  <c r="M1980" i="4"/>
  <c r="H1980" i="6" s="1"/>
  <c r="L1980" i="4"/>
  <c r="I1980" i="6" s="1"/>
  <c r="K1980" i="4"/>
  <c r="G1980" i="6" s="1"/>
  <c r="J1980" i="4"/>
  <c r="F1980" i="6" s="1"/>
  <c r="I1980" i="4"/>
  <c r="E1980" i="6" s="1"/>
  <c r="O1979" i="4"/>
  <c r="N1979" i="4"/>
  <c r="J1979" i="6" s="1"/>
  <c r="M1979" i="4"/>
  <c r="L1979" i="4"/>
  <c r="K1979" i="4"/>
  <c r="G1979" i="6" s="1"/>
  <c r="J1979" i="4"/>
  <c r="F1979" i="6" s="1"/>
  <c r="I1979" i="4"/>
  <c r="O1978" i="4"/>
  <c r="K1978" i="6" s="1"/>
  <c r="N1978" i="4"/>
  <c r="M1978" i="4"/>
  <c r="H1978" i="6" s="1"/>
  <c r="L1978" i="4"/>
  <c r="I1978" i="6" s="1"/>
  <c r="K1978" i="4"/>
  <c r="G1978" i="6" s="1"/>
  <c r="J1978" i="4"/>
  <c r="I1978" i="4"/>
  <c r="E1978" i="6" s="1"/>
  <c r="O1977" i="4"/>
  <c r="K1977" i="6" s="1"/>
  <c r="N1977" i="4"/>
  <c r="J1977" i="6" s="1"/>
  <c r="M1977" i="4"/>
  <c r="L1977" i="4"/>
  <c r="K1977" i="4"/>
  <c r="J1977" i="4"/>
  <c r="I1977" i="4"/>
  <c r="E1977" i="6" s="1"/>
  <c r="O1976" i="4"/>
  <c r="K1976" i="6" s="1"/>
  <c r="N1976" i="4"/>
  <c r="J1976" i="6" s="1"/>
  <c r="B1976" i="8" s="1"/>
  <c r="M1976" i="4"/>
  <c r="L1976" i="4"/>
  <c r="I1976" i="6" s="1"/>
  <c r="K1976" i="4"/>
  <c r="J1976" i="4"/>
  <c r="I1976" i="4"/>
  <c r="O1975" i="4"/>
  <c r="K1975" i="6" s="1"/>
  <c r="N1975" i="4"/>
  <c r="J1975" i="6" s="1"/>
  <c r="M1975" i="4"/>
  <c r="H1975" i="6" s="1"/>
  <c r="L1975" i="4"/>
  <c r="K1975" i="4"/>
  <c r="G1975" i="6" s="1"/>
  <c r="J1975" i="4"/>
  <c r="F1975" i="6" s="1"/>
  <c r="I1975" i="4"/>
  <c r="E1975" i="6" s="1"/>
  <c r="O1974" i="4"/>
  <c r="K1974" i="6" s="1"/>
  <c r="N1974" i="4"/>
  <c r="M1974" i="4"/>
  <c r="H1974" i="6" s="1"/>
  <c r="L1974" i="4"/>
  <c r="I1974" i="6" s="1"/>
  <c r="K1974" i="4"/>
  <c r="G1974" i="6" s="1"/>
  <c r="J1974" i="4"/>
  <c r="I1974" i="4"/>
  <c r="E1974" i="6" s="1"/>
  <c r="O1973" i="4"/>
  <c r="N1973" i="4"/>
  <c r="M1973" i="4"/>
  <c r="L1973" i="4"/>
  <c r="K1973" i="4"/>
  <c r="J1973" i="4"/>
  <c r="F1973" i="6" s="1"/>
  <c r="I1973" i="4"/>
  <c r="O1972" i="4"/>
  <c r="K1972" i="6" s="1"/>
  <c r="N1972" i="4"/>
  <c r="M1972" i="4"/>
  <c r="H1972" i="6" s="1"/>
  <c r="L1972" i="4"/>
  <c r="I1972" i="6" s="1"/>
  <c r="K1972" i="4"/>
  <c r="G1972" i="6" s="1"/>
  <c r="J1972" i="4"/>
  <c r="F1972" i="6" s="1"/>
  <c r="I1972" i="4"/>
  <c r="E1972" i="6" s="1"/>
  <c r="O1971" i="4"/>
  <c r="N1971" i="4"/>
  <c r="M1971" i="4"/>
  <c r="L1971" i="4"/>
  <c r="K1971" i="4"/>
  <c r="J1971" i="4"/>
  <c r="I1971" i="4"/>
  <c r="O1970" i="4"/>
  <c r="K1970" i="6" s="1"/>
  <c r="N1970" i="4"/>
  <c r="M1970" i="4"/>
  <c r="H1970" i="6" s="1"/>
  <c r="L1970" i="4"/>
  <c r="I1970" i="6" s="1"/>
  <c r="K1970" i="4"/>
  <c r="G1970" i="6" s="1"/>
  <c r="J1970" i="4"/>
  <c r="I1970" i="4"/>
  <c r="E1970" i="6" s="1"/>
  <c r="O1969" i="4"/>
  <c r="N1969" i="4"/>
  <c r="M1969" i="4"/>
  <c r="L1969" i="4"/>
  <c r="K1969" i="4"/>
  <c r="J1969" i="4"/>
  <c r="I1969" i="4"/>
  <c r="O1968" i="4"/>
  <c r="K1968" i="6" s="1"/>
  <c r="N1968" i="4"/>
  <c r="M1968" i="4"/>
  <c r="L1968" i="4"/>
  <c r="I1968" i="6" s="1"/>
  <c r="K1968" i="4"/>
  <c r="J1968" i="4"/>
  <c r="F1968" i="6" s="1"/>
  <c r="I1968" i="4"/>
  <c r="O1967" i="4"/>
  <c r="K1967" i="6" s="1"/>
  <c r="N1967" i="4"/>
  <c r="J1967" i="6" s="1"/>
  <c r="M1967" i="4"/>
  <c r="H1967" i="6" s="1"/>
  <c r="L1967" i="4"/>
  <c r="K1967" i="4"/>
  <c r="G1967" i="6" s="1"/>
  <c r="J1967" i="4"/>
  <c r="F1967" i="6" s="1"/>
  <c r="I1967" i="4"/>
  <c r="E1967" i="6" s="1"/>
  <c r="O1966" i="4"/>
  <c r="K1966" i="6" s="1"/>
  <c r="N1966" i="4"/>
  <c r="M1966" i="4"/>
  <c r="H1966" i="6" s="1"/>
  <c r="L1966" i="4"/>
  <c r="I1966" i="6" s="1"/>
  <c r="K1966" i="4"/>
  <c r="G1966" i="6" s="1"/>
  <c r="J1966" i="4"/>
  <c r="I1966" i="4"/>
  <c r="E1966" i="6" s="1"/>
  <c r="O1965" i="4"/>
  <c r="N1965" i="4"/>
  <c r="J1965" i="6" s="1"/>
  <c r="M1965" i="4"/>
  <c r="L1965" i="4"/>
  <c r="I1965" i="6" s="1"/>
  <c r="K1965" i="4"/>
  <c r="G1965" i="6" s="1"/>
  <c r="J1965" i="4"/>
  <c r="F1965" i="6" s="1"/>
  <c r="I1965" i="4"/>
  <c r="O1964" i="4"/>
  <c r="K1964" i="6" s="1"/>
  <c r="N1964" i="4"/>
  <c r="M1964" i="4"/>
  <c r="L1964" i="4"/>
  <c r="K1964" i="4"/>
  <c r="J1964" i="4"/>
  <c r="I1964" i="4"/>
  <c r="O1963" i="4"/>
  <c r="N1963" i="4"/>
  <c r="M1963" i="4"/>
  <c r="H1963" i="6" s="1"/>
  <c r="L1963" i="4"/>
  <c r="I1963" i="6" s="1"/>
  <c r="K1963" i="4"/>
  <c r="G1963" i="6" s="1"/>
  <c r="J1963" i="4"/>
  <c r="I1963" i="4"/>
  <c r="O1962" i="4"/>
  <c r="K1962" i="6" s="1"/>
  <c r="N1962" i="4"/>
  <c r="M1962" i="4"/>
  <c r="H1962" i="6" s="1"/>
  <c r="L1962" i="4"/>
  <c r="I1962" i="6" s="1"/>
  <c r="K1962" i="4"/>
  <c r="G1962" i="6" s="1"/>
  <c r="J1962" i="4"/>
  <c r="I1962" i="4"/>
  <c r="E1962" i="6" s="1"/>
  <c r="O1961" i="4"/>
  <c r="K1961" i="6" s="1"/>
  <c r="N1961" i="4"/>
  <c r="M1961" i="4"/>
  <c r="L1961" i="4"/>
  <c r="K1961" i="4"/>
  <c r="J1961" i="4"/>
  <c r="I1961" i="4"/>
  <c r="O1960" i="4"/>
  <c r="N1960" i="4"/>
  <c r="J1960" i="6" s="1"/>
  <c r="M1960" i="4"/>
  <c r="L1960" i="4"/>
  <c r="I1960" i="6" s="1"/>
  <c r="K1960" i="4"/>
  <c r="J1960" i="4"/>
  <c r="F1960" i="6" s="1"/>
  <c r="I1960" i="4"/>
  <c r="E1960" i="6" s="1"/>
  <c r="O1959" i="4"/>
  <c r="K1959" i="6" s="1"/>
  <c r="N1959" i="4"/>
  <c r="J1959" i="6" s="1"/>
  <c r="M1959" i="4"/>
  <c r="H1959" i="6" s="1"/>
  <c r="L1959" i="4"/>
  <c r="K1959" i="4"/>
  <c r="G1959" i="6" s="1"/>
  <c r="J1959" i="4"/>
  <c r="F1959" i="6" s="1"/>
  <c r="I1959" i="4"/>
  <c r="E1959" i="6" s="1"/>
  <c r="O1958" i="4"/>
  <c r="N1958" i="4"/>
  <c r="M1958" i="4"/>
  <c r="L1958" i="4"/>
  <c r="K1958" i="4"/>
  <c r="J1958" i="4"/>
  <c r="I1958" i="4"/>
  <c r="O1957" i="4"/>
  <c r="N1957" i="4"/>
  <c r="M1957" i="4"/>
  <c r="H1957" i="6" s="1"/>
  <c r="L1957" i="4"/>
  <c r="I1957" i="6" s="1"/>
  <c r="K1957" i="4"/>
  <c r="G1957" i="6" s="1"/>
  <c r="J1957" i="4"/>
  <c r="I1957" i="4"/>
  <c r="O1956" i="4"/>
  <c r="N1956" i="4"/>
  <c r="J1956" i="6" s="1"/>
  <c r="M1956" i="4"/>
  <c r="H1956" i="6" s="1"/>
  <c r="L1956" i="4"/>
  <c r="I1956" i="6" s="1"/>
  <c r="K1956" i="4"/>
  <c r="J1956" i="4"/>
  <c r="F1956" i="6" s="1"/>
  <c r="I1956" i="4"/>
  <c r="E1956" i="6" s="1"/>
  <c r="O1955" i="4"/>
  <c r="N1955" i="4"/>
  <c r="M1955" i="4"/>
  <c r="L1955" i="4"/>
  <c r="K1955" i="4"/>
  <c r="J1955" i="4"/>
  <c r="I1955" i="4"/>
  <c r="O1954" i="4"/>
  <c r="K1954" i="6" s="1"/>
  <c r="N1954" i="4"/>
  <c r="M1954" i="4"/>
  <c r="H1954" i="6" s="1"/>
  <c r="L1954" i="4"/>
  <c r="I1954" i="6" s="1"/>
  <c r="K1954" i="4"/>
  <c r="G1954" i="6" s="1"/>
  <c r="J1954" i="4"/>
  <c r="I1954" i="4"/>
  <c r="E1954" i="6" s="1"/>
  <c r="O1953" i="4"/>
  <c r="N1953" i="4"/>
  <c r="J1953" i="6" s="1"/>
  <c r="M1953" i="4"/>
  <c r="H1953" i="6" s="1"/>
  <c r="L1953" i="4"/>
  <c r="K1953" i="4"/>
  <c r="J1953" i="4"/>
  <c r="I1953" i="4"/>
  <c r="E1953" i="6" s="1"/>
  <c r="O1952" i="4"/>
  <c r="K1952" i="6" s="1"/>
  <c r="N1952" i="4"/>
  <c r="J1952" i="6" s="1"/>
  <c r="B1952" i="8" s="1"/>
  <c r="M1952" i="4"/>
  <c r="L1952" i="4"/>
  <c r="K1952" i="4"/>
  <c r="J1952" i="4"/>
  <c r="I1952" i="4"/>
  <c r="O1951" i="4"/>
  <c r="K1951" i="6" s="1"/>
  <c r="N1951" i="4"/>
  <c r="J1951" i="6" s="1"/>
  <c r="M1951" i="4"/>
  <c r="H1951" i="6" s="1"/>
  <c r="L1951" i="4"/>
  <c r="K1951" i="4"/>
  <c r="G1951" i="6" s="1"/>
  <c r="J1951" i="4"/>
  <c r="F1951" i="6" s="1"/>
  <c r="I1951" i="4"/>
  <c r="E1951" i="6" s="1"/>
  <c r="O1950" i="4"/>
  <c r="K1950" i="6" s="1"/>
  <c r="N1950" i="4"/>
  <c r="M1950" i="4"/>
  <c r="H1950" i="6" s="1"/>
  <c r="L1950" i="4"/>
  <c r="I1950" i="6" s="1"/>
  <c r="K1950" i="4"/>
  <c r="J1950" i="4"/>
  <c r="I1950" i="4"/>
  <c r="E1950" i="6" s="1"/>
  <c r="O1949" i="4"/>
  <c r="N1949" i="4"/>
  <c r="M1949" i="4"/>
  <c r="L1949" i="4"/>
  <c r="K1949" i="4"/>
  <c r="J1949" i="4"/>
  <c r="I1949" i="4"/>
  <c r="O1948" i="4"/>
  <c r="N1948" i="4"/>
  <c r="J1948" i="6" s="1"/>
  <c r="M1948" i="4"/>
  <c r="H1948" i="6" s="1"/>
  <c r="L1948" i="4"/>
  <c r="K1948" i="4"/>
  <c r="G1948" i="6" s="1"/>
  <c r="J1948" i="4"/>
  <c r="F1948" i="6" s="1"/>
  <c r="I1948" i="4"/>
  <c r="O1947" i="4"/>
  <c r="N1947" i="4"/>
  <c r="M1947" i="4"/>
  <c r="L1947" i="4"/>
  <c r="K1947" i="4"/>
  <c r="J1947" i="4"/>
  <c r="I1947" i="4"/>
  <c r="O1946" i="4"/>
  <c r="K1946" i="6" s="1"/>
  <c r="N1946" i="4"/>
  <c r="M1946" i="4"/>
  <c r="H1946" i="6" s="1"/>
  <c r="L1946" i="4"/>
  <c r="I1946" i="6" s="1"/>
  <c r="K1946" i="4"/>
  <c r="G1946" i="6" s="1"/>
  <c r="J1946" i="4"/>
  <c r="I1946" i="4"/>
  <c r="E1946" i="6" s="1"/>
  <c r="O1945" i="4"/>
  <c r="N1945" i="4"/>
  <c r="M1945" i="4"/>
  <c r="H1945" i="6" s="1"/>
  <c r="L1945" i="4"/>
  <c r="K1945" i="4"/>
  <c r="J1945" i="4"/>
  <c r="F1945" i="6" s="1"/>
  <c r="I1945" i="4"/>
  <c r="E1945" i="6" s="1"/>
  <c r="O1944" i="4"/>
  <c r="N1944" i="4"/>
  <c r="J1944" i="6" s="1"/>
  <c r="M1944" i="4"/>
  <c r="L1944" i="4"/>
  <c r="I1944" i="6" s="1"/>
  <c r="K1944" i="4"/>
  <c r="J1944" i="4"/>
  <c r="F1944" i="6" s="1"/>
  <c r="I1944" i="4"/>
  <c r="O1943" i="4"/>
  <c r="K1943" i="6" s="1"/>
  <c r="N1943" i="4"/>
  <c r="J1943" i="6" s="1"/>
  <c r="M1943" i="4"/>
  <c r="H1943" i="6" s="1"/>
  <c r="L1943" i="4"/>
  <c r="K1943" i="4"/>
  <c r="G1943" i="6" s="1"/>
  <c r="J1943" i="4"/>
  <c r="F1943" i="6" s="1"/>
  <c r="I1943" i="4"/>
  <c r="E1943" i="6" s="1"/>
  <c r="O1942" i="4"/>
  <c r="K1942" i="6" s="1"/>
  <c r="N1942" i="4"/>
  <c r="M1942" i="4"/>
  <c r="H1942" i="6" s="1"/>
  <c r="L1942" i="4"/>
  <c r="K1942" i="4"/>
  <c r="G1942" i="6" s="1"/>
  <c r="J1942" i="4"/>
  <c r="I1942" i="4"/>
  <c r="E1942" i="6" s="1"/>
  <c r="O1941" i="4"/>
  <c r="N1941" i="4"/>
  <c r="M1941" i="4"/>
  <c r="L1941" i="4"/>
  <c r="K1941" i="4"/>
  <c r="J1941" i="4"/>
  <c r="I1941" i="4"/>
  <c r="O1940" i="4"/>
  <c r="N1940" i="4"/>
  <c r="J1940" i="6" s="1"/>
  <c r="M1940" i="4"/>
  <c r="H1940" i="6" s="1"/>
  <c r="L1940" i="4"/>
  <c r="I1940" i="6" s="1"/>
  <c r="K1940" i="4"/>
  <c r="G1940" i="6" s="1"/>
  <c r="J1940" i="4"/>
  <c r="F1940" i="6" s="1"/>
  <c r="I1940" i="4"/>
  <c r="E1940" i="6" s="1"/>
  <c r="O1939" i="4"/>
  <c r="N1939" i="4"/>
  <c r="J1939" i="6" s="1"/>
  <c r="M1939" i="4"/>
  <c r="L1939" i="4"/>
  <c r="I1939" i="6" s="1"/>
  <c r="K1939" i="4"/>
  <c r="G1939" i="6" s="1"/>
  <c r="J1939" i="4"/>
  <c r="F1939" i="6" s="1"/>
  <c r="I1939" i="4"/>
  <c r="O1938" i="4"/>
  <c r="K1938" i="6" s="1"/>
  <c r="N1938" i="4"/>
  <c r="M1938" i="4"/>
  <c r="H1938" i="6" s="1"/>
  <c r="L1938" i="4"/>
  <c r="I1938" i="6" s="1"/>
  <c r="K1938" i="4"/>
  <c r="G1938" i="6" s="1"/>
  <c r="J1938" i="4"/>
  <c r="I1938" i="4"/>
  <c r="E1938" i="6" s="1"/>
  <c r="O1937" i="4"/>
  <c r="N1937" i="4"/>
  <c r="J1937" i="6" s="1"/>
  <c r="M1937" i="4"/>
  <c r="H1937" i="6" s="1"/>
  <c r="L1937" i="4"/>
  <c r="K1937" i="4"/>
  <c r="J1937" i="4"/>
  <c r="I1937" i="4"/>
  <c r="O1936" i="4"/>
  <c r="N1936" i="4"/>
  <c r="J1936" i="6" s="1"/>
  <c r="M1936" i="4"/>
  <c r="L1936" i="4"/>
  <c r="K1936" i="4"/>
  <c r="J1936" i="4"/>
  <c r="F1936" i="6" s="1"/>
  <c r="I1936" i="4"/>
  <c r="E1936" i="6" s="1"/>
  <c r="O1935" i="4"/>
  <c r="K1935" i="6" s="1"/>
  <c r="N1935" i="4"/>
  <c r="J1935" i="6" s="1"/>
  <c r="M1935" i="4"/>
  <c r="H1935" i="6" s="1"/>
  <c r="L1935" i="4"/>
  <c r="K1935" i="4"/>
  <c r="G1935" i="6" s="1"/>
  <c r="J1935" i="4"/>
  <c r="F1935" i="6" s="1"/>
  <c r="I1935" i="4"/>
  <c r="E1935" i="6" s="1"/>
  <c r="O1934" i="4"/>
  <c r="K1934" i="6" s="1"/>
  <c r="N1934" i="4"/>
  <c r="M1934" i="4"/>
  <c r="H1934" i="6" s="1"/>
  <c r="L1934" i="4"/>
  <c r="I1934" i="6" s="1"/>
  <c r="K1934" i="4"/>
  <c r="G1934" i="6" s="1"/>
  <c r="J1934" i="4"/>
  <c r="I1934" i="4"/>
  <c r="E1934" i="6" s="1"/>
  <c r="O1933" i="4"/>
  <c r="N1933" i="4"/>
  <c r="J1933" i="6" s="1"/>
  <c r="M1933" i="4"/>
  <c r="L1933" i="4"/>
  <c r="I1933" i="6" s="1"/>
  <c r="K1933" i="4"/>
  <c r="G1933" i="6" s="1"/>
  <c r="J1933" i="4"/>
  <c r="F1933" i="6" s="1"/>
  <c r="I1933" i="4"/>
  <c r="O1932" i="4"/>
  <c r="N1932" i="4"/>
  <c r="J1932" i="6" s="1"/>
  <c r="M1932" i="4"/>
  <c r="L1932" i="4"/>
  <c r="K1932" i="4"/>
  <c r="J1932" i="4"/>
  <c r="I1932" i="4"/>
  <c r="O1931" i="4"/>
  <c r="N1931" i="4"/>
  <c r="M1931" i="4"/>
  <c r="H1931" i="6" s="1"/>
  <c r="L1931" i="4"/>
  <c r="I1931" i="6" s="1"/>
  <c r="K1931" i="4"/>
  <c r="G1931" i="6" s="1"/>
  <c r="J1931" i="4"/>
  <c r="I1931" i="4"/>
  <c r="O1930" i="4"/>
  <c r="K1930" i="6" s="1"/>
  <c r="N1930" i="4"/>
  <c r="M1930" i="4"/>
  <c r="H1930" i="6" s="1"/>
  <c r="L1930" i="4"/>
  <c r="I1930" i="6" s="1"/>
  <c r="K1930" i="4"/>
  <c r="G1930" i="6" s="1"/>
  <c r="J1930" i="4"/>
  <c r="I1930" i="4"/>
  <c r="E1930" i="6" s="1"/>
  <c r="O1929" i="4"/>
  <c r="K1929" i="6" s="1"/>
  <c r="N1929" i="4"/>
  <c r="M1929" i="4"/>
  <c r="L1929" i="4"/>
  <c r="K1929" i="4"/>
  <c r="J1929" i="4"/>
  <c r="I1929" i="4"/>
  <c r="O1928" i="4"/>
  <c r="N1928" i="4"/>
  <c r="J1928" i="6" s="1"/>
  <c r="M1928" i="4"/>
  <c r="L1928" i="4"/>
  <c r="I1928" i="6" s="1"/>
  <c r="K1928" i="4"/>
  <c r="J1928" i="4"/>
  <c r="F1928" i="6" s="1"/>
  <c r="I1928" i="4"/>
  <c r="E1928" i="6" s="1"/>
  <c r="O1927" i="4"/>
  <c r="K1927" i="6" s="1"/>
  <c r="N1927" i="4"/>
  <c r="J1927" i="6" s="1"/>
  <c r="M1927" i="4"/>
  <c r="H1927" i="6" s="1"/>
  <c r="L1927" i="4"/>
  <c r="K1927" i="4"/>
  <c r="G1927" i="6" s="1"/>
  <c r="J1927" i="4"/>
  <c r="F1927" i="6" s="1"/>
  <c r="I1927" i="4"/>
  <c r="E1927" i="6" s="1"/>
  <c r="O1926" i="4"/>
  <c r="K1926" i="6" s="1"/>
  <c r="N1926" i="4"/>
  <c r="M1926" i="4"/>
  <c r="L1926" i="4"/>
  <c r="K1926" i="4"/>
  <c r="J1926" i="4"/>
  <c r="I1926" i="4"/>
  <c r="E1926" i="6" s="1"/>
  <c r="O1925" i="4"/>
  <c r="N1925" i="4"/>
  <c r="M1925" i="4"/>
  <c r="L1925" i="4"/>
  <c r="I1925" i="6" s="1"/>
  <c r="K1925" i="4"/>
  <c r="J1925" i="4"/>
  <c r="I1925" i="4"/>
  <c r="O1924" i="4"/>
  <c r="N1924" i="4"/>
  <c r="J1924" i="6" s="1"/>
  <c r="M1924" i="4"/>
  <c r="H1924" i="6" s="1"/>
  <c r="L1924" i="4"/>
  <c r="I1924" i="6" s="1"/>
  <c r="K1924" i="4"/>
  <c r="J1924" i="4"/>
  <c r="F1924" i="6" s="1"/>
  <c r="I1924" i="4"/>
  <c r="E1924" i="6" s="1"/>
  <c r="O1923" i="4"/>
  <c r="N1923" i="4"/>
  <c r="J1923" i="6" s="1"/>
  <c r="M1923" i="4"/>
  <c r="L1923" i="4"/>
  <c r="I1923" i="6" s="1"/>
  <c r="K1923" i="4"/>
  <c r="J1923" i="4"/>
  <c r="I1923" i="4"/>
  <c r="O1922" i="4"/>
  <c r="K1922" i="6" s="1"/>
  <c r="N1922" i="4"/>
  <c r="M1922" i="4"/>
  <c r="H1922" i="6" s="1"/>
  <c r="L1922" i="4"/>
  <c r="I1922" i="6" s="1"/>
  <c r="K1922" i="4"/>
  <c r="G1922" i="6" s="1"/>
  <c r="J1922" i="4"/>
  <c r="I1922" i="4"/>
  <c r="E1922" i="6" s="1"/>
  <c r="O1921" i="4"/>
  <c r="N1921" i="4"/>
  <c r="J1921" i="6" s="1"/>
  <c r="M1921" i="4"/>
  <c r="H1921" i="6" s="1"/>
  <c r="L1921" i="4"/>
  <c r="K1921" i="4"/>
  <c r="J1921" i="4"/>
  <c r="I1921" i="4"/>
  <c r="E1921" i="6" s="1"/>
  <c r="O1920" i="4"/>
  <c r="K1920" i="6" s="1"/>
  <c r="N1920" i="4"/>
  <c r="J1920" i="6" s="1"/>
  <c r="B1920" i="8" s="1"/>
  <c r="M1920" i="4"/>
  <c r="L1920" i="4"/>
  <c r="K1920" i="4"/>
  <c r="J1920" i="4"/>
  <c r="I1920" i="4"/>
  <c r="O1919" i="4"/>
  <c r="K1919" i="6" s="1"/>
  <c r="N1919" i="4"/>
  <c r="J1919" i="6" s="1"/>
  <c r="M1919" i="4"/>
  <c r="H1919" i="6" s="1"/>
  <c r="L1919" i="4"/>
  <c r="K1919" i="4"/>
  <c r="G1919" i="6" s="1"/>
  <c r="J1919" i="4"/>
  <c r="F1919" i="6" s="1"/>
  <c r="I1919" i="4"/>
  <c r="E1919" i="6" s="1"/>
  <c r="O1918" i="4"/>
  <c r="K1918" i="6" s="1"/>
  <c r="N1918" i="4"/>
  <c r="M1918" i="4"/>
  <c r="H1918" i="6" s="1"/>
  <c r="L1918" i="4"/>
  <c r="I1918" i="6" s="1"/>
  <c r="K1918" i="4"/>
  <c r="J1918" i="4"/>
  <c r="I1918" i="4"/>
  <c r="E1918" i="6" s="1"/>
  <c r="O1917" i="4"/>
  <c r="N1917" i="4"/>
  <c r="J1917" i="6" s="1"/>
  <c r="M1917" i="4"/>
  <c r="L1917" i="4"/>
  <c r="I1917" i="6" s="1"/>
  <c r="K1917" i="4"/>
  <c r="J1917" i="4"/>
  <c r="I1917" i="4"/>
  <c r="O1916" i="4"/>
  <c r="N1916" i="4"/>
  <c r="J1916" i="6" s="1"/>
  <c r="M1916" i="4"/>
  <c r="H1916" i="6" s="1"/>
  <c r="L1916" i="4"/>
  <c r="K1916" i="4"/>
  <c r="G1916" i="6" s="1"/>
  <c r="J1916" i="4"/>
  <c r="F1916" i="6" s="1"/>
  <c r="I1916" i="4"/>
  <c r="O1915" i="4"/>
  <c r="N1915" i="4"/>
  <c r="M1915" i="4"/>
  <c r="L1915" i="4"/>
  <c r="K1915" i="4"/>
  <c r="J1915" i="4"/>
  <c r="I1915" i="4"/>
  <c r="O1914" i="4"/>
  <c r="K1914" i="6" s="1"/>
  <c r="N1914" i="4"/>
  <c r="M1914" i="4"/>
  <c r="H1914" i="6" s="1"/>
  <c r="L1914" i="4"/>
  <c r="I1914" i="6" s="1"/>
  <c r="K1914" i="4"/>
  <c r="G1914" i="6" s="1"/>
  <c r="J1914" i="4"/>
  <c r="I1914" i="4"/>
  <c r="E1914" i="6" s="1"/>
  <c r="O1913" i="4"/>
  <c r="N1913" i="4"/>
  <c r="M1913" i="4"/>
  <c r="L1913" i="4"/>
  <c r="K1913" i="4"/>
  <c r="J1913" i="4"/>
  <c r="I1913" i="4"/>
  <c r="O1912" i="4"/>
  <c r="N1912" i="4"/>
  <c r="J1912" i="6" s="1"/>
  <c r="M1912" i="4"/>
  <c r="L1912" i="4"/>
  <c r="I1912" i="6" s="1"/>
  <c r="K1912" i="4"/>
  <c r="J1912" i="4"/>
  <c r="F1912" i="6" s="1"/>
  <c r="I1912" i="4"/>
  <c r="O1911" i="4"/>
  <c r="K1911" i="6" s="1"/>
  <c r="N1911" i="4"/>
  <c r="J1911" i="6" s="1"/>
  <c r="M1911" i="4"/>
  <c r="H1911" i="6" s="1"/>
  <c r="L1911" i="4"/>
  <c r="K1911" i="4"/>
  <c r="G1911" i="6" s="1"/>
  <c r="J1911" i="4"/>
  <c r="F1911" i="6" s="1"/>
  <c r="I1911" i="4"/>
  <c r="E1911" i="6" s="1"/>
  <c r="O1910" i="4"/>
  <c r="K1910" i="6" s="1"/>
  <c r="N1910" i="4"/>
  <c r="M1910" i="4"/>
  <c r="H1910" i="6" s="1"/>
  <c r="L1910" i="4"/>
  <c r="K1910" i="4"/>
  <c r="G1910" i="6" s="1"/>
  <c r="J1910" i="4"/>
  <c r="I1910" i="4"/>
  <c r="E1910" i="6" s="1"/>
  <c r="O1909" i="4"/>
  <c r="N1909" i="4"/>
  <c r="M1909" i="4"/>
  <c r="L1909" i="4"/>
  <c r="K1909" i="4"/>
  <c r="J1909" i="4"/>
  <c r="I1909" i="4"/>
  <c r="O1908" i="4"/>
  <c r="N1908" i="4"/>
  <c r="J1908" i="6" s="1"/>
  <c r="M1908" i="4"/>
  <c r="H1908" i="6" s="1"/>
  <c r="L1908" i="4"/>
  <c r="I1908" i="6" s="1"/>
  <c r="K1908" i="4"/>
  <c r="G1908" i="6" s="1"/>
  <c r="J1908" i="4"/>
  <c r="F1908" i="6" s="1"/>
  <c r="I1908" i="4"/>
  <c r="E1908" i="6" s="1"/>
  <c r="O1907" i="4"/>
  <c r="N1907" i="4"/>
  <c r="J1907" i="6" s="1"/>
  <c r="M1907" i="4"/>
  <c r="L1907" i="4"/>
  <c r="I1907" i="6" s="1"/>
  <c r="K1907" i="4"/>
  <c r="G1907" i="6" s="1"/>
  <c r="J1907" i="4"/>
  <c r="F1907" i="6" s="1"/>
  <c r="I1907" i="4"/>
  <c r="O1906" i="4"/>
  <c r="K1906" i="6" s="1"/>
  <c r="N1906" i="4"/>
  <c r="M1906" i="4"/>
  <c r="H1906" i="6" s="1"/>
  <c r="L1906" i="4"/>
  <c r="I1906" i="6" s="1"/>
  <c r="K1906" i="4"/>
  <c r="G1906" i="6" s="1"/>
  <c r="J1906" i="4"/>
  <c r="I1906" i="4"/>
  <c r="E1906" i="6" s="1"/>
  <c r="O1905" i="4"/>
  <c r="K1905" i="6" s="1"/>
  <c r="N1905" i="4"/>
  <c r="J1905" i="6" s="1"/>
  <c r="M1905" i="4"/>
  <c r="H1905" i="6" s="1"/>
  <c r="L1905" i="4"/>
  <c r="K1905" i="4"/>
  <c r="J1905" i="4"/>
  <c r="I1905" i="4"/>
  <c r="O1904" i="4"/>
  <c r="N1904" i="4"/>
  <c r="J1904" i="6" s="1"/>
  <c r="M1904" i="4"/>
  <c r="L1904" i="4"/>
  <c r="K1904" i="4"/>
  <c r="J1904" i="4"/>
  <c r="F1904" i="6" s="1"/>
  <c r="I1904" i="4"/>
  <c r="E1904" i="6" s="1"/>
  <c r="O1903" i="4"/>
  <c r="K1903" i="6" s="1"/>
  <c r="N1903" i="4"/>
  <c r="J1903" i="6" s="1"/>
  <c r="M1903" i="4"/>
  <c r="H1903" i="6" s="1"/>
  <c r="L1903" i="4"/>
  <c r="K1903" i="4"/>
  <c r="G1903" i="6" s="1"/>
  <c r="J1903" i="4"/>
  <c r="F1903" i="6" s="1"/>
  <c r="I1903" i="4"/>
  <c r="E1903" i="6" s="1"/>
  <c r="O1902" i="4"/>
  <c r="N1902" i="4"/>
  <c r="M1902" i="4"/>
  <c r="L1902" i="4"/>
  <c r="K1902" i="4"/>
  <c r="J1902" i="4"/>
  <c r="I1902" i="4"/>
  <c r="O1901" i="4"/>
  <c r="N1901" i="4"/>
  <c r="J1901" i="6" s="1"/>
  <c r="M1901" i="4"/>
  <c r="L1901" i="4"/>
  <c r="I1901" i="6" s="1"/>
  <c r="K1901" i="4"/>
  <c r="J1901" i="4"/>
  <c r="I1901" i="4"/>
  <c r="O1900" i="4"/>
  <c r="K1900" i="6" s="1"/>
  <c r="N1900" i="4"/>
  <c r="J1900" i="6" s="1"/>
  <c r="B1900" i="8" s="1"/>
  <c r="M1900" i="4"/>
  <c r="H1900" i="6" s="1"/>
  <c r="L1900" i="4"/>
  <c r="K1900" i="4"/>
  <c r="G1900" i="6" s="1"/>
  <c r="J1900" i="4"/>
  <c r="F1900" i="6" s="1"/>
  <c r="I1900" i="4"/>
  <c r="E1900" i="6" s="1"/>
  <c r="O1899" i="4"/>
  <c r="K1899" i="6" s="1"/>
  <c r="N1899" i="4"/>
  <c r="M1899" i="4"/>
  <c r="H1899" i="6" s="1"/>
  <c r="L1899" i="4"/>
  <c r="K1899" i="4"/>
  <c r="G1899" i="6" s="1"/>
  <c r="J1899" i="4"/>
  <c r="I1899" i="4"/>
  <c r="O1898" i="4"/>
  <c r="N1898" i="4"/>
  <c r="M1898" i="4"/>
  <c r="L1898" i="4"/>
  <c r="I1898" i="6" s="1"/>
  <c r="K1898" i="4"/>
  <c r="G1898" i="6" s="1"/>
  <c r="J1898" i="4"/>
  <c r="F1898" i="6" s="1"/>
  <c r="I1898" i="4"/>
  <c r="E1898" i="6" s="1"/>
  <c r="O1897" i="4"/>
  <c r="N1897" i="4"/>
  <c r="M1897" i="4"/>
  <c r="H1897" i="6" s="1"/>
  <c r="L1897" i="4"/>
  <c r="I1897" i="6" s="1"/>
  <c r="K1897" i="4"/>
  <c r="J1897" i="4"/>
  <c r="F1897" i="6" s="1"/>
  <c r="I1897" i="4"/>
  <c r="E1897" i="6" s="1"/>
  <c r="O1896" i="4"/>
  <c r="K1896" i="6" s="1"/>
  <c r="N1896" i="4"/>
  <c r="M1896" i="4"/>
  <c r="H1896" i="6" s="1"/>
  <c r="L1896" i="4"/>
  <c r="I1896" i="6" s="1"/>
  <c r="K1896" i="4"/>
  <c r="G1896" i="6" s="1"/>
  <c r="J1896" i="4"/>
  <c r="I1896" i="4"/>
  <c r="O1895" i="4"/>
  <c r="N1895" i="4"/>
  <c r="M1895" i="4"/>
  <c r="L1895" i="4"/>
  <c r="K1895" i="4"/>
  <c r="J1895" i="4"/>
  <c r="I1895" i="4"/>
  <c r="O1894" i="4"/>
  <c r="K1894" i="6" s="1"/>
  <c r="N1894" i="4"/>
  <c r="M1894" i="4"/>
  <c r="L1894" i="4"/>
  <c r="I1894" i="6" s="1"/>
  <c r="K1894" i="4"/>
  <c r="J1894" i="4"/>
  <c r="I1894" i="4"/>
  <c r="O1893" i="4"/>
  <c r="N1893" i="4"/>
  <c r="J1893" i="6" s="1"/>
  <c r="M1893" i="4"/>
  <c r="L1893" i="4"/>
  <c r="I1893" i="6" s="1"/>
  <c r="K1893" i="4"/>
  <c r="G1893" i="6" s="1"/>
  <c r="J1893" i="4"/>
  <c r="I1893" i="4"/>
  <c r="O1892" i="4"/>
  <c r="K1892" i="6" s="1"/>
  <c r="N1892" i="4"/>
  <c r="J1892" i="6" s="1"/>
  <c r="B1892" i="8" s="1"/>
  <c r="M1892" i="4"/>
  <c r="H1892" i="6" s="1"/>
  <c r="L1892" i="4"/>
  <c r="K1892" i="4"/>
  <c r="G1892" i="6" s="1"/>
  <c r="J1892" i="4"/>
  <c r="F1892" i="6" s="1"/>
  <c r="I1892" i="4"/>
  <c r="E1892" i="6" s="1"/>
  <c r="O1891" i="4"/>
  <c r="N1891" i="4"/>
  <c r="M1891" i="4"/>
  <c r="L1891" i="4"/>
  <c r="K1891" i="4"/>
  <c r="G1891" i="6" s="1"/>
  <c r="J1891" i="4"/>
  <c r="F1891" i="6" s="1"/>
  <c r="I1891" i="4"/>
  <c r="O1890" i="4"/>
  <c r="N1890" i="4"/>
  <c r="M1890" i="4"/>
  <c r="L1890" i="4"/>
  <c r="I1890" i="6" s="1"/>
  <c r="K1890" i="4"/>
  <c r="G1890" i="6" s="1"/>
  <c r="J1890" i="4"/>
  <c r="F1890" i="6" s="1"/>
  <c r="I1890" i="4"/>
  <c r="E1890" i="6" s="1"/>
  <c r="O1889" i="4"/>
  <c r="N1889" i="4"/>
  <c r="M1889" i="4"/>
  <c r="H1889" i="6" s="1"/>
  <c r="L1889" i="4"/>
  <c r="I1889" i="6" s="1"/>
  <c r="K1889" i="4"/>
  <c r="J1889" i="4"/>
  <c r="F1889" i="6" s="1"/>
  <c r="I1889" i="4"/>
  <c r="E1889" i="6" s="1"/>
  <c r="O1888" i="4"/>
  <c r="K1888" i="6" s="1"/>
  <c r="N1888" i="4"/>
  <c r="M1888" i="4"/>
  <c r="H1888" i="6" s="1"/>
  <c r="L1888" i="4"/>
  <c r="I1888" i="6" s="1"/>
  <c r="K1888" i="4"/>
  <c r="G1888" i="6" s="1"/>
  <c r="J1888" i="4"/>
  <c r="I1888" i="4"/>
  <c r="O1887" i="4"/>
  <c r="N1887" i="4"/>
  <c r="M1887" i="4"/>
  <c r="L1887" i="4"/>
  <c r="K1887" i="4"/>
  <c r="J1887" i="4"/>
  <c r="I1887" i="4"/>
  <c r="O1886" i="4"/>
  <c r="N1886" i="4"/>
  <c r="M1886" i="4"/>
  <c r="L1886" i="4"/>
  <c r="I1886" i="6" s="1"/>
  <c r="K1886" i="4"/>
  <c r="J1886" i="4"/>
  <c r="I1886" i="4"/>
  <c r="O1885" i="4"/>
  <c r="N1885" i="4"/>
  <c r="M1885" i="4"/>
  <c r="L1885" i="4"/>
  <c r="K1885" i="4"/>
  <c r="G1885" i="6" s="1"/>
  <c r="J1885" i="4"/>
  <c r="I1885" i="4"/>
  <c r="O1884" i="4"/>
  <c r="K1884" i="6" s="1"/>
  <c r="N1884" i="4"/>
  <c r="J1884" i="6" s="1"/>
  <c r="B1884" i="8" s="1"/>
  <c r="M1884" i="4"/>
  <c r="H1884" i="6" s="1"/>
  <c r="L1884" i="4"/>
  <c r="K1884" i="4"/>
  <c r="G1884" i="6" s="1"/>
  <c r="J1884" i="4"/>
  <c r="F1884" i="6" s="1"/>
  <c r="I1884" i="4"/>
  <c r="E1884" i="6" s="1"/>
  <c r="O1883" i="4"/>
  <c r="N1883" i="4"/>
  <c r="M1883" i="4"/>
  <c r="L1883" i="4"/>
  <c r="K1883" i="4"/>
  <c r="J1883" i="4"/>
  <c r="I1883" i="4"/>
  <c r="O1882" i="4"/>
  <c r="N1882" i="4"/>
  <c r="M1882" i="4"/>
  <c r="L1882" i="4"/>
  <c r="I1882" i="6" s="1"/>
  <c r="K1882" i="4"/>
  <c r="G1882" i="6" s="1"/>
  <c r="J1882" i="4"/>
  <c r="F1882" i="6" s="1"/>
  <c r="I1882" i="4"/>
  <c r="E1882" i="6" s="1"/>
  <c r="O1881" i="4"/>
  <c r="N1881" i="4"/>
  <c r="M1881" i="4"/>
  <c r="H1881" i="6" s="1"/>
  <c r="L1881" i="4"/>
  <c r="I1881" i="6" s="1"/>
  <c r="K1881" i="4"/>
  <c r="J1881" i="4"/>
  <c r="F1881" i="6" s="1"/>
  <c r="I1881" i="4"/>
  <c r="E1881" i="6" s="1"/>
  <c r="O1880" i="4"/>
  <c r="K1880" i="6" s="1"/>
  <c r="N1880" i="4"/>
  <c r="M1880" i="4"/>
  <c r="H1880" i="6" s="1"/>
  <c r="L1880" i="4"/>
  <c r="I1880" i="6" s="1"/>
  <c r="K1880" i="4"/>
  <c r="G1880" i="6" s="1"/>
  <c r="J1880" i="4"/>
  <c r="I1880" i="4"/>
  <c r="O1879" i="4"/>
  <c r="K1879" i="6" s="1"/>
  <c r="N1879" i="4"/>
  <c r="J1879" i="6" s="1"/>
  <c r="M1879" i="4"/>
  <c r="L1879" i="4"/>
  <c r="K1879" i="4"/>
  <c r="J1879" i="4"/>
  <c r="I1879" i="4"/>
  <c r="E1879" i="6" s="1"/>
  <c r="O1878" i="4"/>
  <c r="K1878" i="6" s="1"/>
  <c r="N1878" i="4"/>
  <c r="J1878" i="6" s="1"/>
  <c r="M1878" i="4"/>
  <c r="L1878" i="4"/>
  <c r="I1878" i="6" s="1"/>
  <c r="K1878" i="4"/>
  <c r="J1878" i="4"/>
  <c r="I1878" i="4"/>
  <c r="O1877" i="4"/>
  <c r="N1877" i="4"/>
  <c r="J1877" i="6" s="1"/>
  <c r="M1877" i="4"/>
  <c r="L1877" i="4"/>
  <c r="K1877" i="4"/>
  <c r="G1877" i="6" s="1"/>
  <c r="J1877" i="4"/>
  <c r="I1877" i="4"/>
  <c r="O1876" i="4"/>
  <c r="K1876" i="6" s="1"/>
  <c r="N1876" i="4"/>
  <c r="J1876" i="6" s="1"/>
  <c r="B1876" i="8" s="1"/>
  <c r="M1876" i="4"/>
  <c r="H1876" i="6" s="1"/>
  <c r="L1876" i="4"/>
  <c r="K1876" i="4"/>
  <c r="G1876" i="6" s="1"/>
  <c r="J1876" i="4"/>
  <c r="F1876" i="6" s="1"/>
  <c r="I1876" i="4"/>
  <c r="E1876" i="6" s="1"/>
  <c r="O1875" i="4"/>
  <c r="K1875" i="6" s="1"/>
  <c r="N1875" i="4"/>
  <c r="M1875" i="4"/>
  <c r="H1875" i="6" s="1"/>
  <c r="L1875" i="4"/>
  <c r="K1875" i="4"/>
  <c r="J1875" i="4"/>
  <c r="I1875" i="4"/>
  <c r="O1874" i="4"/>
  <c r="N1874" i="4"/>
  <c r="M1874" i="4"/>
  <c r="L1874" i="4"/>
  <c r="I1874" i="6" s="1"/>
  <c r="K1874" i="4"/>
  <c r="G1874" i="6" s="1"/>
  <c r="J1874" i="4"/>
  <c r="F1874" i="6" s="1"/>
  <c r="I1874" i="4"/>
  <c r="E1874" i="6" s="1"/>
  <c r="O1873" i="4"/>
  <c r="N1873" i="4"/>
  <c r="M1873" i="4"/>
  <c r="H1873" i="6" s="1"/>
  <c r="L1873" i="4"/>
  <c r="I1873" i="6" s="1"/>
  <c r="K1873" i="4"/>
  <c r="J1873" i="4"/>
  <c r="F1873" i="6" s="1"/>
  <c r="I1873" i="4"/>
  <c r="E1873" i="6" s="1"/>
  <c r="O1872" i="4"/>
  <c r="K1872" i="6" s="1"/>
  <c r="N1872" i="4"/>
  <c r="M1872" i="4"/>
  <c r="H1872" i="6" s="1"/>
  <c r="L1872" i="4"/>
  <c r="I1872" i="6" s="1"/>
  <c r="K1872" i="4"/>
  <c r="G1872" i="6" s="1"/>
  <c r="J1872" i="4"/>
  <c r="I1872" i="4"/>
  <c r="O1871" i="4"/>
  <c r="K1871" i="6" s="1"/>
  <c r="N1871" i="4"/>
  <c r="M1871" i="4"/>
  <c r="L1871" i="4"/>
  <c r="K1871" i="4"/>
  <c r="J1871" i="4"/>
  <c r="I1871" i="4"/>
  <c r="O1870" i="4"/>
  <c r="N1870" i="4"/>
  <c r="M1870" i="4"/>
  <c r="L1870" i="4"/>
  <c r="K1870" i="4"/>
  <c r="J1870" i="4"/>
  <c r="I1870" i="4"/>
  <c r="O1869" i="4"/>
  <c r="N1869" i="4"/>
  <c r="J1869" i="6" s="1"/>
  <c r="M1869" i="4"/>
  <c r="L1869" i="4"/>
  <c r="K1869" i="4"/>
  <c r="J1869" i="4"/>
  <c r="I1869" i="4"/>
  <c r="O1868" i="4"/>
  <c r="K1868" i="6" s="1"/>
  <c r="N1868" i="4"/>
  <c r="J1868" i="6" s="1"/>
  <c r="B1868" i="8" s="1"/>
  <c r="M1868" i="4"/>
  <c r="H1868" i="6" s="1"/>
  <c r="L1868" i="4"/>
  <c r="K1868" i="4"/>
  <c r="G1868" i="6" s="1"/>
  <c r="J1868" i="4"/>
  <c r="F1868" i="6" s="1"/>
  <c r="I1868" i="4"/>
  <c r="E1868" i="6" s="1"/>
  <c r="O1867" i="4"/>
  <c r="N1867" i="4"/>
  <c r="M1867" i="4"/>
  <c r="L1867" i="4"/>
  <c r="K1867" i="4"/>
  <c r="J1867" i="4"/>
  <c r="I1867" i="4"/>
  <c r="O1866" i="4"/>
  <c r="N1866" i="4"/>
  <c r="M1866" i="4"/>
  <c r="L1866" i="4"/>
  <c r="I1866" i="6" s="1"/>
  <c r="K1866" i="4"/>
  <c r="G1866" i="6" s="1"/>
  <c r="J1866" i="4"/>
  <c r="F1866" i="6" s="1"/>
  <c r="I1866" i="4"/>
  <c r="E1866" i="6" s="1"/>
  <c r="O1865" i="4"/>
  <c r="N1865" i="4"/>
  <c r="M1865" i="4"/>
  <c r="H1865" i="6" s="1"/>
  <c r="L1865" i="4"/>
  <c r="I1865" i="6" s="1"/>
  <c r="K1865" i="4"/>
  <c r="J1865" i="4"/>
  <c r="F1865" i="6" s="1"/>
  <c r="I1865" i="4"/>
  <c r="E1865" i="6" s="1"/>
  <c r="O1864" i="4"/>
  <c r="K1864" i="6" s="1"/>
  <c r="N1864" i="4"/>
  <c r="M1864" i="4"/>
  <c r="H1864" i="6" s="1"/>
  <c r="L1864" i="4"/>
  <c r="I1864" i="6" s="1"/>
  <c r="K1864" i="4"/>
  <c r="G1864" i="6" s="1"/>
  <c r="J1864" i="4"/>
  <c r="I1864" i="4"/>
  <c r="O1863" i="4"/>
  <c r="N1863" i="4"/>
  <c r="J1863" i="6" s="1"/>
  <c r="M1863" i="4"/>
  <c r="L1863" i="4"/>
  <c r="K1863" i="4"/>
  <c r="J1863" i="4"/>
  <c r="I1863" i="4"/>
  <c r="O1862" i="4"/>
  <c r="N1862" i="4"/>
  <c r="J1862" i="6" s="1"/>
  <c r="M1862" i="4"/>
  <c r="L1862" i="4"/>
  <c r="I1862" i="6" s="1"/>
  <c r="K1862" i="4"/>
  <c r="J1862" i="4"/>
  <c r="I1862" i="4"/>
  <c r="O1861" i="4"/>
  <c r="N1861" i="4"/>
  <c r="M1861" i="4"/>
  <c r="L1861" i="4"/>
  <c r="K1861" i="4"/>
  <c r="J1861" i="4"/>
  <c r="I1861" i="4"/>
  <c r="O1860" i="4"/>
  <c r="K1860" i="6" s="1"/>
  <c r="N1860" i="4"/>
  <c r="J1860" i="6" s="1"/>
  <c r="B1860" i="8" s="1"/>
  <c r="M1860" i="4"/>
  <c r="H1860" i="6" s="1"/>
  <c r="L1860" i="4"/>
  <c r="K1860" i="4"/>
  <c r="G1860" i="6" s="1"/>
  <c r="J1860" i="4"/>
  <c r="F1860" i="6" s="1"/>
  <c r="I1860" i="4"/>
  <c r="E1860" i="6" s="1"/>
  <c r="O1859" i="4"/>
  <c r="K1859" i="6" s="1"/>
  <c r="N1859" i="4"/>
  <c r="M1859" i="4"/>
  <c r="H1859" i="6" s="1"/>
  <c r="L1859" i="4"/>
  <c r="K1859" i="4"/>
  <c r="G1859" i="6" s="1"/>
  <c r="J1859" i="4"/>
  <c r="F1859" i="6" s="1"/>
  <c r="I1859" i="4"/>
  <c r="O1858" i="4"/>
  <c r="N1858" i="4"/>
  <c r="M1858" i="4"/>
  <c r="L1858" i="4"/>
  <c r="I1858" i="6" s="1"/>
  <c r="K1858" i="4"/>
  <c r="G1858" i="6" s="1"/>
  <c r="J1858" i="4"/>
  <c r="F1858" i="6" s="1"/>
  <c r="I1858" i="4"/>
  <c r="E1858" i="6" s="1"/>
  <c r="O1857" i="4"/>
  <c r="N1857" i="4"/>
  <c r="M1857" i="4"/>
  <c r="H1857" i="6" s="1"/>
  <c r="L1857" i="4"/>
  <c r="I1857" i="6" s="1"/>
  <c r="K1857" i="4"/>
  <c r="J1857" i="4"/>
  <c r="F1857" i="6" s="1"/>
  <c r="I1857" i="4"/>
  <c r="E1857" i="6" s="1"/>
  <c r="O1856" i="4"/>
  <c r="K1856" i="6" s="1"/>
  <c r="N1856" i="4"/>
  <c r="M1856" i="4"/>
  <c r="H1856" i="6" s="1"/>
  <c r="L1856" i="4"/>
  <c r="I1856" i="6" s="1"/>
  <c r="K1856" i="4"/>
  <c r="G1856" i="6" s="1"/>
  <c r="J1856" i="4"/>
  <c r="I1856" i="4"/>
  <c r="O1855" i="4"/>
  <c r="N1855" i="4"/>
  <c r="M1855" i="4"/>
  <c r="L1855" i="4"/>
  <c r="K1855" i="4"/>
  <c r="J1855" i="4"/>
  <c r="I1855" i="4"/>
  <c r="E1855" i="6" s="1"/>
  <c r="O1854" i="4"/>
  <c r="K1854" i="6" s="1"/>
  <c r="N1854" i="4"/>
  <c r="J1854" i="6" s="1"/>
  <c r="M1854" i="4"/>
  <c r="L1854" i="4"/>
  <c r="I1854" i="6" s="1"/>
  <c r="K1854" i="4"/>
  <c r="J1854" i="4"/>
  <c r="I1854" i="4"/>
  <c r="O1853" i="4"/>
  <c r="N1853" i="4"/>
  <c r="J1853" i="6" s="1"/>
  <c r="M1853" i="4"/>
  <c r="L1853" i="4"/>
  <c r="I1853" i="6" s="1"/>
  <c r="K1853" i="4"/>
  <c r="G1853" i="6" s="1"/>
  <c r="J1853" i="4"/>
  <c r="I1853" i="4"/>
  <c r="O1852" i="4"/>
  <c r="K1852" i="6" s="1"/>
  <c r="N1852" i="4"/>
  <c r="J1852" i="6" s="1"/>
  <c r="B1852" i="8" s="1"/>
  <c r="M1852" i="4"/>
  <c r="H1852" i="6" s="1"/>
  <c r="L1852" i="4"/>
  <c r="K1852" i="4"/>
  <c r="G1852" i="6" s="1"/>
  <c r="J1852" i="4"/>
  <c r="F1852" i="6" s="1"/>
  <c r="I1852" i="4"/>
  <c r="E1852" i="6" s="1"/>
  <c r="O1851" i="4"/>
  <c r="N1851" i="4"/>
  <c r="M1851" i="4"/>
  <c r="L1851" i="4"/>
  <c r="K1851" i="4"/>
  <c r="J1851" i="4"/>
  <c r="I1851" i="4"/>
  <c r="O1850" i="4"/>
  <c r="N1850" i="4"/>
  <c r="M1850" i="4"/>
  <c r="L1850" i="4"/>
  <c r="I1850" i="6" s="1"/>
  <c r="K1850" i="4"/>
  <c r="G1850" i="6" s="1"/>
  <c r="J1850" i="4"/>
  <c r="F1850" i="6" s="1"/>
  <c r="I1850" i="4"/>
  <c r="E1850" i="6" s="1"/>
  <c r="O1849" i="4"/>
  <c r="N1849" i="4"/>
  <c r="M1849" i="4"/>
  <c r="H1849" i="6" s="1"/>
  <c r="L1849" i="4"/>
  <c r="I1849" i="6" s="1"/>
  <c r="K1849" i="4"/>
  <c r="J1849" i="4"/>
  <c r="F1849" i="6" s="1"/>
  <c r="I1849" i="4"/>
  <c r="E1849" i="6" s="1"/>
  <c r="O1848" i="4"/>
  <c r="K1848" i="6" s="1"/>
  <c r="N1848" i="4"/>
  <c r="M1848" i="4"/>
  <c r="H1848" i="6" s="1"/>
  <c r="L1848" i="4"/>
  <c r="I1848" i="6" s="1"/>
  <c r="K1848" i="4"/>
  <c r="G1848" i="6" s="1"/>
  <c r="J1848" i="4"/>
  <c r="I1848" i="4"/>
  <c r="O1847" i="4"/>
  <c r="N1847" i="4"/>
  <c r="M1847" i="4"/>
  <c r="L1847" i="4"/>
  <c r="K1847" i="4"/>
  <c r="J1847" i="4"/>
  <c r="I1847" i="4"/>
  <c r="O1846" i="4"/>
  <c r="K1846" i="6" s="1"/>
  <c r="N1846" i="4"/>
  <c r="M1846" i="4"/>
  <c r="L1846" i="4"/>
  <c r="K1846" i="4"/>
  <c r="J1846" i="4"/>
  <c r="I1846" i="4"/>
  <c r="O1845" i="4"/>
  <c r="N1845" i="4"/>
  <c r="M1845" i="4"/>
  <c r="L1845" i="4"/>
  <c r="K1845" i="4"/>
  <c r="J1845" i="4"/>
  <c r="I1845" i="4"/>
  <c r="O1844" i="4"/>
  <c r="K1844" i="6" s="1"/>
  <c r="N1844" i="4"/>
  <c r="J1844" i="6" s="1"/>
  <c r="B1844" i="8" s="1"/>
  <c r="M1844" i="4"/>
  <c r="H1844" i="6" s="1"/>
  <c r="L1844" i="4"/>
  <c r="K1844" i="4"/>
  <c r="G1844" i="6" s="1"/>
  <c r="J1844" i="4"/>
  <c r="F1844" i="6" s="1"/>
  <c r="I1844" i="4"/>
  <c r="E1844" i="6" s="1"/>
  <c r="O1843" i="4"/>
  <c r="K1843" i="6" s="1"/>
  <c r="N1843" i="4"/>
  <c r="M1843" i="4"/>
  <c r="H1843" i="6" s="1"/>
  <c r="L1843" i="4"/>
  <c r="K1843" i="4"/>
  <c r="J1843" i="4"/>
  <c r="F1843" i="6" s="1"/>
  <c r="I1843" i="4"/>
  <c r="O1842" i="4"/>
  <c r="N1842" i="4"/>
  <c r="M1842" i="4"/>
  <c r="L1842" i="4"/>
  <c r="I1842" i="6" s="1"/>
  <c r="K1842" i="4"/>
  <c r="G1842" i="6" s="1"/>
  <c r="J1842" i="4"/>
  <c r="F1842" i="6" s="1"/>
  <c r="I1842" i="4"/>
  <c r="E1842" i="6" s="1"/>
  <c r="O1841" i="4"/>
  <c r="N1841" i="4"/>
  <c r="M1841" i="4"/>
  <c r="H1841" i="6" s="1"/>
  <c r="L1841" i="4"/>
  <c r="I1841" i="6" s="1"/>
  <c r="K1841" i="4"/>
  <c r="J1841" i="4"/>
  <c r="F1841" i="6" s="1"/>
  <c r="I1841" i="4"/>
  <c r="E1841" i="6" s="1"/>
  <c r="O1840" i="4"/>
  <c r="K1840" i="6" s="1"/>
  <c r="N1840" i="4"/>
  <c r="M1840" i="4"/>
  <c r="H1840" i="6" s="1"/>
  <c r="L1840" i="4"/>
  <c r="I1840" i="6" s="1"/>
  <c r="K1840" i="4"/>
  <c r="G1840" i="6" s="1"/>
  <c r="J1840" i="4"/>
  <c r="I1840" i="4"/>
  <c r="O1839" i="4"/>
  <c r="K1839" i="6" s="1"/>
  <c r="N1839" i="4"/>
  <c r="J1839" i="6" s="1"/>
  <c r="M1839" i="4"/>
  <c r="L1839" i="4"/>
  <c r="K1839" i="4"/>
  <c r="G1839" i="6" s="1"/>
  <c r="J1839" i="4"/>
  <c r="I1839" i="4"/>
  <c r="O1838" i="4"/>
  <c r="K1838" i="6" s="1"/>
  <c r="N1838" i="4"/>
  <c r="J1838" i="6" s="1"/>
  <c r="M1838" i="4"/>
  <c r="L1838" i="4"/>
  <c r="K1838" i="4"/>
  <c r="J1838" i="4"/>
  <c r="I1838" i="4"/>
  <c r="O1837" i="4"/>
  <c r="N1837" i="4"/>
  <c r="M1837" i="4"/>
  <c r="L1837" i="4"/>
  <c r="K1837" i="4"/>
  <c r="G1837" i="6" s="1"/>
  <c r="J1837" i="4"/>
  <c r="I1837" i="4"/>
  <c r="O1836" i="4"/>
  <c r="K1836" i="6" s="1"/>
  <c r="N1836" i="4"/>
  <c r="J1836" i="6" s="1"/>
  <c r="B1836" i="8" s="1"/>
  <c r="M1836" i="4"/>
  <c r="H1836" i="6" s="1"/>
  <c r="L1836" i="4"/>
  <c r="K1836" i="4"/>
  <c r="G1836" i="6" s="1"/>
  <c r="J1836" i="4"/>
  <c r="F1836" i="6" s="1"/>
  <c r="I1836" i="4"/>
  <c r="E1836" i="6" s="1"/>
  <c r="O1835" i="4"/>
  <c r="K1835" i="6" s="1"/>
  <c r="N1835" i="4"/>
  <c r="M1835" i="4"/>
  <c r="H1835" i="6" s="1"/>
  <c r="L1835" i="4"/>
  <c r="K1835" i="4"/>
  <c r="J1835" i="4"/>
  <c r="I1835" i="4"/>
  <c r="O1834" i="4"/>
  <c r="N1834" i="4"/>
  <c r="J1834" i="6" s="1"/>
  <c r="M1834" i="4"/>
  <c r="L1834" i="4"/>
  <c r="K1834" i="4"/>
  <c r="J1834" i="4"/>
  <c r="F1834" i="6" s="1"/>
  <c r="I1834" i="4"/>
  <c r="E1834" i="6" s="1"/>
  <c r="O1833" i="4"/>
  <c r="N1833" i="4"/>
  <c r="M1833" i="4"/>
  <c r="H1833" i="6" s="1"/>
  <c r="L1833" i="4"/>
  <c r="I1833" i="6" s="1"/>
  <c r="K1833" i="4"/>
  <c r="J1833" i="4"/>
  <c r="F1833" i="6" s="1"/>
  <c r="I1833" i="4"/>
  <c r="E1833" i="6" s="1"/>
  <c r="O1832" i="4"/>
  <c r="K1832" i="6" s="1"/>
  <c r="N1832" i="4"/>
  <c r="M1832" i="4"/>
  <c r="H1832" i="6" s="1"/>
  <c r="L1832" i="4"/>
  <c r="I1832" i="6" s="1"/>
  <c r="K1832" i="4"/>
  <c r="G1832" i="6" s="1"/>
  <c r="J1832" i="4"/>
  <c r="I1832" i="4"/>
  <c r="O1831" i="4"/>
  <c r="K1831" i="6" s="1"/>
  <c r="N1831" i="4"/>
  <c r="J1831" i="6" s="1"/>
  <c r="M1831" i="4"/>
  <c r="L1831" i="4"/>
  <c r="K1831" i="4"/>
  <c r="G1831" i="6" s="1"/>
  <c r="J1831" i="4"/>
  <c r="I1831" i="4"/>
  <c r="O1830" i="4"/>
  <c r="K1830" i="6" s="1"/>
  <c r="N1830" i="4"/>
  <c r="J1830" i="6" s="1"/>
  <c r="M1830" i="4"/>
  <c r="L1830" i="4"/>
  <c r="K1830" i="4"/>
  <c r="J1830" i="4"/>
  <c r="I1830" i="4"/>
  <c r="O1829" i="4"/>
  <c r="N1829" i="4"/>
  <c r="M1829" i="4"/>
  <c r="L1829" i="4"/>
  <c r="K1829" i="4"/>
  <c r="G1829" i="6" s="1"/>
  <c r="J1829" i="4"/>
  <c r="I1829" i="4"/>
  <c r="O1828" i="4"/>
  <c r="K1828" i="6" s="1"/>
  <c r="N1828" i="4"/>
  <c r="J1828" i="6" s="1"/>
  <c r="B1828" i="8" s="1"/>
  <c r="M1828" i="4"/>
  <c r="H1828" i="6" s="1"/>
  <c r="L1828" i="4"/>
  <c r="K1828" i="4"/>
  <c r="G1828" i="6" s="1"/>
  <c r="J1828" i="4"/>
  <c r="F1828" i="6" s="1"/>
  <c r="I1828" i="4"/>
  <c r="E1828" i="6" s="1"/>
  <c r="O1827" i="4"/>
  <c r="K1827" i="6" s="1"/>
  <c r="N1827" i="4"/>
  <c r="M1827" i="4"/>
  <c r="H1827" i="6" s="1"/>
  <c r="L1827" i="4"/>
  <c r="K1827" i="4"/>
  <c r="J1827" i="4"/>
  <c r="I1827" i="4"/>
  <c r="O1826" i="4"/>
  <c r="N1826" i="4"/>
  <c r="J1826" i="6" s="1"/>
  <c r="M1826" i="4"/>
  <c r="L1826" i="4"/>
  <c r="K1826" i="4"/>
  <c r="J1826" i="4"/>
  <c r="F1826" i="6" s="1"/>
  <c r="I1826" i="4"/>
  <c r="E1826" i="6" s="1"/>
  <c r="O1825" i="4"/>
  <c r="N1825" i="4"/>
  <c r="M1825" i="4"/>
  <c r="H1825" i="6" s="1"/>
  <c r="L1825" i="4"/>
  <c r="I1825" i="6" s="1"/>
  <c r="K1825" i="4"/>
  <c r="J1825" i="4"/>
  <c r="F1825" i="6" s="1"/>
  <c r="I1825" i="4"/>
  <c r="E1825" i="6" s="1"/>
  <c r="O1824" i="4"/>
  <c r="K1824" i="6" s="1"/>
  <c r="N1824" i="4"/>
  <c r="M1824" i="4"/>
  <c r="H1824" i="6" s="1"/>
  <c r="L1824" i="4"/>
  <c r="I1824" i="6" s="1"/>
  <c r="K1824" i="4"/>
  <c r="G1824" i="6" s="1"/>
  <c r="J1824" i="4"/>
  <c r="I1824" i="4"/>
  <c r="O1823" i="4"/>
  <c r="K1823" i="6" s="1"/>
  <c r="N1823" i="4"/>
  <c r="J1823" i="6" s="1"/>
  <c r="M1823" i="4"/>
  <c r="L1823" i="4"/>
  <c r="K1823" i="4"/>
  <c r="G1823" i="6" s="1"/>
  <c r="J1823" i="4"/>
  <c r="I1823" i="4"/>
  <c r="O1822" i="4"/>
  <c r="K1822" i="6" s="1"/>
  <c r="N1822" i="4"/>
  <c r="J1822" i="6" s="1"/>
  <c r="M1822" i="4"/>
  <c r="L1822" i="4"/>
  <c r="K1822" i="4"/>
  <c r="J1822" i="4"/>
  <c r="I1822" i="4"/>
  <c r="O1821" i="4"/>
  <c r="N1821" i="4"/>
  <c r="M1821" i="4"/>
  <c r="L1821" i="4"/>
  <c r="K1821" i="4"/>
  <c r="G1821" i="6" s="1"/>
  <c r="J1821" i="4"/>
  <c r="I1821" i="4"/>
  <c r="O1820" i="4"/>
  <c r="K1820" i="6" s="1"/>
  <c r="N1820" i="4"/>
  <c r="J1820" i="6" s="1"/>
  <c r="B1820" i="8" s="1"/>
  <c r="M1820" i="4"/>
  <c r="H1820" i="6" s="1"/>
  <c r="L1820" i="4"/>
  <c r="K1820" i="4"/>
  <c r="G1820" i="6" s="1"/>
  <c r="J1820" i="4"/>
  <c r="F1820" i="6" s="1"/>
  <c r="I1820" i="4"/>
  <c r="E1820" i="6" s="1"/>
  <c r="O1819" i="4"/>
  <c r="K1819" i="6" s="1"/>
  <c r="N1819" i="4"/>
  <c r="M1819" i="4"/>
  <c r="L1819" i="4"/>
  <c r="K1819" i="4"/>
  <c r="J1819" i="4"/>
  <c r="F1819" i="6" s="1"/>
  <c r="I1819" i="4"/>
  <c r="O1818" i="4"/>
  <c r="N1818" i="4"/>
  <c r="J1818" i="6" s="1"/>
  <c r="M1818" i="4"/>
  <c r="L1818" i="4"/>
  <c r="I1818" i="6" s="1"/>
  <c r="K1818" i="4"/>
  <c r="G1818" i="6" s="1"/>
  <c r="J1818" i="4"/>
  <c r="F1818" i="6" s="1"/>
  <c r="I1818" i="4"/>
  <c r="E1818" i="6" s="1"/>
  <c r="O1817" i="4"/>
  <c r="N1817" i="4"/>
  <c r="M1817" i="4"/>
  <c r="H1817" i="6" s="1"/>
  <c r="L1817" i="4"/>
  <c r="I1817" i="6" s="1"/>
  <c r="K1817" i="4"/>
  <c r="J1817" i="4"/>
  <c r="I1817" i="4"/>
  <c r="O1816" i="4"/>
  <c r="K1816" i="6" s="1"/>
  <c r="N1816" i="4"/>
  <c r="M1816" i="4"/>
  <c r="H1816" i="6" s="1"/>
  <c r="L1816" i="4"/>
  <c r="I1816" i="6" s="1"/>
  <c r="K1816" i="4"/>
  <c r="G1816" i="6" s="1"/>
  <c r="J1816" i="4"/>
  <c r="I1816" i="4"/>
  <c r="O1815" i="4"/>
  <c r="N1815" i="4"/>
  <c r="M1815" i="4"/>
  <c r="H1815" i="6" s="1"/>
  <c r="L1815" i="4"/>
  <c r="K1815" i="4"/>
  <c r="G1815" i="6" s="1"/>
  <c r="J1815" i="4"/>
  <c r="I1815" i="4"/>
  <c r="O1814" i="4"/>
  <c r="N1814" i="4"/>
  <c r="M1814" i="4"/>
  <c r="L1814" i="4"/>
  <c r="K1814" i="4"/>
  <c r="J1814" i="4"/>
  <c r="I1814" i="4"/>
  <c r="O1813" i="4"/>
  <c r="N1813" i="4"/>
  <c r="J1813" i="6" s="1"/>
  <c r="M1813" i="4"/>
  <c r="L1813" i="4"/>
  <c r="I1813" i="6" s="1"/>
  <c r="K1813" i="4"/>
  <c r="G1813" i="6" s="1"/>
  <c r="J1813" i="4"/>
  <c r="I1813" i="4"/>
  <c r="E1813" i="6" s="1"/>
  <c r="O1812" i="4"/>
  <c r="K1812" i="6" s="1"/>
  <c r="N1812" i="4"/>
  <c r="J1812" i="6" s="1"/>
  <c r="B1812" i="8" s="1"/>
  <c r="M1812" i="4"/>
  <c r="H1812" i="6" s="1"/>
  <c r="L1812" i="4"/>
  <c r="K1812" i="4"/>
  <c r="G1812" i="6" s="1"/>
  <c r="J1812" i="4"/>
  <c r="F1812" i="6" s="1"/>
  <c r="I1812" i="4"/>
  <c r="E1812" i="6" s="1"/>
  <c r="O1811" i="4"/>
  <c r="K1811" i="6" s="1"/>
  <c r="N1811" i="4"/>
  <c r="M1811" i="4"/>
  <c r="H1811" i="6" s="1"/>
  <c r="L1811" i="4"/>
  <c r="K1811" i="4"/>
  <c r="G1811" i="6" s="1"/>
  <c r="J1811" i="4"/>
  <c r="F1811" i="6" s="1"/>
  <c r="I1811" i="4"/>
  <c r="O1810" i="4"/>
  <c r="N1810" i="4"/>
  <c r="J1810" i="6" s="1"/>
  <c r="M1810" i="4"/>
  <c r="L1810" i="4"/>
  <c r="I1810" i="6" s="1"/>
  <c r="K1810" i="4"/>
  <c r="J1810" i="4"/>
  <c r="I1810" i="4"/>
  <c r="E1810" i="6" s="1"/>
  <c r="O1809" i="4"/>
  <c r="N1809" i="4"/>
  <c r="M1809" i="4"/>
  <c r="L1809" i="4"/>
  <c r="K1809" i="4"/>
  <c r="J1809" i="4"/>
  <c r="I1809" i="4"/>
  <c r="O1808" i="4"/>
  <c r="K1808" i="6" s="1"/>
  <c r="N1808" i="4"/>
  <c r="M1808" i="4"/>
  <c r="H1808" i="6" s="1"/>
  <c r="L1808" i="4"/>
  <c r="I1808" i="6" s="1"/>
  <c r="K1808" i="4"/>
  <c r="G1808" i="6" s="1"/>
  <c r="J1808" i="4"/>
  <c r="I1808" i="4"/>
  <c r="O1807" i="4"/>
  <c r="N1807" i="4"/>
  <c r="M1807" i="4"/>
  <c r="L1807" i="4"/>
  <c r="K1807" i="4"/>
  <c r="G1807" i="6" s="1"/>
  <c r="J1807" i="4"/>
  <c r="I1807" i="4"/>
  <c r="O1806" i="4"/>
  <c r="N1806" i="4"/>
  <c r="M1806" i="4"/>
  <c r="L1806" i="4"/>
  <c r="K1806" i="4"/>
  <c r="J1806" i="4"/>
  <c r="I1806" i="4"/>
  <c r="O1805" i="4"/>
  <c r="N1805" i="4"/>
  <c r="M1805" i="4"/>
  <c r="L1805" i="4"/>
  <c r="K1805" i="4"/>
  <c r="J1805" i="4"/>
  <c r="I1805" i="4"/>
  <c r="O1804" i="4"/>
  <c r="K1804" i="6" s="1"/>
  <c r="N1804" i="4"/>
  <c r="J1804" i="6" s="1"/>
  <c r="B1804" i="8" s="1"/>
  <c r="M1804" i="4"/>
  <c r="H1804" i="6" s="1"/>
  <c r="L1804" i="4"/>
  <c r="K1804" i="4"/>
  <c r="G1804" i="6" s="1"/>
  <c r="J1804" i="4"/>
  <c r="F1804" i="6" s="1"/>
  <c r="I1804" i="4"/>
  <c r="E1804" i="6" s="1"/>
  <c r="O1803" i="4"/>
  <c r="N1803" i="4"/>
  <c r="M1803" i="4"/>
  <c r="L1803" i="4"/>
  <c r="K1803" i="4"/>
  <c r="J1803" i="4"/>
  <c r="I1803" i="4"/>
  <c r="O1802" i="4"/>
  <c r="N1802" i="4"/>
  <c r="J1802" i="6" s="1"/>
  <c r="M1802" i="4"/>
  <c r="L1802" i="4"/>
  <c r="I1802" i="6" s="1"/>
  <c r="K1802" i="4"/>
  <c r="G1802" i="6" s="1"/>
  <c r="J1802" i="4"/>
  <c r="F1802" i="6" s="1"/>
  <c r="I1802" i="4"/>
  <c r="E1802" i="6" s="1"/>
  <c r="O1801" i="4"/>
  <c r="N1801" i="4"/>
  <c r="M1801" i="4"/>
  <c r="L1801" i="4"/>
  <c r="K1801" i="4"/>
  <c r="J1801" i="4"/>
  <c r="I1801" i="4"/>
  <c r="O1800" i="4"/>
  <c r="K1800" i="6" s="1"/>
  <c r="N1800" i="4"/>
  <c r="M1800" i="4"/>
  <c r="H1800" i="6" s="1"/>
  <c r="L1800" i="4"/>
  <c r="I1800" i="6" s="1"/>
  <c r="K1800" i="4"/>
  <c r="G1800" i="6" s="1"/>
  <c r="J1800" i="4"/>
  <c r="I1800" i="4"/>
  <c r="O1799" i="4"/>
  <c r="N1799" i="4"/>
  <c r="M1799" i="4"/>
  <c r="L1799" i="4"/>
  <c r="K1799" i="4"/>
  <c r="J1799" i="4"/>
  <c r="I1799" i="4"/>
  <c r="O1798" i="4"/>
  <c r="K1798" i="6" s="1"/>
  <c r="N1798" i="4"/>
  <c r="M1798" i="4"/>
  <c r="L1798" i="4"/>
  <c r="K1798" i="4"/>
  <c r="J1798" i="4"/>
  <c r="F1798" i="6" s="1"/>
  <c r="I1798" i="4"/>
  <c r="E1798" i="6" s="1"/>
  <c r="O1797" i="4"/>
  <c r="N1797" i="4"/>
  <c r="J1797" i="6" s="1"/>
  <c r="M1797" i="4"/>
  <c r="L1797" i="4"/>
  <c r="I1797" i="6" s="1"/>
  <c r="K1797" i="4"/>
  <c r="G1797" i="6" s="1"/>
  <c r="J1797" i="4"/>
  <c r="I1797" i="4"/>
  <c r="E1797" i="6" s="1"/>
  <c r="O1796" i="4"/>
  <c r="K1796" i="6" s="1"/>
  <c r="N1796" i="4"/>
  <c r="J1796" i="6" s="1"/>
  <c r="B1796" i="8" s="1"/>
  <c r="M1796" i="4"/>
  <c r="H1796" i="6" s="1"/>
  <c r="L1796" i="4"/>
  <c r="K1796" i="4"/>
  <c r="G1796" i="6" s="1"/>
  <c r="J1796" i="4"/>
  <c r="F1796" i="6" s="1"/>
  <c r="I1796" i="4"/>
  <c r="E1796" i="6" s="1"/>
  <c r="O1795" i="4"/>
  <c r="K1795" i="6" s="1"/>
  <c r="N1795" i="4"/>
  <c r="M1795" i="4"/>
  <c r="H1795" i="6" s="1"/>
  <c r="L1795" i="4"/>
  <c r="K1795" i="4"/>
  <c r="G1795" i="6" s="1"/>
  <c r="J1795" i="4"/>
  <c r="F1795" i="6" s="1"/>
  <c r="I1795" i="4"/>
  <c r="O1794" i="4"/>
  <c r="N1794" i="4"/>
  <c r="J1794" i="6" s="1"/>
  <c r="M1794" i="4"/>
  <c r="L1794" i="4"/>
  <c r="I1794" i="6" s="1"/>
  <c r="K1794" i="4"/>
  <c r="J1794" i="4"/>
  <c r="I1794" i="4"/>
  <c r="E1794" i="6" s="1"/>
  <c r="O1793" i="4"/>
  <c r="N1793" i="4"/>
  <c r="M1793" i="4"/>
  <c r="H1793" i="6" s="1"/>
  <c r="L1793" i="4"/>
  <c r="I1793" i="6" s="1"/>
  <c r="K1793" i="4"/>
  <c r="J1793" i="4"/>
  <c r="I1793" i="4"/>
  <c r="E1793" i="6" s="1"/>
  <c r="O1792" i="4"/>
  <c r="K1792" i="6" s="1"/>
  <c r="N1792" i="4"/>
  <c r="M1792" i="4"/>
  <c r="H1792" i="6" s="1"/>
  <c r="L1792" i="4"/>
  <c r="I1792" i="6" s="1"/>
  <c r="K1792" i="4"/>
  <c r="G1792" i="6" s="1"/>
  <c r="J1792" i="4"/>
  <c r="I1792" i="4"/>
  <c r="O1791" i="4"/>
  <c r="N1791" i="4"/>
  <c r="M1791" i="4"/>
  <c r="L1791" i="4"/>
  <c r="K1791" i="4"/>
  <c r="G1791" i="6" s="1"/>
  <c r="J1791" i="4"/>
  <c r="I1791" i="4"/>
  <c r="O1790" i="4"/>
  <c r="K1790" i="6" s="1"/>
  <c r="N1790" i="4"/>
  <c r="M1790" i="4"/>
  <c r="L1790" i="4"/>
  <c r="K1790" i="4"/>
  <c r="J1790" i="4"/>
  <c r="I1790" i="4"/>
  <c r="E1790" i="6" s="1"/>
  <c r="O1789" i="4"/>
  <c r="N1789" i="4"/>
  <c r="J1789" i="6" s="1"/>
  <c r="M1789" i="4"/>
  <c r="L1789" i="4"/>
  <c r="K1789" i="4"/>
  <c r="J1789" i="4"/>
  <c r="I1789" i="4"/>
  <c r="O1788" i="4"/>
  <c r="K1788" i="6" s="1"/>
  <c r="N1788" i="4"/>
  <c r="J1788" i="6" s="1"/>
  <c r="B1788" i="8" s="1"/>
  <c r="M1788" i="4"/>
  <c r="H1788" i="6" s="1"/>
  <c r="L1788" i="4"/>
  <c r="K1788" i="4"/>
  <c r="G1788" i="6" s="1"/>
  <c r="J1788" i="4"/>
  <c r="F1788" i="6" s="1"/>
  <c r="I1788" i="4"/>
  <c r="E1788" i="6" s="1"/>
  <c r="O1787" i="4"/>
  <c r="N1787" i="4"/>
  <c r="M1787" i="4"/>
  <c r="L1787" i="4"/>
  <c r="K1787" i="4"/>
  <c r="J1787" i="4"/>
  <c r="I1787" i="4"/>
  <c r="O1786" i="4"/>
  <c r="N1786" i="4"/>
  <c r="J1786" i="6" s="1"/>
  <c r="M1786" i="4"/>
  <c r="L1786" i="4"/>
  <c r="I1786" i="6" s="1"/>
  <c r="K1786" i="4"/>
  <c r="G1786" i="6" s="1"/>
  <c r="J1786" i="4"/>
  <c r="F1786" i="6" s="1"/>
  <c r="I1786" i="4"/>
  <c r="E1786" i="6" s="1"/>
  <c r="O1785" i="4"/>
  <c r="N1785" i="4"/>
  <c r="M1785" i="4"/>
  <c r="L1785" i="4"/>
  <c r="K1785" i="4"/>
  <c r="J1785" i="4"/>
  <c r="I1785" i="4"/>
  <c r="O1784" i="4"/>
  <c r="K1784" i="6" s="1"/>
  <c r="N1784" i="4"/>
  <c r="M1784" i="4"/>
  <c r="H1784" i="6" s="1"/>
  <c r="L1784" i="4"/>
  <c r="I1784" i="6" s="1"/>
  <c r="K1784" i="4"/>
  <c r="G1784" i="6" s="1"/>
  <c r="J1784" i="4"/>
  <c r="I1784" i="4"/>
  <c r="O1783" i="4"/>
  <c r="N1783" i="4"/>
  <c r="M1783" i="4"/>
  <c r="L1783" i="4"/>
  <c r="K1783" i="4"/>
  <c r="J1783" i="4"/>
  <c r="I1783" i="4"/>
  <c r="O1782" i="4"/>
  <c r="K1782" i="6" s="1"/>
  <c r="N1782" i="4"/>
  <c r="M1782" i="4"/>
  <c r="L1782" i="4"/>
  <c r="K1782" i="4"/>
  <c r="J1782" i="4"/>
  <c r="F1782" i="6" s="1"/>
  <c r="I1782" i="4"/>
  <c r="E1782" i="6" s="1"/>
  <c r="O1781" i="4"/>
  <c r="N1781" i="4"/>
  <c r="J1781" i="6" s="1"/>
  <c r="M1781" i="4"/>
  <c r="L1781" i="4"/>
  <c r="I1781" i="6" s="1"/>
  <c r="K1781" i="4"/>
  <c r="G1781" i="6" s="1"/>
  <c r="J1781" i="4"/>
  <c r="I1781" i="4"/>
  <c r="E1781" i="6" s="1"/>
  <c r="O1780" i="4"/>
  <c r="K1780" i="6" s="1"/>
  <c r="N1780" i="4"/>
  <c r="J1780" i="6" s="1"/>
  <c r="B1780" i="8" s="1"/>
  <c r="M1780" i="4"/>
  <c r="H1780" i="6" s="1"/>
  <c r="L1780" i="4"/>
  <c r="K1780" i="4"/>
  <c r="G1780" i="6" s="1"/>
  <c r="J1780" i="4"/>
  <c r="F1780" i="6" s="1"/>
  <c r="I1780" i="4"/>
  <c r="E1780" i="6" s="1"/>
  <c r="O1779" i="4"/>
  <c r="K1779" i="6" s="1"/>
  <c r="N1779" i="4"/>
  <c r="M1779" i="4"/>
  <c r="H1779" i="6" s="1"/>
  <c r="L1779" i="4"/>
  <c r="K1779" i="4"/>
  <c r="G1779" i="6" s="1"/>
  <c r="J1779" i="4"/>
  <c r="F1779" i="6" s="1"/>
  <c r="I1779" i="4"/>
  <c r="O1778" i="4"/>
  <c r="N1778" i="4"/>
  <c r="J1778" i="6" s="1"/>
  <c r="M1778" i="4"/>
  <c r="L1778" i="4"/>
  <c r="I1778" i="6" s="1"/>
  <c r="K1778" i="4"/>
  <c r="J1778" i="4"/>
  <c r="I1778" i="4"/>
  <c r="E1778" i="6" s="1"/>
  <c r="O1777" i="4"/>
  <c r="N1777" i="4"/>
  <c r="M1777" i="4"/>
  <c r="H1777" i="6" s="1"/>
  <c r="L1777" i="4"/>
  <c r="I1777" i="6" s="1"/>
  <c r="K1777" i="4"/>
  <c r="J1777" i="4"/>
  <c r="I1777" i="4"/>
  <c r="E1777" i="6" s="1"/>
  <c r="O1776" i="4"/>
  <c r="K1776" i="6" s="1"/>
  <c r="N1776" i="4"/>
  <c r="M1776" i="4"/>
  <c r="H1776" i="6" s="1"/>
  <c r="L1776" i="4"/>
  <c r="I1776" i="6" s="1"/>
  <c r="K1776" i="4"/>
  <c r="G1776" i="6" s="1"/>
  <c r="J1776" i="4"/>
  <c r="I1776" i="4"/>
  <c r="O1775" i="4"/>
  <c r="N1775" i="4"/>
  <c r="M1775" i="4"/>
  <c r="H1775" i="6" s="1"/>
  <c r="L1775" i="4"/>
  <c r="K1775" i="4"/>
  <c r="J1775" i="4"/>
  <c r="I1775" i="4"/>
  <c r="O1774" i="4"/>
  <c r="N1774" i="4"/>
  <c r="M1774" i="4"/>
  <c r="L1774" i="4"/>
  <c r="I1774" i="6" s="1"/>
  <c r="K1774" i="4"/>
  <c r="J1774" i="4"/>
  <c r="F1774" i="6" s="1"/>
  <c r="I1774" i="4"/>
  <c r="E1774" i="6" s="1"/>
  <c r="O1773" i="4"/>
  <c r="N1773" i="4"/>
  <c r="M1773" i="4"/>
  <c r="L1773" i="4"/>
  <c r="K1773" i="4"/>
  <c r="J1773" i="4"/>
  <c r="I1773" i="4"/>
  <c r="O1772" i="4"/>
  <c r="K1772" i="6" s="1"/>
  <c r="N1772" i="4"/>
  <c r="J1772" i="6" s="1"/>
  <c r="B1772" i="8" s="1"/>
  <c r="M1772" i="4"/>
  <c r="H1772" i="6" s="1"/>
  <c r="L1772" i="4"/>
  <c r="K1772" i="4"/>
  <c r="G1772" i="6" s="1"/>
  <c r="J1772" i="4"/>
  <c r="F1772" i="6" s="1"/>
  <c r="I1772" i="4"/>
  <c r="E1772" i="6" s="1"/>
  <c r="O1771" i="4"/>
  <c r="K1771" i="6" s="1"/>
  <c r="N1771" i="4"/>
  <c r="M1771" i="4"/>
  <c r="L1771" i="4"/>
  <c r="K1771" i="4"/>
  <c r="J1771" i="4"/>
  <c r="F1771" i="6" s="1"/>
  <c r="I1771" i="4"/>
  <c r="O1770" i="4"/>
  <c r="N1770" i="4"/>
  <c r="J1770" i="6" s="1"/>
  <c r="M1770" i="4"/>
  <c r="L1770" i="4"/>
  <c r="I1770" i="6" s="1"/>
  <c r="K1770" i="4"/>
  <c r="G1770" i="6" s="1"/>
  <c r="J1770" i="4"/>
  <c r="F1770" i="6" s="1"/>
  <c r="I1770" i="4"/>
  <c r="E1770" i="6" s="1"/>
  <c r="O1769" i="4"/>
  <c r="N1769" i="4"/>
  <c r="J1769" i="6" s="1"/>
  <c r="M1769" i="4"/>
  <c r="L1769" i="4"/>
  <c r="K1769" i="4"/>
  <c r="J1769" i="4"/>
  <c r="I1769" i="4"/>
  <c r="O1768" i="4"/>
  <c r="K1768" i="6" s="1"/>
  <c r="N1768" i="4"/>
  <c r="M1768" i="4"/>
  <c r="H1768" i="6" s="1"/>
  <c r="L1768" i="4"/>
  <c r="I1768" i="6" s="1"/>
  <c r="K1768" i="4"/>
  <c r="G1768" i="6" s="1"/>
  <c r="J1768" i="4"/>
  <c r="I1768" i="4"/>
  <c r="O1767" i="4"/>
  <c r="N1767" i="4"/>
  <c r="J1767" i="6" s="1"/>
  <c r="M1767" i="4"/>
  <c r="L1767" i="4"/>
  <c r="K1767" i="4"/>
  <c r="G1767" i="6" s="1"/>
  <c r="J1767" i="4"/>
  <c r="I1767" i="4"/>
  <c r="O1766" i="4"/>
  <c r="K1766" i="6" s="1"/>
  <c r="N1766" i="4"/>
  <c r="M1766" i="4"/>
  <c r="L1766" i="4"/>
  <c r="K1766" i="4"/>
  <c r="J1766" i="4"/>
  <c r="F1766" i="6" s="1"/>
  <c r="I1766" i="4"/>
  <c r="O1765" i="4"/>
  <c r="N1765" i="4"/>
  <c r="J1765" i="6" s="1"/>
  <c r="M1765" i="4"/>
  <c r="L1765" i="4"/>
  <c r="I1765" i="6" s="1"/>
  <c r="K1765" i="4"/>
  <c r="G1765" i="6" s="1"/>
  <c r="J1765" i="4"/>
  <c r="I1765" i="4"/>
  <c r="E1765" i="6" s="1"/>
  <c r="O1764" i="4"/>
  <c r="K1764" i="6" s="1"/>
  <c r="N1764" i="4"/>
  <c r="J1764" i="6" s="1"/>
  <c r="B1764" i="8" s="1"/>
  <c r="M1764" i="4"/>
  <c r="H1764" i="6" s="1"/>
  <c r="L1764" i="4"/>
  <c r="K1764" i="4"/>
  <c r="G1764" i="6" s="1"/>
  <c r="J1764" i="4"/>
  <c r="F1764" i="6" s="1"/>
  <c r="I1764" i="4"/>
  <c r="E1764" i="6" s="1"/>
  <c r="O1763" i="4"/>
  <c r="K1763" i="6" s="1"/>
  <c r="N1763" i="4"/>
  <c r="M1763" i="4"/>
  <c r="H1763" i="6" s="1"/>
  <c r="L1763" i="4"/>
  <c r="K1763" i="4"/>
  <c r="G1763" i="6" s="1"/>
  <c r="J1763" i="4"/>
  <c r="I1763" i="4"/>
  <c r="O1762" i="4"/>
  <c r="N1762" i="4"/>
  <c r="J1762" i="6" s="1"/>
  <c r="M1762" i="4"/>
  <c r="L1762" i="4"/>
  <c r="I1762" i="6" s="1"/>
  <c r="K1762" i="4"/>
  <c r="G1762" i="6" s="1"/>
  <c r="J1762" i="4"/>
  <c r="F1762" i="6" s="1"/>
  <c r="I1762" i="4"/>
  <c r="E1762" i="6" s="1"/>
  <c r="O1761" i="4"/>
  <c r="N1761" i="4"/>
  <c r="M1761" i="4"/>
  <c r="L1761" i="4"/>
  <c r="K1761" i="4"/>
  <c r="J1761" i="4"/>
  <c r="I1761" i="4"/>
  <c r="O1760" i="4"/>
  <c r="K1760" i="6" s="1"/>
  <c r="N1760" i="4"/>
  <c r="M1760" i="4"/>
  <c r="L1760" i="4"/>
  <c r="I1760" i="6" s="1"/>
  <c r="K1760" i="4"/>
  <c r="J1760" i="4"/>
  <c r="I1760" i="4"/>
  <c r="O1759" i="4"/>
  <c r="N1759" i="4"/>
  <c r="J1759" i="6" s="1"/>
  <c r="M1759" i="4"/>
  <c r="H1759" i="6" s="1"/>
  <c r="L1759" i="4"/>
  <c r="I1759" i="6" s="1"/>
  <c r="K1759" i="4"/>
  <c r="G1759" i="6" s="1"/>
  <c r="J1759" i="4"/>
  <c r="I1759" i="4"/>
  <c r="E1759" i="6" s="1"/>
  <c r="O1758" i="4"/>
  <c r="K1758" i="6" s="1"/>
  <c r="N1758" i="4"/>
  <c r="J1758" i="6" s="1"/>
  <c r="M1758" i="4"/>
  <c r="L1758" i="4"/>
  <c r="I1758" i="6" s="1"/>
  <c r="K1758" i="4"/>
  <c r="J1758" i="4"/>
  <c r="I1758" i="4"/>
  <c r="E1758" i="6" s="1"/>
  <c r="O1757" i="4"/>
  <c r="N1757" i="4"/>
  <c r="J1757" i="6" s="1"/>
  <c r="M1757" i="4"/>
  <c r="L1757" i="4"/>
  <c r="K1757" i="4"/>
  <c r="G1757" i="6" s="1"/>
  <c r="J1757" i="4"/>
  <c r="F1757" i="6" s="1"/>
  <c r="I1757" i="4"/>
  <c r="E1757" i="6" s="1"/>
  <c r="O1756" i="4"/>
  <c r="N1756" i="4"/>
  <c r="M1756" i="4"/>
  <c r="H1756" i="6" s="1"/>
  <c r="L1756" i="4"/>
  <c r="I1756" i="6" s="1"/>
  <c r="K1756" i="4"/>
  <c r="G1756" i="6" s="1"/>
  <c r="J1756" i="4"/>
  <c r="F1756" i="6" s="1"/>
  <c r="I1756" i="4"/>
  <c r="E1756" i="6" s="1"/>
  <c r="O1755" i="4"/>
  <c r="N1755" i="4"/>
  <c r="J1755" i="6" s="1"/>
  <c r="M1755" i="4"/>
  <c r="L1755" i="4"/>
  <c r="K1755" i="4"/>
  <c r="J1755" i="4"/>
  <c r="F1755" i="6" s="1"/>
  <c r="I1755" i="4"/>
  <c r="O1754" i="4"/>
  <c r="K1754" i="6" s="1"/>
  <c r="N1754" i="4"/>
  <c r="M1754" i="4"/>
  <c r="L1754" i="4"/>
  <c r="I1754" i="6" s="1"/>
  <c r="K1754" i="4"/>
  <c r="J1754" i="4"/>
  <c r="F1754" i="6" s="1"/>
  <c r="I1754" i="4"/>
  <c r="E1754" i="6" s="1"/>
  <c r="O1753" i="4"/>
  <c r="N1753" i="4"/>
  <c r="J1753" i="6" s="1"/>
  <c r="M1753" i="4"/>
  <c r="L1753" i="4"/>
  <c r="I1753" i="6" s="1"/>
  <c r="K1753" i="4"/>
  <c r="J1753" i="4"/>
  <c r="I1753" i="4"/>
  <c r="O1752" i="4"/>
  <c r="K1752" i="6" s="1"/>
  <c r="N1752" i="4"/>
  <c r="M1752" i="4"/>
  <c r="H1752" i="6" s="1"/>
  <c r="L1752" i="4"/>
  <c r="I1752" i="6" s="1"/>
  <c r="K1752" i="4"/>
  <c r="G1752" i="6" s="1"/>
  <c r="J1752" i="4"/>
  <c r="I1752" i="4"/>
  <c r="O1751" i="4"/>
  <c r="N1751" i="4"/>
  <c r="M1751" i="4"/>
  <c r="L1751" i="4"/>
  <c r="K1751" i="4"/>
  <c r="J1751" i="4"/>
  <c r="I1751" i="4"/>
  <c r="O1750" i="4"/>
  <c r="N1750" i="4"/>
  <c r="M1750" i="4"/>
  <c r="L1750" i="4"/>
  <c r="I1750" i="6" s="1"/>
  <c r="K1750" i="4"/>
  <c r="J1750" i="4"/>
  <c r="I1750" i="4"/>
  <c r="O1749" i="4"/>
  <c r="K1749" i="6" s="1"/>
  <c r="N1749" i="4"/>
  <c r="J1749" i="6" s="1"/>
  <c r="B1749" i="8" s="1"/>
  <c r="M1749" i="4"/>
  <c r="H1749" i="6" s="1"/>
  <c r="L1749" i="4"/>
  <c r="K1749" i="4"/>
  <c r="G1749" i="6" s="1"/>
  <c r="J1749" i="4"/>
  <c r="F1749" i="6" s="1"/>
  <c r="I1749" i="4"/>
  <c r="E1749" i="6" s="1"/>
  <c r="O1748" i="4"/>
  <c r="N1748" i="4"/>
  <c r="M1748" i="4"/>
  <c r="H1748" i="6" s="1"/>
  <c r="L1748" i="4"/>
  <c r="I1748" i="6" s="1"/>
  <c r="K1748" i="4"/>
  <c r="G1748" i="6" s="1"/>
  <c r="J1748" i="4"/>
  <c r="F1748" i="6" s="1"/>
  <c r="I1748" i="4"/>
  <c r="E1748" i="6" s="1"/>
  <c r="O1747" i="4"/>
  <c r="N1747" i="4"/>
  <c r="M1747" i="4"/>
  <c r="L1747" i="4"/>
  <c r="K1747" i="4"/>
  <c r="G1747" i="6" s="1"/>
  <c r="J1747" i="4"/>
  <c r="F1747" i="6" s="1"/>
  <c r="I1747" i="4"/>
  <c r="O1746" i="4"/>
  <c r="N1746" i="4"/>
  <c r="J1746" i="6" s="1"/>
  <c r="M1746" i="4"/>
  <c r="L1746" i="4"/>
  <c r="I1746" i="6" s="1"/>
  <c r="K1746" i="4"/>
  <c r="J1746" i="4"/>
  <c r="I1746" i="4"/>
  <c r="E1746" i="6" s="1"/>
  <c r="O1745" i="4"/>
  <c r="N1745" i="4"/>
  <c r="J1745" i="6" s="1"/>
  <c r="M1745" i="4"/>
  <c r="H1745" i="6" s="1"/>
  <c r="L1745" i="4"/>
  <c r="K1745" i="4"/>
  <c r="J1745" i="4"/>
  <c r="I1745" i="4"/>
  <c r="O1744" i="4"/>
  <c r="K1744" i="6" s="1"/>
  <c r="N1744" i="4"/>
  <c r="M1744" i="4"/>
  <c r="H1744" i="6" s="1"/>
  <c r="L1744" i="4"/>
  <c r="I1744" i="6" s="1"/>
  <c r="K1744" i="4"/>
  <c r="G1744" i="6" s="1"/>
  <c r="J1744" i="4"/>
  <c r="I1744" i="4"/>
  <c r="O1743" i="4"/>
  <c r="N1743" i="4"/>
  <c r="M1743" i="4"/>
  <c r="L1743" i="4"/>
  <c r="K1743" i="4"/>
  <c r="J1743" i="4"/>
  <c r="I1743" i="4"/>
  <c r="O1742" i="4"/>
  <c r="N1742" i="4"/>
  <c r="M1742" i="4"/>
  <c r="L1742" i="4"/>
  <c r="I1742" i="6" s="1"/>
  <c r="K1742" i="4"/>
  <c r="J1742" i="4"/>
  <c r="I1742" i="4"/>
  <c r="O1741" i="4"/>
  <c r="K1741" i="6" s="1"/>
  <c r="N1741" i="4"/>
  <c r="J1741" i="6" s="1"/>
  <c r="B1741" i="8" s="1"/>
  <c r="M1741" i="4"/>
  <c r="H1741" i="6" s="1"/>
  <c r="L1741" i="4"/>
  <c r="K1741" i="4"/>
  <c r="G1741" i="6" s="1"/>
  <c r="J1741" i="4"/>
  <c r="F1741" i="6" s="1"/>
  <c r="I1741" i="4"/>
  <c r="E1741" i="6" s="1"/>
  <c r="O1740" i="4"/>
  <c r="N1740" i="4"/>
  <c r="M1740" i="4"/>
  <c r="H1740" i="6" s="1"/>
  <c r="L1740" i="4"/>
  <c r="I1740" i="6" s="1"/>
  <c r="K1740" i="4"/>
  <c r="G1740" i="6" s="1"/>
  <c r="J1740" i="4"/>
  <c r="F1740" i="6" s="1"/>
  <c r="I1740" i="4"/>
  <c r="E1740" i="6" s="1"/>
  <c r="O1739" i="4"/>
  <c r="N1739" i="4"/>
  <c r="M1739" i="4"/>
  <c r="L1739" i="4"/>
  <c r="K1739" i="4"/>
  <c r="G1739" i="6" s="1"/>
  <c r="J1739" i="4"/>
  <c r="F1739" i="6" s="1"/>
  <c r="I1739" i="4"/>
  <c r="O1738" i="4"/>
  <c r="N1738" i="4"/>
  <c r="J1738" i="6" s="1"/>
  <c r="M1738" i="4"/>
  <c r="L1738" i="4"/>
  <c r="I1738" i="6" s="1"/>
  <c r="K1738" i="4"/>
  <c r="J1738" i="4"/>
  <c r="I1738" i="4"/>
  <c r="E1738" i="6" s="1"/>
  <c r="O1737" i="4"/>
  <c r="N1737" i="4"/>
  <c r="J1737" i="6" s="1"/>
  <c r="M1737" i="4"/>
  <c r="H1737" i="6" s="1"/>
  <c r="L1737" i="4"/>
  <c r="K1737" i="4"/>
  <c r="J1737" i="4"/>
  <c r="I1737" i="4"/>
  <c r="O1736" i="4"/>
  <c r="K1736" i="6" s="1"/>
  <c r="N1736" i="4"/>
  <c r="M1736" i="4"/>
  <c r="H1736" i="6" s="1"/>
  <c r="L1736" i="4"/>
  <c r="I1736" i="6" s="1"/>
  <c r="K1736" i="4"/>
  <c r="G1736" i="6" s="1"/>
  <c r="J1736" i="4"/>
  <c r="I1736" i="4"/>
  <c r="O1735" i="4"/>
  <c r="N1735" i="4"/>
  <c r="M1735" i="4"/>
  <c r="L1735" i="4"/>
  <c r="K1735" i="4"/>
  <c r="J1735" i="4"/>
  <c r="I1735" i="4"/>
  <c r="O1734" i="4"/>
  <c r="N1734" i="4"/>
  <c r="M1734" i="4"/>
  <c r="L1734" i="4"/>
  <c r="I1734" i="6" s="1"/>
  <c r="K1734" i="4"/>
  <c r="J1734" i="4"/>
  <c r="I1734" i="4"/>
  <c r="O1733" i="4"/>
  <c r="K1733" i="6" s="1"/>
  <c r="N1733" i="4"/>
  <c r="J1733" i="6" s="1"/>
  <c r="B1733" i="8" s="1"/>
  <c r="M1733" i="4"/>
  <c r="H1733" i="6" s="1"/>
  <c r="L1733" i="4"/>
  <c r="K1733" i="4"/>
  <c r="G1733" i="6" s="1"/>
  <c r="J1733" i="4"/>
  <c r="F1733" i="6" s="1"/>
  <c r="I1733" i="4"/>
  <c r="E1733" i="6" s="1"/>
  <c r="O1732" i="4"/>
  <c r="N1732" i="4"/>
  <c r="M1732" i="4"/>
  <c r="H1732" i="6" s="1"/>
  <c r="L1732" i="4"/>
  <c r="I1732" i="6" s="1"/>
  <c r="K1732" i="4"/>
  <c r="G1732" i="6" s="1"/>
  <c r="J1732" i="4"/>
  <c r="F1732" i="6" s="1"/>
  <c r="I1732" i="4"/>
  <c r="E1732" i="6" s="1"/>
  <c r="O1731" i="4"/>
  <c r="N1731" i="4"/>
  <c r="M1731" i="4"/>
  <c r="L1731" i="4"/>
  <c r="K1731" i="4"/>
  <c r="G1731" i="6" s="1"/>
  <c r="J1731" i="4"/>
  <c r="F1731" i="6" s="1"/>
  <c r="I1731" i="4"/>
  <c r="O1730" i="4"/>
  <c r="N1730" i="4"/>
  <c r="J1730" i="6" s="1"/>
  <c r="M1730" i="4"/>
  <c r="L1730" i="4"/>
  <c r="I1730" i="6" s="1"/>
  <c r="K1730" i="4"/>
  <c r="J1730" i="4"/>
  <c r="I1730" i="4"/>
  <c r="E1730" i="6" s="1"/>
  <c r="O1729" i="4"/>
  <c r="N1729" i="4"/>
  <c r="J1729" i="6" s="1"/>
  <c r="M1729" i="4"/>
  <c r="H1729" i="6" s="1"/>
  <c r="L1729" i="4"/>
  <c r="K1729" i="4"/>
  <c r="J1729" i="4"/>
  <c r="I1729" i="4"/>
  <c r="O1728" i="4"/>
  <c r="K1728" i="6" s="1"/>
  <c r="N1728" i="4"/>
  <c r="M1728" i="4"/>
  <c r="H1728" i="6" s="1"/>
  <c r="L1728" i="4"/>
  <c r="I1728" i="6" s="1"/>
  <c r="K1728" i="4"/>
  <c r="G1728" i="6" s="1"/>
  <c r="J1728" i="4"/>
  <c r="I1728" i="4"/>
  <c r="O1727" i="4"/>
  <c r="N1727" i="4"/>
  <c r="M1727" i="4"/>
  <c r="L1727" i="4"/>
  <c r="K1727" i="4"/>
  <c r="J1727" i="4"/>
  <c r="I1727" i="4"/>
  <c r="O1726" i="4"/>
  <c r="N1726" i="4"/>
  <c r="M1726" i="4"/>
  <c r="L1726" i="4"/>
  <c r="I1726" i="6" s="1"/>
  <c r="K1726" i="4"/>
  <c r="J1726" i="4"/>
  <c r="I1726" i="4"/>
  <c r="O1725" i="4"/>
  <c r="K1725" i="6" s="1"/>
  <c r="N1725" i="4"/>
  <c r="J1725" i="6" s="1"/>
  <c r="B1725" i="8" s="1"/>
  <c r="M1725" i="4"/>
  <c r="H1725" i="6" s="1"/>
  <c r="L1725" i="4"/>
  <c r="K1725" i="4"/>
  <c r="G1725" i="6" s="1"/>
  <c r="J1725" i="4"/>
  <c r="F1725" i="6" s="1"/>
  <c r="I1725" i="4"/>
  <c r="E1725" i="6" s="1"/>
  <c r="O1724" i="4"/>
  <c r="N1724" i="4"/>
  <c r="M1724" i="4"/>
  <c r="H1724" i="6" s="1"/>
  <c r="L1724" i="4"/>
  <c r="I1724" i="6" s="1"/>
  <c r="K1724" i="4"/>
  <c r="G1724" i="6" s="1"/>
  <c r="J1724" i="4"/>
  <c r="F1724" i="6" s="1"/>
  <c r="I1724" i="4"/>
  <c r="E1724" i="6" s="1"/>
  <c r="O1723" i="4"/>
  <c r="N1723" i="4"/>
  <c r="M1723" i="4"/>
  <c r="L1723" i="4"/>
  <c r="K1723" i="4"/>
  <c r="G1723" i="6" s="1"/>
  <c r="J1723" i="4"/>
  <c r="F1723" i="6" s="1"/>
  <c r="I1723" i="4"/>
  <c r="O1722" i="4"/>
  <c r="N1722" i="4"/>
  <c r="J1722" i="6" s="1"/>
  <c r="M1722" i="4"/>
  <c r="L1722" i="4"/>
  <c r="I1722" i="6" s="1"/>
  <c r="K1722" i="4"/>
  <c r="J1722" i="4"/>
  <c r="I1722" i="4"/>
  <c r="E1722" i="6" s="1"/>
  <c r="O1721" i="4"/>
  <c r="N1721" i="4"/>
  <c r="J1721" i="6" s="1"/>
  <c r="M1721" i="4"/>
  <c r="H1721" i="6" s="1"/>
  <c r="L1721" i="4"/>
  <c r="K1721" i="4"/>
  <c r="J1721" i="4"/>
  <c r="I1721" i="4"/>
  <c r="O1720" i="4"/>
  <c r="K1720" i="6" s="1"/>
  <c r="N1720" i="4"/>
  <c r="M1720" i="4"/>
  <c r="H1720" i="6" s="1"/>
  <c r="L1720" i="4"/>
  <c r="I1720" i="6" s="1"/>
  <c r="K1720" i="4"/>
  <c r="G1720" i="6" s="1"/>
  <c r="J1720" i="4"/>
  <c r="I1720" i="4"/>
  <c r="O1719" i="4"/>
  <c r="K1719" i="6" s="1"/>
  <c r="N1719" i="4"/>
  <c r="J1719" i="6" s="1"/>
  <c r="M1719" i="4"/>
  <c r="H1719" i="6" s="1"/>
  <c r="L1719" i="4"/>
  <c r="K1719" i="4"/>
  <c r="J1719" i="4"/>
  <c r="F1719" i="6" s="1"/>
  <c r="I1719" i="4"/>
  <c r="E1719" i="6" s="1"/>
  <c r="O1718" i="4"/>
  <c r="N1718" i="4"/>
  <c r="M1718" i="4"/>
  <c r="L1718" i="4"/>
  <c r="K1718" i="4"/>
  <c r="J1718" i="4"/>
  <c r="F1718" i="6" s="1"/>
  <c r="I1718" i="4"/>
  <c r="E1718" i="6" s="1"/>
  <c r="O1717" i="4"/>
  <c r="K1717" i="6" s="1"/>
  <c r="N1717" i="4"/>
  <c r="J1717" i="6" s="1"/>
  <c r="B1717" i="8" s="1"/>
  <c r="M1717" i="4"/>
  <c r="H1717" i="6" s="1"/>
  <c r="L1717" i="4"/>
  <c r="K1717" i="4"/>
  <c r="G1717" i="6" s="1"/>
  <c r="J1717" i="4"/>
  <c r="F1717" i="6" s="1"/>
  <c r="I1717" i="4"/>
  <c r="E1717" i="6" s="1"/>
  <c r="O1716" i="4"/>
  <c r="N1716" i="4"/>
  <c r="M1716" i="4"/>
  <c r="H1716" i="6" s="1"/>
  <c r="L1716" i="4"/>
  <c r="I1716" i="6" s="1"/>
  <c r="K1716" i="4"/>
  <c r="G1716" i="6" s="1"/>
  <c r="J1716" i="4"/>
  <c r="F1716" i="6" s="1"/>
  <c r="I1716" i="4"/>
  <c r="E1716" i="6" s="1"/>
  <c r="O1715" i="4"/>
  <c r="N1715" i="4"/>
  <c r="J1715" i="6" s="1"/>
  <c r="M1715" i="4"/>
  <c r="L1715" i="4"/>
  <c r="K1715" i="4"/>
  <c r="G1715" i="6" s="1"/>
  <c r="J1715" i="4"/>
  <c r="F1715" i="6" s="1"/>
  <c r="I1715" i="4"/>
  <c r="O1714" i="4"/>
  <c r="K1714" i="6" s="1"/>
  <c r="N1714" i="4"/>
  <c r="M1714" i="4"/>
  <c r="L1714" i="4"/>
  <c r="K1714" i="4"/>
  <c r="J1714" i="4"/>
  <c r="F1714" i="6" s="1"/>
  <c r="I1714" i="4"/>
  <c r="E1714" i="6" s="1"/>
  <c r="O1713" i="4"/>
  <c r="N1713" i="4"/>
  <c r="M1713" i="4"/>
  <c r="L1713" i="4"/>
  <c r="K1713" i="4"/>
  <c r="J1713" i="4"/>
  <c r="I1713" i="4"/>
  <c r="O1712" i="4"/>
  <c r="K1712" i="6" s="1"/>
  <c r="N1712" i="4"/>
  <c r="M1712" i="4"/>
  <c r="H1712" i="6" s="1"/>
  <c r="L1712" i="4"/>
  <c r="I1712" i="6" s="1"/>
  <c r="K1712" i="4"/>
  <c r="G1712" i="6" s="1"/>
  <c r="J1712" i="4"/>
  <c r="I1712" i="4"/>
  <c r="O1711" i="4"/>
  <c r="N1711" i="4"/>
  <c r="J1711" i="6" s="1"/>
  <c r="M1711" i="4"/>
  <c r="H1711" i="6" s="1"/>
  <c r="L1711" i="4"/>
  <c r="K1711" i="4"/>
  <c r="J1711" i="4"/>
  <c r="F1711" i="6" s="1"/>
  <c r="I1711" i="4"/>
  <c r="O1710" i="4"/>
  <c r="N1710" i="4"/>
  <c r="J1710" i="6" s="1"/>
  <c r="M1710" i="4"/>
  <c r="L1710" i="4"/>
  <c r="I1710" i="6" s="1"/>
  <c r="K1710" i="4"/>
  <c r="J1710" i="4"/>
  <c r="I1710" i="4"/>
  <c r="O1709" i="4"/>
  <c r="K1709" i="6" s="1"/>
  <c r="N1709" i="4"/>
  <c r="J1709" i="6" s="1"/>
  <c r="B1709" i="8" s="1"/>
  <c r="M1709" i="4"/>
  <c r="H1709" i="6" s="1"/>
  <c r="L1709" i="4"/>
  <c r="K1709" i="4"/>
  <c r="G1709" i="6" s="1"/>
  <c r="J1709" i="4"/>
  <c r="F1709" i="6" s="1"/>
  <c r="I1709" i="4"/>
  <c r="E1709" i="6" s="1"/>
  <c r="O1708" i="4"/>
  <c r="N1708" i="4"/>
  <c r="M1708" i="4"/>
  <c r="H1708" i="6" s="1"/>
  <c r="L1708" i="4"/>
  <c r="I1708" i="6" s="1"/>
  <c r="K1708" i="4"/>
  <c r="G1708" i="6" s="1"/>
  <c r="J1708" i="4"/>
  <c r="F1708" i="6" s="1"/>
  <c r="I1708" i="4"/>
  <c r="E1708" i="6" s="1"/>
  <c r="O1707" i="4"/>
  <c r="N1707" i="4"/>
  <c r="M1707" i="4"/>
  <c r="L1707" i="4"/>
  <c r="K1707" i="4"/>
  <c r="J1707" i="4"/>
  <c r="I1707" i="4"/>
  <c r="O1706" i="4"/>
  <c r="N1706" i="4"/>
  <c r="J1706" i="6" s="1"/>
  <c r="M1706" i="4"/>
  <c r="L1706" i="4"/>
  <c r="K1706" i="4"/>
  <c r="J1706" i="4"/>
  <c r="I1706" i="4"/>
  <c r="O1705" i="4"/>
  <c r="N1705" i="4"/>
  <c r="J1705" i="6" s="1"/>
  <c r="M1705" i="4"/>
  <c r="H1705" i="6" s="1"/>
  <c r="L1705" i="4"/>
  <c r="I1705" i="6" s="1"/>
  <c r="K1705" i="4"/>
  <c r="J1705" i="4"/>
  <c r="I1705" i="4"/>
  <c r="O1704" i="4"/>
  <c r="K1704" i="6" s="1"/>
  <c r="N1704" i="4"/>
  <c r="M1704" i="4"/>
  <c r="H1704" i="6" s="1"/>
  <c r="L1704" i="4"/>
  <c r="I1704" i="6" s="1"/>
  <c r="K1704" i="4"/>
  <c r="G1704" i="6" s="1"/>
  <c r="J1704" i="4"/>
  <c r="I1704" i="4"/>
  <c r="O1703" i="4"/>
  <c r="K1703" i="6" s="1"/>
  <c r="N1703" i="4"/>
  <c r="J1703" i="6" s="1"/>
  <c r="M1703" i="4"/>
  <c r="L1703" i="4"/>
  <c r="K1703" i="4"/>
  <c r="J1703" i="4"/>
  <c r="F1703" i="6" s="1"/>
  <c r="I1703" i="4"/>
  <c r="E1703" i="6" s="1"/>
  <c r="O1702" i="4"/>
  <c r="N1702" i="4"/>
  <c r="M1702" i="4"/>
  <c r="L1702" i="4"/>
  <c r="I1702" i="6" s="1"/>
  <c r="K1702" i="4"/>
  <c r="J1702" i="4"/>
  <c r="F1702" i="6" s="1"/>
  <c r="I1702" i="4"/>
  <c r="E1702" i="6" s="1"/>
  <c r="O1701" i="4"/>
  <c r="K1701" i="6" s="1"/>
  <c r="N1701" i="4"/>
  <c r="J1701" i="6" s="1"/>
  <c r="B1701" i="8" s="1"/>
  <c r="M1701" i="4"/>
  <c r="H1701" i="6" s="1"/>
  <c r="L1701" i="4"/>
  <c r="K1701" i="4"/>
  <c r="G1701" i="6" s="1"/>
  <c r="J1701" i="4"/>
  <c r="F1701" i="6" s="1"/>
  <c r="I1701" i="4"/>
  <c r="E1701" i="6" s="1"/>
  <c r="O1700" i="4"/>
  <c r="N1700" i="4"/>
  <c r="M1700" i="4"/>
  <c r="H1700" i="6" s="1"/>
  <c r="L1700" i="4"/>
  <c r="I1700" i="6" s="1"/>
  <c r="K1700" i="4"/>
  <c r="G1700" i="6" s="1"/>
  <c r="J1700" i="4"/>
  <c r="F1700" i="6" s="1"/>
  <c r="I1700" i="4"/>
  <c r="E1700" i="6" s="1"/>
  <c r="O1699" i="4"/>
  <c r="N1699" i="4"/>
  <c r="J1699" i="6" s="1"/>
  <c r="M1699" i="4"/>
  <c r="L1699" i="4"/>
  <c r="K1699" i="4"/>
  <c r="J1699" i="4"/>
  <c r="F1699" i="6" s="1"/>
  <c r="I1699" i="4"/>
  <c r="O1698" i="4"/>
  <c r="K1698" i="6" s="1"/>
  <c r="N1698" i="4"/>
  <c r="M1698" i="4"/>
  <c r="L1698" i="4"/>
  <c r="I1698" i="6" s="1"/>
  <c r="K1698" i="4"/>
  <c r="J1698" i="4"/>
  <c r="F1698" i="6" s="1"/>
  <c r="I1698" i="4"/>
  <c r="E1698" i="6" s="1"/>
  <c r="O1697" i="4"/>
  <c r="N1697" i="4"/>
  <c r="J1697" i="6" s="1"/>
  <c r="M1697" i="4"/>
  <c r="H1697" i="6" s="1"/>
  <c r="L1697" i="4"/>
  <c r="I1697" i="6" s="1"/>
  <c r="K1697" i="4"/>
  <c r="J1697" i="4"/>
  <c r="I1697" i="4"/>
  <c r="O1696" i="4"/>
  <c r="K1696" i="6" s="1"/>
  <c r="N1696" i="4"/>
  <c r="M1696" i="4"/>
  <c r="H1696" i="6" s="1"/>
  <c r="L1696" i="4"/>
  <c r="I1696" i="6" s="1"/>
  <c r="K1696" i="4"/>
  <c r="G1696" i="6" s="1"/>
  <c r="J1696" i="4"/>
  <c r="I1696" i="4"/>
  <c r="O1695" i="4"/>
  <c r="N1695" i="4"/>
  <c r="M1695" i="4"/>
  <c r="H1695" i="6" s="1"/>
  <c r="L1695" i="4"/>
  <c r="K1695" i="4"/>
  <c r="J1695" i="4"/>
  <c r="I1695" i="4"/>
  <c r="O1694" i="4"/>
  <c r="N1694" i="4"/>
  <c r="M1694" i="4"/>
  <c r="L1694" i="4"/>
  <c r="I1694" i="6" s="1"/>
  <c r="K1694" i="4"/>
  <c r="J1694" i="4"/>
  <c r="I1694" i="4"/>
  <c r="E1694" i="6" s="1"/>
  <c r="O1693" i="4"/>
  <c r="K1693" i="6" s="1"/>
  <c r="N1693" i="4"/>
  <c r="J1693" i="6" s="1"/>
  <c r="B1693" i="8" s="1"/>
  <c r="M1693" i="4"/>
  <c r="H1693" i="6" s="1"/>
  <c r="L1693" i="4"/>
  <c r="K1693" i="4"/>
  <c r="G1693" i="6" s="1"/>
  <c r="J1693" i="4"/>
  <c r="F1693" i="6" s="1"/>
  <c r="I1693" i="4"/>
  <c r="E1693" i="6" s="1"/>
  <c r="O1692" i="4"/>
  <c r="N1692" i="4"/>
  <c r="M1692" i="4"/>
  <c r="H1692" i="6" s="1"/>
  <c r="L1692" i="4"/>
  <c r="I1692" i="6" s="1"/>
  <c r="K1692" i="4"/>
  <c r="G1692" i="6" s="1"/>
  <c r="J1692" i="4"/>
  <c r="F1692" i="6" s="1"/>
  <c r="I1692" i="4"/>
  <c r="E1692" i="6" s="1"/>
  <c r="O1691" i="4"/>
  <c r="K1691" i="6" s="1"/>
  <c r="N1691" i="4"/>
  <c r="M1691" i="4"/>
  <c r="H1691" i="6" s="1"/>
  <c r="L1691" i="4"/>
  <c r="K1691" i="4"/>
  <c r="G1691" i="6" s="1"/>
  <c r="J1691" i="4"/>
  <c r="F1691" i="6" s="1"/>
  <c r="I1691" i="4"/>
  <c r="E1691" i="6" s="1"/>
  <c r="O1690" i="4"/>
  <c r="N1690" i="4"/>
  <c r="M1690" i="4"/>
  <c r="H1690" i="6" s="1"/>
  <c r="L1690" i="4"/>
  <c r="I1690" i="6" s="1"/>
  <c r="K1690" i="4"/>
  <c r="G1690" i="6" s="1"/>
  <c r="J1690" i="4"/>
  <c r="F1690" i="6" s="1"/>
  <c r="I1690" i="4"/>
  <c r="E1690" i="6" s="1"/>
  <c r="O1689" i="4"/>
  <c r="N1689" i="4"/>
  <c r="J1689" i="6" s="1"/>
  <c r="M1689" i="4"/>
  <c r="L1689" i="4"/>
  <c r="I1689" i="6" s="1"/>
  <c r="K1689" i="4"/>
  <c r="G1689" i="6" s="1"/>
  <c r="J1689" i="4"/>
  <c r="F1689" i="6" s="1"/>
  <c r="I1689" i="4"/>
  <c r="E1689" i="6" s="1"/>
  <c r="O1688" i="4"/>
  <c r="N1688" i="4"/>
  <c r="J1688" i="6" s="1"/>
  <c r="M1688" i="4"/>
  <c r="L1688" i="4"/>
  <c r="K1688" i="4"/>
  <c r="G1688" i="6" s="1"/>
  <c r="J1688" i="4"/>
  <c r="F1688" i="6" s="1"/>
  <c r="I1688" i="4"/>
  <c r="O1687" i="4"/>
  <c r="N1687" i="4"/>
  <c r="M1687" i="4"/>
  <c r="H1687" i="6" s="1"/>
  <c r="L1687" i="4"/>
  <c r="I1687" i="6" s="1"/>
  <c r="K1687" i="4"/>
  <c r="G1687" i="6" s="1"/>
  <c r="J1687" i="4"/>
  <c r="I1687" i="4"/>
  <c r="O1686" i="4"/>
  <c r="N1686" i="4"/>
  <c r="M1686" i="4"/>
  <c r="H1686" i="6" s="1"/>
  <c r="L1686" i="4"/>
  <c r="I1686" i="6" s="1"/>
  <c r="K1686" i="4"/>
  <c r="J1686" i="4"/>
  <c r="I1686" i="4"/>
  <c r="O1685" i="4"/>
  <c r="N1685" i="4"/>
  <c r="M1685" i="4"/>
  <c r="L1685" i="4"/>
  <c r="I1685" i="6" s="1"/>
  <c r="K1685" i="4"/>
  <c r="J1685" i="4"/>
  <c r="I1685" i="4"/>
  <c r="O1684" i="4"/>
  <c r="K1684" i="6" s="1"/>
  <c r="N1684" i="4"/>
  <c r="J1684" i="6" s="1"/>
  <c r="B1684" i="8" s="1"/>
  <c r="M1684" i="4"/>
  <c r="H1684" i="6" s="1"/>
  <c r="L1684" i="4"/>
  <c r="K1684" i="4"/>
  <c r="G1684" i="6" s="1"/>
  <c r="J1684" i="4"/>
  <c r="F1684" i="6" s="1"/>
  <c r="I1684" i="4"/>
  <c r="E1684" i="6" s="1"/>
  <c r="O1683" i="4"/>
  <c r="K1683" i="6" s="1"/>
  <c r="N1683" i="4"/>
  <c r="M1683" i="4"/>
  <c r="H1683" i="6" s="1"/>
  <c r="L1683" i="4"/>
  <c r="K1683" i="4"/>
  <c r="G1683" i="6" s="1"/>
  <c r="J1683" i="4"/>
  <c r="F1683" i="6" s="1"/>
  <c r="I1683" i="4"/>
  <c r="E1683" i="6" s="1"/>
  <c r="O1682" i="4"/>
  <c r="N1682" i="4"/>
  <c r="M1682" i="4"/>
  <c r="H1682" i="6" s="1"/>
  <c r="L1682" i="4"/>
  <c r="I1682" i="6" s="1"/>
  <c r="K1682" i="4"/>
  <c r="G1682" i="6" s="1"/>
  <c r="J1682" i="4"/>
  <c r="F1682" i="6" s="1"/>
  <c r="I1682" i="4"/>
  <c r="E1682" i="6" s="1"/>
  <c r="O1681" i="4"/>
  <c r="N1681" i="4"/>
  <c r="J1681" i="6" s="1"/>
  <c r="M1681" i="4"/>
  <c r="L1681" i="4"/>
  <c r="I1681" i="6" s="1"/>
  <c r="K1681" i="4"/>
  <c r="G1681" i="6" s="1"/>
  <c r="J1681" i="4"/>
  <c r="F1681" i="6" s="1"/>
  <c r="I1681" i="4"/>
  <c r="E1681" i="6" s="1"/>
  <c r="O1680" i="4"/>
  <c r="N1680" i="4"/>
  <c r="M1680" i="4"/>
  <c r="L1680" i="4"/>
  <c r="K1680" i="4"/>
  <c r="J1680" i="4"/>
  <c r="I1680" i="4"/>
  <c r="O1679" i="4"/>
  <c r="N1679" i="4"/>
  <c r="M1679" i="4"/>
  <c r="L1679" i="4"/>
  <c r="K1679" i="4"/>
  <c r="J1679" i="4"/>
  <c r="I1679" i="4"/>
  <c r="O1678" i="4"/>
  <c r="N1678" i="4"/>
  <c r="M1678" i="4"/>
  <c r="H1678" i="6" s="1"/>
  <c r="L1678" i="4"/>
  <c r="I1678" i="6" s="1"/>
  <c r="K1678" i="4"/>
  <c r="J1678" i="4"/>
  <c r="I1678" i="4"/>
  <c r="O1677" i="4"/>
  <c r="N1677" i="4"/>
  <c r="M1677" i="4"/>
  <c r="L1677" i="4"/>
  <c r="I1677" i="6" s="1"/>
  <c r="K1677" i="4"/>
  <c r="J1677" i="4"/>
  <c r="I1677" i="4"/>
  <c r="O1676" i="4"/>
  <c r="K1676" i="6" s="1"/>
  <c r="N1676" i="4"/>
  <c r="J1676" i="6" s="1"/>
  <c r="B1676" i="8" s="1"/>
  <c r="M1676" i="4"/>
  <c r="H1676" i="6" s="1"/>
  <c r="L1676" i="4"/>
  <c r="K1676" i="4"/>
  <c r="G1676" i="6" s="1"/>
  <c r="J1676" i="4"/>
  <c r="F1676" i="6" s="1"/>
  <c r="I1676" i="4"/>
  <c r="E1676" i="6" s="1"/>
  <c r="O1675" i="4"/>
  <c r="N1675" i="4"/>
  <c r="M1675" i="4"/>
  <c r="L1675" i="4"/>
  <c r="K1675" i="4"/>
  <c r="G1675" i="6" s="1"/>
  <c r="J1675" i="4"/>
  <c r="I1675" i="4"/>
  <c r="O1674" i="4"/>
  <c r="N1674" i="4"/>
  <c r="M1674" i="4"/>
  <c r="H1674" i="6" s="1"/>
  <c r="L1674" i="4"/>
  <c r="I1674" i="6" s="1"/>
  <c r="K1674" i="4"/>
  <c r="J1674" i="4"/>
  <c r="F1674" i="6" s="1"/>
  <c r="I1674" i="4"/>
  <c r="E1674" i="6" s="1"/>
  <c r="O1673" i="4"/>
  <c r="K1673" i="6" s="1"/>
  <c r="N1673" i="4"/>
  <c r="M1673" i="4"/>
  <c r="H1673" i="6" s="1"/>
  <c r="L1673" i="4"/>
  <c r="K1673" i="4"/>
  <c r="G1673" i="6" s="1"/>
  <c r="J1673" i="4"/>
  <c r="I1673" i="4"/>
  <c r="E1673" i="6" s="1"/>
  <c r="O1672" i="4"/>
  <c r="K1672" i="6" s="1"/>
  <c r="N1672" i="4"/>
  <c r="J1672" i="6" s="1"/>
  <c r="B1672" i="8" s="1"/>
  <c r="M1672" i="4"/>
  <c r="L1672" i="4"/>
  <c r="K1672" i="4"/>
  <c r="G1672" i="6" s="1"/>
  <c r="J1672" i="4"/>
  <c r="F1672" i="6" s="1"/>
  <c r="I1672" i="4"/>
  <c r="O1671" i="4"/>
  <c r="K1671" i="6" s="1"/>
  <c r="N1671" i="4"/>
  <c r="M1671" i="4"/>
  <c r="L1671" i="4"/>
  <c r="K1671" i="4"/>
  <c r="J1671" i="4"/>
  <c r="I1671" i="4"/>
  <c r="E1671" i="6" s="1"/>
  <c r="O1670" i="4"/>
  <c r="N1670" i="4"/>
  <c r="M1670" i="4"/>
  <c r="L1670" i="4"/>
  <c r="I1670" i="6" s="1"/>
  <c r="K1670" i="4"/>
  <c r="J1670" i="4"/>
  <c r="I1670" i="4"/>
  <c r="O1669" i="4"/>
  <c r="K1669" i="6" s="1"/>
  <c r="N1669" i="4"/>
  <c r="M1669" i="4"/>
  <c r="L1669" i="4"/>
  <c r="I1669" i="6" s="1"/>
  <c r="K1669" i="4"/>
  <c r="G1669" i="6" s="1"/>
  <c r="J1669" i="4"/>
  <c r="F1669" i="6" s="1"/>
  <c r="I1669" i="4"/>
  <c r="E1669" i="6" s="1"/>
  <c r="O1668" i="4"/>
  <c r="K1668" i="6" s="1"/>
  <c r="N1668" i="4"/>
  <c r="J1668" i="6" s="1"/>
  <c r="B1668" i="8" s="1"/>
  <c r="M1668" i="4"/>
  <c r="H1668" i="6" s="1"/>
  <c r="L1668" i="4"/>
  <c r="K1668" i="4"/>
  <c r="G1668" i="6" s="1"/>
  <c r="J1668" i="4"/>
  <c r="F1668" i="6" s="1"/>
  <c r="I1668" i="4"/>
  <c r="E1668" i="6" s="1"/>
  <c r="O1667" i="4"/>
  <c r="N1667" i="4"/>
  <c r="M1667" i="4"/>
  <c r="L1667" i="4"/>
  <c r="K1667" i="4"/>
  <c r="G1667" i="6" s="1"/>
  <c r="J1667" i="4"/>
  <c r="F1667" i="6" s="1"/>
  <c r="I1667" i="4"/>
  <c r="E1667" i="6" s="1"/>
  <c r="O1666" i="4"/>
  <c r="N1666" i="4"/>
  <c r="M1666" i="4"/>
  <c r="H1666" i="6" s="1"/>
  <c r="L1666" i="4"/>
  <c r="I1666" i="6" s="1"/>
  <c r="K1666" i="4"/>
  <c r="J1666" i="4"/>
  <c r="F1666" i="6" s="1"/>
  <c r="I1666" i="4"/>
  <c r="E1666" i="6" s="1"/>
  <c r="O1665" i="4"/>
  <c r="K1665" i="6" s="1"/>
  <c r="N1665" i="4"/>
  <c r="M1665" i="4"/>
  <c r="H1665" i="6" s="1"/>
  <c r="L1665" i="4"/>
  <c r="K1665" i="4"/>
  <c r="G1665" i="6" s="1"/>
  <c r="J1665" i="4"/>
  <c r="I1665" i="4"/>
  <c r="E1665" i="6" s="1"/>
  <c r="O1664" i="4"/>
  <c r="N1664" i="4"/>
  <c r="M1664" i="4"/>
  <c r="L1664" i="4"/>
  <c r="K1664" i="4"/>
  <c r="J1664" i="4"/>
  <c r="I1664" i="4"/>
  <c r="O1663" i="4"/>
  <c r="K1663" i="6" s="1"/>
  <c r="N1663" i="4"/>
  <c r="M1663" i="4"/>
  <c r="L1663" i="4"/>
  <c r="K1663" i="4"/>
  <c r="J1663" i="4"/>
  <c r="I1663" i="4"/>
  <c r="E1663" i="6" s="1"/>
  <c r="O1662" i="4"/>
  <c r="N1662" i="4"/>
  <c r="M1662" i="4"/>
  <c r="H1662" i="6" s="1"/>
  <c r="L1662" i="4"/>
  <c r="I1662" i="6" s="1"/>
  <c r="K1662" i="4"/>
  <c r="J1662" i="4"/>
  <c r="I1662" i="4"/>
  <c r="O1661" i="4"/>
  <c r="K1661" i="6" s="1"/>
  <c r="N1661" i="4"/>
  <c r="M1661" i="4"/>
  <c r="L1661" i="4"/>
  <c r="I1661" i="6" s="1"/>
  <c r="K1661" i="4"/>
  <c r="G1661" i="6" s="1"/>
  <c r="J1661" i="4"/>
  <c r="F1661" i="6" s="1"/>
  <c r="I1661" i="4"/>
  <c r="E1661" i="6" s="1"/>
  <c r="O1660" i="4"/>
  <c r="K1660" i="6" s="1"/>
  <c r="N1660" i="4"/>
  <c r="J1660" i="6" s="1"/>
  <c r="B1660" i="8" s="1"/>
  <c r="M1660" i="4"/>
  <c r="H1660" i="6" s="1"/>
  <c r="L1660" i="4"/>
  <c r="K1660" i="4"/>
  <c r="G1660" i="6" s="1"/>
  <c r="J1660" i="4"/>
  <c r="F1660" i="6" s="1"/>
  <c r="I1660" i="4"/>
  <c r="E1660" i="6" s="1"/>
  <c r="O1659" i="4"/>
  <c r="K1659" i="6" s="1"/>
  <c r="N1659" i="4"/>
  <c r="M1659" i="4"/>
  <c r="L1659" i="4"/>
  <c r="I1659" i="6" s="1"/>
  <c r="K1659" i="4"/>
  <c r="J1659" i="4"/>
  <c r="F1659" i="6" s="1"/>
  <c r="I1659" i="4"/>
  <c r="E1659" i="6" s="1"/>
  <c r="O1658" i="4"/>
  <c r="N1658" i="4"/>
  <c r="M1658" i="4"/>
  <c r="H1658" i="6" s="1"/>
  <c r="L1658" i="4"/>
  <c r="I1658" i="6" s="1"/>
  <c r="K1658" i="4"/>
  <c r="J1658" i="4"/>
  <c r="F1658" i="6" s="1"/>
  <c r="I1658" i="4"/>
  <c r="E1658" i="6" s="1"/>
  <c r="O1657" i="4"/>
  <c r="K1657" i="6" s="1"/>
  <c r="N1657" i="4"/>
  <c r="M1657" i="4"/>
  <c r="H1657" i="6" s="1"/>
  <c r="L1657" i="4"/>
  <c r="K1657" i="4"/>
  <c r="G1657" i="6" s="1"/>
  <c r="J1657" i="4"/>
  <c r="I1657" i="4"/>
  <c r="E1657" i="6" s="1"/>
  <c r="O1656" i="4"/>
  <c r="N1656" i="4"/>
  <c r="M1656" i="4"/>
  <c r="L1656" i="4"/>
  <c r="K1656" i="4"/>
  <c r="J1656" i="4"/>
  <c r="F1656" i="6" s="1"/>
  <c r="I1656" i="4"/>
  <c r="O1655" i="4"/>
  <c r="K1655" i="6" s="1"/>
  <c r="N1655" i="4"/>
  <c r="J1655" i="6" s="1"/>
  <c r="M1655" i="4"/>
  <c r="L1655" i="4"/>
  <c r="I1655" i="6" s="1"/>
  <c r="K1655" i="4"/>
  <c r="J1655" i="4"/>
  <c r="I1655" i="4"/>
  <c r="O1654" i="4"/>
  <c r="N1654" i="4"/>
  <c r="J1654" i="6" s="1"/>
  <c r="M1654" i="4"/>
  <c r="H1654" i="6" s="1"/>
  <c r="L1654" i="4"/>
  <c r="I1654" i="6" s="1"/>
  <c r="K1654" i="4"/>
  <c r="J1654" i="4"/>
  <c r="I1654" i="4"/>
  <c r="O1653" i="4"/>
  <c r="K1653" i="6" s="1"/>
  <c r="N1653" i="4"/>
  <c r="M1653" i="4"/>
  <c r="L1653" i="4"/>
  <c r="I1653" i="6" s="1"/>
  <c r="K1653" i="4"/>
  <c r="G1653" i="6" s="1"/>
  <c r="J1653" i="4"/>
  <c r="F1653" i="6" s="1"/>
  <c r="I1653" i="4"/>
  <c r="E1653" i="6" s="1"/>
  <c r="O1652" i="4"/>
  <c r="K1652" i="6" s="1"/>
  <c r="N1652" i="4"/>
  <c r="J1652" i="6" s="1"/>
  <c r="B1652" i="8" s="1"/>
  <c r="M1652" i="4"/>
  <c r="H1652" i="6" s="1"/>
  <c r="L1652" i="4"/>
  <c r="K1652" i="4"/>
  <c r="G1652" i="6" s="1"/>
  <c r="J1652" i="4"/>
  <c r="F1652" i="6" s="1"/>
  <c r="I1652" i="4"/>
  <c r="E1652" i="6" s="1"/>
  <c r="O1651" i="4"/>
  <c r="N1651" i="4"/>
  <c r="M1651" i="4"/>
  <c r="L1651" i="4"/>
  <c r="I1651" i="6" s="1"/>
  <c r="K1651" i="4"/>
  <c r="J1651" i="4"/>
  <c r="I1651" i="4"/>
  <c r="O1650" i="4"/>
  <c r="N1650" i="4"/>
  <c r="M1650" i="4"/>
  <c r="H1650" i="6" s="1"/>
  <c r="L1650" i="4"/>
  <c r="I1650" i="6" s="1"/>
  <c r="K1650" i="4"/>
  <c r="J1650" i="4"/>
  <c r="F1650" i="6" s="1"/>
  <c r="I1650" i="4"/>
  <c r="E1650" i="6" s="1"/>
  <c r="O1649" i="4"/>
  <c r="K1649" i="6" s="1"/>
  <c r="N1649" i="4"/>
  <c r="M1649" i="4"/>
  <c r="H1649" i="6" s="1"/>
  <c r="L1649" i="4"/>
  <c r="K1649" i="4"/>
  <c r="G1649" i="6" s="1"/>
  <c r="J1649" i="4"/>
  <c r="I1649" i="4"/>
  <c r="E1649" i="6" s="1"/>
  <c r="O1648" i="4"/>
  <c r="K1648" i="6" s="1"/>
  <c r="N1648" i="4"/>
  <c r="M1648" i="4"/>
  <c r="L1648" i="4"/>
  <c r="K1648" i="4"/>
  <c r="J1648" i="4"/>
  <c r="F1648" i="6" s="1"/>
  <c r="I1648" i="4"/>
  <c r="O1647" i="4"/>
  <c r="N1647" i="4"/>
  <c r="M1647" i="4"/>
  <c r="L1647" i="4"/>
  <c r="I1647" i="6" s="1"/>
  <c r="K1647" i="4"/>
  <c r="J1647" i="4"/>
  <c r="I1647" i="4"/>
  <c r="O1646" i="4"/>
  <c r="N1646" i="4"/>
  <c r="M1646" i="4"/>
  <c r="L1646" i="4"/>
  <c r="K1646" i="4"/>
  <c r="J1646" i="4"/>
  <c r="I1646" i="4"/>
  <c r="O1645" i="4"/>
  <c r="K1645" i="6" s="1"/>
  <c r="N1645" i="4"/>
  <c r="M1645" i="4"/>
  <c r="L1645" i="4"/>
  <c r="I1645" i="6" s="1"/>
  <c r="K1645" i="4"/>
  <c r="G1645" i="6" s="1"/>
  <c r="J1645" i="4"/>
  <c r="F1645" i="6" s="1"/>
  <c r="I1645" i="4"/>
  <c r="E1645" i="6" s="1"/>
  <c r="O1644" i="4"/>
  <c r="K1644" i="6" s="1"/>
  <c r="N1644" i="4"/>
  <c r="J1644" i="6" s="1"/>
  <c r="B1644" i="8" s="1"/>
  <c r="M1644" i="4"/>
  <c r="H1644" i="6" s="1"/>
  <c r="L1644" i="4"/>
  <c r="K1644" i="4"/>
  <c r="G1644" i="6" s="1"/>
  <c r="J1644" i="4"/>
  <c r="F1644" i="6" s="1"/>
  <c r="I1644" i="4"/>
  <c r="E1644" i="6" s="1"/>
  <c r="O1643" i="4"/>
  <c r="N1643" i="4"/>
  <c r="M1643" i="4"/>
  <c r="L1643" i="4"/>
  <c r="I1643" i="6" s="1"/>
  <c r="K1643" i="4"/>
  <c r="G1643" i="6" s="1"/>
  <c r="J1643" i="4"/>
  <c r="F1643" i="6" s="1"/>
  <c r="I1643" i="4"/>
  <c r="O1642" i="4"/>
  <c r="N1642" i="4"/>
  <c r="M1642" i="4"/>
  <c r="H1642" i="6" s="1"/>
  <c r="L1642" i="4"/>
  <c r="I1642" i="6" s="1"/>
  <c r="K1642" i="4"/>
  <c r="J1642" i="4"/>
  <c r="F1642" i="6" s="1"/>
  <c r="I1642" i="4"/>
  <c r="E1642" i="6" s="1"/>
  <c r="O1641" i="4"/>
  <c r="K1641" i="6" s="1"/>
  <c r="N1641" i="4"/>
  <c r="M1641" i="4"/>
  <c r="H1641" i="6" s="1"/>
  <c r="L1641" i="4"/>
  <c r="K1641" i="4"/>
  <c r="G1641" i="6" s="1"/>
  <c r="J1641" i="4"/>
  <c r="I1641" i="4"/>
  <c r="E1641" i="6" s="1"/>
  <c r="O1640" i="4"/>
  <c r="K1640" i="6" s="1"/>
  <c r="N1640" i="4"/>
  <c r="J1640" i="6" s="1"/>
  <c r="B1640" i="8" s="1"/>
  <c r="M1640" i="4"/>
  <c r="L1640" i="4"/>
  <c r="K1640" i="4"/>
  <c r="J1640" i="4"/>
  <c r="F1640" i="6" s="1"/>
  <c r="I1640" i="4"/>
  <c r="O1639" i="4"/>
  <c r="K1639" i="6" s="1"/>
  <c r="N1639" i="4"/>
  <c r="M1639" i="4"/>
  <c r="L1639" i="4"/>
  <c r="I1639" i="6" s="1"/>
  <c r="K1639" i="4"/>
  <c r="J1639" i="4"/>
  <c r="I1639" i="4"/>
  <c r="E1639" i="6" s="1"/>
  <c r="O1638" i="4"/>
  <c r="N1638" i="4"/>
  <c r="M1638" i="4"/>
  <c r="H1638" i="6" s="1"/>
  <c r="L1638" i="4"/>
  <c r="K1638" i="4"/>
  <c r="J1638" i="4"/>
  <c r="I1638" i="4"/>
  <c r="O1637" i="4"/>
  <c r="K1637" i="6" s="1"/>
  <c r="N1637" i="4"/>
  <c r="M1637" i="4"/>
  <c r="L1637" i="4"/>
  <c r="I1637" i="6" s="1"/>
  <c r="K1637" i="4"/>
  <c r="G1637" i="6" s="1"/>
  <c r="J1637" i="4"/>
  <c r="F1637" i="6" s="1"/>
  <c r="I1637" i="4"/>
  <c r="E1637" i="6" s="1"/>
  <c r="O1636" i="4"/>
  <c r="K1636" i="6" s="1"/>
  <c r="N1636" i="4"/>
  <c r="J1636" i="6" s="1"/>
  <c r="B1636" i="8" s="1"/>
  <c r="M1636" i="4"/>
  <c r="H1636" i="6" s="1"/>
  <c r="L1636" i="4"/>
  <c r="K1636" i="4"/>
  <c r="G1636" i="6" s="1"/>
  <c r="J1636" i="4"/>
  <c r="F1636" i="6" s="1"/>
  <c r="I1636" i="4"/>
  <c r="E1636" i="6" s="1"/>
  <c r="O1635" i="4"/>
  <c r="K1635" i="6" s="1"/>
  <c r="N1635" i="4"/>
  <c r="M1635" i="4"/>
  <c r="L1635" i="4"/>
  <c r="K1635" i="4"/>
  <c r="J1635" i="4"/>
  <c r="F1635" i="6" s="1"/>
  <c r="I1635" i="4"/>
  <c r="E1635" i="6" s="1"/>
  <c r="O1634" i="4"/>
  <c r="N1634" i="4"/>
  <c r="M1634" i="4"/>
  <c r="H1634" i="6" s="1"/>
  <c r="L1634" i="4"/>
  <c r="I1634" i="6" s="1"/>
  <c r="K1634" i="4"/>
  <c r="J1634" i="4"/>
  <c r="F1634" i="6" s="1"/>
  <c r="I1634" i="4"/>
  <c r="E1634" i="6" s="1"/>
  <c r="O1633" i="4"/>
  <c r="K1633" i="6" s="1"/>
  <c r="N1633" i="4"/>
  <c r="M1633" i="4"/>
  <c r="H1633" i="6" s="1"/>
  <c r="L1633" i="4"/>
  <c r="K1633" i="4"/>
  <c r="G1633" i="6" s="1"/>
  <c r="J1633" i="4"/>
  <c r="I1633" i="4"/>
  <c r="E1633" i="6" s="1"/>
  <c r="O1632" i="4"/>
  <c r="K1632" i="6" s="1"/>
  <c r="N1632" i="4"/>
  <c r="J1632" i="6" s="1"/>
  <c r="B1632" i="8" s="1"/>
  <c r="M1632" i="4"/>
  <c r="L1632" i="4"/>
  <c r="K1632" i="4"/>
  <c r="G1632" i="6" s="1"/>
  <c r="J1632" i="4"/>
  <c r="I1632" i="4"/>
  <c r="O1631" i="4"/>
  <c r="K1631" i="6" s="1"/>
  <c r="N1631" i="4"/>
  <c r="J1631" i="6" s="1"/>
  <c r="M1631" i="4"/>
  <c r="L1631" i="4"/>
  <c r="K1631" i="4"/>
  <c r="J1631" i="4"/>
  <c r="I1631" i="4"/>
  <c r="O1630" i="4"/>
  <c r="N1630" i="4"/>
  <c r="M1630" i="4"/>
  <c r="H1630" i="6" s="1"/>
  <c r="L1630" i="4"/>
  <c r="K1630" i="4"/>
  <c r="J1630" i="4"/>
  <c r="I1630" i="4"/>
  <c r="O1629" i="4"/>
  <c r="K1629" i="6" s="1"/>
  <c r="N1629" i="4"/>
  <c r="M1629" i="4"/>
  <c r="L1629" i="4"/>
  <c r="I1629" i="6" s="1"/>
  <c r="K1629" i="4"/>
  <c r="G1629" i="6" s="1"/>
  <c r="J1629" i="4"/>
  <c r="F1629" i="6" s="1"/>
  <c r="I1629" i="4"/>
  <c r="E1629" i="6" s="1"/>
  <c r="O1628" i="4"/>
  <c r="K1628" i="6" s="1"/>
  <c r="N1628" i="4"/>
  <c r="J1628" i="6" s="1"/>
  <c r="B1628" i="8" s="1"/>
  <c r="M1628" i="4"/>
  <c r="H1628" i="6" s="1"/>
  <c r="L1628" i="4"/>
  <c r="K1628" i="4"/>
  <c r="G1628" i="6" s="1"/>
  <c r="J1628" i="4"/>
  <c r="F1628" i="6" s="1"/>
  <c r="I1628" i="4"/>
  <c r="E1628" i="6" s="1"/>
  <c r="O1627" i="4"/>
  <c r="N1627" i="4"/>
  <c r="M1627" i="4"/>
  <c r="L1627" i="4"/>
  <c r="K1627" i="4"/>
  <c r="J1627" i="4"/>
  <c r="I1627" i="4"/>
  <c r="O1626" i="4"/>
  <c r="N1626" i="4"/>
  <c r="M1626" i="4"/>
  <c r="H1626" i="6" s="1"/>
  <c r="L1626" i="4"/>
  <c r="I1626" i="6" s="1"/>
  <c r="K1626" i="4"/>
  <c r="J1626" i="4"/>
  <c r="F1626" i="6" s="1"/>
  <c r="I1626" i="4"/>
  <c r="E1626" i="6" s="1"/>
  <c r="O1625" i="4"/>
  <c r="K1625" i="6" s="1"/>
  <c r="N1625" i="4"/>
  <c r="M1625" i="4"/>
  <c r="H1625" i="6" s="1"/>
  <c r="L1625" i="4"/>
  <c r="K1625" i="4"/>
  <c r="G1625" i="6" s="1"/>
  <c r="J1625" i="4"/>
  <c r="I1625" i="4"/>
  <c r="E1625" i="6" s="1"/>
  <c r="O1624" i="4"/>
  <c r="N1624" i="4"/>
  <c r="M1624" i="4"/>
  <c r="L1624" i="4"/>
  <c r="K1624" i="4"/>
  <c r="G1624" i="6" s="1"/>
  <c r="J1624" i="4"/>
  <c r="I1624" i="4"/>
  <c r="O1623" i="4"/>
  <c r="N1623" i="4"/>
  <c r="M1623" i="4"/>
  <c r="L1623" i="4"/>
  <c r="K1623" i="4"/>
  <c r="J1623" i="4"/>
  <c r="I1623" i="4"/>
  <c r="O1622" i="4"/>
  <c r="N1622" i="4"/>
  <c r="J1622" i="6" s="1"/>
  <c r="M1622" i="4"/>
  <c r="H1622" i="6" s="1"/>
  <c r="L1622" i="4"/>
  <c r="I1622" i="6" s="1"/>
  <c r="K1622" i="4"/>
  <c r="J1622" i="4"/>
  <c r="I1622" i="4"/>
  <c r="O1621" i="4"/>
  <c r="K1621" i="6" s="1"/>
  <c r="N1621" i="4"/>
  <c r="M1621" i="4"/>
  <c r="L1621" i="4"/>
  <c r="I1621" i="6" s="1"/>
  <c r="K1621" i="4"/>
  <c r="G1621" i="6" s="1"/>
  <c r="J1621" i="4"/>
  <c r="F1621" i="6" s="1"/>
  <c r="I1621" i="4"/>
  <c r="E1621" i="6" s="1"/>
  <c r="O1620" i="4"/>
  <c r="K1620" i="6" s="1"/>
  <c r="N1620" i="4"/>
  <c r="J1620" i="6" s="1"/>
  <c r="B1620" i="8" s="1"/>
  <c r="M1620" i="4"/>
  <c r="H1620" i="6" s="1"/>
  <c r="L1620" i="4"/>
  <c r="K1620" i="4"/>
  <c r="G1620" i="6" s="1"/>
  <c r="J1620" i="4"/>
  <c r="F1620" i="6" s="1"/>
  <c r="I1620" i="4"/>
  <c r="E1620" i="6" s="1"/>
  <c r="O1619" i="4"/>
  <c r="N1619" i="4"/>
  <c r="M1619" i="4"/>
  <c r="L1619" i="4"/>
  <c r="K1619" i="4"/>
  <c r="G1619" i="6" s="1"/>
  <c r="J1619" i="4"/>
  <c r="I1619" i="4"/>
  <c r="O1618" i="4"/>
  <c r="N1618" i="4"/>
  <c r="M1618" i="4"/>
  <c r="H1618" i="6" s="1"/>
  <c r="L1618" i="4"/>
  <c r="I1618" i="6" s="1"/>
  <c r="K1618" i="4"/>
  <c r="J1618" i="4"/>
  <c r="F1618" i="6" s="1"/>
  <c r="I1618" i="4"/>
  <c r="E1618" i="6" s="1"/>
  <c r="O1617" i="4"/>
  <c r="K1617" i="6" s="1"/>
  <c r="N1617" i="4"/>
  <c r="M1617" i="4"/>
  <c r="H1617" i="6" s="1"/>
  <c r="L1617" i="4"/>
  <c r="K1617" i="4"/>
  <c r="G1617" i="6" s="1"/>
  <c r="J1617" i="4"/>
  <c r="I1617" i="4"/>
  <c r="E1617" i="6" s="1"/>
  <c r="O1616" i="4"/>
  <c r="K1616" i="6" s="1"/>
  <c r="N1616" i="4"/>
  <c r="J1616" i="6" s="1"/>
  <c r="B1616" i="8" s="1"/>
  <c r="M1616" i="4"/>
  <c r="L1616" i="4"/>
  <c r="K1616" i="4"/>
  <c r="G1616" i="6" s="1"/>
  <c r="J1616" i="4"/>
  <c r="F1616" i="6" s="1"/>
  <c r="I1616" i="4"/>
  <c r="O1615" i="4"/>
  <c r="N1615" i="4"/>
  <c r="M1615" i="4"/>
  <c r="L1615" i="4"/>
  <c r="K1615" i="4"/>
  <c r="J1615" i="4"/>
  <c r="I1615" i="4"/>
  <c r="E1615" i="6" s="1"/>
  <c r="O1614" i="4"/>
  <c r="N1614" i="4"/>
  <c r="J1614" i="6" s="1"/>
  <c r="M1614" i="4"/>
  <c r="L1614" i="4"/>
  <c r="I1614" i="6" s="1"/>
  <c r="K1614" i="4"/>
  <c r="J1614" i="4"/>
  <c r="I1614" i="4"/>
  <c r="O1613" i="4"/>
  <c r="K1613" i="6" s="1"/>
  <c r="N1613" i="4"/>
  <c r="M1613" i="4"/>
  <c r="L1613" i="4"/>
  <c r="I1613" i="6" s="1"/>
  <c r="K1613" i="4"/>
  <c r="G1613" i="6" s="1"/>
  <c r="J1613" i="4"/>
  <c r="F1613" i="6" s="1"/>
  <c r="I1613" i="4"/>
  <c r="E1613" i="6" s="1"/>
  <c r="O1612" i="4"/>
  <c r="K1612" i="6" s="1"/>
  <c r="N1612" i="4"/>
  <c r="J1612" i="6" s="1"/>
  <c r="B1612" i="8" s="1"/>
  <c r="M1612" i="4"/>
  <c r="H1612" i="6" s="1"/>
  <c r="L1612" i="4"/>
  <c r="K1612" i="4"/>
  <c r="G1612" i="6" s="1"/>
  <c r="J1612" i="4"/>
  <c r="F1612" i="6" s="1"/>
  <c r="I1612" i="4"/>
  <c r="E1612" i="6" s="1"/>
  <c r="O1611" i="4"/>
  <c r="N1611" i="4"/>
  <c r="M1611" i="4"/>
  <c r="L1611" i="4"/>
  <c r="K1611" i="4"/>
  <c r="G1611" i="6" s="1"/>
  <c r="J1611" i="4"/>
  <c r="I1611" i="4"/>
  <c r="O1610" i="4"/>
  <c r="N1610" i="4"/>
  <c r="M1610" i="4"/>
  <c r="H1610" i="6" s="1"/>
  <c r="L1610" i="4"/>
  <c r="I1610" i="6" s="1"/>
  <c r="K1610" i="4"/>
  <c r="J1610" i="4"/>
  <c r="F1610" i="6" s="1"/>
  <c r="I1610" i="4"/>
  <c r="E1610" i="6" s="1"/>
  <c r="O1609" i="4"/>
  <c r="K1609" i="6" s="1"/>
  <c r="N1609" i="4"/>
  <c r="M1609" i="4"/>
  <c r="H1609" i="6" s="1"/>
  <c r="L1609" i="4"/>
  <c r="K1609" i="4"/>
  <c r="G1609" i="6" s="1"/>
  <c r="J1609" i="4"/>
  <c r="I1609" i="4"/>
  <c r="E1609" i="6" s="1"/>
  <c r="O1608" i="4"/>
  <c r="K1608" i="6" s="1"/>
  <c r="N1608" i="4"/>
  <c r="J1608" i="6" s="1"/>
  <c r="B1608" i="8" s="1"/>
  <c r="M1608" i="4"/>
  <c r="L1608" i="4"/>
  <c r="K1608" i="4"/>
  <c r="J1608" i="4"/>
  <c r="I1608" i="4"/>
  <c r="O1607" i="4"/>
  <c r="K1607" i="6" s="1"/>
  <c r="N1607" i="4"/>
  <c r="M1607" i="4"/>
  <c r="L1607" i="4"/>
  <c r="K1607" i="4"/>
  <c r="J1607" i="4"/>
  <c r="I1607" i="4"/>
  <c r="E1607" i="6" s="1"/>
  <c r="O1606" i="4"/>
  <c r="N1606" i="4"/>
  <c r="M1606" i="4"/>
  <c r="L1606" i="4"/>
  <c r="I1606" i="6" s="1"/>
  <c r="K1606" i="4"/>
  <c r="J1606" i="4"/>
  <c r="I1606" i="4"/>
  <c r="O1605" i="4"/>
  <c r="K1605" i="6" s="1"/>
  <c r="N1605" i="4"/>
  <c r="M1605" i="4"/>
  <c r="L1605" i="4"/>
  <c r="I1605" i="6" s="1"/>
  <c r="K1605" i="4"/>
  <c r="G1605" i="6" s="1"/>
  <c r="J1605" i="4"/>
  <c r="F1605" i="6" s="1"/>
  <c r="I1605" i="4"/>
  <c r="E1605" i="6" s="1"/>
  <c r="O1604" i="4"/>
  <c r="K1604" i="6" s="1"/>
  <c r="N1604" i="4"/>
  <c r="J1604" i="6" s="1"/>
  <c r="B1604" i="8" s="1"/>
  <c r="M1604" i="4"/>
  <c r="H1604" i="6" s="1"/>
  <c r="L1604" i="4"/>
  <c r="K1604" i="4"/>
  <c r="G1604" i="6" s="1"/>
  <c r="J1604" i="4"/>
  <c r="F1604" i="6" s="1"/>
  <c r="I1604" i="4"/>
  <c r="E1604" i="6" s="1"/>
  <c r="O1603" i="4"/>
  <c r="K1603" i="6" s="1"/>
  <c r="N1603" i="4"/>
  <c r="M1603" i="4"/>
  <c r="L1603" i="4"/>
  <c r="I1603" i="6" s="1"/>
  <c r="K1603" i="4"/>
  <c r="G1603" i="6" s="1"/>
  <c r="J1603" i="4"/>
  <c r="F1603" i="6" s="1"/>
  <c r="I1603" i="4"/>
  <c r="E1603" i="6" s="1"/>
  <c r="O1602" i="4"/>
  <c r="N1602" i="4"/>
  <c r="M1602" i="4"/>
  <c r="H1602" i="6" s="1"/>
  <c r="L1602" i="4"/>
  <c r="I1602" i="6" s="1"/>
  <c r="K1602" i="4"/>
  <c r="J1602" i="4"/>
  <c r="F1602" i="6" s="1"/>
  <c r="I1602" i="4"/>
  <c r="E1602" i="6" s="1"/>
  <c r="O1601" i="4"/>
  <c r="K1601" i="6" s="1"/>
  <c r="N1601" i="4"/>
  <c r="M1601" i="4"/>
  <c r="H1601" i="6" s="1"/>
  <c r="L1601" i="4"/>
  <c r="K1601" i="4"/>
  <c r="G1601" i="6" s="1"/>
  <c r="J1601" i="4"/>
  <c r="I1601" i="4"/>
  <c r="E1601" i="6" s="1"/>
  <c r="O1600" i="4"/>
  <c r="N1600" i="4"/>
  <c r="M1600" i="4"/>
  <c r="L1600" i="4"/>
  <c r="K1600" i="4"/>
  <c r="J1600" i="4"/>
  <c r="I1600" i="4"/>
  <c r="O1599" i="4"/>
  <c r="K1599" i="6" s="1"/>
  <c r="N1599" i="4"/>
  <c r="J1599" i="6" s="1"/>
  <c r="M1599" i="4"/>
  <c r="L1599" i="4"/>
  <c r="I1599" i="6" s="1"/>
  <c r="K1599" i="4"/>
  <c r="J1599" i="4"/>
  <c r="I1599" i="4"/>
  <c r="E1599" i="6" s="1"/>
  <c r="O1598" i="4"/>
  <c r="N1598" i="4"/>
  <c r="J1598" i="6" s="1"/>
  <c r="M1598" i="4"/>
  <c r="H1598" i="6" s="1"/>
  <c r="L1598" i="4"/>
  <c r="I1598" i="6" s="1"/>
  <c r="K1598" i="4"/>
  <c r="J1598" i="4"/>
  <c r="I1598" i="4"/>
  <c r="O1597" i="4"/>
  <c r="K1597" i="6" s="1"/>
  <c r="N1597" i="4"/>
  <c r="M1597" i="4"/>
  <c r="L1597" i="4"/>
  <c r="I1597" i="6" s="1"/>
  <c r="K1597" i="4"/>
  <c r="G1597" i="6" s="1"/>
  <c r="J1597" i="4"/>
  <c r="F1597" i="6" s="1"/>
  <c r="I1597" i="4"/>
  <c r="E1597" i="6" s="1"/>
  <c r="O1596" i="4"/>
  <c r="K1596" i="6" s="1"/>
  <c r="N1596" i="4"/>
  <c r="J1596" i="6" s="1"/>
  <c r="B1596" i="8" s="1"/>
  <c r="M1596" i="4"/>
  <c r="H1596" i="6" s="1"/>
  <c r="L1596" i="4"/>
  <c r="K1596" i="4"/>
  <c r="G1596" i="6" s="1"/>
  <c r="J1596" i="4"/>
  <c r="F1596" i="6" s="1"/>
  <c r="I1596" i="4"/>
  <c r="E1596" i="6" s="1"/>
  <c r="O1595" i="4"/>
  <c r="K1595" i="6" s="1"/>
  <c r="N1595" i="4"/>
  <c r="M1595" i="4"/>
  <c r="L1595" i="4"/>
  <c r="I1595" i="6" s="1"/>
  <c r="K1595" i="4"/>
  <c r="J1595" i="4"/>
  <c r="I1595" i="4"/>
  <c r="E1595" i="6" s="1"/>
  <c r="O1594" i="4"/>
  <c r="N1594" i="4"/>
  <c r="M1594" i="4"/>
  <c r="H1594" i="6" s="1"/>
  <c r="L1594" i="4"/>
  <c r="I1594" i="6" s="1"/>
  <c r="K1594" i="4"/>
  <c r="J1594" i="4"/>
  <c r="F1594" i="6" s="1"/>
  <c r="I1594" i="4"/>
  <c r="E1594" i="6" s="1"/>
  <c r="O1593" i="4"/>
  <c r="K1593" i="6" s="1"/>
  <c r="N1593" i="4"/>
  <c r="M1593" i="4"/>
  <c r="H1593" i="6" s="1"/>
  <c r="L1593" i="4"/>
  <c r="K1593" i="4"/>
  <c r="G1593" i="6" s="1"/>
  <c r="J1593" i="4"/>
  <c r="I1593" i="4"/>
  <c r="E1593" i="6" s="1"/>
  <c r="O1592" i="4"/>
  <c r="N1592" i="4"/>
  <c r="M1592" i="4"/>
  <c r="L1592" i="4"/>
  <c r="K1592" i="4"/>
  <c r="J1592" i="4"/>
  <c r="F1592" i="6" s="1"/>
  <c r="I1592" i="4"/>
  <c r="O1591" i="4"/>
  <c r="K1591" i="6" s="1"/>
  <c r="N1591" i="4"/>
  <c r="J1591" i="6" s="1"/>
  <c r="M1591" i="4"/>
  <c r="L1591" i="4"/>
  <c r="I1591" i="6" s="1"/>
  <c r="K1591" i="4"/>
  <c r="J1591" i="4"/>
  <c r="I1591" i="4"/>
  <c r="O1590" i="4"/>
  <c r="N1590" i="4"/>
  <c r="J1590" i="6" s="1"/>
  <c r="M1590" i="4"/>
  <c r="L1590" i="4"/>
  <c r="K1590" i="4"/>
  <c r="J1590" i="4"/>
  <c r="I1590" i="4"/>
  <c r="O1589" i="4"/>
  <c r="K1589" i="6" s="1"/>
  <c r="N1589" i="4"/>
  <c r="M1589" i="4"/>
  <c r="L1589" i="4"/>
  <c r="I1589" i="6" s="1"/>
  <c r="K1589" i="4"/>
  <c r="G1589" i="6" s="1"/>
  <c r="J1589" i="4"/>
  <c r="F1589" i="6" s="1"/>
  <c r="I1589" i="4"/>
  <c r="E1589" i="6" s="1"/>
  <c r="O1588" i="4"/>
  <c r="K1588" i="6" s="1"/>
  <c r="N1588" i="4"/>
  <c r="J1588" i="6" s="1"/>
  <c r="B1588" i="8" s="1"/>
  <c r="M1588" i="4"/>
  <c r="H1588" i="6" s="1"/>
  <c r="L1588" i="4"/>
  <c r="K1588" i="4"/>
  <c r="G1588" i="6" s="1"/>
  <c r="J1588" i="4"/>
  <c r="F1588" i="6" s="1"/>
  <c r="I1588" i="4"/>
  <c r="E1588" i="6" s="1"/>
  <c r="O1587" i="4"/>
  <c r="N1587" i="4"/>
  <c r="M1587" i="4"/>
  <c r="L1587" i="4"/>
  <c r="I1587" i="6" s="1"/>
  <c r="K1587" i="4"/>
  <c r="J1587" i="4"/>
  <c r="I1587" i="4"/>
  <c r="O1586" i="4"/>
  <c r="N1586" i="4"/>
  <c r="M1586" i="4"/>
  <c r="H1586" i="6" s="1"/>
  <c r="L1586" i="4"/>
  <c r="I1586" i="6" s="1"/>
  <c r="K1586" i="4"/>
  <c r="J1586" i="4"/>
  <c r="F1586" i="6" s="1"/>
  <c r="I1586" i="4"/>
  <c r="E1586" i="6" s="1"/>
  <c r="O1585" i="4"/>
  <c r="K1585" i="6" s="1"/>
  <c r="N1585" i="4"/>
  <c r="M1585" i="4"/>
  <c r="H1585" i="6" s="1"/>
  <c r="L1585" i="4"/>
  <c r="K1585" i="4"/>
  <c r="G1585" i="6" s="1"/>
  <c r="J1585" i="4"/>
  <c r="I1585" i="4"/>
  <c r="E1585" i="6" s="1"/>
  <c r="O1584" i="4"/>
  <c r="K1584" i="6" s="1"/>
  <c r="N1584" i="4"/>
  <c r="M1584" i="4"/>
  <c r="L1584" i="4"/>
  <c r="K1584" i="4"/>
  <c r="J1584" i="4"/>
  <c r="F1584" i="6" s="1"/>
  <c r="I1584" i="4"/>
  <c r="O1583" i="4"/>
  <c r="N1583" i="4"/>
  <c r="M1583" i="4"/>
  <c r="L1583" i="4"/>
  <c r="I1583" i="6" s="1"/>
  <c r="K1583" i="4"/>
  <c r="J1583" i="4"/>
  <c r="I1583" i="4"/>
  <c r="O1582" i="4"/>
  <c r="N1582" i="4"/>
  <c r="M1582" i="4"/>
  <c r="L1582" i="4"/>
  <c r="K1582" i="4"/>
  <c r="J1582" i="4"/>
  <c r="I1582" i="4"/>
  <c r="O1581" i="4"/>
  <c r="K1581" i="6" s="1"/>
  <c r="N1581" i="4"/>
  <c r="M1581" i="4"/>
  <c r="L1581" i="4"/>
  <c r="I1581" i="6" s="1"/>
  <c r="K1581" i="4"/>
  <c r="G1581" i="6" s="1"/>
  <c r="J1581" i="4"/>
  <c r="F1581" i="6" s="1"/>
  <c r="I1581" i="4"/>
  <c r="E1581" i="6" s="1"/>
  <c r="O1580" i="4"/>
  <c r="K1580" i="6" s="1"/>
  <c r="N1580" i="4"/>
  <c r="J1580" i="6" s="1"/>
  <c r="B1580" i="8" s="1"/>
  <c r="M1580" i="4"/>
  <c r="H1580" i="6" s="1"/>
  <c r="L1580" i="4"/>
  <c r="K1580" i="4"/>
  <c r="G1580" i="6" s="1"/>
  <c r="J1580" i="4"/>
  <c r="F1580" i="6" s="1"/>
  <c r="I1580" i="4"/>
  <c r="E1580" i="6" s="1"/>
  <c r="O1579" i="4"/>
  <c r="K1579" i="6" s="1"/>
  <c r="N1579" i="4"/>
  <c r="M1579" i="4"/>
  <c r="L1579" i="4"/>
  <c r="I1579" i="6" s="1"/>
  <c r="K1579" i="4"/>
  <c r="G1579" i="6" s="1"/>
  <c r="J1579" i="4"/>
  <c r="F1579" i="6" s="1"/>
  <c r="I1579" i="4"/>
  <c r="O1578" i="4"/>
  <c r="N1578" i="4"/>
  <c r="M1578" i="4"/>
  <c r="H1578" i="6" s="1"/>
  <c r="L1578" i="4"/>
  <c r="I1578" i="6" s="1"/>
  <c r="K1578" i="4"/>
  <c r="J1578" i="4"/>
  <c r="F1578" i="6" s="1"/>
  <c r="I1578" i="4"/>
  <c r="E1578" i="6" s="1"/>
  <c r="O1577" i="4"/>
  <c r="K1577" i="6" s="1"/>
  <c r="N1577" i="4"/>
  <c r="M1577" i="4"/>
  <c r="H1577" i="6" s="1"/>
  <c r="L1577" i="4"/>
  <c r="K1577" i="4"/>
  <c r="G1577" i="6" s="1"/>
  <c r="J1577" i="4"/>
  <c r="I1577" i="4"/>
  <c r="E1577" i="6" s="1"/>
  <c r="O1576" i="4"/>
  <c r="K1576" i="6" s="1"/>
  <c r="N1576" i="4"/>
  <c r="J1576" i="6" s="1"/>
  <c r="B1576" i="8" s="1"/>
  <c r="M1576" i="4"/>
  <c r="L1576" i="4"/>
  <c r="K1576" i="4"/>
  <c r="G1576" i="6" s="1"/>
  <c r="J1576" i="4"/>
  <c r="F1576" i="6" s="1"/>
  <c r="I1576" i="4"/>
  <c r="O1575" i="4"/>
  <c r="K1575" i="6" s="1"/>
  <c r="N1575" i="4"/>
  <c r="J1575" i="6" s="1"/>
  <c r="M1575" i="4"/>
  <c r="L1575" i="4"/>
  <c r="I1575" i="6" s="1"/>
  <c r="K1575" i="4"/>
  <c r="J1575" i="4"/>
  <c r="I1575" i="4"/>
  <c r="E1575" i="6" s="1"/>
  <c r="O1574" i="4"/>
  <c r="N1574" i="4"/>
  <c r="M1574" i="4"/>
  <c r="H1574" i="6" s="1"/>
  <c r="L1574" i="4"/>
  <c r="K1574" i="4"/>
  <c r="J1574" i="4"/>
  <c r="I1574" i="4"/>
  <c r="O1573" i="4"/>
  <c r="K1573" i="6" s="1"/>
  <c r="N1573" i="4"/>
  <c r="M1573" i="4"/>
  <c r="L1573" i="4"/>
  <c r="I1573" i="6" s="1"/>
  <c r="K1573" i="4"/>
  <c r="G1573" i="6" s="1"/>
  <c r="J1573" i="4"/>
  <c r="F1573" i="6" s="1"/>
  <c r="I1573" i="4"/>
  <c r="E1573" i="6" s="1"/>
  <c r="O1572" i="4"/>
  <c r="K1572" i="6" s="1"/>
  <c r="N1572" i="4"/>
  <c r="J1572" i="6" s="1"/>
  <c r="B1572" i="8" s="1"/>
  <c r="M1572" i="4"/>
  <c r="H1572" i="6" s="1"/>
  <c r="L1572" i="4"/>
  <c r="K1572" i="4"/>
  <c r="G1572" i="6" s="1"/>
  <c r="J1572" i="4"/>
  <c r="F1572" i="6" s="1"/>
  <c r="I1572" i="4"/>
  <c r="E1572" i="6" s="1"/>
  <c r="O1571" i="4"/>
  <c r="K1571" i="6" s="1"/>
  <c r="N1571" i="4"/>
  <c r="M1571" i="4"/>
  <c r="L1571" i="4"/>
  <c r="K1571" i="4"/>
  <c r="J1571" i="4"/>
  <c r="F1571" i="6" s="1"/>
  <c r="I1571" i="4"/>
  <c r="E1571" i="6" s="1"/>
  <c r="O1570" i="4"/>
  <c r="N1570" i="4"/>
  <c r="M1570" i="4"/>
  <c r="H1570" i="6" s="1"/>
  <c r="L1570" i="4"/>
  <c r="I1570" i="6" s="1"/>
  <c r="K1570" i="4"/>
  <c r="J1570" i="4"/>
  <c r="F1570" i="6" s="1"/>
  <c r="I1570" i="4"/>
  <c r="E1570" i="6" s="1"/>
  <c r="O1569" i="4"/>
  <c r="K1569" i="6" s="1"/>
  <c r="N1569" i="4"/>
  <c r="M1569" i="4"/>
  <c r="H1569" i="6" s="1"/>
  <c r="L1569" i="4"/>
  <c r="K1569" i="4"/>
  <c r="G1569" i="6" s="1"/>
  <c r="J1569" i="4"/>
  <c r="I1569" i="4"/>
  <c r="E1569" i="6" s="1"/>
  <c r="O1568" i="4"/>
  <c r="K1568" i="6" s="1"/>
  <c r="N1568" i="4"/>
  <c r="J1568" i="6" s="1"/>
  <c r="B1568" i="8" s="1"/>
  <c r="M1568" i="4"/>
  <c r="L1568" i="4"/>
  <c r="K1568" i="4"/>
  <c r="G1568" i="6" s="1"/>
  <c r="J1568" i="4"/>
  <c r="I1568" i="4"/>
  <c r="O1567" i="4"/>
  <c r="K1567" i="6" s="1"/>
  <c r="N1567" i="4"/>
  <c r="J1567" i="6" s="1"/>
  <c r="M1567" i="4"/>
  <c r="L1567" i="4"/>
  <c r="K1567" i="4"/>
  <c r="J1567" i="4"/>
  <c r="I1567" i="4"/>
  <c r="O1566" i="4"/>
  <c r="N1566" i="4"/>
  <c r="M1566" i="4"/>
  <c r="H1566" i="6" s="1"/>
  <c r="L1566" i="4"/>
  <c r="K1566" i="4"/>
  <c r="J1566" i="4"/>
  <c r="I1566" i="4"/>
  <c r="O1565" i="4"/>
  <c r="K1565" i="6" s="1"/>
  <c r="N1565" i="4"/>
  <c r="M1565" i="4"/>
  <c r="L1565" i="4"/>
  <c r="I1565" i="6" s="1"/>
  <c r="K1565" i="4"/>
  <c r="G1565" i="6" s="1"/>
  <c r="J1565" i="4"/>
  <c r="F1565" i="6" s="1"/>
  <c r="I1565" i="4"/>
  <c r="E1565" i="6" s="1"/>
  <c r="O1564" i="4"/>
  <c r="K1564" i="6" s="1"/>
  <c r="N1564" i="4"/>
  <c r="J1564" i="6" s="1"/>
  <c r="B1564" i="8" s="1"/>
  <c r="M1564" i="4"/>
  <c r="H1564" i="6" s="1"/>
  <c r="L1564" i="4"/>
  <c r="K1564" i="4"/>
  <c r="G1564" i="6" s="1"/>
  <c r="J1564" i="4"/>
  <c r="F1564" i="6" s="1"/>
  <c r="I1564" i="4"/>
  <c r="E1564" i="6" s="1"/>
  <c r="O1563" i="4"/>
  <c r="N1563" i="4"/>
  <c r="M1563" i="4"/>
  <c r="L1563" i="4"/>
  <c r="K1563" i="4"/>
  <c r="J1563" i="4"/>
  <c r="F1563" i="6" s="1"/>
  <c r="I1563" i="4"/>
  <c r="O1562" i="4"/>
  <c r="N1562" i="4"/>
  <c r="M1562" i="4"/>
  <c r="H1562" i="6" s="1"/>
  <c r="L1562" i="4"/>
  <c r="I1562" i="6" s="1"/>
  <c r="K1562" i="4"/>
  <c r="J1562" i="4"/>
  <c r="F1562" i="6" s="1"/>
  <c r="I1562" i="4"/>
  <c r="E1562" i="6" s="1"/>
  <c r="O1561" i="4"/>
  <c r="N1561" i="4"/>
  <c r="M1561" i="4"/>
  <c r="L1561" i="4"/>
  <c r="K1561" i="4"/>
  <c r="J1561" i="4"/>
  <c r="I1561" i="4"/>
  <c r="E1561" i="6" s="1"/>
  <c r="O1560" i="4"/>
  <c r="K1560" i="6" s="1"/>
  <c r="N1560" i="4"/>
  <c r="J1560" i="6" s="1"/>
  <c r="B1560" i="8" s="1"/>
  <c r="M1560" i="4"/>
  <c r="L1560" i="4"/>
  <c r="K1560" i="4"/>
  <c r="J1560" i="4"/>
  <c r="F1560" i="6" s="1"/>
  <c r="I1560" i="4"/>
  <c r="O1559" i="4"/>
  <c r="K1559" i="6" s="1"/>
  <c r="N1559" i="4"/>
  <c r="J1559" i="6" s="1"/>
  <c r="M1559" i="4"/>
  <c r="H1559" i="6" s="1"/>
  <c r="L1559" i="4"/>
  <c r="I1559" i="6" s="1"/>
  <c r="K1559" i="4"/>
  <c r="J1559" i="4"/>
  <c r="I1559" i="4"/>
  <c r="E1559" i="6" s="1"/>
  <c r="O1558" i="4"/>
  <c r="N1558" i="4"/>
  <c r="J1558" i="6" s="1"/>
  <c r="M1558" i="4"/>
  <c r="H1558" i="6" s="1"/>
  <c r="L1558" i="4"/>
  <c r="I1558" i="6" s="1"/>
  <c r="K1558" i="4"/>
  <c r="J1558" i="4"/>
  <c r="I1558" i="4"/>
  <c r="O1557" i="4"/>
  <c r="K1557" i="6" s="1"/>
  <c r="N1557" i="4"/>
  <c r="M1557" i="4"/>
  <c r="L1557" i="4"/>
  <c r="I1557" i="6" s="1"/>
  <c r="K1557" i="4"/>
  <c r="G1557" i="6" s="1"/>
  <c r="J1557" i="4"/>
  <c r="F1557" i="6" s="1"/>
  <c r="I1557" i="4"/>
  <c r="E1557" i="6" s="1"/>
  <c r="O1556" i="4"/>
  <c r="K1556" i="6" s="1"/>
  <c r="N1556" i="4"/>
  <c r="J1556" i="6" s="1"/>
  <c r="B1556" i="8" s="1"/>
  <c r="M1556" i="4"/>
  <c r="H1556" i="6" s="1"/>
  <c r="L1556" i="4"/>
  <c r="K1556" i="4"/>
  <c r="G1556" i="6" s="1"/>
  <c r="J1556" i="4"/>
  <c r="F1556" i="6" s="1"/>
  <c r="I1556" i="4"/>
  <c r="E1556" i="6" s="1"/>
  <c r="O1555" i="4"/>
  <c r="K1555" i="6" s="1"/>
  <c r="N1555" i="4"/>
  <c r="M1555" i="4"/>
  <c r="L1555" i="4"/>
  <c r="I1555" i="6" s="1"/>
  <c r="K1555" i="4"/>
  <c r="G1555" i="6" s="1"/>
  <c r="J1555" i="4"/>
  <c r="F1555" i="6" s="1"/>
  <c r="I1555" i="4"/>
  <c r="E1555" i="6" s="1"/>
  <c r="O1554" i="4"/>
  <c r="N1554" i="4"/>
  <c r="M1554" i="4"/>
  <c r="H1554" i="6" s="1"/>
  <c r="L1554" i="4"/>
  <c r="I1554" i="6" s="1"/>
  <c r="K1554" i="4"/>
  <c r="J1554" i="4"/>
  <c r="F1554" i="6" s="1"/>
  <c r="I1554" i="4"/>
  <c r="E1554" i="6" s="1"/>
  <c r="O1553" i="4"/>
  <c r="K1553" i="6" s="1"/>
  <c r="N1553" i="4"/>
  <c r="J1553" i="6" s="1"/>
  <c r="B1553" i="8" s="1"/>
  <c r="M1553" i="4"/>
  <c r="H1553" i="6" s="1"/>
  <c r="L1553" i="4"/>
  <c r="K1553" i="4"/>
  <c r="G1553" i="6" s="1"/>
  <c r="J1553" i="4"/>
  <c r="I1553" i="4"/>
  <c r="E1553" i="6" s="1"/>
  <c r="O1552" i="4"/>
  <c r="K1552" i="6" s="1"/>
  <c r="N1552" i="4"/>
  <c r="J1552" i="6" s="1"/>
  <c r="B1552" i="8" s="1"/>
  <c r="M1552" i="4"/>
  <c r="L1552" i="4"/>
  <c r="I1552" i="6" s="1"/>
  <c r="K1552" i="4"/>
  <c r="J1552" i="4"/>
  <c r="I1552" i="4"/>
  <c r="O1551" i="4"/>
  <c r="N1551" i="4"/>
  <c r="M1551" i="4"/>
  <c r="L1551" i="4"/>
  <c r="K1551" i="4"/>
  <c r="J1551" i="4"/>
  <c r="I1551" i="4"/>
  <c r="O1550" i="4"/>
  <c r="N1550" i="4"/>
  <c r="M1550" i="4"/>
  <c r="L1550" i="4"/>
  <c r="K1550" i="4"/>
  <c r="J1550" i="4"/>
  <c r="F1550" i="6" s="1"/>
  <c r="I1550" i="4"/>
  <c r="O1549" i="4"/>
  <c r="K1549" i="6" s="1"/>
  <c r="N1549" i="4"/>
  <c r="M1549" i="4"/>
  <c r="L1549" i="4"/>
  <c r="I1549" i="6" s="1"/>
  <c r="K1549" i="4"/>
  <c r="G1549" i="6" s="1"/>
  <c r="J1549" i="4"/>
  <c r="F1549" i="6" s="1"/>
  <c r="I1549" i="4"/>
  <c r="E1549" i="6" s="1"/>
  <c r="O1548" i="4"/>
  <c r="K1548" i="6" s="1"/>
  <c r="N1548" i="4"/>
  <c r="J1548" i="6" s="1"/>
  <c r="B1548" i="8" s="1"/>
  <c r="M1548" i="4"/>
  <c r="H1548" i="6" s="1"/>
  <c r="L1548" i="4"/>
  <c r="K1548" i="4"/>
  <c r="G1548" i="6" s="1"/>
  <c r="J1548" i="4"/>
  <c r="F1548" i="6" s="1"/>
  <c r="I1548" i="4"/>
  <c r="E1548" i="6" s="1"/>
  <c r="O1547" i="4"/>
  <c r="K1547" i="6" s="1"/>
  <c r="N1547" i="4"/>
  <c r="M1547" i="4"/>
  <c r="L1547" i="4"/>
  <c r="I1547" i="6" s="1"/>
  <c r="K1547" i="4"/>
  <c r="G1547" i="6" s="1"/>
  <c r="J1547" i="4"/>
  <c r="F1547" i="6" s="1"/>
  <c r="I1547" i="4"/>
  <c r="E1547" i="6" s="1"/>
  <c r="O1546" i="4"/>
  <c r="N1546" i="4"/>
  <c r="M1546" i="4"/>
  <c r="H1546" i="6" s="1"/>
  <c r="L1546" i="4"/>
  <c r="I1546" i="6" s="1"/>
  <c r="K1546" i="4"/>
  <c r="J1546" i="4"/>
  <c r="F1546" i="6" s="1"/>
  <c r="I1546" i="4"/>
  <c r="E1546" i="6" s="1"/>
  <c r="O1545" i="4"/>
  <c r="K1545" i="6" s="1"/>
  <c r="N1545" i="4"/>
  <c r="J1545" i="6" s="1"/>
  <c r="B1545" i="8" s="1"/>
  <c r="M1545" i="4"/>
  <c r="H1545" i="6" s="1"/>
  <c r="L1545" i="4"/>
  <c r="K1545" i="4"/>
  <c r="G1545" i="6" s="1"/>
  <c r="J1545" i="4"/>
  <c r="I1545" i="4"/>
  <c r="E1545" i="6" s="1"/>
  <c r="O1544" i="4"/>
  <c r="N1544" i="4"/>
  <c r="J1544" i="6" s="1"/>
  <c r="M1544" i="4"/>
  <c r="L1544" i="4"/>
  <c r="I1544" i="6" s="1"/>
  <c r="K1544" i="4"/>
  <c r="G1544" i="6" s="1"/>
  <c r="J1544" i="4"/>
  <c r="I1544" i="4"/>
  <c r="O1543" i="4"/>
  <c r="K1543" i="6" s="1"/>
  <c r="N1543" i="4"/>
  <c r="M1543" i="4"/>
  <c r="H1543" i="6" s="1"/>
  <c r="L1543" i="4"/>
  <c r="K1543" i="4"/>
  <c r="J1543" i="4"/>
  <c r="I1543" i="4"/>
  <c r="O1542" i="4"/>
  <c r="N1542" i="4"/>
  <c r="J1542" i="6" s="1"/>
  <c r="M1542" i="4"/>
  <c r="H1542" i="6" s="1"/>
  <c r="L1542" i="4"/>
  <c r="I1542" i="6" s="1"/>
  <c r="K1542" i="4"/>
  <c r="J1542" i="4"/>
  <c r="F1542" i="6" s="1"/>
  <c r="I1542" i="4"/>
  <c r="O1541" i="4"/>
  <c r="K1541" i="6" s="1"/>
  <c r="N1541" i="4"/>
  <c r="M1541" i="4"/>
  <c r="L1541" i="4"/>
  <c r="I1541" i="6" s="1"/>
  <c r="K1541" i="4"/>
  <c r="G1541" i="6" s="1"/>
  <c r="J1541" i="4"/>
  <c r="F1541" i="6" s="1"/>
  <c r="I1541" i="4"/>
  <c r="E1541" i="6" s="1"/>
  <c r="O1540" i="4"/>
  <c r="K1540" i="6" s="1"/>
  <c r="N1540" i="4"/>
  <c r="J1540" i="6" s="1"/>
  <c r="B1540" i="8" s="1"/>
  <c r="M1540" i="4"/>
  <c r="H1540" i="6" s="1"/>
  <c r="L1540" i="4"/>
  <c r="K1540" i="4"/>
  <c r="G1540" i="6" s="1"/>
  <c r="J1540" i="4"/>
  <c r="F1540" i="6" s="1"/>
  <c r="I1540" i="4"/>
  <c r="E1540" i="6" s="1"/>
  <c r="O1539" i="4"/>
  <c r="N1539" i="4"/>
  <c r="M1539" i="4"/>
  <c r="L1539" i="4"/>
  <c r="K1539" i="4"/>
  <c r="J1539" i="4"/>
  <c r="I1539" i="4"/>
  <c r="E1539" i="6" s="1"/>
  <c r="O1538" i="4"/>
  <c r="N1538" i="4"/>
  <c r="M1538" i="4"/>
  <c r="L1538" i="4"/>
  <c r="K1538" i="4"/>
  <c r="J1538" i="4"/>
  <c r="I1538" i="4"/>
  <c r="O1537" i="4"/>
  <c r="N1537" i="4"/>
  <c r="J1537" i="6" s="1"/>
  <c r="M1537" i="4"/>
  <c r="H1537" i="6" s="1"/>
  <c r="L1537" i="4"/>
  <c r="I1537" i="6" s="1"/>
  <c r="K1537" i="4"/>
  <c r="J1537" i="4"/>
  <c r="I1537" i="4"/>
  <c r="O1536" i="4"/>
  <c r="N1536" i="4"/>
  <c r="J1536" i="6" s="1"/>
  <c r="M1536" i="4"/>
  <c r="H1536" i="6" s="1"/>
  <c r="L1536" i="4"/>
  <c r="I1536" i="6" s="1"/>
  <c r="K1536" i="4"/>
  <c r="G1536" i="6" s="1"/>
  <c r="J1536" i="4"/>
  <c r="F1536" i="6" s="1"/>
  <c r="I1536" i="4"/>
  <c r="O1535" i="4"/>
  <c r="N1535" i="4"/>
  <c r="J1535" i="6" s="1"/>
  <c r="M1535" i="4"/>
  <c r="L1535" i="4"/>
  <c r="K1535" i="4"/>
  <c r="G1535" i="6" s="1"/>
  <c r="J1535" i="4"/>
  <c r="I1535" i="4"/>
  <c r="O1534" i="4"/>
  <c r="N1534" i="4"/>
  <c r="M1534" i="4"/>
  <c r="H1534" i="6" s="1"/>
  <c r="L1534" i="4"/>
  <c r="I1534" i="6" s="1"/>
  <c r="K1534" i="4"/>
  <c r="J1534" i="4"/>
  <c r="F1534" i="6" s="1"/>
  <c r="I1534" i="4"/>
  <c r="O1533" i="4"/>
  <c r="K1533" i="6" s="1"/>
  <c r="N1533" i="4"/>
  <c r="M1533" i="4"/>
  <c r="L1533" i="4"/>
  <c r="I1533" i="6" s="1"/>
  <c r="K1533" i="4"/>
  <c r="G1533" i="6" s="1"/>
  <c r="J1533" i="4"/>
  <c r="F1533" i="6" s="1"/>
  <c r="I1533" i="4"/>
  <c r="E1533" i="6" s="1"/>
  <c r="O1532" i="4"/>
  <c r="K1532" i="6" s="1"/>
  <c r="N1532" i="4"/>
  <c r="J1532" i="6" s="1"/>
  <c r="B1532" i="8" s="1"/>
  <c r="M1532" i="4"/>
  <c r="H1532" i="6" s="1"/>
  <c r="L1532" i="4"/>
  <c r="K1532" i="4"/>
  <c r="G1532" i="6" s="1"/>
  <c r="J1532" i="4"/>
  <c r="F1532" i="6" s="1"/>
  <c r="I1532" i="4"/>
  <c r="E1532" i="6" s="1"/>
  <c r="O1531" i="4"/>
  <c r="K1531" i="6" s="1"/>
  <c r="N1531" i="4"/>
  <c r="M1531" i="4"/>
  <c r="L1531" i="4"/>
  <c r="I1531" i="6" s="1"/>
  <c r="K1531" i="4"/>
  <c r="G1531" i="6" s="1"/>
  <c r="J1531" i="4"/>
  <c r="I1531" i="4"/>
  <c r="O1530" i="4"/>
  <c r="N1530" i="4"/>
  <c r="J1530" i="6" s="1"/>
  <c r="M1530" i="4"/>
  <c r="H1530" i="6" s="1"/>
  <c r="L1530" i="4"/>
  <c r="I1530" i="6" s="1"/>
  <c r="K1530" i="4"/>
  <c r="J1530" i="4"/>
  <c r="F1530" i="6" s="1"/>
  <c r="I1530" i="4"/>
  <c r="E1530" i="6" s="1"/>
  <c r="O1529" i="4"/>
  <c r="N1529" i="4"/>
  <c r="J1529" i="6" s="1"/>
  <c r="M1529" i="4"/>
  <c r="L1529" i="4"/>
  <c r="K1529" i="4"/>
  <c r="G1529" i="6" s="1"/>
  <c r="J1529" i="4"/>
  <c r="I1529" i="4"/>
  <c r="O1528" i="4"/>
  <c r="N1528" i="4"/>
  <c r="M1528" i="4"/>
  <c r="H1528" i="6" s="1"/>
  <c r="L1528" i="4"/>
  <c r="I1528" i="6" s="1"/>
  <c r="K1528" i="4"/>
  <c r="G1528" i="6" s="1"/>
  <c r="J1528" i="4"/>
  <c r="I1528" i="4"/>
  <c r="O1527" i="4"/>
  <c r="N1527" i="4"/>
  <c r="J1527" i="6" s="1"/>
  <c r="M1527" i="4"/>
  <c r="H1527" i="6" s="1"/>
  <c r="L1527" i="4"/>
  <c r="I1527" i="6" s="1"/>
  <c r="K1527" i="4"/>
  <c r="G1527" i="6" s="1"/>
  <c r="J1527" i="4"/>
  <c r="I1527" i="4"/>
  <c r="E1527" i="6" s="1"/>
  <c r="O1526" i="4"/>
  <c r="N1526" i="4"/>
  <c r="J1526" i="6" s="1"/>
  <c r="M1526" i="4"/>
  <c r="L1526" i="4"/>
  <c r="I1526" i="6" s="1"/>
  <c r="K1526" i="4"/>
  <c r="J1526" i="4"/>
  <c r="I1526" i="4"/>
  <c r="E1526" i="6" s="1"/>
  <c r="O1525" i="4"/>
  <c r="K1525" i="6" s="1"/>
  <c r="N1525" i="4"/>
  <c r="M1525" i="4"/>
  <c r="L1525" i="4"/>
  <c r="I1525" i="6" s="1"/>
  <c r="K1525" i="4"/>
  <c r="G1525" i="6" s="1"/>
  <c r="J1525" i="4"/>
  <c r="F1525" i="6" s="1"/>
  <c r="I1525" i="4"/>
  <c r="E1525" i="6" s="1"/>
  <c r="O1524" i="4"/>
  <c r="N1524" i="4"/>
  <c r="M1524" i="4"/>
  <c r="L1524" i="4"/>
  <c r="K1524" i="4"/>
  <c r="J1524" i="4"/>
  <c r="I1524" i="4"/>
  <c r="E1524" i="6" s="1"/>
  <c r="O1523" i="4"/>
  <c r="N1523" i="4"/>
  <c r="M1523" i="4"/>
  <c r="H1523" i="6" s="1"/>
  <c r="L1523" i="4"/>
  <c r="I1523" i="6" s="1"/>
  <c r="K1523" i="4"/>
  <c r="G1523" i="6" s="1"/>
  <c r="J1523" i="4"/>
  <c r="F1523" i="6" s="1"/>
  <c r="I1523" i="4"/>
  <c r="E1523" i="6" s="1"/>
  <c r="O1522" i="4"/>
  <c r="K1522" i="6" s="1"/>
  <c r="N1522" i="4"/>
  <c r="M1522" i="4"/>
  <c r="H1522" i="6" s="1"/>
  <c r="L1522" i="4"/>
  <c r="I1522" i="6" s="1"/>
  <c r="K1522" i="4"/>
  <c r="G1522" i="6" s="1"/>
  <c r="J1522" i="4"/>
  <c r="F1522" i="6" s="1"/>
  <c r="I1522" i="4"/>
  <c r="E1522" i="6" s="1"/>
  <c r="O1521" i="4"/>
  <c r="N1521" i="4"/>
  <c r="J1521" i="6" s="1"/>
  <c r="M1521" i="4"/>
  <c r="L1521" i="4"/>
  <c r="K1521" i="4"/>
  <c r="J1521" i="4"/>
  <c r="I1521" i="4"/>
  <c r="O1520" i="4"/>
  <c r="N1520" i="4"/>
  <c r="M1520" i="4"/>
  <c r="L1520" i="4"/>
  <c r="I1520" i="6" s="1"/>
  <c r="K1520" i="4"/>
  <c r="J1520" i="4"/>
  <c r="I1520" i="4"/>
  <c r="E1520" i="6" s="1"/>
  <c r="O1519" i="4"/>
  <c r="N1519" i="4"/>
  <c r="M1519" i="4"/>
  <c r="H1519" i="6" s="1"/>
  <c r="L1519" i="4"/>
  <c r="I1519" i="6" s="1"/>
  <c r="K1519" i="4"/>
  <c r="J1519" i="4"/>
  <c r="I1519" i="4"/>
  <c r="O1518" i="4"/>
  <c r="K1518" i="6" s="1"/>
  <c r="N1518" i="4"/>
  <c r="M1518" i="4"/>
  <c r="L1518" i="4"/>
  <c r="I1518" i="6" s="1"/>
  <c r="K1518" i="4"/>
  <c r="G1518" i="6" s="1"/>
  <c r="J1518" i="4"/>
  <c r="F1518" i="6" s="1"/>
  <c r="I1518" i="4"/>
  <c r="O1517" i="4"/>
  <c r="K1517" i="6" s="1"/>
  <c r="N1517" i="4"/>
  <c r="J1517" i="6" s="1"/>
  <c r="B1517" i="8" s="1"/>
  <c r="M1517" i="4"/>
  <c r="H1517" i="6" s="1"/>
  <c r="L1517" i="4"/>
  <c r="K1517" i="4"/>
  <c r="G1517" i="6" s="1"/>
  <c r="J1517" i="4"/>
  <c r="F1517" i="6" s="1"/>
  <c r="I1517" i="4"/>
  <c r="E1517" i="6" s="1"/>
  <c r="O1516" i="4"/>
  <c r="N1516" i="4"/>
  <c r="M1516" i="4"/>
  <c r="L1516" i="4"/>
  <c r="K1516" i="4"/>
  <c r="J1516" i="4"/>
  <c r="I1516" i="4"/>
  <c r="E1516" i="6" s="1"/>
  <c r="O1515" i="4"/>
  <c r="N1515" i="4"/>
  <c r="M1515" i="4"/>
  <c r="H1515" i="6" s="1"/>
  <c r="L1515" i="4"/>
  <c r="I1515" i="6" s="1"/>
  <c r="K1515" i="4"/>
  <c r="G1515" i="6" s="1"/>
  <c r="J1515" i="4"/>
  <c r="F1515" i="6" s="1"/>
  <c r="I1515" i="4"/>
  <c r="E1515" i="6" s="1"/>
  <c r="O1514" i="4"/>
  <c r="K1514" i="6" s="1"/>
  <c r="N1514" i="4"/>
  <c r="M1514" i="4"/>
  <c r="H1514" i="6" s="1"/>
  <c r="L1514" i="4"/>
  <c r="I1514" i="6" s="1"/>
  <c r="K1514" i="4"/>
  <c r="G1514" i="6" s="1"/>
  <c r="J1514" i="4"/>
  <c r="F1514" i="6" s="1"/>
  <c r="I1514" i="4"/>
  <c r="E1514" i="6" s="1"/>
  <c r="O1513" i="4"/>
  <c r="N1513" i="4"/>
  <c r="M1513" i="4"/>
  <c r="L1513" i="4"/>
  <c r="K1513" i="4"/>
  <c r="J1513" i="4"/>
  <c r="I1513" i="4"/>
  <c r="O1512" i="4"/>
  <c r="N1512" i="4"/>
  <c r="M1512" i="4"/>
  <c r="L1512" i="4"/>
  <c r="I1512" i="6" s="1"/>
  <c r="K1512" i="4"/>
  <c r="J1512" i="4"/>
  <c r="I1512" i="4"/>
  <c r="E1512" i="6" s="1"/>
  <c r="O1511" i="4"/>
  <c r="N1511" i="4"/>
  <c r="M1511" i="4"/>
  <c r="H1511" i="6" s="1"/>
  <c r="L1511" i="4"/>
  <c r="I1511" i="6" s="1"/>
  <c r="K1511" i="4"/>
  <c r="J1511" i="4"/>
  <c r="I1511" i="4"/>
  <c r="O1510" i="4"/>
  <c r="K1510" i="6" s="1"/>
  <c r="N1510" i="4"/>
  <c r="M1510" i="4"/>
  <c r="L1510" i="4"/>
  <c r="I1510" i="6" s="1"/>
  <c r="K1510" i="4"/>
  <c r="G1510" i="6" s="1"/>
  <c r="J1510" i="4"/>
  <c r="F1510" i="6" s="1"/>
  <c r="I1510" i="4"/>
  <c r="O1509" i="4"/>
  <c r="K1509" i="6" s="1"/>
  <c r="N1509" i="4"/>
  <c r="J1509" i="6" s="1"/>
  <c r="B1509" i="8" s="1"/>
  <c r="M1509" i="4"/>
  <c r="H1509" i="6" s="1"/>
  <c r="L1509" i="4"/>
  <c r="K1509" i="4"/>
  <c r="G1509" i="6" s="1"/>
  <c r="J1509" i="4"/>
  <c r="F1509" i="6" s="1"/>
  <c r="I1509" i="4"/>
  <c r="E1509" i="6" s="1"/>
  <c r="O1508" i="4"/>
  <c r="N1508" i="4"/>
  <c r="M1508" i="4"/>
  <c r="L1508" i="4"/>
  <c r="K1508" i="4"/>
  <c r="J1508" i="4"/>
  <c r="I1508" i="4"/>
  <c r="O1507" i="4"/>
  <c r="N1507" i="4"/>
  <c r="M1507" i="4"/>
  <c r="H1507" i="6" s="1"/>
  <c r="L1507" i="4"/>
  <c r="I1507" i="6" s="1"/>
  <c r="K1507" i="4"/>
  <c r="G1507" i="6" s="1"/>
  <c r="J1507" i="4"/>
  <c r="F1507" i="6" s="1"/>
  <c r="I1507" i="4"/>
  <c r="E1507" i="6" s="1"/>
  <c r="O1506" i="4"/>
  <c r="K1506" i="6" s="1"/>
  <c r="N1506" i="4"/>
  <c r="M1506" i="4"/>
  <c r="H1506" i="6" s="1"/>
  <c r="L1506" i="4"/>
  <c r="I1506" i="6" s="1"/>
  <c r="K1506" i="4"/>
  <c r="G1506" i="6" s="1"/>
  <c r="J1506" i="4"/>
  <c r="F1506" i="6" s="1"/>
  <c r="I1506" i="4"/>
  <c r="E1506" i="6" s="1"/>
  <c r="O1505" i="4"/>
  <c r="N1505" i="4"/>
  <c r="M1505" i="4"/>
  <c r="L1505" i="4"/>
  <c r="K1505" i="4"/>
  <c r="J1505" i="4"/>
  <c r="I1505" i="4"/>
  <c r="O1504" i="4"/>
  <c r="N1504" i="4"/>
  <c r="M1504" i="4"/>
  <c r="L1504" i="4"/>
  <c r="I1504" i="6" s="1"/>
  <c r="K1504" i="4"/>
  <c r="J1504" i="4"/>
  <c r="I1504" i="4"/>
  <c r="E1504" i="6" s="1"/>
  <c r="O1503" i="4"/>
  <c r="N1503" i="4"/>
  <c r="M1503" i="4"/>
  <c r="H1503" i="6" s="1"/>
  <c r="L1503" i="4"/>
  <c r="I1503" i="6" s="1"/>
  <c r="K1503" i="4"/>
  <c r="J1503" i="4"/>
  <c r="I1503" i="4"/>
  <c r="O1502" i="4"/>
  <c r="K1502" i="6" s="1"/>
  <c r="N1502" i="4"/>
  <c r="M1502" i="4"/>
  <c r="L1502" i="4"/>
  <c r="I1502" i="6" s="1"/>
  <c r="K1502" i="4"/>
  <c r="G1502" i="6" s="1"/>
  <c r="J1502" i="4"/>
  <c r="F1502" i="6" s="1"/>
  <c r="I1502" i="4"/>
  <c r="O1501" i="4"/>
  <c r="K1501" i="6" s="1"/>
  <c r="N1501" i="4"/>
  <c r="J1501" i="6" s="1"/>
  <c r="B1501" i="8" s="1"/>
  <c r="M1501" i="4"/>
  <c r="H1501" i="6" s="1"/>
  <c r="L1501" i="4"/>
  <c r="K1501" i="4"/>
  <c r="G1501" i="6" s="1"/>
  <c r="J1501" i="4"/>
  <c r="F1501" i="6" s="1"/>
  <c r="I1501" i="4"/>
  <c r="E1501" i="6" s="1"/>
  <c r="O1500" i="4"/>
  <c r="N1500" i="4"/>
  <c r="M1500" i="4"/>
  <c r="L1500" i="4"/>
  <c r="K1500" i="4"/>
  <c r="J1500" i="4"/>
  <c r="I1500" i="4"/>
  <c r="E1500" i="6" s="1"/>
  <c r="O1499" i="4"/>
  <c r="N1499" i="4"/>
  <c r="M1499" i="4"/>
  <c r="H1499" i="6" s="1"/>
  <c r="L1499" i="4"/>
  <c r="I1499" i="6" s="1"/>
  <c r="K1499" i="4"/>
  <c r="G1499" i="6" s="1"/>
  <c r="J1499" i="4"/>
  <c r="F1499" i="6" s="1"/>
  <c r="I1499" i="4"/>
  <c r="E1499" i="6" s="1"/>
  <c r="O1498" i="4"/>
  <c r="K1498" i="6" s="1"/>
  <c r="N1498" i="4"/>
  <c r="M1498" i="4"/>
  <c r="H1498" i="6" s="1"/>
  <c r="L1498" i="4"/>
  <c r="I1498" i="6" s="1"/>
  <c r="K1498" i="4"/>
  <c r="G1498" i="6" s="1"/>
  <c r="J1498" i="4"/>
  <c r="F1498" i="6" s="1"/>
  <c r="I1498" i="4"/>
  <c r="E1498" i="6" s="1"/>
  <c r="O1497" i="4"/>
  <c r="N1497" i="4"/>
  <c r="J1497" i="6" s="1"/>
  <c r="M1497" i="4"/>
  <c r="L1497" i="4"/>
  <c r="K1497" i="4"/>
  <c r="J1497" i="4"/>
  <c r="I1497" i="4"/>
  <c r="O1496" i="4"/>
  <c r="N1496" i="4"/>
  <c r="M1496" i="4"/>
  <c r="L1496" i="4"/>
  <c r="K1496" i="4"/>
  <c r="J1496" i="4"/>
  <c r="I1496" i="4"/>
  <c r="O1495" i="4"/>
  <c r="N1495" i="4"/>
  <c r="M1495" i="4"/>
  <c r="H1495" i="6" s="1"/>
  <c r="L1495" i="4"/>
  <c r="I1495" i="6" s="1"/>
  <c r="K1495" i="4"/>
  <c r="J1495" i="4"/>
  <c r="I1495" i="4"/>
  <c r="O1494" i="4"/>
  <c r="K1494" i="6" s="1"/>
  <c r="N1494" i="4"/>
  <c r="M1494" i="4"/>
  <c r="L1494" i="4"/>
  <c r="I1494" i="6" s="1"/>
  <c r="K1494" i="4"/>
  <c r="G1494" i="6" s="1"/>
  <c r="J1494" i="4"/>
  <c r="F1494" i="6" s="1"/>
  <c r="I1494" i="4"/>
  <c r="O1493" i="4"/>
  <c r="K1493" i="6" s="1"/>
  <c r="N1493" i="4"/>
  <c r="J1493" i="6" s="1"/>
  <c r="B1493" i="8" s="1"/>
  <c r="M1493" i="4"/>
  <c r="H1493" i="6" s="1"/>
  <c r="L1493" i="4"/>
  <c r="K1493" i="4"/>
  <c r="G1493" i="6" s="1"/>
  <c r="J1493" i="4"/>
  <c r="F1493" i="6" s="1"/>
  <c r="I1493" i="4"/>
  <c r="E1493" i="6" s="1"/>
  <c r="O1492" i="4"/>
  <c r="K1492" i="6" s="1"/>
  <c r="N1492" i="4"/>
  <c r="M1492" i="4"/>
  <c r="L1492" i="4"/>
  <c r="K1492" i="4"/>
  <c r="J1492" i="4"/>
  <c r="F1492" i="6" s="1"/>
  <c r="I1492" i="4"/>
  <c r="E1492" i="6" s="1"/>
  <c r="O1491" i="4"/>
  <c r="N1491" i="4"/>
  <c r="M1491" i="4"/>
  <c r="H1491" i="6" s="1"/>
  <c r="L1491" i="4"/>
  <c r="I1491" i="6" s="1"/>
  <c r="K1491" i="4"/>
  <c r="G1491" i="6" s="1"/>
  <c r="J1491" i="4"/>
  <c r="F1491" i="6" s="1"/>
  <c r="I1491" i="4"/>
  <c r="E1491" i="6" s="1"/>
  <c r="O1490" i="4"/>
  <c r="K1490" i="6" s="1"/>
  <c r="N1490" i="4"/>
  <c r="M1490" i="4"/>
  <c r="H1490" i="6" s="1"/>
  <c r="L1490" i="4"/>
  <c r="I1490" i="6" s="1"/>
  <c r="K1490" i="4"/>
  <c r="G1490" i="6" s="1"/>
  <c r="J1490" i="4"/>
  <c r="F1490" i="6" s="1"/>
  <c r="I1490" i="4"/>
  <c r="E1490" i="6" s="1"/>
  <c r="O1489" i="4"/>
  <c r="N1489" i="4"/>
  <c r="M1489" i="4"/>
  <c r="L1489" i="4"/>
  <c r="K1489" i="4"/>
  <c r="J1489" i="4"/>
  <c r="I1489" i="4"/>
  <c r="O1488" i="4"/>
  <c r="N1488" i="4"/>
  <c r="J1488" i="6" s="1"/>
  <c r="M1488" i="4"/>
  <c r="L1488" i="4"/>
  <c r="I1488" i="6" s="1"/>
  <c r="K1488" i="4"/>
  <c r="J1488" i="4"/>
  <c r="I1488" i="4"/>
  <c r="E1488" i="6" s="1"/>
  <c r="O1487" i="4"/>
  <c r="N1487" i="4"/>
  <c r="M1487" i="4"/>
  <c r="H1487" i="6" s="1"/>
  <c r="L1487" i="4"/>
  <c r="I1487" i="6" s="1"/>
  <c r="K1487" i="4"/>
  <c r="J1487" i="4"/>
  <c r="I1487" i="4"/>
  <c r="O1486" i="4"/>
  <c r="K1486" i="6" s="1"/>
  <c r="N1486" i="4"/>
  <c r="M1486" i="4"/>
  <c r="L1486" i="4"/>
  <c r="I1486" i="6" s="1"/>
  <c r="K1486" i="4"/>
  <c r="G1486" i="6" s="1"/>
  <c r="J1486" i="4"/>
  <c r="F1486" i="6" s="1"/>
  <c r="I1486" i="4"/>
  <c r="O1485" i="4"/>
  <c r="K1485" i="6" s="1"/>
  <c r="N1485" i="4"/>
  <c r="J1485" i="6" s="1"/>
  <c r="B1485" i="8" s="1"/>
  <c r="M1485" i="4"/>
  <c r="H1485" i="6" s="1"/>
  <c r="L1485" i="4"/>
  <c r="K1485" i="4"/>
  <c r="G1485" i="6" s="1"/>
  <c r="J1485" i="4"/>
  <c r="F1485" i="6" s="1"/>
  <c r="I1485" i="4"/>
  <c r="E1485" i="6" s="1"/>
  <c r="O1484" i="4"/>
  <c r="N1484" i="4"/>
  <c r="M1484" i="4"/>
  <c r="L1484" i="4"/>
  <c r="K1484" i="4"/>
  <c r="J1484" i="4"/>
  <c r="F1484" i="6" s="1"/>
  <c r="I1484" i="4"/>
  <c r="E1484" i="6" s="1"/>
  <c r="O1483" i="4"/>
  <c r="N1483" i="4"/>
  <c r="M1483" i="4"/>
  <c r="H1483" i="6" s="1"/>
  <c r="L1483" i="4"/>
  <c r="I1483" i="6" s="1"/>
  <c r="K1483" i="4"/>
  <c r="G1483" i="6" s="1"/>
  <c r="J1483" i="4"/>
  <c r="F1483" i="6" s="1"/>
  <c r="I1483" i="4"/>
  <c r="E1483" i="6" s="1"/>
  <c r="O1482" i="4"/>
  <c r="K1482" i="6" s="1"/>
  <c r="N1482" i="4"/>
  <c r="M1482" i="4"/>
  <c r="H1482" i="6" s="1"/>
  <c r="L1482" i="4"/>
  <c r="K1482" i="4"/>
  <c r="G1482" i="6" s="1"/>
  <c r="J1482" i="4"/>
  <c r="F1482" i="6" s="1"/>
  <c r="I1482" i="4"/>
  <c r="E1482" i="6" s="1"/>
  <c r="O1481" i="4"/>
  <c r="K1481" i="6" s="1"/>
  <c r="N1481" i="4"/>
  <c r="J1481" i="6" s="1"/>
  <c r="B1481" i="8" s="1"/>
  <c r="M1481" i="4"/>
  <c r="L1481" i="4"/>
  <c r="K1481" i="4"/>
  <c r="G1481" i="6" s="1"/>
  <c r="J1481" i="4"/>
  <c r="I1481" i="4"/>
  <c r="O1480" i="4"/>
  <c r="N1480" i="4"/>
  <c r="M1480" i="4"/>
  <c r="L1480" i="4"/>
  <c r="I1480" i="6" s="1"/>
  <c r="K1480" i="4"/>
  <c r="J1480" i="4"/>
  <c r="I1480" i="4"/>
  <c r="E1480" i="6" s="1"/>
  <c r="O1479" i="4"/>
  <c r="N1479" i="4"/>
  <c r="M1479" i="4"/>
  <c r="H1479" i="6" s="1"/>
  <c r="L1479" i="4"/>
  <c r="I1479" i="6" s="1"/>
  <c r="K1479" i="4"/>
  <c r="J1479" i="4"/>
  <c r="I1479" i="4"/>
  <c r="O1478" i="4"/>
  <c r="K1478" i="6" s="1"/>
  <c r="N1478" i="4"/>
  <c r="M1478" i="4"/>
  <c r="L1478" i="4"/>
  <c r="I1478" i="6" s="1"/>
  <c r="K1478" i="4"/>
  <c r="G1478" i="6" s="1"/>
  <c r="J1478" i="4"/>
  <c r="F1478" i="6" s="1"/>
  <c r="I1478" i="4"/>
  <c r="O1477" i="4"/>
  <c r="K1477" i="6" s="1"/>
  <c r="N1477" i="4"/>
  <c r="J1477" i="6" s="1"/>
  <c r="B1477" i="8" s="1"/>
  <c r="M1477" i="4"/>
  <c r="H1477" i="6" s="1"/>
  <c r="L1477" i="4"/>
  <c r="K1477" i="4"/>
  <c r="G1477" i="6" s="1"/>
  <c r="J1477" i="4"/>
  <c r="F1477" i="6" s="1"/>
  <c r="I1477" i="4"/>
  <c r="E1477" i="6" s="1"/>
  <c r="O1476" i="4"/>
  <c r="K1476" i="6" s="1"/>
  <c r="N1476" i="4"/>
  <c r="M1476" i="4"/>
  <c r="L1476" i="4"/>
  <c r="K1476" i="4"/>
  <c r="J1476" i="4"/>
  <c r="I1476" i="4"/>
  <c r="O1475" i="4"/>
  <c r="N1475" i="4"/>
  <c r="M1475" i="4"/>
  <c r="H1475" i="6" s="1"/>
  <c r="L1475" i="4"/>
  <c r="I1475" i="6" s="1"/>
  <c r="K1475" i="4"/>
  <c r="G1475" i="6" s="1"/>
  <c r="J1475" i="4"/>
  <c r="F1475" i="6" s="1"/>
  <c r="I1475" i="4"/>
  <c r="E1475" i="6" s="1"/>
  <c r="O1474" i="4"/>
  <c r="K1474" i="6" s="1"/>
  <c r="N1474" i="4"/>
  <c r="M1474" i="4"/>
  <c r="H1474" i="6" s="1"/>
  <c r="L1474" i="4"/>
  <c r="K1474" i="4"/>
  <c r="G1474" i="6" s="1"/>
  <c r="J1474" i="4"/>
  <c r="F1474" i="6" s="1"/>
  <c r="I1474" i="4"/>
  <c r="E1474" i="6" s="1"/>
  <c r="O1473" i="4"/>
  <c r="N1473" i="4"/>
  <c r="M1473" i="4"/>
  <c r="L1473" i="4"/>
  <c r="K1473" i="4"/>
  <c r="G1473" i="6" s="1"/>
  <c r="J1473" i="4"/>
  <c r="I1473" i="4"/>
  <c r="O1472" i="4"/>
  <c r="N1472" i="4"/>
  <c r="M1472" i="4"/>
  <c r="L1472" i="4"/>
  <c r="K1472" i="4"/>
  <c r="J1472" i="4"/>
  <c r="I1472" i="4"/>
  <c r="O1471" i="4"/>
  <c r="N1471" i="4"/>
  <c r="J1471" i="6" s="1"/>
  <c r="M1471" i="4"/>
  <c r="L1471" i="4"/>
  <c r="I1471" i="6" s="1"/>
  <c r="K1471" i="4"/>
  <c r="J1471" i="4"/>
  <c r="I1471" i="4"/>
  <c r="O1470" i="4"/>
  <c r="K1470" i="6" s="1"/>
  <c r="N1470" i="4"/>
  <c r="M1470" i="4"/>
  <c r="L1470" i="4"/>
  <c r="I1470" i="6" s="1"/>
  <c r="K1470" i="4"/>
  <c r="G1470" i="6" s="1"/>
  <c r="J1470" i="4"/>
  <c r="F1470" i="6" s="1"/>
  <c r="I1470" i="4"/>
  <c r="O1469" i="4"/>
  <c r="K1469" i="6" s="1"/>
  <c r="N1469" i="4"/>
  <c r="J1469" i="6" s="1"/>
  <c r="B1469" i="8" s="1"/>
  <c r="M1469" i="4"/>
  <c r="H1469" i="6" s="1"/>
  <c r="L1469" i="4"/>
  <c r="K1469" i="4"/>
  <c r="G1469" i="6" s="1"/>
  <c r="J1469" i="4"/>
  <c r="F1469" i="6" s="1"/>
  <c r="I1469" i="4"/>
  <c r="E1469" i="6" s="1"/>
  <c r="O1468" i="4"/>
  <c r="N1468" i="4"/>
  <c r="M1468" i="4"/>
  <c r="L1468" i="4"/>
  <c r="K1468" i="4"/>
  <c r="G1468" i="6" s="1"/>
  <c r="J1468" i="4"/>
  <c r="I1468" i="4"/>
  <c r="O1467" i="4"/>
  <c r="N1467" i="4"/>
  <c r="M1467" i="4"/>
  <c r="H1467" i="6" s="1"/>
  <c r="L1467" i="4"/>
  <c r="I1467" i="6" s="1"/>
  <c r="K1467" i="4"/>
  <c r="G1467" i="6" s="1"/>
  <c r="J1467" i="4"/>
  <c r="F1467" i="6" s="1"/>
  <c r="I1467" i="4"/>
  <c r="E1467" i="6" s="1"/>
  <c r="O1466" i="4"/>
  <c r="K1466" i="6" s="1"/>
  <c r="N1466" i="4"/>
  <c r="M1466" i="4"/>
  <c r="H1466" i="6" s="1"/>
  <c r="L1466" i="4"/>
  <c r="K1466" i="4"/>
  <c r="G1466" i="6" s="1"/>
  <c r="J1466" i="4"/>
  <c r="F1466" i="6" s="1"/>
  <c r="I1466" i="4"/>
  <c r="E1466" i="6" s="1"/>
  <c r="O1465" i="4"/>
  <c r="N1465" i="4"/>
  <c r="J1465" i="6" s="1"/>
  <c r="M1465" i="4"/>
  <c r="L1465" i="4"/>
  <c r="K1465" i="4"/>
  <c r="G1465" i="6" s="1"/>
  <c r="J1465" i="4"/>
  <c r="I1465" i="4"/>
  <c r="O1464" i="4"/>
  <c r="N1464" i="4"/>
  <c r="M1464" i="4"/>
  <c r="L1464" i="4"/>
  <c r="I1464" i="6" s="1"/>
  <c r="K1464" i="4"/>
  <c r="J1464" i="4"/>
  <c r="I1464" i="4"/>
  <c r="O1463" i="4"/>
  <c r="N1463" i="4"/>
  <c r="M1463" i="4"/>
  <c r="H1463" i="6" s="1"/>
  <c r="L1463" i="4"/>
  <c r="K1463" i="4"/>
  <c r="J1463" i="4"/>
  <c r="I1463" i="4"/>
  <c r="O1462" i="4"/>
  <c r="K1462" i="6" s="1"/>
  <c r="N1462" i="4"/>
  <c r="M1462" i="4"/>
  <c r="L1462" i="4"/>
  <c r="I1462" i="6" s="1"/>
  <c r="K1462" i="4"/>
  <c r="G1462" i="6" s="1"/>
  <c r="J1462" i="4"/>
  <c r="F1462" i="6" s="1"/>
  <c r="I1462" i="4"/>
  <c r="O1461" i="4"/>
  <c r="K1461" i="6" s="1"/>
  <c r="N1461" i="4"/>
  <c r="J1461" i="6" s="1"/>
  <c r="B1461" i="8" s="1"/>
  <c r="M1461" i="4"/>
  <c r="H1461" i="6" s="1"/>
  <c r="L1461" i="4"/>
  <c r="K1461" i="4"/>
  <c r="G1461" i="6" s="1"/>
  <c r="J1461" i="4"/>
  <c r="F1461" i="6" s="1"/>
  <c r="I1461" i="4"/>
  <c r="E1461" i="6" s="1"/>
  <c r="O1460" i="4"/>
  <c r="K1460" i="6" s="1"/>
  <c r="N1460" i="4"/>
  <c r="M1460" i="4"/>
  <c r="L1460" i="4"/>
  <c r="K1460" i="4"/>
  <c r="G1460" i="6" s="1"/>
  <c r="J1460" i="4"/>
  <c r="F1460" i="6" s="1"/>
  <c r="I1460" i="4"/>
  <c r="O1459" i="4"/>
  <c r="N1459" i="4"/>
  <c r="M1459" i="4"/>
  <c r="H1459" i="6" s="1"/>
  <c r="L1459" i="4"/>
  <c r="I1459" i="6" s="1"/>
  <c r="K1459" i="4"/>
  <c r="G1459" i="6" s="1"/>
  <c r="J1459" i="4"/>
  <c r="F1459" i="6" s="1"/>
  <c r="I1459" i="4"/>
  <c r="E1459" i="6" s="1"/>
  <c r="O1458" i="4"/>
  <c r="K1458" i="6" s="1"/>
  <c r="N1458" i="4"/>
  <c r="M1458" i="4"/>
  <c r="H1458" i="6" s="1"/>
  <c r="L1458" i="4"/>
  <c r="I1458" i="6" s="1"/>
  <c r="K1458" i="4"/>
  <c r="G1458" i="6" s="1"/>
  <c r="J1458" i="4"/>
  <c r="F1458" i="6" s="1"/>
  <c r="I1458" i="4"/>
  <c r="E1458" i="6" s="1"/>
  <c r="O1457" i="4"/>
  <c r="K1457" i="6" s="1"/>
  <c r="N1457" i="4"/>
  <c r="J1457" i="6" s="1"/>
  <c r="B1457" i="8" s="1"/>
  <c r="M1457" i="4"/>
  <c r="L1457" i="4"/>
  <c r="K1457" i="4"/>
  <c r="G1457" i="6" s="1"/>
  <c r="J1457" i="4"/>
  <c r="I1457" i="4"/>
  <c r="O1456" i="4"/>
  <c r="K1456" i="6" s="1"/>
  <c r="N1456" i="4"/>
  <c r="J1456" i="6" s="1"/>
  <c r="B1456" i="8" s="1"/>
  <c r="M1456" i="4"/>
  <c r="L1456" i="4"/>
  <c r="I1456" i="6" s="1"/>
  <c r="K1456" i="4"/>
  <c r="J1456" i="4"/>
  <c r="I1456" i="4"/>
  <c r="E1456" i="6" s="1"/>
  <c r="O1455" i="4"/>
  <c r="N1455" i="4"/>
  <c r="J1455" i="6" s="1"/>
  <c r="M1455" i="4"/>
  <c r="H1455" i="6" s="1"/>
  <c r="L1455" i="4"/>
  <c r="I1455" i="6" s="1"/>
  <c r="K1455" i="4"/>
  <c r="J1455" i="4"/>
  <c r="I1455" i="4"/>
  <c r="O1454" i="4"/>
  <c r="K1454" i="6" s="1"/>
  <c r="N1454" i="4"/>
  <c r="M1454" i="4"/>
  <c r="L1454" i="4"/>
  <c r="I1454" i="6" s="1"/>
  <c r="K1454" i="4"/>
  <c r="G1454" i="6" s="1"/>
  <c r="J1454" i="4"/>
  <c r="F1454" i="6" s="1"/>
  <c r="I1454" i="4"/>
  <c r="O1453" i="4"/>
  <c r="K1453" i="6" s="1"/>
  <c r="N1453" i="4"/>
  <c r="J1453" i="6" s="1"/>
  <c r="B1453" i="8" s="1"/>
  <c r="M1453" i="4"/>
  <c r="H1453" i="6" s="1"/>
  <c r="L1453" i="4"/>
  <c r="K1453" i="4"/>
  <c r="G1453" i="6" s="1"/>
  <c r="J1453" i="4"/>
  <c r="F1453" i="6" s="1"/>
  <c r="I1453" i="4"/>
  <c r="E1453" i="6" s="1"/>
  <c r="O1452" i="4"/>
  <c r="N1452" i="4"/>
  <c r="M1452" i="4"/>
  <c r="L1452" i="4"/>
  <c r="K1452" i="4"/>
  <c r="J1452" i="4"/>
  <c r="I1452" i="4"/>
  <c r="E1452" i="6" s="1"/>
  <c r="O1451" i="4"/>
  <c r="N1451" i="4"/>
  <c r="M1451" i="4"/>
  <c r="H1451" i="6" s="1"/>
  <c r="L1451" i="4"/>
  <c r="I1451" i="6" s="1"/>
  <c r="K1451" i="4"/>
  <c r="G1451" i="6" s="1"/>
  <c r="J1451" i="4"/>
  <c r="F1451" i="6" s="1"/>
  <c r="I1451" i="4"/>
  <c r="E1451" i="6" s="1"/>
  <c r="O1450" i="4"/>
  <c r="K1450" i="6" s="1"/>
  <c r="N1450" i="4"/>
  <c r="M1450" i="4"/>
  <c r="H1450" i="6" s="1"/>
  <c r="L1450" i="4"/>
  <c r="I1450" i="6" s="1"/>
  <c r="K1450" i="4"/>
  <c r="G1450" i="6" s="1"/>
  <c r="J1450" i="4"/>
  <c r="F1450" i="6" s="1"/>
  <c r="I1450" i="4"/>
  <c r="E1450" i="6" s="1"/>
  <c r="O1449" i="4"/>
  <c r="N1449" i="4"/>
  <c r="M1449" i="4"/>
  <c r="L1449" i="4"/>
  <c r="K1449" i="4"/>
  <c r="J1449" i="4"/>
  <c r="I1449" i="4"/>
  <c r="O1448" i="4"/>
  <c r="K1448" i="6" s="1"/>
  <c r="N1448" i="4"/>
  <c r="M1448" i="4"/>
  <c r="L1448" i="4"/>
  <c r="K1448" i="4"/>
  <c r="J1448" i="4"/>
  <c r="I1448" i="4"/>
  <c r="O1447" i="4"/>
  <c r="N1447" i="4"/>
  <c r="M1447" i="4"/>
  <c r="L1447" i="4"/>
  <c r="K1447" i="4"/>
  <c r="J1447" i="4"/>
  <c r="I1447" i="4"/>
  <c r="O1446" i="4"/>
  <c r="K1446" i="6" s="1"/>
  <c r="N1446" i="4"/>
  <c r="M1446" i="4"/>
  <c r="L1446" i="4"/>
  <c r="I1446" i="6" s="1"/>
  <c r="K1446" i="4"/>
  <c r="G1446" i="6" s="1"/>
  <c r="J1446" i="4"/>
  <c r="F1446" i="6" s="1"/>
  <c r="I1446" i="4"/>
  <c r="O1445" i="4"/>
  <c r="K1445" i="6" s="1"/>
  <c r="N1445" i="4"/>
  <c r="J1445" i="6" s="1"/>
  <c r="B1445" i="8" s="1"/>
  <c r="M1445" i="4"/>
  <c r="H1445" i="6" s="1"/>
  <c r="L1445" i="4"/>
  <c r="K1445" i="4"/>
  <c r="G1445" i="6" s="1"/>
  <c r="J1445" i="4"/>
  <c r="F1445" i="6" s="1"/>
  <c r="I1445" i="4"/>
  <c r="E1445" i="6" s="1"/>
  <c r="O1444" i="4"/>
  <c r="K1444" i="6" s="1"/>
  <c r="N1444" i="4"/>
  <c r="M1444" i="4"/>
  <c r="L1444" i="4"/>
  <c r="K1444" i="4"/>
  <c r="J1444" i="4"/>
  <c r="I1444" i="4"/>
  <c r="E1444" i="6" s="1"/>
  <c r="O1443" i="4"/>
  <c r="N1443" i="4"/>
  <c r="M1443" i="4"/>
  <c r="H1443" i="6" s="1"/>
  <c r="L1443" i="4"/>
  <c r="I1443" i="6" s="1"/>
  <c r="K1443" i="4"/>
  <c r="G1443" i="6" s="1"/>
  <c r="J1443" i="4"/>
  <c r="F1443" i="6" s="1"/>
  <c r="I1443" i="4"/>
  <c r="E1443" i="6" s="1"/>
  <c r="O1442" i="4"/>
  <c r="K1442" i="6" s="1"/>
  <c r="N1442" i="4"/>
  <c r="M1442" i="4"/>
  <c r="H1442" i="6" s="1"/>
  <c r="L1442" i="4"/>
  <c r="I1442" i="6" s="1"/>
  <c r="K1442" i="4"/>
  <c r="G1442" i="6" s="1"/>
  <c r="J1442" i="4"/>
  <c r="F1442" i="6" s="1"/>
  <c r="I1442" i="4"/>
  <c r="E1442" i="6" s="1"/>
  <c r="O1441" i="4"/>
  <c r="K1441" i="6" s="1"/>
  <c r="N1441" i="4"/>
  <c r="J1441" i="6" s="1"/>
  <c r="B1441" i="8" s="1"/>
  <c r="M1441" i="4"/>
  <c r="L1441" i="4"/>
  <c r="K1441" i="4"/>
  <c r="G1441" i="6" s="1"/>
  <c r="J1441" i="4"/>
  <c r="I1441" i="4"/>
  <c r="O1440" i="4"/>
  <c r="N1440" i="4"/>
  <c r="J1440" i="6" s="1"/>
  <c r="M1440" i="4"/>
  <c r="L1440" i="4"/>
  <c r="K1440" i="4"/>
  <c r="J1440" i="4"/>
  <c r="I1440" i="4"/>
  <c r="O1439" i="4"/>
  <c r="N1439" i="4"/>
  <c r="M1439" i="4"/>
  <c r="L1439" i="4"/>
  <c r="I1439" i="6" s="1"/>
  <c r="K1439" i="4"/>
  <c r="J1439" i="4"/>
  <c r="I1439" i="4"/>
  <c r="O1438" i="4"/>
  <c r="K1438" i="6" s="1"/>
  <c r="N1438" i="4"/>
  <c r="M1438" i="4"/>
  <c r="L1438" i="4"/>
  <c r="I1438" i="6" s="1"/>
  <c r="K1438" i="4"/>
  <c r="G1438" i="6" s="1"/>
  <c r="J1438" i="4"/>
  <c r="F1438" i="6" s="1"/>
  <c r="I1438" i="4"/>
  <c r="O1437" i="4"/>
  <c r="K1437" i="6" s="1"/>
  <c r="N1437" i="4"/>
  <c r="J1437" i="6" s="1"/>
  <c r="B1437" i="8" s="1"/>
  <c r="M1437" i="4"/>
  <c r="H1437" i="6" s="1"/>
  <c r="L1437" i="4"/>
  <c r="K1437" i="4"/>
  <c r="G1437" i="6" s="1"/>
  <c r="J1437" i="4"/>
  <c r="F1437" i="6" s="1"/>
  <c r="I1437" i="4"/>
  <c r="E1437" i="6" s="1"/>
  <c r="O1436" i="4"/>
  <c r="K1436" i="6" s="1"/>
  <c r="N1436" i="4"/>
  <c r="M1436" i="4"/>
  <c r="L1436" i="4"/>
  <c r="K1436" i="4"/>
  <c r="J1436" i="4"/>
  <c r="I1436" i="4"/>
  <c r="E1436" i="6" s="1"/>
  <c r="O1435" i="4"/>
  <c r="N1435" i="4"/>
  <c r="M1435" i="4"/>
  <c r="H1435" i="6" s="1"/>
  <c r="L1435" i="4"/>
  <c r="I1435" i="6" s="1"/>
  <c r="K1435" i="4"/>
  <c r="G1435" i="6" s="1"/>
  <c r="J1435" i="4"/>
  <c r="F1435" i="6" s="1"/>
  <c r="I1435" i="4"/>
  <c r="E1435" i="6" s="1"/>
  <c r="O1434" i="4"/>
  <c r="K1434" i="6" s="1"/>
  <c r="N1434" i="4"/>
  <c r="M1434" i="4"/>
  <c r="H1434" i="6" s="1"/>
  <c r="L1434" i="4"/>
  <c r="I1434" i="6" s="1"/>
  <c r="K1434" i="4"/>
  <c r="G1434" i="6" s="1"/>
  <c r="J1434" i="4"/>
  <c r="F1434" i="6" s="1"/>
  <c r="I1434" i="4"/>
  <c r="E1434" i="6" s="1"/>
  <c r="O1433" i="4"/>
  <c r="N1433" i="4"/>
  <c r="M1433" i="4"/>
  <c r="L1433" i="4"/>
  <c r="K1433" i="4"/>
  <c r="J1433" i="4"/>
  <c r="I1433" i="4"/>
  <c r="O1432" i="4"/>
  <c r="K1432" i="6" s="1"/>
  <c r="N1432" i="4"/>
  <c r="M1432" i="4"/>
  <c r="L1432" i="4"/>
  <c r="K1432" i="4"/>
  <c r="J1432" i="4"/>
  <c r="I1432" i="4"/>
  <c r="O1431" i="4"/>
  <c r="N1431" i="4"/>
  <c r="M1431" i="4"/>
  <c r="L1431" i="4"/>
  <c r="K1431" i="4"/>
  <c r="J1431" i="4"/>
  <c r="I1431" i="4"/>
  <c r="O1430" i="4"/>
  <c r="K1430" i="6" s="1"/>
  <c r="N1430" i="4"/>
  <c r="M1430" i="4"/>
  <c r="L1430" i="4"/>
  <c r="I1430" i="6" s="1"/>
  <c r="K1430" i="4"/>
  <c r="G1430" i="6" s="1"/>
  <c r="J1430" i="4"/>
  <c r="F1430" i="6" s="1"/>
  <c r="I1430" i="4"/>
  <c r="O1429" i="4"/>
  <c r="K1429" i="6" s="1"/>
  <c r="N1429" i="4"/>
  <c r="J1429" i="6" s="1"/>
  <c r="B1429" i="8" s="1"/>
  <c r="M1429" i="4"/>
  <c r="H1429" i="6" s="1"/>
  <c r="L1429" i="4"/>
  <c r="K1429" i="4"/>
  <c r="G1429" i="6" s="1"/>
  <c r="J1429" i="4"/>
  <c r="F1429" i="6" s="1"/>
  <c r="I1429" i="4"/>
  <c r="E1429" i="6" s="1"/>
  <c r="O1428" i="4"/>
  <c r="N1428" i="4"/>
  <c r="M1428" i="4"/>
  <c r="L1428" i="4"/>
  <c r="K1428" i="4"/>
  <c r="G1428" i="6" s="1"/>
  <c r="J1428" i="4"/>
  <c r="F1428" i="6" s="1"/>
  <c r="I1428" i="4"/>
  <c r="E1428" i="6" s="1"/>
  <c r="O1427" i="4"/>
  <c r="N1427" i="4"/>
  <c r="M1427" i="4"/>
  <c r="H1427" i="6" s="1"/>
  <c r="L1427" i="4"/>
  <c r="I1427" i="6" s="1"/>
  <c r="K1427" i="4"/>
  <c r="G1427" i="6" s="1"/>
  <c r="J1427" i="4"/>
  <c r="F1427" i="6" s="1"/>
  <c r="I1427" i="4"/>
  <c r="E1427" i="6" s="1"/>
  <c r="O1426" i="4"/>
  <c r="K1426" i="6" s="1"/>
  <c r="N1426" i="4"/>
  <c r="M1426" i="4"/>
  <c r="H1426" i="6" s="1"/>
  <c r="L1426" i="4"/>
  <c r="I1426" i="6" s="1"/>
  <c r="K1426" i="4"/>
  <c r="G1426" i="6" s="1"/>
  <c r="J1426" i="4"/>
  <c r="F1426" i="6" s="1"/>
  <c r="I1426" i="4"/>
  <c r="E1426" i="6" s="1"/>
  <c r="O1425" i="4"/>
  <c r="K1425" i="6" s="1"/>
  <c r="N1425" i="4"/>
  <c r="M1425" i="4"/>
  <c r="L1425" i="4"/>
  <c r="K1425" i="4"/>
  <c r="J1425" i="4"/>
  <c r="I1425" i="4"/>
  <c r="O1424" i="4"/>
  <c r="K1424" i="6" s="1"/>
  <c r="N1424" i="4"/>
  <c r="M1424" i="4"/>
  <c r="L1424" i="4"/>
  <c r="K1424" i="4"/>
  <c r="J1424" i="4"/>
  <c r="I1424" i="4"/>
  <c r="E1424" i="6" s="1"/>
  <c r="O1423" i="4"/>
  <c r="N1423" i="4"/>
  <c r="M1423" i="4"/>
  <c r="H1423" i="6" s="1"/>
  <c r="L1423" i="4"/>
  <c r="K1423" i="4"/>
  <c r="J1423" i="4"/>
  <c r="I1423" i="4"/>
  <c r="O1422" i="4"/>
  <c r="K1422" i="6" s="1"/>
  <c r="N1422" i="4"/>
  <c r="M1422" i="4"/>
  <c r="L1422" i="4"/>
  <c r="I1422" i="6" s="1"/>
  <c r="K1422" i="4"/>
  <c r="G1422" i="6" s="1"/>
  <c r="J1422" i="4"/>
  <c r="F1422" i="6" s="1"/>
  <c r="I1422" i="4"/>
  <c r="O1421" i="4"/>
  <c r="K1421" i="6" s="1"/>
  <c r="N1421" i="4"/>
  <c r="J1421" i="6" s="1"/>
  <c r="B1421" i="8" s="1"/>
  <c r="M1421" i="4"/>
  <c r="H1421" i="6" s="1"/>
  <c r="L1421" i="4"/>
  <c r="K1421" i="4"/>
  <c r="G1421" i="6" s="1"/>
  <c r="J1421" i="4"/>
  <c r="F1421" i="6" s="1"/>
  <c r="I1421" i="4"/>
  <c r="E1421" i="6" s="1"/>
  <c r="O1420" i="4"/>
  <c r="N1420" i="4"/>
  <c r="M1420" i="4"/>
  <c r="L1420" i="4"/>
  <c r="K1420" i="4"/>
  <c r="G1420" i="6" s="1"/>
  <c r="J1420" i="4"/>
  <c r="I1420" i="4"/>
  <c r="O1419" i="4"/>
  <c r="N1419" i="4"/>
  <c r="M1419" i="4"/>
  <c r="H1419" i="6" s="1"/>
  <c r="L1419" i="4"/>
  <c r="I1419" i="6" s="1"/>
  <c r="K1419" i="4"/>
  <c r="G1419" i="6" s="1"/>
  <c r="J1419" i="4"/>
  <c r="F1419" i="6" s="1"/>
  <c r="I1419" i="4"/>
  <c r="E1419" i="6" s="1"/>
  <c r="O1418" i="4"/>
  <c r="K1418" i="6" s="1"/>
  <c r="N1418" i="4"/>
  <c r="M1418" i="4"/>
  <c r="H1418" i="6" s="1"/>
  <c r="L1418" i="4"/>
  <c r="I1418" i="6" s="1"/>
  <c r="K1418" i="4"/>
  <c r="G1418" i="6" s="1"/>
  <c r="J1418" i="4"/>
  <c r="F1418" i="6" s="1"/>
  <c r="I1418" i="4"/>
  <c r="E1418" i="6" s="1"/>
  <c r="O1417" i="4"/>
  <c r="K1417" i="6" s="1"/>
  <c r="N1417" i="4"/>
  <c r="M1417" i="4"/>
  <c r="L1417" i="4"/>
  <c r="K1417" i="4"/>
  <c r="J1417" i="4"/>
  <c r="F1417" i="6" s="1"/>
  <c r="I1417" i="4"/>
  <c r="O1416" i="4"/>
  <c r="N1416" i="4"/>
  <c r="M1416" i="4"/>
  <c r="L1416" i="4"/>
  <c r="K1416" i="4"/>
  <c r="J1416" i="4"/>
  <c r="I1416" i="4"/>
  <c r="E1416" i="6" s="1"/>
  <c r="O1415" i="4"/>
  <c r="N1415" i="4"/>
  <c r="J1415" i="6" s="1"/>
  <c r="M1415" i="4"/>
  <c r="H1415" i="6" s="1"/>
  <c r="L1415" i="4"/>
  <c r="I1415" i="6" s="1"/>
  <c r="K1415" i="4"/>
  <c r="J1415" i="4"/>
  <c r="I1415" i="4"/>
  <c r="O1414" i="4"/>
  <c r="K1414" i="6" s="1"/>
  <c r="N1414" i="4"/>
  <c r="M1414" i="4"/>
  <c r="L1414" i="4"/>
  <c r="I1414" i="6" s="1"/>
  <c r="K1414" i="4"/>
  <c r="G1414" i="6" s="1"/>
  <c r="J1414" i="4"/>
  <c r="F1414" i="6" s="1"/>
  <c r="I1414" i="4"/>
  <c r="O1413" i="4"/>
  <c r="K1413" i="6" s="1"/>
  <c r="N1413" i="4"/>
  <c r="J1413" i="6" s="1"/>
  <c r="B1413" i="8" s="1"/>
  <c r="M1413" i="4"/>
  <c r="H1413" i="6" s="1"/>
  <c r="L1413" i="4"/>
  <c r="K1413" i="4"/>
  <c r="G1413" i="6" s="1"/>
  <c r="J1413" i="4"/>
  <c r="F1413" i="6" s="1"/>
  <c r="I1413" i="4"/>
  <c r="E1413" i="6" s="1"/>
  <c r="O1412" i="4"/>
  <c r="K1412" i="6" s="1"/>
  <c r="N1412" i="4"/>
  <c r="M1412" i="4"/>
  <c r="L1412" i="4"/>
  <c r="I1412" i="6" s="1"/>
  <c r="K1412" i="4"/>
  <c r="G1412" i="6" s="1"/>
  <c r="J1412" i="4"/>
  <c r="I1412" i="4"/>
  <c r="E1412" i="6" s="1"/>
  <c r="O1411" i="4"/>
  <c r="N1411" i="4"/>
  <c r="M1411" i="4"/>
  <c r="H1411" i="6" s="1"/>
  <c r="L1411" i="4"/>
  <c r="I1411" i="6" s="1"/>
  <c r="K1411" i="4"/>
  <c r="G1411" i="6" s="1"/>
  <c r="J1411" i="4"/>
  <c r="F1411" i="6" s="1"/>
  <c r="I1411" i="4"/>
  <c r="E1411" i="6" s="1"/>
  <c r="O1410" i="4"/>
  <c r="K1410" i="6" s="1"/>
  <c r="N1410" i="4"/>
  <c r="M1410" i="4"/>
  <c r="H1410" i="6" s="1"/>
  <c r="L1410" i="4"/>
  <c r="I1410" i="6" s="1"/>
  <c r="K1410" i="4"/>
  <c r="G1410" i="6" s="1"/>
  <c r="J1410" i="4"/>
  <c r="F1410" i="6" s="1"/>
  <c r="I1410" i="4"/>
  <c r="E1410" i="6" s="1"/>
  <c r="O1409" i="4"/>
  <c r="N1409" i="4"/>
  <c r="M1409" i="4"/>
  <c r="L1409" i="4"/>
  <c r="K1409" i="4"/>
  <c r="J1409" i="4"/>
  <c r="F1409" i="6" s="1"/>
  <c r="I1409" i="4"/>
  <c r="O1408" i="4"/>
  <c r="N1408" i="4"/>
  <c r="J1408" i="6" s="1"/>
  <c r="M1408" i="4"/>
  <c r="L1408" i="4"/>
  <c r="I1408" i="6" s="1"/>
  <c r="K1408" i="4"/>
  <c r="J1408" i="4"/>
  <c r="I1408" i="4"/>
  <c r="E1408" i="6" s="1"/>
  <c r="O1407" i="4"/>
  <c r="N1407" i="4"/>
  <c r="J1407" i="6" s="1"/>
  <c r="M1407" i="4"/>
  <c r="H1407" i="6" s="1"/>
  <c r="L1407" i="4"/>
  <c r="I1407" i="6" s="1"/>
  <c r="K1407" i="4"/>
  <c r="J1407" i="4"/>
  <c r="I1407" i="4"/>
  <c r="O1406" i="4"/>
  <c r="K1406" i="6" s="1"/>
  <c r="N1406" i="4"/>
  <c r="M1406" i="4"/>
  <c r="L1406" i="4"/>
  <c r="I1406" i="6" s="1"/>
  <c r="K1406" i="4"/>
  <c r="G1406" i="6" s="1"/>
  <c r="J1406" i="4"/>
  <c r="F1406" i="6" s="1"/>
  <c r="I1406" i="4"/>
  <c r="O1405" i="4"/>
  <c r="K1405" i="6" s="1"/>
  <c r="N1405" i="4"/>
  <c r="J1405" i="6" s="1"/>
  <c r="B1405" i="8" s="1"/>
  <c r="M1405" i="4"/>
  <c r="H1405" i="6" s="1"/>
  <c r="L1405" i="4"/>
  <c r="K1405" i="4"/>
  <c r="G1405" i="6" s="1"/>
  <c r="J1405" i="4"/>
  <c r="F1405" i="6" s="1"/>
  <c r="I1405" i="4"/>
  <c r="E1405" i="6" s="1"/>
  <c r="O1404" i="4"/>
  <c r="K1404" i="6" s="1"/>
  <c r="N1404" i="4"/>
  <c r="M1404" i="4"/>
  <c r="L1404" i="4"/>
  <c r="I1404" i="6" s="1"/>
  <c r="K1404" i="4"/>
  <c r="G1404" i="6" s="1"/>
  <c r="J1404" i="4"/>
  <c r="F1404" i="6" s="1"/>
  <c r="I1404" i="4"/>
  <c r="E1404" i="6" s="1"/>
  <c r="O1403" i="4"/>
  <c r="N1403" i="4"/>
  <c r="M1403" i="4"/>
  <c r="H1403" i="6" s="1"/>
  <c r="L1403" i="4"/>
  <c r="I1403" i="6" s="1"/>
  <c r="K1403" i="4"/>
  <c r="G1403" i="6" s="1"/>
  <c r="J1403" i="4"/>
  <c r="F1403" i="6" s="1"/>
  <c r="I1403" i="4"/>
  <c r="E1403" i="6" s="1"/>
  <c r="O1402" i="4"/>
  <c r="K1402" i="6" s="1"/>
  <c r="N1402" i="4"/>
  <c r="M1402" i="4"/>
  <c r="H1402" i="6" s="1"/>
  <c r="L1402" i="4"/>
  <c r="I1402" i="6" s="1"/>
  <c r="K1402" i="4"/>
  <c r="G1402" i="6" s="1"/>
  <c r="J1402" i="4"/>
  <c r="F1402" i="6" s="1"/>
  <c r="I1402" i="4"/>
  <c r="E1402" i="6" s="1"/>
  <c r="O1401" i="4"/>
  <c r="N1401" i="4"/>
  <c r="M1401" i="4"/>
  <c r="L1401" i="4"/>
  <c r="K1401" i="4"/>
  <c r="G1401" i="6" s="1"/>
  <c r="J1401" i="4"/>
  <c r="I1401" i="4"/>
  <c r="O1400" i="4"/>
  <c r="K1400" i="6" s="1"/>
  <c r="N1400" i="4"/>
  <c r="J1400" i="6" s="1"/>
  <c r="B1400" i="8" s="1"/>
  <c r="M1400" i="4"/>
  <c r="L1400" i="4"/>
  <c r="I1400" i="6" s="1"/>
  <c r="K1400" i="4"/>
  <c r="J1400" i="4"/>
  <c r="I1400" i="4"/>
  <c r="E1400" i="6" s="1"/>
  <c r="O1399" i="4"/>
  <c r="N1399" i="4"/>
  <c r="J1399" i="6" s="1"/>
  <c r="M1399" i="4"/>
  <c r="H1399" i="6" s="1"/>
  <c r="L1399" i="4"/>
  <c r="K1399" i="4"/>
  <c r="J1399" i="4"/>
  <c r="I1399" i="4"/>
  <c r="O1398" i="4"/>
  <c r="K1398" i="6" s="1"/>
  <c r="N1398" i="4"/>
  <c r="M1398" i="4"/>
  <c r="L1398" i="4"/>
  <c r="I1398" i="6" s="1"/>
  <c r="K1398" i="4"/>
  <c r="G1398" i="6" s="1"/>
  <c r="J1398" i="4"/>
  <c r="F1398" i="6" s="1"/>
  <c r="I1398" i="4"/>
  <c r="O1397" i="4"/>
  <c r="K1397" i="6" s="1"/>
  <c r="N1397" i="4"/>
  <c r="J1397" i="6" s="1"/>
  <c r="B1397" i="8" s="1"/>
  <c r="M1397" i="4"/>
  <c r="H1397" i="6" s="1"/>
  <c r="L1397" i="4"/>
  <c r="K1397" i="4"/>
  <c r="G1397" i="6" s="1"/>
  <c r="J1397" i="4"/>
  <c r="F1397" i="6" s="1"/>
  <c r="I1397" i="4"/>
  <c r="E1397" i="6" s="1"/>
  <c r="O1396" i="4"/>
  <c r="K1396" i="6" s="1"/>
  <c r="N1396" i="4"/>
  <c r="M1396" i="4"/>
  <c r="L1396" i="4"/>
  <c r="K1396" i="4"/>
  <c r="G1396" i="6" s="1"/>
  <c r="J1396" i="4"/>
  <c r="F1396" i="6" s="1"/>
  <c r="I1396" i="4"/>
  <c r="O1395" i="4"/>
  <c r="N1395" i="4"/>
  <c r="M1395" i="4"/>
  <c r="H1395" i="6" s="1"/>
  <c r="L1395" i="4"/>
  <c r="I1395" i="6" s="1"/>
  <c r="K1395" i="4"/>
  <c r="G1395" i="6" s="1"/>
  <c r="J1395" i="4"/>
  <c r="F1395" i="6" s="1"/>
  <c r="I1395" i="4"/>
  <c r="E1395" i="6" s="1"/>
  <c r="O1394" i="4"/>
  <c r="K1394" i="6" s="1"/>
  <c r="N1394" i="4"/>
  <c r="M1394" i="4"/>
  <c r="H1394" i="6" s="1"/>
  <c r="L1394" i="4"/>
  <c r="K1394" i="4"/>
  <c r="G1394" i="6" s="1"/>
  <c r="J1394" i="4"/>
  <c r="F1394" i="6" s="1"/>
  <c r="I1394" i="4"/>
  <c r="E1394" i="6" s="1"/>
  <c r="O1393" i="4"/>
  <c r="K1393" i="6" s="1"/>
  <c r="N1393" i="4"/>
  <c r="J1393" i="6" s="1"/>
  <c r="B1393" i="8" s="1"/>
  <c r="M1393" i="4"/>
  <c r="L1393" i="4"/>
  <c r="K1393" i="4"/>
  <c r="G1393" i="6" s="1"/>
  <c r="J1393" i="4"/>
  <c r="F1393" i="6" s="1"/>
  <c r="I1393" i="4"/>
  <c r="O1392" i="4"/>
  <c r="K1392" i="6" s="1"/>
  <c r="N1392" i="4"/>
  <c r="J1392" i="6" s="1"/>
  <c r="B1392" i="8" s="1"/>
  <c r="M1392" i="4"/>
  <c r="L1392" i="4"/>
  <c r="K1392" i="4"/>
  <c r="J1392" i="4"/>
  <c r="I1392" i="4"/>
  <c r="E1392" i="6" s="1"/>
  <c r="O1391" i="4"/>
  <c r="N1391" i="4"/>
  <c r="M1391" i="4"/>
  <c r="H1391" i="6" s="1"/>
  <c r="L1391" i="4"/>
  <c r="I1391" i="6" s="1"/>
  <c r="K1391" i="4"/>
  <c r="J1391" i="4"/>
  <c r="I1391" i="4"/>
  <c r="O1390" i="4"/>
  <c r="K1390" i="6" s="1"/>
  <c r="N1390" i="4"/>
  <c r="M1390" i="4"/>
  <c r="L1390" i="4"/>
  <c r="I1390" i="6" s="1"/>
  <c r="K1390" i="4"/>
  <c r="G1390" i="6" s="1"/>
  <c r="J1390" i="4"/>
  <c r="F1390" i="6" s="1"/>
  <c r="I1390" i="4"/>
  <c r="O1389" i="4"/>
  <c r="K1389" i="6" s="1"/>
  <c r="N1389" i="4"/>
  <c r="J1389" i="6" s="1"/>
  <c r="B1389" i="8" s="1"/>
  <c r="M1389" i="4"/>
  <c r="H1389" i="6" s="1"/>
  <c r="L1389" i="4"/>
  <c r="K1389" i="4"/>
  <c r="G1389" i="6" s="1"/>
  <c r="J1389" i="4"/>
  <c r="F1389" i="6" s="1"/>
  <c r="I1389" i="4"/>
  <c r="E1389" i="6" s="1"/>
  <c r="O1388" i="4"/>
  <c r="N1388" i="4"/>
  <c r="M1388" i="4"/>
  <c r="L1388" i="4"/>
  <c r="I1388" i="6" s="1"/>
  <c r="K1388" i="4"/>
  <c r="G1388" i="6" s="1"/>
  <c r="J1388" i="4"/>
  <c r="I1388" i="4"/>
  <c r="O1387" i="4"/>
  <c r="N1387" i="4"/>
  <c r="M1387" i="4"/>
  <c r="H1387" i="6" s="1"/>
  <c r="L1387" i="4"/>
  <c r="I1387" i="6" s="1"/>
  <c r="K1387" i="4"/>
  <c r="G1387" i="6" s="1"/>
  <c r="J1387" i="4"/>
  <c r="F1387" i="6" s="1"/>
  <c r="I1387" i="4"/>
  <c r="E1387" i="6" s="1"/>
  <c r="O1386" i="4"/>
  <c r="K1386" i="6" s="1"/>
  <c r="N1386" i="4"/>
  <c r="M1386" i="4"/>
  <c r="H1386" i="6" s="1"/>
  <c r="L1386" i="4"/>
  <c r="K1386" i="4"/>
  <c r="G1386" i="6" s="1"/>
  <c r="J1386" i="4"/>
  <c r="F1386" i="6" s="1"/>
  <c r="I1386" i="4"/>
  <c r="E1386" i="6" s="1"/>
  <c r="O1385" i="4"/>
  <c r="N1385" i="4"/>
  <c r="M1385" i="4"/>
  <c r="L1385" i="4"/>
  <c r="K1385" i="4"/>
  <c r="J1385" i="4"/>
  <c r="I1385" i="4"/>
  <c r="O1384" i="4"/>
  <c r="K1384" i="6" s="1"/>
  <c r="N1384" i="4"/>
  <c r="J1384" i="6" s="1"/>
  <c r="B1384" i="8" s="1"/>
  <c r="M1384" i="4"/>
  <c r="L1384" i="4"/>
  <c r="I1384" i="6" s="1"/>
  <c r="K1384" i="4"/>
  <c r="J1384" i="4"/>
  <c r="I1384" i="4"/>
  <c r="O1383" i="4"/>
  <c r="N1383" i="4"/>
  <c r="J1383" i="6" s="1"/>
  <c r="M1383" i="4"/>
  <c r="L1383" i="4"/>
  <c r="I1383" i="6" s="1"/>
  <c r="K1383" i="4"/>
  <c r="J1383" i="4"/>
  <c r="I1383" i="4"/>
  <c r="O1382" i="4"/>
  <c r="N1382" i="4"/>
  <c r="M1382" i="4"/>
  <c r="L1382" i="4"/>
  <c r="K1382" i="4"/>
  <c r="G1382" i="6" s="1"/>
  <c r="J1382" i="4"/>
  <c r="I1382" i="4"/>
  <c r="O1381" i="4"/>
  <c r="K1381" i="6" s="1"/>
  <c r="N1381" i="4"/>
  <c r="J1381" i="6" s="1"/>
  <c r="B1381" i="8" s="1"/>
  <c r="M1381" i="4"/>
  <c r="H1381" i="6" s="1"/>
  <c r="L1381" i="4"/>
  <c r="K1381" i="4"/>
  <c r="G1381" i="6" s="1"/>
  <c r="J1381" i="4"/>
  <c r="F1381" i="6" s="1"/>
  <c r="I1381" i="4"/>
  <c r="E1381" i="6" s="1"/>
  <c r="O1380" i="4"/>
  <c r="K1380" i="6" s="1"/>
  <c r="N1380" i="4"/>
  <c r="M1380" i="4"/>
  <c r="H1380" i="6" s="1"/>
  <c r="L1380" i="4"/>
  <c r="I1380" i="6" s="1"/>
  <c r="K1380" i="4"/>
  <c r="G1380" i="6" s="1"/>
  <c r="J1380" i="4"/>
  <c r="F1380" i="6" s="1"/>
  <c r="I1380" i="4"/>
  <c r="E1380" i="6" s="1"/>
  <c r="O1379" i="4"/>
  <c r="N1379" i="4"/>
  <c r="M1379" i="4"/>
  <c r="H1379" i="6" s="1"/>
  <c r="L1379" i="4"/>
  <c r="I1379" i="6" s="1"/>
  <c r="K1379" i="4"/>
  <c r="G1379" i="6" s="1"/>
  <c r="J1379" i="4"/>
  <c r="F1379" i="6" s="1"/>
  <c r="I1379" i="4"/>
  <c r="E1379" i="6" s="1"/>
  <c r="O1378" i="4"/>
  <c r="K1378" i="6" s="1"/>
  <c r="N1378" i="4"/>
  <c r="M1378" i="4"/>
  <c r="H1378" i="6" s="1"/>
  <c r="L1378" i="4"/>
  <c r="K1378" i="4"/>
  <c r="G1378" i="6" s="1"/>
  <c r="J1378" i="4"/>
  <c r="F1378" i="6" s="1"/>
  <c r="I1378" i="4"/>
  <c r="E1378" i="6" s="1"/>
  <c r="O1377" i="4"/>
  <c r="K1377" i="6" s="1"/>
  <c r="N1377" i="4"/>
  <c r="J1377" i="6" s="1"/>
  <c r="B1377" i="8" s="1"/>
  <c r="M1377" i="4"/>
  <c r="L1377" i="4"/>
  <c r="K1377" i="4"/>
  <c r="J1377" i="4"/>
  <c r="F1377" i="6" s="1"/>
  <c r="I1377" i="4"/>
  <c r="O1376" i="4"/>
  <c r="K1376" i="6" s="1"/>
  <c r="N1376" i="4"/>
  <c r="J1376" i="6" s="1"/>
  <c r="B1376" i="8" s="1"/>
  <c r="M1376" i="4"/>
  <c r="L1376" i="4"/>
  <c r="I1376" i="6" s="1"/>
  <c r="K1376" i="4"/>
  <c r="J1376" i="4"/>
  <c r="I1376" i="4"/>
  <c r="E1376" i="6" s="1"/>
  <c r="O1375" i="4"/>
  <c r="N1375" i="4"/>
  <c r="M1375" i="4"/>
  <c r="L1375" i="4"/>
  <c r="K1375" i="4"/>
  <c r="J1375" i="4"/>
  <c r="I1375" i="4"/>
  <c r="O1374" i="4"/>
  <c r="N1374" i="4"/>
  <c r="M1374" i="4"/>
  <c r="L1374" i="4"/>
  <c r="K1374" i="4"/>
  <c r="J1374" i="4"/>
  <c r="F1374" i="6" s="1"/>
  <c r="I1374" i="4"/>
  <c r="O1373" i="4"/>
  <c r="K1373" i="6" s="1"/>
  <c r="N1373" i="4"/>
  <c r="J1373" i="6" s="1"/>
  <c r="B1373" i="8" s="1"/>
  <c r="M1373" i="4"/>
  <c r="H1373" i="6" s="1"/>
  <c r="L1373" i="4"/>
  <c r="K1373" i="4"/>
  <c r="G1373" i="6" s="1"/>
  <c r="J1373" i="4"/>
  <c r="F1373" i="6" s="1"/>
  <c r="I1373" i="4"/>
  <c r="E1373" i="6" s="1"/>
  <c r="O1372" i="4"/>
  <c r="N1372" i="4"/>
  <c r="M1372" i="4"/>
  <c r="H1372" i="6" s="1"/>
  <c r="L1372" i="4"/>
  <c r="K1372" i="4"/>
  <c r="J1372" i="4"/>
  <c r="I1372" i="4"/>
  <c r="E1372" i="6" s="1"/>
  <c r="O1371" i="4"/>
  <c r="N1371" i="4"/>
  <c r="M1371" i="4"/>
  <c r="H1371" i="6" s="1"/>
  <c r="L1371" i="4"/>
  <c r="I1371" i="6" s="1"/>
  <c r="K1371" i="4"/>
  <c r="G1371" i="6" s="1"/>
  <c r="J1371" i="4"/>
  <c r="F1371" i="6" s="1"/>
  <c r="I1371" i="4"/>
  <c r="E1371" i="6" s="1"/>
  <c r="O1370" i="4"/>
  <c r="K1370" i="6" s="1"/>
  <c r="N1370" i="4"/>
  <c r="M1370" i="4"/>
  <c r="H1370" i="6" s="1"/>
  <c r="L1370" i="4"/>
  <c r="I1370" i="6" s="1"/>
  <c r="K1370" i="4"/>
  <c r="G1370" i="6" s="1"/>
  <c r="J1370" i="4"/>
  <c r="F1370" i="6" s="1"/>
  <c r="I1370" i="4"/>
  <c r="E1370" i="6" s="1"/>
  <c r="O1369" i="4"/>
  <c r="N1369" i="4"/>
  <c r="J1369" i="6" s="1"/>
  <c r="M1369" i="4"/>
  <c r="L1369" i="4"/>
  <c r="K1369" i="4"/>
  <c r="G1369" i="6" s="1"/>
  <c r="J1369" i="4"/>
  <c r="I1369" i="4"/>
  <c r="O1368" i="4"/>
  <c r="N1368" i="4"/>
  <c r="M1368" i="4"/>
  <c r="L1368" i="4"/>
  <c r="K1368" i="4"/>
  <c r="J1368" i="4"/>
  <c r="I1368" i="4"/>
  <c r="E1368" i="6" s="1"/>
  <c r="O1367" i="4"/>
  <c r="K1367" i="6" s="1"/>
  <c r="N1367" i="4"/>
  <c r="M1367" i="4"/>
  <c r="H1367" i="6" s="1"/>
  <c r="L1367" i="4"/>
  <c r="K1367" i="4"/>
  <c r="J1367" i="4"/>
  <c r="I1367" i="4"/>
  <c r="O1366" i="4"/>
  <c r="K1366" i="6" s="1"/>
  <c r="N1366" i="4"/>
  <c r="J1366" i="6" s="1"/>
  <c r="M1366" i="4"/>
  <c r="L1366" i="4"/>
  <c r="K1366" i="4"/>
  <c r="G1366" i="6" s="1"/>
  <c r="J1366" i="4"/>
  <c r="F1366" i="6" s="1"/>
  <c r="I1366" i="4"/>
  <c r="O1365" i="4"/>
  <c r="K1365" i="6" s="1"/>
  <c r="N1365" i="4"/>
  <c r="J1365" i="6" s="1"/>
  <c r="B1365" i="8" s="1"/>
  <c r="M1365" i="4"/>
  <c r="H1365" i="6" s="1"/>
  <c r="L1365" i="4"/>
  <c r="K1365" i="4"/>
  <c r="G1365" i="6" s="1"/>
  <c r="J1365" i="4"/>
  <c r="F1365" i="6" s="1"/>
  <c r="I1365" i="4"/>
  <c r="E1365" i="6" s="1"/>
  <c r="O1364" i="4"/>
  <c r="N1364" i="4"/>
  <c r="M1364" i="4"/>
  <c r="L1364" i="4"/>
  <c r="K1364" i="4"/>
  <c r="G1364" i="6" s="1"/>
  <c r="J1364" i="4"/>
  <c r="I1364" i="4"/>
  <c r="O1363" i="4"/>
  <c r="N1363" i="4"/>
  <c r="M1363" i="4"/>
  <c r="H1363" i="6" s="1"/>
  <c r="L1363" i="4"/>
  <c r="I1363" i="6" s="1"/>
  <c r="K1363" i="4"/>
  <c r="G1363" i="6" s="1"/>
  <c r="J1363" i="4"/>
  <c r="F1363" i="6" s="1"/>
  <c r="I1363" i="4"/>
  <c r="E1363" i="6" s="1"/>
  <c r="O1362" i="4"/>
  <c r="K1362" i="6" s="1"/>
  <c r="N1362" i="4"/>
  <c r="M1362" i="4"/>
  <c r="H1362" i="6" s="1"/>
  <c r="L1362" i="4"/>
  <c r="I1362" i="6" s="1"/>
  <c r="K1362" i="4"/>
  <c r="G1362" i="6" s="1"/>
  <c r="J1362" i="4"/>
  <c r="F1362" i="6" s="1"/>
  <c r="I1362" i="4"/>
  <c r="E1362" i="6" s="1"/>
  <c r="O1361" i="4"/>
  <c r="N1361" i="4"/>
  <c r="M1361" i="4"/>
  <c r="L1361" i="4"/>
  <c r="K1361" i="4"/>
  <c r="J1361" i="4"/>
  <c r="I1361" i="4"/>
  <c r="O1360" i="4"/>
  <c r="N1360" i="4"/>
  <c r="M1360" i="4"/>
  <c r="L1360" i="4"/>
  <c r="K1360" i="4"/>
  <c r="J1360" i="4"/>
  <c r="I1360" i="4"/>
  <c r="O1359" i="4"/>
  <c r="K1359" i="6" s="1"/>
  <c r="N1359" i="4"/>
  <c r="J1359" i="6" s="1"/>
  <c r="M1359" i="4"/>
  <c r="L1359" i="4"/>
  <c r="I1359" i="6" s="1"/>
  <c r="K1359" i="4"/>
  <c r="J1359" i="4"/>
  <c r="I1359" i="4"/>
  <c r="O1358" i="4"/>
  <c r="N1358" i="4"/>
  <c r="J1358" i="6" s="1"/>
  <c r="M1358" i="4"/>
  <c r="L1358" i="4"/>
  <c r="I1358" i="6" s="1"/>
  <c r="K1358" i="4"/>
  <c r="J1358" i="4"/>
  <c r="I1358" i="4"/>
  <c r="O1357" i="4"/>
  <c r="K1357" i="6" s="1"/>
  <c r="N1357" i="4"/>
  <c r="J1357" i="6" s="1"/>
  <c r="B1357" i="8" s="1"/>
  <c r="M1357" i="4"/>
  <c r="H1357" i="6" s="1"/>
  <c r="L1357" i="4"/>
  <c r="K1357" i="4"/>
  <c r="G1357" i="6" s="1"/>
  <c r="J1357" i="4"/>
  <c r="F1357" i="6" s="1"/>
  <c r="I1357" i="4"/>
  <c r="E1357" i="6" s="1"/>
  <c r="O1356" i="4"/>
  <c r="K1356" i="6" s="1"/>
  <c r="N1356" i="4"/>
  <c r="M1356" i="4"/>
  <c r="H1356" i="6" s="1"/>
  <c r="L1356" i="4"/>
  <c r="K1356" i="4"/>
  <c r="G1356" i="6" s="1"/>
  <c r="J1356" i="4"/>
  <c r="F1356" i="6" s="1"/>
  <c r="I1356" i="4"/>
  <c r="E1356" i="6" s="1"/>
  <c r="O1355" i="4"/>
  <c r="N1355" i="4"/>
  <c r="M1355" i="4"/>
  <c r="H1355" i="6" s="1"/>
  <c r="L1355" i="4"/>
  <c r="I1355" i="6" s="1"/>
  <c r="K1355" i="4"/>
  <c r="G1355" i="6" s="1"/>
  <c r="J1355" i="4"/>
  <c r="F1355" i="6" s="1"/>
  <c r="I1355" i="4"/>
  <c r="E1355" i="6" s="1"/>
  <c r="O1354" i="4"/>
  <c r="K1354" i="6" s="1"/>
  <c r="N1354" i="4"/>
  <c r="M1354" i="4"/>
  <c r="H1354" i="6" s="1"/>
  <c r="L1354" i="4"/>
  <c r="I1354" i="6" s="1"/>
  <c r="K1354" i="4"/>
  <c r="G1354" i="6" s="1"/>
  <c r="J1354" i="4"/>
  <c r="F1354" i="6" s="1"/>
  <c r="I1354" i="4"/>
  <c r="E1354" i="6" s="1"/>
  <c r="O1353" i="4"/>
  <c r="K1353" i="6" s="1"/>
  <c r="N1353" i="4"/>
  <c r="M1353" i="4"/>
  <c r="L1353" i="4"/>
  <c r="K1353" i="4"/>
  <c r="J1353" i="4"/>
  <c r="F1353" i="6" s="1"/>
  <c r="I1353" i="4"/>
  <c r="O1352" i="4"/>
  <c r="K1352" i="6" s="1"/>
  <c r="N1352" i="4"/>
  <c r="J1352" i="6" s="1"/>
  <c r="B1352" i="8" s="1"/>
  <c r="M1352" i="4"/>
  <c r="L1352" i="4"/>
  <c r="K1352" i="4"/>
  <c r="J1352" i="4"/>
  <c r="I1352" i="4"/>
  <c r="E1352" i="6" s="1"/>
  <c r="O1351" i="4"/>
  <c r="K1351" i="6" s="1"/>
  <c r="N1351" i="4"/>
  <c r="J1351" i="6" s="1"/>
  <c r="M1351" i="4"/>
  <c r="H1351" i="6" s="1"/>
  <c r="L1351" i="4"/>
  <c r="I1351" i="6" s="1"/>
  <c r="K1351" i="4"/>
  <c r="J1351" i="4"/>
  <c r="I1351" i="4"/>
  <c r="O1350" i="4"/>
  <c r="N1350" i="4"/>
  <c r="M1350" i="4"/>
  <c r="L1350" i="4"/>
  <c r="K1350" i="4"/>
  <c r="J1350" i="4"/>
  <c r="I1350" i="4"/>
  <c r="O1349" i="4"/>
  <c r="K1349" i="6" s="1"/>
  <c r="N1349" i="4"/>
  <c r="J1349" i="6" s="1"/>
  <c r="B1349" i="8" s="1"/>
  <c r="M1349" i="4"/>
  <c r="H1349" i="6" s="1"/>
  <c r="L1349" i="4"/>
  <c r="K1349" i="4"/>
  <c r="G1349" i="6" s="1"/>
  <c r="J1349" i="4"/>
  <c r="F1349" i="6" s="1"/>
  <c r="I1349" i="4"/>
  <c r="E1349" i="6" s="1"/>
  <c r="O1348" i="4"/>
  <c r="K1348" i="6" s="1"/>
  <c r="N1348" i="4"/>
  <c r="M1348" i="4"/>
  <c r="L1348" i="4"/>
  <c r="I1348" i="6" s="1"/>
  <c r="K1348" i="4"/>
  <c r="G1348" i="6" s="1"/>
  <c r="J1348" i="4"/>
  <c r="F1348" i="6" s="1"/>
  <c r="I1348" i="4"/>
  <c r="E1348" i="6" s="1"/>
  <c r="O1347" i="4"/>
  <c r="N1347" i="4"/>
  <c r="M1347" i="4"/>
  <c r="H1347" i="6" s="1"/>
  <c r="L1347" i="4"/>
  <c r="I1347" i="6" s="1"/>
  <c r="K1347" i="4"/>
  <c r="G1347" i="6" s="1"/>
  <c r="J1347" i="4"/>
  <c r="F1347" i="6" s="1"/>
  <c r="I1347" i="4"/>
  <c r="E1347" i="6" s="1"/>
  <c r="O1346" i="4"/>
  <c r="K1346" i="6" s="1"/>
  <c r="N1346" i="4"/>
  <c r="M1346" i="4"/>
  <c r="H1346" i="6" s="1"/>
  <c r="L1346" i="4"/>
  <c r="I1346" i="6" s="1"/>
  <c r="K1346" i="4"/>
  <c r="G1346" i="6" s="1"/>
  <c r="J1346" i="4"/>
  <c r="F1346" i="6" s="1"/>
  <c r="I1346" i="4"/>
  <c r="E1346" i="6" s="1"/>
  <c r="O1345" i="4"/>
  <c r="K1345" i="6" s="1"/>
  <c r="N1345" i="4"/>
  <c r="J1345" i="6" s="1"/>
  <c r="B1345" i="8" s="1"/>
  <c r="M1345" i="4"/>
  <c r="L1345" i="4"/>
  <c r="K1345" i="4"/>
  <c r="J1345" i="4"/>
  <c r="I1345" i="4"/>
  <c r="O1344" i="4"/>
  <c r="N1344" i="4"/>
  <c r="J1344" i="6" s="1"/>
  <c r="M1344" i="4"/>
  <c r="L1344" i="4"/>
  <c r="I1344" i="6" s="1"/>
  <c r="K1344" i="4"/>
  <c r="J1344" i="4"/>
  <c r="I1344" i="4"/>
  <c r="O1343" i="4"/>
  <c r="N1343" i="4"/>
  <c r="J1343" i="6" s="1"/>
  <c r="M1343" i="4"/>
  <c r="H1343" i="6" s="1"/>
  <c r="L1343" i="4"/>
  <c r="K1343" i="4"/>
  <c r="J1343" i="4"/>
  <c r="I1343" i="4"/>
  <c r="O1342" i="4"/>
  <c r="K1342" i="6" s="1"/>
  <c r="N1342" i="4"/>
  <c r="M1342" i="4"/>
  <c r="L1342" i="4"/>
  <c r="K1342" i="4"/>
  <c r="G1342" i="6" s="1"/>
  <c r="J1342" i="4"/>
  <c r="F1342" i="6" s="1"/>
  <c r="I1342" i="4"/>
  <c r="O1341" i="4"/>
  <c r="K1341" i="6" s="1"/>
  <c r="N1341" i="4"/>
  <c r="J1341" i="6" s="1"/>
  <c r="B1341" i="8" s="1"/>
  <c r="M1341" i="4"/>
  <c r="H1341" i="6" s="1"/>
  <c r="L1341" i="4"/>
  <c r="K1341" i="4"/>
  <c r="G1341" i="6" s="1"/>
  <c r="J1341" i="4"/>
  <c r="F1341" i="6" s="1"/>
  <c r="I1341" i="4"/>
  <c r="E1341" i="6" s="1"/>
  <c r="O1340" i="4"/>
  <c r="N1340" i="4"/>
  <c r="M1340" i="4"/>
  <c r="L1340" i="4"/>
  <c r="K1340" i="4"/>
  <c r="J1340" i="4"/>
  <c r="I1340" i="4"/>
  <c r="O1339" i="4"/>
  <c r="N1339" i="4"/>
  <c r="M1339" i="4"/>
  <c r="H1339" i="6" s="1"/>
  <c r="L1339" i="4"/>
  <c r="I1339" i="6" s="1"/>
  <c r="K1339" i="4"/>
  <c r="G1339" i="6" s="1"/>
  <c r="J1339" i="4"/>
  <c r="F1339" i="6" s="1"/>
  <c r="I1339" i="4"/>
  <c r="E1339" i="6" s="1"/>
  <c r="O1338" i="4"/>
  <c r="K1338" i="6" s="1"/>
  <c r="N1338" i="4"/>
  <c r="M1338" i="4"/>
  <c r="H1338" i="6" s="1"/>
  <c r="L1338" i="4"/>
  <c r="I1338" i="6" s="1"/>
  <c r="K1338" i="4"/>
  <c r="G1338" i="6" s="1"/>
  <c r="J1338" i="4"/>
  <c r="F1338" i="6" s="1"/>
  <c r="I1338" i="4"/>
  <c r="E1338" i="6" s="1"/>
  <c r="O1337" i="4"/>
  <c r="K1337" i="6" s="1"/>
  <c r="N1337" i="4"/>
  <c r="J1337" i="6" s="1"/>
  <c r="B1337" i="8" s="1"/>
  <c r="M1337" i="4"/>
  <c r="L1337" i="4"/>
  <c r="K1337" i="4"/>
  <c r="G1337" i="6" s="1"/>
  <c r="J1337" i="4"/>
  <c r="F1337" i="6" s="1"/>
  <c r="I1337" i="4"/>
  <c r="O1336" i="4"/>
  <c r="N1336" i="4"/>
  <c r="M1336" i="4"/>
  <c r="L1336" i="4"/>
  <c r="K1336" i="4"/>
  <c r="J1336" i="4"/>
  <c r="I1336" i="4"/>
  <c r="O1335" i="4"/>
  <c r="N1335" i="4"/>
  <c r="M1335" i="4"/>
  <c r="L1335" i="4"/>
  <c r="K1335" i="4"/>
  <c r="J1335" i="4"/>
  <c r="I1335" i="4"/>
  <c r="O1334" i="4"/>
  <c r="N1334" i="4"/>
  <c r="J1334" i="6" s="1"/>
  <c r="M1334" i="4"/>
  <c r="L1334" i="4"/>
  <c r="K1334" i="4"/>
  <c r="J1334" i="4"/>
  <c r="F1334" i="6" s="1"/>
  <c r="I1334" i="4"/>
  <c r="O1333" i="4"/>
  <c r="K1333" i="6" s="1"/>
  <c r="N1333" i="4"/>
  <c r="J1333" i="6" s="1"/>
  <c r="B1333" i="8" s="1"/>
  <c r="M1333" i="4"/>
  <c r="H1333" i="6" s="1"/>
  <c r="L1333" i="4"/>
  <c r="K1333" i="4"/>
  <c r="G1333" i="6" s="1"/>
  <c r="J1333" i="4"/>
  <c r="F1333" i="6" s="1"/>
  <c r="I1333" i="4"/>
  <c r="E1333" i="6" s="1"/>
  <c r="O1332" i="4"/>
  <c r="N1332" i="4"/>
  <c r="M1332" i="4"/>
  <c r="H1332" i="6" s="1"/>
  <c r="L1332" i="4"/>
  <c r="K1332" i="4"/>
  <c r="G1332" i="6" s="1"/>
  <c r="J1332" i="4"/>
  <c r="I1332" i="4"/>
  <c r="E1332" i="6" s="1"/>
  <c r="O1331" i="4"/>
  <c r="N1331" i="4"/>
  <c r="M1331" i="4"/>
  <c r="H1331" i="6" s="1"/>
  <c r="L1331" i="4"/>
  <c r="I1331" i="6" s="1"/>
  <c r="K1331" i="4"/>
  <c r="G1331" i="6" s="1"/>
  <c r="J1331" i="4"/>
  <c r="F1331" i="6" s="1"/>
  <c r="I1331" i="4"/>
  <c r="E1331" i="6" s="1"/>
  <c r="O1330" i="4"/>
  <c r="K1330" i="6" s="1"/>
  <c r="N1330" i="4"/>
  <c r="M1330" i="4"/>
  <c r="H1330" i="6" s="1"/>
  <c r="L1330" i="4"/>
  <c r="I1330" i="6" s="1"/>
  <c r="K1330" i="4"/>
  <c r="G1330" i="6" s="1"/>
  <c r="J1330" i="4"/>
  <c r="F1330" i="6" s="1"/>
  <c r="I1330" i="4"/>
  <c r="E1330" i="6" s="1"/>
  <c r="O1329" i="4"/>
  <c r="N1329" i="4"/>
  <c r="J1329" i="6" s="1"/>
  <c r="M1329" i="4"/>
  <c r="L1329" i="4"/>
  <c r="K1329" i="4"/>
  <c r="J1329" i="4"/>
  <c r="F1329" i="6" s="1"/>
  <c r="I1329" i="4"/>
  <c r="O1328" i="4"/>
  <c r="K1328" i="6" s="1"/>
  <c r="N1328" i="4"/>
  <c r="M1328" i="4"/>
  <c r="L1328" i="4"/>
  <c r="K1328" i="4"/>
  <c r="J1328" i="4"/>
  <c r="I1328" i="4"/>
  <c r="E1328" i="6" s="1"/>
  <c r="O1327" i="4"/>
  <c r="K1327" i="6" s="1"/>
  <c r="N1327" i="4"/>
  <c r="J1327" i="6" s="1"/>
  <c r="M1327" i="4"/>
  <c r="H1327" i="6" s="1"/>
  <c r="L1327" i="4"/>
  <c r="K1327" i="4"/>
  <c r="J1327" i="4"/>
  <c r="I1327" i="4"/>
  <c r="O1326" i="4"/>
  <c r="K1326" i="6" s="1"/>
  <c r="N1326" i="4"/>
  <c r="J1326" i="6" s="1"/>
  <c r="M1326" i="4"/>
  <c r="L1326" i="4"/>
  <c r="I1326" i="6" s="1"/>
  <c r="K1326" i="4"/>
  <c r="G1326" i="6" s="1"/>
  <c r="J1326" i="4"/>
  <c r="F1326" i="6" s="1"/>
  <c r="I1326" i="4"/>
  <c r="O1325" i="4"/>
  <c r="K1325" i="6" s="1"/>
  <c r="N1325" i="4"/>
  <c r="J1325" i="6" s="1"/>
  <c r="B1325" i="8" s="1"/>
  <c r="M1325" i="4"/>
  <c r="H1325" i="6" s="1"/>
  <c r="L1325" i="4"/>
  <c r="K1325" i="4"/>
  <c r="G1325" i="6" s="1"/>
  <c r="J1325" i="4"/>
  <c r="F1325" i="6" s="1"/>
  <c r="I1325" i="4"/>
  <c r="E1325" i="6" s="1"/>
  <c r="O1324" i="4"/>
  <c r="K1324" i="6" s="1"/>
  <c r="N1324" i="4"/>
  <c r="M1324" i="4"/>
  <c r="L1324" i="4"/>
  <c r="K1324" i="4"/>
  <c r="G1324" i="6" s="1"/>
  <c r="J1324" i="4"/>
  <c r="I1324" i="4"/>
  <c r="O1323" i="4"/>
  <c r="N1323" i="4"/>
  <c r="M1323" i="4"/>
  <c r="H1323" i="6" s="1"/>
  <c r="L1323" i="4"/>
  <c r="I1323" i="6" s="1"/>
  <c r="K1323" i="4"/>
  <c r="G1323" i="6" s="1"/>
  <c r="J1323" i="4"/>
  <c r="F1323" i="6" s="1"/>
  <c r="I1323" i="4"/>
  <c r="E1323" i="6" s="1"/>
  <c r="O1322" i="4"/>
  <c r="K1322" i="6" s="1"/>
  <c r="N1322" i="4"/>
  <c r="M1322" i="4"/>
  <c r="H1322" i="6" s="1"/>
  <c r="L1322" i="4"/>
  <c r="I1322" i="6" s="1"/>
  <c r="K1322" i="4"/>
  <c r="G1322" i="6" s="1"/>
  <c r="J1322" i="4"/>
  <c r="F1322" i="6" s="1"/>
  <c r="I1322" i="4"/>
  <c r="E1322" i="6" s="1"/>
  <c r="O1321" i="4"/>
  <c r="N1321" i="4"/>
  <c r="M1321" i="4"/>
  <c r="L1321" i="4"/>
  <c r="K1321" i="4"/>
  <c r="J1321" i="4"/>
  <c r="I1321" i="4"/>
  <c r="O1320" i="4"/>
  <c r="K1320" i="6" s="1"/>
  <c r="N1320" i="4"/>
  <c r="J1320" i="6" s="1"/>
  <c r="B1320" i="8" s="1"/>
  <c r="M1320" i="4"/>
  <c r="L1320" i="4"/>
  <c r="K1320" i="4"/>
  <c r="J1320" i="4"/>
  <c r="I1320" i="4"/>
  <c r="O1319" i="4"/>
  <c r="N1319" i="4"/>
  <c r="J1319" i="6" s="1"/>
  <c r="M1319" i="4"/>
  <c r="L1319" i="4"/>
  <c r="I1319" i="6" s="1"/>
  <c r="K1319" i="4"/>
  <c r="J1319" i="4"/>
  <c r="I1319" i="4"/>
  <c r="O1318" i="4"/>
  <c r="N1318" i="4"/>
  <c r="J1318" i="6" s="1"/>
  <c r="M1318" i="4"/>
  <c r="L1318" i="4"/>
  <c r="I1318" i="6" s="1"/>
  <c r="K1318" i="4"/>
  <c r="G1318" i="6" s="1"/>
  <c r="J1318" i="4"/>
  <c r="I1318" i="4"/>
  <c r="O1317" i="4"/>
  <c r="K1317" i="6" s="1"/>
  <c r="N1317" i="4"/>
  <c r="J1317" i="6" s="1"/>
  <c r="B1317" i="8" s="1"/>
  <c r="M1317" i="4"/>
  <c r="H1317" i="6" s="1"/>
  <c r="L1317" i="4"/>
  <c r="K1317" i="4"/>
  <c r="G1317" i="6" s="1"/>
  <c r="J1317" i="4"/>
  <c r="F1317" i="6" s="1"/>
  <c r="I1317" i="4"/>
  <c r="E1317" i="6" s="1"/>
  <c r="O1316" i="4"/>
  <c r="K1316" i="6" s="1"/>
  <c r="N1316" i="4"/>
  <c r="M1316" i="4"/>
  <c r="H1316" i="6" s="1"/>
  <c r="L1316" i="4"/>
  <c r="I1316" i="6" s="1"/>
  <c r="K1316" i="4"/>
  <c r="G1316" i="6" s="1"/>
  <c r="J1316" i="4"/>
  <c r="F1316" i="6" s="1"/>
  <c r="I1316" i="4"/>
  <c r="E1316" i="6" s="1"/>
  <c r="O1315" i="4"/>
  <c r="N1315" i="4"/>
  <c r="M1315" i="4"/>
  <c r="H1315" i="6" s="1"/>
  <c r="L1315" i="4"/>
  <c r="I1315" i="6" s="1"/>
  <c r="K1315" i="4"/>
  <c r="G1315" i="6" s="1"/>
  <c r="J1315" i="4"/>
  <c r="F1315" i="6" s="1"/>
  <c r="I1315" i="4"/>
  <c r="E1315" i="6" s="1"/>
  <c r="O1314" i="4"/>
  <c r="K1314" i="6" s="1"/>
  <c r="N1314" i="4"/>
  <c r="M1314" i="4"/>
  <c r="H1314" i="6" s="1"/>
  <c r="L1314" i="4"/>
  <c r="I1314" i="6" s="1"/>
  <c r="K1314" i="4"/>
  <c r="G1314" i="6" s="1"/>
  <c r="J1314" i="4"/>
  <c r="F1314" i="6" s="1"/>
  <c r="I1314" i="4"/>
  <c r="E1314" i="6" s="1"/>
  <c r="O1313" i="4"/>
  <c r="K1313" i="6" s="1"/>
  <c r="N1313" i="4"/>
  <c r="J1313" i="6" s="1"/>
  <c r="B1313" i="8" s="1"/>
  <c r="M1313" i="4"/>
  <c r="L1313" i="4"/>
  <c r="K1313" i="4"/>
  <c r="J1313" i="4"/>
  <c r="F1313" i="6" s="1"/>
  <c r="I1313" i="4"/>
  <c r="O1312" i="4"/>
  <c r="K1312" i="6" s="1"/>
  <c r="N1312" i="4"/>
  <c r="J1312" i="6" s="1"/>
  <c r="B1312" i="8" s="1"/>
  <c r="M1312" i="4"/>
  <c r="L1312" i="4"/>
  <c r="I1312" i="6" s="1"/>
  <c r="K1312" i="4"/>
  <c r="J1312" i="4"/>
  <c r="I1312" i="4"/>
  <c r="E1312" i="6" s="1"/>
  <c r="O1311" i="4"/>
  <c r="N1311" i="4"/>
  <c r="M1311" i="4"/>
  <c r="L1311" i="4"/>
  <c r="K1311" i="4"/>
  <c r="J1311" i="4"/>
  <c r="I1311" i="4"/>
  <c r="O1310" i="4"/>
  <c r="N1310" i="4"/>
  <c r="M1310" i="4"/>
  <c r="L1310" i="4"/>
  <c r="K1310" i="4"/>
  <c r="J1310" i="4"/>
  <c r="F1310" i="6" s="1"/>
  <c r="I1310" i="4"/>
  <c r="O1309" i="4"/>
  <c r="K1309" i="6" s="1"/>
  <c r="N1309" i="4"/>
  <c r="J1309" i="6" s="1"/>
  <c r="B1309" i="8" s="1"/>
  <c r="M1309" i="4"/>
  <c r="H1309" i="6" s="1"/>
  <c r="L1309" i="4"/>
  <c r="K1309" i="4"/>
  <c r="G1309" i="6" s="1"/>
  <c r="J1309" i="4"/>
  <c r="F1309" i="6" s="1"/>
  <c r="I1309" i="4"/>
  <c r="E1309" i="6" s="1"/>
  <c r="O1308" i="4"/>
  <c r="K1308" i="6" s="1"/>
  <c r="N1308" i="4"/>
  <c r="M1308" i="4"/>
  <c r="H1308" i="6" s="1"/>
  <c r="L1308" i="4"/>
  <c r="K1308" i="4"/>
  <c r="J1308" i="4"/>
  <c r="I1308" i="4"/>
  <c r="E1308" i="6" s="1"/>
  <c r="O1307" i="4"/>
  <c r="N1307" i="4"/>
  <c r="M1307" i="4"/>
  <c r="H1307" i="6" s="1"/>
  <c r="L1307" i="4"/>
  <c r="I1307" i="6" s="1"/>
  <c r="K1307" i="4"/>
  <c r="G1307" i="6" s="1"/>
  <c r="J1307" i="4"/>
  <c r="F1307" i="6" s="1"/>
  <c r="I1307" i="4"/>
  <c r="E1307" i="6" s="1"/>
  <c r="O1306" i="4"/>
  <c r="K1306" i="6" s="1"/>
  <c r="N1306" i="4"/>
  <c r="M1306" i="4"/>
  <c r="H1306" i="6" s="1"/>
  <c r="L1306" i="4"/>
  <c r="I1306" i="6" s="1"/>
  <c r="K1306" i="4"/>
  <c r="G1306" i="6" s="1"/>
  <c r="J1306" i="4"/>
  <c r="F1306" i="6" s="1"/>
  <c r="I1306" i="4"/>
  <c r="E1306" i="6" s="1"/>
  <c r="O1305" i="4"/>
  <c r="N1305" i="4"/>
  <c r="J1305" i="6" s="1"/>
  <c r="M1305" i="4"/>
  <c r="L1305" i="4"/>
  <c r="K1305" i="4"/>
  <c r="G1305" i="6" s="1"/>
  <c r="J1305" i="4"/>
  <c r="I1305" i="4"/>
  <c r="O1304" i="4"/>
  <c r="N1304" i="4"/>
  <c r="J1304" i="6" s="1"/>
  <c r="M1304" i="4"/>
  <c r="L1304" i="4"/>
  <c r="K1304" i="4"/>
  <c r="J1304" i="4"/>
  <c r="I1304" i="4"/>
  <c r="E1304" i="6" s="1"/>
  <c r="O1303" i="4"/>
  <c r="K1303" i="6" s="1"/>
  <c r="N1303" i="4"/>
  <c r="M1303" i="4"/>
  <c r="H1303" i="6" s="1"/>
  <c r="L1303" i="4"/>
  <c r="K1303" i="4"/>
  <c r="J1303" i="4"/>
  <c r="I1303" i="4"/>
  <c r="O1302" i="4"/>
  <c r="K1302" i="6" s="1"/>
  <c r="N1302" i="4"/>
  <c r="J1302" i="6" s="1"/>
  <c r="M1302" i="4"/>
  <c r="L1302" i="4"/>
  <c r="K1302" i="4"/>
  <c r="G1302" i="6" s="1"/>
  <c r="J1302" i="4"/>
  <c r="F1302" i="6" s="1"/>
  <c r="I1302" i="4"/>
  <c r="O1301" i="4"/>
  <c r="K1301" i="6" s="1"/>
  <c r="N1301" i="4"/>
  <c r="J1301" i="6" s="1"/>
  <c r="B1301" i="8" s="1"/>
  <c r="M1301" i="4"/>
  <c r="H1301" i="6" s="1"/>
  <c r="L1301" i="4"/>
  <c r="K1301" i="4"/>
  <c r="G1301" i="6" s="1"/>
  <c r="J1301" i="4"/>
  <c r="F1301" i="6" s="1"/>
  <c r="I1301" i="4"/>
  <c r="E1301" i="6" s="1"/>
  <c r="O1300" i="4"/>
  <c r="N1300" i="4"/>
  <c r="M1300" i="4"/>
  <c r="L1300" i="4"/>
  <c r="K1300" i="4"/>
  <c r="G1300" i="6" s="1"/>
  <c r="J1300" i="4"/>
  <c r="I1300" i="4"/>
  <c r="O1299" i="4"/>
  <c r="N1299" i="4"/>
  <c r="M1299" i="4"/>
  <c r="H1299" i="6" s="1"/>
  <c r="L1299" i="4"/>
  <c r="I1299" i="6" s="1"/>
  <c r="K1299" i="4"/>
  <c r="G1299" i="6" s="1"/>
  <c r="J1299" i="4"/>
  <c r="F1299" i="6" s="1"/>
  <c r="I1299" i="4"/>
  <c r="E1299" i="6" s="1"/>
  <c r="O1298" i="4"/>
  <c r="K1298" i="6" s="1"/>
  <c r="N1298" i="4"/>
  <c r="M1298" i="4"/>
  <c r="H1298" i="6" s="1"/>
  <c r="L1298" i="4"/>
  <c r="K1298" i="4"/>
  <c r="G1298" i="6" s="1"/>
  <c r="J1298" i="4"/>
  <c r="F1298" i="6" s="1"/>
  <c r="I1298" i="4"/>
  <c r="E1298" i="6" s="1"/>
  <c r="O1297" i="4"/>
  <c r="N1297" i="4"/>
  <c r="M1297" i="4"/>
  <c r="L1297" i="4"/>
  <c r="K1297" i="4"/>
  <c r="J1297" i="4"/>
  <c r="I1297" i="4"/>
  <c r="O1296" i="4"/>
  <c r="N1296" i="4"/>
  <c r="M1296" i="4"/>
  <c r="L1296" i="4"/>
  <c r="K1296" i="4"/>
  <c r="J1296" i="4"/>
  <c r="I1296" i="4"/>
  <c r="O1295" i="4"/>
  <c r="N1295" i="4"/>
  <c r="J1295" i="6" s="1"/>
  <c r="M1295" i="4"/>
  <c r="L1295" i="4"/>
  <c r="K1295" i="4"/>
  <c r="J1295" i="4"/>
  <c r="I1295" i="4"/>
  <c r="O1294" i="4"/>
  <c r="N1294" i="4"/>
  <c r="J1294" i="6" s="1"/>
  <c r="M1294" i="4"/>
  <c r="L1294" i="4"/>
  <c r="I1294" i="6" s="1"/>
  <c r="K1294" i="4"/>
  <c r="J1294" i="4"/>
  <c r="F1294" i="6" s="1"/>
  <c r="I1294" i="4"/>
  <c r="O1293" i="4"/>
  <c r="K1293" i="6" s="1"/>
  <c r="N1293" i="4"/>
  <c r="J1293" i="6" s="1"/>
  <c r="B1293" i="8" s="1"/>
  <c r="M1293" i="4"/>
  <c r="H1293" i="6" s="1"/>
  <c r="L1293" i="4"/>
  <c r="K1293" i="4"/>
  <c r="G1293" i="6" s="1"/>
  <c r="J1293" i="4"/>
  <c r="F1293" i="6" s="1"/>
  <c r="I1293" i="4"/>
  <c r="E1293" i="6" s="1"/>
  <c r="O1292" i="4"/>
  <c r="K1292" i="6" s="1"/>
  <c r="N1292" i="4"/>
  <c r="M1292" i="4"/>
  <c r="H1292" i="6" s="1"/>
  <c r="L1292" i="4"/>
  <c r="I1292" i="6" s="1"/>
  <c r="K1292" i="4"/>
  <c r="G1292" i="6" s="1"/>
  <c r="J1292" i="4"/>
  <c r="F1292" i="6" s="1"/>
  <c r="I1292" i="4"/>
  <c r="E1292" i="6" s="1"/>
  <c r="O1291" i="4"/>
  <c r="N1291" i="4"/>
  <c r="M1291" i="4"/>
  <c r="H1291" i="6" s="1"/>
  <c r="L1291" i="4"/>
  <c r="I1291" i="6" s="1"/>
  <c r="K1291" i="4"/>
  <c r="G1291" i="6" s="1"/>
  <c r="J1291" i="4"/>
  <c r="F1291" i="6" s="1"/>
  <c r="I1291" i="4"/>
  <c r="E1291" i="6" s="1"/>
  <c r="O1290" i="4"/>
  <c r="K1290" i="6" s="1"/>
  <c r="N1290" i="4"/>
  <c r="M1290" i="4"/>
  <c r="H1290" i="6" s="1"/>
  <c r="L1290" i="4"/>
  <c r="K1290" i="4"/>
  <c r="G1290" i="6" s="1"/>
  <c r="J1290" i="4"/>
  <c r="F1290" i="6" s="1"/>
  <c r="I1290" i="4"/>
  <c r="E1290" i="6" s="1"/>
  <c r="O1289" i="4"/>
  <c r="K1289" i="6" s="1"/>
  <c r="N1289" i="4"/>
  <c r="M1289" i="4"/>
  <c r="L1289" i="4"/>
  <c r="K1289" i="4"/>
  <c r="J1289" i="4"/>
  <c r="F1289" i="6" s="1"/>
  <c r="I1289" i="4"/>
  <c r="O1288" i="4"/>
  <c r="K1288" i="6" s="1"/>
  <c r="N1288" i="4"/>
  <c r="J1288" i="6" s="1"/>
  <c r="B1288" i="8" s="1"/>
  <c r="M1288" i="4"/>
  <c r="L1288" i="4"/>
  <c r="I1288" i="6" s="1"/>
  <c r="K1288" i="4"/>
  <c r="J1288" i="4"/>
  <c r="I1288" i="4"/>
  <c r="E1288" i="6" s="1"/>
  <c r="O1287" i="4"/>
  <c r="K1287" i="6" s="1"/>
  <c r="N1287" i="4"/>
  <c r="J1287" i="6" s="1"/>
  <c r="M1287" i="4"/>
  <c r="H1287" i="6" s="1"/>
  <c r="L1287" i="4"/>
  <c r="I1287" i="6" s="1"/>
  <c r="K1287" i="4"/>
  <c r="J1287" i="4"/>
  <c r="I1287" i="4"/>
  <c r="O1286" i="4"/>
  <c r="N1286" i="4"/>
  <c r="M1286" i="4"/>
  <c r="L1286" i="4"/>
  <c r="K1286" i="4"/>
  <c r="J1286" i="4"/>
  <c r="I1286" i="4"/>
  <c r="O1285" i="4"/>
  <c r="K1285" i="6" s="1"/>
  <c r="N1285" i="4"/>
  <c r="J1285" i="6" s="1"/>
  <c r="B1285" i="8" s="1"/>
  <c r="M1285" i="4"/>
  <c r="H1285" i="6" s="1"/>
  <c r="L1285" i="4"/>
  <c r="K1285" i="4"/>
  <c r="G1285" i="6" s="1"/>
  <c r="J1285" i="4"/>
  <c r="F1285" i="6" s="1"/>
  <c r="I1285" i="4"/>
  <c r="E1285" i="6" s="1"/>
  <c r="O1284" i="4"/>
  <c r="K1284" i="6" s="1"/>
  <c r="N1284" i="4"/>
  <c r="M1284" i="4"/>
  <c r="L1284" i="4"/>
  <c r="I1284" i="6" s="1"/>
  <c r="K1284" i="4"/>
  <c r="G1284" i="6" s="1"/>
  <c r="J1284" i="4"/>
  <c r="F1284" i="6" s="1"/>
  <c r="I1284" i="4"/>
  <c r="E1284" i="6" s="1"/>
  <c r="O1283" i="4"/>
  <c r="N1283" i="4"/>
  <c r="M1283" i="4"/>
  <c r="H1283" i="6" s="1"/>
  <c r="L1283" i="4"/>
  <c r="I1283" i="6" s="1"/>
  <c r="K1283" i="4"/>
  <c r="G1283" i="6" s="1"/>
  <c r="J1283" i="4"/>
  <c r="F1283" i="6" s="1"/>
  <c r="I1283" i="4"/>
  <c r="E1283" i="6" s="1"/>
  <c r="O1282" i="4"/>
  <c r="K1282" i="6" s="1"/>
  <c r="N1282" i="4"/>
  <c r="M1282" i="4"/>
  <c r="H1282" i="6" s="1"/>
  <c r="L1282" i="4"/>
  <c r="K1282" i="4"/>
  <c r="G1282" i="6" s="1"/>
  <c r="J1282" i="4"/>
  <c r="F1282" i="6" s="1"/>
  <c r="I1282" i="4"/>
  <c r="E1282" i="6" s="1"/>
  <c r="O1281" i="4"/>
  <c r="N1281" i="4"/>
  <c r="J1281" i="6" s="1"/>
  <c r="M1281" i="4"/>
  <c r="L1281" i="4"/>
  <c r="K1281" i="4"/>
  <c r="J1281" i="4"/>
  <c r="I1281" i="4"/>
  <c r="O1280" i="4"/>
  <c r="N1280" i="4"/>
  <c r="J1280" i="6" s="1"/>
  <c r="M1280" i="4"/>
  <c r="L1280" i="4"/>
  <c r="I1280" i="6" s="1"/>
  <c r="K1280" i="4"/>
  <c r="J1280" i="4"/>
  <c r="I1280" i="4"/>
  <c r="O1279" i="4"/>
  <c r="N1279" i="4"/>
  <c r="J1279" i="6" s="1"/>
  <c r="M1279" i="4"/>
  <c r="H1279" i="6" s="1"/>
  <c r="L1279" i="4"/>
  <c r="K1279" i="4"/>
  <c r="J1279" i="4"/>
  <c r="I1279" i="4"/>
  <c r="O1278" i="4"/>
  <c r="K1278" i="6" s="1"/>
  <c r="N1278" i="4"/>
  <c r="M1278" i="4"/>
  <c r="L1278" i="4"/>
  <c r="K1278" i="4"/>
  <c r="G1278" i="6" s="1"/>
  <c r="J1278" i="4"/>
  <c r="F1278" i="6" s="1"/>
  <c r="I1278" i="4"/>
  <c r="O1277" i="4"/>
  <c r="K1277" i="6" s="1"/>
  <c r="N1277" i="4"/>
  <c r="J1277" i="6" s="1"/>
  <c r="B1277" i="8" s="1"/>
  <c r="M1277" i="4"/>
  <c r="H1277" i="6" s="1"/>
  <c r="L1277" i="4"/>
  <c r="K1277" i="4"/>
  <c r="G1277" i="6" s="1"/>
  <c r="J1277" i="4"/>
  <c r="F1277" i="6" s="1"/>
  <c r="I1277" i="4"/>
  <c r="E1277" i="6" s="1"/>
  <c r="O1276" i="4"/>
  <c r="N1276" i="4"/>
  <c r="M1276" i="4"/>
  <c r="L1276" i="4"/>
  <c r="K1276" i="4"/>
  <c r="J1276" i="4"/>
  <c r="I1276" i="4"/>
  <c r="O1275" i="4"/>
  <c r="N1275" i="4"/>
  <c r="M1275" i="4"/>
  <c r="H1275" i="6" s="1"/>
  <c r="L1275" i="4"/>
  <c r="I1275" i="6" s="1"/>
  <c r="K1275" i="4"/>
  <c r="G1275" i="6" s="1"/>
  <c r="J1275" i="4"/>
  <c r="F1275" i="6" s="1"/>
  <c r="I1275" i="4"/>
  <c r="E1275" i="6" s="1"/>
  <c r="O1274" i="4"/>
  <c r="K1274" i="6" s="1"/>
  <c r="N1274" i="4"/>
  <c r="M1274" i="4"/>
  <c r="L1274" i="4"/>
  <c r="K1274" i="4"/>
  <c r="J1274" i="4"/>
  <c r="I1274" i="4"/>
  <c r="E1274" i="6" s="1"/>
  <c r="O1273" i="4"/>
  <c r="K1273" i="6" s="1"/>
  <c r="N1273" i="4"/>
  <c r="M1273" i="4"/>
  <c r="L1273" i="4"/>
  <c r="K1273" i="4"/>
  <c r="J1273" i="4"/>
  <c r="I1273" i="4"/>
  <c r="O1272" i="4"/>
  <c r="N1272" i="4"/>
  <c r="J1272" i="6" s="1"/>
  <c r="M1272" i="4"/>
  <c r="H1272" i="6" s="1"/>
  <c r="L1272" i="4"/>
  <c r="I1272" i="6" s="1"/>
  <c r="K1272" i="4"/>
  <c r="J1272" i="4"/>
  <c r="I1272" i="4"/>
  <c r="E1272" i="6" s="1"/>
  <c r="O1271" i="4"/>
  <c r="N1271" i="4"/>
  <c r="J1271" i="6" s="1"/>
  <c r="M1271" i="4"/>
  <c r="H1271" i="6" s="1"/>
  <c r="L1271" i="4"/>
  <c r="I1271" i="6" s="1"/>
  <c r="K1271" i="4"/>
  <c r="J1271" i="4"/>
  <c r="F1271" i="6" s="1"/>
  <c r="I1271" i="4"/>
  <c r="O1270" i="4"/>
  <c r="N1270" i="4"/>
  <c r="J1270" i="6" s="1"/>
  <c r="M1270" i="4"/>
  <c r="L1270" i="4"/>
  <c r="K1270" i="4"/>
  <c r="J1270" i="4"/>
  <c r="F1270" i="6" s="1"/>
  <c r="I1270" i="4"/>
  <c r="E1270" i="6" s="1"/>
  <c r="O1269" i="4"/>
  <c r="K1269" i="6" s="1"/>
  <c r="N1269" i="4"/>
  <c r="J1269" i="6" s="1"/>
  <c r="B1269" i="8" s="1"/>
  <c r="M1269" i="4"/>
  <c r="H1269" i="6" s="1"/>
  <c r="L1269" i="4"/>
  <c r="K1269" i="4"/>
  <c r="G1269" i="6" s="1"/>
  <c r="J1269" i="4"/>
  <c r="F1269" i="6" s="1"/>
  <c r="I1269" i="4"/>
  <c r="E1269" i="6" s="1"/>
  <c r="O1268" i="4"/>
  <c r="N1268" i="4"/>
  <c r="M1268" i="4"/>
  <c r="H1268" i="6" s="1"/>
  <c r="L1268" i="4"/>
  <c r="K1268" i="4"/>
  <c r="J1268" i="4"/>
  <c r="F1268" i="6" s="1"/>
  <c r="I1268" i="4"/>
  <c r="O1267" i="4"/>
  <c r="N1267" i="4"/>
  <c r="M1267" i="4"/>
  <c r="L1267" i="4"/>
  <c r="K1267" i="4"/>
  <c r="J1267" i="4"/>
  <c r="I1267" i="4"/>
  <c r="O1266" i="4"/>
  <c r="K1266" i="6" s="1"/>
  <c r="N1266" i="4"/>
  <c r="M1266" i="4"/>
  <c r="H1266" i="6" s="1"/>
  <c r="L1266" i="4"/>
  <c r="I1266" i="6" s="1"/>
  <c r="K1266" i="4"/>
  <c r="G1266" i="6" s="1"/>
  <c r="J1266" i="4"/>
  <c r="F1266" i="6" s="1"/>
  <c r="I1266" i="4"/>
  <c r="E1266" i="6" s="1"/>
  <c r="O1265" i="4"/>
  <c r="K1265" i="6" s="1"/>
  <c r="N1265" i="4"/>
  <c r="M1265" i="4"/>
  <c r="H1265" i="6" s="1"/>
  <c r="L1265" i="4"/>
  <c r="K1265" i="4"/>
  <c r="G1265" i="6" s="1"/>
  <c r="J1265" i="4"/>
  <c r="I1265" i="4"/>
  <c r="O1264" i="4"/>
  <c r="N1264" i="4"/>
  <c r="M1264" i="4"/>
  <c r="L1264" i="4"/>
  <c r="K1264" i="4"/>
  <c r="G1264" i="6" s="1"/>
  <c r="J1264" i="4"/>
  <c r="I1264" i="4"/>
  <c r="O1263" i="4"/>
  <c r="K1263" i="6" s="1"/>
  <c r="N1263" i="4"/>
  <c r="M1263" i="4"/>
  <c r="L1263" i="4"/>
  <c r="I1263" i="6" s="1"/>
  <c r="K1263" i="4"/>
  <c r="J1263" i="4"/>
  <c r="I1263" i="4"/>
  <c r="E1263" i="6" s="1"/>
  <c r="O1262" i="4"/>
  <c r="N1262" i="4"/>
  <c r="M1262" i="4"/>
  <c r="L1262" i="4"/>
  <c r="K1262" i="4"/>
  <c r="G1262" i="6" s="1"/>
  <c r="J1262" i="4"/>
  <c r="I1262" i="4"/>
  <c r="O1261" i="4"/>
  <c r="K1261" i="6" s="1"/>
  <c r="N1261" i="4"/>
  <c r="J1261" i="6" s="1"/>
  <c r="B1261" i="8" s="1"/>
  <c r="M1261" i="4"/>
  <c r="H1261" i="6" s="1"/>
  <c r="L1261" i="4"/>
  <c r="K1261" i="4"/>
  <c r="G1261" i="6" s="1"/>
  <c r="J1261" i="4"/>
  <c r="F1261" i="6" s="1"/>
  <c r="I1261" i="4"/>
  <c r="E1261" i="6" s="1"/>
  <c r="O1260" i="4"/>
  <c r="N1260" i="4"/>
  <c r="M1260" i="4"/>
  <c r="H1260" i="6" s="1"/>
  <c r="L1260" i="4"/>
  <c r="K1260" i="4"/>
  <c r="J1260" i="4"/>
  <c r="F1260" i="6" s="1"/>
  <c r="I1260" i="4"/>
  <c r="O1259" i="4"/>
  <c r="N1259" i="4"/>
  <c r="J1259" i="6" s="1"/>
  <c r="M1259" i="4"/>
  <c r="L1259" i="4"/>
  <c r="K1259" i="4"/>
  <c r="J1259" i="4"/>
  <c r="I1259" i="4"/>
  <c r="O1258" i="4"/>
  <c r="K1258" i="6" s="1"/>
  <c r="N1258" i="4"/>
  <c r="M1258" i="4"/>
  <c r="H1258" i="6" s="1"/>
  <c r="L1258" i="4"/>
  <c r="I1258" i="6" s="1"/>
  <c r="K1258" i="4"/>
  <c r="G1258" i="6" s="1"/>
  <c r="J1258" i="4"/>
  <c r="F1258" i="6" s="1"/>
  <c r="I1258" i="4"/>
  <c r="E1258" i="6" s="1"/>
  <c r="O1257" i="4"/>
  <c r="K1257" i="6" s="1"/>
  <c r="N1257" i="4"/>
  <c r="M1257" i="4"/>
  <c r="H1257" i="6" s="1"/>
  <c r="L1257" i="4"/>
  <c r="K1257" i="4"/>
  <c r="G1257" i="6" s="1"/>
  <c r="J1257" i="4"/>
  <c r="I1257" i="4"/>
  <c r="O1256" i="4"/>
  <c r="N1256" i="4"/>
  <c r="J1256" i="6" s="1"/>
  <c r="M1256" i="4"/>
  <c r="L1256" i="4"/>
  <c r="K1256" i="4"/>
  <c r="G1256" i="6" s="1"/>
  <c r="J1256" i="4"/>
  <c r="I1256" i="4"/>
  <c r="O1255" i="4"/>
  <c r="K1255" i="6" s="1"/>
  <c r="N1255" i="4"/>
  <c r="M1255" i="4"/>
  <c r="L1255" i="4"/>
  <c r="I1255" i="6" s="1"/>
  <c r="K1255" i="4"/>
  <c r="J1255" i="4"/>
  <c r="I1255" i="4"/>
  <c r="E1255" i="6" s="1"/>
  <c r="O1254" i="4"/>
  <c r="N1254" i="4"/>
  <c r="M1254" i="4"/>
  <c r="L1254" i="4"/>
  <c r="K1254" i="4"/>
  <c r="G1254" i="6" s="1"/>
  <c r="J1254" i="4"/>
  <c r="I1254" i="4"/>
  <c r="O1253" i="4"/>
  <c r="K1253" i="6" s="1"/>
  <c r="N1253" i="4"/>
  <c r="J1253" i="6" s="1"/>
  <c r="B1253" i="8" s="1"/>
  <c r="M1253" i="4"/>
  <c r="H1253" i="6" s="1"/>
  <c r="L1253" i="4"/>
  <c r="K1253" i="4"/>
  <c r="G1253" i="6" s="1"/>
  <c r="J1253" i="4"/>
  <c r="F1253" i="6" s="1"/>
  <c r="I1253" i="4"/>
  <c r="E1253" i="6" s="1"/>
  <c r="O1252" i="4"/>
  <c r="N1252" i="4"/>
  <c r="M1252" i="4"/>
  <c r="H1252" i="6" s="1"/>
  <c r="L1252" i="4"/>
  <c r="K1252" i="4"/>
  <c r="J1252" i="4"/>
  <c r="F1252" i="6" s="1"/>
  <c r="I1252" i="4"/>
  <c r="O1251" i="4"/>
  <c r="N1251" i="4"/>
  <c r="J1251" i="6" s="1"/>
  <c r="M1251" i="4"/>
  <c r="L1251" i="4"/>
  <c r="K1251" i="4"/>
  <c r="J1251" i="4"/>
  <c r="I1251" i="4"/>
  <c r="E1251" i="6" s="1"/>
  <c r="O1250" i="4"/>
  <c r="K1250" i="6" s="1"/>
  <c r="N1250" i="4"/>
  <c r="M1250" i="4"/>
  <c r="H1250" i="6" s="1"/>
  <c r="L1250" i="4"/>
  <c r="I1250" i="6" s="1"/>
  <c r="K1250" i="4"/>
  <c r="G1250" i="6" s="1"/>
  <c r="J1250" i="4"/>
  <c r="F1250" i="6" s="1"/>
  <c r="I1250" i="4"/>
  <c r="E1250" i="6" s="1"/>
  <c r="O1249" i="4"/>
  <c r="K1249" i="6" s="1"/>
  <c r="N1249" i="4"/>
  <c r="M1249" i="4"/>
  <c r="H1249" i="6" s="1"/>
  <c r="L1249" i="4"/>
  <c r="K1249" i="4"/>
  <c r="G1249" i="6" s="1"/>
  <c r="J1249" i="4"/>
  <c r="I1249" i="4"/>
  <c r="O1248" i="4"/>
  <c r="N1248" i="4"/>
  <c r="J1248" i="6" s="1"/>
  <c r="M1248" i="4"/>
  <c r="L1248" i="4"/>
  <c r="K1248" i="4"/>
  <c r="J1248" i="4"/>
  <c r="I1248" i="4"/>
  <c r="O1247" i="4"/>
  <c r="K1247" i="6" s="1"/>
  <c r="N1247" i="4"/>
  <c r="M1247" i="4"/>
  <c r="L1247" i="4"/>
  <c r="I1247" i="6" s="1"/>
  <c r="K1247" i="4"/>
  <c r="J1247" i="4"/>
  <c r="I1247" i="4"/>
  <c r="E1247" i="6" s="1"/>
  <c r="O1246" i="4"/>
  <c r="N1246" i="4"/>
  <c r="J1246" i="6" s="1"/>
  <c r="M1246" i="4"/>
  <c r="L1246" i="4"/>
  <c r="K1246" i="4"/>
  <c r="G1246" i="6" s="1"/>
  <c r="J1246" i="4"/>
  <c r="I1246" i="4"/>
  <c r="O1245" i="4"/>
  <c r="K1245" i="6" s="1"/>
  <c r="N1245" i="4"/>
  <c r="J1245" i="6" s="1"/>
  <c r="B1245" i="8" s="1"/>
  <c r="M1245" i="4"/>
  <c r="H1245" i="6" s="1"/>
  <c r="L1245" i="4"/>
  <c r="K1245" i="4"/>
  <c r="G1245" i="6" s="1"/>
  <c r="J1245" i="4"/>
  <c r="F1245" i="6" s="1"/>
  <c r="I1245" i="4"/>
  <c r="E1245" i="6" s="1"/>
  <c r="O1244" i="4"/>
  <c r="N1244" i="4"/>
  <c r="M1244" i="4"/>
  <c r="H1244" i="6" s="1"/>
  <c r="L1244" i="4"/>
  <c r="K1244" i="4"/>
  <c r="J1244" i="4"/>
  <c r="F1244" i="6" s="1"/>
  <c r="I1244" i="4"/>
  <c r="O1243" i="4"/>
  <c r="N1243" i="4"/>
  <c r="M1243" i="4"/>
  <c r="L1243" i="4"/>
  <c r="K1243" i="4"/>
  <c r="J1243" i="4"/>
  <c r="I1243" i="4"/>
  <c r="O1242" i="4"/>
  <c r="K1242" i="6" s="1"/>
  <c r="N1242" i="4"/>
  <c r="M1242" i="4"/>
  <c r="H1242" i="6" s="1"/>
  <c r="L1242" i="4"/>
  <c r="I1242" i="6" s="1"/>
  <c r="K1242" i="4"/>
  <c r="G1242" i="6" s="1"/>
  <c r="J1242" i="4"/>
  <c r="F1242" i="6" s="1"/>
  <c r="I1242" i="4"/>
  <c r="E1242" i="6" s="1"/>
  <c r="O1241" i="4"/>
  <c r="K1241" i="6" s="1"/>
  <c r="N1241" i="4"/>
  <c r="M1241" i="4"/>
  <c r="H1241" i="6" s="1"/>
  <c r="L1241" i="4"/>
  <c r="K1241" i="4"/>
  <c r="G1241" i="6" s="1"/>
  <c r="J1241" i="4"/>
  <c r="I1241" i="4"/>
  <c r="O1240" i="4"/>
  <c r="N1240" i="4"/>
  <c r="M1240" i="4"/>
  <c r="L1240" i="4"/>
  <c r="K1240" i="4"/>
  <c r="G1240" i="6" s="1"/>
  <c r="J1240" i="4"/>
  <c r="I1240" i="4"/>
  <c r="O1239" i="4"/>
  <c r="K1239" i="6" s="1"/>
  <c r="N1239" i="4"/>
  <c r="M1239" i="4"/>
  <c r="L1239" i="4"/>
  <c r="I1239" i="6" s="1"/>
  <c r="K1239" i="4"/>
  <c r="J1239" i="4"/>
  <c r="I1239" i="4"/>
  <c r="E1239" i="6" s="1"/>
  <c r="O1238" i="4"/>
  <c r="N1238" i="4"/>
  <c r="M1238" i="4"/>
  <c r="L1238" i="4"/>
  <c r="K1238" i="4"/>
  <c r="J1238" i="4"/>
  <c r="I1238" i="4"/>
  <c r="O1237" i="4"/>
  <c r="K1237" i="6" s="1"/>
  <c r="N1237" i="4"/>
  <c r="J1237" i="6" s="1"/>
  <c r="B1237" i="8" s="1"/>
  <c r="M1237" i="4"/>
  <c r="H1237" i="6" s="1"/>
  <c r="L1237" i="4"/>
  <c r="K1237" i="4"/>
  <c r="G1237" i="6" s="1"/>
  <c r="J1237" i="4"/>
  <c r="F1237" i="6" s="1"/>
  <c r="I1237" i="4"/>
  <c r="E1237" i="6" s="1"/>
  <c r="O1236" i="4"/>
  <c r="N1236" i="4"/>
  <c r="M1236" i="4"/>
  <c r="H1236" i="6" s="1"/>
  <c r="L1236" i="4"/>
  <c r="K1236" i="4"/>
  <c r="J1236" i="4"/>
  <c r="F1236" i="6" s="1"/>
  <c r="I1236" i="4"/>
  <c r="O1235" i="4"/>
  <c r="N1235" i="4"/>
  <c r="J1235" i="6" s="1"/>
  <c r="M1235" i="4"/>
  <c r="L1235" i="4"/>
  <c r="K1235" i="4"/>
  <c r="J1235" i="4"/>
  <c r="I1235" i="4"/>
  <c r="E1235" i="6" s="1"/>
  <c r="O1234" i="4"/>
  <c r="K1234" i="6" s="1"/>
  <c r="N1234" i="4"/>
  <c r="M1234" i="4"/>
  <c r="H1234" i="6" s="1"/>
  <c r="L1234" i="4"/>
  <c r="I1234" i="6" s="1"/>
  <c r="K1234" i="4"/>
  <c r="G1234" i="6" s="1"/>
  <c r="J1234" i="4"/>
  <c r="F1234" i="6" s="1"/>
  <c r="I1234" i="4"/>
  <c r="E1234" i="6" s="1"/>
  <c r="O1233" i="4"/>
  <c r="K1233" i="6" s="1"/>
  <c r="N1233" i="4"/>
  <c r="M1233" i="4"/>
  <c r="H1233" i="6" s="1"/>
  <c r="L1233" i="4"/>
  <c r="K1233" i="4"/>
  <c r="G1233" i="6" s="1"/>
  <c r="J1233" i="4"/>
  <c r="I1233" i="4"/>
  <c r="O1232" i="4"/>
  <c r="N1232" i="4"/>
  <c r="J1232" i="6" s="1"/>
  <c r="M1232" i="4"/>
  <c r="L1232" i="4"/>
  <c r="K1232" i="4"/>
  <c r="G1232" i="6" s="1"/>
  <c r="J1232" i="4"/>
  <c r="I1232" i="4"/>
  <c r="O1231" i="4"/>
  <c r="K1231" i="6" s="1"/>
  <c r="N1231" i="4"/>
  <c r="M1231" i="4"/>
  <c r="L1231" i="4"/>
  <c r="I1231" i="6" s="1"/>
  <c r="K1231" i="4"/>
  <c r="J1231" i="4"/>
  <c r="I1231" i="4"/>
  <c r="E1231" i="6" s="1"/>
  <c r="O1230" i="4"/>
  <c r="N1230" i="4"/>
  <c r="J1230" i="6" s="1"/>
  <c r="M1230" i="4"/>
  <c r="L1230" i="4"/>
  <c r="K1230" i="4"/>
  <c r="G1230" i="6" s="1"/>
  <c r="J1230" i="4"/>
  <c r="I1230" i="4"/>
  <c r="O1229" i="4"/>
  <c r="K1229" i="6" s="1"/>
  <c r="N1229" i="4"/>
  <c r="J1229" i="6" s="1"/>
  <c r="B1229" i="8" s="1"/>
  <c r="M1229" i="4"/>
  <c r="H1229" i="6" s="1"/>
  <c r="L1229" i="4"/>
  <c r="K1229" i="4"/>
  <c r="G1229" i="6" s="1"/>
  <c r="J1229" i="4"/>
  <c r="F1229" i="6" s="1"/>
  <c r="I1229" i="4"/>
  <c r="E1229" i="6" s="1"/>
  <c r="O1228" i="4"/>
  <c r="N1228" i="4"/>
  <c r="M1228" i="4"/>
  <c r="H1228" i="6" s="1"/>
  <c r="L1228" i="4"/>
  <c r="K1228" i="4"/>
  <c r="J1228" i="4"/>
  <c r="I1228" i="4"/>
  <c r="O1227" i="4"/>
  <c r="N1227" i="4"/>
  <c r="J1227" i="6" s="1"/>
  <c r="M1227" i="4"/>
  <c r="L1227" i="4"/>
  <c r="K1227" i="4"/>
  <c r="J1227" i="4"/>
  <c r="I1227" i="4"/>
  <c r="O1226" i="4"/>
  <c r="K1226" i="6" s="1"/>
  <c r="N1226" i="4"/>
  <c r="M1226" i="4"/>
  <c r="H1226" i="6" s="1"/>
  <c r="L1226" i="4"/>
  <c r="I1226" i="6" s="1"/>
  <c r="K1226" i="4"/>
  <c r="G1226" i="6" s="1"/>
  <c r="J1226" i="4"/>
  <c r="F1226" i="6" s="1"/>
  <c r="I1226" i="4"/>
  <c r="E1226" i="6" s="1"/>
  <c r="O1225" i="4"/>
  <c r="K1225" i="6" s="1"/>
  <c r="N1225" i="4"/>
  <c r="M1225" i="4"/>
  <c r="H1225" i="6" s="1"/>
  <c r="L1225" i="4"/>
  <c r="K1225" i="4"/>
  <c r="G1225" i="6" s="1"/>
  <c r="J1225" i="4"/>
  <c r="I1225" i="4"/>
  <c r="O1224" i="4"/>
  <c r="K1224" i="6" s="1"/>
  <c r="N1224" i="4"/>
  <c r="J1224" i="6" s="1"/>
  <c r="B1224" i="8" s="1"/>
  <c r="M1224" i="4"/>
  <c r="L1224" i="4"/>
  <c r="K1224" i="4"/>
  <c r="G1224" i="6" s="1"/>
  <c r="J1224" i="4"/>
  <c r="I1224" i="4"/>
  <c r="E1224" i="6" s="1"/>
  <c r="O1223" i="4"/>
  <c r="K1223" i="6" s="1"/>
  <c r="N1223" i="4"/>
  <c r="M1223" i="4"/>
  <c r="L1223" i="4"/>
  <c r="I1223" i="6" s="1"/>
  <c r="K1223" i="4"/>
  <c r="J1223" i="4"/>
  <c r="I1223" i="4"/>
  <c r="E1223" i="6" s="1"/>
  <c r="O1222" i="4"/>
  <c r="N1222" i="4"/>
  <c r="J1222" i="6" s="1"/>
  <c r="M1222" i="4"/>
  <c r="L1222" i="4"/>
  <c r="I1222" i="6" s="1"/>
  <c r="K1222" i="4"/>
  <c r="G1222" i="6" s="1"/>
  <c r="J1222" i="4"/>
  <c r="I1222" i="4"/>
  <c r="O1221" i="4"/>
  <c r="K1221" i="6" s="1"/>
  <c r="N1221" i="4"/>
  <c r="J1221" i="6" s="1"/>
  <c r="B1221" i="8" s="1"/>
  <c r="M1221" i="4"/>
  <c r="H1221" i="6" s="1"/>
  <c r="L1221" i="4"/>
  <c r="K1221" i="4"/>
  <c r="G1221" i="6" s="1"/>
  <c r="J1221" i="4"/>
  <c r="F1221" i="6" s="1"/>
  <c r="I1221" i="4"/>
  <c r="E1221" i="6" s="1"/>
  <c r="O1220" i="4"/>
  <c r="K1220" i="6" s="1"/>
  <c r="N1220" i="4"/>
  <c r="M1220" i="4"/>
  <c r="H1220" i="6" s="1"/>
  <c r="L1220" i="4"/>
  <c r="K1220" i="4"/>
  <c r="G1220" i="6" s="1"/>
  <c r="J1220" i="4"/>
  <c r="F1220" i="6" s="1"/>
  <c r="I1220" i="4"/>
  <c r="O1219" i="4"/>
  <c r="N1219" i="4"/>
  <c r="M1219" i="4"/>
  <c r="L1219" i="4"/>
  <c r="I1219" i="6" s="1"/>
  <c r="K1219" i="4"/>
  <c r="G1219" i="6" s="1"/>
  <c r="J1219" i="4"/>
  <c r="F1219" i="6" s="1"/>
  <c r="I1219" i="4"/>
  <c r="O1218" i="4"/>
  <c r="K1218" i="6" s="1"/>
  <c r="N1218" i="4"/>
  <c r="M1218" i="4"/>
  <c r="H1218" i="6" s="1"/>
  <c r="L1218" i="4"/>
  <c r="I1218" i="6" s="1"/>
  <c r="K1218" i="4"/>
  <c r="G1218" i="6" s="1"/>
  <c r="J1218" i="4"/>
  <c r="F1218" i="6" s="1"/>
  <c r="I1218" i="4"/>
  <c r="E1218" i="6" s="1"/>
  <c r="O1217" i="4"/>
  <c r="K1217" i="6" s="1"/>
  <c r="N1217" i="4"/>
  <c r="M1217" i="4"/>
  <c r="H1217" i="6" s="1"/>
  <c r="L1217" i="4"/>
  <c r="K1217" i="4"/>
  <c r="G1217" i="6" s="1"/>
  <c r="J1217" i="4"/>
  <c r="I1217" i="4"/>
  <c r="O1216" i="4"/>
  <c r="K1216" i="6" s="1"/>
  <c r="N1216" i="4"/>
  <c r="J1216" i="6" s="1"/>
  <c r="B1216" i="8" s="1"/>
  <c r="M1216" i="4"/>
  <c r="L1216" i="4"/>
  <c r="K1216" i="4"/>
  <c r="G1216" i="6" s="1"/>
  <c r="J1216" i="4"/>
  <c r="I1216" i="4"/>
  <c r="E1216" i="6" s="1"/>
  <c r="O1215" i="4"/>
  <c r="K1215" i="6" s="1"/>
  <c r="N1215" i="4"/>
  <c r="M1215" i="4"/>
  <c r="L1215" i="4"/>
  <c r="I1215" i="6" s="1"/>
  <c r="K1215" i="4"/>
  <c r="J1215" i="4"/>
  <c r="I1215" i="4"/>
  <c r="E1215" i="6" s="1"/>
  <c r="O1214" i="4"/>
  <c r="N1214" i="4"/>
  <c r="J1214" i="6" s="1"/>
  <c r="M1214" i="4"/>
  <c r="L1214" i="4"/>
  <c r="I1214" i="6" s="1"/>
  <c r="K1214" i="4"/>
  <c r="G1214" i="6" s="1"/>
  <c r="J1214" i="4"/>
  <c r="I1214" i="4"/>
  <c r="O1213" i="4"/>
  <c r="K1213" i="6" s="1"/>
  <c r="N1213" i="4"/>
  <c r="J1213" i="6" s="1"/>
  <c r="B1213" i="8" s="1"/>
  <c r="M1213" i="4"/>
  <c r="H1213" i="6" s="1"/>
  <c r="L1213" i="4"/>
  <c r="K1213" i="4"/>
  <c r="G1213" i="6" s="1"/>
  <c r="J1213" i="4"/>
  <c r="F1213" i="6" s="1"/>
  <c r="I1213" i="4"/>
  <c r="E1213" i="6" s="1"/>
  <c r="O1212" i="4"/>
  <c r="K1212" i="6" s="1"/>
  <c r="N1212" i="4"/>
  <c r="M1212" i="4"/>
  <c r="H1212" i="6" s="1"/>
  <c r="L1212" i="4"/>
  <c r="K1212" i="4"/>
  <c r="G1212" i="6" s="1"/>
  <c r="J1212" i="4"/>
  <c r="F1212" i="6" s="1"/>
  <c r="I1212" i="4"/>
  <c r="O1211" i="4"/>
  <c r="N1211" i="4"/>
  <c r="M1211" i="4"/>
  <c r="L1211" i="4"/>
  <c r="I1211" i="6" s="1"/>
  <c r="K1211" i="4"/>
  <c r="G1211" i="6" s="1"/>
  <c r="J1211" i="4"/>
  <c r="F1211" i="6" s="1"/>
  <c r="I1211" i="4"/>
  <c r="O1210" i="4"/>
  <c r="K1210" i="6" s="1"/>
  <c r="N1210" i="4"/>
  <c r="M1210" i="4"/>
  <c r="H1210" i="6" s="1"/>
  <c r="L1210" i="4"/>
  <c r="I1210" i="6" s="1"/>
  <c r="K1210" i="4"/>
  <c r="G1210" i="6" s="1"/>
  <c r="J1210" i="4"/>
  <c r="F1210" i="6" s="1"/>
  <c r="I1210" i="4"/>
  <c r="E1210" i="6" s="1"/>
  <c r="O1209" i="4"/>
  <c r="K1209" i="6" s="1"/>
  <c r="N1209" i="4"/>
  <c r="M1209" i="4"/>
  <c r="H1209" i="6" s="1"/>
  <c r="L1209" i="4"/>
  <c r="K1209" i="4"/>
  <c r="G1209" i="6" s="1"/>
  <c r="J1209" i="4"/>
  <c r="I1209" i="4"/>
  <c r="O1208" i="4"/>
  <c r="K1208" i="6" s="1"/>
  <c r="N1208" i="4"/>
  <c r="J1208" i="6" s="1"/>
  <c r="B1208" i="8" s="1"/>
  <c r="M1208" i="4"/>
  <c r="L1208" i="4"/>
  <c r="K1208" i="4"/>
  <c r="G1208" i="6" s="1"/>
  <c r="J1208" i="4"/>
  <c r="I1208" i="4"/>
  <c r="E1208" i="6" s="1"/>
  <c r="O1207" i="4"/>
  <c r="K1207" i="6" s="1"/>
  <c r="N1207" i="4"/>
  <c r="M1207" i="4"/>
  <c r="L1207" i="4"/>
  <c r="I1207" i="6" s="1"/>
  <c r="K1207" i="4"/>
  <c r="J1207" i="4"/>
  <c r="I1207" i="4"/>
  <c r="E1207" i="6" s="1"/>
  <c r="O1206" i="4"/>
  <c r="N1206" i="4"/>
  <c r="J1206" i="6" s="1"/>
  <c r="M1206" i="4"/>
  <c r="L1206" i="4"/>
  <c r="I1206" i="6" s="1"/>
  <c r="K1206" i="4"/>
  <c r="G1206" i="6" s="1"/>
  <c r="J1206" i="4"/>
  <c r="I1206" i="4"/>
  <c r="O1205" i="4"/>
  <c r="K1205" i="6" s="1"/>
  <c r="N1205" i="4"/>
  <c r="J1205" i="6" s="1"/>
  <c r="B1205" i="8" s="1"/>
  <c r="M1205" i="4"/>
  <c r="H1205" i="6" s="1"/>
  <c r="L1205" i="4"/>
  <c r="K1205" i="4"/>
  <c r="G1205" i="6" s="1"/>
  <c r="J1205" i="4"/>
  <c r="F1205" i="6" s="1"/>
  <c r="I1205" i="4"/>
  <c r="E1205" i="6" s="1"/>
  <c r="O1204" i="4"/>
  <c r="K1204" i="6" s="1"/>
  <c r="N1204" i="4"/>
  <c r="M1204" i="4"/>
  <c r="H1204" i="6" s="1"/>
  <c r="L1204" i="4"/>
  <c r="K1204" i="4"/>
  <c r="G1204" i="6" s="1"/>
  <c r="J1204" i="4"/>
  <c r="F1204" i="6" s="1"/>
  <c r="I1204" i="4"/>
  <c r="O1203" i="4"/>
  <c r="N1203" i="4"/>
  <c r="M1203" i="4"/>
  <c r="L1203" i="4"/>
  <c r="I1203" i="6" s="1"/>
  <c r="K1203" i="4"/>
  <c r="G1203" i="6" s="1"/>
  <c r="J1203" i="4"/>
  <c r="F1203" i="6" s="1"/>
  <c r="I1203" i="4"/>
  <c r="O1202" i="4"/>
  <c r="K1202" i="6" s="1"/>
  <c r="N1202" i="4"/>
  <c r="M1202" i="4"/>
  <c r="H1202" i="6" s="1"/>
  <c r="L1202" i="4"/>
  <c r="I1202" i="6" s="1"/>
  <c r="K1202" i="4"/>
  <c r="G1202" i="6" s="1"/>
  <c r="J1202" i="4"/>
  <c r="F1202" i="6" s="1"/>
  <c r="I1202" i="4"/>
  <c r="E1202" i="6" s="1"/>
  <c r="O1201" i="4"/>
  <c r="K1201" i="6" s="1"/>
  <c r="N1201" i="4"/>
  <c r="M1201" i="4"/>
  <c r="H1201" i="6" s="1"/>
  <c r="L1201" i="4"/>
  <c r="K1201" i="4"/>
  <c r="G1201" i="6" s="1"/>
  <c r="J1201" i="4"/>
  <c r="I1201" i="4"/>
  <c r="O1200" i="4"/>
  <c r="K1200" i="6" s="1"/>
  <c r="N1200" i="4"/>
  <c r="J1200" i="6" s="1"/>
  <c r="B1200" i="8" s="1"/>
  <c r="M1200" i="4"/>
  <c r="L1200" i="4"/>
  <c r="K1200" i="4"/>
  <c r="G1200" i="6" s="1"/>
  <c r="J1200" i="4"/>
  <c r="I1200" i="4"/>
  <c r="E1200" i="6" s="1"/>
  <c r="O1199" i="4"/>
  <c r="K1199" i="6" s="1"/>
  <c r="N1199" i="4"/>
  <c r="M1199" i="4"/>
  <c r="L1199" i="4"/>
  <c r="I1199" i="6" s="1"/>
  <c r="K1199" i="4"/>
  <c r="J1199" i="4"/>
  <c r="I1199" i="4"/>
  <c r="E1199" i="6" s="1"/>
  <c r="O1198" i="4"/>
  <c r="N1198" i="4"/>
  <c r="J1198" i="6" s="1"/>
  <c r="M1198" i="4"/>
  <c r="L1198" i="4"/>
  <c r="I1198" i="6" s="1"/>
  <c r="K1198" i="4"/>
  <c r="G1198" i="6" s="1"/>
  <c r="J1198" i="4"/>
  <c r="I1198" i="4"/>
  <c r="O1197" i="4"/>
  <c r="K1197" i="6" s="1"/>
  <c r="N1197" i="4"/>
  <c r="J1197" i="6" s="1"/>
  <c r="B1197" i="8" s="1"/>
  <c r="M1197" i="4"/>
  <c r="H1197" i="6" s="1"/>
  <c r="L1197" i="4"/>
  <c r="K1197" i="4"/>
  <c r="G1197" i="6" s="1"/>
  <c r="J1197" i="4"/>
  <c r="F1197" i="6" s="1"/>
  <c r="I1197" i="4"/>
  <c r="E1197" i="6" s="1"/>
  <c r="O1196" i="4"/>
  <c r="K1196" i="6" s="1"/>
  <c r="N1196" i="4"/>
  <c r="M1196" i="4"/>
  <c r="H1196" i="6" s="1"/>
  <c r="L1196" i="4"/>
  <c r="K1196" i="4"/>
  <c r="G1196" i="6" s="1"/>
  <c r="J1196" i="4"/>
  <c r="F1196" i="6" s="1"/>
  <c r="I1196" i="4"/>
  <c r="O1195" i="4"/>
  <c r="N1195" i="4"/>
  <c r="M1195" i="4"/>
  <c r="L1195" i="4"/>
  <c r="I1195" i="6" s="1"/>
  <c r="K1195" i="4"/>
  <c r="G1195" i="6" s="1"/>
  <c r="J1195" i="4"/>
  <c r="F1195" i="6" s="1"/>
  <c r="I1195" i="4"/>
  <c r="O1194" i="4"/>
  <c r="K1194" i="6" s="1"/>
  <c r="N1194" i="4"/>
  <c r="M1194" i="4"/>
  <c r="H1194" i="6" s="1"/>
  <c r="L1194" i="4"/>
  <c r="I1194" i="6" s="1"/>
  <c r="K1194" i="4"/>
  <c r="G1194" i="6" s="1"/>
  <c r="J1194" i="4"/>
  <c r="F1194" i="6" s="1"/>
  <c r="I1194" i="4"/>
  <c r="E1194" i="6" s="1"/>
  <c r="O1193" i="4"/>
  <c r="K1193" i="6" s="1"/>
  <c r="N1193" i="4"/>
  <c r="M1193" i="4"/>
  <c r="H1193" i="6" s="1"/>
  <c r="L1193" i="4"/>
  <c r="K1193" i="4"/>
  <c r="G1193" i="6" s="1"/>
  <c r="J1193" i="4"/>
  <c r="I1193" i="4"/>
  <c r="O1192" i="4"/>
  <c r="K1192" i="6" s="1"/>
  <c r="N1192" i="4"/>
  <c r="J1192" i="6" s="1"/>
  <c r="B1192" i="8" s="1"/>
  <c r="M1192" i="4"/>
  <c r="L1192" i="4"/>
  <c r="K1192" i="4"/>
  <c r="G1192" i="6" s="1"/>
  <c r="J1192" i="4"/>
  <c r="I1192" i="4"/>
  <c r="E1192" i="6" s="1"/>
  <c r="O1191" i="4"/>
  <c r="K1191" i="6" s="1"/>
  <c r="N1191" i="4"/>
  <c r="M1191" i="4"/>
  <c r="L1191" i="4"/>
  <c r="I1191" i="6" s="1"/>
  <c r="K1191" i="4"/>
  <c r="J1191" i="4"/>
  <c r="I1191" i="4"/>
  <c r="E1191" i="6" s="1"/>
  <c r="O1190" i="4"/>
  <c r="N1190" i="4"/>
  <c r="J1190" i="6" s="1"/>
  <c r="M1190" i="4"/>
  <c r="L1190" i="4"/>
  <c r="I1190" i="6" s="1"/>
  <c r="K1190" i="4"/>
  <c r="G1190" i="6" s="1"/>
  <c r="J1190" i="4"/>
  <c r="I1190" i="4"/>
  <c r="O1189" i="4"/>
  <c r="K1189" i="6" s="1"/>
  <c r="N1189" i="4"/>
  <c r="J1189" i="6" s="1"/>
  <c r="B1189" i="8" s="1"/>
  <c r="M1189" i="4"/>
  <c r="H1189" i="6" s="1"/>
  <c r="L1189" i="4"/>
  <c r="K1189" i="4"/>
  <c r="G1189" i="6" s="1"/>
  <c r="J1189" i="4"/>
  <c r="F1189" i="6" s="1"/>
  <c r="I1189" i="4"/>
  <c r="E1189" i="6" s="1"/>
  <c r="O1188" i="4"/>
  <c r="K1188" i="6" s="1"/>
  <c r="N1188" i="4"/>
  <c r="M1188" i="4"/>
  <c r="H1188" i="6" s="1"/>
  <c r="L1188" i="4"/>
  <c r="K1188" i="4"/>
  <c r="G1188" i="6" s="1"/>
  <c r="J1188" i="4"/>
  <c r="F1188" i="6" s="1"/>
  <c r="I1188" i="4"/>
  <c r="O1187" i="4"/>
  <c r="N1187" i="4"/>
  <c r="J1187" i="6" s="1"/>
  <c r="M1187" i="4"/>
  <c r="L1187" i="4"/>
  <c r="I1187" i="6" s="1"/>
  <c r="K1187" i="4"/>
  <c r="G1187" i="6" s="1"/>
  <c r="J1187" i="4"/>
  <c r="F1187" i="6" s="1"/>
  <c r="I1187" i="4"/>
  <c r="O1186" i="4"/>
  <c r="K1186" i="6" s="1"/>
  <c r="N1186" i="4"/>
  <c r="M1186" i="4"/>
  <c r="H1186" i="6" s="1"/>
  <c r="L1186" i="4"/>
  <c r="I1186" i="6" s="1"/>
  <c r="K1186" i="4"/>
  <c r="G1186" i="6" s="1"/>
  <c r="J1186" i="4"/>
  <c r="F1186" i="6" s="1"/>
  <c r="I1186" i="4"/>
  <c r="E1186" i="6" s="1"/>
  <c r="O1185" i="4"/>
  <c r="K1185" i="6" s="1"/>
  <c r="N1185" i="4"/>
  <c r="M1185" i="4"/>
  <c r="H1185" i="6" s="1"/>
  <c r="L1185" i="4"/>
  <c r="K1185" i="4"/>
  <c r="G1185" i="6" s="1"/>
  <c r="J1185" i="4"/>
  <c r="I1185" i="4"/>
  <c r="O1184" i="4"/>
  <c r="K1184" i="6" s="1"/>
  <c r="N1184" i="4"/>
  <c r="J1184" i="6" s="1"/>
  <c r="B1184" i="8" s="1"/>
  <c r="M1184" i="4"/>
  <c r="L1184" i="4"/>
  <c r="K1184" i="4"/>
  <c r="G1184" i="6" s="1"/>
  <c r="J1184" i="4"/>
  <c r="I1184" i="4"/>
  <c r="E1184" i="6" s="1"/>
  <c r="O1183" i="4"/>
  <c r="K1183" i="6" s="1"/>
  <c r="N1183" i="4"/>
  <c r="J1183" i="6" s="1"/>
  <c r="M1183" i="4"/>
  <c r="L1183" i="4"/>
  <c r="I1183" i="6" s="1"/>
  <c r="K1183" i="4"/>
  <c r="J1183" i="4"/>
  <c r="I1183" i="4"/>
  <c r="E1183" i="6" s="1"/>
  <c r="O1182" i="4"/>
  <c r="N1182" i="4"/>
  <c r="J1182" i="6" s="1"/>
  <c r="M1182" i="4"/>
  <c r="L1182" i="4"/>
  <c r="I1182" i="6" s="1"/>
  <c r="K1182" i="4"/>
  <c r="G1182" i="6" s="1"/>
  <c r="J1182" i="4"/>
  <c r="I1182" i="4"/>
  <c r="O1181" i="4"/>
  <c r="K1181" i="6" s="1"/>
  <c r="N1181" i="4"/>
  <c r="J1181" i="6" s="1"/>
  <c r="B1181" i="8" s="1"/>
  <c r="M1181" i="4"/>
  <c r="H1181" i="6" s="1"/>
  <c r="L1181" i="4"/>
  <c r="K1181" i="4"/>
  <c r="G1181" i="6" s="1"/>
  <c r="J1181" i="4"/>
  <c r="F1181" i="6" s="1"/>
  <c r="I1181" i="4"/>
  <c r="E1181" i="6" s="1"/>
  <c r="O1180" i="4"/>
  <c r="K1180" i="6" s="1"/>
  <c r="N1180" i="4"/>
  <c r="M1180" i="4"/>
  <c r="H1180" i="6" s="1"/>
  <c r="L1180" i="4"/>
  <c r="K1180" i="4"/>
  <c r="G1180" i="6" s="1"/>
  <c r="J1180" i="4"/>
  <c r="F1180" i="6" s="1"/>
  <c r="I1180" i="4"/>
  <c r="O1179" i="4"/>
  <c r="N1179" i="4"/>
  <c r="J1179" i="6" s="1"/>
  <c r="M1179" i="4"/>
  <c r="L1179" i="4"/>
  <c r="I1179" i="6" s="1"/>
  <c r="K1179" i="4"/>
  <c r="G1179" i="6" s="1"/>
  <c r="J1179" i="4"/>
  <c r="F1179" i="6" s="1"/>
  <c r="I1179" i="4"/>
  <c r="O1178" i="4"/>
  <c r="K1178" i="6" s="1"/>
  <c r="N1178" i="4"/>
  <c r="M1178" i="4"/>
  <c r="H1178" i="6" s="1"/>
  <c r="L1178" i="4"/>
  <c r="I1178" i="6" s="1"/>
  <c r="K1178" i="4"/>
  <c r="G1178" i="6" s="1"/>
  <c r="J1178" i="4"/>
  <c r="F1178" i="6" s="1"/>
  <c r="I1178" i="4"/>
  <c r="E1178" i="6" s="1"/>
  <c r="O1177" i="4"/>
  <c r="K1177" i="6" s="1"/>
  <c r="N1177" i="4"/>
  <c r="M1177" i="4"/>
  <c r="H1177" i="6" s="1"/>
  <c r="L1177" i="4"/>
  <c r="K1177" i="4"/>
  <c r="G1177" i="6" s="1"/>
  <c r="J1177" i="4"/>
  <c r="I1177" i="4"/>
  <c r="O1176" i="4"/>
  <c r="K1176" i="6" s="1"/>
  <c r="N1176" i="4"/>
  <c r="J1176" i="6" s="1"/>
  <c r="B1176" i="8" s="1"/>
  <c r="M1176" i="4"/>
  <c r="L1176" i="4"/>
  <c r="K1176" i="4"/>
  <c r="G1176" i="6" s="1"/>
  <c r="J1176" i="4"/>
  <c r="I1176" i="4"/>
  <c r="E1176" i="6" s="1"/>
  <c r="O1175" i="4"/>
  <c r="K1175" i="6" s="1"/>
  <c r="N1175" i="4"/>
  <c r="J1175" i="6" s="1"/>
  <c r="M1175" i="4"/>
  <c r="L1175" i="4"/>
  <c r="I1175" i="6" s="1"/>
  <c r="K1175" i="4"/>
  <c r="J1175" i="4"/>
  <c r="I1175" i="4"/>
  <c r="E1175" i="6" s="1"/>
  <c r="O1174" i="4"/>
  <c r="N1174" i="4"/>
  <c r="J1174" i="6" s="1"/>
  <c r="M1174" i="4"/>
  <c r="L1174" i="4"/>
  <c r="I1174" i="6" s="1"/>
  <c r="K1174" i="4"/>
  <c r="G1174" i="6" s="1"/>
  <c r="J1174" i="4"/>
  <c r="I1174" i="4"/>
  <c r="O1173" i="4"/>
  <c r="K1173" i="6" s="1"/>
  <c r="N1173" i="4"/>
  <c r="J1173" i="6" s="1"/>
  <c r="B1173" i="8" s="1"/>
  <c r="M1173" i="4"/>
  <c r="H1173" i="6" s="1"/>
  <c r="L1173" i="4"/>
  <c r="K1173" i="4"/>
  <c r="G1173" i="6" s="1"/>
  <c r="J1173" i="4"/>
  <c r="F1173" i="6" s="1"/>
  <c r="I1173" i="4"/>
  <c r="E1173" i="6" s="1"/>
  <c r="O1172" i="4"/>
  <c r="K1172" i="6" s="1"/>
  <c r="N1172" i="4"/>
  <c r="M1172" i="4"/>
  <c r="H1172" i="6" s="1"/>
  <c r="L1172" i="4"/>
  <c r="K1172" i="4"/>
  <c r="G1172" i="6" s="1"/>
  <c r="J1172" i="4"/>
  <c r="F1172" i="6" s="1"/>
  <c r="I1172" i="4"/>
  <c r="O1171" i="4"/>
  <c r="N1171" i="4"/>
  <c r="J1171" i="6" s="1"/>
  <c r="M1171" i="4"/>
  <c r="L1171" i="4"/>
  <c r="I1171" i="6" s="1"/>
  <c r="K1171" i="4"/>
  <c r="G1171" i="6" s="1"/>
  <c r="J1171" i="4"/>
  <c r="F1171" i="6" s="1"/>
  <c r="I1171" i="4"/>
  <c r="O1170" i="4"/>
  <c r="K1170" i="6" s="1"/>
  <c r="N1170" i="4"/>
  <c r="M1170" i="4"/>
  <c r="H1170" i="6" s="1"/>
  <c r="L1170" i="4"/>
  <c r="I1170" i="6" s="1"/>
  <c r="K1170" i="4"/>
  <c r="G1170" i="6" s="1"/>
  <c r="J1170" i="4"/>
  <c r="F1170" i="6" s="1"/>
  <c r="I1170" i="4"/>
  <c r="E1170" i="6" s="1"/>
  <c r="O1169" i="4"/>
  <c r="K1169" i="6" s="1"/>
  <c r="N1169" i="4"/>
  <c r="M1169" i="4"/>
  <c r="H1169" i="6" s="1"/>
  <c r="L1169" i="4"/>
  <c r="K1169" i="4"/>
  <c r="G1169" i="6" s="1"/>
  <c r="J1169" i="4"/>
  <c r="I1169" i="4"/>
  <c r="O1168" i="4"/>
  <c r="K1168" i="6" s="1"/>
  <c r="N1168" i="4"/>
  <c r="J1168" i="6" s="1"/>
  <c r="B1168" i="8" s="1"/>
  <c r="M1168" i="4"/>
  <c r="L1168" i="4"/>
  <c r="K1168" i="4"/>
  <c r="G1168" i="6" s="1"/>
  <c r="J1168" i="4"/>
  <c r="I1168" i="4"/>
  <c r="E1168" i="6" s="1"/>
  <c r="O1167" i="4"/>
  <c r="K1167" i="6" s="1"/>
  <c r="N1167" i="4"/>
  <c r="J1167" i="6" s="1"/>
  <c r="M1167" i="4"/>
  <c r="L1167" i="4"/>
  <c r="I1167" i="6" s="1"/>
  <c r="K1167" i="4"/>
  <c r="J1167" i="4"/>
  <c r="I1167" i="4"/>
  <c r="E1167" i="6" s="1"/>
  <c r="O1166" i="4"/>
  <c r="N1166" i="4"/>
  <c r="J1166" i="6" s="1"/>
  <c r="M1166" i="4"/>
  <c r="L1166" i="4"/>
  <c r="I1166" i="6" s="1"/>
  <c r="K1166" i="4"/>
  <c r="G1166" i="6" s="1"/>
  <c r="J1166" i="4"/>
  <c r="I1166" i="4"/>
  <c r="O1165" i="4"/>
  <c r="K1165" i="6" s="1"/>
  <c r="N1165" i="4"/>
  <c r="J1165" i="6" s="1"/>
  <c r="B1165" i="8" s="1"/>
  <c r="M1165" i="4"/>
  <c r="H1165" i="6" s="1"/>
  <c r="L1165" i="4"/>
  <c r="K1165" i="4"/>
  <c r="G1165" i="6" s="1"/>
  <c r="J1165" i="4"/>
  <c r="F1165" i="6" s="1"/>
  <c r="I1165" i="4"/>
  <c r="E1165" i="6" s="1"/>
  <c r="O1164" i="4"/>
  <c r="K1164" i="6" s="1"/>
  <c r="N1164" i="4"/>
  <c r="M1164" i="4"/>
  <c r="H1164" i="6" s="1"/>
  <c r="L1164" i="4"/>
  <c r="K1164" i="4"/>
  <c r="G1164" i="6" s="1"/>
  <c r="J1164" i="4"/>
  <c r="F1164" i="6" s="1"/>
  <c r="I1164" i="4"/>
  <c r="O1163" i="4"/>
  <c r="N1163" i="4"/>
  <c r="J1163" i="6" s="1"/>
  <c r="M1163" i="4"/>
  <c r="L1163" i="4"/>
  <c r="I1163" i="6" s="1"/>
  <c r="K1163" i="4"/>
  <c r="G1163" i="6" s="1"/>
  <c r="J1163" i="4"/>
  <c r="F1163" i="6" s="1"/>
  <c r="I1163" i="4"/>
  <c r="O1162" i="4"/>
  <c r="K1162" i="6" s="1"/>
  <c r="N1162" i="4"/>
  <c r="M1162" i="4"/>
  <c r="H1162" i="6" s="1"/>
  <c r="L1162" i="4"/>
  <c r="I1162" i="6" s="1"/>
  <c r="K1162" i="4"/>
  <c r="G1162" i="6" s="1"/>
  <c r="J1162" i="4"/>
  <c r="F1162" i="6" s="1"/>
  <c r="I1162" i="4"/>
  <c r="E1162" i="6" s="1"/>
  <c r="O1161" i="4"/>
  <c r="K1161" i="6" s="1"/>
  <c r="N1161" i="4"/>
  <c r="M1161" i="4"/>
  <c r="H1161" i="6" s="1"/>
  <c r="L1161" i="4"/>
  <c r="K1161" i="4"/>
  <c r="G1161" i="6" s="1"/>
  <c r="J1161" i="4"/>
  <c r="I1161" i="4"/>
  <c r="O1160" i="4"/>
  <c r="K1160" i="6" s="1"/>
  <c r="N1160" i="4"/>
  <c r="J1160" i="6" s="1"/>
  <c r="B1160" i="8" s="1"/>
  <c r="M1160" i="4"/>
  <c r="L1160" i="4"/>
  <c r="K1160" i="4"/>
  <c r="G1160" i="6" s="1"/>
  <c r="J1160" i="4"/>
  <c r="I1160" i="4"/>
  <c r="E1160" i="6" s="1"/>
  <c r="O1159" i="4"/>
  <c r="K1159" i="6" s="1"/>
  <c r="N1159" i="4"/>
  <c r="J1159" i="6" s="1"/>
  <c r="M1159" i="4"/>
  <c r="L1159" i="4"/>
  <c r="I1159" i="6" s="1"/>
  <c r="K1159" i="4"/>
  <c r="J1159" i="4"/>
  <c r="I1159" i="4"/>
  <c r="E1159" i="6" s="1"/>
  <c r="O1158" i="4"/>
  <c r="N1158" i="4"/>
  <c r="J1158" i="6" s="1"/>
  <c r="M1158" i="4"/>
  <c r="L1158" i="4"/>
  <c r="I1158" i="6" s="1"/>
  <c r="K1158" i="4"/>
  <c r="G1158" i="6" s="1"/>
  <c r="J1158" i="4"/>
  <c r="I1158" i="4"/>
  <c r="O1157" i="4"/>
  <c r="K1157" i="6" s="1"/>
  <c r="N1157" i="4"/>
  <c r="J1157" i="6" s="1"/>
  <c r="B1157" i="8" s="1"/>
  <c r="M1157" i="4"/>
  <c r="H1157" i="6" s="1"/>
  <c r="L1157" i="4"/>
  <c r="K1157" i="4"/>
  <c r="G1157" i="6" s="1"/>
  <c r="J1157" i="4"/>
  <c r="F1157" i="6" s="1"/>
  <c r="I1157" i="4"/>
  <c r="E1157" i="6" s="1"/>
  <c r="O1156" i="4"/>
  <c r="K1156" i="6" s="1"/>
  <c r="N1156" i="4"/>
  <c r="M1156" i="4"/>
  <c r="H1156" i="6" s="1"/>
  <c r="L1156" i="4"/>
  <c r="K1156" i="4"/>
  <c r="G1156" i="6" s="1"/>
  <c r="J1156" i="4"/>
  <c r="F1156" i="6" s="1"/>
  <c r="I1156" i="4"/>
  <c r="O1155" i="4"/>
  <c r="N1155" i="4"/>
  <c r="J1155" i="6" s="1"/>
  <c r="M1155" i="4"/>
  <c r="L1155" i="4"/>
  <c r="I1155" i="6" s="1"/>
  <c r="K1155" i="4"/>
  <c r="G1155" i="6" s="1"/>
  <c r="J1155" i="4"/>
  <c r="F1155" i="6" s="1"/>
  <c r="I1155" i="4"/>
  <c r="O1154" i="4"/>
  <c r="K1154" i="6" s="1"/>
  <c r="N1154" i="4"/>
  <c r="M1154" i="4"/>
  <c r="H1154" i="6" s="1"/>
  <c r="L1154" i="4"/>
  <c r="I1154" i="6" s="1"/>
  <c r="K1154" i="4"/>
  <c r="G1154" i="6" s="1"/>
  <c r="J1154" i="4"/>
  <c r="F1154" i="6" s="1"/>
  <c r="I1154" i="4"/>
  <c r="E1154" i="6" s="1"/>
  <c r="O1153" i="4"/>
  <c r="K1153" i="6" s="1"/>
  <c r="N1153" i="4"/>
  <c r="M1153" i="4"/>
  <c r="H1153" i="6" s="1"/>
  <c r="L1153" i="4"/>
  <c r="K1153" i="4"/>
  <c r="G1153" i="6" s="1"/>
  <c r="J1153" i="4"/>
  <c r="I1153" i="4"/>
  <c r="O1152" i="4"/>
  <c r="K1152" i="6" s="1"/>
  <c r="N1152" i="4"/>
  <c r="J1152" i="6" s="1"/>
  <c r="B1152" i="8" s="1"/>
  <c r="M1152" i="4"/>
  <c r="L1152" i="4"/>
  <c r="K1152" i="4"/>
  <c r="G1152" i="6" s="1"/>
  <c r="J1152" i="4"/>
  <c r="I1152" i="4"/>
  <c r="E1152" i="6" s="1"/>
  <c r="O1151" i="4"/>
  <c r="K1151" i="6" s="1"/>
  <c r="N1151" i="4"/>
  <c r="J1151" i="6" s="1"/>
  <c r="M1151" i="4"/>
  <c r="L1151" i="4"/>
  <c r="I1151" i="6" s="1"/>
  <c r="K1151" i="4"/>
  <c r="J1151" i="4"/>
  <c r="I1151" i="4"/>
  <c r="E1151" i="6" s="1"/>
  <c r="O1150" i="4"/>
  <c r="N1150" i="4"/>
  <c r="J1150" i="6" s="1"/>
  <c r="M1150" i="4"/>
  <c r="L1150" i="4"/>
  <c r="I1150" i="6" s="1"/>
  <c r="K1150" i="4"/>
  <c r="G1150" i="6" s="1"/>
  <c r="J1150" i="4"/>
  <c r="I1150" i="4"/>
  <c r="O1149" i="4"/>
  <c r="K1149" i="6" s="1"/>
  <c r="N1149" i="4"/>
  <c r="J1149" i="6" s="1"/>
  <c r="B1149" i="8" s="1"/>
  <c r="M1149" i="4"/>
  <c r="H1149" i="6" s="1"/>
  <c r="L1149" i="4"/>
  <c r="K1149" i="4"/>
  <c r="G1149" i="6" s="1"/>
  <c r="J1149" i="4"/>
  <c r="F1149" i="6" s="1"/>
  <c r="I1149" i="4"/>
  <c r="E1149" i="6" s="1"/>
  <c r="O1148" i="4"/>
  <c r="K1148" i="6" s="1"/>
  <c r="N1148" i="4"/>
  <c r="M1148" i="4"/>
  <c r="H1148" i="6" s="1"/>
  <c r="L1148" i="4"/>
  <c r="K1148" i="4"/>
  <c r="G1148" i="6" s="1"/>
  <c r="J1148" i="4"/>
  <c r="F1148" i="6" s="1"/>
  <c r="I1148" i="4"/>
  <c r="O1147" i="4"/>
  <c r="N1147" i="4"/>
  <c r="J1147" i="6" s="1"/>
  <c r="M1147" i="4"/>
  <c r="L1147" i="4"/>
  <c r="I1147" i="6" s="1"/>
  <c r="K1147" i="4"/>
  <c r="G1147" i="6" s="1"/>
  <c r="J1147" i="4"/>
  <c r="F1147" i="6" s="1"/>
  <c r="I1147" i="4"/>
  <c r="O1146" i="4"/>
  <c r="K1146" i="6" s="1"/>
  <c r="N1146" i="4"/>
  <c r="M1146" i="4"/>
  <c r="H1146" i="6" s="1"/>
  <c r="L1146" i="4"/>
  <c r="I1146" i="6" s="1"/>
  <c r="K1146" i="4"/>
  <c r="G1146" i="6" s="1"/>
  <c r="J1146" i="4"/>
  <c r="F1146" i="6" s="1"/>
  <c r="I1146" i="4"/>
  <c r="E1146" i="6" s="1"/>
  <c r="O1145" i="4"/>
  <c r="N1145" i="4"/>
  <c r="M1145" i="4"/>
  <c r="L1145" i="4"/>
  <c r="K1145" i="4"/>
  <c r="J1145" i="4"/>
  <c r="I1145" i="4"/>
  <c r="O1144" i="4"/>
  <c r="K1144" i="6" s="1"/>
  <c r="N1144" i="4"/>
  <c r="M1144" i="4"/>
  <c r="L1144" i="4"/>
  <c r="I1144" i="6" s="1"/>
  <c r="K1144" i="4"/>
  <c r="G1144" i="6" s="1"/>
  <c r="J1144" i="4"/>
  <c r="I1144" i="4"/>
  <c r="E1144" i="6" s="1"/>
  <c r="O1143" i="4"/>
  <c r="N1143" i="4"/>
  <c r="M1143" i="4"/>
  <c r="L1143" i="4"/>
  <c r="K1143" i="4"/>
  <c r="J1143" i="4"/>
  <c r="I1143" i="4"/>
  <c r="O1142" i="4"/>
  <c r="N1142" i="4"/>
  <c r="J1142" i="6" s="1"/>
  <c r="M1142" i="4"/>
  <c r="L1142" i="4"/>
  <c r="I1142" i="6" s="1"/>
  <c r="K1142" i="4"/>
  <c r="G1142" i="6" s="1"/>
  <c r="J1142" i="4"/>
  <c r="F1142" i="6" s="1"/>
  <c r="I1142" i="4"/>
  <c r="O1141" i="4"/>
  <c r="K1141" i="6" s="1"/>
  <c r="N1141" i="4"/>
  <c r="J1141" i="6" s="1"/>
  <c r="B1141" i="8" s="1"/>
  <c r="M1141" i="4"/>
  <c r="H1141" i="6" s="1"/>
  <c r="L1141" i="4"/>
  <c r="K1141" i="4"/>
  <c r="G1141" i="6" s="1"/>
  <c r="J1141" i="4"/>
  <c r="F1141" i="6" s="1"/>
  <c r="I1141" i="4"/>
  <c r="E1141" i="6" s="1"/>
  <c r="O1140" i="4"/>
  <c r="N1140" i="4"/>
  <c r="M1140" i="4"/>
  <c r="H1140" i="6" s="1"/>
  <c r="L1140" i="4"/>
  <c r="K1140" i="4"/>
  <c r="G1140" i="6" s="1"/>
  <c r="J1140" i="4"/>
  <c r="F1140" i="6" s="1"/>
  <c r="I1140" i="4"/>
  <c r="O1139" i="4"/>
  <c r="N1139" i="4"/>
  <c r="J1139" i="6" s="1"/>
  <c r="M1139" i="4"/>
  <c r="L1139" i="4"/>
  <c r="K1139" i="4"/>
  <c r="J1139" i="4"/>
  <c r="I1139" i="4"/>
  <c r="O1138" i="4"/>
  <c r="K1138" i="6" s="1"/>
  <c r="N1138" i="4"/>
  <c r="M1138" i="4"/>
  <c r="H1138" i="6" s="1"/>
  <c r="L1138" i="4"/>
  <c r="I1138" i="6" s="1"/>
  <c r="K1138" i="4"/>
  <c r="G1138" i="6" s="1"/>
  <c r="J1138" i="4"/>
  <c r="F1138" i="6" s="1"/>
  <c r="I1138" i="4"/>
  <c r="E1138" i="6" s="1"/>
  <c r="O1137" i="4"/>
  <c r="N1137" i="4"/>
  <c r="J1137" i="6" s="1"/>
  <c r="M1137" i="4"/>
  <c r="L1137" i="4"/>
  <c r="K1137" i="4"/>
  <c r="J1137" i="4"/>
  <c r="I1137" i="4"/>
  <c r="O1136" i="4"/>
  <c r="K1136" i="6" s="1"/>
  <c r="N1136" i="4"/>
  <c r="J1136" i="6" s="1"/>
  <c r="B1136" i="8" s="1"/>
  <c r="M1136" i="4"/>
  <c r="L1136" i="4"/>
  <c r="I1136" i="6" s="1"/>
  <c r="K1136" i="4"/>
  <c r="G1136" i="6" s="1"/>
  <c r="J1136" i="4"/>
  <c r="I1136" i="4"/>
  <c r="E1136" i="6" s="1"/>
  <c r="O1135" i="4"/>
  <c r="N1135" i="4"/>
  <c r="J1135" i="6" s="1"/>
  <c r="M1135" i="4"/>
  <c r="H1135" i="6" s="1"/>
  <c r="L1135" i="4"/>
  <c r="K1135" i="4"/>
  <c r="J1135" i="4"/>
  <c r="I1135" i="4"/>
  <c r="O1134" i="4"/>
  <c r="N1134" i="4"/>
  <c r="M1134" i="4"/>
  <c r="L1134" i="4"/>
  <c r="K1134" i="4"/>
  <c r="J1134" i="4"/>
  <c r="F1134" i="6" s="1"/>
  <c r="I1134" i="4"/>
  <c r="O1133" i="4"/>
  <c r="K1133" i="6" s="1"/>
  <c r="N1133" i="4"/>
  <c r="J1133" i="6" s="1"/>
  <c r="B1133" i="8" s="1"/>
  <c r="M1133" i="4"/>
  <c r="H1133" i="6" s="1"/>
  <c r="L1133" i="4"/>
  <c r="K1133" i="4"/>
  <c r="G1133" i="6" s="1"/>
  <c r="J1133" i="4"/>
  <c r="F1133" i="6" s="1"/>
  <c r="I1133" i="4"/>
  <c r="E1133" i="6" s="1"/>
  <c r="O1132" i="4"/>
  <c r="K1132" i="6" s="1"/>
  <c r="N1132" i="4"/>
  <c r="M1132" i="4"/>
  <c r="H1132" i="6" s="1"/>
  <c r="L1132" i="4"/>
  <c r="K1132" i="4"/>
  <c r="G1132" i="6" s="1"/>
  <c r="J1132" i="4"/>
  <c r="F1132" i="6" s="1"/>
  <c r="I1132" i="4"/>
  <c r="E1132" i="6" s="1"/>
  <c r="O1131" i="4"/>
  <c r="N1131" i="4"/>
  <c r="J1131" i="6" s="1"/>
  <c r="M1131" i="4"/>
  <c r="L1131" i="4"/>
  <c r="K1131" i="4"/>
  <c r="G1131" i="6" s="1"/>
  <c r="J1131" i="4"/>
  <c r="I1131" i="4"/>
  <c r="O1130" i="4"/>
  <c r="K1130" i="6" s="1"/>
  <c r="N1130" i="4"/>
  <c r="M1130" i="4"/>
  <c r="H1130" i="6" s="1"/>
  <c r="L1130" i="4"/>
  <c r="I1130" i="6" s="1"/>
  <c r="K1130" i="4"/>
  <c r="G1130" i="6" s="1"/>
  <c r="J1130" i="4"/>
  <c r="F1130" i="6" s="1"/>
  <c r="I1130" i="4"/>
  <c r="E1130" i="6" s="1"/>
  <c r="O1129" i="4"/>
  <c r="N1129" i="4"/>
  <c r="J1129" i="6" s="1"/>
  <c r="M1129" i="4"/>
  <c r="L1129" i="4"/>
  <c r="K1129" i="4"/>
  <c r="G1129" i="6" s="1"/>
  <c r="J1129" i="4"/>
  <c r="I1129" i="4"/>
  <c r="O1128" i="4"/>
  <c r="K1128" i="6" s="1"/>
  <c r="N1128" i="4"/>
  <c r="M1128" i="4"/>
  <c r="L1128" i="4"/>
  <c r="K1128" i="4"/>
  <c r="J1128" i="4"/>
  <c r="I1128" i="4"/>
  <c r="E1128" i="6" s="1"/>
  <c r="O1127" i="4"/>
  <c r="K1127" i="6" s="1"/>
  <c r="N1127" i="4"/>
  <c r="J1127" i="6" s="1"/>
  <c r="M1127" i="4"/>
  <c r="H1127" i="6" s="1"/>
  <c r="L1127" i="4"/>
  <c r="I1127" i="6" s="1"/>
  <c r="K1127" i="4"/>
  <c r="J1127" i="4"/>
  <c r="I1127" i="4"/>
  <c r="E1127" i="6" s="1"/>
  <c r="O1126" i="4"/>
  <c r="N1126" i="4"/>
  <c r="J1126" i="6" s="1"/>
  <c r="M1126" i="4"/>
  <c r="L1126" i="4"/>
  <c r="I1126" i="6" s="1"/>
  <c r="K1126" i="4"/>
  <c r="J1126" i="4"/>
  <c r="I1126" i="4"/>
  <c r="O1125" i="4"/>
  <c r="K1125" i="6" s="1"/>
  <c r="N1125" i="4"/>
  <c r="J1125" i="6" s="1"/>
  <c r="B1125" i="8" s="1"/>
  <c r="M1125" i="4"/>
  <c r="H1125" i="6" s="1"/>
  <c r="L1125" i="4"/>
  <c r="K1125" i="4"/>
  <c r="G1125" i="6" s="1"/>
  <c r="J1125" i="4"/>
  <c r="F1125" i="6" s="1"/>
  <c r="I1125" i="4"/>
  <c r="E1125" i="6" s="1"/>
  <c r="O1124" i="4"/>
  <c r="N1124" i="4"/>
  <c r="M1124" i="4"/>
  <c r="L1124" i="4"/>
  <c r="K1124" i="4"/>
  <c r="J1124" i="4"/>
  <c r="F1124" i="6" s="1"/>
  <c r="I1124" i="4"/>
  <c r="O1123" i="4"/>
  <c r="N1123" i="4"/>
  <c r="J1123" i="6" s="1"/>
  <c r="M1123" i="4"/>
  <c r="H1123" i="6" s="1"/>
  <c r="L1123" i="4"/>
  <c r="K1123" i="4"/>
  <c r="G1123" i="6" s="1"/>
  <c r="J1123" i="4"/>
  <c r="F1123" i="6" s="1"/>
  <c r="I1123" i="4"/>
  <c r="O1122" i="4"/>
  <c r="K1122" i="6" s="1"/>
  <c r="N1122" i="4"/>
  <c r="M1122" i="4"/>
  <c r="H1122" i="6" s="1"/>
  <c r="L1122" i="4"/>
  <c r="I1122" i="6" s="1"/>
  <c r="K1122" i="4"/>
  <c r="G1122" i="6" s="1"/>
  <c r="J1122" i="4"/>
  <c r="F1122" i="6" s="1"/>
  <c r="I1122" i="4"/>
  <c r="E1122" i="6" s="1"/>
  <c r="O1121" i="4"/>
  <c r="N1121" i="4"/>
  <c r="J1121" i="6" s="1"/>
  <c r="M1121" i="4"/>
  <c r="L1121" i="4"/>
  <c r="K1121" i="4"/>
  <c r="J1121" i="4"/>
  <c r="I1121" i="4"/>
  <c r="O1120" i="4"/>
  <c r="N1120" i="4"/>
  <c r="M1120" i="4"/>
  <c r="L1120" i="4"/>
  <c r="I1120" i="6" s="1"/>
  <c r="K1120" i="4"/>
  <c r="J1120" i="4"/>
  <c r="I1120" i="4"/>
  <c r="E1120" i="6" s="1"/>
  <c r="O1119" i="4"/>
  <c r="N1119" i="4"/>
  <c r="J1119" i="6" s="1"/>
  <c r="M1119" i="4"/>
  <c r="H1119" i="6" s="1"/>
  <c r="L1119" i="4"/>
  <c r="I1119" i="6" s="1"/>
  <c r="K1119" i="4"/>
  <c r="J1119" i="4"/>
  <c r="I1119" i="4"/>
  <c r="E1119" i="6" s="1"/>
  <c r="O1118" i="4"/>
  <c r="N1118" i="4"/>
  <c r="M1118" i="4"/>
  <c r="L1118" i="4"/>
  <c r="K1118" i="4"/>
  <c r="J1118" i="4"/>
  <c r="I1118" i="4"/>
  <c r="O1117" i="4"/>
  <c r="K1117" i="6" s="1"/>
  <c r="N1117" i="4"/>
  <c r="J1117" i="6" s="1"/>
  <c r="B1117" i="8" s="1"/>
  <c r="M1117" i="4"/>
  <c r="H1117" i="6" s="1"/>
  <c r="L1117" i="4"/>
  <c r="K1117" i="4"/>
  <c r="G1117" i="6" s="1"/>
  <c r="J1117" i="4"/>
  <c r="F1117" i="6" s="1"/>
  <c r="I1117" i="4"/>
  <c r="E1117" i="6" s="1"/>
  <c r="O1116" i="4"/>
  <c r="K1116" i="6" s="1"/>
  <c r="N1116" i="4"/>
  <c r="M1116" i="4"/>
  <c r="H1116" i="6" s="1"/>
  <c r="L1116" i="4"/>
  <c r="I1116" i="6" s="1"/>
  <c r="K1116" i="4"/>
  <c r="G1116" i="6" s="1"/>
  <c r="J1116" i="4"/>
  <c r="F1116" i="6" s="1"/>
  <c r="I1116" i="4"/>
  <c r="E1116" i="6" s="1"/>
  <c r="O1115" i="4"/>
  <c r="N1115" i="4"/>
  <c r="J1115" i="6" s="1"/>
  <c r="M1115" i="4"/>
  <c r="L1115" i="4"/>
  <c r="K1115" i="4"/>
  <c r="J1115" i="4"/>
  <c r="F1115" i="6" s="1"/>
  <c r="I1115" i="4"/>
  <c r="O1114" i="4"/>
  <c r="K1114" i="6" s="1"/>
  <c r="N1114" i="4"/>
  <c r="M1114" i="4"/>
  <c r="H1114" i="6" s="1"/>
  <c r="L1114" i="4"/>
  <c r="I1114" i="6" s="1"/>
  <c r="K1114" i="4"/>
  <c r="G1114" i="6" s="1"/>
  <c r="J1114" i="4"/>
  <c r="F1114" i="6" s="1"/>
  <c r="I1114" i="4"/>
  <c r="E1114" i="6" s="1"/>
  <c r="O1113" i="4"/>
  <c r="N1113" i="4"/>
  <c r="J1113" i="6" s="1"/>
  <c r="M1113" i="4"/>
  <c r="L1113" i="4"/>
  <c r="K1113" i="4"/>
  <c r="G1113" i="6" s="1"/>
  <c r="J1113" i="4"/>
  <c r="F1113" i="6" s="1"/>
  <c r="I1113" i="4"/>
  <c r="O1112" i="4"/>
  <c r="K1112" i="6" s="1"/>
  <c r="N1112" i="4"/>
  <c r="M1112" i="4"/>
  <c r="L1112" i="4"/>
  <c r="K1112" i="4"/>
  <c r="J1112" i="4"/>
  <c r="I1112" i="4"/>
  <c r="O1111" i="4"/>
  <c r="N1111" i="4"/>
  <c r="J1111" i="6" s="1"/>
  <c r="M1111" i="4"/>
  <c r="H1111" i="6" s="1"/>
  <c r="L1111" i="4"/>
  <c r="I1111" i="6" s="1"/>
  <c r="K1111" i="4"/>
  <c r="J1111" i="4"/>
  <c r="I1111" i="4"/>
  <c r="O1110" i="4"/>
  <c r="N1110" i="4"/>
  <c r="J1110" i="6" s="1"/>
  <c r="M1110" i="4"/>
  <c r="L1110" i="4"/>
  <c r="I1110" i="6" s="1"/>
  <c r="K1110" i="4"/>
  <c r="G1110" i="6" s="1"/>
  <c r="J1110" i="4"/>
  <c r="F1110" i="6" s="1"/>
  <c r="I1110" i="4"/>
  <c r="O1109" i="4"/>
  <c r="K1109" i="6" s="1"/>
  <c r="N1109" i="4"/>
  <c r="J1109" i="6" s="1"/>
  <c r="B1109" i="8" s="1"/>
  <c r="M1109" i="4"/>
  <c r="H1109" i="6" s="1"/>
  <c r="L1109" i="4"/>
  <c r="K1109" i="4"/>
  <c r="G1109" i="6" s="1"/>
  <c r="J1109" i="4"/>
  <c r="F1109" i="6" s="1"/>
  <c r="I1109" i="4"/>
  <c r="E1109" i="6" s="1"/>
  <c r="O1108" i="4"/>
  <c r="N1108" i="4"/>
  <c r="M1108" i="4"/>
  <c r="L1108" i="4"/>
  <c r="I1108" i="6" s="1"/>
  <c r="K1108" i="4"/>
  <c r="J1108" i="4"/>
  <c r="I1108" i="4"/>
  <c r="O1107" i="4"/>
  <c r="N1107" i="4"/>
  <c r="J1107" i="6" s="1"/>
  <c r="M1107" i="4"/>
  <c r="H1107" i="6" s="1"/>
  <c r="L1107" i="4"/>
  <c r="K1107" i="4"/>
  <c r="G1107" i="6" s="1"/>
  <c r="J1107" i="4"/>
  <c r="F1107" i="6" s="1"/>
  <c r="I1107" i="4"/>
  <c r="O1106" i="4"/>
  <c r="K1106" i="6" s="1"/>
  <c r="N1106" i="4"/>
  <c r="M1106" i="4"/>
  <c r="H1106" i="6" s="1"/>
  <c r="L1106" i="4"/>
  <c r="I1106" i="6" s="1"/>
  <c r="K1106" i="4"/>
  <c r="G1106" i="6" s="1"/>
  <c r="J1106" i="4"/>
  <c r="F1106" i="6" s="1"/>
  <c r="I1106" i="4"/>
  <c r="E1106" i="6" s="1"/>
  <c r="O1105" i="4"/>
  <c r="N1105" i="4"/>
  <c r="J1105" i="6" s="1"/>
  <c r="M1105" i="4"/>
  <c r="L1105" i="4"/>
  <c r="K1105" i="4"/>
  <c r="J1105" i="4"/>
  <c r="I1105" i="4"/>
  <c r="O1104" i="4"/>
  <c r="K1104" i="6" s="1"/>
  <c r="N1104" i="4"/>
  <c r="M1104" i="4"/>
  <c r="L1104" i="4"/>
  <c r="I1104" i="6" s="1"/>
  <c r="K1104" i="4"/>
  <c r="J1104" i="4"/>
  <c r="I1104" i="4"/>
  <c r="E1104" i="6" s="1"/>
  <c r="O1103" i="4"/>
  <c r="N1103" i="4"/>
  <c r="J1103" i="6" s="1"/>
  <c r="M1103" i="4"/>
  <c r="H1103" i="6" s="1"/>
  <c r="L1103" i="4"/>
  <c r="I1103" i="6" s="1"/>
  <c r="K1103" i="4"/>
  <c r="J1103" i="4"/>
  <c r="I1103" i="4"/>
  <c r="E1103" i="6" s="1"/>
  <c r="O1102" i="4"/>
  <c r="N1102" i="4"/>
  <c r="M1102" i="4"/>
  <c r="L1102" i="4"/>
  <c r="K1102" i="4"/>
  <c r="J1102" i="4"/>
  <c r="I1102" i="4"/>
  <c r="O1101" i="4"/>
  <c r="K1101" i="6" s="1"/>
  <c r="N1101" i="4"/>
  <c r="J1101" i="6" s="1"/>
  <c r="B1101" i="8" s="1"/>
  <c r="M1101" i="4"/>
  <c r="H1101" i="6" s="1"/>
  <c r="L1101" i="4"/>
  <c r="K1101" i="4"/>
  <c r="G1101" i="6" s="1"/>
  <c r="J1101" i="4"/>
  <c r="F1101" i="6" s="1"/>
  <c r="I1101" i="4"/>
  <c r="E1101" i="6" s="1"/>
  <c r="O1100" i="4"/>
  <c r="K1100" i="6" s="1"/>
  <c r="N1100" i="4"/>
  <c r="M1100" i="4"/>
  <c r="H1100" i="6" s="1"/>
  <c r="L1100" i="4"/>
  <c r="I1100" i="6" s="1"/>
  <c r="K1100" i="4"/>
  <c r="G1100" i="6" s="1"/>
  <c r="J1100" i="4"/>
  <c r="F1100" i="6" s="1"/>
  <c r="I1100" i="4"/>
  <c r="E1100" i="6" s="1"/>
  <c r="O1099" i="4"/>
  <c r="N1099" i="4"/>
  <c r="J1099" i="6" s="1"/>
  <c r="M1099" i="4"/>
  <c r="L1099" i="4"/>
  <c r="K1099" i="4"/>
  <c r="J1099" i="4"/>
  <c r="F1099" i="6" s="1"/>
  <c r="I1099" i="4"/>
  <c r="O1098" i="4"/>
  <c r="K1098" i="6" s="1"/>
  <c r="N1098" i="4"/>
  <c r="M1098" i="4"/>
  <c r="H1098" i="6" s="1"/>
  <c r="L1098" i="4"/>
  <c r="I1098" i="6" s="1"/>
  <c r="K1098" i="4"/>
  <c r="G1098" i="6" s="1"/>
  <c r="J1098" i="4"/>
  <c r="F1098" i="6" s="1"/>
  <c r="I1098" i="4"/>
  <c r="E1098" i="6" s="1"/>
  <c r="O1097" i="4"/>
  <c r="N1097" i="4"/>
  <c r="J1097" i="6" s="1"/>
  <c r="M1097" i="4"/>
  <c r="L1097" i="4"/>
  <c r="K1097" i="4"/>
  <c r="G1097" i="6" s="1"/>
  <c r="J1097" i="4"/>
  <c r="F1097" i="6" s="1"/>
  <c r="I1097" i="4"/>
  <c r="O1096" i="4"/>
  <c r="N1096" i="4"/>
  <c r="M1096" i="4"/>
  <c r="L1096" i="4"/>
  <c r="K1096" i="4"/>
  <c r="J1096" i="4"/>
  <c r="I1096" i="4"/>
  <c r="O1095" i="4"/>
  <c r="N1095" i="4"/>
  <c r="J1095" i="6" s="1"/>
  <c r="M1095" i="4"/>
  <c r="H1095" i="6" s="1"/>
  <c r="L1095" i="4"/>
  <c r="I1095" i="6" s="1"/>
  <c r="K1095" i="4"/>
  <c r="J1095" i="4"/>
  <c r="I1095" i="4"/>
  <c r="O1094" i="4"/>
  <c r="N1094" i="4"/>
  <c r="J1094" i="6" s="1"/>
  <c r="M1094" i="4"/>
  <c r="L1094" i="4"/>
  <c r="I1094" i="6" s="1"/>
  <c r="K1094" i="4"/>
  <c r="G1094" i="6" s="1"/>
  <c r="J1094" i="4"/>
  <c r="F1094" i="6" s="1"/>
  <c r="I1094" i="4"/>
  <c r="O1093" i="4"/>
  <c r="K1093" i="6" s="1"/>
  <c r="N1093" i="4"/>
  <c r="J1093" i="6" s="1"/>
  <c r="B1093" i="8" s="1"/>
  <c r="M1093" i="4"/>
  <c r="H1093" i="6" s="1"/>
  <c r="L1093" i="4"/>
  <c r="K1093" i="4"/>
  <c r="G1093" i="6" s="1"/>
  <c r="J1093" i="4"/>
  <c r="F1093" i="6" s="1"/>
  <c r="I1093" i="4"/>
  <c r="E1093" i="6" s="1"/>
  <c r="O1092" i="4"/>
  <c r="K1092" i="6" s="1"/>
  <c r="N1092" i="4"/>
  <c r="M1092" i="4"/>
  <c r="L1092" i="4"/>
  <c r="K1092" i="4"/>
  <c r="J1092" i="4"/>
  <c r="I1092" i="4"/>
  <c r="E1092" i="6" s="1"/>
  <c r="O1091" i="4"/>
  <c r="N1091" i="4"/>
  <c r="J1091" i="6" s="1"/>
  <c r="M1091" i="4"/>
  <c r="H1091" i="6" s="1"/>
  <c r="L1091" i="4"/>
  <c r="K1091" i="4"/>
  <c r="G1091" i="6" s="1"/>
  <c r="J1091" i="4"/>
  <c r="F1091" i="6" s="1"/>
  <c r="I1091" i="4"/>
  <c r="O1090" i="4"/>
  <c r="K1090" i="6" s="1"/>
  <c r="N1090" i="4"/>
  <c r="M1090" i="4"/>
  <c r="H1090" i="6" s="1"/>
  <c r="L1090" i="4"/>
  <c r="I1090" i="6" s="1"/>
  <c r="K1090" i="4"/>
  <c r="G1090" i="6" s="1"/>
  <c r="J1090" i="4"/>
  <c r="F1090" i="6" s="1"/>
  <c r="I1090" i="4"/>
  <c r="E1090" i="6" s="1"/>
  <c r="O1089" i="4"/>
  <c r="K1089" i="6" s="1"/>
  <c r="N1089" i="4"/>
  <c r="M1089" i="4"/>
  <c r="L1089" i="4"/>
  <c r="K1089" i="4"/>
  <c r="J1089" i="4"/>
  <c r="I1089" i="4"/>
  <c r="O1088" i="4"/>
  <c r="K1088" i="6" s="1"/>
  <c r="N1088" i="4"/>
  <c r="M1088" i="4"/>
  <c r="L1088" i="4"/>
  <c r="K1088" i="4"/>
  <c r="G1088" i="6" s="1"/>
  <c r="J1088" i="4"/>
  <c r="I1088" i="4"/>
  <c r="O1087" i="4"/>
  <c r="N1087" i="4"/>
  <c r="J1087" i="6" s="1"/>
  <c r="M1087" i="4"/>
  <c r="H1087" i="6" s="1"/>
  <c r="L1087" i="4"/>
  <c r="I1087" i="6" s="1"/>
  <c r="K1087" i="4"/>
  <c r="J1087" i="4"/>
  <c r="I1087" i="4"/>
  <c r="E1087" i="6" s="1"/>
  <c r="O1086" i="4"/>
  <c r="N1086" i="4"/>
  <c r="M1086" i="4"/>
  <c r="L1086" i="4"/>
  <c r="K1086" i="4"/>
  <c r="J1086" i="4"/>
  <c r="I1086" i="4"/>
  <c r="O1085" i="4"/>
  <c r="K1085" i="6" s="1"/>
  <c r="N1085" i="4"/>
  <c r="J1085" i="6" s="1"/>
  <c r="B1085" i="8" s="1"/>
  <c r="M1085" i="4"/>
  <c r="H1085" i="6" s="1"/>
  <c r="L1085" i="4"/>
  <c r="K1085" i="4"/>
  <c r="G1085" i="6" s="1"/>
  <c r="J1085" i="4"/>
  <c r="F1085" i="6" s="1"/>
  <c r="I1085" i="4"/>
  <c r="E1085" i="6" s="1"/>
  <c r="O1084" i="4"/>
  <c r="K1084" i="6" s="1"/>
  <c r="N1084" i="4"/>
  <c r="M1084" i="4"/>
  <c r="H1084" i="6" s="1"/>
  <c r="L1084" i="4"/>
  <c r="I1084" i="6" s="1"/>
  <c r="K1084" i="4"/>
  <c r="G1084" i="6" s="1"/>
  <c r="J1084" i="4"/>
  <c r="F1084" i="6" s="1"/>
  <c r="I1084" i="4"/>
  <c r="E1084" i="6" s="1"/>
  <c r="O1083" i="4"/>
  <c r="N1083" i="4"/>
  <c r="M1083" i="4"/>
  <c r="L1083" i="4"/>
  <c r="K1083" i="4"/>
  <c r="J1083" i="4"/>
  <c r="F1083" i="6" s="1"/>
  <c r="I1083" i="4"/>
  <c r="O1082" i="4"/>
  <c r="K1082" i="6" s="1"/>
  <c r="N1082" i="4"/>
  <c r="M1082" i="4"/>
  <c r="H1082" i="6" s="1"/>
  <c r="L1082" i="4"/>
  <c r="I1082" i="6" s="1"/>
  <c r="K1082" i="4"/>
  <c r="G1082" i="6" s="1"/>
  <c r="J1082" i="4"/>
  <c r="F1082" i="6" s="1"/>
  <c r="I1082" i="4"/>
  <c r="E1082" i="6" s="1"/>
  <c r="O1081" i="4"/>
  <c r="N1081" i="4"/>
  <c r="J1081" i="6" s="1"/>
  <c r="M1081" i="4"/>
  <c r="L1081" i="4"/>
  <c r="K1081" i="4"/>
  <c r="G1081" i="6" s="1"/>
  <c r="J1081" i="4"/>
  <c r="F1081" i="6" s="1"/>
  <c r="I1081" i="4"/>
  <c r="O1080" i="4"/>
  <c r="K1080" i="6" s="1"/>
  <c r="N1080" i="4"/>
  <c r="M1080" i="4"/>
  <c r="L1080" i="4"/>
  <c r="K1080" i="4"/>
  <c r="J1080" i="4"/>
  <c r="I1080" i="4"/>
  <c r="O1079" i="4"/>
  <c r="N1079" i="4"/>
  <c r="J1079" i="6" s="1"/>
  <c r="M1079" i="4"/>
  <c r="H1079" i="6" s="1"/>
  <c r="L1079" i="4"/>
  <c r="I1079" i="6" s="1"/>
  <c r="K1079" i="4"/>
  <c r="J1079" i="4"/>
  <c r="I1079" i="4"/>
  <c r="O1078" i="4"/>
  <c r="N1078" i="4"/>
  <c r="J1078" i="6" s="1"/>
  <c r="M1078" i="4"/>
  <c r="L1078" i="4"/>
  <c r="I1078" i="6" s="1"/>
  <c r="K1078" i="4"/>
  <c r="G1078" i="6" s="1"/>
  <c r="J1078" i="4"/>
  <c r="F1078" i="6" s="1"/>
  <c r="I1078" i="4"/>
  <c r="O1077" i="4"/>
  <c r="K1077" i="6" s="1"/>
  <c r="N1077" i="4"/>
  <c r="J1077" i="6" s="1"/>
  <c r="B1077" i="8" s="1"/>
  <c r="M1077" i="4"/>
  <c r="H1077" i="6" s="1"/>
  <c r="L1077" i="4"/>
  <c r="K1077" i="4"/>
  <c r="G1077" i="6" s="1"/>
  <c r="J1077" i="4"/>
  <c r="F1077" i="6" s="1"/>
  <c r="I1077" i="4"/>
  <c r="E1077" i="6" s="1"/>
  <c r="O1076" i="4"/>
  <c r="K1076" i="6" s="1"/>
  <c r="N1076" i="4"/>
  <c r="M1076" i="4"/>
  <c r="L1076" i="4"/>
  <c r="K1076" i="4"/>
  <c r="J1076" i="4"/>
  <c r="I1076" i="4"/>
  <c r="E1076" i="6" s="1"/>
  <c r="O1075" i="4"/>
  <c r="N1075" i="4"/>
  <c r="M1075" i="4"/>
  <c r="L1075" i="4"/>
  <c r="K1075" i="4"/>
  <c r="J1075" i="4"/>
  <c r="I1075" i="4"/>
  <c r="O1074" i="4"/>
  <c r="N1074" i="4"/>
  <c r="M1074" i="4"/>
  <c r="L1074" i="4"/>
  <c r="I1074" i="6" s="1"/>
  <c r="K1074" i="4"/>
  <c r="G1074" i="6" s="1"/>
  <c r="J1074" i="4"/>
  <c r="F1074" i="6" s="1"/>
  <c r="I1074" i="4"/>
  <c r="E1074" i="6" s="1"/>
  <c r="O1073" i="4"/>
  <c r="K1073" i="6" s="1"/>
  <c r="N1073" i="4"/>
  <c r="M1073" i="4"/>
  <c r="H1073" i="6" s="1"/>
  <c r="L1073" i="4"/>
  <c r="I1073" i="6" s="1"/>
  <c r="K1073" i="4"/>
  <c r="G1073" i="6" s="1"/>
  <c r="J1073" i="4"/>
  <c r="F1073" i="6" s="1"/>
  <c r="I1073" i="4"/>
  <c r="O1072" i="4"/>
  <c r="K1072" i="6" s="1"/>
  <c r="N1072" i="4"/>
  <c r="M1072" i="4"/>
  <c r="H1072" i="6" s="1"/>
  <c r="L1072" i="4"/>
  <c r="K1072" i="4"/>
  <c r="G1072" i="6" s="1"/>
  <c r="J1072" i="4"/>
  <c r="I1072" i="4"/>
  <c r="E1072" i="6" s="1"/>
  <c r="O1071" i="4"/>
  <c r="K1071" i="6" s="1"/>
  <c r="N1071" i="4"/>
  <c r="M1071" i="4"/>
  <c r="L1071" i="4"/>
  <c r="K1071" i="4"/>
  <c r="J1071" i="4"/>
  <c r="I1071" i="4"/>
  <c r="O1070" i="4"/>
  <c r="K1070" i="6" s="1"/>
  <c r="N1070" i="4"/>
  <c r="J1070" i="6" s="1"/>
  <c r="M1070" i="4"/>
  <c r="L1070" i="4"/>
  <c r="K1070" i="4"/>
  <c r="J1070" i="4"/>
  <c r="I1070" i="4"/>
  <c r="E1070" i="6" s="1"/>
  <c r="O1069" i="4"/>
  <c r="K1069" i="6" s="1"/>
  <c r="N1069" i="4"/>
  <c r="J1069" i="6" s="1"/>
  <c r="B1069" i="8" s="1"/>
  <c r="M1069" i="4"/>
  <c r="H1069" i="6" s="1"/>
  <c r="L1069" i="4"/>
  <c r="K1069" i="4"/>
  <c r="G1069" i="6" s="1"/>
  <c r="J1069" i="4"/>
  <c r="F1069" i="6" s="1"/>
  <c r="I1069" i="4"/>
  <c r="E1069" i="6" s="1"/>
  <c r="O1068" i="4"/>
  <c r="N1068" i="4"/>
  <c r="M1068" i="4"/>
  <c r="H1068" i="6" s="1"/>
  <c r="L1068" i="4"/>
  <c r="I1068" i="6" s="1"/>
  <c r="K1068" i="4"/>
  <c r="G1068" i="6" s="1"/>
  <c r="J1068" i="4"/>
  <c r="I1068" i="4"/>
  <c r="O1067" i="4"/>
  <c r="N1067" i="4"/>
  <c r="M1067" i="4"/>
  <c r="H1067" i="6" s="1"/>
  <c r="L1067" i="4"/>
  <c r="K1067" i="4"/>
  <c r="J1067" i="4"/>
  <c r="I1067" i="4"/>
  <c r="O1066" i="4"/>
  <c r="N1066" i="4"/>
  <c r="J1066" i="6" s="1"/>
  <c r="M1066" i="4"/>
  <c r="L1066" i="4"/>
  <c r="I1066" i="6" s="1"/>
  <c r="K1066" i="4"/>
  <c r="G1066" i="6" s="1"/>
  <c r="J1066" i="4"/>
  <c r="I1066" i="4"/>
  <c r="E1066" i="6" s="1"/>
  <c r="O1065" i="4"/>
  <c r="K1065" i="6" s="1"/>
  <c r="N1065" i="4"/>
  <c r="M1065" i="4"/>
  <c r="H1065" i="6" s="1"/>
  <c r="L1065" i="4"/>
  <c r="I1065" i="6" s="1"/>
  <c r="K1065" i="4"/>
  <c r="G1065" i="6" s="1"/>
  <c r="J1065" i="4"/>
  <c r="F1065" i="6" s="1"/>
  <c r="I1065" i="4"/>
  <c r="O1064" i="4"/>
  <c r="K1064" i="6" s="1"/>
  <c r="N1064" i="4"/>
  <c r="M1064" i="4"/>
  <c r="H1064" i="6" s="1"/>
  <c r="L1064" i="4"/>
  <c r="K1064" i="4"/>
  <c r="G1064" i="6" s="1"/>
  <c r="J1064" i="4"/>
  <c r="I1064" i="4"/>
  <c r="E1064" i="6" s="1"/>
  <c r="O1063" i="4"/>
  <c r="K1063" i="6" s="1"/>
  <c r="N1063" i="4"/>
  <c r="M1063" i="4"/>
  <c r="L1063" i="4"/>
  <c r="K1063" i="4"/>
  <c r="J1063" i="4"/>
  <c r="F1063" i="6" s="1"/>
  <c r="I1063" i="4"/>
  <c r="O1062" i="4"/>
  <c r="N1062" i="4"/>
  <c r="J1062" i="6" s="1"/>
  <c r="M1062" i="4"/>
  <c r="L1062" i="4"/>
  <c r="I1062" i="6" s="1"/>
  <c r="K1062" i="4"/>
  <c r="J1062" i="4"/>
  <c r="I1062" i="4"/>
  <c r="E1062" i="6" s="1"/>
  <c r="O1061" i="4"/>
  <c r="K1061" i="6" s="1"/>
  <c r="N1061" i="4"/>
  <c r="J1061" i="6" s="1"/>
  <c r="B1061" i="8" s="1"/>
  <c r="M1061" i="4"/>
  <c r="H1061" i="6" s="1"/>
  <c r="L1061" i="4"/>
  <c r="K1061" i="4"/>
  <c r="G1061" i="6" s="1"/>
  <c r="J1061" i="4"/>
  <c r="F1061" i="6" s="1"/>
  <c r="I1061" i="4"/>
  <c r="E1061" i="6" s="1"/>
  <c r="O1060" i="4"/>
  <c r="N1060" i="4"/>
  <c r="M1060" i="4"/>
  <c r="H1060" i="6" s="1"/>
  <c r="L1060" i="4"/>
  <c r="I1060" i="6" s="1"/>
  <c r="K1060" i="4"/>
  <c r="G1060" i="6" s="1"/>
  <c r="J1060" i="4"/>
  <c r="I1060" i="4"/>
  <c r="O1059" i="4"/>
  <c r="N1059" i="4"/>
  <c r="M1059" i="4"/>
  <c r="H1059" i="6" s="1"/>
  <c r="L1059" i="4"/>
  <c r="K1059" i="4"/>
  <c r="J1059" i="4"/>
  <c r="F1059" i="6" s="1"/>
  <c r="I1059" i="4"/>
  <c r="O1058" i="4"/>
  <c r="N1058" i="4"/>
  <c r="J1058" i="6" s="1"/>
  <c r="M1058" i="4"/>
  <c r="L1058" i="4"/>
  <c r="I1058" i="6" s="1"/>
  <c r="K1058" i="4"/>
  <c r="G1058" i="6" s="1"/>
  <c r="J1058" i="4"/>
  <c r="F1058" i="6" s="1"/>
  <c r="I1058" i="4"/>
  <c r="E1058" i="6" s="1"/>
  <c r="O1057" i="4"/>
  <c r="K1057" i="6" s="1"/>
  <c r="N1057" i="4"/>
  <c r="M1057" i="4"/>
  <c r="H1057" i="6" s="1"/>
  <c r="L1057" i="4"/>
  <c r="I1057" i="6" s="1"/>
  <c r="K1057" i="4"/>
  <c r="G1057" i="6" s="1"/>
  <c r="J1057" i="4"/>
  <c r="F1057" i="6" s="1"/>
  <c r="I1057" i="4"/>
  <c r="O1056" i="4"/>
  <c r="K1056" i="6" s="1"/>
  <c r="N1056" i="4"/>
  <c r="M1056" i="4"/>
  <c r="H1056" i="6" s="1"/>
  <c r="L1056" i="4"/>
  <c r="K1056" i="4"/>
  <c r="G1056" i="6" s="1"/>
  <c r="J1056" i="4"/>
  <c r="I1056" i="4"/>
  <c r="E1056" i="6" s="1"/>
  <c r="O1055" i="4"/>
  <c r="K1055" i="6" s="1"/>
  <c r="N1055" i="4"/>
  <c r="M1055" i="4"/>
  <c r="L1055" i="4"/>
  <c r="K1055" i="4"/>
  <c r="J1055" i="4"/>
  <c r="F1055" i="6" s="1"/>
  <c r="I1055" i="4"/>
  <c r="O1054" i="4"/>
  <c r="K1054" i="6" s="1"/>
  <c r="N1054" i="4"/>
  <c r="J1054" i="6" s="1"/>
  <c r="M1054" i="4"/>
  <c r="L1054" i="4"/>
  <c r="I1054" i="6" s="1"/>
  <c r="K1054" i="4"/>
  <c r="J1054" i="4"/>
  <c r="I1054" i="4"/>
  <c r="E1054" i="6" s="1"/>
  <c r="O1053" i="4"/>
  <c r="K1053" i="6" s="1"/>
  <c r="N1053" i="4"/>
  <c r="J1053" i="6" s="1"/>
  <c r="B1053" i="8" s="1"/>
  <c r="M1053" i="4"/>
  <c r="H1053" i="6" s="1"/>
  <c r="L1053" i="4"/>
  <c r="K1053" i="4"/>
  <c r="G1053" i="6" s="1"/>
  <c r="J1053" i="4"/>
  <c r="F1053" i="6" s="1"/>
  <c r="I1053" i="4"/>
  <c r="E1053" i="6" s="1"/>
  <c r="O1052" i="4"/>
  <c r="N1052" i="4"/>
  <c r="M1052" i="4"/>
  <c r="H1052" i="6" s="1"/>
  <c r="L1052" i="4"/>
  <c r="I1052" i="6" s="1"/>
  <c r="K1052" i="4"/>
  <c r="G1052" i="6" s="1"/>
  <c r="J1052" i="4"/>
  <c r="I1052" i="4"/>
  <c r="O1051" i="4"/>
  <c r="N1051" i="4"/>
  <c r="M1051" i="4"/>
  <c r="L1051" i="4"/>
  <c r="K1051" i="4"/>
  <c r="J1051" i="4"/>
  <c r="I1051" i="4"/>
  <c r="O1050" i="4"/>
  <c r="N1050" i="4"/>
  <c r="J1050" i="6" s="1"/>
  <c r="M1050" i="4"/>
  <c r="L1050" i="4"/>
  <c r="K1050" i="4"/>
  <c r="G1050" i="6" s="1"/>
  <c r="J1050" i="4"/>
  <c r="I1050" i="4"/>
  <c r="E1050" i="6" s="1"/>
  <c r="O1049" i="4"/>
  <c r="K1049" i="6" s="1"/>
  <c r="N1049" i="4"/>
  <c r="M1049" i="4"/>
  <c r="H1049" i="6" s="1"/>
  <c r="L1049" i="4"/>
  <c r="I1049" i="6" s="1"/>
  <c r="K1049" i="4"/>
  <c r="G1049" i="6" s="1"/>
  <c r="J1049" i="4"/>
  <c r="F1049" i="6" s="1"/>
  <c r="I1049" i="4"/>
  <c r="O1048" i="4"/>
  <c r="K1048" i="6" s="1"/>
  <c r="N1048" i="4"/>
  <c r="M1048" i="4"/>
  <c r="H1048" i="6" s="1"/>
  <c r="L1048" i="4"/>
  <c r="K1048" i="4"/>
  <c r="G1048" i="6" s="1"/>
  <c r="J1048" i="4"/>
  <c r="I1048" i="4"/>
  <c r="E1048" i="6" s="1"/>
  <c r="O1047" i="4"/>
  <c r="N1047" i="4"/>
  <c r="M1047" i="4"/>
  <c r="L1047" i="4"/>
  <c r="K1047" i="4"/>
  <c r="J1047" i="4"/>
  <c r="I1047" i="4"/>
  <c r="O1046" i="4"/>
  <c r="N1046" i="4"/>
  <c r="J1046" i="6" s="1"/>
  <c r="M1046" i="4"/>
  <c r="L1046" i="4"/>
  <c r="K1046" i="4"/>
  <c r="J1046" i="4"/>
  <c r="I1046" i="4"/>
  <c r="E1046" i="6" s="1"/>
  <c r="O1045" i="4"/>
  <c r="K1045" i="6" s="1"/>
  <c r="N1045" i="4"/>
  <c r="J1045" i="6" s="1"/>
  <c r="B1045" i="8" s="1"/>
  <c r="M1045" i="4"/>
  <c r="H1045" i="6" s="1"/>
  <c r="L1045" i="4"/>
  <c r="K1045" i="4"/>
  <c r="G1045" i="6" s="1"/>
  <c r="J1045" i="4"/>
  <c r="F1045" i="6" s="1"/>
  <c r="I1045" i="4"/>
  <c r="E1045" i="6" s="1"/>
  <c r="O1044" i="4"/>
  <c r="N1044" i="4"/>
  <c r="M1044" i="4"/>
  <c r="H1044" i="6" s="1"/>
  <c r="L1044" i="4"/>
  <c r="K1044" i="4"/>
  <c r="J1044" i="4"/>
  <c r="I1044" i="4"/>
  <c r="O1043" i="4"/>
  <c r="N1043" i="4"/>
  <c r="J1043" i="6" s="1"/>
  <c r="M1043" i="4"/>
  <c r="L1043" i="4"/>
  <c r="I1043" i="6" s="1"/>
  <c r="K1043" i="4"/>
  <c r="J1043" i="4"/>
  <c r="I1043" i="4"/>
  <c r="E1043" i="6" s="1"/>
  <c r="O1042" i="4"/>
  <c r="N1042" i="4"/>
  <c r="J1042" i="6" s="1"/>
  <c r="M1042" i="4"/>
  <c r="L1042" i="4"/>
  <c r="K1042" i="4"/>
  <c r="J1042" i="4"/>
  <c r="F1042" i="6" s="1"/>
  <c r="I1042" i="4"/>
  <c r="O1041" i="4"/>
  <c r="K1041" i="6" s="1"/>
  <c r="N1041" i="4"/>
  <c r="J1041" i="6" s="1"/>
  <c r="B1041" i="8" s="1"/>
  <c r="M1041" i="4"/>
  <c r="L1041" i="4"/>
  <c r="K1041" i="4"/>
  <c r="G1041" i="6" s="1"/>
  <c r="J1041" i="4"/>
  <c r="F1041" i="6" s="1"/>
  <c r="I1041" i="4"/>
  <c r="E1041" i="6" s="1"/>
  <c r="O1040" i="4"/>
  <c r="K1040" i="6" s="1"/>
  <c r="N1040" i="4"/>
  <c r="J1040" i="6" s="1"/>
  <c r="B1040" i="8" s="1"/>
  <c r="M1040" i="4"/>
  <c r="H1040" i="6" s="1"/>
  <c r="L1040" i="4"/>
  <c r="K1040" i="4"/>
  <c r="G1040" i="6" s="1"/>
  <c r="J1040" i="4"/>
  <c r="F1040" i="6" s="1"/>
  <c r="I1040" i="4"/>
  <c r="E1040" i="6" s="1"/>
  <c r="O1039" i="4"/>
  <c r="N1039" i="4"/>
  <c r="M1039" i="4"/>
  <c r="L1039" i="4"/>
  <c r="I1039" i="6" s="1"/>
  <c r="K1039" i="4"/>
  <c r="J1039" i="4"/>
  <c r="I1039" i="4"/>
  <c r="O1038" i="4"/>
  <c r="N1038" i="4"/>
  <c r="J1038" i="6" s="1"/>
  <c r="M1038" i="4"/>
  <c r="H1038" i="6" s="1"/>
  <c r="L1038" i="4"/>
  <c r="I1038" i="6" s="1"/>
  <c r="K1038" i="4"/>
  <c r="G1038" i="6" s="1"/>
  <c r="J1038" i="4"/>
  <c r="F1038" i="6" s="1"/>
  <c r="I1038" i="4"/>
  <c r="E1038" i="6" s="1"/>
  <c r="O1037" i="4"/>
  <c r="N1037" i="4"/>
  <c r="M1037" i="4"/>
  <c r="L1037" i="4"/>
  <c r="K1037" i="4"/>
  <c r="J1037" i="4"/>
  <c r="I1037" i="4"/>
  <c r="O1036" i="4"/>
  <c r="N1036" i="4"/>
  <c r="J1036" i="6" s="1"/>
  <c r="M1036" i="4"/>
  <c r="H1036" i="6" s="1"/>
  <c r="L1036" i="4"/>
  <c r="K1036" i="4"/>
  <c r="G1036" i="6" s="1"/>
  <c r="J1036" i="4"/>
  <c r="I1036" i="4"/>
  <c r="O1035" i="4"/>
  <c r="N1035" i="4"/>
  <c r="M1035" i="4"/>
  <c r="L1035" i="4"/>
  <c r="K1035" i="4"/>
  <c r="J1035" i="4"/>
  <c r="I1035" i="4"/>
  <c r="E1035" i="6" s="1"/>
  <c r="O1034" i="4"/>
  <c r="N1034" i="4"/>
  <c r="J1034" i="6" s="1"/>
  <c r="M1034" i="4"/>
  <c r="L1034" i="4"/>
  <c r="I1034" i="6" s="1"/>
  <c r="K1034" i="4"/>
  <c r="J1034" i="4"/>
  <c r="F1034" i="6" s="1"/>
  <c r="I1034" i="4"/>
  <c r="O1033" i="4"/>
  <c r="K1033" i="6" s="1"/>
  <c r="N1033" i="4"/>
  <c r="J1033" i="6" s="1"/>
  <c r="B1033" i="8" s="1"/>
  <c r="M1033" i="4"/>
  <c r="L1033" i="4"/>
  <c r="K1033" i="4"/>
  <c r="G1033" i="6" s="1"/>
  <c r="J1033" i="4"/>
  <c r="F1033" i="6" s="1"/>
  <c r="I1033" i="4"/>
  <c r="E1033" i="6" s="1"/>
  <c r="O1032" i="4"/>
  <c r="K1032" i="6" s="1"/>
  <c r="N1032" i="4"/>
  <c r="J1032" i="6" s="1"/>
  <c r="B1032" i="8" s="1"/>
  <c r="M1032" i="4"/>
  <c r="H1032" i="6" s="1"/>
  <c r="L1032" i="4"/>
  <c r="K1032" i="4"/>
  <c r="G1032" i="6" s="1"/>
  <c r="J1032" i="4"/>
  <c r="F1032" i="6" s="1"/>
  <c r="I1032" i="4"/>
  <c r="E1032" i="6" s="1"/>
  <c r="O1031" i="4"/>
  <c r="N1031" i="4"/>
  <c r="M1031" i="4"/>
  <c r="L1031" i="4"/>
  <c r="I1031" i="6" s="1"/>
  <c r="K1031" i="4"/>
  <c r="J1031" i="4"/>
  <c r="I1031" i="4"/>
  <c r="O1030" i="4"/>
  <c r="N1030" i="4"/>
  <c r="J1030" i="6" s="1"/>
  <c r="M1030" i="4"/>
  <c r="H1030" i="6" s="1"/>
  <c r="L1030" i="4"/>
  <c r="I1030" i="6" s="1"/>
  <c r="K1030" i="4"/>
  <c r="G1030" i="6" s="1"/>
  <c r="J1030" i="4"/>
  <c r="F1030" i="6" s="1"/>
  <c r="I1030" i="4"/>
  <c r="E1030" i="6" s="1"/>
  <c r="O1029" i="4"/>
  <c r="N1029" i="4"/>
  <c r="M1029" i="4"/>
  <c r="L1029" i="4"/>
  <c r="K1029" i="4"/>
  <c r="J1029" i="4"/>
  <c r="I1029" i="4"/>
  <c r="O1028" i="4"/>
  <c r="N1028" i="4"/>
  <c r="J1028" i="6" s="1"/>
  <c r="M1028" i="4"/>
  <c r="H1028" i="6" s="1"/>
  <c r="L1028" i="4"/>
  <c r="I1028" i="6" s="1"/>
  <c r="K1028" i="4"/>
  <c r="G1028" i="6" s="1"/>
  <c r="J1028" i="4"/>
  <c r="I1028" i="4"/>
  <c r="O1027" i="4"/>
  <c r="N1027" i="4"/>
  <c r="M1027" i="4"/>
  <c r="L1027" i="4"/>
  <c r="K1027" i="4"/>
  <c r="J1027" i="4"/>
  <c r="I1027" i="4"/>
  <c r="E1027" i="6" s="1"/>
  <c r="O1026" i="4"/>
  <c r="N1026" i="4"/>
  <c r="J1026" i="6" s="1"/>
  <c r="M1026" i="4"/>
  <c r="L1026" i="4"/>
  <c r="I1026" i="6" s="1"/>
  <c r="K1026" i="4"/>
  <c r="J1026" i="4"/>
  <c r="F1026" i="6" s="1"/>
  <c r="I1026" i="4"/>
  <c r="O1025" i="4"/>
  <c r="K1025" i="6" s="1"/>
  <c r="N1025" i="4"/>
  <c r="J1025" i="6" s="1"/>
  <c r="B1025" i="8" s="1"/>
  <c r="M1025" i="4"/>
  <c r="L1025" i="4"/>
  <c r="K1025" i="4"/>
  <c r="G1025" i="6" s="1"/>
  <c r="J1025" i="4"/>
  <c r="F1025" i="6" s="1"/>
  <c r="I1025" i="4"/>
  <c r="E1025" i="6" s="1"/>
  <c r="O1024" i="4"/>
  <c r="K1024" i="6" s="1"/>
  <c r="N1024" i="4"/>
  <c r="J1024" i="6" s="1"/>
  <c r="B1024" i="8" s="1"/>
  <c r="M1024" i="4"/>
  <c r="H1024" i="6" s="1"/>
  <c r="L1024" i="4"/>
  <c r="K1024" i="4"/>
  <c r="G1024" i="6" s="1"/>
  <c r="J1024" i="4"/>
  <c r="F1024" i="6" s="1"/>
  <c r="I1024" i="4"/>
  <c r="E1024" i="6" s="1"/>
  <c r="O1023" i="4"/>
  <c r="N1023" i="4"/>
  <c r="M1023" i="4"/>
  <c r="L1023" i="4"/>
  <c r="I1023" i="6" s="1"/>
  <c r="K1023" i="4"/>
  <c r="J1023" i="4"/>
  <c r="I1023" i="4"/>
  <c r="O1022" i="4"/>
  <c r="N1022" i="4"/>
  <c r="J1022" i="6" s="1"/>
  <c r="M1022" i="4"/>
  <c r="H1022" i="6" s="1"/>
  <c r="L1022" i="4"/>
  <c r="I1022" i="6" s="1"/>
  <c r="K1022" i="4"/>
  <c r="G1022" i="6" s="1"/>
  <c r="J1022" i="4"/>
  <c r="F1022" i="6" s="1"/>
  <c r="I1022" i="4"/>
  <c r="E1022" i="6" s="1"/>
  <c r="O1021" i="4"/>
  <c r="N1021" i="4"/>
  <c r="M1021" i="4"/>
  <c r="L1021" i="4"/>
  <c r="K1021" i="4"/>
  <c r="J1021" i="4"/>
  <c r="I1021" i="4"/>
  <c r="O1020" i="4"/>
  <c r="N1020" i="4"/>
  <c r="J1020" i="6" s="1"/>
  <c r="M1020" i="4"/>
  <c r="H1020" i="6" s="1"/>
  <c r="L1020" i="4"/>
  <c r="I1020" i="6" s="1"/>
  <c r="K1020" i="4"/>
  <c r="G1020" i="6" s="1"/>
  <c r="J1020" i="4"/>
  <c r="I1020" i="4"/>
  <c r="O1019" i="4"/>
  <c r="N1019" i="4"/>
  <c r="M1019" i="4"/>
  <c r="L1019" i="4"/>
  <c r="K1019" i="4"/>
  <c r="J1019" i="4"/>
  <c r="I1019" i="4"/>
  <c r="E1019" i="6" s="1"/>
  <c r="O1018" i="4"/>
  <c r="N1018" i="4"/>
  <c r="J1018" i="6" s="1"/>
  <c r="M1018" i="4"/>
  <c r="L1018" i="4"/>
  <c r="I1018" i="6" s="1"/>
  <c r="K1018" i="4"/>
  <c r="J1018" i="4"/>
  <c r="F1018" i="6" s="1"/>
  <c r="I1018" i="4"/>
  <c r="O1017" i="4"/>
  <c r="K1017" i="6" s="1"/>
  <c r="N1017" i="4"/>
  <c r="J1017" i="6" s="1"/>
  <c r="B1017" i="8" s="1"/>
  <c r="M1017" i="4"/>
  <c r="L1017" i="4"/>
  <c r="K1017" i="4"/>
  <c r="G1017" i="6" s="1"/>
  <c r="J1017" i="4"/>
  <c r="F1017" i="6" s="1"/>
  <c r="I1017" i="4"/>
  <c r="E1017" i="6" s="1"/>
  <c r="O1016" i="4"/>
  <c r="K1016" i="6" s="1"/>
  <c r="N1016" i="4"/>
  <c r="J1016" i="6" s="1"/>
  <c r="B1016" i="8" s="1"/>
  <c r="M1016" i="4"/>
  <c r="H1016" i="6" s="1"/>
  <c r="L1016" i="4"/>
  <c r="K1016" i="4"/>
  <c r="G1016" i="6" s="1"/>
  <c r="J1016" i="4"/>
  <c r="F1016" i="6" s="1"/>
  <c r="I1016" i="4"/>
  <c r="E1016" i="6" s="1"/>
  <c r="O1015" i="4"/>
  <c r="N1015" i="4"/>
  <c r="M1015" i="4"/>
  <c r="L1015" i="4"/>
  <c r="I1015" i="6" s="1"/>
  <c r="K1015" i="4"/>
  <c r="J1015" i="4"/>
  <c r="I1015" i="4"/>
  <c r="O1014" i="4"/>
  <c r="N1014" i="4"/>
  <c r="J1014" i="6" s="1"/>
  <c r="M1014" i="4"/>
  <c r="H1014" i="6" s="1"/>
  <c r="L1014" i="4"/>
  <c r="I1014" i="6" s="1"/>
  <c r="K1014" i="4"/>
  <c r="G1014" i="6" s="1"/>
  <c r="J1014" i="4"/>
  <c r="F1014" i="6" s="1"/>
  <c r="I1014" i="4"/>
  <c r="E1014" i="6" s="1"/>
  <c r="O1013" i="4"/>
  <c r="K1013" i="6" s="1"/>
  <c r="N1013" i="4"/>
  <c r="M1013" i="4"/>
  <c r="L1013" i="4"/>
  <c r="K1013" i="4"/>
  <c r="J1013" i="4"/>
  <c r="I1013" i="4"/>
  <c r="O1012" i="4"/>
  <c r="N1012" i="4"/>
  <c r="J1012" i="6" s="1"/>
  <c r="M1012" i="4"/>
  <c r="H1012" i="6" s="1"/>
  <c r="L1012" i="4"/>
  <c r="I1012" i="6" s="1"/>
  <c r="K1012" i="4"/>
  <c r="G1012" i="6" s="1"/>
  <c r="J1012" i="4"/>
  <c r="I1012" i="4"/>
  <c r="O1011" i="4"/>
  <c r="N1011" i="4"/>
  <c r="M1011" i="4"/>
  <c r="L1011" i="4"/>
  <c r="K1011" i="4"/>
  <c r="J1011" i="4"/>
  <c r="I1011" i="4"/>
  <c r="E1011" i="6" s="1"/>
  <c r="O1010" i="4"/>
  <c r="N1010" i="4"/>
  <c r="J1010" i="6" s="1"/>
  <c r="M1010" i="4"/>
  <c r="L1010" i="4"/>
  <c r="I1010" i="6" s="1"/>
  <c r="K1010" i="4"/>
  <c r="J1010" i="4"/>
  <c r="F1010" i="6" s="1"/>
  <c r="I1010" i="4"/>
  <c r="O1009" i="4"/>
  <c r="K1009" i="6" s="1"/>
  <c r="N1009" i="4"/>
  <c r="J1009" i="6" s="1"/>
  <c r="B1009" i="8" s="1"/>
  <c r="M1009" i="4"/>
  <c r="L1009" i="4"/>
  <c r="K1009" i="4"/>
  <c r="G1009" i="6" s="1"/>
  <c r="J1009" i="4"/>
  <c r="F1009" i="6" s="1"/>
  <c r="I1009" i="4"/>
  <c r="E1009" i="6" s="1"/>
  <c r="O1008" i="4"/>
  <c r="K1008" i="6" s="1"/>
  <c r="N1008" i="4"/>
  <c r="J1008" i="6" s="1"/>
  <c r="B1008" i="8" s="1"/>
  <c r="M1008" i="4"/>
  <c r="H1008" i="6" s="1"/>
  <c r="L1008" i="4"/>
  <c r="K1008" i="4"/>
  <c r="G1008" i="6" s="1"/>
  <c r="J1008" i="4"/>
  <c r="F1008" i="6" s="1"/>
  <c r="I1008" i="4"/>
  <c r="E1008" i="6" s="1"/>
  <c r="O1007" i="4"/>
  <c r="N1007" i="4"/>
  <c r="M1007" i="4"/>
  <c r="L1007" i="4"/>
  <c r="I1007" i="6" s="1"/>
  <c r="K1007" i="4"/>
  <c r="J1007" i="4"/>
  <c r="I1007" i="4"/>
  <c r="O1006" i="4"/>
  <c r="N1006" i="4"/>
  <c r="J1006" i="6" s="1"/>
  <c r="M1006" i="4"/>
  <c r="H1006" i="6" s="1"/>
  <c r="L1006" i="4"/>
  <c r="I1006" i="6" s="1"/>
  <c r="K1006" i="4"/>
  <c r="G1006" i="6" s="1"/>
  <c r="J1006" i="4"/>
  <c r="F1006" i="6" s="1"/>
  <c r="I1006" i="4"/>
  <c r="E1006" i="6" s="1"/>
  <c r="O1005" i="4"/>
  <c r="K1005" i="6" s="1"/>
  <c r="N1005" i="4"/>
  <c r="M1005" i="4"/>
  <c r="L1005" i="4"/>
  <c r="K1005" i="4"/>
  <c r="J1005" i="4"/>
  <c r="I1005" i="4"/>
  <c r="O1004" i="4"/>
  <c r="N1004" i="4"/>
  <c r="J1004" i="6" s="1"/>
  <c r="M1004" i="4"/>
  <c r="H1004" i="6" s="1"/>
  <c r="L1004" i="4"/>
  <c r="I1004" i="6" s="1"/>
  <c r="K1004" i="4"/>
  <c r="G1004" i="6" s="1"/>
  <c r="J1004" i="4"/>
  <c r="I1004" i="4"/>
  <c r="O1003" i="4"/>
  <c r="N1003" i="4"/>
  <c r="M1003" i="4"/>
  <c r="L1003" i="4"/>
  <c r="K1003" i="4"/>
  <c r="J1003" i="4"/>
  <c r="I1003" i="4"/>
  <c r="E1003" i="6" s="1"/>
  <c r="O1002" i="4"/>
  <c r="N1002" i="4"/>
  <c r="J1002" i="6" s="1"/>
  <c r="M1002" i="4"/>
  <c r="L1002" i="4"/>
  <c r="I1002" i="6" s="1"/>
  <c r="K1002" i="4"/>
  <c r="J1002" i="4"/>
  <c r="F1002" i="6" s="1"/>
  <c r="I1002" i="4"/>
  <c r="O1001" i="4"/>
  <c r="K1001" i="6" s="1"/>
  <c r="N1001" i="4"/>
  <c r="J1001" i="6" s="1"/>
  <c r="B1001" i="8" s="1"/>
  <c r="M1001" i="4"/>
  <c r="L1001" i="4"/>
  <c r="K1001" i="4"/>
  <c r="G1001" i="6" s="1"/>
  <c r="J1001" i="4"/>
  <c r="F1001" i="6" s="1"/>
  <c r="I1001" i="4"/>
  <c r="E1001" i="6" s="1"/>
  <c r="O1000" i="4"/>
  <c r="K1000" i="6" s="1"/>
  <c r="N1000" i="4"/>
  <c r="J1000" i="6" s="1"/>
  <c r="B1000" i="8" s="1"/>
  <c r="M1000" i="4"/>
  <c r="H1000" i="6" s="1"/>
  <c r="L1000" i="4"/>
  <c r="K1000" i="4"/>
  <c r="G1000" i="6" s="1"/>
  <c r="J1000" i="4"/>
  <c r="F1000" i="6" s="1"/>
  <c r="I1000" i="4"/>
  <c r="E1000" i="6" s="1"/>
  <c r="O999" i="4"/>
  <c r="N999" i="4"/>
  <c r="M999" i="4"/>
  <c r="L999" i="4"/>
  <c r="I999" i="6" s="1"/>
  <c r="K999" i="4"/>
  <c r="J999" i="4"/>
  <c r="I999" i="4"/>
  <c r="O998" i="4"/>
  <c r="N998" i="4"/>
  <c r="J998" i="6" s="1"/>
  <c r="M998" i="4"/>
  <c r="H998" i="6" s="1"/>
  <c r="L998" i="4"/>
  <c r="I998" i="6" s="1"/>
  <c r="K998" i="4"/>
  <c r="G998" i="6" s="1"/>
  <c r="J998" i="4"/>
  <c r="F998" i="6" s="1"/>
  <c r="I998" i="4"/>
  <c r="E998" i="6" s="1"/>
  <c r="O997" i="4"/>
  <c r="N997" i="4"/>
  <c r="M997" i="4"/>
  <c r="L997" i="4"/>
  <c r="K997" i="4"/>
  <c r="J997" i="4"/>
  <c r="I997" i="4"/>
  <c r="O996" i="4"/>
  <c r="N996" i="4"/>
  <c r="J996" i="6" s="1"/>
  <c r="M996" i="4"/>
  <c r="H996" i="6" s="1"/>
  <c r="L996" i="4"/>
  <c r="I996" i="6" s="1"/>
  <c r="K996" i="4"/>
  <c r="G996" i="6" s="1"/>
  <c r="J996" i="4"/>
  <c r="I996" i="4"/>
  <c r="O995" i="4"/>
  <c r="N995" i="4"/>
  <c r="M995" i="4"/>
  <c r="L995" i="4"/>
  <c r="K995" i="4"/>
  <c r="J995" i="4"/>
  <c r="I995" i="4"/>
  <c r="E995" i="6" s="1"/>
  <c r="O994" i="4"/>
  <c r="N994" i="4"/>
  <c r="J994" i="6" s="1"/>
  <c r="M994" i="4"/>
  <c r="L994" i="4"/>
  <c r="I994" i="6" s="1"/>
  <c r="K994" i="4"/>
  <c r="J994" i="4"/>
  <c r="F994" i="6" s="1"/>
  <c r="I994" i="4"/>
  <c r="O993" i="4"/>
  <c r="K993" i="6" s="1"/>
  <c r="N993" i="4"/>
  <c r="J993" i="6" s="1"/>
  <c r="B993" i="8" s="1"/>
  <c r="M993" i="4"/>
  <c r="L993" i="4"/>
  <c r="K993" i="4"/>
  <c r="G993" i="6" s="1"/>
  <c r="J993" i="4"/>
  <c r="F993" i="6" s="1"/>
  <c r="I993" i="4"/>
  <c r="E993" i="6" s="1"/>
  <c r="O992" i="4"/>
  <c r="K992" i="6" s="1"/>
  <c r="N992" i="4"/>
  <c r="J992" i="6" s="1"/>
  <c r="B992" i="8" s="1"/>
  <c r="M992" i="4"/>
  <c r="H992" i="6" s="1"/>
  <c r="L992" i="4"/>
  <c r="K992" i="4"/>
  <c r="G992" i="6" s="1"/>
  <c r="J992" i="4"/>
  <c r="F992" i="6" s="1"/>
  <c r="I992" i="4"/>
  <c r="E992" i="6" s="1"/>
  <c r="O991" i="4"/>
  <c r="N991" i="4"/>
  <c r="M991" i="4"/>
  <c r="L991" i="4"/>
  <c r="I991" i="6" s="1"/>
  <c r="K991" i="4"/>
  <c r="J991" i="4"/>
  <c r="I991" i="4"/>
  <c r="O990" i="4"/>
  <c r="N990" i="4"/>
  <c r="J990" i="6" s="1"/>
  <c r="M990" i="4"/>
  <c r="H990" i="6" s="1"/>
  <c r="L990" i="4"/>
  <c r="I990" i="6" s="1"/>
  <c r="K990" i="4"/>
  <c r="G990" i="6" s="1"/>
  <c r="J990" i="4"/>
  <c r="F990" i="6" s="1"/>
  <c r="I990" i="4"/>
  <c r="E990" i="6" s="1"/>
  <c r="O989" i="4"/>
  <c r="N989" i="4"/>
  <c r="M989" i="4"/>
  <c r="L989" i="4"/>
  <c r="K989" i="4"/>
  <c r="J989" i="4"/>
  <c r="I989" i="4"/>
  <c r="O988" i="4"/>
  <c r="N988" i="4"/>
  <c r="J988" i="6" s="1"/>
  <c r="M988" i="4"/>
  <c r="H988" i="6" s="1"/>
  <c r="L988" i="4"/>
  <c r="I988" i="6" s="1"/>
  <c r="K988" i="4"/>
  <c r="G988" i="6" s="1"/>
  <c r="J988" i="4"/>
  <c r="I988" i="4"/>
  <c r="O987" i="4"/>
  <c r="N987" i="4"/>
  <c r="M987" i="4"/>
  <c r="L987" i="4"/>
  <c r="K987" i="4"/>
  <c r="J987" i="4"/>
  <c r="I987" i="4"/>
  <c r="E987" i="6" s="1"/>
  <c r="O986" i="4"/>
  <c r="N986" i="4"/>
  <c r="J986" i="6" s="1"/>
  <c r="M986" i="4"/>
  <c r="L986" i="4"/>
  <c r="I986" i="6" s="1"/>
  <c r="K986" i="4"/>
  <c r="J986" i="4"/>
  <c r="F986" i="6" s="1"/>
  <c r="I986" i="4"/>
  <c r="O985" i="4"/>
  <c r="K985" i="6" s="1"/>
  <c r="N985" i="4"/>
  <c r="J985" i="6" s="1"/>
  <c r="B985" i="8" s="1"/>
  <c r="M985" i="4"/>
  <c r="L985" i="4"/>
  <c r="K985" i="4"/>
  <c r="G985" i="6" s="1"/>
  <c r="J985" i="4"/>
  <c r="F985" i="6" s="1"/>
  <c r="I985" i="4"/>
  <c r="E985" i="6" s="1"/>
  <c r="O984" i="4"/>
  <c r="K984" i="6" s="1"/>
  <c r="N984" i="4"/>
  <c r="J984" i="6" s="1"/>
  <c r="B984" i="8" s="1"/>
  <c r="M984" i="4"/>
  <c r="H984" i="6" s="1"/>
  <c r="L984" i="4"/>
  <c r="K984" i="4"/>
  <c r="G984" i="6" s="1"/>
  <c r="J984" i="4"/>
  <c r="F984" i="6" s="1"/>
  <c r="I984" i="4"/>
  <c r="E984" i="6" s="1"/>
  <c r="O983" i="4"/>
  <c r="N983" i="4"/>
  <c r="M983" i="4"/>
  <c r="L983" i="4"/>
  <c r="I983" i="6" s="1"/>
  <c r="K983" i="4"/>
  <c r="J983" i="4"/>
  <c r="I983" i="4"/>
  <c r="O982" i="4"/>
  <c r="N982" i="4"/>
  <c r="J982" i="6" s="1"/>
  <c r="M982" i="4"/>
  <c r="H982" i="6" s="1"/>
  <c r="L982" i="4"/>
  <c r="I982" i="6" s="1"/>
  <c r="K982" i="4"/>
  <c r="G982" i="6" s="1"/>
  <c r="J982" i="4"/>
  <c r="F982" i="6" s="1"/>
  <c r="I982" i="4"/>
  <c r="E982" i="6" s="1"/>
  <c r="O981" i="4"/>
  <c r="K981" i="6" s="1"/>
  <c r="N981" i="4"/>
  <c r="M981" i="4"/>
  <c r="L981" i="4"/>
  <c r="K981" i="4"/>
  <c r="J981" i="4"/>
  <c r="I981" i="4"/>
  <c r="O980" i="4"/>
  <c r="N980" i="4"/>
  <c r="J980" i="6" s="1"/>
  <c r="M980" i="4"/>
  <c r="H980" i="6" s="1"/>
  <c r="L980" i="4"/>
  <c r="I980" i="6" s="1"/>
  <c r="K980" i="4"/>
  <c r="G980" i="6" s="1"/>
  <c r="J980" i="4"/>
  <c r="I980" i="4"/>
  <c r="O979" i="4"/>
  <c r="N979" i="4"/>
  <c r="M979" i="4"/>
  <c r="L979" i="4"/>
  <c r="K979" i="4"/>
  <c r="J979" i="4"/>
  <c r="I979" i="4"/>
  <c r="E979" i="6" s="1"/>
  <c r="O978" i="4"/>
  <c r="N978" i="4"/>
  <c r="J978" i="6" s="1"/>
  <c r="M978" i="4"/>
  <c r="L978" i="4"/>
  <c r="K978" i="4"/>
  <c r="J978" i="4"/>
  <c r="I978" i="4"/>
  <c r="O977" i="4"/>
  <c r="K977" i="6" s="1"/>
  <c r="N977" i="4"/>
  <c r="J977" i="6" s="1"/>
  <c r="B977" i="8" s="1"/>
  <c r="M977" i="4"/>
  <c r="L977" i="4"/>
  <c r="K977" i="4"/>
  <c r="G977" i="6" s="1"/>
  <c r="J977" i="4"/>
  <c r="F977" i="6" s="1"/>
  <c r="I977" i="4"/>
  <c r="E977" i="6" s="1"/>
  <c r="O976" i="4"/>
  <c r="K976" i="6" s="1"/>
  <c r="N976" i="4"/>
  <c r="J976" i="6" s="1"/>
  <c r="B976" i="8" s="1"/>
  <c r="M976" i="4"/>
  <c r="H976" i="6" s="1"/>
  <c r="L976" i="4"/>
  <c r="K976" i="4"/>
  <c r="G976" i="6" s="1"/>
  <c r="J976" i="4"/>
  <c r="F976" i="6" s="1"/>
  <c r="I976" i="4"/>
  <c r="E976" i="6" s="1"/>
  <c r="O975" i="4"/>
  <c r="N975" i="4"/>
  <c r="M975" i="4"/>
  <c r="L975" i="4"/>
  <c r="I975" i="6" s="1"/>
  <c r="K975" i="4"/>
  <c r="J975" i="4"/>
  <c r="I975" i="4"/>
  <c r="O974" i="4"/>
  <c r="N974" i="4"/>
  <c r="J974" i="6" s="1"/>
  <c r="M974" i="4"/>
  <c r="H974" i="6" s="1"/>
  <c r="L974" i="4"/>
  <c r="I974" i="6" s="1"/>
  <c r="K974" i="4"/>
  <c r="G974" i="6" s="1"/>
  <c r="J974" i="4"/>
  <c r="F974" i="6" s="1"/>
  <c r="I974" i="4"/>
  <c r="E974" i="6" s="1"/>
  <c r="O973" i="4"/>
  <c r="K973" i="6" s="1"/>
  <c r="N973" i="4"/>
  <c r="M973" i="4"/>
  <c r="L973" i="4"/>
  <c r="K973" i="4"/>
  <c r="J973" i="4"/>
  <c r="I973" i="4"/>
  <c r="O972" i="4"/>
  <c r="N972" i="4"/>
  <c r="J972" i="6" s="1"/>
  <c r="M972" i="4"/>
  <c r="H972" i="6" s="1"/>
  <c r="L972" i="4"/>
  <c r="I972" i="6" s="1"/>
  <c r="K972" i="4"/>
  <c r="G972" i="6" s="1"/>
  <c r="J972" i="4"/>
  <c r="I972" i="4"/>
  <c r="O971" i="4"/>
  <c r="N971" i="4"/>
  <c r="M971" i="4"/>
  <c r="L971" i="4"/>
  <c r="K971" i="4"/>
  <c r="J971" i="4"/>
  <c r="I971" i="4"/>
  <c r="E971" i="6" s="1"/>
  <c r="O970" i="4"/>
  <c r="N970" i="4"/>
  <c r="J970" i="6" s="1"/>
  <c r="M970" i="4"/>
  <c r="L970" i="4"/>
  <c r="K970" i="4"/>
  <c r="J970" i="4"/>
  <c r="I970" i="4"/>
  <c r="O969" i="4"/>
  <c r="K969" i="6" s="1"/>
  <c r="N969" i="4"/>
  <c r="J969" i="6" s="1"/>
  <c r="B969" i="8" s="1"/>
  <c r="M969" i="4"/>
  <c r="L969" i="4"/>
  <c r="K969" i="4"/>
  <c r="G969" i="6" s="1"/>
  <c r="J969" i="4"/>
  <c r="F969" i="6" s="1"/>
  <c r="I969" i="4"/>
  <c r="E969" i="6" s="1"/>
  <c r="O968" i="4"/>
  <c r="K968" i="6" s="1"/>
  <c r="N968" i="4"/>
  <c r="J968" i="6" s="1"/>
  <c r="B968" i="8" s="1"/>
  <c r="M968" i="4"/>
  <c r="H968" i="6" s="1"/>
  <c r="L968" i="4"/>
  <c r="K968" i="4"/>
  <c r="G968" i="6" s="1"/>
  <c r="J968" i="4"/>
  <c r="F968" i="6" s="1"/>
  <c r="I968" i="4"/>
  <c r="E968" i="6" s="1"/>
  <c r="O967" i="4"/>
  <c r="N967" i="4"/>
  <c r="M967" i="4"/>
  <c r="L967" i="4"/>
  <c r="I967" i="6" s="1"/>
  <c r="K967" i="4"/>
  <c r="J967" i="4"/>
  <c r="I967" i="4"/>
  <c r="O966" i="4"/>
  <c r="N966" i="4"/>
  <c r="J966" i="6" s="1"/>
  <c r="M966" i="4"/>
  <c r="H966" i="6" s="1"/>
  <c r="L966" i="4"/>
  <c r="I966" i="6" s="1"/>
  <c r="K966" i="4"/>
  <c r="G966" i="6" s="1"/>
  <c r="J966" i="4"/>
  <c r="F966" i="6" s="1"/>
  <c r="I966" i="4"/>
  <c r="E966" i="6" s="1"/>
  <c r="O965" i="4"/>
  <c r="N965" i="4"/>
  <c r="M965" i="4"/>
  <c r="L965" i="4"/>
  <c r="K965" i="4"/>
  <c r="J965" i="4"/>
  <c r="I965" i="4"/>
  <c r="O964" i="4"/>
  <c r="N964" i="4"/>
  <c r="J964" i="6" s="1"/>
  <c r="M964" i="4"/>
  <c r="H964" i="6" s="1"/>
  <c r="L964" i="4"/>
  <c r="I964" i="6" s="1"/>
  <c r="K964" i="4"/>
  <c r="G964" i="6" s="1"/>
  <c r="J964" i="4"/>
  <c r="I964" i="4"/>
  <c r="O963" i="4"/>
  <c r="N963" i="4"/>
  <c r="M963" i="4"/>
  <c r="L963" i="4"/>
  <c r="K963" i="4"/>
  <c r="J963" i="4"/>
  <c r="I963" i="4"/>
  <c r="E963" i="6" s="1"/>
  <c r="O962" i="4"/>
  <c r="N962" i="4"/>
  <c r="J962" i="6" s="1"/>
  <c r="M962" i="4"/>
  <c r="L962" i="4"/>
  <c r="K962" i="4"/>
  <c r="J962" i="4"/>
  <c r="I962" i="4"/>
  <c r="O961" i="4"/>
  <c r="K961" i="6" s="1"/>
  <c r="N961" i="4"/>
  <c r="J961" i="6" s="1"/>
  <c r="B961" i="8" s="1"/>
  <c r="M961" i="4"/>
  <c r="L961" i="4"/>
  <c r="K961" i="4"/>
  <c r="G961" i="6" s="1"/>
  <c r="J961" i="4"/>
  <c r="F961" i="6" s="1"/>
  <c r="I961" i="4"/>
  <c r="E961" i="6" s="1"/>
  <c r="O960" i="4"/>
  <c r="K960" i="6" s="1"/>
  <c r="N960" i="4"/>
  <c r="J960" i="6" s="1"/>
  <c r="B960" i="8" s="1"/>
  <c r="M960" i="4"/>
  <c r="H960" i="6" s="1"/>
  <c r="L960" i="4"/>
  <c r="K960" i="4"/>
  <c r="G960" i="6" s="1"/>
  <c r="J960" i="4"/>
  <c r="F960" i="6" s="1"/>
  <c r="I960" i="4"/>
  <c r="E960" i="6" s="1"/>
  <c r="O959" i="4"/>
  <c r="N959" i="4"/>
  <c r="M959" i="4"/>
  <c r="L959" i="4"/>
  <c r="I959" i="6" s="1"/>
  <c r="K959" i="4"/>
  <c r="J959" i="4"/>
  <c r="I959" i="4"/>
  <c r="O958" i="4"/>
  <c r="N958" i="4"/>
  <c r="J958" i="6" s="1"/>
  <c r="M958" i="4"/>
  <c r="H958" i="6" s="1"/>
  <c r="L958" i="4"/>
  <c r="I958" i="6" s="1"/>
  <c r="K958" i="4"/>
  <c r="G958" i="6" s="1"/>
  <c r="J958" i="4"/>
  <c r="F958" i="6" s="1"/>
  <c r="I958" i="4"/>
  <c r="E958" i="6" s="1"/>
  <c r="O957" i="4"/>
  <c r="N957" i="4"/>
  <c r="M957" i="4"/>
  <c r="L957" i="4"/>
  <c r="K957" i="4"/>
  <c r="J957" i="4"/>
  <c r="I957" i="4"/>
  <c r="O956" i="4"/>
  <c r="N956" i="4"/>
  <c r="J956" i="6" s="1"/>
  <c r="M956" i="4"/>
  <c r="H956" i="6" s="1"/>
  <c r="L956" i="4"/>
  <c r="I956" i="6" s="1"/>
  <c r="K956" i="4"/>
  <c r="G956" i="6" s="1"/>
  <c r="J956" i="4"/>
  <c r="I956" i="4"/>
  <c r="O955" i="4"/>
  <c r="N955" i="4"/>
  <c r="M955" i="4"/>
  <c r="L955" i="4"/>
  <c r="I955" i="6" s="1"/>
  <c r="K955" i="4"/>
  <c r="J955" i="4"/>
  <c r="I955" i="4"/>
  <c r="E955" i="6" s="1"/>
  <c r="O954" i="4"/>
  <c r="N954" i="4"/>
  <c r="J954" i="6" s="1"/>
  <c r="M954" i="4"/>
  <c r="L954" i="4"/>
  <c r="I954" i="6" s="1"/>
  <c r="K954" i="4"/>
  <c r="J954" i="4"/>
  <c r="I954" i="4"/>
  <c r="O953" i="4"/>
  <c r="K953" i="6" s="1"/>
  <c r="N953" i="4"/>
  <c r="J953" i="6" s="1"/>
  <c r="B953" i="8" s="1"/>
  <c r="M953" i="4"/>
  <c r="L953" i="4"/>
  <c r="K953" i="4"/>
  <c r="G953" i="6" s="1"/>
  <c r="J953" i="4"/>
  <c r="F953" i="6" s="1"/>
  <c r="I953" i="4"/>
  <c r="E953" i="6" s="1"/>
  <c r="O952" i="4"/>
  <c r="K952" i="6" s="1"/>
  <c r="N952" i="4"/>
  <c r="J952" i="6" s="1"/>
  <c r="B952" i="8" s="1"/>
  <c r="M952" i="4"/>
  <c r="H952" i="6" s="1"/>
  <c r="L952" i="4"/>
  <c r="K952" i="4"/>
  <c r="G952" i="6" s="1"/>
  <c r="J952" i="4"/>
  <c r="F952" i="6" s="1"/>
  <c r="I952" i="4"/>
  <c r="E952" i="6" s="1"/>
  <c r="O951" i="4"/>
  <c r="N951" i="4"/>
  <c r="M951" i="4"/>
  <c r="L951" i="4"/>
  <c r="I951" i="6" s="1"/>
  <c r="K951" i="4"/>
  <c r="J951" i="4"/>
  <c r="I951" i="4"/>
  <c r="O950" i="4"/>
  <c r="N950" i="4"/>
  <c r="J950" i="6" s="1"/>
  <c r="M950" i="4"/>
  <c r="H950" i="6" s="1"/>
  <c r="L950" i="4"/>
  <c r="K950" i="4"/>
  <c r="G950" i="6" s="1"/>
  <c r="J950" i="4"/>
  <c r="F950" i="6" s="1"/>
  <c r="I950" i="4"/>
  <c r="E950" i="6" s="1"/>
  <c r="O949" i="4"/>
  <c r="N949" i="4"/>
  <c r="M949" i="4"/>
  <c r="L949" i="4"/>
  <c r="K949" i="4"/>
  <c r="J949" i="4"/>
  <c r="I949" i="4"/>
  <c r="O948" i="4"/>
  <c r="N948" i="4"/>
  <c r="J948" i="6" s="1"/>
  <c r="M948" i="4"/>
  <c r="H948" i="6" s="1"/>
  <c r="L948" i="4"/>
  <c r="I948" i="6" s="1"/>
  <c r="K948" i="4"/>
  <c r="G948" i="6" s="1"/>
  <c r="J948" i="4"/>
  <c r="I948" i="4"/>
  <c r="O947" i="4"/>
  <c r="N947" i="4"/>
  <c r="M947" i="4"/>
  <c r="L947" i="4"/>
  <c r="I947" i="6" s="1"/>
  <c r="K947" i="4"/>
  <c r="J947" i="4"/>
  <c r="I947" i="4"/>
  <c r="E947" i="6" s="1"/>
  <c r="O946" i="4"/>
  <c r="N946" i="4"/>
  <c r="J946" i="6" s="1"/>
  <c r="M946" i="4"/>
  <c r="L946" i="4"/>
  <c r="I946" i="6" s="1"/>
  <c r="K946" i="4"/>
  <c r="J946" i="4"/>
  <c r="F946" i="6" s="1"/>
  <c r="I946" i="4"/>
  <c r="O945" i="4"/>
  <c r="K945" i="6" s="1"/>
  <c r="N945" i="4"/>
  <c r="J945" i="6" s="1"/>
  <c r="B945" i="8" s="1"/>
  <c r="M945" i="4"/>
  <c r="L945" i="4"/>
  <c r="K945" i="4"/>
  <c r="G945" i="6" s="1"/>
  <c r="J945" i="4"/>
  <c r="F945" i="6" s="1"/>
  <c r="I945" i="4"/>
  <c r="E945" i="6" s="1"/>
  <c r="O944" i="4"/>
  <c r="K944" i="6" s="1"/>
  <c r="N944" i="4"/>
  <c r="J944" i="6" s="1"/>
  <c r="B944" i="8" s="1"/>
  <c r="M944" i="4"/>
  <c r="H944" i="6" s="1"/>
  <c r="L944" i="4"/>
  <c r="K944" i="4"/>
  <c r="G944" i="6" s="1"/>
  <c r="J944" i="4"/>
  <c r="F944" i="6" s="1"/>
  <c r="I944" i="4"/>
  <c r="E944" i="6" s="1"/>
  <c r="O943" i="4"/>
  <c r="N943" i="4"/>
  <c r="M943" i="4"/>
  <c r="H943" i="6" s="1"/>
  <c r="L943" i="4"/>
  <c r="I943" i="6" s="1"/>
  <c r="K943" i="4"/>
  <c r="J943" i="4"/>
  <c r="I943" i="4"/>
  <c r="O942" i="4"/>
  <c r="N942" i="4"/>
  <c r="J942" i="6" s="1"/>
  <c r="M942" i="4"/>
  <c r="H942" i="6" s="1"/>
  <c r="L942" i="4"/>
  <c r="I942" i="6" s="1"/>
  <c r="K942" i="4"/>
  <c r="G942" i="6" s="1"/>
  <c r="J942" i="4"/>
  <c r="F942" i="6" s="1"/>
  <c r="I942" i="4"/>
  <c r="E942" i="6" s="1"/>
  <c r="O941" i="4"/>
  <c r="K941" i="6" s="1"/>
  <c r="N941" i="4"/>
  <c r="J941" i="6" s="1"/>
  <c r="B941" i="8" s="1"/>
  <c r="M941" i="4"/>
  <c r="L941" i="4"/>
  <c r="K941" i="4"/>
  <c r="J941" i="4"/>
  <c r="I941" i="4"/>
  <c r="O940" i="4"/>
  <c r="N940" i="4"/>
  <c r="J940" i="6" s="1"/>
  <c r="M940" i="4"/>
  <c r="H940" i="6" s="1"/>
  <c r="L940" i="4"/>
  <c r="I940" i="6" s="1"/>
  <c r="K940" i="4"/>
  <c r="G940" i="6" s="1"/>
  <c r="J940" i="4"/>
  <c r="I940" i="4"/>
  <c r="O939" i="4"/>
  <c r="N939" i="4"/>
  <c r="M939" i="4"/>
  <c r="L939" i="4"/>
  <c r="I939" i="6" s="1"/>
  <c r="K939" i="4"/>
  <c r="J939" i="4"/>
  <c r="I939" i="4"/>
  <c r="E939" i="6" s="1"/>
  <c r="O938" i="4"/>
  <c r="N938" i="4"/>
  <c r="J938" i="6" s="1"/>
  <c r="M938" i="4"/>
  <c r="L938" i="4"/>
  <c r="I938" i="6" s="1"/>
  <c r="K938" i="4"/>
  <c r="J938" i="4"/>
  <c r="F938" i="6" s="1"/>
  <c r="I938" i="4"/>
  <c r="O937" i="4"/>
  <c r="K937" i="6" s="1"/>
  <c r="N937" i="4"/>
  <c r="J937" i="6" s="1"/>
  <c r="B937" i="8" s="1"/>
  <c r="M937" i="4"/>
  <c r="L937" i="4"/>
  <c r="K937" i="4"/>
  <c r="G937" i="6" s="1"/>
  <c r="J937" i="4"/>
  <c r="F937" i="6" s="1"/>
  <c r="I937" i="4"/>
  <c r="E937" i="6" s="1"/>
  <c r="O936" i="4"/>
  <c r="K936" i="6" s="1"/>
  <c r="N936" i="4"/>
  <c r="J936" i="6" s="1"/>
  <c r="B936" i="8" s="1"/>
  <c r="M936" i="4"/>
  <c r="H936" i="6" s="1"/>
  <c r="L936" i="4"/>
  <c r="K936" i="4"/>
  <c r="G936" i="6" s="1"/>
  <c r="J936" i="4"/>
  <c r="F936" i="6" s="1"/>
  <c r="I936" i="4"/>
  <c r="E936" i="6" s="1"/>
  <c r="O935" i="4"/>
  <c r="N935" i="4"/>
  <c r="M935" i="4"/>
  <c r="L935" i="4"/>
  <c r="K935" i="4"/>
  <c r="J935" i="4"/>
  <c r="I935" i="4"/>
  <c r="O934" i="4"/>
  <c r="N934" i="4"/>
  <c r="J934" i="6" s="1"/>
  <c r="M934" i="4"/>
  <c r="H934" i="6" s="1"/>
  <c r="L934" i="4"/>
  <c r="I934" i="6" s="1"/>
  <c r="K934" i="4"/>
  <c r="G934" i="6" s="1"/>
  <c r="J934" i="4"/>
  <c r="F934" i="6" s="1"/>
  <c r="I934" i="4"/>
  <c r="E934" i="6" s="1"/>
  <c r="O933" i="4"/>
  <c r="K933" i="6" s="1"/>
  <c r="N933" i="4"/>
  <c r="J933" i="6" s="1"/>
  <c r="B933" i="8" s="1"/>
  <c r="M933" i="4"/>
  <c r="L933" i="4"/>
  <c r="K933" i="4"/>
  <c r="J933" i="4"/>
  <c r="I933" i="4"/>
  <c r="O932" i="4"/>
  <c r="N932" i="4"/>
  <c r="J932" i="6" s="1"/>
  <c r="M932" i="4"/>
  <c r="H932" i="6" s="1"/>
  <c r="L932" i="4"/>
  <c r="I932" i="6" s="1"/>
  <c r="K932" i="4"/>
  <c r="G932" i="6" s="1"/>
  <c r="J932" i="4"/>
  <c r="I932" i="4"/>
  <c r="O931" i="4"/>
  <c r="N931" i="4"/>
  <c r="M931" i="4"/>
  <c r="L931" i="4"/>
  <c r="I931" i="6" s="1"/>
  <c r="K931" i="4"/>
  <c r="J931" i="4"/>
  <c r="I931" i="4"/>
  <c r="E931" i="6" s="1"/>
  <c r="O930" i="4"/>
  <c r="N930" i="4"/>
  <c r="J930" i="6" s="1"/>
  <c r="M930" i="4"/>
  <c r="L930" i="4"/>
  <c r="I930" i="6" s="1"/>
  <c r="K930" i="4"/>
  <c r="J930" i="4"/>
  <c r="F930" i="6" s="1"/>
  <c r="I930" i="4"/>
  <c r="O929" i="4"/>
  <c r="K929" i="6" s="1"/>
  <c r="N929" i="4"/>
  <c r="J929" i="6" s="1"/>
  <c r="B929" i="8" s="1"/>
  <c r="M929" i="4"/>
  <c r="L929" i="4"/>
  <c r="K929" i="4"/>
  <c r="G929" i="6" s="1"/>
  <c r="J929" i="4"/>
  <c r="F929" i="6" s="1"/>
  <c r="I929" i="4"/>
  <c r="E929" i="6" s="1"/>
  <c r="O928" i="4"/>
  <c r="K928" i="6" s="1"/>
  <c r="N928" i="4"/>
  <c r="J928" i="6" s="1"/>
  <c r="B928" i="8" s="1"/>
  <c r="M928" i="4"/>
  <c r="H928" i="6" s="1"/>
  <c r="L928" i="4"/>
  <c r="K928" i="4"/>
  <c r="G928" i="6" s="1"/>
  <c r="J928" i="4"/>
  <c r="F928" i="6" s="1"/>
  <c r="I928" i="4"/>
  <c r="E928" i="6" s="1"/>
  <c r="O927" i="4"/>
  <c r="N927" i="4"/>
  <c r="M927" i="4"/>
  <c r="H927" i="6" s="1"/>
  <c r="L927" i="4"/>
  <c r="I927" i="6" s="1"/>
  <c r="K927" i="4"/>
  <c r="J927" i="4"/>
  <c r="I927" i="4"/>
  <c r="E927" i="6" s="1"/>
  <c r="O926" i="4"/>
  <c r="N926" i="4"/>
  <c r="J926" i="6" s="1"/>
  <c r="M926" i="4"/>
  <c r="H926" i="6" s="1"/>
  <c r="L926" i="4"/>
  <c r="I926" i="6" s="1"/>
  <c r="K926" i="4"/>
  <c r="G926" i="6" s="1"/>
  <c r="J926" i="4"/>
  <c r="F926" i="6" s="1"/>
  <c r="I926" i="4"/>
  <c r="E926" i="6" s="1"/>
  <c r="O925" i="4"/>
  <c r="N925" i="4"/>
  <c r="M925" i="4"/>
  <c r="L925" i="4"/>
  <c r="K925" i="4"/>
  <c r="G925" i="6" s="1"/>
  <c r="J925" i="4"/>
  <c r="I925" i="4"/>
  <c r="O924" i="4"/>
  <c r="N924" i="4"/>
  <c r="J924" i="6" s="1"/>
  <c r="M924" i="4"/>
  <c r="H924" i="6" s="1"/>
  <c r="L924" i="4"/>
  <c r="I924" i="6" s="1"/>
  <c r="K924" i="4"/>
  <c r="G924" i="6" s="1"/>
  <c r="J924" i="4"/>
  <c r="I924" i="4"/>
  <c r="O923" i="4"/>
  <c r="N923" i="4"/>
  <c r="M923" i="4"/>
  <c r="L923" i="4"/>
  <c r="I923" i="6" s="1"/>
  <c r="K923" i="4"/>
  <c r="J923" i="4"/>
  <c r="I923" i="4"/>
  <c r="E923" i="6" s="1"/>
  <c r="O922" i="4"/>
  <c r="N922" i="4"/>
  <c r="J922" i="6" s="1"/>
  <c r="M922" i="4"/>
  <c r="L922" i="4"/>
  <c r="I922" i="6" s="1"/>
  <c r="K922" i="4"/>
  <c r="J922" i="4"/>
  <c r="F922" i="6" s="1"/>
  <c r="I922" i="4"/>
  <c r="O921" i="4"/>
  <c r="K921" i="6" s="1"/>
  <c r="N921" i="4"/>
  <c r="J921" i="6" s="1"/>
  <c r="B921" i="8" s="1"/>
  <c r="M921" i="4"/>
  <c r="L921" i="4"/>
  <c r="K921" i="4"/>
  <c r="G921" i="6" s="1"/>
  <c r="J921" i="4"/>
  <c r="F921" i="6" s="1"/>
  <c r="I921" i="4"/>
  <c r="E921" i="6" s="1"/>
  <c r="O920" i="4"/>
  <c r="K920" i="6" s="1"/>
  <c r="N920" i="4"/>
  <c r="J920" i="6" s="1"/>
  <c r="B920" i="8" s="1"/>
  <c r="M920" i="4"/>
  <c r="H920" i="6" s="1"/>
  <c r="L920" i="4"/>
  <c r="K920" i="4"/>
  <c r="G920" i="6" s="1"/>
  <c r="J920" i="4"/>
  <c r="F920" i="6" s="1"/>
  <c r="I920" i="4"/>
  <c r="E920" i="6" s="1"/>
  <c r="O919" i="4"/>
  <c r="N919" i="4"/>
  <c r="M919" i="4"/>
  <c r="L919" i="4"/>
  <c r="K919" i="4"/>
  <c r="J919" i="4"/>
  <c r="I919" i="4"/>
  <c r="O918" i="4"/>
  <c r="N918" i="4"/>
  <c r="J918" i="6" s="1"/>
  <c r="M918" i="4"/>
  <c r="H918" i="6" s="1"/>
  <c r="L918" i="4"/>
  <c r="I918" i="6" s="1"/>
  <c r="K918" i="4"/>
  <c r="G918" i="6" s="1"/>
  <c r="J918" i="4"/>
  <c r="F918" i="6" s="1"/>
  <c r="I918" i="4"/>
  <c r="E918" i="6" s="1"/>
  <c r="O917" i="4"/>
  <c r="K917" i="6" s="1"/>
  <c r="N917" i="4"/>
  <c r="J917" i="6" s="1"/>
  <c r="B917" i="8" s="1"/>
  <c r="M917" i="4"/>
  <c r="L917" i="4"/>
  <c r="K917" i="4"/>
  <c r="J917" i="4"/>
  <c r="I917" i="4"/>
  <c r="O916" i="4"/>
  <c r="N916" i="4"/>
  <c r="J916" i="6" s="1"/>
  <c r="M916" i="4"/>
  <c r="H916" i="6" s="1"/>
  <c r="L916" i="4"/>
  <c r="I916" i="6" s="1"/>
  <c r="K916" i="4"/>
  <c r="G916" i="6" s="1"/>
  <c r="J916" i="4"/>
  <c r="I916" i="4"/>
  <c r="O915" i="4"/>
  <c r="N915" i="4"/>
  <c r="M915" i="4"/>
  <c r="L915" i="4"/>
  <c r="I915" i="6" s="1"/>
  <c r="K915" i="4"/>
  <c r="J915" i="4"/>
  <c r="I915" i="4"/>
  <c r="E915" i="6" s="1"/>
  <c r="O914" i="4"/>
  <c r="N914" i="4"/>
  <c r="J914" i="6" s="1"/>
  <c r="M914" i="4"/>
  <c r="L914" i="4"/>
  <c r="I914" i="6" s="1"/>
  <c r="K914" i="4"/>
  <c r="J914" i="4"/>
  <c r="F914" i="6" s="1"/>
  <c r="I914" i="4"/>
  <c r="O913" i="4"/>
  <c r="K913" i="6" s="1"/>
  <c r="N913" i="4"/>
  <c r="J913" i="6" s="1"/>
  <c r="B913" i="8" s="1"/>
  <c r="M913" i="4"/>
  <c r="L913" i="4"/>
  <c r="K913" i="4"/>
  <c r="G913" i="6" s="1"/>
  <c r="J913" i="4"/>
  <c r="F913" i="6" s="1"/>
  <c r="I913" i="4"/>
  <c r="E913" i="6" s="1"/>
  <c r="O912" i="4"/>
  <c r="K912" i="6" s="1"/>
  <c r="N912" i="4"/>
  <c r="J912" i="6" s="1"/>
  <c r="B912" i="8" s="1"/>
  <c r="M912" i="4"/>
  <c r="H912" i="6" s="1"/>
  <c r="L912" i="4"/>
  <c r="K912" i="4"/>
  <c r="G912" i="6" s="1"/>
  <c r="J912" i="4"/>
  <c r="F912" i="6" s="1"/>
  <c r="I912" i="4"/>
  <c r="E912" i="6" s="1"/>
  <c r="O911" i="4"/>
  <c r="K911" i="6" s="1"/>
  <c r="N911" i="4"/>
  <c r="M911" i="4"/>
  <c r="L911" i="4"/>
  <c r="K911" i="4"/>
  <c r="J911" i="4"/>
  <c r="I911" i="4"/>
  <c r="O910" i="4"/>
  <c r="N910" i="4"/>
  <c r="J910" i="6" s="1"/>
  <c r="M910" i="4"/>
  <c r="L910" i="4"/>
  <c r="I910" i="6" s="1"/>
  <c r="K910" i="4"/>
  <c r="J910" i="4"/>
  <c r="I910" i="4"/>
  <c r="O909" i="4"/>
  <c r="K909" i="6" s="1"/>
  <c r="N909" i="4"/>
  <c r="M909" i="4"/>
  <c r="H909" i="6" s="1"/>
  <c r="L909" i="4"/>
  <c r="I909" i="6" s="1"/>
  <c r="K909" i="4"/>
  <c r="G909" i="6" s="1"/>
  <c r="J909" i="4"/>
  <c r="I909" i="4"/>
  <c r="E909" i="6" s="1"/>
  <c r="O908" i="4"/>
  <c r="N908" i="4"/>
  <c r="J908" i="6" s="1"/>
  <c r="M908" i="4"/>
  <c r="H908" i="6" s="1"/>
  <c r="L908" i="4"/>
  <c r="K908" i="4"/>
  <c r="J908" i="4"/>
  <c r="I908" i="4"/>
  <c r="O907" i="4"/>
  <c r="K907" i="6" s="1"/>
  <c r="N907" i="4"/>
  <c r="M907" i="4"/>
  <c r="H907" i="6" s="1"/>
  <c r="L907" i="4"/>
  <c r="I907" i="6" s="1"/>
  <c r="K907" i="4"/>
  <c r="G907" i="6" s="1"/>
  <c r="J907" i="4"/>
  <c r="I907" i="4"/>
  <c r="E907" i="6" s="1"/>
  <c r="O906" i="4"/>
  <c r="N906" i="4"/>
  <c r="M906" i="4"/>
  <c r="L906" i="4"/>
  <c r="K906" i="4"/>
  <c r="J906" i="4"/>
  <c r="I906" i="4"/>
  <c r="O905" i="4"/>
  <c r="K905" i="6" s="1"/>
  <c r="N905" i="4"/>
  <c r="M905" i="4"/>
  <c r="L905" i="4"/>
  <c r="I905" i="6" s="1"/>
  <c r="K905" i="4"/>
  <c r="G905" i="6" s="1"/>
  <c r="J905" i="4"/>
  <c r="F905" i="6" s="1"/>
  <c r="I905" i="4"/>
  <c r="E905" i="6" s="1"/>
  <c r="O904" i="4"/>
  <c r="K904" i="6" s="1"/>
  <c r="N904" i="4"/>
  <c r="J904" i="6" s="1"/>
  <c r="B904" i="8" s="1"/>
  <c r="M904" i="4"/>
  <c r="H904" i="6" s="1"/>
  <c r="L904" i="4"/>
  <c r="K904" i="4"/>
  <c r="G904" i="6" s="1"/>
  <c r="J904" i="4"/>
  <c r="F904" i="6" s="1"/>
  <c r="I904" i="4"/>
  <c r="E904" i="6" s="1"/>
  <c r="O903" i="4"/>
  <c r="N903" i="4"/>
  <c r="M903" i="4"/>
  <c r="L903" i="4"/>
  <c r="K903" i="4"/>
  <c r="J903" i="4"/>
  <c r="I903" i="4"/>
  <c r="O902" i="4"/>
  <c r="N902" i="4"/>
  <c r="M902" i="4"/>
  <c r="L902" i="4"/>
  <c r="K902" i="4"/>
  <c r="J902" i="4"/>
  <c r="F902" i="6" s="1"/>
  <c r="I902" i="4"/>
  <c r="O901" i="4"/>
  <c r="K901" i="6" s="1"/>
  <c r="N901" i="4"/>
  <c r="M901" i="4"/>
  <c r="H901" i="6" s="1"/>
  <c r="L901" i="4"/>
  <c r="I901" i="6" s="1"/>
  <c r="K901" i="4"/>
  <c r="G901" i="6" s="1"/>
  <c r="J901" i="4"/>
  <c r="I901" i="4"/>
  <c r="E901" i="6" s="1"/>
  <c r="O900" i="4"/>
  <c r="N900" i="4"/>
  <c r="J900" i="6" s="1"/>
  <c r="M900" i="4"/>
  <c r="H900" i="6" s="1"/>
  <c r="L900" i="4"/>
  <c r="K900" i="4"/>
  <c r="G900" i="6" s="1"/>
  <c r="J900" i="4"/>
  <c r="I900" i="4"/>
  <c r="O899" i="4"/>
  <c r="K899" i="6" s="1"/>
  <c r="N899" i="4"/>
  <c r="M899" i="4"/>
  <c r="H899" i="6" s="1"/>
  <c r="L899" i="4"/>
  <c r="I899" i="6" s="1"/>
  <c r="K899" i="4"/>
  <c r="G899" i="6" s="1"/>
  <c r="J899" i="4"/>
  <c r="I899" i="4"/>
  <c r="E899" i="6" s="1"/>
  <c r="O898" i="4"/>
  <c r="N898" i="4"/>
  <c r="M898" i="4"/>
  <c r="L898" i="4"/>
  <c r="K898" i="4"/>
  <c r="J898" i="4"/>
  <c r="I898" i="4"/>
  <c r="O897" i="4"/>
  <c r="K897" i="6" s="1"/>
  <c r="N897" i="4"/>
  <c r="M897" i="4"/>
  <c r="L897" i="4"/>
  <c r="I897" i="6" s="1"/>
  <c r="K897" i="4"/>
  <c r="G897" i="6" s="1"/>
  <c r="J897" i="4"/>
  <c r="F897" i="6" s="1"/>
  <c r="I897" i="4"/>
  <c r="E897" i="6" s="1"/>
  <c r="O896" i="4"/>
  <c r="K896" i="6" s="1"/>
  <c r="N896" i="4"/>
  <c r="J896" i="6" s="1"/>
  <c r="B896" i="8" s="1"/>
  <c r="M896" i="4"/>
  <c r="H896" i="6" s="1"/>
  <c r="L896" i="4"/>
  <c r="K896" i="4"/>
  <c r="G896" i="6" s="1"/>
  <c r="J896" i="4"/>
  <c r="F896" i="6" s="1"/>
  <c r="I896" i="4"/>
  <c r="E896" i="6" s="1"/>
  <c r="O895" i="4"/>
  <c r="N895" i="4"/>
  <c r="M895" i="4"/>
  <c r="L895" i="4"/>
  <c r="K895" i="4"/>
  <c r="J895" i="4"/>
  <c r="I895" i="4"/>
  <c r="O894" i="4"/>
  <c r="N894" i="4"/>
  <c r="M894" i="4"/>
  <c r="L894" i="4"/>
  <c r="K894" i="4"/>
  <c r="J894" i="4"/>
  <c r="F894" i="6" s="1"/>
  <c r="I894" i="4"/>
  <c r="O893" i="4"/>
  <c r="K893" i="6" s="1"/>
  <c r="N893" i="4"/>
  <c r="M893" i="4"/>
  <c r="H893" i="6" s="1"/>
  <c r="L893" i="4"/>
  <c r="I893" i="6" s="1"/>
  <c r="K893" i="4"/>
  <c r="G893" i="6" s="1"/>
  <c r="J893" i="4"/>
  <c r="I893" i="4"/>
  <c r="E893" i="6" s="1"/>
  <c r="O892" i="4"/>
  <c r="N892" i="4"/>
  <c r="J892" i="6" s="1"/>
  <c r="M892" i="4"/>
  <c r="H892" i="6" s="1"/>
  <c r="L892" i="4"/>
  <c r="K892" i="4"/>
  <c r="G892" i="6" s="1"/>
  <c r="J892" i="4"/>
  <c r="I892" i="4"/>
  <c r="O891" i="4"/>
  <c r="K891" i="6" s="1"/>
  <c r="N891" i="4"/>
  <c r="M891" i="4"/>
  <c r="H891" i="6" s="1"/>
  <c r="L891" i="4"/>
  <c r="I891" i="6" s="1"/>
  <c r="K891" i="4"/>
  <c r="G891" i="6" s="1"/>
  <c r="J891" i="4"/>
  <c r="I891" i="4"/>
  <c r="E891" i="6" s="1"/>
  <c r="O890" i="4"/>
  <c r="N890" i="4"/>
  <c r="M890" i="4"/>
  <c r="L890" i="4"/>
  <c r="K890" i="4"/>
  <c r="J890" i="4"/>
  <c r="I890" i="4"/>
  <c r="O889" i="4"/>
  <c r="K889" i="6" s="1"/>
  <c r="N889" i="4"/>
  <c r="M889" i="4"/>
  <c r="L889" i="4"/>
  <c r="I889" i="6" s="1"/>
  <c r="K889" i="4"/>
  <c r="G889" i="6" s="1"/>
  <c r="J889" i="4"/>
  <c r="F889" i="6" s="1"/>
  <c r="I889" i="4"/>
  <c r="E889" i="6" s="1"/>
  <c r="O888" i="4"/>
  <c r="K888" i="6" s="1"/>
  <c r="N888" i="4"/>
  <c r="J888" i="6" s="1"/>
  <c r="B888" i="8" s="1"/>
  <c r="M888" i="4"/>
  <c r="H888" i="6" s="1"/>
  <c r="L888" i="4"/>
  <c r="K888" i="4"/>
  <c r="G888" i="6" s="1"/>
  <c r="J888" i="4"/>
  <c r="F888" i="6" s="1"/>
  <c r="I888" i="4"/>
  <c r="E888" i="6" s="1"/>
  <c r="O887" i="4"/>
  <c r="K887" i="6" s="1"/>
  <c r="N887" i="4"/>
  <c r="M887" i="4"/>
  <c r="L887" i="4"/>
  <c r="I887" i="6" s="1"/>
  <c r="K887" i="4"/>
  <c r="G887" i="6" s="1"/>
  <c r="J887" i="4"/>
  <c r="I887" i="4"/>
  <c r="E887" i="6" s="1"/>
  <c r="O886" i="4"/>
  <c r="N886" i="4"/>
  <c r="M886" i="4"/>
  <c r="L886" i="4"/>
  <c r="I886" i="6" s="1"/>
  <c r="K886" i="4"/>
  <c r="J886" i="4"/>
  <c r="I886" i="4"/>
  <c r="O885" i="4"/>
  <c r="N885" i="4"/>
  <c r="M885" i="4"/>
  <c r="L885" i="4"/>
  <c r="K885" i="4"/>
  <c r="J885" i="4"/>
  <c r="I885" i="4"/>
  <c r="O884" i="4"/>
  <c r="N884" i="4"/>
  <c r="J884" i="6" s="1"/>
  <c r="M884" i="4"/>
  <c r="H884" i="6" s="1"/>
  <c r="L884" i="4"/>
  <c r="I884" i="6" s="1"/>
  <c r="K884" i="4"/>
  <c r="G884" i="6" s="1"/>
  <c r="J884" i="4"/>
  <c r="I884" i="4"/>
  <c r="O883" i="4"/>
  <c r="K883" i="6" s="1"/>
  <c r="N883" i="4"/>
  <c r="M883" i="4"/>
  <c r="H883" i="6" s="1"/>
  <c r="L883" i="4"/>
  <c r="I883" i="6" s="1"/>
  <c r="K883" i="4"/>
  <c r="G883" i="6" s="1"/>
  <c r="J883" i="4"/>
  <c r="I883" i="4"/>
  <c r="E883" i="6" s="1"/>
  <c r="O882" i="4"/>
  <c r="N882" i="4"/>
  <c r="J882" i="6" s="1"/>
  <c r="M882" i="4"/>
  <c r="H882" i="6" s="1"/>
  <c r="L882" i="4"/>
  <c r="K882" i="4"/>
  <c r="J882" i="4"/>
  <c r="F882" i="6" s="1"/>
  <c r="I882" i="4"/>
  <c r="E882" i="6" s="1"/>
  <c r="O881" i="4"/>
  <c r="K881" i="6" s="1"/>
  <c r="N881" i="4"/>
  <c r="M881" i="4"/>
  <c r="L881" i="4"/>
  <c r="I881" i="6" s="1"/>
  <c r="K881" i="4"/>
  <c r="G881" i="6" s="1"/>
  <c r="J881" i="4"/>
  <c r="F881" i="6" s="1"/>
  <c r="I881" i="4"/>
  <c r="E881" i="6" s="1"/>
  <c r="O880" i="4"/>
  <c r="K880" i="6" s="1"/>
  <c r="N880" i="4"/>
  <c r="J880" i="6" s="1"/>
  <c r="B880" i="8" s="1"/>
  <c r="M880" i="4"/>
  <c r="H880" i="6" s="1"/>
  <c r="L880" i="4"/>
  <c r="K880" i="4"/>
  <c r="G880" i="6" s="1"/>
  <c r="J880" i="4"/>
  <c r="F880" i="6" s="1"/>
  <c r="I880" i="4"/>
  <c r="E880" i="6" s="1"/>
  <c r="O879" i="4"/>
  <c r="K879" i="6" s="1"/>
  <c r="N879" i="4"/>
  <c r="M879" i="4"/>
  <c r="L879" i="4"/>
  <c r="K879" i="4"/>
  <c r="J879" i="4"/>
  <c r="I879" i="4"/>
  <c r="O878" i="4"/>
  <c r="N878" i="4"/>
  <c r="J878" i="6" s="1"/>
  <c r="M878" i="4"/>
  <c r="H878" i="6" s="1"/>
  <c r="L878" i="4"/>
  <c r="I878" i="6" s="1"/>
  <c r="K878" i="4"/>
  <c r="J878" i="4"/>
  <c r="F878" i="6" s="1"/>
  <c r="I878" i="4"/>
  <c r="O877" i="4"/>
  <c r="K877" i="6" s="1"/>
  <c r="N877" i="4"/>
  <c r="J877" i="6" s="1"/>
  <c r="B877" i="8" s="1"/>
  <c r="M877" i="4"/>
  <c r="H877" i="6" s="1"/>
  <c r="L877" i="4"/>
  <c r="I877" i="6" s="1"/>
  <c r="K877" i="4"/>
  <c r="J877" i="4"/>
  <c r="I877" i="4"/>
  <c r="O876" i="4"/>
  <c r="N876" i="4"/>
  <c r="M876" i="4"/>
  <c r="L876" i="4"/>
  <c r="K876" i="4"/>
  <c r="J876" i="4"/>
  <c r="F876" i="6" s="1"/>
  <c r="I876" i="4"/>
  <c r="O875" i="4"/>
  <c r="K875" i="6" s="1"/>
  <c r="N875" i="4"/>
  <c r="M875" i="4"/>
  <c r="H875" i="6" s="1"/>
  <c r="L875" i="4"/>
  <c r="I875" i="6" s="1"/>
  <c r="K875" i="4"/>
  <c r="G875" i="6" s="1"/>
  <c r="J875" i="4"/>
  <c r="I875" i="4"/>
  <c r="E875" i="6" s="1"/>
  <c r="O874" i="4"/>
  <c r="N874" i="4"/>
  <c r="M874" i="4"/>
  <c r="L874" i="4"/>
  <c r="K874" i="4"/>
  <c r="J874" i="4"/>
  <c r="I874" i="4"/>
  <c r="O873" i="4"/>
  <c r="K873" i="6" s="1"/>
  <c r="N873" i="4"/>
  <c r="M873" i="4"/>
  <c r="L873" i="4"/>
  <c r="I873" i="6" s="1"/>
  <c r="K873" i="4"/>
  <c r="G873" i="6" s="1"/>
  <c r="J873" i="4"/>
  <c r="F873" i="6" s="1"/>
  <c r="I873" i="4"/>
  <c r="E873" i="6" s="1"/>
  <c r="O872" i="4"/>
  <c r="K872" i="6" s="1"/>
  <c r="N872" i="4"/>
  <c r="J872" i="6" s="1"/>
  <c r="B872" i="8" s="1"/>
  <c r="M872" i="4"/>
  <c r="H872" i="6" s="1"/>
  <c r="L872" i="4"/>
  <c r="K872" i="4"/>
  <c r="G872" i="6" s="1"/>
  <c r="J872" i="4"/>
  <c r="F872" i="6" s="1"/>
  <c r="I872" i="4"/>
  <c r="E872" i="6" s="1"/>
  <c r="O871" i="4"/>
  <c r="K871" i="6" s="1"/>
  <c r="N871" i="4"/>
  <c r="M871" i="4"/>
  <c r="L871" i="4"/>
  <c r="I871" i="6" s="1"/>
  <c r="K871" i="4"/>
  <c r="G871" i="6" s="1"/>
  <c r="J871" i="4"/>
  <c r="I871" i="4"/>
  <c r="E871" i="6" s="1"/>
  <c r="O870" i="4"/>
  <c r="N870" i="4"/>
  <c r="M870" i="4"/>
  <c r="L870" i="4"/>
  <c r="I870" i="6" s="1"/>
  <c r="K870" i="4"/>
  <c r="J870" i="4"/>
  <c r="I870" i="4"/>
  <c r="O869" i="4"/>
  <c r="N869" i="4"/>
  <c r="M869" i="4"/>
  <c r="L869" i="4"/>
  <c r="K869" i="4"/>
  <c r="J869" i="4"/>
  <c r="I869" i="4"/>
  <c r="O868" i="4"/>
  <c r="N868" i="4"/>
  <c r="J868" i="6" s="1"/>
  <c r="M868" i="4"/>
  <c r="H868" i="6" s="1"/>
  <c r="L868" i="4"/>
  <c r="I868" i="6" s="1"/>
  <c r="K868" i="4"/>
  <c r="G868" i="6" s="1"/>
  <c r="J868" i="4"/>
  <c r="I868" i="4"/>
  <c r="O867" i="4"/>
  <c r="K867" i="6" s="1"/>
  <c r="N867" i="4"/>
  <c r="M867" i="4"/>
  <c r="H867" i="6" s="1"/>
  <c r="L867" i="4"/>
  <c r="I867" i="6" s="1"/>
  <c r="K867" i="4"/>
  <c r="G867" i="6" s="1"/>
  <c r="J867" i="4"/>
  <c r="I867" i="4"/>
  <c r="E867" i="6" s="1"/>
  <c r="O866" i="4"/>
  <c r="N866" i="4"/>
  <c r="J866" i="6" s="1"/>
  <c r="M866" i="4"/>
  <c r="H866" i="6" s="1"/>
  <c r="L866" i="4"/>
  <c r="K866" i="4"/>
  <c r="J866" i="4"/>
  <c r="F866" i="6" s="1"/>
  <c r="I866" i="4"/>
  <c r="E866" i="6" s="1"/>
  <c r="O865" i="4"/>
  <c r="K865" i="6" s="1"/>
  <c r="N865" i="4"/>
  <c r="M865" i="4"/>
  <c r="L865" i="4"/>
  <c r="I865" i="6" s="1"/>
  <c r="K865" i="4"/>
  <c r="G865" i="6" s="1"/>
  <c r="J865" i="4"/>
  <c r="F865" i="6" s="1"/>
  <c r="I865" i="4"/>
  <c r="E865" i="6" s="1"/>
  <c r="O864" i="4"/>
  <c r="K864" i="6" s="1"/>
  <c r="N864" i="4"/>
  <c r="J864" i="6" s="1"/>
  <c r="B864" i="8" s="1"/>
  <c r="M864" i="4"/>
  <c r="H864" i="6" s="1"/>
  <c r="L864" i="4"/>
  <c r="K864" i="4"/>
  <c r="G864" i="6" s="1"/>
  <c r="J864" i="4"/>
  <c r="F864" i="6" s="1"/>
  <c r="I864" i="4"/>
  <c r="E864" i="6" s="1"/>
  <c r="O863" i="4"/>
  <c r="K863" i="6" s="1"/>
  <c r="N863" i="4"/>
  <c r="M863" i="4"/>
  <c r="L863" i="4"/>
  <c r="K863" i="4"/>
  <c r="J863" i="4"/>
  <c r="I863" i="4"/>
  <c r="O862" i="4"/>
  <c r="N862" i="4"/>
  <c r="J862" i="6" s="1"/>
  <c r="M862" i="4"/>
  <c r="H862" i="6" s="1"/>
  <c r="L862" i="4"/>
  <c r="I862" i="6" s="1"/>
  <c r="K862" i="4"/>
  <c r="J862" i="4"/>
  <c r="F862" i="6" s="1"/>
  <c r="I862" i="4"/>
  <c r="O861" i="4"/>
  <c r="K861" i="6" s="1"/>
  <c r="N861" i="4"/>
  <c r="J861" i="6" s="1"/>
  <c r="B861" i="8" s="1"/>
  <c r="M861" i="4"/>
  <c r="H861" i="6" s="1"/>
  <c r="L861" i="4"/>
  <c r="I861" i="6" s="1"/>
  <c r="K861" i="4"/>
  <c r="J861" i="4"/>
  <c r="I861" i="4"/>
  <c r="O860" i="4"/>
  <c r="N860" i="4"/>
  <c r="M860" i="4"/>
  <c r="L860" i="4"/>
  <c r="K860" i="4"/>
  <c r="J860" i="4"/>
  <c r="F860" i="6" s="1"/>
  <c r="I860" i="4"/>
  <c r="O859" i="4"/>
  <c r="K859" i="6" s="1"/>
  <c r="N859" i="4"/>
  <c r="M859" i="4"/>
  <c r="H859" i="6" s="1"/>
  <c r="L859" i="4"/>
  <c r="I859" i="6" s="1"/>
  <c r="K859" i="4"/>
  <c r="G859" i="6" s="1"/>
  <c r="J859" i="4"/>
  <c r="I859" i="4"/>
  <c r="E859" i="6" s="1"/>
  <c r="O858" i="4"/>
  <c r="N858" i="4"/>
  <c r="M858" i="4"/>
  <c r="L858" i="4"/>
  <c r="K858" i="4"/>
  <c r="J858" i="4"/>
  <c r="I858" i="4"/>
  <c r="O857" i="4"/>
  <c r="K857" i="6" s="1"/>
  <c r="N857" i="4"/>
  <c r="M857" i="4"/>
  <c r="L857" i="4"/>
  <c r="I857" i="6" s="1"/>
  <c r="K857" i="4"/>
  <c r="G857" i="6" s="1"/>
  <c r="J857" i="4"/>
  <c r="F857" i="6" s="1"/>
  <c r="I857" i="4"/>
  <c r="E857" i="6" s="1"/>
  <c r="O856" i="4"/>
  <c r="N856" i="4"/>
  <c r="J856" i="6" s="1"/>
  <c r="M856" i="4"/>
  <c r="H856" i="6" s="1"/>
  <c r="L856" i="4"/>
  <c r="K856" i="4"/>
  <c r="G856" i="6" s="1"/>
  <c r="J856" i="4"/>
  <c r="F856" i="6" s="1"/>
  <c r="I856" i="4"/>
  <c r="E856" i="6" s="1"/>
  <c r="O855" i="4"/>
  <c r="K855" i="6" s="1"/>
  <c r="N855" i="4"/>
  <c r="M855" i="4"/>
  <c r="H855" i="6" s="1"/>
  <c r="L855" i="4"/>
  <c r="K855" i="4"/>
  <c r="J855" i="4"/>
  <c r="I855" i="4"/>
  <c r="O854" i="4"/>
  <c r="N854" i="4"/>
  <c r="J854" i="6" s="1"/>
  <c r="M854" i="4"/>
  <c r="H854" i="6" s="1"/>
  <c r="L854" i="4"/>
  <c r="I854" i="6" s="1"/>
  <c r="K854" i="4"/>
  <c r="G854" i="6" s="1"/>
  <c r="J854" i="4"/>
  <c r="F854" i="6" s="1"/>
  <c r="I854" i="4"/>
  <c r="O853" i="4"/>
  <c r="N853" i="4"/>
  <c r="J853" i="6" s="1"/>
  <c r="M853" i="4"/>
  <c r="L853" i="4"/>
  <c r="K853" i="4"/>
  <c r="J853" i="4"/>
  <c r="I853" i="4"/>
  <c r="O852" i="4"/>
  <c r="N852" i="4"/>
  <c r="J852" i="6" s="1"/>
  <c r="M852" i="4"/>
  <c r="H852" i="6" s="1"/>
  <c r="L852" i="4"/>
  <c r="I852" i="6" s="1"/>
  <c r="K852" i="4"/>
  <c r="J852" i="4"/>
  <c r="F852" i="6" s="1"/>
  <c r="I852" i="4"/>
  <c r="O851" i="4"/>
  <c r="N851" i="4"/>
  <c r="M851" i="4"/>
  <c r="L851" i="4"/>
  <c r="K851" i="4"/>
  <c r="G851" i="6" s="1"/>
  <c r="J851" i="4"/>
  <c r="I851" i="4"/>
  <c r="E851" i="6" s="1"/>
  <c r="O850" i="4"/>
  <c r="K850" i="6" s="1"/>
  <c r="N850" i="4"/>
  <c r="J850" i="6" s="1"/>
  <c r="B850" i="8" s="1"/>
  <c r="M850" i="4"/>
  <c r="H850" i="6" s="1"/>
  <c r="L850" i="4"/>
  <c r="K850" i="4"/>
  <c r="G850" i="6" s="1"/>
  <c r="J850" i="4"/>
  <c r="F850" i="6" s="1"/>
  <c r="I850" i="4"/>
  <c r="E850" i="6" s="1"/>
  <c r="O849" i="4"/>
  <c r="K849" i="6" s="1"/>
  <c r="N849" i="4"/>
  <c r="M849" i="4"/>
  <c r="L849" i="4"/>
  <c r="I849" i="6" s="1"/>
  <c r="K849" i="4"/>
  <c r="G849" i="6" s="1"/>
  <c r="J849" i="4"/>
  <c r="F849" i="6" s="1"/>
  <c r="I849" i="4"/>
  <c r="E849" i="6" s="1"/>
  <c r="O848" i="4"/>
  <c r="N848" i="4"/>
  <c r="J848" i="6" s="1"/>
  <c r="M848" i="4"/>
  <c r="H848" i="6" s="1"/>
  <c r="L848" i="4"/>
  <c r="K848" i="4"/>
  <c r="G848" i="6" s="1"/>
  <c r="J848" i="4"/>
  <c r="F848" i="6" s="1"/>
  <c r="I848" i="4"/>
  <c r="E848" i="6" s="1"/>
  <c r="O847" i="4"/>
  <c r="K847" i="6" s="1"/>
  <c r="N847" i="4"/>
  <c r="M847" i="4"/>
  <c r="H847" i="6" s="1"/>
  <c r="L847" i="4"/>
  <c r="I847" i="6" s="1"/>
  <c r="K847" i="4"/>
  <c r="J847" i="4"/>
  <c r="I847" i="4"/>
  <c r="O846" i="4"/>
  <c r="N846" i="4"/>
  <c r="J846" i="6" s="1"/>
  <c r="M846" i="4"/>
  <c r="H846" i="6" s="1"/>
  <c r="L846" i="4"/>
  <c r="I846" i="6" s="1"/>
  <c r="K846" i="4"/>
  <c r="G846" i="6" s="1"/>
  <c r="J846" i="4"/>
  <c r="F846" i="6" s="1"/>
  <c r="I846" i="4"/>
  <c r="O845" i="4"/>
  <c r="N845" i="4"/>
  <c r="J845" i="6" s="1"/>
  <c r="M845" i="4"/>
  <c r="L845" i="4"/>
  <c r="K845" i="4"/>
  <c r="J845" i="4"/>
  <c r="I845" i="4"/>
  <c r="O844" i="4"/>
  <c r="N844" i="4"/>
  <c r="J844" i="6" s="1"/>
  <c r="M844" i="4"/>
  <c r="H844" i="6" s="1"/>
  <c r="L844" i="4"/>
  <c r="I844" i="6" s="1"/>
  <c r="K844" i="4"/>
  <c r="J844" i="4"/>
  <c r="F844" i="6" s="1"/>
  <c r="I844" i="4"/>
  <c r="O843" i="4"/>
  <c r="N843" i="4"/>
  <c r="M843" i="4"/>
  <c r="L843" i="4"/>
  <c r="K843" i="4"/>
  <c r="G843" i="6" s="1"/>
  <c r="J843" i="4"/>
  <c r="I843" i="4"/>
  <c r="E843" i="6" s="1"/>
  <c r="O842" i="4"/>
  <c r="K842" i="6" s="1"/>
  <c r="N842" i="4"/>
  <c r="J842" i="6" s="1"/>
  <c r="B842" i="8" s="1"/>
  <c r="M842" i="4"/>
  <c r="H842" i="6" s="1"/>
  <c r="L842" i="4"/>
  <c r="K842" i="4"/>
  <c r="G842" i="6" s="1"/>
  <c r="J842" i="4"/>
  <c r="F842" i="6" s="1"/>
  <c r="I842" i="4"/>
  <c r="E842" i="6" s="1"/>
  <c r="O841" i="4"/>
  <c r="K841" i="6" s="1"/>
  <c r="N841" i="4"/>
  <c r="M841" i="4"/>
  <c r="L841" i="4"/>
  <c r="I841" i="6" s="1"/>
  <c r="K841" i="4"/>
  <c r="G841" i="6" s="1"/>
  <c r="J841" i="4"/>
  <c r="F841" i="6" s="1"/>
  <c r="I841" i="4"/>
  <c r="E841" i="6" s="1"/>
  <c r="O840" i="4"/>
  <c r="N840" i="4"/>
  <c r="J840" i="6" s="1"/>
  <c r="M840" i="4"/>
  <c r="H840" i="6" s="1"/>
  <c r="L840" i="4"/>
  <c r="K840" i="4"/>
  <c r="G840" i="6" s="1"/>
  <c r="J840" i="4"/>
  <c r="F840" i="6" s="1"/>
  <c r="I840" i="4"/>
  <c r="E840" i="6" s="1"/>
  <c r="O839" i="4"/>
  <c r="K839" i="6" s="1"/>
  <c r="N839" i="4"/>
  <c r="M839" i="4"/>
  <c r="H839" i="6" s="1"/>
  <c r="L839" i="4"/>
  <c r="I839" i="6" s="1"/>
  <c r="K839" i="4"/>
  <c r="J839" i="4"/>
  <c r="I839" i="4"/>
  <c r="O838" i="4"/>
  <c r="N838" i="4"/>
  <c r="J838" i="6" s="1"/>
  <c r="M838" i="4"/>
  <c r="H838" i="6" s="1"/>
  <c r="L838" i="4"/>
  <c r="I838" i="6" s="1"/>
  <c r="K838" i="4"/>
  <c r="G838" i="6" s="1"/>
  <c r="J838" i="4"/>
  <c r="F838" i="6" s="1"/>
  <c r="I838" i="4"/>
  <c r="O837" i="4"/>
  <c r="N837" i="4"/>
  <c r="J837" i="6" s="1"/>
  <c r="M837" i="4"/>
  <c r="L837" i="4"/>
  <c r="K837" i="4"/>
  <c r="J837" i="4"/>
  <c r="I837" i="4"/>
  <c r="O836" i="4"/>
  <c r="N836" i="4"/>
  <c r="J836" i="6" s="1"/>
  <c r="M836" i="4"/>
  <c r="H836" i="6" s="1"/>
  <c r="L836" i="4"/>
  <c r="I836" i="6" s="1"/>
  <c r="K836" i="4"/>
  <c r="J836" i="4"/>
  <c r="F836" i="6" s="1"/>
  <c r="I836" i="4"/>
  <c r="O835" i="4"/>
  <c r="N835" i="4"/>
  <c r="M835" i="4"/>
  <c r="L835" i="4"/>
  <c r="K835" i="4"/>
  <c r="G835" i="6" s="1"/>
  <c r="J835" i="4"/>
  <c r="I835" i="4"/>
  <c r="E835" i="6" s="1"/>
  <c r="O834" i="4"/>
  <c r="K834" i="6" s="1"/>
  <c r="N834" i="4"/>
  <c r="J834" i="6" s="1"/>
  <c r="M834" i="4"/>
  <c r="H834" i="6" s="1"/>
  <c r="L834" i="4"/>
  <c r="K834" i="4"/>
  <c r="G834" i="6" s="1"/>
  <c r="J834" i="4"/>
  <c r="F834" i="6" s="1"/>
  <c r="I834" i="4"/>
  <c r="E834" i="6" s="1"/>
  <c r="O833" i="4"/>
  <c r="K833" i="6" s="1"/>
  <c r="N833" i="4"/>
  <c r="M833" i="4"/>
  <c r="L833" i="4"/>
  <c r="I833" i="6" s="1"/>
  <c r="K833" i="4"/>
  <c r="G833" i="6" s="1"/>
  <c r="J833" i="4"/>
  <c r="F833" i="6" s="1"/>
  <c r="I833" i="4"/>
  <c r="E833" i="6" s="1"/>
  <c r="O832" i="4"/>
  <c r="N832" i="4"/>
  <c r="J832" i="6" s="1"/>
  <c r="M832" i="4"/>
  <c r="H832" i="6" s="1"/>
  <c r="L832" i="4"/>
  <c r="K832" i="4"/>
  <c r="G832" i="6" s="1"/>
  <c r="J832" i="4"/>
  <c r="F832" i="6" s="1"/>
  <c r="I832" i="4"/>
  <c r="E832" i="6" s="1"/>
  <c r="O831" i="4"/>
  <c r="K831" i="6" s="1"/>
  <c r="N831" i="4"/>
  <c r="M831" i="4"/>
  <c r="H831" i="6" s="1"/>
  <c r="L831" i="4"/>
  <c r="I831" i="6" s="1"/>
  <c r="K831" i="4"/>
  <c r="J831" i="4"/>
  <c r="I831" i="4"/>
  <c r="O830" i="4"/>
  <c r="N830" i="4"/>
  <c r="J830" i="6" s="1"/>
  <c r="M830" i="4"/>
  <c r="H830" i="6" s="1"/>
  <c r="L830" i="4"/>
  <c r="I830" i="6" s="1"/>
  <c r="K830" i="4"/>
  <c r="G830" i="6" s="1"/>
  <c r="J830" i="4"/>
  <c r="F830" i="6" s="1"/>
  <c r="I830" i="4"/>
  <c r="O829" i="4"/>
  <c r="N829" i="4"/>
  <c r="J829" i="6" s="1"/>
  <c r="M829" i="4"/>
  <c r="L829" i="4"/>
  <c r="K829" i="4"/>
  <c r="J829" i="4"/>
  <c r="I829" i="4"/>
  <c r="O828" i="4"/>
  <c r="N828" i="4"/>
  <c r="J828" i="6" s="1"/>
  <c r="M828" i="4"/>
  <c r="H828" i="6" s="1"/>
  <c r="L828" i="4"/>
  <c r="I828" i="6" s="1"/>
  <c r="K828" i="4"/>
  <c r="J828" i="4"/>
  <c r="F828" i="6" s="1"/>
  <c r="I828" i="4"/>
  <c r="O827" i="4"/>
  <c r="N827" i="4"/>
  <c r="M827" i="4"/>
  <c r="L827" i="4"/>
  <c r="K827" i="4"/>
  <c r="G827" i="6" s="1"/>
  <c r="J827" i="4"/>
  <c r="I827" i="4"/>
  <c r="E827" i="6" s="1"/>
  <c r="O826" i="4"/>
  <c r="K826" i="6" s="1"/>
  <c r="N826" i="4"/>
  <c r="J826" i="6" s="1"/>
  <c r="B826" i="8" s="1"/>
  <c r="M826" i="4"/>
  <c r="H826" i="6" s="1"/>
  <c r="L826" i="4"/>
  <c r="K826" i="4"/>
  <c r="G826" i="6" s="1"/>
  <c r="J826" i="4"/>
  <c r="F826" i="6" s="1"/>
  <c r="I826" i="4"/>
  <c r="E826" i="6" s="1"/>
  <c r="O825" i="4"/>
  <c r="N825" i="4"/>
  <c r="M825" i="4"/>
  <c r="H825" i="6" s="1"/>
  <c r="L825" i="4"/>
  <c r="K825" i="4"/>
  <c r="J825" i="4"/>
  <c r="I825" i="4"/>
  <c r="O824" i="4"/>
  <c r="N824" i="4"/>
  <c r="M824" i="4"/>
  <c r="H824" i="6" s="1"/>
  <c r="L824" i="4"/>
  <c r="I824" i="6" s="1"/>
  <c r="K824" i="4"/>
  <c r="G824" i="6" s="1"/>
  <c r="J824" i="4"/>
  <c r="I824" i="4"/>
  <c r="O823" i="4"/>
  <c r="N823" i="4"/>
  <c r="M823" i="4"/>
  <c r="H823" i="6" s="1"/>
  <c r="L823" i="4"/>
  <c r="I823" i="6" s="1"/>
  <c r="K823" i="4"/>
  <c r="G823" i="6" s="1"/>
  <c r="J823" i="4"/>
  <c r="F823" i="6" s="1"/>
  <c r="I823" i="4"/>
  <c r="O822" i="4"/>
  <c r="N822" i="4"/>
  <c r="M822" i="4"/>
  <c r="H822" i="6" s="1"/>
  <c r="L822" i="4"/>
  <c r="I822" i="6" s="1"/>
  <c r="K822" i="4"/>
  <c r="G822" i="6" s="1"/>
  <c r="J822" i="4"/>
  <c r="F822" i="6" s="1"/>
  <c r="I822" i="4"/>
  <c r="O821" i="4"/>
  <c r="K821" i="6" s="1"/>
  <c r="N821" i="4"/>
  <c r="M821" i="4"/>
  <c r="H821" i="6" s="1"/>
  <c r="L821" i="4"/>
  <c r="I821" i="6" s="1"/>
  <c r="K821" i="4"/>
  <c r="G821" i="6" s="1"/>
  <c r="J821" i="4"/>
  <c r="I821" i="4"/>
  <c r="E821" i="6" s="1"/>
  <c r="O820" i="4"/>
  <c r="K820" i="6" s="1"/>
  <c r="N820" i="4"/>
  <c r="M820" i="4"/>
  <c r="H820" i="6" s="1"/>
  <c r="L820" i="4"/>
  <c r="K820" i="4"/>
  <c r="J820" i="4"/>
  <c r="F820" i="6" s="1"/>
  <c r="I820" i="4"/>
  <c r="E820" i="6" s="1"/>
  <c r="O819" i="4"/>
  <c r="N819" i="4"/>
  <c r="M819" i="4"/>
  <c r="L819" i="4"/>
  <c r="K819" i="4"/>
  <c r="J819" i="4"/>
  <c r="I819" i="4"/>
  <c r="O818" i="4"/>
  <c r="K818" i="6" s="1"/>
  <c r="N818" i="4"/>
  <c r="J818" i="6" s="1"/>
  <c r="B818" i="8" s="1"/>
  <c r="M818" i="4"/>
  <c r="H818" i="6" s="1"/>
  <c r="L818" i="4"/>
  <c r="K818" i="4"/>
  <c r="G818" i="6" s="1"/>
  <c r="J818" i="4"/>
  <c r="F818" i="6" s="1"/>
  <c r="I818" i="4"/>
  <c r="E818" i="6" s="1"/>
  <c r="O817" i="4"/>
  <c r="N817" i="4"/>
  <c r="M817" i="4"/>
  <c r="H817" i="6" s="1"/>
  <c r="L817" i="4"/>
  <c r="K817" i="4"/>
  <c r="J817" i="4"/>
  <c r="I817" i="4"/>
  <c r="O816" i="4"/>
  <c r="N816" i="4"/>
  <c r="M816" i="4"/>
  <c r="H816" i="6" s="1"/>
  <c r="L816" i="4"/>
  <c r="I816" i="6" s="1"/>
  <c r="K816" i="4"/>
  <c r="G816" i="6" s="1"/>
  <c r="J816" i="4"/>
  <c r="I816" i="4"/>
  <c r="O815" i="4"/>
  <c r="N815" i="4"/>
  <c r="M815" i="4"/>
  <c r="H815" i="6" s="1"/>
  <c r="L815" i="4"/>
  <c r="K815" i="4"/>
  <c r="G815" i="6" s="1"/>
  <c r="J815" i="4"/>
  <c r="F815" i="6" s="1"/>
  <c r="I815" i="4"/>
  <c r="O814" i="4"/>
  <c r="N814" i="4"/>
  <c r="M814" i="4"/>
  <c r="H814" i="6" s="1"/>
  <c r="L814" i="4"/>
  <c r="I814" i="6" s="1"/>
  <c r="K814" i="4"/>
  <c r="G814" i="6" s="1"/>
  <c r="J814" i="4"/>
  <c r="F814" i="6" s="1"/>
  <c r="I814" i="4"/>
  <c r="O813" i="4"/>
  <c r="K813" i="6" s="1"/>
  <c r="N813" i="4"/>
  <c r="M813" i="4"/>
  <c r="H813" i="6" s="1"/>
  <c r="L813" i="4"/>
  <c r="I813" i="6" s="1"/>
  <c r="K813" i="4"/>
  <c r="G813" i="6" s="1"/>
  <c r="J813" i="4"/>
  <c r="I813" i="4"/>
  <c r="E813" i="6" s="1"/>
  <c r="O812" i="4"/>
  <c r="K812" i="6" s="1"/>
  <c r="N812" i="4"/>
  <c r="M812" i="4"/>
  <c r="H812" i="6" s="1"/>
  <c r="L812" i="4"/>
  <c r="K812" i="4"/>
  <c r="J812" i="4"/>
  <c r="F812" i="6" s="1"/>
  <c r="I812" i="4"/>
  <c r="E812" i="6" s="1"/>
  <c r="O811" i="4"/>
  <c r="N811" i="4"/>
  <c r="J811" i="6" s="1"/>
  <c r="M811" i="4"/>
  <c r="L811" i="4"/>
  <c r="K811" i="4"/>
  <c r="J811" i="4"/>
  <c r="I811" i="4"/>
  <c r="O810" i="4"/>
  <c r="K810" i="6" s="1"/>
  <c r="N810" i="4"/>
  <c r="J810" i="6" s="1"/>
  <c r="B810" i="8" s="1"/>
  <c r="M810" i="4"/>
  <c r="H810" i="6" s="1"/>
  <c r="L810" i="4"/>
  <c r="K810" i="4"/>
  <c r="G810" i="6" s="1"/>
  <c r="J810" i="4"/>
  <c r="F810" i="6" s="1"/>
  <c r="I810" i="4"/>
  <c r="E810" i="6" s="1"/>
  <c r="O809" i="4"/>
  <c r="N809" i="4"/>
  <c r="M809" i="4"/>
  <c r="H809" i="6" s="1"/>
  <c r="L809" i="4"/>
  <c r="K809" i="4"/>
  <c r="J809" i="4"/>
  <c r="I809" i="4"/>
  <c r="O808" i="4"/>
  <c r="N808" i="4"/>
  <c r="M808" i="4"/>
  <c r="H808" i="6" s="1"/>
  <c r="L808" i="4"/>
  <c r="I808" i="6" s="1"/>
  <c r="K808" i="4"/>
  <c r="G808" i="6" s="1"/>
  <c r="J808" i="4"/>
  <c r="I808" i="4"/>
  <c r="O807" i="4"/>
  <c r="N807" i="4"/>
  <c r="M807" i="4"/>
  <c r="H807" i="6" s="1"/>
  <c r="L807" i="4"/>
  <c r="K807" i="4"/>
  <c r="G807" i="6" s="1"/>
  <c r="J807" i="4"/>
  <c r="F807" i="6" s="1"/>
  <c r="I807" i="4"/>
  <c r="O806" i="4"/>
  <c r="N806" i="4"/>
  <c r="M806" i="4"/>
  <c r="H806" i="6" s="1"/>
  <c r="L806" i="4"/>
  <c r="I806" i="6" s="1"/>
  <c r="K806" i="4"/>
  <c r="G806" i="6" s="1"/>
  <c r="J806" i="4"/>
  <c r="F806" i="6" s="1"/>
  <c r="I806" i="4"/>
  <c r="O805" i="4"/>
  <c r="K805" i="6" s="1"/>
  <c r="N805" i="4"/>
  <c r="M805" i="4"/>
  <c r="H805" i="6" s="1"/>
  <c r="L805" i="4"/>
  <c r="I805" i="6" s="1"/>
  <c r="K805" i="4"/>
  <c r="G805" i="6" s="1"/>
  <c r="J805" i="4"/>
  <c r="I805" i="4"/>
  <c r="E805" i="6" s="1"/>
  <c r="O804" i="4"/>
  <c r="K804" i="6" s="1"/>
  <c r="N804" i="4"/>
  <c r="M804" i="4"/>
  <c r="H804" i="6" s="1"/>
  <c r="L804" i="4"/>
  <c r="K804" i="4"/>
  <c r="J804" i="4"/>
  <c r="F804" i="6" s="1"/>
  <c r="I804" i="4"/>
  <c r="E804" i="6" s="1"/>
  <c r="O803" i="4"/>
  <c r="N803" i="4"/>
  <c r="J803" i="6" s="1"/>
  <c r="M803" i="4"/>
  <c r="L803" i="4"/>
  <c r="K803" i="4"/>
  <c r="J803" i="4"/>
  <c r="I803" i="4"/>
  <c r="O802" i="4"/>
  <c r="K802" i="6" s="1"/>
  <c r="N802" i="4"/>
  <c r="J802" i="6" s="1"/>
  <c r="B802" i="8" s="1"/>
  <c r="M802" i="4"/>
  <c r="H802" i="6" s="1"/>
  <c r="L802" i="4"/>
  <c r="K802" i="4"/>
  <c r="G802" i="6" s="1"/>
  <c r="J802" i="4"/>
  <c r="F802" i="6" s="1"/>
  <c r="I802" i="4"/>
  <c r="E802" i="6" s="1"/>
  <c r="O801" i="4"/>
  <c r="N801" i="4"/>
  <c r="M801" i="4"/>
  <c r="H801" i="6" s="1"/>
  <c r="L801" i="4"/>
  <c r="K801" i="4"/>
  <c r="J801" i="4"/>
  <c r="I801" i="4"/>
  <c r="O800" i="4"/>
  <c r="N800" i="4"/>
  <c r="M800" i="4"/>
  <c r="L800" i="4"/>
  <c r="I800" i="6" s="1"/>
  <c r="K800" i="4"/>
  <c r="G800" i="6" s="1"/>
  <c r="J800" i="4"/>
  <c r="I800" i="4"/>
  <c r="O799" i="4"/>
  <c r="N799" i="4"/>
  <c r="M799" i="4"/>
  <c r="H799" i="6" s="1"/>
  <c r="L799" i="4"/>
  <c r="I799" i="6" s="1"/>
  <c r="K799" i="4"/>
  <c r="G799" i="6" s="1"/>
  <c r="J799" i="4"/>
  <c r="F799" i="6" s="1"/>
  <c r="I799" i="4"/>
  <c r="O798" i="4"/>
  <c r="N798" i="4"/>
  <c r="M798" i="4"/>
  <c r="H798" i="6" s="1"/>
  <c r="L798" i="4"/>
  <c r="I798" i="6" s="1"/>
  <c r="K798" i="4"/>
  <c r="G798" i="6" s="1"/>
  <c r="J798" i="4"/>
  <c r="F798" i="6" s="1"/>
  <c r="I798" i="4"/>
  <c r="O797" i="4"/>
  <c r="K797" i="6" s="1"/>
  <c r="N797" i="4"/>
  <c r="M797" i="4"/>
  <c r="H797" i="6" s="1"/>
  <c r="L797" i="4"/>
  <c r="I797" i="6" s="1"/>
  <c r="K797" i="4"/>
  <c r="G797" i="6" s="1"/>
  <c r="J797" i="4"/>
  <c r="I797" i="4"/>
  <c r="E797" i="6" s="1"/>
  <c r="O796" i="4"/>
  <c r="K796" i="6" s="1"/>
  <c r="N796" i="4"/>
  <c r="M796" i="4"/>
  <c r="L796" i="4"/>
  <c r="K796" i="4"/>
  <c r="J796" i="4"/>
  <c r="F796" i="6" s="1"/>
  <c r="I796" i="4"/>
  <c r="E796" i="6" s="1"/>
  <c r="O795" i="4"/>
  <c r="N795" i="4"/>
  <c r="M795" i="4"/>
  <c r="L795" i="4"/>
  <c r="K795" i="4"/>
  <c r="J795" i="4"/>
  <c r="I795" i="4"/>
  <c r="O794" i="4"/>
  <c r="K794" i="6" s="1"/>
  <c r="N794" i="4"/>
  <c r="J794" i="6" s="1"/>
  <c r="B794" i="8" s="1"/>
  <c r="M794" i="4"/>
  <c r="H794" i="6" s="1"/>
  <c r="L794" i="4"/>
  <c r="K794" i="4"/>
  <c r="G794" i="6" s="1"/>
  <c r="J794" i="4"/>
  <c r="F794" i="6" s="1"/>
  <c r="I794" i="4"/>
  <c r="E794" i="6" s="1"/>
  <c r="O793" i="4"/>
  <c r="N793" i="4"/>
  <c r="M793" i="4"/>
  <c r="H793" i="6" s="1"/>
  <c r="L793" i="4"/>
  <c r="K793" i="4"/>
  <c r="J793" i="4"/>
  <c r="I793" i="4"/>
  <c r="O792" i="4"/>
  <c r="N792" i="4"/>
  <c r="M792" i="4"/>
  <c r="L792" i="4"/>
  <c r="I792" i="6" s="1"/>
  <c r="K792" i="4"/>
  <c r="G792" i="6" s="1"/>
  <c r="J792" i="4"/>
  <c r="I792" i="4"/>
  <c r="O791" i="4"/>
  <c r="N791" i="4"/>
  <c r="M791" i="4"/>
  <c r="H791" i="6" s="1"/>
  <c r="L791" i="4"/>
  <c r="I791" i="6" s="1"/>
  <c r="K791" i="4"/>
  <c r="G791" i="6" s="1"/>
  <c r="J791" i="4"/>
  <c r="F791" i="6" s="1"/>
  <c r="I791" i="4"/>
  <c r="O790" i="4"/>
  <c r="N790" i="4"/>
  <c r="M790" i="4"/>
  <c r="H790" i="6" s="1"/>
  <c r="L790" i="4"/>
  <c r="I790" i="6" s="1"/>
  <c r="K790" i="4"/>
  <c r="G790" i="6" s="1"/>
  <c r="J790" i="4"/>
  <c r="F790" i="6" s="1"/>
  <c r="I790" i="4"/>
  <c r="O789" i="4"/>
  <c r="K789" i="6" s="1"/>
  <c r="N789" i="4"/>
  <c r="M789" i="4"/>
  <c r="H789" i="6" s="1"/>
  <c r="L789" i="4"/>
  <c r="I789" i="6" s="1"/>
  <c r="K789" i="4"/>
  <c r="G789" i="6" s="1"/>
  <c r="J789" i="4"/>
  <c r="I789" i="4"/>
  <c r="E789" i="6" s="1"/>
  <c r="O788" i="4"/>
  <c r="K788" i="6" s="1"/>
  <c r="N788" i="4"/>
  <c r="M788" i="4"/>
  <c r="L788" i="4"/>
  <c r="K788" i="4"/>
  <c r="J788" i="4"/>
  <c r="F788" i="6" s="1"/>
  <c r="I788" i="4"/>
  <c r="E788" i="6" s="1"/>
  <c r="O787" i="4"/>
  <c r="N787" i="4"/>
  <c r="M787" i="4"/>
  <c r="L787" i="4"/>
  <c r="K787" i="4"/>
  <c r="J787" i="4"/>
  <c r="I787" i="4"/>
  <c r="O786" i="4"/>
  <c r="K786" i="6" s="1"/>
  <c r="N786" i="4"/>
  <c r="J786" i="6" s="1"/>
  <c r="B786" i="8" s="1"/>
  <c r="M786" i="4"/>
  <c r="H786" i="6" s="1"/>
  <c r="L786" i="4"/>
  <c r="K786" i="4"/>
  <c r="G786" i="6" s="1"/>
  <c r="J786" i="4"/>
  <c r="F786" i="6" s="1"/>
  <c r="I786" i="4"/>
  <c r="E786" i="6" s="1"/>
  <c r="O785" i="4"/>
  <c r="N785" i="4"/>
  <c r="M785" i="4"/>
  <c r="H785" i="6" s="1"/>
  <c r="L785" i="4"/>
  <c r="K785" i="4"/>
  <c r="J785" i="4"/>
  <c r="I785" i="4"/>
  <c r="O784" i="4"/>
  <c r="N784" i="4"/>
  <c r="M784" i="4"/>
  <c r="L784" i="4"/>
  <c r="I784" i="6" s="1"/>
  <c r="K784" i="4"/>
  <c r="G784" i="6" s="1"/>
  <c r="J784" i="4"/>
  <c r="I784" i="4"/>
  <c r="O783" i="4"/>
  <c r="N783" i="4"/>
  <c r="M783" i="4"/>
  <c r="H783" i="6" s="1"/>
  <c r="L783" i="4"/>
  <c r="I783" i="6" s="1"/>
  <c r="K783" i="4"/>
  <c r="G783" i="6" s="1"/>
  <c r="J783" i="4"/>
  <c r="F783" i="6" s="1"/>
  <c r="I783" i="4"/>
  <c r="O782" i="4"/>
  <c r="N782" i="4"/>
  <c r="M782" i="4"/>
  <c r="H782" i="6" s="1"/>
  <c r="L782" i="4"/>
  <c r="I782" i="6" s="1"/>
  <c r="K782" i="4"/>
  <c r="G782" i="6" s="1"/>
  <c r="J782" i="4"/>
  <c r="F782" i="6" s="1"/>
  <c r="I782" i="4"/>
  <c r="O781" i="4"/>
  <c r="K781" i="6" s="1"/>
  <c r="N781" i="4"/>
  <c r="M781" i="4"/>
  <c r="H781" i="6" s="1"/>
  <c r="L781" i="4"/>
  <c r="I781" i="6" s="1"/>
  <c r="K781" i="4"/>
  <c r="G781" i="6" s="1"/>
  <c r="J781" i="4"/>
  <c r="I781" i="4"/>
  <c r="E781" i="6" s="1"/>
  <c r="O780" i="4"/>
  <c r="K780" i="6" s="1"/>
  <c r="N780" i="4"/>
  <c r="M780" i="4"/>
  <c r="L780" i="4"/>
  <c r="K780" i="4"/>
  <c r="J780" i="4"/>
  <c r="F780" i="6" s="1"/>
  <c r="I780" i="4"/>
  <c r="E780" i="6" s="1"/>
  <c r="O779" i="4"/>
  <c r="N779" i="4"/>
  <c r="M779" i="4"/>
  <c r="L779" i="4"/>
  <c r="K779" i="4"/>
  <c r="J779" i="4"/>
  <c r="I779" i="4"/>
  <c r="O778" i="4"/>
  <c r="K778" i="6" s="1"/>
  <c r="N778" i="4"/>
  <c r="J778" i="6" s="1"/>
  <c r="B778" i="8" s="1"/>
  <c r="M778" i="4"/>
  <c r="H778" i="6" s="1"/>
  <c r="L778" i="4"/>
  <c r="K778" i="4"/>
  <c r="G778" i="6" s="1"/>
  <c r="J778" i="4"/>
  <c r="F778" i="6" s="1"/>
  <c r="I778" i="4"/>
  <c r="E778" i="6" s="1"/>
  <c r="O777" i="4"/>
  <c r="N777" i="4"/>
  <c r="M777" i="4"/>
  <c r="L777" i="4"/>
  <c r="K777" i="4"/>
  <c r="J777" i="4"/>
  <c r="I777" i="4"/>
  <c r="O776" i="4"/>
  <c r="N776" i="4"/>
  <c r="M776" i="4"/>
  <c r="L776" i="4"/>
  <c r="I776" i="6" s="1"/>
  <c r="K776" i="4"/>
  <c r="G776" i="6" s="1"/>
  <c r="J776" i="4"/>
  <c r="I776" i="4"/>
  <c r="O775" i="4"/>
  <c r="N775" i="4"/>
  <c r="M775" i="4"/>
  <c r="H775" i="6" s="1"/>
  <c r="L775" i="4"/>
  <c r="I775" i="6" s="1"/>
  <c r="K775" i="4"/>
  <c r="G775" i="6" s="1"/>
  <c r="J775" i="4"/>
  <c r="F775" i="6" s="1"/>
  <c r="I775" i="4"/>
  <c r="O774" i="4"/>
  <c r="N774" i="4"/>
  <c r="M774" i="4"/>
  <c r="H774" i="6" s="1"/>
  <c r="L774" i="4"/>
  <c r="I774" i="6" s="1"/>
  <c r="K774" i="4"/>
  <c r="G774" i="6" s="1"/>
  <c r="J774" i="4"/>
  <c r="F774" i="6" s="1"/>
  <c r="I774" i="4"/>
  <c r="O773" i="4"/>
  <c r="K773" i="6" s="1"/>
  <c r="N773" i="4"/>
  <c r="M773" i="4"/>
  <c r="H773" i="6" s="1"/>
  <c r="L773" i="4"/>
  <c r="I773" i="6" s="1"/>
  <c r="K773" i="4"/>
  <c r="G773" i="6" s="1"/>
  <c r="J773" i="4"/>
  <c r="I773" i="4"/>
  <c r="E773" i="6" s="1"/>
  <c r="O772" i="4"/>
  <c r="K772" i="6" s="1"/>
  <c r="N772" i="4"/>
  <c r="M772" i="4"/>
  <c r="L772" i="4"/>
  <c r="K772" i="4"/>
  <c r="J772" i="4"/>
  <c r="F772" i="6" s="1"/>
  <c r="I772" i="4"/>
  <c r="E772" i="6" s="1"/>
  <c r="O771" i="4"/>
  <c r="N771" i="4"/>
  <c r="M771" i="4"/>
  <c r="L771" i="4"/>
  <c r="K771" i="4"/>
  <c r="J771" i="4"/>
  <c r="I771" i="4"/>
  <c r="O770" i="4"/>
  <c r="K770" i="6" s="1"/>
  <c r="N770" i="4"/>
  <c r="J770" i="6" s="1"/>
  <c r="B770" i="8" s="1"/>
  <c r="M770" i="4"/>
  <c r="H770" i="6" s="1"/>
  <c r="L770" i="4"/>
  <c r="K770" i="4"/>
  <c r="G770" i="6" s="1"/>
  <c r="J770" i="4"/>
  <c r="F770" i="6" s="1"/>
  <c r="I770" i="4"/>
  <c r="E770" i="6" s="1"/>
  <c r="O769" i="4"/>
  <c r="N769" i="4"/>
  <c r="M769" i="4"/>
  <c r="H769" i="6" s="1"/>
  <c r="L769" i="4"/>
  <c r="K769" i="4"/>
  <c r="J769" i="4"/>
  <c r="I769" i="4"/>
  <c r="O768" i="4"/>
  <c r="N768" i="4"/>
  <c r="M768" i="4"/>
  <c r="L768" i="4"/>
  <c r="I768" i="6" s="1"/>
  <c r="K768" i="4"/>
  <c r="G768" i="6" s="1"/>
  <c r="J768" i="4"/>
  <c r="I768" i="4"/>
  <c r="O767" i="4"/>
  <c r="N767" i="4"/>
  <c r="M767" i="4"/>
  <c r="H767" i="6" s="1"/>
  <c r="L767" i="4"/>
  <c r="I767" i="6" s="1"/>
  <c r="K767" i="4"/>
  <c r="G767" i="6" s="1"/>
  <c r="J767" i="4"/>
  <c r="F767" i="6" s="1"/>
  <c r="I767" i="4"/>
  <c r="O766" i="4"/>
  <c r="N766" i="4"/>
  <c r="M766" i="4"/>
  <c r="H766" i="6" s="1"/>
  <c r="L766" i="4"/>
  <c r="I766" i="6" s="1"/>
  <c r="K766" i="4"/>
  <c r="G766" i="6" s="1"/>
  <c r="J766" i="4"/>
  <c r="F766" i="6" s="1"/>
  <c r="I766" i="4"/>
  <c r="O765" i="4"/>
  <c r="K765" i="6" s="1"/>
  <c r="N765" i="4"/>
  <c r="M765" i="4"/>
  <c r="H765" i="6" s="1"/>
  <c r="L765" i="4"/>
  <c r="I765" i="6" s="1"/>
  <c r="K765" i="4"/>
  <c r="G765" i="6" s="1"/>
  <c r="J765" i="4"/>
  <c r="I765" i="4"/>
  <c r="E765" i="6" s="1"/>
  <c r="O764" i="4"/>
  <c r="K764" i="6" s="1"/>
  <c r="N764" i="4"/>
  <c r="M764" i="4"/>
  <c r="L764" i="4"/>
  <c r="K764" i="4"/>
  <c r="J764" i="4"/>
  <c r="F764" i="6" s="1"/>
  <c r="I764" i="4"/>
  <c r="E764" i="6" s="1"/>
  <c r="O763" i="4"/>
  <c r="N763" i="4"/>
  <c r="M763" i="4"/>
  <c r="L763" i="4"/>
  <c r="K763" i="4"/>
  <c r="J763" i="4"/>
  <c r="I763" i="4"/>
  <c r="O762" i="4"/>
  <c r="K762" i="6" s="1"/>
  <c r="N762" i="4"/>
  <c r="J762" i="6" s="1"/>
  <c r="B762" i="8" s="1"/>
  <c r="M762" i="4"/>
  <c r="H762" i="6" s="1"/>
  <c r="L762" i="4"/>
  <c r="K762" i="4"/>
  <c r="G762" i="6" s="1"/>
  <c r="J762" i="4"/>
  <c r="F762" i="6" s="1"/>
  <c r="I762" i="4"/>
  <c r="E762" i="6" s="1"/>
  <c r="O761" i="4"/>
  <c r="K761" i="6" s="1"/>
  <c r="N761" i="4"/>
  <c r="M761" i="4"/>
  <c r="H761" i="6" s="1"/>
  <c r="L761" i="4"/>
  <c r="K761" i="4"/>
  <c r="J761" i="4"/>
  <c r="I761" i="4"/>
  <c r="O760" i="4"/>
  <c r="N760" i="4"/>
  <c r="M760" i="4"/>
  <c r="L760" i="4"/>
  <c r="I760" i="6" s="1"/>
  <c r="K760" i="4"/>
  <c r="G760" i="6" s="1"/>
  <c r="J760" i="4"/>
  <c r="I760" i="4"/>
  <c r="O759" i="4"/>
  <c r="N759" i="4"/>
  <c r="M759" i="4"/>
  <c r="H759" i="6" s="1"/>
  <c r="L759" i="4"/>
  <c r="I759" i="6" s="1"/>
  <c r="K759" i="4"/>
  <c r="G759" i="6" s="1"/>
  <c r="J759" i="4"/>
  <c r="F759" i="6" s="1"/>
  <c r="I759" i="4"/>
  <c r="O758" i="4"/>
  <c r="N758" i="4"/>
  <c r="M758" i="4"/>
  <c r="H758" i="6" s="1"/>
  <c r="L758" i="4"/>
  <c r="I758" i="6" s="1"/>
  <c r="K758" i="4"/>
  <c r="G758" i="6" s="1"/>
  <c r="J758" i="4"/>
  <c r="F758" i="6" s="1"/>
  <c r="I758" i="4"/>
  <c r="O757" i="4"/>
  <c r="K757" i="6" s="1"/>
  <c r="N757" i="4"/>
  <c r="M757" i="4"/>
  <c r="H757" i="6" s="1"/>
  <c r="L757" i="4"/>
  <c r="I757" i="6" s="1"/>
  <c r="K757" i="4"/>
  <c r="G757" i="6" s="1"/>
  <c r="J757" i="4"/>
  <c r="I757" i="4"/>
  <c r="E757" i="6" s="1"/>
  <c r="O756" i="4"/>
  <c r="K756" i="6" s="1"/>
  <c r="N756" i="4"/>
  <c r="M756" i="4"/>
  <c r="L756" i="4"/>
  <c r="K756" i="4"/>
  <c r="J756" i="4"/>
  <c r="F756" i="6" s="1"/>
  <c r="I756" i="4"/>
  <c r="E756" i="6" s="1"/>
  <c r="O755" i="4"/>
  <c r="N755" i="4"/>
  <c r="J755" i="6" s="1"/>
  <c r="M755" i="4"/>
  <c r="L755" i="4"/>
  <c r="K755" i="4"/>
  <c r="J755" i="4"/>
  <c r="I755" i="4"/>
  <c r="O754" i="4"/>
  <c r="K754" i="6" s="1"/>
  <c r="N754" i="4"/>
  <c r="J754" i="6" s="1"/>
  <c r="B754" i="8" s="1"/>
  <c r="M754" i="4"/>
  <c r="H754" i="6" s="1"/>
  <c r="L754" i="4"/>
  <c r="K754" i="4"/>
  <c r="G754" i="6" s="1"/>
  <c r="J754" i="4"/>
  <c r="F754" i="6" s="1"/>
  <c r="I754" i="4"/>
  <c r="E754" i="6" s="1"/>
  <c r="O753" i="4"/>
  <c r="N753" i="4"/>
  <c r="M753" i="4"/>
  <c r="H753" i="6" s="1"/>
  <c r="L753" i="4"/>
  <c r="K753" i="4"/>
  <c r="J753" i="4"/>
  <c r="I753" i="4"/>
  <c r="O752" i="4"/>
  <c r="N752" i="4"/>
  <c r="M752" i="4"/>
  <c r="H752" i="6" s="1"/>
  <c r="L752" i="4"/>
  <c r="I752" i="6" s="1"/>
  <c r="K752" i="4"/>
  <c r="G752" i="6" s="1"/>
  <c r="J752" i="4"/>
  <c r="I752" i="4"/>
  <c r="O751" i="4"/>
  <c r="N751" i="4"/>
  <c r="M751" i="4"/>
  <c r="H751" i="6" s="1"/>
  <c r="L751" i="4"/>
  <c r="I751" i="6" s="1"/>
  <c r="K751" i="4"/>
  <c r="G751" i="6" s="1"/>
  <c r="J751" i="4"/>
  <c r="F751" i="6" s="1"/>
  <c r="I751" i="4"/>
  <c r="O750" i="4"/>
  <c r="N750" i="4"/>
  <c r="M750" i="4"/>
  <c r="H750" i="6" s="1"/>
  <c r="L750" i="4"/>
  <c r="I750" i="6" s="1"/>
  <c r="K750" i="4"/>
  <c r="G750" i="6" s="1"/>
  <c r="J750" i="4"/>
  <c r="F750" i="6" s="1"/>
  <c r="I750" i="4"/>
  <c r="O749" i="4"/>
  <c r="K749" i="6" s="1"/>
  <c r="N749" i="4"/>
  <c r="M749" i="4"/>
  <c r="H749" i="6" s="1"/>
  <c r="L749" i="4"/>
  <c r="I749" i="6" s="1"/>
  <c r="K749" i="4"/>
  <c r="G749" i="6" s="1"/>
  <c r="J749" i="4"/>
  <c r="I749" i="4"/>
  <c r="E749" i="6" s="1"/>
  <c r="O748" i="4"/>
  <c r="K748" i="6" s="1"/>
  <c r="N748" i="4"/>
  <c r="M748" i="4"/>
  <c r="L748" i="4"/>
  <c r="K748" i="4"/>
  <c r="J748" i="4"/>
  <c r="F748" i="6" s="1"/>
  <c r="I748" i="4"/>
  <c r="E748" i="6" s="1"/>
  <c r="O747" i="4"/>
  <c r="N747" i="4"/>
  <c r="M747" i="4"/>
  <c r="L747" i="4"/>
  <c r="K747" i="4"/>
  <c r="J747" i="4"/>
  <c r="I747" i="4"/>
  <c r="O746" i="4"/>
  <c r="K746" i="6" s="1"/>
  <c r="N746" i="4"/>
  <c r="J746" i="6" s="1"/>
  <c r="B746" i="8" s="1"/>
  <c r="M746" i="4"/>
  <c r="H746" i="6" s="1"/>
  <c r="L746" i="4"/>
  <c r="K746" i="4"/>
  <c r="G746" i="6" s="1"/>
  <c r="J746" i="4"/>
  <c r="F746" i="6" s="1"/>
  <c r="I746" i="4"/>
  <c r="E746" i="6" s="1"/>
  <c r="O745" i="4"/>
  <c r="K745" i="6" s="1"/>
  <c r="N745" i="4"/>
  <c r="M745" i="4"/>
  <c r="L745" i="4"/>
  <c r="K745" i="4"/>
  <c r="J745" i="4"/>
  <c r="I745" i="4"/>
  <c r="O744" i="4"/>
  <c r="N744" i="4"/>
  <c r="M744" i="4"/>
  <c r="H744" i="6" s="1"/>
  <c r="L744" i="4"/>
  <c r="I744" i="6" s="1"/>
  <c r="K744" i="4"/>
  <c r="G744" i="6" s="1"/>
  <c r="J744" i="4"/>
  <c r="I744" i="4"/>
  <c r="O743" i="4"/>
  <c r="N743" i="4"/>
  <c r="M743" i="4"/>
  <c r="H743" i="6" s="1"/>
  <c r="L743" i="4"/>
  <c r="I743" i="6" s="1"/>
  <c r="K743" i="4"/>
  <c r="G743" i="6" s="1"/>
  <c r="J743" i="4"/>
  <c r="F743" i="6" s="1"/>
  <c r="I743" i="4"/>
  <c r="O742" i="4"/>
  <c r="N742" i="4"/>
  <c r="M742" i="4"/>
  <c r="H742" i="6" s="1"/>
  <c r="L742" i="4"/>
  <c r="I742" i="6" s="1"/>
  <c r="K742" i="4"/>
  <c r="G742" i="6" s="1"/>
  <c r="J742" i="4"/>
  <c r="F742" i="6" s="1"/>
  <c r="I742" i="4"/>
  <c r="O741" i="4"/>
  <c r="K741" i="6" s="1"/>
  <c r="N741" i="4"/>
  <c r="M741" i="4"/>
  <c r="H741" i="6" s="1"/>
  <c r="L741" i="4"/>
  <c r="I741" i="6" s="1"/>
  <c r="K741" i="4"/>
  <c r="G741" i="6" s="1"/>
  <c r="J741" i="4"/>
  <c r="I741" i="4"/>
  <c r="E741" i="6" s="1"/>
  <c r="O740" i="4"/>
  <c r="K740" i="6" s="1"/>
  <c r="N740" i="4"/>
  <c r="M740" i="4"/>
  <c r="L740" i="4"/>
  <c r="K740" i="4"/>
  <c r="J740" i="4"/>
  <c r="F740" i="6" s="1"/>
  <c r="I740" i="4"/>
  <c r="E740" i="6" s="1"/>
  <c r="O739" i="4"/>
  <c r="N739" i="4"/>
  <c r="J739" i="6" s="1"/>
  <c r="M739" i="4"/>
  <c r="L739" i="4"/>
  <c r="K739" i="4"/>
  <c r="J739" i="4"/>
  <c r="I739" i="4"/>
  <c r="O738" i="4"/>
  <c r="K738" i="6" s="1"/>
  <c r="N738" i="4"/>
  <c r="J738" i="6" s="1"/>
  <c r="B738" i="8" s="1"/>
  <c r="M738" i="4"/>
  <c r="H738" i="6" s="1"/>
  <c r="L738" i="4"/>
  <c r="K738" i="4"/>
  <c r="G738" i="6" s="1"/>
  <c r="J738" i="4"/>
  <c r="F738" i="6" s="1"/>
  <c r="I738" i="4"/>
  <c r="E738" i="6" s="1"/>
  <c r="O737" i="4"/>
  <c r="K737" i="6" s="1"/>
  <c r="N737" i="4"/>
  <c r="M737" i="4"/>
  <c r="L737" i="4"/>
  <c r="K737" i="4"/>
  <c r="J737" i="4"/>
  <c r="I737" i="4"/>
  <c r="O736" i="4"/>
  <c r="N736" i="4"/>
  <c r="M736" i="4"/>
  <c r="H736" i="6" s="1"/>
  <c r="L736" i="4"/>
  <c r="I736" i="6" s="1"/>
  <c r="K736" i="4"/>
  <c r="G736" i="6" s="1"/>
  <c r="J736" i="4"/>
  <c r="I736" i="4"/>
  <c r="O735" i="4"/>
  <c r="N735" i="4"/>
  <c r="M735" i="4"/>
  <c r="H735" i="6" s="1"/>
  <c r="L735" i="4"/>
  <c r="I735" i="6" s="1"/>
  <c r="K735" i="4"/>
  <c r="G735" i="6" s="1"/>
  <c r="J735" i="4"/>
  <c r="F735" i="6" s="1"/>
  <c r="I735" i="4"/>
  <c r="O734" i="4"/>
  <c r="N734" i="4"/>
  <c r="M734" i="4"/>
  <c r="H734" i="6" s="1"/>
  <c r="L734" i="4"/>
  <c r="I734" i="6" s="1"/>
  <c r="K734" i="4"/>
  <c r="G734" i="6" s="1"/>
  <c r="J734" i="4"/>
  <c r="F734" i="6" s="1"/>
  <c r="I734" i="4"/>
  <c r="O733" i="4"/>
  <c r="K733" i="6" s="1"/>
  <c r="N733" i="4"/>
  <c r="M733" i="4"/>
  <c r="H733" i="6" s="1"/>
  <c r="L733" i="4"/>
  <c r="I733" i="6" s="1"/>
  <c r="K733" i="4"/>
  <c r="G733" i="6" s="1"/>
  <c r="J733" i="4"/>
  <c r="I733" i="4"/>
  <c r="E733" i="6" s="1"/>
  <c r="O732" i="4"/>
  <c r="K732" i="6" s="1"/>
  <c r="N732" i="4"/>
  <c r="M732" i="4"/>
  <c r="L732" i="4"/>
  <c r="K732" i="4"/>
  <c r="J732" i="4"/>
  <c r="F732" i="6" s="1"/>
  <c r="I732" i="4"/>
  <c r="E732" i="6" s="1"/>
  <c r="O731" i="4"/>
  <c r="N731" i="4"/>
  <c r="J731" i="6" s="1"/>
  <c r="M731" i="4"/>
  <c r="L731" i="4"/>
  <c r="K731" i="4"/>
  <c r="J731" i="4"/>
  <c r="I731" i="4"/>
  <c r="O730" i="4"/>
  <c r="K730" i="6" s="1"/>
  <c r="N730" i="4"/>
  <c r="J730" i="6" s="1"/>
  <c r="B730" i="8" s="1"/>
  <c r="M730" i="4"/>
  <c r="H730" i="6" s="1"/>
  <c r="L730" i="4"/>
  <c r="K730" i="4"/>
  <c r="G730" i="6" s="1"/>
  <c r="J730" i="4"/>
  <c r="F730" i="6" s="1"/>
  <c r="I730" i="4"/>
  <c r="E730" i="6" s="1"/>
  <c r="O729" i="4"/>
  <c r="N729" i="4"/>
  <c r="M729" i="4"/>
  <c r="L729" i="4"/>
  <c r="K729" i="4"/>
  <c r="J729" i="4"/>
  <c r="I729" i="4"/>
  <c r="O728" i="4"/>
  <c r="N728" i="4"/>
  <c r="M728" i="4"/>
  <c r="H728" i="6" s="1"/>
  <c r="L728" i="4"/>
  <c r="I728" i="6" s="1"/>
  <c r="K728" i="4"/>
  <c r="G728" i="6" s="1"/>
  <c r="J728" i="4"/>
  <c r="I728" i="4"/>
  <c r="O727" i="4"/>
  <c r="N727" i="4"/>
  <c r="M727" i="4"/>
  <c r="H727" i="6" s="1"/>
  <c r="L727" i="4"/>
  <c r="I727" i="6" s="1"/>
  <c r="K727" i="4"/>
  <c r="G727" i="6" s="1"/>
  <c r="J727" i="4"/>
  <c r="F727" i="6" s="1"/>
  <c r="I727" i="4"/>
  <c r="O726" i="4"/>
  <c r="N726" i="4"/>
  <c r="M726" i="4"/>
  <c r="H726" i="6" s="1"/>
  <c r="L726" i="4"/>
  <c r="I726" i="6" s="1"/>
  <c r="K726" i="4"/>
  <c r="G726" i="6" s="1"/>
  <c r="J726" i="4"/>
  <c r="F726" i="6" s="1"/>
  <c r="I726" i="4"/>
  <c r="O725" i="4"/>
  <c r="K725" i="6" s="1"/>
  <c r="N725" i="4"/>
  <c r="M725" i="4"/>
  <c r="H725" i="6" s="1"/>
  <c r="L725" i="4"/>
  <c r="I725" i="6" s="1"/>
  <c r="K725" i="4"/>
  <c r="G725" i="6" s="1"/>
  <c r="J725" i="4"/>
  <c r="I725" i="4"/>
  <c r="E725" i="6" s="1"/>
  <c r="O724" i="4"/>
  <c r="K724" i="6" s="1"/>
  <c r="N724" i="4"/>
  <c r="M724" i="4"/>
  <c r="L724" i="4"/>
  <c r="K724" i="4"/>
  <c r="J724" i="4"/>
  <c r="F724" i="6" s="1"/>
  <c r="I724" i="4"/>
  <c r="E724" i="6" s="1"/>
  <c r="O723" i="4"/>
  <c r="N723" i="4"/>
  <c r="M723" i="4"/>
  <c r="L723" i="4"/>
  <c r="K723" i="4"/>
  <c r="J723" i="4"/>
  <c r="I723" i="4"/>
  <c r="O722" i="4"/>
  <c r="K722" i="6" s="1"/>
  <c r="N722" i="4"/>
  <c r="J722" i="6" s="1"/>
  <c r="B722" i="8" s="1"/>
  <c r="M722" i="4"/>
  <c r="H722" i="6" s="1"/>
  <c r="L722" i="4"/>
  <c r="K722" i="4"/>
  <c r="G722" i="6" s="1"/>
  <c r="J722" i="4"/>
  <c r="F722" i="6" s="1"/>
  <c r="I722" i="4"/>
  <c r="E722" i="6" s="1"/>
  <c r="O721" i="4"/>
  <c r="N721" i="4"/>
  <c r="M721" i="4"/>
  <c r="H721" i="6" s="1"/>
  <c r="L721" i="4"/>
  <c r="K721" i="4"/>
  <c r="J721" i="4"/>
  <c r="I721" i="4"/>
  <c r="O720" i="4"/>
  <c r="N720" i="4"/>
  <c r="M720" i="4"/>
  <c r="H720" i="6" s="1"/>
  <c r="L720" i="4"/>
  <c r="I720" i="6" s="1"/>
  <c r="K720" i="4"/>
  <c r="G720" i="6" s="1"/>
  <c r="J720" i="4"/>
  <c r="I720" i="4"/>
  <c r="O719" i="4"/>
  <c r="N719" i="4"/>
  <c r="M719" i="4"/>
  <c r="H719" i="6" s="1"/>
  <c r="L719" i="4"/>
  <c r="I719" i="6" s="1"/>
  <c r="K719" i="4"/>
  <c r="G719" i="6" s="1"/>
  <c r="J719" i="4"/>
  <c r="F719" i="6" s="1"/>
  <c r="I719" i="4"/>
  <c r="O718" i="4"/>
  <c r="N718" i="4"/>
  <c r="M718" i="4"/>
  <c r="H718" i="6" s="1"/>
  <c r="L718" i="4"/>
  <c r="I718" i="6" s="1"/>
  <c r="K718" i="4"/>
  <c r="G718" i="6" s="1"/>
  <c r="J718" i="4"/>
  <c r="F718" i="6" s="1"/>
  <c r="I718" i="4"/>
  <c r="O717" i="4"/>
  <c r="K717" i="6" s="1"/>
  <c r="N717" i="4"/>
  <c r="M717" i="4"/>
  <c r="H717" i="6" s="1"/>
  <c r="L717" i="4"/>
  <c r="I717" i="6" s="1"/>
  <c r="K717" i="4"/>
  <c r="G717" i="6" s="1"/>
  <c r="J717" i="4"/>
  <c r="I717" i="4"/>
  <c r="E717" i="6" s="1"/>
  <c r="O716" i="4"/>
  <c r="K716" i="6" s="1"/>
  <c r="N716" i="4"/>
  <c r="M716" i="4"/>
  <c r="L716" i="4"/>
  <c r="K716" i="4"/>
  <c r="J716" i="4"/>
  <c r="F716" i="6" s="1"/>
  <c r="I716" i="4"/>
  <c r="E716" i="6" s="1"/>
  <c r="O715" i="4"/>
  <c r="N715" i="4"/>
  <c r="M715" i="4"/>
  <c r="L715" i="4"/>
  <c r="K715" i="4"/>
  <c r="J715" i="4"/>
  <c r="I715" i="4"/>
  <c r="O714" i="4"/>
  <c r="K714" i="6" s="1"/>
  <c r="N714" i="4"/>
  <c r="J714" i="6" s="1"/>
  <c r="B714" i="8" s="1"/>
  <c r="M714" i="4"/>
  <c r="H714" i="6" s="1"/>
  <c r="L714" i="4"/>
  <c r="K714" i="4"/>
  <c r="G714" i="6" s="1"/>
  <c r="J714" i="4"/>
  <c r="F714" i="6" s="1"/>
  <c r="I714" i="4"/>
  <c r="E714" i="6" s="1"/>
  <c r="O713" i="4"/>
  <c r="N713" i="4"/>
  <c r="M713" i="4"/>
  <c r="L713" i="4"/>
  <c r="K713" i="4"/>
  <c r="J713" i="4"/>
  <c r="I713" i="4"/>
  <c r="O712" i="4"/>
  <c r="N712" i="4"/>
  <c r="M712" i="4"/>
  <c r="H712" i="6" s="1"/>
  <c r="L712" i="4"/>
  <c r="I712" i="6" s="1"/>
  <c r="K712" i="4"/>
  <c r="G712" i="6" s="1"/>
  <c r="J712" i="4"/>
  <c r="I712" i="4"/>
  <c r="O711" i="4"/>
  <c r="N711" i="4"/>
  <c r="M711" i="4"/>
  <c r="H711" i="6" s="1"/>
  <c r="L711" i="4"/>
  <c r="I711" i="6" s="1"/>
  <c r="K711" i="4"/>
  <c r="G711" i="6" s="1"/>
  <c r="J711" i="4"/>
  <c r="F711" i="6" s="1"/>
  <c r="I711" i="4"/>
  <c r="O710" i="4"/>
  <c r="N710" i="4"/>
  <c r="M710" i="4"/>
  <c r="H710" i="6" s="1"/>
  <c r="L710" i="4"/>
  <c r="I710" i="6" s="1"/>
  <c r="K710" i="4"/>
  <c r="G710" i="6" s="1"/>
  <c r="J710" i="4"/>
  <c r="F710" i="6" s="1"/>
  <c r="I710" i="4"/>
  <c r="O709" i="4"/>
  <c r="K709" i="6" s="1"/>
  <c r="N709" i="4"/>
  <c r="M709" i="4"/>
  <c r="H709" i="6" s="1"/>
  <c r="L709" i="4"/>
  <c r="I709" i="6" s="1"/>
  <c r="K709" i="4"/>
  <c r="G709" i="6" s="1"/>
  <c r="J709" i="4"/>
  <c r="I709" i="4"/>
  <c r="E709" i="6" s="1"/>
  <c r="O708" i="4"/>
  <c r="K708" i="6" s="1"/>
  <c r="N708" i="4"/>
  <c r="J708" i="6" s="1"/>
  <c r="B708" i="8" s="1"/>
  <c r="M708" i="4"/>
  <c r="H708" i="6" s="1"/>
  <c r="L708" i="4"/>
  <c r="K708" i="4"/>
  <c r="G708" i="6" s="1"/>
  <c r="J708" i="4"/>
  <c r="F708" i="6" s="1"/>
  <c r="I708" i="4"/>
  <c r="E708" i="6" s="1"/>
  <c r="O707" i="4"/>
  <c r="K707" i="6" s="1"/>
  <c r="N707" i="4"/>
  <c r="M707" i="4"/>
  <c r="H707" i="6" s="1"/>
  <c r="L707" i="4"/>
  <c r="K707" i="4"/>
  <c r="G707" i="6" s="1"/>
  <c r="J707" i="4"/>
  <c r="F707" i="6" s="1"/>
  <c r="I707" i="4"/>
  <c r="E707" i="6" s="1"/>
  <c r="O706" i="4"/>
  <c r="N706" i="4"/>
  <c r="M706" i="4"/>
  <c r="H706" i="6" s="1"/>
  <c r="L706" i="4"/>
  <c r="K706" i="4"/>
  <c r="G706" i="6" s="1"/>
  <c r="J706" i="4"/>
  <c r="F706" i="6" s="1"/>
  <c r="I706" i="4"/>
  <c r="E706" i="6" s="1"/>
  <c r="O705" i="4"/>
  <c r="N705" i="4"/>
  <c r="M705" i="4"/>
  <c r="H705" i="6" s="1"/>
  <c r="L705" i="4"/>
  <c r="K705" i="4"/>
  <c r="G705" i="6" s="1"/>
  <c r="J705" i="4"/>
  <c r="F705" i="6" s="1"/>
  <c r="I705" i="4"/>
  <c r="O704" i="4"/>
  <c r="N704" i="4"/>
  <c r="M704" i="4"/>
  <c r="L704" i="4"/>
  <c r="K704" i="4"/>
  <c r="J704" i="4"/>
  <c r="I704" i="4"/>
  <c r="O703" i="4"/>
  <c r="N703" i="4"/>
  <c r="J703" i="6" s="1"/>
  <c r="M703" i="4"/>
  <c r="H703" i="6" s="1"/>
  <c r="L703" i="4"/>
  <c r="K703" i="4"/>
  <c r="J703" i="4"/>
  <c r="I703" i="4"/>
  <c r="O702" i="4"/>
  <c r="N702" i="4"/>
  <c r="M702" i="4"/>
  <c r="L702" i="4"/>
  <c r="I702" i="6" s="1"/>
  <c r="K702" i="4"/>
  <c r="J702" i="4"/>
  <c r="I702" i="4"/>
  <c r="O701" i="4"/>
  <c r="K701" i="6" s="1"/>
  <c r="N701" i="4"/>
  <c r="J701" i="6" s="1"/>
  <c r="B701" i="8" s="1"/>
  <c r="M701" i="4"/>
  <c r="L701" i="4"/>
  <c r="K701" i="4"/>
  <c r="J701" i="4"/>
  <c r="F701" i="6" s="1"/>
  <c r="I701" i="4"/>
  <c r="E701" i="6" s="1"/>
  <c r="O700" i="4"/>
  <c r="K700" i="6" s="1"/>
  <c r="N700" i="4"/>
  <c r="J700" i="6" s="1"/>
  <c r="B700" i="8" s="1"/>
  <c r="M700" i="4"/>
  <c r="H700" i="6" s="1"/>
  <c r="L700" i="4"/>
  <c r="K700" i="4"/>
  <c r="G700" i="6" s="1"/>
  <c r="J700" i="4"/>
  <c r="F700" i="6" s="1"/>
  <c r="I700" i="4"/>
  <c r="E700" i="6" s="1"/>
  <c r="O699" i="4"/>
  <c r="K699" i="6" s="1"/>
  <c r="N699" i="4"/>
  <c r="M699" i="4"/>
  <c r="H699" i="6" s="1"/>
  <c r="L699" i="4"/>
  <c r="K699" i="4"/>
  <c r="G699" i="6" s="1"/>
  <c r="J699" i="4"/>
  <c r="F699" i="6" s="1"/>
  <c r="I699" i="4"/>
  <c r="E699" i="6" s="1"/>
  <c r="O698" i="4"/>
  <c r="N698" i="4"/>
  <c r="M698" i="4"/>
  <c r="H698" i="6" s="1"/>
  <c r="L698" i="4"/>
  <c r="K698" i="4"/>
  <c r="G698" i="6" s="1"/>
  <c r="J698" i="4"/>
  <c r="F698" i="6" s="1"/>
  <c r="I698" i="4"/>
  <c r="E698" i="6" s="1"/>
  <c r="O697" i="4"/>
  <c r="N697" i="4"/>
  <c r="M697" i="4"/>
  <c r="H697" i="6" s="1"/>
  <c r="L697" i="4"/>
  <c r="K697" i="4"/>
  <c r="G697" i="6" s="1"/>
  <c r="J697" i="4"/>
  <c r="F697" i="6" s="1"/>
  <c r="I697" i="4"/>
  <c r="O696" i="4"/>
  <c r="N696" i="4"/>
  <c r="M696" i="4"/>
  <c r="H696" i="6" s="1"/>
  <c r="L696" i="4"/>
  <c r="I696" i="6" s="1"/>
  <c r="K696" i="4"/>
  <c r="G696" i="6" s="1"/>
  <c r="J696" i="4"/>
  <c r="I696" i="4"/>
  <c r="O695" i="4"/>
  <c r="N695" i="4"/>
  <c r="M695" i="4"/>
  <c r="H695" i="6" s="1"/>
  <c r="L695" i="4"/>
  <c r="I695" i="6" s="1"/>
  <c r="K695" i="4"/>
  <c r="J695" i="4"/>
  <c r="I695" i="4"/>
  <c r="O694" i="4"/>
  <c r="N694" i="4"/>
  <c r="M694" i="4"/>
  <c r="L694" i="4"/>
  <c r="K694" i="4"/>
  <c r="J694" i="4"/>
  <c r="I694" i="4"/>
  <c r="O693" i="4"/>
  <c r="K693" i="6" s="1"/>
  <c r="N693" i="4"/>
  <c r="J693" i="6" s="1"/>
  <c r="B693" i="8" s="1"/>
  <c r="M693" i="4"/>
  <c r="L693" i="4"/>
  <c r="K693" i="4"/>
  <c r="J693" i="4"/>
  <c r="F693" i="6" s="1"/>
  <c r="I693" i="4"/>
  <c r="E693" i="6" s="1"/>
  <c r="O692" i="4"/>
  <c r="K692" i="6" s="1"/>
  <c r="N692" i="4"/>
  <c r="J692" i="6" s="1"/>
  <c r="B692" i="8" s="1"/>
  <c r="M692" i="4"/>
  <c r="H692" i="6" s="1"/>
  <c r="L692" i="4"/>
  <c r="K692" i="4"/>
  <c r="G692" i="6" s="1"/>
  <c r="J692" i="4"/>
  <c r="F692" i="6" s="1"/>
  <c r="I692" i="4"/>
  <c r="E692" i="6" s="1"/>
  <c r="O691" i="4"/>
  <c r="K691" i="6" s="1"/>
  <c r="N691" i="4"/>
  <c r="M691" i="4"/>
  <c r="H691" i="6" s="1"/>
  <c r="L691" i="4"/>
  <c r="K691" i="4"/>
  <c r="G691" i="6" s="1"/>
  <c r="J691" i="4"/>
  <c r="F691" i="6" s="1"/>
  <c r="I691" i="4"/>
  <c r="E691" i="6" s="1"/>
  <c r="O690" i="4"/>
  <c r="N690" i="4"/>
  <c r="M690" i="4"/>
  <c r="H690" i="6" s="1"/>
  <c r="L690" i="4"/>
  <c r="K690" i="4"/>
  <c r="G690" i="6" s="1"/>
  <c r="J690" i="4"/>
  <c r="F690" i="6" s="1"/>
  <c r="I690" i="4"/>
  <c r="E690" i="6" s="1"/>
  <c r="O689" i="4"/>
  <c r="N689" i="4"/>
  <c r="M689" i="4"/>
  <c r="H689" i="6" s="1"/>
  <c r="L689" i="4"/>
  <c r="K689" i="4"/>
  <c r="G689" i="6" s="1"/>
  <c r="J689" i="4"/>
  <c r="F689" i="6" s="1"/>
  <c r="I689" i="4"/>
  <c r="O688" i="4"/>
  <c r="N688" i="4"/>
  <c r="M688" i="4"/>
  <c r="L688" i="4"/>
  <c r="K688" i="4"/>
  <c r="J688" i="4"/>
  <c r="I688" i="4"/>
  <c r="O687" i="4"/>
  <c r="N687" i="4"/>
  <c r="J687" i="6" s="1"/>
  <c r="M687" i="4"/>
  <c r="L687" i="4"/>
  <c r="I687" i="6" s="1"/>
  <c r="K687" i="4"/>
  <c r="J687" i="4"/>
  <c r="I687" i="4"/>
  <c r="O686" i="4"/>
  <c r="N686" i="4"/>
  <c r="J686" i="6" s="1"/>
  <c r="M686" i="4"/>
  <c r="L686" i="4"/>
  <c r="I686" i="6" s="1"/>
  <c r="K686" i="4"/>
  <c r="J686" i="4"/>
  <c r="I686" i="4"/>
  <c r="O685" i="4"/>
  <c r="K685" i="6" s="1"/>
  <c r="N685" i="4"/>
  <c r="J685" i="6" s="1"/>
  <c r="B685" i="8" s="1"/>
  <c r="M685" i="4"/>
  <c r="L685" i="4"/>
  <c r="K685" i="4"/>
  <c r="J685" i="4"/>
  <c r="F685" i="6" s="1"/>
  <c r="I685" i="4"/>
  <c r="E685" i="6" s="1"/>
  <c r="O684" i="4"/>
  <c r="K684" i="6" s="1"/>
  <c r="N684" i="4"/>
  <c r="J684" i="6" s="1"/>
  <c r="B684" i="8" s="1"/>
  <c r="M684" i="4"/>
  <c r="H684" i="6" s="1"/>
  <c r="L684" i="4"/>
  <c r="K684" i="4"/>
  <c r="G684" i="6" s="1"/>
  <c r="J684" i="4"/>
  <c r="F684" i="6" s="1"/>
  <c r="I684" i="4"/>
  <c r="E684" i="6" s="1"/>
  <c r="O683" i="4"/>
  <c r="K683" i="6" s="1"/>
  <c r="N683" i="4"/>
  <c r="M683" i="4"/>
  <c r="H683" i="6" s="1"/>
  <c r="L683" i="4"/>
  <c r="K683" i="4"/>
  <c r="G683" i="6" s="1"/>
  <c r="J683" i="4"/>
  <c r="F683" i="6" s="1"/>
  <c r="I683" i="4"/>
  <c r="E683" i="6" s="1"/>
  <c r="O682" i="4"/>
  <c r="N682" i="4"/>
  <c r="M682" i="4"/>
  <c r="H682" i="6" s="1"/>
  <c r="L682" i="4"/>
  <c r="K682" i="4"/>
  <c r="G682" i="6" s="1"/>
  <c r="J682" i="4"/>
  <c r="F682" i="6" s="1"/>
  <c r="I682" i="4"/>
  <c r="E682" i="6" s="1"/>
  <c r="O681" i="4"/>
  <c r="N681" i="4"/>
  <c r="M681" i="4"/>
  <c r="H681" i="6" s="1"/>
  <c r="L681" i="4"/>
  <c r="K681" i="4"/>
  <c r="G681" i="6" s="1"/>
  <c r="J681" i="4"/>
  <c r="F681" i="6" s="1"/>
  <c r="I681" i="4"/>
  <c r="O680" i="4"/>
  <c r="N680" i="4"/>
  <c r="M680" i="4"/>
  <c r="L680" i="4"/>
  <c r="K680" i="4"/>
  <c r="J680" i="4"/>
  <c r="I680" i="4"/>
  <c r="O679" i="4"/>
  <c r="N679" i="4"/>
  <c r="J679" i="6" s="1"/>
  <c r="M679" i="4"/>
  <c r="H679" i="6" s="1"/>
  <c r="L679" i="4"/>
  <c r="K679" i="4"/>
  <c r="J679" i="4"/>
  <c r="I679" i="4"/>
  <c r="O678" i="4"/>
  <c r="N678" i="4"/>
  <c r="J678" i="6" s="1"/>
  <c r="M678" i="4"/>
  <c r="L678" i="4"/>
  <c r="K678" i="4"/>
  <c r="J678" i="4"/>
  <c r="I678" i="4"/>
  <c r="O677" i="4"/>
  <c r="K677" i="6" s="1"/>
  <c r="N677" i="4"/>
  <c r="J677" i="6" s="1"/>
  <c r="B677" i="8" s="1"/>
  <c r="M677" i="4"/>
  <c r="L677" i="4"/>
  <c r="K677" i="4"/>
  <c r="J677" i="4"/>
  <c r="F677" i="6" s="1"/>
  <c r="I677" i="4"/>
  <c r="E677" i="6" s="1"/>
  <c r="O676" i="4"/>
  <c r="K676" i="6" s="1"/>
  <c r="N676" i="4"/>
  <c r="J676" i="6" s="1"/>
  <c r="B676" i="8" s="1"/>
  <c r="M676" i="4"/>
  <c r="H676" i="6" s="1"/>
  <c r="L676" i="4"/>
  <c r="K676" i="4"/>
  <c r="G676" i="6" s="1"/>
  <c r="J676" i="4"/>
  <c r="F676" i="6" s="1"/>
  <c r="I676" i="4"/>
  <c r="E676" i="6" s="1"/>
  <c r="O675" i="4"/>
  <c r="K675" i="6" s="1"/>
  <c r="N675" i="4"/>
  <c r="M675" i="4"/>
  <c r="H675" i="6" s="1"/>
  <c r="L675" i="4"/>
  <c r="K675" i="4"/>
  <c r="G675" i="6" s="1"/>
  <c r="J675" i="4"/>
  <c r="F675" i="6" s="1"/>
  <c r="I675" i="4"/>
  <c r="E675" i="6" s="1"/>
  <c r="O674" i="4"/>
  <c r="N674" i="4"/>
  <c r="M674" i="4"/>
  <c r="H674" i="6" s="1"/>
  <c r="L674" i="4"/>
  <c r="K674" i="4"/>
  <c r="G674" i="6" s="1"/>
  <c r="J674" i="4"/>
  <c r="F674" i="6" s="1"/>
  <c r="I674" i="4"/>
  <c r="E674" i="6" s="1"/>
  <c r="O673" i="4"/>
  <c r="N673" i="4"/>
  <c r="M673" i="4"/>
  <c r="H673" i="6" s="1"/>
  <c r="L673" i="4"/>
  <c r="K673" i="4"/>
  <c r="G673" i="6" s="1"/>
  <c r="J673" i="4"/>
  <c r="F673" i="6" s="1"/>
  <c r="I673" i="4"/>
  <c r="O672" i="4"/>
  <c r="N672" i="4"/>
  <c r="M672" i="4"/>
  <c r="H672" i="6" s="1"/>
  <c r="L672" i="4"/>
  <c r="K672" i="4"/>
  <c r="J672" i="4"/>
  <c r="I672" i="4"/>
  <c r="O671" i="4"/>
  <c r="N671" i="4"/>
  <c r="M671" i="4"/>
  <c r="L671" i="4"/>
  <c r="I671" i="6" s="1"/>
  <c r="K671" i="4"/>
  <c r="J671" i="4"/>
  <c r="I671" i="4"/>
  <c r="O670" i="4"/>
  <c r="N670" i="4"/>
  <c r="M670" i="4"/>
  <c r="L670" i="4"/>
  <c r="K670" i="4"/>
  <c r="J670" i="4"/>
  <c r="I670" i="4"/>
  <c r="O669" i="4"/>
  <c r="K669" i="6" s="1"/>
  <c r="N669" i="4"/>
  <c r="J669" i="6" s="1"/>
  <c r="B669" i="8" s="1"/>
  <c r="M669" i="4"/>
  <c r="L669" i="4"/>
  <c r="K669" i="4"/>
  <c r="J669" i="4"/>
  <c r="F669" i="6" s="1"/>
  <c r="I669" i="4"/>
  <c r="E669" i="6" s="1"/>
  <c r="O668" i="4"/>
  <c r="K668" i="6" s="1"/>
  <c r="N668" i="4"/>
  <c r="J668" i="6" s="1"/>
  <c r="B668" i="8" s="1"/>
  <c r="M668" i="4"/>
  <c r="H668" i="6" s="1"/>
  <c r="L668" i="4"/>
  <c r="K668" i="4"/>
  <c r="G668" i="6" s="1"/>
  <c r="J668" i="4"/>
  <c r="F668" i="6" s="1"/>
  <c r="I668" i="4"/>
  <c r="E668" i="6" s="1"/>
  <c r="O667" i="4"/>
  <c r="K667" i="6" s="1"/>
  <c r="N667" i="4"/>
  <c r="M667" i="4"/>
  <c r="H667" i="6" s="1"/>
  <c r="L667" i="4"/>
  <c r="K667" i="4"/>
  <c r="G667" i="6" s="1"/>
  <c r="J667" i="4"/>
  <c r="F667" i="6" s="1"/>
  <c r="I667" i="4"/>
  <c r="E667" i="6" s="1"/>
  <c r="O666" i="4"/>
  <c r="N666" i="4"/>
  <c r="M666" i="4"/>
  <c r="H666" i="6" s="1"/>
  <c r="L666" i="4"/>
  <c r="K666" i="4"/>
  <c r="G666" i="6" s="1"/>
  <c r="J666" i="4"/>
  <c r="F666" i="6" s="1"/>
  <c r="I666" i="4"/>
  <c r="E666" i="6" s="1"/>
  <c r="O665" i="4"/>
  <c r="N665" i="4"/>
  <c r="M665" i="4"/>
  <c r="L665" i="4"/>
  <c r="I665" i="6" s="1"/>
  <c r="K665" i="4"/>
  <c r="J665" i="4"/>
  <c r="I665" i="4"/>
  <c r="O664" i="4"/>
  <c r="N664" i="4"/>
  <c r="J664" i="6" s="1"/>
  <c r="M664" i="4"/>
  <c r="L664" i="4"/>
  <c r="I664" i="6" s="1"/>
  <c r="K664" i="4"/>
  <c r="G664" i="6" s="1"/>
  <c r="J664" i="4"/>
  <c r="I664" i="4"/>
  <c r="O663" i="4"/>
  <c r="N663" i="4"/>
  <c r="M663" i="4"/>
  <c r="L663" i="4"/>
  <c r="K663" i="4"/>
  <c r="J663" i="4"/>
  <c r="I663" i="4"/>
  <c r="O662" i="4"/>
  <c r="N662" i="4"/>
  <c r="M662" i="4"/>
  <c r="L662" i="4"/>
  <c r="I662" i="6" s="1"/>
  <c r="K662" i="4"/>
  <c r="J662" i="4"/>
  <c r="I662" i="4"/>
  <c r="O661" i="4"/>
  <c r="K661" i="6" s="1"/>
  <c r="N661" i="4"/>
  <c r="J661" i="6" s="1"/>
  <c r="B661" i="8" s="1"/>
  <c r="M661" i="4"/>
  <c r="L661" i="4"/>
  <c r="K661" i="4"/>
  <c r="J661" i="4"/>
  <c r="F661" i="6" s="1"/>
  <c r="I661" i="4"/>
  <c r="E661" i="6" s="1"/>
  <c r="O660" i="4"/>
  <c r="K660" i="6" s="1"/>
  <c r="N660" i="4"/>
  <c r="J660" i="6" s="1"/>
  <c r="B660" i="8" s="1"/>
  <c r="M660" i="4"/>
  <c r="H660" i="6" s="1"/>
  <c r="L660" i="4"/>
  <c r="K660" i="4"/>
  <c r="G660" i="6" s="1"/>
  <c r="J660" i="4"/>
  <c r="F660" i="6" s="1"/>
  <c r="I660" i="4"/>
  <c r="E660" i="6" s="1"/>
  <c r="O659" i="4"/>
  <c r="K659" i="6" s="1"/>
  <c r="N659" i="4"/>
  <c r="M659" i="4"/>
  <c r="H659" i="6" s="1"/>
  <c r="L659" i="4"/>
  <c r="K659" i="4"/>
  <c r="G659" i="6" s="1"/>
  <c r="J659" i="4"/>
  <c r="F659" i="6" s="1"/>
  <c r="I659" i="4"/>
  <c r="E659" i="6" s="1"/>
  <c r="O658" i="4"/>
  <c r="N658" i="4"/>
  <c r="M658" i="4"/>
  <c r="H658" i="6" s="1"/>
  <c r="L658" i="4"/>
  <c r="K658" i="4"/>
  <c r="G658" i="6" s="1"/>
  <c r="J658" i="4"/>
  <c r="F658" i="6" s="1"/>
  <c r="I658" i="4"/>
  <c r="E658" i="6" s="1"/>
  <c r="O657" i="4"/>
  <c r="N657" i="4"/>
  <c r="M657" i="4"/>
  <c r="L657" i="4"/>
  <c r="I657" i="6" s="1"/>
  <c r="K657" i="4"/>
  <c r="G657" i="6" s="1"/>
  <c r="J657" i="4"/>
  <c r="F657" i="6" s="1"/>
  <c r="I657" i="4"/>
  <c r="O656" i="4"/>
  <c r="N656" i="4"/>
  <c r="M656" i="4"/>
  <c r="L656" i="4"/>
  <c r="K656" i="4"/>
  <c r="J656" i="4"/>
  <c r="I656" i="4"/>
  <c r="O655" i="4"/>
  <c r="N655" i="4"/>
  <c r="M655" i="4"/>
  <c r="L655" i="4"/>
  <c r="K655" i="4"/>
  <c r="J655" i="4"/>
  <c r="I655" i="4"/>
  <c r="O654" i="4"/>
  <c r="N654" i="4"/>
  <c r="M654" i="4"/>
  <c r="L654" i="4"/>
  <c r="K654" i="4"/>
  <c r="J654" i="4"/>
  <c r="I654" i="4"/>
  <c r="O653" i="4"/>
  <c r="K653" i="6" s="1"/>
  <c r="N653" i="4"/>
  <c r="J653" i="6" s="1"/>
  <c r="B653" i="8" s="1"/>
  <c r="M653" i="4"/>
  <c r="L653" i="4"/>
  <c r="K653" i="4"/>
  <c r="J653" i="4"/>
  <c r="F653" i="6" s="1"/>
  <c r="I653" i="4"/>
  <c r="E653" i="6" s="1"/>
  <c r="O652" i="4"/>
  <c r="K652" i="6" s="1"/>
  <c r="N652" i="4"/>
  <c r="J652" i="6" s="1"/>
  <c r="B652" i="8" s="1"/>
  <c r="M652" i="4"/>
  <c r="H652" i="6" s="1"/>
  <c r="L652" i="4"/>
  <c r="K652" i="4"/>
  <c r="G652" i="6" s="1"/>
  <c r="J652" i="4"/>
  <c r="F652" i="6" s="1"/>
  <c r="I652" i="4"/>
  <c r="E652" i="6" s="1"/>
  <c r="O651" i="4"/>
  <c r="N651" i="4"/>
  <c r="M651" i="4"/>
  <c r="H651" i="6" s="1"/>
  <c r="L651" i="4"/>
  <c r="K651" i="4"/>
  <c r="G651" i="6" s="1"/>
  <c r="J651" i="4"/>
  <c r="F651" i="6" s="1"/>
  <c r="I651" i="4"/>
  <c r="E651" i="6" s="1"/>
  <c r="O650" i="4"/>
  <c r="N650" i="4"/>
  <c r="M650" i="4"/>
  <c r="L650" i="4"/>
  <c r="K650" i="4"/>
  <c r="J650" i="4"/>
  <c r="I650" i="4"/>
  <c r="E650" i="6" s="1"/>
  <c r="O649" i="4"/>
  <c r="N649" i="4"/>
  <c r="J649" i="6" s="1"/>
  <c r="M649" i="4"/>
  <c r="H649" i="6" s="1"/>
  <c r="L649" i="4"/>
  <c r="K649" i="4"/>
  <c r="G649" i="6" s="1"/>
  <c r="J649" i="4"/>
  <c r="F649" i="6" s="1"/>
  <c r="I649" i="4"/>
  <c r="O648" i="4"/>
  <c r="K648" i="6" s="1"/>
  <c r="N648" i="4"/>
  <c r="J648" i="6" s="1"/>
  <c r="B648" i="8" s="1"/>
  <c r="M648" i="4"/>
  <c r="H648" i="6" s="1"/>
  <c r="L648" i="4"/>
  <c r="I648" i="6" s="1"/>
  <c r="K648" i="4"/>
  <c r="J648" i="4"/>
  <c r="I648" i="4"/>
  <c r="O647" i="4"/>
  <c r="N647" i="4"/>
  <c r="M647" i="4"/>
  <c r="L647" i="4"/>
  <c r="I647" i="6" s="1"/>
  <c r="K647" i="4"/>
  <c r="J647" i="4"/>
  <c r="I647" i="4"/>
  <c r="O646" i="4"/>
  <c r="N646" i="4"/>
  <c r="M646" i="4"/>
  <c r="L646" i="4"/>
  <c r="I646" i="6" s="1"/>
  <c r="K646" i="4"/>
  <c r="J646" i="4"/>
  <c r="I646" i="4"/>
  <c r="E646" i="6" s="1"/>
  <c r="O645" i="4"/>
  <c r="K645" i="6" s="1"/>
  <c r="N645" i="4"/>
  <c r="J645" i="6" s="1"/>
  <c r="B645" i="8" s="1"/>
  <c r="M645" i="4"/>
  <c r="L645" i="4"/>
  <c r="K645" i="4"/>
  <c r="G645" i="6" s="1"/>
  <c r="J645" i="4"/>
  <c r="F645" i="6" s="1"/>
  <c r="I645" i="4"/>
  <c r="E645" i="6" s="1"/>
  <c r="O644" i="4"/>
  <c r="K644" i="6" s="1"/>
  <c r="N644" i="4"/>
  <c r="J644" i="6" s="1"/>
  <c r="B644" i="8" s="1"/>
  <c r="M644" i="4"/>
  <c r="H644" i="6" s="1"/>
  <c r="L644" i="4"/>
  <c r="K644" i="4"/>
  <c r="G644" i="6" s="1"/>
  <c r="J644" i="4"/>
  <c r="F644" i="6" s="1"/>
  <c r="I644" i="4"/>
  <c r="E644" i="6" s="1"/>
  <c r="O643" i="4"/>
  <c r="N643" i="4"/>
  <c r="M643" i="4"/>
  <c r="H643" i="6" s="1"/>
  <c r="L643" i="4"/>
  <c r="K643" i="4"/>
  <c r="G643" i="6" s="1"/>
  <c r="J643" i="4"/>
  <c r="F643" i="6" s="1"/>
  <c r="I643" i="4"/>
  <c r="E643" i="6" s="1"/>
  <c r="O642" i="4"/>
  <c r="N642" i="4"/>
  <c r="M642" i="4"/>
  <c r="L642" i="4"/>
  <c r="K642" i="4"/>
  <c r="J642" i="4"/>
  <c r="I642" i="4"/>
  <c r="E642" i="6" s="1"/>
  <c r="O641" i="4"/>
  <c r="N641" i="4"/>
  <c r="J641" i="6" s="1"/>
  <c r="M641" i="4"/>
  <c r="H641" i="6" s="1"/>
  <c r="L641" i="4"/>
  <c r="I641" i="6" s="1"/>
  <c r="K641" i="4"/>
  <c r="G641" i="6" s="1"/>
  <c r="J641" i="4"/>
  <c r="F641" i="6" s="1"/>
  <c r="I641" i="4"/>
  <c r="O640" i="4"/>
  <c r="K640" i="6" s="1"/>
  <c r="N640" i="4"/>
  <c r="J640" i="6" s="1"/>
  <c r="B640" i="8" s="1"/>
  <c r="M640" i="4"/>
  <c r="H640" i="6" s="1"/>
  <c r="L640" i="4"/>
  <c r="I640" i="6" s="1"/>
  <c r="K640" i="4"/>
  <c r="J640" i="4"/>
  <c r="I640" i="4"/>
  <c r="O639" i="4"/>
  <c r="N639" i="4"/>
  <c r="M639" i="4"/>
  <c r="L639" i="4"/>
  <c r="I639" i="6" s="1"/>
  <c r="K639" i="4"/>
  <c r="J639" i="4"/>
  <c r="I639" i="4"/>
  <c r="O638" i="4"/>
  <c r="N638" i="4"/>
  <c r="M638" i="4"/>
  <c r="L638" i="4"/>
  <c r="I638" i="6" s="1"/>
  <c r="K638" i="4"/>
  <c r="J638" i="4"/>
  <c r="I638" i="4"/>
  <c r="E638" i="6" s="1"/>
  <c r="O637" i="4"/>
  <c r="K637" i="6" s="1"/>
  <c r="N637" i="4"/>
  <c r="J637" i="6" s="1"/>
  <c r="B637" i="8" s="1"/>
  <c r="M637" i="4"/>
  <c r="L637" i="4"/>
  <c r="K637" i="4"/>
  <c r="G637" i="6" s="1"/>
  <c r="J637" i="4"/>
  <c r="F637" i="6" s="1"/>
  <c r="I637" i="4"/>
  <c r="E637" i="6" s="1"/>
  <c r="O636" i="4"/>
  <c r="K636" i="6" s="1"/>
  <c r="N636" i="4"/>
  <c r="J636" i="6" s="1"/>
  <c r="B636" i="8" s="1"/>
  <c r="M636" i="4"/>
  <c r="H636" i="6" s="1"/>
  <c r="K636" i="4"/>
  <c r="G636" i="6" s="1"/>
  <c r="J636" i="4"/>
  <c r="F636" i="6" s="1"/>
  <c r="I636" i="4"/>
  <c r="E636" i="6" s="1"/>
  <c r="O635" i="4"/>
  <c r="N635" i="4"/>
  <c r="M635" i="4"/>
  <c r="H635" i="6" s="1"/>
  <c r="L635" i="4"/>
  <c r="K635" i="4"/>
  <c r="G635" i="6" s="1"/>
  <c r="J635" i="4"/>
  <c r="F635" i="6" s="1"/>
  <c r="I635" i="4"/>
  <c r="E635" i="6" s="1"/>
  <c r="O634" i="4"/>
  <c r="N634" i="4"/>
  <c r="M634" i="4"/>
  <c r="L634" i="4"/>
  <c r="K634" i="4"/>
  <c r="G634" i="6" s="1"/>
  <c r="J634" i="4"/>
  <c r="I634" i="4"/>
  <c r="E634" i="6" s="1"/>
  <c r="O633" i="4"/>
  <c r="N633" i="4"/>
  <c r="J633" i="6" s="1"/>
  <c r="M633" i="4"/>
  <c r="H633" i="6" s="1"/>
  <c r="L633" i="4"/>
  <c r="I633" i="6" s="1"/>
  <c r="K633" i="4"/>
  <c r="G633" i="6" s="1"/>
  <c r="J633" i="4"/>
  <c r="F633" i="6" s="1"/>
  <c r="I633" i="4"/>
  <c r="O632" i="4"/>
  <c r="K632" i="6" s="1"/>
  <c r="N632" i="4"/>
  <c r="J632" i="6" s="1"/>
  <c r="B632" i="8" s="1"/>
  <c r="M632" i="4"/>
  <c r="H632" i="6" s="1"/>
  <c r="L632" i="4"/>
  <c r="I632" i="6" s="1"/>
  <c r="K632" i="4"/>
  <c r="J632" i="4"/>
  <c r="I632" i="4"/>
  <c r="O631" i="4"/>
  <c r="N631" i="4"/>
  <c r="M631" i="4"/>
  <c r="H631" i="6" s="1"/>
  <c r="L631" i="4"/>
  <c r="I631" i="6" s="1"/>
  <c r="K631" i="4"/>
  <c r="J631" i="4"/>
  <c r="I631" i="4"/>
  <c r="O630" i="4"/>
  <c r="K630" i="6" s="1"/>
  <c r="N630" i="4"/>
  <c r="M630" i="4"/>
  <c r="L630" i="4"/>
  <c r="I630" i="6" s="1"/>
  <c r="K630" i="4"/>
  <c r="J630" i="4"/>
  <c r="I630" i="4"/>
  <c r="E630" i="6" s="1"/>
  <c r="O629" i="4"/>
  <c r="K629" i="6" s="1"/>
  <c r="N629" i="4"/>
  <c r="J629" i="6" s="1"/>
  <c r="B629" i="8" s="1"/>
  <c r="M629" i="4"/>
  <c r="L629" i="4"/>
  <c r="K629" i="4"/>
  <c r="G629" i="6" s="1"/>
  <c r="J629" i="4"/>
  <c r="F629" i="6" s="1"/>
  <c r="I629" i="4"/>
  <c r="E629" i="6" s="1"/>
  <c r="O628" i="4"/>
  <c r="K628" i="6" s="1"/>
  <c r="N628" i="4"/>
  <c r="J628" i="6" s="1"/>
  <c r="B628" i="8" s="1"/>
  <c r="M628" i="4"/>
  <c r="H628" i="6" s="1"/>
  <c r="L628" i="4"/>
  <c r="K628" i="4"/>
  <c r="G628" i="6" s="1"/>
  <c r="J628" i="4"/>
  <c r="F628" i="6" s="1"/>
  <c r="I628" i="4"/>
  <c r="E628" i="6" s="1"/>
  <c r="O627" i="4"/>
  <c r="N627" i="4"/>
  <c r="M627" i="4"/>
  <c r="H627" i="6" s="1"/>
  <c r="L627" i="4"/>
  <c r="K627" i="4"/>
  <c r="G627" i="6" s="1"/>
  <c r="J627" i="4"/>
  <c r="F627" i="6" s="1"/>
  <c r="I627" i="4"/>
  <c r="E627" i="6" s="1"/>
  <c r="O626" i="4"/>
  <c r="N626" i="4"/>
  <c r="M626" i="4"/>
  <c r="L626" i="4"/>
  <c r="K626" i="4"/>
  <c r="G626" i="6" s="1"/>
  <c r="J626" i="4"/>
  <c r="I626" i="4"/>
  <c r="E626" i="6" s="1"/>
  <c r="O625" i="4"/>
  <c r="N625" i="4"/>
  <c r="J625" i="6" s="1"/>
  <c r="M625" i="4"/>
  <c r="H625" i="6" s="1"/>
  <c r="L625" i="4"/>
  <c r="I625" i="6" s="1"/>
  <c r="K625" i="4"/>
  <c r="G625" i="6" s="1"/>
  <c r="J625" i="4"/>
  <c r="F625" i="6" s="1"/>
  <c r="I625" i="4"/>
  <c r="O624" i="4"/>
  <c r="K624" i="6" s="1"/>
  <c r="N624" i="4"/>
  <c r="J624" i="6" s="1"/>
  <c r="B624" i="8" s="1"/>
  <c r="M624" i="4"/>
  <c r="H624" i="6" s="1"/>
  <c r="L624" i="4"/>
  <c r="I624" i="6" s="1"/>
  <c r="K624" i="4"/>
  <c r="J624" i="4"/>
  <c r="I624" i="4"/>
  <c r="O623" i="4"/>
  <c r="N623" i="4"/>
  <c r="M623" i="4"/>
  <c r="H623" i="6" s="1"/>
  <c r="L623" i="4"/>
  <c r="I623" i="6" s="1"/>
  <c r="K623" i="4"/>
  <c r="J623" i="4"/>
  <c r="I623" i="4"/>
  <c r="O622" i="4"/>
  <c r="K622" i="6" s="1"/>
  <c r="N622" i="4"/>
  <c r="M622" i="4"/>
  <c r="L622" i="4"/>
  <c r="I622" i="6" s="1"/>
  <c r="K622" i="4"/>
  <c r="J622" i="4"/>
  <c r="I622" i="4"/>
  <c r="E622" i="6" s="1"/>
  <c r="O621" i="4"/>
  <c r="K621" i="6" s="1"/>
  <c r="N621" i="4"/>
  <c r="J621" i="6" s="1"/>
  <c r="B621" i="8" s="1"/>
  <c r="M621" i="4"/>
  <c r="L621" i="4"/>
  <c r="K621" i="4"/>
  <c r="G621" i="6" s="1"/>
  <c r="J621" i="4"/>
  <c r="F621" i="6" s="1"/>
  <c r="I621" i="4"/>
  <c r="E621" i="6" s="1"/>
  <c r="O620" i="4"/>
  <c r="K620" i="6" s="1"/>
  <c r="N620" i="4"/>
  <c r="J620" i="6" s="1"/>
  <c r="B620" i="8" s="1"/>
  <c r="M620" i="4"/>
  <c r="H620" i="6" s="1"/>
  <c r="L620" i="4"/>
  <c r="K620" i="4"/>
  <c r="G620" i="6" s="1"/>
  <c r="J620" i="4"/>
  <c r="F620" i="6" s="1"/>
  <c r="I620" i="4"/>
  <c r="E620" i="6" s="1"/>
  <c r="O619" i="4"/>
  <c r="N619" i="4"/>
  <c r="M619" i="4"/>
  <c r="H619" i="6" s="1"/>
  <c r="L619" i="4"/>
  <c r="K619" i="4"/>
  <c r="G619" i="6" s="1"/>
  <c r="J619" i="4"/>
  <c r="F619" i="6" s="1"/>
  <c r="I619" i="4"/>
  <c r="E619" i="6" s="1"/>
  <c r="O618" i="4"/>
  <c r="N618" i="4"/>
  <c r="M618" i="4"/>
  <c r="L618" i="4"/>
  <c r="K618" i="4"/>
  <c r="G618" i="6" s="1"/>
  <c r="J618" i="4"/>
  <c r="I618" i="4"/>
  <c r="E618" i="6" s="1"/>
  <c r="O617" i="4"/>
  <c r="N617" i="4"/>
  <c r="J617" i="6" s="1"/>
  <c r="M617" i="4"/>
  <c r="H617" i="6" s="1"/>
  <c r="L617" i="4"/>
  <c r="I617" i="6" s="1"/>
  <c r="K617" i="4"/>
  <c r="G617" i="6" s="1"/>
  <c r="J617" i="4"/>
  <c r="F617" i="6" s="1"/>
  <c r="I617" i="4"/>
  <c r="O616" i="4"/>
  <c r="K616" i="6" s="1"/>
  <c r="N616" i="4"/>
  <c r="J616" i="6" s="1"/>
  <c r="B616" i="8" s="1"/>
  <c r="M616" i="4"/>
  <c r="H616" i="6" s="1"/>
  <c r="L616" i="4"/>
  <c r="I616" i="6" s="1"/>
  <c r="K616" i="4"/>
  <c r="J616" i="4"/>
  <c r="I616" i="4"/>
  <c r="O615" i="4"/>
  <c r="N615" i="4"/>
  <c r="M615" i="4"/>
  <c r="H615" i="6" s="1"/>
  <c r="L615" i="4"/>
  <c r="I615" i="6" s="1"/>
  <c r="K615" i="4"/>
  <c r="J615" i="4"/>
  <c r="I615" i="4"/>
  <c r="O614" i="4"/>
  <c r="K614" i="6" s="1"/>
  <c r="N614" i="4"/>
  <c r="M614" i="4"/>
  <c r="L614" i="4"/>
  <c r="I614" i="6" s="1"/>
  <c r="K614" i="4"/>
  <c r="J614" i="4"/>
  <c r="I614" i="4"/>
  <c r="E614" i="6" s="1"/>
  <c r="O613" i="4"/>
  <c r="K613" i="6" s="1"/>
  <c r="N613" i="4"/>
  <c r="J613" i="6" s="1"/>
  <c r="B613" i="8" s="1"/>
  <c r="M613" i="4"/>
  <c r="L613" i="4"/>
  <c r="K613" i="4"/>
  <c r="G613" i="6" s="1"/>
  <c r="J613" i="4"/>
  <c r="F613" i="6" s="1"/>
  <c r="I613" i="4"/>
  <c r="E613" i="6" s="1"/>
  <c r="O612" i="4"/>
  <c r="K612" i="6" s="1"/>
  <c r="N612" i="4"/>
  <c r="J612" i="6" s="1"/>
  <c r="B612" i="8" s="1"/>
  <c r="M612" i="4"/>
  <c r="H612" i="6" s="1"/>
  <c r="L612" i="4"/>
  <c r="K612" i="4"/>
  <c r="G612" i="6" s="1"/>
  <c r="J612" i="4"/>
  <c r="F612" i="6" s="1"/>
  <c r="I612" i="4"/>
  <c r="E612" i="6" s="1"/>
  <c r="O611" i="4"/>
  <c r="N611" i="4"/>
  <c r="M611" i="4"/>
  <c r="H611" i="6" s="1"/>
  <c r="L611" i="4"/>
  <c r="K611" i="4"/>
  <c r="G611" i="6" s="1"/>
  <c r="J611" i="4"/>
  <c r="F611" i="6" s="1"/>
  <c r="I611" i="4"/>
  <c r="E611" i="6" s="1"/>
  <c r="O610" i="4"/>
  <c r="N610" i="4"/>
  <c r="M610" i="4"/>
  <c r="L610" i="4"/>
  <c r="K610" i="4"/>
  <c r="G610" i="6" s="1"/>
  <c r="J610" i="4"/>
  <c r="I610" i="4"/>
  <c r="E610" i="6" s="1"/>
  <c r="O609" i="4"/>
  <c r="N609" i="4"/>
  <c r="J609" i="6" s="1"/>
  <c r="M609" i="4"/>
  <c r="H609" i="6" s="1"/>
  <c r="L609" i="4"/>
  <c r="I609" i="6" s="1"/>
  <c r="K609" i="4"/>
  <c r="G609" i="6" s="1"/>
  <c r="J609" i="4"/>
  <c r="F609" i="6" s="1"/>
  <c r="I609" i="4"/>
  <c r="O608" i="4"/>
  <c r="K608" i="6" s="1"/>
  <c r="N608" i="4"/>
  <c r="J608" i="6" s="1"/>
  <c r="B608" i="8" s="1"/>
  <c r="M608" i="4"/>
  <c r="H608" i="6" s="1"/>
  <c r="L608" i="4"/>
  <c r="I608" i="6" s="1"/>
  <c r="K608" i="4"/>
  <c r="J608" i="4"/>
  <c r="I608" i="4"/>
  <c r="O607" i="4"/>
  <c r="N607" i="4"/>
  <c r="M607" i="4"/>
  <c r="H607" i="6" s="1"/>
  <c r="L607" i="4"/>
  <c r="I607" i="6" s="1"/>
  <c r="K607" i="4"/>
  <c r="J607" i="4"/>
  <c r="I607" i="4"/>
  <c r="O606" i="4"/>
  <c r="K606" i="6" s="1"/>
  <c r="N606" i="4"/>
  <c r="M606" i="4"/>
  <c r="L606" i="4"/>
  <c r="I606" i="6" s="1"/>
  <c r="K606" i="4"/>
  <c r="J606" i="4"/>
  <c r="I606" i="4"/>
  <c r="E606" i="6" s="1"/>
  <c r="O605" i="4"/>
  <c r="K605" i="6" s="1"/>
  <c r="N605" i="4"/>
  <c r="J605" i="6" s="1"/>
  <c r="B605" i="8" s="1"/>
  <c r="M605" i="4"/>
  <c r="L605" i="4"/>
  <c r="K605" i="4"/>
  <c r="G605" i="6" s="1"/>
  <c r="J605" i="4"/>
  <c r="F605" i="6" s="1"/>
  <c r="I605" i="4"/>
  <c r="E605" i="6" s="1"/>
  <c r="O604" i="4"/>
  <c r="K604" i="6" s="1"/>
  <c r="N604" i="4"/>
  <c r="J604" i="6" s="1"/>
  <c r="B604" i="8" s="1"/>
  <c r="M604" i="4"/>
  <c r="H604" i="6" s="1"/>
  <c r="L604" i="4"/>
  <c r="K604" i="4"/>
  <c r="G604" i="6" s="1"/>
  <c r="J604" i="4"/>
  <c r="F604" i="6" s="1"/>
  <c r="I604" i="4"/>
  <c r="E604" i="6" s="1"/>
  <c r="O603" i="4"/>
  <c r="N603" i="4"/>
  <c r="M603" i="4"/>
  <c r="H603" i="6" s="1"/>
  <c r="L603" i="4"/>
  <c r="K603" i="4"/>
  <c r="G603" i="6" s="1"/>
  <c r="J603" i="4"/>
  <c r="F603" i="6" s="1"/>
  <c r="I603" i="4"/>
  <c r="E603" i="6" s="1"/>
  <c r="O602" i="4"/>
  <c r="N602" i="4"/>
  <c r="M602" i="4"/>
  <c r="L602" i="4"/>
  <c r="K602" i="4"/>
  <c r="G602" i="6" s="1"/>
  <c r="J602" i="4"/>
  <c r="I602" i="4"/>
  <c r="E602" i="6" s="1"/>
  <c r="O601" i="4"/>
  <c r="N601" i="4"/>
  <c r="J601" i="6" s="1"/>
  <c r="M601" i="4"/>
  <c r="H601" i="6" s="1"/>
  <c r="L601" i="4"/>
  <c r="I601" i="6" s="1"/>
  <c r="K601" i="4"/>
  <c r="G601" i="6" s="1"/>
  <c r="J601" i="4"/>
  <c r="F601" i="6" s="1"/>
  <c r="I601" i="4"/>
  <c r="O600" i="4"/>
  <c r="K600" i="6" s="1"/>
  <c r="N600" i="4"/>
  <c r="J600" i="6" s="1"/>
  <c r="B600" i="8" s="1"/>
  <c r="M600" i="4"/>
  <c r="H600" i="6" s="1"/>
  <c r="L600" i="4"/>
  <c r="I600" i="6" s="1"/>
  <c r="K600" i="4"/>
  <c r="J600" i="4"/>
  <c r="I600" i="4"/>
  <c r="O599" i="4"/>
  <c r="N599" i="4"/>
  <c r="M599" i="4"/>
  <c r="L599" i="4"/>
  <c r="K599" i="4"/>
  <c r="J599" i="4"/>
  <c r="I599" i="4"/>
  <c r="O598" i="4"/>
  <c r="K598" i="6" s="1"/>
  <c r="N598" i="4"/>
  <c r="M598" i="4"/>
  <c r="L598" i="4"/>
  <c r="I598" i="6" s="1"/>
  <c r="K598" i="4"/>
  <c r="J598" i="4"/>
  <c r="I598" i="4"/>
  <c r="E598" i="6" s="1"/>
  <c r="O597" i="4"/>
  <c r="K597" i="6" s="1"/>
  <c r="N597" i="4"/>
  <c r="J597" i="6" s="1"/>
  <c r="B597" i="8" s="1"/>
  <c r="M597" i="4"/>
  <c r="L597" i="4"/>
  <c r="K597" i="4"/>
  <c r="G597" i="6" s="1"/>
  <c r="J597" i="4"/>
  <c r="F597" i="6" s="1"/>
  <c r="I597" i="4"/>
  <c r="E597" i="6" s="1"/>
  <c r="O596" i="4"/>
  <c r="K596" i="6" s="1"/>
  <c r="N596" i="4"/>
  <c r="J596" i="6" s="1"/>
  <c r="B596" i="8" s="1"/>
  <c r="M596" i="4"/>
  <c r="H596" i="6" s="1"/>
  <c r="L596" i="4"/>
  <c r="K596" i="4"/>
  <c r="G596" i="6" s="1"/>
  <c r="J596" i="4"/>
  <c r="F596" i="6" s="1"/>
  <c r="I596" i="4"/>
  <c r="E596" i="6" s="1"/>
  <c r="O595" i="4"/>
  <c r="N595" i="4"/>
  <c r="M595" i="4"/>
  <c r="H595" i="6" s="1"/>
  <c r="L595" i="4"/>
  <c r="K595" i="4"/>
  <c r="G595" i="6" s="1"/>
  <c r="J595" i="4"/>
  <c r="F595" i="6" s="1"/>
  <c r="I595" i="4"/>
  <c r="E595" i="6" s="1"/>
  <c r="O594" i="4"/>
  <c r="N594" i="4"/>
  <c r="M594" i="4"/>
  <c r="L594" i="4"/>
  <c r="K594" i="4"/>
  <c r="G594" i="6" s="1"/>
  <c r="J594" i="4"/>
  <c r="I594" i="4"/>
  <c r="E594" i="6" s="1"/>
  <c r="O593" i="4"/>
  <c r="N593" i="4"/>
  <c r="J593" i="6" s="1"/>
  <c r="M593" i="4"/>
  <c r="H593" i="6" s="1"/>
  <c r="L593" i="4"/>
  <c r="I593" i="6" s="1"/>
  <c r="K593" i="4"/>
  <c r="G593" i="6" s="1"/>
  <c r="J593" i="4"/>
  <c r="F593" i="6" s="1"/>
  <c r="I593" i="4"/>
  <c r="O592" i="4"/>
  <c r="K592" i="6" s="1"/>
  <c r="N592" i="4"/>
  <c r="J592" i="6" s="1"/>
  <c r="B592" i="8" s="1"/>
  <c r="M592" i="4"/>
  <c r="H592" i="6" s="1"/>
  <c r="L592" i="4"/>
  <c r="I592" i="6" s="1"/>
  <c r="K592" i="4"/>
  <c r="J592" i="4"/>
  <c r="I592" i="4"/>
  <c r="O591" i="4"/>
  <c r="N591" i="4"/>
  <c r="M591" i="4"/>
  <c r="L591" i="4"/>
  <c r="K591" i="4"/>
  <c r="J591" i="4"/>
  <c r="I591" i="4"/>
  <c r="O590" i="4"/>
  <c r="K590" i="6" s="1"/>
  <c r="N590" i="4"/>
  <c r="M590" i="4"/>
  <c r="L590" i="4"/>
  <c r="I590" i="6" s="1"/>
  <c r="K590" i="4"/>
  <c r="J590" i="4"/>
  <c r="I590" i="4"/>
  <c r="O589" i="4"/>
  <c r="K589" i="6" s="1"/>
  <c r="N589" i="4"/>
  <c r="J589" i="6" s="1"/>
  <c r="B589" i="8" s="1"/>
  <c r="M589" i="4"/>
  <c r="L589" i="4"/>
  <c r="K589" i="4"/>
  <c r="G589" i="6" s="1"/>
  <c r="J589" i="4"/>
  <c r="F589" i="6" s="1"/>
  <c r="I589" i="4"/>
  <c r="E589" i="6" s="1"/>
  <c r="O588" i="4"/>
  <c r="K588" i="6" s="1"/>
  <c r="N588" i="4"/>
  <c r="J588" i="6" s="1"/>
  <c r="B588" i="8" s="1"/>
  <c r="M588" i="4"/>
  <c r="H588" i="6" s="1"/>
  <c r="L588" i="4"/>
  <c r="K588" i="4"/>
  <c r="G588" i="6" s="1"/>
  <c r="J588" i="4"/>
  <c r="F588" i="6" s="1"/>
  <c r="I588" i="4"/>
  <c r="E588" i="6" s="1"/>
  <c r="O587" i="4"/>
  <c r="N587" i="4"/>
  <c r="M587" i="4"/>
  <c r="H587" i="6" s="1"/>
  <c r="L587" i="4"/>
  <c r="K587" i="4"/>
  <c r="G587" i="6" s="1"/>
  <c r="J587" i="4"/>
  <c r="F587" i="6" s="1"/>
  <c r="I587" i="4"/>
  <c r="E587" i="6" s="1"/>
  <c r="O586" i="4"/>
  <c r="N586" i="4"/>
  <c r="M586" i="4"/>
  <c r="L586" i="4"/>
  <c r="K586" i="4"/>
  <c r="G586" i="6" s="1"/>
  <c r="J586" i="4"/>
  <c r="I586" i="4"/>
  <c r="E586" i="6" s="1"/>
  <c r="O585" i="4"/>
  <c r="N585" i="4"/>
  <c r="J585" i="6" s="1"/>
  <c r="M585" i="4"/>
  <c r="H585" i="6" s="1"/>
  <c r="L585" i="4"/>
  <c r="I585" i="6" s="1"/>
  <c r="K585" i="4"/>
  <c r="G585" i="6" s="1"/>
  <c r="J585" i="4"/>
  <c r="F585" i="6" s="1"/>
  <c r="I585" i="4"/>
  <c r="O584" i="4"/>
  <c r="K584" i="6" s="1"/>
  <c r="N584" i="4"/>
  <c r="J584" i="6" s="1"/>
  <c r="B584" i="8" s="1"/>
  <c r="M584" i="4"/>
  <c r="H584" i="6" s="1"/>
  <c r="L584" i="4"/>
  <c r="I584" i="6" s="1"/>
  <c r="K584" i="4"/>
  <c r="J584" i="4"/>
  <c r="I584" i="4"/>
  <c r="O583" i="4"/>
  <c r="N583" i="4"/>
  <c r="M583" i="4"/>
  <c r="L583" i="4"/>
  <c r="K583" i="4"/>
  <c r="J583" i="4"/>
  <c r="I583" i="4"/>
  <c r="O582" i="4"/>
  <c r="K582" i="6" s="1"/>
  <c r="N582" i="4"/>
  <c r="M582" i="4"/>
  <c r="L582" i="4"/>
  <c r="I582" i="6" s="1"/>
  <c r="K582" i="4"/>
  <c r="J582" i="4"/>
  <c r="I582" i="4"/>
  <c r="O581" i="4"/>
  <c r="K581" i="6" s="1"/>
  <c r="N581" i="4"/>
  <c r="J581" i="6" s="1"/>
  <c r="B581" i="8" s="1"/>
  <c r="M581" i="4"/>
  <c r="L581" i="4"/>
  <c r="K581" i="4"/>
  <c r="G581" i="6" s="1"/>
  <c r="J581" i="4"/>
  <c r="F581" i="6" s="1"/>
  <c r="I581" i="4"/>
  <c r="E581" i="6" s="1"/>
  <c r="O580" i="4"/>
  <c r="K580" i="6" s="1"/>
  <c r="N580" i="4"/>
  <c r="J580" i="6" s="1"/>
  <c r="B580" i="8" s="1"/>
  <c r="M580" i="4"/>
  <c r="H580" i="6" s="1"/>
  <c r="L580" i="4"/>
  <c r="K580" i="4"/>
  <c r="G580" i="6" s="1"/>
  <c r="J580" i="4"/>
  <c r="F580" i="6" s="1"/>
  <c r="I580" i="4"/>
  <c r="E580" i="6" s="1"/>
  <c r="O579" i="4"/>
  <c r="N579" i="4"/>
  <c r="M579" i="4"/>
  <c r="H579" i="6" s="1"/>
  <c r="L579" i="4"/>
  <c r="K579" i="4"/>
  <c r="G579" i="6" s="1"/>
  <c r="J579" i="4"/>
  <c r="F579" i="6" s="1"/>
  <c r="I579" i="4"/>
  <c r="E579" i="6" s="1"/>
  <c r="O578" i="4"/>
  <c r="N578" i="4"/>
  <c r="M578" i="4"/>
  <c r="H578" i="6" s="1"/>
  <c r="L578" i="4"/>
  <c r="K578" i="4"/>
  <c r="G578" i="6" s="1"/>
  <c r="J578" i="4"/>
  <c r="I578" i="4"/>
  <c r="E578" i="6" s="1"/>
  <c r="O577" i="4"/>
  <c r="N577" i="4"/>
  <c r="J577" i="6" s="1"/>
  <c r="M577" i="4"/>
  <c r="H577" i="6" s="1"/>
  <c r="L577" i="4"/>
  <c r="I577" i="6" s="1"/>
  <c r="K577" i="4"/>
  <c r="G577" i="6" s="1"/>
  <c r="J577" i="4"/>
  <c r="F577" i="6" s="1"/>
  <c r="I577" i="4"/>
  <c r="O576" i="4"/>
  <c r="K576" i="6" s="1"/>
  <c r="N576" i="4"/>
  <c r="J576" i="6" s="1"/>
  <c r="B576" i="8" s="1"/>
  <c r="M576" i="4"/>
  <c r="H576" i="6" s="1"/>
  <c r="L576" i="4"/>
  <c r="I576" i="6" s="1"/>
  <c r="K576" i="4"/>
  <c r="J576" i="4"/>
  <c r="I576" i="4"/>
  <c r="O575" i="4"/>
  <c r="N575" i="4"/>
  <c r="M575" i="4"/>
  <c r="L575" i="4"/>
  <c r="K575" i="4"/>
  <c r="J575" i="4"/>
  <c r="I575" i="4"/>
  <c r="O574" i="4"/>
  <c r="K574" i="6" s="1"/>
  <c r="N574" i="4"/>
  <c r="M574" i="4"/>
  <c r="L574" i="4"/>
  <c r="I574" i="6" s="1"/>
  <c r="K574" i="4"/>
  <c r="J574" i="4"/>
  <c r="I574" i="4"/>
  <c r="O573" i="4"/>
  <c r="K573" i="6" s="1"/>
  <c r="N573" i="4"/>
  <c r="J573" i="6" s="1"/>
  <c r="B573" i="8" s="1"/>
  <c r="M573" i="4"/>
  <c r="L573" i="4"/>
  <c r="K573" i="4"/>
  <c r="G573" i="6" s="1"/>
  <c r="J573" i="4"/>
  <c r="F573" i="6" s="1"/>
  <c r="I573" i="4"/>
  <c r="E573" i="6" s="1"/>
  <c r="O572" i="4"/>
  <c r="K572" i="6" s="1"/>
  <c r="N572" i="4"/>
  <c r="J572" i="6" s="1"/>
  <c r="B572" i="8" s="1"/>
  <c r="M572" i="4"/>
  <c r="H572" i="6" s="1"/>
  <c r="L572" i="4"/>
  <c r="K572" i="4"/>
  <c r="G572" i="6" s="1"/>
  <c r="J572" i="4"/>
  <c r="F572" i="6" s="1"/>
  <c r="I572" i="4"/>
  <c r="E572" i="6" s="1"/>
  <c r="O571" i="4"/>
  <c r="N571" i="4"/>
  <c r="M571" i="4"/>
  <c r="H571" i="6" s="1"/>
  <c r="L571" i="4"/>
  <c r="K571" i="4"/>
  <c r="G571" i="6" s="1"/>
  <c r="J571" i="4"/>
  <c r="F571" i="6" s="1"/>
  <c r="I571" i="4"/>
  <c r="E571" i="6" s="1"/>
  <c r="O570" i="4"/>
  <c r="N570" i="4"/>
  <c r="M570" i="4"/>
  <c r="H570" i="6" s="1"/>
  <c r="L570" i="4"/>
  <c r="K570" i="4"/>
  <c r="G570" i="6" s="1"/>
  <c r="J570" i="4"/>
  <c r="I570" i="4"/>
  <c r="E570" i="6" s="1"/>
  <c r="O569" i="4"/>
  <c r="N569" i="4"/>
  <c r="J569" i="6" s="1"/>
  <c r="M569" i="4"/>
  <c r="H569" i="6" s="1"/>
  <c r="L569" i="4"/>
  <c r="I569" i="6" s="1"/>
  <c r="K569" i="4"/>
  <c r="G569" i="6" s="1"/>
  <c r="J569" i="4"/>
  <c r="F569" i="6" s="1"/>
  <c r="I569" i="4"/>
  <c r="O568" i="4"/>
  <c r="K568" i="6" s="1"/>
  <c r="N568" i="4"/>
  <c r="J568" i="6" s="1"/>
  <c r="B568" i="8" s="1"/>
  <c r="M568" i="4"/>
  <c r="H568" i="6" s="1"/>
  <c r="L568" i="4"/>
  <c r="I568" i="6" s="1"/>
  <c r="K568" i="4"/>
  <c r="J568" i="4"/>
  <c r="I568" i="4"/>
  <c r="O567" i="4"/>
  <c r="N567" i="4"/>
  <c r="M567" i="4"/>
  <c r="L567" i="4"/>
  <c r="K567" i="4"/>
  <c r="J567" i="4"/>
  <c r="I567" i="4"/>
  <c r="O566" i="4"/>
  <c r="K566" i="6" s="1"/>
  <c r="N566" i="4"/>
  <c r="M566" i="4"/>
  <c r="L566" i="4"/>
  <c r="I566" i="6" s="1"/>
  <c r="K566" i="4"/>
  <c r="J566" i="4"/>
  <c r="I566" i="4"/>
  <c r="O565" i="4"/>
  <c r="K565" i="6" s="1"/>
  <c r="N565" i="4"/>
  <c r="J565" i="6" s="1"/>
  <c r="B565" i="8" s="1"/>
  <c r="M565" i="4"/>
  <c r="L565" i="4"/>
  <c r="K565" i="4"/>
  <c r="G565" i="6" s="1"/>
  <c r="J565" i="4"/>
  <c r="F565" i="6" s="1"/>
  <c r="I565" i="4"/>
  <c r="E565" i="6" s="1"/>
  <c r="O564" i="4"/>
  <c r="K564" i="6" s="1"/>
  <c r="N564" i="4"/>
  <c r="J564" i="6" s="1"/>
  <c r="B564" i="8" s="1"/>
  <c r="M564" i="4"/>
  <c r="H564" i="6" s="1"/>
  <c r="L564" i="4"/>
  <c r="K564" i="4"/>
  <c r="G564" i="6" s="1"/>
  <c r="J564" i="4"/>
  <c r="F564" i="6" s="1"/>
  <c r="I564" i="4"/>
  <c r="E564" i="6" s="1"/>
  <c r="O563" i="4"/>
  <c r="N563" i="4"/>
  <c r="M563" i="4"/>
  <c r="H563" i="6" s="1"/>
  <c r="L563" i="4"/>
  <c r="K563" i="4"/>
  <c r="G563" i="6" s="1"/>
  <c r="J563" i="4"/>
  <c r="F563" i="6" s="1"/>
  <c r="I563" i="4"/>
  <c r="E563" i="6" s="1"/>
  <c r="O562" i="4"/>
  <c r="N562" i="4"/>
  <c r="M562" i="4"/>
  <c r="H562" i="6" s="1"/>
  <c r="L562" i="4"/>
  <c r="K562" i="4"/>
  <c r="G562" i="6" s="1"/>
  <c r="J562" i="4"/>
  <c r="I562" i="4"/>
  <c r="E562" i="6" s="1"/>
  <c r="O561" i="4"/>
  <c r="N561" i="4"/>
  <c r="J561" i="6" s="1"/>
  <c r="M561" i="4"/>
  <c r="H561" i="6" s="1"/>
  <c r="K561" i="4"/>
  <c r="G561" i="6" s="1"/>
  <c r="J561" i="4"/>
  <c r="F561" i="6" s="1"/>
  <c r="I561" i="4"/>
  <c r="O560" i="4"/>
  <c r="K560" i="6" s="1"/>
  <c r="N560" i="4"/>
  <c r="J560" i="6" s="1"/>
  <c r="B560" i="8" s="1"/>
  <c r="M560" i="4"/>
  <c r="H560" i="6" s="1"/>
  <c r="L560" i="4"/>
  <c r="I560" i="6" s="1"/>
  <c r="K560" i="4"/>
  <c r="J560" i="4"/>
  <c r="I560" i="4"/>
  <c r="O559" i="4"/>
  <c r="N559" i="4"/>
  <c r="M559" i="4"/>
  <c r="L559" i="4"/>
  <c r="K559" i="4"/>
  <c r="J559" i="4"/>
  <c r="I559" i="4"/>
  <c r="O558" i="4"/>
  <c r="K558" i="6" s="1"/>
  <c r="N558" i="4"/>
  <c r="M558" i="4"/>
  <c r="L558" i="4"/>
  <c r="I558" i="6" s="1"/>
  <c r="K558" i="4"/>
  <c r="J558" i="4"/>
  <c r="I558" i="4"/>
  <c r="O557" i="4"/>
  <c r="K557" i="6" s="1"/>
  <c r="N557" i="4"/>
  <c r="J557" i="6" s="1"/>
  <c r="B557" i="8" s="1"/>
  <c r="M557" i="4"/>
  <c r="L557" i="4"/>
  <c r="K557" i="4"/>
  <c r="G557" i="6" s="1"/>
  <c r="J557" i="4"/>
  <c r="F557" i="6" s="1"/>
  <c r="I557" i="4"/>
  <c r="E557" i="6" s="1"/>
  <c r="O556" i="4"/>
  <c r="K556" i="6" s="1"/>
  <c r="N556" i="4"/>
  <c r="J556" i="6" s="1"/>
  <c r="B556" i="8" s="1"/>
  <c r="M556" i="4"/>
  <c r="H556" i="6" s="1"/>
  <c r="L556" i="4"/>
  <c r="K556" i="4"/>
  <c r="G556" i="6" s="1"/>
  <c r="J556" i="4"/>
  <c r="F556" i="6" s="1"/>
  <c r="I556" i="4"/>
  <c r="E556" i="6" s="1"/>
  <c r="O555" i="4"/>
  <c r="N555" i="4"/>
  <c r="M555" i="4"/>
  <c r="H555" i="6" s="1"/>
  <c r="L555" i="4"/>
  <c r="K555" i="4"/>
  <c r="G555" i="6" s="1"/>
  <c r="J555" i="4"/>
  <c r="F555" i="6" s="1"/>
  <c r="I555" i="4"/>
  <c r="E555" i="6" s="1"/>
  <c r="O554" i="4"/>
  <c r="N554" i="4"/>
  <c r="M554" i="4"/>
  <c r="H554" i="6" s="1"/>
  <c r="L554" i="4"/>
  <c r="K554" i="4"/>
  <c r="G554" i="6" s="1"/>
  <c r="J554" i="4"/>
  <c r="I554" i="4"/>
  <c r="E554" i="6" s="1"/>
  <c r="O553" i="4"/>
  <c r="N553" i="4"/>
  <c r="J553" i="6" s="1"/>
  <c r="M553" i="4"/>
  <c r="H553" i="6" s="1"/>
  <c r="L553" i="4"/>
  <c r="I553" i="6" s="1"/>
  <c r="K553" i="4"/>
  <c r="G553" i="6" s="1"/>
  <c r="J553" i="4"/>
  <c r="F553" i="6" s="1"/>
  <c r="I553" i="4"/>
  <c r="O552" i="4"/>
  <c r="K552" i="6" s="1"/>
  <c r="N552" i="4"/>
  <c r="J552" i="6" s="1"/>
  <c r="B552" i="8" s="1"/>
  <c r="M552" i="4"/>
  <c r="H552" i="6" s="1"/>
  <c r="L552" i="4"/>
  <c r="I552" i="6" s="1"/>
  <c r="K552" i="4"/>
  <c r="J552" i="4"/>
  <c r="I552" i="4"/>
  <c r="O551" i="4"/>
  <c r="N551" i="4"/>
  <c r="M551" i="4"/>
  <c r="L551" i="4"/>
  <c r="K551" i="4"/>
  <c r="J551" i="4"/>
  <c r="I551" i="4"/>
  <c r="O550" i="4"/>
  <c r="K550" i="6" s="1"/>
  <c r="N550" i="4"/>
  <c r="M550" i="4"/>
  <c r="L550" i="4"/>
  <c r="I550" i="6" s="1"/>
  <c r="K550" i="4"/>
  <c r="J550" i="4"/>
  <c r="I550" i="4"/>
  <c r="O549" i="4"/>
  <c r="K549" i="6" s="1"/>
  <c r="N549" i="4"/>
  <c r="J549" i="6" s="1"/>
  <c r="B549" i="8" s="1"/>
  <c r="M549" i="4"/>
  <c r="L549" i="4"/>
  <c r="K549" i="4"/>
  <c r="G549" i="6" s="1"/>
  <c r="J549" i="4"/>
  <c r="F549" i="6" s="1"/>
  <c r="I549" i="4"/>
  <c r="E549" i="6" s="1"/>
  <c r="O548" i="4"/>
  <c r="K548" i="6" s="1"/>
  <c r="N548" i="4"/>
  <c r="J548" i="6" s="1"/>
  <c r="M548" i="4"/>
  <c r="H548" i="6" s="1"/>
  <c r="L548" i="4"/>
  <c r="K548" i="4"/>
  <c r="G548" i="6" s="1"/>
  <c r="J548" i="4"/>
  <c r="F548" i="6" s="1"/>
  <c r="I548" i="4"/>
  <c r="E548" i="6" s="1"/>
  <c r="O547" i="4"/>
  <c r="N547" i="4"/>
  <c r="M547" i="4"/>
  <c r="H547" i="6" s="1"/>
  <c r="L547" i="4"/>
  <c r="K547" i="4"/>
  <c r="G547" i="6" s="1"/>
  <c r="J547" i="4"/>
  <c r="F547" i="6" s="1"/>
  <c r="I547" i="4"/>
  <c r="E547" i="6" s="1"/>
  <c r="O546" i="4"/>
  <c r="N546" i="4"/>
  <c r="M546" i="4"/>
  <c r="H546" i="6" s="1"/>
  <c r="L546" i="4"/>
  <c r="K546" i="4"/>
  <c r="G546" i="6" s="1"/>
  <c r="J546" i="4"/>
  <c r="I546" i="4"/>
  <c r="E546" i="6" s="1"/>
  <c r="O545" i="4"/>
  <c r="N545" i="4"/>
  <c r="J545" i="6" s="1"/>
  <c r="M545" i="4"/>
  <c r="H545" i="6" s="1"/>
  <c r="L545" i="4"/>
  <c r="I545" i="6" s="1"/>
  <c r="K545" i="4"/>
  <c r="G545" i="6" s="1"/>
  <c r="J545" i="4"/>
  <c r="F545" i="6" s="1"/>
  <c r="I545" i="4"/>
  <c r="O544" i="4"/>
  <c r="K544" i="6" s="1"/>
  <c r="N544" i="4"/>
  <c r="J544" i="6" s="1"/>
  <c r="B544" i="8" s="1"/>
  <c r="M544" i="4"/>
  <c r="H544" i="6" s="1"/>
  <c r="L544" i="4"/>
  <c r="I544" i="6" s="1"/>
  <c r="K544" i="4"/>
  <c r="J544" i="4"/>
  <c r="I544" i="4"/>
  <c r="O543" i="4"/>
  <c r="N543" i="4"/>
  <c r="M543" i="4"/>
  <c r="L543" i="4"/>
  <c r="K543" i="4"/>
  <c r="J543" i="4"/>
  <c r="I543" i="4"/>
  <c r="O542" i="4"/>
  <c r="K542" i="6" s="1"/>
  <c r="N542" i="4"/>
  <c r="M542" i="4"/>
  <c r="L542" i="4"/>
  <c r="I542" i="6" s="1"/>
  <c r="K542" i="4"/>
  <c r="J542" i="4"/>
  <c r="I542" i="4"/>
  <c r="O541" i="4"/>
  <c r="K541" i="6" s="1"/>
  <c r="N541" i="4"/>
  <c r="J541" i="6" s="1"/>
  <c r="B541" i="8" s="1"/>
  <c r="M541" i="4"/>
  <c r="L541" i="4"/>
  <c r="K541" i="4"/>
  <c r="G541" i="6" s="1"/>
  <c r="J541" i="4"/>
  <c r="F541" i="6" s="1"/>
  <c r="I541" i="4"/>
  <c r="E541" i="6" s="1"/>
  <c r="O540" i="4"/>
  <c r="K540" i="6" s="1"/>
  <c r="N540" i="4"/>
  <c r="J540" i="6" s="1"/>
  <c r="M540" i="4"/>
  <c r="H540" i="6" s="1"/>
  <c r="L540" i="4"/>
  <c r="K540" i="4"/>
  <c r="G540" i="6" s="1"/>
  <c r="J540" i="4"/>
  <c r="F540" i="6" s="1"/>
  <c r="I540" i="4"/>
  <c r="E540" i="6" s="1"/>
  <c r="O539" i="4"/>
  <c r="N539" i="4"/>
  <c r="M539" i="4"/>
  <c r="H539" i="6" s="1"/>
  <c r="L539" i="4"/>
  <c r="K539" i="4"/>
  <c r="G539" i="6" s="1"/>
  <c r="J539" i="4"/>
  <c r="F539" i="6" s="1"/>
  <c r="I539" i="4"/>
  <c r="E539" i="6" s="1"/>
  <c r="O538" i="4"/>
  <c r="N538" i="4"/>
  <c r="M538" i="4"/>
  <c r="H538" i="6" s="1"/>
  <c r="L538" i="4"/>
  <c r="K538" i="4"/>
  <c r="G538" i="6" s="1"/>
  <c r="J538" i="4"/>
  <c r="I538" i="4"/>
  <c r="E538" i="6" s="1"/>
  <c r="O537" i="4"/>
  <c r="N537" i="4"/>
  <c r="J537" i="6" s="1"/>
  <c r="M537" i="4"/>
  <c r="H537" i="6" s="1"/>
  <c r="L537" i="4"/>
  <c r="I537" i="6" s="1"/>
  <c r="K537" i="4"/>
  <c r="G537" i="6" s="1"/>
  <c r="J537" i="4"/>
  <c r="F537" i="6" s="1"/>
  <c r="I537" i="4"/>
  <c r="O536" i="4"/>
  <c r="K536" i="6" s="1"/>
  <c r="N536" i="4"/>
  <c r="M536" i="4"/>
  <c r="L536" i="4"/>
  <c r="K536" i="4"/>
  <c r="J536" i="4"/>
  <c r="I536" i="4"/>
  <c r="O535" i="4"/>
  <c r="N535" i="4"/>
  <c r="J535" i="6" s="1"/>
  <c r="M535" i="4"/>
  <c r="H535" i="6" s="1"/>
  <c r="L535" i="4"/>
  <c r="K535" i="4"/>
  <c r="J535" i="4"/>
  <c r="I535" i="4"/>
  <c r="O534" i="4"/>
  <c r="N534" i="4"/>
  <c r="M534" i="4"/>
  <c r="L534" i="4"/>
  <c r="K534" i="4"/>
  <c r="J534" i="4"/>
  <c r="I534" i="4"/>
  <c r="O533" i="4"/>
  <c r="K533" i="6" s="1"/>
  <c r="N533" i="4"/>
  <c r="J533" i="6" s="1"/>
  <c r="B533" i="8" s="1"/>
  <c r="M533" i="4"/>
  <c r="L533" i="4"/>
  <c r="K533" i="4"/>
  <c r="G533" i="6" s="1"/>
  <c r="J533" i="4"/>
  <c r="F533" i="6" s="1"/>
  <c r="I533" i="4"/>
  <c r="E533" i="6" s="1"/>
  <c r="O532" i="4"/>
  <c r="K532" i="6" s="1"/>
  <c r="N532" i="4"/>
  <c r="J532" i="6" s="1"/>
  <c r="M532" i="4"/>
  <c r="H532" i="6" s="1"/>
  <c r="L532" i="4"/>
  <c r="K532" i="4"/>
  <c r="G532" i="6" s="1"/>
  <c r="J532" i="4"/>
  <c r="F532" i="6" s="1"/>
  <c r="I532" i="4"/>
  <c r="E532" i="6" s="1"/>
  <c r="O531" i="4"/>
  <c r="N531" i="4"/>
  <c r="M531" i="4"/>
  <c r="L531" i="4"/>
  <c r="K531" i="4"/>
  <c r="G531" i="6" s="1"/>
  <c r="J531" i="4"/>
  <c r="F531" i="6" s="1"/>
  <c r="I531" i="4"/>
  <c r="O530" i="4"/>
  <c r="N530" i="4"/>
  <c r="M530" i="4"/>
  <c r="L530" i="4"/>
  <c r="I530" i="6" s="1"/>
  <c r="K530" i="4"/>
  <c r="G530" i="6" s="1"/>
  <c r="J530" i="4"/>
  <c r="I530" i="4"/>
  <c r="O529" i="4"/>
  <c r="N529" i="4"/>
  <c r="M529" i="4"/>
  <c r="H529" i="6" s="1"/>
  <c r="L529" i="4"/>
  <c r="I529" i="6" s="1"/>
  <c r="K529" i="4"/>
  <c r="G529" i="6" s="1"/>
  <c r="J529" i="4"/>
  <c r="F529" i="6" s="1"/>
  <c r="I529" i="4"/>
  <c r="O528" i="4"/>
  <c r="N528" i="4"/>
  <c r="M528" i="4"/>
  <c r="L528" i="4"/>
  <c r="K528" i="4"/>
  <c r="J528" i="4"/>
  <c r="I528" i="4"/>
  <c r="O527" i="4"/>
  <c r="N527" i="4"/>
  <c r="J527" i="6" s="1"/>
  <c r="M527" i="4"/>
  <c r="H527" i="6" s="1"/>
  <c r="L527" i="4"/>
  <c r="K527" i="4"/>
  <c r="J527" i="4"/>
  <c r="I527" i="4"/>
  <c r="O526" i="4"/>
  <c r="N526" i="4"/>
  <c r="M526" i="4"/>
  <c r="L526" i="4"/>
  <c r="K526" i="4"/>
  <c r="J526" i="4"/>
  <c r="I526" i="4"/>
  <c r="O525" i="4"/>
  <c r="K525" i="6" s="1"/>
  <c r="N525" i="4"/>
  <c r="J525" i="6" s="1"/>
  <c r="B525" i="8" s="1"/>
  <c r="M525" i="4"/>
  <c r="L525" i="4"/>
  <c r="K525" i="4"/>
  <c r="G525" i="6" s="1"/>
  <c r="J525" i="4"/>
  <c r="F525" i="6" s="1"/>
  <c r="I525" i="4"/>
  <c r="E525" i="6" s="1"/>
  <c r="O524" i="4"/>
  <c r="K524" i="6" s="1"/>
  <c r="N524" i="4"/>
  <c r="J524" i="6" s="1"/>
  <c r="M524" i="4"/>
  <c r="H524" i="6" s="1"/>
  <c r="L524" i="4"/>
  <c r="K524" i="4"/>
  <c r="G524" i="6" s="1"/>
  <c r="J524" i="4"/>
  <c r="F524" i="6" s="1"/>
  <c r="I524" i="4"/>
  <c r="E524" i="6" s="1"/>
  <c r="O523" i="4"/>
  <c r="N523" i="4"/>
  <c r="M523" i="4"/>
  <c r="L523" i="4"/>
  <c r="K523" i="4"/>
  <c r="G523" i="6" s="1"/>
  <c r="J523" i="4"/>
  <c r="F523" i="6" s="1"/>
  <c r="I523" i="4"/>
  <c r="O522" i="4"/>
  <c r="N522" i="4"/>
  <c r="M522" i="4"/>
  <c r="L522" i="4"/>
  <c r="I522" i="6" s="1"/>
  <c r="K522" i="4"/>
  <c r="G522" i="6" s="1"/>
  <c r="J522" i="4"/>
  <c r="I522" i="4"/>
  <c r="O521" i="4"/>
  <c r="N521" i="4"/>
  <c r="M521" i="4"/>
  <c r="H521" i="6" s="1"/>
  <c r="L521" i="4"/>
  <c r="I521" i="6" s="1"/>
  <c r="K521" i="4"/>
  <c r="G521" i="6" s="1"/>
  <c r="J521" i="4"/>
  <c r="F521" i="6" s="1"/>
  <c r="I521" i="4"/>
  <c r="O520" i="4"/>
  <c r="K520" i="6" s="1"/>
  <c r="N520" i="4"/>
  <c r="M520" i="4"/>
  <c r="L520" i="4"/>
  <c r="K520" i="4"/>
  <c r="J520" i="4"/>
  <c r="I520" i="4"/>
  <c r="O519" i="4"/>
  <c r="N519" i="4"/>
  <c r="J519" i="6" s="1"/>
  <c r="M519" i="4"/>
  <c r="H519" i="6" s="1"/>
  <c r="L519" i="4"/>
  <c r="K519" i="4"/>
  <c r="J519" i="4"/>
  <c r="I519" i="4"/>
  <c r="O518" i="4"/>
  <c r="N518" i="4"/>
  <c r="M518" i="4"/>
  <c r="L518" i="4"/>
  <c r="K518" i="4"/>
  <c r="J518" i="4"/>
  <c r="I518" i="4"/>
  <c r="O517" i="4"/>
  <c r="K517" i="6" s="1"/>
  <c r="N517" i="4"/>
  <c r="J517" i="6" s="1"/>
  <c r="B517" i="8" s="1"/>
  <c r="M517" i="4"/>
  <c r="L517" i="4"/>
  <c r="K517" i="4"/>
  <c r="G517" i="6" s="1"/>
  <c r="J517" i="4"/>
  <c r="F517" i="6" s="1"/>
  <c r="I517" i="4"/>
  <c r="E517" i="6" s="1"/>
  <c r="O516" i="4"/>
  <c r="K516" i="6" s="1"/>
  <c r="N516" i="4"/>
  <c r="J516" i="6" s="1"/>
  <c r="M516" i="4"/>
  <c r="H516" i="6" s="1"/>
  <c r="L516" i="4"/>
  <c r="K516" i="4"/>
  <c r="G516" i="6" s="1"/>
  <c r="J516" i="4"/>
  <c r="F516" i="6" s="1"/>
  <c r="I516" i="4"/>
  <c r="E516" i="6" s="1"/>
  <c r="O515" i="4"/>
  <c r="N515" i="4"/>
  <c r="M515" i="4"/>
  <c r="L515" i="4"/>
  <c r="K515" i="4"/>
  <c r="G515" i="6" s="1"/>
  <c r="J515" i="4"/>
  <c r="F515" i="6" s="1"/>
  <c r="I515" i="4"/>
  <c r="O514" i="4"/>
  <c r="N514" i="4"/>
  <c r="M514" i="4"/>
  <c r="L514" i="4"/>
  <c r="I514" i="6" s="1"/>
  <c r="K514" i="4"/>
  <c r="G514" i="6" s="1"/>
  <c r="J514" i="4"/>
  <c r="I514" i="4"/>
  <c r="O513" i="4"/>
  <c r="N513" i="4"/>
  <c r="M513" i="4"/>
  <c r="H513" i="6" s="1"/>
  <c r="L513" i="4"/>
  <c r="I513" i="6" s="1"/>
  <c r="K513" i="4"/>
  <c r="G513" i="6" s="1"/>
  <c r="J513" i="4"/>
  <c r="F513" i="6" s="1"/>
  <c r="I513" i="4"/>
  <c r="O512" i="4"/>
  <c r="N512" i="4"/>
  <c r="M512" i="4"/>
  <c r="L512" i="4"/>
  <c r="K512" i="4"/>
  <c r="J512" i="4"/>
  <c r="I512" i="4"/>
  <c r="O511" i="4"/>
  <c r="N511" i="4"/>
  <c r="J511" i="6" s="1"/>
  <c r="M511" i="4"/>
  <c r="H511" i="6" s="1"/>
  <c r="L511" i="4"/>
  <c r="K511" i="4"/>
  <c r="J511" i="4"/>
  <c r="I511" i="4"/>
  <c r="O510" i="4"/>
  <c r="N510" i="4"/>
  <c r="M510" i="4"/>
  <c r="L510" i="4"/>
  <c r="K510" i="4"/>
  <c r="J510" i="4"/>
  <c r="I510" i="4"/>
  <c r="O509" i="4"/>
  <c r="K509" i="6" s="1"/>
  <c r="N509" i="4"/>
  <c r="J509" i="6" s="1"/>
  <c r="B509" i="8" s="1"/>
  <c r="M509" i="4"/>
  <c r="L509" i="4"/>
  <c r="K509" i="4"/>
  <c r="G509" i="6" s="1"/>
  <c r="J509" i="4"/>
  <c r="F509" i="6" s="1"/>
  <c r="I509" i="4"/>
  <c r="E509" i="6" s="1"/>
  <c r="O508" i="4"/>
  <c r="K508" i="6" s="1"/>
  <c r="N508" i="4"/>
  <c r="J508" i="6" s="1"/>
  <c r="M508" i="4"/>
  <c r="H508" i="6" s="1"/>
  <c r="L508" i="4"/>
  <c r="K508" i="4"/>
  <c r="G508" i="6" s="1"/>
  <c r="J508" i="4"/>
  <c r="F508" i="6" s="1"/>
  <c r="I508" i="4"/>
  <c r="E508" i="6" s="1"/>
  <c r="O507" i="4"/>
  <c r="N507" i="4"/>
  <c r="M507" i="4"/>
  <c r="L507" i="4"/>
  <c r="K507" i="4"/>
  <c r="G507" i="6" s="1"/>
  <c r="J507" i="4"/>
  <c r="F507" i="6" s="1"/>
  <c r="I507" i="4"/>
  <c r="O506" i="4"/>
  <c r="N506" i="4"/>
  <c r="M506" i="4"/>
  <c r="L506" i="4"/>
  <c r="I506" i="6" s="1"/>
  <c r="K506" i="4"/>
  <c r="G506" i="6" s="1"/>
  <c r="J506" i="4"/>
  <c r="I506" i="4"/>
  <c r="O505" i="4"/>
  <c r="N505" i="4"/>
  <c r="M505" i="4"/>
  <c r="H505" i="6" s="1"/>
  <c r="L505" i="4"/>
  <c r="I505" i="6" s="1"/>
  <c r="K505" i="4"/>
  <c r="G505" i="6" s="1"/>
  <c r="J505" i="4"/>
  <c r="F505" i="6" s="1"/>
  <c r="I505" i="4"/>
  <c r="O504" i="4"/>
  <c r="K504" i="6" s="1"/>
  <c r="N504" i="4"/>
  <c r="M504" i="4"/>
  <c r="L504" i="4"/>
  <c r="K504" i="4"/>
  <c r="J504" i="4"/>
  <c r="I504" i="4"/>
  <c r="O503" i="4"/>
  <c r="N503" i="4"/>
  <c r="J503" i="6" s="1"/>
  <c r="M503" i="4"/>
  <c r="H503" i="6" s="1"/>
  <c r="L503" i="4"/>
  <c r="K503" i="4"/>
  <c r="J503" i="4"/>
  <c r="I503" i="4"/>
  <c r="O502" i="4"/>
  <c r="N502" i="4"/>
  <c r="M502" i="4"/>
  <c r="L502" i="4"/>
  <c r="K502" i="4"/>
  <c r="J502" i="4"/>
  <c r="I502" i="4"/>
  <c r="O501" i="4"/>
  <c r="K501" i="6" s="1"/>
  <c r="N501" i="4"/>
  <c r="J501" i="6" s="1"/>
  <c r="B501" i="8" s="1"/>
  <c r="M501" i="4"/>
  <c r="L501" i="4"/>
  <c r="K501" i="4"/>
  <c r="G501" i="6" s="1"/>
  <c r="J501" i="4"/>
  <c r="F501" i="6" s="1"/>
  <c r="I501" i="4"/>
  <c r="E501" i="6" s="1"/>
  <c r="O500" i="4"/>
  <c r="K500" i="6" s="1"/>
  <c r="N500" i="4"/>
  <c r="J500" i="6" s="1"/>
  <c r="M500" i="4"/>
  <c r="H500" i="6" s="1"/>
  <c r="L500" i="4"/>
  <c r="K500" i="4"/>
  <c r="G500" i="6" s="1"/>
  <c r="J500" i="4"/>
  <c r="F500" i="6" s="1"/>
  <c r="I500" i="4"/>
  <c r="E500" i="6" s="1"/>
  <c r="O499" i="4"/>
  <c r="N499" i="4"/>
  <c r="M499" i="4"/>
  <c r="L499" i="4"/>
  <c r="K499" i="4"/>
  <c r="G499" i="6" s="1"/>
  <c r="J499" i="4"/>
  <c r="F499" i="6" s="1"/>
  <c r="I499" i="4"/>
  <c r="O498" i="4"/>
  <c r="N498" i="4"/>
  <c r="M498" i="4"/>
  <c r="L498" i="4"/>
  <c r="I498" i="6" s="1"/>
  <c r="K498" i="4"/>
  <c r="G498" i="6" s="1"/>
  <c r="J498" i="4"/>
  <c r="I498" i="4"/>
  <c r="O497" i="4"/>
  <c r="N497" i="4"/>
  <c r="J497" i="6" s="1"/>
  <c r="M497" i="4"/>
  <c r="H497" i="6" s="1"/>
  <c r="L497" i="4"/>
  <c r="I497" i="6" s="1"/>
  <c r="K497" i="4"/>
  <c r="G497" i="6" s="1"/>
  <c r="J497" i="4"/>
  <c r="F497" i="6" s="1"/>
  <c r="I497" i="4"/>
  <c r="O496" i="4"/>
  <c r="N496" i="4"/>
  <c r="M496" i="4"/>
  <c r="L496" i="4"/>
  <c r="K496" i="4"/>
  <c r="J496" i="4"/>
  <c r="I496" i="4"/>
  <c r="O495" i="4"/>
  <c r="N495" i="4"/>
  <c r="J495" i="6" s="1"/>
  <c r="M495" i="4"/>
  <c r="H495" i="6" s="1"/>
  <c r="L495" i="4"/>
  <c r="K495" i="4"/>
  <c r="J495" i="4"/>
  <c r="I495" i="4"/>
  <c r="O494" i="4"/>
  <c r="N494" i="4"/>
  <c r="M494" i="4"/>
  <c r="L494" i="4"/>
  <c r="K494" i="4"/>
  <c r="J494" i="4"/>
  <c r="I494" i="4"/>
  <c r="O493" i="4"/>
  <c r="K493" i="6" s="1"/>
  <c r="N493" i="4"/>
  <c r="J493" i="6" s="1"/>
  <c r="B493" i="8" s="1"/>
  <c r="M493" i="4"/>
  <c r="L493" i="4"/>
  <c r="K493" i="4"/>
  <c r="G493" i="6" s="1"/>
  <c r="J493" i="4"/>
  <c r="F493" i="6" s="1"/>
  <c r="I493" i="4"/>
  <c r="E493" i="6" s="1"/>
  <c r="O492" i="4"/>
  <c r="K492" i="6" s="1"/>
  <c r="N492" i="4"/>
  <c r="J492" i="6" s="1"/>
  <c r="M492" i="4"/>
  <c r="H492" i="6" s="1"/>
  <c r="L492" i="4"/>
  <c r="K492" i="4"/>
  <c r="G492" i="6" s="1"/>
  <c r="J492" i="4"/>
  <c r="F492" i="6" s="1"/>
  <c r="I492" i="4"/>
  <c r="E492" i="6" s="1"/>
  <c r="O491" i="4"/>
  <c r="N491" i="4"/>
  <c r="M491" i="4"/>
  <c r="L491" i="4"/>
  <c r="K491" i="4"/>
  <c r="G491" i="6" s="1"/>
  <c r="J491" i="4"/>
  <c r="F491" i="6" s="1"/>
  <c r="I491" i="4"/>
  <c r="O490" i="4"/>
  <c r="N490" i="4"/>
  <c r="M490" i="4"/>
  <c r="L490" i="4"/>
  <c r="I490" i="6" s="1"/>
  <c r="K490" i="4"/>
  <c r="G490" i="6" s="1"/>
  <c r="J490" i="4"/>
  <c r="I490" i="4"/>
  <c r="O489" i="4"/>
  <c r="N489" i="4"/>
  <c r="J489" i="6" s="1"/>
  <c r="M489" i="4"/>
  <c r="H489" i="6" s="1"/>
  <c r="L489" i="4"/>
  <c r="I489" i="6" s="1"/>
  <c r="K489" i="4"/>
  <c r="G489" i="6" s="1"/>
  <c r="J489" i="4"/>
  <c r="F489" i="6" s="1"/>
  <c r="I489" i="4"/>
  <c r="O488" i="4"/>
  <c r="K488" i="6" s="1"/>
  <c r="N488" i="4"/>
  <c r="M488" i="4"/>
  <c r="L488" i="4"/>
  <c r="K488" i="4"/>
  <c r="J488" i="4"/>
  <c r="I488" i="4"/>
  <c r="O487" i="4"/>
  <c r="N487" i="4"/>
  <c r="J487" i="6" s="1"/>
  <c r="M487" i="4"/>
  <c r="H487" i="6" s="1"/>
  <c r="L487" i="4"/>
  <c r="K487" i="4"/>
  <c r="J487" i="4"/>
  <c r="I487" i="4"/>
  <c r="O486" i="4"/>
  <c r="N486" i="4"/>
  <c r="M486" i="4"/>
  <c r="L486" i="4"/>
  <c r="K486" i="4"/>
  <c r="J486" i="4"/>
  <c r="I486" i="4"/>
  <c r="O485" i="4"/>
  <c r="K485" i="6" s="1"/>
  <c r="N485" i="4"/>
  <c r="J485" i="6" s="1"/>
  <c r="B485" i="8" s="1"/>
  <c r="M485" i="4"/>
  <c r="L485" i="4"/>
  <c r="K485" i="4"/>
  <c r="G485" i="6" s="1"/>
  <c r="J485" i="4"/>
  <c r="F485" i="6" s="1"/>
  <c r="I485" i="4"/>
  <c r="E485" i="6" s="1"/>
  <c r="O484" i="4"/>
  <c r="K484" i="6" s="1"/>
  <c r="N484" i="4"/>
  <c r="J484" i="6" s="1"/>
  <c r="M484" i="4"/>
  <c r="H484" i="6" s="1"/>
  <c r="L484" i="4"/>
  <c r="K484" i="4"/>
  <c r="G484" i="6" s="1"/>
  <c r="J484" i="4"/>
  <c r="F484" i="6" s="1"/>
  <c r="I484" i="4"/>
  <c r="E484" i="6" s="1"/>
  <c r="O483" i="4"/>
  <c r="N483" i="4"/>
  <c r="M483" i="4"/>
  <c r="L483" i="4"/>
  <c r="K483" i="4"/>
  <c r="J483" i="4"/>
  <c r="I483" i="4"/>
  <c r="O482" i="4"/>
  <c r="N482" i="4"/>
  <c r="M482" i="4"/>
  <c r="L482" i="4"/>
  <c r="I482" i="6" s="1"/>
  <c r="K482" i="4"/>
  <c r="G482" i="6" s="1"/>
  <c r="J482" i="4"/>
  <c r="I482" i="4"/>
  <c r="O481" i="4"/>
  <c r="N481" i="4"/>
  <c r="J481" i="6" s="1"/>
  <c r="M481" i="4"/>
  <c r="H481" i="6" s="1"/>
  <c r="L481" i="4"/>
  <c r="I481" i="6" s="1"/>
  <c r="K481" i="4"/>
  <c r="G481" i="6" s="1"/>
  <c r="J481" i="4"/>
  <c r="F481" i="6" s="1"/>
  <c r="I481" i="4"/>
  <c r="O480" i="4"/>
  <c r="N480" i="4"/>
  <c r="M480" i="4"/>
  <c r="L480" i="4"/>
  <c r="K480" i="4"/>
  <c r="J480" i="4"/>
  <c r="I480" i="4"/>
  <c r="O479" i="4"/>
  <c r="N479" i="4"/>
  <c r="J479" i="6" s="1"/>
  <c r="M479" i="4"/>
  <c r="H479" i="6" s="1"/>
  <c r="L479" i="4"/>
  <c r="K479" i="4"/>
  <c r="J479" i="4"/>
  <c r="I479" i="4"/>
  <c r="E479" i="6" s="1"/>
  <c r="O478" i="4"/>
  <c r="N478" i="4"/>
  <c r="M478" i="4"/>
  <c r="L478" i="4"/>
  <c r="K478" i="4"/>
  <c r="J478" i="4"/>
  <c r="I478" i="4"/>
  <c r="O477" i="4"/>
  <c r="K477" i="6" s="1"/>
  <c r="N477" i="4"/>
  <c r="J477" i="6" s="1"/>
  <c r="B477" i="8" s="1"/>
  <c r="M477" i="4"/>
  <c r="L477" i="4"/>
  <c r="K477" i="4"/>
  <c r="G477" i="6" s="1"/>
  <c r="J477" i="4"/>
  <c r="F477" i="6" s="1"/>
  <c r="I477" i="4"/>
  <c r="E477" i="6" s="1"/>
  <c r="O476" i="4"/>
  <c r="K476" i="6" s="1"/>
  <c r="N476" i="4"/>
  <c r="J476" i="6" s="1"/>
  <c r="M476" i="4"/>
  <c r="H476" i="6" s="1"/>
  <c r="L476" i="4"/>
  <c r="K476" i="4"/>
  <c r="G476" i="6" s="1"/>
  <c r="J476" i="4"/>
  <c r="F476" i="6" s="1"/>
  <c r="I476" i="4"/>
  <c r="E476" i="6" s="1"/>
  <c r="O475" i="4"/>
  <c r="N475" i="4"/>
  <c r="M475" i="4"/>
  <c r="L475" i="4"/>
  <c r="K475" i="4"/>
  <c r="G475" i="6" s="1"/>
  <c r="J475" i="4"/>
  <c r="F475" i="6" s="1"/>
  <c r="I475" i="4"/>
  <c r="O474" i="4"/>
  <c r="N474" i="4"/>
  <c r="M474" i="4"/>
  <c r="L474" i="4"/>
  <c r="I474" i="6" s="1"/>
  <c r="K474" i="4"/>
  <c r="G474" i="6" s="1"/>
  <c r="J474" i="4"/>
  <c r="I474" i="4"/>
  <c r="O473" i="4"/>
  <c r="N473" i="4"/>
  <c r="M473" i="4"/>
  <c r="H473" i="6" s="1"/>
  <c r="L473" i="4"/>
  <c r="I473" i="6" s="1"/>
  <c r="K473" i="4"/>
  <c r="J473" i="4"/>
  <c r="F473" i="6" s="1"/>
  <c r="I473" i="4"/>
  <c r="O472" i="4"/>
  <c r="K472" i="6" s="1"/>
  <c r="N472" i="4"/>
  <c r="M472" i="4"/>
  <c r="L472" i="4"/>
  <c r="K472" i="4"/>
  <c r="J472" i="4"/>
  <c r="I472" i="4"/>
  <c r="O471" i="4"/>
  <c r="N471" i="4"/>
  <c r="M471" i="4"/>
  <c r="H471" i="6" s="1"/>
  <c r="L471" i="4"/>
  <c r="K471" i="4"/>
  <c r="J471" i="4"/>
  <c r="I471" i="4"/>
  <c r="O470" i="4"/>
  <c r="N470" i="4"/>
  <c r="M470" i="4"/>
  <c r="L470" i="4"/>
  <c r="K470" i="4"/>
  <c r="J470" i="4"/>
  <c r="I470" i="4"/>
  <c r="O469" i="4"/>
  <c r="K469" i="6" s="1"/>
  <c r="N469" i="4"/>
  <c r="J469" i="6" s="1"/>
  <c r="B469" i="8" s="1"/>
  <c r="M469" i="4"/>
  <c r="L469" i="4"/>
  <c r="K469" i="4"/>
  <c r="G469" i="6" s="1"/>
  <c r="J469" i="4"/>
  <c r="F469" i="6" s="1"/>
  <c r="I469" i="4"/>
  <c r="E469" i="6" s="1"/>
  <c r="O468" i="4"/>
  <c r="K468" i="6" s="1"/>
  <c r="N468" i="4"/>
  <c r="J468" i="6" s="1"/>
  <c r="M468" i="4"/>
  <c r="H468" i="6" s="1"/>
  <c r="L468" i="4"/>
  <c r="K468" i="4"/>
  <c r="G468" i="6" s="1"/>
  <c r="J468" i="4"/>
  <c r="F468" i="6" s="1"/>
  <c r="I468" i="4"/>
  <c r="E468" i="6" s="1"/>
  <c r="O467" i="4"/>
  <c r="N467" i="4"/>
  <c r="M467" i="4"/>
  <c r="L467" i="4"/>
  <c r="K467" i="4"/>
  <c r="G467" i="6" s="1"/>
  <c r="J467" i="4"/>
  <c r="F467" i="6" s="1"/>
  <c r="I467" i="4"/>
  <c r="O466" i="4"/>
  <c r="N466" i="4"/>
  <c r="M466" i="4"/>
  <c r="L466" i="4"/>
  <c r="I466" i="6" s="1"/>
  <c r="K466" i="4"/>
  <c r="G466" i="6" s="1"/>
  <c r="J466" i="4"/>
  <c r="I466" i="4"/>
  <c r="O465" i="4"/>
  <c r="N465" i="4"/>
  <c r="M465" i="4"/>
  <c r="H465" i="6" s="1"/>
  <c r="L465" i="4"/>
  <c r="I465" i="6" s="1"/>
  <c r="K465" i="4"/>
  <c r="J465" i="4"/>
  <c r="F465" i="6" s="1"/>
  <c r="I465" i="4"/>
  <c r="O464" i="4"/>
  <c r="N464" i="4"/>
  <c r="M464" i="4"/>
  <c r="L464" i="4"/>
  <c r="K464" i="4"/>
  <c r="J464" i="4"/>
  <c r="I464" i="4"/>
  <c r="O463" i="4"/>
  <c r="N463" i="4"/>
  <c r="M463" i="4"/>
  <c r="H463" i="6" s="1"/>
  <c r="L463" i="4"/>
  <c r="K463" i="4"/>
  <c r="J463" i="4"/>
  <c r="I463" i="4"/>
  <c r="O462" i="4"/>
  <c r="N462" i="4"/>
  <c r="M462" i="4"/>
  <c r="L462" i="4"/>
  <c r="K462" i="4"/>
  <c r="J462" i="4"/>
  <c r="I462" i="4"/>
  <c r="O461" i="4"/>
  <c r="K461" i="6" s="1"/>
  <c r="N461" i="4"/>
  <c r="J461" i="6" s="1"/>
  <c r="B461" i="8" s="1"/>
  <c r="M461" i="4"/>
  <c r="L461" i="4"/>
  <c r="K461" i="4"/>
  <c r="G461" i="6" s="1"/>
  <c r="J461" i="4"/>
  <c r="F461" i="6" s="1"/>
  <c r="I461" i="4"/>
  <c r="E461" i="6" s="1"/>
  <c r="O460" i="4"/>
  <c r="K460" i="6" s="1"/>
  <c r="N460" i="4"/>
  <c r="J460" i="6" s="1"/>
  <c r="M460" i="4"/>
  <c r="H460" i="6" s="1"/>
  <c r="L460" i="4"/>
  <c r="K460" i="4"/>
  <c r="G460" i="6" s="1"/>
  <c r="J460" i="4"/>
  <c r="F460" i="6" s="1"/>
  <c r="I460" i="4"/>
  <c r="E460" i="6" s="1"/>
  <c r="O459" i="4"/>
  <c r="N459" i="4"/>
  <c r="M459" i="4"/>
  <c r="L459" i="4"/>
  <c r="K459" i="4"/>
  <c r="G459" i="6" s="1"/>
  <c r="J459" i="4"/>
  <c r="F459" i="6" s="1"/>
  <c r="I459" i="4"/>
  <c r="O458" i="4"/>
  <c r="N458" i="4"/>
  <c r="M458" i="4"/>
  <c r="L458" i="4"/>
  <c r="I458" i="6" s="1"/>
  <c r="K458" i="4"/>
  <c r="G458" i="6" s="1"/>
  <c r="J458" i="4"/>
  <c r="I458" i="4"/>
  <c r="O457" i="4"/>
  <c r="N457" i="4"/>
  <c r="M457" i="4"/>
  <c r="H457" i="6" s="1"/>
  <c r="L457" i="4"/>
  <c r="I457" i="6" s="1"/>
  <c r="K457" i="4"/>
  <c r="J457" i="4"/>
  <c r="F457" i="6" s="1"/>
  <c r="I457" i="4"/>
  <c r="O456" i="4"/>
  <c r="K456" i="6" s="1"/>
  <c r="N456" i="4"/>
  <c r="M456" i="4"/>
  <c r="L456" i="4"/>
  <c r="I456" i="6" s="1"/>
  <c r="K456" i="4"/>
  <c r="J456" i="4"/>
  <c r="I456" i="4"/>
  <c r="O455" i="4"/>
  <c r="K455" i="6" s="1"/>
  <c r="N455" i="4"/>
  <c r="M455" i="4"/>
  <c r="H455" i="6" s="1"/>
  <c r="L455" i="4"/>
  <c r="I455" i="6" s="1"/>
  <c r="K455" i="4"/>
  <c r="G455" i="6" s="1"/>
  <c r="J455" i="4"/>
  <c r="I455" i="4"/>
  <c r="E455" i="6" s="1"/>
  <c r="O454" i="4"/>
  <c r="N454" i="4"/>
  <c r="M454" i="4"/>
  <c r="H454" i="6" s="1"/>
  <c r="L454" i="4"/>
  <c r="K454" i="4"/>
  <c r="J454" i="4"/>
  <c r="I454" i="4"/>
  <c r="E454" i="6" s="1"/>
  <c r="O453" i="4"/>
  <c r="N453" i="4"/>
  <c r="M453" i="4"/>
  <c r="L453" i="4"/>
  <c r="I453" i="6" s="1"/>
  <c r="K453" i="4"/>
  <c r="J453" i="4"/>
  <c r="F453" i="6" s="1"/>
  <c r="I453" i="4"/>
  <c r="O452" i="4"/>
  <c r="K452" i="6" s="1"/>
  <c r="N452" i="4"/>
  <c r="J452" i="6" s="1"/>
  <c r="M452" i="4"/>
  <c r="H452" i="6" s="1"/>
  <c r="L452" i="4"/>
  <c r="K452" i="4"/>
  <c r="G452" i="6" s="1"/>
  <c r="J452" i="4"/>
  <c r="F452" i="6" s="1"/>
  <c r="I452" i="4"/>
  <c r="E452" i="6" s="1"/>
  <c r="O451" i="4"/>
  <c r="N451" i="4"/>
  <c r="M451" i="4"/>
  <c r="H451" i="6" s="1"/>
  <c r="L451" i="4"/>
  <c r="K451" i="4"/>
  <c r="G451" i="6" s="1"/>
  <c r="J451" i="4"/>
  <c r="I451" i="4"/>
  <c r="E451" i="6" s="1"/>
  <c r="O450" i="4"/>
  <c r="N450" i="4"/>
  <c r="J450" i="6" s="1"/>
  <c r="M450" i="4"/>
  <c r="L450" i="4"/>
  <c r="K450" i="4"/>
  <c r="J450" i="4"/>
  <c r="F450" i="6" s="1"/>
  <c r="I450" i="4"/>
  <c r="O449" i="4"/>
  <c r="K449" i="6" s="1"/>
  <c r="N449" i="4"/>
  <c r="M449" i="4"/>
  <c r="L449" i="4"/>
  <c r="I449" i="6" s="1"/>
  <c r="K449" i="4"/>
  <c r="J449" i="4"/>
  <c r="F449" i="6" s="1"/>
  <c r="I449" i="4"/>
  <c r="E449" i="6" s="1"/>
  <c r="O448" i="4"/>
  <c r="N448" i="4"/>
  <c r="M448" i="4"/>
  <c r="H448" i="6" s="1"/>
  <c r="L448" i="4"/>
  <c r="K448" i="4"/>
  <c r="J448" i="4"/>
  <c r="I448" i="4"/>
  <c r="O447" i="4"/>
  <c r="K447" i="6" s="1"/>
  <c r="N447" i="4"/>
  <c r="M447" i="4"/>
  <c r="H447" i="6" s="1"/>
  <c r="L447" i="4"/>
  <c r="I447" i="6" s="1"/>
  <c r="K447" i="4"/>
  <c r="G447" i="6" s="1"/>
  <c r="J447" i="4"/>
  <c r="I447" i="4"/>
  <c r="E447" i="6" s="1"/>
  <c r="O446" i="4"/>
  <c r="N446" i="4"/>
  <c r="J446" i="6" s="1"/>
  <c r="M446" i="4"/>
  <c r="H446" i="6" s="1"/>
  <c r="L446" i="4"/>
  <c r="K446" i="4"/>
  <c r="J446" i="4"/>
  <c r="I446" i="4"/>
  <c r="E446" i="6" s="1"/>
  <c r="O445" i="4"/>
  <c r="N445" i="4"/>
  <c r="M445" i="4"/>
  <c r="L445" i="4"/>
  <c r="I445" i="6" s="1"/>
  <c r="K445" i="4"/>
  <c r="J445" i="4"/>
  <c r="F445" i="6" s="1"/>
  <c r="I445" i="4"/>
  <c r="O444" i="4"/>
  <c r="K444" i="6" s="1"/>
  <c r="N444" i="4"/>
  <c r="J444" i="6" s="1"/>
  <c r="M444" i="4"/>
  <c r="H444" i="6" s="1"/>
  <c r="L444" i="4"/>
  <c r="K444" i="4"/>
  <c r="G444" i="6" s="1"/>
  <c r="J444" i="4"/>
  <c r="F444" i="6" s="1"/>
  <c r="I444" i="4"/>
  <c r="E444" i="6" s="1"/>
  <c r="O443" i="4"/>
  <c r="N443" i="4"/>
  <c r="M443" i="4"/>
  <c r="H443" i="6" s="1"/>
  <c r="L443" i="4"/>
  <c r="K443" i="4"/>
  <c r="G443" i="6" s="1"/>
  <c r="J443" i="4"/>
  <c r="I443" i="4"/>
  <c r="E443" i="6" s="1"/>
  <c r="O442" i="4"/>
  <c r="N442" i="4"/>
  <c r="J442" i="6" s="1"/>
  <c r="M442" i="4"/>
  <c r="L442" i="4"/>
  <c r="K442" i="4"/>
  <c r="J442" i="4"/>
  <c r="F442" i="6" s="1"/>
  <c r="I442" i="4"/>
  <c r="O441" i="4"/>
  <c r="K441" i="6" s="1"/>
  <c r="N441" i="4"/>
  <c r="M441" i="4"/>
  <c r="L441" i="4"/>
  <c r="I441" i="6" s="1"/>
  <c r="K441" i="4"/>
  <c r="J441" i="4"/>
  <c r="F441" i="6" s="1"/>
  <c r="I441" i="4"/>
  <c r="E441" i="6" s="1"/>
  <c r="O440" i="4"/>
  <c r="N440" i="4"/>
  <c r="M440" i="4"/>
  <c r="L440" i="4"/>
  <c r="K440" i="4"/>
  <c r="J440" i="4"/>
  <c r="I440" i="4"/>
  <c r="O439" i="4"/>
  <c r="K439" i="6" s="1"/>
  <c r="N439" i="4"/>
  <c r="M439" i="4"/>
  <c r="H439" i="6" s="1"/>
  <c r="L439" i="4"/>
  <c r="I439" i="6" s="1"/>
  <c r="K439" i="4"/>
  <c r="G439" i="6" s="1"/>
  <c r="J439" i="4"/>
  <c r="I439" i="4"/>
  <c r="E439" i="6" s="1"/>
  <c r="O438" i="4"/>
  <c r="N438" i="4"/>
  <c r="M438" i="4"/>
  <c r="H438" i="6" s="1"/>
  <c r="L438" i="4"/>
  <c r="K438" i="4"/>
  <c r="J438" i="4"/>
  <c r="I438" i="4"/>
  <c r="O437" i="4"/>
  <c r="N437" i="4"/>
  <c r="M437" i="4"/>
  <c r="L437" i="4"/>
  <c r="I437" i="6" s="1"/>
  <c r="K437" i="4"/>
  <c r="J437" i="4"/>
  <c r="F437" i="6" s="1"/>
  <c r="I437" i="4"/>
  <c r="O436" i="4"/>
  <c r="K436" i="6" s="1"/>
  <c r="N436" i="4"/>
  <c r="J436" i="6" s="1"/>
  <c r="M436" i="4"/>
  <c r="H436" i="6" s="1"/>
  <c r="L436" i="4"/>
  <c r="K436" i="4"/>
  <c r="G436" i="6" s="1"/>
  <c r="J436" i="4"/>
  <c r="F436" i="6" s="1"/>
  <c r="I436" i="4"/>
  <c r="E436" i="6" s="1"/>
  <c r="O435" i="4"/>
  <c r="N435" i="4"/>
  <c r="M435" i="4"/>
  <c r="H435" i="6" s="1"/>
  <c r="L435" i="4"/>
  <c r="K435" i="4"/>
  <c r="G435" i="6" s="1"/>
  <c r="J435" i="4"/>
  <c r="I435" i="4"/>
  <c r="E435" i="6" s="1"/>
  <c r="O434" i="4"/>
  <c r="N434" i="4"/>
  <c r="J434" i="6" s="1"/>
  <c r="M434" i="4"/>
  <c r="L434" i="4"/>
  <c r="K434" i="4"/>
  <c r="J434" i="4"/>
  <c r="I434" i="4"/>
  <c r="O433" i="4"/>
  <c r="K433" i="6" s="1"/>
  <c r="N433" i="4"/>
  <c r="M433" i="4"/>
  <c r="L433" i="4"/>
  <c r="I433" i="6" s="1"/>
  <c r="K433" i="4"/>
  <c r="J433" i="4"/>
  <c r="F433" i="6" s="1"/>
  <c r="I433" i="4"/>
  <c r="E433" i="6" s="1"/>
  <c r="O432" i="4"/>
  <c r="N432" i="4"/>
  <c r="M432" i="4"/>
  <c r="L432" i="4"/>
  <c r="K432" i="4"/>
  <c r="J432" i="4"/>
  <c r="I432" i="4"/>
  <c r="O431" i="4"/>
  <c r="K431" i="6" s="1"/>
  <c r="N431" i="4"/>
  <c r="M431" i="4"/>
  <c r="H431" i="6" s="1"/>
  <c r="L431" i="4"/>
  <c r="I431" i="6" s="1"/>
  <c r="K431" i="4"/>
  <c r="G431" i="6" s="1"/>
  <c r="J431" i="4"/>
  <c r="I431" i="4"/>
  <c r="E431" i="6" s="1"/>
  <c r="O430" i="4"/>
  <c r="N430" i="4"/>
  <c r="M430" i="4"/>
  <c r="L430" i="4"/>
  <c r="K430" i="4"/>
  <c r="J430" i="4"/>
  <c r="I430" i="4"/>
  <c r="O429" i="4"/>
  <c r="N429" i="4"/>
  <c r="M429" i="4"/>
  <c r="L429" i="4"/>
  <c r="I429" i="6" s="1"/>
  <c r="K429" i="4"/>
  <c r="J429" i="4"/>
  <c r="F429" i="6" s="1"/>
  <c r="I429" i="4"/>
  <c r="O428" i="4"/>
  <c r="K428" i="6" s="1"/>
  <c r="N428" i="4"/>
  <c r="J428" i="6" s="1"/>
  <c r="M428" i="4"/>
  <c r="H428" i="6" s="1"/>
  <c r="L428" i="4"/>
  <c r="K428" i="4"/>
  <c r="G428" i="6" s="1"/>
  <c r="J428" i="4"/>
  <c r="F428" i="6" s="1"/>
  <c r="I428" i="4"/>
  <c r="E428" i="6" s="1"/>
  <c r="O427" i="4"/>
  <c r="N427" i="4"/>
  <c r="M427" i="4"/>
  <c r="H427" i="6" s="1"/>
  <c r="L427" i="4"/>
  <c r="K427" i="4"/>
  <c r="G427" i="6" s="1"/>
  <c r="J427" i="4"/>
  <c r="I427" i="4"/>
  <c r="E427" i="6" s="1"/>
  <c r="O426" i="4"/>
  <c r="N426" i="4"/>
  <c r="J426" i="6" s="1"/>
  <c r="M426" i="4"/>
  <c r="L426" i="4"/>
  <c r="K426" i="4"/>
  <c r="J426" i="4"/>
  <c r="F426" i="6" s="1"/>
  <c r="I426" i="4"/>
  <c r="O425" i="4"/>
  <c r="K425" i="6" s="1"/>
  <c r="N425" i="4"/>
  <c r="M425" i="4"/>
  <c r="L425" i="4"/>
  <c r="I425" i="6" s="1"/>
  <c r="K425" i="4"/>
  <c r="J425" i="4"/>
  <c r="F425" i="6" s="1"/>
  <c r="I425" i="4"/>
  <c r="E425" i="6" s="1"/>
  <c r="O424" i="4"/>
  <c r="N424" i="4"/>
  <c r="M424" i="4"/>
  <c r="H424" i="6" s="1"/>
  <c r="L424" i="4"/>
  <c r="K424" i="4"/>
  <c r="J424" i="4"/>
  <c r="I424" i="4"/>
  <c r="O423" i="4"/>
  <c r="K423" i="6" s="1"/>
  <c r="N423" i="4"/>
  <c r="M423" i="4"/>
  <c r="H423" i="6" s="1"/>
  <c r="L423" i="4"/>
  <c r="I423" i="6" s="1"/>
  <c r="K423" i="4"/>
  <c r="G423" i="6" s="1"/>
  <c r="J423" i="4"/>
  <c r="I423" i="4"/>
  <c r="E423" i="6" s="1"/>
  <c r="O422" i="4"/>
  <c r="N422" i="4"/>
  <c r="M422" i="4"/>
  <c r="L422" i="4"/>
  <c r="K422" i="4"/>
  <c r="J422" i="4"/>
  <c r="I422" i="4"/>
  <c r="E422" i="6" s="1"/>
  <c r="O421" i="4"/>
  <c r="N421" i="4"/>
  <c r="M421" i="4"/>
  <c r="L421" i="4"/>
  <c r="I421" i="6" s="1"/>
  <c r="K421" i="4"/>
  <c r="J421" i="4"/>
  <c r="F421" i="6" s="1"/>
  <c r="I421" i="4"/>
  <c r="O420" i="4"/>
  <c r="K420" i="6" s="1"/>
  <c r="N420" i="4"/>
  <c r="J420" i="6" s="1"/>
  <c r="M420" i="4"/>
  <c r="H420" i="6" s="1"/>
  <c r="L420" i="4"/>
  <c r="K420" i="4"/>
  <c r="G420" i="6" s="1"/>
  <c r="J420" i="4"/>
  <c r="F420" i="6" s="1"/>
  <c r="I420" i="4"/>
  <c r="E420" i="6" s="1"/>
  <c r="O419" i="4"/>
  <c r="N419" i="4"/>
  <c r="M419" i="4"/>
  <c r="H419" i="6" s="1"/>
  <c r="L419" i="4"/>
  <c r="K419" i="4"/>
  <c r="G419" i="6" s="1"/>
  <c r="J419" i="4"/>
  <c r="I419" i="4"/>
  <c r="E419" i="6" s="1"/>
  <c r="O418" i="4"/>
  <c r="N418" i="4"/>
  <c r="M418" i="4"/>
  <c r="L418" i="4"/>
  <c r="K418" i="4"/>
  <c r="J418" i="4"/>
  <c r="F418" i="6" s="1"/>
  <c r="I418" i="4"/>
  <c r="O417" i="4"/>
  <c r="K417" i="6" s="1"/>
  <c r="N417" i="4"/>
  <c r="M417" i="4"/>
  <c r="L417" i="4"/>
  <c r="I417" i="6" s="1"/>
  <c r="K417" i="4"/>
  <c r="J417" i="4"/>
  <c r="F417" i="6" s="1"/>
  <c r="I417" i="4"/>
  <c r="E417" i="6" s="1"/>
  <c r="O416" i="4"/>
  <c r="N416" i="4"/>
  <c r="J416" i="6" s="1"/>
  <c r="M416" i="4"/>
  <c r="H416" i="6" s="1"/>
  <c r="L416" i="4"/>
  <c r="K416" i="4"/>
  <c r="J416" i="4"/>
  <c r="I416" i="4"/>
  <c r="O415" i="4"/>
  <c r="K415" i="6" s="1"/>
  <c r="N415" i="4"/>
  <c r="M415" i="4"/>
  <c r="H415" i="6" s="1"/>
  <c r="L415" i="4"/>
  <c r="I415" i="6" s="1"/>
  <c r="K415" i="4"/>
  <c r="G415" i="6" s="1"/>
  <c r="J415" i="4"/>
  <c r="I415" i="4"/>
  <c r="E415" i="6" s="1"/>
  <c r="O414" i="4"/>
  <c r="N414" i="4"/>
  <c r="M414" i="4"/>
  <c r="H414" i="6" s="1"/>
  <c r="L414" i="4"/>
  <c r="K414" i="4"/>
  <c r="J414" i="4"/>
  <c r="I414" i="4"/>
  <c r="O413" i="4"/>
  <c r="N413" i="4"/>
  <c r="M413" i="4"/>
  <c r="L413" i="4"/>
  <c r="I413" i="6" s="1"/>
  <c r="K413" i="4"/>
  <c r="J413" i="4"/>
  <c r="F413" i="6" s="1"/>
  <c r="I413" i="4"/>
  <c r="O412" i="4"/>
  <c r="K412" i="6" s="1"/>
  <c r="N412" i="4"/>
  <c r="J412" i="6" s="1"/>
  <c r="M412" i="4"/>
  <c r="H412" i="6" s="1"/>
  <c r="L412" i="4"/>
  <c r="K412" i="4"/>
  <c r="G412" i="6" s="1"/>
  <c r="J412" i="4"/>
  <c r="F412" i="6" s="1"/>
  <c r="I412" i="4"/>
  <c r="E412" i="6" s="1"/>
  <c r="O411" i="4"/>
  <c r="N411" i="4"/>
  <c r="M411" i="4"/>
  <c r="H411" i="6" s="1"/>
  <c r="L411" i="4"/>
  <c r="K411" i="4"/>
  <c r="G411" i="6" s="1"/>
  <c r="J411" i="4"/>
  <c r="I411" i="4"/>
  <c r="E411" i="6" s="1"/>
  <c r="O410" i="4"/>
  <c r="N410" i="4"/>
  <c r="M410" i="4"/>
  <c r="L410" i="4"/>
  <c r="K410" i="4"/>
  <c r="J410" i="4"/>
  <c r="I410" i="4"/>
  <c r="O409" i="4"/>
  <c r="K409" i="6" s="1"/>
  <c r="N409" i="4"/>
  <c r="M409" i="4"/>
  <c r="L409" i="4"/>
  <c r="I409" i="6" s="1"/>
  <c r="K409" i="4"/>
  <c r="J409" i="4"/>
  <c r="F409" i="6" s="1"/>
  <c r="I409" i="4"/>
  <c r="E409" i="6" s="1"/>
  <c r="O408" i="4"/>
  <c r="N408" i="4"/>
  <c r="J408" i="6" s="1"/>
  <c r="M408" i="4"/>
  <c r="H408" i="6" s="1"/>
  <c r="L408" i="4"/>
  <c r="K408" i="4"/>
  <c r="J408" i="4"/>
  <c r="I408" i="4"/>
  <c r="O407" i="4"/>
  <c r="K407" i="6" s="1"/>
  <c r="N407" i="4"/>
  <c r="M407" i="4"/>
  <c r="H407" i="6" s="1"/>
  <c r="L407" i="4"/>
  <c r="I407" i="6" s="1"/>
  <c r="K407" i="4"/>
  <c r="G407" i="6" s="1"/>
  <c r="J407" i="4"/>
  <c r="I407" i="4"/>
  <c r="E407" i="6" s="1"/>
  <c r="O406" i="4"/>
  <c r="N406" i="4"/>
  <c r="J406" i="6" s="1"/>
  <c r="M406" i="4"/>
  <c r="H406" i="6" s="1"/>
  <c r="L406" i="4"/>
  <c r="K406" i="4"/>
  <c r="J406" i="4"/>
  <c r="I406" i="4"/>
  <c r="E406" i="6" s="1"/>
  <c r="O405" i="4"/>
  <c r="N405" i="4"/>
  <c r="M405" i="4"/>
  <c r="L405" i="4"/>
  <c r="K405" i="4"/>
  <c r="J405" i="4"/>
  <c r="I405" i="4"/>
  <c r="O404" i="4"/>
  <c r="K404" i="6" s="1"/>
  <c r="N404" i="4"/>
  <c r="J404" i="6" s="1"/>
  <c r="M404" i="4"/>
  <c r="H404" i="6" s="1"/>
  <c r="L404" i="4"/>
  <c r="K404" i="4"/>
  <c r="G404" i="6" s="1"/>
  <c r="J404" i="4"/>
  <c r="F404" i="6" s="1"/>
  <c r="I404" i="4"/>
  <c r="E404" i="6" s="1"/>
  <c r="O403" i="4"/>
  <c r="N403" i="4"/>
  <c r="M403" i="4"/>
  <c r="H403" i="6" s="1"/>
  <c r="L403" i="4"/>
  <c r="K403" i="4"/>
  <c r="G403" i="6" s="1"/>
  <c r="J403" i="4"/>
  <c r="I403" i="4"/>
  <c r="E403" i="6" s="1"/>
  <c r="O402" i="4"/>
  <c r="N402" i="4"/>
  <c r="J402" i="6" s="1"/>
  <c r="M402" i="4"/>
  <c r="L402" i="4"/>
  <c r="K402" i="4"/>
  <c r="G402" i="6" s="1"/>
  <c r="J402" i="4"/>
  <c r="F402" i="6" s="1"/>
  <c r="I402" i="4"/>
  <c r="O401" i="4"/>
  <c r="K401" i="6" s="1"/>
  <c r="N401" i="4"/>
  <c r="M401" i="4"/>
  <c r="L401" i="4"/>
  <c r="I401" i="6" s="1"/>
  <c r="K401" i="4"/>
  <c r="J401" i="4"/>
  <c r="F401" i="6" s="1"/>
  <c r="I401" i="4"/>
  <c r="E401" i="6" s="1"/>
  <c r="O400" i="4"/>
  <c r="N400" i="4"/>
  <c r="J400" i="6" s="1"/>
  <c r="M400" i="4"/>
  <c r="H400" i="6" s="1"/>
  <c r="L400" i="4"/>
  <c r="K400" i="4"/>
  <c r="J400" i="4"/>
  <c r="I400" i="4"/>
  <c r="O399" i="4"/>
  <c r="K399" i="6" s="1"/>
  <c r="N399" i="4"/>
  <c r="M399" i="4"/>
  <c r="H399" i="6" s="1"/>
  <c r="L399" i="4"/>
  <c r="I399" i="6" s="1"/>
  <c r="K399" i="4"/>
  <c r="G399" i="6" s="1"/>
  <c r="J399" i="4"/>
  <c r="I399" i="4"/>
  <c r="E399" i="6" s="1"/>
  <c r="O398" i="4"/>
  <c r="N398" i="4"/>
  <c r="M398" i="4"/>
  <c r="L398" i="4"/>
  <c r="K398" i="4"/>
  <c r="J398" i="4"/>
  <c r="I398" i="4"/>
  <c r="O397" i="4"/>
  <c r="N397" i="4"/>
  <c r="J397" i="6" s="1"/>
  <c r="M397" i="4"/>
  <c r="L397" i="4"/>
  <c r="K397" i="4"/>
  <c r="J397" i="4"/>
  <c r="F397" i="6" s="1"/>
  <c r="I397" i="4"/>
  <c r="O396" i="4"/>
  <c r="K396" i="6" s="1"/>
  <c r="N396" i="4"/>
  <c r="J396" i="6" s="1"/>
  <c r="M396" i="4"/>
  <c r="H396" i="6" s="1"/>
  <c r="L396" i="4"/>
  <c r="K396" i="4"/>
  <c r="G396" i="6" s="1"/>
  <c r="J396" i="4"/>
  <c r="F396" i="6" s="1"/>
  <c r="I396" i="4"/>
  <c r="E396" i="6" s="1"/>
  <c r="O395" i="4"/>
  <c r="N395" i="4"/>
  <c r="M395" i="4"/>
  <c r="H395" i="6" s="1"/>
  <c r="L395" i="4"/>
  <c r="K395" i="4"/>
  <c r="G395" i="6" s="1"/>
  <c r="J395" i="4"/>
  <c r="I395" i="4"/>
  <c r="E395" i="6" s="1"/>
  <c r="O394" i="4"/>
  <c r="N394" i="4"/>
  <c r="J394" i="6" s="1"/>
  <c r="M394" i="4"/>
  <c r="L394" i="4"/>
  <c r="K394" i="4"/>
  <c r="G394" i="6" s="1"/>
  <c r="J394" i="4"/>
  <c r="F394" i="6" s="1"/>
  <c r="I394" i="4"/>
  <c r="O393" i="4"/>
  <c r="K393" i="6" s="1"/>
  <c r="N393" i="4"/>
  <c r="M393" i="4"/>
  <c r="L393" i="4"/>
  <c r="I393" i="6" s="1"/>
  <c r="K393" i="4"/>
  <c r="J393" i="4"/>
  <c r="F393" i="6" s="1"/>
  <c r="I393" i="4"/>
  <c r="E393" i="6" s="1"/>
  <c r="O392" i="4"/>
  <c r="N392" i="4"/>
  <c r="J392" i="6" s="1"/>
  <c r="M392" i="4"/>
  <c r="H392" i="6" s="1"/>
  <c r="L392" i="4"/>
  <c r="K392" i="4"/>
  <c r="J392" i="4"/>
  <c r="I392" i="4"/>
  <c r="O391" i="4"/>
  <c r="K391" i="6" s="1"/>
  <c r="N391" i="4"/>
  <c r="M391" i="4"/>
  <c r="H391" i="6" s="1"/>
  <c r="L391" i="4"/>
  <c r="I391" i="6" s="1"/>
  <c r="K391" i="4"/>
  <c r="G391" i="6" s="1"/>
  <c r="J391" i="4"/>
  <c r="I391" i="4"/>
  <c r="E391" i="6" s="1"/>
  <c r="O390" i="4"/>
  <c r="K390" i="6" s="1"/>
  <c r="N390" i="4"/>
  <c r="J390" i="6" s="1"/>
  <c r="M390" i="4"/>
  <c r="H390" i="6" s="1"/>
  <c r="L390" i="4"/>
  <c r="K390" i="4"/>
  <c r="J390" i="4"/>
  <c r="I390" i="4"/>
  <c r="O389" i="4"/>
  <c r="N389" i="4"/>
  <c r="J389" i="6" s="1"/>
  <c r="M389" i="4"/>
  <c r="L389" i="4"/>
  <c r="I389" i="6" s="1"/>
  <c r="K389" i="4"/>
  <c r="J389" i="4"/>
  <c r="I389" i="4"/>
  <c r="O388" i="4"/>
  <c r="K388" i="6" s="1"/>
  <c r="N388" i="4"/>
  <c r="J388" i="6" s="1"/>
  <c r="M388" i="4"/>
  <c r="H388" i="6" s="1"/>
  <c r="L388" i="4"/>
  <c r="K388" i="4"/>
  <c r="G388" i="6" s="1"/>
  <c r="J388" i="4"/>
  <c r="F388" i="6" s="1"/>
  <c r="I388" i="4"/>
  <c r="E388" i="6" s="1"/>
  <c r="O387" i="4"/>
  <c r="N387" i="4"/>
  <c r="M387" i="4"/>
  <c r="H387" i="6" s="1"/>
  <c r="L387" i="4"/>
  <c r="K387" i="4"/>
  <c r="G387" i="6" s="1"/>
  <c r="J387" i="4"/>
  <c r="I387" i="4"/>
  <c r="E387" i="6" s="1"/>
  <c r="O386" i="4"/>
  <c r="N386" i="4"/>
  <c r="M386" i="4"/>
  <c r="L386" i="4"/>
  <c r="K386" i="4"/>
  <c r="J386" i="4"/>
  <c r="F386" i="6" s="1"/>
  <c r="I386" i="4"/>
  <c r="O385" i="4"/>
  <c r="K385" i="6" s="1"/>
  <c r="N385" i="4"/>
  <c r="M385" i="4"/>
  <c r="L385" i="4"/>
  <c r="I385" i="6" s="1"/>
  <c r="K385" i="4"/>
  <c r="J385" i="4"/>
  <c r="F385" i="6" s="1"/>
  <c r="I385" i="4"/>
  <c r="E385" i="6" s="1"/>
  <c r="O384" i="4"/>
  <c r="N384" i="4"/>
  <c r="M384" i="4"/>
  <c r="L384" i="4"/>
  <c r="K384" i="4"/>
  <c r="J384" i="4"/>
  <c r="I384" i="4"/>
  <c r="O383" i="4"/>
  <c r="K383" i="6" s="1"/>
  <c r="N383" i="4"/>
  <c r="M383" i="4"/>
  <c r="H383" i="6" s="1"/>
  <c r="L383" i="4"/>
  <c r="I383" i="6" s="1"/>
  <c r="K383" i="4"/>
  <c r="G383" i="6" s="1"/>
  <c r="J383" i="4"/>
  <c r="I383" i="4"/>
  <c r="E383" i="6" s="1"/>
  <c r="O382" i="4"/>
  <c r="K382" i="6" s="1"/>
  <c r="N382" i="4"/>
  <c r="J382" i="6" s="1"/>
  <c r="M382" i="4"/>
  <c r="H382" i="6" s="1"/>
  <c r="L382" i="4"/>
  <c r="K382" i="4"/>
  <c r="J382" i="4"/>
  <c r="I382" i="4"/>
  <c r="E382" i="6" s="1"/>
  <c r="O381" i="4"/>
  <c r="N381" i="4"/>
  <c r="M381" i="4"/>
  <c r="L381" i="4"/>
  <c r="I381" i="6" s="1"/>
  <c r="K381" i="4"/>
  <c r="J381" i="4"/>
  <c r="F381" i="6" s="1"/>
  <c r="I381" i="4"/>
  <c r="O380" i="4"/>
  <c r="K380" i="6" s="1"/>
  <c r="N380" i="4"/>
  <c r="J380" i="6" s="1"/>
  <c r="M380" i="4"/>
  <c r="H380" i="6" s="1"/>
  <c r="L380" i="4"/>
  <c r="K380" i="4"/>
  <c r="G380" i="6" s="1"/>
  <c r="J380" i="4"/>
  <c r="F380" i="6" s="1"/>
  <c r="I380" i="4"/>
  <c r="E380" i="6" s="1"/>
  <c r="O379" i="4"/>
  <c r="N379" i="4"/>
  <c r="M379" i="4"/>
  <c r="H379" i="6" s="1"/>
  <c r="L379" i="4"/>
  <c r="K379" i="4"/>
  <c r="G379" i="6" s="1"/>
  <c r="J379" i="4"/>
  <c r="I379" i="4"/>
  <c r="E379" i="6" s="1"/>
  <c r="O378" i="4"/>
  <c r="N378" i="4"/>
  <c r="M378" i="4"/>
  <c r="L378" i="4"/>
  <c r="K378" i="4"/>
  <c r="J378" i="4"/>
  <c r="I378" i="4"/>
  <c r="O377" i="4"/>
  <c r="K377" i="6" s="1"/>
  <c r="N377" i="4"/>
  <c r="M377" i="4"/>
  <c r="L377" i="4"/>
  <c r="K377" i="4"/>
  <c r="J377" i="4"/>
  <c r="F377" i="6" s="1"/>
  <c r="I377" i="4"/>
  <c r="E377" i="6" s="1"/>
  <c r="O376" i="4"/>
  <c r="N376" i="4"/>
  <c r="M376" i="4"/>
  <c r="H376" i="6" s="1"/>
  <c r="L376" i="4"/>
  <c r="I376" i="6" s="1"/>
  <c r="K376" i="4"/>
  <c r="J376" i="4"/>
  <c r="I376" i="4"/>
  <c r="O375" i="4"/>
  <c r="K375" i="6" s="1"/>
  <c r="N375" i="4"/>
  <c r="M375" i="4"/>
  <c r="H375" i="6" s="1"/>
  <c r="L375" i="4"/>
  <c r="I375" i="6" s="1"/>
  <c r="K375" i="4"/>
  <c r="G375" i="6" s="1"/>
  <c r="J375" i="4"/>
  <c r="I375" i="4"/>
  <c r="E375" i="6" s="1"/>
  <c r="O374" i="4"/>
  <c r="N374" i="4"/>
  <c r="M374" i="4"/>
  <c r="L374" i="4"/>
  <c r="K374" i="4"/>
  <c r="J374" i="4"/>
  <c r="I374" i="4"/>
  <c r="E374" i="6" s="1"/>
  <c r="O373" i="4"/>
  <c r="N373" i="4"/>
  <c r="M373" i="4"/>
  <c r="L373" i="4"/>
  <c r="K373" i="4"/>
  <c r="J373" i="4"/>
  <c r="F373" i="6" s="1"/>
  <c r="I373" i="4"/>
  <c r="E373" i="6" s="1"/>
  <c r="O372" i="4"/>
  <c r="K372" i="6" s="1"/>
  <c r="N372" i="4"/>
  <c r="J372" i="6" s="1"/>
  <c r="M372" i="4"/>
  <c r="H372" i="6" s="1"/>
  <c r="L372" i="4"/>
  <c r="K372" i="4"/>
  <c r="G372" i="6" s="1"/>
  <c r="J372" i="4"/>
  <c r="F372" i="6" s="1"/>
  <c r="I372" i="4"/>
  <c r="E372" i="6" s="1"/>
  <c r="O371" i="4"/>
  <c r="N371" i="4"/>
  <c r="M371" i="4"/>
  <c r="H371" i="6" s="1"/>
  <c r="L371" i="4"/>
  <c r="K371" i="4"/>
  <c r="G371" i="6" s="1"/>
  <c r="J371" i="4"/>
  <c r="I371" i="4"/>
  <c r="E371" i="6" s="1"/>
  <c r="O370" i="4"/>
  <c r="N370" i="4"/>
  <c r="M370" i="4"/>
  <c r="L370" i="4"/>
  <c r="K370" i="4"/>
  <c r="J370" i="4"/>
  <c r="I370" i="4"/>
  <c r="O369" i="4"/>
  <c r="K369" i="6" s="1"/>
  <c r="N369" i="4"/>
  <c r="M369" i="4"/>
  <c r="L369" i="4"/>
  <c r="K369" i="4"/>
  <c r="J369" i="4"/>
  <c r="F369" i="6" s="1"/>
  <c r="I369" i="4"/>
  <c r="E369" i="6" s="1"/>
  <c r="O368" i="4"/>
  <c r="N368" i="4"/>
  <c r="M368" i="4"/>
  <c r="H368" i="6" s="1"/>
  <c r="L368" i="4"/>
  <c r="I368" i="6" s="1"/>
  <c r="K368" i="4"/>
  <c r="J368" i="4"/>
  <c r="I368" i="4"/>
  <c r="O367" i="4"/>
  <c r="K367" i="6" s="1"/>
  <c r="N367" i="4"/>
  <c r="M367" i="4"/>
  <c r="H367" i="6" s="1"/>
  <c r="L367" i="4"/>
  <c r="I367" i="6" s="1"/>
  <c r="K367" i="4"/>
  <c r="G367" i="6" s="1"/>
  <c r="J367" i="4"/>
  <c r="I367" i="4"/>
  <c r="E367" i="6" s="1"/>
  <c r="O366" i="4"/>
  <c r="N366" i="4"/>
  <c r="M366" i="4"/>
  <c r="L366" i="4"/>
  <c r="K366" i="4"/>
  <c r="J366" i="4"/>
  <c r="I366" i="4"/>
  <c r="E366" i="6" s="1"/>
  <c r="O365" i="4"/>
  <c r="N365" i="4"/>
  <c r="M365" i="4"/>
  <c r="L365" i="4"/>
  <c r="K365" i="4"/>
  <c r="J365" i="4"/>
  <c r="F365" i="6" s="1"/>
  <c r="I365" i="4"/>
  <c r="E365" i="6" s="1"/>
  <c r="O364" i="4"/>
  <c r="K364" i="6" s="1"/>
  <c r="N364" i="4"/>
  <c r="J364" i="6" s="1"/>
  <c r="M364" i="4"/>
  <c r="H364" i="6" s="1"/>
  <c r="L364" i="4"/>
  <c r="K364" i="4"/>
  <c r="G364" i="6" s="1"/>
  <c r="J364" i="4"/>
  <c r="F364" i="6" s="1"/>
  <c r="I364" i="4"/>
  <c r="E364" i="6" s="1"/>
  <c r="O363" i="4"/>
  <c r="N363" i="4"/>
  <c r="M363" i="4"/>
  <c r="H363" i="6" s="1"/>
  <c r="L363" i="4"/>
  <c r="K363" i="4"/>
  <c r="G363" i="6" s="1"/>
  <c r="J363" i="4"/>
  <c r="I363" i="4"/>
  <c r="E363" i="6" s="1"/>
  <c r="O362" i="4"/>
  <c r="N362" i="4"/>
  <c r="M362" i="4"/>
  <c r="L362" i="4"/>
  <c r="K362" i="4"/>
  <c r="J362" i="4"/>
  <c r="I362" i="4"/>
  <c r="O361" i="4"/>
  <c r="K361" i="6" s="1"/>
  <c r="N361" i="4"/>
  <c r="M361" i="4"/>
  <c r="L361" i="4"/>
  <c r="K361" i="4"/>
  <c r="J361" i="4"/>
  <c r="F361" i="6" s="1"/>
  <c r="I361" i="4"/>
  <c r="E361" i="6" s="1"/>
  <c r="O360" i="4"/>
  <c r="N360" i="4"/>
  <c r="M360" i="4"/>
  <c r="H360" i="6" s="1"/>
  <c r="L360" i="4"/>
  <c r="I360" i="6" s="1"/>
  <c r="K360" i="4"/>
  <c r="J360" i="4"/>
  <c r="I360" i="4"/>
  <c r="O359" i="4"/>
  <c r="K359" i="6" s="1"/>
  <c r="N359" i="4"/>
  <c r="M359" i="4"/>
  <c r="H359" i="6" s="1"/>
  <c r="L359" i="4"/>
  <c r="I359" i="6" s="1"/>
  <c r="K359" i="4"/>
  <c r="G359" i="6" s="1"/>
  <c r="J359" i="4"/>
  <c r="I359" i="4"/>
  <c r="E359" i="6" s="1"/>
  <c r="O358" i="4"/>
  <c r="N358" i="4"/>
  <c r="M358" i="4"/>
  <c r="L358" i="4"/>
  <c r="K358" i="4"/>
  <c r="J358" i="4"/>
  <c r="I358" i="4"/>
  <c r="E358" i="6" s="1"/>
  <c r="O357" i="4"/>
  <c r="N357" i="4"/>
  <c r="M357" i="4"/>
  <c r="L357" i="4"/>
  <c r="K357" i="4"/>
  <c r="J357" i="4"/>
  <c r="F357" i="6" s="1"/>
  <c r="I357" i="4"/>
  <c r="E357" i="6" s="1"/>
  <c r="O356" i="4"/>
  <c r="K356" i="6" s="1"/>
  <c r="N356" i="4"/>
  <c r="J356" i="6" s="1"/>
  <c r="M356" i="4"/>
  <c r="H356" i="6" s="1"/>
  <c r="L356" i="4"/>
  <c r="K356" i="4"/>
  <c r="G356" i="6" s="1"/>
  <c r="J356" i="4"/>
  <c r="F356" i="6" s="1"/>
  <c r="I356" i="4"/>
  <c r="E356" i="6" s="1"/>
  <c r="O355" i="4"/>
  <c r="N355" i="4"/>
  <c r="M355" i="4"/>
  <c r="H355" i="6" s="1"/>
  <c r="L355" i="4"/>
  <c r="K355" i="4"/>
  <c r="G355" i="6" s="1"/>
  <c r="J355" i="4"/>
  <c r="I355" i="4"/>
  <c r="E355" i="6" s="1"/>
  <c r="O354" i="4"/>
  <c r="N354" i="4"/>
  <c r="M354" i="4"/>
  <c r="L354" i="4"/>
  <c r="K354" i="4"/>
  <c r="J354" i="4"/>
  <c r="I354" i="4"/>
  <c r="O353" i="4"/>
  <c r="K353" i="6" s="1"/>
  <c r="N353" i="4"/>
  <c r="J353" i="6" s="1"/>
  <c r="B353" i="8" s="1"/>
  <c r="M353" i="4"/>
  <c r="L353" i="4"/>
  <c r="K353" i="4"/>
  <c r="J353" i="4"/>
  <c r="F353" i="6" s="1"/>
  <c r="I353" i="4"/>
  <c r="E353" i="6" s="1"/>
  <c r="O352" i="4"/>
  <c r="N352" i="4"/>
  <c r="M352" i="4"/>
  <c r="H352" i="6" s="1"/>
  <c r="L352" i="4"/>
  <c r="I352" i="6" s="1"/>
  <c r="K352" i="4"/>
  <c r="J352" i="4"/>
  <c r="I352" i="4"/>
  <c r="O351" i="4"/>
  <c r="K351" i="6" s="1"/>
  <c r="N351" i="4"/>
  <c r="M351" i="4"/>
  <c r="H351" i="6" s="1"/>
  <c r="L351" i="4"/>
  <c r="I351" i="6" s="1"/>
  <c r="K351" i="4"/>
  <c r="G351" i="6" s="1"/>
  <c r="J351" i="4"/>
  <c r="I351" i="4"/>
  <c r="E351" i="6" s="1"/>
  <c r="O350" i="4"/>
  <c r="N350" i="4"/>
  <c r="M350" i="4"/>
  <c r="L350" i="4"/>
  <c r="K350" i="4"/>
  <c r="J350" i="4"/>
  <c r="I350" i="4"/>
  <c r="E350" i="6" s="1"/>
  <c r="O349" i="4"/>
  <c r="N349" i="4"/>
  <c r="J349" i="6" s="1"/>
  <c r="M349" i="4"/>
  <c r="L349" i="4"/>
  <c r="K349" i="4"/>
  <c r="J349" i="4"/>
  <c r="F349" i="6" s="1"/>
  <c r="I349" i="4"/>
  <c r="E349" i="6" s="1"/>
  <c r="O348" i="4"/>
  <c r="K348" i="6" s="1"/>
  <c r="N348" i="4"/>
  <c r="J348" i="6" s="1"/>
  <c r="M348" i="4"/>
  <c r="H348" i="6" s="1"/>
  <c r="L348" i="4"/>
  <c r="K348" i="4"/>
  <c r="G348" i="6" s="1"/>
  <c r="J348" i="4"/>
  <c r="F348" i="6" s="1"/>
  <c r="I348" i="4"/>
  <c r="E348" i="6" s="1"/>
  <c r="O347" i="4"/>
  <c r="N347" i="4"/>
  <c r="M347" i="4"/>
  <c r="H347" i="6" s="1"/>
  <c r="L347" i="4"/>
  <c r="K347" i="4"/>
  <c r="G347" i="6" s="1"/>
  <c r="J347" i="4"/>
  <c r="F347" i="6" s="1"/>
  <c r="I347" i="4"/>
  <c r="E347" i="6" s="1"/>
  <c r="O346" i="4"/>
  <c r="N346" i="4"/>
  <c r="M346" i="4"/>
  <c r="L346" i="4"/>
  <c r="K346" i="4"/>
  <c r="J346" i="4"/>
  <c r="I346" i="4"/>
  <c r="O345" i="4"/>
  <c r="K345" i="6" s="1"/>
  <c r="N345" i="4"/>
  <c r="J345" i="6" s="1"/>
  <c r="B345" i="8" s="1"/>
  <c r="M345" i="4"/>
  <c r="L345" i="4"/>
  <c r="K345" i="4"/>
  <c r="J345" i="4"/>
  <c r="F345" i="6" s="1"/>
  <c r="I345" i="4"/>
  <c r="E345" i="6" s="1"/>
  <c r="O344" i="4"/>
  <c r="N344" i="4"/>
  <c r="M344" i="4"/>
  <c r="H344" i="6" s="1"/>
  <c r="L344" i="4"/>
  <c r="I344" i="6" s="1"/>
  <c r="K344" i="4"/>
  <c r="J344" i="4"/>
  <c r="I344" i="4"/>
  <c r="O343" i="4"/>
  <c r="K343" i="6" s="1"/>
  <c r="N343" i="4"/>
  <c r="M343" i="4"/>
  <c r="H343" i="6" s="1"/>
  <c r="L343" i="4"/>
  <c r="I343" i="6" s="1"/>
  <c r="K343" i="4"/>
  <c r="G343" i="6" s="1"/>
  <c r="J343" i="4"/>
  <c r="I343" i="4"/>
  <c r="O342" i="4"/>
  <c r="N342" i="4"/>
  <c r="M342" i="4"/>
  <c r="L342" i="4"/>
  <c r="K342" i="4"/>
  <c r="J342" i="4"/>
  <c r="I342" i="4"/>
  <c r="O341" i="4"/>
  <c r="N341" i="4"/>
  <c r="M341" i="4"/>
  <c r="L341" i="4"/>
  <c r="I341" i="6" s="1"/>
  <c r="K341" i="4"/>
  <c r="J341" i="4"/>
  <c r="I341" i="4"/>
  <c r="O340" i="4"/>
  <c r="K340" i="6" s="1"/>
  <c r="N340" i="4"/>
  <c r="J340" i="6" s="1"/>
  <c r="M340" i="4"/>
  <c r="H340" i="6" s="1"/>
  <c r="L340" i="4"/>
  <c r="K340" i="4"/>
  <c r="G340" i="6" s="1"/>
  <c r="J340" i="4"/>
  <c r="F340" i="6" s="1"/>
  <c r="I340" i="4"/>
  <c r="E340" i="6" s="1"/>
  <c r="O339" i="4"/>
  <c r="N339" i="4"/>
  <c r="M339" i="4"/>
  <c r="H339" i="6" s="1"/>
  <c r="L339" i="4"/>
  <c r="K339" i="4"/>
  <c r="G339" i="6" s="1"/>
  <c r="J339" i="4"/>
  <c r="F339" i="6" s="1"/>
  <c r="I339" i="4"/>
  <c r="E339" i="6" s="1"/>
  <c r="O338" i="4"/>
  <c r="N338" i="4"/>
  <c r="M338" i="4"/>
  <c r="L338" i="4"/>
  <c r="K338" i="4"/>
  <c r="J338" i="4"/>
  <c r="I338" i="4"/>
  <c r="O337" i="4"/>
  <c r="N337" i="4"/>
  <c r="M337" i="4"/>
  <c r="L337" i="4"/>
  <c r="I337" i="6" s="1"/>
  <c r="K337" i="4"/>
  <c r="J337" i="4"/>
  <c r="I337" i="4"/>
  <c r="O336" i="4"/>
  <c r="N336" i="4"/>
  <c r="M336" i="4"/>
  <c r="L336" i="4"/>
  <c r="K336" i="4"/>
  <c r="J336" i="4"/>
  <c r="I336" i="4"/>
  <c r="O335" i="4"/>
  <c r="K335" i="6" s="1"/>
  <c r="N335" i="4"/>
  <c r="M335" i="4"/>
  <c r="H335" i="6" s="1"/>
  <c r="L335" i="4"/>
  <c r="I335" i="6" s="1"/>
  <c r="K335" i="4"/>
  <c r="G335" i="6" s="1"/>
  <c r="J335" i="4"/>
  <c r="I335" i="4"/>
  <c r="O334" i="4"/>
  <c r="K334" i="6" s="1"/>
  <c r="N334" i="4"/>
  <c r="J334" i="6" s="1"/>
  <c r="M334" i="4"/>
  <c r="H334" i="6" s="1"/>
  <c r="L334" i="4"/>
  <c r="K334" i="4"/>
  <c r="J334" i="4"/>
  <c r="I334" i="4"/>
  <c r="O333" i="4"/>
  <c r="N333" i="4"/>
  <c r="J333" i="6" s="1"/>
  <c r="M333" i="4"/>
  <c r="L333" i="4"/>
  <c r="I333" i="6" s="1"/>
  <c r="K333" i="4"/>
  <c r="J333" i="4"/>
  <c r="I333" i="4"/>
  <c r="E333" i="6" s="1"/>
  <c r="O332" i="4"/>
  <c r="K332" i="6" s="1"/>
  <c r="N332" i="4"/>
  <c r="J332" i="6" s="1"/>
  <c r="M332" i="4"/>
  <c r="H332" i="6" s="1"/>
  <c r="L332" i="4"/>
  <c r="K332" i="4"/>
  <c r="G332" i="6" s="1"/>
  <c r="J332" i="4"/>
  <c r="F332" i="6" s="1"/>
  <c r="I332" i="4"/>
  <c r="E332" i="6" s="1"/>
  <c r="O331" i="4"/>
  <c r="N331" i="4"/>
  <c r="M331" i="4"/>
  <c r="H331" i="6" s="1"/>
  <c r="L331" i="4"/>
  <c r="K331" i="4"/>
  <c r="G331" i="6" s="1"/>
  <c r="J331" i="4"/>
  <c r="F331" i="6" s="1"/>
  <c r="I331" i="4"/>
  <c r="E331" i="6" s="1"/>
  <c r="O330" i="4"/>
  <c r="N330" i="4"/>
  <c r="J330" i="6" s="1"/>
  <c r="M330" i="4"/>
  <c r="L330" i="4"/>
  <c r="K330" i="4"/>
  <c r="G330" i="6" s="1"/>
  <c r="J330" i="4"/>
  <c r="I330" i="4"/>
  <c r="O329" i="4"/>
  <c r="K329" i="6" s="1"/>
  <c r="N329" i="4"/>
  <c r="J329" i="6" s="1"/>
  <c r="B329" i="8" s="1"/>
  <c r="M329" i="4"/>
  <c r="L329" i="4"/>
  <c r="I329" i="6" s="1"/>
  <c r="K329" i="4"/>
  <c r="J329" i="4"/>
  <c r="F329" i="6" s="1"/>
  <c r="I329" i="4"/>
  <c r="E329" i="6" s="1"/>
  <c r="O328" i="4"/>
  <c r="N328" i="4"/>
  <c r="M328" i="4"/>
  <c r="L328" i="4"/>
  <c r="K328" i="4"/>
  <c r="J328" i="4"/>
  <c r="I328" i="4"/>
  <c r="O327" i="4"/>
  <c r="K327" i="6" s="1"/>
  <c r="N327" i="4"/>
  <c r="M327" i="4"/>
  <c r="H327" i="6" s="1"/>
  <c r="L327" i="4"/>
  <c r="I327" i="6" s="1"/>
  <c r="K327" i="4"/>
  <c r="G327" i="6" s="1"/>
  <c r="J327" i="4"/>
  <c r="I327" i="4"/>
  <c r="O326" i="4"/>
  <c r="K326" i="6" s="1"/>
  <c r="N326" i="4"/>
  <c r="M326" i="4"/>
  <c r="H326" i="6" s="1"/>
  <c r="L326" i="4"/>
  <c r="K326" i="4"/>
  <c r="J326" i="4"/>
  <c r="F326" i="6" s="1"/>
  <c r="I326" i="4"/>
  <c r="E326" i="6" s="1"/>
  <c r="O325" i="4"/>
  <c r="N325" i="4"/>
  <c r="J325" i="6" s="1"/>
  <c r="M325" i="4"/>
  <c r="L325" i="4"/>
  <c r="K325" i="4"/>
  <c r="J325" i="4"/>
  <c r="F325" i="6" s="1"/>
  <c r="I325" i="4"/>
  <c r="O324" i="4"/>
  <c r="K324" i="6" s="1"/>
  <c r="N324" i="4"/>
  <c r="J324" i="6" s="1"/>
  <c r="M324" i="4"/>
  <c r="H324" i="6" s="1"/>
  <c r="L324" i="4"/>
  <c r="K324" i="4"/>
  <c r="G324" i="6" s="1"/>
  <c r="J324" i="4"/>
  <c r="F324" i="6" s="1"/>
  <c r="I324" i="4"/>
  <c r="E324" i="6" s="1"/>
  <c r="O323" i="4"/>
  <c r="N323" i="4"/>
  <c r="M323" i="4"/>
  <c r="H323" i="6" s="1"/>
  <c r="L323" i="4"/>
  <c r="K323" i="4"/>
  <c r="G323" i="6" s="1"/>
  <c r="J323" i="4"/>
  <c r="F323" i="6" s="1"/>
  <c r="I323" i="4"/>
  <c r="E323" i="6" s="1"/>
  <c r="O322" i="4"/>
  <c r="N322" i="4"/>
  <c r="M322" i="4"/>
  <c r="L322" i="4"/>
  <c r="K322" i="4"/>
  <c r="G322" i="6" s="1"/>
  <c r="J322" i="4"/>
  <c r="F322" i="6" s="1"/>
  <c r="I322" i="4"/>
  <c r="O321" i="4"/>
  <c r="N321" i="4"/>
  <c r="J321" i="6" s="1"/>
  <c r="M321" i="4"/>
  <c r="L321" i="4"/>
  <c r="K321" i="4"/>
  <c r="J321" i="4"/>
  <c r="F321" i="6" s="1"/>
  <c r="I321" i="4"/>
  <c r="O320" i="4"/>
  <c r="N320" i="4"/>
  <c r="J320" i="6" s="1"/>
  <c r="M320" i="4"/>
  <c r="L320" i="4"/>
  <c r="I320" i="6" s="1"/>
  <c r="K320" i="4"/>
  <c r="J320" i="4"/>
  <c r="I320" i="4"/>
  <c r="O319" i="4"/>
  <c r="K319" i="6" s="1"/>
  <c r="N319" i="4"/>
  <c r="M319" i="4"/>
  <c r="H319" i="6" s="1"/>
  <c r="L319" i="4"/>
  <c r="I319" i="6" s="1"/>
  <c r="K319" i="4"/>
  <c r="G319" i="6" s="1"/>
  <c r="J319" i="4"/>
  <c r="I319" i="4"/>
  <c r="O318" i="4"/>
  <c r="N318" i="4"/>
  <c r="M318" i="4"/>
  <c r="L318" i="4"/>
  <c r="K318" i="4"/>
  <c r="J318" i="4"/>
  <c r="I318" i="4"/>
  <c r="E318" i="6" s="1"/>
  <c r="O317" i="4"/>
  <c r="N317" i="4"/>
  <c r="J317" i="6" s="1"/>
  <c r="M317" i="4"/>
  <c r="L317" i="4"/>
  <c r="K317" i="4"/>
  <c r="J317" i="4"/>
  <c r="F317" i="6" s="1"/>
  <c r="I317" i="4"/>
  <c r="E317" i="6" s="1"/>
  <c r="O316" i="4"/>
  <c r="K316" i="6" s="1"/>
  <c r="N316" i="4"/>
  <c r="J316" i="6" s="1"/>
  <c r="M316" i="4"/>
  <c r="H316" i="6" s="1"/>
  <c r="L316" i="4"/>
  <c r="K316" i="4"/>
  <c r="G316" i="6" s="1"/>
  <c r="J316" i="4"/>
  <c r="F316" i="6" s="1"/>
  <c r="I316" i="4"/>
  <c r="E316" i="6" s="1"/>
  <c r="O315" i="4"/>
  <c r="N315" i="4"/>
  <c r="M315" i="4"/>
  <c r="H315" i="6" s="1"/>
  <c r="L315" i="4"/>
  <c r="I315" i="6" s="1"/>
  <c r="K315" i="4"/>
  <c r="G315" i="6" s="1"/>
  <c r="J315" i="4"/>
  <c r="F315" i="6" s="1"/>
  <c r="I315" i="4"/>
  <c r="E315" i="6" s="1"/>
  <c r="O314" i="4"/>
  <c r="N314" i="4"/>
  <c r="M314" i="4"/>
  <c r="L314" i="4"/>
  <c r="K314" i="4"/>
  <c r="J314" i="4"/>
  <c r="I314" i="4"/>
  <c r="O313" i="4"/>
  <c r="K313" i="6" s="1"/>
  <c r="N313" i="4"/>
  <c r="J313" i="6" s="1"/>
  <c r="B313" i="8" s="1"/>
  <c r="M313" i="4"/>
  <c r="L313" i="4"/>
  <c r="K313" i="4"/>
  <c r="J313" i="4"/>
  <c r="F313" i="6" s="1"/>
  <c r="I313" i="4"/>
  <c r="E313" i="6" s="1"/>
  <c r="O312" i="4"/>
  <c r="N312" i="4"/>
  <c r="J312" i="6" s="1"/>
  <c r="M312" i="4"/>
  <c r="H312" i="6" s="1"/>
  <c r="L312" i="4"/>
  <c r="I312" i="6" s="1"/>
  <c r="K312" i="4"/>
  <c r="J312" i="4"/>
  <c r="I312" i="4"/>
  <c r="O311" i="4"/>
  <c r="K311" i="6" s="1"/>
  <c r="N311" i="4"/>
  <c r="M311" i="4"/>
  <c r="H311" i="6" s="1"/>
  <c r="L311" i="4"/>
  <c r="I311" i="6" s="1"/>
  <c r="K311" i="4"/>
  <c r="G311" i="6" s="1"/>
  <c r="J311" i="4"/>
  <c r="I311" i="4"/>
  <c r="O310" i="4"/>
  <c r="N310" i="4"/>
  <c r="M310" i="4"/>
  <c r="L310" i="4"/>
  <c r="K310" i="4"/>
  <c r="J310" i="4"/>
  <c r="I310" i="4"/>
  <c r="E310" i="6" s="1"/>
  <c r="O309" i="4"/>
  <c r="N309" i="4"/>
  <c r="J309" i="6" s="1"/>
  <c r="M309" i="4"/>
  <c r="L309" i="4"/>
  <c r="K309" i="4"/>
  <c r="J309" i="4"/>
  <c r="F309" i="6" s="1"/>
  <c r="I309" i="4"/>
  <c r="E309" i="6" s="1"/>
  <c r="O308" i="4"/>
  <c r="K308" i="6" s="1"/>
  <c r="N308" i="4"/>
  <c r="J308" i="6" s="1"/>
  <c r="M308" i="4"/>
  <c r="H308" i="6" s="1"/>
  <c r="L308" i="4"/>
  <c r="K308" i="4"/>
  <c r="G308" i="6" s="1"/>
  <c r="J308" i="4"/>
  <c r="F308" i="6" s="1"/>
  <c r="I308" i="4"/>
  <c r="E308" i="6" s="1"/>
  <c r="O307" i="4"/>
  <c r="N307" i="4"/>
  <c r="M307" i="4"/>
  <c r="H307" i="6" s="1"/>
  <c r="L307" i="4"/>
  <c r="I307" i="6" s="1"/>
  <c r="K307" i="4"/>
  <c r="G307" i="6" s="1"/>
  <c r="J307" i="4"/>
  <c r="F307" i="6" s="1"/>
  <c r="I307" i="4"/>
  <c r="E307" i="6" s="1"/>
  <c r="O306" i="4"/>
  <c r="N306" i="4"/>
  <c r="J306" i="6" s="1"/>
  <c r="M306" i="4"/>
  <c r="H306" i="6" s="1"/>
  <c r="L306" i="4"/>
  <c r="K306" i="4"/>
  <c r="G306" i="6" s="1"/>
  <c r="J306" i="4"/>
  <c r="F306" i="6" s="1"/>
  <c r="I306" i="4"/>
  <c r="O305" i="4"/>
  <c r="K305" i="6" s="1"/>
  <c r="N305" i="4"/>
  <c r="J305" i="6" s="1"/>
  <c r="B305" i="8" s="1"/>
  <c r="M305" i="4"/>
  <c r="L305" i="4"/>
  <c r="I305" i="6" s="1"/>
  <c r="K305" i="4"/>
  <c r="G305" i="6" s="1"/>
  <c r="J305" i="4"/>
  <c r="I305" i="4"/>
  <c r="E305" i="6" s="1"/>
  <c r="O304" i="4"/>
  <c r="N304" i="4"/>
  <c r="M304" i="4"/>
  <c r="L304" i="4"/>
  <c r="K304" i="4"/>
  <c r="J304" i="4"/>
  <c r="I304" i="4"/>
  <c r="O303" i="4"/>
  <c r="K303" i="6" s="1"/>
  <c r="N303" i="4"/>
  <c r="M303" i="4"/>
  <c r="H303" i="6" s="1"/>
  <c r="L303" i="4"/>
  <c r="I303" i="6" s="1"/>
  <c r="K303" i="4"/>
  <c r="G303" i="6" s="1"/>
  <c r="J303" i="4"/>
  <c r="I303" i="4"/>
  <c r="O302" i="4"/>
  <c r="N302" i="4"/>
  <c r="M302" i="4"/>
  <c r="L302" i="4"/>
  <c r="K302" i="4"/>
  <c r="J302" i="4"/>
  <c r="I302" i="4"/>
  <c r="O301" i="4"/>
  <c r="N301" i="4"/>
  <c r="M301" i="4"/>
  <c r="L301" i="4"/>
  <c r="I301" i="6" s="1"/>
  <c r="K301" i="4"/>
  <c r="J301" i="4"/>
  <c r="I301" i="4"/>
  <c r="E301" i="6" s="1"/>
  <c r="O300" i="4"/>
  <c r="K300" i="6" s="1"/>
  <c r="N300" i="4"/>
  <c r="J300" i="6" s="1"/>
  <c r="M300" i="4"/>
  <c r="H300" i="6" s="1"/>
  <c r="L300" i="4"/>
  <c r="K300" i="4"/>
  <c r="G300" i="6" s="1"/>
  <c r="J300" i="4"/>
  <c r="F300" i="6" s="1"/>
  <c r="I300" i="4"/>
  <c r="E300" i="6" s="1"/>
  <c r="O299" i="4"/>
  <c r="N299" i="4"/>
  <c r="M299" i="4"/>
  <c r="H299" i="6" s="1"/>
  <c r="L299" i="4"/>
  <c r="I299" i="6" s="1"/>
  <c r="K299" i="4"/>
  <c r="G299" i="6" s="1"/>
  <c r="J299" i="4"/>
  <c r="F299" i="6" s="1"/>
  <c r="I299" i="4"/>
  <c r="E299" i="6" s="1"/>
  <c r="O298" i="4"/>
  <c r="N298" i="4"/>
  <c r="M298" i="4"/>
  <c r="L298" i="4"/>
  <c r="K298" i="4"/>
  <c r="J298" i="4"/>
  <c r="I298" i="4"/>
  <c r="O297" i="4"/>
  <c r="N297" i="4"/>
  <c r="J297" i="6" s="1"/>
  <c r="M297" i="4"/>
  <c r="L297" i="4"/>
  <c r="I297" i="6" s="1"/>
  <c r="K297" i="4"/>
  <c r="J297" i="4"/>
  <c r="F297" i="6" s="1"/>
  <c r="I297" i="4"/>
  <c r="E297" i="6" s="1"/>
  <c r="O296" i="4"/>
  <c r="N296" i="4"/>
  <c r="J296" i="6" s="1"/>
  <c r="M296" i="4"/>
  <c r="H296" i="6" s="1"/>
  <c r="L296" i="4"/>
  <c r="I296" i="6" s="1"/>
  <c r="K296" i="4"/>
  <c r="J296" i="4"/>
  <c r="I296" i="4"/>
  <c r="O295" i="4"/>
  <c r="K295" i="6" s="1"/>
  <c r="N295" i="4"/>
  <c r="M295" i="4"/>
  <c r="H295" i="6" s="1"/>
  <c r="L295" i="4"/>
  <c r="I295" i="6" s="1"/>
  <c r="K295" i="4"/>
  <c r="G295" i="6" s="1"/>
  <c r="J295" i="4"/>
  <c r="I295" i="4"/>
  <c r="O294" i="4"/>
  <c r="N294" i="4"/>
  <c r="J294" i="6" s="1"/>
  <c r="M294" i="4"/>
  <c r="H294" i="6" s="1"/>
  <c r="L294" i="4"/>
  <c r="K294" i="4"/>
  <c r="J294" i="4"/>
  <c r="F294" i="6" s="1"/>
  <c r="I294" i="4"/>
  <c r="O293" i="4"/>
  <c r="K293" i="6" s="1"/>
  <c r="N293" i="4"/>
  <c r="M293" i="4"/>
  <c r="L293" i="4"/>
  <c r="K293" i="4"/>
  <c r="J293" i="4"/>
  <c r="I293" i="4"/>
  <c r="O292" i="4"/>
  <c r="K292" i="6" s="1"/>
  <c r="N292" i="4"/>
  <c r="J292" i="6" s="1"/>
  <c r="M292" i="4"/>
  <c r="H292" i="6" s="1"/>
  <c r="L292" i="4"/>
  <c r="K292" i="4"/>
  <c r="G292" i="6" s="1"/>
  <c r="J292" i="4"/>
  <c r="F292" i="6" s="1"/>
  <c r="I292" i="4"/>
  <c r="E292" i="6" s="1"/>
  <c r="O291" i="4"/>
  <c r="N291" i="4"/>
  <c r="M291" i="4"/>
  <c r="H291" i="6" s="1"/>
  <c r="L291" i="4"/>
  <c r="I291" i="6" s="1"/>
  <c r="K291" i="4"/>
  <c r="G291" i="6" s="1"/>
  <c r="J291" i="4"/>
  <c r="F291" i="6" s="1"/>
  <c r="I291" i="4"/>
  <c r="E291" i="6" s="1"/>
  <c r="O290" i="4"/>
  <c r="N290" i="4"/>
  <c r="J290" i="6" s="1"/>
  <c r="M290" i="4"/>
  <c r="H290" i="6" s="1"/>
  <c r="L290" i="4"/>
  <c r="K290" i="4"/>
  <c r="G290" i="6" s="1"/>
  <c r="J290" i="4"/>
  <c r="F290" i="6" s="1"/>
  <c r="I290" i="4"/>
  <c r="O289" i="4"/>
  <c r="K289" i="6" s="1"/>
  <c r="N289" i="4"/>
  <c r="J289" i="6" s="1"/>
  <c r="B289" i="8" s="1"/>
  <c r="M289" i="4"/>
  <c r="L289" i="4"/>
  <c r="I289" i="6" s="1"/>
  <c r="K289" i="4"/>
  <c r="G289" i="6" s="1"/>
  <c r="J289" i="4"/>
  <c r="I289" i="4"/>
  <c r="E289" i="6" s="1"/>
  <c r="O288" i="4"/>
  <c r="N288" i="4"/>
  <c r="M288" i="4"/>
  <c r="L288" i="4"/>
  <c r="I288" i="6" s="1"/>
  <c r="K288" i="4"/>
  <c r="J288" i="4"/>
  <c r="I288" i="4"/>
  <c r="O287" i="4"/>
  <c r="K287" i="6" s="1"/>
  <c r="N287" i="4"/>
  <c r="M287" i="4"/>
  <c r="H287" i="6" s="1"/>
  <c r="L287" i="4"/>
  <c r="I287" i="6" s="1"/>
  <c r="K287" i="4"/>
  <c r="G287" i="6" s="1"/>
  <c r="J287" i="4"/>
  <c r="I287" i="4"/>
  <c r="O286" i="4"/>
  <c r="N286" i="4"/>
  <c r="M286" i="4"/>
  <c r="H286" i="6" s="1"/>
  <c r="L286" i="4"/>
  <c r="K286" i="4"/>
  <c r="J286" i="4"/>
  <c r="I286" i="4"/>
  <c r="O285" i="4"/>
  <c r="N285" i="4"/>
  <c r="M285" i="4"/>
  <c r="L285" i="4"/>
  <c r="I285" i="6" s="1"/>
  <c r="K285" i="4"/>
  <c r="J285" i="4"/>
  <c r="I285" i="4"/>
  <c r="O284" i="4"/>
  <c r="K284" i="6" s="1"/>
  <c r="N284" i="4"/>
  <c r="J284" i="6" s="1"/>
  <c r="M284" i="4"/>
  <c r="H284" i="6" s="1"/>
  <c r="L284" i="4"/>
  <c r="K284" i="4"/>
  <c r="G284" i="6" s="1"/>
  <c r="J284" i="4"/>
  <c r="F284" i="6" s="1"/>
  <c r="I284" i="4"/>
  <c r="E284" i="6" s="1"/>
  <c r="O283" i="4"/>
  <c r="N283" i="4"/>
  <c r="M283" i="4"/>
  <c r="H283" i="6" s="1"/>
  <c r="L283" i="4"/>
  <c r="I283" i="6" s="1"/>
  <c r="K283" i="4"/>
  <c r="G283" i="6" s="1"/>
  <c r="J283" i="4"/>
  <c r="F283" i="6" s="1"/>
  <c r="I283" i="4"/>
  <c r="E283" i="6" s="1"/>
  <c r="O282" i="4"/>
  <c r="N282" i="4"/>
  <c r="M282" i="4"/>
  <c r="L282" i="4"/>
  <c r="K282" i="4"/>
  <c r="J282" i="4"/>
  <c r="I282" i="4"/>
  <c r="O281" i="4"/>
  <c r="N281" i="4"/>
  <c r="J281" i="6" s="1"/>
  <c r="M281" i="4"/>
  <c r="L281" i="4"/>
  <c r="K281" i="4"/>
  <c r="J281" i="4"/>
  <c r="F281" i="6" s="1"/>
  <c r="I281" i="4"/>
  <c r="E281" i="6" s="1"/>
  <c r="O280" i="4"/>
  <c r="N280" i="4"/>
  <c r="J280" i="6" s="1"/>
  <c r="M280" i="4"/>
  <c r="H280" i="6" s="1"/>
  <c r="L280" i="4"/>
  <c r="I280" i="6" s="1"/>
  <c r="K280" i="4"/>
  <c r="J280" i="4"/>
  <c r="F280" i="6" s="1"/>
  <c r="I280" i="4"/>
  <c r="O279" i="4"/>
  <c r="K279" i="6" s="1"/>
  <c r="N279" i="4"/>
  <c r="M279" i="4"/>
  <c r="H279" i="6" s="1"/>
  <c r="L279" i="4"/>
  <c r="I279" i="6" s="1"/>
  <c r="K279" i="4"/>
  <c r="G279" i="6" s="1"/>
  <c r="J279" i="4"/>
  <c r="I279" i="4"/>
  <c r="O278" i="4"/>
  <c r="N278" i="4"/>
  <c r="J278" i="6" s="1"/>
  <c r="M278" i="4"/>
  <c r="H278" i="6" s="1"/>
  <c r="L278" i="4"/>
  <c r="K278" i="4"/>
  <c r="J278" i="4"/>
  <c r="F278" i="6" s="1"/>
  <c r="I278" i="4"/>
  <c r="E278" i="6" s="1"/>
  <c r="O277" i="4"/>
  <c r="K277" i="6" s="1"/>
  <c r="N277" i="4"/>
  <c r="M277" i="4"/>
  <c r="L277" i="4"/>
  <c r="K277" i="4"/>
  <c r="J277" i="4"/>
  <c r="F277" i="6" s="1"/>
  <c r="I277" i="4"/>
  <c r="O276" i="4"/>
  <c r="K276" i="6" s="1"/>
  <c r="N276" i="4"/>
  <c r="J276" i="6" s="1"/>
  <c r="M276" i="4"/>
  <c r="H276" i="6" s="1"/>
  <c r="L276" i="4"/>
  <c r="K276" i="4"/>
  <c r="G276" i="6" s="1"/>
  <c r="J276" i="4"/>
  <c r="F276" i="6" s="1"/>
  <c r="I276" i="4"/>
  <c r="E276" i="6" s="1"/>
  <c r="O275" i="4"/>
  <c r="N275" i="4"/>
  <c r="M275" i="4"/>
  <c r="H275" i="6" s="1"/>
  <c r="L275" i="4"/>
  <c r="I275" i="6" s="1"/>
  <c r="K275" i="4"/>
  <c r="G275" i="6" s="1"/>
  <c r="J275" i="4"/>
  <c r="F275" i="6" s="1"/>
  <c r="I275" i="4"/>
  <c r="E275" i="6" s="1"/>
  <c r="O274" i="4"/>
  <c r="N274" i="4"/>
  <c r="M274" i="4"/>
  <c r="L274" i="4"/>
  <c r="K274" i="4"/>
  <c r="G274" i="6" s="1"/>
  <c r="J274" i="4"/>
  <c r="I274" i="4"/>
  <c r="O273" i="4"/>
  <c r="N273" i="4"/>
  <c r="M273" i="4"/>
  <c r="L273" i="4"/>
  <c r="K273" i="4"/>
  <c r="G273" i="6" s="1"/>
  <c r="J273" i="4"/>
  <c r="I273" i="4"/>
  <c r="O272" i="4"/>
  <c r="N272" i="4"/>
  <c r="J272" i="6" s="1"/>
  <c r="M272" i="4"/>
  <c r="H272" i="6" s="1"/>
  <c r="L272" i="4"/>
  <c r="I272" i="6" s="1"/>
  <c r="K272" i="4"/>
  <c r="J272" i="4"/>
  <c r="F272" i="6" s="1"/>
  <c r="I272" i="4"/>
  <c r="O271" i="4"/>
  <c r="N271" i="4"/>
  <c r="J271" i="6" s="1"/>
  <c r="M271" i="4"/>
  <c r="H271" i="6" s="1"/>
  <c r="L271" i="4"/>
  <c r="I271" i="6" s="1"/>
  <c r="K271" i="4"/>
  <c r="G271" i="6" s="1"/>
  <c r="J271" i="4"/>
  <c r="I271" i="4"/>
  <c r="O270" i="4"/>
  <c r="N270" i="4"/>
  <c r="J270" i="6" s="1"/>
  <c r="M270" i="4"/>
  <c r="L270" i="4"/>
  <c r="K270" i="4"/>
  <c r="J270" i="4"/>
  <c r="F270" i="6" s="1"/>
  <c r="I270" i="4"/>
  <c r="O269" i="4"/>
  <c r="N269" i="4"/>
  <c r="M269" i="4"/>
  <c r="L269" i="4"/>
  <c r="I269" i="6" s="1"/>
  <c r="K269" i="4"/>
  <c r="G269" i="6" s="1"/>
  <c r="J269" i="4"/>
  <c r="F269" i="6" s="1"/>
  <c r="I269" i="4"/>
  <c r="O268" i="4"/>
  <c r="K268" i="6" s="1"/>
  <c r="N268" i="4"/>
  <c r="J268" i="6" s="1"/>
  <c r="M268" i="4"/>
  <c r="H268" i="6" s="1"/>
  <c r="L268" i="4"/>
  <c r="K268" i="4"/>
  <c r="G268" i="6" s="1"/>
  <c r="J268" i="4"/>
  <c r="F268" i="6" s="1"/>
  <c r="I268" i="4"/>
  <c r="E268" i="6" s="1"/>
  <c r="O267" i="4"/>
  <c r="N267" i="4"/>
  <c r="M267" i="4"/>
  <c r="H267" i="6" s="1"/>
  <c r="L267" i="4"/>
  <c r="I267" i="6" s="1"/>
  <c r="K267" i="4"/>
  <c r="G267" i="6" s="1"/>
  <c r="J267" i="4"/>
  <c r="F267" i="6" s="1"/>
  <c r="I267" i="4"/>
  <c r="E267" i="6" s="1"/>
  <c r="O266" i="4"/>
  <c r="N266" i="4"/>
  <c r="J266" i="6" s="1"/>
  <c r="M266" i="4"/>
  <c r="H266" i="6" s="1"/>
  <c r="L266" i="4"/>
  <c r="K266" i="4"/>
  <c r="G266" i="6" s="1"/>
  <c r="J266" i="4"/>
  <c r="F266" i="6" s="1"/>
  <c r="I266" i="4"/>
  <c r="O265" i="4"/>
  <c r="N265" i="4"/>
  <c r="J265" i="6" s="1"/>
  <c r="M265" i="4"/>
  <c r="L265" i="4"/>
  <c r="I265" i="6" s="1"/>
  <c r="K265" i="4"/>
  <c r="G265" i="6" s="1"/>
  <c r="J265" i="4"/>
  <c r="F265" i="6" s="1"/>
  <c r="I265" i="4"/>
  <c r="E265" i="6" s="1"/>
  <c r="O264" i="4"/>
  <c r="N264" i="4"/>
  <c r="J264" i="6" s="1"/>
  <c r="M264" i="4"/>
  <c r="L264" i="4"/>
  <c r="K264" i="4"/>
  <c r="J264" i="4"/>
  <c r="F264" i="6" s="1"/>
  <c r="I264" i="4"/>
  <c r="O263" i="4"/>
  <c r="N263" i="4"/>
  <c r="M263" i="4"/>
  <c r="H263" i="6" s="1"/>
  <c r="L263" i="4"/>
  <c r="I263" i="6" s="1"/>
  <c r="K263" i="4"/>
  <c r="G263" i="6" s="1"/>
  <c r="J263" i="4"/>
  <c r="I263" i="4"/>
  <c r="O262" i="4"/>
  <c r="N262" i="4"/>
  <c r="M262" i="4"/>
  <c r="H262" i="6" s="1"/>
  <c r="L262" i="4"/>
  <c r="I262" i="6" s="1"/>
  <c r="K262" i="4"/>
  <c r="J262" i="4"/>
  <c r="I262" i="4"/>
  <c r="E262" i="6" s="1"/>
  <c r="O261" i="4"/>
  <c r="N261" i="4"/>
  <c r="M261" i="4"/>
  <c r="L261" i="4"/>
  <c r="K261" i="4"/>
  <c r="J261" i="4"/>
  <c r="I261" i="4"/>
  <c r="E261" i="6" s="1"/>
  <c r="O260" i="4"/>
  <c r="K260" i="6" s="1"/>
  <c r="N260" i="4"/>
  <c r="J260" i="6" s="1"/>
  <c r="M260" i="4"/>
  <c r="H260" i="6" s="1"/>
  <c r="L260" i="4"/>
  <c r="K260" i="4"/>
  <c r="G260" i="6" s="1"/>
  <c r="J260" i="4"/>
  <c r="F260" i="6" s="1"/>
  <c r="I260" i="4"/>
  <c r="E260" i="6" s="1"/>
  <c r="O259" i="4"/>
  <c r="N259" i="4"/>
  <c r="M259" i="4"/>
  <c r="H259" i="6" s="1"/>
  <c r="L259" i="4"/>
  <c r="I259" i="6" s="1"/>
  <c r="K259" i="4"/>
  <c r="G259" i="6" s="1"/>
  <c r="J259" i="4"/>
  <c r="F259" i="6" s="1"/>
  <c r="I259" i="4"/>
  <c r="E259" i="6" s="1"/>
  <c r="O258" i="4"/>
  <c r="N258" i="4"/>
  <c r="J258" i="6" s="1"/>
  <c r="M258" i="4"/>
  <c r="L258" i="4"/>
  <c r="K258" i="4"/>
  <c r="J258" i="4"/>
  <c r="F258" i="6" s="1"/>
  <c r="I258" i="4"/>
  <c r="O257" i="4"/>
  <c r="N257" i="4"/>
  <c r="M257" i="4"/>
  <c r="L257" i="4"/>
  <c r="I257" i="6" s="1"/>
  <c r="K257" i="4"/>
  <c r="G257" i="6" s="1"/>
  <c r="J257" i="4"/>
  <c r="F257" i="6" s="1"/>
  <c r="I257" i="4"/>
  <c r="O256" i="4"/>
  <c r="N256" i="4"/>
  <c r="M256" i="4"/>
  <c r="H256" i="6" s="1"/>
  <c r="L256" i="4"/>
  <c r="I256" i="6" s="1"/>
  <c r="K256" i="4"/>
  <c r="J256" i="4"/>
  <c r="I256" i="4"/>
  <c r="O255" i="4"/>
  <c r="K255" i="6" s="1"/>
  <c r="N255" i="4"/>
  <c r="M255" i="4"/>
  <c r="L255" i="4"/>
  <c r="K255" i="4"/>
  <c r="J255" i="4"/>
  <c r="I255" i="4"/>
  <c r="O254" i="4"/>
  <c r="K254" i="6" s="1"/>
  <c r="N254" i="4"/>
  <c r="M254" i="4"/>
  <c r="L254" i="4"/>
  <c r="K254" i="4"/>
  <c r="J254" i="4"/>
  <c r="I254" i="4"/>
  <c r="O253" i="4"/>
  <c r="N253" i="4"/>
  <c r="M253" i="4"/>
  <c r="L253" i="4"/>
  <c r="K253" i="4"/>
  <c r="G253" i="6" s="1"/>
  <c r="J253" i="4"/>
  <c r="I253" i="4"/>
  <c r="O252" i="4"/>
  <c r="K252" i="6" s="1"/>
  <c r="N252" i="4"/>
  <c r="J252" i="6" s="1"/>
  <c r="M252" i="4"/>
  <c r="H252" i="6" s="1"/>
  <c r="L252" i="4"/>
  <c r="K252" i="4"/>
  <c r="G252" i="6" s="1"/>
  <c r="J252" i="4"/>
  <c r="F252" i="6" s="1"/>
  <c r="I252" i="4"/>
  <c r="E252" i="6" s="1"/>
  <c r="O251" i="4"/>
  <c r="N251" i="4"/>
  <c r="M251" i="4"/>
  <c r="H251" i="6" s="1"/>
  <c r="L251" i="4"/>
  <c r="I251" i="6" s="1"/>
  <c r="K251" i="4"/>
  <c r="G251" i="6" s="1"/>
  <c r="J251" i="4"/>
  <c r="F251" i="6" s="1"/>
  <c r="I251" i="4"/>
  <c r="E251" i="6" s="1"/>
  <c r="O250" i="4"/>
  <c r="N250" i="4"/>
  <c r="M250" i="4"/>
  <c r="H250" i="6" s="1"/>
  <c r="L250" i="4"/>
  <c r="K250" i="4"/>
  <c r="G250" i="6" s="1"/>
  <c r="J250" i="4"/>
  <c r="I250" i="4"/>
  <c r="E250" i="6" s="1"/>
  <c r="O249" i="4"/>
  <c r="K249" i="6" s="1"/>
  <c r="N249" i="4"/>
  <c r="M249" i="4"/>
  <c r="L249" i="4"/>
  <c r="K249" i="4"/>
  <c r="J249" i="4"/>
  <c r="I249" i="4"/>
  <c r="E249" i="6" s="1"/>
  <c r="O248" i="4"/>
  <c r="N248" i="4"/>
  <c r="M248" i="4"/>
  <c r="L248" i="4"/>
  <c r="K248" i="4"/>
  <c r="J248" i="4"/>
  <c r="I248" i="4"/>
  <c r="O247" i="4"/>
  <c r="K247" i="6" s="1"/>
  <c r="N247" i="4"/>
  <c r="M247" i="4"/>
  <c r="H247" i="6" s="1"/>
  <c r="L247" i="4"/>
  <c r="K247" i="4"/>
  <c r="J247" i="4"/>
  <c r="I247" i="4"/>
  <c r="O246" i="4"/>
  <c r="N246" i="4"/>
  <c r="J246" i="6" s="1"/>
  <c r="M246" i="4"/>
  <c r="H246" i="6" s="1"/>
  <c r="L246" i="4"/>
  <c r="I246" i="6" s="1"/>
  <c r="K246" i="4"/>
  <c r="J246" i="4"/>
  <c r="F246" i="6" s="1"/>
  <c r="I246" i="4"/>
  <c r="O245" i="4"/>
  <c r="N245" i="4"/>
  <c r="J245" i="6" s="1"/>
  <c r="M245" i="4"/>
  <c r="L245" i="4"/>
  <c r="I245" i="6" s="1"/>
  <c r="K245" i="4"/>
  <c r="G245" i="6" s="1"/>
  <c r="J245" i="4"/>
  <c r="F245" i="6" s="1"/>
  <c r="I245" i="4"/>
  <c r="E245" i="6" s="1"/>
  <c r="O244" i="4"/>
  <c r="K244" i="6" s="1"/>
  <c r="N244" i="4"/>
  <c r="J244" i="6" s="1"/>
  <c r="M244" i="4"/>
  <c r="H244" i="6" s="1"/>
  <c r="L244" i="4"/>
  <c r="K244" i="4"/>
  <c r="G244" i="6" s="1"/>
  <c r="J244" i="4"/>
  <c r="F244" i="6" s="1"/>
  <c r="I244" i="4"/>
  <c r="E244" i="6" s="1"/>
  <c r="O243" i="4"/>
  <c r="N243" i="4"/>
  <c r="M243" i="4"/>
  <c r="H243" i="6" s="1"/>
  <c r="L243" i="4"/>
  <c r="I243" i="6" s="1"/>
  <c r="K243" i="4"/>
  <c r="G243" i="6" s="1"/>
  <c r="J243" i="4"/>
  <c r="F243" i="6" s="1"/>
  <c r="I243" i="4"/>
  <c r="E243" i="6" s="1"/>
  <c r="O242" i="4"/>
  <c r="N242" i="4"/>
  <c r="M242" i="4"/>
  <c r="L242" i="4"/>
  <c r="K242" i="4"/>
  <c r="J242" i="4"/>
  <c r="I242" i="4"/>
  <c r="O241" i="4"/>
  <c r="K241" i="6" s="1"/>
  <c r="N241" i="4"/>
  <c r="M241" i="4"/>
  <c r="L241" i="4"/>
  <c r="K241" i="4"/>
  <c r="J241" i="4"/>
  <c r="I241" i="4"/>
  <c r="O240" i="4"/>
  <c r="N240" i="4"/>
  <c r="J240" i="6" s="1"/>
  <c r="M240" i="4"/>
  <c r="H240" i="6" s="1"/>
  <c r="L240" i="4"/>
  <c r="I240" i="6" s="1"/>
  <c r="K240" i="4"/>
  <c r="J240" i="4"/>
  <c r="F240" i="6" s="1"/>
  <c r="I240" i="4"/>
  <c r="O239" i="4"/>
  <c r="N239" i="4"/>
  <c r="J239" i="6" s="1"/>
  <c r="M239" i="4"/>
  <c r="H239" i="6" s="1"/>
  <c r="L239" i="4"/>
  <c r="I239" i="6" s="1"/>
  <c r="K239" i="4"/>
  <c r="G239" i="6" s="1"/>
  <c r="J239" i="4"/>
  <c r="I239" i="4"/>
  <c r="O238" i="4"/>
  <c r="N238" i="4"/>
  <c r="J238" i="6" s="1"/>
  <c r="M238" i="4"/>
  <c r="L238" i="4"/>
  <c r="K238" i="4"/>
  <c r="J238" i="4"/>
  <c r="F238" i="6" s="1"/>
  <c r="I238" i="4"/>
  <c r="O237" i="4"/>
  <c r="N237" i="4"/>
  <c r="M237" i="4"/>
  <c r="L237" i="4"/>
  <c r="I237" i="6" s="1"/>
  <c r="K237" i="4"/>
  <c r="G237" i="6" s="1"/>
  <c r="J237" i="4"/>
  <c r="F237" i="6" s="1"/>
  <c r="I237" i="4"/>
  <c r="O236" i="4"/>
  <c r="K236" i="6" s="1"/>
  <c r="N236" i="4"/>
  <c r="J236" i="6" s="1"/>
  <c r="M236" i="4"/>
  <c r="H236" i="6" s="1"/>
  <c r="L236" i="4"/>
  <c r="K236" i="4"/>
  <c r="G236" i="6" s="1"/>
  <c r="J236" i="4"/>
  <c r="F236" i="6" s="1"/>
  <c r="I236" i="4"/>
  <c r="E236" i="6" s="1"/>
  <c r="O235" i="4"/>
  <c r="N235" i="4"/>
  <c r="M235" i="4"/>
  <c r="H235" i="6" s="1"/>
  <c r="L235" i="4"/>
  <c r="I235" i="6" s="1"/>
  <c r="K235" i="4"/>
  <c r="G235" i="6" s="1"/>
  <c r="J235" i="4"/>
  <c r="F235" i="6" s="1"/>
  <c r="I235" i="4"/>
  <c r="E235" i="6" s="1"/>
  <c r="O234" i="4"/>
  <c r="N234" i="4"/>
  <c r="J234" i="6" s="1"/>
  <c r="M234" i="4"/>
  <c r="H234" i="6" s="1"/>
  <c r="L234" i="4"/>
  <c r="K234" i="4"/>
  <c r="G234" i="6" s="1"/>
  <c r="J234" i="4"/>
  <c r="F234" i="6" s="1"/>
  <c r="I234" i="4"/>
  <c r="O233" i="4"/>
  <c r="N233" i="4"/>
  <c r="J233" i="6" s="1"/>
  <c r="M233" i="4"/>
  <c r="L233" i="4"/>
  <c r="I233" i="6" s="1"/>
  <c r="K233" i="4"/>
  <c r="G233" i="6" s="1"/>
  <c r="J233" i="4"/>
  <c r="F233" i="6" s="1"/>
  <c r="I233" i="4"/>
  <c r="E233" i="6" s="1"/>
  <c r="O232" i="4"/>
  <c r="N232" i="4"/>
  <c r="J232" i="6" s="1"/>
  <c r="M232" i="4"/>
  <c r="L232" i="4"/>
  <c r="K232" i="4"/>
  <c r="J232" i="4"/>
  <c r="F232" i="6" s="1"/>
  <c r="I232" i="4"/>
  <c r="O231" i="4"/>
  <c r="N231" i="4"/>
  <c r="M231" i="4"/>
  <c r="H231" i="6" s="1"/>
  <c r="L231" i="4"/>
  <c r="I231" i="6" s="1"/>
  <c r="K231" i="4"/>
  <c r="G231" i="6" s="1"/>
  <c r="J231" i="4"/>
  <c r="I231" i="4"/>
  <c r="O230" i="4"/>
  <c r="N230" i="4"/>
  <c r="M230" i="4"/>
  <c r="H230" i="6" s="1"/>
  <c r="L230" i="4"/>
  <c r="I230" i="6" s="1"/>
  <c r="K230" i="4"/>
  <c r="J230" i="4"/>
  <c r="I230" i="4"/>
  <c r="E230" i="6" s="1"/>
  <c r="O229" i="4"/>
  <c r="K229" i="6" s="1"/>
  <c r="N229" i="4"/>
  <c r="M229" i="4"/>
  <c r="L229" i="4"/>
  <c r="I229" i="6" s="1"/>
  <c r="K229" i="4"/>
  <c r="J229" i="4"/>
  <c r="I229" i="4"/>
  <c r="E229" i="6" s="1"/>
  <c r="O228" i="4"/>
  <c r="K228" i="6" s="1"/>
  <c r="N228" i="4"/>
  <c r="J228" i="6" s="1"/>
  <c r="M228" i="4"/>
  <c r="H228" i="6" s="1"/>
  <c r="L228" i="4"/>
  <c r="K228" i="4"/>
  <c r="G228" i="6" s="1"/>
  <c r="J228" i="4"/>
  <c r="F228" i="6" s="1"/>
  <c r="I228" i="4"/>
  <c r="E228" i="6" s="1"/>
  <c r="O227" i="4"/>
  <c r="N227" i="4"/>
  <c r="M227" i="4"/>
  <c r="H227" i="6" s="1"/>
  <c r="L227" i="4"/>
  <c r="I227" i="6" s="1"/>
  <c r="K227" i="4"/>
  <c r="G227" i="6" s="1"/>
  <c r="J227" i="4"/>
  <c r="F227" i="6" s="1"/>
  <c r="I227" i="4"/>
  <c r="E227" i="6" s="1"/>
  <c r="O226" i="4"/>
  <c r="N226" i="4"/>
  <c r="J226" i="6" s="1"/>
  <c r="M226" i="4"/>
  <c r="L226" i="4"/>
  <c r="K226" i="4"/>
  <c r="J226" i="4"/>
  <c r="F226" i="6" s="1"/>
  <c r="I226" i="4"/>
  <c r="O225" i="4"/>
  <c r="N225" i="4"/>
  <c r="M225" i="4"/>
  <c r="L225" i="4"/>
  <c r="I225" i="6" s="1"/>
  <c r="K225" i="4"/>
  <c r="G225" i="6" s="1"/>
  <c r="J225" i="4"/>
  <c r="F225" i="6" s="1"/>
  <c r="I225" i="4"/>
  <c r="O224" i="4"/>
  <c r="N224" i="4"/>
  <c r="M224" i="4"/>
  <c r="H224" i="6" s="1"/>
  <c r="L224" i="4"/>
  <c r="I224" i="6" s="1"/>
  <c r="K224" i="4"/>
  <c r="J224" i="4"/>
  <c r="I224" i="4"/>
  <c r="O223" i="4"/>
  <c r="K223" i="6" s="1"/>
  <c r="N223" i="4"/>
  <c r="M223" i="4"/>
  <c r="L223" i="4"/>
  <c r="I223" i="6" s="1"/>
  <c r="K223" i="4"/>
  <c r="J223" i="4"/>
  <c r="I223" i="4"/>
  <c r="O222" i="4"/>
  <c r="K222" i="6" s="1"/>
  <c r="N222" i="4"/>
  <c r="M222" i="4"/>
  <c r="H222" i="6" s="1"/>
  <c r="L222" i="4"/>
  <c r="K222" i="4"/>
  <c r="J222" i="4"/>
  <c r="I222" i="4"/>
  <c r="E222" i="6" s="1"/>
  <c r="O221" i="4"/>
  <c r="N221" i="4"/>
  <c r="M221" i="4"/>
  <c r="L221" i="4"/>
  <c r="K221" i="4"/>
  <c r="J221" i="4"/>
  <c r="I221" i="4"/>
  <c r="O220" i="4"/>
  <c r="K220" i="6" s="1"/>
  <c r="N220" i="4"/>
  <c r="J220" i="6" s="1"/>
  <c r="M220" i="4"/>
  <c r="H220" i="6" s="1"/>
  <c r="L220" i="4"/>
  <c r="K220" i="4"/>
  <c r="G220" i="6" s="1"/>
  <c r="J220" i="4"/>
  <c r="F220" i="6" s="1"/>
  <c r="I220" i="4"/>
  <c r="E220" i="6" s="1"/>
  <c r="O219" i="4"/>
  <c r="N219" i="4"/>
  <c r="M219" i="4"/>
  <c r="H219" i="6" s="1"/>
  <c r="L219" i="4"/>
  <c r="I219" i="6" s="1"/>
  <c r="K219" i="4"/>
  <c r="G219" i="6" s="1"/>
  <c r="J219" i="4"/>
  <c r="F219" i="6" s="1"/>
  <c r="I219" i="4"/>
  <c r="E219" i="6" s="1"/>
  <c r="O218" i="4"/>
  <c r="N218" i="4"/>
  <c r="M218" i="4"/>
  <c r="H218" i="6" s="1"/>
  <c r="L218" i="4"/>
  <c r="K218" i="4"/>
  <c r="G218" i="6" s="1"/>
  <c r="J218" i="4"/>
  <c r="I218" i="4"/>
  <c r="E218" i="6" s="1"/>
  <c r="O217" i="4"/>
  <c r="N217" i="4"/>
  <c r="M217" i="4"/>
  <c r="L217" i="4"/>
  <c r="K217" i="4"/>
  <c r="J217" i="4"/>
  <c r="I217" i="4"/>
  <c r="O216" i="4"/>
  <c r="K216" i="6" s="1"/>
  <c r="N216" i="4"/>
  <c r="M216" i="4"/>
  <c r="H216" i="6" s="1"/>
  <c r="L216" i="4"/>
  <c r="K216" i="4"/>
  <c r="J216" i="4"/>
  <c r="F216" i="6" s="1"/>
  <c r="I216" i="4"/>
  <c r="O215" i="4"/>
  <c r="K215" i="6" s="1"/>
  <c r="N215" i="4"/>
  <c r="M215" i="4"/>
  <c r="H215" i="6" s="1"/>
  <c r="L215" i="4"/>
  <c r="K215" i="4"/>
  <c r="J215" i="4"/>
  <c r="I215" i="4"/>
  <c r="O214" i="4"/>
  <c r="N214" i="4"/>
  <c r="J214" i="6" s="1"/>
  <c r="M214" i="4"/>
  <c r="H214" i="6" s="1"/>
  <c r="L214" i="4"/>
  <c r="I214" i="6" s="1"/>
  <c r="K214" i="4"/>
  <c r="J214" i="4"/>
  <c r="I214" i="4"/>
  <c r="O213" i="4"/>
  <c r="K213" i="6" s="1"/>
  <c r="N213" i="4"/>
  <c r="M213" i="4"/>
  <c r="H213" i="6" s="1"/>
  <c r="L213" i="4"/>
  <c r="I213" i="6" s="1"/>
  <c r="K213" i="4"/>
  <c r="G213" i="6" s="1"/>
  <c r="J213" i="4"/>
  <c r="I213" i="4"/>
  <c r="E213" i="6" s="1"/>
  <c r="O212" i="4"/>
  <c r="K212" i="6" s="1"/>
  <c r="N212" i="4"/>
  <c r="M212" i="4"/>
  <c r="H212" i="6" s="1"/>
  <c r="L212" i="4"/>
  <c r="K212" i="4"/>
  <c r="J212" i="4"/>
  <c r="F212" i="6" s="1"/>
  <c r="I212" i="4"/>
  <c r="E212" i="6" s="1"/>
  <c r="O211" i="4"/>
  <c r="N211" i="4"/>
  <c r="M211" i="4"/>
  <c r="L211" i="4"/>
  <c r="K211" i="4"/>
  <c r="J211" i="4"/>
  <c r="F211" i="6" s="1"/>
  <c r="I211" i="4"/>
  <c r="E211" i="6" s="1"/>
  <c r="O210" i="4"/>
  <c r="K210" i="6" s="1"/>
  <c r="N210" i="4"/>
  <c r="J210" i="6" s="1"/>
  <c r="M210" i="4"/>
  <c r="H210" i="6" s="1"/>
  <c r="L210" i="4"/>
  <c r="K210" i="4"/>
  <c r="G210" i="6" s="1"/>
  <c r="J210" i="4"/>
  <c r="F210" i="6" s="1"/>
  <c r="I210" i="4"/>
  <c r="E210" i="6" s="1"/>
  <c r="O209" i="4"/>
  <c r="N209" i="4"/>
  <c r="M209" i="4"/>
  <c r="H209" i="6" s="1"/>
  <c r="L209" i="4"/>
  <c r="K209" i="4"/>
  <c r="G209" i="6" s="1"/>
  <c r="J209" i="4"/>
  <c r="I209" i="4"/>
  <c r="E209" i="6" s="1"/>
  <c r="O208" i="4"/>
  <c r="N208" i="4"/>
  <c r="J208" i="6" s="1"/>
  <c r="M208" i="4"/>
  <c r="L208" i="4"/>
  <c r="K208" i="4"/>
  <c r="G208" i="6" s="1"/>
  <c r="J208" i="4"/>
  <c r="I208" i="4"/>
  <c r="O207" i="4"/>
  <c r="K207" i="6" s="1"/>
  <c r="N207" i="4"/>
  <c r="J207" i="6" s="1"/>
  <c r="M207" i="4"/>
  <c r="L207" i="4"/>
  <c r="K207" i="4"/>
  <c r="G207" i="6" s="1"/>
  <c r="J207" i="4"/>
  <c r="F207" i="6" s="1"/>
  <c r="I207" i="4"/>
  <c r="O206" i="4"/>
  <c r="K206" i="6" s="1"/>
  <c r="N206" i="4"/>
  <c r="J206" i="6" s="1"/>
  <c r="M206" i="4"/>
  <c r="H206" i="6" s="1"/>
  <c r="L206" i="4"/>
  <c r="K206" i="4"/>
  <c r="G206" i="6" s="1"/>
  <c r="J206" i="4"/>
  <c r="F206" i="6" s="1"/>
  <c r="I206" i="4"/>
  <c r="E206" i="6" s="1"/>
  <c r="O205" i="4"/>
  <c r="N205" i="4"/>
  <c r="M205" i="4"/>
  <c r="L205" i="4"/>
  <c r="K205" i="4"/>
  <c r="J205" i="4"/>
  <c r="I205" i="4"/>
  <c r="O204" i="4"/>
  <c r="N204" i="4"/>
  <c r="J204" i="6" s="1"/>
  <c r="M204" i="4"/>
  <c r="L204" i="4"/>
  <c r="K204" i="4"/>
  <c r="G204" i="6" s="1"/>
  <c r="J204" i="4"/>
  <c r="F204" i="6" s="1"/>
  <c r="I204" i="4"/>
  <c r="E204" i="6" s="1"/>
  <c r="O203" i="4"/>
  <c r="K203" i="6" s="1"/>
  <c r="N203" i="4"/>
  <c r="J203" i="6" s="1"/>
  <c r="M203" i="4"/>
  <c r="H203" i="6" s="1"/>
  <c r="L203" i="4"/>
  <c r="K203" i="4"/>
  <c r="G203" i="6" s="1"/>
  <c r="J203" i="4"/>
  <c r="F203" i="6" s="1"/>
  <c r="I203" i="4"/>
  <c r="E203" i="6" s="1"/>
  <c r="O202" i="4"/>
  <c r="N202" i="4"/>
  <c r="M202" i="4"/>
  <c r="H202" i="6" s="1"/>
  <c r="L202" i="4"/>
  <c r="I202" i="6" s="1"/>
  <c r="K202" i="4"/>
  <c r="G202" i="6" s="1"/>
  <c r="J202" i="4"/>
  <c r="I202" i="4"/>
  <c r="O201" i="4"/>
  <c r="N201" i="4"/>
  <c r="J201" i="6" s="1"/>
  <c r="M201" i="4"/>
  <c r="H201" i="6" s="1"/>
  <c r="L201" i="4"/>
  <c r="I201" i="6" s="1"/>
  <c r="K201" i="4"/>
  <c r="J201" i="4"/>
  <c r="I201" i="4"/>
  <c r="O200" i="4"/>
  <c r="K200" i="6" s="1"/>
  <c r="N200" i="4"/>
  <c r="J200" i="6" s="1"/>
  <c r="B200" i="8" s="1"/>
  <c r="M200" i="4"/>
  <c r="L200" i="4"/>
  <c r="I200" i="6" s="1"/>
  <c r="K200" i="4"/>
  <c r="J200" i="4"/>
  <c r="F200" i="6" s="1"/>
  <c r="I200" i="4"/>
  <c r="O199" i="4"/>
  <c r="K199" i="6" s="1"/>
  <c r="N199" i="4"/>
  <c r="J199" i="6" s="1"/>
  <c r="M199" i="4"/>
  <c r="L199" i="4"/>
  <c r="K199" i="4"/>
  <c r="G199" i="6" s="1"/>
  <c r="J199" i="4"/>
  <c r="F199" i="6" s="1"/>
  <c r="I199" i="4"/>
  <c r="O198" i="4"/>
  <c r="K198" i="6" s="1"/>
  <c r="N198" i="4"/>
  <c r="J198" i="6" s="1"/>
  <c r="M198" i="4"/>
  <c r="H198" i="6" s="1"/>
  <c r="L198" i="4"/>
  <c r="K198" i="4"/>
  <c r="G198" i="6" s="1"/>
  <c r="J198" i="4"/>
  <c r="F198" i="6" s="1"/>
  <c r="I198" i="4"/>
  <c r="E198" i="6" s="1"/>
  <c r="O197" i="4"/>
  <c r="N197" i="4"/>
  <c r="M197" i="4"/>
  <c r="H197" i="6" s="1"/>
  <c r="L197" i="4"/>
  <c r="I197" i="6" s="1"/>
  <c r="K197" i="4"/>
  <c r="J197" i="4"/>
  <c r="F197" i="6" s="1"/>
  <c r="I197" i="4"/>
  <c r="E197" i="6" s="1"/>
  <c r="O196" i="4"/>
  <c r="N196" i="4"/>
  <c r="M196" i="4"/>
  <c r="L196" i="4"/>
  <c r="K196" i="4"/>
  <c r="J196" i="4"/>
  <c r="I196" i="4"/>
  <c r="E196" i="6" s="1"/>
  <c r="O195" i="4"/>
  <c r="K195" i="6" s="1"/>
  <c r="N195" i="4"/>
  <c r="J195" i="6" s="1"/>
  <c r="B195" i="8" s="1"/>
  <c r="M195" i="4"/>
  <c r="H195" i="6" s="1"/>
  <c r="L195" i="4"/>
  <c r="K195" i="4"/>
  <c r="G195" i="6" s="1"/>
  <c r="J195" i="4"/>
  <c r="F195" i="6" s="1"/>
  <c r="I195" i="4"/>
  <c r="E195" i="6" s="1"/>
  <c r="O194" i="4"/>
  <c r="K194" i="6" s="1"/>
  <c r="N194" i="4"/>
  <c r="M194" i="4"/>
  <c r="L194" i="4"/>
  <c r="K194" i="4"/>
  <c r="J194" i="4"/>
  <c r="I194" i="4"/>
  <c r="O193" i="4"/>
  <c r="N193" i="4"/>
  <c r="M193" i="4"/>
  <c r="H193" i="6" s="1"/>
  <c r="L193" i="4"/>
  <c r="K193" i="4"/>
  <c r="J193" i="4"/>
  <c r="I193" i="4"/>
  <c r="E193" i="6" s="1"/>
  <c r="O192" i="4"/>
  <c r="K192" i="6" s="1"/>
  <c r="N192" i="4"/>
  <c r="J192" i="6" s="1"/>
  <c r="M192" i="4"/>
  <c r="L192" i="4"/>
  <c r="I192" i="6" s="1"/>
  <c r="K192" i="4"/>
  <c r="J192" i="4"/>
  <c r="F192" i="6" s="1"/>
  <c r="I192" i="4"/>
  <c r="E192" i="6" s="1"/>
  <c r="O191" i="4"/>
  <c r="K191" i="6" s="1"/>
  <c r="N191" i="4"/>
  <c r="J191" i="6" s="1"/>
  <c r="M191" i="4"/>
  <c r="L191" i="4"/>
  <c r="K191" i="4"/>
  <c r="G191" i="6" s="1"/>
  <c r="J191" i="4"/>
  <c r="F191" i="6" s="1"/>
  <c r="I191" i="4"/>
  <c r="O190" i="4"/>
  <c r="K190" i="6" s="1"/>
  <c r="N190" i="4"/>
  <c r="J190" i="6" s="1"/>
  <c r="M190" i="4"/>
  <c r="H190" i="6" s="1"/>
  <c r="L190" i="4"/>
  <c r="K190" i="4"/>
  <c r="G190" i="6" s="1"/>
  <c r="J190" i="4"/>
  <c r="F190" i="6" s="1"/>
  <c r="I190" i="4"/>
  <c r="E190" i="6" s="1"/>
  <c r="O189" i="4"/>
  <c r="N189" i="4"/>
  <c r="M189" i="4"/>
  <c r="L189" i="4"/>
  <c r="K189" i="4"/>
  <c r="J189" i="4"/>
  <c r="I189" i="4"/>
  <c r="O188" i="4"/>
  <c r="N188" i="4"/>
  <c r="M188" i="4"/>
  <c r="L188" i="4"/>
  <c r="K188" i="4"/>
  <c r="J188" i="4"/>
  <c r="F188" i="6" s="1"/>
  <c r="I188" i="4"/>
  <c r="O187" i="4"/>
  <c r="K187" i="6" s="1"/>
  <c r="N187" i="4"/>
  <c r="J187" i="6" s="1"/>
  <c r="M187" i="4"/>
  <c r="H187" i="6" s="1"/>
  <c r="L187" i="4"/>
  <c r="K187" i="4"/>
  <c r="G187" i="6" s="1"/>
  <c r="J187" i="4"/>
  <c r="F187" i="6" s="1"/>
  <c r="I187" i="4"/>
  <c r="E187" i="6" s="1"/>
  <c r="O186" i="4"/>
  <c r="N186" i="4"/>
  <c r="M186" i="4"/>
  <c r="L186" i="4"/>
  <c r="K186" i="4"/>
  <c r="J186" i="4"/>
  <c r="I186" i="4"/>
  <c r="O185" i="4"/>
  <c r="N185" i="4"/>
  <c r="M185" i="4"/>
  <c r="L185" i="4"/>
  <c r="I185" i="6" s="1"/>
  <c r="K185" i="4"/>
  <c r="J185" i="4"/>
  <c r="I185" i="4"/>
  <c r="E185" i="6" s="1"/>
  <c r="O184" i="4"/>
  <c r="N184" i="4"/>
  <c r="M184" i="4"/>
  <c r="L184" i="4"/>
  <c r="K184" i="4"/>
  <c r="J184" i="4"/>
  <c r="I184" i="4"/>
  <c r="O183" i="4"/>
  <c r="K183" i="6" s="1"/>
  <c r="N183" i="4"/>
  <c r="J183" i="6" s="1"/>
  <c r="M183" i="4"/>
  <c r="L183" i="4"/>
  <c r="K183" i="4"/>
  <c r="G183" i="6" s="1"/>
  <c r="J183" i="4"/>
  <c r="F183" i="6" s="1"/>
  <c r="I183" i="4"/>
  <c r="O182" i="4"/>
  <c r="K182" i="6" s="1"/>
  <c r="N182" i="4"/>
  <c r="J182" i="6" s="1"/>
  <c r="M182" i="4"/>
  <c r="H182" i="6" s="1"/>
  <c r="L182" i="4"/>
  <c r="K182" i="4"/>
  <c r="G182" i="6" s="1"/>
  <c r="J182" i="4"/>
  <c r="F182" i="6" s="1"/>
  <c r="I182" i="4"/>
  <c r="E182" i="6" s="1"/>
  <c r="O181" i="4"/>
  <c r="N181" i="4"/>
  <c r="M181" i="4"/>
  <c r="L181" i="4"/>
  <c r="K181" i="4"/>
  <c r="J181" i="4"/>
  <c r="I181" i="4"/>
  <c r="E181" i="6" s="1"/>
  <c r="O180" i="4"/>
  <c r="N180" i="4"/>
  <c r="M180" i="4"/>
  <c r="L180" i="4"/>
  <c r="K180" i="4"/>
  <c r="J180" i="4"/>
  <c r="I180" i="4"/>
  <c r="O179" i="4"/>
  <c r="K179" i="6" s="1"/>
  <c r="N179" i="4"/>
  <c r="J179" i="6" s="1"/>
  <c r="M179" i="4"/>
  <c r="H179" i="6" s="1"/>
  <c r="L179" i="4"/>
  <c r="K179" i="4"/>
  <c r="G179" i="6" s="1"/>
  <c r="J179" i="4"/>
  <c r="F179" i="6" s="1"/>
  <c r="I179" i="4"/>
  <c r="E179" i="6" s="1"/>
  <c r="O178" i="4"/>
  <c r="N178" i="4"/>
  <c r="M178" i="4"/>
  <c r="L178" i="4"/>
  <c r="K178" i="4"/>
  <c r="J178" i="4"/>
  <c r="I178" i="4"/>
  <c r="O177" i="4"/>
  <c r="N177" i="4"/>
  <c r="J177" i="6" s="1"/>
  <c r="M177" i="4"/>
  <c r="H177" i="6" s="1"/>
  <c r="L177" i="4"/>
  <c r="I177" i="6" s="1"/>
  <c r="K177" i="4"/>
  <c r="G177" i="6" s="1"/>
  <c r="J177" i="4"/>
  <c r="I177" i="4"/>
  <c r="E177" i="6" s="1"/>
  <c r="O176" i="4"/>
  <c r="N176" i="4"/>
  <c r="J176" i="6" s="1"/>
  <c r="M176" i="4"/>
  <c r="L176" i="4"/>
  <c r="K176" i="4"/>
  <c r="J176" i="4"/>
  <c r="F176" i="6" s="1"/>
  <c r="I176" i="4"/>
  <c r="E176" i="6" s="1"/>
  <c r="O175" i="4"/>
  <c r="N175" i="4"/>
  <c r="J175" i="6" s="1"/>
  <c r="M175" i="4"/>
  <c r="L175" i="4"/>
  <c r="I175" i="6" s="1"/>
  <c r="K175" i="4"/>
  <c r="J175" i="4"/>
  <c r="F175" i="6" s="1"/>
  <c r="I175" i="4"/>
  <c r="O174" i="4"/>
  <c r="K174" i="6" s="1"/>
  <c r="N174" i="4"/>
  <c r="J174" i="6" s="1"/>
  <c r="M174" i="4"/>
  <c r="H174" i="6" s="1"/>
  <c r="L174" i="4"/>
  <c r="K174" i="4"/>
  <c r="G174" i="6" s="1"/>
  <c r="J174" i="4"/>
  <c r="F174" i="6" s="1"/>
  <c r="I174" i="4"/>
  <c r="E174" i="6" s="1"/>
  <c r="O173" i="4"/>
  <c r="N173" i="4"/>
  <c r="M173" i="4"/>
  <c r="L173" i="4"/>
  <c r="K173" i="4"/>
  <c r="J173" i="4"/>
  <c r="I173" i="4"/>
  <c r="E173" i="6" s="1"/>
  <c r="O172" i="4"/>
  <c r="N172" i="4"/>
  <c r="M172" i="4"/>
  <c r="L172" i="4"/>
  <c r="K172" i="4"/>
  <c r="J172" i="4"/>
  <c r="I172" i="4"/>
  <c r="O171" i="4"/>
  <c r="K171" i="6" s="1"/>
  <c r="N171" i="4"/>
  <c r="J171" i="6" s="1"/>
  <c r="M171" i="4"/>
  <c r="H171" i="6" s="1"/>
  <c r="L171" i="4"/>
  <c r="K171" i="4"/>
  <c r="G171" i="6" s="1"/>
  <c r="J171" i="4"/>
  <c r="F171" i="6" s="1"/>
  <c r="I171" i="4"/>
  <c r="E171" i="6" s="1"/>
  <c r="O170" i="4"/>
  <c r="N170" i="4"/>
  <c r="M170" i="4"/>
  <c r="L170" i="4"/>
  <c r="K170" i="4"/>
  <c r="J170" i="4"/>
  <c r="I170" i="4"/>
  <c r="O169" i="4"/>
  <c r="N169" i="4"/>
  <c r="J169" i="6" s="1"/>
  <c r="M169" i="4"/>
  <c r="H169" i="6" s="1"/>
  <c r="L169" i="4"/>
  <c r="I169" i="6" s="1"/>
  <c r="K169" i="4"/>
  <c r="G169" i="6" s="1"/>
  <c r="J169" i="4"/>
  <c r="I169" i="4"/>
  <c r="E169" i="6" s="1"/>
  <c r="O168" i="4"/>
  <c r="N168" i="4"/>
  <c r="J168" i="6" s="1"/>
  <c r="M168" i="4"/>
  <c r="L168" i="4"/>
  <c r="K168" i="4"/>
  <c r="J168" i="4"/>
  <c r="F168" i="6" s="1"/>
  <c r="I168" i="4"/>
  <c r="O167" i="4"/>
  <c r="N167" i="4"/>
  <c r="J167" i="6" s="1"/>
  <c r="M167" i="4"/>
  <c r="L167" i="4"/>
  <c r="I167" i="6" s="1"/>
  <c r="K167" i="4"/>
  <c r="G167" i="6" s="1"/>
  <c r="J167" i="4"/>
  <c r="F167" i="6" s="1"/>
  <c r="I167" i="4"/>
  <c r="O166" i="4"/>
  <c r="K166" i="6" s="1"/>
  <c r="N166" i="4"/>
  <c r="J166" i="6" s="1"/>
  <c r="M166" i="4"/>
  <c r="H166" i="6" s="1"/>
  <c r="L166" i="4"/>
  <c r="K166" i="4"/>
  <c r="G166" i="6" s="1"/>
  <c r="J166" i="4"/>
  <c r="F166" i="6" s="1"/>
  <c r="I166" i="4"/>
  <c r="E166" i="6" s="1"/>
  <c r="O165" i="4"/>
  <c r="N165" i="4"/>
  <c r="M165" i="4"/>
  <c r="L165" i="4"/>
  <c r="K165" i="4"/>
  <c r="J165" i="4"/>
  <c r="I165" i="4"/>
  <c r="E165" i="6" s="1"/>
  <c r="O164" i="4"/>
  <c r="N164" i="4"/>
  <c r="M164" i="4"/>
  <c r="L164" i="4"/>
  <c r="K164" i="4"/>
  <c r="J164" i="4"/>
  <c r="I164" i="4"/>
  <c r="O163" i="4"/>
  <c r="K163" i="6" s="1"/>
  <c r="N163" i="4"/>
  <c r="J163" i="6" s="1"/>
  <c r="M163" i="4"/>
  <c r="H163" i="6" s="1"/>
  <c r="L163" i="4"/>
  <c r="K163" i="4"/>
  <c r="G163" i="6" s="1"/>
  <c r="J163" i="4"/>
  <c r="F163" i="6" s="1"/>
  <c r="I163" i="4"/>
  <c r="E163" i="6" s="1"/>
  <c r="O162" i="4"/>
  <c r="N162" i="4"/>
  <c r="M162" i="4"/>
  <c r="L162" i="4"/>
  <c r="K162" i="4"/>
  <c r="J162" i="4"/>
  <c r="I162" i="4"/>
  <c r="O161" i="4"/>
  <c r="N161" i="4"/>
  <c r="J161" i="6" s="1"/>
  <c r="M161" i="4"/>
  <c r="H161" i="6" s="1"/>
  <c r="L161" i="4"/>
  <c r="I161" i="6" s="1"/>
  <c r="K161" i="4"/>
  <c r="G161" i="6" s="1"/>
  <c r="J161" i="4"/>
  <c r="I161" i="4"/>
  <c r="E161" i="6" s="1"/>
  <c r="O160" i="4"/>
  <c r="N160" i="4"/>
  <c r="J160" i="6" s="1"/>
  <c r="M160" i="4"/>
  <c r="L160" i="4"/>
  <c r="K160" i="4"/>
  <c r="J160" i="4"/>
  <c r="F160" i="6" s="1"/>
  <c r="I160" i="4"/>
  <c r="O159" i="4"/>
  <c r="N159" i="4"/>
  <c r="J159" i="6" s="1"/>
  <c r="M159" i="4"/>
  <c r="L159" i="4"/>
  <c r="I159" i="6" s="1"/>
  <c r="K159" i="4"/>
  <c r="G159" i="6" s="1"/>
  <c r="J159" i="4"/>
  <c r="F159" i="6" s="1"/>
  <c r="I159" i="4"/>
  <c r="O158" i="4"/>
  <c r="K158" i="6" s="1"/>
  <c r="N158" i="4"/>
  <c r="J158" i="6" s="1"/>
  <c r="M158" i="4"/>
  <c r="H158" i="6" s="1"/>
  <c r="L158" i="4"/>
  <c r="K158" i="4"/>
  <c r="G158" i="6" s="1"/>
  <c r="J158" i="4"/>
  <c r="F158" i="6" s="1"/>
  <c r="I158" i="4"/>
  <c r="E158" i="6" s="1"/>
  <c r="O157" i="4"/>
  <c r="N157" i="4"/>
  <c r="M157" i="4"/>
  <c r="L157" i="4"/>
  <c r="K157" i="4"/>
  <c r="J157" i="4"/>
  <c r="I157" i="4"/>
  <c r="E157" i="6" s="1"/>
  <c r="O156" i="4"/>
  <c r="N156" i="4"/>
  <c r="M156" i="4"/>
  <c r="L156" i="4"/>
  <c r="K156" i="4"/>
  <c r="J156" i="4"/>
  <c r="I156" i="4"/>
  <c r="O155" i="4"/>
  <c r="K155" i="6" s="1"/>
  <c r="N155" i="4"/>
  <c r="J155" i="6" s="1"/>
  <c r="M155" i="4"/>
  <c r="H155" i="6" s="1"/>
  <c r="L155" i="4"/>
  <c r="K155" i="4"/>
  <c r="G155" i="6" s="1"/>
  <c r="J155" i="4"/>
  <c r="F155" i="6" s="1"/>
  <c r="I155" i="4"/>
  <c r="E155" i="6" s="1"/>
  <c r="O154" i="4"/>
  <c r="N154" i="4"/>
  <c r="M154" i="4"/>
  <c r="L154" i="4"/>
  <c r="K154" i="4"/>
  <c r="J154" i="4"/>
  <c r="I154" i="4"/>
  <c r="O153" i="4"/>
  <c r="N153" i="4"/>
  <c r="J153" i="6" s="1"/>
  <c r="M153" i="4"/>
  <c r="H153" i="6" s="1"/>
  <c r="L153" i="4"/>
  <c r="I153" i="6" s="1"/>
  <c r="K153" i="4"/>
  <c r="G153" i="6" s="1"/>
  <c r="J153" i="4"/>
  <c r="I153" i="4"/>
  <c r="E153" i="6" s="1"/>
  <c r="O152" i="4"/>
  <c r="N152" i="4"/>
  <c r="J152" i="6" s="1"/>
  <c r="M152" i="4"/>
  <c r="L152" i="4"/>
  <c r="K152" i="4"/>
  <c r="J152" i="4"/>
  <c r="F152" i="6" s="1"/>
  <c r="I152" i="4"/>
  <c r="O151" i="4"/>
  <c r="N151" i="4"/>
  <c r="J151" i="6" s="1"/>
  <c r="M151" i="4"/>
  <c r="L151" i="4"/>
  <c r="I151" i="6" s="1"/>
  <c r="K151" i="4"/>
  <c r="G151" i="6" s="1"/>
  <c r="J151" i="4"/>
  <c r="F151" i="6" s="1"/>
  <c r="I151" i="4"/>
  <c r="O150" i="4"/>
  <c r="K150" i="6" s="1"/>
  <c r="N150" i="4"/>
  <c r="J150" i="6" s="1"/>
  <c r="M150" i="4"/>
  <c r="H150" i="6" s="1"/>
  <c r="L150" i="4"/>
  <c r="K150" i="4"/>
  <c r="G150" i="6" s="1"/>
  <c r="J150" i="4"/>
  <c r="F150" i="6" s="1"/>
  <c r="I150" i="4"/>
  <c r="E150" i="6" s="1"/>
  <c r="O149" i="4"/>
  <c r="N149" i="4"/>
  <c r="M149" i="4"/>
  <c r="L149" i="4"/>
  <c r="K149" i="4"/>
  <c r="J149" i="4"/>
  <c r="I149" i="4"/>
  <c r="E149" i="6" s="1"/>
  <c r="O148" i="4"/>
  <c r="N148" i="4"/>
  <c r="M148" i="4"/>
  <c r="L148" i="4"/>
  <c r="K148" i="4"/>
  <c r="J148" i="4"/>
  <c r="I148" i="4"/>
  <c r="O147" i="4"/>
  <c r="K147" i="6" s="1"/>
  <c r="N147" i="4"/>
  <c r="J147" i="6" s="1"/>
  <c r="M147" i="4"/>
  <c r="H147" i="6" s="1"/>
  <c r="L147" i="4"/>
  <c r="K147" i="4"/>
  <c r="G147" i="6" s="1"/>
  <c r="J147" i="4"/>
  <c r="F147" i="6" s="1"/>
  <c r="I147" i="4"/>
  <c r="E147" i="6" s="1"/>
  <c r="O146" i="4"/>
  <c r="N146" i="4"/>
  <c r="M146" i="4"/>
  <c r="L146" i="4"/>
  <c r="K146" i="4"/>
  <c r="J146" i="4"/>
  <c r="I146" i="4"/>
  <c r="O145" i="4"/>
  <c r="N145" i="4"/>
  <c r="J145" i="6" s="1"/>
  <c r="M145" i="4"/>
  <c r="H145" i="6" s="1"/>
  <c r="L145" i="4"/>
  <c r="I145" i="6" s="1"/>
  <c r="K145" i="4"/>
  <c r="G145" i="6" s="1"/>
  <c r="J145" i="4"/>
  <c r="I145" i="4"/>
  <c r="E145" i="6" s="1"/>
  <c r="O144" i="4"/>
  <c r="N144" i="4"/>
  <c r="J144" i="6" s="1"/>
  <c r="M144" i="4"/>
  <c r="L144" i="4"/>
  <c r="K144" i="4"/>
  <c r="J144" i="4"/>
  <c r="F144" i="6" s="1"/>
  <c r="I144" i="4"/>
  <c r="O143" i="4"/>
  <c r="N143" i="4"/>
  <c r="J143" i="6" s="1"/>
  <c r="M143" i="4"/>
  <c r="L143" i="4"/>
  <c r="I143" i="6" s="1"/>
  <c r="K143" i="4"/>
  <c r="G143" i="6" s="1"/>
  <c r="J143" i="4"/>
  <c r="F143" i="6" s="1"/>
  <c r="I143" i="4"/>
  <c r="O142" i="4"/>
  <c r="K142" i="6" s="1"/>
  <c r="N142" i="4"/>
  <c r="J142" i="6" s="1"/>
  <c r="M142" i="4"/>
  <c r="H142" i="6" s="1"/>
  <c r="L142" i="4"/>
  <c r="K142" i="4"/>
  <c r="G142" i="6" s="1"/>
  <c r="J142" i="4"/>
  <c r="F142" i="6" s="1"/>
  <c r="I142" i="4"/>
  <c r="E142" i="6" s="1"/>
  <c r="O141" i="4"/>
  <c r="N141" i="4"/>
  <c r="M141" i="4"/>
  <c r="L141" i="4"/>
  <c r="K141" i="4"/>
  <c r="J141" i="4"/>
  <c r="I141" i="4"/>
  <c r="E141" i="6" s="1"/>
  <c r="O140" i="4"/>
  <c r="N140" i="4"/>
  <c r="M140" i="4"/>
  <c r="L140" i="4"/>
  <c r="K140" i="4"/>
  <c r="J140" i="4"/>
  <c r="I140" i="4"/>
  <c r="O139" i="4"/>
  <c r="K139" i="6" s="1"/>
  <c r="N139" i="4"/>
  <c r="J139" i="6" s="1"/>
  <c r="M139" i="4"/>
  <c r="H139" i="6" s="1"/>
  <c r="L139" i="4"/>
  <c r="K139" i="4"/>
  <c r="G139" i="6" s="1"/>
  <c r="J139" i="4"/>
  <c r="F139" i="6" s="1"/>
  <c r="I139" i="4"/>
  <c r="E139" i="6" s="1"/>
  <c r="O138" i="4"/>
  <c r="N138" i="4"/>
  <c r="M138" i="4"/>
  <c r="L138" i="4"/>
  <c r="K138" i="4"/>
  <c r="J138" i="4"/>
  <c r="I138" i="4"/>
  <c r="O137" i="4"/>
  <c r="N137" i="4"/>
  <c r="J137" i="6" s="1"/>
  <c r="M137" i="4"/>
  <c r="H137" i="6" s="1"/>
  <c r="L137" i="4"/>
  <c r="I137" i="6" s="1"/>
  <c r="K137" i="4"/>
  <c r="G137" i="6" s="1"/>
  <c r="J137" i="4"/>
  <c r="I137" i="4"/>
  <c r="E137" i="6" s="1"/>
  <c r="O136" i="4"/>
  <c r="N136" i="4"/>
  <c r="J136" i="6" s="1"/>
  <c r="M136" i="4"/>
  <c r="L136" i="4"/>
  <c r="K136" i="4"/>
  <c r="J136" i="4"/>
  <c r="F136" i="6" s="1"/>
  <c r="I136" i="4"/>
  <c r="O135" i="4"/>
  <c r="N135" i="4"/>
  <c r="J135" i="6" s="1"/>
  <c r="M135" i="4"/>
  <c r="L135" i="4"/>
  <c r="I135" i="6" s="1"/>
  <c r="K135" i="4"/>
  <c r="G135" i="6" s="1"/>
  <c r="J135" i="4"/>
  <c r="F135" i="6" s="1"/>
  <c r="I135" i="4"/>
  <c r="O134" i="4"/>
  <c r="K134" i="6" s="1"/>
  <c r="N134" i="4"/>
  <c r="J134" i="6" s="1"/>
  <c r="M134" i="4"/>
  <c r="H134" i="6" s="1"/>
  <c r="L134" i="4"/>
  <c r="K134" i="4"/>
  <c r="G134" i="6" s="1"/>
  <c r="J134" i="4"/>
  <c r="F134" i="6" s="1"/>
  <c r="I134" i="4"/>
  <c r="E134" i="6" s="1"/>
  <c r="O133" i="4"/>
  <c r="N133" i="4"/>
  <c r="M133" i="4"/>
  <c r="L133" i="4"/>
  <c r="K133" i="4"/>
  <c r="J133" i="4"/>
  <c r="I133" i="4"/>
  <c r="E133" i="6" s="1"/>
  <c r="O132" i="4"/>
  <c r="N132" i="4"/>
  <c r="M132" i="4"/>
  <c r="L132" i="4"/>
  <c r="K132" i="4"/>
  <c r="J132" i="4"/>
  <c r="I132" i="4"/>
  <c r="O131" i="4"/>
  <c r="K131" i="6" s="1"/>
  <c r="N131" i="4"/>
  <c r="J131" i="6" s="1"/>
  <c r="M131" i="4"/>
  <c r="H131" i="6" s="1"/>
  <c r="L131" i="4"/>
  <c r="K131" i="4"/>
  <c r="G131" i="6" s="1"/>
  <c r="J131" i="4"/>
  <c r="F131" i="6" s="1"/>
  <c r="I131" i="4"/>
  <c r="E131" i="6" s="1"/>
  <c r="O130" i="4"/>
  <c r="N130" i="4"/>
  <c r="M130" i="4"/>
  <c r="L130" i="4"/>
  <c r="K130" i="4"/>
  <c r="J130" i="4"/>
  <c r="I130" i="4"/>
  <c r="O129" i="4"/>
  <c r="N129" i="4"/>
  <c r="J129" i="6" s="1"/>
  <c r="M129" i="4"/>
  <c r="H129" i="6" s="1"/>
  <c r="L129" i="4"/>
  <c r="I129" i="6" s="1"/>
  <c r="K129" i="4"/>
  <c r="G129" i="6" s="1"/>
  <c r="J129" i="4"/>
  <c r="I129" i="4"/>
  <c r="E129" i="6" s="1"/>
  <c r="O128" i="4"/>
  <c r="N128" i="4"/>
  <c r="J128" i="6" s="1"/>
  <c r="M128" i="4"/>
  <c r="L128" i="4"/>
  <c r="K128" i="4"/>
  <c r="J128" i="4"/>
  <c r="F128" i="6" s="1"/>
  <c r="I128" i="4"/>
  <c r="O127" i="4"/>
  <c r="N127" i="4"/>
  <c r="J127" i="6" s="1"/>
  <c r="M127" i="4"/>
  <c r="L127" i="4"/>
  <c r="I127" i="6" s="1"/>
  <c r="K127" i="4"/>
  <c r="G127" i="6" s="1"/>
  <c r="J127" i="4"/>
  <c r="F127" i="6" s="1"/>
  <c r="I127" i="4"/>
  <c r="O126" i="4"/>
  <c r="K126" i="6" s="1"/>
  <c r="N126" i="4"/>
  <c r="J126" i="6" s="1"/>
  <c r="M126" i="4"/>
  <c r="H126" i="6" s="1"/>
  <c r="L126" i="4"/>
  <c r="K126" i="4"/>
  <c r="G126" i="6" s="1"/>
  <c r="J126" i="4"/>
  <c r="F126" i="6" s="1"/>
  <c r="I126" i="4"/>
  <c r="E126" i="6" s="1"/>
  <c r="O125" i="4"/>
  <c r="N125" i="4"/>
  <c r="M125" i="4"/>
  <c r="L125" i="4"/>
  <c r="K125" i="4"/>
  <c r="J125" i="4"/>
  <c r="I125" i="4"/>
  <c r="E125" i="6" s="1"/>
  <c r="O124" i="4"/>
  <c r="N124" i="4"/>
  <c r="M124" i="4"/>
  <c r="L124" i="4"/>
  <c r="K124" i="4"/>
  <c r="J124" i="4"/>
  <c r="I124" i="4"/>
  <c r="O123" i="4"/>
  <c r="K123" i="6" s="1"/>
  <c r="N123" i="4"/>
  <c r="J123" i="6" s="1"/>
  <c r="M123" i="4"/>
  <c r="H123" i="6" s="1"/>
  <c r="L123" i="4"/>
  <c r="K123" i="4"/>
  <c r="G123" i="6" s="1"/>
  <c r="J123" i="4"/>
  <c r="F123" i="6" s="1"/>
  <c r="I123" i="4"/>
  <c r="E123" i="6" s="1"/>
  <c r="O122" i="4"/>
  <c r="N122" i="4"/>
  <c r="M122" i="4"/>
  <c r="L122" i="4"/>
  <c r="K122" i="4"/>
  <c r="J122" i="4"/>
  <c r="I122" i="4"/>
  <c r="O121" i="4"/>
  <c r="N121" i="4"/>
  <c r="J121" i="6" s="1"/>
  <c r="M121" i="4"/>
  <c r="H121" i="6" s="1"/>
  <c r="L121" i="4"/>
  <c r="I121" i="6" s="1"/>
  <c r="K121" i="4"/>
  <c r="G121" i="6" s="1"/>
  <c r="J121" i="4"/>
  <c r="I121" i="4"/>
  <c r="E121" i="6" s="1"/>
  <c r="O120" i="4"/>
  <c r="N120" i="4"/>
  <c r="J120" i="6" s="1"/>
  <c r="M120" i="4"/>
  <c r="L120" i="4"/>
  <c r="K120" i="4"/>
  <c r="J120" i="4"/>
  <c r="F120" i="6" s="1"/>
  <c r="I120" i="4"/>
  <c r="O119" i="4"/>
  <c r="N119" i="4"/>
  <c r="J119" i="6" s="1"/>
  <c r="M119" i="4"/>
  <c r="L119" i="4"/>
  <c r="I119" i="6" s="1"/>
  <c r="K119" i="4"/>
  <c r="G119" i="6" s="1"/>
  <c r="J119" i="4"/>
  <c r="F119" i="6" s="1"/>
  <c r="I119" i="4"/>
  <c r="O118" i="4"/>
  <c r="K118" i="6" s="1"/>
  <c r="N118" i="4"/>
  <c r="J118" i="6" s="1"/>
  <c r="M118" i="4"/>
  <c r="H118" i="6" s="1"/>
  <c r="L118" i="4"/>
  <c r="K118" i="4"/>
  <c r="G118" i="6" s="1"/>
  <c r="J118" i="4"/>
  <c r="F118" i="6" s="1"/>
  <c r="I118" i="4"/>
  <c r="E118" i="6" s="1"/>
  <c r="O117" i="4"/>
  <c r="N117" i="4"/>
  <c r="M117" i="4"/>
  <c r="L117" i="4"/>
  <c r="K117" i="4"/>
  <c r="J117" i="4"/>
  <c r="I117" i="4"/>
  <c r="E117" i="6" s="1"/>
  <c r="O116" i="4"/>
  <c r="N116" i="4"/>
  <c r="M116" i="4"/>
  <c r="L116" i="4"/>
  <c r="K116" i="4"/>
  <c r="J116" i="4"/>
  <c r="I116" i="4"/>
  <c r="O115" i="4"/>
  <c r="K115" i="6" s="1"/>
  <c r="N115" i="4"/>
  <c r="J115" i="6" s="1"/>
  <c r="M115" i="4"/>
  <c r="H115" i="6" s="1"/>
  <c r="L115" i="4"/>
  <c r="K115" i="4"/>
  <c r="G115" i="6" s="1"/>
  <c r="J115" i="4"/>
  <c r="F115" i="6" s="1"/>
  <c r="I115" i="4"/>
  <c r="E115" i="6" s="1"/>
  <c r="O114" i="4"/>
  <c r="N114" i="4"/>
  <c r="M114" i="4"/>
  <c r="L114" i="4"/>
  <c r="K114" i="4"/>
  <c r="J114" i="4"/>
  <c r="I114" i="4"/>
  <c r="O113" i="4"/>
  <c r="N113" i="4"/>
  <c r="J113" i="6" s="1"/>
  <c r="M113" i="4"/>
  <c r="H113" i="6" s="1"/>
  <c r="L113" i="4"/>
  <c r="I113" i="6" s="1"/>
  <c r="K113" i="4"/>
  <c r="G113" i="6" s="1"/>
  <c r="J113" i="4"/>
  <c r="I113" i="4"/>
  <c r="E113" i="6" s="1"/>
  <c r="O112" i="4"/>
  <c r="N112" i="4"/>
  <c r="M112" i="4"/>
  <c r="L112" i="4"/>
  <c r="K112" i="4"/>
  <c r="J112" i="4"/>
  <c r="F112" i="6" s="1"/>
  <c r="I112" i="4"/>
  <c r="O111" i="4"/>
  <c r="N111" i="4"/>
  <c r="J111" i="6" s="1"/>
  <c r="M111" i="4"/>
  <c r="L111" i="4"/>
  <c r="I111" i="6" s="1"/>
  <c r="K111" i="4"/>
  <c r="G111" i="6" s="1"/>
  <c r="J111" i="4"/>
  <c r="F111" i="6" s="1"/>
  <c r="I111" i="4"/>
  <c r="O110" i="4"/>
  <c r="K110" i="6" s="1"/>
  <c r="N110" i="4"/>
  <c r="J110" i="6" s="1"/>
  <c r="M110" i="4"/>
  <c r="H110" i="6" s="1"/>
  <c r="L110" i="4"/>
  <c r="K110" i="4"/>
  <c r="G110" i="6" s="1"/>
  <c r="J110" i="4"/>
  <c r="F110" i="6" s="1"/>
  <c r="I110" i="4"/>
  <c r="E110" i="6" s="1"/>
  <c r="O109" i="4"/>
  <c r="K109" i="6" s="1"/>
  <c r="N109" i="4"/>
  <c r="M109" i="4"/>
  <c r="L109" i="4"/>
  <c r="K109" i="4"/>
  <c r="J109" i="4"/>
  <c r="I109" i="4"/>
  <c r="E109" i="6" s="1"/>
  <c r="O108" i="4"/>
  <c r="N108" i="4"/>
  <c r="M108" i="4"/>
  <c r="L108" i="4"/>
  <c r="K108" i="4"/>
  <c r="J108" i="4"/>
  <c r="I108" i="4"/>
  <c r="O107" i="4"/>
  <c r="K107" i="6" s="1"/>
  <c r="N107" i="4"/>
  <c r="M107" i="4"/>
  <c r="H107" i="6" s="1"/>
  <c r="L107" i="4"/>
  <c r="I107" i="6" s="1"/>
  <c r="K107" i="4"/>
  <c r="G107" i="6" s="1"/>
  <c r="J107" i="4"/>
  <c r="F107" i="6" s="1"/>
  <c r="I107" i="4"/>
  <c r="E107" i="6" s="1"/>
  <c r="O106" i="4"/>
  <c r="K106" i="6" s="1"/>
  <c r="N106" i="4"/>
  <c r="M106" i="4"/>
  <c r="H106" i="6" s="1"/>
  <c r="L106" i="4"/>
  <c r="K106" i="4"/>
  <c r="J106" i="4"/>
  <c r="F106" i="6" s="1"/>
  <c r="I106" i="4"/>
  <c r="O105" i="4"/>
  <c r="K105" i="6" s="1"/>
  <c r="N105" i="4"/>
  <c r="M105" i="4"/>
  <c r="L105" i="4"/>
  <c r="K105" i="4"/>
  <c r="G105" i="6" s="1"/>
  <c r="J105" i="4"/>
  <c r="I105" i="4"/>
  <c r="O104" i="4"/>
  <c r="N104" i="4"/>
  <c r="M104" i="4"/>
  <c r="L104" i="4"/>
  <c r="K104" i="4"/>
  <c r="J104" i="4"/>
  <c r="I104" i="4"/>
  <c r="E104" i="6" s="1"/>
  <c r="O103" i="4"/>
  <c r="K103" i="6" s="1"/>
  <c r="N103" i="4"/>
  <c r="M103" i="4"/>
  <c r="L103" i="4"/>
  <c r="I103" i="6" s="1"/>
  <c r="K103" i="4"/>
  <c r="J103" i="4"/>
  <c r="I103" i="4"/>
  <c r="O102" i="4"/>
  <c r="K102" i="6" s="1"/>
  <c r="N102" i="4"/>
  <c r="J102" i="6" s="1"/>
  <c r="M102" i="4"/>
  <c r="H102" i="6" s="1"/>
  <c r="L102" i="4"/>
  <c r="K102" i="4"/>
  <c r="G102" i="6" s="1"/>
  <c r="J102" i="4"/>
  <c r="F102" i="6" s="1"/>
  <c r="I102" i="4"/>
  <c r="E102" i="6" s="1"/>
  <c r="O101" i="4"/>
  <c r="N101" i="4"/>
  <c r="M101" i="4"/>
  <c r="H101" i="6" s="1"/>
  <c r="L101" i="4"/>
  <c r="I101" i="6" s="1"/>
  <c r="K101" i="4"/>
  <c r="G101" i="6" s="1"/>
  <c r="J101" i="4"/>
  <c r="F101" i="6" s="1"/>
  <c r="I101" i="4"/>
  <c r="E101" i="6" s="1"/>
  <c r="O100" i="4"/>
  <c r="N100" i="4"/>
  <c r="M100" i="4"/>
  <c r="L100" i="4"/>
  <c r="K100" i="4"/>
  <c r="J100" i="4"/>
  <c r="I100" i="4"/>
  <c r="O99" i="4"/>
  <c r="K99" i="6" s="1"/>
  <c r="N99" i="4"/>
  <c r="M99" i="4"/>
  <c r="H99" i="6" s="1"/>
  <c r="L99" i="4"/>
  <c r="I99" i="6" s="1"/>
  <c r="K99" i="4"/>
  <c r="G99" i="6" s="1"/>
  <c r="J99" i="4"/>
  <c r="F99" i="6" s="1"/>
  <c r="I99" i="4"/>
  <c r="E99" i="6" s="1"/>
  <c r="O98" i="4"/>
  <c r="K98" i="6" s="1"/>
  <c r="N98" i="4"/>
  <c r="M98" i="4"/>
  <c r="H98" i="6" s="1"/>
  <c r="L98" i="4"/>
  <c r="K98" i="4"/>
  <c r="G98" i="6" s="1"/>
  <c r="J98" i="4"/>
  <c r="F98" i="6" s="1"/>
  <c r="I98" i="4"/>
  <c r="O97" i="4"/>
  <c r="K97" i="6" s="1"/>
  <c r="N97" i="4"/>
  <c r="M97" i="4"/>
  <c r="L97" i="4"/>
  <c r="K97" i="4"/>
  <c r="G97" i="6" s="1"/>
  <c r="J97" i="4"/>
  <c r="I97" i="4"/>
  <c r="E97" i="6" s="1"/>
  <c r="O96" i="4"/>
  <c r="N96" i="4"/>
  <c r="M96" i="4"/>
  <c r="L96" i="4"/>
  <c r="K96" i="4"/>
  <c r="J96" i="4"/>
  <c r="I96" i="4"/>
  <c r="E96" i="6" s="1"/>
  <c r="O95" i="4"/>
  <c r="K95" i="6" s="1"/>
  <c r="N95" i="4"/>
  <c r="M95" i="4"/>
  <c r="L95" i="4"/>
  <c r="I95" i="6" s="1"/>
  <c r="K95" i="4"/>
  <c r="J95" i="4"/>
  <c r="I95" i="4"/>
  <c r="O94" i="4"/>
  <c r="K94" i="6" s="1"/>
  <c r="N94" i="4"/>
  <c r="J94" i="6" s="1"/>
  <c r="M94" i="4"/>
  <c r="H94" i="6" s="1"/>
  <c r="L94" i="4"/>
  <c r="K94" i="4"/>
  <c r="G94" i="6" s="1"/>
  <c r="J94" i="4"/>
  <c r="F94" i="6" s="1"/>
  <c r="I94" i="4"/>
  <c r="E94" i="6" s="1"/>
  <c r="O93" i="4"/>
  <c r="N93" i="4"/>
  <c r="M93" i="4"/>
  <c r="L93" i="4"/>
  <c r="I93" i="6" s="1"/>
  <c r="K93" i="4"/>
  <c r="G93" i="6" s="1"/>
  <c r="J93" i="4"/>
  <c r="I93" i="4"/>
  <c r="O92" i="4"/>
  <c r="N92" i="4"/>
  <c r="M92" i="4"/>
  <c r="L92" i="4"/>
  <c r="K92" i="4"/>
  <c r="J92" i="4"/>
  <c r="I92" i="4"/>
  <c r="O91" i="4"/>
  <c r="K91" i="6" s="1"/>
  <c r="N91" i="4"/>
  <c r="M91" i="4"/>
  <c r="H91" i="6" s="1"/>
  <c r="L91" i="4"/>
  <c r="I91" i="6" s="1"/>
  <c r="K91" i="4"/>
  <c r="G91" i="6" s="1"/>
  <c r="J91" i="4"/>
  <c r="F91" i="6" s="1"/>
  <c r="I91" i="4"/>
  <c r="E91" i="6" s="1"/>
  <c r="O90" i="4"/>
  <c r="K90" i="6" s="1"/>
  <c r="N90" i="4"/>
  <c r="M90" i="4"/>
  <c r="H90" i="6" s="1"/>
  <c r="L90" i="4"/>
  <c r="K90" i="4"/>
  <c r="G90" i="6" s="1"/>
  <c r="J90" i="4"/>
  <c r="F90" i="6" s="1"/>
  <c r="I90" i="4"/>
  <c r="O89" i="4"/>
  <c r="K89" i="6" s="1"/>
  <c r="N89" i="4"/>
  <c r="M89" i="4"/>
  <c r="L89" i="4"/>
  <c r="K89" i="4"/>
  <c r="G89" i="6" s="1"/>
  <c r="J89" i="4"/>
  <c r="I89" i="4"/>
  <c r="E89" i="6" s="1"/>
  <c r="O88" i="4"/>
  <c r="K88" i="6" s="1"/>
  <c r="N88" i="4"/>
  <c r="M88" i="4"/>
  <c r="L88" i="4"/>
  <c r="K88" i="4"/>
  <c r="J88" i="4"/>
  <c r="I88" i="4"/>
  <c r="E88" i="6" s="1"/>
  <c r="O87" i="4"/>
  <c r="N87" i="4"/>
  <c r="M87" i="4"/>
  <c r="L87" i="4"/>
  <c r="K87" i="4"/>
  <c r="J87" i="4"/>
  <c r="I87" i="4"/>
  <c r="O86" i="4"/>
  <c r="K86" i="6" s="1"/>
  <c r="N86" i="4"/>
  <c r="J86" i="6" s="1"/>
  <c r="M86" i="4"/>
  <c r="H86" i="6" s="1"/>
  <c r="L86" i="4"/>
  <c r="K86" i="4"/>
  <c r="G86" i="6" s="1"/>
  <c r="J86" i="4"/>
  <c r="F86" i="6" s="1"/>
  <c r="I86" i="4"/>
  <c r="E86" i="6" s="1"/>
  <c r="O85" i="4"/>
  <c r="N85" i="4"/>
  <c r="M85" i="4"/>
  <c r="H85" i="6" s="1"/>
  <c r="L85" i="4"/>
  <c r="I85" i="6" s="1"/>
  <c r="K85" i="4"/>
  <c r="G85" i="6" s="1"/>
  <c r="J85" i="4"/>
  <c r="F85" i="6" s="1"/>
  <c r="I85" i="4"/>
  <c r="O84" i="4"/>
  <c r="N84" i="4"/>
  <c r="J84" i="6" s="1"/>
  <c r="M84" i="4"/>
  <c r="L84" i="4"/>
  <c r="K84" i="4"/>
  <c r="J84" i="4"/>
  <c r="I84" i="4"/>
  <c r="O83" i="4"/>
  <c r="K83" i="6" s="1"/>
  <c r="N83" i="4"/>
  <c r="M83" i="4"/>
  <c r="H83" i="6" s="1"/>
  <c r="L83" i="4"/>
  <c r="I83" i="6" s="1"/>
  <c r="K83" i="4"/>
  <c r="G83" i="6" s="1"/>
  <c r="J83" i="4"/>
  <c r="F83" i="6" s="1"/>
  <c r="I83" i="4"/>
  <c r="E83" i="6" s="1"/>
  <c r="O82" i="4"/>
  <c r="K82" i="6" s="1"/>
  <c r="N82" i="4"/>
  <c r="M82" i="4"/>
  <c r="H82" i="6" s="1"/>
  <c r="L82" i="4"/>
  <c r="K82" i="4"/>
  <c r="G82" i="6" s="1"/>
  <c r="J82" i="4"/>
  <c r="F82" i="6" s="1"/>
  <c r="I82" i="4"/>
  <c r="O81" i="4"/>
  <c r="N81" i="4"/>
  <c r="M81" i="4"/>
  <c r="L81" i="4"/>
  <c r="K81" i="4"/>
  <c r="G81" i="6" s="1"/>
  <c r="J81" i="4"/>
  <c r="I81" i="4"/>
  <c r="O80" i="4"/>
  <c r="K80" i="6" s="1"/>
  <c r="N80" i="4"/>
  <c r="M80" i="4"/>
  <c r="L80" i="4"/>
  <c r="I80" i="6" s="1"/>
  <c r="K80" i="4"/>
  <c r="J80" i="4"/>
  <c r="I80" i="4"/>
  <c r="E80" i="6" s="1"/>
  <c r="O79" i="4"/>
  <c r="N79" i="4"/>
  <c r="M79" i="4"/>
  <c r="L79" i="4"/>
  <c r="K79" i="4"/>
  <c r="J79" i="4"/>
  <c r="I79" i="4"/>
  <c r="O78" i="4"/>
  <c r="K78" i="6" s="1"/>
  <c r="N78" i="4"/>
  <c r="J78" i="6" s="1"/>
  <c r="M78" i="4"/>
  <c r="H78" i="6" s="1"/>
  <c r="L78" i="4"/>
  <c r="K78" i="4"/>
  <c r="G78" i="6" s="1"/>
  <c r="J78" i="4"/>
  <c r="F78" i="6" s="1"/>
  <c r="I78" i="4"/>
  <c r="E78" i="6" s="1"/>
  <c r="O77" i="4"/>
  <c r="N77" i="4"/>
  <c r="M77" i="4"/>
  <c r="H77" i="6" s="1"/>
  <c r="L77" i="4"/>
  <c r="I77" i="6" s="1"/>
  <c r="K77" i="4"/>
  <c r="G77" i="6" s="1"/>
  <c r="J77" i="4"/>
  <c r="F77" i="6" s="1"/>
  <c r="I77" i="4"/>
  <c r="O76" i="4"/>
  <c r="N76" i="4"/>
  <c r="M76" i="4"/>
  <c r="L76" i="4"/>
  <c r="K76" i="4"/>
  <c r="J76" i="4"/>
  <c r="I76" i="4"/>
  <c r="O75" i="4"/>
  <c r="K75" i="6" s="1"/>
  <c r="N75" i="4"/>
  <c r="M75" i="4"/>
  <c r="H75" i="6" s="1"/>
  <c r="L75" i="4"/>
  <c r="I75" i="6" s="1"/>
  <c r="K75" i="4"/>
  <c r="G75" i="6" s="1"/>
  <c r="J75" i="4"/>
  <c r="F75" i="6" s="1"/>
  <c r="I75" i="4"/>
  <c r="E75" i="6" s="1"/>
  <c r="O74" i="4"/>
  <c r="K74" i="6" s="1"/>
  <c r="N74" i="4"/>
  <c r="M74" i="4"/>
  <c r="H74" i="6" s="1"/>
  <c r="L74" i="4"/>
  <c r="K74" i="4"/>
  <c r="G74" i="6" s="1"/>
  <c r="J74" i="4"/>
  <c r="F74" i="6" s="1"/>
  <c r="I74" i="4"/>
  <c r="O73" i="4"/>
  <c r="N73" i="4"/>
  <c r="M73" i="4"/>
  <c r="L73" i="4"/>
  <c r="K73" i="4"/>
  <c r="G73" i="6" s="1"/>
  <c r="J73" i="4"/>
  <c r="I73" i="4"/>
  <c r="O72" i="4"/>
  <c r="K72" i="6" s="1"/>
  <c r="N72" i="4"/>
  <c r="M72" i="4"/>
  <c r="L72" i="4"/>
  <c r="I72" i="6" s="1"/>
  <c r="K72" i="4"/>
  <c r="J72" i="4"/>
  <c r="I72" i="4"/>
  <c r="E72" i="6" s="1"/>
  <c r="O71" i="4"/>
  <c r="N71" i="4"/>
  <c r="M71" i="4"/>
  <c r="L71" i="4"/>
  <c r="K71" i="4"/>
  <c r="J71" i="4"/>
  <c r="I71" i="4"/>
  <c r="O70" i="4"/>
  <c r="K70" i="6" s="1"/>
  <c r="N70" i="4"/>
  <c r="J70" i="6" s="1"/>
  <c r="M70" i="4"/>
  <c r="H70" i="6" s="1"/>
  <c r="L70" i="4"/>
  <c r="K70" i="4"/>
  <c r="G70" i="6" s="1"/>
  <c r="J70" i="4"/>
  <c r="F70" i="6" s="1"/>
  <c r="I70" i="4"/>
  <c r="E70" i="6" s="1"/>
  <c r="O69" i="4"/>
  <c r="N69" i="4"/>
  <c r="M69" i="4"/>
  <c r="H69" i="6" s="1"/>
  <c r="L69" i="4"/>
  <c r="I69" i="6" s="1"/>
  <c r="K69" i="4"/>
  <c r="G69" i="6" s="1"/>
  <c r="J69" i="4"/>
  <c r="F69" i="6" s="1"/>
  <c r="I69" i="4"/>
  <c r="O68" i="4"/>
  <c r="N68" i="4"/>
  <c r="J68" i="6" s="1"/>
  <c r="M68" i="4"/>
  <c r="L68" i="4"/>
  <c r="K68" i="4"/>
  <c r="J68" i="4"/>
  <c r="I68" i="4"/>
  <c r="O67" i="4"/>
  <c r="K67" i="6" s="1"/>
  <c r="N67" i="4"/>
  <c r="M67" i="4"/>
  <c r="H67" i="6" s="1"/>
  <c r="L67" i="4"/>
  <c r="I67" i="6" s="1"/>
  <c r="K67" i="4"/>
  <c r="G67" i="6" s="1"/>
  <c r="J67" i="4"/>
  <c r="F67" i="6" s="1"/>
  <c r="I67" i="4"/>
  <c r="E67" i="6" s="1"/>
  <c r="O66" i="4"/>
  <c r="K66" i="6" s="1"/>
  <c r="N66" i="4"/>
  <c r="M66" i="4"/>
  <c r="H66" i="6" s="1"/>
  <c r="L66" i="4"/>
  <c r="K66" i="4"/>
  <c r="G66" i="6" s="1"/>
  <c r="J66" i="4"/>
  <c r="F66" i="6" s="1"/>
  <c r="I66" i="4"/>
  <c r="O65" i="4"/>
  <c r="N65" i="4"/>
  <c r="M65" i="4"/>
  <c r="L65" i="4"/>
  <c r="K65" i="4"/>
  <c r="G65" i="6" s="1"/>
  <c r="J65" i="4"/>
  <c r="I65" i="4"/>
  <c r="O64" i="4"/>
  <c r="K64" i="6" s="1"/>
  <c r="N64" i="4"/>
  <c r="M64" i="4"/>
  <c r="L64" i="4"/>
  <c r="I64" i="6" s="1"/>
  <c r="K64" i="4"/>
  <c r="J64" i="4"/>
  <c r="I64" i="4"/>
  <c r="E64" i="6" s="1"/>
  <c r="O63" i="4"/>
  <c r="N63" i="4"/>
  <c r="M63" i="4"/>
  <c r="L63" i="4"/>
  <c r="K63" i="4"/>
  <c r="J63" i="4"/>
  <c r="I63" i="4"/>
  <c r="O62" i="4"/>
  <c r="K62" i="6" s="1"/>
  <c r="N62" i="4"/>
  <c r="J62" i="6" s="1"/>
  <c r="M62" i="4"/>
  <c r="H62" i="6" s="1"/>
  <c r="L62" i="4"/>
  <c r="K62" i="4"/>
  <c r="G62" i="6" s="1"/>
  <c r="J62" i="4"/>
  <c r="F62" i="6" s="1"/>
  <c r="I62" i="4"/>
  <c r="E62" i="6" s="1"/>
  <c r="O61" i="4"/>
  <c r="N61" i="4"/>
  <c r="M61" i="4"/>
  <c r="H61" i="6" s="1"/>
  <c r="L61" i="4"/>
  <c r="I61" i="6" s="1"/>
  <c r="K61" i="4"/>
  <c r="G61" i="6" s="1"/>
  <c r="J61" i="4"/>
  <c r="F61" i="6" s="1"/>
  <c r="I61" i="4"/>
  <c r="E61" i="6" s="1"/>
  <c r="O60" i="4"/>
  <c r="N60" i="4"/>
  <c r="J60" i="6" s="1"/>
  <c r="M60" i="4"/>
  <c r="L60" i="4"/>
  <c r="K60" i="4"/>
  <c r="J60" i="4"/>
  <c r="I60" i="4"/>
  <c r="O59" i="4"/>
  <c r="K59" i="6" s="1"/>
  <c r="N59" i="4"/>
  <c r="M59" i="4"/>
  <c r="H59" i="6" s="1"/>
  <c r="L59" i="4"/>
  <c r="I59" i="6" s="1"/>
  <c r="K59" i="4"/>
  <c r="G59" i="6" s="1"/>
  <c r="J59" i="4"/>
  <c r="F59" i="6" s="1"/>
  <c r="I59" i="4"/>
  <c r="E59" i="6" s="1"/>
  <c r="O58" i="4"/>
  <c r="K58" i="6" s="1"/>
  <c r="N58" i="4"/>
  <c r="M58" i="4"/>
  <c r="H58" i="6" s="1"/>
  <c r="L58" i="4"/>
  <c r="K58" i="4"/>
  <c r="J58" i="4"/>
  <c r="F58" i="6" s="1"/>
  <c r="I58" i="4"/>
  <c r="O57" i="4"/>
  <c r="N57" i="4"/>
  <c r="M57" i="4"/>
  <c r="L57" i="4"/>
  <c r="K57" i="4"/>
  <c r="G57" i="6" s="1"/>
  <c r="J57" i="4"/>
  <c r="I57" i="4"/>
  <c r="O56" i="4"/>
  <c r="K56" i="6" s="1"/>
  <c r="N56" i="4"/>
  <c r="M56" i="4"/>
  <c r="L56" i="4"/>
  <c r="I56" i="6" s="1"/>
  <c r="K56" i="4"/>
  <c r="J56" i="4"/>
  <c r="I56" i="4"/>
  <c r="E56" i="6" s="1"/>
  <c r="O55" i="4"/>
  <c r="N55" i="4"/>
  <c r="M55" i="4"/>
  <c r="L55" i="4"/>
  <c r="K55" i="4"/>
  <c r="J55" i="4"/>
  <c r="I55" i="4"/>
  <c r="O54" i="4"/>
  <c r="K54" i="6" s="1"/>
  <c r="N54" i="4"/>
  <c r="J54" i="6" s="1"/>
  <c r="M54" i="4"/>
  <c r="H54" i="6" s="1"/>
  <c r="L54" i="4"/>
  <c r="K54" i="4"/>
  <c r="G54" i="6" s="1"/>
  <c r="J54" i="4"/>
  <c r="F54" i="6" s="1"/>
  <c r="I54" i="4"/>
  <c r="E54" i="6" s="1"/>
  <c r="O53" i="4"/>
  <c r="N53" i="4"/>
  <c r="M53" i="4"/>
  <c r="H53" i="6" s="1"/>
  <c r="L53" i="4"/>
  <c r="I53" i="6" s="1"/>
  <c r="K53" i="4"/>
  <c r="G53" i="6" s="1"/>
  <c r="J53" i="4"/>
  <c r="F53" i="6" s="1"/>
  <c r="I53" i="4"/>
  <c r="E53" i="6" s="1"/>
  <c r="O52" i="4"/>
  <c r="N52" i="4"/>
  <c r="J52" i="6" s="1"/>
  <c r="M52" i="4"/>
  <c r="L52" i="4"/>
  <c r="K52" i="4"/>
  <c r="J52" i="4"/>
  <c r="I52" i="4"/>
  <c r="O51" i="4"/>
  <c r="K51" i="6" s="1"/>
  <c r="N51" i="4"/>
  <c r="M51" i="4"/>
  <c r="H51" i="6" s="1"/>
  <c r="L51" i="4"/>
  <c r="I51" i="6" s="1"/>
  <c r="K51" i="4"/>
  <c r="G51" i="6" s="1"/>
  <c r="J51" i="4"/>
  <c r="F51" i="6" s="1"/>
  <c r="I51" i="4"/>
  <c r="E51" i="6" s="1"/>
  <c r="O50" i="4"/>
  <c r="K50" i="6" s="1"/>
  <c r="N50" i="4"/>
  <c r="M50" i="4"/>
  <c r="H50" i="6" s="1"/>
  <c r="L50" i="4"/>
  <c r="K50" i="4"/>
  <c r="J50" i="4"/>
  <c r="F50" i="6" s="1"/>
  <c r="I50" i="4"/>
  <c r="O49" i="4"/>
  <c r="N49" i="4"/>
  <c r="M49" i="4"/>
  <c r="L49" i="4"/>
  <c r="K49" i="4"/>
  <c r="G49" i="6" s="1"/>
  <c r="J49" i="4"/>
  <c r="I49" i="4"/>
  <c r="O48" i="4"/>
  <c r="K48" i="6" s="1"/>
  <c r="N48" i="4"/>
  <c r="M48" i="4"/>
  <c r="L48" i="4"/>
  <c r="I48" i="6" s="1"/>
  <c r="K48" i="4"/>
  <c r="J48" i="4"/>
  <c r="I48" i="4"/>
  <c r="E48" i="6" s="1"/>
  <c r="O47" i="4"/>
  <c r="K47" i="6" s="1"/>
  <c r="N47" i="4"/>
  <c r="M47" i="4"/>
  <c r="L47" i="4"/>
  <c r="K47" i="4"/>
  <c r="J47" i="4"/>
  <c r="I47" i="4"/>
  <c r="O46" i="4"/>
  <c r="K46" i="6" s="1"/>
  <c r="N46" i="4"/>
  <c r="J46" i="6" s="1"/>
  <c r="M46" i="4"/>
  <c r="H46" i="6" s="1"/>
  <c r="L46" i="4"/>
  <c r="K46" i="4"/>
  <c r="G46" i="6" s="1"/>
  <c r="J46" i="4"/>
  <c r="F46" i="6" s="1"/>
  <c r="I46" i="4"/>
  <c r="E46" i="6" s="1"/>
  <c r="O45" i="4"/>
  <c r="N45" i="4"/>
  <c r="M45" i="4"/>
  <c r="H45" i="6" s="1"/>
  <c r="L45" i="4"/>
  <c r="I45" i="6" s="1"/>
  <c r="K45" i="4"/>
  <c r="G45" i="6" s="1"/>
  <c r="J45" i="4"/>
  <c r="F45" i="6" s="1"/>
  <c r="I45" i="4"/>
  <c r="E45" i="6" s="1"/>
  <c r="O44" i="4"/>
  <c r="N44" i="4"/>
  <c r="J44" i="6" s="1"/>
  <c r="M44" i="4"/>
  <c r="L44" i="4"/>
  <c r="K44" i="4"/>
  <c r="J44" i="4"/>
  <c r="I44" i="4"/>
  <c r="O43" i="4"/>
  <c r="K43" i="6" s="1"/>
  <c r="N43" i="4"/>
  <c r="M43" i="4"/>
  <c r="H43" i="6" s="1"/>
  <c r="L43" i="4"/>
  <c r="I43" i="6" s="1"/>
  <c r="K43" i="4"/>
  <c r="G43" i="6" s="1"/>
  <c r="J43" i="4"/>
  <c r="F43" i="6" s="1"/>
  <c r="I43" i="4"/>
  <c r="E43" i="6" s="1"/>
  <c r="O42" i="4"/>
  <c r="K42" i="6" s="1"/>
  <c r="N42" i="4"/>
  <c r="M42" i="4"/>
  <c r="H42" i="6" s="1"/>
  <c r="L42" i="4"/>
  <c r="K42" i="4"/>
  <c r="J42" i="4"/>
  <c r="F42" i="6" s="1"/>
  <c r="I42" i="4"/>
  <c r="O41" i="4"/>
  <c r="N41" i="4"/>
  <c r="M41" i="4"/>
  <c r="L41" i="4"/>
  <c r="K41" i="4"/>
  <c r="G41" i="6" s="1"/>
  <c r="J41" i="4"/>
  <c r="I41" i="4"/>
  <c r="O40" i="4"/>
  <c r="K40" i="6" s="1"/>
  <c r="N40" i="4"/>
  <c r="M40" i="4"/>
  <c r="L40" i="4"/>
  <c r="I40" i="6" s="1"/>
  <c r="K40" i="4"/>
  <c r="J40" i="4"/>
  <c r="I40" i="4"/>
  <c r="E40" i="6" s="1"/>
  <c r="O39" i="4"/>
  <c r="K39" i="6" s="1"/>
  <c r="N39" i="4"/>
  <c r="M39" i="4"/>
  <c r="L39" i="4"/>
  <c r="K39" i="4"/>
  <c r="J39" i="4"/>
  <c r="I39" i="4"/>
  <c r="O38" i="4"/>
  <c r="K38" i="6" s="1"/>
  <c r="N38" i="4"/>
  <c r="J38" i="6" s="1"/>
  <c r="M38" i="4"/>
  <c r="H38" i="6" s="1"/>
  <c r="L38" i="4"/>
  <c r="K38" i="4"/>
  <c r="G38" i="6" s="1"/>
  <c r="J38" i="4"/>
  <c r="F38" i="6" s="1"/>
  <c r="I38" i="4"/>
  <c r="E38" i="6" s="1"/>
  <c r="O37" i="4"/>
  <c r="N37" i="4"/>
  <c r="M37" i="4"/>
  <c r="H37" i="6" s="1"/>
  <c r="L37" i="4"/>
  <c r="I37" i="6" s="1"/>
  <c r="K37" i="4"/>
  <c r="G37" i="6" s="1"/>
  <c r="J37" i="4"/>
  <c r="F37" i="6" s="1"/>
  <c r="I37" i="4"/>
  <c r="E37" i="6" s="1"/>
  <c r="O36" i="4"/>
  <c r="N36" i="4"/>
  <c r="J36" i="6" s="1"/>
  <c r="M36" i="4"/>
  <c r="L36" i="4"/>
  <c r="K36" i="4"/>
  <c r="J36" i="4"/>
  <c r="I36" i="4"/>
  <c r="O35" i="4"/>
  <c r="K35" i="6" s="1"/>
  <c r="N35" i="4"/>
  <c r="M35" i="4"/>
  <c r="H35" i="6" s="1"/>
  <c r="L35" i="4"/>
  <c r="I35" i="6" s="1"/>
  <c r="K35" i="4"/>
  <c r="G35" i="6" s="1"/>
  <c r="J35" i="4"/>
  <c r="F35" i="6" s="1"/>
  <c r="I35" i="4"/>
  <c r="E35" i="6" s="1"/>
  <c r="O34" i="4"/>
  <c r="K34" i="6" s="1"/>
  <c r="N34" i="4"/>
  <c r="M34" i="4"/>
  <c r="H34" i="6" s="1"/>
  <c r="L34" i="4"/>
  <c r="K34" i="4"/>
  <c r="J34" i="4"/>
  <c r="F34" i="6" s="1"/>
  <c r="I34" i="4"/>
  <c r="O33" i="4"/>
  <c r="N33" i="4"/>
  <c r="M33" i="4"/>
  <c r="L33" i="4"/>
  <c r="K33" i="4"/>
  <c r="G33" i="6" s="1"/>
  <c r="J33" i="4"/>
  <c r="I33" i="4"/>
  <c r="O32" i="4"/>
  <c r="K32" i="6" s="1"/>
  <c r="N32" i="4"/>
  <c r="M32" i="4"/>
  <c r="L32" i="4"/>
  <c r="I32" i="6" s="1"/>
  <c r="K32" i="4"/>
  <c r="J32" i="4"/>
  <c r="I32" i="4"/>
  <c r="E32" i="6" s="1"/>
  <c r="O31" i="4"/>
  <c r="K31" i="6" s="1"/>
  <c r="N31" i="4"/>
  <c r="M31" i="4"/>
  <c r="L31" i="4"/>
  <c r="K31" i="4"/>
  <c r="J31" i="4"/>
  <c r="I31" i="4"/>
  <c r="O30" i="4"/>
  <c r="K30" i="6" s="1"/>
  <c r="N30" i="4"/>
  <c r="J30" i="6" s="1"/>
  <c r="M30" i="4"/>
  <c r="H30" i="6" s="1"/>
  <c r="L30" i="4"/>
  <c r="K30" i="4"/>
  <c r="G30" i="6" s="1"/>
  <c r="J30" i="4"/>
  <c r="F30" i="6" s="1"/>
  <c r="I30" i="4"/>
  <c r="E30" i="6" s="1"/>
  <c r="O29" i="4"/>
  <c r="N29" i="4"/>
  <c r="M29" i="4"/>
  <c r="H29" i="6" s="1"/>
  <c r="L29" i="4"/>
  <c r="I29" i="6" s="1"/>
  <c r="K29" i="4"/>
  <c r="G29" i="6" s="1"/>
  <c r="J29" i="4"/>
  <c r="F29" i="6" s="1"/>
  <c r="I29" i="4"/>
  <c r="E29" i="6" s="1"/>
  <c r="O28" i="4"/>
  <c r="N28" i="4"/>
  <c r="J28" i="6" s="1"/>
  <c r="M28" i="4"/>
  <c r="L28" i="4"/>
  <c r="K28" i="4"/>
  <c r="J28" i="4"/>
  <c r="I28" i="4"/>
  <c r="O27" i="4"/>
  <c r="K27" i="6" s="1"/>
  <c r="N27" i="4"/>
  <c r="M27" i="4"/>
  <c r="H27" i="6" s="1"/>
  <c r="L27" i="4"/>
  <c r="I27" i="6" s="1"/>
  <c r="K27" i="4"/>
  <c r="G27" i="6" s="1"/>
  <c r="J27" i="4"/>
  <c r="F27" i="6" s="1"/>
  <c r="I27" i="4"/>
  <c r="E27" i="6" s="1"/>
  <c r="O26" i="4"/>
  <c r="K26" i="6" s="1"/>
  <c r="N26" i="4"/>
  <c r="M26" i="4"/>
  <c r="H26" i="6" s="1"/>
  <c r="L26" i="4"/>
  <c r="K26" i="4"/>
  <c r="J26" i="4"/>
  <c r="F26" i="6" s="1"/>
  <c r="I26" i="4"/>
  <c r="O25" i="4"/>
  <c r="N25" i="4"/>
  <c r="M25" i="4"/>
  <c r="L25" i="4"/>
  <c r="K25" i="4"/>
  <c r="G25" i="6" s="1"/>
  <c r="J25" i="4"/>
  <c r="I25" i="4"/>
  <c r="O24" i="4"/>
  <c r="K24" i="6" s="1"/>
  <c r="N24" i="4"/>
  <c r="M24" i="4"/>
  <c r="L24" i="4"/>
  <c r="I24" i="6" s="1"/>
  <c r="K24" i="4"/>
  <c r="J24" i="4"/>
  <c r="I24" i="4"/>
  <c r="E24" i="6" s="1"/>
  <c r="O23" i="4"/>
  <c r="K23" i="6" s="1"/>
  <c r="N23" i="4"/>
  <c r="M23" i="4"/>
  <c r="L23" i="4"/>
  <c r="K23" i="4"/>
  <c r="J23" i="4"/>
  <c r="I23" i="4"/>
  <c r="O22" i="4"/>
  <c r="K22" i="6" s="1"/>
  <c r="N22" i="4"/>
  <c r="J22" i="6" s="1"/>
  <c r="M22" i="4"/>
  <c r="H22" i="6" s="1"/>
  <c r="L22" i="4"/>
  <c r="K22" i="4"/>
  <c r="G22" i="6" s="1"/>
  <c r="J22" i="4"/>
  <c r="F22" i="6" s="1"/>
  <c r="I22" i="4"/>
  <c r="E22" i="6" s="1"/>
  <c r="O21" i="4"/>
  <c r="N21" i="4"/>
  <c r="M21" i="4"/>
  <c r="H21" i="6" s="1"/>
  <c r="L21" i="4"/>
  <c r="I21" i="6" s="1"/>
  <c r="K21" i="4"/>
  <c r="G21" i="6" s="1"/>
  <c r="J21" i="4"/>
  <c r="F21" i="6" s="1"/>
  <c r="I21" i="4"/>
  <c r="E21" i="6" s="1"/>
  <c r="O20" i="4"/>
  <c r="N20" i="4"/>
  <c r="J20" i="6" s="1"/>
  <c r="M20" i="4"/>
  <c r="L20" i="4"/>
  <c r="K20" i="4"/>
  <c r="J20" i="4"/>
  <c r="I20" i="4"/>
  <c r="O19" i="4"/>
  <c r="K19" i="6" s="1"/>
  <c r="N19" i="4"/>
  <c r="M19" i="4"/>
  <c r="H19" i="6" s="1"/>
  <c r="L19" i="4"/>
  <c r="I19" i="6" s="1"/>
  <c r="K19" i="4"/>
  <c r="G19" i="6" s="1"/>
  <c r="J19" i="4"/>
  <c r="F19" i="6" s="1"/>
  <c r="I19" i="4"/>
  <c r="E19" i="6" s="1"/>
  <c r="O18" i="4"/>
  <c r="K18" i="6" s="1"/>
  <c r="N18" i="4"/>
  <c r="M18" i="4"/>
  <c r="H18" i="6" s="1"/>
  <c r="L18" i="4"/>
  <c r="K18" i="4"/>
  <c r="J18" i="4"/>
  <c r="F18" i="6" s="1"/>
  <c r="I18" i="4"/>
  <c r="O17" i="4"/>
  <c r="N17" i="4"/>
  <c r="M17" i="4"/>
  <c r="L17" i="4"/>
  <c r="K17" i="4"/>
  <c r="G17" i="6" s="1"/>
  <c r="J17" i="4"/>
  <c r="I17" i="4"/>
  <c r="O16" i="4"/>
  <c r="K16" i="6" s="1"/>
  <c r="N16" i="4"/>
  <c r="M16" i="4"/>
  <c r="L16" i="4"/>
  <c r="I16" i="6" s="1"/>
  <c r="K16" i="4"/>
  <c r="J16" i="4"/>
  <c r="I16" i="4"/>
  <c r="E16" i="6" s="1"/>
  <c r="O15" i="4"/>
  <c r="K15" i="6" s="1"/>
  <c r="N15" i="4"/>
  <c r="M15" i="4"/>
  <c r="L15" i="4"/>
  <c r="K15" i="4"/>
  <c r="J15" i="4"/>
  <c r="I15" i="4"/>
  <c r="O14" i="4"/>
  <c r="K14" i="6" s="1"/>
  <c r="N14" i="4"/>
  <c r="J14" i="6" s="1"/>
  <c r="M14" i="4"/>
  <c r="H14" i="6" s="1"/>
  <c r="L14" i="4"/>
  <c r="K14" i="4"/>
  <c r="G14" i="6" s="1"/>
  <c r="J14" i="4"/>
  <c r="F14" i="6" s="1"/>
  <c r="I14" i="4"/>
  <c r="E14" i="6" s="1"/>
  <c r="O13" i="4"/>
  <c r="N13" i="4"/>
  <c r="M13" i="4"/>
  <c r="H13" i="6" s="1"/>
  <c r="L13" i="4"/>
  <c r="I13" i="6" s="1"/>
  <c r="K13" i="4"/>
  <c r="G13" i="6" s="1"/>
  <c r="J13" i="4"/>
  <c r="F13" i="6" s="1"/>
  <c r="I13" i="4"/>
  <c r="E13" i="6" s="1"/>
  <c r="O12" i="4"/>
  <c r="N12" i="4"/>
  <c r="J12" i="6" s="1"/>
  <c r="M12" i="4"/>
  <c r="L12" i="4"/>
  <c r="K12" i="4"/>
  <c r="J12" i="4"/>
  <c r="I12" i="4"/>
  <c r="O11" i="4"/>
  <c r="K11" i="6" s="1"/>
  <c r="N11" i="4"/>
  <c r="M11" i="4"/>
  <c r="H11" i="6" s="1"/>
  <c r="L11" i="4"/>
  <c r="I11" i="6" s="1"/>
  <c r="K11" i="4"/>
  <c r="G11" i="6" s="1"/>
  <c r="J11" i="4"/>
  <c r="F11" i="6" s="1"/>
  <c r="I11" i="4"/>
  <c r="E11" i="6" s="1"/>
  <c r="O10" i="4"/>
  <c r="K10" i="6" s="1"/>
  <c r="N10" i="4"/>
  <c r="M10" i="4"/>
  <c r="H10" i="6" s="1"/>
  <c r="L10" i="4"/>
  <c r="K10" i="4"/>
  <c r="J10" i="4"/>
  <c r="F10" i="6" s="1"/>
  <c r="I10" i="4"/>
  <c r="O9" i="4"/>
  <c r="N9" i="4"/>
  <c r="M9" i="4"/>
  <c r="L9" i="4"/>
  <c r="K9" i="4"/>
  <c r="G9" i="6" s="1"/>
  <c r="J9" i="4"/>
  <c r="I9" i="4"/>
  <c r="O8" i="4"/>
  <c r="K8" i="6" s="1"/>
  <c r="N8" i="4"/>
  <c r="M8" i="4"/>
  <c r="L8" i="4"/>
  <c r="I8" i="6" s="1"/>
  <c r="K8" i="4"/>
  <c r="J8" i="4"/>
  <c r="I8" i="4"/>
  <c r="E8" i="6" s="1"/>
  <c r="O7" i="4"/>
  <c r="K7" i="6" s="1"/>
  <c r="N7" i="4"/>
  <c r="M7" i="4"/>
  <c r="L7" i="4"/>
  <c r="K7" i="4"/>
  <c r="J7" i="4"/>
  <c r="I7" i="4"/>
  <c r="O6" i="4"/>
  <c r="K6" i="6" s="1"/>
  <c r="N6" i="4"/>
  <c r="J6" i="6" s="1"/>
  <c r="M6" i="4"/>
  <c r="H6" i="6" s="1"/>
  <c r="L6" i="4"/>
  <c r="K6" i="4"/>
  <c r="G6" i="6" s="1"/>
  <c r="J6" i="4"/>
  <c r="F6" i="6" s="1"/>
  <c r="I6" i="4"/>
  <c r="E6" i="6" s="1"/>
  <c r="O5" i="4"/>
  <c r="N5" i="4"/>
  <c r="M5" i="4"/>
  <c r="H5" i="6" s="1"/>
  <c r="L5" i="4"/>
  <c r="I5" i="6" s="1"/>
  <c r="K5" i="4"/>
  <c r="G5" i="6" s="1"/>
  <c r="J5" i="4"/>
  <c r="F5" i="6" s="1"/>
  <c r="I5" i="4"/>
  <c r="E5" i="6" s="1"/>
  <c r="O4" i="4"/>
  <c r="N4" i="4"/>
  <c r="M4" i="4"/>
  <c r="L4" i="4"/>
  <c r="K4" i="4"/>
  <c r="J4" i="4"/>
  <c r="I4" i="4"/>
  <c r="O3" i="4"/>
  <c r="K3" i="6" s="1"/>
  <c r="N3" i="4"/>
  <c r="M3" i="4"/>
  <c r="H3" i="6" s="1"/>
  <c r="L3" i="4"/>
  <c r="I3" i="6" s="1"/>
  <c r="K3" i="4"/>
  <c r="G3" i="6" s="1"/>
  <c r="J3" i="4"/>
  <c r="F3" i="6" s="1"/>
  <c r="I3" i="4"/>
  <c r="E3" i="6" s="1"/>
  <c r="O2" i="4"/>
  <c r="K2" i="6" s="1"/>
  <c r="N2" i="4"/>
  <c r="M2" i="4"/>
  <c r="H2" i="6" s="1"/>
  <c r="L2" i="4"/>
  <c r="K2" i="4"/>
  <c r="J2" i="4"/>
  <c r="F2" i="6" s="1"/>
  <c r="I2" i="4"/>
  <c r="E2336" i="3"/>
  <c r="D2336" i="3"/>
  <c r="B2336" i="6" s="1"/>
  <c r="C2336" i="3"/>
  <c r="E2335" i="3"/>
  <c r="D2335" i="3"/>
  <c r="C2335" i="3"/>
  <c r="E2334" i="3"/>
  <c r="D2334" i="3"/>
  <c r="B2334" i="6" s="1"/>
  <c r="C2334" i="3"/>
  <c r="E2333" i="3"/>
  <c r="D2333" i="3"/>
  <c r="C2333" i="3"/>
  <c r="E2332" i="3"/>
  <c r="D2332" i="3"/>
  <c r="B2332" i="6" s="1"/>
  <c r="C2332" i="3"/>
  <c r="E2331" i="3"/>
  <c r="D2331" i="3"/>
  <c r="C2331" i="3"/>
  <c r="E2330" i="3"/>
  <c r="D2330" i="3"/>
  <c r="C2330" i="3"/>
  <c r="E2329" i="3"/>
  <c r="D2329" i="3"/>
  <c r="C2329" i="3"/>
  <c r="E2328" i="3"/>
  <c r="D2328" i="3"/>
  <c r="B2328" i="6" s="1"/>
  <c r="C2328" i="3"/>
  <c r="E2327" i="3"/>
  <c r="D2327" i="3"/>
  <c r="B2327" i="6" s="1"/>
  <c r="C2327" i="3"/>
  <c r="E2326" i="3"/>
  <c r="D2326" i="3"/>
  <c r="B2326" i="6" s="1"/>
  <c r="C2326" i="3"/>
  <c r="E2325" i="3"/>
  <c r="D2325" i="3"/>
  <c r="B2325" i="6" s="1"/>
  <c r="C2325" i="3"/>
  <c r="E2324" i="3"/>
  <c r="D2324" i="3"/>
  <c r="B2324" i="6" s="1"/>
  <c r="C2324" i="3"/>
  <c r="E2323" i="3"/>
  <c r="D2323" i="3"/>
  <c r="C2323" i="3"/>
  <c r="E2322" i="3"/>
  <c r="D2322" i="3"/>
  <c r="C2322" i="3"/>
  <c r="E2321" i="3"/>
  <c r="D2321" i="3"/>
  <c r="C2321" i="3"/>
  <c r="E2320" i="3"/>
  <c r="D2320" i="3"/>
  <c r="B2320" i="6" s="1"/>
  <c r="C2320" i="3"/>
  <c r="E2319" i="3"/>
  <c r="D2319" i="3"/>
  <c r="C2319" i="3"/>
  <c r="E2318" i="3"/>
  <c r="D2318" i="3"/>
  <c r="B2318" i="6" s="1"/>
  <c r="C2318" i="3"/>
  <c r="E2317" i="3"/>
  <c r="D2317" i="3"/>
  <c r="B2317" i="6" s="1"/>
  <c r="C2317" i="3"/>
  <c r="E2316" i="3"/>
  <c r="D2316" i="3"/>
  <c r="B2316" i="6" s="1"/>
  <c r="C2316" i="3"/>
  <c r="E2315" i="3"/>
  <c r="D2315" i="3"/>
  <c r="C2315" i="3"/>
  <c r="E2314" i="3"/>
  <c r="D2314" i="3"/>
  <c r="C2314" i="3"/>
  <c r="E2313" i="3"/>
  <c r="D2313" i="3"/>
  <c r="C2313" i="3"/>
  <c r="E2312" i="3"/>
  <c r="D2312" i="3"/>
  <c r="B2312" i="6" s="1"/>
  <c r="C2312" i="3"/>
  <c r="E2311" i="3"/>
  <c r="D2311" i="3"/>
  <c r="C2311" i="3"/>
  <c r="E2310" i="3"/>
  <c r="D2310" i="3"/>
  <c r="C2310" i="3"/>
  <c r="E2309" i="3"/>
  <c r="D2309" i="3"/>
  <c r="B2309" i="6" s="1"/>
  <c r="C2309" i="3"/>
  <c r="E2308" i="3"/>
  <c r="D2308" i="3"/>
  <c r="B2308" i="6" s="1"/>
  <c r="C2308" i="3"/>
  <c r="E2307" i="3"/>
  <c r="D2307" i="3"/>
  <c r="C2307" i="3"/>
  <c r="E2306" i="3"/>
  <c r="D2306" i="3"/>
  <c r="C2306" i="3"/>
  <c r="E2305" i="3"/>
  <c r="D2305" i="3"/>
  <c r="C2305" i="3"/>
  <c r="E2304" i="3"/>
  <c r="D2304" i="3"/>
  <c r="B2304" i="6" s="1"/>
  <c r="C2304" i="3"/>
  <c r="E2303" i="3"/>
  <c r="D2303" i="3"/>
  <c r="B2303" i="6" s="1"/>
  <c r="C2303" i="3"/>
  <c r="E2302" i="3"/>
  <c r="D2302" i="3"/>
  <c r="C2302" i="3"/>
  <c r="E2301" i="3"/>
  <c r="D2301" i="3"/>
  <c r="B2301" i="6" s="1"/>
  <c r="C2301" i="3"/>
  <c r="E2300" i="3"/>
  <c r="D2300" i="3"/>
  <c r="B2300" i="6" s="1"/>
  <c r="C2300" i="3"/>
  <c r="E2299" i="3"/>
  <c r="D2299" i="3"/>
  <c r="C2299" i="3"/>
  <c r="E2298" i="3"/>
  <c r="D2298" i="3"/>
  <c r="C2298" i="3"/>
  <c r="E2297" i="3"/>
  <c r="D2297" i="3"/>
  <c r="C2297" i="3"/>
  <c r="E2296" i="3"/>
  <c r="D2296" i="3"/>
  <c r="B2296" i="6" s="1"/>
  <c r="C2296" i="3"/>
  <c r="E2295" i="3"/>
  <c r="D2295" i="3"/>
  <c r="B2295" i="6" s="1"/>
  <c r="C2295" i="3"/>
  <c r="E2294" i="3"/>
  <c r="D2294" i="3"/>
  <c r="C2294" i="3"/>
  <c r="E2293" i="3"/>
  <c r="D2293" i="3"/>
  <c r="B2293" i="6" s="1"/>
  <c r="C2293" i="3"/>
  <c r="E2292" i="3"/>
  <c r="D2292" i="3"/>
  <c r="B2292" i="6" s="1"/>
  <c r="C2292" i="3"/>
  <c r="E2291" i="3"/>
  <c r="D2291" i="3"/>
  <c r="C2291" i="3"/>
  <c r="E2290" i="3"/>
  <c r="D2290" i="3"/>
  <c r="C2290" i="3"/>
  <c r="E2289" i="3"/>
  <c r="D2289" i="3"/>
  <c r="C2289" i="3"/>
  <c r="E2288" i="3"/>
  <c r="D2288" i="3"/>
  <c r="C2288" i="3"/>
  <c r="E2287" i="3"/>
  <c r="D2287" i="3"/>
  <c r="C2287" i="3"/>
  <c r="E2286" i="3"/>
  <c r="D2286" i="3"/>
  <c r="B2286" i="6" s="1"/>
  <c r="C2286" i="3"/>
  <c r="E2285" i="3"/>
  <c r="D2285" i="3"/>
  <c r="C2285" i="3"/>
  <c r="E2284" i="3"/>
  <c r="D2284" i="3"/>
  <c r="B2284" i="6" s="1"/>
  <c r="C2284" i="3"/>
  <c r="E2283" i="3"/>
  <c r="D2283" i="3"/>
  <c r="C2283" i="3"/>
  <c r="E2282" i="3"/>
  <c r="D2282" i="3"/>
  <c r="B2282" i="6" s="1"/>
  <c r="C2282" i="3"/>
  <c r="E2281" i="3"/>
  <c r="D2281" i="3"/>
  <c r="B2281" i="6" s="1"/>
  <c r="C2281" i="3"/>
  <c r="E2280" i="3"/>
  <c r="D2280" i="3"/>
  <c r="C2280" i="3"/>
  <c r="E2279" i="3"/>
  <c r="D2279" i="3"/>
  <c r="C2279" i="3"/>
  <c r="E2278" i="3"/>
  <c r="D2278" i="3"/>
  <c r="B2278" i="6" s="1"/>
  <c r="C2278" i="3"/>
  <c r="E2277" i="3"/>
  <c r="D2277" i="3"/>
  <c r="C2277" i="3"/>
  <c r="E2276" i="3"/>
  <c r="D2276" i="3"/>
  <c r="B2276" i="6" s="1"/>
  <c r="C2276" i="3"/>
  <c r="E2275" i="3"/>
  <c r="D2275" i="3"/>
  <c r="C2275" i="3"/>
  <c r="E2274" i="3"/>
  <c r="D2274" i="3"/>
  <c r="B2274" i="6" s="1"/>
  <c r="C2274" i="3"/>
  <c r="E2273" i="3"/>
  <c r="D2273" i="3"/>
  <c r="B2273" i="6" s="1"/>
  <c r="C2273" i="3"/>
  <c r="E2272" i="3"/>
  <c r="D2272" i="3"/>
  <c r="C2272" i="3"/>
  <c r="E2271" i="3"/>
  <c r="D2271" i="3"/>
  <c r="C2271" i="3"/>
  <c r="E2270" i="3"/>
  <c r="D2270" i="3"/>
  <c r="B2270" i="6" s="1"/>
  <c r="C2270" i="3"/>
  <c r="E2269" i="3"/>
  <c r="D2269" i="3"/>
  <c r="C2269" i="3"/>
  <c r="E2268" i="3"/>
  <c r="D2268" i="3"/>
  <c r="B2268" i="6" s="1"/>
  <c r="C2268" i="3"/>
  <c r="E2267" i="3"/>
  <c r="D2267" i="3"/>
  <c r="C2267" i="3"/>
  <c r="E2266" i="3"/>
  <c r="D2266" i="3"/>
  <c r="B2266" i="6" s="1"/>
  <c r="C2266" i="3"/>
  <c r="E2265" i="3"/>
  <c r="D2265" i="3"/>
  <c r="B2265" i="6" s="1"/>
  <c r="C2265" i="3"/>
  <c r="E2264" i="3"/>
  <c r="D2264" i="3"/>
  <c r="C2264" i="3"/>
  <c r="E2263" i="3"/>
  <c r="D2263" i="3"/>
  <c r="C2263" i="3"/>
  <c r="E2262" i="3"/>
  <c r="D2262" i="3"/>
  <c r="B2262" i="6" s="1"/>
  <c r="C2262" i="3"/>
  <c r="E2261" i="3"/>
  <c r="D2261" i="3"/>
  <c r="C2261" i="3"/>
  <c r="E2260" i="3"/>
  <c r="D2260" i="3"/>
  <c r="B2260" i="6" s="1"/>
  <c r="C2260" i="3"/>
  <c r="E2259" i="3"/>
  <c r="D2259" i="3"/>
  <c r="C2259" i="3"/>
  <c r="E2258" i="3"/>
  <c r="D2258" i="3"/>
  <c r="B2258" i="6" s="1"/>
  <c r="C2258" i="3"/>
  <c r="E2257" i="3"/>
  <c r="D2257" i="3"/>
  <c r="B2257" i="6" s="1"/>
  <c r="C2257" i="3"/>
  <c r="E2256" i="3"/>
  <c r="D2256" i="3"/>
  <c r="C2256" i="3"/>
  <c r="E2255" i="3"/>
  <c r="D2255" i="3"/>
  <c r="C2255" i="3"/>
  <c r="E2254" i="3"/>
  <c r="D2254" i="3"/>
  <c r="B2254" i="6" s="1"/>
  <c r="C2254" i="3"/>
  <c r="E2253" i="3"/>
  <c r="D2253" i="3"/>
  <c r="C2253" i="3"/>
  <c r="E2252" i="3"/>
  <c r="D2252" i="3"/>
  <c r="B2252" i="6" s="1"/>
  <c r="C2252" i="3"/>
  <c r="E2251" i="3"/>
  <c r="D2251" i="3"/>
  <c r="C2251" i="3"/>
  <c r="E2250" i="3"/>
  <c r="D2250" i="3"/>
  <c r="B2250" i="6" s="1"/>
  <c r="C2250" i="3"/>
  <c r="E2249" i="3"/>
  <c r="D2249" i="3"/>
  <c r="B2249" i="6" s="1"/>
  <c r="C2249" i="3"/>
  <c r="E2248" i="3"/>
  <c r="D2248" i="3"/>
  <c r="C2248" i="3"/>
  <c r="E2247" i="3"/>
  <c r="D2247" i="3"/>
  <c r="C2247" i="3"/>
  <c r="E2246" i="3"/>
  <c r="D2246" i="3"/>
  <c r="B2246" i="6" s="1"/>
  <c r="C2246" i="3"/>
  <c r="E2245" i="3"/>
  <c r="D2245" i="3"/>
  <c r="C2245" i="3"/>
  <c r="E2244" i="3"/>
  <c r="D2244" i="3"/>
  <c r="B2244" i="6" s="1"/>
  <c r="C2244" i="3"/>
  <c r="E2243" i="3"/>
  <c r="D2243" i="3"/>
  <c r="C2243" i="3"/>
  <c r="E2242" i="3"/>
  <c r="D2242" i="3"/>
  <c r="B2242" i="6" s="1"/>
  <c r="C2242" i="3"/>
  <c r="E2241" i="3"/>
  <c r="D2241" i="3"/>
  <c r="B2241" i="6" s="1"/>
  <c r="C2241" i="3"/>
  <c r="E2240" i="3"/>
  <c r="D2240" i="3"/>
  <c r="C2240" i="3"/>
  <c r="E2239" i="3"/>
  <c r="D2239" i="3"/>
  <c r="C2239" i="3"/>
  <c r="E2238" i="3"/>
  <c r="D2238" i="3"/>
  <c r="B2238" i="6" s="1"/>
  <c r="C2238" i="3"/>
  <c r="E2237" i="3"/>
  <c r="D2237" i="3"/>
  <c r="C2237" i="3"/>
  <c r="E2236" i="3"/>
  <c r="D2236" i="3"/>
  <c r="B2236" i="6" s="1"/>
  <c r="C2236" i="3"/>
  <c r="E2235" i="3"/>
  <c r="D2235" i="3"/>
  <c r="C2235" i="3"/>
  <c r="E2234" i="3"/>
  <c r="D2234" i="3"/>
  <c r="B2234" i="6" s="1"/>
  <c r="C2234" i="3"/>
  <c r="E2233" i="3"/>
  <c r="D2233" i="3"/>
  <c r="B2233" i="6" s="1"/>
  <c r="C2233" i="3"/>
  <c r="E2232" i="3"/>
  <c r="D2232" i="3"/>
  <c r="C2232" i="3"/>
  <c r="E2231" i="3"/>
  <c r="D2231" i="3"/>
  <c r="C2231" i="3"/>
  <c r="E2230" i="3"/>
  <c r="D2230" i="3"/>
  <c r="B2230" i="6" s="1"/>
  <c r="C2230" i="3"/>
  <c r="E2229" i="3"/>
  <c r="D2229" i="3"/>
  <c r="C2229" i="3"/>
  <c r="E2228" i="3"/>
  <c r="D2228" i="3"/>
  <c r="B2228" i="6" s="1"/>
  <c r="C2228" i="3"/>
  <c r="E2227" i="3"/>
  <c r="D2227" i="3"/>
  <c r="C2227" i="3"/>
  <c r="E2226" i="3"/>
  <c r="D2226" i="3"/>
  <c r="B2226" i="6" s="1"/>
  <c r="C2226" i="3"/>
  <c r="E2225" i="3"/>
  <c r="D2225" i="3"/>
  <c r="B2225" i="6" s="1"/>
  <c r="C2225" i="3"/>
  <c r="E2224" i="3"/>
  <c r="D2224" i="3"/>
  <c r="C2224" i="3"/>
  <c r="E2223" i="3"/>
  <c r="D2223" i="3"/>
  <c r="C2223" i="3"/>
  <c r="E2222" i="3"/>
  <c r="D2222" i="3"/>
  <c r="B2222" i="6" s="1"/>
  <c r="C2222" i="3"/>
  <c r="E2221" i="3"/>
  <c r="D2221" i="3"/>
  <c r="C2221" i="3"/>
  <c r="E2220" i="3"/>
  <c r="D2220" i="3"/>
  <c r="B2220" i="6" s="1"/>
  <c r="C2220" i="3"/>
  <c r="E2219" i="3"/>
  <c r="D2219" i="3"/>
  <c r="B2219" i="6" s="1"/>
  <c r="C2219" i="3"/>
  <c r="E2218" i="3"/>
  <c r="D2218" i="3"/>
  <c r="C2218" i="3"/>
  <c r="E2217" i="3"/>
  <c r="D2217" i="3"/>
  <c r="B2217" i="6" s="1"/>
  <c r="C2217" i="3"/>
  <c r="E2216" i="3"/>
  <c r="D2216" i="3"/>
  <c r="C2216" i="3"/>
  <c r="E2215" i="3"/>
  <c r="D2215" i="3"/>
  <c r="C2215" i="3"/>
  <c r="E2214" i="3"/>
  <c r="D2214" i="3"/>
  <c r="B2214" i="6" s="1"/>
  <c r="C2214" i="3"/>
  <c r="E2213" i="3"/>
  <c r="D2213" i="3"/>
  <c r="C2213" i="3"/>
  <c r="E2212" i="3"/>
  <c r="D2212" i="3"/>
  <c r="B2212" i="6" s="1"/>
  <c r="C2212" i="3"/>
  <c r="E2211" i="3"/>
  <c r="D2211" i="3"/>
  <c r="C2211" i="3"/>
  <c r="E2210" i="3"/>
  <c r="D2210" i="3"/>
  <c r="C2210" i="3"/>
  <c r="E2209" i="3"/>
  <c r="D2209" i="3"/>
  <c r="B2209" i="6" s="1"/>
  <c r="C2209" i="3"/>
  <c r="E2208" i="3"/>
  <c r="D2208" i="3"/>
  <c r="C2208" i="3"/>
  <c r="E2207" i="3"/>
  <c r="D2207" i="3"/>
  <c r="C2207" i="3"/>
  <c r="E2206" i="3"/>
  <c r="D2206" i="3"/>
  <c r="B2206" i="6" s="1"/>
  <c r="C2206" i="3"/>
  <c r="E2205" i="3"/>
  <c r="D2205" i="3"/>
  <c r="C2205" i="3"/>
  <c r="E2204" i="3"/>
  <c r="D2204" i="3"/>
  <c r="B2204" i="6" s="1"/>
  <c r="C2204" i="3"/>
  <c r="E2203" i="3"/>
  <c r="D2203" i="3"/>
  <c r="C2203" i="3"/>
  <c r="E2202" i="3"/>
  <c r="D2202" i="3"/>
  <c r="B2202" i="6" s="1"/>
  <c r="C2202" i="3"/>
  <c r="E2201" i="3"/>
  <c r="D2201" i="3"/>
  <c r="B2201" i="6" s="1"/>
  <c r="C2201" i="3"/>
  <c r="E2200" i="3"/>
  <c r="D2200" i="3"/>
  <c r="C2200" i="3"/>
  <c r="E2199" i="3"/>
  <c r="D2199" i="3"/>
  <c r="C2199" i="3"/>
  <c r="E2198" i="3"/>
  <c r="D2198" i="3"/>
  <c r="B2198" i="6" s="1"/>
  <c r="C2198" i="3"/>
  <c r="E2197" i="3"/>
  <c r="D2197" i="3"/>
  <c r="C2197" i="3"/>
  <c r="E2196" i="3"/>
  <c r="D2196" i="3"/>
  <c r="B2196" i="6" s="1"/>
  <c r="C2196" i="3"/>
  <c r="E2195" i="3"/>
  <c r="D2195" i="3"/>
  <c r="B2195" i="6" s="1"/>
  <c r="C2195" i="3"/>
  <c r="E2194" i="3"/>
  <c r="D2194" i="3"/>
  <c r="C2194" i="3"/>
  <c r="E2193" i="3"/>
  <c r="D2193" i="3"/>
  <c r="B2193" i="6" s="1"/>
  <c r="C2193" i="3"/>
  <c r="E2192" i="3"/>
  <c r="D2192" i="3"/>
  <c r="C2192" i="3"/>
  <c r="E2191" i="3"/>
  <c r="D2191" i="3"/>
  <c r="C2191" i="3"/>
  <c r="E2190" i="3"/>
  <c r="D2190" i="3"/>
  <c r="B2190" i="6" s="1"/>
  <c r="C2190" i="3"/>
  <c r="E2189" i="3"/>
  <c r="D2189" i="3"/>
  <c r="C2189" i="3"/>
  <c r="E2188" i="3"/>
  <c r="D2188" i="3"/>
  <c r="B2188" i="6" s="1"/>
  <c r="C2188" i="3"/>
  <c r="E2187" i="3"/>
  <c r="D2187" i="3"/>
  <c r="C2187" i="3"/>
  <c r="E2186" i="3"/>
  <c r="D2186" i="3"/>
  <c r="C2186" i="3"/>
  <c r="E2185" i="3"/>
  <c r="D2185" i="3"/>
  <c r="B2185" i="6" s="1"/>
  <c r="C2185" i="3"/>
  <c r="E2184" i="3"/>
  <c r="D2184" i="3"/>
  <c r="C2184" i="3"/>
  <c r="E2183" i="3"/>
  <c r="D2183" i="3"/>
  <c r="C2183" i="3"/>
  <c r="E2182" i="3"/>
  <c r="D2182" i="3"/>
  <c r="B2182" i="6" s="1"/>
  <c r="C2182" i="3"/>
  <c r="E2181" i="3"/>
  <c r="D2181" i="3"/>
  <c r="C2181" i="3"/>
  <c r="E2180" i="3"/>
  <c r="D2180" i="3"/>
  <c r="B2180" i="6" s="1"/>
  <c r="C2180" i="3"/>
  <c r="E2179" i="3"/>
  <c r="D2179" i="3"/>
  <c r="C2179" i="3"/>
  <c r="E2178" i="3"/>
  <c r="D2178" i="3"/>
  <c r="B2178" i="6" s="1"/>
  <c r="C2178" i="3"/>
  <c r="E2177" i="3"/>
  <c r="D2177" i="3"/>
  <c r="B2177" i="6" s="1"/>
  <c r="C2177" i="3"/>
  <c r="E2176" i="3"/>
  <c r="D2176" i="3"/>
  <c r="C2176" i="3"/>
  <c r="E2175" i="3"/>
  <c r="D2175" i="3"/>
  <c r="C2175" i="3"/>
  <c r="E2174" i="3"/>
  <c r="D2174" i="3"/>
  <c r="B2174" i="6" s="1"/>
  <c r="C2174" i="3"/>
  <c r="E2173" i="3"/>
  <c r="D2173" i="3"/>
  <c r="C2173" i="3"/>
  <c r="E2172" i="3"/>
  <c r="D2172" i="3"/>
  <c r="C2172" i="3"/>
  <c r="E2171" i="3"/>
  <c r="D2171" i="3"/>
  <c r="B2171" i="6" s="1"/>
  <c r="C2171" i="3"/>
  <c r="E2170" i="3"/>
  <c r="D2170" i="3"/>
  <c r="C2170" i="3"/>
  <c r="E2169" i="3"/>
  <c r="D2169" i="3"/>
  <c r="C2169" i="3"/>
  <c r="E2168" i="3"/>
  <c r="D2168" i="3"/>
  <c r="C2168" i="3"/>
  <c r="E2167" i="3"/>
  <c r="D2167" i="3"/>
  <c r="C2167" i="3"/>
  <c r="E2166" i="3"/>
  <c r="D2166" i="3"/>
  <c r="C2166" i="3"/>
  <c r="E2165" i="3"/>
  <c r="D2165" i="3"/>
  <c r="B2165" i="6" s="1"/>
  <c r="C2165" i="3"/>
  <c r="E2164" i="3"/>
  <c r="D2164" i="3"/>
  <c r="C2164" i="3"/>
  <c r="E2163" i="3"/>
  <c r="D2163" i="3"/>
  <c r="B2163" i="6" s="1"/>
  <c r="C2163" i="3"/>
  <c r="E2162" i="3"/>
  <c r="D2162" i="3"/>
  <c r="C2162" i="3"/>
  <c r="E2161" i="3"/>
  <c r="D2161" i="3"/>
  <c r="B2161" i="6" s="1"/>
  <c r="C2161" i="3"/>
  <c r="E2160" i="3"/>
  <c r="D2160" i="3"/>
  <c r="C2160" i="3"/>
  <c r="E2159" i="3"/>
  <c r="D2159" i="3"/>
  <c r="C2159" i="3"/>
  <c r="E2158" i="3"/>
  <c r="D2158" i="3"/>
  <c r="C2158" i="3"/>
  <c r="E2157" i="3"/>
  <c r="D2157" i="3"/>
  <c r="B2157" i="6" s="1"/>
  <c r="C2157" i="3"/>
  <c r="E2156" i="3"/>
  <c r="D2156" i="3"/>
  <c r="C2156" i="3"/>
  <c r="E2155" i="3"/>
  <c r="D2155" i="3"/>
  <c r="B2155" i="6" s="1"/>
  <c r="C2155" i="3"/>
  <c r="E2154" i="3"/>
  <c r="D2154" i="3"/>
  <c r="C2154" i="3"/>
  <c r="E2153" i="3"/>
  <c r="D2153" i="3"/>
  <c r="B2153" i="6" s="1"/>
  <c r="C2153" i="3"/>
  <c r="E2152" i="3"/>
  <c r="D2152" i="3"/>
  <c r="C2152" i="3"/>
  <c r="E2151" i="3"/>
  <c r="D2151" i="3"/>
  <c r="C2151" i="3"/>
  <c r="E2150" i="3"/>
  <c r="D2150" i="3"/>
  <c r="C2150" i="3"/>
  <c r="E2149" i="3"/>
  <c r="D2149" i="3"/>
  <c r="B2149" i="6" s="1"/>
  <c r="C2149" i="3"/>
  <c r="E2148" i="3"/>
  <c r="D2148" i="3"/>
  <c r="C2148" i="3"/>
  <c r="E2147" i="3"/>
  <c r="D2147" i="3"/>
  <c r="B2147" i="6" s="1"/>
  <c r="C2147" i="3"/>
  <c r="E2146" i="3"/>
  <c r="D2146" i="3"/>
  <c r="C2146" i="3"/>
  <c r="E2145" i="3"/>
  <c r="D2145" i="3"/>
  <c r="C2145" i="3"/>
  <c r="E2144" i="3"/>
  <c r="D2144" i="3"/>
  <c r="C2144" i="3"/>
  <c r="E2143" i="3"/>
  <c r="D2143" i="3"/>
  <c r="C2143" i="3"/>
  <c r="E2142" i="3"/>
  <c r="D2142" i="3"/>
  <c r="C2142" i="3"/>
  <c r="E2141" i="3"/>
  <c r="D2141" i="3"/>
  <c r="B2141" i="6" s="1"/>
  <c r="C2141" i="3"/>
  <c r="E2140" i="3"/>
  <c r="D2140" i="3"/>
  <c r="C2140" i="3"/>
  <c r="E2139" i="3"/>
  <c r="D2139" i="3"/>
  <c r="B2139" i="6" s="1"/>
  <c r="C2139" i="3"/>
  <c r="E2138" i="3"/>
  <c r="D2138" i="3"/>
  <c r="C2138" i="3"/>
  <c r="E2137" i="3"/>
  <c r="D2137" i="3"/>
  <c r="B2137" i="6" s="1"/>
  <c r="C2137" i="3"/>
  <c r="E2136" i="3"/>
  <c r="D2136" i="3"/>
  <c r="C2136" i="3"/>
  <c r="E2135" i="3"/>
  <c r="D2135" i="3"/>
  <c r="C2135" i="3"/>
  <c r="E2134" i="3"/>
  <c r="D2134" i="3"/>
  <c r="C2134" i="3"/>
  <c r="E2133" i="3"/>
  <c r="D2133" i="3"/>
  <c r="B2133" i="6" s="1"/>
  <c r="C2133" i="3"/>
  <c r="E2132" i="3"/>
  <c r="D2132" i="3"/>
  <c r="C2132" i="3"/>
  <c r="E2131" i="3"/>
  <c r="D2131" i="3"/>
  <c r="B2131" i="6" s="1"/>
  <c r="C2131" i="3"/>
  <c r="E2130" i="3"/>
  <c r="D2130" i="3"/>
  <c r="C2130" i="3"/>
  <c r="E2129" i="3"/>
  <c r="D2129" i="3"/>
  <c r="B2129" i="6" s="1"/>
  <c r="C2129" i="3"/>
  <c r="E2128" i="3"/>
  <c r="D2128" i="3"/>
  <c r="C2128" i="3"/>
  <c r="E2127" i="3"/>
  <c r="D2127" i="3"/>
  <c r="C2127" i="3"/>
  <c r="E2126" i="3"/>
  <c r="D2126" i="3"/>
  <c r="C2126" i="3"/>
  <c r="E2125" i="3"/>
  <c r="D2125" i="3"/>
  <c r="B2125" i="6" s="1"/>
  <c r="C2125" i="3"/>
  <c r="E2124" i="3"/>
  <c r="D2124" i="3"/>
  <c r="C2124" i="3"/>
  <c r="E2123" i="3"/>
  <c r="D2123" i="3"/>
  <c r="B2123" i="6" s="1"/>
  <c r="C2123" i="3"/>
  <c r="E2122" i="3"/>
  <c r="D2122" i="3"/>
  <c r="B2122" i="6" s="1"/>
  <c r="C2122" i="3"/>
  <c r="E2121" i="3"/>
  <c r="D2121" i="3"/>
  <c r="C2121" i="3"/>
  <c r="E2120" i="3"/>
  <c r="D2120" i="3"/>
  <c r="B2120" i="6" s="1"/>
  <c r="C2120" i="3"/>
  <c r="E2119" i="3"/>
  <c r="D2119" i="3"/>
  <c r="B2119" i="6" s="1"/>
  <c r="C2119" i="3"/>
  <c r="E2118" i="3"/>
  <c r="D2118" i="3"/>
  <c r="C2118" i="3"/>
  <c r="E2117" i="3"/>
  <c r="D2117" i="3"/>
  <c r="C2117" i="3"/>
  <c r="E2116" i="3"/>
  <c r="D2116" i="3"/>
  <c r="B2116" i="6" s="1"/>
  <c r="C2116" i="3"/>
  <c r="E2115" i="3"/>
  <c r="D2115" i="3"/>
  <c r="C2115" i="3"/>
  <c r="E2114" i="3"/>
  <c r="D2114" i="3"/>
  <c r="B2114" i="6" s="1"/>
  <c r="C2114" i="3"/>
  <c r="E2113" i="3"/>
  <c r="D2113" i="3"/>
  <c r="C2113" i="3"/>
  <c r="E2112" i="3"/>
  <c r="D2112" i="3"/>
  <c r="C2112" i="3"/>
  <c r="E2111" i="3"/>
  <c r="D2111" i="3"/>
  <c r="B2111" i="6" s="1"/>
  <c r="C2111" i="3"/>
  <c r="E2110" i="3"/>
  <c r="D2110" i="3"/>
  <c r="C2110" i="3"/>
  <c r="E2109" i="3"/>
  <c r="D2109" i="3"/>
  <c r="C2109" i="3"/>
  <c r="E2108" i="3"/>
  <c r="D2108" i="3"/>
  <c r="B2108" i="6" s="1"/>
  <c r="C2108" i="3"/>
  <c r="E2107" i="3"/>
  <c r="D2107" i="3"/>
  <c r="C2107" i="3"/>
  <c r="E2106" i="3"/>
  <c r="D2106" i="3"/>
  <c r="B2106" i="6" s="1"/>
  <c r="C2106" i="3"/>
  <c r="E2105" i="3"/>
  <c r="D2105" i="3"/>
  <c r="C2105" i="3"/>
  <c r="E2104" i="3"/>
  <c r="D2104" i="3"/>
  <c r="C2104" i="3"/>
  <c r="E2103" i="3"/>
  <c r="D2103" i="3"/>
  <c r="B2103" i="6" s="1"/>
  <c r="C2103" i="3"/>
  <c r="E2102" i="3"/>
  <c r="D2102" i="3"/>
  <c r="C2102" i="3"/>
  <c r="E2101" i="3"/>
  <c r="D2101" i="3"/>
  <c r="C2101" i="3"/>
  <c r="E2100" i="3"/>
  <c r="D2100" i="3"/>
  <c r="B2100" i="6" s="1"/>
  <c r="C2100" i="3"/>
  <c r="E2099" i="3"/>
  <c r="D2099" i="3"/>
  <c r="C2099" i="3"/>
  <c r="E2098" i="3"/>
  <c r="D2098" i="3"/>
  <c r="B2098" i="6" s="1"/>
  <c r="C2098" i="3"/>
  <c r="E2097" i="3"/>
  <c r="D2097" i="3"/>
  <c r="C2097" i="3"/>
  <c r="E2096" i="3"/>
  <c r="D2096" i="3"/>
  <c r="B2096" i="6" s="1"/>
  <c r="C2096" i="3"/>
  <c r="E2095" i="3"/>
  <c r="D2095" i="3"/>
  <c r="B2095" i="6" s="1"/>
  <c r="C2095" i="3"/>
  <c r="E2094" i="3"/>
  <c r="D2094" i="3"/>
  <c r="C2094" i="3"/>
  <c r="E2093" i="3"/>
  <c r="D2093" i="3"/>
  <c r="C2093" i="3"/>
  <c r="E2092" i="3"/>
  <c r="D2092" i="3"/>
  <c r="B2092" i="6" s="1"/>
  <c r="C2092" i="3"/>
  <c r="E2091" i="3"/>
  <c r="D2091" i="3"/>
  <c r="B2091" i="6" s="1"/>
  <c r="C2091" i="3"/>
  <c r="E2090" i="3"/>
  <c r="D2090" i="3"/>
  <c r="B2090" i="6" s="1"/>
  <c r="C2090" i="3"/>
  <c r="E2089" i="3"/>
  <c r="D2089" i="3"/>
  <c r="C2089" i="3"/>
  <c r="E2088" i="3"/>
  <c r="D2088" i="3"/>
  <c r="C2088" i="3"/>
  <c r="E2087" i="3"/>
  <c r="D2087" i="3"/>
  <c r="B2087" i="6" s="1"/>
  <c r="C2087" i="3"/>
  <c r="E2086" i="3"/>
  <c r="D2086" i="3"/>
  <c r="C2086" i="3"/>
  <c r="E2085" i="3"/>
  <c r="D2085" i="3"/>
  <c r="C2085" i="3"/>
  <c r="E2084" i="3"/>
  <c r="D2084" i="3"/>
  <c r="C2084" i="3"/>
  <c r="E2083" i="3"/>
  <c r="D2083" i="3"/>
  <c r="C2083" i="3"/>
  <c r="E2082" i="3"/>
  <c r="D2082" i="3"/>
  <c r="B2082" i="6" s="1"/>
  <c r="C2082" i="3"/>
  <c r="E2081" i="3"/>
  <c r="D2081" i="3"/>
  <c r="C2081" i="3"/>
  <c r="E2080" i="3"/>
  <c r="D2080" i="3"/>
  <c r="B2080" i="6" s="1"/>
  <c r="C2080" i="3"/>
  <c r="E2079" i="3"/>
  <c r="D2079" i="3"/>
  <c r="B2079" i="6" s="1"/>
  <c r="C2079" i="3"/>
  <c r="E2078" i="3"/>
  <c r="D2078" i="3"/>
  <c r="C2078" i="3"/>
  <c r="E2077" i="3"/>
  <c r="D2077" i="3"/>
  <c r="C2077" i="3"/>
  <c r="E2076" i="3"/>
  <c r="D2076" i="3"/>
  <c r="B2076" i="6" s="1"/>
  <c r="C2076" i="3"/>
  <c r="E2075" i="3"/>
  <c r="D2075" i="3"/>
  <c r="C2075" i="3"/>
  <c r="E2074" i="3"/>
  <c r="D2074" i="3"/>
  <c r="B2074" i="6" s="1"/>
  <c r="C2074" i="3"/>
  <c r="E2073" i="3"/>
  <c r="D2073" i="3"/>
  <c r="C2073" i="3"/>
  <c r="E2072" i="3"/>
  <c r="D2072" i="3"/>
  <c r="B2072" i="6" s="1"/>
  <c r="C2072" i="3"/>
  <c r="E2071" i="3"/>
  <c r="D2071" i="3"/>
  <c r="B2071" i="6" s="1"/>
  <c r="C2071" i="3"/>
  <c r="E2070" i="3"/>
  <c r="D2070" i="3"/>
  <c r="C2070" i="3"/>
  <c r="E2069" i="3"/>
  <c r="D2069" i="3"/>
  <c r="C2069" i="3"/>
  <c r="E2068" i="3"/>
  <c r="D2068" i="3"/>
  <c r="B2068" i="6" s="1"/>
  <c r="C2068" i="3"/>
  <c r="E2067" i="3"/>
  <c r="D2067" i="3"/>
  <c r="C2067" i="3"/>
  <c r="E2066" i="3"/>
  <c r="D2066" i="3"/>
  <c r="B2066" i="6" s="1"/>
  <c r="C2066" i="3"/>
  <c r="E2065" i="3"/>
  <c r="D2065" i="3"/>
  <c r="C2065" i="3"/>
  <c r="E2064" i="3"/>
  <c r="D2064" i="3"/>
  <c r="B2064" i="6" s="1"/>
  <c r="C2064" i="3"/>
  <c r="E2063" i="3"/>
  <c r="D2063" i="3"/>
  <c r="B2063" i="6" s="1"/>
  <c r="C2063" i="3"/>
  <c r="E2062" i="3"/>
  <c r="D2062" i="3"/>
  <c r="C2062" i="3"/>
  <c r="E2061" i="3"/>
  <c r="D2061" i="3"/>
  <c r="C2061" i="3"/>
  <c r="E2060" i="3"/>
  <c r="D2060" i="3"/>
  <c r="B2060" i="6" s="1"/>
  <c r="C2060" i="3"/>
  <c r="E2059" i="3"/>
  <c r="D2059" i="3"/>
  <c r="B2059" i="6" s="1"/>
  <c r="C2059" i="3"/>
  <c r="E2058" i="3"/>
  <c r="D2058" i="3"/>
  <c r="B2058" i="6" s="1"/>
  <c r="C2058" i="3"/>
  <c r="E2057" i="3"/>
  <c r="D2057" i="3"/>
  <c r="C2057" i="3"/>
  <c r="E2056" i="3"/>
  <c r="D2056" i="3"/>
  <c r="B2056" i="6" s="1"/>
  <c r="C2056" i="3"/>
  <c r="E2055" i="3"/>
  <c r="D2055" i="3"/>
  <c r="B2055" i="6" s="1"/>
  <c r="C2055" i="3"/>
  <c r="E2054" i="3"/>
  <c r="D2054" i="3"/>
  <c r="C2054" i="3"/>
  <c r="E2053" i="3"/>
  <c r="D2053" i="3"/>
  <c r="C2053" i="3"/>
  <c r="E2052" i="3"/>
  <c r="D2052" i="3"/>
  <c r="B2052" i="6" s="1"/>
  <c r="C2052" i="3"/>
  <c r="E2051" i="3"/>
  <c r="D2051" i="3"/>
  <c r="C2051" i="3"/>
  <c r="E2050" i="3"/>
  <c r="D2050" i="3"/>
  <c r="B2050" i="6" s="1"/>
  <c r="C2050" i="3"/>
  <c r="E2049" i="3"/>
  <c r="D2049" i="3"/>
  <c r="C2049" i="3"/>
  <c r="E2048" i="3"/>
  <c r="D2048" i="3"/>
  <c r="B2048" i="6" s="1"/>
  <c r="C2048" i="3"/>
  <c r="E2047" i="3"/>
  <c r="D2047" i="3"/>
  <c r="B2047" i="6" s="1"/>
  <c r="C2047" i="3"/>
  <c r="E2046" i="3"/>
  <c r="D2046" i="3"/>
  <c r="C2046" i="3"/>
  <c r="E2045" i="3"/>
  <c r="D2045" i="3"/>
  <c r="C2045" i="3"/>
  <c r="E2044" i="3"/>
  <c r="D2044" i="3"/>
  <c r="B2044" i="6" s="1"/>
  <c r="C2044" i="3"/>
  <c r="E2043" i="3"/>
  <c r="D2043" i="3"/>
  <c r="C2043" i="3"/>
  <c r="E2042" i="3"/>
  <c r="D2042" i="3"/>
  <c r="B2042" i="6" s="1"/>
  <c r="C2042" i="3"/>
  <c r="E2041" i="3"/>
  <c r="D2041" i="3"/>
  <c r="C2041" i="3"/>
  <c r="E2040" i="3"/>
  <c r="D2040" i="3"/>
  <c r="B2040" i="6" s="1"/>
  <c r="C2040" i="3"/>
  <c r="E2039" i="3"/>
  <c r="D2039" i="3"/>
  <c r="B2039" i="6" s="1"/>
  <c r="C2039" i="3"/>
  <c r="E2038" i="3"/>
  <c r="D2038" i="3"/>
  <c r="C2038" i="3"/>
  <c r="E2037" i="3"/>
  <c r="D2037" i="3"/>
  <c r="C2037" i="3"/>
  <c r="E2036" i="3"/>
  <c r="D2036" i="3"/>
  <c r="B2036" i="6" s="1"/>
  <c r="C2036" i="3"/>
  <c r="E2035" i="3"/>
  <c r="D2035" i="3"/>
  <c r="C2035" i="3"/>
  <c r="E2034" i="3"/>
  <c r="D2034" i="3"/>
  <c r="B2034" i="6" s="1"/>
  <c r="C2034" i="3"/>
  <c r="E2033" i="3"/>
  <c r="D2033" i="3"/>
  <c r="C2033" i="3"/>
  <c r="E2032" i="3"/>
  <c r="D2032" i="3"/>
  <c r="B2032" i="6" s="1"/>
  <c r="C2032" i="3"/>
  <c r="E2031" i="3"/>
  <c r="D2031" i="3"/>
  <c r="B2031" i="6" s="1"/>
  <c r="C2031" i="3"/>
  <c r="E2030" i="3"/>
  <c r="D2030" i="3"/>
  <c r="C2030" i="3"/>
  <c r="E2029" i="3"/>
  <c r="D2029" i="3"/>
  <c r="C2029" i="3"/>
  <c r="E2028" i="3"/>
  <c r="D2028" i="3"/>
  <c r="B2028" i="6" s="1"/>
  <c r="C2028" i="3"/>
  <c r="E2027" i="3"/>
  <c r="D2027" i="3"/>
  <c r="C2027" i="3"/>
  <c r="E2026" i="3"/>
  <c r="D2026" i="3"/>
  <c r="B2026" i="6" s="1"/>
  <c r="C2026" i="3"/>
  <c r="E2025" i="3"/>
  <c r="D2025" i="3"/>
  <c r="C2025" i="3"/>
  <c r="E2024" i="3"/>
  <c r="D2024" i="3"/>
  <c r="B2024" i="6" s="1"/>
  <c r="C2024" i="3"/>
  <c r="E2023" i="3"/>
  <c r="D2023" i="3"/>
  <c r="B2023" i="6" s="1"/>
  <c r="C2023" i="3"/>
  <c r="E2022" i="3"/>
  <c r="D2022" i="3"/>
  <c r="C2022" i="3"/>
  <c r="E2021" i="3"/>
  <c r="D2021" i="3"/>
  <c r="C2021" i="3"/>
  <c r="E2020" i="3"/>
  <c r="D2020" i="3"/>
  <c r="B2020" i="6" s="1"/>
  <c r="C2020" i="3"/>
  <c r="E2019" i="3"/>
  <c r="D2019" i="3"/>
  <c r="C2019" i="3"/>
  <c r="E2018" i="3"/>
  <c r="D2018" i="3"/>
  <c r="B2018" i="6" s="1"/>
  <c r="C2018" i="3"/>
  <c r="E2017" i="3"/>
  <c r="D2017" i="3"/>
  <c r="C2017" i="3"/>
  <c r="E2016" i="3"/>
  <c r="D2016" i="3"/>
  <c r="C2016" i="3"/>
  <c r="E2015" i="3"/>
  <c r="D2015" i="3"/>
  <c r="B2015" i="6" s="1"/>
  <c r="C2015" i="3"/>
  <c r="E2014" i="3"/>
  <c r="D2014" i="3"/>
  <c r="C2014" i="3"/>
  <c r="E2013" i="3"/>
  <c r="D2013" i="3"/>
  <c r="C2013" i="3"/>
  <c r="E2012" i="3"/>
  <c r="D2012" i="3"/>
  <c r="B2012" i="6" s="1"/>
  <c r="C2012" i="3"/>
  <c r="E2011" i="3"/>
  <c r="D2011" i="3"/>
  <c r="C2011" i="3"/>
  <c r="E2010" i="3"/>
  <c r="D2010" i="3"/>
  <c r="B2010" i="6" s="1"/>
  <c r="C2010" i="3"/>
  <c r="E2009" i="3"/>
  <c r="D2009" i="3"/>
  <c r="C2009" i="3"/>
  <c r="E2008" i="3"/>
  <c r="D2008" i="3"/>
  <c r="B2008" i="6" s="1"/>
  <c r="C2008" i="3"/>
  <c r="E2007" i="3"/>
  <c r="D2007" i="3"/>
  <c r="B2007" i="6" s="1"/>
  <c r="C2007" i="3"/>
  <c r="E2006" i="3"/>
  <c r="D2006" i="3"/>
  <c r="C2006" i="3"/>
  <c r="E2005" i="3"/>
  <c r="D2005" i="3"/>
  <c r="C2005" i="3"/>
  <c r="E2004" i="3"/>
  <c r="D2004" i="3"/>
  <c r="B2004" i="6" s="1"/>
  <c r="C2004" i="3"/>
  <c r="E2003" i="3"/>
  <c r="D2003" i="3"/>
  <c r="C2003" i="3"/>
  <c r="E2002" i="3"/>
  <c r="D2002" i="3"/>
  <c r="B2002" i="6" s="1"/>
  <c r="C2002" i="3"/>
  <c r="E2001" i="3"/>
  <c r="D2001" i="3"/>
  <c r="C2001" i="3"/>
  <c r="E2000" i="3"/>
  <c r="D2000" i="3"/>
  <c r="C2000" i="3"/>
  <c r="E1999" i="3"/>
  <c r="D1999" i="3"/>
  <c r="B1999" i="6" s="1"/>
  <c r="C1999" i="3"/>
  <c r="E1998" i="3"/>
  <c r="D1998" i="3"/>
  <c r="C1998" i="3"/>
  <c r="E1997" i="3"/>
  <c r="D1997" i="3"/>
  <c r="C1997" i="3"/>
  <c r="E1996" i="3"/>
  <c r="D1996" i="3"/>
  <c r="B1996" i="6" s="1"/>
  <c r="C1996" i="3"/>
  <c r="E1995" i="3"/>
  <c r="D1995" i="3"/>
  <c r="C1995" i="3"/>
  <c r="E1994" i="3"/>
  <c r="D1994" i="3"/>
  <c r="B1994" i="6" s="1"/>
  <c r="C1994" i="3"/>
  <c r="E1993" i="3"/>
  <c r="D1993" i="3"/>
  <c r="C1993" i="3"/>
  <c r="E1992" i="3"/>
  <c r="D1992" i="3"/>
  <c r="B1992" i="6" s="1"/>
  <c r="C1992" i="3"/>
  <c r="E1991" i="3"/>
  <c r="D1991" i="3"/>
  <c r="B1991" i="6" s="1"/>
  <c r="C1991" i="3"/>
  <c r="E1990" i="3"/>
  <c r="D1990" i="3"/>
  <c r="C1990" i="3"/>
  <c r="E1989" i="3"/>
  <c r="D1989" i="3"/>
  <c r="C1989" i="3"/>
  <c r="E1988" i="3"/>
  <c r="D1988" i="3"/>
  <c r="B1988" i="6" s="1"/>
  <c r="C1988" i="3"/>
  <c r="E1987" i="3"/>
  <c r="D1987" i="3"/>
  <c r="C1987" i="3"/>
  <c r="E1986" i="3"/>
  <c r="D1986" i="3"/>
  <c r="B1986" i="6" s="1"/>
  <c r="C1986" i="3"/>
  <c r="E1985" i="3"/>
  <c r="D1985" i="3"/>
  <c r="C1985" i="3"/>
  <c r="E1984" i="3"/>
  <c r="D1984" i="3"/>
  <c r="B1984" i="6" s="1"/>
  <c r="C1984" i="3"/>
  <c r="E1983" i="3"/>
  <c r="D1983" i="3"/>
  <c r="B1983" i="6" s="1"/>
  <c r="C1983" i="3"/>
  <c r="E1982" i="3"/>
  <c r="D1982" i="3"/>
  <c r="C1982" i="3"/>
  <c r="E1981" i="3"/>
  <c r="D1981" i="3"/>
  <c r="C1981" i="3"/>
  <c r="E1980" i="3"/>
  <c r="D1980" i="3"/>
  <c r="B1980" i="6" s="1"/>
  <c r="C1980" i="3"/>
  <c r="E1979" i="3"/>
  <c r="D1979" i="3"/>
  <c r="C1979" i="3"/>
  <c r="E1978" i="3"/>
  <c r="D1978" i="3"/>
  <c r="B1978" i="6" s="1"/>
  <c r="C1978" i="3"/>
  <c r="E1977" i="3"/>
  <c r="D1977" i="3"/>
  <c r="C1977" i="3"/>
  <c r="E1976" i="3"/>
  <c r="D1976" i="3"/>
  <c r="B1976" i="6" s="1"/>
  <c r="C1976" i="3"/>
  <c r="E1975" i="3"/>
  <c r="D1975" i="3"/>
  <c r="B1975" i="6" s="1"/>
  <c r="C1975" i="3"/>
  <c r="E1974" i="3"/>
  <c r="D1974" i="3"/>
  <c r="C1974" i="3"/>
  <c r="E1973" i="3"/>
  <c r="D1973" i="3"/>
  <c r="C1973" i="3"/>
  <c r="E1972" i="3"/>
  <c r="D1972" i="3"/>
  <c r="B1972" i="6" s="1"/>
  <c r="C1972" i="3"/>
  <c r="E1971" i="3"/>
  <c r="D1971" i="3"/>
  <c r="C1971" i="3"/>
  <c r="E1970" i="3"/>
  <c r="D1970" i="3"/>
  <c r="B1970" i="6" s="1"/>
  <c r="C1970" i="3"/>
  <c r="E1969" i="3"/>
  <c r="D1969" i="3"/>
  <c r="B1969" i="6" s="1"/>
  <c r="C1969" i="3"/>
  <c r="E1968" i="3"/>
  <c r="D1968" i="3"/>
  <c r="C1968" i="3"/>
  <c r="E1967" i="3"/>
  <c r="D1967" i="3"/>
  <c r="B1967" i="6" s="1"/>
  <c r="C1967" i="3"/>
  <c r="E1966" i="3"/>
  <c r="D1966" i="3"/>
  <c r="C1966" i="3"/>
  <c r="E1965" i="3"/>
  <c r="D1965" i="3"/>
  <c r="C1965" i="3"/>
  <c r="E1964" i="3"/>
  <c r="D1964" i="3"/>
  <c r="B1964" i="6" s="1"/>
  <c r="C1964" i="3"/>
  <c r="E1963" i="3"/>
  <c r="D1963" i="3"/>
  <c r="C1963" i="3"/>
  <c r="E1962" i="3"/>
  <c r="D1962" i="3"/>
  <c r="B1962" i="6" s="1"/>
  <c r="C1962" i="3"/>
  <c r="E1961" i="3"/>
  <c r="D1961" i="3"/>
  <c r="B1961" i="6" s="1"/>
  <c r="C1961" i="3"/>
  <c r="E1960" i="3"/>
  <c r="D1960" i="3"/>
  <c r="B1960" i="6" s="1"/>
  <c r="C1960" i="3"/>
  <c r="E1959" i="3"/>
  <c r="D1959" i="3"/>
  <c r="B1959" i="6" s="1"/>
  <c r="C1959" i="3"/>
  <c r="E1958" i="3"/>
  <c r="D1958" i="3"/>
  <c r="C1958" i="3"/>
  <c r="E1957" i="3"/>
  <c r="D1957" i="3"/>
  <c r="C1957" i="3"/>
  <c r="E1956" i="3"/>
  <c r="D1956" i="3"/>
  <c r="B1956" i="6" s="1"/>
  <c r="C1956" i="3"/>
  <c r="E1955" i="3"/>
  <c r="D1955" i="3"/>
  <c r="C1955" i="3"/>
  <c r="E1954" i="3"/>
  <c r="D1954" i="3"/>
  <c r="B1954" i="6" s="1"/>
  <c r="C1954" i="3"/>
  <c r="E1953" i="3"/>
  <c r="D1953" i="3"/>
  <c r="C1953" i="3"/>
  <c r="E1952" i="3"/>
  <c r="D1952" i="3"/>
  <c r="B1952" i="6" s="1"/>
  <c r="C1952" i="3"/>
  <c r="E1951" i="3"/>
  <c r="D1951" i="3"/>
  <c r="B1951" i="6" s="1"/>
  <c r="C1951" i="3"/>
  <c r="E1950" i="3"/>
  <c r="D1950" i="3"/>
  <c r="C1950" i="3"/>
  <c r="E1949" i="3"/>
  <c r="D1949" i="3"/>
  <c r="C1949" i="3"/>
  <c r="E1948" i="3"/>
  <c r="D1948" i="3"/>
  <c r="C1948" i="3"/>
  <c r="E1947" i="3"/>
  <c r="D1947" i="3"/>
  <c r="C1947" i="3"/>
  <c r="E1946" i="3"/>
  <c r="D1946" i="3"/>
  <c r="B1946" i="6" s="1"/>
  <c r="C1946" i="3"/>
  <c r="E1945" i="3"/>
  <c r="D1945" i="3"/>
  <c r="C1945" i="3"/>
  <c r="E1944" i="3"/>
  <c r="D1944" i="3"/>
  <c r="B1944" i="6" s="1"/>
  <c r="C1944" i="3"/>
  <c r="E1943" i="3"/>
  <c r="D1943" i="3"/>
  <c r="B1943" i="6" s="1"/>
  <c r="C1943" i="3"/>
  <c r="E1942" i="3"/>
  <c r="D1942" i="3"/>
  <c r="C1942" i="3"/>
  <c r="E1941" i="3"/>
  <c r="D1941" i="3"/>
  <c r="B1941" i="6" s="1"/>
  <c r="C1941" i="3"/>
  <c r="E1940" i="3"/>
  <c r="D1940" i="3"/>
  <c r="B1940" i="6" s="1"/>
  <c r="C1940" i="3"/>
  <c r="E1939" i="3"/>
  <c r="D1939" i="3"/>
  <c r="C1939" i="3"/>
  <c r="E1938" i="3"/>
  <c r="D1938" i="3"/>
  <c r="B1938" i="6" s="1"/>
  <c r="C1938" i="3"/>
  <c r="E1937" i="3"/>
  <c r="D1937" i="3"/>
  <c r="C1937" i="3"/>
  <c r="E1936" i="3"/>
  <c r="D1936" i="3"/>
  <c r="C1936" i="3"/>
  <c r="E1935" i="3"/>
  <c r="D1935" i="3"/>
  <c r="B1935" i="6" s="1"/>
  <c r="C1935" i="3"/>
  <c r="E1934" i="3"/>
  <c r="D1934" i="3"/>
  <c r="C1934" i="3"/>
  <c r="E1933" i="3"/>
  <c r="D1933" i="3"/>
  <c r="C1933" i="3"/>
  <c r="E1932" i="3"/>
  <c r="D1932" i="3"/>
  <c r="B1932" i="6" s="1"/>
  <c r="C1932" i="3"/>
  <c r="E1931" i="3"/>
  <c r="D1931" i="3"/>
  <c r="C1931" i="3"/>
  <c r="E1930" i="3"/>
  <c r="D1930" i="3"/>
  <c r="B1930" i="6" s="1"/>
  <c r="C1930" i="3"/>
  <c r="E1929" i="3"/>
  <c r="D1929" i="3"/>
  <c r="B1929" i="6" s="1"/>
  <c r="C1929" i="3"/>
  <c r="E1928" i="3"/>
  <c r="D1928" i="3"/>
  <c r="B1928" i="6" s="1"/>
  <c r="C1928" i="3"/>
  <c r="E1927" i="3"/>
  <c r="D1927" i="3"/>
  <c r="B1927" i="6" s="1"/>
  <c r="C1927" i="3"/>
  <c r="E1926" i="3"/>
  <c r="D1926" i="3"/>
  <c r="C1926" i="3"/>
  <c r="E1925" i="3"/>
  <c r="D1925" i="3"/>
  <c r="C1925" i="3"/>
  <c r="E1924" i="3"/>
  <c r="D1924" i="3"/>
  <c r="B1924" i="6" s="1"/>
  <c r="C1924" i="3"/>
  <c r="E1923" i="3"/>
  <c r="D1923" i="3"/>
  <c r="C1923" i="3"/>
  <c r="E1922" i="3"/>
  <c r="D1922" i="3"/>
  <c r="B1922" i="6" s="1"/>
  <c r="C1922" i="3"/>
  <c r="E1921" i="3"/>
  <c r="D1921" i="3"/>
  <c r="C1921" i="3"/>
  <c r="E1920" i="3"/>
  <c r="D1920" i="3"/>
  <c r="C1920" i="3"/>
  <c r="E1919" i="3"/>
  <c r="D1919" i="3"/>
  <c r="B1919" i="6" s="1"/>
  <c r="C1919" i="3"/>
  <c r="E1918" i="3"/>
  <c r="D1918" i="3"/>
  <c r="C1918" i="3"/>
  <c r="E1917" i="3"/>
  <c r="D1917" i="3"/>
  <c r="C1917" i="3"/>
  <c r="E1916" i="3"/>
  <c r="D1916" i="3"/>
  <c r="C1916" i="3"/>
  <c r="E1915" i="3"/>
  <c r="D1915" i="3"/>
  <c r="C1915" i="3"/>
  <c r="E1914" i="3"/>
  <c r="D1914" i="3"/>
  <c r="B1914" i="6" s="1"/>
  <c r="C1914" i="3"/>
  <c r="E1913" i="3"/>
  <c r="D1913" i="3"/>
  <c r="C1913" i="3"/>
  <c r="E1912" i="3"/>
  <c r="D1912" i="3"/>
  <c r="B1912" i="6" s="1"/>
  <c r="C1912" i="3"/>
  <c r="E1911" i="3"/>
  <c r="D1911" i="3"/>
  <c r="B1911" i="6" s="1"/>
  <c r="C1911" i="3"/>
  <c r="E1910" i="3"/>
  <c r="D1910" i="3"/>
  <c r="C1910" i="3"/>
  <c r="E1909" i="3"/>
  <c r="D1909" i="3"/>
  <c r="C1909" i="3"/>
  <c r="E1908" i="3"/>
  <c r="D1908" i="3"/>
  <c r="B1908" i="6" s="1"/>
  <c r="C1908" i="3"/>
  <c r="E1907" i="3"/>
  <c r="D1907" i="3"/>
  <c r="C1907" i="3"/>
  <c r="E1906" i="3"/>
  <c r="D1906" i="3"/>
  <c r="B1906" i="6" s="1"/>
  <c r="C1906" i="3"/>
  <c r="E1905" i="3"/>
  <c r="D1905" i="3"/>
  <c r="C1905" i="3"/>
  <c r="E1904" i="3"/>
  <c r="D1904" i="3"/>
  <c r="C1904" i="3"/>
  <c r="E1903" i="3"/>
  <c r="D1903" i="3"/>
  <c r="B1903" i="6" s="1"/>
  <c r="C1903" i="3"/>
  <c r="E1902" i="3"/>
  <c r="D1902" i="3"/>
  <c r="C1902" i="3"/>
  <c r="E1901" i="3"/>
  <c r="D1901" i="3"/>
  <c r="C1901" i="3"/>
  <c r="E1900" i="3"/>
  <c r="D1900" i="3"/>
  <c r="B1900" i="6" s="1"/>
  <c r="C1900" i="3"/>
  <c r="E1899" i="3"/>
  <c r="D1899" i="3"/>
  <c r="C1899" i="3"/>
  <c r="E1898" i="3"/>
  <c r="D1898" i="3"/>
  <c r="C1898" i="3"/>
  <c r="E1897" i="3"/>
  <c r="D1897" i="3"/>
  <c r="C1897" i="3"/>
  <c r="E1896" i="3"/>
  <c r="D1896" i="3"/>
  <c r="B1896" i="6" s="1"/>
  <c r="C1896" i="3"/>
  <c r="E1895" i="3"/>
  <c r="D1895" i="3"/>
  <c r="C1895" i="3"/>
  <c r="E1894" i="3"/>
  <c r="D1894" i="3"/>
  <c r="C1894" i="3"/>
  <c r="E1893" i="3"/>
  <c r="D1893" i="3"/>
  <c r="C1893" i="3"/>
  <c r="E1892" i="3"/>
  <c r="D1892" i="3"/>
  <c r="B1892" i="6" s="1"/>
  <c r="C1892" i="3"/>
  <c r="E1891" i="3"/>
  <c r="D1891" i="3"/>
  <c r="C1891" i="3"/>
  <c r="E1890" i="3"/>
  <c r="D1890" i="3"/>
  <c r="C1890" i="3"/>
  <c r="E1889" i="3"/>
  <c r="D1889" i="3"/>
  <c r="C1889" i="3"/>
  <c r="E1888" i="3"/>
  <c r="D1888" i="3"/>
  <c r="B1888" i="6" s="1"/>
  <c r="C1888" i="3"/>
  <c r="E1887" i="3"/>
  <c r="D1887" i="3"/>
  <c r="B1887" i="6" s="1"/>
  <c r="C1887" i="3"/>
  <c r="E1886" i="3"/>
  <c r="D1886" i="3"/>
  <c r="C1886" i="3"/>
  <c r="E1885" i="3"/>
  <c r="D1885" i="3"/>
  <c r="C1885" i="3"/>
  <c r="E1884" i="3"/>
  <c r="D1884" i="3"/>
  <c r="B1884" i="6" s="1"/>
  <c r="C1884" i="3"/>
  <c r="E1883" i="3"/>
  <c r="D1883" i="3"/>
  <c r="C1883" i="3"/>
  <c r="E1882" i="3"/>
  <c r="D1882" i="3"/>
  <c r="C1882" i="3"/>
  <c r="E1881" i="3"/>
  <c r="D1881" i="3"/>
  <c r="C1881" i="3"/>
  <c r="E1880" i="3"/>
  <c r="D1880" i="3"/>
  <c r="B1880" i="6" s="1"/>
  <c r="C1880" i="3"/>
  <c r="E1879" i="3"/>
  <c r="D1879" i="3"/>
  <c r="C1879" i="3"/>
  <c r="E1878" i="3"/>
  <c r="D1878" i="3"/>
  <c r="B1878" i="6" s="1"/>
  <c r="C1878" i="3"/>
  <c r="E1877" i="3"/>
  <c r="D1877" i="3"/>
  <c r="C1877" i="3"/>
  <c r="E1876" i="3"/>
  <c r="D1876" i="3"/>
  <c r="B1876" i="6" s="1"/>
  <c r="C1876" i="3"/>
  <c r="E1875" i="3"/>
  <c r="D1875" i="3"/>
  <c r="C1875" i="3"/>
  <c r="E1874" i="3"/>
  <c r="D1874" i="3"/>
  <c r="C1874" i="3"/>
  <c r="E1873" i="3"/>
  <c r="D1873" i="3"/>
  <c r="C1873" i="3"/>
  <c r="E1872" i="3"/>
  <c r="D1872" i="3"/>
  <c r="B1872" i="6" s="1"/>
  <c r="C1872" i="3"/>
  <c r="E1871" i="3"/>
  <c r="D1871" i="3"/>
  <c r="B1871" i="6" s="1"/>
  <c r="C1871" i="3"/>
  <c r="E1870" i="3"/>
  <c r="D1870" i="3"/>
  <c r="C1870" i="3"/>
  <c r="E1869" i="3"/>
  <c r="D1869" i="3"/>
  <c r="C1869" i="3"/>
  <c r="E1868" i="3"/>
  <c r="D1868" i="3"/>
  <c r="B1868" i="6" s="1"/>
  <c r="C1868" i="3"/>
  <c r="E1867" i="3"/>
  <c r="D1867" i="3"/>
  <c r="C1867" i="3"/>
  <c r="E1866" i="3"/>
  <c r="D1866" i="3"/>
  <c r="C1866" i="3"/>
  <c r="E1865" i="3"/>
  <c r="D1865" i="3"/>
  <c r="C1865" i="3"/>
  <c r="E1864" i="3"/>
  <c r="D1864" i="3"/>
  <c r="B1864" i="6" s="1"/>
  <c r="C1864" i="3"/>
  <c r="E1863" i="3"/>
  <c r="D1863" i="3"/>
  <c r="C1863" i="3"/>
  <c r="E1862" i="3"/>
  <c r="D1862" i="3"/>
  <c r="C1862" i="3"/>
  <c r="E1861" i="3"/>
  <c r="D1861" i="3"/>
  <c r="C1861" i="3"/>
  <c r="E1860" i="3"/>
  <c r="D1860" i="3"/>
  <c r="B1860" i="6" s="1"/>
  <c r="C1860" i="3"/>
  <c r="E1859" i="3"/>
  <c r="D1859" i="3"/>
  <c r="C1859" i="3"/>
  <c r="E1858" i="3"/>
  <c r="D1858" i="3"/>
  <c r="C1858" i="3"/>
  <c r="E1857" i="3"/>
  <c r="D1857" i="3"/>
  <c r="C1857" i="3"/>
  <c r="E1856" i="3"/>
  <c r="D1856" i="3"/>
  <c r="B1856" i="6" s="1"/>
  <c r="C1856" i="3"/>
  <c r="E1855" i="3"/>
  <c r="D1855" i="3"/>
  <c r="C1855" i="3"/>
  <c r="E1854" i="3"/>
  <c r="D1854" i="3"/>
  <c r="C1854" i="3"/>
  <c r="E1853" i="3"/>
  <c r="D1853" i="3"/>
  <c r="C1853" i="3"/>
  <c r="E1852" i="3"/>
  <c r="D1852" i="3"/>
  <c r="B1852" i="6" s="1"/>
  <c r="C1852" i="3"/>
  <c r="E1851" i="3"/>
  <c r="D1851" i="3"/>
  <c r="C1851" i="3"/>
  <c r="E1850" i="3"/>
  <c r="D1850" i="3"/>
  <c r="C1850" i="3"/>
  <c r="E1849" i="3"/>
  <c r="D1849" i="3"/>
  <c r="C1849" i="3"/>
  <c r="E1848" i="3"/>
  <c r="D1848" i="3"/>
  <c r="B1848" i="6" s="1"/>
  <c r="C1848" i="3"/>
  <c r="E1847" i="3"/>
  <c r="D1847" i="3"/>
  <c r="C1847" i="3"/>
  <c r="E1846" i="3"/>
  <c r="D1846" i="3"/>
  <c r="B1846" i="6" s="1"/>
  <c r="C1846" i="3"/>
  <c r="E1845" i="3"/>
  <c r="D1845" i="3"/>
  <c r="C1845" i="3"/>
  <c r="E1844" i="3"/>
  <c r="D1844" i="3"/>
  <c r="B1844" i="6" s="1"/>
  <c r="C1844" i="3"/>
  <c r="E1843" i="3"/>
  <c r="D1843" i="3"/>
  <c r="C1843" i="3"/>
  <c r="E1842" i="3"/>
  <c r="D1842" i="3"/>
  <c r="C1842" i="3"/>
  <c r="E1841" i="3"/>
  <c r="D1841" i="3"/>
  <c r="C1841" i="3"/>
  <c r="E1840" i="3"/>
  <c r="D1840" i="3"/>
  <c r="B1840" i="6" s="1"/>
  <c r="C1840" i="3"/>
  <c r="E1839" i="3"/>
  <c r="D1839" i="3"/>
  <c r="B1839" i="6" s="1"/>
  <c r="C1839" i="3"/>
  <c r="E1838" i="3"/>
  <c r="D1838" i="3"/>
  <c r="B1838" i="6" s="1"/>
  <c r="C1838" i="3"/>
  <c r="E1837" i="3"/>
  <c r="D1837" i="3"/>
  <c r="C1837" i="3"/>
  <c r="E1836" i="3"/>
  <c r="D1836" i="3"/>
  <c r="B1836" i="6" s="1"/>
  <c r="C1836" i="3"/>
  <c r="E1835" i="3"/>
  <c r="D1835" i="3"/>
  <c r="C1835" i="3"/>
  <c r="E1834" i="3"/>
  <c r="D1834" i="3"/>
  <c r="C1834" i="3"/>
  <c r="E1833" i="3"/>
  <c r="D1833" i="3"/>
  <c r="C1833" i="3"/>
  <c r="E1832" i="3"/>
  <c r="D1832" i="3"/>
  <c r="B1832" i="6" s="1"/>
  <c r="C1832" i="3"/>
  <c r="E1831" i="3"/>
  <c r="D1831" i="3"/>
  <c r="B1831" i="6" s="1"/>
  <c r="C1831" i="3"/>
  <c r="E1830" i="3"/>
  <c r="D1830" i="3"/>
  <c r="B1830" i="6" s="1"/>
  <c r="C1830" i="3"/>
  <c r="E1829" i="3"/>
  <c r="D1829" i="3"/>
  <c r="C1829" i="3"/>
  <c r="E1828" i="3"/>
  <c r="D1828" i="3"/>
  <c r="B1828" i="6" s="1"/>
  <c r="C1828" i="3"/>
  <c r="E1827" i="3"/>
  <c r="D1827" i="3"/>
  <c r="C1827" i="3"/>
  <c r="E1826" i="3"/>
  <c r="D1826" i="3"/>
  <c r="C1826" i="3"/>
  <c r="E1825" i="3"/>
  <c r="D1825" i="3"/>
  <c r="C1825" i="3"/>
  <c r="E1824" i="3"/>
  <c r="D1824" i="3"/>
  <c r="B1824" i="6" s="1"/>
  <c r="C1824" i="3"/>
  <c r="E1823" i="3"/>
  <c r="D1823" i="3"/>
  <c r="B1823" i="6" s="1"/>
  <c r="C1823" i="3"/>
  <c r="E1822" i="3"/>
  <c r="D1822" i="3"/>
  <c r="B1822" i="6" s="1"/>
  <c r="C1822" i="3"/>
  <c r="E1821" i="3"/>
  <c r="D1821" i="3"/>
  <c r="C1821" i="3"/>
  <c r="E1820" i="3"/>
  <c r="D1820" i="3"/>
  <c r="B1820" i="6" s="1"/>
  <c r="C1820" i="3"/>
  <c r="E1819" i="3"/>
  <c r="D1819" i="3"/>
  <c r="C1819" i="3"/>
  <c r="E1818" i="3"/>
  <c r="D1818" i="3"/>
  <c r="B1818" i="6" s="1"/>
  <c r="C1818" i="3"/>
  <c r="E1817" i="3"/>
  <c r="D1817" i="3"/>
  <c r="C1817" i="3"/>
  <c r="E1816" i="3"/>
  <c r="D1816" i="3"/>
  <c r="B1816" i="6" s="1"/>
  <c r="C1816" i="3"/>
  <c r="E1815" i="3"/>
  <c r="D1815" i="3"/>
  <c r="B1815" i="6" s="1"/>
  <c r="C1815" i="3"/>
  <c r="E1814" i="3"/>
  <c r="D1814" i="3"/>
  <c r="B1814" i="6" s="1"/>
  <c r="C1814" i="3"/>
  <c r="E1813" i="3"/>
  <c r="D1813" i="3"/>
  <c r="C1813" i="3"/>
  <c r="E1812" i="3"/>
  <c r="D1812" i="3"/>
  <c r="B1812" i="6" s="1"/>
  <c r="C1812" i="3"/>
  <c r="E1811" i="3"/>
  <c r="D1811" i="3"/>
  <c r="C1811" i="3"/>
  <c r="E1810" i="3"/>
  <c r="D1810" i="3"/>
  <c r="B1810" i="6" s="1"/>
  <c r="C1810" i="3"/>
  <c r="E1809" i="3"/>
  <c r="D1809" i="3"/>
  <c r="C1809" i="3"/>
  <c r="E1808" i="3"/>
  <c r="D1808" i="3"/>
  <c r="B1808" i="6" s="1"/>
  <c r="C1808" i="3"/>
  <c r="E1807" i="3"/>
  <c r="D1807" i="3"/>
  <c r="B1807" i="6" s="1"/>
  <c r="C1807" i="3"/>
  <c r="E1806" i="3"/>
  <c r="D1806" i="3"/>
  <c r="C1806" i="3"/>
  <c r="E1805" i="3"/>
  <c r="D1805" i="3"/>
  <c r="C1805" i="3"/>
  <c r="E1804" i="3"/>
  <c r="D1804" i="3"/>
  <c r="B1804" i="6" s="1"/>
  <c r="C1804" i="3"/>
  <c r="E1803" i="3"/>
  <c r="D1803" i="3"/>
  <c r="C1803" i="3"/>
  <c r="E1802" i="3"/>
  <c r="D1802" i="3"/>
  <c r="B1802" i="6" s="1"/>
  <c r="C1802" i="3"/>
  <c r="E1801" i="3"/>
  <c r="D1801" i="3"/>
  <c r="C1801" i="3"/>
  <c r="E1800" i="3"/>
  <c r="D1800" i="3"/>
  <c r="B1800" i="6" s="1"/>
  <c r="C1800" i="3"/>
  <c r="E1799" i="3"/>
  <c r="D1799" i="3"/>
  <c r="C1799" i="3"/>
  <c r="E1798" i="3"/>
  <c r="D1798" i="3"/>
  <c r="B1798" i="6" s="1"/>
  <c r="C1798" i="3"/>
  <c r="E1797" i="3"/>
  <c r="D1797" i="3"/>
  <c r="C1797" i="3"/>
  <c r="E1796" i="3"/>
  <c r="D1796" i="3"/>
  <c r="B1796" i="6" s="1"/>
  <c r="C1796" i="3"/>
  <c r="E1795" i="3"/>
  <c r="D1795" i="3"/>
  <c r="C1795" i="3"/>
  <c r="E1794" i="3"/>
  <c r="D1794" i="3"/>
  <c r="B1794" i="6" s="1"/>
  <c r="C1794" i="3"/>
  <c r="E1793" i="3"/>
  <c r="D1793" i="3"/>
  <c r="C1793" i="3"/>
  <c r="E1792" i="3"/>
  <c r="D1792" i="3"/>
  <c r="B1792" i="6" s="1"/>
  <c r="C1792" i="3"/>
  <c r="E1791" i="3"/>
  <c r="D1791" i="3"/>
  <c r="C1791" i="3"/>
  <c r="E1790" i="3"/>
  <c r="D1790" i="3"/>
  <c r="C1790" i="3"/>
  <c r="E1789" i="3"/>
  <c r="D1789" i="3"/>
  <c r="C1789" i="3"/>
  <c r="E1788" i="3"/>
  <c r="D1788" i="3"/>
  <c r="B1788" i="6" s="1"/>
  <c r="C1788" i="3"/>
  <c r="E1787" i="3"/>
  <c r="D1787" i="3"/>
  <c r="C1787" i="3"/>
  <c r="E1786" i="3"/>
  <c r="D1786" i="3"/>
  <c r="B1786" i="6" s="1"/>
  <c r="C1786" i="3"/>
  <c r="E1785" i="3"/>
  <c r="D1785" i="3"/>
  <c r="C1785" i="3"/>
  <c r="E1784" i="3"/>
  <c r="D1784" i="3"/>
  <c r="B1784" i="6" s="1"/>
  <c r="C1784" i="3"/>
  <c r="E1783" i="3"/>
  <c r="D1783" i="3"/>
  <c r="C1783" i="3"/>
  <c r="E1782" i="3"/>
  <c r="D1782" i="3"/>
  <c r="C1782" i="3"/>
  <c r="E1781" i="3"/>
  <c r="D1781" i="3"/>
  <c r="C1781" i="3"/>
  <c r="E1780" i="3"/>
  <c r="D1780" i="3"/>
  <c r="B1780" i="6" s="1"/>
  <c r="C1780" i="3"/>
  <c r="E1779" i="3"/>
  <c r="D1779" i="3"/>
  <c r="C1779" i="3"/>
  <c r="E1778" i="3"/>
  <c r="D1778" i="3"/>
  <c r="B1778" i="6" s="1"/>
  <c r="C1778" i="3"/>
  <c r="E1777" i="3"/>
  <c r="D1777" i="3"/>
  <c r="C1777" i="3"/>
  <c r="E1776" i="3"/>
  <c r="D1776" i="3"/>
  <c r="B1776" i="6" s="1"/>
  <c r="C1776" i="3"/>
  <c r="E1775" i="3"/>
  <c r="D1775" i="3"/>
  <c r="C1775" i="3"/>
  <c r="E1774" i="3"/>
  <c r="D1774" i="3"/>
  <c r="C1774" i="3"/>
  <c r="E1773" i="3"/>
  <c r="D1773" i="3"/>
  <c r="C1773" i="3"/>
  <c r="E1772" i="3"/>
  <c r="D1772" i="3"/>
  <c r="B1772" i="6" s="1"/>
  <c r="C1772" i="3"/>
  <c r="E1771" i="3"/>
  <c r="D1771" i="3"/>
  <c r="C1771" i="3"/>
  <c r="E1770" i="3"/>
  <c r="D1770" i="3"/>
  <c r="B1770" i="6" s="1"/>
  <c r="C1770" i="3"/>
  <c r="E1769" i="3"/>
  <c r="D1769" i="3"/>
  <c r="C1769" i="3"/>
  <c r="E1768" i="3"/>
  <c r="D1768" i="3"/>
  <c r="B1768" i="6" s="1"/>
  <c r="C1768" i="3"/>
  <c r="E1767" i="3"/>
  <c r="D1767" i="3"/>
  <c r="B1767" i="6" s="1"/>
  <c r="C1767" i="3"/>
  <c r="E1766" i="3"/>
  <c r="D1766" i="3"/>
  <c r="C1766" i="3"/>
  <c r="E1765" i="3"/>
  <c r="D1765" i="3"/>
  <c r="C1765" i="3"/>
  <c r="E1764" i="3"/>
  <c r="D1764" i="3"/>
  <c r="B1764" i="6" s="1"/>
  <c r="C1764" i="3"/>
  <c r="E1763" i="3"/>
  <c r="D1763" i="3"/>
  <c r="C1763" i="3"/>
  <c r="E1762" i="3"/>
  <c r="D1762" i="3"/>
  <c r="C1762" i="3"/>
  <c r="E1761" i="3"/>
  <c r="D1761" i="3"/>
  <c r="B1761" i="6" s="1"/>
  <c r="C1761" i="3"/>
  <c r="E1760" i="3"/>
  <c r="D1760" i="3"/>
  <c r="B1760" i="6" s="1"/>
  <c r="C1760" i="3"/>
  <c r="E1759" i="3"/>
  <c r="D1759" i="3"/>
  <c r="B1759" i="6" s="1"/>
  <c r="C1759" i="3"/>
  <c r="E1758" i="3"/>
  <c r="D1758" i="3"/>
  <c r="C1758" i="3"/>
  <c r="E1757" i="3"/>
  <c r="D1757" i="3"/>
  <c r="C1757" i="3"/>
  <c r="E1756" i="3"/>
  <c r="D1756" i="3"/>
  <c r="C1756" i="3"/>
  <c r="E1755" i="3"/>
  <c r="D1755" i="3"/>
  <c r="B1755" i="6" s="1"/>
  <c r="C1755" i="3"/>
  <c r="E1754" i="3"/>
  <c r="D1754" i="3"/>
  <c r="C1754" i="3"/>
  <c r="E1753" i="3"/>
  <c r="D1753" i="3"/>
  <c r="C1753" i="3"/>
  <c r="E1752" i="3"/>
  <c r="D1752" i="3"/>
  <c r="B1752" i="6" s="1"/>
  <c r="C1752" i="3"/>
  <c r="E1751" i="3"/>
  <c r="D1751" i="3"/>
  <c r="C1751" i="3"/>
  <c r="E1750" i="3"/>
  <c r="D1750" i="3"/>
  <c r="C1750" i="3"/>
  <c r="E1749" i="3"/>
  <c r="D1749" i="3"/>
  <c r="B1749" i="6" s="1"/>
  <c r="C1749" i="3"/>
  <c r="E1748" i="3"/>
  <c r="D1748" i="3"/>
  <c r="C1748" i="3"/>
  <c r="E1747" i="3"/>
  <c r="D1747" i="3"/>
  <c r="B1747" i="6" s="1"/>
  <c r="C1747" i="3"/>
  <c r="E1746" i="3"/>
  <c r="D1746" i="3"/>
  <c r="C1746" i="3"/>
  <c r="E1745" i="3"/>
  <c r="D1745" i="3"/>
  <c r="C1745" i="3"/>
  <c r="E1744" i="3"/>
  <c r="D1744" i="3"/>
  <c r="B1744" i="6" s="1"/>
  <c r="C1744" i="3"/>
  <c r="E1743" i="3"/>
  <c r="D1743" i="3"/>
  <c r="C1743" i="3"/>
  <c r="E1742" i="3"/>
  <c r="D1742" i="3"/>
  <c r="C1742" i="3"/>
  <c r="E1741" i="3"/>
  <c r="D1741" i="3"/>
  <c r="B1741" i="6" s="1"/>
  <c r="C1741" i="3"/>
  <c r="E1740" i="3"/>
  <c r="D1740" i="3"/>
  <c r="C1740" i="3"/>
  <c r="E1739" i="3"/>
  <c r="D1739" i="3"/>
  <c r="B1739" i="6" s="1"/>
  <c r="C1739" i="3"/>
  <c r="E1738" i="3"/>
  <c r="D1738" i="3"/>
  <c r="C1738" i="3"/>
  <c r="E1737" i="3"/>
  <c r="D1737" i="3"/>
  <c r="C1737" i="3"/>
  <c r="E1736" i="3"/>
  <c r="D1736" i="3"/>
  <c r="B1736" i="6" s="1"/>
  <c r="C1736" i="3"/>
  <c r="E1735" i="3"/>
  <c r="D1735" i="3"/>
  <c r="C1735" i="3"/>
  <c r="E1734" i="3"/>
  <c r="D1734" i="3"/>
  <c r="C1734" i="3"/>
  <c r="E1733" i="3"/>
  <c r="D1733" i="3"/>
  <c r="B1733" i="6" s="1"/>
  <c r="C1733" i="3"/>
  <c r="E1732" i="3"/>
  <c r="D1732" i="3"/>
  <c r="C1732" i="3"/>
  <c r="E1731" i="3"/>
  <c r="D1731" i="3"/>
  <c r="B1731" i="6" s="1"/>
  <c r="C1731" i="3"/>
  <c r="E1730" i="3"/>
  <c r="D1730" i="3"/>
  <c r="C1730" i="3"/>
  <c r="E1729" i="3"/>
  <c r="D1729" i="3"/>
  <c r="C1729" i="3"/>
  <c r="E1728" i="3"/>
  <c r="D1728" i="3"/>
  <c r="B1728" i="6" s="1"/>
  <c r="C1728" i="3"/>
  <c r="E1727" i="3"/>
  <c r="D1727" i="3"/>
  <c r="C1727" i="3"/>
  <c r="E1726" i="3"/>
  <c r="D1726" i="3"/>
  <c r="C1726" i="3"/>
  <c r="E1725" i="3"/>
  <c r="D1725" i="3"/>
  <c r="B1725" i="6" s="1"/>
  <c r="C1725" i="3"/>
  <c r="E1724" i="3"/>
  <c r="D1724" i="3"/>
  <c r="C1724" i="3"/>
  <c r="E1723" i="3"/>
  <c r="D1723" i="3"/>
  <c r="B1723" i="6" s="1"/>
  <c r="C1723" i="3"/>
  <c r="E1722" i="3"/>
  <c r="D1722" i="3"/>
  <c r="C1722" i="3"/>
  <c r="E1721" i="3"/>
  <c r="D1721" i="3"/>
  <c r="C1721" i="3"/>
  <c r="E1720" i="3"/>
  <c r="D1720" i="3"/>
  <c r="B1720" i="6" s="1"/>
  <c r="C1720" i="3"/>
  <c r="E1719" i="3"/>
  <c r="D1719" i="3"/>
  <c r="B1719" i="6" s="1"/>
  <c r="C1719" i="3"/>
  <c r="E1718" i="3"/>
  <c r="D1718" i="3"/>
  <c r="C1718" i="3"/>
  <c r="E1717" i="3"/>
  <c r="D1717" i="3"/>
  <c r="B1717" i="6" s="1"/>
  <c r="C1717" i="3"/>
  <c r="E1716" i="3"/>
  <c r="D1716" i="3"/>
  <c r="C1716" i="3"/>
  <c r="E1715" i="3"/>
  <c r="D1715" i="3"/>
  <c r="B1715" i="6" s="1"/>
  <c r="C1715" i="3"/>
  <c r="E1714" i="3"/>
  <c r="D1714" i="3"/>
  <c r="C1714" i="3"/>
  <c r="E1713" i="3"/>
  <c r="D1713" i="3"/>
  <c r="C1713" i="3"/>
  <c r="E1712" i="3"/>
  <c r="D1712" i="3"/>
  <c r="B1712" i="6" s="1"/>
  <c r="C1712" i="3"/>
  <c r="E1711" i="3"/>
  <c r="D1711" i="3"/>
  <c r="C1711" i="3"/>
  <c r="E1710" i="3"/>
  <c r="D1710" i="3"/>
  <c r="C1710" i="3"/>
  <c r="E1709" i="3"/>
  <c r="D1709" i="3"/>
  <c r="B1709" i="6" s="1"/>
  <c r="C1709" i="3"/>
  <c r="E1708" i="3"/>
  <c r="D1708" i="3"/>
  <c r="C1708" i="3"/>
  <c r="E1707" i="3"/>
  <c r="D1707" i="3"/>
  <c r="C1707" i="3"/>
  <c r="E1706" i="3"/>
  <c r="D1706" i="3"/>
  <c r="C1706" i="3"/>
  <c r="E1705" i="3"/>
  <c r="D1705" i="3"/>
  <c r="C1705" i="3"/>
  <c r="E1704" i="3"/>
  <c r="D1704" i="3"/>
  <c r="B1704" i="6" s="1"/>
  <c r="C1704" i="3"/>
  <c r="E1703" i="3"/>
  <c r="D1703" i="3"/>
  <c r="B1703" i="6" s="1"/>
  <c r="C1703" i="3"/>
  <c r="E1702" i="3"/>
  <c r="D1702" i="3"/>
  <c r="C1702" i="3"/>
  <c r="E1701" i="3"/>
  <c r="D1701" i="3"/>
  <c r="B1701" i="6" s="1"/>
  <c r="C1701" i="3"/>
  <c r="E1700" i="3"/>
  <c r="D1700" i="3"/>
  <c r="C1700" i="3"/>
  <c r="E1699" i="3"/>
  <c r="D1699" i="3"/>
  <c r="B1699" i="6" s="1"/>
  <c r="C1699" i="3"/>
  <c r="E1698" i="3"/>
  <c r="D1698" i="3"/>
  <c r="C1698" i="3"/>
  <c r="E1697" i="3"/>
  <c r="D1697" i="3"/>
  <c r="C1697" i="3"/>
  <c r="E1696" i="3"/>
  <c r="D1696" i="3"/>
  <c r="B1696" i="6" s="1"/>
  <c r="C1696" i="3"/>
  <c r="E1695" i="3"/>
  <c r="D1695" i="3"/>
  <c r="C1695" i="3"/>
  <c r="E1694" i="3"/>
  <c r="D1694" i="3"/>
  <c r="C1694" i="3"/>
  <c r="E1693" i="3"/>
  <c r="D1693" i="3"/>
  <c r="B1693" i="6" s="1"/>
  <c r="C1693" i="3"/>
  <c r="E1692" i="3"/>
  <c r="D1692" i="3"/>
  <c r="C1692" i="3"/>
  <c r="E1691" i="3"/>
  <c r="D1691" i="3"/>
  <c r="C1691" i="3"/>
  <c r="E1690" i="3"/>
  <c r="D1690" i="3"/>
  <c r="C1690" i="3"/>
  <c r="E1689" i="3"/>
  <c r="D1689" i="3"/>
  <c r="B1689" i="6" s="1"/>
  <c r="C1689" i="3"/>
  <c r="E1688" i="3"/>
  <c r="D1688" i="3"/>
  <c r="C1688" i="3"/>
  <c r="E1687" i="3"/>
  <c r="D1687" i="3"/>
  <c r="C1687" i="3"/>
  <c r="E1686" i="3"/>
  <c r="D1686" i="3"/>
  <c r="B1686" i="6" s="1"/>
  <c r="C1686" i="3"/>
  <c r="E1685" i="3"/>
  <c r="D1685" i="3"/>
  <c r="C1685" i="3"/>
  <c r="E1684" i="3"/>
  <c r="D1684" i="3"/>
  <c r="B1684" i="6" s="1"/>
  <c r="C1684" i="3"/>
  <c r="E1683" i="3"/>
  <c r="D1683" i="3"/>
  <c r="C1683" i="3"/>
  <c r="E1682" i="3"/>
  <c r="D1682" i="3"/>
  <c r="C1682" i="3"/>
  <c r="E1681" i="3"/>
  <c r="D1681" i="3"/>
  <c r="B1681" i="6" s="1"/>
  <c r="C1681" i="3"/>
  <c r="E1680" i="3"/>
  <c r="D1680" i="3"/>
  <c r="C1680" i="3"/>
  <c r="E1679" i="3"/>
  <c r="D1679" i="3"/>
  <c r="C1679" i="3"/>
  <c r="E1678" i="3"/>
  <c r="D1678" i="3"/>
  <c r="B1678" i="6" s="1"/>
  <c r="C1678" i="3"/>
  <c r="E1677" i="3"/>
  <c r="D1677" i="3"/>
  <c r="C1677" i="3"/>
  <c r="E1676" i="3"/>
  <c r="D1676" i="3"/>
  <c r="B1676" i="6" s="1"/>
  <c r="C1676" i="3"/>
  <c r="E1675" i="3"/>
  <c r="D1675" i="3"/>
  <c r="C1675" i="3"/>
  <c r="E1674" i="3"/>
  <c r="D1674" i="3"/>
  <c r="B1674" i="6" s="1"/>
  <c r="C1674" i="3"/>
  <c r="E1673" i="3"/>
  <c r="D1673" i="3"/>
  <c r="B1673" i="6" s="1"/>
  <c r="C1673" i="3"/>
  <c r="E1672" i="3"/>
  <c r="D1672" i="3"/>
  <c r="B1672" i="6" s="1"/>
  <c r="C1672" i="3"/>
  <c r="E1671" i="3"/>
  <c r="D1671" i="3"/>
  <c r="C1671" i="3"/>
  <c r="E1670" i="3"/>
  <c r="D1670" i="3"/>
  <c r="C1670" i="3"/>
  <c r="E1669" i="3"/>
  <c r="D1669" i="3"/>
  <c r="B1669" i="6" s="1"/>
  <c r="C1669" i="3"/>
  <c r="E1668" i="3"/>
  <c r="D1668" i="3"/>
  <c r="B1668" i="6" s="1"/>
  <c r="C1668" i="3"/>
  <c r="E1667" i="3"/>
  <c r="D1667" i="3"/>
  <c r="C1667" i="3"/>
  <c r="E1666" i="3"/>
  <c r="D1666" i="3"/>
  <c r="B1666" i="6" s="1"/>
  <c r="C1666" i="3"/>
  <c r="E1665" i="3"/>
  <c r="D1665" i="3"/>
  <c r="B1665" i="6" s="1"/>
  <c r="C1665" i="3"/>
  <c r="E1664" i="3"/>
  <c r="D1664" i="3"/>
  <c r="C1664" i="3"/>
  <c r="E1663" i="3"/>
  <c r="D1663" i="3"/>
  <c r="B1663" i="6" s="1"/>
  <c r="C1663" i="3"/>
  <c r="E1662" i="3"/>
  <c r="D1662" i="3"/>
  <c r="C1662" i="3"/>
  <c r="E1661" i="3"/>
  <c r="D1661" i="3"/>
  <c r="B1661" i="6" s="1"/>
  <c r="C1661" i="3"/>
  <c r="E1660" i="3"/>
  <c r="D1660" i="3"/>
  <c r="B1660" i="6" s="1"/>
  <c r="C1660" i="3"/>
  <c r="E1659" i="3"/>
  <c r="D1659" i="3"/>
  <c r="C1659" i="3"/>
  <c r="E1658" i="3"/>
  <c r="D1658" i="3"/>
  <c r="B1658" i="6" s="1"/>
  <c r="C1658" i="3"/>
  <c r="E1657" i="3"/>
  <c r="D1657" i="3"/>
  <c r="B1657" i="6" s="1"/>
  <c r="C1657" i="3"/>
  <c r="E1656" i="3"/>
  <c r="D1656" i="3"/>
  <c r="C1656" i="3"/>
  <c r="E1655" i="3"/>
  <c r="D1655" i="3"/>
  <c r="B1655" i="6" s="1"/>
  <c r="C1655" i="3"/>
  <c r="E1654" i="3"/>
  <c r="D1654" i="3"/>
  <c r="C1654" i="3"/>
  <c r="E1653" i="3"/>
  <c r="D1653" i="3"/>
  <c r="B1653" i="6" s="1"/>
  <c r="C1653" i="3"/>
  <c r="E1652" i="3"/>
  <c r="D1652" i="3"/>
  <c r="B1652" i="6" s="1"/>
  <c r="C1652" i="3"/>
  <c r="E1651" i="3"/>
  <c r="D1651" i="3"/>
  <c r="C1651" i="3"/>
  <c r="E1650" i="3"/>
  <c r="D1650" i="3"/>
  <c r="B1650" i="6" s="1"/>
  <c r="C1650" i="3"/>
  <c r="E1649" i="3"/>
  <c r="D1649" i="3"/>
  <c r="B1649" i="6" s="1"/>
  <c r="C1649" i="3"/>
  <c r="E1648" i="3"/>
  <c r="D1648" i="3"/>
  <c r="C1648" i="3"/>
  <c r="E1647" i="3"/>
  <c r="D1647" i="3"/>
  <c r="C1647" i="3"/>
  <c r="E1646" i="3"/>
  <c r="D1646" i="3"/>
  <c r="C1646" i="3"/>
  <c r="E1645" i="3"/>
  <c r="D1645" i="3"/>
  <c r="B1645" i="6" s="1"/>
  <c r="C1645" i="3"/>
  <c r="E1644" i="3"/>
  <c r="D1644" i="3"/>
  <c r="B1644" i="6" s="1"/>
  <c r="C1644" i="3"/>
  <c r="E1643" i="3"/>
  <c r="D1643" i="3"/>
  <c r="C1643" i="3"/>
  <c r="E1642" i="3"/>
  <c r="D1642" i="3"/>
  <c r="B1642" i="6" s="1"/>
  <c r="C1642" i="3"/>
  <c r="E1641" i="3"/>
  <c r="D1641" i="3"/>
  <c r="B1641" i="6" s="1"/>
  <c r="C1641" i="3"/>
  <c r="E1640" i="3"/>
  <c r="D1640" i="3"/>
  <c r="B1640" i="6" s="1"/>
  <c r="C1640" i="3"/>
  <c r="E1639" i="3"/>
  <c r="D1639" i="3"/>
  <c r="C1639" i="3"/>
  <c r="E1638" i="3"/>
  <c r="D1638" i="3"/>
  <c r="C1638" i="3"/>
  <c r="E1637" i="3"/>
  <c r="D1637" i="3"/>
  <c r="B1637" i="6" s="1"/>
  <c r="C1637" i="3"/>
  <c r="E1636" i="3"/>
  <c r="D1636" i="3"/>
  <c r="B1636" i="6" s="1"/>
  <c r="C1636" i="3"/>
  <c r="E1635" i="3"/>
  <c r="D1635" i="3"/>
  <c r="C1635" i="3"/>
  <c r="E1634" i="3"/>
  <c r="D1634" i="3"/>
  <c r="B1634" i="6" s="1"/>
  <c r="C1634" i="3"/>
  <c r="E1633" i="3"/>
  <c r="D1633" i="3"/>
  <c r="B1633" i="6" s="1"/>
  <c r="C1633" i="3"/>
  <c r="E1632" i="3"/>
  <c r="D1632" i="3"/>
  <c r="B1632" i="6" s="1"/>
  <c r="C1632" i="3"/>
  <c r="E1631" i="3"/>
  <c r="D1631" i="3"/>
  <c r="B1631" i="6" s="1"/>
  <c r="C1631" i="3"/>
  <c r="E1630" i="3"/>
  <c r="D1630" i="3"/>
  <c r="C1630" i="3"/>
  <c r="E1629" i="3"/>
  <c r="D1629" i="3"/>
  <c r="B1629" i="6" s="1"/>
  <c r="C1629" i="3"/>
  <c r="E1628" i="3"/>
  <c r="D1628" i="3"/>
  <c r="B1628" i="6" s="1"/>
  <c r="C1628" i="3"/>
  <c r="E1627" i="3"/>
  <c r="D1627" i="3"/>
  <c r="C1627" i="3"/>
  <c r="E1626" i="3"/>
  <c r="D1626" i="3"/>
  <c r="B1626" i="6" s="1"/>
  <c r="C1626" i="3"/>
  <c r="E1625" i="3"/>
  <c r="D1625" i="3"/>
  <c r="B1625" i="6" s="1"/>
  <c r="C1625" i="3"/>
  <c r="E1624" i="3"/>
  <c r="D1624" i="3"/>
  <c r="C1624" i="3"/>
  <c r="E1623" i="3"/>
  <c r="D1623" i="3"/>
  <c r="C1623" i="3"/>
  <c r="E1622" i="3"/>
  <c r="D1622" i="3"/>
  <c r="C1622" i="3"/>
  <c r="E1621" i="3"/>
  <c r="D1621" i="3"/>
  <c r="B1621" i="6" s="1"/>
  <c r="C1621" i="3"/>
  <c r="E1620" i="3"/>
  <c r="D1620" i="3"/>
  <c r="B1620" i="6" s="1"/>
  <c r="C1620" i="3"/>
  <c r="E1619" i="3"/>
  <c r="D1619" i="3"/>
  <c r="C1619" i="3"/>
  <c r="E1618" i="3"/>
  <c r="D1618" i="3"/>
  <c r="B1618" i="6" s="1"/>
  <c r="C1618" i="3"/>
  <c r="E1617" i="3"/>
  <c r="D1617" i="3"/>
  <c r="B1617" i="6" s="1"/>
  <c r="C1617" i="3"/>
  <c r="E1616" i="3"/>
  <c r="D1616" i="3"/>
  <c r="C1616" i="3"/>
  <c r="E1615" i="3"/>
  <c r="D1615" i="3"/>
  <c r="C1615" i="3"/>
  <c r="E1614" i="3"/>
  <c r="D1614" i="3"/>
  <c r="C1614" i="3"/>
  <c r="E1613" i="3"/>
  <c r="D1613" i="3"/>
  <c r="B1613" i="6" s="1"/>
  <c r="C1613" i="3"/>
  <c r="E1612" i="3"/>
  <c r="D1612" i="3"/>
  <c r="B1612" i="6" s="1"/>
  <c r="C1612" i="3"/>
  <c r="E1611" i="3"/>
  <c r="D1611" i="3"/>
  <c r="C1611" i="3"/>
  <c r="E1610" i="3"/>
  <c r="D1610" i="3"/>
  <c r="B1610" i="6" s="1"/>
  <c r="C1610" i="3"/>
  <c r="E1609" i="3"/>
  <c r="D1609" i="3"/>
  <c r="B1609" i="6" s="1"/>
  <c r="C1609" i="3"/>
  <c r="E1608" i="3"/>
  <c r="D1608" i="3"/>
  <c r="B1608" i="6" s="1"/>
  <c r="C1608" i="3"/>
  <c r="E1607" i="3"/>
  <c r="D1607" i="3"/>
  <c r="C1607" i="3"/>
  <c r="E1606" i="3"/>
  <c r="D1606" i="3"/>
  <c r="C1606" i="3"/>
  <c r="E1605" i="3"/>
  <c r="D1605" i="3"/>
  <c r="B1605" i="6" s="1"/>
  <c r="C1605" i="3"/>
  <c r="E1604" i="3"/>
  <c r="D1604" i="3"/>
  <c r="B1604" i="6" s="1"/>
  <c r="C1604" i="3"/>
  <c r="E1603" i="3"/>
  <c r="D1603" i="3"/>
  <c r="C1603" i="3"/>
  <c r="E1602" i="3"/>
  <c r="D1602" i="3"/>
  <c r="B1602" i="6" s="1"/>
  <c r="C1602" i="3"/>
  <c r="E1601" i="3"/>
  <c r="D1601" i="3"/>
  <c r="B1601" i="6" s="1"/>
  <c r="C1601" i="3"/>
  <c r="E1600" i="3"/>
  <c r="D1600" i="3"/>
  <c r="C1600" i="3"/>
  <c r="E1599" i="3"/>
  <c r="D1599" i="3"/>
  <c r="B1599" i="6" s="1"/>
  <c r="C1599" i="3"/>
  <c r="E1598" i="3"/>
  <c r="D1598" i="3"/>
  <c r="C1598" i="3"/>
  <c r="E1597" i="3"/>
  <c r="D1597" i="3"/>
  <c r="B1597" i="6" s="1"/>
  <c r="C1597" i="3"/>
  <c r="E1596" i="3"/>
  <c r="D1596" i="3"/>
  <c r="B1596" i="6" s="1"/>
  <c r="C1596" i="3"/>
  <c r="E1595" i="3"/>
  <c r="D1595" i="3"/>
  <c r="C1595" i="3"/>
  <c r="E1594" i="3"/>
  <c r="D1594" i="3"/>
  <c r="B1594" i="6" s="1"/>
  <c r="C1594" i="3"/>
  <c r="E1593" i="3"/>
  <c r="D1593" i="3"/>
  <c r="B1593" i="6" s="1"/>
  <c r="C1593" i="3"/>
  <c r="E1592" i="3"/>
  <c r="D1592" i="3"/>
  <c r="C1592" i="3"/>
  <c r="E1591" i="3"/>
  <c r="D1591" i="3"/>
  <c r="B1591" i="6" s="1"/>
  <c r="C1591" i="3"/>
  <c r="E1590" i="3"/>
  <c r="D1590" i="3"/>
  <c r="C1590" i="3"/>
  <c r="E1589" i="3"/>
  <c r="D1589" i="3"/>
  <c r="B1589" i="6" s="1"/>
  <c r="C1589" i="3"/>
  <c r="E1588" i="3"/>
  <c r="D1588" i="3"/>
  <c r="B1588" i="6" s="1"/>
  <c r="C1588" i="3"/>
  <c r="E1587" i="3"/>
  <c r="D1587" i="3"/>
  <c r="C1587" i="3"/>
  <c r="E1586" i="3"/>
  <c r="D1586" i="3"/>
  <c r="B1586" i="6" s="1"/>
  <c r="C1586" i="3"/>
  <c r="E1585" i="3"/>
  <c r="D1585" i="3"/>
  <c r="B1585" i="6" s="1"/>
  <c r="C1585" i="3"/>
  <c r="E1584" i="3"/>
  <c r="D1584" i="3"/>
  <c r="C1584" i="3"/>
  <c r="E1583" i="3"/>
  <c r="D1583" i="3"/>
  <c r="C1583" i="3"/>
  <c r="E1582" i="3"/>
  <c r="D1582" i="3"/>
  <c r="C1582" i="3"/>
  <c r="E1581" i="3"/>
  <c r="D1581" i="3"/>
  <c r="B1581" i="6" s="1"/>
  <c r="C1581" i="3"/>
  <c r="E1580" i="3"/>
  <c r="D1580" i="3"/>
  <c r="B1580" i="6" s="1"/>
  <c r="C1580" i="3"/>
  <c r="E1579" i="3"/>
  <c r="D1579" i="3"/>
  <c r="C1579" i="3"/>
  <c r="E1578" i="3"/>
  <c r="D1578" i="3"/>
  <c r="B1578" i="6" s="1"/>
  <c r="C1578" i="3"/>
  <c r="E1577" i="3"/>
  <c r="D1577" i="3"/>
  <c r="B1577" i="6" s="1"/>
  <c r="C1577" i="3"/>
  <c r="E1576" i="3"/>
  <c r="D1576" i="3"/>
  <c r="B1576" i="6" s="1"/>
  <c r="C1576" i="3"/>
  <c r="E1575" i="3"/>
  <c r="D1575" i="3"/>
  <c r="C1575" i="3"/>
  <c r="E1574" i="3"/>
  <c r="D1574" i="3"/>
  <c r="C1574" i="3"/>
  <c r="E1573" i="3"/>
  <c r="D1573" i="3"/>
  <c r="B1573" i="6" s="1"/>
  <c r="C1573" i="3"/>
  <c r="E1572" i="3"/>
  <c r="D1572" i="3"/>
  <c r="B1572" i="6" s="1"/>
  <c r="C1572" i="3"/>
  <c r="E1571" i="3"/>
  <c r="D1571" i="3"/>
  <c r="C1571" i="3"/>
  <c r="E1570" i="3"/>
  <c r="D1570" i="3"/>
  <c r="B1570" i="6" s="1"/>
  <c r="C1570" i="3"/>
  <c r="E1569" i="3"/>
  <c r="D1569" i="3"/>
  <c r="B1569" i="6" s="1"/>
  <c r="C1569" i="3"/>
  <c r="E1568" i="3"/>
  <c r="D1568" i="3"/>
  <c r="B1568" i="6" s="1"/>
  <c r="C1568" i="3"/>
  <c r="E1567" i="3"/>
  <c r="D1567" i="3"/>
  <c r="B1567" i="6" s="1"/>
  <c r="C1567" i="3"/>
  <c r="E1566" i="3"/>
  <c r="D1566" i="3"/>
  <c r="C1566" i="3"/>
  <c r="E1565" i="3"/>
  <c r="D1565" i="3"/>
  <c r="B1565" i="6" s="1"/>
  <c r="C1565" i="3"/>
  <c r="E1564" i="3"/>
  <c r="D1564" i="3"/>
  <c r="B1564" i="6" s="1"/>
  <c r="C1564" i="3"/>
  <c r="E1563" i="3"/>
  <c r="D1563" i="3"/>
  <c r="C1563" i="3"/>
  <c r="E1562" i="3"/>
  <c r="D1562" i="3"/>
  <c r="B1562" i="6" s="1"/>
  <c r="C1562" i="3"/>
  <c r="E1561" i="3"/>
  <c r="D1561" i="3"/>
  <c r="C1561" i="3"/>
  <c r="E1560" i="3"/>
  <c r="D1560" i="3"/>
  <c r="C1560" i="3"/>
  <c r="E1559" i="3"/>
  <c r="D1559" i="3"/>
  <c r="B1559" i="6" s="1"/>
  <c r="C1559" i="3"/>
  <c r="E1558" i="3"/>
  <c r="D1558" i="3"/>
  <c r="C1558" i="3"/>
  <c r="E1557" i="3"/>
  <c r="D1557" i="3"/>
  <c r="B1557" i="6" s="1"/>
  <c r="C1557" i="3"/>
  <c r="E1556" i="3"/>
  <c r="D1556" i="3"/>
  <c r="B1556" i="6" s="1"/>
  <c r="C1556" i="3"/>
  <c r="E1555" i="3"/>
  <c r="D1555" i="3"/>
  <c r="C1555" i="3"/>
  <c r="E1554" i="3"/>
  <c r="D1554" i="3"/>
  <c r="B1554" i="6" s="1"/>
  <c r="C1554" i="3"/>
  <c r="E1553" i="3"/>
  <c r="D1553" i="3"/>
  <c r="C1553" i="3"/>
  <c r="E1552" i="3"/>
  <c r="D1552" i="3"/>
  <c r="B1552" i="6" s="1"/>
  <c r="C1552" i="3"/>
  <c r="E1551" i="3"/>
  <c r="D1551" i="3"/>
  <c r="C1551" i="3"/>
  <c r="E1550" i="3"/>
  <c r="D1550" i="3"/>
  <c r="C1550" i="3"/>
  <c r="E1549" i="3"/>
  <c r="D1549" i="3"/>
  <c r="B1549" i="6" s="1"/>
  <c r="C1549" i="3"/>
  <c r="E1548" i="3"/>
  <c r="D1548" i="3"/>
  <c r="B1548" i="6" s="1"/>
  <c r="C1548" i="3"/>
  <c r="E1547" i="3"/>
  <c r="D1547" i="3"/>
  <c r="C1547" i="3"/>
  <c r="E1546" i="3"/>
  <c r="D1546" i="3"/>
  <c r="B1546" i="6" s="1"/>
  <c r="C1546" i="3"/>
  <c r="E1545" i="3"/>
  <c r="D1545" i="3"/>
  <c r="B1545" i="6" s="1"/>
  <c r="C1545" i="3"/>
  <c r="E1544" i="3"/>
  <c r="D1544" i="3"/>
  <c r="B1544" i="6" s="1"/>
  <c r="C1544" i="3"/>
  <c r="E1543" i="3"/>
  <c r="D1543" i="3"/>
  <c r="C1543" i="3"/>
  <c r="E1542" i="3"/>
  <c r="D1542" i="3"/>
  <c r="C1542" i="3"/>
  <c r="E1541" i="3"/>
  <c r="D1541" i="3"/>
  <c r="B1541" i="6" s="1"/>
  <c r="C1541" i="3"/>
  <c r="E1540" i="3"/>
  <c r="D1540" i="3"/>
  <c r="B1540" i="6" s="1"/>
  <c r="C1540" i="3"/>
  <c r="E1539" i="3"/>
  <c r="D1539" i="3"/>
  <c r="C1539" i="3"/>
  <c r="E1538" i="3"/>
  <c r="D1538" i="3"/>
  <c r="C1538" i="3"/>
  <c r="E1537" i="3"/>
  <c r="D1537" i="3"/>
  <c r="B1537" i="6" s="1"/>
  <c r="C1537" i="3"/>
  <c r="E1536" i="3"/>
  <c r="D1536" i="3"/>
  <c r="C1536" i="3"/>
  <c r="E1535" i="3"/>
  <c r="D1535" i="3"/>
  <c r="C1535" i="3"/>
  <c r="E1534" i="3"/>
  <c r="D1534" i="3"/>
  <c r="C1534" i="3"/>
  <c r="E1533" i="3"/>
  <c r="D1533" i="3"/>
  <c r="B1533" i="6" s="1"/>
  <c r="C1533" i="3"/>
  <c r="E1532" i="3"/>
  <c r="D1532" i="3"/>
  <c r="B1532" i="6" s="1"/>
  <c r="C1532" i="3"/>
  <c r="E1531" i="3"/>
  <c r="D1531" i="3"/>
  <c r="C1531" i="3"/>
  <c r="E1530" i="3"/>
  <c r="D1530" i="3"/>
  <c r="C1530" i="3"/>
  <c r="E1529" i="3"/>
  <c r="D1529" i="3"/>
  <c r="C1529" i="3"/>
  <c r="E1528" i="3"/>
  <c r="D1528" i="3"/>
  <c r="B1528" i="6" s="1"/>
  <c r="C1528" i="3"/>
  <c r="E1527" i="3"/>
  <c r="D1527" i="3"/>
  <c r="B1527" i="6" s="1"/>
  <c r="C1527" i="3"/>
  <c r="E1526" i="3"/>
  <c r="D1526" i="3"/>
  <c r="C1526" i="3"/>
  <c r="E1525" i="3"/>
  <c r="D1525" i="3"/>
  <c r="B1525" i="6" s="1"/>
  <c r="C1525" i="3"/>
  <c r="E1524" i="3"/>
  <c r="D1524" i="3"/>
  <c r="C1524" i="3"/>
  <c r="E1523" i="3"/>
  <c r="D1523" i="3"/>
  <c r="C1523" i="3"/>
  <c r="E1522" i="3"/>
  <c r="D1522" i="3"/>
  <c r="B1522" i="6" s="1"/>
  <c r="C1522" i="3"/>
  <c r="E1521" i="3"/>
  <c r="D1521" i="3"/>
  <c r="C1521" i="3"/>
  <c r="E1520" i="3"/>
  <c r="D1520" i="3"/>
  <c r="C1520" i="3"/>
  <c r="E1519" i="3"/>
  <c r="D1519" i="3"/>
  <c r="C1519" i="3"/>
  <c r="E1518" i="3"/>
  <c r="D1518" i="3"/>
  <c r="B1518" i="6" s="1"/>
  <c r="C1518" i="3"/>
  <c r="E1517" i="3"/>
  <c r="D1517" i="3"/>
  <c r="B1517" i="6" s="1"/>
  <c r="C1517" i="3"/>
  <c r="E1516" i="3"/>
  <c r="D1516" i="3"/>
  <c r="C1516" i="3"/>
  <c r="E1515" i="3"/>
  <c r="D1515" i="3"/>
  <c r="C1515" i="3"/>
  <c r="E1514" i="3"/>
  <c r="D1514" i="3"/>
  <c r="B1514" i="6" s="1"/>
  <c r="C1514" i="3"/>
  <c r="E1513" i="3"/>
  <c r="D1513" i="3"/>
  <c r="C1513" i="3"/>
  <c r="E1512" i="3"/>
  <c r="D1512" i="3"/>
  <c r="C1512" i="3"/>
  <c r="E1511" i="3"/>
  <c r="D1511" i="3"/>
  <c r="C1511" i="3"/>
  <c r="E1510" i="3"/>
  <c r="D1510" i="3"/>
  <c r="B1510" i="6" s="1"/>
  <c r="C1510" i="3"/>
  <c r="E1509" i="3"/>
  <c r="D1509" i="3"/>
  <c r="B1509" i="6" s="1"/>
  <c r="C1509" i="3"/>
  <c r="E1508" i="3"/>
  <c r="D1508" i="3"/>
  <c r="C1508" i="3"/>
  <c r="E1507" i="3"/>
  <c r="D1507" i="3"/>
  <c r="C1507" i="3"/>
  <c r="E1506" i="3"/>
  <c r="D1506" i="3"/>
  <c r="B1506" i="6" s="1"/>
  <c r="C1506" i="3"/>
  <c r="E1505" i="3"/>
  <c r="D1505" i="3"/>
  <c r="C1505" i="3"/>
  <c r="E1504" i="3"/>
  <c r="D1504" i="3"/>
  <c r="C1504" i="3"/>
  <c r="E1503" i="3"/>
  <c r="D1503" i="3"/>
  <c r="C1503" i="3"/>
  <c r="E1502" i="3"/>
  <c r="D1502" i="3"/>
  <c r="B1502" i="6" s="1"/>
  <c r="C1502" i="3"/>
  <c r="E1501" i="3"/>
  <c r="D1501" i="3"/>
  <c r="B1501" i="6" s="1"/>
  <c r="C1501" i="3"/>
  <c r="E1500" i="3"/>
  <c r="D1500" i="3"/>
  <c r="C1500" i="3"/>
  <c r="E1499" i="3"/>
  <c r="D1499" i="3"/>
  <c r="C1499" i="3"/>
  <c r="E1498" i="3"/>
  <c r="D1498" i="3"/>
  <c r="B1498" i="6" s="1"/>
  <c r="C1498" i="3"/>
  <c r="E1497" i="3"/>
  <c r="D1497" i="3"/>
  <c r="C1497" i="3"/>
  <c r="E1496" i="3"/>
  <c r="D1496" i="3"/>
  <c r="C1496" i="3"/>
  <c r="E1495" i="3"/>
  <c r="D1495" i="3"/>
  <c r="C1495" i="3"/>
  <c r="E1494" i="3"/>
  <c r="D1494" i="3"/>
  <c r="B1494" i="6" s="1"/>
  <c r="C1494" i="3"/>
  <c r="E1493" i="3"/>
  <c r="D1493" i="3"/>
  <c r="B1493" i="6" s="1"/>
  <c r="C1493" i="3"/>
  <c r="E1492" i="3"/>
  <c r="D1492" i="3"/>
  <c r="C1492" i="3"/>
  <c r="E1491" i="3"/>
  <c r="D1491" i="3"/>
  <c r="C1491" i="3"/>
  <c r="E1490" i="3"/>
  <c r="D1490" i="3"/>
  <c r="B1490" i="6" s="1"/>
  <c r="C1490" i="3"/>
  <c r="E1489" i="3"/>
  <c r="D1489" i="3"/>
  <c r="C1489" i="3"/>
  <c r="E1488" i="3"/>
  <c r="D1488" i="3"/>
  <c r="C1488" i="3"/>
  <c r="E1487" i="3"/>
  <c r="D1487" i="3"/>
  <c r="C1487" i="3"/>
  <c r="E1486" i="3"/>
  <c r="D1486" i="3"/>
  <c r="B1486" i="6" s="1"/>
  <c r="C1486" i="3"/>
  <c r="E1485" i="3"/>
  <c r="D1485" i="3"/>
  <c r="B1485" i="6" s="1"/>
  <c r="C1485" i="3"/>
  <c r="E1484" i="3"/>
  <c r="D1484" i="3"/>
  <c r="C1484" i="3"/>
  <c r="E1483" i="3"/>
  <c r="D1483" i="3"/>
  <c r="B1483" i="6" s="1"/>
  <c r="C1483" i="3"/>
  <c r="E1482" i="3"/>
  <c r="D1482" i="3"/>
  <c r="B1482" i="6" s="1"/>
  <c r="C1482" i="3"/>
  <c r="E1481" i="3"/>
  <c r="D1481" i="3"/>
  <c r="B1481" i="6" s="1"/>
  <c r="C1481" i="3"/>
  <c r="E1480" i="3"/>
  <c r="D1480" i="3"/>
  <c r="C1480" i="3"/>
  <c r="E1479" i="3"/>
  <c r="D1479" i="3"/>
  <c r="C1479" i="3"/>
  <c r="E1478" i="3"/>
  <c r="D1478" i="3"/>
  <c r="B1478" i="6" s="1"/>
  <c r="C1478" i="3"/>
  <c r="E1477" i="3"/>
  <c r="D1477" i="3"/>
  <c r="B1477" i="6" s="1"/>
  <c r="C1477" i="3"/>
  <c r="E1476" i="3"/>
  <c r="D1476" i="3"/>
  <c r="C1476" i="3"/>
  <c r="E1475" i="3"/>
  <c r="D1475" i="3"/>
  <c r="B1475" i="6" s="1"/>
  <c r="C1475" i="3"/>
  <c r="E1474" i="3"/>
  <c r="D1474" i="3"/>
  <c r="B1474" i="6" s="1"/>
  <c r="C1474" i="3"/>
  <c r="E1473" i="3"/>
  <c r="D1473" i="3"/>
  <c r="B1473" i="6" s="1"/>
  <c r="C1473" i="3"/>
  <c r="E1472" i="3"/>
  <c r="D1472" i="3"/>
  <c r="C1472" i="3"/>
  <c r="E1471" i="3"/>
  <c r="D1471" i="3"/>
  <c r="C1471" i="3"/>
  <c r="E1470" i="3"/>
  <c r="D1470" i="3"/>
  <c r="B1470" i="6" s="1"/>
  <c r="C1470" i="3"/>
  <c r="E1469" i="3"/>
  <c r="D1469" i="3"/>
  <c r="B1469" i="6" s="1"/>
  <c r="C1469" i="3"/>
  <c r="E1468" i="3"/>
  <c r="D1468" i="3"/>
  <c r="C1468" i="3"/>
  <c r="E1467" i="3"/>
  <c r="D1467" i="3"/>
  <c r="B1467" i="6" s="1"/>
  <c r="C1467" i="3"/>
  <c r="E1466" i="3"/>
  <c r="D1466" i="3"/>
  <c r="B1466" i="6" s="1"/>
  <c r="C1466" i="3"/>
  <c r="E1465" i="3"/>
  <c r="D1465" i="3"/>
  <c r="B1465" i="6" s="1"/>
  <c r="C1465" i="3"/>
  <c r="E1464" i="3"/>
  <c r="D1464" i="3"/>
  <c r="C1464" i="3"/>
  <c r="E1463" i="3"/>
  <c r="D1463" i="3"/>
  <c r="C1463" i="3"/>
  <c r="E1462" i="3"/>
  <c r="D1462" i="3"/>
  <c r="B1462" i="6" s="1"/>
  <c r="C1462" i="3"/>
  <c r="E1461" i="3"/>
  <c r="D1461" i="3"/>
  <c r="B1461" i="6" s="1"/>
  <c r="C1461" i="3"/>
  <c r="E1460" i="3"/>
  <c r="D1460" i="3"/>
  <c r="C1460" i="3"/>
  <c r="E1459" i="3"/>
  <c r="D1459" i="3"/>
  <c r="C1459" i="3"/>
  <c r="E1458" i="3"/>
  <c r="D1458" i="3"/>
  <c r="B1458" i="6" s="1"/>
  <c r="C1458" i="3"/>
  <c r="E1457" i="3"/>
  <c r="D1457" i="3"/>
  <c r="C1457" i="3"/>
  <c r="E1456" i="3"/>
  <c r="D1456" i="3"/>
  <c r="C1456" i="3"/>
  <c r="E1455" i="3"/>
  <c r="D1455" i="3"/>
  <c r="C1455" i="3"/>
  <c r="E1454" i="3"/>
  <c r="D1454" i="3"/>
  <c r="B1454" i="6" s="1"/>
  <c r="C1454" i="3"/>
  <c r="E1453" i="3"/>
  <c r="D1453" i="3"/>
  <c r="B1453" i="6" s="1"/>
  <c r="C1453" i="3"/>
  <c r="E1452" i="3"/>
  <c r="D1452" i="3"/>
  <c r="C1452" i="3"/>
  <c r="E1451" i="3"/>
  <c r="D1451" i="3"/>
  <c r="C1451" i="3"/>
  <c r="E1450" i="3"/>
  <c r="D1450" i="3"/>
  <c r="B1450" i="6" s="1"/>
  <c r="C1450" i="3"/>
  <c r="E1449" i="3"/>
  <c r="D1449" i="3"/>
  <c r="B1449" i="6" s="1"/>
  <c r="C1449" i="3"/>
  <c r="E1448" i="3"/>
  <c r="D1448" i="3"/>
  <c r="B1448" i="6" s="1"/>
  <c r="C1448" i="3"/>
  <c r="E1447" i="3"/>
  <c r="D1447" i="3"/>
  <c r="C1447" i="3"/>
  <c r="E1446" i="3"/>
  <c r="D1446" i="3"/>
  <c r="B1446" i="6" s="1"/>
  <c r="C1446" i="3"/>
  <c r="E1445" i="3"/>
  <c r="D1445" i="3"/>
  <c r="B1445" i="6" s="1"/>
  <c r="C1445" i="3"/>
  <c r="E1444" i="3"/>
  <c r="D1444" i="3"/>
  <c r="C1444" i="3"/>
  <c r="E1443" i="3"/>
  <c r="D1443" i="3"/>
  <c r="C1443" i="3"/>
  <c r="E1442" i="3"/>
  <c r="D1442" i="3"/>
  <c r="B1442" i="6" s="1"/>
  <c r="C1442" i="3"/>
  <c r="E1441" i="3"/>
  <c r="D1441" i="3"/>
  <c r="B1441" i="6" s="1"/>
  <c r="C1441" i="3"/>
  <c r="E1440" i="3"/>
  <c r="D1440" i="3"/>
  <c r="B1440" i="6" s="1"/>
  <c r="C1440" i="3"/>
  <c r="E1439" i="3"/>
  <c r="D1439" i="3"/>
  <c r="C1439" i="3"/>
  <c r="E1438" i="3"/>
  <c r="D1438" i="3"/>
  <c r="B1438" i="6" s="1"/>
  <c r="C1438" i="3"/>
  <c r="E1437" i="3"/>
  <c r="D1437" i="3"/>
  <c r="B1437" i="6" s="1"/>
  <c r="C1437" i="3"/>
  <c r="E1436" i="3"/>
  <c r="D1436" i="3"/>
  <c r="C1436" i="3"/>
  <c r="E1435" i="3"/>
  <c r="D1435" i="3"/>
  <c r="C1435" i="3"/>
  <c r="E1434" i="3"/>
  <c r="D1434" i="3"/>
  <c r="B1434" i="6" s="1"/>
  <c r="C1434" i="3"/>
  <c r="E1433" i="3"/>
  <c r="D1433" i="3"/>
  <c r="C1433" i="3"/>
  <c r="E1432" i="3"/>
  <c r="D1432" i="3"/>
  <c r="B1432" i="6" s="1"/>
  <c r="C1432" i="3"/>
  <c r="E1431" i="3"/>
  <c r="D1431" i="3"/>
  <c r="C1431" i="3"/>
  <c r="E1430" i="3"/>
  <c r="D1430" i="3"/>
  <c r="B1430" i="6" s="1"/>
  <c r="C1430" i="3"/>
  <c r="E1429" i="3"/>
  <c r="D1429" i="3"/>
  <c r="B1429" i="6" s="1"/>
  <c r="C1429" i="3"/>
  <c r="E1428" i="3"/>
  <c r="D1428" i="3"/>
  <c r="C1428" i="3"/>
  <c r="E1427" i="3"/>
  <c r="D1427" i="3"/>
  <c r="C1427" i="3"/>
  <c r="E1426" i="3"/>
  <c r="D1426" i="3"/>
  <c r="B1426" i="6" s="1"/>
  <c r="C1426" i="3"/>
  <c r="E1425" i="3"/>
  <c r="D1425" i="3"/>
  <c r="B1425" i="6" s="1"/>
  <c r="C1425" i="3"/>
  <c r="E1424" i="3"/>
  <c r="D1424" i="3"/>
  <c r="B1424" i="6" s="1"/>
  <c r="C1424" i="3"/>
  <c r="E1423" i="3"/>
  <c r="D1423" i="3"/>
  <c r="C1423" i="3"/>
  <c r="E1422" i="3"/>
  <c r="D1422" i="3"/>
  <c r="B1422" i="6" s="1"/>
  <c r="C1422" i="3"/>
  <c r="E1421" i="3"/>
  <c r="D1421" i="3"/>
  <c r="B1421" i="6" s="1"/>
  <c r="C1421" i="3"/>
  <c r="E1420" i="3"/>
  <c r="D1420" i="3"/>
  <c r="C1420" i="3"/>
  <c r="E1419" i="3"/>
  <c r="D1419" i="3"/>
  <c r="C1419" i="3"/>
  <c r="E1418" i="3"/>
  <c r="D1418" i="3"/>
  <c r="B1418" i="6" s="1"/>
  <c r="C1418" i="3"/>
  <c r="E1417" i="3"/>
  <c r="D1417" i="3"/>
  <c r="B1417" i="6" s="1"/>
  <c r="C1417" i="3"/>
  <c r="E1416" i="3"/>
  <c r="D1416" i="3"/>
  <c r="C1416" i="3"/>
  <c r="E1415" i="3"/>
  <c r="D1415" i="3"/>
  <c r="C1415" i="3"/>
  <c r="E1414" i="3"/>
  <c r="D1414" i="3"/>
  <c r="B1414" i="6" s="1"/>
  <c r="C1414" i="3"/>
  <c r="E1413" i="3"/>
  <c r="D1413" i="3"/>
  <c r="B1413" i="6" s="1"/>
  <c r="C1413" i="3"/>
  <c r="E1412" i="3"/>
  <c r="D1412" i="3"/>
  <c r="C1412" i="3"/>
  <c r="E1411" i="3"/>
  <c r="D1411" i="3"/>
  <c r="C1411" i="3"/>
  <c r="E1410" i="3"/>
  <c r="D1410" i="3"/>
  <c r="B1410" i="6" s="1"/>
  <c r="C1410" i="3"/>
  <c r="E1409" i="3"/>
  <c r="D1409" i="3"/>
  <c r="C1409" i="3"/>
  <c r="E1408" i="3"/>
  <c r="D1408" i="3"/>
  <c r="B1408" i="6" s="1"/>
  <c r="C1408" i="3"/>
  <c r="E1407" i="3"/>
  <c r="D1407" i="3"/>
  <c r="C1407" i="3"/>
  <c r="E1406" i="3"/>
  <c r="D1406" i="3"/>
  <c r="B1406" i="6" s="1"/>
  <c r="C1406" i="3"/>
  <c r="E1405" i="3"/>
  <c r="D1405" i="3"/>
  <c r="B1405" i="6" s="1"/>
  <c r="C1405" i="3"/>
  <c r="E1404" i="3"/>
  <c r="D1404" i="3"/>
  <c r="C1404" i="3"/>
  <c r="E1403" i="3"/>
  <c r="D1403" i="3"/>
  <c r="C1403" i="3"/>
  <c r="E1402" i="3"/>
  <c r="D1402" i="3"/>
  <c r="B1402" i="6" s="1"/>
  <c r="C1402" i="3"/>
  <c r="E1401" i="3"/>
  <c r="D1401" i="3"/>
  <c r="B1401" i="6" s="1"/>
  <c r="C1401" i="3"/>
  <c r="E1400" i="3"/>
  <c r="D1400" i="3"/>
  <c r="B1400" i="6" s="1"/>
  <c r="C1400" i="3"/>
  <c r="E1399" i="3"/>
  <c r="D1399" i="3"/>
  <c r="C1399" i="3"/>
  <c r="E1398" i="3"/>
  <c r="D1398" i="3"/>
  <c r="B1398" i="6" s="1"/>
  <c r="C1398" i="3"/>
  <c r="E1397" i="3"/>
  <c r="D1397" i="3"/>
  <c r="B1397" i="6" s="1"/>
  <c r="C1397" i="3"/>
  <c r="E1396" i="3"/>
  <c r="D1396" i="3"/>
  <c r="C1396" i="3"/>
  <c r="E1395" i="3"/>
  <c r="D1395" i="3"/>
  <c r="B1395" i="6" s="1"/>
  <c r="C1395" i="3"/>
  <c r="E1394" i="3"/>
  <c r="D1394" i="3"/>
  <c r="B1394" i="6" s="1"/>
  <c r="C1394" i="3"/>
  <c r="E1393" i="3"/>
  <c r="D1393" i="3"/>
  <c r="B1393" i="6" s="1"/>
  <c r="C1393" i="3"/>
  <c r="E1392" i="3"/>
  <c r="D1392" i="3"/>
  <c r="C1392" i="3"/>
  <c r="E1391" i="3"/>
  <c r="D1391" i="3"/>
  <c r="C1391" i="3"/>
  <c r="E1390" i="3"/>
  <c r="D1390" i="3"/>
  <c r="B1390" i="6" s="1"/>
  <c r="C1390" i="3"/>
  <c r="E1389" i="3"/>
  <c r="D1389" i="3"/>
  <c r="B1389" i="6" s="1"/>
  <c r="C1389" i="3"/>
  <c r="E1388" i="3"/>
  <c r="D1388" i="3"/>
  <c r="C1388" i="3"/>
  <c r="E1387" i="3"/>
  <c r="D1387" i="3"/>
  <c r="B1387" i="6" s="1"/>
  <c r="C1387" i="3"/>
  <c r="E1386" i="3"/>
  <c r="D1386" i="3"/>
  <c r="B1386" i="6" s="1"/>
  <c r="C1386" i="3"/>
  <c r="E1385" i="3"/>
  <c r="D1385" i="3"/>
  <c r="C1385" i="3"/>
  <c r="E1384" i="3"/>
  <c r="D1384" i="3"/>
  <c r="C1384" i="3"/>
  <c r="E1383" i="3"/>
  <c r="D1383" i="3"/>
  <c r="B1383" i="6" s="1"/>
  <c r="C1383" i="3"/>
  <c r="E1382" i="3"/>
  <c r="D1382" i="3"/>
  <c r="B1382" i="6" s="1"/>
  <c r="C1382" i="3"/>
  <c r="E1381" i="3"/>
  <c r="D1381" i="3"/>
  <c r="B1381" i="6" s="1"/>
  <c r="C1381" i="3"/>
  <c r="E1380" i="3"/>
  <c r="D1380" i="3"/>
  <c r="C1380" i="3"/>
  <c r="E1379" i="3"/>
  <c r="D1379" i="3"/>
  <c r="B1379" i="6" s="1"/>
  <c r="C1379" i="3"/>
  <c r="E1378" i="3"/>
  <c r="D1378" i="3"/>
  <c r="B1378" i="6" s="1"/>
  <c r="C1378" i="3"/>
  <c r="E1377" i="3"/>
  <c r="D1377" i="3"/>
  <c r="B1377" i="6" s="1"/>
  <c r="C1377" i="3"/>
  <c r="E1376" i="3"/>
  <c r="D1376" i="3"/>
  <c r="B1376" i="6" s="1"/>
  <c r="C1376" i="3"/>
  <c r="E1375" i="3"/>
  <c r="D1375" i="3"/>
  <c r="C1375" i="3"/>
  <c r="E1374" i="3"/>
  <c r="D1374" i="3"/>
  <c r="C1374" i="3"/>
  <c r="E1373" i="3"/>
  <c r="D1373" i="3"/>
  <c r="B1373" i="6" s="1"/>
  <c r="C1373" i="3"/>
  <c r="E1372" i="3"/>
  <c r="D1372" i="3"/>
  <c r="C1372" i="3"/>
  <c r="E1371" i="3"/>
  <c r="D1371" i="3"/>
  <c r="C1371" i="3"/>
  <c r="E1370" i="3"/>
  <c r="D1370" i="3"/>
  <c r="B1370" i="6" s="1"/>
  <c r="C1370" i="3"/>
  <c r="E1369" i="3"/>
  <c r="D1369" i="3"/>
  <c r="B1369" i="6" s="1"/>
  <c r="C1369" i="3"/>
  <c r="E1368" i="3"/>
  <c r="D1368" i="3"/>
  <c r="B1368" i="6" s="1"/>
  <c r="C1368" i="3"/>
  <c r="E1367" i="3"/>
  <c r="D1367" i="3"/>
  <c r="C1367" i="3"/>
  <c r="E1366" i="3"/>
  <c r="D1366" i="3"/>
  <c r="B1366" i="6" s="1"/>
  <c r="C1366" i="3"/>
  <c r="E1365" i="3"/>
  <c r="D1365" i="3"/>
  <c r="B1365" i="6" s="1"/>
  <c r="C1365" i="3"/>
  <c r="E1364" i="3"/>
  <c r="D1364" i="3"/>
  <c r="C1364" i="3"/>
  <c r="E1363" i="3"/>
  <c r="D1363" i="3"/>
  <c r="C1363" i="3"/>
  <c r="E1362" i="3"/>
  <c r="D1362" i="3"/>
  <c r="B1362" i="6" s="1"/>
  <c r="C1362" i="3"/>
  <c r="E1361" i="3"/>
  <c r="D1361" i="3"/>
  <c r="C1361" i="3"/>
  <c r="E1360" i="3"/>
  <c r="D1360" i="3"/>
  <c r="C1360" i="3"/>
  <c r="E1359" i="3"/>
  <c r="D1359" i="3"/>
  <c r="C1359" i="3"/>
  <c r="E1358" i="3"/>
  <c r="D1358" i="3"/>
  <c r="B1358" i="6" s="1"/>
  <c r="C1358" i="3"/>
  <c r="E1357" i="3"/>
  <c r="D1357" i="3"/>
  <c r="B1357" i="6" s="1"/>
  <c r="C1357" i="3"/>
  <c r="E1356" i="3"/>
  <c r="D1356" i="3"/>
  <c r="C1356" i="3"/>
  <c r="E1355" i="3"/>
  <c r="D1355" i="3"/>
  <c r="C1355" i="3"/>
  <c r="E1354" i="3"/>
  <c r="D1354" i="3"/>
  <c r="B1354" i="6" s="1"/>
  <c r="C1354" i="3"/>
  <c r="E1353" i="3"/>
  <c r="D1353" i="3"/>
  <c r="C1353" i="3"/>
  <c r="E1352" i="3"/>
  <c r="D1352" i="3"/>
  <c r="B1352" i="6" s="1"/>
  <c r="C1352" i="3"/>
  <c r="E1351" i="3"/>
  <c r="D1351" i="3"/>
  <c r="B1351" i="6" s="1"/>
  <c r="C1351" i="3"/>
  <c r="E1350" i="3"/>
  <c r="D1350" i="3"/>
  <c r="C1350" i="3"/>
  <c r="E1349" i="3"/>
  <c r="D1349" i="3"/>
  <c r="B1349" i="6" s="1"/>
  <c r="C1349" i="3"/>
  <c r="E1348" i="3"/>
  <c r="D1348" i="3"/>
  <c r="C1348" i="3"/>
  <c r="E1347" i="3"/>
  <c r="D1347" i="3"/>
  <c r="C1347" i="3"/>
  <c r="E1346" i="3"/>
  <c r="D1346" i="3"/>
  <c r="B1346" i="6" s="1"/>
  <c r="C1346" i="3"/>
  <c r="E1345" i="3"/>
  <c r="D1345" i="3"/>
  <c r="C1345" i="3"/>
  <c r="E1344" i="3"/>
  <c r="D1344" i="3"/>
  <c r="B1344" i="6" s="1"/>
  <c r="C1344" i="3"/>
  <c r="E1343" i="3"/>
  <c r="D1343" i="3"/>
  <c r="B1343" i="6" s="1"/>
  <c r="C1343" i="3"/>
  <c r="E1342" i="3"/>
  <c r="D1342" i="3"/>
  <c r="B1342" i="6" s="1"/>
  <c r="C1342" i="3"/>
  <c r="E1341" i="3"/>
  <c r="D1341" i="3"/>
  <c r="B1341" i="6" s="1"/>
  <c r="C1341" i="3"/>
  <c r="E1340" i="3"/>
  <c r="D1340" i="3"/>
  <c r="C1340" i="3"/>
  <c r="E1339" i="3"/>
  <c r="D1339" i="3"/>
  <c r="C1339" i="3"/>
  <c r="E1338" i="3"/>
  <c r="D1338" i="3"/>
  <c r="B1338" i="6" s="1"/>
  <c r="C1338" i="3"/>
  <c r="E1337" i="3"/>
  <c r="D1337" i="3"/>
  <c r="B1337" i="6" s="1"/>
  <c r="C1337" i="3"/>
  <c r="E1336" i="3"/>
  <c r="D1336" i="3"/>
  <c r="C1336" i="3"/>
  <c r="E1335" i="3"/>
  <c r="D1335" i="3"/>
  <c r="C1335" i="3"/>
  <c r="E1334" i="3"/>
  <c r="D1334" i="3"/>
  <c r="C1334" i="3"/>
  <c r="E1333" i="3"/>
  <c r="D1333" i="3"/>
  <c r="B1333" i="6" s="1"/>
  <c r="C1333" i="3"/>
  <c r="E1332" i="3"/>
  <c r="D1332" i="3"/>
  <c r="C1332" i="3"/>
  <c r="E1331" i="3"/>
  <c r="D1331" i="3"/>
  <c r="C1331" i="3"/>
  <c r="E1330" i="3"/>
  <c r="D1330" i="3"/>
  <c r="B1330" i="6" s="1"/>
  <c r="C1330" i="3"/>
  <c r="E1329" i="3"/>
  <c r="D1329" i="3"/>
  <c r="B1329" i="6" s="1"/>
  <c r="C1329" i="3"/>
  <c r="E1328" i="3"/>
  <c r="D1328" i="3"/>
  <c r="B1328" i="6" s="1"/>
  <c r="C1328" i="3"/>
  <c r="E1327" i="3"/>
  <c r="D1327" i="3"/>
  <c r="B1327" i="6" s="1"/>
  <c r="C1327" i="3"/>
  <c r="E1326" i="3"/>
  <c r="D1326" i="3"/>
  <c r="B1326" i="6" s="1"/>
  <c r="C1326" i="3"/>
  <c r="E1325" i="3"/>
  <c r="D1325" i="3"/>
  <c r="B1325" i="6" s="1"/>
  <c r="C1325" i="3"/>
  <c r="E1324" i="3"/>
  <c r="D1324" i="3"/>
  <c r="C1324" i="3"/>
  <c r="E1323" i="3"/>
  <c r="D1323" i="3"/>
  <c r="C1323" i="3"/>
  <c r="E1322" i="3"/>
  <c r="D1322" i="3"/>
  <c r="B1322" i="6" s="1"/>
  <c r="C1322" i="3"/>
  <c r="E1321" i="3"/>
  <c r="D1321" i="3"/>
  <c r="C1321" i="3"/>
  <c r="E1320" i="3"/>
  <c r="D1320" i="3"/>
  <c r="C1320" i="3"/>
  <c r="E1319" i="3"/>
  <c r="D1319" i="3"/>
  <c r="B1319" i="6" s="1"/>
  <c r="C1319" i="3"/>
  <c r="E1318" i="3"/>
  <c r="D1318" i="3"/>
  <c r="B1318" i="6" s="1"/>
  <c r="C1318" i="3"/>
  <c r="E1317" i="3"/>
  <c r="D1317" i="3"/>
  <c r="B1317" i="6" s="1"/>
  <c r="C1317" i="3"/>
  <c r="E1316" i="3"/>
  <c r="D1316" i="3"/>
  <c r="C1316" i="3"/>
  <c r="E1315" i="3"/>
  <c r="D1315" i="3"/>
  <c r="C1315" i="3"/>
  <c r="E1314" i="3"/>
  <c r="D1314" i="3"/>
  <c r="B1314" i="6" s="1"/>
  <c r="C1314" i="3"/>
  <c r="E1313" i="3"/>
  <c r="D1313" i="3"/>
  <c r="B1313" i="6" s="1"/>
  <c r="C1313" i="3"/>
  <c r="E1312" i="3"/>
  <c r="D1312" i="3"/>
  <c r="B1312" i="6" s="1"/>
  <c r="C1312" i="3"/>
  <c r="E1311" i="3"/>
  <c r="D1311" i="3"/>
  <c r="C1311" i="3"/>
  <c r="E1310" i="3"/>
  <c r="D1310" i="3"/>
  <c r="C1310" i="3"/>
  <c r="E1309" i="3"/>
  <c r="D1309" i="3"/>
  <c r="B1309" i="6" s="1"/>
  <c r="C1309" i="3"/>
  <c r="E1308" i="3"/>
  <c r="D1308" i="3"/>
  <c r="C1308" i="3"/>
  <c r="E1307" i="3"/>
  <c r="D1307" i="3"/>
  <c r="C1307" i="3"/>
  <c r="E1306" i="3"/>
  <c r="D1306" i="3"/>
  <c r="B1306" i="6" s="1"/>
  <c r="C1306" i="3"/>
  <c r="E1305" i="3"/>
  <c r="D1305" i="3"/>
  <c r="B1305" i="6" s="1"/>
  <c r="C1305" i="3"/>
  <c r="E1304" i="3"/>
  <c r="D1304" i="3"/>
  <c r="B1304" i="6" s="1"/>
  <c r="C1304" i="3"/>
  <c r="E1303" i="3"/>
  <c r="D1303" i="3"/>
  <c r="B1303" i="6" s="1"/>
  <c r="C1303" i="3"/>
  <c r="E1302" i="3"/>
  <c r="D1302" i="3"/>
  <c r="B1302" i="6" s="1"/>
  <c r="C1302" i="3"/>
  <c r="E1301" i="3"/>
  <c r="D1301" i="3"/>
  <c r="B1301" i="6" s="1"/>
  <c r="C1301" i="3"/>
  <c r="E1300" i="3"/>
  <c r="D1300" i="3"/>
  <c r="C1300" i="3"/>
  <c r="E1299" i="3"/>
  <c r="D1299" i="3"/>
  <c r="B1299" i="6" s="1"/>
  <c r="C1299" i="3"/>
  <c r="E1298" i="3"/>
  <c r="D1298" i="3"/>
  <c r="B1298" i="6" s="1"/>
  <c r="C1298" i="3"/>
  <c r="E1297" i="3"/>
  <c r="D1297" i="3"/>
  <c r="C1297" i="3"/>
  <c r="E1296" i="3"/>
  <c r="D1296" i="3"/>
  <c r="C1296" i="3"/>
  <c r="E1295" i="3"/>
  <c r="D1295" i="3"/>
  <c r="C1295" i="3"/>
  <c r="E1294" i="3"/>
  <c r="D1294" i="3"/>
  <c r="B1294" i="6" s="1"/>
  <c r="C1294" i="3"/>
  <c r="E1293" i="3"/>
  <c r="D1293" i="3"/>
  <c r="B1293" i="6" s="1"/>
  <c r="C1293" i="3"/>
  <c r="E1292" i="3"/>
  <c r="D1292" i="3"/>
  <c r="C1292" i="3"/>
  <c r="E1291" i="3"/>
  <c r="D1291" i="3"/>
  <c r="B1291" i="6" s="1"/>
  <c r="C1291" i="3"/>
  <c r="E1290" i="3"/>
  <c r="D1290" i="3"/>
  <c r="B1290" i="6" s="1"/>
  <c r="C1290" i="3"/>
  <c r="E1289" i="3"/>
  <c r="D1289" i="3"/>
  <c r="B1289" i="6" s="1"/>
  <c r="C1289" i="3"/>
  <c r="E1288" i="3"/>
  <c r="D1288" i="3"/>
  <c r="B1288" i="6" s="1"/>
  <c r="C1288" i="3"/>
  <c r="E1287" i="3"/>
  <c r="D1287" i="3"/>
  <c r="B1287" i="6" s="1"/>
  <c r="C1287" i="3"/>
  <c r="E1286" i="3"/>
  <c r="D1286" i="3"/>
  <c r="C1286" i="3"/>
  <c r="E1285" i="3"/>
  <c r="D1285" i="3"/>
  <c r="B1285" i="6" s="1"/>
  <c r="C1285" i="3"/>
  <c r="E1284" i="3"/>
  <c r="D1284" i="3"/>
  <c r="C1284" i="3"/>
  <c r="E1283" i="3"/>
  <c r="D1283" i="3"/>
  <c r="B1283" i="6" s="1"/>
  <c r="C1283" i="3"/>
  <c r="E1282" i="3"/>
  <c r="D1282" i="3"/>
  <c r="B1282" i="6" s="1"/>
  <c r="C1282" i="3"/>
  <c r="E1281" i="3"/>
  <c r="D1281" i="3"/>
  <c r="C1281" i="3"/>
  <c r="E1280" i="3"/>
  <c r="D1280" i="3"/>
  <c r="B1280" i="6" s="1"/>
  <c r="C1280" i="3"/>
  <c r="E1279" i="3"/>
  <c r="D1279" i="3"/>
  <c r="B1279" i="6" s="1"/>
  <c r="C1279" i="3"/>
  <c r="E1278" i="3"/>
  <c r="D1278" i="3"/>
  <c r="B1278" i="6" s="1"/>
  <c r="C1278" i="3"/>
  <c r="E1277" i="3"/>
  <c r="D1277" i="3"/>
  <c r="B1277" i="6" s="1"/>
  <c r="C1277" i="3"/>
  <c r="E1276" i="3"/>
  <c r="D1276" i="3"/>
  <c r="C1276" i="3"/>
  <c r="E1275" i="3"/>
  <c r="D1275" i="3"/>
  <c r="B1275" i="6" s="1"/>
  <c r="C1275" i="3"/>
  <c r="E1274" i="3"/>
  <c r="D1274" i="3"/>
  <c r="C1274" i="3"/>
  <c r="E1273" i="3"/>
  <c r="D1273" i="3"/>
  <c r="C1273" i="3"/>
  <c r="E1272" i="3"/>
  <c r="D1272" i="3"/>
  <c r="B1272" i="6" s="1"/>
  <c r="C1272" i="3"/>
  <c r="E1271" i="3"/>
  <c r="D1271" i="3"/>
  <c r="B1271" i="6" s="1"/>
  <c r="C1271" i="3"/>
  <c r="E1270" i="3"/>
  <c r="D1270" i="3"/>
  <c r="B1270" i="6" s="1"/>
  <c r="C1270" i="3"/>
  <c r="E1269" i="3"/>
  <c r="D1269" i="3"/>
  <c r="B1269" i="6" s="1"/>
  <c r="C1269" i="3"/>
  <c r="E1268" i="3"/>
  <c r="D1268" i="3"/>
  <c r="C1268" i="3"/>
  <c r="E1267" i="3"/>
  <c r="D1267" i="3"/>
  <c r="C1267" i="3"/>
  <c r="E1266" i="3"/>
  <c r="D1266" i="3"/>
  <c r="B1266" i="6" s="1"/>
  <c r="C1266" i="3"/>
  <c r="E1265" i="3"/>
  <c r="D1265" i="3"/>
  <c r="B1265" i="6" s="1"/>
  <c r="C1265" i="3"/>
  <c r="E1264" i="3"/>
  <c r="D1264" i="3"/>
  <c r="C1264" i="3"/>
  <c r="E1263" i="3"/>
  <c r="D1263" i="3"/>
  <c r="B1263" i="6" s="1"/>
  <c r="C1263" i="3"/>
  <c r="E1262" i="3"/>
  <c r="D1262" i="3"/>
  <c r="C1262" i="3"/>
  <c r="E1261" i="3"/>
  <c r="D1261" i="3"/>
  <c r="B1261" i="6" s="1"/>
  <c r="C1261" i="3"/>
  <c r="E1260" i="3"/>
  <c r="D1260" i="3"/>
  <c r="C1260" i="3"/>
  <c r="E1259" i="3"/>
  <c r="D1259" i="3"/>
  <c r="C1259" i="3"/>
  <c r="E1258" i="3"/>
  <c r="D1258" i="3"/>
  <c r="B1258" i="6" s="1"/>
  <c r="C1258" i="3"/>
  <c r="E1257" i="3"/>
  <c r="D1257" i="3"/>
  <c r="B1257" i="6" s="1"/>
  <c r="C1257" i="3"/>
  <c r="E1256" i="3"/>
  <c r="D1256" i="3"/>
  <c r="C1256" i="3"/>
  <c r="E1255" i="3"/>
  <c r="D1255" i="3"/>
  <c r="B1255" i="6" s="1"/>
  <c r="C1255" i="3"/>
  <c r="E1254" i="3"/>
  <c r="D1254" i="3"/>
  <c r="C1254" i="3"/>
  <c r="E1253" i="3"/>
  <c r="D1253" i="3"/>
  <c r="B1253" i="6" s="1"/>
  <c r="C1253" i="3"/>
  <c r="E1252" i="3"/>
  <c r="D1252" i="3"/>
  <c r="C1252" i="3"/>
  <c r="E1251" i="3"/>
  <c r="D1251" i="3"/>
  <c r="C1251" i="3"/>
  <c r="E1250" i="3"/>
  <c r="D1250" i="3"/>
  <c r="B1250" i="6" s="1"/>
  <c r="C1250" i="3"/>
  <c r="E1249" i="3"/>
  <c r="D1249" i="3"/>
  <c r="B1249" i="6" s="1"/>
  <c r="C1249" i="3"/>
  <c r="E1248" i="3"/>
  <c r="D1248" i="3"/>
  <c r="C1248" i="3"/>
  <c r="E1247" i="3"/>
  <c r="D1247" i="3"/>
  <c r="B1247" i="6" s="1"/>
  <c r="C1247" i="3"/>
  <c r="E1246" i="3"/>
  <c r="D1246" i="3"/>
  <c r="C1246" i="3"/>
  <c r="E1245" i="3"/>
  <c r="D1245" i="3"/>
  <c r="B1245" i="6" s="1"/>
  <c r="C1245" i="3"/>
  <c r="E1244" i="3"/>
  <c r="D1244" i="3"/>
  <c r="C1244" i="3"/>
  <c r="E1243" i="3"/>
  <c r="D1243" i="3"/>
  <c r="C1243" i="3"/>
  <c r="E1242" i="3"/>
  <c r="D1242" i="3"/>
  <c r="B1242" i="6" s="1"/>
  <c r="C1242" i="3"/>
  <c r="E1241" i="3"/>
  <c r="D1241" i="3"/>
  <c r="B1241" i="6" s="1"/>
  <c r="C1241" i="3"/>
  <c r="E1240" i="3"/>
  <c r="D1240" i="3"/>
  <c r="C1240" i="3"/>
  <c r="E1239" i="3"/>
  <c r="D1239" i="3"/>
  <c r="B1239" i="6" s="1"/>
  <c r="C1239" i="3"/>
  <c r="E1238" i="3"/>
  <c r="D1238" i="3"/>
  <c r="C1238" i="3"/>
  <c r="E1237" i="3"/>
  <c r="D1237" i="3"/>
  <c r="B1237" i="6" s="1"/>
  <c r="C1237" i="3"/>
  <c r="E1236" i="3"/>
  <c r="D1236" i="3"/>
  <c r="C1236" i="3"/>
  <c r="E1235" i="3"/>
  <c r="D1235" i="3"/>
  <c r="C1235" i="3"/>
  <c r="E1234" i="3"/>
  <c r="D1234" i="3"/>
  <c r="B1234" i="6" s="1"/>
  <c r="C1234" i="3"/>
  <c r="E1233" i="3"/>
  <c r="D1233" i="3"/>
  <c r="B1233" i="6" s="1"/>
  <c r="C1233" i="3"/>
  <c r="E1232" i="3"/>
  <c r="D1232" i="3"/>
  <c r="C1232" i="3"/>
  <c r="E1231" i="3"/>
  <c r="D1231" i="3"/>
  <c r="B1231" i="6" s="1"/>
  <c r="C1231" i="3"/>
  <c r="E1230" i="3"/>
  <c r="D1230" i="3"/>
  <c r="C1230" i="3"/>
  <c r="E1229" i="3"/>
  <c r="D1229" i="3"/>
  <c r="B1229" i="6" s="1"/>
  <c r="C1229" i="3"/>
  <c r="E1228" i="3"/>
  <c r="D1228" i="3"/>
  <c r="C1228" i="3"/>
  <c r="E1227" i="3"/>
  <c r="D1227" i="3"/>
  <c r="C1227" i="3"/>
  <c r="E1226" i="3"/>
  <c r="D1226" i="3"/>
  <c r="B1226" i="6" s="1"/>
  <c r="C1226" i="3"/>
  <c r="E1225" i="3"/>
  <c r="D1225" i="3"/>
  <c r="B1225" i="6" s="1"/>
  <c r="C1225" i="3"/>
  <c r="E1224" i="3"/>
  <c r="D1224" i="3"/>
  <c r="B1224" i="6" s="1"/>
  <c r="C1224" i="3"/>
  <c r="E1223" i="3"/>
  <c r="D1223" i="3"/>
  <c r="C1223" i="3"/>
  <c r="E1222" i="3"/>
  <c r="D1222" i="3"/>
  <c r="C1222" i="3"/>
  <c r="E1221" i="3"/>
  <c r="D1221" i="3"/>
  <c r="B1221" i="6" s="1"/>
  <c r="C1221" i="3"/>
  <c r="E1220" i="3"/>
  <c r="D1220" i="3"/>
  <c r="C1220" i="3"/>
  <c r="E1219" i="3"/>
  <c r="D1219" i="3"/>
  <c r="C1219" i="3"/>
  <c r="E1218" i="3"/>
  <c r="D1218" i="3"/>
  <c r="B1218" i="6" s="1"/>
  <c r="C1218" i="3"/>
  <c r="E1217" i="3"/>
  <c r="D1217" i="3"/>
  <c r="B1217" i="6" s="1"/>
  <c r="C1217" i="3"/>
  <c r="E1216" i="3"/>
  <c r="D1216" i="3"/>
  <c r="B1216" i="6" s="1"/>
  <c r="C1216" i="3"/>
  <c r="E1215" i="3"/>
  <c r="D1215" i="3"/>
  <c r="C1215" i="3"/>
  <c r="E1214" i="3"/>
  <c r="D1214" i="3"/>
  <c r="C1214" i="3"/>
  <c r="E1213" i="3"/>
  <c r="D1213" i="3"/>
  <c r="B1213" i="6" s="1"/>
  <c r="C1213" i="3"/>
  <c r="E1212" i="3"/>
  <c r="D1212" i="3"/>
  <c r="C1212" i="3"/>
  <c r="E1211" i="3"/>
  <c r="D1211" i="3"/>
  <c r="C1211" i="3"/>
  <c r="E1210" i="3"/>
  <c r="D1210" i="3"/>
  <c r="B1210" i="6" s="1"/>
  <c r="C1210" i="3"/>
  <c r="E1209" i="3"/>
  <c r="D1209" i="3"/>
  <c r="B1209" i="6" s="1"/>
  <c r="C1209" i="3"/>
  <c r="E1208" i="3"/>
  <c r="D1208" i="3"/>
  <c r="B1208" i="6" s="1"/>
  <c r="C1208" i="3"/>
  <c r="E1207" i="3"/>
  <c r="D1207" i="3"/>
  <c r="C1207" i="3"/>
  <c r="E1206" i="3"/>
  <c r="D1206" i="3"/>
  <c r="C1206" i="3"/>
  <c r="E1205" i="3"/>
  <c r="D1205" i="3"/>
  <c r="B1205" i="6" s="1"/>
  <c r="C1205" i="3"/>
  <c r="E1204" i="3"/>
  <c r="D1204" i="3"/>
  <c r="C1204" i="3"/>
  <c r="E1203" i="3"/>
  <c r="D1203" i="3"/>
  <c r="C1203" i="3"/>
  <c r="E1202" i="3"/>
  <c r="D1202" i="3"/>
  <c r="B1202" i="6" s="1"/>
  <c r="C1202" i="3"/>
  <c r="E1201" i="3"/>
  <c r="D1201" i="3"/>
  <c r="B1201" i="6" s="1"/>
  <c r="C1201" i="3"/>
  <c r="E1200" i="3"/>
  <c r="D1200" i="3"/>
  <c r="B1200" i="6" s="1"/>
  <c r="C1200" i="3"/>
  <c r="E1199" i="3"/>
  <c r="D1199" i="3"/>
  <c r="C1199" i="3"/>
  <c r="E1198" i="3"/>
  <c r="D1198" i="3"/>
  <c r="C1198" i="3"/>
  <c r="E1197" i="3"/>
  <c r="D1197" i="3"/>
  <c r="B1197" i="6" s="1"/>
  <c r="C1197" i="3"/>
  <c r="E1196" i="3"/>
  <c r="D1196" i="3"/>
  <c r="C1196" i="3"/>
  <c r="E1195" i="3"/>
  <c r="D1195" i="3"/>
  <c r="C1195" i="3"/>
  <c r="E1194" i="3"/>
  <c r="D1194" i="3"/>
  <c r="B1194" i="6" s="1"/>
  <c r="C1194" i="3"/>
  <c r="E1193" i="3"/>
  <c r="D1193" i="3"/>
  <c r="B1193" i="6" s="1"/>
  <c r="C1193" i="3"/>
  <c r="E1192" i="3"/>
  <c r="D1192" i="3"/>
  <c r="B1192" i="6" s="1"/>
  <c r="C1192" i="3"/>
  <c r="E1191" i="3"/>
  <c r="D1191" i="3"/>
  <c r="C1191" i="3"/>
  <c r="E1190" i="3"/>
  <c r="D1190" i="3"/>
  <c r="C1190" i="3"/>
  <c r="E1189" i="3"/>
  <c r="D1189" i="3"/>
  <c r="B1189" i="6" s="1"/>
  <c r="C1189" i="3"/>
  <c r="E1188" i="3"/>
  <c r="D1188" i="3"/>
  <c r="C1188" i="3"/>
  <c r="E1187" i="3"/>
  <c r="D1187" i="3"/>
  <c r="C1187" i="3"/>
  <c r="E1186" i="3"/>
  <c r="D1186" i="3"/>
  <c r="B1186" i="6" s="1"/>
  <c r="C1186" i="3"/>
  <c r="E1185" i="3"/>
  <c r="D1185" i="3"/>
  <c r="B1185" i="6" s="1"/>
  <c r="C1185" i="3"/>
  <c r="E1184" i="3"/>
  <c r="D1184" i="3"/>
  <c r="B1184" i="6" s="1"/>
  <c r="C1184" i="3"/>
  <c r="E1183" i="3"/>
  <c r="D1183" i="3"/>
  <c r="C1183" i="3"/>
  <c r="E1182" i="3"/>
  <c r="D1182" i="3"/>
  <c r="C1182" i="3"/>
  <c r="E1181" i="3"/>
  <c r="D1181" i="3"/>
  <c r="B1181" i="6" s="1"/>
  <c r="C1181" i="3"/>
  <c r="E1180" i="3"/>
  <c r="D1180" i="3"/>
  <c r="C1180" i="3"/>
  <c r="E1179" i="3"/>
  <c r="D1179" i="3"/>
  <c r="C1179" i="3"/>
  <c r="E1178" i="3"/>
  <c r="D1178" i="3"/>
  <c r="B1178" i="6" s="1"/>
  <c r="C1178" i="3"/>
  <c r="E1177" i="3"/>
  <c r="D1177" i="3"/>
  <c r="B1177" i="6" s="1"/>
  <c r="C1177" i="3"/>
  <c r="E1176" i="3"/>
  <c r="D1176" i="3"/>
  <c r="B1176" i="6" s="1"/>
  <c r="C1176" i="3"/>
  <c r="E1175" i="3"/>
  <c r="D1175" i="3"/>
  <c r="C1175" i="3"/>
  <c r="E1174" i="3"/>
  <c r="D1174" i="3"/>
  <c r="C1174" i="3"/>
  <c r="E1173" i="3"/>
  <c r="D1173" i="3"/>
  <c r="B1173" i="6" s="1"/>
  <c r="C1173" i="3"/>
  <c r="E1172" i="3"/>
  <c r="D1172" i="3"/>
  <c r="C1172" i="3"/>
  <c r="E1171" i="3"/>
  <c r="D1171" i="3"/>
  <c r="C1171" i="3"/>
  <c r="E1170" i="3"/>
  <c r="D1170" i="3"/>
  <c r="B1170" i="6" s="1"/>
  <c r="C1170" i="3"/>
  <c r="E1169" i="3"/>
  <c r="D1169" i="3"/>
  <c r="B1169" i="6" s="1"/>
  <c r="C1169" i="3"/>
  <c r="E1168" i="3"/>
  <c r="D1168" i="3"/>
  <c r="B1168" i="6" s="1"/>
  <c r="C1168" i="3"/>
  <c r="E1167" i="3"/>
  <c r="D1167" i="3"/>
  <c r="C1167" i="3"/>
  <c r="E1166" i="3"/>
  <c r="D1166" i="3"/>
  <c r="C1166" i="3"/>
  <c r="E1165" i="3"/>
  <c r="D1165" i="3"/>
  <c r="B1165" i="6" s="1"/>
  <c r="C1165" i="3"/>
  <c r="E1164" i="3"/>
  <c r="D1164" i="3"/>
  <c r="C1164" i="3"/>
  <c r="E1163" i="3"/>
  <c r="D1163" i="3"/>
  <c r="C1163" i="3"/>
  <c r="E1162" i="3"/>
  <c r="D1162" i="3"/>
  <c r="B1162" i="6" s="1"/>
  <c r="C1162" i="3"/>
  <c r="E1161" i="3"/>
  <c r="D1161" i="3"/>
  <c r="B1161" i="6" s="1"/>
  <c r="C1161" i="3"/>
  <c r="E1160" i="3"/>
  <c r="D1160" i="3"/>
  <c r="B1160" i="6" s="1"/>
  <c r="C1160" i="3"/>
  <c r="E1159" i="3"/>
  <c r="D1159" i="3"/>
  <c r="C1159" i="3"/>
  <c r="E1158" i="3"/>
  <c r="D1158" i="3"/>
  <c r="C1158" i="3"/>
  <c r="E1157" i="3"/>
  <c r="D1157" i="3"/>
  <c r="B1157" i="6" s="1"/>
  <c r="C1157" i="3"/>
  <c r="E1156" i="3"/>
  <c r="D1156" i="3"/>
  <c r="C1156" i="3"/>
  <c r="E1155" i="3"/>
  <c r="D1155" i="3"/>
  <c r="C1155" i="3"/>
  <c r="E1154" i="3"/>
  <c r="D1154" i="3"/>
  <c r="B1154" i="6" s="1"/>
  <c r="C1154" i="3"/>
  <c r="E1153" i="3"/>
  <c r="D1153" i="3"/>
  <c r="B1153" i="6" s="1"/>
  <c r="C1153" i="3"/>
  <c r="E1152" i="3"/>
  <c r="D1152" i="3"/>
  <c r="B1152" i="6" s="1"/>
  <c r="C1152" i="3"/>
  <c r="E1151" i="3"/>
  <c r="D1151" i="3"/>
  <c r="C1151" i="3"/>
  <c r="E1150" i="3"/>
  <c r="D1150" i="3"/>
  <c r="C1150" i="3"/>
  <c r="E1149" i="3"/>
  <c r="D1149" i="3"/>
  <c r="B1149" i="6" s="1"/>
  <c r="C1149" i="3"/>
  <c r="E1148" i="3"/>
  <c r="D1148" i="3"/>
  <c r="C1148" i="3"/>
  <c r="E1147" i="3"/>
  <c r="D1147" i="3"/>
  <c r="C1147" i="3"/>
  <c r="E1146" i="3"/>
  <c r="D1146" i="3"/>
  <c r="B1146" i="6" s="1"/>
  <c r="C1146" i="3"/>
  <c r="E1145" i="3"/>
  <c r="D1145" i="3"/>
  <c r="C1145" i="3"/>
  <c r="E1144" i="3"/>
  <c r="D1144" i="3"/>
  <c r="C1144" i="3"/>
  <c r="E1143" i="3"/>
  <c r="D1143" i="3"/>
  <c r="C1143" i="3"/>
  <c r="E1142" i="3"/>
  <c r="D1142" i="3"/>
  <c r="C1142" i="3"/>
  <c r="E1141" i="3"/>
  <c r="D1141" i="3"/>
  <c r="B1141" i="6" s="1"/>
  <c r="C1141" i="3"/>
  <c r="E1140" i="3"/>
  <c r="D1140" i="3"/>
  <c r="C1140" i="3"/>
  <c r="E1139" i="3"/>
  <c r="D1139" i="3"/>
  <c r="C1139" i="3"/>
  <c r="E1138" i="3"/>
  <c r="D1138" i="3"/>
  <c r="B1138" i="6" s="1"/>
  <c r="C1138" i="3"/>
  <c r="E1137" i="3"/>
  <c r="D1137" i="3"/>
  <c r="C1137" i="3"/>
  <c r="E1136" i="3"/>
  <c r="D1136" i="3"/>
  <c r="B1136" i="6" s="1"/>
  <c r="C1136" i="3"/>
  <c r="E1135" i="3"/>
  <c r="D1135" i="3"/>
  <c r="C1135" i="3"/>
  <c r="E1134" i="3"/>
  <c r="D1134" i="3"/>
  <c r="C1134" i="3"/>
  <c r="E1133" i="3"/>
  <c r="D1133" i="3"/>
  <c r="B1133" i="6" s="1"/>
  <c r="C1133" i="3"/>
  <c r="E1132" i="3"/>
  <c r="D1132" i="3"/>
  <c r="C1132" i="3"/>
  <c r="E1131" i="3"/>
  <c r="D1131" i="3"/>
  <c r="C1131" i="3"/>
  <c r="E1130" i="3"/>
  <c r="D1130" i="3"/>
  <c r="B1130" i="6" s="1"/>
  <c r="C1130" i="3"/>
  <c r="E1129" i="3"/>
  <c r="D1129" i="3"/>
  <c r="C1129" i="3"/>
  <c r="E1128" i="3"/>
  <c r="D1128" i="3"/>
  <c r="B1128" i="6" s="1"/>
  <c r="C1128" i="3"/>
  <c r="E1127" i="3"/>
  <c r="D1127" i="3"/>
  <c r="C1127" i="3"/>
  <c r="E1126" i="3"/>
  <c r="D1126" i="3"/>
  <c r="C1126" i="3"/>
  <c r="E1125" i="3"/>
  <c r="D1125" i="3"/>
  <c r="B1125" i="6" s="1"/>
  <c r="C1125" i="3"/>
  <c r="E1124" i="3"/>
  <c r="D1124" i="3"/>
  <c r="C1124" i="3"/>
  <c r="E1123" i="3"/>
  <c r="D1123" i="3"/>
  <c r="C1123" i="3"/>
  <c r="E1122" i="3"/>
  <c r="D1122" i="3"/>
  <c r="B1122" i="6" s="1"/>
  <c r="C1122" i="3"/>
  <c r="E1121" i="3"/>
  <c r="D1121" i="3"/>
  <c r="B1121" i="6" s="1"/>
  <c r="C1121" i="3"/>
  <c r="E1120" i="3"/>
  <c r="D1120" i="3"/>
  <c r="C1120" i="3"/>
  <c r="E1119" i="3"/>
  <c r="D1119" i="3"/>
  <c r="B1119" i="6" s="1"/>
  <c r="C1119" i="3"/>
  <c r="E1118" i="3"/>
  <c r="D1118" i="3"/>
  <c r="C1118" i="3"/>
  <c r="E1117" i="3"/>
  <c r="D1117" i="3"/>
  <c r="B1117" i="6" s="1"/>
  <c r="C1117" i="3"/>
  <c r="E1116" i="3"/>
  <c r="D1116" i="3"/>
  <c r="C1116" i="3"/>
  <c r="E1115" i="3"/>
  <c r="D1115" i="3"/>
  <c r="C1115" i="3"/>
  <c r="E1114" i="3"/>
  <c r="D1114" i="3"/>
  <c r="B1114" i="6" s="1"/>
  <c r="C1114" i="3"/>
  <c r="E1113" i="3"/>
  <c r="D1113" i="3"/>
  <c r="C1113" i="3"/>
  <c r="E1112" i="3"/>
  <c r="D1112" i="3"/>
  <c r="C1112" i="3"/>
  <c r="E1111" i="3"/>
  <c r="D1111" i="3"/>
  <c r="B1111" i="6" s="1"/>
  <c r="C1111" i="3"/>
  <c r="E1110" i="3"/>
  <c r="D1110" i="3"/>
  <c r="C1110" i="3"/>
  <c r="E1109" i="3"/>
  <c r="D1109" i="3"/>
  <c r="B1109" i="6" s="1"/>
  <c r="C1109" i="3"/>
  <c r="E1108" i="3"/>
  <c r="D1108" i="3"/>
  <c r="C1108" i="3"/>
  <c r="E1107" i="3"/>
  <c r="D1107" i="3"/>
  <c r="C1107" i="3"/>
  <c r="E1106" i="3"/>
  <c r="D1106" i="3"/>
  <c r="B1106" i="6" s="1"/>
  <c r="C1106" i="3"/>
  <c r="E1105" i="3"/>
  <c r="D1105" i="3"/>
  <c r="B1105" i="6" s="1"/>
  <c r="C1105" i="3"/>
  <c r="E1104" i="3"/>
  <c r="D1104" i="3"/>
  <c r="C1104" i="3"/>
  <c r="E1103" i="3"/>
  <c r="D1103" i="3"/>
  <c r="B1103" i="6" s="1"/>
  <c r="C1103" i="3"/>
  <c r="E1102" i="3"/>
  <c r="D1102" i="3"/>
  <c r="C1102" i="3"/>
  <c r="E1101" i="3"/>
  <c r="D1101" i="3"/>
  <c r="B1101" i="6" s="1"/>
  <c r="C1101" i="3"/>
  <c r="E1100" i="3"/>
  <c r="D1100" i="3"/>
  <c r="C1100" i="3"/>
  <c r="E1099" i="3"/>
  <c r="D1099" i="3"/>
  <c r="C1099" i="3"/>
  <c r="E1098" i="3"/>
  <c r="D1098" i="3"/>
  <c r="B1098" i="6" s="1"/>
  <c r="C1098" i="3"/>
  <c r="E1097" i="3"/>
  <c r="D1097" i="3"/>
  <c r="C1097" i="3"/>
  <c r="E1096" i="3"/>
  <c r="D1096" i="3"/>
  <c r="C1096" i="3"/>
  <c r="E1095" i="3"/>
  <c r="D1095" i="3"/>
  <c r="B1095" i="6" s="1"/>
  <c r="C1095" i="3"/>
  <c r="E1094" i="3"/>
  <c r="D1094" i="3"/>
  <c r="C1094" i="3"/>
  <c r="E1093" i="3"/>
  <c r="D1093" i="3"/>
  <c r="B1093" i="6" s="1"/>
  <c r="C1093" i="3"/>
  <c r="E1092" i="3"/>
  <c r="D1092" i="3"/>
  <c r="C1092" i="3"/>
  <c r="E1091" i="3"/>
  <c r="D1091" i="3"/>
  <c r="C1091" i="3"/>
  <c r="E1090" i="3"/>
  <c r="D1090" i="3"/>
  <c r="B1090" i="6" s="1"/>
  <c r="C1090" i="3"/>
  <c r="E1089" i="3"/>
  <c r="D1089" i="3"/>
  <c r="C1089" i="3"/>
  <c r="E1088" i="3"/>
  <c r="D1088" i="3"/>
  <c r="C1088" i="3"/>
  <c r="E1087" i="3"/>
  <c r="D1087" i="3"/>
  <c r="B1087" i="6" s="1"/>
  <c r="C1087" i="3"/>
  <c r="E1086" i="3"/>
  <c r="D1086" i="3"/>
  <c r="C1086" i="3"/>
  <c r="E1085" i="3"/>
  <c r="D1085" i="3"/>
  <c r="B1085" i="6" s="1"/>
  <c r="C1085" i="3"/>
  <c r="E1084" i="3"/>
  <c r="D1084" i="3"/>
  <c r="C1084" i="3"/>
  <c r="E1083" i="3"/>
  <c r="D1083" i="3"/>
  <c r="C1083" i="3"/>
  <c r="E1082" i="3"/>
  <c r="D1082" i="3"/>
  <c r="B1082" i="6" s="1"/>
  <c r="C1082" i="3"/>
  <c r="E1081" i="3"/>
  <c r="D1081" i="3"/>
  <c r="C1081" i="3"/>
  <c r="E1080" i="3"/>
  <c r="D1080" i="3"/>
  <c r="C1080" i="3"/>
  <c r="E1079" i="3"/>
  <c r="D1079" i="3"/>
  <c r="B1079" i="6" s="1"/>
  <c r="C1079" i="3"/>
  <c r="E1078" i="3"/>
  <c r="D1078" i="3"/>
  <c r="B1078" i="6" s="1"/>
  <c r="C1078" i="3"/>
  <c r="E1077" i="3"/>
  <c r="D1077" i="3"/>
  <c r="B1077" i="6" s="1"/>
  <c r="C1077" i="3"/>
  <c r="E1076" i="3"/>
  <c r="D1076" i="3"/>
  <c r="C1076" i="3"/>
  <c r="E1075" i="3"/>
  <c r="D1075" i="3"/>
  <c r="C1075" i="3"/>
  <c r="E1074" i="3"/>
  <c r="D1074" i="3"/>
  <c r="C1074" i="3"/>
  <c r="E1073" i="3"/>
  <c r="D1073" i="3"/>
  <c r="B1073" i="6" s="1"/>
  <c r="C1073" i="3"/>
  <c r="E1072" i="3"/>
  <c r="D1072" i="3"/>
  <c r="B1072" i="6" s="1"/>
  <c r="C1072" i="3"/>
  <c r="E1071" i="3"/>
  <c r="D1071" i="3"/>
  <c r="C1071" i="3"/>
  <c r="E1070" i="3"/>
  <c r="D1070" i="3"/>
  <c r="B1070" i="6" s="1"/>
  <c r="C1070" i="3"/>
  <c r="E1069" i="3"/>
  <c r="D1069" i="3"/>
  <c r="B1069" i="6" s="1"/>
  <c r="C1069" i="3"/>
  <c r="E1068" i="3"/>
  <c r="D1068" i="3"/>
  <c r="C1068" i="3"/>
  <c r="E1067" i="3"/>
  <c r="D1067" i="3"/>
  <c r="C1067" i="3"/>
  <c r="E1066" i="3"/>
  <c r="D1066" i="3"/>
  <c r="C1066" i="3"/>
  <c r="E1065" i="3"/>
  <c r="D1065" i="3"/>
  <c r="B1065" i="6" s="1"/>
  <c r="C1065" i="3"/>
  <c r="E1064" i="3"/>
  <c r="D1064" i="3"/>
  <c r="B1064" i="6" s="1"/>
  <c r="C1064" i="3"/>
  <c r="E1063" i="3"/>
  <c r="D1063" i="3"/>
  <c r="C1063" i="3"/>
  <c r="E1062" i="3"/>
  <c r="D1062" i="3"/>
  <c r="B1062" i="6" s="1"/>
  <c r="C1062" i="3"/>
  <c r="E1061" i="3"/>
  <c r="D1061" i="3"/>
  <c r="B1061" i="6" s="1"/>
  <c r="C1061" i="3"/>
  <c r="E1060" i="3"/>
  <c r="D1060" i="3"/>
  <c r="C1060" i="3"/>
  <c r="E1059" i="3"/>
  <c r="D1059" i="3"/>
  <c r="C1059" i="3"/>
  <c r="E1058" i="3"/>
  <c r="D1058" i="3"/>
  <c r="C1058" i="3"/>
  <c r="E1057" i="3"/>
  <c r="D1057" i="3"/>
  <c r="B1057" i="6" s="1"/>
  <c r="C1057" i="3"/>
  <c r="E1056" i="3"/>
  <c r="D1056" i="3"/>
  <c r="B1056" i="6" s="1"/>
  <c r="C1056" i="3"/>
  <c r="E1055" i="3"/>
  <c r="D1055" i="3"/>
  <c r="C1055" i="3"/>
  <c r="E1054" i="3"/>
  <c r="D1054" i="3"/>
  <c r="B1054" i="6" s="1"/>
  <c r="C1054" i="3"/>
  <c r="E1053" i="3"/>
  <c r="D1053" i="3"/>
  <c r="B1053" i="6" s="1"/>
  <c r="C1053" i="3"/>
  <c r="E1052" i="3"/>
  <c r="D1052" i="3"/>
  <c r="C1052" i="3"/>
  <c r="E1051" i="3"/>
  <c r="D1051" i="3"/>
  <c r="C1051" i="3"/>
  <c r="E1050" i="3"/>
  <c r="D1050" i="3"/>
  <c r="C1050" i="3"/>
  <c r="E1049" i="3"/>
  <c r="D1049" i="3"/>
  <c r="B1049" i="6" s="1"/>
  <c r="C1049" i="3"/>
  <c r="E1048" i="3"/>
  <c r="D1048" i="3"/>
  <c r="B1048" i="6" s="1"/>
  <c r="C1048" i="3"/>
  <c r="E1047" i="3"/>
  <c r="D1047" i="3"/>
  <c r="C1047" i="3"/>
  <c r="E1046" i="3"/>
  <c r="D1046" i="3"/>
  <c r="B1046" i="6" s="1"/>
  <c r="C1046" i="3"/>
  <c r="E1045" i="3"/>
  <c r="D1045" i="3"/>
  <c r="B1045" i="6" s="1"/>
  <c r="C1045" i="3"/>
  <c r="E1044" i="3"/>
  <c r="D1044" i="3"/>
  <c r="C1044" i="3"/>
  <c r="E1043" i="3"/>
  <c r="D1043" i="3"/>
  <c r="B1043" i="6" s="1"/>
  <c r="C1043" i="3"/>
  <c r="E1042" i="3"/>
  <c r="D1042" i="3"/>
  <c r="C1042" i="3"/>
  <c r="E1041" i="3"/>
  <c r="D1041" i="3"/>
  <c r="B1041" i="6" s="1"/>
  <c r="C1041" i="3"/>
  <c r="E1040" i="3"/>
  <c r="D1040" i="3"/>
  <c r="B1040" i="6" s="1"/>
  <c r="C1040" i="3"/>
  <c r="E1039" i="3"/>
  <c r="D1039" i="3"/>
  <c r="C1039" i="3"/>
  <c r="E1038" i="3"/>
  <c r="D1038" i="3"/>
  <c r="B1038" i="6" s="1"/>
  <c r="C1038" i="3"/>
  <c r="E1037" i="3"/>
  <c r="D1037" i="3"/>
  <c r="C1037" i="3"/>
  <c r="E1036" i="3"/>
  <c r="D1036" i="3"/>
  <c r="B1036" i="6" s="1"/>
  <c r="C1036" i="3"/>
  <c r="E1035" i="3"/>
  <c r="D1035" i="3"/>
  <c r="C1035" i="3"/>
  <c r="E1034" i="3"/>
  <c r="D1034" i="3"/>
  <c r="B1034" i="6" s="1"/>
  <c r="C1034" i="3"/>
  <c r="E1033" i="3"/>
  <c r="D1033" i="3"/>
  <c r="B1033" i="6" s="1"/>
  <c r="C1033" i="3"/>
  <c r="E1032" i="3"/>
  <c r="D1032" i="3"/>
  <c r="B1032" i="6" s="1"/>
  <c r="C1032" i="3"/>
  <c r="E1031" i="3"/>
  <c r="D1031" i="3"/>
  <c r="C1031" i="3"/>
  <c r="E1030" i="3"/>
  <c r="D1030" i="3"/>
  <c r="B1030" i="6" s="1"/>
  <c r="C1030" i="3"/>
  <c r="E1029" i="3"/>
  <c r="D1029" i="3"/>
  <c r="C1029" i="3"/>
  <c r="E1028" i="3"/>
  <c r="D1028" i="3"/>
  <c r="B1028" i="6" s="1"/>
  <c r="C1028" i="3"/>
  <c r="E1027" i="3"/>
  <c r="D1027" i="3"/>
  <c r="C1027" i="3"/>
  <c r="E1026" i="3"/>
  <c r="D1026" i="3"/>
  <c r="B1026" i="6" s="1"/>
  <c r="C1026" i="3"/>
  <c r="E1025" i="3"/>
  <c r="D1025" i="3"/>
  <c r="B1025" i="6" s="1"/>
  <c r="C1025" i="3"/>
  <c r="E1024" i="3"/>
  <c r="D1024" i="3"/>
  <c r="B1024" i="6" s="1"/>
  <c r="C1024" i="3"/>
  <c r="E1023" i="3"/>
  <c r="D1023" i="3"/>
  <c r="C1023" i="3"/>
  <c r="E1022" i="3"/>
  <c r="D1022" i="3"/>
  <c r="B1022" i="6" s="1"/>
  <c r="C1022" i="3"/>
  <c r="E1021" i="3"/>
  <c r="D1021" i="3"/>
  <c r="C1021" i="3"/>
  <c r="E1020" i="3"/>
  <c r="D1020" i="3"/>
  <c r="B1020" i="6" s="1"/>
  <c r="C1020" i="3"/>
  <c r="E1019" i="3"/>
  <c r="D1019" i="3"/>
  <c r="C1019" i="3"/>
  <c r="E1018" i="3"/>
  <c r="D1018" i="3"/>
  <c r="B1018" i="6" s="1"/>
  <c r="C1018" i="3"/>
  <c r="E1017" i="3"/>
  <c r="D1017" i="3"/>
  <c r="B1017" i="6" s="1"/>
  <c r="C1017" i="3"/>
  <c r="E1016" i="3"/>
  <c r="D1016" i="3"/>
  <c r="B1016" i="6" s="1"/>
  <c r="C1016" i="3"/>
  <c r="E1015" i="3"/>
  <c r="D1015" i="3"/>
  <c r="C1015" i="3"/>
  <c r="E1014" i="3"/>
  <c r="D1014" i="3"/>
  <c r="B1014" i="6" s="1"/>
  <c r="C1014" i="3"/>
  <c r="E1013" i="3"/>
  <c r="D1013" i="3"/>
  <c r="C1013" i="3"/>
  <c r="E1012" i="3"/>
  <c r="D1012" i="3"/>
  <c r="B1012" i="6" s="1"/>
  <c r="C1012" i="3"/>
  <c r="E1011" i="3"/>
  <c r="D1011" i="3"/>
  <c r="C1011" i="3"/>
  <c r="E1010" i="3"/>
  <c r="D1010" i="3"/>
  <c r="B1010" i="6" s="1"/>
  <c r="C1010" i="3"/>
  <c r="E1009" i="3"/>
  <c r="D1009" i="3"/>
  <c r="B1009" i="6" s="1"/>
  <c r="C1009" i="3"/>
  <c r="E1008" i="3"/>
  <c r="D1008" i="3"/>
  <c r="B1008" i="6" s="1"/>
  <c r="C1008" i="3"/>
  <c r="E1007" i="3"/>
  <c r="D1007" i="3"/>
  <c r="C1007" i="3"/>
  <c r="E1006" i="3"/>
  <c r="D1006" i="3"/>
  <c r="B1006" i="6" s="1"/>
  <c r="C1006" i="3"/>
  <c r="E1005" i="3"/>
  <c r="D1005" i="3"/>
  <c r="C1005" i="3"/>
  <c r="E1004" i="3"/>
  <c r="D1004" i="3"/>
  <c r="B1004" i="6" s="1"/>
  <c r="C1004" i="3"/>
  <c r="E1003" i="3"/>
  <c r="D1003" i="3"/>
  <c r="C1003" i="3"/>
  <c r="E1002" i="3"/>
  <c r="D1002" i="3"/>
  <c r="B1002" i="6" s="1"/>
  <c r="C1002" i="3"/>
  <c r="E1001" i="3"/>
  <c r="D1001" i="3"/>
  <c r="B1001" i="6" s="1"/>
  <c r="C1001" i="3"/>
  <c r="E1000" i="3"/>
  <c r="D1000" i="3"/>
  <c r="B1000" i="6" s="1"/>
  <c r="C1000" i="3"/>
  <c r="E999" i="3"/>
  <c r="D999" i="3"/>
  <c r="C999" i="3"/>
  <c r="E998" i="3"/>
  <c r="D998" i="3"/>
  <c r="B998" i="6" s="1"/>
  <c r="C998" i="3"/>
  <c r="E997" i="3"/>
  <c r="D997" i="3"/>
  <c r="C997" i="3"/>
  <c r="E996" i="3"/>
  <c r="D996" i="3"/>
  <c r="B996" i="6" s="1"/>
  <c r="C996" i="3"/>
  <c r="E995" i="3"/>
  <c r="D995" i="3"/>
  <c r="C995" i="3"/>
  <c r="E994" i="3"/>
  <c r="D994" i="3"/>
  <c r="B994" i="6" s="1"/>
  <c r="C994" i="3"/>
  <c r="E993" i="3"/>
  <c r="D993" i="3"/>
  <c r="B993" i="6" s="1"/>
  <c r="C993" i="3"/>
  <c r="E992" i="3"/>
  <c r="D992" i="3"/>
  <c r="B992" i="6" s="1"/>
  <c r="C992" i="3"/>
  <c r="E991" i="3"/>
  <c r="D991" i="3"/>
  <c r="C991" i="3"/>
  <c r="E990" i="3"/>
  <c r="D990" i="3"/>
  <c r="B990" i="6" s="1"/>
  <c r="C990" i="3"/>
  <c r="E989" i="3"/>
  <c r="D989" i="3"/>
  <c r="C989" i="3"/>
  <c r="E988" i="3"/>
  <c r="D988" i="3"/>
  <c r="B988" i="6" s="1"/>
  <c r="C988" i="3"/>
  <c r="E987" i="3"/>
  <c r="D987" i="3"/>
  <c r="C987" i="3"/>
  <c r="E986" i="3"/>
  <c r="D986" i="3"/>
  <c r="B986" i="6" s="1"/>
  <c r="C986" i="3"/>
  <c r="E985" i="3"/>
  <c r="D985" i="3"/>
  <c r="B985" i="6" s="1"/>
  <c r="C985" i="3"/>
  <c r="E984" i="3"/>
  <c r="D984" i="3"/>
  <c r="B984" i="6" s="1"/>
  <c r="C984" i="3"/>
  <c r="E983" i="3"/>
  <c r="D983" i="3"/>
  <c r="C983" i="3"/>
  <c r="E982" i="3"/>
  <c r="D982" i="3"/>
  <c r="B982" i="6" s="1"/>
  <c r="C982" i="3"/>
  <c r="E981" i="3"/>
  <c r="D981" i="3"/>
  <c r="C981" i="3"/>
  <c r="E980" i="3"/>
  <c r="D980" i="3"/>
  <c r="B980" i="6" s="1"/>
  <c r="C980" i="3"/>
  <c r="E979" i="3"/>
  <c r="D979" i="3"/>
  <c r="C979" i="3"/>
  <c r="E978" i="3"/>
  <c r="D978" i="3"/>
  <c r="B978" i="6" s="1"/>
  <c r="C978" i="3"/>
  <c r="E977" i="3"/>
  <c r="D977" i="3"/>
  <c r="B977" i="6" s="1"/>
  <c r="C977" i="3"/>
  <c r="E976" i="3"/>
  <c r="D976" i="3"/>
  <c r="B976" i="6" s="1"/>
  <c r="C976" i="3"/>
  <c r="E975" i="3"/>
  <c r="D975" i="3"/>
  <c r="C975" i="3"/>
  <c r="E974" i="3"/>
  <c r="D974" i="3"/>
  <c r="B974" i="6" s="1"/>
  <c r="C974" i="3"/>
  <c r="E973" i="3"/>
  <c r="D973" i="3"/>
  <c r="C973" i="3"/>
  <c r="E972" i="3"/>
  <c r="D972" i="3"/>
  <c r="B972" i="6" s="1"/>
  <c r="C972" i="3"/>
  <c r="E971" i="3"/>
  <c r="D971" i="3"/>
  <c r="C971" i="3"/>
  <c r="E970" i="3"/>
  <c r="D970" i="3"/>
  <c r="B970" i="6" s="1"/>
  <c r="C970" i="3"/>
  <c r="E969" i="3"/>
  <c r="D969" i="3"/>
  <c r="B969" i="6" s="1"/>
  <c r="C969" i="3"/>
  <c r="E968" i="3"/>
  <c r="D968" i="3"/>
  <c r="B968" i="6" s="1"/>
  <c r="C968" i="3"/>
  <c r="E967" i="3"/>
  <c r="D967" i="3"/>
  <c r="C967" i="3"/>
  <c r="E966" i="3"/>
  <c r="D966" i="3"/>
  <c r="B966" i="6" s="1"/>
  <c r="C966" i="3"/>
  <c r="E965" i="3"/>
  <c r="D965" i="3"/>
  <c r="C965" i="3"/>
  <c r="E964" i="3"/>
  <c r="D964" i="3"/>
  <c r="B964" i="6" s="1"/>
  <c r="C964" i="3"/>
  <c r="E963" i="3"/>
  <c r="D963" i="3"/>
  <c r="C963" i="3"/>
  <c r="E962" i="3"/>
  <c r="D962" i="3"/>
  <c r="B962" i="6" s="1"/>
  <c r="C962" i="3"/>
  <c r="E961" i="3"/>
  <c r="D961" i="3"/>
  <c r="B961" i="6" s="1"/>
  <c r="C961" i="3"/>
  <c r="E960" i="3"/>
  <c r="D960" i="3"/>
  <c r="B960" i="6" s="1"/>
  <c r="C960" i="3"/>
  <c r="E959" i="3"/>
  <c r="D959" i="3"/>
  <c r="C959" i="3"/>
  <c r="E958" i="3"/>
  <c r="D958" i="3"/>
  <c r="B958" i="6" s="1"/>
  <c r="C958" i="3"/>
  <c r="E957" i="3"/>
  <c r="D957" i="3"/>
  <c r="C957" i="3"/>
  <c r="E956" i="3"/>
  <c r="D956" i="3"/>
  <c r="B956" i="6" s="1"/>
  <c r="C956" i="3"/>
  <c r="E955" i="3"/>
  <c r="D955" i="3"/>
  <c r="B955" i="6" s="1"/>
  <c r="C955" i="3"/>
  <c r="E954" i="3"/>
  <c r="D954" i="3"/>
  <c r="B954" i="6" s="1"/>
  <c r="C954" i="3"/>
  <c r="E953" i="3"/>
  <c r="D953" i="3"/>
  <c r="B953" i="6" s="1"/>
  <c r="C953" i="3"/>
  <c r="E952" i="3"/>
  <c r="D952" i="3"/>
  <c r="B952" i="6" s="1"/>
  <c r="C952" i="3"/>
  <c r="E951" i="3"/>
  <c r="D951" i="3"/>
  <c r="C951" i="3"/>
  <c r="E950" i="3"/>
  <c r="D950" i="3"/>
  <c r="B950" i="6" s="1"/>
  <c r="C950" i="3"/>
  <c r="E949" i="3"/>
  <c r="D949" i="3"/>
  <c r="C949" i="3"/>
  <c r="E948" i="3"/>
  <c r="D948" i="3"/>
  <c r="B948" i="6" s="1"/>
  <c r="C948" i="3"/>
  <c r="E947" i="3"/>
  <c r="D947" i="3"/>
  <c r="B947" i="6" s="1"/>
  <c r="C947" i="3"/>
  <c r="E946" i="3"/>
  <c r="D946" i="3"/>
  <c r="B946" i="6" s="1"/>
  <c r="C946" i="3"/>
  <c r="E945" i="3"/>
  <c r="D945" i="3"/>
  <c r="B945" i="6" s="1"/>
  <c r="C945" i="3"/>
  <c r="E944" i="3"/>
  <c r="D944" i="3"/>
  <c r="B944" i="6" s="1"/>
  <c r="C944" i="3"/>
  <c r="E943" i="3"/>
  <c r="D943" i="3"/>
  <c r="C943" i="3"/>
  <c r="E942" i="3"/>
  <c r="D942" i="3"/>
  <c r="B942" i="6" s="1"/>
  <c r="C942" i="3"/>
  <c r="E941" i="3"/>
  <c r="D941" i="3"/>
  <c r="C941" i="3"/>
  <c r="E940" i="3"/>
  <c r="D940" i="3"/>
  <c r="B940" i="6" s="1"/>
  <c r="C940" i="3"/>
  <c r="E939" i="3"/>
  <c r="D939" i="3"/>
  <c r="B939" i="6" s="1"/>
  <c r="C939" i="3"/>
  <c r="E938" i="3"/>
  <c r="D938" i="3"/>
  <c r="B938" i="6" s="1"/>
  <c r="C938" i="3"/>
  <c r="E937" i="3"/>
  <c r="D937" i="3"/>
  <c r="B937" i="6" s="1"/>
  <c r="C937" i="3"/>
  <c r="E936" i="3"/>
  <c r="D936" i="3"/>
  <c r="B936" i="6" s="1"/>
  <c r="C936" i="3"/>
  <c r="E935" i="3"/>
  <c r="D935" i="3"/>
  <c r="C935" i="3"/>
  <c r="E934" i="3"/>
  <c r="D934" i="3"/>
  <c r="B934" i="6" s="1"/>
  <c r="C934" i="3"/>
  <c r="E933" i="3"/>
  <c r="D933" i="3"/>
  <c r="C933" i="3"/>
  <c r="E932" i="3"/>
  <c r="D932" i="3"/>
  <c r="B932" i="6" s="1"/>
  <c r="C932" i="3"/>
  <c r="E931" i="3"/>
  <c r="D931" i="3"/>
  <c r="B931" i="6" s="1"/>
  <c r="C931" i="3"/>
  <c r="E930" i="3"/>
  <c r="D930" i="3"/>
  <c r="B930" i="6" s="1"/>
  <c r="C930" i="3"/>
  <c r="E929" i="3"/>
  <c r="D929" i="3"/>
  <c r="B929" i="6" s="1"/>
  <c r="C929" i="3"/>
  <c r="E928" i="3"/>
  <c r="D928" i="3"/>
  <c r="B928" i="6" s="1"/>
  <c r="C928" i="3"/>
  <c r="E927" i="3"/>
  <c r="D927" i="3"/>
  <c r="C927" i="3"/>
  <c r="E926" i="3"/>
  <c r="D926" i="3"/>
  <c r="B926" i="6" s="1"/>
  <c r="C926" i="3"/>
  <c r="E925" i="3"/>
  <c r="D925" i="3"/>
  <c r="C925" i="3"/>
  <c r="E924" i="3"/>
  <c r="D924" i="3"/>
  <c r="B924" i="6" s="1"/>
  <c r="C924" i="3"/>
  <c r="E923" i="3"/>
  <c r="D923" i="3"/>
  <c r="B923" i="6" s="1"/>
  <c r="C923" i="3"/>
  <c r="E922" i="3"/>
  <c r="D922" i="3"/>
  <c r="B922" i="6" s="1"/>
  <c r="C922" i="3"/>
  <c r="E921" i="3"/>
  <c r="D921" i="3"/>
  <c r="B921" i="6" s="1"/>
  <c r="C921" i="3"/>
  <c r="E920" i="3"/>
  <c r="D920" i="3"/>
  <c r="B920" i="6" s="1"/>
  <c r="C920" i="3"/>
  <c r="E919" i="3"/>
  <c r="D919" i="3"/>
  <c r="C919" i="3"/>
  <c r="E918" i="3"/>
  <c r="D918" i="3"/>
  <c r="B918" i="6" s="1"/>
  <c r="C918" i="3"/>
  <c r="E917" i="3"/>
  <c r="D917" i="3"/>
  <c r="C917" i="3"/>
  <c r="E916" i="3"/>
  <c r="D916" i="3"/>
  <c r="B916" i="6" s="1"/>
  <c r="C916" i="3"/>
  <c r="E915" i="3"/>
  <c r="D915" i="3"/>
  <c r="B915" i="6" s="1"/>
  <c r="C915" i="3"/>
  <c r="E914" i="3"/>
  <c r="D914" i="3"/>
  <c r="B914" i="6" s="1"/>
  <c r="C914" i="3"/>
  <c r="E913" i="3"/>
  <c r="D913" i="3"/>
  <c r="B913" i="6" s="1"/>
  <c r="C913" i="3"/>
  <c r="E912" i="3"/>
  <c r="D912" i="3"/>
  <c r="B912" i="6" s="1"/>
  <c r="C912" i="3"/>
  <c r="E911" i="3"/>
  <c r="D911" i="3"/>
  <c r="C911" i="3"/>
  <c r="E910" i="3"/>
  <c r="D910" i="3"/>
  <c r="C910" i="3"/>
  <c r="E909" i="3"/>
  <c r="D909" i="3"/>
  <c r="B909" i="6" s="1"/>
  <c r="C909" i="3"/>
  <c r="E908" i="3"/>
  <c r="D908" i="3"/>
  <c r="C908" i="3"/>
  <c r="E907" i="3"/>
  <c r="D907" i="3"/>
  <c r="B907" i="6" s="1"/>
  <c r="C907" i="3"/>
  <c r="E906" i="3"/>
  <c r="D906" i="3"/>
  <c r="C906" i="3"/>
  <c r="E905" i="3"/>
  <c r="D905" i="3"/>
  <c r="B905" i="6" s="1"/>
  <c r="C905" i="3"/>
  <c r="E904" i="3"/>
  <c r="D904" i="3"/>
  <c r="B904" i="6" s="1"/>
  <c r="C904" i="3"/>
  <c r="E903" i="3"/>
  <c r="D903" i="3"/>
  <c r="C903" i="3"/>
  <c r="E902" i="3"/>
  <c r="D902" i="3"/>
  <c r="C902" i="3"/>
  <c r="E901" i="3"/>
  <c r="D901" i="3"/>
  <c r="B901" i="6" s="1"/>
  <c r="C901" i="3"/>
  <c r="E900" i="3"/>
  <c r="D900" i="3"/>
  <c r="C900" i="3"/>
  <c r="E899" i="3"/>
  <c r="D899" i="3"/>
  <c r="B899" i="6" s="1"/>
  <c r="C899" i="3"/>
  <c r="E898" i="3"/>
  <c r="D898" i="3"/>
  <c r="C898" i="3"/>
  <c r="E897" i="3"/>
  <c r="D897" i="3"/>
  <c r="B897" i="6" s="1"/>
  <c r="C897" i="3"/>
  <c r="E896" i="3"/>
  <c r="D896" i="3"/>
  <c r="B896" i="6" s="1"/>
  <c r="C896" i="3"/>
  <c r="E895" i="3"/>
  <c r="D895" i="3"/>
  <c r="C895" i="3"/>
  <c r="E894" i="3"/>
  <c r="D894" i="3"/>
  <c r="C894" i="3"/>
  <c r="E893" i="3"/>
  <c r="D893" i="3"/>
  <c r="B893" i="6" s="1"/>
  <c r="C893" i="3"/>
  <c r="E892" i="3"/>
  <c r="D892" i="3"/>
  <c r="C892" i="3"/>
  <c r="E891" i="3"/>
  <c r="D891" i="3"/>
  <c r="B891" i="6" s="1"/>
  <c r="C891" i="3"/>
  <c r="E890" i="3"/>
  <c r="D890" i="3"/>
  <c r="C890" i="3"/>
  <c r="E889" i="3"/>
  <c r="D889" i="3"/>
  <c r="B889" i="6" s="1"/>
  <c r="C889" i="3"/>
  <c r="E888" i="3"/>
  <c r="D888" i="3"/>
  <c r="B888" i="6" s="1"/>
  <c r="C888" i="3"/>
  <c r="E887" i="3"/>
  <c r="D887" i="3"/>
  <c r="C887" i="3"/>
  <c r="E886" i="3"/>
  <c r="D886" i="3"/>
  <c r="C886" i="3"/>
  <c r="E885" i="3"/>
  <c r="D885" i="3"/>
  <c r="C885" i="3"/>
  <c r="E884" i="3"/>
  <c r="D884" i="3"/>
  <c r="C884" i="3"/>
  <c r="E883" i="3"/>
  <c r="D883" i="3"/>
  <c r="B883" i="6" s="1"/>
  <c r="C883" i="3"/>
  <c r="E882" i="3"/>
  <c r="D882" i="3"/>
  <c r="C882" i="3"/>
  <c r="E881" i="3"/>
  <c r="D881" i="3"/>
  <c r="B881" i="6" s="1"/>
  <c r="C881" i="3"/>
  <c r="E880" i="3"/>
  <c r="D880" i="3"/>
  <c r="B880" i="6" s="1"/>
  <c r="C880" i="3"/>
  <c r="E879" i="3"/>
  <c r="D879" i="3"/>
  <c r="C879" i="3"/>
  <c r="E878" i="3"/>
  <c r="D878" i="3"/>
  <c r="B878" i="6" s="1"/>
  <c r="C878" i="3"/>
  <c r="E877" i="3"/>
  <c r="D877" i="3"/>
  <c r="C877" i="3"/>
  <c r="E876" i="3"/>
  <c r="D876" i="3"/>
  <c r="C876" i="3"/>
  <c r="E875" i="3"/>
  <c r="D875" i="3"/>
  <c r="B875" i="6" s="1"/>
  <c r="C875" i="3"/>
  <c r="E874" i="3"/>
  <c r="D874" i="3"/>
  <c r="C874" i="3"/>
  <c r="E873" i="3"/>
  <c r="D873" i="3"/>
  <c r="B873" i="6" s="1"/>
  <c r="C873" i="3"/>
  <c r="E872" i="3"/>
  <c r="D872" i="3"/>
  <c r="B872" i="6" s="1"/>
  <c r="C872" i="3"/>
  <c r="E871" i="3"/>
  <c r="D871" i="3"/>
  <c r="C871" i="3"/>
  <c r="E870" i="3"/>
  <c r="D870" i="3"/>
  <c r="C870" i="3"/>
  <c r="E869" i="3"/>
  <c r="D869" i="3"/>
  <c r="C869" i="3"/>
  <c r="E868" i="3"/>
  <c r="D868" i="3"/>
  <c r="C868" i="3"/>
  <c r="E867" i="3"/>
  <c r="D867" i="3"/>
  <c r="B867" i="6" s="1"/>
  <c r="C867" i="3"/>
  <c r="E866" i="3"/>
  <c r="D866" i="3"/>
  <c r="C866" i="3"/>
  <c r="E865" i="3"/>
  <c r="D865" i="3"/>
  <c r="B865" i="6" s="1"/>
  <c r="C865" i="3"/>
  <c r="E864" i="3"/>
  <c r="D864" i="3"/>
  <c r="B864" i="6" s="1"/>
  <c r="C864" i="3"/>
  <c r="E863" i="3"/>
  <c r="D863" i="3"/>
  <c r="C863" i="3"/>
  <c r="E862" i="3"/>
  <c r="D862" i="3"/>
  <c r="B862" i="6" s="1"/>
  <c r="C862" i="3"/>
  <c r="E861" i="3"/>
  <c r="D861" i="3"/>
  <c r="C861" i="3"/>
  <c r="E860" i="3"/>
  <c r="D860" i="3"/>
  <c r="C860" i="3"/>
  <c r="E859" i="3"/>
  <c r="D859" i="3"/>
  <c r="B859" i="6" s="1"/>
  <c r="C859" i="3"/>
  <c r="E858" i="3"/>
  <c r="D858" i="3"/>
  <c r="C858" i="3"/>
  <c r="E857" i="3"/>
  <c r="D857" i="3"/>
  <c r="C857" i="3"/>
  <c r="E856" i="3"/>
  <c r="D856" i="3"/>
  <c r="B856" i="6" s="1"/>
  <c r="C856" i="3"/>
  <c r="E855" i="3"/>
  <c r="D855" i="3"/>
  <c r="C855" i="3"/>
  <c r="E854" i="3"/>
  <c r="D854" i="3"/>
  <c r="B854" i="6" s="1"/>
  <c r="C854" i="3"/>
  <c r="E853" i="3"/>
  <c r="D853" i="3"/>
  <c r="B853" i="6" s="1"/>
  <c r="C853" i="3"/>
  <c r="E852" i="3"/>
  <c r="D852" i="3"/>
  <c r="C852" i="3"/>
  <c r="E851" i="3"/>
  <c r="D851" i="3"/>
  <c r="B851" i="6" s="1"/>
  <c r="C851" i="3"/>
  <c r="E850" i="3"/>
  <c r="D850" i="3"/>
  <c r="B850" i="6" s="1"/>
  <c r="C850" i="3"/>
  <c r="E849" i="3"/>
  <c r="D849" i="3"/>
  <c r="C849" i="3"/>
  <c r="E848" i="3"/>
  <c r="D848" i="3"/>
  <c r="B848" i="6" s="1"/>
  <c r="C848" i="3"/>
  <c r="E847" i="3"/>
  <c r="D847" i="3"/>
  <c r="C847" i="3"/>
  <c r="E846" i="3"/>
  <c r="D846" i="3"/>
  <c r="B846" i="6" s="1"/>
  <c r="C846" i="3"/>
  <c r="E845" i="3"/>
  <c r="D845" i="3"/>
  <c r="B845" i="6" s="1"/>
  <c r="C845" i="3"/>
  <c r="E844" i="3"/>
  <c r="D844" i="3"/>
  <c r="C844" i="3"/>
  <c r="E843" i="3"/>
  <c r="D843" i="3"/>
  <c r="B843" i="6" s="1"/>
  <c r="C843" i="3"/>
  <c r="E842" i="3"/>
  <c r="D842" i="3"/>
  <c r="B842" i="6" s="1"/>
  <c r="C842" i="3"/>
  <c r="E841" i="3"/>
  <c r="D841" i="3"/>
  <c r="C841" i="3"/>
  <c r="E840" i="3"/>
  <c r="D840" i="3"/>
  <c r="B840" i="6" s="1"/>
  <c r="C840" i="3"/>
  <c r="E839" i="3"/>
  <c r="D839" i="3"/>
  <c r="C839" i="3"/>
  <c r="E838" i="3"/>
  <c r="D838" i="3"/>
  <c r="B838" i="6" s="1"/>
  <c r="C838" i="3"/>
  <c r="E837" i="3"/>
  <c r="D837" i="3"/>
  <c r="B837" i="6" s="1"/>
  <c r="C837" i="3"/>
  <c r="E836" i="3"/>
  <c r="D836" i="3"/>
  <c r="C836" i="3"/>
  <c r="E835" i="3"/>
  <c r="D835" i="3"/>
  <c r="B835" i="6" s="1"/>
  <c r="C835" i="3"/>
  <c r="E834" i="3"/>
  <c r="D834" i="3"/>
  <c r="B834" i="6" s="1"/>
  <c r="C834" i="3"/>
  <c r="E833" i="3"/>
  <c r="D833" i="3"/>
  <c r="C833" i="3"/>
  <c r="E832" i="3"/>
  <c r="D832" i="3"/>
  <c r="B832" i="6" s="1"/>
  <c r="C832" i="3"/>
  <c r="E831" i="3"/>
  <c r="D831" i="3"/>
  <c r="C831" i="3"/>
  <c r="E830" i="3"/>
  <c r="D830" i="3"/>
  <c r="B830" i="6" s="1"/>
  <c r="C830" i="3"/>
  <c r="E829" i="3"/>
  <c r="D829" i="3"/>
  <c r="B829" i="6" s="1"/>
  <c r="C829" i="3"/>
  <c r="E828" i="3"/>
  <c r="D828" i="3"/>
  <c r="C828" i="3"/>
  <c r="E827" i="3"/>
  <c r="D827" i="3"/>
  <c r="B827" i="6" s="1"/>
  <c r="C827" i="3"/>
  <c r="E826" i="3"/>
  <c r="D826" i="3"/>
  <c r="B826" i="6" s="1"/>
  <c r="C826" i="3"/>
  <c r="E825" i="3"/>
  <c r="D825" i="3"/>
  <c r="C825" i="3"/>
  <c r="E824" i="3"/>
  <c r="D824" i="3"/>
  <c r="C824" i="3"/>
  <c r="E823" i="3"/>
  <c r="D823" i="3"/>
  <c r="C823" i="3"/>
  <c r="E822" i="3"/>
  <c r="D822" i="3"/>
  <c r="C822" i="3"/>
  <c r="E821" i="3"/>
  <c r="D821" i="3"/>
  <c r="B821" i="6" s="1"/>
  <c r="C821" i="3"/>
  <c r="E820" i="3"/>
  <c r="D820" i="3"/>
  <c r="B820" i="6" s="1"/>
  <c r="C820" i="3"/>
  <c r="E819" i="3"/>
  <c r="D819" i="3"/>
  <c r="C819" i="3"/>
  <c r="E818" i="3"/>
  <c r="D818" i="3"/>
  <c r="B818" i="6" s="1"/>
  <c r="C818" i="3"/>
  <c r="E817" i="3"/>
  <c r="D817" i="3"/>
  <c r="C817" i="3"/>
  <c r="E816" i="3"/>
  <c r="D816" i="3"/>
  <c r="B816" i="6" s="1"/>
  <c r="C816" i="3"/>
  <c r="E815" i="3"/>
  <c r="D815" i="3"/>
  <c r="C815" i="3"/>
  <c r="E814" i="3"/>
  <c r="D814" i="3"/>
  <c r="C814" i="3"/>
  <c r="E813" i="3"/>
  <c r="D813" i="3"/>
  <c r="B813" i="6" s="1"/>
  <c r="C813" i="3"/>
  <c r="E812" i="3"/>
  <c r="D812" i="3"/>
  <c r="B812" i="6" s="1"/>
  <c r="C812" i="3"/>
  <c r="E811" i="3"/>
  <c r="D811" i="3"/>
  <c r="C811" i="3"/>
  <c r="E810" i="3"/>
  <c r="D810" i="3"/>
  <c r="B810" i="6" s="1"/>
  <c r="C810" i="3"/>
  <c r="E809" i="3"/>
  <c r="D809" i="3"/>
  <c r="C809" i="3"/>
  <c r="E808" i="3"/>
  <c r="D808" i="3"/>
  <c r="B808" i="6" s="1"/>
  <c r="C808" i="3"/>
  <c r="E807" i="3"/>
  <c r="D807" i="3"/>
  <c r="C807" i="3"/>
  <c r="E806" i="3"/>
  <c r="D806" i="3"/>
  <c r="C806" i="3"/>
  <c r="E805" i="3"/>
  <c r="D805" i="3"/>
  <c r="B805" i="6" s="1"/>
  <c r="C805" i="3"/>
  <c r="E804" i="3"/>
  <c r="D804" i="3"/>
  <c r="B804" i="6" s="1"/>
  <c r="C804" i="3"/>
  <c r="E803" i="3"/>
  <c r="D803" i="3"/>
  <c r="C803" i="3"/>
  <c r="E802" i="3"/>
  <c r="D802" i="3"/>
  <c r="B802" i="6" s="1"/>
  <c r="C802" i="3"/>
  <c r="E801" i="3"/>
  <c r="D801" i="3"/>
  <c r="C801" i="3"/>
  <c r="E800" i="3"/>
  <c r="D800" i="3"/>
  <c r="C800" i="3"/>
  <c r="E799" i="3"/>
  <c r="D799" i="3"/>
  <c r="C799" i="3"/>
  <c r="E798" i="3"/>
  <c r="D798" i="3"/>
  <c r="C798" i="3"/>
  <c r="E797" i="3"/>
  <c r="D797" i="3"/>
  <c r="B797" i="6" s="1"/>
  <c r="C797" i="3"/>
  <c r="E796" i="3"/>
  <c r="D796" i="3"/>
  <c r="B796" i="6" s="1"/>
  <c r="C796" i="3"/>
  <c r="E795" i="3"/>
  <c r="D795" i="3"/>
  <c r="C795" i="3"/>
  <c r="E794" i="3"/>
  <c r="D794" i="3"/>
  <c r="B794" i="6" s="1"/>
  <c r="C794" i="3"/>
  <c r="E793" i="3"/>
  <c r="D793" i="3"/>
  <c r="C793" i="3"/>
  <c r="E792" i="3"/>
  <c r="D792" i="3"/>
  <c r="C792" i="3"/>
  <c r="E791" i="3"/>
  <c r="D791" i="3"/>
  <c r="C791" i="3"/>
  <c r="E790" i="3"/>
  <c r="D790" i="3"/>
  <c r="C790" i="3"/>
  <c r="E789" i="3"/>
  <c r="D789" i="3"/>
  <c r="B789" i="6" s="1"/>
  <c r="C789" i="3"/>
  <c r="E788" i="3"/>
  <c r="D788" i="3"/>
  <c r="B788" i="6" s="1"/>
  <c r="C788" i="3"/>
  <c r="E787" i="3"/>
  <c r="D787" i="3"/>
  <c r="C787" i="3"/>
  <c r="E786" i="3"/>
  <c r="D786" i="3"/>
  <c r="B786" i="6" s="1"/>
  <c r="C786" i="3"/>
  <c r="E785" i="3"/>
  <c r="D785" i="3"/>
  <c r="C785" i="3"/>
  <c r="E784" i="3"/>
  <c r="D784" i="3"/>
  <c r="C784" i="3"/>
  <c r="E783" i="3"/>
  <c r="D783" i="3"/>
  <c r="C783" i="3"/>
  <c r="E782" i="3"/>
  <c r="D782" i="3"/>
  <c r="C782" i="3"/>
  <c r="E781" i="3"/>
  <c r="D781" i="3"/>
  <c r="B781" i="6" s="1"/>
  <c r="C781" i="3"/>
  <c r="E780" i="3"/>
  <c r="D780" i="3"/>
  <c r="B780" i="6" s="1"/>
  <c r="C780" i="3"/>
  <c r="E779" i="3"/>
  <c r="D779" i="3"/>
  <c r="C779" i="3"/>
  <c r="E778" i="3"/>
  <c r="D778" i="3"/>
  <c r="B778" i="6" s="1"/>
  <c r="C778" i="3"/>
  <c r="E777" i="3"/>
  <c r="D777" i="3"/>
  <c r="C777" i="3"/>
  <c r="E776" i="3"/>
  <c r="D776" i="3"/>
  <c r="C776" i="3"/>
  <c r="E775" i="3"/>
  <c r="D775" i="3"/>
  <c r="C775" i="3"/>
  <c r="E774" i="3"/>
  <c r="D774" i="3"/>
  <c r="C774" i="3"/>
  <c r="E773" i="3"/>
  <c r="D773" i="3"/>
  <c r="B773" i="6" s="1"/>
  <c r="C773" i="3"/>
  <c r="E772" i="3"/>
  <c r="D772" i="3"/>
  <c r="B772" i="6" s="1"/>
  <c r="C772" i="3"/>
  <c r="E771" i="3"/>
  <c r="D771" i="3"/>
  <c r="C771" i="3"/>
  <c r="E770" i="3"/>
  <c r="D770" i="3"/>
  <c r="B770" i="6" s="1"/>
  <c r="C770" i="3"/>
  <c r="E769" i="3"/>
  <c r="D769" i="3"/>
  <c r="C769" i="3"/>
  <c r="E768" i="3"/>
  <c r="D768" i="3"/>
  <c r="C768" i="3"/>
  <c r="E767" i="3"/>
  <c r="D767" i="3"/>
  <c r="C767" i="3"/>
  <c r="E766" i="3"/>
  <c r="D766" i="3"/>
  <c r="C766" i="3"/>
  <c r="E765" i="3"/>
  <c r="D765" i="3"/>
  <c r="B765" i="6" s="1"/>
  <c r="C765" i="3"/>
  <c r="E764" i="3"/>
  <c r="D764" i="3"/>
  <c r="B764" i="6" s="1"/>
  <c r="C764" i="3"/>
  <c r="E763" i="3"/>
  <c r="D763" i="3"/>
  <c r="C763" i="3"/>
  <c r="E762" i="3"/>
  <c r="D762" i="3"/>
  <c r="B762" i="6" s="1"/>
  <c r="C762" i="3"/>
  <c r="E761" i="3"/>
  <c r="D761" i="3"/>
  <c r="C761" i="3"/>
  <c r="E760" i="3"/>
  <c r="D760" i="3"/>
  <c r="C760" i="3"/>
  <c r="E759" i="3"/>
  <c r="D759" i="3"/>
  <c r="C759" i="3"/>
  <c r="E758" i="3"/>
  <c r="D758" i="3"/>
  <c r="C758" i="3"/>
  <c r="E757" i="3"/>
  <c r="D757" i="3"/>
  <c r="B757" i="6" s="1"/>
  <c r="C757" i="3"/>
  <c r="E756" i="3"/>
  <c r="D756" i="3"/>
  <c r="B756" i="6" s="1"/>
  <c r="C756" i="3"/>
  <c r="E755" i="3"/>
  <c r="D755" i="3"/>
  <c r="C755" i="3"/>
  <c r="E754" i="3"/>
  <c r="D754" i="3"/>
  <c r="B754" i="6" s="1"/>
  <c r="C754" i="3"/>
  <c r="E753" i="3"/>
  <c r="D753" i="3"/>
  <c r="C753" i="3"/>
  <c r="E752" i="3"/>
  <c r="D752" i="3"/>
  <c r="C752" i="3"/>
  <c r="E751" i="3"/>
  <c r="D751" i="3"/>
  <c r="C751" i="3"/>
  <c r="E750" i="3"/>
  <c r="D750" i="3"/>
  <c r="C750" i="3"/>
  <c r="E749" i="3"/>
  <c r="D749" i="3"/>
  <c r="B749" i="6" s="1"/>
  <c r="C749" i="3"/>
  <c r="E748" i="3"/>
  <c r="D748" i="3"/>
  <c r="B748" i="6" s="1"/>
  <c r="C748" i="3"/>
  <c r="E747" i="3"/>
  <c r="D747" i="3"/>
  <c r="C747" i="3"/>
  <c r="E746" i="3"/>
  <c r="D746" i="3"/>
  <c r="B746" i="6" s="1"/>
  <c r="C746" i="3"/>
  <c r="E745" i="3"/>
  <c r="D745" i="3"/>
  <c r="C745" i="3"/>
  <c r="E744" i="3"/>
  <c r="D744" i="3"/>
  <c r="C744" i="3"/>
  <c r="E743" i="3"/>
  <c r="D743" i="3"/>
  <c r="C743" i="3"/>
  <c r="E742" i="3"/>
  <c r="D742" i="3"/>
  <c r="C742" i="3"/>
  <c r="E741" i="3"/>
  <c r="D741" i="3"/>
  <c r="B741" i="6" s="1"/>
  <c r="C741" i="3"/>
  <c r="E740" i="3"/>
  <c r="D740" i="3"/>
  <c r="B740" i="6" s="1"/>
  <c r="C740" i="3"/>
  <c r="E739" i="3"/>
  <c r="D739" i="3"/>
  <c r="C739" i="3"/>
  <c r="E738" i="3"/>
  <c r="D738" i="3"/>
  <c r="B738" i="6" s="1"/>
  <c r="C738" i="3"/>
  <c r="E737" i="3"/>
  <c r="D737" i="3"/>
  <c r="C737" i="3"/>
  <c r="E736" i="3"/>
  <c r="D736" i="3"/>
  <c r="C736" i="3"/>
  <c r="E735" i="3"/>
  <c r="D735" i="3"/>
  <c r="C735" i="3"/>
  <c r="E734" i="3"/>
  <c r="D734" i="3"/>
  <c r="C734" i="3"/>
  <c r="E733" i="3"/>
  <c r="D733" i="3"/>
  <c r="B733" i="6" s="1"/>
  <c r="C733" i="3"/>
  <c r="E732" i="3"/>
  <c r="D732" i="3"/>
  <c r="B732" i="6" s="1"/>
  <c r="C732" i="3"/>
  <c r="E731" i="3"/>
  <c r="D731" i="3"/>
  <c r="C731" i="3"/>
  <c r="E730" i="3"/>
  <c r="D730" i="3"/>
  <c r="B730" i="6" s="1"/>
  <c r="C730" i="3"/>
  <c r="E729" i="3"/>
  <c r="D729" i="3"/>
  <c r="C729" i="3"/>
  <c r="E728" i="3"/>
  <c r="D728" i="3"/>
  <c r="C728" i="3"/>
  <c r="E727" i="3"/>
  <c r="D727" i="3"/>
  <c r="C727" i="3"/>
  <c r="E726" i="3"/>
  <c r="D726" i="3"/>
  <c r="C726" i="3"/>
  <c r="E725" i="3"/>
  <c r="D725" i="3"/>
  <c r="B725" i="6" s="1"/>
  <c r="C725" i="3"/>
  <c r="E724" i="3"/>
  <c r="D724" i="3"/>
  <c r="B724" i="6" s="1"/>
  <c r="C724" i="3"/>
  <c r="E723" i="3"/>
  <c r="D723" i="3"/>
  <c r="C723" i="3"/>
  <c r="E722" i="3"/>
  <c r="D722" i="3"/>
  <c r="B722" i="6" s="1"/>
  <c r="C722" i="3"/>
  <c r="E721" i="3"/>
  <c r="D721" i="3"/>
  <c r="C721" i="3"/>
  <c r="E720" i="3"/>
  <c r="D720" i="3"/>
  <c r="C720" i="3"/>
  <c r="E719" i="3"/>
  <c r="D719" i="3"/>
  <c r="C719" i="3"/>
  <c r="E718" i="3"/>
  <c r="D718" i="3"/>
  <c r="C718" i="3"/>
  <c r="E717" i="3"/>
  <c r="D717" i="3"/>
  <c r="B717" i="6" s="1"/>
  <c r="C717" i="3"/>
  <c r="E716" i="3"/>
  <c r="D716" i="3"/>
  <c r="B716" i="6" s="1"/>
  <c r="C716" i="3"/>
  <c r="E715" i="3"/>
  <c r="D715" i="3"/>
  <c r="C715" i="3"/>
  <c r="E714" i="3"/>
  <c r="D714" i="3"/>
  <c r="B714" i="6" s="1"/>
  <c r="C714" i="3"/>
  <c r="E713" i="3"/>
  <c r="D713" i="3"/>
  <c r="C713" i="3"/>
  <c r="E712" i="3"/>
  <c r="D712" i="3"/>
  <c r="C712" i="3"/>
  <c r="E711" i="3"/>
  <c r="D711" i="3"/>
  <c r="C711" i="3"/>
  <c r="E710" i="3"/>
  <c r="D710" i="3"/>
  <c r="C710" i="3"/>
  <c r="E709" i="3"/>
  <c r="D709" i="3"/>
  <c r="B709" i="6" s="1"/>
  <c r="C709" i="3"/>
  <c r="E708" i="3"/>
  <c r="D708" i="3"/>
  <c r="B708" i="6" s="1"/>
  <c r="C708" i="3"/>
  <c r="E707" i="3"/>
  <c r="D707" i="3"/>
  <c r="C707" i="3"/>
  <c r="E706" i="3"/>
  <c r="D706" i="3"/>
  <c r="C706" i="3"/>
  <c r="E705" i="3"/>
  <c r="D705" i="3"/>
  <c r="C705" i="3"/>
  <c r="E704" i="3"/>
  <c r="D704" i="3"/>
  <c r="C704" i="3"/>
  <c r="E703" i="3"/>
  <c r="D703" i="3"/>
  <c r="B703" i="6" s="1"/>
  <c r="C703" i="3"/>
  <c r="E702" i="3"/>
  <c r="D702" i="3"/>
  <c r="C702" i="3"/>
  <c r="E701" i="3"/>
  <c r="D701" i="3"/>
  <c r="B701" i="6" s="1"/>
  <c r="C701" i="3"/>
  <c r="E700" i="3"/>
  <c r="D700" i="3"/>
  <c r="B700" i="6" s="1"/>
  <c r="C700" i="3"/>
  <c r="E699" i="3"/>
  <c r="D699" i="3"/>
  <c r="C699" i="3"/>
  <c r="E698" i="3"/>
  <c r="D698" i="3"/>
  <c r="C698" i="3"/>
  <c r="E697" i="3"/>
  <c r="D697" i="3"/>
  <c r="C697" i="3"/>
  <c r="E696" i="3"/>
  <c r="D696" i="3"/>
  <c r="C696" i="3"/>
  <c r="E695" i="3"/>
  <c r="D695" i="3"/>
  <c r="B695" i="6" s="1"/>
  <c r="C695" i="3"/>
  <c r="E694" i="3"/>
  <c r="D694" i="3"/>
  <c r="C694" i="3"/>
  <c r="E693" i="3"/>
  <c r="D693" i="3"/>
  <c r="B693" i="6" s="1"/>
  <c r="C693" i="3"/>
  <c r="E692" i="3"/>
  <c r="D692" i="3"/>
  <c r="B692" i="6" s="1"/>
  <c r="C692" i="3"/>
  <c r="E691" i="3"/>
  <c r="D691" i="3"/>
  <c r="C691" i="3"/>
  <c r="E690" i="3"/>
  <c r="D690" i="3"/>
  <c r="C690" i="3"/>
  <c r="E689" i="3"/>
  <c r="D689" i="3"/>
  <c r="C689" i="3"/>
  <c r="E688" i="3"/>
  <c r="D688" i="3"/>
  <c r="C688" i="3"/>
  <c r="E687" i="3"/>
  <c r="D687" i="3"/>
  <c r="C687" i="3"/>
  <c r="E686" i="3"/>
  <c r="D686" i="3"/>
  <c r="B686" i="6" s="1"/>
  <c r="C686" i="3"/>
  <c r="E685" i="3"/>
  <c r="D685" i="3"/>
  <c r="B685" i="6" s="1"/>
  <c r="C685" i="3"/>
  <c r="E684" i="3"/>
  <c r="D684" i="3"/>
  <c r="B684" i="6" s="1"/>
  <c r="C684" i="3"/>
  <c r="E683" i="3"/>
  <c r="D683" i="3"/>
  <c r="C683" i="3"/>
  <c r="E682" i="3"/>
  <c r="D682" i="3"/>
  <c r="C682" i="3"/>
  <c r="E681" i="3"/>
  <c r="D681" i="3"/>
  <c r="C681" i="3"/>
  <c r="E680" i="3"/>
  <c r="D680" i="3"/>
  <c r="C680" i="3"/>
  <c r="E679" i="3"/>
  <c r="D679" i="3"/>
  <c r="B679" i="6" s="1"/>
  <c r="C679" i="3"/>
  <c r="E678" i="3"/>
  <c r="D678" i="3"/>
  <c r="C678" i="3"/>
  <c r="E677" i="3"/>
  <c r="D677" i="3"/>
  <c r="B677" i="6" s="1"/>
  <c r="C677" i="3"/>
  <c r="E676" i="3"/>
  <c r="D676" i="3"/>
  <c r="B676" i="6" s="1"/>
  <c r="C676" i="3"/>
  <c r="E675" i="3"/>
  <c r="D675" i="3"/>
  <c r="C675" i="3"/>
  <c r="E674" i="3"/>
  <c r="D674" i="3"/>
  <c r="C674" i="3"/>
  <c r="E673" i="3"/>
  <c r="D673" i="3"/>
  <c r="C673" i="3"/>
  <c r="E672" i="3"/>
  <c r="D672" i="3"/>
  <c r="C672" i="3"/>
  <c r="E671" i="3"/>
  <c r="D671" i="3"/>
  <c r="B671" i="6" s="1"/>
  <c r="C671" i="3"/>
  <c r="E670" i="3"/>
  <c r="D670" i="3"/>
  <c r="C670" i="3"/>
  <c r="E669" i="3"/>
  <c r="D669" i="3"/>
  <c r="B669" i="6" s="1"/>
  <c r="C669" i="3"/>
  <c r="E668" i="3"/>
  <c r="D668" i="3"/>
  <c r="B668" i="6" s="1"/>
  <c r="C668" i="3"/>
  <c r="E667" i="3"/>
  <c r="D667" i="3"/>
  <c r="C667" i="3"/>
  <c r="E666" i="3"/>
  <c r="D666" i="3"/>
  <c r="C666" i="3"/>
  <c r="E665" i="3"/>
  <c r="D665" i="3"/>
  <c r="C665" i="3"/>
  <c r="E664" i="3"/>
  <c r="D664" i="3"/>
  <c r="B664" i="6" s="1"/>
  <c r="C664" i="3"/>
  <c r="E663" i="3"/>
  <c r="D663" i="3"/>
  <c r="C663" i="3"/>
  <c r="E662" i="3"/>
  <c r="D662" i="3"/>
  <c r="B662" i="6" s="1"/>
  <c r="C662" i="3"/>
  <c r="E661" i="3"/>
  <c r="D661" i="3"/>
  <c r="B661" i="6" s="1"/>
  <c r="C661" i="3"/>
  <c r="E660" i="3"/>
  <c r="D660" i="3"/>
  <c r="B660" i="6" s="1"/>
  <c r="C660" i="3"/>
  <c r="E659" i="3"/>
  <c r="D659" i="3"/>
  <c r="C659" i="3"/>
  <c r="E658" i="3"/>
  <c r="D658" i="3"/>
  <c r="C658" i="3"/>
  <c r="E657" i="3"/>
  <c r="D657" i="3"/>
  <c r="C657" i="3"/>
  <c r="E656" i="3"/>
  <c r="D656" i="3"/>
  <c r="C656" i="3"/>
  <c r="E655" i="3"/>
  <c r="D655" i="3"/>
  <c r="B655" i="6" s="1"/>
  <c r="C655" i="3"/>
  <c r="E654" i="3"/>
  <c r="D654" i="3"/>
  <c r="B654" i="6" s="1"/>
  <c r="C654" i="3"/>
  <c r="E653" i="3"/>
  <c r="D653" i="3"/>
  <c r="B653" i="6" s="1"/>
  <c r="C653" i="3"/>
  <c r="E652" i="3"/>
  <c r="D652" i="3"/>
  <c r="B652" i="6" s="1"/>
  <c r="C652" i="3"/>
  <c r="E651" i="3"/>
  <c r="D651" i="3"/>
  <c r="C651" i="3"/>
  <c r="E650" i="3"/>
  <c r="D650" i="3"/>
  <c r="C650" i="3"/>
  <c r="E649" i="3"/>
  <c r="D649" i="3"/>
  <c r="B649" i="6" s="1"/>
  <c r="C649" i="3"/>
  <c r="E648" i="3"/>
  <c r="D648" i="3"/>
  <c r="B648" i="6" s="1"/>
  <c r="C648" i="3"/>
  <c r="E647" i="3"/>
  <c r="D647" i="3"/>
  <c r="B647" i="6" s="1"/>
  <c r="C647" i="3"/>
  <c r="E646" i="3"/>
  <c r="D646" i="3"/>
  <c r="C646" i="3"/>
  <c r="E645" i="3"/>
  <c r="D645" i="3"/>
  <c r="B645" i="6" s="1"/>
  <c r="C645" i="3"/>
  <c r="E644" i="3"/>
  <c r="D644" i="3"/>
  <c r="B644" i="6" s="1"/>
  <c r="C644" i="3"/>
  <c r="E643" i="3"/>
  <c r="D643" i="3"/>
  <c r="C643" i="3"/>
  <c r="E642" i="3"/>
  <c r="D642" i="3"/>
  <c r="C642" i="3"/>
  <c r="E641" i="3"/>
  <c r="D641" i="3"/>
  <c r="B641" i="6" s="1"/>
  <c r="C641" i="3"/>
  <c r="E640" i="3"/>
  <c r="D640" i="3"/>
  <c r="B640" i="6" s="1"/>
  <c r="C640" i="3"/>
  <c r="E639" i="3"/>
  <c r="D639" i="3"/>
  <c r="B639" i="6" s="1"/>
  <c r="C639" i="3"/>
  <c r="E638" i="3"/>
  <c r="D638" i="3"/>
  <c r="C638" i="3"/>
  <c r="E637" i="3"/>
  <c r="D637" i="3"/>
  <c r="B637" i="6" s="1"/>
  <c r="C637" i="3"/>
  <c r="E636" i="3"/>
  <c r="D636" i="3"/>
  <c r="B636" i="6" s="1"/>
  <c r="C636" i="3"/>
  <c r="E635" i="3"/>
  <c r="D635" i="3"/>
  <c r="C635" i="3"/>
  <c r="E634" i="3"/>
  <c r="D634" i="3"/>
  <c r="C634" i="3"/>
  <c r="E633" i="3"/>
  <c r="D633" i="3"/>
  <c r="B633" i="6" s="1"/>
  <c r="C633" i="3"/>
  <c r="E632" i="3"/>
  <c r="D632" i="3"/>
  <c r="B632" i="6" s="1"/>
  <c r="C632" i="3"/>
  <c r="E631" i="3"/>
  <c r="D631" i="3"/>
  <c r="B631" i="6" s="1"/>
  <c r="C631" i="3"/>
  <c r="E630" i="3"/>
  <c r="D630" i="3"/>
  <c r="C630" i="3"/>
  <c r="E629" i="3"/>
  <c r="D629" i="3"/>
  <c r="B629" i="6" s="1"/>
  <c r="C629" i="3"/>
  <c r="E628" i="3"/>
  <c r="D628" i="3"/>
  <c r="B628" i="6" s="1"/>
  <c r="C628" i="3"/>
  <c r="E627" i="3"/>
  <c r="D627" i="3"/>
  <c r="C627" i="3"/>
  <c r="E626" i="3"/>
  <c r="D626" i="3"/>
  <c r="C626" i="3"/>
  <c r="E625" i="3"/>
  <c r="D625" i="3"/>
  <c r="B625" i="6" s="1"/>
  <c r="C625" i="3"/>
  <c r="E624" i="3"/>
  <c r="D624" i="3"/>
  <c r="B624" i="6" s="1"/>
  <c r="C624" i="3"/>
  <c r="E623" i="3"/>
  <c r="D623" i="3"/>
  <c r="B623" i="6" s="1"/>
  <c r="C623" i="3"/>
  <c r="E622" i="3"/>
  <c r="D622" i="3"/>
  <c r="C622" i="3"/>
  <c r="E621" i="3"/>
  <c r="D621" i="3"/>
  <c r="B621" i="6" s="1"/>
  <c r="C621" i="3"/>
  <c r="E620" i="3"/>
  <c r="D620" i="3"/>
  <c r="B620" i="6" s="1"/>
  <c r="C620" i="3"/>
  <c r="E619" i="3"/>
  <c r="D619" i="3"/>
  <c r="C619" i="3"/>
  <c r="E618" i="3"/>
  <c r="D618" i="3"/>
  <c r="C618" i="3"/>
  <c r="E617" i="3"/>
  <c r="D617" i="3"/>
  <c r="B617" i="6" s="1"/>
  <c r="C617" i="3"/>
  <c r="E616" i="3"/>
  <c r="D616" i="3"/>
  <c r="B616" i="6" s="1"/>
  <c r="C616" i="3"/>
  <c r="E615" i="3"/>
  <c r="D615" i="3"/>
  <c r="B615" i="6" s="1"/>
  <c r="C615" i="3"/>
  <c r="E614" i="3"/>
  <c r="D614" i="3"/>
  <c r="C614" i="3"/>
  <c r="E613" i="3"/>
  <c r="D613" i="3"/>
  <c r="B613" i="6" s="1"/>
  <c r="C613" i="3"/>
  <c r="E612" i="3"/>
  <c r="D612" i="3"/>
  <c r="B612" i="6" s="1"/>
  <c r="C612" i="3"/>
  <c r="E611" i="3"/>
  <c r="D611" i="3"/>
  <c r="C611" i="3"/>
  <c r="E610" i="3"/>
  <c r="D610" i="3"/>
  <c r="C610" i="3"/>
  <c r="E609" i="3"/>
  <c r="D609" i="3"/>
  <c r="B609" i="6" s="1"/>
  <c r="C609" i="3"/>
  <c r="E608" i="3"/>
  <c r="D608" i="3"/>
  <c r="B608" i="6" s="1"/>
  <c r="C608" i="3"/>
  <c r="E607" i="3"/>
  <c r="D607" i="3"/>
  <c r="B607" i="6" s="1"/>
  <c r="C607" i="3"/>
  <c r="E606" i="3"/>
  <c r="D606" i="3"/>
  <c r="C606" i="3"/>
  <c r="E605" i="3"/>
  <c r="D605" i="3"/>
  <c r="B605" i="6" s="1"/>
  <c r="C605" i="3"/>
  <c r="E604" i="3"/>
  <c r="D604" i="3"/>
  <c r="B604" i="6" s="1"/>
  <c r="C604" i="3"/>
  <c r="E603" i="3"/>
  <c r="D603" i="3"/>
  <c r="C603" i="3"/>
  <c r="E602" i="3"/>
  <c r="D602" i="3"/>
  <c r="C602" i="3"/>
  <c r="E601" i="3"/>
  <c r="D601" i="3"/>
  <c r="B601" i="6" s="1"/>
  <c r="C601" i="3"/>
  <c r="E600" i="3"/>
  <c r="D600" i="3"/>
  <c r="B600" i="6" s="1"/>
  <c r="C600" i="3"/>
  <c r="E599" i="3"/>
  <c r="D599" i="3"/>
  <c r="C599" i="3"/>
  <c r="E598" i="3"/>
  <c r="D598" i="3"/>
  <c r="C598" i="3"/>
  <c r="E597" i="3"/>
  <c r="D597" i="3"/>
  <c r="B597" i="6" s="1"/>
  <c r="C597" i="3"/>
  <c r="E596" i="3"/>
  <c r="D596" i="3"/>
  <c r="B596" i="6" s="1"/>
  <c r="C596" i="3"/>
  <c r="E595" i="3"/>
  <c r="D595" i="3"/>
  <c r="C595" i="3"/>
  <c r="E594" i="3"/>
  <c r="D594" i="3"/>
  <c r="C594" i="3"/>
  <c r="E593" i="3"/>
  <c r="D593" i="3"/>
  <c r="B593" i="6" s="1"/>
  <c r="C593" i="3"/>
  <c r="E592" i="3"/>
  <c r="D592" i="3"/>
  <c r="B592" i="6" s="1"/>
  <c r="C592" i="3"/>
  <c r="E591" i="3"/>
  <c r="D591" i="3"/>
  <c r="C591" i="3"/>
  <c r="E590" i="3"/>
  <c r="D590" i="3"/>
  <c r="C590" i="3"/>
  <c r="E589" i="3"/>
  <c r="D589" i="3"/>
  <c r="B589" i="6" s="1"/>
  <c r="C589" i="3"/>
  <c r="E588" i="3"/>
  <c r="D588" i="3"/>
  <c r="B588" i="6" s="1"/>
  <c r="C588" i="3"/>
  <c r="E587" i="3"/>
  <c r="D587" i="3"/>
  <c r="C587" i="3"/>
  <c r="E586" i="3"/>
  <c r="D586" i="3"/>
  <c r="C586" i="3"/>
  <c r="E585" i="3"/>
  <c r="D585" i="3"/>
  <c r="B585" i="6" s="1"/>
  <c r="C585" i="3"/>
  <c r="E584" i="3"/>
  <c r="D584" i="3"/>
  <c r="B584" i="6" s="1"/>
  <c r="C584" i="3"/>
  <c r="E583" i="3"/>
  <c r="D583" i="3"/>
  <c r="C583" i="3"/>
  <c r="E582" i="3"/>
  <c r="D582" i="3"/>
  <c r="C582" i="3"/>
  <c r="E581" i="3"/>
  <c r="D581" i="3"/>
  <c r="B581" i="6" s="1"/>
  <c r="C581" i="3"/>
  <c r="E580" i="3"/>
  <c r="D580" i="3"/>
  <c r="B580" i="6" s="1"/>
  <c r="C580" i="3"/>
  <c r="E579" i="3"/>
  <c r="D579" i="3"/>
  <c r="C579" i="3"/>
  <c r="E578" i="3"/>
  <c r="D578" i="3"/>
  <c r="C578" i="3"/>
  <c r="E577" i="3"/>
  <c r="D577" i="3"/>
  <c r="B577" i="6" s="1"/>
  <c r="C577" i="3"/>
  <c r="E576" i="3"/>
  <c r="D576" i="3"/>
  <c r="B576" i="6" s="1"/>
  <c r="C576" i="3"/>
  <c r="E575" i="3"/>
  <c r="D575" i="3"/>
  <c r="C575" i="3"/>
  <c r="E574" i="3"/>
  <c r="D574" i="3"/>
  <c r="C574" i="3"/>
  <c r="E573" i="3"/>
  <c r="D573" i="3"/>
  <c r="B573" i="6" s="1"/>
  <c r="C573" i="3"/>
  <c r="E572" i="3"/>
  <c r="D572" i="3"/>
  <c r="B572" i="6" s="1"/>
  <c r="C572" i="3"/>
  <c r="E571" i="3"/>
  <c r="D571" i="3"/>
  <c r="C571" i="3"/>
  <c r="E570" i="3"/>
  <c r="D570" i="3"/>
  <c r="C570" i="3"/>
  <c r="E569" i="3"/>
  <c r="D569" i="3"/>
  <c r="B569" i="6" s="1"/>
  <c r="C569" i="3"/>
  <c r="E568" i="3"/>
  <c r="D568" i="3"/>
  <c r="B568" i="6" s="1"/>
  <c r="C568" i="3"/>
  <c r="E567" i="3"/>
  <c r="D567" i="3"/>
  <c r="C567" i="3"/>
  <c r="E566" i="3"/>
  <c r="D566" i="3"/>
  <c r="C566" i="3"/>
  <c r="E565" i="3"/>
  <c r="D565" i="3"/>
  <c r="B565" i="6" s="1"/>
  <c r="C565" i="3"/>
  <c r="E564" i="3"/>
  <c r="D564" i="3"/>
  <c r="B564" i="6" s="1"/>
  <c r="C564" i="3"/>
  <c r="E563" i="3"/>
  <c r="D563" i="3"/>
  <c r="C563" i="3"/>
  <c r="E562" i="3"/>
  <c r="D562" i="3"/>
  <c r="C562" i="3"/>
  <c r="E561" i="3"/>
  <c r="D561" i="3"/>
  <c r="B561" i="6" s="1"/>
  <c r="C561" i="3"/>
  <c r="E560" i="3"/>
  <c r="D560" i="3"/>
  <c r="B560" i="6" s="1"/>
  <c r="C560" i="3"/>
  <c r="E559" i="3"/>
  <c r="D559" i="3"/>
  <c r="C559" i="3"/>
  <c r="E558" i="3"/>
  <c r="D558" i="3"/>
  <c r="C558" i="3"/>
  <c r="E557" i="3"/>
  <c r="D557" i="3"/>
  <c r="B557" i="6" s="1"/>
  <c r="C557" i="3"/>
  <c r="E556" i="3"/>
  <c r="D556" i="3"/>
  <c r="B556" i="6" s="1"/>
  <c r="C556" i="3"/>
  <c r="E555" i="3"/>
  <c r="D555" i="3"/>
  <c r="C555" i="3"/>
  <c r="E554" i="3"/>
  <c r="D554" i="3"/>
  <c r="C554" i="3"/>
  <c r="E553" i="3"/>
  <c r="D553" i="3"/>
  <c r="B553" i="6" s="1"/>
  <c r="C553" i="3"/>
  <c r="E552" i="3"/>
  <c r="D552" i="3"/>
  <c r="B552" i="6" s="1"/>
  <c r="C552" i="3"/>
  <c r="E551" i="3"/>
  <c r="D551" i="3"/>
  <c r="C551" i="3"/>
  <c r="E550" i="3"/>
  <c r="D550" i="3"/>
  <c r="C550" i="3"/>
  <c r="E549" i="3"/>
  <c r="D549" i="3"/>
  <c r="B549" i="6" s="1"/>
  <c r="C549" i="3"/>
  <c r="E548" i="3"/>
  <c r="D548" i="3"/>
  <c r="B548" i="6" s="1"/>
  <c r="C548" i="3"/>
  <c r="E547" i="3"/>
  <c r="D547" i="3"/>
  <c r="C547" i="3"/>
  <c r="E546" i="3"/>
  <c r="D546" i="3"/>
  <c r="C546" i="3"/>
  <c r="E545" i="3"/>
  <c r="D545" i="3"/>
  <c r="B545" i="6" s="1"/>
  <c r="C545" i="3"/>
  <c r="E544" i="3"/>
  <c r="D544" i="3"/>
  <c r="B544" i="6" s="1"/>
  <c r="C544" i="3"/>
  <c r="E543" i="3"/>
  <c r="D543" i="3"/>
  <c r="C543" i="3"/>
  <c r="E542" i="3"/>
  <c r="D542" i="3"/>
  <c r="C542" i="3"/>
  <c r="E541" i="3"/>
  <c r="D541" i="3"/>
  <c r="B541" i="6" s="1"/>
  <c r="C541" i="3"/>
  <c r="E540" i="3"/>
  <c r="D540" i="3"/>
  <c r="B540" i="6" s="1"/>
  <c r="C540" i="3"/>
  <c r="E539" i="3"/>
  <c r="D539" i="3"/>
  <c r="C539" i="3"/>
  <c r="E538" i="3"/>
  <c r="D538" i="3"/>
  <c r="C538" i="3"/>
  <c r="E537" i="3"/>
  <c r="D537" i="3"/>
  <c r="B537" i="6" s="1"/>
  <c r="C537" i="3"/>
  <c r="E536" i="3"/>
  <c r="D536" i="3"/>
  <c r="C536" i="3"/>
  <c r="E535" i="3"/>
  <c r="D535" i="3"/>
  <c r="C535" i="3"/>
  <c r="E534" i="3"/>
  <c r="D534" i="3"/>
  <c r="C534" i="3"/>
  <c r="E533" i="3"/>
  <c r="D533" i="3"/>
  <c r="B533" i="6" s="1"/>
  <c r="C533" i="3"/>
  <c r="E532" i="3"/>
  <c r="D532" i="3"/>
  <c r="B532" i="6" s="1"/>
  <c r="C532" i="3"/>
  <c r="E531" i="3"/>
  <c r="D531" i="3"/>
  <c r="C531" i="3"/>
  <c r="E530" i="3"/>
  <c r="D530" i="3"/>
  <c r="C530" i="3"/>
  <c r="E529" i="3"/>
  <c r="D529" i="3"/>
  <c r="B529" i="6" s="1"/>
  <c r="C529" i="3"/>
  <c r="E528" i="3"/>
  <c r="D528" i="3"/>
  <c r="C528" i="3"/>
  <c r="E527" i="3"/>
  <c r="D527" i="3"/>
  <c r="C527" i="3"/>
  <c r="E526" i="3"/>
  <c r="D526" i="3"/>
  <c r="C526" i="3"/>
  <c r="E525" i="3"/>
  <c r="D525" i="3"/>
  <c r="B525" i="6" s="1"/>
  <c r="C525" i="3"/>
  <c r="E524" i="3"/>
  <c r="D524" i="3"/>
  <c r="B524" i="6" s="1"/>
  <c r="C524" i="3"/>
  <c r="E523" i="3"/>
  <c r="D523" i="3"/>
  <c r="C523" i="3"/>
  <c r="E522" i="3"/>
  <c r="D522" i="3"/>
  <c r="C522" i="3"/>
  <c r="E521" i="3"/>
  <c r="D521" i="3"/>
  <c r="B521" i="6" s="1"/>
  <c r="C521" i="3"/>
  <c r="E520" i="3"/>
  <c r="D520" i="3"/>
  <c r="C520" i="3"/>
  <c r="E519" i="3"/>
  <c r="D519" i="3"/>
  <c r="C519" i="3"/>
  <c r="E518" i="3"/>
  <c r="D518" i="3"/>
  <c r="C518" i="3"/>
  <c r="E517" i="3"/>
  <c r="D517" i="3"/>
  <c r="B517" i="6" s="1"/>
  <c r="C517" i="3"/>
  <c r="E516" i="3"/>
  <c r="D516" i="3"/>
  <c r="B516" i="6" s="1"/>
  <c r="C516" i="3"/>
  <c r="E515" i="3"/>
  <c r="D515" i="3"/>
  <c r="C515" i="3"/>
  <c r="E514" i="3"/>
  <c r="D514" i="3"/>
  <c r="C514" i="3"/>
  <c r="E513" i="3"/>
  <c r="D513" i="3"/>
  <c r="B513" i="6" s="1"/>
  <c r="C513" i="3"/>
  <c r="E512" i="3"/>
  <c r="D512" i="3"/>
  <c r="C512" i="3"/>
  <c r="E511" i="3"/>
  <c r="D511" i="3"/>
  <c r="C511" i="3"/>
  <c r="E510" i="3"/>
  <c r="D510" i="3"/>
  <c r="C510" i="3"/>
  <c r="E509" i="3"/>
  <c r="D509" i="3"/>
  <c r="B509" i="6" s="1"/>
  <c r="C509" i="3"/>
  <c r="E508" i="3"/>
  <c r="D508" i="3"/>
  <c r="B508" i="6" s="1"/>
  <c r="C508" i="3"/>
  <c r="E507" i="3"/>
  <c r="D507" i="3"/>
  <c r="C507" i="3"/>
  <c r="E506" i="3"/>
  <c r="D506" i="3"/>
  <c r="C506" i="3"/>
  <c r="E505" i="3"/>
  <c r="D505" i="3"/>
  <c r="B505" i="6" s="1"/>
  <c r="C505" i="3"/>
  <c r="E504" i="3"/>
  <c r="D504" i="3"/>
  <c r="C504" i="3"/>
  <c r="E503" i="3"/>
  <c r="D503" i="3"/>
  <c r="C503" i="3"/>
  <c r="E502" i="3"/>
  <c r="D502" i="3"/>
  <c r="C502" i="3"/>
  <c r="E501" i="3"/>
  <c r="D501" i="3"/>
  <c r="B501" i="6" s="1"/>
  <c r="C501" i="3"/>
  <c r="E500" i="3"/>
  <c r="D500" i="3"/>
  <c r="B500" i="6" s="1"/>
  <c r="C500" i="3"/>
  <c r="E499" i="3"/>
  <c r="D499" i="3"/>
  <c r="C499" i="3"/>
  <c r="E498" i="3"/>
  <c r="D498" i="3"/>
  <c r="C498" i="3"/>
  <c r="E497" i="3"/>
  <c r="D497" i="3"/>
  <c r="B497" i="6" s="1"/>
  <c r="C497" i="3"/>
  <c r="E496" i="3"/>
  <c r="D496" i="3"/>
  <c r="C496" i="3"/>
  <c r="E495" i="3"/>
  <c r="D495" i="3"/>
  <c r="C495" i="3"/>
  <c r="E494" i="3"/>
  <c r="D494" i="3"/>
  <c r="C494" i="3"/>
  <c r="E493" i="3"/>
  <c r="D493" i="3"/>
  <c r="B493" i="6" s="1"/>
  <c r="C493" i="3"/>
  <c r="E492" i="3"/>
  <c r="D492" i="3"/>
  <c r="B492" i="6" s="1"/>
  <c r="C492" i="3"/>
  <c r="E491" i="3"/>
  <c r="D491" i="3"/>
  <c r="C491" i="3"/>
  <c r="E490" i="3"/>
  <c r="D490" i="3"/>
  <c r="C490" i="3"/>
  <c r="E489" i="3"/>
  <c r="D489" i="3"/>
  <c r="B489" i="6" s="1"/>
  <c r="C489" i="3"/>
  <c r="E488" i="3"/>
  <c r="D488" i="3"/>
  <c r="C488" i="3"/>
  <c r="E487" i="3"/>
  <c r="D487" i="3"/>
  <c r="C487" i="3"/>
  <c r="E486" i="3"/>
  <c r="D486" i="3"/>
  <c r="C486" i="3"/>
  <c r="E485" i="3"/>
  <c r="D485" i="3"/>
  <c r="B485" i="6" s="1"/>
  <c r="C485" i="3"/>
  <c r="E484" i="3"/>
  <c r="D484" i="3"/>
  <c r="B484" i="6" s="1"/>
  <c r="C484" i="3"/>
  <c r="E483" i="3"/>
  <c r="D483" i="3"/>
  <c r="C483" i="3"/>
  <c r="E482" i="3"/>
  <c r="D482" i="3"/>
  <c r="C482" i="3"/>
  <c r="E481" i="3"/>
  <c r="D481" i="3"/>
  <c r="B481" i="6" s="1"/>
  <c r="C481" i="3"/>
  <c r="E480" i="3"/>
  <c r="D480" i="3"/>
  <c r="C480" i="3"/>
  <c r="E479" i="3"/>
  <c r="D479" i="3"/>
  <c r="C479" i="3"/>
  <c r="E478" i="3"/>
  <c r="D478" i="3"/>
  <c r="C478" i="3"/>
  <c r="E477" i="3"/>
  <c r="D477" i="3"/>
  <c r="B477" i="6" s="1"/>
  <c r="C477" i="3"/>
  <c r="E476" i="3"/>
  <c r="D476" i="3"/>
  <c r="B476" i="6" s="1"/>
  <c r="C476" i="3"/>
  <c r="E475" i="3"/>
  <c r="D475" i="3"/>
  <c r="C475" i="3"/>
  <c r="E474" i="3"/>
  <c r="D474" i="3"/>
  <c r="B474" i="6" s="1"/>
  <c r="C474" i="3"/>
  <c r="E473" i="3"/>
  <c r="D473" i="3"/>
  <c r="B473" i="6" s="1"/>
  <c r="C473" i="3"/>
  <c r="E472" i="3"/>
  <c r="D472" i="3"/>
  <c r="C472" i="3"/>
  <c r="E471" i="3"/>
  <c r="D471" i="3"/>
  <c r="C471" i="3"/>
  <c r="E470" i="3"/>
  <c r="D470" i="3"/>
  <c r="C470" i="3"/>
  <c r="E469" i="3"/>
  <c r="D469" i="3"/>
  <c r="B469" i="6" s="1"/>
  <c r="C469" i="3"/>
  <c r="E468" i="3"/>
  <c r="D468" i="3"/>
  <c r="B468" i="6" s="1"/>
  <c r="C468" i="3"/>
  <c r="E467" i="3"/>
  <c r="D467" i="3"/>
  <c r="C467" i="3"/>
  <c r="E466" i="3"/>
  <c r="D466" i="3"/>
  <c r="B466" i="6" s="1"/>
  <c r="C466" i="3"/>
  <c r="E465" i="3"/>
  <c r="D465" i="3"/>
  <c r="B465" i="6" s="1"/>
  <c r="C465" i="3"/>
  <c r="E464" i="3"/>
  <c r="D464" i="3"/>
  <c r="C464" i="3"/>
  <c r="E463" i="3"/>
  <c r="D463" i="3"/>
  <c r="C463" i="3"/>
  <c r="E462" i="3"/>
  <c r="D462" i="3"/>
  <c r="C462" i="3"/>
  <c r="E461" i="3"/>
  <c r="D461" i="3"/>
  <c r="B461" i="6" s="1"/>
  <c r="C461" i="3"/>
  <c r="E460" i="3"/>
  <c r="D460" i="3"/>
  <c r="B460" i="6" s="1"/>
  <c r="C460" i="3"/>
  <c r="E459" i="3"/>
  <c r="D459" i="3"/>
  <c r="C459" i="3"/>
  <c r="E458" i="3"/>
  <c r="D458" i="3"/>
  <c r="C458" i="3"/>
  <c r="E457" i="3"/>
  <c r="D457" i="3"/>
  <c r="B457" i="6" s="1"/>
  <c r="C457" i="3"/>
  <c r="E456" i="3"/>
  <c r="D456" i="3"/>
  <c r="C456" i="3"/>
  <c r="E455" i="3"/>
  <c r="D455" i="3"/>
  <c r="B455" i="6" s="1"/>
  <c r="C455" i="3"/>
  <c r="E454" i="3"/>
  <c r="D454" i="3"/>
  <c r="C454" i="3"/>
  <c r="E453" i="3"/>
  <c r="D453" i="3"/>
  <c r="C453" i="3"/>
  <c r="E452" i="3"/>
  <c r="D452" i="3"/>
  <c r="B452" i="6" s="1"/>
  <c r="C452" i="3"/>
  <c r="E451" i="3"/>
  <c r="D451" i="3"/>
  <c r="C451" i="3"/>
  <c r="E450" i="3"/>
  <c r="D450" i="3"/>
  <c r="C450" i="3"/>
  <c r="E449" i="3"/>
  <c r="D449" i="3"/>
  <c r="B449" i="6" s="1"/>
  <c r="C449" i="3"/>
  <c r="E448" i="3"/>
  <c r="D448" i="3"/>
  <c r="C448" i="3"/>
  <c r="E447" i="3"/>
  <c r="D447" i="3"/>
  <c r="B447" i="6" s="1"/>
  <c r="C447" i="3"/>
  <c r="E446" i="3"/>
  <c r="D446" i="3"/>
  <c r="C446" i="3"/>
  <c r="E445" i="3"/>
  <c r="D445" i="3"/>
  <c r="C445" i="3"/>
  <c r="E444" i="3"/>
  <c r="D444" i="3"/>
  <c r="B444" i="6" s="1"/>
  <c r="C444" i="3"/>
  <c r="E443" i="3"/>
  <c r="D443" i="3"/>
  <c r="C443" i="3"/>
  <c r="E442" i="3"/>
  <c r="D442" i="3"/>
  <c r="C442" i="3"/>
  <c r="E441" i="3"/>
  <c r="D441" i="3"/>
  <c r="B441" i="6" s="1"/>
  <c r="C441" i="3"/>
  <c r="E440" i="3"/>
  <c r="D440" i="3"/>
  <c r="C440" i="3"/>
  <c r="E439" i="3"/>
  <c r="D439" i="3"/>
  <c r="B439" i="6" s="1"/>
  <c r="C439" i="3"/>
  <c r="E438" i="3"/>
  <c r="D438" i="3"/>
  <c r="C438" i="3"/>
  <c r="E437" i="3"/>
  <c r="D437" i="3"/>
  <c r="C437" i="3"/>
  <c r="E436" i="3"/>
  <c r="D436" i="3"/>
  <c r="B436" i="6" s="1"/>
  <c r="C436" i="3"/>
  <c r="E435" i="3"/>
  <c r="D435" i="3"/>
  <c r="C435" i="3"/>
  <c r="E434" i="3"/>
  <c r="D434" i="3"/>
  <c r="C434" i="3"/>
  <c r="E433" i="3"/>
  <c r="D433" i="3"/>
  <c r="B433" i="6" s="1"/>
  <c r="C433" i="3"/>
  <c r="E432" i="3"/>
  <c r="D432" i="3"/>
  <c r="C432" i="3"/>
  <c r="E431" i="3"/>
  <c r="D431" i="3"/>
  <c r="B431" i="6" s="1"/>
  <c r="C431" i="3"/>
  <c r="E430" i="3"/>
  <c r="D430" i="3"/>
  <c r="C430" i="3"/>
  <c r="E429" i="3"/>
  <c r="D429" i="3"/>
  <c r="C429" i="3"/>
  <c r="E428" i="3"/>
  <c r="D428" i="3"/>
  <c r="B428" i="6" s="1"/>
  <c r="C428" i="3"/>
  <c r="E427" i="3"/>
  <c r="D427" i="3"/>
  <c r="C427" i="3"/>
  <c r="E426" i="3"/>
  <c r="D426" i="3"/>
  <c r="C426" i="3"/>
  <c r="E425" i="3"/>
  <c r="D425" i="3"/>
  <c r="B425" i="6" s="1"/>
  <c r="C425" i="3"/>
  <c r="E424" i="3"/>
  <c r="D424" i="3"/>
  <c r="C424" i="3"/>
  <c r="E423" i="3"/>
  <c r="D423" i="3"/>
  <c r="B423" i="6" s="1"/>
  <c r="C423" i="3"/>
  <c r="E422" i="3"/>
  <c r="D422" i="3"/>
  <c r="C422" i="3"/>
  <c r="E421" i="3"/>
  <c r="D421" i="3"/>
  <c r="C421" i="3"/>
  <c r="E420" i="3"/>
  <c r="D420" i="3"/>
  <c r="B420" i="6" s="1"/>
  <c r="C420" i="3"/>
  <c r="E419" i="3"/>
  <c r="D419" i="3"/>
  <c r="C419" i="3"/>
  <c r="E418" i="3"/>
  <c r="D418" i="3"/>
  <c r="C418" i="3"/>
  <c r="E417" i="3"/>
  <c r="D417" i="3"/>
  <c r="B417" i="6" s="1"/>
  <c r="C417" i="3"/>
  <c r="E416" i="3"/>
  <c r="D416" i="3"/>
  <c r="C416" i="3"/>
  <c r="E415" i="3"/>
  <c r="D415" i="3"/>
  <c r="B415" i="6" s="1"/>
  <c r="C415" i="3"/>
  <c r="E414" i="3"/>
  <c r="D414" i="3"/>
  <c r="C414" i="3"/>
  <c r="E413" i="3"/>
  <c r="D413" i="3"/>
  <c r="C413" i="3"/>
  <c r="E412" i="3"/>
  <c r="D412" i="3"/>
  <c r="B412" i="6" s="1"/>
  <c r="C412" i="3"/>
  <c r="E411" i="3"/>
  <c r="D411" i="3"/>
  <c r="C411" i="3"/>
  <c r="E410" i="3"/>
  <c r="D410" i="3"/>
  <c r="C410" i="3"/>
  <c r="E409" i="3"/>
  <c r="D409" i="3"/>
  <c r="B409" i="6" s="1"/>
  <c r="C409" i="3"/>
  <c r="E408" i="3"/>
  <c r="D408" i="3"/>
  <c r="C408" i="3"/>
  <c r="E407" i="3"/>
  <c r="D407" i="3"/>
  <c r="B407" i="6" s="1"/>
  <c r="C407" i="3"/>
  <c r="E406" i="3"/>
  <c r="D406" i="3"/>
  <c r="C406" i="3"/>
  <c r="E405" i="3"/>
  <c r="D405" i="3"/>
  <c r="C405" i="3"/>
  <c r="E404" i="3"/>
  <c r="D404" i="3"/>
  <c r="B404" i="6" s="1"/>
  <c r="C404" i="3"/>
  <c r="E403" i="3"/>
  <c r="D403" i="3"/>
  <c r="C403" i="3"/>
  <c r="E402" i="3"/>
  <c r="D402" i="3"/>
  <c r="C402" i="3"/>
  <c r="E401" i="3"/>
  <c r="D401" i="3"/>
  <c r="B401" i="6" s="1"/>
  <c r="C401" i="3"/>
  <c r="E400" i="3"/>
  <c r="D400" i="3"/>
  <c r="C400" i="3"/>
  <c r="E399" i="3"/>
  <c r="D399" i="3"/>
  <c r="B399" i="6" s="1"/>
  <c r="C399" i="3"/>
  <c r="E398" i="3"/>
  <c r="D398" i="3"/>
  <c r="C398" i="3"/>
  <c r="E397" i="3"/>
  <c r="D397" i="3"/>
  <c r="C397" i="3"/>
  <c r="E396" i="3"/>
  <c r="D396" i="3"/>
  <c r="B396" i="6" s="1"/>
  <c r="C396" i="3"/>
  <c r="E395" i="3"/>
  <c r="D395" i="3"/>
  <c r="C395" i="3"/>
  <c r="E394" i="3"/>
  <c r="D394" i="3"/>
  <c r="C394" i="3"/>
  <c r="E393" i="3"/>
  <c r="D393" i="3"/>
  <c r="B393" i="6" s="1"/>
  <c r="C393" i="3"/>
  <c r="E392" i="3"/>
  <c r="D392" i="3"/>
  <c r="C392" i="3"/>
  <c r="E391" i="3"/>
  <c r="D391" i="3"/>
  <c r="B391" i="6" s="1"/>
  <c r="C391" i="3"/>
  <c r="E390" i="3"/>
  <c r="D390" i="3"/>
  <c r="B390" i="6" s="1"/>
  <c r="C390" i="3"/>
  <c r="E389" i="3"/>
  <c r="D389" i="3"/>
  <c r="C389" i="3"/>
  <c r="E388" i="3"/>
  <c r="D388" i="3"/>
  <c r="B388" i="6" s="1"/>
  <c r="C388" i="3"/>
  <c r="E387" i="3"/>
  <c r="D387" i="3"/>
  <c r="C387" i="3"/>
  <c r="E386" i="3"/>
  <c r="D386" i="3"/>
  <c r="C386" i="3"/>
  <c r="E385" i="3"/>
  <c r="D385" i="3"/>
  <c r="B385" i="6" s="1"/>
  <c r="C385" i="3"/>
  <c r="E384" i="3"/>
  <c r="D384" i="3"/>
  <c r="C384" i="3"/>
  <c r="E383" i="3"/>
  <c r="D383" i="3"/>
  <c r="B383" i="6" s="1"/>
  <c r="C383" i="3"/>
  <c r="E382" i="3"/>
  <c r="D382" i="3"/>
  <c r="B382" i="6" s="1"/>
  <c r="C382" i="3"/>
  <c r="E381" i="3"/>
  <c r="D381" i="3"/>
  <c r="C381" i="3"/>
  <c r="E380" i="3"/>
  <c r="D380" i="3"/>
  <c r="B380" i="6" s="1"/>
  <c r="C380" i="3"/>
  <c r="E379" i="3"/>
  <c r="D379" i="3"/>
  <c r="C379" i="3"/>
  <c r="E378" i="3"/>
  <c r="D378" i="3"/>
  <c r="C378" i="3"/>
  <c r="E377" i="3"/>
  <c r="D377" i="3"/>
  <c r="B377" i="6" s="1"/>
  <c r="C377" i="3"/>
  <c r="E376" i="3"/>
  <c r="D376" i="3"/>
  <c r="C376" i="3"/>
  <c r="E375" i="3"/>
  <c r="D375" i="3"/>
  <c r="B375" i="6" s="1"/>
  <c r="C375" i="3"/>
  <c r="E374" i="3"/>
  <c r="D374" i="3"/>
  <c r="C374" i="3"/>
  <c r="E373" i="3"/>
  <c r="D373" i="3"/>
  <c r="C373" i="3"/>
  <c r="E372" i="3"/>
  <c r="D372" i="3"/>
  <c r="B372" i="6" s="1"/>
  <c r="C372" i="3"/>
  <c r="E371" i="3"/>
  <c r="D371" i="3"/>
  <c r="C371" i="3"/>
  <c r="E370" i="3"/>
  <c r="D370" i="3"/>
  <c r="C370" i="3"/>
  <c r="E369" i="3"/>
  <c r="D369" i="3"/>
  <c r="B369" i="6" s="1"/>
  <c r="C369" i="3"/>
  <c r="E368" i="3"/>
  <c r="D368" i="3"/>
  <c r="C368" i="3"/>
  <c r="E367" i="3"/>
  <c r="D367" i="3"/>
  <c r="B367" i="6" s="1"/>
  <c r="C367" i="3"/>
  <c r="E366" i="3"/>
  <c r="D366" i="3"/>
  <c r="C366" i="3"/>
  <c r="E365" i="3"/>
  <c r="D365" i="3"/>
  <c r="C365" i="3"/>
  <c r="E364" i="3"/>
  <c r="D364" i="3"/>
  <c r="B364" i="6" s="1"/>
  <c r="C364" i="3"/>
  <c r="E363" i="3"/>
  <c r="D363" i="3"/>
  <c r="C363" i="3"/>
  <c r="E362" i="3"/>
  <c r="D362" i="3"/>
  <c r="C362" i="3"/>
  <c r="E361" i="3"/>
  <c r="D361" i="3"/>
  <c r="B361" i="6" s="1"/>
  <c r="C361" i="3"/>
  <c r="E360" i="3"/>
  <c r="D360" i="3"/>
  <c r="C360" i="3"/>
  <c r="E359" i="3"/>
  <c r="D359" i="3"/>
  <c r="B359" i="6" s="1"/>
  <c r="C359" i="3"/>
  <c r="E358" i="3"/>
  <c r="D358" i="3"/>
  <c r="C358" i="3"/>
  <c r="E357" i="3"/>
  <c r="D357" i="3"/>
  <c r="C357" i="3"/>
  <c r="E356" i="3"/>
  <c r="D356" i="3"/>
  <c r="B356" i="6" s="1"/>
  <c r="C356" i="3"/>
  <c r="E355" i="3"/>
  <c r="D355" i="3"/>
  <c r="C355" i="3"/>
  <c r="E354" i="3"/>
  <c r="D354" i="3"/>
  <c r="C354" i="3"/>
  <c r="E353" i="3"/>
  <c r="D353" i="3"/>
  <c r="B353" i="6" s="1"/>
  <c r="C353" i="3"/>
  <c r="E352" i="3"/>
  <c r="D352" i="3"/>
  <c r="C352" i="3"/>
  <c r="E351" i="3"/>
  <c r="D351" i="3"/>
  <c r="B351" i="6" s="1"/>
  <c r="C351" i="3"/>
  <c r="E350" i="3"/>
  <c r="D350" i="3"/>
  <c r="C350" i="3"/>
  <c r="E349" i="3"/>
  <c r="D349" i="3"/>
  <c r="C349" i="3"/>
  <c r="E348" i="3"/>
  <c r="D348" i="3"/>
  <c r="B348" i="6" s="1"/>
  <c r="C348" i="3"/>
  <c r="E347" i="3"/>
  <c r="D347" i="3"/>
  <c r="C347" i="3"/>
  <c r="E346" i="3"/>
  <c r="D346" i="3"/>
  <c r="C346" i="3"/>
  <c r="E345" i="3"/>
  <c r="D345" i="3"/>
  <c r="B345" i="6" s="1"/>
  <c r="C345" i="3"/>
  <c r="E344" i="3"/>
  <c r="D344" i="3"/>
  <c r="C344" i="3"/>
  <c r="E343" i="3"/>
  <c r="D343" i="3"/>
  <c r="B343" i="6" s="1"/>
  <c r="C343" i="3"/>
  <c r="E342" i="3"/>
  <c r="D342" i="3"/>
  <c r="C342" i="3"/>
  <c r="E341" i="3"/>
  <c r="D341" i="3"/>
  <c r="C341" i="3"/>
  <c r="E340" i="3"/>
  <c r="D340" i="3"/>
  <c r="B340" i="6" s="1"/>
  <c r="C340" i="3"/>
  <c r="E339" i="3"/>
  <c r="D339" i="3"/>
  <c r="C339" i="3"/>
  <c r="E338" i="3"/>
  <c r="D338" i="3"/>
  <c r="C338" i="3"/>
  <c r="E337" i="3"/>
  <c r="D337" i="3"/>
  <c r="B337" i="6" s="1"/>
  <c r="C337" i="3"/>
  <c r="E336" i="3"/>
  <c r="D336" i="3"/>
  <c r="C336" i="3"/>
  <c r="E335" i="3"/>
  <c r="D335" i="3"/>
  <c r="B335" i="6" s="1"/>
  <c r="C335" i="3"/>
  <c r="E334" i="3"/>
  <c r="D334" i="3"/>
  <c r="B334" i="6" s="1"/>
  <c r="C334" i="3"/>
  <c r="E333" i="3"/>
  <c r="D333" i="3"/>
  <c r="C333" i="3"/>
  <c r="E332" i="3"/>
  <c r="D332" i="3"/>
  <c r="B332" i="6" s="1"/>
  <c r="C332" i="3"/>
  <c r="E331" i="3"/>
  <c r="D331" i="3"/>
  <c r="C331" i="3"/>
  <c r="E330" i="3"/>
  <c r="D330" i="3"/>
  <c r="B330" i="6" s="1"/>
  <c r="C330" i="3"/>
  <c r="E329" i="3"/>
  <c r="D329" i="3"/>
  <c r="B329" i="6" s="1"/>
  <c r="C329" i="3"/>
  <c r="E328" i="3"/>
  <c r="D328" i="3"/>
  <c r="C328" i="3"/>
  <c r="E327" i="3"/>
  <c r="D327" i="3"/>
  <c r="B327" i="6" s="1"/>
  <c r="C327" i="3"/>
  <c r="E326" i="3"/>
  <c r="D326" i="3"/>
  <c r="B326" i="6" s="1"/>
  <c r="C326" i="3"/>
  <c r="E325" i="3"/>
  <c r="D325" i="3"/>
  <c r="C325" i="3"/>
  <c r="E324" i="3"/>
  <c r="D324" i="3"/>
  <c r="B324" i="6" s="1"/>
  <c r="C324" i="3"/>
  <c r="E323" i="3"/>
  <c r="D323" i="3"/>
  <c r="C323" i="3"/>
  <c r="E322" i="3"/>
  <c r="D322" i="3"/>
  <c r="B322" i="6" s="1"/>
  <c r="C322" i="3"/>
  <c r="E321" i="3"/>
  <c r="D321" i="3"/>
  <c r="C321" i="3"/>
  <c r="E320" i="3"/>
  <c r="D320" i="3"/>
  <c r="C320" i="3"/>
  <c r="E319" i="3"/>
  <c r="D319" i="3"/>
  <c r="B319" i="6" s="1"/>
  <c r="C319" i="3"/>
  <c r="E318" i="3"/>
  <c r="D318" i="3"/>
  <c r="C318" i="3"/>
  <c r="E317" i="3"/>
  <c r="D317" i="3"/>
  <c r="C317" i="3"/>
  <c r="E316" i="3"/>
  <c r="D316" i="3"/>
  <c r="B316" i="6" s="1"/>
  <c r="C316" i="3"/>
  <c r="E315" i="3"/>
  <c r="D315" i="3"/>
  <c r="C315" i="3"/>
  <c r="E314" i="3"/>
  <c r="D314" i="3"/>
  <c r="C314" i="3"/>
  <c r="E313" i="3"/>
  <c r="D313" i="3"/>
  <c r="B313" i="6" s="1"/>
  <c r="C313" i="3"/>
  <c r="E312" i="3"/>
  <c r="D312" i="3"/>
  <c r="C312" i="3"/>
  <c r="E311" i="3"/>
  <c r="D311" i="3"/>
  <c r="B311" i="6" s="1"/>
  <c r="C311" i="3"/>
  <c r="E310" i="3"/>
  <c r="D310" i="3"/>
  <c r="C310" i="3"/>
  <c r="E309" i="3"/>
  <c r="D309" i="3"/>
  <c r="C309" i="3"/>
  <c r="E308" i="3"/>
  <c r="D308" i="3"/>
  <c r="B308" i="6" s="1"/>
  <c r="C308" i="3"/>
  <c r="E307" i="3"/>
  <c r="D307" i="3"/>
  <c r="C307" i="3"/>
  <c r="E306" i="3"/>
  <c r="D306" i="3"/>
  <c r="B306" i="6" s="1"/>
  <c r="C306" i="3"/>
  <c r="E305" i="3"/>
  <c r="D305" i="3"/>
  <c r="B305" i="6" s="1"/>
  <c r="C305" i="3"/>
  <c r="E304" i="3"/>
  <c r="D304" i="3"/>
  <c r="C304" i="3"/>
  <c r="E303" i="3"/>
  <c r="D303" i="3"/>
  <c r="B303" i="6" s="1"/>
  <c r="C303" i="3"/>
  <c r="E302" i="3"/>
  <c r="D302" i="3"/>
  <c r="C302" i="3"/>
  <c r="E301" i="3"/>
  <c r="D301" i="3"/>
  <c r="C301" i="3"/>
  <c r="E300" i="3"/>
  <c r="D300" i="3"/>
  <c r="B300" i="6" s="1"/>
  <c r="C300" i="3"/>
  <c r="E299" i="3"/>
  <c r="D299" i="3"/>
  <c r="C299" i="3"/>
  <c r="E298" i="3"/>
  <c r="D298" i="3"/>
  <c r="C298" i="3"/>
  <c r="E297" i="3"/>
  <c r="D297" i="3"/>
  <c r="B297" i="6" s="1"/>
  <c r="C297" i="3"/>
  <c r="E296" i="3"/>
  <c r="D296" i="3"/>
  <c r="C296" i="3"/>
  <c r="E295" i="3"/>
  <c r="D295" i="3"/>
  <c r="B295" i="6" s="1"/>
  <c r="C295" i="3"/>
  <c r="E294" i="3"/>
  <c r="D294" i="3"/>
  <c r="B294" i="6" s="1"/>
  <c r="C294" i="3"/>
  <c r="E293" i="3"/>
  <c r="D293" i="3"/>
  <c r="B293" i="6" s="1"/>
  <c r="C293" i="3"/>
  <c r="E292" i="3"/>
  <c r="D292" i="3"/>
  <c r="B292" i="6" s="1"/>
  <c r="C292" i="3"/>
  <c r="E291" i="3"/>
  <c r="D291" i="3"/>
  <c r="C291" i="3"/>
  <c r="E290" i="3"/>
  <c r="D290" i="3"/>
  <c r="B290" i="6" s="1"/>
  <c r="C290" i="3"/>
  <c r="E289" i="3"/>
  <c r="D289" i="3"/>
  <c r="B289" i="6" s="1"/>
  <c r="C289" i="3"/>
  <c r="E288" i="3"/>
  <c r="D288" i="3"/>
  <c r="C288" i="3"/>
  <c r="E287" i="3"/>
  <c r="D287" i="3"/>
  <c r="B287" i="6" s="1"/>
  <c r="C287" i="3"/>
  <c r="E286" i="3"/>
  <c r="D286" i="3"/>
  <c r="C286" i="3"/>
  <c r="E285" i="3"/>
  <c r="D285" i="3"/>
  <c r="C285" i="3"/>
  <c r="E284" i="3"/>
  <c r="D284" i="3"/>
  <c r="B284" i="6" s="1"/>
  <c r="C284" i="3"/>
  <c r="E283" i="3"/>
  <c r="D283" i="3"/>
  <c r="C283" i="3"/>
  <c r="E282" i="3"/>
  <c r="D282" i="3"/>
  <c r="C282" i="3"/>
  <c r="E281" i="3"/>
  <c r="D281" i="3"/>
  <c r="B281" i="6" s="1"/>
  <c r="C281" i="3"/>
  <c r="E280" i="3"/>
  <c r="D280" i="3"/>
  <c r="C280" i="3"/>
  <c r="E279" i="3"/>
  <c r="D279" i="3"/>
  <c r="B279" i="6" s="1"/>
  <c r="C279" i="3"/>
  <c r="E278" i="3"/>
  <c r="D278" i="3"/>
  <c r="B278" i="6" s="1"/>
  <c r="C278" i="3"/>
  <c r="E277" i="3"/>
  <c r="D277" i="3"/>
  <c r="B277" i="6" s="1"/>
  <c r="C277" i="3"/>
  <c r="E276" i="3"/>
  <c r="D276" i="3"/>
  <c r="B276" i="6" s="1"/>
  <c r="C276" i="3"/>
  <c r="E275" i="3"/>
  <c r="D275" i="3"/>
  <c r="C275" i="3"/>
  <c r="E274" i="3"/>
  <c r="D274" i="3"/>
  <c r="C274" i="3"/>
  <c r="E273" i="3"/>
  <c r="D273" i="3"/>
  <c r="C273" i="3"/>
  <c r="E272" i="3"/>
  <c r="D272" i="3"/>
  <c r="B272" i="6" s="1"/>
  <c r="C272" i="3"/>
  <c r="E271" i="3"/>
  <c r="D271" i="3"/>
  <c r="B271" i="6" s="1"/>
  <c r="C271" i="3"/>
  <c r="E270" i="3"/>
  <c r="D270" i="3"/>
  <c r="B270" i="6" s="1"/>
  <c r="C270" i="3"/>
  <c r="E269" i="3"/>
  <c r="D269" i="3"/>
  <c r="B269" i="6" s="1"/>
  <c r="C269" i="3"/>
  <c r="E268" i="3"/>
  <c r="D268" i="3"/>
  <c r="B268" i="6" s="1"/>
  <c r="C268" i="3"/>
  <c r="E267" i="3"/>
  <c r="D267" i="3"/>
  <c r="C267" i="3"/>
  <c r="E266" i="3"/>
  <c r="D266" i="3"/>
  <c r="B266" i="6" s="1"/>
  <c r="C266" i="3"/>
  <c r="E265" i="3"/>
  <c r="D265" i="3"/>
  <c r="B265" i="6" s="1"/>
  <c r="C265" i="3"/>
  <c r="E264" i="3"/>
  <c r="D264" i="3"/>
  <c r="B264" i="6" s="1"/>
  <c r="C264" i="3"/>
  <c r="E263" i="3"/>
  <c r="D263" i="3"/>
  <c r="B263" i="6" s="1"/>
  <c r="C263" i="3"/>
  <c r="E262" i="3"/>
  <c r="D262" i="3"/>
  <c r="B262" i="6" s="1"/>
  <c r="C262" i="3"/>
  <c r="E261" i="3"/>
  <c r="D261" i="3"/>
  <c r="C261" i="3"/>
  <c r="E260" i="3"/>
  <c r="D260" i="3"/>
  <c r="B260" i="6" s="1"/>
  <c r="C260" i="3"/>
  <c r="E259" i="3"/>
  <c r="D259" i="3"/>
  <c r="C259" i="3"/>
  <c r="E258" i="3"/>
  <c r="D258" i="3"/>
  <c r="B258" i="6" s="1"/>
  <c r="C258" i="3"/>
  <c r="E257" i="3"/>
  <c r="D257" i="3"/>
  <c r="B257" i="6" s="1"/>
  <c r="C257" i="3"/>
  <c r="E256" i="3"/>
  <c r="D256" i="3"/>
  <c r="B256" i="6" s="1"/>
  <c r="C256" i="3"/>
  <c r="E255" i="3"/>
  <c r="D255" i="3"/>
  <c r="C255" i="3"/>
  <c r="E254" i="3"/>
  <c r="D254" i="3"/>
  <c r="C254" i="3"/>
  <c r="E253" i="3"/>
  <c r="D253" i="3"/>
  <c r="C253" i="3"/>
  <c r="E252" i="3"/>
  <c r="D252" i="3"/>
  <c r="B252" i="6" s="1"/>
  <c r="C252" i="3"/>
  <c r="E251" i="3"/>
  <c r="D251" i="3"/>
  <c r="C251" i="3"/>
  <c r="E250" i="3"/>
  <c r="D250" i="3"/>
  <c r="B250" i="6" s="1"/>
  <c r="C250" i="3"/>
  <c r="E249" i="3"/>
  <c r="D249" i="3"/>
  <c r="C249" i="3"/>
  <c r="E248" i="3"/>
  <c r="D248" i="3"/>
  <c r="C248" i="3"/>
  <c r="E247" i="3"/>
  <c r="D247" i="3"/>
  <c r="C247" i="3"/>
  <c r="E246" i="3"/>
  <c r="D246" i="3"/>
  <c r="B246" i="6" s="1"/>
  <c r="C246" i="3"/>
  <c r="E245" i="3"/>
  <c r="D245" i="3"/>
  <c r="B245" i="6" s="1"/>
  <c r="C245" i="3"/>
  <c r="E244" i="3"/>
  <c r="D244" i="3"/>
  <c r="B244" i="6" s="1"/>
  <c r="C244" i="3"/>
  <c r="E243" i="3"/>
  <c r="D243" i="3"/>
  <c r="C243" i="3"/>
  <c r="E242" i="3"/>
  <c r="D242" i="3"/>
  <c r="C242" i="3"/>
  <c r="E241" i="3"/>
  <c r="D241" i="3"/>
  <c r="C241" i="3"/>
  <c r="E240" i="3"/>
  <c r="D240" i="3"/>
  <c r="B240" i="6" s="1"/>
  <c r="C240" i="3"/>
  <c r="E239" i="3"/>
  <c r="D239" i="3"/>
  <c r="B239" i="6" s="1"/>
  <c r="C239" i="3"/>
  <c r="E238" i="3"/>
  <c r="D238" i="3"/>
  <c r="B238" i="6" s="1"/>
  <c r="C238" i="3"/>
  <c r="E237" i="3"/>
  <c r="D237" i="3"/>
  <c r="B237" i="6" s="1"/>
  <c r="C237" i="3"/>
  <c r="E236" i="3"/>
  <c r="D236" i="3"/>
  <c r="B236" i="6" s="1"/>
  <c r="C236" i="3"/>
  <c r="E235" i="3"/>
  <c r="D235" i="3"/>
  <c r="C235" i="3"/>
  <c r="E234" i="3"/>
  <c r="D234" i="3"/>
  <c r="B234" i="6" s="1"/>
  <c r="C234" i="3"/>
  <c r="E233" i="3"/>
  <c r="D233" i="3"/>
  <c r="B233" i="6" s="1"/>
  <c r="C233" i="3"/>
  <c r="E232" i="3"/>
  <c r="D232" i="3"/>
  <c r="B232" i="6" s="1"/>
  <c r="C232" i="3"/>
  <c r="E231" i="3"/>
  <c r="D231" i="3"/>
  <c r="B231" i="6" s="1"/>
  <c r="C231" i="3"/>
  <c r="E230" i="3"/>
  <c r="D230" i="3"/>
  <c r="B230" i="6" s="1"/>
  <c r="C230" i="3"/>
  <c r="E229" i="3"/>
  <c r="D229" i="3"/>
  <c r="C229" i="3"/>
  <c r="E228" i="3"/>
  <c r="D228" i="3"/>
  <c r="B228" i="6" s="1"/>
  <c r="C228" i="3"/>
  <c r="E227" i="3"/>
  <c r="D227" i="3"/>
  <c r="C227" i="3"/>
  <c r="E226" i="3"/>
  <c r="D226" i="3"/>
  <c r="B226" i="6" s="1"/>
  <c r="C226" i="3"/>
  <c r="E225" i="3"/>
  <c r="D225" i="3"/>
  <c r="B225" i="6" s="1"/>
  <c r="C225" i="3"/>
  <c r="E224" i="3"/>
  <c r="D224" i="3"/>
  <c r="B224" i="6" s="1"/>
  <c r="C224" i="3"/>
  <c r="E223" i="3"/>
  <c r="D223" i="3"/>
  <c r="C223" i="3"/>
  <c r="E222" i="3"/>
  <c r="D222" i="3"/>
  <c r="C222" i="3"/>
  <c r="E221" i="3"/>
  <c r="D221" i="3"/>
  <c r="C221" i="3"/>
  <c r="E220" i="3"/>
  <c r="D220" i="3"/>
  <c r="B220" i="6" s="1"/>
  <c r="C220" i="3"/>
  <c r="E219" i="3"/>
  <c r="D219" i="3"/>
  <c r="C219" i="3"/>
  <c r="E218" i="3"/>
  <c r="D218" i="3"/>
  <c r="B218" i="6" s="1"/>
  <c r="C218" i="3"/>
  <c r="E217" i="3"/>
  <c r="D217" i="3"/>
  <c r="C217" i="3"/>
  <c r="E216" i="3"/>
  <c r="D216" i="3"/>
  <c r="C216" i="3"/>
  <c r="E215" i="3"/>
  <c r="D215" i="3"/>
  <c r="B215" i="6" s="1"/>
  <c r="C215" i="3"/>
  <c r="E214" i="3"/>
  <c r="D214" i="3"/>
  <c r="C214" i="3"/>
  <c r="E213" i="3"/>
  <c r="D213" i="3"/>
  <c r="B213" i="6" s="1"/>
  <c r="C213" i="3"/>
  <c r="E212" i="3"/>
  <c r="D212" i="3"/>
  <c r="B212" i="6" s="1"/>
  <c r="C212" i="3"/>
  <c r="E211" i="3"/>
  <c r="D211" i="3"/>
  <c r="C211" i="3"/>
  <c r="E210" i="3"/>
  <c r="D210" i="3"/>
  <c r="B210" i="6" s="1"/>
  <c r="C210" i="3"/>
  <c r="E209" i="3"/>
  <c r="D209" i="3"/>
  <c r="C209" i="3"/>
  <c r="E208" i="3"/>
  <c r="D208" i="3"/>
  <c r="C208" i="3"/>
  <c r="E207" i="3"/>
  <c r="D207" i="3"/>
  <c r="B207" i="6" s="1"/>
  <c r="C207" i="3"/>
  <c r="E206" i="3"/>
  <c r="D206" i="3"/>
  <c r="B206" i="6" s="1"/>
  <c r="C206" i="3"/>
  <c r="E205" i="3"/>
  <c r="D205" i="3"/>
  <c r="C205" i="3"/>
  <c r="E204" i="3"/>
  <c r="D204" i="3"/>
  <c r="B204" i="6" s="1"/>
  <c r="C204" i="3"/>
  <c r="E203" i="3"/>
  <c r="D203" i="3"/>
  <c r="B203" i="6" s="1"/>
  <c r="C203" i="3"/>
  <c r="E202" i="3"/>
  <c r="D202" i="3"/>
  <c r="C202" i="3"/>
  <c r="E201" i="3"/>
  <c r="D201" i="3"/>
  <c r="B201" i="6" s="1"/>
  <c r="C201" i="3"/>
  <c r="E200" i="3"/>
  <c r="D200" i="3"/>
  <c r="B200" i="6" s="1"/>
  <c r="C200" i="3"/>
  <c r="E199" i="3"/>
  <c r="D199" i="3"/>
  <c r="B199" i="6" s="1"/>
  <c r="C199" i="3"/>
  <c r="E198" i="3"/>
  <c r="D198" i="3"/>
  <c r="B198" i="6" s="1"/>
  <c r="C198" i="3"/>
  <c r="E197" i="3"/>
  <c r="D197" i="3"/>
  <c r="C197" i="3"/>
  <c r="E196" i="3"/>
  <c r="D196" i="3"/>
  <c r="C196" i="3"/>
  <c r="E195" i="3"/>
  <c r="D195" i="3"/>
  <c r="B195" i="6" s="1"/>
  <c r="C195" i="3"/>
  <c r="E194" i="3"/>
  <c r="D194" i="3"/>
  <c r="C194" i="3"/>
  <c r="E193" i="3"/>
  <c r="D193" i="3"/>
  <c r="B193" i="6" s="1"/>
  <c r="C193" i="3"/>
  <c r="E192" i="3"/>
  <c r="D192" i="3"/>
  <c r="B192" i="6" s="1"/>
  <c r="C192" i="3"/>
  <c r="E191" i="3"/>
  <c r="D191" i="3"/>
  <c r="B191" i="6" s="1"/>
  <c r="C191" i="3"/>
  <c r="E190" i="3"/>
  <c r="D190" i="3"/>
  <c r="B190" i="6" s="1"/>
  <c r="C190" i="3"/>
  <c r="E189" i="3"/>
  <c r="D189" i="3"/>
  <c r="C189" i="3"/>
  <c r="E188" i="3"/>
  <c r="D188" i="3"/>
  <c r="B188" i="6" s="1"/>
  <c r="C188" i="3"/>
  <c r="E187" i="3"/>
  <c r="D187" i="3"/>
  <c r="B187" i="6" s="1"/>
  <c r="C187" i="3"/>
  <c r="E186" i="3"/>
  <c r="D186" i="3"/>
  <c r="C186" i="3"/>
  <c r="E185" i="3"/>
  <c r="D185" i="3"/>
  <c r="C185" i="3"/>
  <c r="E184" i="3"/>
  <c r="D184" i="3"/>
  <c r="C184" i="3"/>
  <c r="E183" i="3"/>
  <c r="D183" i="3"/>
  <c r="B183" i="6" s="1"/>
  <c r="C183" i="3"/>
  <c r="E182" i="3"/>
  <c r="D182" i="3"/>
  <c r="B182" i="6" s="1"/>
  <c r="C182" i="3"/>
  <c r="E181" i="3"/>
  <c r="D181" i="3"/>
  <c r="C181" i="3"/>
  <c r="E180" i="3"/>
  <c r="D180" i="3"/>
  <c r="C180" i="3"/>
  <c r="E179" i="3"/>
  <c r="D179" i="3"/>
  <c r="B179" i="6" s="1"/>
  <c r="C179" i="3"/>
  <c r="E178" i="3"/>
  <c r="D178" i="3"/>
  <c r="C178" i="3"/>
  <c r="E177" i="3"/>
  <c r="D177" i="3"/>
  <c r="B177" i="6" s="1"/>
  <c r="C177" i="3"/>
  <c r="E176" i="3"/>
  <c r="D176" i="3"/>
  <c r="B176" i="6" s="1"/>
  <c r="C176" i="3"/>
  <c r="E175" i="3"/>
  <c r="D175" i="3"/>
  <c r="B175" i="6" s="1"/>
  <c r="C175" i="3"/>
  <c r="E174" i="3"/>
  <c r="D174" i="3"/>
  <c r="B174" i="6" s="1"/>
  <c r="C174" i="3"/>
  <c r="E173" i="3"/>
  <c r="D173" i="3"/>
  <c r="C173" i="3"/>
  <c r="E172" i="3"/>
  <c r="D172" i="3"/>
  <c r="C172" i="3"/>
  <c r="E171" i="3"/>
  <c r="D171" i="3"/>
  <c r="B171" i="6" s="1"/>
  <c r="C171" i="3"/>
  <c r="E170" i="3"/>
  <c r="D170" i="3"/>
  <c r="C170" i="3"/>
  <c r="E169" i="3"/>
  <c r="D169" i="3"/>
  <c r="B169" i="6" s="1"/>
  <c r="C169" i="3"/>
  <c r="E168" i="3"/>
  <c r="D168" i="3"/>
  <c r="B168" i="6" s="1"/>
  <c r="C168" i="3"/>
  <c r="E167" i="3"/>
  <c r="D167" i="3"/>
  <c r="B167" i="6" s="1"/>
  <c r="C167" i="3"/>
  <c r="E166" i="3"/>
  <c r="D166" i="3"/>
  <c r="B166" i="6" s="1"/>
  <c r="C166" i="3"/>
  <c r="E165" i="3"/>
  <c r="D165" i="3"/>
  <c r="C165" i="3"/>
  <c r="E164" i="3"/>
  <c r="D164" i="3"/>
  <c r="C164" i="3"/>
  <c r="E163" i="3"/>
  <c r="D163" i="3"/>
  <c r="B163" i="6" s="1"/>
  <c r="C163" i="3"/>
  <c r="E162" i="3"/>
  <c r="D162" i="3"/>
  <c r="C162" i="3"/>
  <c r="E161" i="3"/>
  <c r="D161" i="3"/>
  <c r="B161" i="6" s="1"/>
  <c r="C161" i="3"/>
  <c r="E160" i="3"/>
  <c r="D160" i="3"/>
  <c r="B160" i="6" s="1"/>
  <c r="C160" i="3"/>
  <c r="E159" i="3"/>
  <c r="D159" i="3"/>
  <c r="B159" i="6" s="1"/>
  <c r="C159" i="3"/>
  <c r="E158" i="3"/>
  <c r="D158" i="3"/>
  <c r="B158" i="6" s="1"/>
  <c r="C158" i="3"/>
  <c r="E157" i="3"/>
  <c r="D157" i="3"/>
  <c r="C157" i="3"/>
  <c r="E156" i="3"/>
  <c r="D156" i="3"/>
  <c r="C156" i="3"/>
  <c r="E155" i="3"/>
  <c r="D155" i="3"/>
  <c r="B155" i="6" s="1"/>
  <c r="C155" i="3"/>
  <c r="E154" i="3"/>
  <c r="D154" i="3"/>
  <c r="C154" i="3"/>
  <c r="E153" i="3"/>
  <c r="D153" i="3"/>
  <c r="B153" i="6" s="1"/>
  <c r="C153" i="3"/>
  <c r="E152" i="3"/>
  <c r="D152" i="3"/>
  <c r="B152" i="6" s="1"/>
  <c r="C152" i="3"/>
  <c r="E151" i="3"/>
  <c r="D151" i="3"/>
  <c r="B151" i="6" s="1"/>
  <c r="C151" i="3"/>
  <c r="E150" i="3"/>
  <c r="D150" i="3"/>
  <c r="B150" i="6" s="1"/>
  <c r="C150" i="3"/>
  <c r="E149" i="3"/>
  <c r="D149" i="3"/>
  <c r="C149" i="3"/>
  <c r="E148" i="3"/>
  <c r="D148" i="3"/>
  <c r="C148" i="3"/>
  <c r="E147" i="3"/>
  <c r="D147" i="3"/>
  <c r="B147" i="6" s="1"/>
  <c r="C147" i="3"/>
  <c r="E146" i="3"/>
  <c r="D146" i="3"/>
  <c r="C146" i="3"/>
  <c r="E145" i="3"/>
  <c r="D145" i="3"/>
  <c r="B145" i="6" s="1"/>
  <c r="C145" i="3"/>
  <c r="E144" i="3"/>
  <c r="D144" i="3"/>
  <c r="B144" i="6" s="1"/>
  <c r="C144" i="3"/>
  <c r="E143" i="3"/>
  <c r="D143" i="3"/>
  <c r="B143" i="6" s="1"/>
  <c r="C143" i="3"/>
  <c r="E142" i="3"/>
  <c r="D142" i="3"/>
  <c r="B142" i="6" s="1"/>
  <c r="C142" i="3"/>
  <c r="E141" i="3"/>
  <c r="D141" i="3"/>
  <c r="C141" i="3"/>
  <c r="E140" i="3"/>
  <c r="D140" i="3"/>
  <c r="C140" i="3"/>
  <c r="E139" i="3"/>
  <c r="D139" i="3"/>
  <c r="B139" i="6" s="1"/>
  <c r="C139" i="3"/>
  <c r="E138" i="3"/>
  <c r="D138" i="3"/>
  <c r="C138" i="3"/>
  <c r="E137" i="3"/>
  <c r="D137" i="3"/>
  <c r="B137" i="6" s="1"/>
  <c r="C137" i="3"/>
  <c r="E136" i="3"/>
  <c r="D136" i="3"/>
  <c r="B136" i="6" s="1"/>
  <c r="C136" i="3"/>
  <c r="E135" i="3"/>
  <c r="D135" i="3"/>
  <c r="B135" i="6" s="1"/>
  <c r="C135" i="3"/>
  <c r="E134" i="3"/>
  <c r="D134" i="3"/>
  <c r="B134" i="6" s="1"/>
  <c r="C134" i="3"/>
  <c r="E133" i="3"/>
  <c r="D133" i="3"/>
  <c r="C133" i="3"/>
  <c r="E132" i="3"/>
  <c r="D132" i="3"/>
  <c r="C132" i="3"/>
  <c r="E131" i="3"/>
  <c r="D131" i="3"/>
  <c r="B131" i="6" s="1"/>
  <c r="C131" i="3"/>
  <c r="E130" i="3"/>
  <c r="D130" i="3"/>
  <c r="C130" i="3"/>
  <c r="E129" i="3"/>
  <c r="D129" i="3"/>
  <c r="B129" i="6" s="1"/>
  <c r="C129" i="3"/>
  <c r="E128" i="3"/>
  <c r="D128" i="3"/>
  <c r="B128" i="6" s="1"/>
  <c r="C128" i="3"/>
  <c r="E127" i="3"/>
  <c r="D127" i="3"/>
  <c r="B127" i="6" s="1"/>
  <c r="C127" i="3"/>
  <c r="E126" i="3"/>
  <c r="D126" i="3"/>
  <c r="B126" i="6" s="1"/>
  <c r="C126" i="3"/>
  <c r="E125" i="3"/>
  <c r="D125" i="3"/>
  <c r="C125" i="3"/>
  <c r="E124" i="3"/>
  <c r="D124" i="3"/>
  <c r="C124" i="3"/>
  <c r="E123" i="3"/>
  <c r="D123" i="3"/>
  <c r="B123" i="6" s="1"/>
  <c r="C123" i="3"/>
  <c r="E122" i="3"/>
  <c r="D122" i="3"/>
  <c r="C122" i="3"/>
  <c r="E121" i="3"/>
  <c r="D121" i="3"/>
  <c r="B121" i="6" s="1"/>
  <c r="C121" i="3"/>
  <c r="E120" i="3"/>
  <c r="D120" i="3"/>
  <c r="B120" i="6" s="1"/>
  <c r="C120" i="3"/>
  <c r="E119" i="3"/>
  <c r="D119" i="3"/>
  <c r="B119" i="6" s="1"/>
  <c r="C119" i="3"/>
  <c r="E118" i="3"/>
  <c r="D118" i="3"/>
  <c r="B118" i="6" s="1"/>
  <c r="C118" i="3"/>
  <c r="E117" i="3"/>
  <c r="D117" i="3"/>
  <c r="C117" i="3"/>
  <c r="E116" i="3"/>
  <c r="D116" i="3"/>
  <c r="C116" i="3"/>
  <c r="E115" i="3"/>
  <c r="D115" i="3"/>
  <c r="B115" i="6" s="1"/>
  <c r="C115" i="3"/>
  <c r="E114" i="3"/>
  <c r="D114" i="3"/>
  <c r="C114" i="3"/>
  <c r="E113" i="3"/>
  <c r="D113" i="3"/>
  <c r="B113" i="6" s="1"/>
  <c r="C113" i="3"/>
  <c r="E112" i="3"/>
  <c r="D112" i="3"/>
  <c r="C112" i="3"/>
  <c r="E111" i="3"/>
  <c r="D111" i="3"/>
  <c r="B111" i="6" s="1"/>
  <c r="C111" i="3"/>
  <c r="E110" i="3"/>
  <c r="D110" i="3"/>
  <c r="B110" i="6" s="1"/>
  <c r="C110" i="3"/>
  <c r="E109" i="3"/>
  <c r="D109" i="3"/>
  <c r="C109" i="3"/>
  <c r="E108" i="3"/>
  <c r="D108" i="3"/>
  <c r="C108" i="3"/>
  <c r="E107" i="3"/>
  <c r="D107" i="3"/>
  <c r="B107" i="6" s="1"/>
  <c r="C107" i="3"/>
  <c r="E106" i="3"/>
  <c r="D106" i="3"/>
  <c r="B106" i="6" s="1"/>
  <c r="C106" i="3"/>
  <c r="E105" i="3"/>
  <c r="D105" i="3"/>
  <c r="B105" i="6" s="1"/>
  <c r="C105" i="3"/>
  <c r="E104" i="3"/>
  <c r="D104" i="3"/>
  <c r="C104" i="3"/>
  <c r="E103" i="3"/>
  <c r="D103" i="3"/>
  <c r="B103" i="6" s="1"/>
  <c r="C103" i="3"/>
  <c r="E102" i="3"/>
  <c r="D102" i="3"/>
  <c r="B102" i="6" s="1"/>
  <c r="C102" i="3"/>
  <c r="E101" i="3"/>
  <c r="D101" i="3"/>
  <c r="C101" i="3"/>
  <c r="E100" i="3"/>
  <c r="D100" i="3"/>
  <c r="C100" i="3"/>
  <c r="E99" i="3"/>
  <c r="D99" i="3"/>
  <c r="B99" i="6" s="1"/>
  <c r="C99" i="3"/>
  <c r="E98" i="3"/>
  <c r="D98" i="3"/>
  <c r="B98" i="6" s="1"/>
  <c r="C98" i="3"/>
  <c r="E97" i="3"/>
  <c r="D97" i="3"/>
  <c r="B97" i="6" s="1"/>
  <c r="C97" i="3"/>
  <c r="E96" i="3"/>
  <c r="D96" i="3"/>
  <c r="C96" i="3"/>
  <c r="E95" i="3"/>
  <c r="D95" i="3"/>
  <c r="B95" i="6" s="1"/>
  <c r="C95" i="3"/>
  <c r="E94" i="3"/>
  <c r="D94" i="3"/>
  <c r="B94" i="6" s="1"/>
  <c r="C94" i="3"/>
  <c r="E93" i="3"/>
  <c r="D93" i="3"/>
  <c r="C93" i="3"/>
  <c r="E92" i="3"/>
  <c r="D92" i="3"/>
  <c r="C92" i="3"/>
  <c r="E91" i="3"/>
  <c r="D91" i="3"/>
  <c r="B91" i="6" s="1"/>
  <c r="C91" i="3"/>
  <c r="E90" i="3"/>
  <c r="D90" i="3"/>
  <c r="B90" i="6" s="1"/>
  <c r="C90" i="3"/>
  <c r="E89" i="3"/>
  <c r="D89" i="3"/>
  <c r="B89" i="6" s="1"/>
  <c r="C89" i="3"/>
  <c r="E88" i="3"/>
  <c r="D88" i="3"/>
  <c r="B88" i="6" s="1"/>
  <c r="C88" i="3"/>
  <c r="E87" i="3"/>
  <c r="D87" i="3"/>
  <c r="C87" i="3"/>
  <c r="E86" i="3"/>
  <c r="D86" i="3"/>
  <c r="B86" i="6" s="1"/>
  <c r="C86" i="3"/>
  <c r="E85" i="3"/>
  <c r="D85" i="3"/>
  <c r="C85" i="3"/>
  <c r="E84" i="3"/>
  <c r="D84" i="3"/>
  <c r="C84" i="3"/>
  <c r="E83" i="3"/>
  <c r="D83" i="3"/>
  <c r="B83" i="6" s="1"/>
  <c r="C83" i="3"/>
  <c r="E82" i="3"/>
  <c r="D82" i="3"/>
  <c r="B82" i="6" s="1"/>
  <c r="C82" i="3"/>
  <c r="E81" i="3"/>
  <c r="D81" i="3"/>
  <c r="C81" i="3"/>
  <c r="E80" i="3"/>
  <c r="D80" i="3"/>
  <c r="B80" i="6" s="1"/>
  <c r="C80" i="3"/>
  <c r="E79" i="3"/>
  <c r="D79" i="3"/>
  <c r="C79" i="3"/>
  <c r="E78" i="3"/>
  <c r="D78" i="3"/>
  <c r="B78" i="6" s="1"/>
  <c r="C78" i="3"/>
  <c r="E77" i="3"/>
  <c r="D77" i="3"/>
  <c r="C77" i="3"/>
  <c r="E76" i="3"/>
  <c r="D76" i="3"/>
  <c r="C76" i="3"/>
  <c r="E75" i="3"/>
  <c r="D75" i="3"/>
  <c r="B75" i="6" s="1"/>
  <c r="C75" i="3"/>
  <c r="E74" i="3"/>
  <c r="D74" i="3"/>
  <c r="B74" i="6" s="1"/>
  <c r="C74" i="3"/>
  <c r="E73" i="3"/>
  <c r="D73" i="3"/>
  <c r="C73" i="3"/>
  <c r="E72" i="3"/>
  <c r="D72" i="3"/>
  <c r="B72" i="6" s="1"/>
  <c r="C72" i="3"/>
  <c r="E71" i="3"/>
  <c r="D71" i="3"/>
  <c r="C71" i="3"/>
  <c r="E70" i="3"/>
  <c r="D70" i="3"/>
  <c r="B70" i="6" s="1"/>
  <c r="C70" i="3"/>
  <c r="E69" i="3"/>
  <c r="D69" i="3"/>
  <c r="C69" i="3"/>
  <c r="E68" i="3"/>
  <c r="D68" i="3"/>
  <c r="C68" i="3"/>
  <c r="E67" i="3"/>
  <c r="D67" i="3"/>
  <c r="B67" i="6" s="1"/>
  <c r="C67" i="3"/>
  <c r="E66" i="3"/>
  <c r="D66" i="3"/>
  <c r="B66" i="6" s="1"/>
  <c r="C66" i="3"/>
  <c r="E65" i="3"/>
  <c r="D65" i="3"/>
  <c r="C65" i="3"/>
  <c r="E64" i="3"/>
  <c r="D64" i="3"/>
  <c r="B64" i="6" s="1"/>
  <c r="C64" i="3"/>
  <c r="E63" i="3"/>
  <c r="D63" i="3"/>
  <c r="C63" i="3"/>
  <c r="E62" i="3"/>
  <c r="D62" i="3"/>
  <c r="B62" i="6" s="1"/>
  <c r="C62" i="3"/>
  <c r="E61" i="3"/>
  <c r="D61" i="3"/>
  <c r="C61" i="3"/>
  <c r="E60" i="3"/>
  <c r="D60" i="3"/>
  <c r="C60" i="3"/>
  <c r="E59" i="3"/>
  <c r="D59" i="3"/>
  <c r="B59" i="6" s="1"/>
  <c r="C59" i="3"/>
  <c r="E58" i="3"/>
  <c r="D58" i="3"/>
  <c r="B58" i="6" s="1"/>
  <c r="C58" i="3"/>
  <c r="E57" i="3"/>
  <c r="D57" i="3"/>
  <c r="C57" i="3"/>
  <c r="E56" i="3"/>
  <c r="D56" i="3"/>
  <c r="B56" i="6" s="1"/>
  <c r="C56" i="3"/>
  <c r="E55" i="3"/>
  <c r="D55" i="3"/>
  <c r="C55" i="3"/>
  <c r="E54" i="3"/>
  <c r="D54" i="3"/>
  <c r="B54" i="6" s="1"/>
  <c r="C54" i="3"/>
  <c r="E53" i="3"/>
  <c r="D53" i="3"/>
  <c r="C53" i="3"/>
  <c r="E52" i="3"/>
  <c r="D52" i="3"/>
  <c r="C52" i="3"/>
  <c r="E51" i="3"/>
  <c r="D51" i="3"/>
  <c r="B51" i="6" s="1"/>
  <c r="C51" i="3"/>
  <c r="E50" i="3"/>
  <c r="D50" i="3"/>
  <c r="B50" i="6" s="1"/>
  <c r="C50" i="3"/>
  <c r="E49" i="3"/>
  <c r="D49" i="3"/>
  <c r="C49" i="3"/>
  <c r="E48" i="3"/>
  <c r="D48" i="3"/>
  <c r="B48" i="6" s="1"/>
  <c r="C48" i="3"/>
  <c r="E47" i="3"/>
  <c r="D47" i="3"/>
  <c r="B47" i="6" s="1"/>
  <c r="C47" i="3"/>
  <c r="E46" i="3"/>
  <c r="D46" i="3"/>
  <c r="B46" i="6" s="1"/>
  <c r="C46" i="3"/>
  <c r="E45" i="3"/>
  <c r="D45" i="3"/>
  <c r="C45" i="3"/>
  <c r="E44" i="3"/>
  <c r="D44" i="3"/>
  <c r="C44" i="3"/>
  <c r="E43" i="3"/>
  <c r="D43" i="3"/>
  <c r="B43" i="6" s="1"/>
  <c r="C43" i="3"/>
  <c r="E42" i="3"/>
  <c r="D42" i="3"/>
  <c r="B42" i="6" s="1"/>
  <c r="C42" i="3"/>
  <c r="E41" i="3"/>
  <c r="D41" i="3"/>
  <c r="C41" i="3"/>
  <c r="E40" i="3"/>
  <c r="D40" i="3"/>
  <c r="B40" i="6" s="1"/>
  <c r="C40" i="3"/>
  <c r="E39" i="3"/>
  <c r="D39" i="3"/>
  <c r="B39" i="6" s="1"/>
  <c r="C39" i="3"/>
  <c r="E38" i="3"/>
  <c r="D38" i="3"/>
  <c r="B38" i="6" s="1"/>
  <c r="C38" i="3"/>
  <c r="E37" i="3"/>
  <c r="D37" i="3"/>
  <c r="C37" i="3"/>
  <c r="E36" i="3"/>
  <c r="D36" i="3"/>
  <c r="C36" i="3"/>
  <c r="E35" i="3"/>
  <c r="D35" i="3"/>
  <c r="B35" i="6" s="1"/>
  <c r="C35" i="3"/>
  <c r="E34" i="3"/>
  <c r="D34" i="3"/>
  <c r="B34" i="6" s="1"/>
  <c r="C34" i="3"/>
  <c r="E33" i="3"/>
  <c r="D33" i="3"/>
  <c r="C33" i="3"/>
  <c r="E32" i="3"/>
  <c r="D32" i="3"/>
  <c r="B32" i="6" s="1"/>
  <c r="C32" i="3"/>
  <c r="E31" i="3"/>
  <c r="D31" i="3"/>
  <c r="B31" i="6" s="1"/>
  <c r="C31" i="3"/>
  <c r="E30" i="3"/>
  <c r="D30" i="3"/>
  <c r="B30" i="6" s="1"/>
  <c r="C30" i="3"/>
  <c r="E29" i="3"/>
  <c r="D29" i="3"/>
  <c r="C29" i="3"/>
  <c r="E28" i="3"/>
  <c r="D28" i="3"/>
  <c r="C28" i="3"/>
  <c r="E27" i="3"/>
  <c r="D27" i="3"/>
  <c r="B27" i="6" s="1"/>
  <c r="C27" i="3"/>
  <c r="E26" i="3"/>
  <c r="D26" i="3"/>
  <c r="B26" i="6" s="1"/>
  <c r="C26" i="3"/>
  <c r="E25" i="3"/>
  <c r="D25" i="3"/>
  <c r="C25" i="3"/>
  <c r="E24" i="3"/>
  <c r="D24" i="3"/>
  <c r="B24" i="6" s="1"/>
  <c r="C24" i="3"/>
  <c r="E23" i="3"/>
  <c r="D23" i="3"/>
  <c r="B23" i="6" s="1"/>
  <c r="C23" i="3"/>
  <c r="E22" i="3"/>
  <c r="D22" i="3"/>
  <c r="B22" i="6" s="1"/>
  <c r="C22" i="3"/>
  <c r="E21" i="3"/>
  <c r="D21" i="3"/>
  <c r="C21" i="3"/>
  <c r="E20" i="3"/>
  <c r="D20" i="3"/>
  <c r="C20" i="3"/>
  <c r="E19" i="3"/>
  <c r="D19" i="3"/>
  <c r="B19" i="6" s="1"/>
  <c r="C19" i="3"/>
  <c r="E18" i="3"/>
  <c r="D18" i="3"/>
  <c r="B18" i="6" s="1"/>
  <c r="C18" i="3"/>
  <c r="E17" i="3"/>
  <c r="D17" i="3"/>
  <c r="C17" i="3"/>
  <c r="E16" i="3"/>
  <c r="D16" i="3"/>
  <c r="B16" i="6" s="1"/>
  <c r="C16" i="3"/>
  <c r="E15" i="3"/>
  <c r="D15" i="3"/>
  <c r="B15" i="6" s="1"/>
  <c r="C15" i="3"/>
  <c r="E14" i="3"/>
  <c r="D14" i="3"/>
  <c r="B14" i="6" s="1"/>
  <c r="C14" i="3"/>
  <c r="E13" i="3"/>
  <c r="D13" i="3"/>
  <c r="C13" i="3"/>
  <c r="E12" i="3"/>
  <c r="D12" i="3"/>
  <c r="C12" i="3"/>
  <c r="E11" i="3"/>
  <c r="D11" i="3"/>
  <c r="B11" i="6" s="1"/>
  <c r="C11" i="3"/>
  <c r="E10" i="3"/>
  <c r="D10" i="3"/>
  <c r="B10" i="6" s="1"/>
  <c r="C10" i="3"/>
  <c r="E9" i="3"/>
  <c r="D9" i="3"/>
  <c r="C9" i="3"/>
  <c r="E8" i="3"/>
  <c r="D8" i="3"/>
  <c r="B8" i="6" s="1"/>
  <c r="C8" i="3"/>
  <c r="E7" i="3"/>
  <c r="D7" i="3"/>
  <c r="B7" i="6" s="1"/>
  <c r="C7" i="3"/>
  <c r="E6" i="3"/>
  <c r="D6" i="3"/>
  <c r="B6" i="6" s="1"/>
  <c r="C6" i="3"/>
  <c r="E5" i="3"/>
  <c r="D5" i="3"/>
  <c r="C5" i="3"/>
  <c r="E4" i="3"/>
  <c r="D4" i="3"/>
  <c r="C4" i="3"/>
  <c r="E3" i="3"/>
  <c r="D3" i="3"/>
  <c r="B3" i="6" s="1"/>
  <c r="C3" i="3"/>
  <c r="E2" i="3"/>
  <c r="D2" i="3"/>
  <c r="B2" i="6" s="1"/>
  <c r="C2" i="3"/>
  <c r="C55" i="2"/>
  <c r="C54" i="2"/>
  <c r="C53" i="2"/>
  <c r="C52" i="2"/>
  <c r="C51" i="2"/>
  <c r="C50" i="2"/>
  <c r="C49" i="2"/>
  <c r="C44" i="2"/>
  <c r="C43" i="2"/>
  <c r="C42" i="2"/>
  <c r="B45" i="2" s="1"/>
  <c r="M19" i="5" s="1"/>
  <c r="C39" i="2"/>
  <c r="C38" i="2"/>
  <c r="C37" i="2"/>
  <c r="B40" i="2" s="1"/>
  <c r="L13" i="5" s="1"/>
  <c r="C34" i="2"/>
  <c r="C33" i="2"/>
  <c r="B35" i="2" s="1"/>
  <c r="B28" i="2"/>
  <c r="J1051" i="5" s="1"/>
  <c r="O1051" i="5" s="1"/>
  <c r="P1051" i="5" s="1"/>
  <c r="Q1290" i="6" s="1"/>
  <c r="A1290" i="8" s="1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23" i="2" s="1"/>
  <c r="L2320" i="6" l="1"/>
  <c r="P18" i="5"/>
  <c r="Q2320" i="6" s="1"/>
  <c r="A2320" i="8" s="1"/>
  <c r="L2306" i="6"/>
  <c r="P32" i="5"/>
  <c r="L2211" i="6"/>
  <c r="P128" i="5"/>
  <c r="L2147" i="6"/>
  <c r="P192" i="5"/>
  <c r="L1892" i="6"/>
  <c r="P448" i="5"/>
  <c r="L1860" i="6"/>
  <c r="P480" i="5"/>
  <c r="L1828" i="6"/>
  <c r="P512" i="5"/>
  <c r="L1796" i="6"/>
  <c r="P544" i="5"/>
  <c r="Q1796" i="6" s="1"/>
  <c r="A1796" i="8" s="1"/>
  <c r="L1764" i="6"/>
  <c r="P576" i="5"/>
  <c r="L1732" i="6"/>
  <c r="P608" i="5"/>
  <c r="Q1732" i="6" s="1"/>
  <c r="A1732" i="8" s="1"/>
  <c r="L1700" i="6"/>
  <c r="P640" i="5"/>
  <c r="Q1700" i="6" s="1"/>
  <c r="A1700" i="8" s="1"/>
  <c r="L1668" i="6"/>
  <c r="P672" i="5"/>
  <c r="Q1668" i="6" s="1"/>
  <c r="A1668" i="8" s="1"/>
  <c r="L1636" i="6"/>
  <c r="P704" i="5"/>
  <c r="L1605" i="6"/>
  <c r="P736" i="5"/>
  <c r="Q1605" i="6" s="1"/>
  <c r="A1605" i="8" s="1"/>
  <c r="L1581" i="6"/>
  <c r="P760" i="5"/>
  <c r="Q1581" i="6" s="1"/>
  <c r="A1581" i="8" s="1"/>
  <c r="L1562" i="6"/>
  <c r="P779" i="5"/>
  <c r="Q1562" i="6" s="1"/>
  <c r="A1562" i="8" s="1"/>
  <c r="L1525" i="6"/>
  <c r="P816" i="5"/>
  <c r="Q1525" i="6" s="1"/>
  <c r="A1525" i="8" s="1"/>
  <c r="L1509" i="6"/>
  <c r="P832" i="5"/>
  <c r="L1453" i="6"/>
  <c r="P888" i="5"/>
  <c r="L1446" i="6"/>
  <c r="P895" i="5"/>
  <c r="Q1446" i="6" s="1"/>
  <c r="A1446" i="8" s="1"/>
  <c r="L1397" i="6"/>
  <c r="P944" i="5"/>
  <c r="L1381" i="6"/>
  <c r="P960" i="5"/>
  <c r="L1325" i="6"/>
  <c r="P1016" i="5"/>
  <c r="L1059" i="6"/>
  <c r="P1282" i="5"/>
  <c r="Q1059" i="6" s="1"/>
  <c r="A1059" i="8" s="1"/>
  <c r="L931" i="6"/>
  <c r="P1410" i="5"/>
  <c r="Q931" i="6" s="1"/>
  <c r="A931" i="8" s="1"/>
  <c r="L2332" i="6"/>
  <c r="P6" i="5"/>
  <c r="L2312" i="6"/>
  <c r="P26" i="5"/>
  <c r="Q2312" i="6" s="1"/>
  <c r="A2312" i="8" s="1"/>
  <c r="L2309" i="6"/>
  <c r="P29" i="5"/>
  <c r="L2303" i="6"/>
  <c r="P35" i="5"/>
  <c r="L2292" i="6"/>
  <c r="P46" i="5"/>
  <c r="L2281" i="6"/>
  <c r="P58" i="5"/>
  <c r="L2261" i="6"/>
  <c r="P78" i="5"/>
  <c r="L2249" i="6"/>
  <c r="P90" i="5"/>
  <c r="L2229" i="6"/>
  <c r="P110" i="5"/>
  <c r="L2217" i="6"/>
  <c r="P122" i="5"/>
  <c r="L2185" i="6"/>
  <c r="P154" i="5"/>
  <c r="L2165" i="6"/>
  <c r="P174" i="5"/>
  <c r="L2153" i="6"/>
  <c r="P186" i="5"/>
  <c r="L2133" i="6"/>
  <c r="P206" i="5"/>
  <c r="L2118" i="6"/>
  <c r="P221" i="5"/>
  <c r="L2112" i="6"/>
  <c r="P227" i="5"/>
  <c r="L2101" i="6"/>
  <c r="P238" i="5"/>
  <c r="L2095" i="6"/>
  <c r="P244" i="5"/>
  <c r="L2086" i="6"/>
  <c r="P253" i="5"/>
  <c r="L2080" i="6"/>
  <c r="P259" i="5"/>
  <c r="Q2080" i="6" s="1"/>
  <c r="A2080" i="8" s="1"/>
  <c r="L2063" i="6"/>
  <c r="P276" i="5"/>
  <c r="L2054" i="6"/>
  <c r="P285" i="5"/>
  <c r="L2048" i="6"/>
  <c r="P291" i="5"/>
  <c r="Q2048" i="6" s="1"/>
  <c r="A2048" i="8" s="1"/>
  <c r="L2038" i="6"/>
  <c r="P302" i="5"/>
  <c r="L2032" i="6"/>
  <c r="P308" i="5"/>
  <c r="L2026" i="6"/>
  <c r="P314" i="5"/>
  <c r="Q2026" i="6" s="1"/>
  <c r="A2026" i="8" s="1"/>
  <c r="L2023" i="6"/>
  <c r="P317" i="5"/>
  <c r="L2006" i="6"/>
  <c r="P334" i="5"/>
  <c r="Q2006" i="6" s="1"/>
  <c r="A2006" i="8" s="1"/>
  <c r="L1994" i="6"/>
  <c r="P346" i="5"/>
  <c r="Q1994" i="6" s="1"/>
  <c r="A1994" i="8" s="1"/>
  <c r="L1991" i="6"/>
  <c r="P349" i="5"/>
  <c r="L1974" i="6"/>
  <c r="P366" i="5"/>
  <c r="Q1974" i="6" s="1"/>
  <c r="A1974" i="8" s="1"/>
  <c r="L1962" i="6"/>
  <c r="P378" i="5"/>
  <c r="Q1962" i="6" s="1"/>
  <c r="A1962" i="8" s="1"/>
  <c r="L1959" i="6"/>
  <c r="P381" i="5"/>
  <c r="L1930" i="6"/>
  <c r="P410" i="5"/>
  <c r="Q1930" i="6" s="1"/>
  <c r="A1930" i="8" s="1"/>
  <c r="L1927" i="6"/>
  <c r="P413" i="5"/>
  <c r="L1895" i="6"/>
  <c r="P445" i="5"/>
  <c r="L1872" i="6"/>
  <c r="P468" i="5"/>
  <c r="Q1872" i="6" s="1"/>
  <c r="A1872" i="8" s="1"/>
  <c r="L1840" i="6"/>
  <c r="P500" i="5"/>
  <c r="Q1840" i="6" s="1"/>
  <c r="A1840" i="8" s="1"/>
  <c r="L1808" i="6"/>
  <c r="P532" i="5"/>
  <c r="Q1808" i="6" s="1"/>
  <c r="A1808" i="8" s="1"/>
  <c r="L1802" i="6"/>
  <c r="P538" i="5"/>
  <c r="L1776" i="6"/>
  <c r="P564" i="5"/>
  <c r="Q1776" i="6" s="1"/>
  <c r="A1776" i="8" s="1"/>
  <c r="L1770" i="6"/>
  <c r="P570" i="5"/>
  <c r="L1744" i="6"/>
  <c r="P596" i="5"/>
  <c r="Q1744" i="6" s="1"/>
  <c r="A1744" i="8" s="1"/>
  <c r="L1729" i="6"/>
  <c r="P611" i="5"/>
  <c r="L1712" i="6"/>
  <c r="P628" i="5"/>
  <c r="Q1712" i="6" s="1"/>
  <c r="A1712" i="8" s="1"/>
  <c r="L1686" i="6"/>
  <c r="P654" i="5"/>
  <c r="L1674" i="6"/>
  <c r="P666" i="5"/>
  <c r="Q1674" i="6" s="1"/>
  <c r="A1674" i="8" s="1"/>
  <c r="L1654" i="6"/>
  <c r="P686" i="5"/>
  <c r="L1648" i="6"/>
  <c r="P692" i="5"/>
  <c r="L1642" i="6"/>
  <c r="P698" i="5"/>
  <c r="Q1642" i="6" s="1"/>
  <c r="A1642" i="8" s="1"/>
  <c r="L1622" i="6"/>
  <c r="P718" i="5"/>
  <c r="L1616" i="6"/>
  <c r="P724" i="5"/>
  <c r="L1610" i="6"/>
  <c r="P730" i="5"/>
  <c r="Q1610" i="6" s="1"/>
  <c r="A1610" i="8" s="1"/>
  <c r="L1602" i="6"/>
  <c r="P739" i="5"/>
  <c r="Q1602" i="6" s="1"/>
  <c r="A1602" i="8" s="1"/>
  <c r="L1469" i="6"/>
  <c r="P872" i="5"/>
  <c r="L1406" i="6"/>
  <c r="P935" i="5"/>
  <c r="Q1406" i="6" s="1"/>
  <c r="A1406" i="8" s="1"/>
  <c r="L1375" i="6"/>
  <c r="P966" i="5"/>
  <c r="L1341" i="6"/>
  <c r="P1000" i="5"/>
  <c r="L1291" i="6"/>
  <c r="P1050" i="5"/>
  <c r="Q1291" i="6" s="1"/>
  <c r="A1291" i="8" s="1"/>
  <c r="L1230" i="6"/>
  <c r="P1111" i="5"/>
  <c r="Q1230" i="6" s="1"/>
  <c r="A1230" i="8" s="1"/>
  <c r="L561" i="4"/>
  <c r="I561" i="6" s="1"/>
  <c r="L636" i="4"/>
  <c r="E195" i="8"/>
  <c r="C195" i="8"/>
  <c r="L2324" i="6"/>
  <c r="P14" i="5"/>
  <c r="L2267" i="6"/>
  <c r="P72" i="5"/>
  <c r="Q2267" i="6" s="1"/>
  <c r="A2267" i="8" s="1"/>
  <c r="L2235" i="6"/>
  <c r="P104" i="5"/>
  <c r="Q2235" i="6" s="1"/>
  <c r="A2235" i="8" s="1"/>
  <c r="L2171" i="6"/>
  <c r="P168" i="5"/>
  <c r="Q2171" i="6" s="1"/>
  <c r="A2171" i="8" s="1"/>
  <c r="L2139" i="6"/>
  <c r="P200" i="5"/>
  <c r="L1884" i="6"/>
  <c r="P456" i="5"/>
  <c r="L1852" i="6"/>
  <c r="P488" i="5"/>
  <c r="L1820" i="6"/>
  <c r="P520" i="5"/>
  <c r="Q1820" i="6" s="1"/>
  <c r="A1820" i="8" s="1"/>
  <c r="L1788" i="6"/>
  <c r="P552" i="5"/>
  <c r="L1756" i="6"/>
  <c r="P584" i="5"/>
  <c r="L1724" i="6"/>
  <c r="P616" i="5"/>
  <c r="Q1724" i="6" s="1"/>
  <c r="A1724" i="8" s="1"/>
  <c r="L1692" i="6"/>
  <c r="P648" i="5"/>
  <c r="Q1692" i="6" s="1"/>
  <c r="A1692" i="8" s="1"/>
  <c r="L1660" i="6"/>
  <c r="P680" i="5"/>
  <c r="L1628" i="6"/>
  <c r="P712" i="5"/>
  <c r="L1597" i="6"/>
  <c r="P744" i="5"/>
  <c r="Q1597" i="6" s="1"/>
  <c r="A1597" i="8" s="1"/>
  <c r="L1557" i="6"/>
  <c r="P784" i="5"/>
  <c r="Q1557" i="6" s="1"/>
  <c r="A1557" i="8" s="1"/>
  <c r="L1554" i="6"/>
  <c r="P787" i="5"/>
  <c r="Q1554" i="6" s="1"/>
  <c r="A1554" i="8" s="1"/>
  <c r="L1541" i="6"/>
  <c r="P800" i="5"/>
  <c r="Q1541" i="6" s="1"/>
  <c r="A1541" i="8" s="1"/>
  <c r="L1485" i="6"/>
  <c r="P856" i="5"/>
  <c r="L1478" i="6"/>
  <c r="P863" i="5"/>
  <c r="Q1478" i="6" s="1"/>
  <c r="A1478" i="8" s="1"/>
  <c r="L1429" i="6"/>
  <c r="P912" i="5"/>
  <c r="L1413" i="6"/>
  <c r="P928" i="5"/>
  <c r="L1357" i="6"/>
  <c r="P984" i="5"/>
  <c r="L1350" i="6"/>
  <c r="P991" i="5"/>
  <c r="Q1350" i="6" s="1"/>
  <c r="A1350" i="8" s="1"/>
  <c r="L1301" i="6"/>
  <c r="P1040" i="5"/>
  <c r="L1214" i="6"/>
  <c r="P1127" i="5"/>
  <c r="L1119" i="6"/>
  <c r="P1222" i="5"/>
  <c r="Q1119" i="6" s="1"/>
  <c r="A1119" i="8" s="1"/>
  <c r="L2316" i="6"/>
  <c r="P22" i="5"/>
  <c r="Q2316" i="6" s="1"/>
  <c r="A2316" i="8" s="1"/>
  <c r="L2304" i="6"/>
  <c r="P34" i="5"/>
  <c r="Q2304" i="6" s="1"/>
  <c r="A2304" i="8" s="1"/>
  <c r="L2301" i="6"/>
  <c r="P37" i="5"/>
  <c r="Q2301" i="6" s="1"/>
  <c r="A2301" i="8" s="1"/>
  <c r="L2295" i="6"/>
  <c r="P43" i="5"/>
  <c r="Q2295" i="6" s="1"/>
  <c r="A2295" i="8" s="1"/>
  <c r="L2285" i="6"/>
  <c r="P54" i="5"/>
  <c r="L2273" i="6"/>
  <c r="P66" i="5"/>
  <c r="L2253" i="6"/>
  <c r="P86" i="5"/>
  <c r="L2241" i="6"/>
  <c r="P98" i="5"/>
  <c r="L2221" i="6"/>
  <c r="P118" i="5"/>
  <c r="Q2221" i="6" s="1"/>
  <c r="A2221" i="8" s="1"/>
  <c r="L2209" i="6"/>
  <c r="P130" i="5"/>
  <c r="L2189" i="6"/>
  <c r="P150" i="5"/>
  <c r="L2177" i="6"/>
  <c r="P162" i="5"/>
  <c r="L2157" i="6"/>
  <c r="P182" i="5"/>
  <c r="Q2157" i="6" s="1"/>
  <c r="A2157" i="8" s="1"/>
  <c r="L2125" i="6"/>
  <c r="P214" i="5"/>
  <c r="L2119" i="6"/>
  <c r="P220" i="5"/>
  <c r="L2110" i="6"/>
  <c r="P229" i="5"/>
  <c r="L2087" i="6"/>
  <c r="P252" i="5"/>
  <c r="Q2087" i="6" s="1"/>
  <c r="A2087" i="8" s="1"/>
  <c r="L2078" i="6"/>
  <c r="P261" i="5"/>
  <c r="L2072" i="6"/>
  <c r="P267" i="5"/>
  <c r="L2055" i="6"/>
  <c r="P284" i="5"/>
  <c r="L2046" i="6"/>
  <c r="P293" i="5"/>
  <c r="Q2046" i="6" s="1"/>
  <c r="A2046" i="8" s="1"/>
  <c r="L2030" i="6"/>
  <c r="P310" i="5"/>
  <c r="L2018" i="6"/>
  <c r="P322" i="5"/>
  <c r="Q2018" i="6" s="1"/>
  <c r="A2018" i="8" s="1"/>
  <c r="L2015" i="6"/>
  <c r="P325" i="5"/>
  <c r="L1998" i="6"/>
  <c r="P342" i="5"/>
  <c r="Q1998" i="6" s="1"/>
  <c r="A1998" i="8" s="1"/>
  <c r="L1986" i="6"/>
  <c r="P354" i="5"/>
  <c r="Q1986" i="6" s="1"/>
  <c r="A1986" i="8" s="1"/>
  <c r="L1983" i="6"/>
  <c r="P357" i="5"/>
  <c r="L1960" i="6"/>
  <c r="P380" i="5"/>
  <c r="L1954" i="6"/>
  <c r="P386" i="5"/>
  <c r="Q1954" i="6" s="1"/>
  <c r="A1954" i="8" s="1"/>
  <c r="L1951" i="6"/>
  <c r="P389" i="5"/>
  <c r="L1928" i="6"/>
  <c r="P412" i="5"/>
  <c r="L1922" i="6"/>
  <c r="P418" i="5"/>
  <c r="Q1922" i="6" s="1"/>
  <c r="A1922" i="8" s="1"/>
  <c r="L1919" i="6"/>
  <c r="P421" i="5"/>
  <c r="Q1919" i="6" s="1"/>
  <c r="A1919" i="8" s="1"/>
  <c r="L1896" i="6"/>
  <c r="P444" i="5"/>
  <c r="Q1896" i="6" s="1"/>
  <c r="A1896" i="8" s="1"/>
  <c r="L1864" i="6"/>
  <c r="P476" i="5"/>
  <c r="Q1864" i="6" s="1"/>
  <c r="A1864" i="8" s="1"/>
  <c r="L1832" i="6"/>
  <c r="P508" i="5"/>
  <c r="Q1832" i="6" s="1"/>
  <c r="A1832" i="8" s="1"/>
  <c r="L1800" i="6"/>
  <c r="P540" i="5"/>
  <c r="Q1800" i="6" s="1"/>
  <c r="A1800" i="8" s="1"/>
  <c r="L1794" i="6"/>
  <c r="P546" i="5"/>
  <c r="L1768" i="6"/>
  <c r="P572" i="5"/>
  <c r="Q1768" i="6" s="1"/>
  <c r="A1768" i="8" s="1"/>
  <c r="L1759" i="6"/>
  <c r="P581" i="5"/>
  <c r="Q1759" i="6" s="1"/>
  <c r="A1759" i="8" s="1"/>
  <c r="L1736" i="6"/>
  <c r="P604" i="5"/>
  <c r="Q1736" i="6" s="1"/>
  <c r="A1736" i="8" s="1"/>
  <c r="L1721" i="6"/>
  <c r="P619" i="5"/>
  <c r="L1704" i="6"/>
  <c r="P636" i="5"/>
  <c r="Q1704" i="6" s="1"/>
  <c r="A1704" i="8" s="1"/>
  <c r="L1678" i="6"/>
  <c r="P662" i="5"/>
  <c r="L1672" i="6"/>
  <c r="P668" i="5"/>
  <c r="Q1672" i="6" s="1"/>
  <c r="A1672" i="8" s="1"/>
  <c r="L1666" i="6"/>
  <c r="P674" i="5"/>
  <c r="Q1666" i="6" s="1"/>
  <c r="A1666" i="8" s="1"/>
  <c r="L1640" i="6"/>
  <c r="P700" i="5"/>
  <c r="L1634" i="6"/>
  <c r="P706" i="5"/>
  <c r="Q1634" i="6" s="1"/>
  <c r="A1634" i="8" s="1"/>
  <c r="L1614" i="6"/>
  <c r="P726" i="5"/>
  <c r="Q1614" i="6" s="1"/>
  <c r="A1614" i="8" s="1"/>
  <c r="L1608" i="6"/>
  <c r="P732" i="5"/>
  <c r="L1594" i="6"/>
  <c r="P747" i="5"/>
  <c r="Q1594" i="6" s="1"/>
  <c r="A1594" i="8" s="1"/>
  <c r="L1566" i="6"/>
  <c r="P775" i="5"/>
  <c r="L1501" i="6"/>
  <c r="P840" i="5"/>
  <c r="Q1501" i="6" s="1"/>
  <c r="A1501" i="8" s="1"/>
  <c r="L1441" i="6"/>
  <c r="P900" i="5"/>
  <c r="L1438" i="6"/>
  <c r="P903" i="5"/>
  <c r="Q1438" i="6" s="1"/>
  <c r="A1438" i="8" s="1"/>
  <c r="L1407" i="6"/>
  <c r="P934" i="5"/>
  <c r="L1395" i="6"/>
  <c r="P946" i="5"/>
  <c r="Q1395" i="6" s="1"/>
  <c r="A1395" i="8" s="1"/>
  <c r="L1373" i="6"/>
  <c r="P968" i="5"/>
  <c r="L1271" i="6"/>
  <c r="P1070" i="5"/>
  <c r="Q1271" i="6" s="1"/>
  <c r="A1271" i="8" s="1"/>
  <c r="L1103" i="6"/>
  <c r="P1238" i="5"/>
  <c r="Q1103" i="6" s="1"/>
  <c r="A1103" i="8" s="1"/>
  <c r="L2195" i="6"/>
  <c r="P144" i="5"/>
  <c r="Q2195" i="6" s="1"/>
  <c r="A2195" i="8" s="1"/>
  <c r="L2163" i="6"/>
  <c r="P176" i="5"/>
  <c r="L2131" i="6"/>
  <c r="P208" i="5"/>
  <c r="L1876" i="6"/>
  <c r="P464" i="5"/>
  <c r="L1844" i="6"/>
  <c r="P496" i="5"/>
  <c r="L1812" i="6"/>
  <c r="P528" i="5"/>
  <c r="L1780" i="6"/>
  <c r="P560" i="5"/>
  <c r="L1748" i="6"/>
  <c r="P592" i="5"/>
  <c r="Q1748" i="6" s="1"/>
  <c r="A1748" i="8" s="1"/>
  <c r="L1716" i="6"/>
  <c r="P624" i="5"/>
  <c r="Q1716" i="6" s="1"/>
  <c r="A1716" i="8" s="1"/>
  <c r="L1684" i="6"/>
  <c r="P656" i="5"/>
  <c r="L1652" i="6"/>
  <c r="P688" i="5"/>
  <c r="L1620" i="6"/>
  <c r="P720" i="5"/>
  <c r="L1589" i="6"/>
  <c r="P752" i="5"/>
  <c r="Q1589" i="6" s="1"/>
  <c r="A1589" i="8" s="1"/>
  <c r="L1586" i="6"/>
  <c r="P755" i="5"/>
  <c r="Q1586" i="6" s="1"/>
  <c r="A1586" i="8" s="1"/>
  <c r="L1573" i="6"/>
  <c r="P768" i="5"/>
  <c r="Q1573" i="6" s="1"/>
  <c r="A1573" i="8" s="1"/>
  <c r="L1517" i="6"/>
  <c r="P824" i="5"/>
  <c r="L1510" i="6"/>
  <c r="P831" i="5"/>
  <c r="Q1510" i="6" s="1"/>
  <c r="A1510" i="8" s="1"/>
  <c r="L1461" i="6"/>
  <c r="P880" i="5"/>
  <c r="L1445" i="6"/>
  <c r="P896" i="5"/>
  <c r="L1389" i="6"/>
  <c r="P952" i="5"/>
  <c r="L1333" i="6"/>
  <c r="P1008" i="5"/>
  <c r="L1317" i="6"/>
  <c r="P1024" i="5"/>
  <c r="L1087" i="6"/>
  <c r="P1254" i="5"/>
  <c r="Q1087" i="6" s="1"/>
  <c r="A1087" i="8" s="1"/>
  <c r="L1067" i="6"/>
  <c r="P1274" i="5"/>
  <c r="L939" i="6"/>
  <c r="P1402" i="5"/>
  <c r="Q939" i="6" s="1"/>
  <c r="A939" i="8" s="1"/>
  <c r="L2336" i="6"/>
  <c r="P2" i="5"/>
  <c r="Q2336" i="6" s="1"/>
  <c r="A2336" i="8" s="1"/>
  <c r="L2333" i="6"/>
  <c r="P5" i="5"/>
  <c r="L2327" i="6"/>
  <c r="P11" i="5"/>
  <c r="L2308" i="6"/>
  <c r="P30" i="5"/>
  <c r="L2296" i="6"/>
  <c r="P42" i="5"/>
  <c r="Q2296" i="6" s="1"/>
  <c r="A2296" i="8" s="1"/>
  <c r="L2293" i="6"/>
  <c r="P45" i="5"/>
  <c r="Q2293" i="6" s="1"/>
  <c r="A2293" i="8" s="1"/>
  <c r="L2277" i="6"/>
  <c r="P62" i="5"/>
  <c r="L2265" i="6"/>
  <c r="P74" i="5"/>
  <c r="L2245" i="6"/>
  <c r="P94" i="5"/>
  <c r="L2233" i="6"/>
  <c r="P106" i="5"/>
  <c r="L2213" i="6"/>
  <c r="P126" i="5"/>
  <c r="L2201" i="6"/>
  <c r="P138" i="5"/>
  <c r="L2149" i="6"/>
  <c r="P190" i="5"/>
  <c r="L2137" i="6"/>
  <c r="P202" i="5"/>
  <c r="L2117" i="6"/>
  <c r="P222" i="5"/>
  <c r="Q2117" i="6" s="1"/>
  <c r="A2117" i="8" s="1"/>
  <c r="L2111" i="6"/>
  <c r="P228" i="5"/>
  <c r="L2102" i="6"/>
  <c r="P237" i="5"/>
  <c r="L2085" i="6"/>
  <c r="P254" i="5"/>
  <c r="Q2085" i="6" s="1"/>
  <c r="A2085" i="8" s="1"/>
  <c r="L2079" i="6"/>
  <c r="P260" i="5"/>
  <c r="L2070" i="6"/>
  <c r="P269" i="5"/>
  <c r="L2064" i="6"/>
  <c r="P275" i="5"/>
  <c r="L2053" i="6"/>
  <c r="P286" i="5"/>
  <c r="Q2053" i="6" s="1"/>
  <c r="A2053" i="8" s="1"/>
  <c r="L2047" i="6"/>
  <c r="P292" i="5"/>
  <c r="L2042" i="6"/>
  <c r="P298" i="5"/>
  <c r="L2039" i="6"/>
  <c r="P301" i="5"/>
  <c r="L2022" i="6"/>
  <c r="P318" i="5"/>
  <c r="Q2022" i="6" s="1"/>
  <c r="A2022" i="8" s="1"/>
  <c r="L2010" i="6"/>
  <c r="P330" i="5"/>
  <c r="Q2010" i="6" s="1"/>
  <c r="A2010" i="8" s="1"/>
  <c r="L2007" i="6"/>
  <c r="P333" i="5"/>
  <c r="L1990" i="6"/>
  <c r="P350" i="5"/>
  <c r="Q1990" i="6" s="1"/>
  <c r="A1990" i="8" s="1"/>
  <c r="L1978" i="6"/>
  <c r="P362" i="5"/>
  <c r="Q1978" i="6" s="1"/>
  <c r="A1978" i="8" s="1"/>
  <c r="L1975" i="6"/>
  <c r="P365" i="5"/>
  <c r="L1969" i="6"/>
  <c r="P371" i="5"/>
  <c r="L1952" i="6"/>
  <c r="P388" i="5"/>
  <c r="L1946" i="6"/>
  <c r="P394" i="5"/>
  <c r="Q1946" i="6" s="1"/>
  <c r="A1946" i="8" s="1"/>
  <c r="L1943" i="6"/>
  <c r="P397" i="5"/>
  <c r="L1914" i="6"/>
  <c r="P426" i="5"/>
  <c r="Q1914" i="6" s="1"/>
  <c r="A1914" i="8" s="1"/>
  <c r="L1911" i="6"/>
  <c r="P429" i="5"/>
  <c r="L1888" i="6"/>
  <c r="P452" i="5"/>
  <c r="Q1888" i="6" s="1"/>
  <c r="A1888" i="8" s="1"/>
  <c r="L1879" i="6"/>
  <c r="P461" i="5"/>
  <c r="L1856" i="6"/>
  <c r="P484" i="5"/>
  <c r="Q1856" i="6" s="1"/>
  <c r="A1856" i="8" s="1"/>
  <c r="L1824" i="6"/>
  <c r="P516" i="5"/>
  <c r="Q1824" i="6" s="1"/>
  <c r="A1824" i="8" s="1"/>
  <c r="L1818" i="6"/>
  <c r="P522" i="5"/>
  <c r="L1815" i="6"/>
  <c r="P525" i="5"/>
  <c r="L1792" i="6"/>
  <c r="P548" i="5"/>
  <c r="Q1792" i="6" s="1"/>
  <c r="A1792" i="8" s="1"/>
  <c r="L1786" i="6"/>
  <c r="P554" i="5"/>
  <c r="L1783" i="6"/>
  <c r="P557" i="5"/>
  <c r="L1760" i="6"/>
  <c r="P580" i="5"/>
  <c r="L1745" i="6"/>
  <c r="P595" i="5"/>
  <c r="L1728" i="6"/>
  <c r="P612" i="5"/>
  <c r="Q1728" i="6" s="1"/>
  <c r="A1728" i="8" s="1"/>
  <c r="L1696" i="6"/>
  <c r="P644" i="5"/>
  <c r="Q1696" i="6" s="1"/>
  <c r="A1696" i="8" s="1"/>
  <c r="L1690" i="6"/>
  <c r="P650" i="5"/>
  <c r="Q1690" i="6" s="1"/>
  <c r="A1690" i="8" s="1"/>
  <c r="L1658" i="6"/>
  <c r="P682" i="5"/>
  <c r="Q1658" i="6" s="1"/>
  <c r="A1658" i="8" s="1"/>
  <c r="L1626" i="6"/>
  <c r="P714" i="5"/>
  <c r="Q1626" i="6" s="1"/>
  <c r="A1626" i="8" s="1"/>
  <c r="L1533" i="6"/>
  <c r="P808" i="5"/>
  <c r="Q1533" i="6" s="1"/>
  <c r="A1533" i="8" s="1"/>
  <c r="L1483" i="6"/>
  <c r="P858" i="5"/>
  <c r="Q1483" i="6" s="1"/>
  <c r="A1483" i="8" s="1"/>
  <c r="L1470" i="6"/>
  <c r="P871" i="5"/>
  <c r="Q1470" i="6" s="1"/>
  <c r="A1470" i="8" s="1"/>
  <c r="L1405" i="6"/>
  <c r="P936" i="5"/>
  <c r="L1399" i="6"/>
  <c r="P942" i="5"/>
  <c r="L1299" i="6"/>
  <c r="P1042" i="5"/>
  <c r="Q1299" i="6" s="1"/>
  <c r="A1299" i="8" s="1"/>
  <c r="L1275" i="6"/>
  <c r="P1066" i="5"/>
  <c r="Q1275" i="6" s="1"/>
  <c r="A1275" i="8" s="1"/>
  <c r="L1111" i="6"/>
  <c r="P1230" i="5"/>
  <c r="L2251" i="6"/>
  <c r="P88" i="5"/>
  <c r="Q2251" i="6" s="1"/>
  <c r="A2251" i="8" s="1"/>
  <c r="L2219" i="6"/>
  <c r="P120" i="5"/>
  <c r="Q2219" i="6" s="1"/>
  <c r="A2219" i="8" s="1"/>
  <c r="L2187" i="6"/>
  <c r="P152" i="5"/>
  <c r="L2155" i="6"/>
  <c r="P184" i="5"/>
  <c r="L1900" i="6"/>
  <c r="P440" i="5"/>
  <c r="L1868" i="6"/>
  <c r="P472" i="5"/>
  <c r="L1836" i="6"/>
  <c r="P504" i="5"/>
  <c r="L1804" i="6"/>
  <c r="P536" i="5"/>
  <c r="L1772" i="6"/>
  <c r="P568" i="5"/>
  <c r="L1740" i="6"/>
  <c r="P600" i="5"/>
  <c r="Q1740" i="6" s="1"/>
  <c r="A1740" i="8" s="1"/>
  <c r="L1708" i="6"/>
  <c r="P632" i="5"/>
  <c r="Q1708" i="6" s="1"/>
  <c r="A1708" i="8" s="1"/>
  <c r="L1676" i="6"/>
  <c r="P664" i="5"/>
  <c r="L1644" i="6"/>
  <c r="P696" i="5"/>
  <c r="L1612" i="6"/>
  <c r="P728" i="5"/>
  <c r="L1549" i="6"/>
  <c r="P792" i="5"/>
  <c r="Q1549" i="6" s="1"/>
  <c r="A1549" i="8" s="1"/>
  <c r="L1542" i="6"/>
  <c r="P799" i="5"/>
  <c r="Q1542" i="6" s="1"/>
  <c r="A1542" i="8" s="1"/>
  <c r="L1493" i="6"/>
  <c r="P848" i="5"/>
  <c r="L1477" i="6"/>
  <c r="P864" i="5"/>
  <c r="L1421" i="6"/>
  <c r="P920" i="5"/>
  <c r="L1414" i="6"/>
  <c r="P927" i="5"/>
  <c r="Q1414" i="6" s="1"/>
  <c r="A1414" i="8" s="1"/>
  <c r="L1365" i="6"/>
  <c r="P976" i="5"/>
  <c r="L1349" i="6"/>
  <c r="P992" i="5"/>
  <c r="L1293" i="6"/>
  <c r="P1048" i="5"/>
  <c r="L1095" i="6"/>
  <c r="P1246" i="5"/>
  <c r="L2334" i="6"/>
  <c r="P4" i="5"/>
  <c r="L2328" i="6"/>
  <c r="P10" i="5"/>
  <c r="Q2328" i="6" s="1"/>
  <c r="A2328" i="8" s="1"/>
  <c r="L2300" i="6"/>
  <c r="P38" i="5"/>
  <c r="L2269" i="6"/>
  <c r="P70" i="5"/>
  <c r="L2257" i="6"/>
  <c r="P82" i="5"/>
  <c r="L2237" i="6"/>
  <c r="P102" i="5"/>
  <c r="L2225" i="6"/>
  <c r="P114" i="5"/>
  <c r="L2193" i="6"/>
  <c r="P146" i="5"/>
  <c r="L2173" i="6"/>
  <c r="P166" i="5"/>
  <c r="L2141" i="6"/>
  <c r="P198" i="5"/>
  <c r="L2103" i="6"/>
  <c r="P236" i="5"/>
  <c r="L2094" i="6"/>
  <c r="P245" i="5"/>
  <c r="L2071" i="6"/>
  <c r="P268" i="5"/>
  <c r="L2062" i="6"/>
  <c r="P277" i="5"/>
  <c r="L2056" i="6"/>
  <c r="P283" i="5"/>
  <c r="L2040" i="6"/>
  <c r="P300" i="5"/>
  <c r="L2034" i="6"/>
  <c r="P306" i="5"/>
  <c r="L2031" i="6"/>
  <c r="P309" i="5"/>
  <c r="L2025" i="6"/>
  <c r="P315" i="5"/>
  <c r="L2014" i="6"/>
  <c r="P326" i="5"/>
  <c r="L2002" i="6"/>
  <c r="P338" i="5"/>
  <c r="Q2002" i="6" s="1"/>
  <c r="A2002" i="8" s="1"/>
  <c r="L1999" i="6"/>
  <c r="P341" i="5"/>
  <c r="L1970" i="6"/>
  <c r="P370" i="5"/>
  <c r="Q1970" i="6" s="1"/>
  <c r="A1970" i="8" s="1"/>
  <c r="L1967" i="6"/>
  <c r="P373" i="5"/>
  <c r="L1944" i="6"/>
  <c r="P396" i="5"/>
  <c r="L1938" i="6"/>
  <c r="P402" i="5"/>
  <c r="Q1938" i="6" s="1"/>
  <c r="A1938" i="8" s="1"/>
  <c r="L1935" i="6"/>
  <c r="P405" i="5"/>
  <c r="L1912" i="6"/>
  <c r="P428" i="5"/>
  <c r="L1906" i="6"/>
  <c r="P434" i="5"/>
  <c r="Q1906" i="6" s="1"/>
  <c r="A1906" i="8" s="1"/>
  <c r="L1903" i="6"/>
  <c r="P437" i="5"/>
  <c r="L1880" i="6"/>
  <c r="P460" i="5"/>
  <c r="Q1880" i="6" s="1"/>
  <c r="A1880" i="8" s="1"/>
  <c r="L1871" i="6"/>
  <c r="P469" i="5"/>
  <c r="L1848" i="6"/>
  <c r="P492" i="5"/>
  <c r="Q1848" i="6" s="1"/>
  <c r="A1848" i="8" s="1"/>
  <c r="L1816" i="6"/>
  <c r="P524" i="5"/>
  <c r="Q1816" i="6" s="1"/>
  <c r="A1816" i="8" s="1"/>
  <c r="L1810" i="6"/>
  <c r="P530" i="5"/>
  <c r="L1807" i="6"/>
  <c r="P533" i="5"/>
  <c r="L1784" i="6"/>
  <c r="P556" i="5"/>
  <c r="Q1784" i="6" s="1"/>
  <c r="A1784" i="8" s="1"/>
  <c r="L1778" i="6"/>
  <c r="P562" i="5"/>
  <c r="L1775" i="6"/>
  <c r="P565" i="5"/>
  <c r="L1752" i="6"/>
  <c r="P588" i="5"/>
  <c r="Q1752" i="6" s="1"/>
  <c r="A1752" i="8" s="1"/>
  <c r="L1737" i="6"/>
  <c r="P603" i="5"/>
  <c r="L1720" i="6"/>
  <c r="P620" i="5"/>
  <c r="Q1720" i="6" s="1"/>
  <c r="A1720" i="8" s="1"/>
  <c r="L1705" i="6"/>
  <c r="P635" i="5"/>
  <c r="L1682" i="6"/>
  <c r="P658" i="5"/>
  <c r="Q1682" i="6" s="1"/>
  <c r="A1682" i="8" s="1"/>
  <c r="L1650" i="6"/>
  <c r="P690" i="5"/>
  <c r="Q1650" i="6" s="1"/>
  <c r="A1650" i="8" s="1"/>
  <c r="L1630" i="6"/>
  <c r="P710" i="5"/>
  <c r="L1624" i="6"/>
  <c r="P716" i="5"/>
  <c r="L1618" i="6"/>
  <c r="P722" i="5"/>
  <c r="Q1618" i="6" s="1"/>
  <c r="A1618" i="8" s="1"/>
  <c r="L1565" i="6"/>
  <c r="P776" i="5"/>
  <c r="Q1565" i="6" s="1"/>
  <c r="A1565" i="8" s="1"/>
  <c r="L1502" i="6"/>
  <c r="P839" i="5"/>
  <c r="Q1502" i="6" s="1"/>
  <c r="A1502" i="8" s="1"/>
  <c r="L1437" i="6"/>
  <c r="P904" i="5"/>
  <c r="L1431" i="6"/>
  <c r="P910" i="5"/>
  <c r="L1387" i="6"/>
  <c r="P954" i="5"/>
  <c r="Q1387" i="6" s="1"/>
  <c r="A1387" i="8" s="1"/>
  <c r="L1309" i="6"/>
  <c r="P1032" i="5"/>
  <c r="L1285" i="6"/>
  <c r="P1056" i="5"/>
  <c r="L1134" i="6"/>
  <c r="P1207" i="5"/>
  <c r="L1079" i="6"/>
  <c r="P1262" i="5"/>
  <c r="L886" i="6"/>
  <c r="P1455" i="5"/>
  <c r="L870" i="6"/>
  <c r="P1471" i="5"/>
  <c r="B144" i="8"/>
  <c r="B168" i="8"/>
  <c r="B192" i="8"/>
  <c r="C200" i="8"/>
  <c r="B240" i="8"/>
  <c r="B400" i="8"/>
  <c r="C544" i="8"/>
  <c r="C552" i="8"/>
  <c r="C560" i="8"/>
  <c r="C568" i="8"/>
  <c r="D576" i="8"/>
  <c r="C576" i="8"/>
  <c r="C584" i="8"/>
  <c r="C592" i="8"/>
  <c r="E600" i="8"/>
  <c r="C600" i="8"/>
  <c r="C608" i="8"/>
  <c r="C616" i="8"/>
  <c r="C624" i="8"/>
  <c r="C632" i="8"/>
  <c r="D640" i="8"/>
  <c r="C640" i="8"/>
  <c r="C648" i="8"/>
  <c r="B848" i="8"/>
  <c r="E864" i="8"/>
  <c r="D864" i="8"/>
  <c r="C864" i="8"/>
  <c r="E872" i="8"/>
  <c r="D872" i="8"/>
  <c r="C872" i="8"/>
  <c r="E880" i="8"/>
  <c r="D880" i="8"/>
  <c r="C880" i="8"/>
  <c r="E888" i="8"/>
  <c r="D888" i="8"/>
  <c r="C888" i="8"/>
  <c r="E896" i="8"/>
  <c r="D896" i="8"/>
  <c r="C896" i="8"/>
  <c r="E904" i="8"/>
  <c r="D904" i="8"/>
  <c r="C904" i="8"/>
  <c r="E912" i="8"/>
  <c r="D912" i="8"/>
  <c r="C912" i="8"/>
  <c r="E920" i="8"/>
  <c r="D920" i="8"/>
  <c r="C920" i="8"/>
  <c r="E928" i="8"/>
  <c r="D928" i="8"/>
  <c r="C928" i="8"/>
  <c r="E936" i="8"/>
  <c r="D936" i="8"/>
  <c r="C936" i="8"/>
  <c r="E944" i="8"/>
  <c r="D944" i="8"/>
  <c r="C944" i="8"/>
  <c r="E952" i="8"/>
  <c r="D952" i="8"/>
  <c r="C952" i="8"/>
  <c r="E960" i="8"/>
  <c r="D960" i="8"/>
  <c r="C960" i="8"/>
  <c r="E968" i="8"/>
  <c r="D968" i="8"/>
  <c r="C968" i="8"/>
  <c r="E976" i="8"/>
  <c r="D976" i="8"/>
  <c r="C976" i="8"/>
  <c r="E984" i="8"/>
  <c r="D984" i="8"/>
  <c r="C984" i="8"/>
  <c r="E992" i="8"/>
  <c r="D992" i="8"/>
  <c r="C992" i="8"/>
  <c r="E1000" i="8"/>
  <c r="D1000" i="8"/>
  <c r="C1000" i="8"/>
  <c r="E1008" i="8"/>
  <c r="D1008" i="8"/>
  <c r="C1008" i="8"/>
  <c r="E1016" i="8"/>
  <c r="D1016" i="8"/>
  <c r="C1016" i="8"/>
  <c r="E1024" i="8"/>
  <c r="D1024" i="8"/>
  <c r="C1024" i="8"/>
  <c r="E1032" i="8"/>
  <c r="D1032" i="8"/>
  <c r="C1032" i="8"/>
  <c r="E1040" i="8"/>
  <c r="D1040" i="8"/>
  <c r="C1040" i="8"/>
  <c r="D1136" i="8"/>
  <c r="C1136" i="8"/>
  <c r="C1152" i="8"/>
  <c r="C1160" i="8"/>
  <c r="C1168" i="8"/>
  <c r="C1176" i="8"/>
  <c r="C1184" i="8"/>
  <c r="D1184" i="8"/>
  <c r="C1192" i="8"/>
  <c r="C1200" i="8"/>
  <c r="C1208" i="8"/>
  <c r="E1208" i="8"/>
  <c r="C1216" i="8"/>
  <c r="C1224" i="8"/>
  <c r="B1232" i="8"/>
  <c r="C1288" i="8"/>
  <c r="E1288" i="8"/>
  <c r="D1288" i="8"/>
  <c r="B1304" i="8"/>
  <c r="C1312" i="8"/>
  <c r="E1312" i="8"/>
  <c r="D1312" i="8"/>
  <c r="D1320" i="8"/>
  <c r="C1352" i="8"/>
  <c r="E1352" i="8"/>
  <c r="D1352" i="8"/>
  <c r="C1376" i="8"/>
  <c r="E1376" i="8"/>
  <c r="D1376" i="8"/>
  <c r="C1384" i="8"/>
  <c r="D1384" i="8"/>
  <c r="D1392" i="8"/>
  <c r="E1392" i="8"/>
  <c r="E1400" i="8"/>
  <c r="D1400" i="8"/>
  <c r="B1440" i="8"/>
  <c r="C1552" i="8"/>
  <c r="E1576" i="8"/>
  <c r="C1576" i="8"/>
  <c r="C1608" i="8"/>
  <c r="C1616" i="8"/>
  <c r="C1640" i="8"/>
  <c r="D1672" i="8"/>
  <c r="C1672" i="8"/>
  <c r="D1920" i="8"/>
  <c r="B1928" i="8"/>
  <c r="E1976" i="8"/>
  <c r="D1976" i="8"/>
  <c r="C1976" i="8"/>
  <c r="C1992" i="8"/>
  <c r="D1992" i="8"/>
  <c r="E1992" i="8"/>
  <c r="E2008" i="8"/>
  <c r="D2008" i="8"/>
  <c r="C2008" i="8"/>
  <c r="E2024" i="8"/>
  <c r="D2024" i="8"/>
  <c r="C2024" i="8"/>
  <c r="D2032" i="8"/>
  <c r="C2032" i="8"/>
  <c r="B2072" i="8"/>
  <c r="L1467" i="6"/>
  <c r="P874" i="5"/>
  <c r="Q1467" i="6" s="1"/>
  <c r="A1467" i="8" s="1"/>
  <c r="L1268" i="6"/>
  <c r="P1073" i="5"/>
  <c r="Q1268" i="6" s="1"/>
  <c r="A1268" i="8" s="1"/>
  <c r="L1252" i="6"/>
  <c r="P1089" i="5"/>
  <c r="Q1252" i="6" s="1"/>
  <c r="A1252" i="8" s="1"/>
  <c r="L1236" i="6"/>
  <c r="P1105" i="5"/>
  <c r="Q1236" i="6" s="1"/>
  <c r="A1236" i="8" s="1"/>
  <c r="L1220" i="6"/>
  <c r="P1121" i="5"/>
  <c r="Q1220" i="6" s="1"/>
  <c r="A1220" i="8" s="1"/>
  <c r="L1204" i="6"/>
  <c r="P1137" i="5"/>
  <c r="Q1204" i="6" s="1"/>
  <c r="A1204" i="8" s="1"/>
  <c r="L1188" i="6"/>
  <c r="P1153" i="5"/>
  <c r="Q1188" i="6" s="1"/>
  <c r="A1188" i="8" s="1"/>
  <c r="L1172" i="6"/>
  <c r="P1169" i="5"/>
  <c r="Q1172" i="6" s="1"/>
  <c r="A1172" i="8" s="1"/>
  <c r="L1156" i="6"/>
  <c r="P1185" i="5"/>
  <c r="Q1156" i="6" s="1"/>
  <c r="A1156" i="8" s="1"/>
  <c r="L1140" i="6"/>
  <c r="P1201" i="5"/>
  <c r="Q1140" i="6" s="1"/>
  <c r="A1140" i="8" s="1"/>
  <c r="L1124" i="6"/>
  <c r="P1217" i="5"/>
  <c r="Q1124" i="6" s="1"/>
  <c r="A1124" i="8" s="1"/>
  <c r="L1108" i="6"/>
  <c r="P1233" i="5"/>
  <c r="L1092" i="6"/>
  <c r="P1249" i="5"/>
  <c r="L1065" i="6"/>
  <c r="P1276" i="5"/>
  <c r="Q1065" i="6" s="1"/>
  <c r="A1065" i="8" s="1"/>
  <c r="L1044" i="6"/>
  <c r="P1297" i="5"/>
  <c r="Q1044" i="6" s="1"/>
  <c r="A1044" i="8" s="1"/>
  <c r="L1033" i="6"/>
  <c r="P1308" i="5"/>
  <c r="L1012" i="6"/>
  <c r="P1329" i="5"/>
  <c r="Q1012" i="6" s="1"/>
  <c r="A1012" i="8" s="1"/>
  <c r="L1001" i="6"/>
  <c r="P1340" i="5"/>
  <c r="L980" i="6"/>
  <c r="P1361" i="5"/>
  <c r="Q980" i="6" s="1"/>
  <c r="A980" i="8" s="1"/>
  <c r="L969" i="6"/>
  <c r="P1372" i="5"/>
  <c r="L955" i="6"/>
  <c r="P1386" i="5"/>
  <c r="Q955" i="6" s="1"/>
  <c r="A955" i="8" s="1"/>
  <c r="L948" i="6"/>
  <c r="P1393" i="5"/>
  <c r="Q948" i="6" s="1"/>
  <c r="A948" i="8" s="1"/>
  <c r="L937" i="6"/>
  <c r="P1404" i="5"/>
  <c r="Q937" i="6" s="1"/>
  <c r="A937" i="8" s="1"/>
  <c r="L923" i="6"/>
  <c r="P1418" i="5"/>
  <c r="Q923" i="6" s="1"/>
  <c r="A923" i="8" s="1"/>
  <c r="L915" i="6"/>
  <c r="P1426" i="5"/>
  <c r="Q915" i="6" s="1"/>
  <c r="A915" i="8" s="1"/>
  <c r="L851" i="6"/>
  <c r="P1490" i="5"/>
  <c r="Q851" i="6" s="1"/>
  <c r="A851" i="8" s="1"/>
  <c r="L843" i="6"/>
  <c r="P1498" i="5"/>
  <c r="Q843" i="6" s="1"/>
  <c r="A843" i="8" s="1"/>
  <c r="L835" i="6"/>
  <c r="P1506" i="5"/>
  <c r="Q835" i="6" s="1"/>
  <c r="A835" i="8" s="1"/>
  <c r="L827" i="6"/>
  <c r="P1514" i="5"/>
  <c r="Q827" i="6" s="1"/>
  <c r="A827" i="8" s="1"/>
  <c r="L790" i="6"/>
  <c r="P1551" i="5"/>
  <c r="Q790" i="6" s="1"/>
  <c r="A790" i="8" s="1"/>
  <c r="L780" i="6"/>
  <c r="P1561" i="5"/>
  <c r="Q780" i="6" s="1"/>
  <c r="A780" i="8" s="1"/>
  <c r="L771" i="6"/>
  <c r="P1570" i="5"/>
  <c r="L758" i="6"/>
  <c r="P1583" i="5"/>
  <c r="Q758" i="6" s="1"/>
  <c r="A758" i="8" s="1"/>
  <c r="L748" i="6"/>
  <c r="P1593" i="5"/>
  <c r="L724" i="6"/>
  <c r="P1617" i="5"/>
  <c r="Q724" i="6" s="1"/>
  <c r="A724" i="8" s="1"/>
  <c r="L708" i="6"/>
  <c r="P1633" i="5"/>
  <c r="Q708" i="6" s="1"/>
  <c r="A708" i="8" s="1"/>
  <c r="L692" i="6"/>
  <c r="P1649" i="5"/>
  <c r="L676" i="6"/>
  <c r="P1665" i="5"/>
  <c r="L660" i="6"/>
  <c r="P1681" i="5"/>
  <c r="Q660" i="6" s="1"/>
  <c r="A660" i="8" s="1"/>
  <c r="L644" i="6"/>
  <c r="P1697" i="5"/>
  <c r="L628" i="6"/>
  <c r="P1713" i="5"/>
  <c r="L612" i="6"/>
  <c r="P1729" i="5"/>
  <c r="L596" i="6"/>
  <c r="P1745" i="5"/>
  <c r="Q596" i="6" s="1"/>
  <c r="A596" i="8" s="1"/>
  <c r="L580" i="6"/>
  <c r="P1761" i="5"/>
  <c r="L564" i="6"/>
  <c r="P1777" i="5"/>
  <c r="L548" i="6"/>
  <c r="P1793" i="5"/>
  <c r="L532" i="6"/>
  <c r="P1809" i="5"/>
  <c r="Q532" i="6" s="1"/>
  <c r="A532" i="8" s="1"/>
  <c r="L516" i="6"/>
  <c r="P1825" i="5"/>
  <c r="L500" i="6"/>
  <c r="P1841" i="5"/>
  <c r="L484" i="6"/>
  <c r="P1857" i="5"/>
  <c r="L469" i="6"/>
  <c r="P1873" i="5"/>
  <c r="L447" i="6"/>
  <c r="P1895" i="5"/>
  <c r="Q447" i="6" s="1"/>
  <c r="A447" i="8" s="1"/>
  <c r="L412" i="6"/>
  <c r="P1930" i="5"/>
  <c r="L383" i="6"/>
  <c r="P1959" i="5"/>
  <c r="Q383" i="6" s="1"/>
  <c r="A383" i="8" s="1"/>
  <c r="L344" i="6"/>
  <c r="P1998" i="5"/>
  <c r="Q344" i="6" s="1"/>
  <c r="A344" i="8" s="1"/>
  <c r="L322" i="6"/>
  <c r="P2020" i="5"/>
  <c r="L307" i="6"/>
  <c r="P2035" i="5"/>
  <c r="Q307" i="6" s="1"/>
  <c r="A307" i="8" s="1"/>
  <c r="P2043" i="5"/>
  <c r="Q299" i="6" s="1"/>
  <c r="A299" i="8" s="1"/>
  <c r="L299" i="6"/>
  <c r="L287" i="6"/>
  <c r="P2055" i="5"/>
  <c r="Q287" i="6" s="1"/>
  <c r="A287" i="8" s="1"/>
  <c r="L271" i="6"/>
  <c r="P2071" i="5"/>
  <c r="Q271" i="6" s="1"/>
  <c r="A271" i="8" s="1"/>
  <c r="P2091" i="5"/>
  <c r="Q251" i="6" s="1"/>
  <c r="A251" i="8" s="1"/>
  <c r="L251" i="6"/>
  <c r="L208" i="6"/>
  <c r="P2136" i="5"/>
  <c r="L126" i="6"/>
  <c r="P2220" i="5"/>
  <c r="Q126" i="6" s="1"/>
  <c r="A126" i="8" s="1"/>
  <c r="L118" i="6"/>
  <c r="P2228" i="5"/>
  <c r="L106" i="6"/>
  <c r="P2240" i="5"/>
  <c r="Q106" i="6" s="1"/>
  <c r="A106" i="8" s="1"/>
  <c r="L98" i="6"/>
  <c r="P2248" i="5"/>
  <c r="Q98" i="6" s="1"/>
  <c r="A98" i="8" s="1"/>
  <c r="L81" i="6"/>
  <c r="P2265" i="5"/>
  <c r="Q81" i="6" s="1"/>
  <c r="A81" i="8" s="1"/>
  <c r="L9" i="6"/>
  <c r="P2337" i="5"/>
  <c r="K4" i="6"/>
  <c r="C4" i="6"/>
  <c r="I4" i="6"/>
  <c r="Q4" i="6"/>
  <c r="A4" i="8" s="1"/>
  <c r="H4" i="6"/>
  <c r="P4" i="6"/>
  <c r="I43" i="7" s="1"/>
  <c r="G4" i="6"/>
  <c r="O4" i="6"/>
  <c r="F4" i="6"/>
  <c r="N4" i="6"/>
  <c r="E4" i="6"/>
  <c r="M4" i="6"/>
  <c r="D4" i="6"/>
  <c r="L4" i="6"/>
  <c r="B4" i="6"/>
  <c r="I49" i="6"/>
  <c r="L61" i="6"/>
  <c r="I63" i="6"/>
  <c r="L70" i="6"/>
  <c r="I87" i="6"/>
  <c r="K92" i="6"/>
  <c r="C92" i="6"/>
  <c r="I92" i="6"/>
  <c r="Q92" i="6"/>
  <c r="A92" i="8" s="1"/>
  <c r="H92" i="6"/>
  <c r="P92" i="6"/>
  <c r="G92" i="6"/>
  <c r="O92" i="6"/>
  <c r="F92" i="6"/>
  <c r="N92" i="6"/>
  <c r="E92" i="6"/>
  <c r="M92" i="6"/>
  <c r="D92" i="6"/>
  <c r="L92" i="6"/>
  <c r="B92" i="6"/>
  <c r="L94" i="6"/>
  <c r="L111" i="6"/>
  <c r="K125" i="6"/>
  <c r="K157" i="6"/>
  <c r="K165" i="6"/>
  <c r="K173" i="6"/>
  <c r="K178" i="6"/>
  <c r="L180" i="6"/>
  <c r="L185" i="6"/>
  <c r="B111" i="8"/>
  <c r="B151" i="8"/>
  <c r="B175" i="8"/>
  <c r="B183" i="8"/>
  <c r="B191" i="8"/>
  <c r="B199" i="8"/>
  <c r="B207" i="8"/>
  <c r="B487" i="8"/>
  <c r="B687" i="8"/>
  <c r="B1127" i="8"/>
  <c r="B1151" i="8"/>
  <c r="B1159" i="8"/>
  <c r="B1167" i="8"/>
  <c r="B1175" i="8"/>
  <c r="B1183" i="8"/>
  <c r="B1279" i="8"/>
  <c r="B1287" i="8"/>
  <c r="B1327" i="8"/>
  <c r="B1351" i="8"/>
  <c r="B1359" i="8"/>
  <c r="B1383" i="8"/>
  <c r="B1559" i="8"/>
  <c r="B1567" i="8"/>
  <c r="B1575" i="8"/>
  <c r="B1591" i="8"/>
  <c r="B1599" i="8"/>
  <c r="B1631" i="8"/>
  <c r="B1655" i="8"/>
  <c r="B1703" i="8"/>
  <c r="B1719" i="8"/>
  <c r="B1823" i="8"/>
  <c r="B1831" i="8"/>
  <c r="B1839" i="8"/>
  <c r="B1879" i="8"/>
  <c r="B1903" i="8"/>
  <c r="B1911" i="8"/>
  <c r="B1919" i="8"/>
  <c r="B1927" i="8"/>
  <c r="B1935" i="8"/>
  <c r="B1943" i="8"/>
  <c r="B1951" i="8"/>
  <c r="B1959" i="8"/>
  <c r="B1967" i="8"/>
  <c r="B1975" i="8"/>
  <c r="B1983" i="8"/>
  <c r="B1991" i="8"/>
  <c r="B1999" i="8"/>
  <c r="B2007" i="8"/>
  <c r="B2015" i="8"/>
  <c r="B2023" i="8"/>
  <c r="B2031" i="8"/>
  <c r="B2039" i="8"/>
  <c r="B2047" i="8"/>
  <c r="B2055" i="8"/>
  <c r="B2063" i="8"/>
  <c r="B2071" i="8"/>
  <c r="B2079" i="8"/>
  <c r="B2087" i="8"/>
  <c r="B2095" i="8"/>
  <c r="B2103" i="8"/>
  <c r="B2111" i="8"/>
  <c r="B2119" i="8"/>
  <c r="B2151" i="8"/>
  <c r="B2167" i="8"/>
  <c r="P57" i="5"/>
  <c r="P65" i="5"/>
  <c r="P73" i="5"/>
  <c r="P81" i="5"/>
  <c r="P89" i="5"/>
  <c r="P97" i="5"/>
  <c r="P105" i="5"/>
  <c r="P113" i="5"/>
  <c r="P137" i="5"/>
  <c r="P145" i="5"/>
  <c r="P161" i="5"/>
  <c r="P225" i="5"/>
  <c r="P233" i="5"/>
  <c r="Q2106" i="6" s="1"/>
  <c r="A2106" i="8" s="1"/>
  <c r="P241" i="5"/>
  <c r="P249" i="5"/>
  <c r="P257" i="5"/>
  <c r="P265" i="5"/>
  <c r="P273" i="5"/>
  <c r="P281" i="5"/>
  <c r="P289" i="5"/>
  <c r="P329" i="5"/>
  <c r="Q2011" i="6" s="1"/>
  <c r="A2011" i="8" s="1"/>
  <c r="P361" i="5"/>
  <c r="Q1979" i="6" s="1"/>
  <c r="A1979" i="8" s="1"/>
  <c r="P417" i="5"/>
  <c r="P521" i="5"/>
  <c r="Q1819" i="6" s="1"/>
  <c r="A1819" i="8" s="1"/>
  <c r="P529" i="5"/>
  <c r="Q1811" i="6" s="1"/>
  <c r="A1811" i="8" s="1"/>
  <c r="P545" i="5"/>
  <c r="Q1795" i="6" s="1"/>
  <c r="A1795" i="8" s="1"/>
  <c r="P553" i="5"/>
  <c r="P561" i="5"/>
  <c r="Q1779" i="6" s="1"/>
  <c r="A1779" i="8" s="1"/>
  <c r="P585" i="5"/>
  <c r="Q1755" i="6" s="1"/>
  <c r="A1755" i="8" s="1"/>
  <c r="P625" i="5"/>
  <c r="P641" i="5"/>
  <c r="P649" i="5"/>
  <c r="P657" i="5"/>
  <c r="P737" i="5"/>
  <c r="P745" i="5"/>
  <c r="O761" i="5"/>
  <c r="P765" i="5"/>
  <c r="Q1576" i="6" s="1"/>
  <c r="A1576" i="8" s="1"/>
  <c r="P771" i="5"/>
  <c r="Q1570" i="6" s="1"/>
  <c r="A1570" i="8" s="1"/>
  <c r="O793" i="5"/>
  <c r="P803" i="5"/>
  <c r="P823" i="5"/>
  <c r="Q1518" i="6" s="1"/>
  <c r="A1518" i="8" s="1"/>
  <c r="O825" i="5"/>
  <c r="P825" i="5" s="1"/>
  <c r="P855" i="5"/>
  <c r="Q1486" i="6" s="1"/>
  <c r="A1486" i="8" s="1"/>
  <c r="O857" i="5"/>
  <c r="P857" i="5" s="1"/>
  <c r="P887" i="5"/>
  <c r="Q1454" i="6" s="1"/>
  <c r="A1454" i="8" s="1"/>
  <c r="O889" i="5"/>
  <c r="P889" i="5" s="1"/>
  <c r="P919" i="5"/>
  <c r="Q1422" i="6" s="1"/>
  <c r="A1422" i="8" s="1"/>
  <c r="O921" i="5"/>
  <c r="P921" i="5" s="1"/>
  <c r="P951" i="5"/>
  <c r="Q1390" i="6" s="1"/>
  <c r="A1390" i="8" s="1"/>
  <c r="O953" i="5"/>
  <c r="P953" i="5" s="1"/>
  <c r="O985" i="5"/>
  <c r="P985" i="5" s="1"/>
  <c r="Q1356" i="6" s="1"/>
  <c r="A1356" i="8" s="1"/>
  <c r="O1017" i="5"/>
  <c r="P1017" i="5" s="1"/>
  <c r="O1049" i="5"/>
  <c r="P1049" i="5" s="1"/>
  <c r="Q1292" i="6" s="1"/>
  <c r="A1292" i="8" s="1"/>
  <c r="P1071" i="5"/>
  <c r="Q1270" i="6" s="1"/>
  <c r="A1270" i="8" s="1"/>
  <c r="P1119" i="5"/>
  <c r="P1199" i="5"/>
  <c r="Q1142" i="6" s="1"/>
  <c r="A1142" i="8" s="1"/>
  <c r="P1215" i="5"/>
  <c r="Q1126" i="6" s="1"/>
  <c r="A1126" i="8" s="1"/>
  <c r="P1263" i="5"/>
  <c r="Q1078" i="6" s="1"/>
  <c r="A1078" i="8" s="1"/>
  <c r="P1272" i="5"/>
  <c r="P1285" i="5"/>
  <c r="Q1056" i="6" s="1"/>
  <c r="A1056" i="8" s="1"/>
  <c r="P1317" i="5"/>
  <c r="Q1024" i="6" s="1"/>
  <c r="A1024" i="8" s="1"/>
  <c r="P1349" i="5"/>
  <c r="P1381" i="5"/>
  <c r="P1413" i="5"/>
  <c r="O1568" i="5"/>
  <c r="O1600" i="5"/>
  <c r="L452" i="6"/>
  <c r="P1890" i="5"/>
  <c r="L423" i="6"/>
  <c r="P1919" i="5"/>
  <c r="Q423" i="6" s="1"/>
  <c r="A423" i="8" s="1"/>
  <c r="L388" i="6"/>
  <c r="P1954" i="5"/>
  <c r="L352" i="6"/>
  <c r="P1990" i="5"/>
  <c r="L312" i="6"/>
  <c r="P2030" i="5"/>
  <c r="L290" i="6"/>
  <c r="P2052" i="5"/>
  <c r="Q290" i="6" s="1"/>
  <c r="A290" i="8" s="1"/>
  <c r="L275" i="6"/>
  <c r="P2067" i="5"/>
  <c r="Q275" i="6" s="1"/>
  <c r="A275" i="8" s="1"/>
  <c r="L267" i="6"/>
  <c r="P2075" i="5"/>
  <c r="Q267" i="6" s="1"/>
  <c r="A267" i="8" s="1"/>
  <c r="L240" i="6"/>
  <c r="P2103" i="5"/>
  <c r="Q240" i="6" s="1"/>
  <c r="A240" i="8" s="1"/>
  <c r="L230" i="6"/>
  <c r="P2113" i="5"/>
  <c r="P2123" i="5"/>
  <c r="L220" i="6"/>
  <c r="L74" i="6"/>
  <c r="P2272" i="5"/>
  <c r="Q74" i="6" s="1"/>
  <c r="A74" i="8" s="1"/>
  <c r="L66" i="6"/>
  <c r="P2280" i="5"/>
  <c r="Q66" i="6" s="1"/>
  <c r="A66" i="8" s="1"/>
  <c r="L49" i="6"/>
  <c r="P2297" i="5"/>
  <c r="J4" i="6"/>
  <c r="B4" i="8" s="1"/>
  <c r="Q8" i="6"/>
  <c r="A8" i="8" s="1"/>
  <c r="I25" i="6"/>
  <c r="I42" i="6"/>
  <c r="I47" i="6"/>
  <c r="I58" i="6"/>
  <c r="N69" i="6"/>
  <c r="J92" i="6"/>
  <c r="I98" i="6"/>
  <c r="K108" i="6"/>
  <c r="C108" i="6"/>
  <c r="P108" i="6"/>
  <c r="H108" i="6"/>
  <c r="J108" i="6"/>
  <c r="B108" i="8" s="1"/>
  <c r="I108" i="6"/>
  <c r="G108" i="6"/>
  <c r="Q108" i="6"/>
  <c r="A108" i="8" s="1"/>
  <c r="F108" i="6"/>
  <c r="O108" i="6"/>
  <c r="E108" i="6"/>
  <c r="N108" i="6"/>
  <c r="D108" i="6"/>
  <c r="M108" i="6"/>
  <c r="B108" i="6"/>
  <c r="J112" i="6"/>
  <c r="K130" i="6"/>
  <c r="K132" i="6"/>
  <c r="C132" i="6"/>
  <c r="P132" i="6"/>
  <c r="H132" i="6"/>
  <c r="J132" i="6"/>
  <c r="I132" i="6"/>
  <c r="G132" i="6"/>
  <c r="Q132" i="6"/>
  <c r="A132" i="8" s="1"/>
  <c r="F132" i="6"/>
  <c r="O132" i="6"/>
  <c r="E132" i="6"/>
  <c r="N132" i="6"/>
  <c r="D132" i="6"/>
  <c r="M132" i="6"/>
  <c r="B132" i="6"/>
  <c r="I136" i="6"/>
  <c r="K181" i="6"/>
  <c r="B6" i="8"/>
  <c r="B14" i="8"/>
  <c r="B22" i="8"/>
  <c r="B30" i="8"/>
  <c r="B38" i="8"/>
  <c r="B46" i="8"/>
  <c r="B54" i="8"/>
  <c r="B62" i="8"/>
  <c r="B70" i="8"/>
  <c r="B78" i="8"/>
  <c r="B86" i="8"/>
  <c r="B94" i="8"/>
  <c r="B102" i="8"/>
  <c r="B110" i="8"/>
  <c r="B118" i="8"/>
  <c r="B126" i="8"/>
  <c r="B134" i="8"/>
  <c r="B142" i="8"/>
  <c r="B150" i="8"/>
  <c r="B158" i="8"/>
  <c r="B166" i="8"/>
  <c r="B174" i="8"/>
  <c r="B182" i="8"/>
  <c r="B190" i="8"/>
  <c r="B198" i="8"/>
  <c r="B206" i="8"/>
  <c r="B294" i="8"/>
  <c r="B334" i="8"/>
  <c r="B382" i="8"/>
  <c r="B390" i="8"/>
  <c r="B854" i="8"/>
  <c r="B950" i="8"/>
  <c r="B1014" i="8"/>
  <c r="B1054" i="8"/>
  <c r="B1070" i="8"/>
  <c r="B1078" i="8"/>
  <c r="B1174" i="8"/>
  <c r="B1246" i="8"/>
  <c r="B1302" i="8"/>
  <c r="B1326" i="8"/>
  <c r="B1366" i="8"/>
  <c r="B1654" i="8"/>
  <c r="B1758" i="8"/>
  <c r="B1822" i="8"/>
  <c r="B1830" i="8"/>
  <c r="B1838" i="8"/>
  <c r="B1854" i="8"/>
  <c r="B1878" i="8"/>
  <c r="E2126" i="8"/>
  <c r="C2126" i="8"/>
  <c r="E2142" i="8"/>
  <c r="C2142" i="8"/>
  <c r="E2158" i="8"/>
  <c r="D2158" i="8"/>
  <c r="C2158" i="8"/>
  <c r="E2334" i="8"/>
  <c r="D2334" i="8"/>
  <c r="C2334" i="8"/>
  <c r="L1475" i="6"/>
  <c r="P866" i="5"/>
  <c r="Q1475" i="6" s="1"/>
  <c r="A1475" i="8" s="1"/>
  <c r="L1379" i="6"/>
  <c r="P962" i="5"/>
  <c r="Q1379" i="6" s="1"/>
  <c r="A1379" i="8" s="1"/>
  <c r="J1054" i="5"/>
  <c r="O1054" i="5" s="1"/>
  <c r="P1054" i="5" s="1"/>
  <c r="Q1287" i="6" s="1"/>
  <c r="A1287" i="8" s="1"/>
  <c r="L1283" i="6"/>
  <c r="P1058" i="5"/>
  <c r="Q1283" i="6" s="1"/>
  <c r="A1283" i="8" s="1"/>
  <c r="L1068" i="6"/>
  <c r="P1273" i="5"/>
  <c r="Q1068" i="6" s="1"/>
  <c r="A1068" i="8" s="1"/>
  <c r="L1057" i="6"/>
  <c r="P1284" i="5"/>
  <c r="Q1057" i="6" s="1"/>
  <c r="A1057" i="8" s="1"/>
  <c r="L1043" i="6"/>
  <c r="P1298" i="5"/>
  <c r="Q1043" i="6" s="1"/>
  <c r="A1043" i="8" s="1"/>
  <c r="L1036" i="6"/>
  <c r="P1305" i="5"/>
  <c r="Q1036" i="6" s="1"/>
  <c r="A1036" i="8" s="1"/>
  <c r="L1025" i="6"/>
  <c r="P1316" i="5"/>
  <c r="L1004" i="6"/>
  <c r="P1337" i="5"/>
  <c r="Q1004" i="6" s="1"/>
  <c r="A1004" i="8" s="1"/>
  <c r="L993" i="6"/>
  <c r="P1348" i="5"/>
  <c r="L972" i="6"/>
  <c r="P1369" i="5"/>
  <c r="Q972" i="6" s="1"/>
  <c r="A972" i="8" s="1"/>
  <c r="L961" i="6"/>
  <c r="P1380" i="5"/>
  <c r="L947" i="6"/>
  <c r="P1394" i="5"/>
  <c r="Q947" i="6" s="1"/>
  <c r="A947" i="8" s="1"/>
  <c r="L940" i="6"/>
  <c r="P1401" i="5"/>
  <c r="Q940" i="6" s="1"/>
  <c r="A940" i="8" s="1"/>
  <c r="L929" i="6"/>
  <c r="P1412" i="5"/>
  <c r="L788" i="6"/>
  <c r="P1553" i="5"/>
  <c r="L779" i="6"/>
  <c r="P1562" i="5"/>
  <c r="L766" i="6"/>
  <c r="P1575" i="5"/>
  <c r="Q766" i="6" s="1"/>
  <c r="A766" i="8" s="1"/>
  <c r="L756" i="6"/>
  <c r="P1585" i="5"/>
  <c r="L747" i="6"/>
  <c r="P1594" i="5"/>
  <c r="L734" i="6"/>
  <c r="P1607" i="5"/>
  <c r="Q734" i="6" s="1"/>
  <c r="A734" i="8" s="1"/>
  <c r="L718" i="6"/>
  <c r="P1623" i="5"/>
  <c r="Q718" i="6" s="1"/>
  <c r="A718" i="8" s="1"/>
  <c r="L707" i="6"/>
  <c r="P1634" i="5"/>
  <c r="L691" i="6"/>
  <c r="P1650" i="5"/>
  <c r="L675" i="6"/>
  <c r="P1666" i="5"/>
  <c r="L659" i="6"/>
  <c r="P1682" i="5"/>
  <c r="L643" i="6"/>
  <c r="P1698" i="5"/>
  <c r="L627" i="6"/>
  <c r="P1714" i="5"/>
  <c r="L611" i="6"/>
  <c r="P1730" i="5"/>
  <c r="L595" i="6"/>
  <c r="P1746" i="5"/>
  <c r="L579" i="6"/>
  <c r="P1762" i="5"/>
  <c r="L563" i="6"/>
  <c r="P1778" i="5"/>
  <c r="L547" i="6"/>
  <c r="P1794" i="5"/>
  <c r="L531" i="6"/>
  <c r="P1810" i="5"/>
  <c r="Q531" i="6" s="1"/>
  <c r="A531" i="8" s="1"/>
  <c r="L515" i="6"/>
  <c r="P1826" i="5"/>
  <c r="Q515" i="6" s="1"/>
  <c r="A515" i="8" s="1"/>
  <c r="L499" i="6"/>
  <c r="P1842" i="5"/>
  <c r="Q499" i="6" s="1"/>
  <c r="A499" i="8" s="1"/>
  <c r="L483" i="6"/>
  <c r="P1858" i="5"/>
  <c r="L468" i="6"/>
  <c r="P1874" i="5"/>
  <c r="L428" i="6"/>
  <c r="P1914" i="5"/>
  <c r="L399" i="6"/>
  <c r="P1943" i="5"/>
  <c r="Q399" i="6" s="1"/>
  <c r="A399" i="8" s="1"/>
  <c r="L368" i="6"/>
  <c r="P1974" i="5"/>
  <c r="L364" i="6"/>
  <c r="P1978" i="5"/>
  <c r="L320" i="6"/>
  <c r="P2022" i="5"/>
  <c r="Q320" i="6" s="1"/>
  <c r="A320" i="8" s="1"/>
  <c r="L306" i="6"/>
  <c r="P2036" i="5"/>
  <c r="Q306" i="6" s="1"/>
  <c r="A306" i="8" s="1"/>
  <c r="P2099" i="5"/>
  <c r="Q243" i="6" s="1"/>
  <c r="A243" i="8" s="1"/>
  <c r="L243" i="6"/>
  <c r="L236" i="6"/>
  <c r="P2107" i="5"/>
  <c r="L224" i="6"/>
  <c r="P2119" i="5"/>
  <c r="Q224" i="6" s="1"/>
  <c r="A224" i="8" s="1"/>
  <c r="L209" i="6"/>
  <c r="P2135" i="5"/>
  <c r="Q209" i="6" s="1"/>
  <c r="A209" i="8" s="1"/>
  <c r="L199" i="6"/>
  <c r="P2145" i="5"/>
  <c r="L42" i="6"/>
  <c r="P2304" i="5"/>
  <c r="Q42" i="6" s="1"/>
  <c r="A42" i="8" s="1"/>
  <c r="L34" i="6"/>
  <c r="P2312" i="5"/>
  <c r="Q34" i="6" s="1"/>
  <c r="A34" i="8" s="1"/>
  <c r="L17" i="6"/>
  <c r="P2329" i="5"/>
  <c r="L6" i="6"/>
  <c r="K12" i="6"/>
  <c r="B12" i="8" s="1"/>
  <c r="C12" i="6"/>
  <c r="I12" i="6"/>
  <c r="Q12" i="6"/>
  <c r="A12" i="8" s="1"/>
  <c r="H12" i="6"/>
  <c r="P12" i="6"/>
  <c r="G12" i="6"/>
  <c r="O12" i="6"/>
  <c r="F12" i="6"/>
  <c r="N12" i="6"/>
  <c r="E12" i="6"/>
  <c r="M12" i="6"/>
  <c r="D12" i="6"/>
  <c r="L12" i="6"/>
  <c r="B12" i="6"/>
  <c r="I18" i="6"/>
  <c r="C9" i="7" s="1"/>
  <c r="I23" i="6"/>
  <c r="K28" i="6"/>
  <c r="B28" i="8" s="1"/>
  <c r="C28" i="6"/>
  <c r="I28" i="6"/>
  <c r="Q28" i="6"/>
  <c r="A28" i="8" s="1"/>
  <c r="H28" i="6"/>
  <c r="P28" i="6"/>
  <c r="G28" i="6"/>
  <c r="O28" i="6"/>
  <c r="F28" i="6"/>
  <c r="N28" i="6"/>
  <c r="E28" i="6"/>
  <c r="M28" i="6"/>
  <c r="D28" i="6"/>
  <c r="L28" i="6"/>
  <c r="B28" i="6"/>
  <c r="K52" i="6"/>
  <c r="B52" i="8" s="1"/>
  <c r="C52" i="6"/>
  <c r="I52" i="6"/>
  <c r="Q52" i="6"/>
  <c r="A52" i="8" s="1"/>
  <c r="H52" i="6"/>
  <c r="P52" i="6"/>
  <c r="G52" i="6"/>
  <c r="O52" i="6"/>
  <c r="F52" i="6"/>
  <c r="N52" i="6"/>
  <c r="E52" i="6"/>
  <c r="M52" i="6"/>
  <c r="D52" i="6"/>
  <c r="L52" i="6"/>
  <c r="B52" i="6"/>
  <c r="L54" i="6"/>
  <c r="I82" i="6"/>
  <c r="L85" i="6"/>
  <c r="Q93" i="6"/>
  <c r="A93" i="8" s="1"/>
  <c r="L108" i="6"/>
  <c r="L119" i="6"/>
  <c r="L132" i="6"/>
  <c r="G175" i="6"/>
  <c r="J193" i="6"/>
  <c r="B325" i="8"/>
  <c r="B389" i="8"/>
  <c r="E461" i="8"/>
  <c r="D461" i="8"/>
  <c r="C461" i="8"/>
  <c r="E469" i="8"/>
  <c r="D469" i="8"/>
  <c r="C469" i="8"/>
  <c r="E477" i="8"/>
  <c r="D477" i="8"/>
  <c r="C477" i="8"/>
  <c r="E485" i="8"/>
  <c r="D485" i="8"/>
  <c r="C485" i="8"/>
  <c r="E493" i="8"/>
  <c r="D493" i="8"/>
  <c r="C493" i="8"/>
  <c r="E501" i="8"/>
  <c r="D501" i="8"/>
  <c r="C501" i="8"/>
  <c r="E509" i="8"/>
  <c r="D509" i="8"/>
  <c r="C509" i="8"/>
  <c r="E517" i="8"/>
  <c r="D517" i="8"/>
  <c r="C517" i="8"/>
  <c r="E525" i="8"/>
  <c r="D525" i="8"/>
  <c r="C525" i="8"/>
  <c r="E533" i="8"/>
  <c r="D533" i="8"/>
  <c r="C533" i="8"/>
  <c r="E541" i="8"/>
  <c r="D541" i="8"/>
  <c r="C541" i="8"/>
  <c r="E549" i="8"/>
  <c r="D549" i="8"/>
  <c r="C549" i="8"/>
  <c r="E557" i="8"/>
  <c r="D557" i="8"/>
  <c r="C557" i="8"/>
  <c r="E565" i="8"/>
  <c r="D565" i="8"/>
  <c r="C565" i="8"/>
  <c r="E573" i="8"/>
  <c r="D573" i="8"/>
  <c r="C573" i="8"/>
  <c r="E581" i="8"/>
  <c r="D581" i="8"/>
  <c r="C581" i="8"/>
  <c r="E589" i="8"/>
  <c r="D589" i="8"/>
  <c r="C589" i="8"/>
  <c r="E597" i="8"/>
  <c r="D597" i="8"/>
  <c r="C597" i="8"/>
  <c r="E605" i="8"/>
  <c r="D605" i="8"/>
  <c r="C605" i="8"/>
  <c r="E613" i="8"/>
  <c r="D613" i="8"/>
  <c r="C613" i="8"/>
  <c r="E621" i="8"/>
  <c r="D621" i="8"/>
  <c r="C621" i="8"/>
  <c r="E629" i="8"/>
  <c r="D629" i="8"/>
  <c r="C629" i="8"/>
  <c r="E637" i="8"/>
  <c r="D637" i="8"/>
  <c r="C637" i="8"/>
  <c r="E645" i="8"/>
  <c r="D645" i="8"/>
  <c r="C645" i="8"/>
  <c r="E653" i="8"/>
  <c r="D653" i="8"/>
  <c r="C653" i="8"/>
  <c r="E661" i="8"/>
  <c r="D661" i="8"/>
  <c r="C661" i="8"/>
  <c r="E669" i="8"/>
  <c r="D669" i="8"/>
  <c r="C669" i="8"/>
  <c r="E677" i="8"/>
  <c r="D677" i="8"/>
  <c r="C677" i="8"/>
  <c r="E685" i="8"/>
  <c r="D685" i="8"/>
  <c r="C685" i="8"/>
  <c r="E693" i="8"/>
  <c r="D693" i="8"/>
  <c r="C693" i="8"/>
  <c r="E701" i="8"/>
  <c r="D701" i="8"/>
  <c r="C701" i="8"/>
  <c r="B837" i="8"/>
  <c r="C877" i="8"/>
  <c r="C941" i="8"/>
  <c r="E1045" i="8"/>
  <c r="D1045" i="8"/>
  <c r="C1045" i="8"/>
  <c r="E1053" i="8"/>
  <c r="D1053" i="8"/>
  <c r="C1053" i="8"/>
  <c r="E1061" i="8"/>
  <c r="D1061" i="8"/>
  <c r="C1061" i="8"/>
  <c r="E1069" i="8"/>
  <c r="D1069" i="8"/>
  <c r="C1069" i="8"/>
  <c r="E1077" i="8"/>
  <c r="D1077" i="8"/>
  <c r="C1077" i="8"/>
  <c r="E1085" i="8"/>
  <c r="D1085" i="8"/>
  <c r="C1085" i="8"/>
  <c r="E1093" i="8"/>
  <c r="D1093" i="8"/>
  <c r="C1093" i="8"/>
  <c r="E1101" i="8"/>
  <c r="D1101" i="8"/>
  <c r="C1101" i="8"/>
  <c r="E1109" i="8"/>
  <c r="D1109" i="8"/>
  <c r="C1109" i="8"/>
  <c r="E1117" i="8"/>
  <c r="D1117" i="8"/>
  <c r="C1117" i="8"/>
  <c r="E1125" i="8"/>
  <c r="D1125" i="8"/>
  <c r="C1125" i="8"/>
  <c r="E1133" i="8"/>
  <c r="D1133" i="8"/>
  <c r="C1133" i="8"/>
  <c r="E1141" i="8"/>
  <c r="D1141" i="8"/>
  <c r="C1141" i="8"/>
  <c r="D1149" i="8"/>
  <c r="C1149" i="8"/>
  <c r="E1149" i="8"/>
  <c r="E1157" i="8"/>
  <c r="D1157" i="8"/>
  <c r="C1157" i="8"/>
  <c r="C1165" i="8"/>
  <c r="E1165" i="8"/>
  <c r="D1165" i="8"/>
  <c r="E1173" i="8"/>
  <c r="D1173" i="8"/>
  <c r="C1173" i="8"/>
  <c r="E1181" i="8"/>
  <c r="D1181" i="8"/>
  <c r="C1181" i="8"/>
  <c r="E1189" i="8"/>
  <c r="D1189" i="8"/>
  <c r="C1189" i="8"/>
  <c r="E1197" i="8"/>
  <c r="D1197" i="8"/>
  <c r="C1197" i="8"/>
  <c r="E1205" i="8"/>
  <c r="D1205" i="8"/>
  <c r="C1205" i="8"/>
  <c r="E1213" i="8"/>
  <c r="D1213" i="8"/>
  <c r="C1213" i="8"/>
  <c r="E1221" i="8"/>
  <c r="D1221" i="8"/>
  <c r="C1221" i="8"/>
  <c r="E1229" i="8"/>
  <c r="D1229" i="8"/>
  <c r="C1229" i="8"/>
  <c r="E1237" i="8"/>
  <c r="D1237" i="8"/>
  <c r="C1237" i="8"/>
  <c r="E1245" i="8"/>
  <c r="D1245" i="8"/>
  <c r="C1245" i="8"/>
  <c r="E1253" i="8"/>
  <c r="D1253" i="8"/>
  <c r="C1253" i="8"/>
  <c r="E1261" i="8"/>
  <c r="D1261" i="8"/>
  <c r="C1261" i="8"/>
  <c r="E1269" i="8"/>
  <c r="D1269" i="8"/>
  <c r="C1269" i="8"/>
  <c r="E1277" i="8"/>
  <c r="D1277" i="8"/>
  <c r="C1277" i="8"/>
  <c r="E1285" i="8"/>
  <c r="D1285" i="8"/>
  <c r="C1285" i="8"/>
  <c r="E1293" i="8"/>
  <c r="D1293" i="8"/>
  <c r="C1293" i="8"/>
  <c r="E1301" i="8"/>
  <c r="D1301" i="8"/>
  <c r="C1301" i="8"/>
  <c r="E1309" i="8"/>
  <c r="D1309" i="8"/>
  <c r="C1309" i="8"/>
  <c r="E1317" i="8"/>
  <c r="D1317" i="8"/>
  <c r="C1317" i="8"/>
  <c r="E1325" i="8"/>
  <c r="D1325" i="8"/>
  <c r="C1325" i="8"/>
  <c r="E1333" i="8"/>
  <c r="D1333" i="8"/>
  <c r="C1333" i="8"/>
  <c r="E1341" i="8"/>
  <c r="D1341" i="8"/>
  <c r="C1341" i="8"/>
  <c r="E1349" i="8"/>
  <c r="D1349" i="8"/>
  <c r="C1349" i="8"/>
  <c r="E1357" i="8"/>
  <c r="D1357" i="8"/>
  <c r="C1357" i="8"/>
  <c r="E1365" i="8"/>
  <c r="D1365" i="8"/>
  <c r="C1365" i="8"/>
  <c r="E1373" i="8"/>
  <c r="D1373" i="8"/>
  <c r="C1373" i="8"/>
  <c r="E1381" i="8"/>
  <c r="C1381" i="8"/>
  <c r="D1381" i="8"/>
  <c r="C1389" i="8"/>
  <c r="E1389" i="8"/>
  <c r="D1389" i="8"/>
  <c r="E1397" i="8"/>
  <c r="C1397" i="8"/>
  <c r="D1397" i="8"/>
  <c r="D1405" i="8"/>
  <c r="E1405" i="8"/>
  <c r="C1405" i="8"/>
  <c r="E1413" i="8"/>
  <c r="D1413" i="8"/>
  <c r="C1413" i="8"/>
  <c r="E1421" i="8"/>
  <c r="D1421" i="8"/>
  <c r="C1421" i="8"/>
  <c r="C1429" i="8"/>
  <c r="E1429" i="8"/>
  <c r="D1429" i="8"/>
  <c r="D1437" i="8"/>
  <c r="C1437" i="8"/>
  <c r="E1437" i="8"/>
  <c r="E1445" i="8"/>
  <c r="D1445" i="8"/>
  <c r="C1445" i="8"/>
  <c r="E1453" i="8"/>
  <c r="D1453" i="8"/>
  <c r="C1453" i="8"/>
  <c r="E1461" i="8"/>
  <c r="C1461" i="8"/>
  <c r="D1461" i="8"/>
  <c r="D1469" i="8"/>
  <c r="E1469" i="8"/>
  <c r="C1469" i="8"/>
  <c r="E1477" i="8"/>
  <c r="D1477" i="8"/>
  <c r="C1477" i="8"/>
  <c r="E1485" i="8"/>
  <c r="D1485" i="8"/>
  <c r="C1485" i="8"/>
  <c r="C1493" i="8"/>
  <c r="E1493" i="8"/>
  <c r="D1493" i="8"/>
  <c r="D1501" i="8"/>
  <c r="C1501" i="8"/>
  <c r="E1501" i="8"/>
  <c r="E1509" i="8"/>
  <c r="D1509" i="8"/>
  <c r="C1509" i="8"/>
  <c r="E1517" i="8"/>
  <c r="D1517" i="8"/>
  <c r="C1517" i="8"/>
  <c r="D1693" i="8"/>
  <c r="C1693" i="8"/>
  <c r="E1693" i="8"/>
  <c r="D1701" i="8"/>
  <c r="C1701" i="8"/>
  <c r="E1701" i="8"/>
  <c r="D1709" i="8"/>
  <c r="C1709" i="8"/>
  <c r="E1709" i="8"/>
  <c r="D1717" i="8"/>
  <c r="C1717" i="8"/>
  <c r="E1717" i="8"/>
  <c r="D1725" i="8"/>
  <c r="C1725" i="8"/>
  <c r="E1725" i="8"/>
  <c r="D1733" i="8"/>
  <c r="C1733" i="8"/>
  <c r="E1733" i="8"/>
  <c r="D1741" i="8"/>
  <c r="C1741" i="8"/>
  <c r="E1741" i="8"/>
  <c r="D1749" i="8"/>
  <c r="C1749" i="8"/>
  <c r="E1749" i="8"/>
  <c r="B1781" i="8"/>
  <c r="B1901" i="8"/>
  <c r="B2021" i="8"/>
  <c r="B2125" i="8"/>
  <c r="B2133" i="8"/>
  <c r="B2141" i="8"/>
  <c r="B2149" i="8"/>
  <c r="B2157" i="8"/>
  <c r="B2165" i="8"/>
  <c r="B2205" i="8"/>
  <c r="B2317" i="8"/>
  <c r="P7" i="5"/>
  <c r="Q2331" i="6" s="1"/>
  <c r="A2331" i="8" s="1"/>
  <c r="P15" i="5"/>
  <c r="P23" i="5"/>
  <c r="P55" i="5"/>
  <c r="P63" i="5"/>
  <c r="P71" i="5"/>
  <c r="P79" i="5"/>
  <c r="P87" i="5"/>
  <c r="Q2252" i="6" s="1"/>
  <c r="A2252" i="8" s="1"/>
  <c r="P95" i="5"/>
  <c r="P103" i="5"/>
  <c r="P111" i="5"/>
  <c r="P119" i="5"/>
  <c r="P127" i="5"/>
  <c r="P135" i="5"/>
  <c r="Q2204" i="6" s="1"/>
  <c r="A2204" i="8" s="1"/>
  <c r="P143" i="5"/>
  <c r="Q2196" i="6" s="1"/>
  <c r="A2196" i="8" s="1"/>
  <c r="P151" i="5"/>
  <c r="Q2188" i="6" s="1"/>
  <c r="A2188" i="8" s="1"/>
  <c r="P159" i="5"/>
  <c r="P399" i="5"/>
  <c r="P415" i="5"/>
  <c r="Q1925" i="6" s="1"/>
  <c r="A1925" i="8" s="1"/>
  <c r="P423" i="5"/>
  <c r="P431" i="5"/>
  <c r="P447" i="5"/>
  <c r="Q1893" i="6" s="1"/>
  <c r="A1893" i="8" s="1"/>
  <c r="P455" i="5"/>
  <c r="Q1885" i="6" s="1"/>
  <c r="A1885" i="8" s="1"/>
  <c r="P463" i="5"/>
  <c r="Q1877" i="6" s="1"/>
  <c r="A1877" i="8" s="1"/>
  <c r="P471" i="5"/>
  <c r="P487" i="5"/>
  <c r="Q1853" i="6" s="1"/>
  <c r="A1853" i="8" s="1"/>
  <c r="P503" i="5"/>
  <c r="Q1837" i="6" s="1"/>
  <c r="A1837" i="8" s="1"/>
  <c r="P511" i="5"/>
  <c r="Q1829" i="6" s="1"/>
  <c r="A1829" i="8" s="1"/>
  <c r="P519" i="5"/>
  <c r="Q1821" i="6" s="1"/>
  <c r="A1821" i="8" s="1"/>
  <c r="P527" i="5"/>
  <c r="Q1813" i="6" s="1"/>
  <c r="A1813" i="8" s="1"/>
  <c r="P543" i="5"/>
  <c r="Q1797" i="6" s="1"/>
  <c r="A1797" i="8" s="1"/>
  <c r="P551" i="5"/>
  <c r="Q1789" i="6" s="1"/>
  <c r="A1789" i="8" s="1"/>
  <c r="P559" i="5"/>
  <c r="Q1781" i="6" s="1"/>
  <c r="A1781" i="8" s="1"/>
  <c r="P575" i="5"/>
  <c r="Q1765" i="6" s="1"/>
  <c r="A1765" i="8" s="1"/>
  <c r="P583" i="5"/>
  <c r="Q1757" i="6" s="1"/>
  <c r="A1757" i="8" s="1"/>
  <c r="P591" i="5"/>
  <c r="P599" i="5"/>
  <c r="P607" i="5"/>
  <c r="P615" i="5"/>
  <c r="P623" i="5"/>
  <c r="Q1717" i="6" s="1"/>
  <c r="A1717" i="8" s="1"/>
  <c r="P631" i="5"/>
  <c r="P639" i="5"/>
  <c r="P647" i="5"/>
  <c r="P671" i="5"/>
  <c r="Q1669" i="6" s="1"/>
  <c r="A1669" i="8" s="1"/>
  <c r="P679" i="5"/>
  <c r="Q1661" i="6" s="1"/>
  <c r="A1661" i="8" s="1"/>
  <c r="P687" i="5"/>
  <c r="Q1653" i="6" s="1"/>
  <c r="A1653" i="8" s="1"/>
  <c r="P695" i="5"/>
  <c r="Q1645" i="6" s="1"/>
  <c r="A1645" i="8" s="1"/>
  <c r="P703" i="5"/>
  <c r="Q1637" i="6" s="1"/>
  <c r="A1637" i="8" s="1"/>
  <c r="P711" i="5"/>
  <c r="Q1629" i="6" s="1"/>
  <c r="A1629" i="8" s="1"/>
  <c r="P719" i="5"/>
  <c r="Q1621" i="6" s="1"/>
  <c r="A1621" i="8" s="1"/>
  <c r="P727" i="5"/>
  <c r="Q1613" i="6" s="1"/>
  <c r="A1613" i="8" s="1"/>
  <c r="P743" i="5"/>
  <c r="P751" i="5"/>
  <c r="O753" i="5"/>
  <c r="P757" i="5"/>
  <c r="P763" i="5"/>
  <c r="Q1578" i="6" s="1"/>
  <c r="A1578" i="8" s="1"/>
  <c r="O785" i="5"/>
  <c r="P795" i="5"/>
  <c r="Q1546" i="6" s="1"/>
  <c r="A1546" i="8" s="1"/>
  <c r="O817" i="5"/>
  <c r="P817" i="5" s="1"/>
  <c r="P847" i="5"/>
  <c r="Q1494" i="6" s="1"/>
  <c r="A1494" i="8" s="1"/>
  <c r="O849" i="5"/>
  <c r="P849" i="5" s="1"/>
  <c r="P879" i="5"/>
  <c r="Q1462" i="6" s="1"/>
  <c r="A1462" i="8" s="1"/>
  <c r="O881" i="5"/>
  <c r="P881" i="5" s="1"/>
  <c r="P911" i="5"/>
  <c r="Q1430" i="6" s="1"/>
  <c r="A1430" i="8" s="1"/>
  <c r="O913" i="5"/>
  <c r="P913" i="5" s="1"/>
  <c r="P943" i="5"/>
  <c r="Q1398" i="6" s="1"/>
  <c r="A1398" i="8" s="1"/>
  <c r="O945" i="5"/>
  <c r="P945" i="5" s="1"/>
  <c r="O977" i="5"/>
  <c r="P977" i="5" s="1"/>
  <c r="O1009" i="5"/>
  <c r="P1009" i="5" s="1"/>
  <c r="O1041" i="5"/>
  <c r="P1041" i="5" s="1"/>
  <c r="P1064" i="5"/>
  <c r="P1069" i="5"/>
  <c r="Q1272" i="6" s="1"/>
  <c r="A1272" i="8" s="1"/>
  <c r="P1080" i="5"/>
  <c r="P1096" i="5"/>
  <c r="P1112" i="5"/>
  <c r="P1117" i="5"/>
  <c r="P1128" i="5"/>
  <c r="P1133" i="5"/>
  <c r="P1144" i="5"/>
  <c r="P1149" i="5"/>
  <c r="Q1192" i="6" s="1"/>
  <c r="A1192" i="8" s="1"/>
  <c r="P1160" i="5"/>
  <c r="P1165" i="5"/>
  <c r="P1176" i="5"/>
  <c r="P1181" i="5"/>
  <c r="P1192" i="5"/>
  <c r="P1208" i="5"/>
  <c r="P1224" i="5"/>
  <c r="P1240" i="5"/>
  <c r="Q1101" i="6" s="1"/>
  <c r="A1101" i="8" s="1"/>
  <c r="P1256" i="5"/>
  <c r="P1280" i="5"/>
  <c r="P1293" i="5"/>
  <c r="Q1048" i="6" s="1"/>
  <c r="A1048" i="8" s="1"/>
  <c r="P1325" i="5"/>
  <c r="P1357" i="5"/>
  <c r="P1389" i="5"/>
  <c r="P1421" i="5"/>
  <c r="P1429" i="5"/>
  <c r="Q912" i="6" s="1"/>
  <c r="A912" i="8" s="1"/>
  <c r="P1437" i="5"/>
  <c r="P1445" i="5"/>
  <c r="P1453" i="5"/>
  <c r="P1461" i="5"/>
  <c r="P1469" i="5"/>
  <c r="P1477" i="5"/>
  <c r="P1485" i="5"/>
  <c r="P1493" i="5"/>
  <c r="Q848" i="6" s="1"/>
  <c r="A848" i="8" s="1"/>
  <c r="P1501" i="5"/>
  <c r="P1509" i="5"/>
  <c r="P1525" i="5"/>
  <c r="Q816" i="6" s="1"/>
  <c r="A816" i="8" s="1"/>
  <c r="P1533" i="5"/>
  <c r="Q808" i="6" s="1"/>
  <c r="A808" i="8" s="1"/>
  <c r="O1560" i="5"/>
  <c r="O1592" i="5"/>
  <c r="O1616" i="5"/>
  <c r="O1632" i="5"/>
  <c r="O1648" i="5"/>
  <c r="O1664" i="5"/>
  <c r="O1680" i="5"/>
  <c r="O1696" i="5"/>
  <c r="O1712" i="5"/>
  <c r="O1728" i="5"/>
  <c r="O1744" i="5"/>
  <c r="O1760" i="5"/>
  <c r="O1776" i="5"/>
  <c r="O1792" i="5"/>
  <c r="O1808" i="5"/>
  <c r="O1824" i="5"/>
  <c r="O1840" i="5"/>
  <c r="O1856" i="5"/>
  <c r="O1872" i="5"/>
  <c r="P1872" i="5" s="1"/>
  <c r="L439" i="6"/>
  <c r="P1903" i="5"/>
  <c r="Q439" i="6" s="1"/>
  <c r="A439" i="8" s="1"/>
  <c r="L408" i="6"/>
  <c r="P1934" i="5"/>
  <c r="L404" i="6"/>
  <c r="P1938" i="5"/>
  <c r="L375" i="6"/>
  <c r="P1967" i="5"/>
  <c r="Q375" i="6" s="1"/>
  <c r="A375" i="8" s="1"/>
  <c r="L359" i="6"/>
  <c r="P1983" i="5"/>
  <c r="Q359" i="6" s="1"/>
  <c r="A359" i="8" s="1"/>
  <c r="L262" i="6"/>
  <c r="P2080" i="5"/>
  <c r="L238" i="6"/>
  <c r="P2105" i="5"/>
  <c r="Q238" i="6" s="1"/>
  <c r="A238" i="8" s="1"/>
  <c r="L227" i="6"/>
  <c r="P2116" i="5"/>
  <c r="Q227" i="6" s="1"/>
  <c r="A227" i="8" s="1"/>
  <c r="L193" i="6"/>
  <c r="P2151" i="5"/>
  <c r="Q193" i="6" s="1"/>
  <c r="A193" i="8" s="1"/>
  <c r="P2187" i="5"/>
  <c r="L158" i="6"/>
  <c r="L10" i="6"/>
  <c r="P2336" i="5"/>
  <c r="Q10" i="6" s="1"/>
  <c r="A10" i="8" s="1"/>
  <c r="L2" i="6"/>
  <c r="P2344" i="5"/>
  <c r="Q2" i="6" s="1"/>
  <c r="L30" i="6"/>
  <c r="I34" i="6"/>
  <c r="I41" i="6"/>
  <c r="I57" i="6"/>
  <c r="I66" i="6"/>
  <c r="I73" i="6"/>
  <c r="I88" i="6"/>
  <c r="I97" i="6"/>
  <c r="I104" i="6"/>
  <c r="I109" i="6"/>
  <c r="K114" i="6"/>
  <c r="K116" i="6"/>
  <c r="C116" i="6"/>
  <c r="P116" i="6"/>
  <c r="H116" i="6"/>
  <c r="J116" i="6"/>
  <c r="I116" i="6"/>
  <c r="G116" i="6"/>
  <c r="Q116" i="6"/>
  <c r="A116" i="8" s="1"/>
  <c r="F116" i="6"/>
  <c r="O116" i="6"/>
  <c r="E116" i="6"/>
  <c r="N116" i="6"/>
  <c r="D116" i="6"/>
  <c r="M116" i="6"/>
  <c r="B116" i="6"/>
  <c r="I120" i="6"/>
  <c r="K133" i="6"/>
  <c r="K138" i="6"/>
  <c r="L186" i="6"/>
  <c r="B204" i="8"/>
  <c r="B220" i="8"/>
  <c r="B228" i="8"/>
  <c r="B236" i="8"/>
  <c r="B244" i="8"/>
  <c r="B252" i="8"/>
  <c r="B260" i="8"/>
  <c r="B268" i="8"/>
  <c r="B276" i="8"/>
  <c r="B284" i="8"/>
  <c r="B292" i="8"/>
  <c r="B300" i="8"/>
  <c r="B308" i="8"/>
  <c r="B316" i="8"/>
  <c r="B324" i="8"/>
  <c r="B332" i="8"/>
  <c r="B340" i="8"/>
  <c r="B348" i="8"/>
  <c r="B356" i="8"/>
  <c r="B364" i="8"/>
  <c r="B372" i="8"/>
  <c r="B380" i="8"/>
  <c r="B388" i="8"/>
  <c r="B396" i="8"/>
  <c r="B404" i="8"/>
  <c r="B412" i="8"/>
  <c r="B420" i="8"/>
  <c r="B428" i="8"/>
  <c r="B436" i="8"/>
  <c r="B444" i="8"/>
  <c r="B452" i="8"/>
  <c r="B460" i="8"/>
  <c r="B468" i="8"/>
  <c r="B476" i="8"/>
  <c r="B484" i="8"/>
  <c r="B492" i="8"/>
  <c r="B500" i="8"/>
  <c r="B508" i="8"/>
  <c r="B516" i="8"/>
  <c r="B524" i="8"/>
  <c r="B532" i="8"/>
  <c r="B540" i="8"/>
  <c r="B548" i="8"/>
  <c r="E556" i="8"/>
  <c r="D556" i="8"/>
  <c r="C556" i="8"/>
  <c r="E564" i="8"/>
  <c r="D564" i="8"/>
  <c r="C564" i="8"/>
  <c r="E572" i="8"/>
  <c r="D572" i="8"/>
  <c r="C572" i="8"/>
  <c r="E580" i="8"/>
  <c r="D580" i="8"/>
  <c r="C580" i="8"/>
  <c r="E588" i="8"/>
  <c r="D588" i="8"/>
  <c r="C588" i="8"/>
  <c r="E596" i="8"/>
  <c r="D596" i="8"/>
  <c r="C596" i="8"/>
  <c r="E604" i="8"/>
  <c r="D604" i="8"/>
  <c r="C604" i="8"/>
  <c r="E612" i="8"/>
  <c r="D612" i="8"/>
  <c r="C612" i="8"/>
  <c r="E620" i="8"/>
  <c r="D620" i="8"/>
  <c r="C620" i="8"/>
  <c r="E628" i="8"/>
  <c r="D628" i="8"/>
  <c r="C628" i="8"/>
  <c r="E636" i="8"/>
  <c r="D636" i="8"/>
  <c r="C636" i="8"/>
  <c r="E644" i="8"/>
  <c r="D644" i="8"/>
  <c r="C644" i="8"/>
  <c r="E652" i="8"/>
  <c r="D652" i="8"/>
  <c r="C652" i="8"/>
  <c r="E660" i="8"/>
  <c r="D660" i="8"/>
  <c r="C660" i="8"/>
  <c r="E668" i="8"/>
  <c r="D668" i="8"/>
  <c r="C668" i="8"/>
  <c r="E676" i="8"/>
  <c r="D676" i="8"/>
  <c r="C676" i="8"/>
  <c r="E684" i="8"/>
  <c r="D684" i="8"/>
  <c r="C684" i="8"/>
  <c r="E692" i="8"/>
  <c r="D692" i="8"/>
  <c r="C692" i="8"/>
  <c r="E700" i="8"/>
  <c r="D700" i="8"/>
  <c r="C700" i="8"/>
  <c r="E708" i="8"/>
  <c r="D708" i="8"/>
  <c r="C708" i="8"/>
  <c r="B836" i="8"/>
  <c r="B916" i="8"/>
  <c r="B980" i="8"/>
  <c r="E1532" i="8"/>
  <c r="D1532" i="8"/>
  <c r="C1532" i="8"/>
  <c r="E1540" i="8"/>
  <c r="D1540" i="8"/>
  <c r="C1540" i="8"/>
  <c r="D1548" i="8"/>
  <c r="C1548" i="8"/>
  <c r="E1548" i="8"/>
  <c r="E1556" i="8"/>
  <c r="D1556" i="8"/>
  <c r="C1556" i="8"/>
  <c r="D1564" i="8"/>
  <c r="C1564" i="8"/>
  <c r="E1564" i="8"/>
  <c r="E1572" i="8"/>
  <c r="D1572" i="8"/>
  <c r="C1572" i="8"/>
  <c r="D1580" i="8"/>
  <c r="C1580" i="8"/>
  <c r="E1580" i="8"/>
  <c r="E1588" i="8"/>
  <c r="D1588" i="8"/>
  <c r="C1588" i="8"/>
  <c r="D1596" i="8"/>
  <c r="C1596" i="8"/>
  <c r="E1596" i="8"/>
  <c r="E1604" i="8"/>
  <c r="D1604" i="8"/>
  <c r="C1604" i="8"/>
  <c r="E1612" i="8"/>
  <c r="C1612" i="8"/>
  <c r="D1612" i="8"/>
  <c r="E1620" i="8"/>
  <c r="D1620" i="8"/>
  <c r="C1620" i="8"/>
  <c r="E1628" i="8"/>
  <c r="D1628" i="8"/>
  <c r="C1628" i="8"/>
  <c r="E1636" i="8"/>
  <c r="D1636" i="8"/>
  <c r="C1636" i="8"/>
  <c r="E1644" i="8"/>
  <c r="D1644" i="8"/>
  <c r="C1644" i="8"/>
  <c r="E1652" i="8"/>
  <c r="D1652" i="8"/>
  <c r="C1652" i="8"/>
  <c r="E1660" i="8"/>
  <c r="D1660" i="8"/>
  <c r="C1660" i="8"/>
  <c r="E1668" i="8"/>
  <c r="D1668" i="8"/>
  <c r="C1668" i="8"/>
  <c r="E1676" i="8"/>
  <c r="C1676" i="8"/>
  <c r="D1676" i="8"/>
  <c r="E1684" i="8"/>
  <c r="D1684" i="8"/>
  <c r="C1684" i="8"/>
  <c r="E1764" i="8"/>
  <c r="D1764" i="8"/>
  <c r="C1764" i="8"/>
  <c r="E1772" i="8"/>
  <c r="D1772" i="8"/>
  <c r="C1772" i="8"/>
  <c r="E1780" i="8"/>
  <c r="D1780" i="8"/>
  <c r="C1780" i="8"/>
  <c r="E1788" i="8"/>
  <c r="D1788" i="8"/>
  <c r="C1788" i="8"/>
  <c r="E1796" i="8"/>
  <c r="D1796" i="8"/>
  <c r="C1796" i="8"/>
  <c r="E1804" i="8"/>
  <c r="D1804" i="8"/>
  <c r="C1804" i="8"/>
  <c r="E1812" i="8"/>
  <c r="C1812" i="8"/>
  <c r="D1812" i="8"/>
  <c r="E1820" i="8"/>
  <c r="C1820" i="8"/>
  <c r="D1820" i="8"/>
  <c r="E1828" i="8"/>
  <c r="D1828" i="8"/>
  <c r="C1828" i="8"/>
  <c r="E1836" i="8"/>
  <c r="D1836" i="8"/>
  <c r="C1836" i="8"/>
  <c r="E1844" i="8"/>
  <c r="D1844" i="8"/>
  <c r="C1844" i="8"/>
  <c r="E1852" i="8"/>
  <c r="D1852" i="8"/>
  <c r="C1852" i="8"/>
  <c r="E1860" i="8"/>
  <c r="D1860" i="8"/>
  <c r="C1860" i="8"/>
  <c r="E1868" i="8"/>
  <c r="D1868" i="8"/>
  <c r="C1868" i="8"/>
  <c r="E1876" i="8"/>
  <c r="D1876" i="8"/>
  <c r="C1876" i="8"/>
  <c r="D1884" i="8"/>
  <c r="E1884" i="8"/>
  <c r="C1884" i="8"/>
  <c r="E1892" i="8"/>
  <c r="D1892" i="8"/>
  <c r="C1892" i="8"/>
  <c r="E1900" i="8"/>
  <c r="D1900" i="8"/>
  <c r="C1900" i="8"/>
  <c r="B1956" i="8"/>
  <c r="B2108" i="8"/>
  <c r="E2292" i="8"/>
  <c r="D2292" i="8"/>
  <c r="C2292" i="8"/>
  <c r="E2300" i="8"/>
  <c r="D2300" i="8"/>
  <c r="C2300" i="8"/>
  <c r="E2308" i="8"/>
  <c r="D2308" i="8"/>
  <c r="C2308" i="8"/>
  <c r="E2316" i="8"/>
  <c r="D2316" i="8"/>
  <c r="C2316" i="8"/>
  <c r="E2324" i="8"/>
  <c r="D2324" i="8"/>
  <c r="C2324" i="8"/>
  <c r="E2332" i="8"/>
  <c r="D2332" i="8"/>
  <c r="C2332" i="8"/>
  <c r="L1260" i="6"/>
  <c r="P1081" i="5"/>
  <c r="Q1260" i="6" s="1"/>
  <c r="A1260" i="8" s="1"/>
  <c r="L1244" i="6"/>
  <c r="P1097" i="5"/>
  <c r="Q1244" i="6" s="1"/>
  <c r="A1244" i="8" s="1"/>
  <c r="L1228" i="6"/>
  <c r="P1113" i="5"/>
  <c r="Q1228" i="6" s="1"/>
  <c r="A1228" i="8" s="1"/>
  <c r="L1212" i="6"/>
  <c r="P1129" i="5"/>
  <c r="Q1212" i="6" s="1"/>
  <c r="A1212" i="8" s="1"/>
  <c r="L1196" i="6"/>
  <c r="P1145" i="5"/>
  <c r="Q1196" i="6" s="1"/>
  <c r="A1196" i="8" s="1"/>
  <c r="L1180" i="6"/>
  <c r="P1161" i="5"/>
  <c r="Q1180" i="6" s="1"/>
  <c r="A1180" i="8" s="1"/>
  <c r="L1164" i="6"/>
  <c r="P1177" i="5"/>
  <c r="Q1164" i="6" s="1"/>
  <c r="A1164" i="8" s="1"/>
  <c r="L1148" i="6"/>
  <c r="P1193" i="5"/>
  <c r="Q1148" i="6" s="1"/>
  <c r="A1148" i="8" s="1"/>
  <c r="L1132" i="6"/>
  <c r="P1209" i="5"/>
  <c r="Q1132" i="6" s="1"/>
  <c r="A1132" i="8" s="1"/>
  <c r="L1060" i="6"/>
  <c r="P1281" i="5"/>
  <c r="Q1060" i="6" s="1"/>
  <c r="A1060" i="8" s="1"/>
  <c r="L1049" i="6"/>
  <c r="P1292" i="5"/>
  <c r="Q1049" i="6" s="1"/>
  <c r="A1049" i="8" s="1"/>
  <c r="L1028" i="6"/>
  <c r="P1313" i="5"/>
  <c r="Q1028" i="6" s="1"/>
  <c r="A1028" i="8" s="1"/>
  <c r="P1315" i="5"/>
  <c r="L1017" i="6"/>
  <c r="P1324" i="5"/>
  <c r="L996" i="6"/>
  <c r="P1345" i="5"/>
  <c r="Q996" i="6" s="1"/>
  <c r="A996" i="8" s="1"/>
  <c r="P1347" i="5"/>
  <c r="L985" i="6"/>
  <c r="P1356" i="5"/>
  <c r="L964" i="6"/>
  <c r="P1377" i="5"/>
  <c r="Q964" i="6" s="1"/>
  <c r="A964" i="8" s="1"/>
  <c r="P1379" i="5"/>
  <c r="L953" i="6"/>
  <c r="P1388" i="5"/>
  <c r="Q953" i="6" s="1"/>
  <c r="A953" i="8" s="1"/>
  <c r="L932" i="6"/>
  <c r="P1409" i="5"/>
  <c r="Q932" i="6" s="1"/>
  <c r="A932" i="8" s="1"/>
  <c r="P1411" i="5"/>
  <c r="L921" i="6"/>
  <c r="P1420" i="5"/>
  <c r="L913" i="6"/>
  <c r="P1428" i="5"/>
  <c r="L905" i="6"/>
  <c r="P1436" i="5"/>
  <c r="Q905" i="6" s="1"/>
  <c r="A905" i="8" s="1"/>
  <c r="L897" i="6"/>
  <c r="P1444" i="5"/>
  <c r="Q897" i="6" s="1"/>
  <c r="A897" i="8" s="1"/>
  <c r="L889" i="6"/>
  <c r="P1452" i="5"/>
  <c r="Q889" i="6" s="1"/>
  <c r="A889" i="8" s="1"/>
  <c r="L881" i="6"/>
  <c r="P1460" i="5"/>
  <c r="Q881" i="6" s="1"/>
  <c r="A881" i="8" s="1"/>
  <c r="L873" i="6"/>
  <c r="P1468" i="5"/>
  <c r="Q873" i="6" s="1"/>
  <c r="A873" i="8" s="1"/>
  <c r="L865" i="6"/>
  <c r="P1476" i="5"/>
  <c r="Q865" i="6" s="1"/>
  <c r="A865" i="8" s="1"/>
  <c r="L796" i="6"/>
  <c r="P1545" i="5"/>
  <c r="P1547" i="5"/>
  <c r="L774" i="6"/>
  <c r="P1567" i="5"/>
  <c r="Q774" i="6" s="1"/>
  <c r="A774" i="8" s="1"/>
  <c r="L764" i="6"/>
  <c r="P1577" i="5"/>
  <c r="P1579" i="5"/>
  <c r="L755" i="6"/>
  <c r="P1586" i="5"/>
  <c r="L742" i="6"/>
  <c r="P1599" i="5"/>
  <c r="Q742" i="6" s="1"/>
  <c r="A742" i="8" s="1"/>
  <c r="L732" i="6"/>
  <c r="P1609" i="5"/>
  <c r="P1611" i="5"/>
  <c r="L716" i="6"/>
  <c r="P1625" i="5"/>
  <c r="P1627" i="5"/>
  <c r="L700" i="6"/>
  <c r="P1641" i="5"/>
  <c r="L684" i="6"/>
  <c r="P1657" i="5"/>
  <c r="L668" i="6"/>
  <c r="P1673" i="5"/>
  <c r="L652" i="6"/>
  <c r="P1689" i="5"/>
  <c r="L636" i="6"/>
  <c r="P1705" i="5"/>
  <c r="L620" i="6"/>
  <c r="P1721" i="5"/>
  <c r="L604" i="6"/>
  <c r="P1737" i="5"/>
  <c r="L588" i="6"/>
  <c r="P1753" i="5"/>
  <c r="L572" i="6"/>
  <c r="P1769" i="5"/>
  <c r="L556" i="6"/>
  <c r="P1785" i="5"/>
  <c r="L540" i="6"/>
  <c r="P1801" i="5"/>
  <c r="L524" i="6"/>
  <c r="P1817" i="5"/>
  <c r="L508" i="6"/>
  <c r="P1833" i="5"/>
  <c r="L492" i="6"/>
  <c r="P1849" i="5"/>
  <c r="P1867" i="5"/>
  <c r="Q475" i="6" s="1"/>
  <c r="A475" i="8" s="1"/>
  <c r="L461" i="6"/>
  <c r="P1881" i="5"/>
  <c r="P1883" i="5"/>
  <c r="Q459" i="6" s="1"/>
  <c r="A459" i="8" s="1"/>
  <c r="L448" i="6"/>
  <c r="P1894" i="5"/>
  <c r="Q448" i="6" s="1"/>
  <c r="A448" i="8" s="1"/>
  <c r="L444" i="6"/>
  <c r="P1898" i="5"/>
  <c r="L415" i="6"/>
  <c r="P1927" i="5"/>
  <c r="Q415" i="6" s="1"/>
  <c r="A415" i="8" s="1"/>
  <c r="P1947" i="5"/>
  <c r="Q395" i="6" s="1"/>
  <c r="A395" i="8" s="1"/>
  <c r="L380" i="6"/>
  <c r="P1962" i="5"/>
  <c r="L327" i="6"/>
  <c r="P2015" i="5"/>
  <c r="Q327" i="6" s="1"/>
  <c r="A327" i="8" s="1"/>
  <c r="L256" i="6"/>
  <c r="P2086" i="5"/>
  <c r="P2112" i="5"/>
  <c r="Q231" i="6" s="1"/>
  <c r="A231" i="8" s="1"/>
  <c r="L231" i="6"/>
  <c r="P2163" i="5"/>
  <c r="Q182" i="6" s="1"/>
  <c r="A182" i="8" s="1"/>
  <c r="L182" i="6"/>
  <c r="P2171" i="5"/>
  <c r="L174" i="6"/>
  <c r="P2264" i="5"/>
  <c r="Q82" i="6" s="1"/>
  <c r="A82" i="8" s="1"/>
  <c r="L82" i="6"/>
  <c r="I2" i="6"/>
  <c r="I10" i="6"/>
  <c r="I17" i="6"/>
  <c r="I39" i="6"/>
  <c r="I55" i="6"/>
  <c r="K60" i="6"/>
  <c r="B60" i="8" s="1"/>
  <c r="C60" i="6"/>
  <c r="I60" i="6"/>
  <c r="Q60" i="6"/>
  <c r="A60" i="8" s="1"/>
  <c r="H60" i="6"/>
  <c r="P60" i="6"/>
  <c r="G60" i="6"/>
  <c r="O60" i="6"/>
  <c r="F60" i="6"/>
  <c r="N60" i="6"/>
  <c r="E60" i="6"/>
  <c r="M60" i="6"/>
  <c r="D60" i="6"/>
  <c r="L60" i="6"/>
  <c r="B60" i="6"/>
  <c r="I71" i="6"/>
  <c r="L93" i="6"/>
  <c r="K100" i="6"/>
  <c r="C100" i="6"/>
  <c r="I100" i="6"/>
  <c r="Q100" i="6"/>
  <c r="A100" i="8" s="1"/>
  <c r="H100" i="6"/>
  <c r="P100" i="6"/>
  <c r="G100" i="6"/>
  <c r="O100" i="6"/>
  <c r="F100" i="6"/>
  <c r="N100" i="6"/>
  <c r="E100" i="6"/>
  <c r="M100" i="6"/>
  <c r="D100" i="6"/>
  <c r="L100" i="6"/>
  <c r="B100" i="6"/>
  <c r="L116" i="6"/>
  <c r="K140" i="6"/>
  <c r="C140" i="6"/>
  <c r="P140" i="6"/>
  <c r="H140" i="6"/>
  <c r="J140" i="6"/>
  <c r="B140" i="8" s="1"/>
  <c r="I140" i="6"/>
  <c r="G140" i="6"/>
  <c r="Q140" i="6"/>
  <c r="A140" i="8" s="1"/>
  <c r="F140" i="6"/>
  <c r="O140" i="6"/>
  <c r="E140" i="6"/>
  <c r="N140" i="6"/>
  <c r="D140" i="6"/>
  <c r="M140" i="6"/>
  <c r="B140" i="6"/>
  <c r="I144" i="6"/>
  <c r="K189" i="6"/>
  <c r="C189" i="6"/>
  <c r="J189" i="6"/>
  <c r="B189" i="8" s="1"/>
  <c r="B189" i="6"/>
  <c r="O189" i="6"/>
  <c r="G189" i="6"/>
  <c r="M189" i="6"/>
  <c r="L189" i="6"/>
  <c r="I189" i="6"/>
  <c r="H189" i="6"/>
  <c r="F189" i="6"/>
  <c r="Q189" i="6"/>
  <c r="A189" i="8" s="1"/>
  <c r="E189" i="6"/>
  <c r="P189" i="6"/>
  <c r="D189" i="6"/>
  <c r="L207" i="6"/>
  <c r="B115" i="8"/>
  <c r="B123" i="8"/>
  <c r="B131" i="8"/>
  <c r="B139" i="8"/>
  <c r="B147" i="8"/>
  <c r="B155" i="8"/>
  <c r="B163" i="8"/>
  <c r="B171" i="8"/>
  <c r="B179" i="8"/>
  <c r="B187" i="8"/>
  <c r="B203" i="8"/>
  <c r="B755" i="8"/>
  <c r="B1123" i="8"/>
  <c r="B1187" i="8"/>
  <c r="B1907" i="8"/>
  <c r="B2091" i="8"/>
  <c r="B2187" i="8"/>
  <c r="B2195" i="8"/>
  <c r="O777" i="5"/>
  <c r="O809" i="5"/>
  <c r="P813" i="5"/>
  <c r="Q1528" i="6" s="1"/>
  <c r="A1528" i="8" s="1"/>
  <c r="O841" i="5"/>
  <c r="P841" i="5" s="1"/>
  <c r="O873" i="5"/>
  <c r="P873" i="5" s="1"/>
  <c r="O905" i="5"/>
  <c r="P905" i="5" s="1"/>
  <c r="O937" i="5"/>
  <c r="P937" i="5" s="1"/>
  <c r="O969" i="5"/>
  <c r="P969" i="5" s="1"/>
  <c r="O1001" i="5"/>
  <c r="P1001" i="5" s="1"/>
  <c r="O1033" i="5"/>
  <c r="P1033" i="5" s="1"/>
  <c r="Q1308" i="6" s="1"/>
  <c r="A1308" i="8" s="1"/>
  <c r="P1269" i="5"/>
  <c r="Q1072" i="6" s="1"/>
  <c r="A1072" i="8" s="1"/>
  <c r="P1288" i="5"/>
  <c r="P1301" i="5"/>
  <c r="P1333" i="5"/>
  <c r="P1365" i="5"/>
  <c r="P1397" i="5"/>
  <c r="P1520" i="5"/>
  <c r="Q821" i="6" s="1"/>
  <c r="A821" i="8" s="1"/>
  <c r="P1528" i="5"/>
  <c r="Q813" i="6" s="1"/>
  <c r="A813" i="8" s="1"/>
  <c r="P1536" i="5"/>
  <c r="Q805" i="6" s="1"/>
  <c r="A805" i="8" s="1"/>
  <c r="O1552" i="5"/>
  <c r="O1584" i="5"/>
  <c r="L455" i="6"/>
  <c r="P1887" i="5"/>
  <c r="Q455" i="6" s="1"/>
  <c r="A455" i="8" s="1"/>
  <c r="P1907" i="5"/>
  <c r="Q435" i="6" s="1"/>
  <c r="A435" i="8" s="1"/>
  <c r="L420" i="6"/>
  <c r="P1922" i="5"/>
  <c r="Q420" i="6" s="1"/>
  <c r="A420" i="8" s="1"/>
  <c r="L391" i="6"/>
  <c r="P1951" i="5"/>
  <c r="Q391" i="6" s="1"/>
  <c r="A391" i="8" s="1"/>
  <c r="P1971" i="5"/>
  <c r="Q371" i="6" s="1"/>
  <c r="A371" i="8" s="1"/>
  <c r="L347" i="6"/>
  <c r="P1995" i="5"/>
  <c r="Q347" i="6" s="1"/>
  <c r="A347" i="8" s="1"/>
  <c r="L295" i="6"/>
  <c r="P2047" i="5"/>
  <c r="Q295" i="6" s="1"/>
  <c r="A295" i="8" s="1"/>
  <c r="L219" i="6"/>
  <c r="P2124" i="5"/>
  <c r="Q219" i="6" s="1"/>
  <c r="A219" i="8" s="1"/>
  <c r="P2195" i="5"/>
  <c r="L150" i="6"/>
  <c r="P2203" i="5"/>
  <c r="L142" i="6"/>
  <c r="L105" i="6"/>
  <c r="P2241" i="5"/>
  <c r="P2251" i="5"/>
  <c r="Q95" i="6" s="1"/>
  <c r="A95" i="8" s="1"/>
  <c r="L95" i="6"/>
  <c r="P2257" i="5"/>
  <c r="L89" i="6"/>
  <c r="P2296" i="5"/>
  <c r="Q50" i="6" s="1"/>
  <c r="A50" i="8" s="1"/>
  <c r="L50" i="6"/>
  <c r="I15" i="6"/>
  <c r="I33" i="6"/>
  <c r="L62" i="6"/>
  <c r="K76" i="6"/>
  <c r="C76" i="6"/>
  <c r="I76" i="6"/>
  <c r="Q76" i="6"/>
  <c r="A76" i="8" s="1"/>
  <c r="H76" i="6"/>
  <c r="P76" i="6"/>
  <c r="G76" i="6"/>
  <c r="O76" i="6"/>
  <c r="F76" i="6"/>
  <c r="N76" i="6"/>
  <c r="E76" i="6"/>
  <c r="M76" i="6"/>
  <c r="D76" i="6"/>
  <c r="L76" i="6"/>
  <c r="B76" i="6"/>
  <c r="I90" i="6"/>
  <c r="J100" i="6"/>
  <c r="B100" i="8" s="1"/>
  <c r="L102" i="6"/>
  <c r="I106" i="6"/>
  <c r="K117" i="6"/>
  <c r="L140" i="6"/>
  <c r="K148" i="6"/>
  <c r="C148" i="6"/>
  <c r="P148" i="6"/>
  <c r="H148" i="6"/>
  <c r="J148" i="6"/>
  <c r="I148" i="6"/>
  <c r="G148" i="6"/>
  <c r="Q148" i="6"/>
  <c r="A148" i="8" s="1"/>
  <c r="F148" i="6"/>
  <c r="O148" i="6"/>
  <c r="E148" i="6"/>
  <c r="N148" i="6"/>
  <c r="D148" i="6"/>
  <c r="M148" i="6"/>
  <c r="B148" i="6"/>
  <c r="I152" i="6"/>
  <c r="I160" i="6"/>
  <c r="I168" i="6"/>
  <c r="I176" i="6"/>
  <c r="N189" i="6"/>
  <c r="I194" i="6"/>
  <c r="B210" i="8"/>
  <c r="B226" i="8"/>
  <c r="B402" i="8"/>
  <c r="B442" i="8"/>
  <c r="E714" i="8"/>
  <c r="D714" i="8"/>
  <c r="C714" i="8"/>
  <c r="E722" i="8"/>
  <c r="D722" i="8"/>
  <c r="C722" i="8"/>
  <c r="E730" i="8"/>
  <c r="D730" i="8"/>
  <c r="C730" i="8"/>
  <c r="E738" i="8"/>
  <c r="D738" i="8"/>
  <c r="C738" i="8"/>
  <c r="E746" i="8"/>
  <c r="D746" i="8"/>
  <c r="C746" i="8"/>
  <c r="E754" i="8"/>
  <c r="D754" i="8"/>
  <c r="C754" i="8"/>
  <c r="E762" i="8"/>
  <c r="D762" i="8"/>
  <c r="C762" i="8"/>
  <c r="E770" i="8"/>
  <c r="D770" i="8"/>
  <c r="C770" i="8"/>
  <c r="E778" i="8"/>
  <c r="D778" i="8"/>
  <c r="C778" i="8"/>
  <c r="E786" i="8"/>
  <c r="D786" i="8"/>
  <c r="C786" i="8"/>
  <c r="E794" i="8"/>
  <c r="D794" i="8"/>
  <c r="C794" i="8"/>
  <c r="E802" i="8"/>
  <c r="D802" i="8"/>
  <c r="C802" i="8"/>
  <c r="E810" i="8"/>
  <c r="D810" i="8"/>
  <c r="C810" i="8"/>
  <c r="E818" i="8"/>
  <c r="D818" i="8"/>
  <c r="C818" i="8"/>
  <c r="E826" i="8"/>
  <c r="D826" i="8"/>
  <c r="C826" i="8"/>
  <c r="B834" i="8"/>
  <c r="E842" i="8"/>
  <c r="D842" i="8"/>
  <c r="C842" i="8"/>
  <c r="E850" i="8"/>
  <c r="D850" i="8"/>
  <c r="C850" i="8"/>
  <c r="B914" i="8"/>
  <c r="B978" i="8"/>
  <c r="B1042" i="8"/>
  <c r="B1810" i="8"/>
  <c r="D2034" i="8"/>
  <c r="D2042" i="8"/>
  <c r="C2042" i="8"/>
  <c r="D2050" i="8"/>
  <c r="C2050" i="8"/>
  <c r="D2058" i="8"/>
  <c r="C2058" i="8"/>
  <c r="E2066" i="8"/>
  <c r="D2066" i="8"/>
  <c r="C2066" i="8"/>
  <c r="D2074" i="8"/>
  <c r="C2074" i="8"/>
  <c r="D2082" i="8"/>
  <c r="C2082" i="8"/>
  <c r="D2090" i="8"/>
  <c r="C2090" i="8"/>
  <c r="D2098" i="8"/>
  <c r="C2098" i="8"/>
  <c r="D2106" i="8"/>
  <c r="C2106" i="8"/>
  <c r="D2114" i="8"/>
  <c r="C2114" i="8"/>
  <c r="E2122" i="8"/>
  <c r="D2122" i="8"/>
  <c r="C2122" i="8"/>
  <c r="B2178" i="8"/>
  <c r="C2194" i="8"/>
  <c r="C2202" i="8"/>
  <c r="B2322" i="8"/>
  <c r="L1073" i="6"/>
  <c r="P1268" i="5"/>
  <c r="Q1073" i="6" s="1"/>
  <c r="A1073" i="8" s="1"/>
  <c r="L1052" i="6"/>
  <c r="P1289" i="5"/>
  <c r="Q1052" i="6" s="1"/>
  <c r="A1052" i="8" s="1"/>
  <c r="L1041" i="6"/>
  <c r="P1300" i="5"/>
  <c r="L1020" i="6"/>
  <c r="P1321" i="5"/>
  <c r="Q1020" i="6" s="1"/>
  <c r="A1020" i="8" s="1"/>
  <c r="P1323" i="5"/>
  <c r="L1009" i="6"/>
  <c r="P1332" i="5"/>
  <c r="L988" i="6"/>
  <c r="P1353" i="5"/>
  <c r="Q988" i="6" s="1"/>
  <c r="A988" i="8" s="1"/>
  <c r="P1355" i="5"/>
  <c r="L977" i="6"/>
  <c r="P1364" i="5"/>
  <c r="Q977" i="6" s="1"/>
  <c r="A977" i="8" s="1"/>
  <c r="L956" i="6"/>
  <c r="P1385" i="5"/>
  <c r="Q956" i="6" s="1"/>
  <c r="A956" i="8" s="1"/>
  <c r="P1387" i="5"/>
  <c r="L945" i="6"/>
  <c r="P1396" i="5"/>
  <c r="L924" i="6"/>
  <c r="P1417" i="5"/>
  <c r="Q924" i="6" s="1"/>
  <c r="A924" i="8" s="1"/>
  <c r="P1419" i="5"/>
  <c r="Q922" i="6" s="1"/>
  <c r="A922" i="8" s="1"/>
  <c r="L916" i="6"/>
  <c r="P1425" i="5"/>
  <c r="Q916" i="6" s="1"/>
  <c r="A916" i="8" s="1"/>
  <c r="P1427" i="5"/>
  <c r="L908" i="6"/>
  <c r="P1433" i="5"/>
  <c r="L900" i="6"/>
  <c r="P1441" i="5"/>
  <c r="L892" i="6"/>
  <c r="P1449" i="5"/>
  <c r="P1459" i="5"/>
  <c r="Q882" i="6" s="1"/>
  <c r="A882" i="8" s="1"/>
  <c r="L876" i="6"/>
  <c r="P1465" i="5"/>
  <c r="Q876" i="6" s="1"/>
  <c r="A876" i="8" s="1"/>
  <c r="P1467" i="5"/>
  <c r="L868" i="6"/>
  <c r="P1473" i="5"/>
  <c r="P1475" i="5"/>
  <c r="Q866" i="6" s="1"/>
  <c r="A866" i="8" s="1"/>
  <c r="L860" i="6"/>
  <c r="P1481" i="5"/>
  <c r="Q860" i="6" s="1"/>
  <c r="A860" i="8" s="1"/>
  <c r="P1483" i="5"/>
  <c r="P1491" i="5"/>
  <c r="P1499" i="5"/>
  <c r="P1507" i="5"/>
  <c r="P1515" i="5"/>
  <c r="L820" i="6"/>
  <c r="P1521" i="5"/>
  <c r="P1523" i="5"/>
  <c r="L812" i="6"/>
  <c r="P1529" i="5"/>
  <c r="Q812" i="6" s="1"/>
  <c r="A812" i="8" s="1"/>
  <c r="P1531" i="5"/>
  <c r="L804" i="6"/>
  <c r="P1537" i="5"/>
  <c r="Q804" i="6" s="1"/>
  <c r="A804" i="8" s="1"/>
  <c r="P1539" i="5"/>
  <c r="Q802" i="6" s="1"/>
  <c r="A802" i="8" s="1"/>
  <c r="L782" i="6"/>
  <c r="P1559" i="5"/>
  <c r="Q782" i="6" s="1"/>
  <c r="A782" i="8" s="1"/>
  <c r="L772" i="6"/>
  <c r="P1569" i="5"/>
  <c r="P1571" i="5"/>
  <c r="L763" i="6"/>
  <c r="P1578" i="5"/>
  <c r="L750" i="6"/>
  <c r="P1591" i="5"/>
  <c r="Q750" i="6" s="1"/>
  <c r="A750" i="8" s="1"/>
  <c r="L740" i="6"/>
  <c r="P1601" i="5"/>
  <c r="P1603" i="5"/>
  <c r="L731" i="6"/>
  <c r="P1610" i="5"/>
  <c r="L726" i="6"/>
  <c r="P1615" i="5"/>
  <c r="Q726" i="6" s="1"/>
  <c r="A726" i="8" s="1"/>
  <c r="L715" i="6"/>
  <c r="P1626" i="5"/>
  <c r="L710" i="6"/>
  <c r="P1631" i="5"/>
  <c r="Q710" i="6" s="1"/>
  <c r="A710" i="8" s="1"/>
  <c r="L699" i="6"/>
  <c r="P1642" i="5"/>
  <c r="L683" i="6"/>
  <c r="P1658" i="5"/>
  <c r="Q683" i="6" s="1"/>
  <c r="A683" i="8" s="1"/>
  <c r="L667" i="6"/>
  <c r="P1674" i="5"/>
  <c r="L662" i="6"/>
  <c r="P1679" i="5"/>
  <c r="L651" i="6"/>
  <c r="P1690" i="5"/>
  <c r="L635" i="6"/>
  <c r="P1706" i="5"/>
  <c r="Q635" i="6" s="1"/>
  <c r="A635" i="8" s="1"/>
  <c r="L619" i="6"/>
  <c r="P1722" i="5"/>
  <c r="L603" i="6"/>
  <c r="P1738" i="5"/>
  <c r="L587" i="6"/>
  <c r="P1754" i="5"/>
  <c r="L571" i="6"/>
  <c r="P1770" i="5"/>
  <c r="Q571" i="6" s="1"/>
  <c r="A571" i="8" s="1"/>
  <c r="L555" i="6"/>
  <c r="P1786" i="5"/>
  <c r="L539" i="6"/>
  <c r="P1802" i="5"/>
  <c r="L523" i="6"/>
  <c r="P1818" i="5"/>
  <c r="Q523" i="6" s="1"/>
  <c r="A523" i="8" s="1"/>
  <c r="L507" i="6"/>
  <c r="P1834" i="5"/>
  <c r="Q507" i="6" s="1"/>
  <c r="A507" i="8" s="1"/>
  <c r="L491" i="6"/>
  <c r="P1850" i="5"/>
  <c r="Q491" i="6" s="1"/>
  <c r="A491" i="8" s="1"/>
  <c r="L476" i="6"/>
  <c r="P1866" i="5"/>
  <c r="L460" i="6"/>
  <c r="P1882" i="5"/>
  <c r="L431" i="6"/>
  <c r="P1911" i="5"/>
  <c r="Q431" i="6" s="1"/>
  <c r="A431" i="8" s="1"/>
  <c r="P1931" i="5"/>
  <c r="Q411" i="6" s="1"/>
  <c r="A411" i="8" s="1"/>
  <c r="L400" i="6"/>
  <c r="P1942" i="5"/>
  <c r="Q400" i="6" s="1"/>
  <c r="A400" i="8" s="1"/>
  <c r="L396" i="6"/>
  <c r="P1946" i="5"/>
  <c r="L367" i="6"/>
  <c r="P1975" i="5"/>
  <c r="Q367" i="6" s="1"/>
  <c r="A367" i="8" s="1"/>
  <c r="L351" i="6"/>
  <c r="P1991" i="5"/>
  <c r="Q351" i="6" s="1"/>
  <c r="A351" i="8" s="1"/>
  <c r="P1999" i="5"/>
  <c r="Q343" i="6" s="1"/>
  <c r="A343" i="8" s="1"/>
  <c r="L335" i="6"/>
  <c r="P2007" i="5"/>
  <c r="Q335" i="6" s="1"/>
  <c r="A335" i="8" s="1"/>
  <c r="L315" i="6"/>
  <c r="P2027" i="5"/>
  <c r="Q315" i="6" s="1"/>
  <c r="A315" i="8" s="1"/>
  <c r="L270" i="6"/>
  <c r="P2072" i="5"/>
  <c r="Q270" i="6" s="1"/>
  <c r="A270" i="8" s="1"/>
  <c r="P2079" i="5"/>
  <c r="Q263" i="6" s="1"/>
  <c r="A263" i="8" s="1"/>
  <c r="L263" i="6"/>
  <c r="L194" i="6"/>
  <c r="P2150" i="5"/>
  <c r="P2212" i="5"/>
  <c r="Q134" i="6" s="1"/>
  <c r="A134" i="8" s="1"/>
  <c r="L134" i="6"/>
  <c r="P2249" i="5"/>
  <c r="L73" i="6"/>
  <c r="P2273" i="5"/>
  <c r="P2289" i="5"/>
  <c r="L57" i="6"/>
  <c r="P2328" i="5"/>
  <c r="Q18" i="6" s="1"/>
  <c r="A18" i="8" s="1"/>
  <c r="L18" i="6"/>
  <c r="I7" i="6"/>
  <c r="I9" i="6"/>
  <c r="L29" i="6"/>
  <c r="I31" i="6"/>
  <c r="I50" i="6"/>
  <c r="J76" i="6"/>
  <c r="B76" i="8" s="1"/>
  <c r="I81" i="6"/>
  <c r="K84" i="6"/>
  <c r="B84" i="8" s="1"/>
  <c r="C84" i="6"/>
  <c r="I84" i="6"/>
  <c r="Q84" i="6"/>
  <c r="A84" i="8" s="1"/>
  <c r="H84" i="6"/>
  <c r="P84" i="6"/>
  <c r="G84" i="6"/>
  <c r="O84" i="6"/>
  <c r="F84" i="6"/>
  <c r="N84" i="6"/>
  <c r="E84" i="6"/>
  <c r="M84" i="6"/>
  <c r="D84" i="6"/>
  <c r="L84" i="6"/>
  <c r="B84" i="6"/>
  <c r="L86" i="6"/>
  <c r="K122" i="6"/>
  <c r="K124" i="6"/>
  <c r="C124" i="6"/>
  <c r="P124" i="6"/>
  <c r="H124" i="6"/>
  <c r="J124" i="6"/>
  <c r="B124" i="8" s="1"/>
  <c r="I124" i="6"/>
  <c r="G124" i="6"/>
  <c r="Q124" i="6"/>
  <c r="A124" i="8" s="1"/>
  <c r="F124" i="6"/>
  <c r="O124" i="6"/>
  <c r="E124" i="6"/>
  <c r="N124" i="6"/>
  <c r="D124" i="6"/>
  <c r="M124" i="6"/>
  <c r="B124" i="6"/>
  <c r="L127" i="6"/>
  <c r="K141" i="6"/>
  <c r="K146" i="6"/>
  <c r="L148" i="6"/>
  <c r="K156" i="6"/>
  <c r="C156" i="6"/>
  <c r="P156" i="6"/>
  <c r="H156" i="6"/>
  <c r="J156" i="6"/>
  <c r="B156" i="8" s="1"/>
  <c r="I156" i="6"/>
  <c r="G156" i="6"/>
  <c r="Q156" i="6"/>
  <c r="A156" i="8" s="1"/>
  <c r="F156" i="6"/>
  <c r="O156" i="6"/>
  <c r="E156" i="6"/>
  <c r="N156" i="6"/>
  <c r="D156" i="6"/>
  <c r="M156" i="6"/>
  <c r="B156" i="6"/>
  <c r="K164" i="6"/>
  <c r="C164" i="6"/>
  <c r="P164" i="6"/>
  <c r="H164" i="6"/>
  <c r="J164" i="6"/>
  <c r="I164" i="6"/>
  <c r="G164" i="6"/>
  <c r="Q164" i="6"/>
  <c r="A164" i="8" s="1"/>
  <c r="F164" i="6"/>
  <c r="O164" i="6"/>
  <c r="E164" i="6"/>
  <c r="N164" i="6"/>
  <c r="D164" i="6"/>
  <c r="M164" i="6"/>
  <c r="B164" i="6"/>
  <c r="K172" i="6"/>
  <c r="C172" i="6"/>
  <c r="P172" i="6"/>
  <c r="H172" i="6"/>
  <c r="J172" i="6"/>
  <c r="I172" i="6"/>
  <c r="G172" i="6"/>
  <c r="Q172" i="6"/>
  <c r="A172" i="8" s="1"/>
  <c r="F172" i="6"/>
  <c r="O172" i="6"/>
  <c r="E172" i="6"/>
  <c r="N172" i="6"/>
  <c r="D172" i="6"/>
  <c r="M172" i="6"/>
  <c r="B172" i="6"/>
  <c r="P184" i="6"/>
  <c r="H184" i="6"/>
  <c r="O184" i="6"/>
  <c r="G184" i="6"/>
  <c r="L184" i="6"/>
  <c r="D184" i="6"/>
  <c r="K184" i="6"/>
  <c r="J184" i="6"/>
  <c r="B184" i="8" s="1"/>
  <c r="I184" i="6"/>
  <c r="F184" i="6"/>
  <c r="E184" i="6"/>
  <c r="Q184" i="6"/>
  <c r="A184" i="8" s="1"/>
  <c r="C184" i="6"/>
  <c r="N184" i="6"/>
  <c r="B184" i="6"/>
  <c r="B201" i="8"/>
  <c r="B281" i="8"/>
  <c r="E305" i="8"/>
  <c r="D329" i="8"/>
  <c r="D345" i="8"/>
  <c r="B537" i="8"/>
  <c r="B601" i="8"/>
  <c r="E913" i="8"/>
  <c r="D913" i="8"/>
  <c r="C913" i="8"/>
  <c r="E921" i="8"/>
  <c r="D921" i="8"/>
  <c r="C921" i="8"/>
  <c r="E929" i="8"/>
  <c r="D929" i="8"/>
  <c r="C929" i="8"/>
  <c r="E937" i="8"/>
  <c r="D937" i="8"/>
  <c r="C937" i="8"/>
  <c r="E945" i="8"/>
  <c r="D945" i="8"/>
  <c r="C945" i="8"/>
  <c r="E953" i="8"/>
  <c r="D953" i="8"/>
  <c r="C953" i="8"/>
  <c r="E961" i="8"/>
  <c r="D961" i="8"/>
  <c r="C961" i="8"/>
  <c r="E969" i="8"/>
  <c r="D969" i="8"/>
  <c r="C969" i="8"/>
  <c r="E977" i="8"/>
  <c r="D977" i="8"/>
  <c r="C977" i="8"/>
  <c r="E985" i="8"/>
  <c r="D985" i="8"/>
  <c r="C985" i="8"/>
  <c r="E993" i="8"/>
  <c r="D993" i="8"/>
  <c r="C993" i="8"/>
  <c r="E1001" i="8"/>
  <c r="D1001" i="8"/>
  <c r="C1001" i="8"/>
  <c r="E1009" i="8"/>
  <c r="D1009" i="8"/>
  <c r="C1009" i="8"/>
  <c r="E1017" i="8"/>
  <c r="D1017" i="8"/>
  <c r="C1017" i="8"/>
  <c r="E1025" i="8"/>
  <c r="D1025" i="8"/>
  <c r="C1025" i="8"/>
  <c r="E1033" i="8"/>
  <c r="D1033" i="8"/>
  <c r="C1033" i="8"/>
  <c r="E1041" i="8"/>
  <c r="D1041" i="8"/>
  <c r="C1041" i="8"/>
  <c r="D1313" i="8"/>
  <c r="C1313" i="8"/>
  <c r="D1337" i="8"/>
  <c r="C1337" i="8"/>
  <c r="D1345" i="8"/>
  <c r="C1345" i="8"/>
  <c r="D1377" i="8"/>
  <c r="C1377" i="8"/>
  <c r="C1393" i="8"/>
  <c r="C1441" i="8"/>
  <c r="D1457" i="8"/>
  <c r="B1529" i="8"/>
  <c r="C1545" i="8"/>
  <c r="C1553" i="8"/>
  <c r="B1681" i="8"/>
  <c r="B1753" i="8"/>
  <c r="B1905" i="8"/>
  <c r="B1977" i="8"/>
  <c r="B2009" i="8"/>
  <c r="B2177" i="8"/>
  <c r="B2185" i="8"/>
  <c r="B2193" i="8"/>
  <c r="B2201" i="8"/>
  <c r="B2209" i="8"/>
  <c r="B2217" i="8"/>
  <c r="B2225" i="8"/>
  <c r="B2233" i="8"/>
  <c r="B2241" i="8"/>
  <c r="B2249" i="8"/>
  <c r="B2257" i="8"/>
  <c r="B2265" i="8"/>
  <c r="B2273" i="8"/>
  <c r="B2281" i="8"/>
  <c r="B2289" i="8"/>
  <c r="O769" i="5"/>
  <c r="O801" i="5"/>
  <c r="O833" i="5"/>
  <c r="P833" i="5" s="1"/>
  <c r="O865" i="5"/>
  <c r="P865" i="5" s="1"/>
  <c r="O897" i="5"/>
  <c r="P897" i="5" s="1"/>
  <c r="O929" i="5"/>
  <c r="P929" i="5" s="1"/>
  <c r="Q1412" i="6" s="1"/>
  <c r="A1412" i="8" s="1"/>
  <c r="O961" i="5"/>
  <c r="P961" i="5" s="1"/>
  <c r="Q1380" i="6" s="1"/>
  <c r="A1380" i="8" s="1"/>
  <c r="O993" i="5"/>
  <c r="P993" i="5" s="1"/>
  <c r="Q1348" i="6" s="1"/>
  <c r="A1348" i="8" s="1"/>
  <c r="O1025" i="5"/>
  <c r="P1025" i="5" s="1"/>
  <c r="Q1316" i="6" s="1"/>
  <c r="A1316" i="8" s="1"/>
  <c r="O1057" i="5"/>
  <c r="P1057" i="5" s="1"/>
  <c r="Q1284" i="6" s="1"/>
  <c r="A1284" i="8" s="1"/>
  <c r="P1072" i="5"/>
  <c r="P1088" i="5"/>
  <c r="P1093" i="5"/>
  <c r="P1104" i="5"/>
  <c r="Q1237" i="6" s="1"/>
  <c r="A1237" i="8" s="1"/>
  <c r="P1109" i="5"/>
  <c r="P1120" i="5"/>
  <c r="P1125" i="5"/>
  <c r="P1136" i="5"/>
  <c r="P1141" i="5"/>
  <c r="P1152" i="5"/>
  <c r="P1157" i="5"/>
  <c r="P1168" i="5"/>
  <c r="Q1173" i="6" s="1"/>
  <c r="A1173" i="8" s="1"/>
  <c r="P1173" i="5"/>
  <c r="P1184" i="5"/>
  <c r="P1189" i="5"/>
  <c r="P1200" i="5"/>
  <c r="P1216" i="5"/>
  <c r="P1232" i="5"/>
  <c r="P1248" i="5"/>
  <c r="P1264" i="5"/>
  <c r="Q1077" i="6" s="1"/>
  <c r="A1077" i="8" s="1"/>
  <c r="P1277" i="5"/>
  <c r="Q1064" i="6" s="1"/>
  <c r="A1064" i="8" s="1"/>
  <c r="P1296" i="5"/>
  <c r="P1309" i="5"/>
  <c r="P1341" i="5"/>
  <c r="P1373" i="5"/>
  <c r="P1405" i="5"/>
  <c r="O1544" i="5"/>
  <c r="O1576" i="5"/>
  <c r="O1608" i="5"/>
  <c r="O1624" i="5"/>
  <c r="O1640" i="5"/>
  <c r="O1656" i="5"/>
  <c r="O1672" i="5"/>
  <c r="O1688" i="5"/>
  <c r="O1704" i="5"/>
  <c r="O1720" i="5"/>
  <c r="O1736" i="5"/>
  <c r="O1752" i="5"/>
  <c r="O1768" i="5"/>
  <c r="O1784" i="5"/>
  <c r="O1800" i="5"/>
  <c r="O1816" i="5"/>
  <c r="O1832" i="5"/>
  <c r="O1848" i="5"/>
  <c r="O1864" i="5"/>
  <c r="O1880" i="5"/>
  <c r="P1880" i="5" s="1"/>
  <c r="P1891" i="5"/>
  <c r="Q451" i="6" s="1"/>
  <c r="A451" i="8" s="1"/>
  <c r="L436" i="6"/>
  <c r="P1906" i="5"/>
  <c r="L407" i="6"/>
  <c r="P1935" i="5"/>
  <c r="Q407" i="6" s="1"/>
  <c r="A407" i="8" s="1"/>
  <c r="P1955" i="5"/>
  <c r="Q387" i="6" s="1"/>
  <c r="A387" i="8" s="1"/>
  <c r="L376" i="6"/>
  <c r="P1966" i="5"/>
  <c r="L372" i="6"/>
  <c r="P1970" i="5"/>
  <c r="P2003" i="5"/>
  <c r="Q339" i="6" s="1"/>
  <c r="A339" i="8" s="1"/>
  <c r="L339" i="6"/>
  <c r="P2011" i="5"/>
  <c r="Q331" i="6" s="1"/>
  <c r="A331" i="8" s="1"/>
  <c r="L331" i="6"/>
  <c r="L319" i="6"/>
  <c r="P2023" i="5"/>
  <c r="Q319" i="6" s="1"/>
  <c r="A319" i="8" s="1"/>
  <c r="P2031" i="5"/>
  <c r="Q311" i="6" s="1"/>
  <c r="A311" i="8" s="1"/>
  <c r="L303" i="6"/>
  <c r="P2039" i="5"/>
  <c r="Q303" i="6" s="1"/>
  <c r="A303" i="8" s="1"/>
  <c r="P2059" i="5"/>
  <c r="Q283" i="6" s="1"/>
  <c r="A283" i="8" s="1"/>
  <c r="L283" i="6"/>
  <c r="L239" i="6"/>
  <c r="P2104" i="5"/>
  <c r="Q239" i="6" s="1"/>
  <c r="A239" i="8" s="1"/>
  <c r="L232" i="6"/>
  <c r="P2111" i="5"/>
  <c r="Q232" i="6" s="1"/>
  <c r="A232" i="8" s="1"/>
  <c r="L41" i="6"/>
  <c r="P2305" i="5"/>
  <c r="Q41" i="6" s="1"/>
  <c r="A41" i="8" s="1"/>
  <c r="P2321" i="5"/>
  <c r="L25" i="6"/>
  <c r="K20" i="6"/>
  <c r="B20" i="8" s="1"/>
  <c r="C20" i="6"/>
  <c r="I20" i="6"/>
  <c r="Q20" i="6"/>
  <c r="A20" i="8" s="1"/>
  <c r="H20" i="6"/>
  <c r="P20" i="6"/>
  <c r="G20" i="6"/>
  <c r="O20" i="6"/>
  <c r="F20" i="6"/>
  <c r="B14" i="7" s="1"/>
  <c r="N20" i="6"/>
  <c r="E20" i="6"/>
  <c r="M20" i="6"/>
  <c r="D20" i="6"/>
  <c r="L20" i="6"/>
  <c r="B20" i="6"/>
  <c r="L22" i="6"/>
  <c r="I26" i="6"/>
  <c r="K36" i="6"/>
  <c r="B36" i="8" s="1"/>
  <c r="C36" i="6"/>
  <c r="I36" i="6"/>
  <c r="Q36" i="6"/>
  <c r="A36" i="8" s="1"/>
  <c r="H36" i="6"/>
  <c r="P36" i="6"/>
  <c r="G36" i="6"/>
  <c r="O36" i="6"/>
  <c r="F36" i="6"/>
  <c r="N36" i="6"/>
  <c r="E36" i="6"/>
  <c r="M36" i="6"/>
  <c r="D36" i="6"/>
  <c r="L36" i="6"/>
  <c r="B36" i="6"/>
  <c r="Q40" i="6"/>
  <c r="A40" i="8" s="1"/>
  <c r="K44" i="6"/>
  <c r="B44" i="8" s="1"/>
  <c r="C44" i="6"/>
  <c r="I44" i="6"/>
  <c r="Q44" i="6"/>
  <c r="A44" i="8" s="1"/>
  <c r="H44" i="6"/>
  <c r="P44" i="6"/>
  <c r="G44" i="6"/>
  <c r="O44" i="6"/>
  <c r="F44" i="6"/>
  <c r="N44" i="6"/>
  <c r="E44" i="6"/>
  <c r="M44" i="6"/>
  <c r="D44" i="6"/>
  <c r="L44" i="6"/>
  <c r="B44" i="6"/>
  <c r="I65" i="6"/>
  <c r="K68" i="6"/>
  <c r="B68" i="8" s="1"/>
  <c r="C68" i="6"/>
  <c r="I68" i="6"/>
  <c r="Q68" i="6"/>
  <c r="A68" i="8" s="1"/>
  <c r="H68" i="6"/>
  <c r="P68" i="6"/>
  <c r="G68" i="6"/>
  <c r="O68" i="6"/>
  <c r="F68" i="6"/>
  <c r="N68" i="6"/>
  <c r="E68" i="6"/>
  <c r="M68" i="6"/>
  <c r="D68" i="6"/>
  <c r="L68" i="6"/>
  <c r="B68" i="6"/>
  <c r="Q72" i="6"/>
  <c r="A72" i="8" s="1"/>
  <c r="I74" i="6"/>
  <c r="I79" i="6"/>
  <c r="I89" i="6"/>
  <c r="I96" i="6"/>
  <c r="I105" i="6"/>
  <c r="L124" i="6"/>
  <c r="I128" i="6"/>
  <c r="K149" i="6"/>
  <c r="K154" i="6"/>
  <c r="L156" i="6"/>
  <c r="K162" i="6"/>
  <c r="K170" i="6"/>
  <c r="L172" i="6"/>
  <c r="K180" i="6"/>
  <c r="C180" i="6"/>
  <c r="P180" i="6"/>
  <c r="H180" i="6"/>
  <c r="J180" i="6"/>
  <c r="I180" i="6"/>
  <c r="G180" i="6"/>
  <c r="Q180" i="6"/>
  <c r="A180" i="8" s="1"/>
  <c r="F180" i="6"/>
  <c r="O180" i="6"/>
  <c r="E180" i="6"/>
  <c r="N180" i="6"/>
  <c r="D180" i="6"/>
  <c r="M180" i="6"/>
  <c r="B180" i="6"/>
  <c r="M184" i="6"/>
  <c r="P255" i="6"/>
  <c r="L217" i="6"/>
  <c r="D217" i="6"/>
  <c r="Q217" i="6"/>
  <c r="A217" i="8" s="1"/>
  <c r="H217" i="6"/>
  <c r="G217" i="6"/>
  <c r="P217" i="6"/>
  <c r="F217" i="6"/>
  <c r="N217" i="6"/>
  <c r="C217" i="6"/>
  <c r="M217" i="6"/>
  <c r="B217" i="6"/>
  <c r="M248" i="6"/>
  <c r="E248" i="6"/>
  <c r="P248" i="6"/>
  <c r="G248" i="6"/>
  <c r="Q248" i="6"/>
  <c r="A248" i="8" s="1"/>
  <c r="F248" i="6"/>
  <c r="N248" i="6"/>
  <c r="C248" i="6"/>
  <c r="L248" i="6"/>
  <c r="B248" i="6"/>
  <c r="J248" i="6"/>
  <c r="B248" i="8" s="1"/>
  <c r="I248" i="6"/>
  <c r="K302" i="6"/>
  <c r="N357" i="6"/>
  <c r="J360" i="6"/>
  <c r="Q424" i="6"/>
  <c r="A424" i="8" s="1"/>
  <c r="O1994" i="5"/>
  <c r="O2026" i="5"/>
  <c r="O2058" i="5"/>
  <c r="O2090" i="5"/>
  <c r="O2122" i="5"/>
  <c r="P2122" i="5" s="1"/>
  <c r="O2154" i="5"/>
  <c r="O2186" i="5"/>
  <c r="O2218" i="5"/>
  <c r="P2218" i="5" s="1"/>
  <c r="Q128" i="6" s="1"/>
  <c r="A128" i="8" s="1"/>
  <c r="O2250" i="5"/>
  <c r="O2282" i="5"/>
  <c r="O2314" i="5"/>
  <c r="L3" i="6"/>
  <c r="D3" i="6"/>
  <c r="J3" i="6"/>
  <c r="B3" i="8" s="1"/>
  <c r="D5" i="6"/>
  <c r="E7" i="6"/>
  <c r="N7" i="6"/>
  <c r="F8" i="6"/>
  <c r="P8" i="6"/>
  <c r="H9" i="6"/>
  <c r="Q9" i="6"/>
  <c r="A9" i="8" s="1"/>
  <c r="L11" i="6"/>
  <c r="D11" i="6"/>
  <c r="J11" i="6"/>
  <c r="B11" i="8" s="1"/>
  <c r="D13" i="6"/>
  <c r="E15" i="6"/>
  <c r="N15" i="6"/>
  <c r="F16" i="6"/>
  <c r="P16" i="6"/>
  <c r="H17" i="6"/>
  <c r="Q17" i="6"/>
  <c r="A17" i="8" s="1"/>
  <c r="L19" i="6"/>
  <c r="D19" i="6"/>
  <c r="J19" i="6"/>
  <c r="B19" i="8" s="1"/>
  <c r="D21" i="6"/>
  <c r="E23" i="6"/>
  <c r="N23" i="6"/>
  <c r="F24" i="6"/>
  <c r="P24" i="6"/>
  <c r="H25" i="6"/>
  <c r="Q25" i="6"/>
  <c r="A25" i="8" s="1"/>
  <c r="L27" i="6"/>
  <c r="D27" i="6"/>
  <c r="J27" i="6"/>
  <c r="B27" i="8" s="1"/>
  <c r="D29" i="6"/>
  <c r="E31" i="6"/>
  <c r="N31" i="6"/>
  <c r="F32" i="6"/>
  <c r="P32" i="6"/>
  <c r="H33" i="6"/>
  <c r="Q33" i="6"/>
  <c r="A33" i="8" s="1"/>
  <c r="L35" i="6"/>
  <c r="D35" i="6"/>
  <c r="J35" i="6"/>
  <c r="B35" i="8" s="1"/>
  <c r="D37" i="6"/>
  <c r="E39" i="6"/>
  <c r="N39" i="6"/>
  <c r="F40" i="6"/>
  <c r="P40" i="6"/>
  <c r="H41" i="6"/>
  <c r="L43" i="6"/>
  <c r="D43" i="6"/>
  <c r="J43" i="6"/>
  <c r="B43" i="8" s="1"/>
  <c r="D45" i="6"/>
  <c r="E47" i="6"/>
  <c r="N47" i="6"/>
  <c r="F48" i="6"/>
  <c r="P48" i="6"/>
  <c r="H49" i="6"/>
  <c r="Q49" i="6"/>
  <c r="A49" i="8" s="1"/>
  <c r="L51" i="6"/>
  <c r="D51" i="6"/>
  <c r="J51" i="6"/>
  <c r="B51" i="8" s="1"/>
  <c r="D53" i="6"/>
  <c r="E55" i="6"/>
  <c r="N55" i="6"/>
  <c r="F56" i="6"/>
  <c r="P56" i="6"/>
  <c r="H57" i="6"/>
  <c r="Q57" i="6"/>
  <c r="A57" i="8" s="1"/>
  <c r="L59" i="6"/>
  <c r="D59" i="6"/>
  <c r="J59" i="6"/>
  <c r="B59" i="8" s="1"/>
  <c r="D61" i="6"/>
  <c r="E63" i="6"/>
  <c r="N63" i="6"/>
  <c r="F64" i="6"/>
  <c r="P64" i="6"/>
  <c r="H65" i="6"/>
  <c r="Q65" i="6"/>
  <c r="A65" i="8" s="1"/>
  <c r="L67" i="6"/>
  <c r="D67" i="6"/>
  <c r="J67" i="6"/>
  <c r="B67" i="8" s="1"/>
  <c r="D69" i="6"/>
  <c r="M69" i="6"/>
  <c r="E71" i="6"/>
  <c r="N71" i="6"/>
  <c r="F72" i="6"/>
  <c r="P72" i="6"/>
  <c r="H73" i="6"/>
  <c r="Q73" i="6"/>
  <c r="A73" i="8" s="1"/>
  <c r="L75" i="6"/>
  <c r="D75" i="6"/>
  <c r="J75" i="6"/>
  <c r="B75" i="8" s="1"/>
  <c r="D77" i="6"/>
  <c r="M77" i="6"/>
  <c r="E79" i="6"/>
  <c r="N79" i="6"/>
  <c r="F80" i="6"/>
  <c r="P80" i="6"/>
  <c r="H81" i="6"/>
  <c r="L83" i="6"/>
  <c r="D83" i="6"/>
  <c r="J83" i="6"/>
  <c r="B83" i="8" s="1"/>
  <c r="D85" i="6"/>
  <c r="M85" i="6"/>
  <c r="E87" i="6"/>
  <c r="N87" i="6"/>
  <c r="F88" i="6"/>
  <c r="P88" i="6"/>
  <c r="H89" i="6"/>
  <c r="Q89" i="6"/>
  <c r="A89" i="8" s="1"/>
  <c r="L91" i="6"/>
  <c r="D91" i="6"/>
  <c r="J91" i="6"/>
  <c r="B91" i="8" s="1"/>
  <c r="D93" i="6"/>
  <c r="M93" i="6"/>
  <c r="E95" i="6"/>
  <c r="N95" i="6"/>
  <c r="F96" i="6"/>
  <c r="P96" i="6"/>
  <c r="H97" i="6"/>
  <c r="Q97" i="6"/>
  <c r="A97" i="8" s="1"/>
  <c r="L99" i="6"/>
  <c r="D99" i="6"/>
  <c r="J99" i="6"/>
  <c r="B99" i="8" s="1"/>
  <c r="D101" i="6"/>
  <c r="E103" i="6"/>
  <c r="N103" i="6"/>
  <c r="F104" i="6"/>
  <c r="P104" i="6"/>
  <c r="H105" i="6"/>
  <c r="Q105" i="6"/>
  <c r="A105" i="8" s="1"/>
  <c r="L107" i="6"/>
  <c r="D107" i="6"/>
  <c r="J107" i="6"/>
  <c r="B107" i="8" s="1"/>
  <c r="F109" i="6"/>
  <c r="Q109" i="6"/>
  <c r="A109" i="8" s="1"/>
  <c r="C111" i="6"/>
  <c r="H112" i="6"/>
  <c r="N113" i="6"/>
  <c r="F113" i="6"/>
  <c r="K113" i="6"/>
  <c r="B113" i="8" s="1"/>
  <c r="C113" i="6"/>
  <c r="L113" i="6"/>
  <c r="F114" i="6"/>
  <c r="P114" i="6"/>
  <c r="F117" i="6"/>
  <c r="Q117" i="6"/>
  <c r="A117" i="8" s="1"/>
  <c r="C119" i="6"/>
  <c r="H120" i="6"/>
  <c r="N121" i="6"/>
  <c r="F121" i="6"/>
  <c r="K121" i="6"/>
  <c r="B121" i="8" s="1"/>
  <c r="C121" i="6"/>
  <c r="L121" i="6"/>
  <c r="F122" i="6"/>
  <c r="P122" i="6"/>
  <c r="F125" i="6"/>
  <c r="Q125" i="6"/>
  <c r="A125" i="8" s="1"/>
  <c r="C127" i="6"/>
  <c r="H128" i="6"/>
  <c r="N129" i="6"/>
  <c r="F129" i="6"/>
  <c r="K129" i="6"/>
  <c r="B129" i="8" s="1"/>
  <c r="C129" i="6"/>
  <c r="L129" i="6"/>
  <c r="F130" i="6"/>
  <c r="P130" i="6"/>
  <c r="F133" i="6"/>
  <c r="Q133" i="6"/>
  <c r="A133" i="8" s="1"/>
  <c r="C135" i="6"/>
  <c r="H136" i="6"/>
  <c r="N137" i="6"/>
  <c r="F137" i="6"/>
  <c r="K137" i="6"/>
  <c r="B137" i="8" s="1"/>
  <c r="C137" i="6"/>
  <c r="L137" i="6"/>
  <c r="F138" i="6"/>
  <c r="P138" i="6"/>
  <c r="F141" i="6"/>
  <c r="Q141" i="6"/>
  <c r="A141" i="8" s="1"/>
  <c r="C143" i="6"/>
  <c r="H144" i="6"/>
  <c r="N145" i="6"/>
  <c r="F145" i="6"/>
  <c r="K145" i="6"/>
  <c r="B145" i="8" s="1"/>
  <c r="C145" i="6"/>
  <c r="L145" i="6"/>
  <c r="F146" i="6"/>
  <c r="P146" i="6"/>
  <c r="F149" i="6"/>
  <c r="Q149" i="6"/>
  <c r="A149" i="8" s="1"/>
  <c r="C151" i="6"/>
  <c r="N151" i="6"/>
  <c r="H152" i="6"/>
  <c r="N153" i="6"/>
  <c r="F153" i="6"/>
  <c r="K153" i="6"/>
  <c r="B153" i="8" s="1"/>
  <c r="C153" i="6"/>
  <c r="L153" i="6"/>
  <c r="F154" i="6"/>
  <c r="P154" i="6"/>
  <c r="F157" i="6"/>
  <c r="Q157" i="6"/>
  <c r="A157" i="8" s="1"/>
  <c r="C159" i="6"/>
  <c r="N159" i="6"/>
  <c r="H160" i="6"/>
  <c r="N161" i="6"/>
  <c r="F161" i="6"/>
  <c r="K161" i="6"/>
  <c r="B161" i="8" s="1"/>
  <c r="C161" i="6"/>
  <c r="L161" i="6"/>
  <c r="F162" i="6"/>
  <c r="P162" i="6"/>
  <c r="F165" i="6"/>
  <c r="Q165" i="6"/>
  <c r="A165" i="8" s="1"/>
  <c r="C167" i="6"/>
  <c r="N167" i="6"/>
  <c r="H168" i="6"/>
  <c r="N169" i="6"/>
  <c r="F169" i="6"/>
  <c r="K169" i="6"/>
  <c r="B169" i="8" s="1"/>
  <c r="C169" i="6"/>
  <c r="L169" i="6"/>
  <c r="F170" i="6"/>
  <c r="P170" i="6"/>
  <c r="F173" i="6"/>
  <c r="Q173" i="6"/>
  <c r="A173" i="8" s="1"/>
  <c r="C175" i="6"/>
  <c r="N175" i="6"/>
  <c r="H176" i="6"/>
  <c r="N177" i="6"/>
  <c r="F177" i="6"/>
  <c r="K177" i="6"/>
  <c r="B177" i="8" s="1"/>
  <c r="C177" i="6"/>
  <c r="L177" i="6"/>
  <c r="F178" i="6"/>
  <c r="P178" i="6"/>
  <c r="F181" i="6"/>
  <c r="Q181" i="6"/>
  <c r="A181" i="8" s="1"/>
  <c r="J185" i="6"/>
  <c r="B185" i="8" s="1"/>
  <c r="G186" i="6"/>
  <c r="L187" i="6"/>
  <c r="G188" i="6"/>
  <c r="P192" i="6"/>
  <c r="H192" i="6"/>
  <c r="O192" i="6"/>
  <c r="G192" i="6"/>
  <c r="L192" i="6"/>
  <c r="D192" i="6"/>
  <c r="M192" i="6"/>
  <c r="I193" i="6"/>
  <c r="D194" i="6"/>
  <c r="Q194" i="6"/>
  <c r="A194" i="8" s="1"/>
  <c r="F196" i="6"/>
  <c r="K197" i="6"/>
  <c r="C197" i="6"/>
  <c r="J197" i="6"/>
  <c r="B197" i="6"/>
  <c r="O197" i="6"/>
  <c r="G197" i="6"/>
  <c r="N197" i="6"/>
  <c r="P200" i="6"/>
  <c r="H200" i="6"/>
  <c r="O200" i="6"/>
  <c r="G200" i="6"/>
  <c r="M200" i="6"/>
  <c r="E200" i="8" s="1"/>
  <c r="E200" i="6"/>
  <c r="L200" i="6"/>
  <c r="D200" i="6"/>
  <c r="D200" i="8" s="1"/>
  <c r="Q200" i="6"/>
  <c r="A200" i="8" s="1"/>
  <c r="O202" i="6"/>
  <c r="E205" i="6"/>
  <c r="Q207" i="6"/>
  <c r="A207" i="8" s="1"/>
  <c r="N211" i="6"/>
  <c r="M216" i="6"/>
  <c r="E216" i="6"/>
  <c r="P216" i="6"/>
  <c r="G216" i="6"/>
  <c r="N216" i="6"/>
  <c r="C216" i="6"/>
  <c r="L216" i="6"/>
  <c r="B216" i="6"/>
  <c r="J216" i="6"/>
  <c r="B216" i="8" s="1"/>
  <c r="I216" i="6"/>
  <c r="E217" i="6"/>
  <c r="G221" i="6"/>
  <c r="N223" i="6"/>
  <c r="F223" i="6"/>
  <c r="O223" i="6"/>
  <c r="E223" i="6"/>
  <c r="J223" i="6"/>
  <c r="B223" i="8" s="1"/>
  <c r="H223" i="6"/>
  <c r="Q223" i="6"/>
  <c r="A223" i="8" s="1"/>
  <c r="G223" i="6"/>
  <c r="M223" i="6"/>
  <c r="C223" i="6"/>
  <c r="L223" i="6"/>
  <c r="B223" i="6"/>
  <c r="Q228" i="6"/>
  <c r="A228" i="8" s="1"/>
  <c r="P229" i="6"/>
  <c r="H229" i="6"/>
  <c r="L229" i="6"/>
  <c r="C229" i="6"/>
  <c r="J229" i="6"/>
  <c r="B229" i="8" s="1"/>
  <c r="G229" i="6"/>
  <c r="Q229" i="6"/>
  <c r="A229" i="8" s="1"/>
  <c r="F229" i="6"/>
  <c r="N229" i="6"/>
  <c r="D229" i="6"/>
  <c r="M229" i="6"/>
  <c r="B229" i="6"/>
  <c r="D248" i="6"/>
  <c r="J262" i="6"/>
  <c r="J273" i="6"/>
  <c r="L280" i="6"/>
  <c r="K285" i="6"/>
  <c r="K297" i="6"/>
  <c r="B297" i="8" s="1"/>
  <c r="N366" i="6"/>
  <c r="N369" i="6"/>
  <c r="Q384" i="6"/>
  <c r="A384" i="8" s="1"/>
  <c r="O450" i="6"/>
  <c r="M2" i="6"/>
  <c r="E2" i="6"/>
  <c r="J2" i="6"/>
  <c r="F7" i="6"/>
  <c r="O7" i="6"/>
  <c r="H8" i="6"/>
  <c r="M10" i="6"/>
  <c r="E10" i="6"/>
  <c r="J10" i="6"/>
  <c r="B10" i="8" s="1"/>
  <c r="F15" i="6"/>
  <c r="O15" i="6"/>
  <c r="H16" i="6"/>
  <c r="M18" i="6"/>
  <c r="E18" i="6"/>
  <c r="J18" i="6"/>
  <c r="B18" i="8" s="1"/>
  <c r="F23" i="6"/>
  <c r="O23" i="6"/>
  <c r="H24" i="6"/>
  <c r="M26" i="6"/>
  <c r="E26" i="6"/>
  <c r="J26" i="6"/>
  <c r="B26" i="8" s="1"/>
  <c r="F31" i="6"/>
  <c r="O31" i="6"/>
  <c r="H32" i="6"/>
  <c r="M34" i="6"/>
  <c r="E34" i="6"/>
  <c r="J34" i="6"/>
  <c r="B34" i="8" s="1"/>
  <c r="F39" i="6"/>
  <c r="O39" i="6"/>
  <c r="H40" i="6"/>
  <c r="M42" i="6"/>
  <c r="E42" i="6"/>
  <c r="J42" i="6"/>
  <c r="B42" i="8" s="1"/>
  <c r="F47" i="6"/>
  <c r="O47" i="6"/>
  <c r="H48" i="6"/>
  <c r="M50" i="6"/>
  <c r="E50" i="6"/>
  <c r="J50" i="6"/>
  <c r="B50" i="8" s="1"/>
  <c r="F55" i="6"/>
  <c r="O55" i="6"/>
  <c r="H56" i="6"/>
  <c r="M58" i="6"/>
  <c r="E58" i="6"/>
  <c r="J58" i="6"/>
  <c r="B58" i="8" s="1"/>
  <c r="F63" i="6"/>
  <c r="O63" i="6"/>
  <c r="H64" i="6"/>
  <c r="M66" i="6"/>
  <c r="E66" i="6"/>
  <c r="J66" i="6"/>
  <c r="B66" i="8" s="1"/>
  <c r="E69" i="6"/>
  <c r="F71" i="6"/>
  <c r="O71" i="6"/>
  <c r="H72" i="6"/>
  <c r="M74" i="6"/>
  <c r="E74" i="6"/>
  <c r="J74" i="6"/>
  <c r="B74" i="8" s="1"/>
  <c r="E77" i="6"/>
  <c r="F79" i="6"/>
  <c r="O79" i="6"/>
  <c r="H80" i="6"/>
  <c r="M82" i="6"/>
  <c r="E82" i="6"/>
  <c r="J82" i="6"/>
  <c r="B82" i="8" s="1"/>
  <c r="E85" i="6"/>
  <c r="F87" i="6"/>
  <c r="O87" i="6"/>
  <c r="H88" i="6"/>
  <c r="M90" i="6"/>
  <c r="E90" i="6"/>
  <c r="J90" i="6"/>
  <c r="B90" i="8" s="1"/>
  <c r="E93" i="6"/>
  <c r="N93" i="6"/>
  <c r="F95" i="6"/>
  <c r="O95" i="6"/>
  <c r="H96" i="6"/>
  <c r="M98" i="6"/>
  <c r="E98" i="6"/>
  <c r="J98" i="6"/>
  <c r="B98" i="8" s="1"/>
  <c r="F103" i="6"/>
  <c r="O103" i="6"/>
  <c r="H104" i="6"/>
  <c r="Q104" i="6"/>
  <c r="A104" i="8" s="1"/>
  <c r="M106" i="6"/>
  <c r="E106" i="6"/>
  <c r="J106" i="6"/>
  <c r="B106" i="8" s="1"/>
  <c r="H109" i="6"/>
  <c r="Q110" i="6"/>
  <c r="A110" i="8" s="1"/>
  <c r="I112" i="6"/>
  <c r="G114" i="6"/>
  <c r="Q114" i="6"/>
  <c r="A114" i="8" s="1"/>
  <c r="H117" i="6"/>
  <c r="Q118" i="6"/>
  <c r="A118" i="8" s="1"/>
  <c r="G122" i="6"/>
  <c r="Q122" i="6"/>
  <c r="A122" i="8" s="1"/>
  <c r="H125" i="6"/>
  <c r="G130" i="6"/>
  <c r="Q130" i="6"/>
  <c r="A130" i="8" s="1"/>
  <c r="H133" i="6"/>
  <c r="G138" i="6"/>
  <c r="Q138" i="6"/>
  <c r="A138" i="8" s="1"/>
  <c r="H141" i="6"/>
  <c r="Q142" i="6"/>
  <c r="A142" i="8" s="1"/>
  <c r="G146" i="6"/>
  <c r="Q146" i="6"/>
  <c r="A146" i="8" s="1"/>
  <c r="H149" i="6"/>
  <c r="Q150" i="6"/>
  <c r="A150" i="8" s="1"/>
  <c r="D151" i="6"/>
  <c r="G154" i="6"/>
  <c r="Q154" i="6"/>
  <c r="A154" i="8" s="1"/>
  <c r="H157" i="6"/>
  <c r="Q158" i="6"/>
  <c r="A158" i="8" s="1"/>
  <c r="D159" i="6"/>
  <c r="G162" i="6"/>
  <c r="Q162" i="6"/>
  <c r="A162" i="8" s="1"/>
  <c r="H165" i="6"/>
  <c r="Q166" i="6"/>
  <c r="A166" i="8" s="1"/>
  <c r="D167" i="6"/>
  <c r="G170" i="6"/>
  <c r="Q170" i="6"/>
  <c r="A170" i="8" s="1"/>
  <c r="H173" i="6"/>
  <c r="Q174" i="6"/>
  <c r="A174" i="8" s="1"/>
  <c r="D175" i="6"/>
  <c r="O175" i="6"/>
  <c r="G178" i="6"/>
  <c r="Q178" i="6"/>
  <c r="A178" i="8" s="1"/>
  <c r="H181" i="6"/>
  <c r="H186" i="6"/>
  <c r="I188" i="6"/>
  <c r="G194" i="6"/>
  <c r="L195" i="6"/>
  <c r="G196" i="6"/>
  <c r="O201" i="6"/>
  <c r="G201" i="6"/>
  <c r="N201" i="6"/>
  <c r="F201" i="6"/>
  <c r="L201" i="6"/>
  <c r="D201" i="6"/>
  <c r="K201" i="6"/>
  <c r="C201" i="6"/>
  <c r="Q201" i="6"/>
  <c r="A201" i="8" s="1"/>
  <c r="F205" i="6"/>
  <c r="K208" i="6"/>
  <c r="B208" i="8" s="1"/>
  <c r="C208" i="6"/>
  <c r="I208" i="6"/>
  <c r="Q208" i="6"/>
  <c r="A208" i="8" s="1"/>
  <c r="H208" i="6"/>
  <c r="O208" i="6"/>
  <c r="F208" i="6"/>
  <c r="N208" i="6"/>
  <c r="E208" i="6"/>
  <c r="I209" i="6"/>
  <c r="N215" i="6"/>
  <c r="F215" i="6"/>
  <c r="O215" i="6"/>
  <c r="E215" i="6"/>
  <c r="J215" i="6"/>
  <c r="B215" i="8" s="1"/>
  <c r="I215" i="6"/>
  <c r="G215" i="6"/>
  <c r="P215" i="6"/>
  <c r="D215" i="6"/>
  <c r="I217" i="6"/>
  <c r="K221" i="6"/>
  <c r="K242" i="6"/>
  <c r="C242" i="6"/>
  <c r="I242" i="6"/>
  <c r="P242" i="6"/>
  <c r="F242" i="6"/>
  <c r="N242" i="6"/>
  <c r="D242" i="6"/>
  <c r="M242" i="6"/>
  <c r="B242" i="6"/>
  <c r="J242" i="6"/>
  <c r="B242" i="8" s="1"/>
  <c r="H242" i="6"/>
  <c r="H248" i="6"/>
  <c r="J250" i="6"/>
  <c r="B250" i="8" s="1"/>
  <c r="J256" i="6"/>
  <c r="I264" i="6"/>
  <c r="J269" i="6"/>
  <c r="K278" i="6"/>
  <c r="B278" i="8" s="1"/>
  <c r="N317" i="6"/>
  <c r="N321" i="6"/>
  <c r="N349" i="6"/>
  <c r="J352" i="6"/>
  <c r="Q406" i="6"/>
  <c r="A406" i="8" s="1"/>
  <c r="G7" i="6"/>
  <c r="Q7" i="6"/>
  <c r="A7" i="8" s="1"/>
  <c r="N9" i="6"/>
  <c r="F9" i="6"/>
  <c r="J9" i="6"/>
  <c r="G15" i="6"/>
  <c r="B8" i="7" s="1"/>
  <c r="Q15" i="6"/>
  <c r="A15" i="8" s="1"/>
  <c r="N17" i="6"/>
  <c r="F17" i="6"/>
  <c r="J17" i="6"/>
  <c r="G23" i="6"/>
  <c r="Q23" i="6"/>
  <c r="A23" i="8" s="1"/>
  <c r="N25" i="6"/>
  <c r="F25" i="6"/>
  <c r="J25" i="6"/>
  <c r="G31" i="6"/>
  <c r="Q31" i="6"/>
  <c r="A31" i="8" s="1"/>
  <c r="N33" i="6"/>
  <c r="F33" i="6"/>
  <c r="J33" i="6"/>
  <c r="G39" i="6"/>
  <c r="Q39" i="6"/>
  <c r="A39" i="8" s="1"/>
  <c r="N41" i="6"/>
  <c r="F41" i="6"/>
  <c r="J41" i="6"/>
  <c r="G47" i="6"/>
  <c r="Q47" i="6"/>
  <c r="A47" i="8" s="1"/>
  <c r="N49" i="6"/>
  <c r="F49" i="6"/>
  <c r="J49" i="6"/>
  <c r="B49" i="8" s="1"/>
  <c r="G55" i="6"/>
  <c r="Q55" i="6"/>
  <c r="A55" i="8" s="1"/>
  <c r="N57" i="6"/>
  <c r="F57" i="6"/>
  <c r="J57" i="6"/>
  <c r="B57" i="8" s="1"/>
  <c r="G63" i="6"/>
  <c r="Q63" i="6"/>
  <c r="A63" i="8" s="1"/>
  <c r="N65" i="6"/>
  <c r="F65" i="6"/>
  <c r="J65" i="6"/>
  <c r="G71" i="6"/>
  <c r="Q71" i="6"/>
  <c r="A71" i="8" s="1"/>
  <c r="N73" i="6"/>
  <c r="F73" i="6"/>
  <c r="J73" i="6"/>
  <c r="G79" i="6"/>
  <c r="Q79" i="6"/>
  <c r="A79" i="8" s="1"/>
  <c r="N81" i="6"/>
  <c r="F81" i="6"/>
  <c r="J81" i="6"/>
  <c r="G87" i="6"/>
  <c r="Q87" i="6"/>
  <c r="A87" i="8" s="1"/>
  <c r="N89" i="6"/>
  <c r="F89" i="6"/>
  <c r="J89" i="6"/>
  <c r="B89" i="8" s="1"/>
  <c r="F93" i="6"/>
  <c r="O93" i="6"/>
  <c r="G95" i="6"/>
  <c r="N97" i="6"/>
  <c r="F97" i="6"/>
  <c r="J97" i="6"/>
  <c r="B97" i="8" s="1"/>
  <c r="G103" i="6"/>
  <c r="N105" i="6"/>
  <c r="F105" i="6"/>
  <c r="J105" i="6"/>
  <c r="B105" i="8" s="1"/>
  <c r="L110" i="6"/>
  <c r="H114" i="6"/>
  <c r="L115" i="6"/>
  <c r="I117" i="6"/>
  <c r="H122" i="6"/>
  <c r="L123" i="6"/>
  <c r="I125" i="6"/>
  <c r="H130" i="6"/>
  <c r="L131" i="6"/>
  <c r="I133" i="6"/>
  <c r="H138" i="6"/>
  <c r="L139" i="6"/>
  <c r="I141" i="6"/>
  <c r="H146" i="6"/>
  <c r="L147" i="6"/>
  <c r="I149" i="6"/>
  <c r="H154" i="6"/>
  <c r="L155" i="6"/>
  <c r="I157" i="6"/>
  <c r="H162" i="6"/>
  <c r="L163" i="6"/>
  <c r="I165" i="6"/>
  <c r="L166" i="6"/>
  <c r="H170" i="6"/>
  <c r="L171" i="6"/>
  <c r="I173" i="6"/>
  <c r="H178" i="6"/>
  <c r="L179" i="6"/>
  <c r="I181" i="6"/>
  <c r="O185" i="6"/>
  <c r="G185" i="6"/>
  <c r="N185" i="6"/>
  <c r="F185" i="6"/>
  <c r="K185" i="6"/>
  <c r="C185" i="6"/>
  <c r="M185" i="6"/>
  <c r="I186" i="6"/>
  <c r="J188" i="6"/>
  <c r="H194" i="6"/>
  <c r="I196" i="6"/>
  <c r="N202" i="6"/>
  <c r="F202" i="6"/>
  <c r="M202" i="6"/>
  <c r="E202" i="6"/>
  <c r="K202" i="6"/>
  <c r="C202" i="6"/>
  <c r="J202" i="6"/>
  <c r="B202" i="6"/>
  <c r="Q202" i="6"/>
  <c r="A202" i="8" s="1"/>
  <c r="I205" i="6"/>
  <c r="B208" i="6"/>
  <c r="P211" i="6"/>
  <c r="H211" i="6"/>
  <c r="L211" i="6"/>
  <c r="C211" i="6"/>
  <c r="K211" i="6"/>
  <c r="B211" i="6"/>
  <c r="I211" i="6"/>
  <c r="Q211" i="6"/>
  <c r="A211" i="8" s="1"/>
  <c r="G211" i="6"/>
  <c r="I212" i="6"/>
  <c r="J217" i="6"/>
  <c r="I232" i="6"/>
  <c r="I238" i="6"/>
  <c r="E242" i="6"/>
  <c r="N247" i="6"/>
  <c r="F247" i="6"/>
  <c r="O247" i="6"/>
  <c r="E247" i="6"/>
  <c r="L247" i="6"/>
  <c r="B247" i="6"/>
  <c r="J247" i="6"/>
  <c r="B247" i="8" s="1"/>
  <c r="I247" i="6"/>
  <c r="Q247" i="6"/>
  <c r="A247" i="8" s="1"/>
  <c r="G247" i="6"/>
  <c r="P247" i="6"/>
  <c r="D247" i="6"/>
  <c r="K248" i="6"/>
  <c r="O254" i="6"/>
  <c r="G254" i="6"/>
  <c r="M254" i="6"/>
  <c r="D254" i="6"/>
  <c r="Q254" i="6"/>
  <c r="A254" i="8" s="1"/>
  <c r="F254" i="6"/>
  <c r="P254" i="6"/>
  <c r="E254" i="6"/>
  <c r="N254" i="6"/>
  <c r="C254" i="6"/>
  <c r="L254" i="6"/>
  <c r="B254" i="6"/>
  <c r="J254" i="6"/>
  <c r="B254" i="8" s="1"/>
  <c r="I254" i="6"/>
  <c r="H258" i="6"/>
  <c r="K286" i="6"/>
  <c r="L288" i="6"/>
  <c r="K298" i="6"/>
  <c r="C298" i="6"/>
  <c r="I298" i="6"/>
  <c r="N298" i="6"/>
  <c r="E298" i="6"/>
  <c r="L298" i="6"/>
  <c r="J298" i="6"/>
  <c r="H298" i="6"/>
  <c r="G298" i="6"/>
  <c r="Q298" i="6"/>
  <c r="A298" i="8" s="1"/>
  <c r="F298" i="6"/>
  <c r="P298" i="6"/>
  <c r="D298" i="6"/>
  <c r="O298" i="6"/>
  <c r="B298" i="6"/>
  <c r="J322" i="6"/>
  <c r="N336" i="6"/>
  <c r="N358" i="6"/>
  <c r="N361" i="6"/>
  <c r="Q416" i="6"/>
  <c r="A416" i="8" s="1"/>
  <c r="Q422" i="6"/>
  <c r="A422" i="8" s="1"/>
  <c r="O8" i="6"/>
  <c r="G8" i="6"/>
  <c r="J8" i="6"/>
  <c r="B8" i="8" s="1"/>
  <c r="B9" i="6"/>
  <c r="K9" i="6"/>
  <c r="O16" i="6"/>
  <c r="G16" i="6"/>
  <c r="J16" i="6"/>
  <c r="B16" i="8" s="1"/>
  <c r="B17" i="6"/>
  <c r="K17" i="6"/>
  <c r="O24" i="6"/>
  <c r="G24" i="6"/>
  <c r="J24" i="6"/>
  <c r="B24" i="8" s="1"/>
  <c r="B25" i="6"/>
  <c r="K25" i="6"/>
  <c r="L26" i="6"/>
  <c r="O32" i="6"/>
  <c r="G32" i="6"/>
  <c r="J32" i="6"/>
  <c r="B32" i="8" s="1"/>
  <c r="B33" i="6"/>
  <c r="K33" i="6"/>
  <c r="O40" i="6"/>
  <c r="G40" i="6"/>
  <c r="J40" i="6"/>
  <c r="B40" i="8" s="1"/>
  <c r="B41" i="6"/>
  <c r="K41" i="6"/>
  <c r="O48" i="6"/>
  <c r="G48" i="6"/>
  <c r="J48" i="6"/>
  <c r="B48" i="8" s="1"/>
  <c r="B49" i="6"/>
  <c r="K49" i="6"/>
  <c r="O56" i="6"/>
  <c r="G56" i="6"/>
  <c r="J56" i="6"/>
  <c r="B56" i="8" s="1"/>
  <c r="B57" i="6"/>
  <c r="K57" i="6"/>
  <c r="L58" i="6"/>
  <c r="O64" i="6"/>
  <c r="G64" i="6"/>
  <c r="J64" i="6"/>
  <c r="B64" i="8" s="1"/>
  <c r="B65" i="6"/>
  <c r="K65" i="6"/>
  <c r="O72" i="6"/>
  <c r="G72" i="6"/>
  <c r="J72" i="6"/>
  <c r="B72" i="8" s="1"/>
  <c r="B73" i="6"/>
  <c r="K73" i="6"/>
  <c r="O80" i="6"/>
  <c r="G80" i="6"/>
  <c r="J80" i="6"/>
  <c r="B80" i="8" s="1"/>
  <c r="B81" i="6"/>
  <c r="K81" i="6"/>
  <c r="O88" i="6"/>
  <c r="G88" i="6"/>
  <c r="J88" i="6"/>
  <c r="B88" i="8" s="1"/>
  <c r="L90" i="6"/>
  <c r="O96" i="6"/>
  <c r="G96" i="6"/>
  <c r="J96" i="6"/>
  <c r="O104" i="6"/>
  <c r="G104" i="6"/>
  <c r="J104" i="6"/>
  <c r="O112" i="6"/>
  <c r="G112" i="6"/>
  <c r="L112" i="6"/>
  <c r="D112" i="6"/>
  <c r="K112" i="6"/>
  <c r="I114" i="6"/>
  <c r="O120" i="6"/>
  <c r="G120" i="6"/>
  <c r="D120" i="6"/>
  <c r="K120" i="6"/>
  <c r="B120" i="8" s="1"/>
  <c r="I122" i="6"/>
  <c r="O128" i="6"/>
  <c r="G128" i="6"/>
  <c r="L128" i="6"/>
  <c r="D128" i="6"/>
  <c r="K128" i="6"/>
  <c r="B128" i="8" s="1"/>
  <c r="I130" i="6"/>
  <c r="O136" i="6"/>
  <c r="G136" i="6"/>
  <c r="L136" i="6"/>
  <c r="D136" i="6"/>
  <c r="K136" i="6"/>
  <c r="B136" i="8" s="1"/>
  <c r="I138" i="6"/>
  <c r="O144" i="6"/>
  <c r="G144" i="6"/>
  <c r="L144" i="6"/>
  <c r="D144" i="6"/>
  <c r="K144" i="6"/>
  <c r="I146" i="6"/>
  <c r="O152" i="6"/>
  <c r="G152" i="6"/>
  <c r="L152" i="6"/>
  <c r="D152" i="6"/>
  <c r="K152" i="6"/>
  <c r="B152" i="8" s="1"/>
  <c r="I154" i="6"/>
  <c r="O160" i="6"/>
  <c r="G160" i="6"/>
  <c r="L160" i="6"/>
  <c r="D160" i="6"/>
  <c r="K160" i="6"/>
  <c r="B160" i="8" s="1"/>
  <c r="I162" i="6"/>
  <c r="O168" i="6"/>
  <c r="G168" i="6"/>
  <c r="L168" i="6"/>
  <c r="D168" i="6"/>
  <c r="K168" i="6"/>
  <c r="I170" i="6"/>
  <c r="O176" i="6"/>
  <c r="G176" i="6"/>
  <c r="L176" i="6"/>
  <c r="D176" i="6"/>
  <c r="K176" i="6"/>
  <c r="B176" i="8" s="1"/>
  <c r="I178" i="6"/>
  <c r="B185" i="6"/>
  <c r="P185" i="6"/>
  <c r="K186" i="6"/>
  <c r="O193" i="6"/>
  <c r="G193" i="6"/>
  <c r="N193" i="6"/>
  <c r="F193" i="6"/>
  <c r="K193" i="6"/>
  <c r="C193" i="6"/>
  <c r="M193" i="6"/>
  <c r="J196" i="6"/>
  <c r="B196" i="8" s="1"/>
  <c r="Q198" i="6"/>
  <c r="A198" i="8" s="1"/>
  <c r="E201" i="6"/>
  <c r="D202" i="6"/>
  <c r="L203" i="6"/>
  <c r="L205" i="6"/>
  <c r="D208" i="6"/>
  <c r="D211" i="6"/>
  <c r="O214" i="6"/>
  <c r="M214" i="6"/>
  <c r="E214" i="6"/>
  <c r="Q214" i="6"/>
  <c r="A214" i="8" s="1"/>
  <c r="G214" i="6"/>
  <c r="P214" i="6"/>
  <c r="F214" i="6"/>
  <c r="L214" i="6"/>
  <c r="C214" i="6"/>
  <c r="K214" i="6"/>
  <c r="B214" i="8" s="1"/>
  <c r="B214" i="6"/>
  <c r="C215" i="6"/>
  <c r="K217" i="6"/>
  <c r="O222" i="6"/>
  <c r="G222" i="6"/>
  <c r="M222" i="6"/>
  <c r="D222" i="6"/>
  <c r="Q222" i="6"/>
  <c r="A222" i="8" s="1"/>
  <c r="F222" i="6"/>
  <c r="N222" i="6"/>
  <c r="C222" i="6"/>
  <c r="L222" i="6"/>
  <c r="B222" i="6"/>
  <c r="J222" i="6"/>
  <c r="B222" i="8" s="1"/>
  <c r="I222" i="6"/>
  <c r="H226" i="6"/>
  <c r="G242" i="6"/>
  <c r="C247" i="6"/>
  <c r="O248" i="6"/>
  <c r="H254" i="6"/>
  <c r="J274" i="6"/>
  <c r="B274" i="8" s="1"/>
  <c r="K281" i="6"/>
  <c r="J293" i="6"/>
  <c r="B293" i="8" s="1"/>
  <c r="M298" i="6"/>
  <c r="N309" i="6"/>
  <c r="J344" i="6"/>
  <c r="N373" i="6"/>
  <c r="J376" i="6"/>
  <c r="P386" i="6"/>
  <c r="L392" i="6"/>
  <c r="O2010" i="5"/>
  <c r="O2042" i="5"/>
  <c r="O2074" i="5"/>
  <c r="O2106" i="5"/>
  <c r="P2106" i="5" s="1"/>
  <c r="Q237" i="6" s="1"/>
  <c r="A237" i="8" s="1"/>
  <c r="O2138" i="5"/>
  <c r="O2170" i="5"/>
  <c r="O2202" i="5"/>
  <c r="O2234" i="5"/>
  <c r="P2234" i="5" s="1"/>
  <c r="Q112" i="6" s="1"/>
  <c r="A112" i="8" s="1"/>
  <c r="O2266" i="5"/>
  <c r="O2298" i="5"/>
  <c r="O2330" i="5"/>
  <c r="P7" i="6"/>
  <c r="H7" i="6"/>
  <c r="J7" i="6"/>
  <c r="B7" i="8" s="1"/>
  <c r="P15" i="6"/>
  <c r="H15" i="6"/>
  <c r="J15" i="6"/>
  <c r="B15" i="8" s="1"/>
  <c r="P23" i="6"/>
  <c r="H23" i="6"/>
  <c r="J23" i="6"/>
  <c r="B23" i="8" s="1"/>
  <c r="P31" i="6"/>
  <c r="H31" i="6"/>
  <c r="J31" i="6"/>
  <c r="B31" i="8" s="1"/>
  <c r="P39" i="6"/>
  <c r="H39" i="6"/>
  <c r="J39" i="6"/>
  <c r="B39" i="8" s="1"/>
  <c r="P47" i="6"/>
  <c r="H47" i="6"/>
  <c r="J47" i="6"/>
  <c r="B47" i="8" s="1"/>
  <c r="P55" i="6"/>
  <c r="H55" i="6"/>
  <c r="J55" i="6"/>
  <c r="P63" i="6"/>
  <c r="H63" i="6"/>
  <c r="J63" i="6"/>
  <c r="P71" i="6"/>
  <c r="H71" i="6"/>
  <c r="J71" i="6"/>
  <c r="P79" i="6"/>
  <c r="H79" i="6"/>
  <c r="J79" i="6"/>
  <c r="P87" i="6"/>
  <c r="H87" i="6"/>
  <c r="J87" i="6"/>
  <c r="H93" i="6"/>
  <c r="P95" i="6"/>
  <c r="H95" i="6"/>
  <c r="J95" i="6"/>
  <c r="B95" i="8" s="1"/>
  <c r="B96" i="6"/>
  <c r="K96" i="6"/>
  <c r="P103" i="6"/>
  <c r="H103" i="6"/>
  <c r="J103" i="6"/>
  <c r="B103" i="8" s="1"/>
  <c r="B104" i="6"/>
  <c r="K104" i="6"/>
  <c r="J109" i="6"/>
  <c r="B109" i="8" s="1"/>
  <c r="B109" i="6"/>
  <c r="O109" i="6"/>
  <c r="G109" i="6"/>
  <c r="L109" i="6"/>
  <c r="B112" i="6"/>
  <c r="M112" i="6"/>
  <c r="J117" i="6"/>
  <c r="B117" i="8" s="1"/>
  <c r="B117" i="6"/>
  <c r="O117" i="6"/>
  <c r="G117" i="6"/>
  <c r="L117" i="6"/>
  <c r="J125" i="6"/>
  <c r="B125" i="8" s="1"/>
  <c r="B125" i="6"/>
  <c r="O125" i="6"/>
  <c r="G125" i="6"/>
  <c r="L125" i="6"/>
  <c r="J133" i="6"/>
  <c r="B133" i="6"/>
  <c r="O133" i="6"/>
  <c r="G133" i="6"/>
  <c r="L133" i="6"/>
  <c r="J141" i="6"/>
  <c r="B141" i="8" s="1"/>
  <c r="B141" i="6"/>
  <c r="O141" i="6"/>
  <c r="G141" i="6"/>
  <c r="L141" i="6"/>
  <c r="J149" i="6"/>
  <c r="B149" i="8" s="1"/>
  <c r="B149" i="6"/>
  <c r="O149" i="6"/>
  <c r="G149" i="6"/>
  <c r="L149" i="6"/>
  <c r="J157" i="6"/>
  <c r="B157" i="8" s="1"/>
  <c r="B157" i="6"/>
  <c r="O157" i="6"/>
  <c r="G157" i="6"/>
  <c r="L157" i="6"/>
  <c r="J165" i="6"/>
  <c r="B165" i="8" s="1"/>
  <c r="B165" i="6"/>
  <c r="O165" i="6"/>
  <c r="G165" i="6"/>
  <c r="L165" i="6"/>
  <c r="J173" i="6"/>
  <c r="B173" i="8" s="1"/>
  <c r="B173" i="6"/>
  <c r="O173" i="6"/>
  <c r="G173" i="6"/>
  <c r="L173" i="6"/>
  <c r="J181" i="6"/>
  <c r="B181" i="8" s="1"/>
  <c r="B181" i="6"/>
  <c r="O181" i="6"/>
  <c r="G181" i="6"/>
  <c r="L181" i="6"/>
  <c r="L188" i="6"/>
  <c r="D188" i="6"/>
  <c r="K188" i="6"/>
  <c r="C188" i="6"/>
  <c r="P188" i="6"/>
  <c r="H188" i="6"/>
  <c r="N188" i="6"/>
  <c r="O217" i="6"/>
  <c r="J231" i="6"/>
  <c r="J237" i="6"/>
  <c r="L241" i="6"/>
  <c r="D241" i="6"/>
  <c r="Q241" i="6"/>
  <c r="A241" i="8" s="1"/>
  <c r="H241" i="6"/>
  <c r="M241" i="6"/>
  <c r="B241" i="6"/>
  <c r="J241" i="6"/>
  <c r="B241" i="8" s="1"/>
  <c r="I241" i="6"/>
  <c r="P241" i="6"/>
  <c r="F241" i="6"/>
  <c r="O241" i="6"/>
  <c r="E241" i="6"/>
  <c r="L249" i="6"/>
  <c r="D249" i="6"/>
  <c r="Q249" i="6"/>
  <c r="A249" i="8" s="1"/>
  <c r="H249" i="6"/>
  <c r="J249" i="6"/>
  <c r="B249" i="8" s="1"/>
  <c r="G249" i="6"/>
  <c r="P249" i="6"/>
  <c r="F249" i="6"/>
  <c r="N249" i="6"/>
  <c r="C249" i="6"/>
  <c r="M249" i="6"/>
  <c r="B249" i="6"/>
  <c r="P261" i="6"/>
  <c r="H261" i="6"/>
  <c r="L261" i="6"/>
  <c r="C261" i="6"/>
  <c r="J261" i="6"/>
  <c r="I261" i="6"/>
  <c r="G261" i="6"/>
  <c r="Q261" i="6"/>
  <c r="A261" i="8" s="1"/>
  <c r="F261" i="6"/>
  <c r="N261" i="6"/>
  <c r="D261" i="6"/>
  <c r="M261" i="6"/>
  <c r="B261" i="6"/>
  <c r="I270" i="6"/>
  <c r="N318" i="6"/>
  <c r="K337" i="6"/>
  <c r="N350" i="6"/>
  <c r="N353" i="6"/>
  <c r="O389" i="6"/>
  <c r="Q432" i="6"/>
  <c r="A432" i="8" s="1"/>
  <c r="L355" i="6"/>
  <c r="P1987" i="5"/>
  <c r="Q355" i="6" s="1"/>
  <c r="A355" i="8" s="1"/>
  <c r="L323" i="6"/>
  <c r="P2019" i="5"/>
  <c r="Q323" i="6" s="1"/>
  <c r="A323" i="8" s="1"/>
  <c r="L291" i="6"/>
  <c r="P2051" i="5"/>
  <c r="Q291" i="6" s="1"/>
  <c r="A291" i="8" s="1"/>
  <c r="L259" i="6"/>
  <c r="P2083" i="5"/>
  <c r="Q259" i="6" s="1"/>
  <c r="A259" i="8" s="1"/>
  <c r="Q6" i="6"/>
  <c r="A6" i="8" s="1"/>
  <c r="Q14" i="6"/>
  <c r="A14" i="8" s="1"/>
  <c r="Q22" i="6"/>
  <c r="A22" i="8" s="1"/>
  <c r="Q30" i="6"/>
  <c r="A30" i="8" s="1"/>
  <c r="Q38" i="6"/>
  <c r="A38" i="8" s="1"/>
  <c r="Q46" i="6"/>
  <c r="A46" i="8" s="1"/>
  <c r="Q54" i="6"/>
  <c r="A54" i="8" s="1"/>
  <c r="B55" i="6"/>
  <c r="K55" i="6"/>
  <c r="Q62" i="6"/>
  <c r="A62" i="8" s="1"/>
  <c r="B63" i="6"/>
  <c r="K63" i="6"/>
  <c r="D65" i="6"/>
  <c r="M65" i="6"/>
  <c r="Q70" i="6"/>
  <c r="A70" i="8" s="1"/>
  <c r="B71" i="6"/>
  <c r="K71" i="6"/>
  <c r="D73" i="6"/>
  <c r="M73" i="6"/>
  <c r="Q78" i="6"/>
  <c r="A78" i="8" s="1"/>
  <c r="B79" i="6"/>
  <c r="K79" i="6"/>
  <c r="D81" i="6"/>
  <c r="M81" i="6"/>
  <c r="Q86" i="6"/>
  <c r="A86" i="8" s="1"/>
  <c r="B87" i="6"/>
  <c r="K87" i="6"/>
  <c r="Q94" i="6"/>
  <c r="A94" i="8" s="1"/>
  <c r="Q102" i="6"/>
  <c r="A102" i="8" s="1"/>
  <c r="M114" i="6"/>
  <c r="E114" i="6"/>
  <c r="J114" i="6"/>
  <c r="B114" i="8" s="1"/>
  <c r="B114" i="6"/>
  <c r="L114" i="6"/>
  <c r="M122" i="6"/>
  <c r="E122" i="6"/>
  <c r="J122" i="6"/>
  <c r="B122" i="6"/>
  <c r="L122" i="6"/>
  <c r="M130" i="6"/>
  <c r="E130" i="6"/>
  <c r="J130" i="6"/>
  <c r="B130" i="8" s="1"/>
  <c r="B130" i="6"/>
  <c r="L130" i="6"/>
  <c r="M138" i="6"/>
  <c r="E138" i="6"/>
  <c r="J138" i="6"/>
  <c r="B138" i="8" s="1"/>
  <c r="B138" i="6"/>
  <c r="L138" i="6"/>
  <c r="M146" i="6"/>
  <c r="E146" i="6"/>
  <c r="J146" i="6"/>
  <c r="B146" i="8" s="1"/>
  <c r="B146" i="6"/>
  <c r="L146" i="6"/>
  <c r="M154" i="6"/>
  <c r="E154" i="6"/>
  <c r="J154" i="6"/>
  <c r="B154" i="8" s="1"/>
  <c r="B154" i="6"/>
  <c r="L154" i="6"/>
  <c r="M162" i="6"/>
  <c r="E162" i="6"/>
  <c r="J162" i="6"/>
  <c r="B162" i="8" s="1"/>
  <c r="B162" i="6"/>
  <c r="L162" i="6"/>
  <c r="M170" i="6"/>
  <c r="E170" i="6"/>
  <c r="J170" i="6"/>
  <c r="B170" i="6"/>
  <c r="L170" i="6"/>
  <c r="M178" i="6"/>
  <c r="E178" i="6"/>
  <c r="J178" i="6"/>
  <c r="B178" i="6"/>
  <c r="L178" i="6"/>
  <c r="N186" i="6"/>
  <c r="F186" i="6"/>
  <c r="M186" i="6"/>
  <c r="E186" i="6"/>
  <c r="J186" i="6"/>
  <c r="B186" i="8" s="1"/>
  <c r="B186" i="6"/>
  <c r="O186" i="6"/>
  <c r="Q191" i="6"/>
  <c r="A191" i="8" s="1"/>
  <c r="L196" i="6"/>
  <c r="D196" i="6"/>
  <c r="K196" i="6"/>
  <c r="C196" i="6"/>
  <c r="P196" i="6"/>
  <c r="H196" i="6"/>
  <c r="N196" i="6"/>
  <c r="L204" i="6"/>
  <c r="J218" i="6"/>
  <c r="J224" i="6"/>
  <c r="J225" i="6"/>
  <c r="L228" i="6"/>
  <c r="J230" i="6"/>
  <c r="B230" i="8" s="1"/>
  <c r="N255" i="6"/>
  <c r="F255" i="6"/>
  <c r="O255" i="6"/>
  <c r="E255" i="6"/>
  <c r="J255" i="6"/>
  <c r="B255" i="8" s="1"/>
  <c r="I255" i="6"/>
  <c r="H255" i="6"/>
  <c r="Q255" i="6"/>
  <c r="A255" i="8" s="1"/>
  <c r="G255" i="6"/>
  <c r="M255" i="6"/>
  <c r="C255" i="6"/>
  <c r="L255" i="6"/>
  <c r="B255" i="6"/>
  <c r="J263" i="6"/>
  <c r="K282" i="6"/>
  <c r="C282" i="6"/>
  <c r="I282" i="6"/>
  <c r="N282" i="6"/>
  <c r="E282" i="6"/>
  <c r="L282" i="6"/>
  <c r="J282" i="6"/>
  <c r="B282" i="8" s="1"/>
  <c r="H282" i="6"/>
  <c r="G282" i="6"/>
  <c r="Q282" i="6"/>
  <c r="A282" i="8" s="1"/>
  <c r="F282" i="6"/>
  <c r="P282" i="6"/>
  <c r="D282" i="6"/>
  <c r="O282" i="6"/>
  <c r="B282" i="6"/>
  <c r="L296" i="6"/>
  <c r="K301" i="6"/>
  <c r="N325" i="6"/>
  <c r="N365" i="6"/>
  <c r="J368" i="6"/>
  <c r="Q414" i="6"/>
  <c r="A414" i="8" s="1"/>
  <c r="O2002" i="5"/>
  <c r="P2012" i="5"/>
  <c r="Q330" i="6" s="1"/>
  <c r="A330" i="8" s="1"/>
  <c r="O2034" i="5"/>
  <c r="O2066" i="5"/>
  <c r="P2070" i="5"/>
  <c r="Q272" i="6" s="1"/>
  <c r="A272" i="8" s="1"/>
  <c r="P2096" i="5"/>
  <c r="Q246" i="6" s="1"/>
  <c r="A246" i="8" s="1"/>
  <c r="O2098" i="5"/>
  <c r="P2108" i="5"/>
  <c r="Q235" i="6" s="1"/>
  <c r="A235" i="8" s="1"/>
  <c r="P2128" i="5"/>
  <c r="Q215" i="6" s="1"/>
  <c r="A215" i="8" s="1"/>
  <c r="O2130" i="5"/>
  <c r="O2162" i="5"/>
  <c r="O2194" i="5"/>
  <c r="O2226" i="5"/>
  <c r="P2226" i="5" s="1"/>
  <c r="Q120" i="6" s="1"/>
  <c r="A120" i="8" s="1"/>
  <c r="O2258" i="5"/>
  <c r="O2290" i="5"/>
  <c r="O2322" i="5"/>
  <c r="G2" i="6"/>
  <c r="P2" i="6"/>
  <c r="J5" i="6"/>
  <c r="B5" i="6"/>
  <c r="K5" i="6"/>
  <c r="C7" i="6"/>
  <c r="L7" i="6"/>
  <c r="D8" i="6"/>
  <c r="M8" i="6"/>
  <c r="E9" i="6"/>
  <c r="O9" i="6"/>
  <c r="G10" i="6"/>
  <c r="P10" i="6"/>
  <c r="J13" i="6"/>
  <c r="B13" i="8" s="1"/>
  <c r="B13" i="6"/>
  <c r="K13" i="6"/>
  <c r="C15" i="6"/>
  <c r="L15" i="6"/>
  <c r="D16" i="6"/>
  <c r="M16" i="6"/>
  <c r="E17" i="6"/>
  <c r="O17" i="6"/>
  <c r="G18" i="6"/>
  <c r="P18" i="6"/>
  <c r="J21" i="6"/>
  <c r="B21" i="8" s="1"/>
  <c r="B21" i="6"/>
  <c r="K21" i="6"/>
  <c r="C23" i="6"/>
  <c r="L23" i="6"/>
  <c r="D24" i="6"/>
  <c r="M24" i="6"/>
  <c r="E25" i="6"/>
  <c r="O25" i="6"/>
  <c r="G26" i="6"/>
  <c r="P26" i="6"/>
  <c r="J29" i="6"/>
  <c r="B29" i="8" s="1"/>
  <c r="B29" i="6"/>
  <c r="K29" i="6"/>
  <c r="C31" i="6"/>
  <c r="L31" i="6"/>
  <c r="D32" i="6"/>
  <c r="M32" i="6"/>
  <c r="E33" i="6"/>
  <c r="O33" i="6"/>
  <c r="G34" i="6"/>
  <c r="P34" i="6"/>
  <c r="J37" i="6"/>
  <c r="B37" i="6"/>
  <c r="K37" i="6"/>
  <c r="C39" i="6"/>
  <c r="L39" i="6"/>
  <c r="D40" i="6"/>
  <c r="M40" i="6"/>
  <c r="E41" i="6"/>
  <c r="O41" i="6"/>
  <c r="G42" i="6"/>
  <c r="P42" i="6"/>
  <c r="J45" i="6"/>
  <c r="B45" i="8" s="1"/>
  <c r="B45" i="6"/>
  <c r="K45" i="6"/>
  <c r="C47" i="6"/>
  <c r="L47" i="6"/>
  <c r="D48" i="6"/>
  <c r="M48" i="6"/>
  <c r="E49" i="6"/>
  <c r="O49" i="6"/>
  <c r="G50" i="6"/>
  <c r="P50" i="6"/>
  <c r="J53" i="6"/>
  <c r="B53" i="8" s="1"/>
  <c r="B53" i="6"/>
  <c r="K53" i="6"/>
  <c r="C55" i="6"/>
  <c r="L55" i="6"/>
  <c r="D56" i="6"/>
  <c r="M56" i="6"/>
  <c r="E57" i="6"/>
  <c r="O57" i="6"/>
  <c r="G58" i="6"/>
  <c r="P58" i="6"/>
  <c r="J61" i="6"/>
  <c r="B61" i="6"/>
  <c r="K61" i="6"/>
  <c r="C63" i="6"/>
  <c r="L63" i="6"/>
  <c r="D64" i="6"/>
  <c r="M64" i="6"/>
  <c r="E65" i="6"/>
  <c r="O65" i="6"/>
  <c r="J69" i="6"/>
  <c r="B69" i="8" s="1"/>
  <c r="B69" i="6"/>
  <c r="K69" i="6"/>
  <c r="C71" i="6"/>
  <c r="L71" i="6"/>
  <c r="D72" i="6"/>
  <c r="M72" i="6"/>
  <c r="E73" i="6"/>
  <c r="O73" i="6"/>
  <c r="J77" i="6"/>
  <c r="B77" i="8" s="1"/>
  <c r="B77" i="6"/>
  <c r="K77" i="6"/>
  <c r="C79" i="6"/>
  <c r="L79" i="6"/>
  <c r="D80" i="6"/>
  <c r="M80" i="6"/>
  <c r="E81" i="6"/>
  <c r="O81" i="6"/>
  <c r="J85" i="6"/>
  <c r="B85" i="6"/>
  <c r="K85" i="6"/>
  <c r="C87" i="6"/>
  <c r="L87" i="6"/>
  <c r="D88" i="6"/>
  <c r="M88" i="6"/>
  <c r="J93" i="6"/>
  <c r="B93" i="8" s="1"/>
  <c r="B93" i="6"/>
  <c r="K93" i="6"/>
  <c r="D96" i="6"/>
  <c r="M96" i="6"/>
  <c r="J101" i="6"/>
  <c r="B101" i="6"/>
  <c r="K101" i="6"/>
  <c r="C103" i="6"/>
  <c r="L103" i="6"/>
  <c r="D104" i="6"/>
  <c r="M104" i="6"/>
  <c r="E105" i="6"/>
  <c r="O105" i="6"/>
  <c r="G106" i="6"/>
  <c r="P106" i="6"/>
  <c r="D109" i="6"/>
  <c r="N109" i="6"/>
  <c r="P111" i="6"/>
  <c r="H111" i="6"/>
  <c r="M111" i="6"/>
  <c r="E111" i="6"/>
  <c r="K111" i="6"/>
  <c r="E112" i="6"/>
  <c r="P112" i="6"/>
  <c r="C114" i="6"/>
  <c r="N114" i="6"/>
  <c r="D117" i="6"/>
  <c r="N117" i="6"/>
  <c r="P119" i="6"/>
  <c r="H119" i="6"/>
  <c r="M119" i="6"/>
  <c r="E119" i="6"/>
  <c r="K119" i="6"/>
  <c r="B119" i="8" s="1"/>
  <c r="E120" i="6"/>
  <c r="P120" i="6"/>
  <c r="C122" i="6"/>
  <c r="N122" i="6"/>
  <c r="D125" i="6"/>
  <c r="N125" i="6"/>
  <c r="P127" i="6"/>
  <c r="H127" i="6"/>
  <c r="M127" i="6"/>
  <c r="E127" i="6"/>
  <c r="K127" i="6"/>
  <c r="B127" i="8" s="1"/>
  <c r="E128" i="6"/>
  <c r="P128" i="6"/>
  <c r="C130" i="6"/>
  <c r="N130" i="6"/>
  <c r="D133" i="6"/>
  <c r="N133" i="6"/>
  <c r="P135" i="6"/>
  <c r="H135" i="6"/>
  <c r="M135" i="6"/>
  <c r="E135" i="6"/>
  <c r="K135" i="6"/>
  <c r="B135" i="8" s="1"/>
  <c r="E136" i="6"/>
  <c r="P136" i="6"/>
  <c r="C138" i="6"/>
  <c r="N138" i="6"/>
  <c r="D141" i="6"/>
  <c r="N141" i="6"/>
  <c r="P143" i="6"/>
  <c r="H143" i="6"/>
  <c r="M143" i="6"/>
  <c r="E143" i="6"/>
  <c r="K143" i="6"/>
  <c r="B143" i="8" s="1"/>
  <c r="E144" i="6"/>
  <c r="P144" i="6"/>
  <c r="C146" i="6"/>
  <c r="N146" i="6"/>
  <c r="D149" i="6"/>
  <c r="N149" i="6"/>
  <c r="P151" i="6"/>
  <c r="H151" i="6"/>
  <c r="M151" i="6"/>
  <c r="E151" i="6"/>
  <c r="K151" i="6"/>
  <c r="E152" i="6"/>
  <c r="P152" i="6"/>
  <c r="C154" i="6"/>
  <c r="N154" i="6"/>
  <c r="D157" i="6"/>
  <c r="N157" i="6"/>
  <c r="P159" i="6"/>
  <c r="H159" i="6"/>
  <c r="M159" i="6"/>
  <c r="E159" i="6"/>
  <c r="K159" i="6"/>
  <c r="B159" i="8" s="1"/>
  <c r="E160" i="6"/>
  <c r="P160" i="6"/>
  <c r="C162" i="6"/>
  <c r="N162" i="6"/>
  <c r="D165" i="6"/>
  <c r="N165" i="6"/>
  <c r="P167" i="6"/>
  <c r="H167" i="6"/>
  <c r="M167" i="6"/>
  <c r="E167" i="6"/>
  <c r="K167" i="6"/>
  <c r="B167" i="8" s="1"/>
  <c r="E168" i="6"/>
  <c r="P168" i="6"/>
  <c r="C170" i="6"/>
  <c r="N170" i="6"/>
  <c r="D173" i="6"/>
  <c r="N173" i="6"/>
  <c r="P175" i="6"/>
  <c r="H175" i="6"/>
  <c r="M175" i="6"/>
  <c r="E175" i="6"/>
  <c r="K175" i="6"/>
  <c r="C178" i="6"/>
  <c r="N178" i="6"/>
  <c r="D181" i="6"/>
  <c r="N181" i="6"/>
  <c r="H185" i="6"/>
  <c r="C186" i="6"/>
  <c r="P186" i="6"/>
  <c r="E188" i="6"/>
  <c r="Q188" i="6"/>
  <c r="A188" i="8" s="1"/>
  <c r="N194" i="6"/>
  <c r="F194" i="6"/>
  <c r="M194" i="6"/>
  <c r="E194" i="6"/>
  <c r="J194" i="6"/>
  <c r="B194" i="8" s="1"/>
  <c r="B194" i="6"/>
  <c r="O194" i="6"/>
  <c r="B196" i="6"/>
  <c r="O196" i="6"/>
  <c r="L197" i="6"/>
  <c r="Q199" i="6"/>
  <c r="A199" i="8" s="1"/>
  <c r="K205" i="6"/>
  <c r="C205" i="6"/>
  <c r="J205" i="6"/>
  <c r="B205" i="6"/>
  <c r="P205" i="6"/>
  <c r="H205" i="6"/>
  <c r="O205" i="6"/>
  <c r="G205" i="6"/>
  <c r="Q205" i="6"/>
  <c r="A205" i="8" s="1"/>
  <c r="J211" i="6"/>
  <c r="B211" i="8" s="1"/>
  <c r="P221" i="6"/>
  <c r="H221" i="6"/>
  <c r="L221" i="6"/>
  <c r="C221" i="6"/>
  <c r="M221" i="6"/>
  <c r="B221" i="6"/>
  <c r="J221" i="6"/>
  <c r="B221" i="8" s="1"/>
  <c r="I221" i="6"/>
  <c r="Q221" i="6"/>
  <c r="A221" i="8" s="1"/>
  <c r="F221" i="6"/>
  <c r="O221" i="6"/>
  <c r="E221" i="6"/>
  <c r="G241" i="6"/>
  <c r="Q242" i="6"/>
  <c r="A242" i="8" s="1"/>
  <c r="M247" i="6"/>
  <c r="I249" i="6"/>
  <c r="J253" i="6"/>
  <c r="D255" i="6"/>
  <c r="J257" i="6"/>
  <c r="Q260" i="6"/>
  <c r="A260" i="8" s="1"/>
  <c r="K261" i="6"/>
  <c r="J277" i="6"/>
  <c r="B277" i="8" s="1"/>
  <c r="M282" i="6"/>
  <c r="K294" i="6"/>
  <c r="L304" i="6"/>
  <c r="N310" i="6"/>
  <c r="N313" i="6"/>
  <c r="J326" i="6"/>
  <c r="B326" i="8" s="1"/>
  <c r="N345" i="6"/>
  <c r="N374" i="6"/>
  <c r="N377" i="6"/>
  <c r="Q390" i="6"/>
  <c r="A390" i="8" s="1"/>
  <c r="Q408" i="6"/>
  <c r="A408" i="8" s="1"/>
  <c r="M328" i="6"/>
  <c r="E328" i="6"/>
  <c r="P328" i="6"/>
  <c r="G328" i="6"/>
  <c r="O328" i="6"/>
  <c r="F328" i="6"/>
  <c r="K328" i="6"/>
  <c r="B328" i="6"/>
  <c r="Q328" i="6"/>
  <c r="A328" i="8" s="1"/>
  <c r="K338" i="6"/>
  <c r="C338" i="6"/>
  <c r="I338" i="6"/>
  <c r="Q338" i="6"/>
  <c r="A338" i="8" s="1"/>
  <c r="H338" i="6"/>
  <c r="N338" i="6"/>
  <c r="E338" i="6"/>
  <c r="O338" i="6"/>
  <c r="O342" i="6"/>
  <c r="G342" i="6"/>
  <c r="M342" i="6"/>
  <c r="D342" i="6"/>
  <c r="L342" i="6"/>
  <c r="C342" i="6"/>
  <c r="I342" i="6"/>
  <c r="P342" i="6"/>
  <c r="I347" i="6"/>
  <c r="I355" i="6"/>
  <c r="I363" i="6"/>
  <c r="I371" i="6"/>
  <c r="I379" i="6"/>
  <c r="O398" i="6"/>
  <c r="G398" i="6"/>
  <c r="P398" i="6"/>
  <c r="F398" i="6"/>
  <c r="M398" i="6"/>
  <c r="D398" i="6"/>
  <c r="L398" i="6"/>
  <c r="C398" i="6"/>
  <c r="I398" i="6"/>
  <c r="K410" i="6"/>
  <c r="C410" i="6"/>
  <c r="L410" i="6"/>
  <c r="B410" i="6"/>
  <c r="I410" i="6"/>
  <c r="Q410" i="6"/>
  <c r="A410" i="8" s="1"/>
  <c r="H410" i="6"/>
  <c r="P410" i="6"/>
  <c r="G410" i="6"/>
  <c r="N410" i="6"/>
  <c r="E410" i="6"/>
  <c r="Q413" i="6"/>
  <c r="A413" i="8" s="1"/>
  <c r="I427" i="6"/>
  <c r="O430" i="6"/>
  <c r="G430" i="6"/>
  <c r="P430" i="6"/>
  <c r="F430" i="6"/>
  <c r="M430" i="6"/>
  <c r="D430" i="6"/>
  <c r="L430" i="6"/>
  <c r="C430" i="6"/>
  <c r="K430" i="6"/>
  <c r="B430" i="6"/>
  <c r="I430" i="6"/>
  <c r="M440" i="6"/>
  <c r="E440" i="6"/>
  <c r="I440" i="6"/>
  <c r="P440" i="6"/>
  <c r="G440" i="6"/>
  <c r="O440" i="6"/>
  <c r="F440" i="6"/>
  <c r="N440" i="6"/>
  <c r="D440" i="6"/>
  <c r="K440" i="6"/>
  <c r="B440" i="6"/>
  <c r="J463" i="6"/>
  <c r="B463" i="8" s="1"/>
  <c r="I479" i="6"/>
  <c r="I495" i="6"/>
  <c r="I511" i="6"/>
  <c r="I527" i="6"/>
  <c r="J550" i="6"/>
  <c r="B550" i="8" s="1"/>
  <c r="J566" i="6"/>
  <c r="B566" i="8" s="1"/>
  <c r="J582" i="6"/>
  <c r="B582" i="8" s="1"/>
  <c r="J598" i="6"/>
  <c r="B598" i="8" s="1"/>
  <c r="K638" i="6"/>
  <c r="Q671" i="6"/>
  <c r="A671" i="8" s="1"/>
  <c r="I115" i="6"/>
  <c r="Q115" i="6"/>
  <c r="A115" i="8" s="1"/>
  <c r="I123" i="6"/>
  <c r="Q123" i="6"/>
  <c r="A123" i="8" s="1"/>
  <c r="I131" i="6"/>
  <c r="Q131" i="6"/>
  <c r="A131" i="8" s="1"/>
  <c r="I139" i="6"/>
  <c r="Q139" i="6"/>
  <c r="A139" i="8" s="1"/>
  <c r="I147" i="6"/>
  <c r="Q147" i="6"/>
  <c r="A147" i="8" s="1"/>
  <c r="I155" i="6"/>
  <c r="Q155" i="6"/>
  <c r="A155" i="8" s="1"/>
  <c r="I163" i="6"/>
  <c r="Q163" i="6"/>
  <c r="A163" i="8" s="1"/>
  <c r="I171" i="6"/>
  <c r="Q171" i="6"/>
  <c r="A171" i="8" s="1"/>
  <c r="I179" i="6"/>
  <c r="Q179" i="6"/>
  <c r="A179" i="8" s="1"/>
  <c r="E183" i="6"/>
  <c r="M183" i="6"/>
  <c r="I187" i="6"/>
  <c r="Q187" i="6"/>
  <c r="A187" i="8" s="1"/>
  <c r="E191" i="6"/>
  <c r="M191" i="6"/>
  <c r="I195" i="6"/>
  <c r="Q195" i="6"/>
  <c r="A195" i="8" s="1"/>
  <c r="E199" i="6"/>
  <c r="M199" i="6"/>
  <c r="I203" i="6"/>
  <c r="Q203" i="6"/>
  <c r="A203" i="8" s="1"/>
  <c r="H204" i="6"/>
  <c r="P204" i="6"/>
  <c r="E207" i="6"/>
  <c r="M207" i="6"/>
  <c r="F209" i="6"/>
  <c r="O209" i="6"/>
  <c r="N213" i="6"/>
  <c r="F213" i="6"/>
  <c r="J213" i="6"/>
  <c r="B213" i="8" s="1"/>
  <c r="F218" i="6"/>
  <c r="P218" i="6"/>
  <c r="Q220" i="6"/>
  <c r="A220" i="8" s="1"/>
  <c r="F224" i="6"/>
  <c r="D226" i="6"/>
  <c r="N226" i="6"/>
  <c r="F230" i="6"/>
  <c r="Q230" i="6"/>
  <c r="A230" i="8" s="1"/>
  <c r="C232" i="6"/>
  <c r="N232" i="6"/>
  <c r="K234" i="6"/>
  <c r="B234" i="8" s="1"/>
  <c r="C234" i="6"/>
  <c r="I234" i="6"/>
  <c r="L234" i="6"/>
  <c r="C238" i="6"/>
  <c r="N238" i="6"/>
  <c r="M240" i="6"/>
  <c r="E240" i="6"/>
  <c r="P240" i="6"/>
  <c r="G240" i="6"/>
  <c r="K240" i="6"/>
  <c r="O246" i="6"/>
  <c r="G246" i="6"/>
  <c r="M246" i="6"/>
  <c r="D246" i="6"/>
  <c r="K246" i="6"/>
  <c r="B246" i="8" s="1"/>
  <c r="F250" i="6"/>
  <c r="P250" i="6"/>
  <c r="E253" i="6"/>
  <c r="O253" i="6"/>
  <c r="F256" i="6"/>
  <c r="Q256" i="6"/>
  <c r="A256" i="8" s="1"/>
  <c r="D258" i="6"/>
  <c r="N258" i="6"/>
  <c r="F262" i="6"/>
  <c r="Q262" i="6"/>
  <c r="A262" i="8" s="1"/>
  <c r="C264" i="6"/>
  <c r="N264" i="6"/>
  <c r="K266" i="6"/>
  <c r="B266" i="8" s="1"/>
  <c r="C266" i="6"/>
  <c r="I266" i="6"/>
  <c r="L266" i="6"/>
  <c r="C270" i="6"/>
  <c r="N270" i="6"/>
  <c r="M272" i="6"/>
  <c r="E272" i="6"/>
  <c r="P272" i="6"/>
  <c r="G272" i="6"/>
  <c r="K272" i="6"/>
  <c r="B272" i="8" s="1"/>
  <c r="E273" i="6"/>
  <c r="O273" i="6"/>
  <c r="H274" i="6"/>
  <c r="D277" i="6"/>
  <c r="O277" i="6"/>
  <c r="G281" i="6"/>
  <c r="J285" i="6"/>
  <c r="B285" i="8" s="1"/>
  <c r="E286" i="6"/>
  <c r="Q286" i="6"/>
  <c r="A286" i="8" s="1"/>
  <c r="F288" i="6"/>
  <c r="L289" i="6"/>
  <c r="D289" i="6"/>
  <c r="D289" i="8" s="1"/>
  <c r="Q289" i="6"/>
  <c r="A289" i="8" s="1"/>
  <c r="H289" i="6"/>
  <c r="M289" i="6"/>
  <c r="E289" i="8" s="1"/>
  <c r="C289" i="6"/>
  <c r="C289" i="8" s="1"/>
  <c r="N289" i="6"/>
  <c r="D293" i="6"/>
  <c r="O293" i="6"/>
  <c r="G297" i="6"/>
  <c r="J301" i="6"/>
  <c r="B301" i="8" s="1"/>
  <c r="E302" i="6"/>
  <c r="Q302" i="6"/>
  <c r="A302" i="8" s="1"/>
  <c r="F304" i="6"/>
  <c r="L305" i="6"/>
  <c r="D305" i="6"/>
  <c r="D305" i="8" s="1"/>
  <c r="Q305" i="6"/>
  <c r="A305" i="8" s="1"/>
  <c r="H305" i="6"/>
  <c r="M305" i="6"/>
  <c r="C305" i="6"/>
  <c r="C305" i="8" s="1"/>
  <c r="N305" i="6"/>
  <c r="I309" i="6"/>
  <c r="F310" i="6"/>
  <c r="I313" i="6"/>
  <c r="F314" i="6"/>
  <c r="I317" i="6"/>
  <c r="F318" i="6"/>
  <c r="K321" i="6"/>
  <c r="B321" i="8" s="1"/>
  <c r="M325" i="6"/>
  <c r="C328" i="6"/>
  <c r="L329" i="6"/>
  <c r="D329" i="6"/>
  <c r="Q329" i="6"/>
  <c r="A329" i="8" s="1"/>
  <c r="H329" i="6"/>
  <c r="P329" i="6"/>
  <c r="G329" i="6"/>
  <c r="M329" i="6"/>
  <c r="E329" i="8" s="1"/>
  <c r="C329" i="6"/>
  <c r="C329" i="8" s="1"/>
  <c r="O329" i="6"/>
  <c r="P333" i="6"/>
  <c r="H333" i="6"/>
  <c r="L333" i="6"/>
  <c r="C333" i="6"/>
  <c r="K333" i="6"/>
  <c r="B333" i="8" s="1"/>
  <c r="B333" i="6"/>
  <c r="Q333" i="6"/>
  <c r="A333" i="8" s="1"/>
  <c r="G333" i="6"/>
  <c r="O333" i="6"/>
  <c r="H336" i="6"/>
  <c r="E337" i="6"/>
  <c r="B338" i="6"/>
  <c r="P338" i="6"/>
  <c r="E341" i="6"/>
  <c r="B342" i="6"/>
  <c r="Q342" i="6"/>
  <c r="A342" i="8" s="1"/>
  <c r="I345" i="6"/>
  <c r="F346" i="6"/>
  <c r="I349" i="6"/>
  <c r="F350" i="6"/>
  <c r="I353" i="6"/>
  <c r="F354" i="6"/>
  <c r="I357" i="6"/>
  <c r="F358" i="6"/>
  <c r="I361" i="6"/>
  <c r="F362" i="6"/>
  <c r="I365" i="6"/>
  <c r="F366" i="6"/>
  <c r="I369" i="6"/>
  <c r="F370" i="6"/>
  <c r="I373" i="6"/>
  <c r="F374" i="6"/>
  <c r="I377" i="6"/>
  <c r="F378" i="6"/>
  <c r="J381" i="6"/>
  <c r="H384" i="6"/>
  <c r="G386" i="6"/>
  <c r="M394" i="6"/>
  <c r="P397" i="6"/>
  <c r="H397" i="6"/>
  <c r="N397" i="6"/>
  <c r="E397" i="6"/>
  <c r="L397" i="6"/>
  <c r="C397" i="6"/>
  <c r="K397" i="6"/>
  <c r="B397" i="8" s="1"/>
  <c r="B397" i="6"/>
  <c r="Q397" i="6"/>
  <c r="A397" i="8" s="1"/>
  <c r="G397" i="6"/>
  <c r="B398" i="6"/>
  <c r="F405" i="6"/>
  <c r="N406" i="6"/>
  <c r="D410" i="6"/>
  <c r="J414" i="6"/>
  <c r="B414" i="8" s="1"/>
  <c r="L416" i="6"/>
  <c r="K418" i="6"/>
  <c r="C418" i="6"/>
  <c r="L418" i="6"/>
  <c r="B418" i="6"/>
  <c r="I418" i="6"/>
  <c r="Q418" i="6"/>
  <c r="A418" i="8" s="1"/>
  <c r="H418" i="6"/>
  <c r="P418" i="6"/>
  <c r="G418" i="6"/>
  <c r="N418" i="6"/>
  <c r="E418" i="6"/>
  <c r="Q421" i="6"/>
  <c r="A421" i="8" s="1"/>
  <c r="H422" i="6"/>
  <c r="J424" i="6"/>
  <c r="E430" i="6"/>
  <c r="H432" i="6"/>
  <c r="I435" i="6"/>
  <c r="O438" i="6"/>
  <c r="G438" i="6"/>
  <c r="P438" i="6"/>
  <c r="F438" i="6"/>
  <c r="M438" i="6"/>
  <c r="D438" i="6"/>
  <c r="L438" i="6"/>
  <c r="C438" i="6"/>
  <c r="K438" i="6"/>
  <c r="B438" i="6"/>
  <c r="I438" i="6"/>
  <c r="C440" i="6"/>
  <c r="M448" i="6"/>
  <c r="E448" i="6"/>
  <c r="I448" i="6"/>
  <c r="P448" i="6"/>
  <c r="G448" i="6"/>
  <c r="O448" i="6"/>
  <c r="F448" i="6"/>
  <c r="N448" i="6"/>
  <c r="D448" i="6"/>
  <c r="K448" i="6"/>
  <c r="B448" i="6"/>
  <c r="M450" i="6"/>
  <c r="Q453" i="6"/>
  <c r="A453" i="8" s="1"/>
  <c r="J466" i="6"/>
  <c r="J470" i="6"/>
  <c r="B470" i="8" s="1"/>
  <c r="J473" i="6"/>
  <c r="J482" i="6"/>
  <c r="J486" i="6"/>
  <c r="B486" i="8" s="1"/>
  <c r="J498" i="6"/>
  <c r="J502" i="6"/>
  <c r="J505" i="6"/>
  <c r="J514" i="6"/>
  <c r="J518" i="6"/>
  <c r="B518" i="8" s="1"/>
  <c r="J521" i="6"/>
  <c r="J530" i="6"/>
  <c r="J534" i="6"/>
  <c r="B534" i="8" s="1"/>
  <c r="K615" i="6"/>
  <c r="N618" i="6"/>
  <c r="N656" i="6"/>
  <c r="F656" i="6"/>
  <c r="M656" i="6"/>
  <c r="E656" i="6"/>
  <c r="L656" i="6"/>
  <c r="D656" i="6"/>
  <c r="K656" i="6"/>
  <c r="C656" i="6"/>
  <c r="P656" i="6"/>
  <c r="O656" i="6"/>
  <c r="J656" i="6"/>
  <c r="B656" i="8" s="1"/>
  <c r="I656" i="6"/>
  <c r="H656" i="6"/>
  <c r="G656" i="6"/>
  <c r="B656" i="6"/>
  <c r="O663" i="6"/>
  <c r="G663" i="6"/>
  <c r="N663" i="6"/>
  <c r="F663" i="6"/>
  <c r="M663" i="6"/>
  <c r="E663" i="6"/>
  <c r="L663" i="6"/>
  <c r="D663" i="6"/>
  <c r="P663" i="6"/>
  <c r="K663" i="6"/>
  <c r="J663" i="6"/>
  <c r="B663" i="8" s="1"/>
  <c r="I663" i="6"/>
  <c r="H663" i="6"/>
  <c r="C663" i="6"/>
  <c r="B663" i="6"/>
  <c r="P696" i="6"/>
  <c r="N704" i="6"/>
  <c r="F704" i="6"/>
  <c r="M704" i="6"/>
  <c r="E704" i="6"/>
  <c r="L704" i="6"/>
  <c r="D704" i="6"/>
  <c r="K704" i="6"/>
  <c r="C704" i="6"/>
  <c r="J704" i="6"/>
  <c r="B704" i="6"/>
  <c r="P704" i="6"/>
  <c r="H704" i="6"/>
  <c r="Q704" i="6"/>
  <c r="A704" i="8" s="1"/>
  <c r="O704" i="6"/>
  <c r="I704" i="6"/>
  <c r="G704" i="6"/>
  <c r="I204" i="6"/>
  <c r="Q204" i="6"/>
  <c r="A204" i="8" s="1"/>
  <c r="O212" i="6"/>
  <c r="G212" i="6"/>
  <c r="J212" i="6"/>
  <c r="B212" i="8" s="1"/>
  <c r="L225" i="6"/>
  <c r="D225" i="6"/>
  <c r="Q225" i="6"/>
  <c r="A225" i="8" s="1"/>
  <c r="H225" i="6"/>
  <c r="K225" i="6"/>
  <c r="E226" i="6"/>
  <c r="O226" i="6"/>
  <c r="N231" i="6"/>
  <c r="F231" i="6"/>
  <c r="O231" i="6"/>
  <c r="E231" i="6"/>
  <c r="K231" i="6"/>
  <c r="D232" i="6"/>
  <c r="O232" i="6"/>
  <c r="P237" i="6"/>
  <c r="H237" i="6"/>
  <c r="L237" i="6"/>
  <c r="C237" i="6"/>
  <c r="K237" i="6"/>
  <c r="E238" i="6"/>
  <c r="P238" i="6"/>
  <c r="F253" i="6"/>
  <c r="Q253" i="6"/>
  <c r="A253" i="8" s="1"/>
  <c r="L257" i="6"/>
  <c r="D257" i="6"/>
  <c r="Q257" i="6"/>
  <c r="A257" i="8" s="1"/>
  <c r="H257" i="6"/>
  <c r="K257" i="6"/>
  <c r="E258" i="6"/>
  <c r="O258" i="6"/>
  <c r="N263" i="6"/>
  <c r="F263" i="6"/>
  <c r="O263" i="6"/>
  <c r="E263" i="6"/>
  <c r="K263" i="6"/>
  <c r="D264" i="6"/>
  <c r="O264" i="6"/>
  <c r="P269" i="6"/>
  <c r="H269" i="6"/>
  <c r="L269" i="6"/>
  <c r="C269" i="6"/>
  <c r="K269" i="6"/>
  <c r="E270" i="6"/>
  <c r="P270" i="6"/>
  <c r="F273" i="6"/>
  <c r="P273" i="6"/>
  <c r="E277" i="6"/>
  <c r="O278" i="6"/>
  <c r="G278" i="6"/>
  <c r="M278" i="6"/>
  <c r="D278" i="6"/>
  <c r="I278" i="6"/>
  <c r="L278" i="6"/>
  <c r="M280" i="6"/>
  <c r="E280" i="6"/>
  <c r="P280" i="6"/>
  <c r="G280" i="6"/>
  <c r="K280" i="6"/>
  <c r="B280" i="8" s="1"/>
  <c r="B280" i="6"/>
  <c r="N280" i="6"/>
  <c r="I281" i="6"/>
  <c r="F286" i="6"/>
  <c r="H288" i="6"/>
  <c r="E293" i="6"/>
  <c r="O294" i="6"/>
  <c r="G294" i="6"/>
  <c r="M294" i="6"/>
  <c r="D294" i="6"/>
  <c r="I294" i="6"/>
  <c r="L294" i="6"/>
  <c r="M296" i="6"/>
  <c r="E296" i="6"/>
  <c r="P296" i="6"/>
  <c r="G296" i="6"/>
  <c r="K296" i="6"/>
  <c r="B296" i="8" s="1"/>
  <c r="B296" i="6"/>
  <c r="N296" i="6"/>
  <c r="F302" i="6"/>
  <c r="H304" i="6"/>
  <c r="H310" i="6"/>
  <c r="G314" i="6"/>
  <c r="H318" i="6"/>
  <c r="M320" i="6"/>
  <c r="E320" i="6"/>
  <c r="P320" i="6"/>
  <c r="G320" i="6"/>
  <c r="O320" i="6"/>
  <c r="F320" i="6"/>
  <c r="K320" i="6"/>
  <c r="B320" i="8" s="1"/>
  <c r="B320" i="6"/>
  <c r="D328" i="6"/>
  <c r="K330" i="6"/>
  <c r="B330" i="8" s="1"/>
  <c r="C330" i="6"/>
  <c r="I330" i="6"/>
  <c r="H330" i="6"/>
  <c r="N330" i="6"/>
  <c r="E330" i="6"/>
  <c r="O330" i="6"/>
  <c r="O334" i="6"/>
  <c r="G334" i="6"/>
  <c r="M334" i="6"/>
  <c r="D334" i="6"/>
  <c r="L334" i="6"/>
  <c r="C334" i="6"/>
  <c r="I334" i="6"/>
  <c r="P334" i="6"/>
  <c r="I336" i="6"/>
  <c r="F337" i="6"/>
  <c r="D338" i="6"/>
  <c r="I339" i="6"/>
  <c r="F341" i="6"/>
  <c r="E342" i="6"/>
  <c r="G346" i="6"/>
  <c r="H350" i="6"/>
  <c r="G354" i="6"/>
  <c r="J357" i="6"/>
  <c r="H358" i="6"/>
  <c r="J361" i="6"/>
  <c r="B361" i="8" s="1"/>
  <c r="G362" i="6"/>
  <c r="J365" i="6"/>
  <c r="B365" i="8" s="1"/>
  <c r="H366" i="6"/>
  <c r="J369" i="6"/>
  <c r="B369" i="8" s="1"/>
  <c r="G370" i="6"/>
  <c r="J373" i="6"/>
  <c r="H374" i="6"/>
  <c r="J377" i="6"/>
  <c r="B377" i="8" s="1"/>
  <c r="G378" i="6"/>
  <c r="J384" i="6"/>
  <c r="J386" i="6"/>
  <c r="O390" i="6"/>
  <c r="G390" i="6"/>
  <c r="P390" i="6"/>
  <c r="F390" i="6"/>
  <c r="M390" i="6"/>
  <c r="D390" i="6"/>
  <c r="L390" i="6"/>
  <c r="C390" i="6"/>
  <c r="I390" i="6"/>
  <c r="D397" i="6"/>
  <c r="E398" i="6"/>
  <c r="M400" i="6"/>
  <c r="E400" i="6"/>
  <c r="I400" i="6"/>
  <c r="P400" i="6"/>
  <c r="G400" i="6"/>
  <c r="O400" i="6"/>
  <c r="F400" i="6"/>
  <c r="K400" i="6"/>
  <c r="B400" i="6"/>
  <c r="Q401" i="6"/>
  <c r="A401" i="8" s="1"/>
  <c r="K402" i="6"/>
  <c r="C402" i="6"/>
  <c r="L402" i="6"/>
  <c r="B402" i="6"/>
  <c r="I402" i="6"/>
  <c r="Q402" i="6"/>
  <c r="A402" i="8" s="1"/>
  <c r="H402" i="6"/>
  <c r="N402" i="6"/>
  <c r="E402" i="6"/>
  <c r="I403" i="6"/>
  <c r="I405" i="6"/>
  <c r="Q409" i="6"/>
  <c r="A409" i="8" s="1"/>
  <c r="F410" i="6"/>
  <c r="N414" i="6"/>
  <c r="D418" i="6"/>
  <c r="J422" i="6"/>
  <c r="L424" i="6"/>
  <c r="K426" i="6"/>
  <c r="B426" i="8" s="1"/>
  <c r="C426" i="6"/>
  <c r="L426" i="6"/>
  <c r="B426" i="6"/>
  <c r="I426" i="6"/>
  <c r="Q426" i="6"/>
  <c r="A426" i="8" s="1"/>
  <c r="H426" i="6"/>
  <c r="P426" i="6"/>
  <c r="G426" i="6"/>
  <c r="N426" i="6"/>
  <c r="E426" i="6"/>
  <c r="Q429" i="6"/>
  <c r="A429" i="8" s="1"/>
  <c r="H430" i="6"/>
  <c r="J432" i="6"/>
  <c r="B432" i="8" s="1"/>
  <c r="E438" i="6"/>
  <c r="H440" i="6"/>
  <c r="I443" i="6"/>
  <c r="O446" i="6"/>
  <c r="G446" i="6"/>
  <c r="P446" i="6"/>
  <c r="F446" i="6"/>
  <c r="M446" i="6"/>
  <c r="D446" i="6"/>
  <c r="L446" i="6"/>
  <c r="C446" i="6"/>
  <c r="K446" i="6"/>
  <c r="B446" i="8" s="1"/>
  <c r="B446" i="6"/>
  <c r="I446" i="6"/>
  <c r="C448" i="6"/>
  <c r="N456" i="6"/>
  <c r="F456" i="6"/>
  <c r="M456" i="6"/>
  <c r="E456" i="6"/>
  <c r="J456" i="6"/>
  <c r="B456" i="8" s="1"/>
  <c r="H456" i="6"/>
  <c r="Q456" i="6"/>
  <c r="A456" i="8" s="1"/>
  <c r="G456" i="6"/>
  <c r="P456" i="6"/>
  <c r="D456" i="6"/>
  <c r="O456" i="6"/>
  <c r="C456" i="6"/>
  <c r="L456" i="6"/>
  <c r="B456" i="6"/>
  <c r="J622" i="6"/>
  <c r="B622" i="8" s="1"/>
  <c r="K639" i="6"/>
  <c r="N642" i="6"/>
  <c r="Q656" i="6"/>
  <c r="A656" i="8" s="1"/>
  <c r="Q663" i="6"/>
  <c r="A663" i="8" s="1"/>
  <c r="Q672" i="6"/>
  <c r="A672" i="8" s="1"/>
  <c r="N680" i="6"/>
  <c r="F680" i="6"/>
  <c r="M680" i="6"/>
  <c r="E680" i="6"/>
  <c r="L680" i="6"/>
  <c r="D680" i="6"/>
  <c r="K680" i="6"/>
  <c r="C680" i="6"/>
  <c r="J680" i="6"/>
  <c r="B680" i="6"/>
  <c r="Q680" i="6"/>
  <c r="A680" i="8" s="1"/>
  <c r="P680" i="6"/>
  <c r="O680" i="6"/>
  <c r="I680" i="6"/>
  <c r="H680" i="6"/>
  <c r="G680" i="6"/>
  <c r="Q687" i="6"/>
  <c r="A687" i="8" s="1"/>
  <c r="K274" i="6"/>
  <c r="C274" i="6"/>
  <c r="I274" i="6"/>
  <c r="N274" i="6"/>
  <c r="L274" i="6"/>
  <c r="P285" i="6"/>
  <c r="H285" i="6"/>
  <c r="L285" i="6"/>
  <c r="C285" i="6"/>
  <c r="Q285" i="6"/>
  <c r="A285" i="8" s="1"/>
  <c r="G285" i="6"/>
  <c r="M285" i="6"/>
  <c r="F293" i="6"/>
  <c r="P301" i="6"/>
  <c r="H301" i="6"/>
  <c r="L301" i="6"/>
  <c r="C301" i="6"/>
  <c r="Q301" i="6"/>
  <c r="A301" i="8" s="1"/>
  <c r="G301" i="6"/>
  <c r="M301" i="6"/>
  <c r="H302" i="6"/>
  <c r="I304" i="6"/>
  <c r="J310" i="6"/>
  <c r="B310" i="8" s="1"/>
  <c r="J314" i="6"/>
  <c r="J318" i="6"/>
  <c r="L321" i="6"/>
  <c r="D321" i="6"/>
  <c r="Q321" i="6"/>
  <c r="A321" i="8" s="1"/>
  <c r="H321" i="6"/>
  <c r="P321" i="6"/>
  <c r="G321" i="6"/>
  <c r="M321" i="6"/>
  <c r="C321" i="6"/>
  <c r="O321" i="6"/>
  <c r="P325" i="6"/>
  <c r="H325" i="6"/>
  <c r="L325" i="6"/>
  <c r="C325" i="6"/>
  <c r="K325" i="6"/>
  <c r="B325" i="6"/>
  <c r="Q325" i="6"/>
  <c r="A325" i="8" s="1"/>
  <c r="G325" i="6"/>
  <c r="O325" i="6"/>
  <c r="H328" i="6"/>
  <c r="J336" i="6"/>
  <c r="F338" i="6"/>
  <c r="F342" i="6"/>
  <c r="J346" i="6"/>
  <c r="J350" i="6"/>
  <c r="J354" i="6"/>
  <c r="J358" i="6"/>
  <c r="B358" i="8" s="1"/>
  <c r="J362" i="6"/>
  <c r="J366" i="6"/>
  <c r="B366" i="8" s="1"/>
  <c r="J370" i="6"/>
  <c r="B370" i="8" s="1"/>
  <c r="J374" i="6"/>
  <c r="J378" i="6"/>
  <c r="L384" i="6"/>
  <c r="M386" i="6"/>
  <c r="P389" i="6"/>
  <c r="H389" i="6"/>
  <c r="N389" i="6"/>
  <c r="E389" i="6"/>
  <c r="L389" i="6"/>
  <c r="C389" i="6"/>
  <c r="K389" i="6"/>
  <c r="B389" i="6"/>
  <c r="Q389" i="6"/>
  <c r="A389" i="8" s="1"/>
  <c r="G389" i="6"/>
  <c r="H398" i="6"/>
  <c r="M405" i="6"/>
  <c r="J410" i="6"/>
  <c r="B410" i="8" s="1"/>
  <c r="Q417" i="6"/>
  <c r="A417" i="8" s="1"/>
  <c r="N422" i="6"/>
  <c r="J430" i="6"/>
  <c r="B430" i="8" s="1"/>
  <c r="L432" i="6"/>
  <c r="K434" i="6"/>
  <c r="B434" i="8" s="1"/>
  <c r="C434" i="6"/>
  <c r="L434" i="6"/>
  <c r="B434" i="6"/>
  <c r="I434" i="6"/>
  <c r="Q434" i="6"/>
  <c r="A434" i="8" s="1"/>
  <c r="H434" i="6"/>
  <c r="P434" i="6"/>
  <c r="G434" i="6"/>
  <c r="N434" i="6"/>
  <c r="E434" i="6"/>
  <c r="Q437" i="6"/>
  <c r="A437" i="8" s="1"/>
  <c r="J440" i="6"/>
  <c r="B440" i="8" s="1"/>
  <c r="I451" i="6"/>
  <c r="J458" i="6"/>
  <c r="N464" i="6"/>
  <c r="F464" i="6"/>
  <c r="M464" i="6"/>
  <c r="E464" i="6"/>
  <c r="J464" i="6"/>
  <c r="I464" i="6"/>
  <c r="H464" i="6"/>
  <c r="Q464" i="6"/>
  <c r="A464" i="8" s="1"/>
  <c r="G464" i="6"/>
  <c r="P464" i="6"/>
  <c r="D464" i="6"/>
  <c r="O464" i="6"/>
  <c r="C464" i="6"/>
  <c r="L464" i="6"/>
  <c r="B464" i="6"/>
  <c r="I467" i="6"/>
  <c r="N480" i="6"/>
  <c r="F480" i="6"/>
  <c r="M480" i="6"/>
  <c r="E480" i="6"/>
  <c r="J480" i="6"/>
  <c r="I480" i="6"/>
  <c r="H480" i="6"/>
  <c r="Q480" i="6"/>
  <c r="A480" i="8" s="1"/>
  <c r="G480" i="6"/>
  <c r="P480" i="6"/>
  <c r="D480" i="6"/>
  <c r="O480" i="6"/>
  <c r="C480" i="6"/>
  <c r="L480" i="6"/>
  <c r="B480" i="6"/>
  <c r="I483" i="6"/>
  <c r="N496" i="6"/>
  <c r="F496" i="6"/>
  <c r="M496" i="6"/>
  <c r="E496" i="6"/>
  <c r="J496" i="6"/>
  <c r="I496" i="6"/>
  <c r="H496" i="6"/>
  <c r="Q496" i="6"/>
  <c r="A496" i="8" s="1"/>
  <c r="G496" i="6"/>
  <c r="P496" i="6"/>
  <c r="D496" i="6"/>
  <c r="O496" i="6"/>
  <c r="C496" i="6"/>
  <c r="L496" i="6"/>
  <c r="B496" i="6"/>
  <c r="I499" i="6"/>
  <c r="N512" i="6"/>
  <c r="F512" i="6"/>
  <c r="M512" i="6"/>
  <c r="E512" i="6"/>
  <c r="J512" i="6"/>
  <c r="B512" i="8" s="1"/>
  <c r="I512" i="6"/>
  <c r="H512" i="6"/>
  <c r="Q512" i="6"/>
  <c r="A512" i="8" s="1"/>
  <c r="G512" i="6"/>
  <c r="P512" i="6"/>
  <c r="D512" i="6"/>
  <c r="O512" i="6"/>
  <c r="C512" i="6"/>
  <c r="L512" i="6"/>
  <c r="B512" i="6"/>
  <c r="I515" i="6"/>
  <c r="N528" i="6"/>
  <c r="F528" i="6"/>
  <c r="M528" i="6"/>
  <c r="E528" i="6"/>
  <c r="J528" i="6"/>
  <c r="B528" i="8" s="1"/>
  <c r="I528" i="6"/>
  <c r="H528" i="6"/>
  <c r="Q528" i="6"/>
  <c r="A528" i="8" s="1"/>
  <c r="G528" i="6"/>
  <c r="P528" i="6"/>
  <c r="D528" i="6"/>
  <c r="O528" i="6"/>
  <c r="C528" i="6"/>
  <c r="L528" i="6"/>
  <c r="B528" i="6"/>
  <c r="I531" i="6"/>
  <c r="K551" i="6"/>
  <c r="K567" i="6"/>
  <c r="K583" i="6"/>
  <c r="K599" i="6"/>
  <c r="K646" i="6"/>
  <c r="I649" i="6"/>
  <c r="K769" i="6"/>
  <c r="I6" i="6"/>
  <c r="I14" i="6"/>
  <c r="I22" i="6"/>
  <c r="I30" i="6"/>
  <c r="I38" i="6"/>
  <c r="I46" i="6"/>
  <c r="I54" i="6"/>
  <c r="I62" i="6"/>
  <c r="I70" i="6"/>
  <c r="I78" i="6"/>
  <c r="I86" i="6"/>
  <c r="I94" i="6"/>
  <c r="I102" i="6"/>
  <c r="I110" i="6"/>
  <c r="D115" i="6"/>
  <c r="I118" i="6"/>
  <c r="D123" i="6"/>
  <c r="I126" i="6"/>
  <c r="D131" i="6"/>
  <c r="I134" i="6"/>
  <c r="D139" i="6"/>
  <c r="I142" i="6"/>
  <c r="D147" i="6"/>
  <c r="I150" i="6"/>
  <c r="D155" i="6"/>
  <c r="I158" i="6"/>
  <c r="D163" i="6"/>
  <c r="I166" i="6"/>
  <c r="D171" i="6"/>
  <c r="I174" i="6"/>
  <c r="D179" i="6"/>
  <c r="I182" i="6"/>
  <c r="H183" i="6"/>
  <c r="P183" i="6"/>
  <c r="D187" i="6"/>
  <c r="I190" i="6"/>
  <c r="H191" i="6"/>
  <c r="P191" i="6"/>
  <c r="D195" i="6"/>
  <c r="D195" i="8" s="1"/>
  <c r="I198" i="6"/>
  <c r="H199" i="6"/>
  <c r="P199" i="6"/>
  <c r="D203" i="6"/>
  <c r="C204" i="6"/>
  <c r="K204" i="6"/>
  <c r="I206" i="6"/>
  <c r="H207" i="6"/>
  <c r="P207" i="6"/>
  <c r="Q210" i="6"/>
  <c r="A210" i="8" s="1"/>
  <c r="C212" i="6"/>
  <c r="L212" i="6"/>
  <c r="D213" i="6"/>
  <c r="M213" i="6"/>
  <c r="C225" i="6"/>
  <c r="N225" i="6"/>
  <c r="G226" i="6"/>
  <c r="Q226" i="6"/>
  <c r="A226" i="8" s="1"/>
  <c r="C231" i="6"/>
  <c r="M231" i="6"/>
  <c r="H232" i="6"/>
  <c r="L233" i="6"/>
  <c r="D233" i="6"/>
  <c r="Q233" i="6"/>
  <c r="A233" i="8" s="1"/>
  <c r="H233" i="6"/>
  <c r="K233" i="6"/>
  <c r="B233" i="8" s="1"/>
  <c r="E234" i="6"/>
  <c r="O234" i="6"/>
  <c r="D237" i="6"/>
  <c r="N237" i="6"/>
  <c r="H238" i="6"/>
  <c r="N239" i="6"/>
  <c r="F239" i="6"/>
  <c r="O239" i="6"/>
  <c r="E239" i="6"/>
  <c r="K239" i="6"/>
  <c r="B239" i="8" s="1"/>
  <c r="D240" i="6"/>
  <c r="O240" i="6"/>
  <c r="P245" i="6"/>
  <c r="H245" i="6"/>
  <c r="L245" i="6"/>
  <c r="C245" i="6"/>
  <c r="K245" i="6"/>
  <c r="B245" i="8" s="1"/>
  <c r="E246" i="6"/>
  <c r="P246" i="6"/>
  <c r="I253" i="6"/>
  <c r="C257" i="6"/>
  <c r="N257" i="6"/>
  <c r="G258" i="6"/>
  <c r="Q258" i="6"/>
  <c r="A258" i="8" s="1"/>
  <c r="C263" i="6"/>
  <c r="M263" i="6"/>
  <c r="H264" i="6"/>
  <c r="L265" i="6"/>
  <c r="D265" i="6"/>
  <c r="Q265" i="6"/>
  <c r="A265" i="8" s="1"/>
  <c r="H265" i="6"/>
  <c r="K265" i="6"/>
  <c r="B265" i="8" s="1"/>
  <c r="E266" i="6"/>
  <c r="O266" i="6"/>
  <c r="D269" i="6"/>
  <c r="N269" i="6"/>
  <c r="H270" i="6"/>
  <c r="N271" i="6"/>
  <c r="F271" i="6"/>
  <c r="O271" i="6"/>
  <c r="E271" i="6"/>
  <c r="K271" i="6"/>
  <c r="B271" i="8" s="1"/>
  <c r="D272" i="6"/>
  <c r="O272" i="6"/>
  <c r="I273" i="6"/>
  <c r="B274" i="6"/>
  <c r="M274" i="6"/>
  <c r="I277" i="6"/>
  <c r="C278" i="6"/>
  <c r="P278" i="6"/>
  <c r="D280" i="6"/>
  <c r="Q280" i="6"/>
  <c r="A280" i="8" s="1"/>
  <c r="B285" i="6"/>
  <c r="N285" i="6"/>
  <c r="J286" i="6"/>
  <c r="B286" i="8" s="1"/>
  <c r="J288" i="6"/>
  <c r="F289" i="6"/>
  <c r="K290" i="6"/>
  <c r="B290" i="8" s="1"/>
  <c r="C290" i="6"/>
  <c r="I290" i="6"/>
  <c r="N290" i="6"/>
  <c r="E290" i="6"/>
  <c r="M290" i="6"/>
  <c r="Q292" i="6"/>
  <c r="A292" i="8" s="1"/>
  <c r="I293" i="6"/>
  <c r="C294" i="6"/>
  <c r="P294" i="6"/>
  <c r="D296" i="6"/>
  <c r="Q296" i="6"/>
  <c r="A296" i="8" s="1"/>
  <c r="B301" i="6"/>
  <c r="N301" i="6"/>
  <c r="J302" i="6"/>
  <c r="B302" i="8" s="1"/>
  <c r="J304" i="6"/>
  <c r="F305" i="6"/>
  <c r="K306" i="6"/>
  <c r="B306" i="8" s="1"/>
  <c r="C306" i="6"/>
  <c r="I306" i="6"/>
  <c r="N306" i="6"/>
  <c r="E306" i="6"/>
  <c r="M306" i="6"/>
  <c r="K310" i="6"/>
  <c r="M312" i="6"/>
  <c r="E312" i="6"/>
  <c r="P312" i="6"/>
  <c r="G312" i="6"/>
  <c r="O312" i="6"/>
  <c r="F312" i="6"/>
  <c r="K312" i="6"/>
  <c r="B312" i="8" s="1"/>
  <c r="B312" i="6"/>
  <c r="Q312" i="6"/>
  <c r="A312" i="8" s="1"/>
  <c r="L314" i="6"/>
  <c r="K318" i="6"/>
  <c r="D320" i="6"/>
  <c r="B321" i="6"/>
  <c r="K322" i="6"/>
  <c r="C322" i="6"/>
  <c r="I322" i="6"/>
  <c r="Q322" i="6"/>
  <c r="A322" i="8" s="1"/>
  <c r="H322" i="6"/>
  <c r="N322" i="6"/>
  <c r="E322" i="6"/>
  <c r="O322" i="6"/>
  <c r="D325" i="6"/>
  <c r="O326" i="6"/>
  <c r="G326" i="6"/>
  <c r="M326" i="6"/>
  <c r="D326" i="6"/>
  <c r="L326" i="6"/>
  <c r="C326" i="6"/>
  <c r="I326" i="6"/>
  <c r="P326" i="6"/>
  <c r="I328" i="6"/>
  <c r="D330" i="6"/>
  <c r="I331" i="6"/>
  <c r="F333" i="6"/>
  <c r="E334" i="6"/>
  <c r="L336" i="6"/>
  <c r="J337" i="6"/>
  <c r="B337" i="8" s="1"/>
  <c r="G338" i="6"/>
  <c r="J341" i="6"/>
  <c r="H342" i="6"/>
  <c r="M344" i="6"/>
  <c r="E344" i="6"/>
  <c r="P344" i="6"/>
  <c r="G344" i="6"/>
  <c r="O344" i="6"/>
  <c r="F344" i="6"/>
  <c r="K344" i="6"/>
  <c r="B344" i="6"/>
  <c r="L346" i="6"/>
  <c r="K350" i="6"/>
  <c r="M352" i="6"/>
  <c r="E352" i="6"/>
  <c r="P352" i="6"/>
  <c r="G352" i="6"/>
  <c r="O352" i="6"/>
  <c r="F352" i="6"/>
  <c r="K352" i="6"/>
  <c r="B352" i="6"/>
  <c r="Q352" i="6"/>
  <c r="A352" i="8" s="1"/>
  <c r="L354" i="6"/>
  <c r="K358" i="6"/>
  <c r="M360" i="6"/>
  <c r="E360" i="6"/>
  <c r="P360" i="6"/>
  <c r="G360" i="6"/>
  <c r="O360" i="6"/>
  <c r="F360" i="6"/>
  <c r="K360" i="6"/>
  <c r="B360" i="6"/>
  <c r="Q360" i="6"/>
  <c r="A360" i="8" s="1"/>
  <c r="L362" i="6"/>
  <c r="K366" i="6"/>
  <c r="M368" i="6"/>
  <c r="E368" i="6"/>
  <c r="P368" i="6"/>
  <c r="G368" i="6"/>
  <c r="O368" i="6"/>
  <c r="F368" i="6"/>
  <c r="K368" i="6"/>
  <c r="B368" i="6"/>
  <c r="Q368" i="6"/>
  <c r="A368" i="8" s="1"/>
  <c r="L370" i="6"/>
  <c r="K374" i="6"/>
  <c r="M376" i="6"/>
  <c r="E376" i="6"/>
  <c r="P376" i="6"/>
  <c r="G376" i="6"/>
  <c r="O376" i="6"/>
  <c r="F376" i="6"/>
  <c r="K376" i="6"/>
  <c r="B376" i="6"/>
  <c r="Q376" i="6"/>
  <c r="A376" i="8" s="1"/>
  <c r="L378" i="6"/>
  <c r="O382" i="6"/>
  <c r="G382" i="6"/>
  <c r="P382" i="6"/>
  <c r="F382" i="6"/>
  <c r="M382" i="6"/>
  <c r="D382" i="6"/>
  <c r="L382" i="6"/>
  <c r="C382" i="6"/>
  <c r="I382" i="6"/>
  <c r="N384" i="6"/>
  <c r="O386" i="6"/>
  <c r="D389" i="6"/>
  <c r="E390" i="6"/>
  <c r="M392" i="6"/>
  <c r="E392" i="6"/>
  <c r="I392" i="6"/>
  <c r="P392" i="6"/>
  <c r="G392" i="6"/>
  <c r="O392" i="6"/>
  <c r="F392" i="6"/>
  <c r="K392" i="6"/>
  <c r="B392" i="8" s="1"/>
  <c r="B392" i="6"/>
  <c r="Q393" i="6"/>
  <c r="A393" i="8" s="1"/>
  <c r="K394" i="6"/>
  <c r="B394" i="8" s="1"/>
  <c r="C394" i="6"/>
  <c r="L394" i="6"/>
  <c r="B394" i="6"/>
  <c r="I394" i="6"/>
  <c r="Q394" i="6"/>
  <c r="A394" i="8" s="1"/>
  <c r="H394" i="6"/>
  <c r="N394" i="6"/>
  <c r="E394" i="6"/>
  <c r="I395" i="6"/>
  <c r="I397" i="6"/>
  <c r="J398" i="6"/>
  <c r="M408" i="6"/>
  <c r="E408" i="6"/>
  <c r="I408" i="6"/>
  <c r="P408" i="6"/>
  <c r="G408" i="6"/>
  <c r="O408" i="6"/>
  <c r="F408" i="6"/>
  <c r="N408" i="6"/>
  <c r="D408" i="6"/>
  <c r="K408" i="6"/>
  <c r="B408" i="8" s="1"/>
  <c r="B408" i="6"/>
  <c r="M410" i="6"/>
  <c r="J418" i="6"/>
  <c r="B418" i="8" s="1"/>
  <c r="Q425" i="6"/>
  <c r="A425" i="8" s="1"/>
  <c r="N430" i="6"/>
  <c r="D434" i="6"/>
  <c r="J438" i="6"/>
  <c r="B438" i="8" s="1"/>
  <c r="L440" i="6"/>
  <c r="K442" i="6"/>
  <c r="C442" i="6"/>
  <c r="L442" i="6"/>
  <c r="B442" i="6"/>
  <c r="I442" i="6"/>
  <c r="Q442" i="6"/>
  <c r="A442" i="8" s="1"/>
  <c r="H442" i="6"/>
  <c r="P442" i="6"/>
  <c r="G442" i="6"/>
  <c r="N442" i="6"/>
  <c r="E442" i="6"/>
  <c r="Q445" i="6"/>
  <c r="A445" i="8" s="1"/>
  <c r="J448" i="6"/>
  <c r="K464" i="6"/>
  <c r="J471" i="6"/>
  <c r="B471" i="8" s="1"/>
  <c r="K480" i="6"/>
  <c r="I487" i="6"/>
  <c r="K496" i="6"/>
  <c r="I503" i="6"/>
  <c r="K512" i="6"/>
  <c r="I519" i="6"/>
  <c r="K528" i="6"/>
  <c r="I535" i="6"/>
  <c r="J542" i="6"/>
  <c r="B542" i="8" s="1"/>
  <c r="J558" i="6"/>
  <c r="B558" i="8" s="1"/>
  <c r="J574" i="6"/>
  <c r="B574" i="8" s="1"/>
  <c r="J590" i="6"/>
  <c r="B590" i="8" s="1"/>
  <c r="J606" i="6"/>
  <c r="B606" i="8" s="1"/>
  <c r="K623" i="6"/>
  <c r="N626" i="6"/>
  <c r="J763" i="6"/>
  <c r="B763" i="8" s="1"/>
  <c r="I183" i="6"/>
  <c r="I191" i="6"/>
  <c r="I199" i="6"/>
  <c r="D204" i="6"/>
  <c r="I207" i="6"/>
  <c r="J209" i="6"/>
  <c r="B209" i="6"/>
  <c r="K209" i="6"/>
  <c r="D212" i="6"/>
  <c r="M212" i="6"/>
  <c r="K218" i="6"/>
  <c r="C218" i="6"/>
  <c r="I218" i="6"/>
  <c r="L218" i="6"/>
  <c r="M224" i="6"/>
  <c r="E224" i="6"/>
  <c r="P224" i="6"/>
  <c r="G224" i="6"/>
  <c r="K224" i="6"/>
  <c r="E225" i="6"/>
  <c r="O225" i="6"/>
  <c r="O230" i="6"/>
  <c r="G230" i="6"/>
  <c r="M230" i="6"/>
  <c r="D230" i="6"/>
  <c r="K230" i="6"/>
  <c r="D231" i="6"/>
  <c r="P231" i="6"/>
  <c r="Q236" i="6"/>
  <c r="A236" i="8" s="1"/>
  <c r="E237" i="6"/>
  <c r="O237" i="6"/>
  <c r="K250" i="6"/>
  <c r="C250" i="6"/>
  <c r="I250" i="6"/>
  <c r="L250" i="6"/>
  <c r="M256" i="6"/>
  <c r="E256" i="6"/>
  <c r="P256" i="6"/>
  <c r="G256" i="6"/>
  <c r="K256" i="6"/>
  <c r="E257" i="6"/>
  <c r="O257" i="6"/>
  <c r="O262" i="6"/>
  <c r="G262" i="6"/>
  <c r="M262" i="6"/>
  <c r="D262" i="6"/>
  <c r="K262" i="6"/>
  <c r="D263" i="6"/>
  <c r="P263" i="6"/>
  <c r="E269" i="6"/>
  <c r="O269" i="6"/>
  <c r="D274" i="6"/>
  <c r="O274" i="6"/>
  <c r="L281" i="6"/>
  <c r="D281" i="6"/>
  <c r="Q281" i="6"/>
  <c r="A281" i="8" s="1"/>
  <c r="H281" i="6"/>
  <c r="M281" i="6"/>
  <c r="C281" i="6"/>
  <c r="N281" i="6"/>
  <c r="D285" i="6"/>
  <c r="O285" i="6"/>
  <c r="E294" i="6"/>
  <c r="Q294" i="6"/>
  <c r="A294" i="8" s="1"/>
  <c r="F296" i="6"/>
  <c r="L297" i="6"/>
  <c r="D297" i="6"/>
  <c r="Q297" i="6"/>
  <c r="A297" i="8" s="1"/>
  <c r="H297" i="6"/>
  <c r="M297" i="6"/>
  <c r="C297" i="6"/>
  <c r="N297" i="6"/>
  <c r="D301" i="6"/>
  <c r="O301" i="6"/>
  <c r="P309" i="6"/>
  <c r="H309" i="6"/>
  <c r="L309" i="6"/>
  <c r="C309" i="6"/>
  <c r="K309" i="6"/>
  <c r="B309" i="8" s="1"/>
  <c r="B309" i="6"/>
  <c r="Q309" i="6"/>
  <c r="A309" i="8" s="1"/>
  <c r="G309" i="6"/>
  <c r="O309" i="6"/>
  <c r="L313" i="6"/>
  <c r="D313" i="6"/>
  <c r="D313" i="8" s="1"/>
  <c r="Q313" i="6"/>
  <c r="A313" i="8" s="1"/>
  <c r="H313" i="6"/>
  <c r="P313" i="6"/>
  <c r="G313" i="6"/>
  <c r="M313" i="6"/>
  <c r="E313" i="8" s="1"/>
  <c r="C313" i="6"/>
  <c r="C313" i="8" s="1"/>
  <c r="O313" i="6"/>
  <c r="P317" i="6"/>
  <c r="H317" i="6"/>
  <c r="L317" i="6"/>
  <c r="C317" i="6"/>
  <c r="K317" i="6"/>
  <c r="B317" i="8" s="1"/>
  <c r="B317" i="6"/>
  <c r="Q317" i="6"/>
  <c r="A317" i="8" s="1"/>
  <c r="G317" i="6"/>
  <c r="O317" i="6"/>
  <c r="H320" i="6"/>
  <c r="E321" i="6"/>
  <c r="E325" i="6"/>
  <c r="J328" i="6"/>
  <c r="B328" i="8" s="1"/>
  <c r="F330" i="6"/>
  <c r="F334" i="6"/>
  <c r="J338" i="6"/>
  <c r="B338" i="8" s="1"/>
  <c r="J342" i="6"/>
  <c r="L345" i="6"/>
  <c r="D345" i="6"/>
  <c r="Q345" i="6"/>
  <c r="A345" i="8" s="1"/>
  <c r="H345" i="6"/>
  <c r="P345" i="6"/>
  <c r="G345" i="6"/>
  <c r="M345" i="6"/>
  <c r="E345" i="8" s="1"/>
  <c r="C345" i="6"/>
  <c r="C345" i="8" s="1"/>
  <c r="O345" i="6"/>
  <c r="P349" i="6"/>
  <c r="H349" i="6"/>
  <c r="L349" i="6"/>
  <c r="C349" i="6"/>
  <c r="K349" i="6"/>
  <c r="B349" i="8" s="1"/>
  <c r="B349" i="6"/>
  <c r="Q349" i="6"/>
  <c r="A349" i="8" s="1"/>
  <c r="G349" i="6"/>
  <c r="O349" i="6"/>
  <c r="L353" i="6"/>
  <c r="D353" i="6"/>
  <c r="D353" i="8" s="1"/>
  <c r="Q353" i="6"/>
  <c r="A353" i="8" s="1"/>
  <c r="H353" i="6"/>
  <c r="P353" i="6"/>
  <c r="G353" i="6"/>
  <c r="M353" i="6"/>
  <c r="E353" i="8" s="1"/>
  <c r="C353" i="6"/>
  <c r="C353" i="8" s="1"/>
  <c r="O353" i="6"/>
  <c r="P357" i="6"/>
  <c r="H357" i="6"/>
  <c r="L357" i="6"/>
  <c r="C357" i="6"/>
  <c r="K357" i="6"/>
  <c r="B357" i="6"/>
  <c r="Q357" i="6"/>
  <c r="A357" i="8" s="1"/>
  <c r="G357" i="6"/>
  <c r="O357" i="6"/>
  <c r="L361" i="6"/>
  <c r="D361" i="6"/>
  <c r="Q361" i="6"/>
  <c r="A361" i="8" s="1"/>
  <c r="H361" i="6"/>
  <c r="P361" i="6"/>
  <c r="G361" i="6"/>
  <c r="M361" i="6"/>
  <c r="C361" i="6"/>
  <c r="O361" i="6"/>
  <c r="P365" i="6"/>
  <c r="H365" i="6"/>
  <c r="L365" i="6"/>
  <c r="C365" i="6"/>
  <c r="K365" i="6"/>
  <c r="B365" i="6"/>
  <c r="Q365" i="6"/>
  <c r="A365" i="8" s="1"/>
  <c r="G365" i="6"/>
  <c r="O365" i="6"/>
  <c r="L369" i="6"/>
  <c r="D369" i="6"/>
  <c r="Q369" i="6"/>
  <c r="A369" i="8" s="1"/>
  <c r="H369" i="6"/>
  <c r="P369" i="6"/>
  <c r="G369" i="6"/>
  <c r="M369" i="6"/>
  <c r="C369" i="6"/>
  <c r="O369" i="6"/>
  <c r="P373" i="6"/>
  <c r="H373" i="6"/>
  <c r="L373" i="6"/>
  <c r="C373" i="6"/>
  <c r="K373" i="6"/>
  <c r="B373" i="6"/>
  <c r="Q373" i="6"/>
  <c r="A373" i="8" s="1"/>
  <c r="G373" i="6"/>
  <c r="O373" i="6"/>
  <c r="L377" i="6"/>
  <c r="D377" i="6"/>
  <c r="Q377" i="6"/>
  <c r="A377" i="8" s="1"/>
  <c r="H377" i="6"/>
  <c r="P377" i="6"/>
  <c r="G377" i="6"/>
  <c r="M377" i="6"/>
  <c r="C377" i="6"/>
  <c r="O377" i="6"/>
  <c r="P381" i="6"/>
  <c r="H381" i="6"/>
  <c r="N381" i="6"/>
  <c r="E381" i="6"/>
  <c r="L381" i="6"/>
  <c r="C381" i="6"/>
  <c r="K381" i="6"/>
  <c r="B381" i="6"/>
  <c r="Q381" i="6"/>
  <c r="A381" i="8" s="1"/>
  <c r="G381" i="6"/>
  <c r="F389" i="6"/>
  <c r="K398" i="6"/>
  <c r="O406" i="6"/>
  <c r="G406" i="6"/>
  <c r="P406" i="6"/>
  <c r="F406" i="6"/>
  <c r="M406" i="6"/>
  <c r="D406" i="6"/>
  <c r="L406" i="6"/>
  <c r="C406" i="6"/>
  <c r="K406" i="6"/>
  <c r="B406" i="8" s="1"/>
  <c r="B406" i="6"/>
  <c r="I406" i="6"/>
  <c r="O410" i="6"/>
  <c r="M416" i="6"/>
  <c r="E416" i="6"/>
  <c r="I416" i="6"/>
  <c r="P416" i="6"/>
  <c r="G416" i="6"/>
  <c r="O416" i="6"/>
  <c r="F416" i="6"/>
  <c r="N416" i="6"/>
  <c r="D416" i="6"/>
  <c r="K416" i="6"/>
  <c r="B416" i="8" s="1"/>
  <c r="B416" i="6"/>
  <c r="Q430" i="6"/>
  <c r="A430" i="8" s="1"/>
  <c r="Q433" i="6"/>
  <c r="A433" i="8" s="1"/>
  <c r="F434" i="6"/>
  <c r="Q440" i="6"/>
  <c r="A440" i="8" s="1"/>
  <c r="K450" i="6"/>
  <c r="B450" i="8" s="1"/>
  <c r="C450" i="6"/>
  <c r="L450" i="6"/>
  <c r="B450" i="6"/>
  <c r="I450" i="6"/>
  <c r="Q450" i="6"/>
  <c r="A450" i="8" s="1"/>
  <c r="H450" i="6"/>
  <c r="P450" i="6"/>
  <c r="G450" i="6"/>
  <c r="N450" i="6"/>
  <c r="E450" i="6"/>
  <c r="J457" i="6"/>
  <c r="J462" i="6"/>
  <c r="B462" i="8" s="1"/>
  <c r="J465" i="6"/>
  <c r="J474" i="6"/>
  <c r="J478" i="6"/>
  <c r="J490" i="6"/>
  <c r="J494" i="6"/>
  <c r="J506" i="6"/>
  <c r="J510" i="6"/>
  <c r="J513" i="6"/>
  <c r="B513" i="8" s="1"/>
  <c r="J522" i="6"/>
  <c r="J526" i="6"/>
  <c r="J529" i="6"/>
  <c r="J630" i="6"/>
  <c r="B630" i="8" s="1"/>
  <c r="K647" i="6"/>
  <c r="N650" i="6"/>
  <c r="L654" i="6"/>
  <c r="P665" i="6"/>
  <c r="Q694" i="6"/>
  <c r="A694" i="8" s="1"/>
  <c r="L739" i="6"/>
  <c r="Q745" i="6"/>
  <c r="A745" i="8" s="1"/>
  <c r="P253" i="6"/>
  <c r="H253" i="6"/>
  <c r="L253" i="6"/>
  <c r="C253" i="6"/>
  <c r="K253" i="6"/>
  <c r="L273" i="6"/>
  <c r="D273" i="6"/>
  <c r="Q273" i="6"/>
  <c r="A273" i="8" s="1"/>
  <c r="H273" i="6"/>
  <c r="K273" i="6"/>
  <c r="E274" i="6"/>
  <c r="P274" i="6"/>
  <c r="E285" i="6"/>
  <c r="O286" i="6"/>
  <c r="G286" i="6"/>
  <c r="M286" i="6"/>
  <c r="D286" i="6"/>
  <c r="I286" i="6"/>
  <c r="L286" i="6"/>
  <c r="M288" i="6"/>
  <c r="E288" i="6"/>
  <c r="P288" i="6"/>
  <c r="G288" i="6"/>
  <c r="K288" i="6"/>
  <c r="B288" i="6"/>
  <c r="N288" i="6"/>
  <c r="O302" i="6"/>
  <c r="G302" i="6"/>
  <c r="M302" i="6"/>
  <c r="D302" i="6"/>
  <c r="I302" i="6"/>
  <c r="L302" i="6"/>
  <c r="M304" i="6"/>
  <c r="E304" i="6"/>
  <c r="P304" i="6"/>
  <c r="G304" i="6"/>
  <c r="K304" i="6"/>
  <c r="B304" i="6"/>
  <c r="N304" i="6"/>
  <c r="O310" i="6"/>
  <c r="G310" i="6"/>
  <c r="M310" i="6"/>
  <c r="D310" i="6"/>
  <c r="L310" i="6"/>
  <c r="C310" i="6"/>
  <c r="I310" i="6"/>
  <c r="P310" i="6"/>
  <c r="K314" i="6"/>
  <c r="C314" i="6"/>
  <c r="I314" i="6"/>
  <c r="Q314" i="6"/>
  <c r="A314" i="8" s="1"/>
  <c r="H314" i="6"/>
  <c r="N314" i="6"/>
  <c r="E314" i="6"/>
  <c r="O314" i="6"/>
  <c r="O318" i="6"/>
  <c r="G318" i="6"/>
  <c r="M318" i="6"/>
  <c r="D318" i="6"/>
  <c r="L318" i="6"/>
  <c r="C318" i="6"/>
  <c r="I318" i="6"/>
  <c r="P318" i="6"/>
  <c r="I323" i="6"/>
  <c r="L328" i="6"/>
  <c r="M336" i="6"/>
  <c r="E336" i="6"/>
  <c r="P336" i="6"/>
  <c r="G336" i="6"/>
  <c r="O336" i="6"/>
  <c r="F336" i="6"/>
  <c r="K336" i="6"/>
  <c r="B336" i="6"/>
  <c r="Q336" i="6"/>
  <c r="A336" i="8" s="1"/>
  <c r="L338" i="6"/>
  <c r="K342" i="6"/>
  <c r="K346" i="6"/>
  <c r="C346" i="6"/>
  <c r="I346" i="6"/>
  <c r="Q346" i="6"/>
  <c r="A346" i="8" s="1"/>
  <c r="H346" i="6"/>
  <c r="N346" i="6"/>
  <c r="E346" i="6"/>
  <c r="O346" i="6"/>
  <c r="O350" i="6"/>
  <c r="G350" i="6"/>
  <c r="M350" i="6"/>
  <c r="D350" i="6"/>
  <c r="L350" i="6"/>
  <c r="C350" i="6"/>
  <c r="I350" i="6"/>
  <c r="P350" i="6"/>
  <c r="K354" i="6"/>
  <c r="C354" i="6"/>
  <c r="I354" i="6"/>
  <c r="Q354" i="6"/>
  <c r="A354" i="8" s="1"/>
  <c r="H354" i="6"/>
  <c r="N354" i="6"/>
  <c r="E354" i="6"/>
  <c r="O354" i="6"/>
  <c r="O358" i="6"/>
  <c r="G358" i="6"/>
  <c r="M358" i="6"/>
  <c r="D358" i="6"/>
  <c r="L358" i="6"/>
  <c r="C358" i="6"/>
  <c r="I358" i="6"/>
  <c r="P358" i="6"/>
  <c r="K362" i="6"/>
  <c r="C362" i="6"/>
  <c r="I362" i="6"/>
  <c r="Q362" i="6"/>
  <c r="A362" i="8" s="1"/>
  <c r="H362" i="6"/>
  <c r="N362" i="6"/>
  <c r="E362" i="6"/>
  <c r="O362" i="6"/>
  <c r="O366" i="6"/>
  <c r="G366" i="6"/>
  <c r="M366" i="6"/>
  <c r="D366" i="6"/>
  <c r="L366" i="6"/>
  <c r="C366" i="6"/>
  <c r="I366" i="6"/>
  <c r="P366" i="6"/>
  <c r="K370" i="6"/>
  <c r="C370" i="6"/>
  <c r="I370" i="6"/>
  <c r="Q370" i="6"/>
  <c r="A370" i="8" s="1"/>
  <c r="H370" i="6"/>
  <c r="N370" i="6"/>
  <c r="E370" i="6"/>
  <c r="O370" i="6"/>
  <c r="O374" i="6"/>
  <c r="G374" i="6"/>
  <c r="M374" i="6"/>
  <c r="D374" i="6"/>
  <c r="L374" i="6"/>
  <c r="C374" i="6"/>
  <c r="I374" i="6"/>
  <c r="P374" i="6"/>
  <c r="K378" i="6"/>
  <c r="C378" i="6"/>
  <c r="I378" i="6"/>
  <c r="Q378" i="6"/>
  <c r="A378" i="8" s="1"/>
  <c r="H378" i="6"/>
  <c r="N378" i="6"/>
  <c r="E378" i="6"/>
  <c r="O378" i="6"/>
  <c r="M384" i="6"/>
  <c r="E384" i="6"/>
  <c r="I384" i="6"/>
  <c r="P384" i="6"/>
  <c r="G384" i="6"/>
  <c r="O384" i="6"/>
  <c r="F384" i="6"/>
  <c r="K384" i="6"/>
  <c r="B384" i="6"/>
  <c r="Q385" i="6"/>
  <c r="A385" i="8" s="1"/>
  <c r="K386" i="6"/>
  <c r="C386" i="6"/>
  <c r="L386" i="6"/>
  <c r="B386" i="6"/>
  <c r="I386" i="6"/>
  <c r="Q386" i="6"/>
  <c r="A386" i="8" s="1"/>
  <c r="H386" i="6"/>
  <c r="N386" i="6"/>
  <c r="E386" i="6"/>
  <c r="I387" i="6"/>
  <c r="N398" i="6"/>
  <c r="I411" i="6"/>
  <c r="O414" i="6"/>
  <c r="G414" i="6"/>
  <c r="P414" i="6"/>
  <c r="F414" i="6"/>
  <c r="M414" i="6"/>
  <c r="D414" i="6"/>
  <c r="L414" i="6"/>
  <c r="C414" i="6"/>
  <c r="K414" i="6"/>
  <c r="B414" i="6"/>
  <c r="I414" i="6"/>
  <c r="M424" i="6"/>
  <c r="E424" i="6"/>
  <c r="I424" i="6"/>
  <c r="P424" i="6"/>
  <c r="G424" i="6"/>
  <c r="O424" i="6"/>
  <c r="F424" i="6"/>
  <c r="N424" i="6"/>
  <c r="D424" i="6"/>
  <c r="K424" i="6"/>
  <c r="B424" i="6"/>
  <c r="Q441" i="6"/>
  <c r="A441" i="8" s="1"/>
  <c r="I454" i="6"/>
  <c r="K607" i="6"/>
  <c r="N610" i="6"/>
  <c r="K662" i="6"/>
  <c r="Q702" i="6"/>
  <c r="A702" i="8" s="1"/>
  <c r="P723" i="6"/>
  <c r="H723" i="6"/>
  <c r="I723" i="6"/>
  <c r="Q723" i="6"/>
  <c r="A723" i="8" s="1"/>
  <c r="G723" i="6"/>
  <c r="O723" i="6"/>
  <c r="F723" i="6"/>
  <c r="N723" i="6"/>
  <c r="E723" i="6"/>
  <c r="M723" i="6"/>
  <c r="D723" i="6"/>
  <c r="K723" i="6"/>
  <c r="B723" i="6"/>
  <c r="L723" i="6"/>
  <c r="J723" i="6"/>
  <c r="C723" i="6"/>
  <c r="K226" i="6"/>
  <c r="C226" i="6"/>
  <c r="I226" i="6"/>
  <c r="L226" i="6"/>
  <c r="M232" i="6"/>
  <c r="E232" i="6"/>
  <c r="P232" i="6"/>
  <c r="G232" i="6"/>
  <c r="K232" i="6"/>
  <c r="B232" i="8" s="1"/>
  <c r="O238" i="6"/>
  <c r="G238" i="6"/>
  <c r="M238" i="6"/>
  <c r="D238" i="6"/>
  <c r="K238" i="6"/>
  <c r="B238" i="8" s="1"/>
  <c r="B253" i="6"/>
  <c r="M253" i="6"/>
  <c r="K258" i="6"/>
  <c r="B258" i="8" s="1"/>
  <c r="C258" i="6"/>
  <c r="I258" i="6"/>
  <c r="L258" i="6"/>
  <c r="M264" i="6"/>
  <c r="E264" i="6"/>
  <c r="P264" i="6"/>
  <c r="G264" i="6"/>
  <c r="K264" i="6"/>
  <c r="B264" i="8" s="1"/>
  <c r="O270" i="6"/>
  <c r="G270" i="6"/>
  <c r="M270" i="6"/>
  <c r="D270" i="6"/>
  <c r="K270" i="6"/>
  <c r="B270" i="8" s="1"/>
  <c r="B273" i="6"/>
  <c r="M273" i="6"/>
  <c r="F274" i="6"/>
  <c r="Q274" i="6"/>
  <c r="A274" i="8" s="1"/>
  <c r="P277" i="6"/>
  <c r="H277" i="6"/>
  <c r="L277" i="6"/>
  <c r="C277" i="6"/>
  <c r="Q277" i="6"/>
  <c r="A277" i="8" s="1"/>
  <c r="G277" i="6"/>
  <c r="M277" i="6"/>
  <c r="F285" i="6"/>
  <c r="B286" i="6"/>
  <c r="N286" i="6"/>
  <c r="C288" i="6"/>
  <c r="O288" i="6"/>
  <c r="P293" i="6"/>
  <c r="H293" i="6"/>
  <c r="L293" i="6"/>
  <c r="C293" i="6"/>
  <c r="Q293" i="6"/>
  <c r="A293" i="8" s="1"/>
  <c r="G293" i="6"/>
  <c r="M293" i="6"/>
  <c r="F301" i="6"/>
  <c r="B302" i="6"/>
  <c r="N302" i="6"/>
  <c r="C304" i="6"/>
  <c r="O304" i="6"/>
  <c r="B310" i="6"/>
  <c r="Q310" i="6"/>
  <c r="A310" i="8" s="1"/>
  <c r="B314" i="6"/>
  <c r="P314" i="6"/>
  <c r="B318" i="6"/>
  <c r="Q318" i="6"/>
  <c r="A318" i="8" s="1"/>
  <c r="I321" i="6"/>
  <c r="I325" i="6"/>
  <c r="N328" i="6"/>
  <c r="C336" i="6"/>
  <c r="L337" i="6"/>
  <c r="D337" i="6"/>
  <c r="Q337" i="6"/>
  <c r="A337" i="8" s="1"/>
  <c r="H337" i="6"/>
  <c r="P337" i="6"/>
  <c r="G337" i="6"/>
  <c r="M337" i="6"/>
  <c r="C337" i="6"/>
  <c r="O337" i="6"/>
  <c r="M338" i="6"/>
  <c r="P341" i="6"/>
  <c r="H341" i="6"/>
  <c r="L341" i="6"/>
  <c r="C341" i="6"/>
  <c r="K341" i="6"/>
  <c r="B341" i="6"/>
  <c r="Q341" i="6"/>
  <c r="A341" i="8" s="1"/>
  <c r="G341" i="6"/>
  <c r="O341" i="6"/>
  <c r="N342" i="6"/>
  <c r="B346" i="6"/>
  <c r="P346" i="6"/>
  <c r="B350" i="6"/>
  <c r="Q350" i="6"/>
  <c r="A350" i="8" s="1"/>
  <c r="B354" i="6"/>
  <c r="P354" i="6"/>
  <c r="B358" i="6"/>
  <c r="Q358" i="6"/>
  <c r="A358" i="8" s="1"/>
  <c r="B362" i="6"/>
  <c r="P362" i="6"/>
  <c r="B366" i="6"/>
  <c r="Q366" i="6"/>
  <c r="A366" i="8" s="1"/>
  <c r="B370" i="6"/>
  <c r="P370" i="6"/>
  <c r="B374" i="6"/>
  <c r="Q374" i="6"/>
  <c r="A374" i="8" s="1"/>
  <c r="B378" i="6"/>
  <c r="P378" i="6"/>
  <c r="C384" i="6"/>
  <c r="D386" i="6"/>
  <c r="Q398" i="6"/>
  <c r="A398" i="8" s="1"/>
  <c r="P405" i="6"/>
  <c r="H405" i="6"/>
  <c r="N405" i="6"/>
  <c r="E405" i="6"/>
  <c r="L405" i="6"/>
  <c r="C405" i="6"/>
  <c r="K405" i="6"/>
  <c r="B405" i="6"/>
  <c r="J405" i="6"/>
  <c r="Q405" i="6"/>
  <c r="A405" i="8" s="1"/>
  <c r="G405" i="6"/>
  <c r="E414" i="6"/>
  <c r="I419" i="6"/>
  <c r="O422" i="6"/>
  <c r="G422" i="6"/>
  <c r="P422" i="6"/>
  <c r="F422" i="6"/>
  <c r="M422" i="6"/>
  <c r="D422" i="6"/>
  <c r="L422" i="6"/>
  <c r="C422" i="6"/>
  <c r="K422" i="6"/>
  <c r="B422" i="6"/>
  <c r="I422" i="6"/>
  <c r="C424" i="6"/>
  <c r="M432" i="6"/>
  <c r="E432" i="6"/>
  <c r="I432" i="6"/>
  <c r="P432" i="6"/>
  <c r="G432" i="6"/>
  <c r="O432" i="6"/>
  <c r="F432" i="6"/>
  <c r="N432" i="6"/>
  <c r="D432" i="6"/>
  <c r="K432" i="6"/>
  <c r="B432" i="6"/>
  <c r="Q449" i="6"/>
  <c r="A449" i="8" s="1"/>
  <c r="I459" i="6"/>
  <c r="N472" i="6"/>
  <c r="F472" i="6"/>
  <c r="M472" i="6"/>
  <c r="E472" i="6"/>
  <c r="J472" i="6"/>
  <c r="B472" i="8" s="1"/>
  <c r="I472" i="6"/>
  <c r="H472" i="6"/>
  <c r="Q472" i="6"/>
  <c r="A472" i="8" s="1"/>
  <c r="G472" i="6"/>
  <c r="P472" i="6"/>
  <c r="D472" i="6"/>
  <c r="O472" i="6"/>
  <c r="C472" i="6"/>
  <c r="L472" i="6"/>
  <c r="B472" i="6"/>
  <c r="I475" i="6"/>
  <c r="N488" i="6"/>
  <c r="F488" i="6"/>
  <c r="M488" i="6"/>
  <c r="E488" i="6"/>
  <c r="J488" i="6"/>
  <c r="B488" i="8" s="1"/>
  <c r="I488" i="6"/>
  <c r="H488" i="6"/>
  <c r="Q488" i="6"/>
  <c r="A488" i="8" s="1"/>
  <c r="G488" i="6"/>
  <c r="P488" i="6"/>
  <c r="D488" i="6"/>
  <c r="O488" i="6"/>
  <c r="C488" i="6"/>
  <c r="L488" i="6"/>
  <c r="B488" i="6"/>
  <c r="I491" i="6"/>
  <c r="N504" i="6"/>
  <c r="F504" i="6"/>
  <c r="M504" i="6"/>
  <c r="E504" i="6"/>
  <c r="J504" i="6"/>
  <c r="B504" i="8" s="1"/>
  <c r="I504" i="6"/>
  <c r="H504" i="6"/>
  <c r="Q504" i="6"/>
  <c r="A504" i="8" s="1"/>
  <c r="G504" i="6"/>
  <c r="P504" i="6"/>
  <c r="D504" i="6"/>
  <c r="O504" i="6"/>
  <c r="C504" i="6"/>
  <c r="L504" i="6"/>
  <c r="B504" i="6"/>
  <c r="I507" i="6"/>
  <c r="N520" i="6"/>
  <c r="F520" i="6"/>
  <c r="M520" i="6"/>
  <c r="E520" i="6"/>
  <c r="J520" i="6"/>
  <c r="B520" i="8" s="1"/>
  <c r="I520" i="6"/>
  <c r="H520" i="6"/>
  <c r="Q520" i="6"/>
  <c r="A520" i="8" s="1"/>
  <c r="G520" i="6"/>
  <c r="P520" i="6"/>
  <c r="D520" i="6"/>
  <c r="O520" i="6"/>
  <c r="C520" i="6"/>
  <c r="L520" i="6"/>
  <c r="B520" i="6"/>
  <c r="I523" i="6"/>
  <c r="N536" i="6"/>
  <c r="F536" i="6"/>
  <c r="M536" i="6"/>
  <c r="E536" i="6"/>
  <c r="L536" i="6"/>
  <c r="J536" i="6"/>
  <c r="B536" i="8" s="1"/>
  <c r="I536" i="6"/>
  <c r="H536" i="6"/>
  <c r="G536" i="6"/>
  <c r="Q536" i="6"/>
  <c r="A536" i="8" s="1"/>
  <c r="D536" i="6"/>
  <c r="P536" i="6"/>
  <c r="C536" i="6"/>
  <c r="O536" i="6"/>
  <c r="B536" i="6"/>
  <c r="K543" i="6"/>
  <c r="K559" i="6"/>
  <c r="K575" i="6"/>
  <c r="K591" i="6"/>
  <c r="J614" i="6"/>
  <c r="B614" i="8" s="1"/>
  <c r="K631" i="6"/>
  <c r="N634" i="6"/>
  <c r="P655" i="6"/>
  <c r="P670" i="6"/>
  <c r="H670" i="6"/>
  <c r="O670" i="6"/>
  <c r="G670" i="6"/>
  <c r="N670" i="6"/>
  <c r="F670" i="6"/>
  <c r="M670" i="6"/>
  <c r="E670" i="6"/>
  <c r="L670" i="6"/>
  <c r="D670" i="6"/>
  <c r="Q670" i="6"/>
  <c r="A670" i="8" s="1"/>
  <c r="K670" i="6"/>
  <c r="J670" i="6"/>
  <c r="B670" i="8" s="1"/>
  <c r="I670" i="6"/>
  <c r="C670" i="6"/>
  <c r="B670" i="6"/>
  <c r="K686" i="6"/>
  <c r="B686" i="8" s="1"/>
  <c r="L690" i="6"/>
  <c r="J695" i="6"/>
  <c r="J729" i="6"/>
  <c r="B729" i="6"/>
  <c r="P729" i="6"/>
  <c r="G729" i="6"/>
  <c r="O729" i="6"/>
  <c r="F729" i="6"/>
  <c r="N729" i="6"/>
  <c r="E729" i="6"/>
  <c r="M729" i="6"/>
  <c r="D729" i="6"/>
  <c r="L729" i="6"/>
  <c r="C729" i="6"/>
  <c r="I729" i="6"/>
  <c r="Q729" i="6"/>
  <c r="A729" i="8" s="1"/>
  <c r="K729" i="6"/>
  <c r="H729" i="6"/>
  <c r="I756" i="6"/>
  <c r="Q760" i="6"/>
  <c r="A760" i="8" s="1"/>
  <c r="P787" i="6"/>
  <c r="H787" i="6"/>
  <c r="I787" i="6"/>
  <c r="Q787" i="6"/>
  <c r="A787" i="8" s="1"/>
  <c r="G787" i="6"/>
  <c r="O787" i="6"/>
  <c r="F787" i="6"/>
  <c r="N787" i="6"/>
  <c r="E787" i="6"/>
  <c r="M787" i="6"/>
  <c r="D787" i="6"/>
  <c r="K787" i="6"/>
  <c r="B787" i="6"/>
  <c r="I796" i="6"/>
  <c r="I817" i="6"/>
  <c r="P819" i="6"/>
  <c r="H819" i="6"/>
  <c r="I819" i="6"/>
  <c r="Q819" i="6"/>
  <c r="A819" i="8" s="1"/>
  <c r="G819" i="6"/>
  <c r="O819" i="6"/>
  <c r="F819" i="6"/>
  <c r="N819" i="6"/>
  <c r="E819" i="6"/>
  <c r="M819" i="6"/>
  <c r="D819" i="6"/>
  <c r="L819" i="6"/>
  <c r="C819" i="6"/>
  <c r="K819" i="6"/>
  <c r="B819" i="6"/>
  <c r="J843" i="6"/>
  <c r="L863" i="6"/>
  <c r="J886" i="6"/>
  <c r="O892" i="6"/>
  <c r="N895" i="6"/>
  <c r="L1174" i="6"/>
  <c r="N279" i="6"/>
  <c r="F279" i="6"/>
  <c r="J279" i="6"/>
  <c r="B279" i="8" s="1"/>
  <c r="N287" i="6"/>
  <c r="F287" i="6"/>
  <c r="J287" i="6"/>
  <c r="B287" i="8" s="1"/>
  <c r="N295" i="6"/>
  <c r="F295" i="6"/>
  <c r="J295" i="6"/>
  <c r="B295" i="8" s="1"/>
  <c r="N303" i="6"/>
  <c r="F303" i="6"/>
  <c r="J303" i="6"/>
  <c r="B303" i="8" s="1"/>
  <c r="N311" i="6"/>
  <c r="F311" i="6"/>
  <c r="J311" i="6"/>
  <c r="B311" i="8" s="1"/>
  <c r="N319" i="6"/>
  <c r="F319" i="6"/>
  <c r="J319" i="6"/>
  <c r="B319" i="8" s="1"/>
  <c r="N327" i="6"/>
  <c r="F327" i="6"/>
  <c r="J327" i="6"/>
  <c r="B327" i="8" s="1"/>
  <c r="N335" i="6"/>
  <c r="F335" i="6"/>
  <c r="J335" i="6"/>
  <c r="B335" i="8" s="1"/>
  <c r="N343" i="6"/>
  <c r="F343" i="6"/>
  <c r="J343" i="6"/>
  <c r="B343" i="8" s="1"/>
  <c r="N351" i="6"/>
  <c r="F351" i="6"/>
  <c r="J351" i="6"/>
  <c r="B351" i="8" s="1"/>
  <c r="F355" i="6"/>
  <c r="O355" i="6"/>
  <c r="N359" i="6"/>
  <c r="F359" i="6"/>
  <c r="J359" i="6"/>
  <c r="B359" i="8" s="1"/>
  <c r="F363" i="6"/>
  <c r="O363" i="6"/>
  <c r="N367" i="6"/>
  <c r="F367" i="6"/>
  <c r="J367" i="6"/>
  <c r="B367" i="8" s="1"/>
  <c r="F371" i="6"/>
  <c r="O371" i="6"/>
  <c r="N375" i="6"/>
  <c r="F375" i="6"/>
  <c r="J375" i="6"/>
  <c r="B375" i="8" s="1"/>
  <c r="F379" i="6"/>
  <c r="O379" i="6"/>
  <c r="N383" i="6"/>
  <c r="F383" i="6"/>
  <c r="J383" i="6"/>
  <c r="B383" i="8" s="1"/>
  <c r="C385" i="6"/>
  <c r="M385" i="6"/>
  <c r="F387" i="6"/>
  <c r="O387" i="6"/>
  <c r="N391" i="6"/>
  <c r="F391" i="6"/>
  <c r="J391" i="6"/>
  <c r="B391" i="8" s="1"/>
  <c r="C393" i="6"/>
  <c r="M393" i="6"/>
  <c r="F395" i="6"/>
  <c r="O395" i="6"/>
  <c r="N399" i="6"/>
  <c r="F399" i="6"/>
  <c r="J399" i="6"/>
  <c r="B399" i="8" s="1"/>
  <c r="C401" i="6"/>
  <c r="M401" i="6"/>
  <c r="F403" i="6"/>
  <c r="O403" i="6"/>
  <c r="N407" i="6"/>
  <c r="F407" i="6"/>
  <c r="J407" i="6"/>
  <c r="B407" i="8" s="1"/>
  <c r="C409" i="6"/>
  <c r="M409" i="6"/>
  <c r="F411" i="6"/>
  <c r="O411" i="6"/>
  <c r="G413" i="6"/>
  <c r="N415" i="6"/>
  <c r="F415" i="6"/>
  <c r="J415" i="6"/>
  <c r="B415" i="8" s="1"/>
  <c r="C417" i="6"/>
  <c r="M417" i="6"/>
  <c r="F419" i="6"/>
  <c r="O419" i="6"/>
  <c r="G421" i="6"/>
  <c r="N423" i="6"/>
  <c r="F423" i="6"/>
  <c r="J423" i="6"/>
  <c r="B423" i="8" s="1"/>
  <c r="C425" i="6"/>
  <c r="M425" i="6"/>
  <c r="F427" i="6"/>
  <c r="O427" i="6"/>
  <c r="G429" i="6"/>
  <c r="N431" i="6"/>
  <c r="F431" i="6"/>
  <c r="J431" i="6"/>
  <c r="B431" i="8" s="1"/>
  <c r="C433" i="6"/>
  <c r="M433" i="6"/>
  <c r="F435" i="6"/>
  <c r="O435" i="6"/>
  <c r="G437" i="6"/>
  <c r="N439" i="6"/>
  <c r="F439" i="6"/>
  <c r="J439" i="6"/>
  <c r="B439" i="8" s="1"/>
  <c r="C441" i="6"/>
  <c r="M441" i="6"/>
  <c r="F443" i="6"/>
  <c r="O443" i="6"/>
  <c r="G445" i="6"/>
  <c r="N447" i="6"/>
  <c r="F447" i="6"/>
  <c r="J447" i="6"/>
  <c r="B447" i="8" s="1"/>
  <c r="C449" i="6"/>
  <c r="M449" i="6"/>
  <c r="F451" i="6"/>
  <c r="O451" i="6"/>
  <c r="G453" i="6"/>
  <c r="N455" i="6"/>
  <c r="F455" i="6"/>
  <c r="J455" i="6"/>
  <c r="B455" i="8" s="1"/>
  <c r="G457" i="6"/>
  <c r="Q457" i="6"/>
  <c r="A457" i="8" s="1"/>
  <c r="E459" i="6"/>
  <c r="O459" i="6"/>
  <c r="Q461" i="6"/>
  <c r="A461" i="8" s="1"/>
  <c r="D462" i="6"/>
  <c r="N462" i="6"/>
  <c r="I463" i="6"/>
  <c r="G465" i="6"/>
  <c r="Q465" i="6"/>
  <c r="A465" i="8" s="1"/>
  <c r="E467" i="6"/>
  <c r="O467" i="6"/>
  <c r="Q469" i="6"/>
  <c r="A469" i="8" s="1"/>
  <c r="D470" i="6"/>
  <c r="N470" i="6"/>
  <c r="I471" i="6"/>
  <c r="G473" i="6"/>
  <c r="Q473" i="6"/>
  <c r="A473" i="8" s="1"/>
  <c r="E475" i="6"/>
  <c r="O475" i="6"/>
  <c r="D478" i="6"/>
  <c r="N478" i="6"/>
  <c r="E483" i="6"/>
  <c r="O483" i="6"/>
  <c r="D486" i="6"/>
  <c r="N486" i="6"/>
  <c r="E491" i="6"/>
  <c r="O491" i="6"/>
  <c r="D494" i="6"/>
  <c r="N494" i="6"/>
  <c r="E499" i="6"/>
  <c r="O499" i="6"/>
  <c r="D502" i="6"/>
  <c r="N502" i="6"/>
  <c r="E507" i="6"/>
  <c r="O507" i="6"/>
  <c r="D510" i="6"/>
  <c r="N510" i="6"/>
  <c r="E515" i="6"/>
  <c r="O515" i="6"/>
  <c r="D518" i="6"/>
  <c r="N518" i="6"/>
  <c r="E523" i="6"/>
  <c r="O523" i="6"/>
  <c r="D526" i="6"/>
  <c r="N526" i="6"/>
  <c r="E531" i="6"/>
  <c r="O531" i="6"/>
  <c r="D534" i="6"/>
  <c r="N534" i="6"/>
  <c r="F538" i="6"/>
  <c r="Q538" i="6"/>
  <c r="A538" i="8" s="1"/>
  <c r="D543" i="6"/>
  <c r="N544" i="6"/>
  <c r="F544" i="6"/>
  <c r="M544" i="6"/>
  <c r="E544" i="8" s="1"/>
  <c r="E544" i="6"/>
  <c r="L544" i="6"/>
  <c r="D544" i="6"/>
  <c r="D544" i="8" s="1"/>
  <c r="O544" i="6"/>
  <c r="F546" i="6"/>
  <c r="Q546" i="6"/>
  <c r="A546" i="8" s="1"/>
  <c r="D551" i="6"/>
  <c r="N552" i="6"/>
  <c r="F552" i="6"/>
  <c r="M552" i="6"/>
  <c r="E552" i="8" s="1"/>
  <c r="E552" i="6"/>
  <c r="L552" i="6"/>
  <c r="D552" i="6"/>
  <c r="D552" i="8" s="1"/>
  <c r="O552" i="6"/>
  <c r="F554" i="6"/>
  <c r="Q554" i="6"/>
  <c r="A554" i="8" s="1"/>
  <c r="D559" i="6"/>
  <c r="N560" i="6"/>
  <c r="F560" i="6"/>
  <c r="M560" i="6"/>
  <c r="E560" i="8" s="1"/>
  <c r="E560" i="6"/>
  <c r="L560" i="6"/>
  <c r="D560" i="6"/>
  <c r="D560" i="8" s="1"/>
  <c r="O560" i="6"/>
  <c r="F562" i="6"/>
  <c r="Q562" i="6"/>
  <c r="A562" i="8" s="1"/>
  <c r="D567" i="6"/>
  <c r="N568" i="6"/>
  <c r="F568" i="6"/>
  <c r="M568" i="6"/>
  <c r="E568" i="8" s="1"/>
  <c r="E568" i="6"/>
  <c r="L568" i="6"/>
  <c r="D568" i="6"/>
  <c r="D568" i="8" s="1"/>
  <c r="O568" i="6"/>
  <c r="F570" i="6"/>
  <c r="Q570" i="6"/>
  <c r="A570" i="8" s="1"/>
  <c r="D575" i="6"/>
  <c r="N576" i="6"/>
  <c r="F576" i="6"/>
  <c r="M576" i="6"/>
  <c r="E576" i="8" s="1"/>
  <c r="E576" i="6"/>
  <c r="L576" i="6"/>
  <c r="D576" i="6"/>
  <c r="O576" i="6"/>
  <c r="F578" i="6"/>
  <c r="Q578" i="6"/>
  <c r="A578" i="8" s="1"/>
  <c r="D583" i="6"/>
  <c r="N584" i="6"/>
  <c r="F584" i="6"/>
  <c r="M584" i="6"/>
  <c r="E584" i="8" s="1"/>
  <c r="E584" i="6"/>
  <c r="L584" i="6"/>
  <c r="D584" i="6"/>
  <c r="D584" i="8" s="1"/>
  <c r="O584" i="6"/>
  <c r="F586" i="6"/>
  <c r="Q586" i="6"/>
  <c r="A586" i="8" s="1"/>
  <c r="D591" i="6"/>
  <c r="N592" i="6"/>
  <c r="F592" i="6"/>
  <c r="M592" i="6"/>
  <c r="E592" i="8" s="1"/>
  <c r="E592" i="6"/>
  <c r="L592" i="6"/>
  <c r="D592" i="6"/>
  <c r="D592" i="8" s="1"/>
  <c r="O592" i="6"/>
  <c r="F594" i="6"/>
  <c r="Q594" i="6"/>
  <c r="A594" i="8" s="1"/>
  <c r="D599" i="6"/>
  <c r="N600" i="6"/>
  <c r="F600" i="6"/>
  <c r="M600" i="6"/>
  <c r="E600" i="6"/>
  <c r="L600" i="6"/>
  <c r="D600" i="6"/>
  <c r="D600" i="8" s="1"/>
  <c r="O600" i="6"/>
  <c r="F602" i="6"/>
  <c r="Q602" i="6"/>
  <c r="A602" i="8" s="1"/>
  <c r="D607" i="6"/>
  <c r="N608" i="6"/>
  <c r="F608" i="6"/>
  <c r="M608" i="6"/>
  <c r="E608" i="8" s="1"/>
  <c r="E608" i="6"/>
  <c r="L608" i="6"/>
  <c r="D608" i="6"/>
  <c r="D608" i="8" s="1"/>
  <c r="O608" i="6"/>
  <c r="F610" i="6"/>
  <c r="Q610" i="6"/>
  <c r="A610" i="8" s="1"/>
  <c r="D615" i="6"/>
  <c r="N616" i="6"/>
  <c r="F616" i="6"/>
  <c r="M616" i="6"/>
  <c r="E616" i="8" s="1"/>
  <c r="E616" i="6"/>
  <c r="L616" i="6"/>
  <c r="D616" i="6"/>
  <c r="D616" i="8" s="1"/>
  <c r="O616" i="6"/>
  <c r="F618" i="6"/>
  <c r="Q618" i="6"/>
  <c r="A618" i="8" s="1"/>
  <c r="D623" i="6"/>
  <c r="N624" i="6"/>
  <c r="F624" i="6"/>
  <c r="M624" i="6"/>
  <c r="E624" i="8" s="1"/>
  <c r="E624" i="6"/>
  <c r="L624" i="6"/>
  <c r="D624" i="6"/>
  <c r="D624" i="8" s="1"/>
  <c r="O624" i="6"/>
  <c r="F626" i="6"/>
  <c r="Q626" i="6"/>
  <c r="A626" i="8" s="1"/>
  <c r="D631" i="6"/>
  <c r="N632" i="6"/>
  <c r="F632" i="6"/>
  <c r="M632" i="6"/>
  <c r="E632" i="8" s="1"/>
  <c r="E632" i="6"/>
  <c r="L632" i="6"/>
  <c r="D632" i="6"/>
  <c r="D632" i="8" s="1"/>
  <c r="O632" i="6"/>
  <c r="F634" i="6"/>
  <c r="Q634" i="6"/>
  <c r="A634" i="8" s="1"/>
  <c r="J638" i="6"/>
  <c r="B638" i="8" s="1"/>
  <c r="D639" i="6"/>
  <c r="N640" i="6"/>
  <c r="F640" i="6"/>
  <c r="M640" i="6"/>
  <c r="E640" i="8" s="1"/>
  <c r="E640" i="6"/>
  <c r="L640" i="6"/>
  <c r="D640" i="6"/>
  <c r="O640" i="6"/>
  <c r="F642" i="6"/>
  <c r="Q642" i="6"/>
  <c r="A642" i="8" s="1"/>
  <c r="J646" i="6"/>
  <c r="B646" i="8" s="1"/>
  <c r="D647" i="6"/>
  <c r="N648" i="6"/>
  <c r="F648" i="6"/>
  <c r="M648" i="6"/>
  <c r="E648" i="8" s="1"/>
  <c r="E648" i="6"/>
  <c r="L648" i="6"/>
  <c r="D648" i="6"/>
  <c r="D648" i="8" s="1"/>
  <c r="O648" i="6"/>
  <c r="F650" i="6"/>
  <c r="Q650" i="6"/>
  <c r="A650" i="8" s="1"/>
  <c r="D654" i="6"/>
  <c r="C655" i="6"/>
  <c r="M657" i="6"/>
  <c r="E657" i="6"/>
  <c r="L657" i="6"/>
  <c r="D657" i="6"/>
  <c r="K657" i="6"/>
  <c r="C657" i="6"/>
  <c r="J657" i="6"/>
  <c r="B657" i="8" s="1"/>
  <c r="B657" i="6"/>
  <c r="Q657" i="6"/>
  <c r="A657" i="8" s="1"/>
  <c r="C662" i="6"/>
  <c r="N664" i="6"/>
  <c r="F664" i="6"/>
  <c r="M664" i="6"/>
  <c r="E664" i="6"/>
  <c r="L664" i="6"/>
  <c r="D664" i="6"/>
  <c r="K664" i="6"/>
  <c r="B664" i="8" s="1"/>
  <c r="C664" i="6"/>
  <c r="Q664" i="6"/>
  <c r="A664" i="8" s="1"/>
  <c r="H671" i="6"/>
  <c r="I672" i="6"/>
  <c r="O679" i="6"/>
  <c r="G679" i="6"/>
  <c r="N679" i="6"/>
  <c r="F679" i="6"/>
  <c r="M679" i="6"/>
  <c r="E679" i="6"/>
  <c r="L679" i="6"/>
  <c r="D679" i="6"/>
  <c r="K679" i="6"/>
  <c r="B679" i="8" s="1"/>
  <c r="C679" i="6"/>
  <c r="I694" i="6"/>
  <c r="J699" i="6"/>
  <c r="B699" i="8" s="1"/>
  <c r="Q700" i="6"/>
  <c r="A700" i="8" s="1"/>
  <c r="K702" i="6"/>
  <c r="I716" i="6"/>
  <c r="P747" i="6"/>
  <c r="H747" i="6"/>
  <c r="I747" i="6"/>
  <c r="Q747" i="6"/>
  <c r="A747" i="8" s="1"/>
  <c r="G747" i="6"/>
  <c r="O747" i="6"/>
  <c r="F747" i="6"/>
  <c r="N747" i="6"/>
  <c r="E747" i="6"/>
  <c r="M747" i="6"/>
  <c r="D747" i="6"/>
  <c r="K747" i="6"/>
  <c r="B747" i="6"/>
  <c r="J753" i="6"/>
  <c r="B753" i="6"/>
  <c r="P753" i="6"/>
  <c r="G753" i="6"/>
  <c r="O753" i="6"/>
  <c r="F753" i="6"/>
  <c r="N753" i="6"/>
  <c r="E753" i="6"/>
  <c r="M753" i="6"/>
  <c r="D753" i="6"/>
  <c r="L753" i="6"/>
  <c r="C753" i="6"/>
  <c r="I753" i="6"/>
  <c r="I780" i="6"/>
  <c r="Q784" i="6"/>
  <c r="A784" i="8" s="1"/>
  <c r="C787" i="6"/>
  <c r="Q800" i="6"/>
  <c r="A800" i="8" s="1"/>
  <c r="J819" i="6"/>
  <c r="K848" i="6"/>
  <c r="L879" i="6"/>
  <c r="L1023" i="6"/>
  <c r="O454" i="6"/>
  <c r="G454" i="6"/>
  <c r="J454" i="6"/>
  <c r="B454" i="8" s="1"/>
  <c r="L458" i="6"/>
  <c r="D458" i="6"/>
  <c r="K458" i="6"/>
  <c r="C458" i="6"/>
  <c r="M458" i="6"/>
  <c r="E462" i="6"/>
  <c r="Q462" i="6"/>
  <c r="A462" i="8" s="1"/>
  <c r="L466" i="6"/>
  <c r="D466" i="6"/>
  <c r="K466" i="6"/>
  <c r="C466" i="6"/>
  <c r="M466" i="6"/>
  <c r="E470" i="6"/>
  <c r="Q470" i="6"/>
  <c r="A470" i="8" s="1"/>
  <c r="L474" i="6"/>
  <c r="D474" i="6"/>
  <c r="K474" i="6"/>
  <c r="C474" i="6"/>
  <c r="M474" i="6"/>
  <c r="E478" i="6"/>
  <c r="Q478" i="6"/>
  <c r="A478" i="8" s="1"/>
  <c r="L482" i="6"/>
  <c r="D482" i="6"/>
  <c r="K482" i="6"/>
  <c r="C482" i="6"/>
  <c r="M482" i="6"/>
  <c r="F483" i="6"/>
  <c r="P483" i="6"/>
  <c r="E486" i="6"/>
  <c r="Q486" i="6"/>
  <c r="A486" i="8" s="1"/>
  <c r="L490" i="6"/>
  <c r="D490" i="6"/>
  <c r="K490" i="6"/>
  <c r="C490" i="6"/>
  <c r="M490" i="6"/>
  <c r="E494" i="6"/>
  <c r="Q494" i="6"/>
  <c r="A494" i="8" s="1"/>
  <c r="L498" i="6"/>
  <c r="D498" i="6"/>
  <c r="K498" i="6"/>
  <c r="C498" i="6"/>
  <c r="M498" i="6"/>
  <c r="E502" i="6"/>
  <c r="Q502" i="6"/>
  <c r="A502" i="8" s="1"/>
  <c r="L506" i="6"/>
  <c r="D506" i="6"/>
  <c r="K506" i="6"/>
  <c r="C506" i="6"/>
  <c r="M506" i="6"/>
  <c r="E510" i="6"/>
  <c r="Q510" i="6"/>
  <c r="A510" i="8" s="1"/>
  <c r="L514" i="6"/>
  <c r="D514" i="6"/>
  <c r="K514" i="6"/>
  <c r="C514" i="6"/>
  <c r="M514" i="6"/>
  <c r="E518" i="6"/>
  <c r="Q518" i="6"/>
  <c r="A518" i="8" s="1"/>
  <c r="L522" i="6"/>
  <c r="D522" i="6"/>
  <c r="K522" i="6"/>
  <c r="C522" i="6"/>
  <c r="M522" i="6"/>
  <c r="E526" i="6"/>
  <c r="Q526" i="6"/>
  <c r="A526" i="8" s="1"/>
  <c r="L530" i="6"/>
  <c r="D530" i="6"/>
  <c r="K530" i="6"/>
  <c r="C530" i="6"/>
  <c r="M530" i="6"/>
  <c r="E534" i="6"/>
  <c r="Q534" i="6"/>
  <c r="A534" i="8" s="1"/>
  <c r="K539" i="6"/>
  <c r="H543" i="6"/>
  <c r="K547" i="6"/>
  <c r="H551" i="6"/>
  <c r="K555" i="6"/>
  <c r="H559" i="6"/>
  <c r="K563" i="6"/>
  <c r="H567" i="6"/>
  <c r="K571" i="6"/>
  <c r="H575" i="6"/>
  <c r="K579" i="6"/>
  <c r="H583" i="6"/>
  <c r="K587" i="6"/>
  <c r="H591" i="6"/>
  <c r="K595" i="6"/>
  <c r="H599" i="6"/>
  <c r="K603" i="6"/>
  <c r="K611" i="6"/>
  <c r="K619" i="6"/>
  <c r="K627" i="6"/>
  <c r="K635" i="6"/>
  <c r="H639" i="6"/>
  <c r="G642" i="6"/>
  <c r="K643" i="6"/>
  <c r="H647" i="6"/>
  <c r="G650" i="6"/>
  <c r="K651" i="6"/>
  <c r="I654" i="6"/>
  <c r="H655" i="6"/>
  <c r="L658" i="6"/>
  <c r="M665" i="6"/>
  <c r="E665" i="6"/>
  <c r="L665" i="6"/>
  <c r="D665" i="6"/>
  <c r="K665" i="6"/>
  <c r="C665" i="6"/>
  <c r="J665" i="6"/>
  <c r="B665" i="8" s="1"/>
  <c r="B665" i="6"/>
  <c r="Q665" i="6"/>
  <c r="A665" i="8" s="1"/>
  <c r="O672" i="6"/>
  <c r="P678" i="6"/>
  <c r="H678" i="6"/>
  <c r="O678" i="6"/>
  <c r="G678" i="6"/>
  <c r="N678" i="6"/>
  <c r="F678" i="6"/>
  <c r="M678" i="6"/>
  <c r="E678" i="6"/>
  <c r="L678" i="6"/>
  <c r="D678" i="6"/>
  <c r="N688" i="6"/>
  <c r="F688" i="6"/>
  <c r="M688" i="6"/>
  <c r="E688" i="6"/>
  <c r="L688" i="6"/>
  <c r="D688" i="6"/>
  <c r="K688" i="6"/>
  <c r="C688" i="6"/>
  <c r="J688" i="6"/>
  <c r="B688" i="8" s="1"/>
  <c r="B688" i="6"/>
  <c r="J694" i="6"/>
  <c r="L698" i="6"/>
  <c r="L706" i="6"/>
  <c r="J713" i="6"/>
  <c r="B713" i="6"/>
  <c r="P713" i="6"/>
  <c r="G713" i="6"/>
  <c r="O713" i="6"/>
  <c r="F713" i="6"/>
  <c r="N713" i="6"/>
  <c r="E713" i="6"/>
  <c r="M713" i="6"/>
  <c r="D713" i="6"/>
  <c r="L713" i="6"/>
  <c r="C713" i="6"/>
  <c r="I713" i="6"/>
  <c r="I740" i="6"/>
  <c r="P771" i="6"/>
  <c r="H771" i="6"/>
  <c r="I771" i="6"/>
  <c r="Q771" i="6"/>
  <c r="A771" i="8" s="1"/>
  <c r="G771" i="6"/>
  <c r="O771" i="6"/>
  <c r="F771" i="6"/>
  <c r="N771" i="6"/>
  <c r="E771" i="6"/>
  <c r="M771" i="6"/>
  <c r="D771" i="6"/>
  <c r="K771" i="6"/>
  <c r="B771" i="6"/>
  <c r="J777" i="6"/>
  <c r="B777" i="6"/>
  <c r="P777" i="6"/>
  <c r="G777" i="6"/>
  <c r="O777" i="6"/>
  <c r="F777" i="6"/>
  <c r="N777" i="6"/>
  <c r="E777" i="6"/>
  <c r="M777" i="6"/>
  <c r="D777" i="6"/>
  <c r="L777" i="6"/>
  <c r="C777" i="6"/>
  <c r="I777" i="6"/>
  <c r="J787" i="6"/>
  <c r="B787" i="8" s="1"/>
  <c r="I809" i="6"/>
  <c r="P811" i="6"/>
  <c r="H811" i="6"/>
  <c r="I811" i="6"/>
  <c r="Q811" i="6"/>
  <c r="A811" i="8" s="1"/>
  <c r="G811" i="6"/>
  <c r="O811" i="6"/>
  <c r="F811" i="6"/>
  <c r="N811" i="6"/>
  <c r="E811" i="6"/>
  <c r="M811" i="6"/>
  <c r="D811" i="6"/>
  <c r="L811" i="6"/>
  <c r="C811" i="6"/>
  <c r="K811" i="6"/>
  <c r="B811" i="8" s="1"/>
  <c r="B811" i="6"/>
  <c r="I815" i="6"/>
  <c r="I820" i="6"/>
  <c r="Q908" i="6"/>
  <c r="A908" i="8" s="1"/>
  <c r="L959" i="6"/>
  <c r="P413" i="6"/>
  <c r="H413" i="6"/>
  <c r="J413" i="6"/>
  <c r="B413" i="8" s="1"/>
  <c r="P421" i="6"/>
  <c r="H421" i="6"/>
  <c r="J421" i="6"/>
  <c r="P429" i="6"/>
  <c r="H429" i="6"/>
  <c r="J429" i="6"/>
  <c r="P437" i="6"/>
  <c r="H437" i="6"/>
  <c r="J437" i="6"/>
  <c r="P445" i="6"/>
  <c r="H445" i="6"/>
  <c r="J445" i="6"/>
  <c r="P453" i="6"/>
  <c r="H453" i="6"/>
  <c r="J453" i="6"/>
  <c r="B454" i="6"/>
  <c r="K454" i="6"/>
  <c r="B458" i="6"/>
  <c r="N458" i="6"/>
  <c r="F462" i="6"/>
  <c r="O463" i="6"/>
  <c r="G463" i="6"/>
  <c r="N463" i="6"/>
  <c r="F463" i="6"/>
  <c r="K463" i="6"/>
  <c r="F470" i="6"/>
  <c r="O471" i="6"/>
  <c r="G471" i="6"/>
  <c r="N471" i="6"/>
  <c r="F471" i="6"/>
  <c r="K471" i="6"/>
  <c r="F478" i="6"/>
  <c r="O479" i="6"/>
  <c r="G479" i="6"/>
  <c r="N479" i="6"/>
  <c r="F479" i="6"/>
  <c r="K479" i="6"/>
  <c r="B479" i="8" s="1"/>
  <c r="B482" i="6"/>
  <c r="N482" i="6"/>
  <c r="G483" i="6"/>
  <c r="Q483" i="6"/>
  <c r="A483" i="8" s="1"/>
  <c r="F486" i="6"/>
  <c r="O487" i="6"/>
  <c r="G487" i="6"/>
  <c r="N487" i="6"/>
  <c r="F487" i="6"/>
  <c r="K487" i="6"/>
  <c r="B490" i="6"/>
  <c r="N490" i="6"/>
  <c r="F494" i="6"/>
  <c r="O495" i="6"/>
  <c r="G495" i="6"/>
  <c r="N495" i="6"/>
  <c r="F495" i="6"/>
  <c r="K495" i="6"/>
  <c r="B495" i="8" s="1"/>
  <c r="B498" i="6"/>
  <c r="N498" i="6"/>
  <c r="F502" i="6"/>
  <c r="O503" i="6"/>
  <c r="G503" i="6"/>
  <c r="N503" i="6"/>
  <c r="F503" i="6"/>
  <c r="K503" i="6"/>
  <c r="B503" i="8" s="1"/>
  <c r="B506" i="6"/>
  <c r="N506" i="6"/>
  <c r="F510" i="6"/>
  <c r="O511" i="6"/>
  <c r="G511" i="6"/>
  <c r="N511" i="6"/>
  <c r="F511" i="6"/>
  <c r="K511" i="6"/>
  <c r="B511" i="8" s="1"/>
  <c r="B514" i="6"/>
  <c r="N514" i="6"/>
  <c r="F518" i="6"/>
  <c r="O519" i="6"/>
  <c r="G519" i="6"/>
  <c r="N519" i="6"/>
  <c r="F519" i="6"/>
  <c r="K519" i="6"/>
  <c r="B519" i="8" s="1"/>
  <c r="B522" i="6"/>
  <c r="N522" i="6"/>
  <c r="F526" i="6"/>
  <c r="O527" i="6"/>
  <c r="G527" i="6"/>
  <c r="N527" i="6"/>
  <c r="F527" i="6"/>
  <c r="K527" i="6"/>
  <c r="B527" i="8" s="1"/>
  <c r="B530" i="6"/>
  <c r="N530" i="6"/>
  <c r="F534" i="6"/>
  <c r="O535" i="6"/>
  <c r="G535" i="6"/>
  <c r="N535" i="6"/>
  <c r="F535" i="6"/>
  <c r="K535" i="6"/>
  <c r="B535" i="8" s="1"/>
  <c r="P542" i="6"/>
  <c r="H542" i="6"/>
  <c r="O542" i="6"/>
  <c r="G542" i="6"/>
  <c r="N542" i="6"/>
  <c r="F542" i="6"/>
  <c r="L542" i="6"/>
  <c r="I543" i="6"/>
  <c r="P550" i="6"/>
  <c r="H550" i="6"/>
  <c r="O550" i="6"/>
  <c r="G550" i="6"/>
  <c r="N550" i="6"/>
  <c r="F550" i="6"/>
  <c r="L550" i="6"/>
  <c r="I551" i="6"/>
  <c r="P558" i="6"/>
  <c r="H558" i="6"/>
  <c r="O558" i="6"/>
  <c r="G558" i="6"/>
  <c r="N558" i="6"/>
  <c r="F558" i="6"/>
  <c r="L558" i="6"/>
  <c r="I559" i="6"/>
  <c r="P566" i="6"/>
  <c r="H566" i="6"/>
  <c r="O566" i="6"/>
  <c r="G566" i="6"/>
  <c r="N566" i="6"/>
  <c r="F566" i="6"/>
  <c r="L566" i="6"/>
  <c r="I567" i="6"/>
  <c r="P574" i="6"/>
  <c r="H574" i="6"/>
  <c r="O574" i="6"/>
  <c r="G574" i="6"/>
  <c r="N574" i="6"/>
  <c r="F574" i="6"/>
  <c r="L574" i="6"/>
  <c r="I575" i="6"/>
  <c r="P582" i="6"/>
  <c r="H582" i="6"/>
  <c r="O582" i="6"/>
  <c r="G582" i="6"/>
  <c r="N582" i="6"/>
  <c r="F582" i="6"/>
  <c r="L582" i="6"/>
  <c r="I583" i="6"/>
  <c r="H586" i="6"/>
  <c r="P590" i="6"/>
  <c r="H590" i="6"/>
  <c r="O590" i="6"/>
  <c r="G590" i="6"/>
  <c r="N590" i="6"/>
  <c r="F590" i="6"/>
  <c r="L590" i="6"/>
  <c r="I591" i="6"/>
  <c r="H594" i="6"/>
  <c r="P598" i="6"/>
  <c r="H598" i="6"/>
  <c r="O598" i="6"/>
  <c r="G598" i="6"/>
  <c r="N598" i="6"/>
  <c r="F598" i="6"/>
  <c r="L598" i="6"/>
  <c r="I599" i="6"/>
  <c r="H602" i="6"/>
  <c r="P606" i="6"/>
  <c r="H606" i="6"/>
  <c r="O606" i="6"/>
  <c r="G606" i="6"/>
  <c r="N606" i="6"/>
  <c r="F606" i="6"/>
  <c r="L606" i="6"/>
  <c r="H610" i="6"/>
  <c r="P614" i="6"/>
  <c r="H614" i="6"/>
  <c r="O614" i="6"/>
  <c r="G614" i="6"/>
  <c r="N614" i="6"/>
  <c r="F614" i="6"/>
  <c r="L614" i="6"/>
  <c r="H618" i="6"/>
  <c r="P622" i="6"/>
  <c r="H622" i="6"/>
  <c r="O622" i="6"/>
  <c r="G622" i="6"/>
  <c r="N622" i="6"/>
  <c r="F622" i="6"/>
  <c r="L622" i="6"/>
  <c r="H626" i="6"/>
  <c r="P630" i="6"/>
  <c r="H630" i="6"/>
  <c r="O630" i="6"/>
  <c r="G630" i="6"/>
  <c r="N630" i="6"/>
  <c r="F630" i="6"/>
  <c r="L630" i="6"/>
  <c r="H634" i="6"/>
  <c r="P638" i="6"/>
  <c r="H638" i="6"/>
  <c r="O638" i="6"/>
  <c r="G638" i="6"/>
  <c r="N638" i="6"/>
  <c r="F638" i="6"/>
  <c r="L638" i="6"/>
  <c r="H642" i="6"/>
  <c r="P646" i="6"/>
  <c r="H646" i="6"/>
  <c r="O646" i="6"/>
  <c r="G646" i="6"/>
  <c r="N646" i="6"/>
  <c r="F646" i="6"/>
  <c r="L646" i="6"/>
  <c r="H650" i="6"/>
  <c r="J654" i="6"/>
  <c r="I655" i="6"/>
  <c r="J659" i="6"/>
  <c r="B659" i="8" s="1"/>
  <c r="F665" i="6"/>
  <c r="L666" i="6"/>
  <c r="J671" i="6"/>
  <c r="B671" i="8" s="1"/>
  <c r="P672" i="6"/>
  <c r="J675" i="6"/>
  <c r="B675" i="8" s="1"/>
  <c r="Q676" i="6"/>
  <c r="A676" i="8" s="1"/>
  <c r="B678" i="6"/>
  <c r="O687" i="6"/>
  <c r="G687" i="6"/>
  <c r="N687" i="6"/>
  <c r="F687" i="6"/>
  <c r="M687" i="6"/>
  <c r="E687" i="6"/>
  <c r="L687" i="6"/>
  <c r="D687" i="6"/>
  <c r="K687" i="6"/>
  <c r="C687" i="6"/>
  <c r="G688" i="6"/>
  <c r="K694" i="6"/>
  <c r="O703" i="6"/>
  <c r="H713" i="6"/>
  <c r="P731" i="6"/>
  <c r="H731" i="6"/>
  <c r="I731" i="6"/>
  <c r="Q731" i="6"/>
  <c r="A731" i="8" s="1"/>
  <c r="G731" i="6"/>
  <c r="O731" i="6"/>
  <c r="F731" i="6"/>
  <c r="N731" i="6"/>
  <c r="E731" i="6"/>
  <c r="M731" i="6"/>
  <c r="D731" i="6"/>
  <c r="K731" i="6"/>
  <c r="B731" i="8" s="1"/>
  <c r="B731" i="6"/>
  <c r="J737" i="6"/>
  <c r="B737" i="8" s="1"/>
  <c r="B737" i="6"/>
  <c r="P737" i="6"/>
  <c r="G737" i="6"/>
  <c r="O737" i="6"/>
  <c r="F737" i="6"/>
  <c r="N737" i="6"/>
  <c r="E737" i="6"/>
  <c r="M737" i="6"/>
  <c r="D737" i="6"/>
  <c r="L737" i="6"/>
  <c r="C737" i="6"/>
  <c r="I737" i="6"/>
  <c r="J747" i="6"/>
  <c r="B747" i="8" s="1"/>
  <c r="K753" i="6"/>
  <c r="I764" i="6"/>
  <c r="Q768" i="6"/>
  <c r="A768" i="8" s="1"/>
  <c r="C771" i="6"/>
  <c r="H777" i="6"/>
  <c r="L787" i="6"/>
  <c r="Q792" i="6"/>
  <c r="A792" i="8" s="1"/>
  <c r="J835" i="6"/>
  <c r="B835" i="8" s="1"/>
  <c r="K949" i="6"/>
  <c r="D319" i="6"/>
  <c r="M319" i="6"/>
  <c r="Q324" i="6"/>
  <c r="A324" i="8" s="1"/>
  <c r="D327" i="6"/>
  <c r="M327" i="6"/>
  <c r="D335" i="6"/>
  <c r="M335" i="6"/>
  <c r="D343" i="6"/>
  <c r="M343" i="6"/>
  <c r="Q356" i="6"/>
  <c r="A356" i="8" s="1"/>
  <c r="Q364" i="6"/>
  <c r="A364" i="8" s="1"/>
  <c r="Q372" i="6"/>
  <c r="A372" i="8" s="1"/>
  <c r="Q380" i="6"/>
  <c r="A380" i="8" s="1"/>
  <c r="G385" i="6"/>
  <c r="P385" i="6"/>
  <c r="Q388" i="6"/>
  <c r="A388" i="8" s="1"/>
  <c r="G393" i="6"/>
  <c r="P393" i="6"/>
  <c r="Q396" i="6"/>
  <c r="A396" i="8" s="1"/>
  <c r="G401" i="6"/>
  <c r="P401" i="6"/>
  <c r="Q404" i="6"/>
  <c r="A404" i="8" s="1"/>
  <c r="G409" i="6"/>
  <c r="P409" i="6"/>
  <c r="Q412" i="6"/>
  <c r="A412" i="8" s="1"/>
  <c r="B413" i="6"/>
  <c r="K413" i="6"/>
  <c r="G417" i="6"/>
  <c r="P417" i="6"/>
  <c r="B421" i="6"/>
  <c r="K421" i="6"/>
  <c r="G425" i="6"/>
  <c r="P425" i="6"/>
  <c r="Q428" i="6"/>
  <c r="A428" i="8" s="1"/>
  <c r="B429" i="6"/>
  <c r="K429" i="6"/>
  <c r="G433" i="6"/>
  <c r="P433" i="6"/>
  <c r="Q436" i="6"/>
  <c r="A436" i="8" s="1"/>
  <c r="B437" i="6"/>
  <c r="K437" i="6"/>
  <c r="G441" i="6"/>
  <c r="P441" i="6"/>
  <c r="Q444" i="6"/>
  <c r="A444" i="8" s="1"/>
  <c r="B445" i="6"/>
  <c r="K445" i="6"/>
  <c r="G449" i="6"/>
  <c r="P449" i="6"/>
  <c r="Q452" i="6"/>
  <c r="A452" i="8" s="1"/>
  <c r="B453" i="6"/>
  <c r="K453" i="6"/>
  <c r="C454" i="6"/>
  <c r="L454" i="6"/>
  <c r="E458" i="6"/>
  <c r="O458" i="6"/>
  <c r="H459" i="6"/>
  <c r="Q460" i="6"/>
  <c r="A460" i="8" s="1"/>
  <c r="I462" i="6"/>
  <c r="B463" i="6"/>
  <c r="L463" i="6"/>
  <c r="E466" i="6"/>
  <c r="O466" i="6"/>
  <c r="H467" i="6"/>
  <c r="Q468" i="6"/>
  <c r="A468" i="8" s="1"/>
  <c r="I470" i="6"/>
  <c r="B471" i="6"/>
  <c r="L471" i="6"/>
  <c r="E474" i="6"/>
  <c r="O474" i="6"/>
  <c r="H475" i="6"/>
  <c r="Q476" i="6"/>
  <c r="A476" i="8" s="1"/>
  <c r="I478" i="6"/>
  <c r="B479" i="6"/>
  <c r="L479" i="6"/>
  <c r="E482" i="6"/>
  <c r="O482" i="6"/>
  <c r="H483" i="6"/>
  <c r="Q484" i="6"/>
  <c r="A484" i="8" s="1"/>
  <c r="I486" i="6"/>
  <c r="B487" i="6"/>
  <c r="L487" i="6"/>
  <c r="E490" i="6"/>
  <c r="O490" i="6"/>
  <c r="H491" i="6"/>
  <c r="Q492" i="6"/>
  <c r="A492" i="8" s="1"/>
  <c r="I494" i="6"/>
  <c r="B495" i="6"/>
  <c r="L495" i="6"/>
  <c r="E498" i="6"/>
  <c r="O498" i="6"/>
  <c r="H499" i="6"/>
  <c r="Q500" i="6"/>
  <c r="A500" i="8" s="1"/>
  <c r="I502" i="6"/>
  <c r="B503" i="6"/>
  <c r="L503" i="6"/>
  <c r="E506" i="6"/>
  <c r="O506" i="6"/>
  <c r="H507" i="6"/>
  <c r="Q508" i="6"/>
  <c r="A508" i="8" s="1"/>
  <c r="I510" i="6"/>
  <c r="B511" i="6"/>
  <c r="L511" i="6"/>
  <c r="E514" i="6"/>
  <c r="O514" i="6"/>
  <c r="H515" i="6"/>
  <c r="Q516" i="6"/>
  <c r="A516" i="8" s="1"/>
  <c r="I518" i="6"/>
  <c r="B519" i="6"/>
  <c r="L519" i="6"/>
  <c r="E522" i="6"/>
  <c r="O522" i="6"/>
  <c r="H523" i="6"/>
  <c r="Q524" i="6"/>
  <c r="A524" i="8" s="1"/>
  <c r="I526" i="6"/>
  <c r="B527" i="6"/>
  <c r="L527" i="6"/>
  <c r="E530" i="6"/>
  <c r="O530" i="6"/>
  <c r="H531" i="6"/>
  <c r="I534" i="6"/>
  <c r="B535" i="6"/>
  <c r="L535" i="6"/>
  <c r="M537" i="6"/>
  <c r="E537" i="6"/>
  <c r="L537" i="6"/>
  <c r="D537" i="6"/>
  <c r="K537" i="6"/>
  <c r="C537" i="6"/>
  <c r="O537" i="6"/>
  <c r="I538" i="6"/>
  <c r="B542" i="6"/>
  <c r="M542" i="6"/>
  <c r="J543" i="6"/>
  <c r="G544" i="6"/>
  <c r="M545" i="6"/>
  <c r="E545" i="6"/>
  <c r="L545" i="6"/>
  <c r="D545" i="6"/>
  <c r="K545" i="6"/>
  <c r="B545" i="8" s="1"/>
  <c r="C545" i="6"/>
  <c r="O545" i="6"/>
  <c r="I546" i="6"/>
  <c r="B550" i="6"/>
  <c r="M550" i="6"/>
  <c r="J551" i="6"/>
  <c r="B551" i="8" s="1"/>
  <c r="G552" i="6"/>
  <c r="M553" i="6"/>
  <c r="E553" i="6"/>
  <c r="L553" i="6"/>
  <c r="D553" i="6"/>
  <c r="K553" i="6"/>
  <c r="B553" i="8" s="1"/>
  <c r="C553" i="6"/>
  <c r="O553" i="6"/>
  <c r="I554" i="6"/>
  <c r="B558" i="6"/>
  <c r="M558" i="6"/>
  <c r="J559" i="6"/>
  <c r="B559" i="8" s="1"/>
  <c r="G560" i="6"/>
  <c r="M561" i="6"/>
  <c r="E561" i="6"/>
  <c r="L561" i="6"/>
  <c r="D561" i="6"/>
  <c r="K561" i="6"/>
  <c r="B561" i="8" s="1"/>
  <c r="C561" i="6"/>
  <c r="O561" i="6"/>
  <c r="I562" i="6"/>
  <c r="B566" i="6"/>
  <c r="M566" i="6"/>
  <c r="J567" i="6"/>
  <c r="G568" i="6"/>
  <c r="M569" i="6"/>
  <c r="E569" i="6"/>
  <c r="L569" i="6"/>
  <c r="D569" i="6"/>
  <c r="K569" i="6"/>
  <c r="B569" i="8" s="1"/>
  <c r="C569" i="6"/>
  <c r="O569" i="6"/>
  <c r="I570" i="6"/>
  <c r="B574" i="6"/>
  <c r="M574" i="6"/>
  <c r="J575" i="6"/>
  <c r="B575" i="8" s="1"/>
  <c r="G576" i="6"/>
  <c r="M577" i="6"/>
  <c r="E577" i="6"/>
  <c r="L577" i="6"/>
  <c r="D577" i="6"/>
  <c r="K577" i="6"/>
  <c r="B577" i="8" s="1"/>
  <c r="C577" i="6"/>
  <c r="O577" i="6"/>
  <c r="I578" i="6"/>
  <c r="B582" i="6"/>
  <c r="M582" i="6"/>
  <c r="J583" i="6"/>
  <c r="B583" i="8" s="1"/>
  <c r="G584" i="6"/>
  <c r="M585" i="6"/>
  <c r="E585" i="6"/>
  <c r="L585" i="6"/>
  <c r="D585" i="6"/>
  <c r="K585" i="6"/>
  <c r="B585" i="8" s="1"/>
  <c r="C585" i="6"/>
  <c r="O585" i="6"/>
  <c r="I586" i="6"/>
  <c r="B590" i="6"/>
  <c r="M590" i="6"/>
  <c r="J591" i="6"/>
  <c r="B591" i="8" s="1"/>
  <c r="G592" i="6"/>
  <c r="M593" i="6"/>
  <c r="E593" i="6"/>
  <c r="L593" i="6"/>
  <c r="D593" i="6"/>
  <c r="K593" i="6"/>
  <c r="B593" i="8" s="1"/>
  <c r="C593" i="6"/>
  <c r="O593" i="6"/>
  <c r="I594" i="6"/>
  <c r="B598" i="6"/>
  <c r="M598" i="6"/>
  <c r="J599" i="6"/>
  <c r="B599" i="8" s="1"/>
  <c r="G600" i="6"/>
  <c r="M601" i="6"/>
  <c r="E601" i="6"/>
  <c r="L601" i="6"/>
  <c r="D601" i="6"/>
  <c r="K601" i="6"/>
  <c r="C601" i="6"/>
  <c r="O601" i="6"/>
  <c r="I602" i="6"/>
  <c r="B606" i="6"/>
  <c r="M606" i="6"/>
  <c r="J607" i="6"/>
  <c r="B607" i="8" s="1"/>
  <c r="G608" i="6"/>
  <c r="M609" i="6"/>
  <c r="E609" i="6"/>
  <c r="L609" i="6"/>
  <c r="D609" i="6"/>
  <c r="K609" i="6"/>
  <c r="B609" i="8" s="1"/>
  <c r="C609" i="6"/>
  <c r="O609" i="6"/>
  <c r="I610" i="6"/>
  <c r="B614" i="6"/>
  <c r="M614" i="6"/>
  <c r="J615" i="6"/>
  <c r="B615" i="8" s="1"/>
  <c r="G616" i="6"/>
  <c r="M617" i="6"/>
  <c r="E617" i="6"/>
  <c r="L617" i="6"/>
  <c r="D617" i="6"/>
  <c r="K617" i="6"/>
  <c r="B617" i="8" s="1"/>
  <c r="C617" i="6"/>
  <c r="O617" i="6"/>
  <c r="I618" i="6"/>
  <c r="B622" i="6"/>
  <c r="M622" i="6"/>
  <c r="J623" i="6"/>
  <c r="B623" i="8" s="1"/>
  <c r="G624" i="6"/>
  <c r="M625" i="6"/>
  <c r="E625" i="6"/>
  <c r="L625" i="6"/>
  <c r="D625" i="6"/>
  <c r="K625" i="6"/>
  <c r="B625" i="8" s="1"/>
  <c r="C625" i="6"/>
  <c r="O625" i="6"/>
  <c r="I626" i="6"/>
  <c r="B630" i="6"/>
  <c r="M630" i="6"/>
  <c r="J631" i="6"/>
  <c r="B631" i="8" s="1"/>
  <c r="G632" i="6"/>
  <c r="M633" i="6"/>
  <c r="E633" i="6"/>
  <c r="L633" i="6"/>
  <c r="D633" i="6"/>
  <c r="K633" i="6"/>
  <c r="B633" i="8" s="1"/>
  <c r="C633" i="6"/>
  <c r="O633" i="6"/>
  <c r="I634" i="6"/>
  <c r="B638" i="6"/>
  <c r="M638" i="6"/>
  <c r="J639" i="6"/>
  <c r="G640" i="6"/>
  <c r="M641" i="6"/>
  <c r="E641" i="6"/>
  <c r="L641" i="6"/>
  <c r="D641" i="6"/>
  <c r="K641" i="6"/>
  <c r="B641" i="8" s="1"/>
  <c r="C641" i="6"/>
  <c r="O641" i="6"/>
  <c r="I642" i="6"/>
  <c r="B646" i="6"/>
  <c r="M646" i="6"/>
  <c r="J647" i="6"/>
  <c r="B647" i="8" s="1"/>
  <c r="G648" i="6"/>
  <c r="M649" i="6"/>
  <c r="E649" i="6"/>
  <c r="L649" i="6"/>
  <c r="D649" i="6"/>
  <c r="K649" i="6"/>
  <c r="B649" i="8" s="1"/>
  <c r="C649" i="6"/>
  <c r="O649" i="6"/>
  <c r="I650" i="6"/>
  <c r="Q652" i="6"/>
  <c r="A652" i="8" s="1"/>
  <c r="K654" i="6"/>
  <c r="J655" i="6"/>
  <c r="H657" i="6"/>
  <c r="J662" i="6"/>
  <c r="B662" i="8" s="1"/>
  <c r="H664" i="6"/>
  <c r="G665" i="6"/>
  <c r="J667" i="6"/>
  <c r="B667" i="8" s="1"/>
  <c r="P671" i="6"/>
  <c r="L674" i="6"/>
  <c r="C678" i="6"/>
  <c r="I679" i="6"/>
  <c r="P686" i="6"/>
  <c r="H686" i="6"/>
  <c r="O686" i="6"/>
  <c r="G686" i="6"/>
  <c r="N686" i="6"/>
  <c r="F686" i="6"/>
  <c r="M686" i="6"/>
  <c r="E686" i="6"/>
  <c r="L686" i="6"/>
  <c r="D686" i="6"/>
  <c r="B687" i="6"/>
  <c r="H688" i="6"/>
  <c r="N696" i="6"/>
  <c r="F696" i="6"/>
  <c r="M696" i="6"/>
  <c r="E696" i="6"/>
  <c r="L696" i="6"/>
  <c r="D696" i="6"/>
  <c r="K696" i="6"/>
  <c r="C696" i="6"/>
  <c r="J696" i="6"/>
  <c r="B696" i="6"/>
  <c r="K713" i="6"/>
  <c r="I724" i="6"/>
  <c r="C731" i="6"/>
  <c r="H737" i="6"/>
  <c r="P755" i="6"/>
  <c r="H755" i="6"/>
  <c r="I755" i="6"/>
  <c r="Q755" i="6"/>
  <c r="A755" i="8" s="1"/>
  <c r="G755" i="6"/>
  <c r="O755" i="6"/>
  <c r="F755" i="6"/>
  <c r="N755" i="6"/>
  <c r="E755" i="6"/>
  <c r="M755" i="6"/>
  <c r="D755" i="6"/>
  <c r="K755" i="6"/>
  <c r="B755" i="6"/>
  <c r="J761" i="6"/>
  <c r="B761" i="8" s="1"/>
  <c r="B761" i="6"/>
  <c r="P761" i="6"/>
  <c r="G761" i="6"/>
  <c r="O761" i="6"/>
  <c r="F761" i="6"/>
  <c r="N761" i="6"/>
  <c r="E761" i="6"/>
  <c r="M761" i="6"/>
  <c r="D761" i="6"/>
  <c r="L761" i="6"/>
  <c r="C761" i="6"/>
  <c r="I761" i="6"/>
  <c r="J771" i="6"/>
  <c r="B771" i="8" s="1"/>
  <c r="K777" i="6"/>
  <c r="I788" i="6"/>
  <c r="I801" i="6"/>
  <c r="P803" i="6"/>
  <c r="H803" i="6"/>
  <c r="I803" i="6"/>
  <c r="Q803" i="6"/>
  <c r="A803" i="8" s="1"/>
  <c r="G803" i="6"/>
  <c r="O803" i="6"/>
  <c r="F803" i="6"/>
  <c r="N803" i="6"/>
  <c r="E803" i="6"/>
  <c r="M803" i="6"/>
  <c r="D803" i="6"/>
  <c r="L803" i="6"/>
  <c r="C803" i="6"/>
  <c r="K803" i="6"/>
  <c r="B803" i="8" s="1"/>
  <c r="B803" i="6"/>
  <c r="I807" i="6"/>
  <c r="I812" i="6"/>
  <c r="K840" i="6"/>
  <c r="B840" i="8" s="1"/>
  <c r="L862" i="6"/>
  <c r="L884" i="6"/>
  <c r="O927" i="6"/>
  <c r="O1047" i="6"/>
  <c r="G1047" i="6"/>
  <c r="I1047" i="6"/>
  <c r="Q1047" i="6"/>
  <c r="A1047" i="8" s="1"/>
  <c r="H1047" i="6"/>
  <c r="M1047" i="6"/>
  <c r="D1047" i="6"/>
  <c r="L1047" i="6"/>
  <c r="K1047" i="6"/>
  <c r="J1047" i="6"/>
  <c r="F1047" i="6"/>
  <c r="E1047" i="6"/>
  <c r="C1047" i="6"/>
  <c r="P1047" i="6"/>
  <c r="B1047" i="6"/>
  <c r="N1047" i="6"/>
  <c r="I1107" i="6"/>
  <c r="I210" i="6"/>
  <c r="J219" i="6"/>
  <c r="B219" i="8" s="1"/>
  <c r="B219" i="6"/>
  <c r="K219" i="6"/>
  <c r="J227" i="6"/>
  <c r="B227" i="8" s="1"/>
  <c r="B227" i="6"/>
  <c r="K227" i="6"/>
  <c r="J235" i="6"/>
  <c r="B235" i="6"/>
  <c r="K235" i="6"/>
  <c r="J243" i="6"/>
  <c r="B243" i="8" s="1"/>
  <c r="B243" i="6"/>
  <c r="K243" i="6"/>
  <c r="J251" i="6"/>
  <c r="B251" i="8" s="1"/>
  <c r="B251" i="6"/>
  <c r="K251" i="6"/>
  <c r="J259" i="6"/>
  <c r="B259" i="6"/>
  <c r="K259" i="6"/>
  <c r="J267" i="6"/>
  <c r="B267" i="6"/>
  <c r="K267" i="6"/>
  <c r="J275" i="6"/>
  <c r="B275" i="8" s="1"/>
  <c r="B275" i="6"/>
  <c r="K275" i="6"/>
  <c r="E279" i="6"/>
  <c r="O279" i="6"/>
  <c r="J283" i="6"/>
  <c r="B283" i="6"/>
  <c r="K283" i="6"/>
  <c r="E287" i="6"/>
  <c r="O287" i="6"/>
  <c r="J291" i="6"/>
  <c r="B291" i="6"/>
  <c r="K291" i="6"/>
  <c r="E295" i="6"/>
  <c r="O295" i="6"/>
  <c r="J299" i="6"/>
  <c r="B299" i="8" s="1"/>
  <c r="B299" i="6"/>
  <c r="K299" i="6"/>
  <c r="E303" i="6"/>
  <c r="O303" i="6"/>
  <c r="J307" i="6"/>
  <c r="B307" i="8" s="1"/>
  <c r="B307" i="6"/>
  <c r="K307" i="6"/>
  <c r="E311" i="6"/>
  <c r="O311" i="6"/>
  <c r="J315" i="6"/>
  <c r="B315" i="8" s="1"/>
  <c r="B315" i="6"/>
  <c r="K315" i="6"/>
  <c r="E319" i="6"/>
  <c r="O319" i="6"/>
  <c r="J323" i="6"/>
  <c r="B323" i="8" s="1"/>
  <c r="B323" i="6"/>
  <c r="K323" i="6"/>
  <c r="E327" i="6"/>
  <c r="O327" i="6"/>
  <c r="J331" i="6"/>
  <c r="B331" i="6"/>
  <c r="K331" i="6"/>
  <c r="E335" i="6"/>
  <c r="O335" i="6"/>
  <c r="J339" i="6"/>
  <c r="B339" i="8" s="1"/>
  <c r="B339" i="6"/>
  <c r="K339" i="6"/>
  <c r="E343" i="6"/>
  <c r="O343" i="6"/>
  <c r="J347" i="6"/>
  <c r="B347" i="6"/>
  <c r="K347" i="6"/>
  <c r="J355" i="6"/>
  <c r="B355" i="8" s="1"/>
  <c r="B355" i="6"/>
  <c r="K355" i="6"/>
  <c r="J363" i="6"/>
  <c r="B363" i="6"/>
  <c r="K363" i="6"/>
  <c r="J371" i="6"/>
  <c r="B371" i="8" s="1"/>
  <c r="B371" i="6"/>
  <c r="K371" i="6"/>
  <c r="J379" i="6"/>
  <c r="B379" i="8" s="1"/>
  <c r="B379" i="6"/>
  <c r="K379" i="6"/>
  <c r="H385" i="6"/>
  <c r="J387" i="6"/>
  <c r="B387" i="6"/>
  <c r="K387" i="6"/>
  <c r="H393" i="6"/>
  <c r="J395" i="6"/>
  <c r="B395" i="8" s="1"/>
  <c r="B395" i="6"/>
  <c r="K395" i="6"/>
  <c r="H401" i="6"/>
  <c r="J403" i="6"/>
  <c r="B403" i="6"/>
  <c r="K403" i="6"/>
  <c r="H409" i="6"/>
  <c r="J411" i="6"/>
  <c r="B411" i="8" s="1"/>
  <c r="B411" i="6"/>
  <c r="K411" i="6"/>
  <c r="C413" i="6"/>
  <c r="L413" i="6"/>
  <c r="H417" i="6"/>
  <c r="J419" i="6"/>
  <c r="B419" i="8" s="1"/>
  <c r="B419" i="6"/>
  <c r="K419" i="6"/>
  <c r="C421" i="6"/>
  <c r="L421" i="6"/>
  <c r="H425" i="6"/>
  <c r="J427" i="6"/>
  <c r="B427" i="6"/>
  <c r="K427" i="6"/>
  <c r="C429" i="6"/>
  <c r="L429" i="6"/>
  <c r="H433" i="6"/>
  <c r="J435" i="6"/>
  <c r="B435" i="6"/>
  <c r="K435" i="6"/>
  <c r="C437" i="6"/>
  <c r="L437" i="6"/>
  <c r="H441" i="6"/>
  <c r="J443" i="6"/>
  <c r="B443" i="8" s="1"/>
  <c r="B443" i="6"/>
  <c r="K443" i="6"/>
  <c r="C445" i="6"/>
  <c r="L445" i="6"/>
  <c r="H449" i="6"/>
  <c r="J451" i="6"/>
  <c r="B451" i="8" s="1"/>
  <c r="B451" i="6"/>
  <c r="K451" i="6"/>
  <c r="C453" i="6"/>
  <c r="L453" i="6"/>
  <c r="D454" i="6"/>
  <c r="M454" i="6"/>
  <c r="M457" i="6"/>
  <c r="E457" i="6"/>
  <c r="L457" i="6"/>
  <c r="D457" i="6"/>
  <c r="K457" i="6"/>
  <c r="F458" i="6"/>
  <c r="P458" i="6"/>
  <c r="C463" i="6"/>
  <c r="M463" i="6"/>
  <c r="M465" i="6"/>
  <c r="E465" i="6"/>
  <c r="L465" i="6"/>
  <c r="D465" i="6"/>
  <c r="K465" i="6"/>
  <c r="F466" i="6"/>
  <c r="P466" i="6"/>
  <c r="C471" i="6"/>
  <c r="M471" i="6"/>
  <c r="M473" i="6"/>
  <c r="E473" i="6"/>
  <c r="L473" i="6"/>
  <c r="D473" i="6"/>
  <c r="K473" i="6"/>
  <c r="F474" i="6"/>
  <c r="P474" i="6"/>
  <c r="C479" i="6"/>
  <c r="M479" i="6"/>
  <c r="M481" i="6"/>
  <c r="E481" i="6"/>
  <c r="L481" i="6"/>
  <c r="D481" i="6"/>
  <c r="K481" i="6"/>
  <c r="B481" i="8" s="1"/>
  <c r="F482" i="6"/>
  <c r="P482" i="6"/>
  <c r="C487" i="6"/>
  <c r="M487" i="6"/>
  <c r="M489" i="6"/>
  <c r="E489" i="6"/>
  <c r="L489" i="6"/>
  <c r="D489" i="6"/>
  <c r="K489" i="6"/>
  <c r="B489" i="8" s="1"/>
  <c r="F490" i="6"/>
  <c r="P490" i="6"/>
  <c r="C495" i="6"/>
  <c r="M495" i="6"/>
  <c r="M497" i="6"/>
  <c r="E497" i="6"/>
  <c r="L497" i="6"/>
  <c r="D497" i="6"/>
  <c r="K497" i="6"/>
  <c r="B497" i="8" s="1"/>
  <c r="F498" i="6"/>
  <c r="P498" i="6"/>
  <c r="C503" i="6"/>
  <c r="M503" i="6"/>
  <c r="M505" i="6"/>
  <c r="E505" i="6"/>
  <c r="L505" i="6"/>
  <c r="D505" i="6"/>
  <c r="K505" i="6"/>
  <c r="F506" i="6"/>
  <c r="P506" i="6"/>
  <c r="C511" i="6"/>
  <c r="M511" i="6"/>
  <c r="M513" i="6"/>
  <c r="E513" i="6"/>
  <c r="L513" i="6"/>
  <c r="D513" i="6"/>
  <c r="K513" i="6"/>
  <c r="F514" i="6"/>
  <c r="P514" i="6"/>
  <c r="C519" i="6"/>
  <c r="M519" i="6"/>
  <c r="M521" i="6"/>
  <c r="E521" i="6"/>
  <c r="L521" i="6"/>
  <c r="D521" i="6"/>
  <c r="K521" i="6"/>
  <c r="F522" i="6"/>
  <c r="P522" i="6"/>
  <c r="C527" i="6"/>
  <c r="M527" i="6"/>
  <c r="M529" i="6"/>
  <c r="E529" i="6"/>
  <c r="L529" i="6"/>
  <c r="D529" i="6"/>
  <c r="K529" i="6"/>
  <c r="F530" i="6"/>
  <c r="P530" i="6"/>
  <c r="C535" i="6"/>
  <c r="M535" i="6"/>
  <c r="Q540" i="6"/>
  <c r="A540" i="8" s="1"/>
  <c r="C542" i="6"/>
  <c r="Q542" i="6"/>
  <c r="A542" i="8" s="1"/>
  <c r="Q548" i="6"/>
  <c r="A548" i="8" s="1"/>
  <c r="C550" i="6"/>
  <c r="Q550" i="6"/>
  <c r="A550" i="8" s="1"/>
  <c r="Q556" i="6"/>
  <c r="A556" i="8" s="1"/>
  <c r="C558" i="6"/>
  <c r="Q558" i="6"/>
  <c r="A558" i="8" s="1"/>
  <c r="Q564" i="6"/>
  <c r="A564" i="8" s="1"/>
  <c r="C566" i="6"/>
  <c r="Q566" i="6"/>
  <c r="A566" i="8" s="1"/>
  <c r="Q572" i="6"/>
  <c r="A572" i="8" s="1"/>
  <c r="C574" i="6"/>
  <c r="Q574" i="6"/>
  <c r="A574" i="8" s="1"/>
  <c r="Q580" i="6"/>
  <c r="A580" i="8" s="1"/>
  <c r="C582" i="6"/>
  <c r="Q582" i="6"/>
  <c r="A582" i="8" s="1"/>
  <c r="Q588" i="6"/>
  <c r="A588" i="8" s="1"/>
  <c r="C590" i="6"/>
  <c r="Q590" i="6"/>
  <c r="A590" i="8" s="1"/>
  <c r="C598" i="6"/>
  <c r="Q598" i="6"/>
  <c r="A598" i="8" s="1"/>
  <c r="Q604" i="6"/>
  <c r="A604" i="8" s="1"/>
  <c r="C606" i="6"/>
  <c r="Q606" i="6"/>
  <c r="A606" i="8" s="1"/>
  <c r="M610" i="6"/>
  <c r="Q612" i="6"/>
  <c r="A612" i="8" s="1"/>
  <c r="C614" i="6"/>
  <c r="Q614" i="6"/>
  <c r="A614" i="8" s="1"/>
  <c r="M618" i="6"/>
  <c r="Q620" i="6"/>
  <c r="A620" i="8" s="1"/>
  <c r="C622" i="6"/>
  <c r="Q622" i="6"/>
  <c r="A622" i="8" s="1"/>
  <c r="M626" i="6"/>
  <c r="Q628" i="6"/>
  <c r="A628" i="8" s="1"/>
  <c r="C630" i="6"/>
  <c r="Q630" i="6"/>
  <c r="A630" i="8" s="1"/>
  <c r="M634" i="6"/>
  <c r="Q636" i="6"/>
  <c r="A636" i="8" s="1"/>
  <c r="C638" i="6"/>
  <c r="Q638" i="6"/>
  <c r="A638" i="8" s="1"/>
  <c r="M642" i="6"/>
  <c r="Q644" i="6"/>
  <c r="A644" i="8" s="1"/>
  <c r="C646" i="6"/>
  <c r="Q646" i="6"/>
  <c r="A646" i="8" s="1"/>
  <c r="M650" i="6"/>
  <c r="K655" i="6"/>
  <c r="H665" i="6"/>
  <c r="I678" i="6"/>
  <c r="J683" i="6"/>
  <c r="B683" i="8" s="1"/>
  <c r="Q684" i="6"/>
  <c r="A684" i="8" s="1"/>
  <c r="H687" i="6"/>
  <c r="I688" i="6"/>
  <c r="O695" i="6"/>
  <c r="G695" i="6"/>
  <c r="N695" i="6"/>
  <c r="F695" i="6"/>
  <c r="M695" i="6"/>
  <c r="E695" i="6"/>
  <c r="L695" i="6"/>
  <c r="D695" i="6"/>
  <c r="K695" i="6"/>
  <c r="C695" i="6"/>
  <c r="Q713" i="6"/>
  <c r="A713" i="8" s="1"/>
  <c r="P715" i="6"/>
  <c r="H715" i="6"/>
  <c r="I715" i="6"/>
  <c r="Q715" i="6"/>
  <c r="A715" i="8" s="1"/>
  <c r="G715" i="6"/>
  <c r="O715" i="6"/>
  <c r="F715" i="6"/>
  <c r="N715" i="6"/>
  <c r="E715" i="6"/>
  <c r="M715" i="6"/>
  <c r="D715" i="6"/>
  <c r="K715" i="6"/>
  <c r="B715" i="6"/>
  <c r="J721" i="6"/>
  <c r="B721" i="6"/>
  <c r="P721" i="6"/>
  <c r="G721" i="6"/>
  <c r="O721" i="6"/>
  <c r="F721" i="6"/>
  <c r="N721" i="6"/>
  <c r="E721" i="6"/>
  <c r="M721" i="6"/>
  <c r="D721" i="6"/>
  <c r="L721" i="6"/>
  <c r="C721" i="6"/>
  <c r="I721" i="6"/>
  <c r="I748" i="6"/>
  <c r="P779" i="6"/>
  <c r="H779" i="6"/>
  <c r="I779" i="6"/>
  <c r="Q779" i="6"/>
  <c r="A779" i="8" s="1"/>
  <c r="G779" i="6"/>
  <c r="O779" i="6"/>
  <c r="F779" i="6"/>
  <c r="N779" i="6"/>
  <c r="E779" i="6"/>
  <c r="M779" i="6"/>
  <c r="D779" i="6"/>
  <c r="K779" i="6"/>
  <c r="B779" i="6"/>
  <c r="J785" i="6"/>
  <c r="B785" i="8" s="1"/>
  <c r="B785" i="6"/>
  <c r="P785" i="6"/>
  <c r="G785" i="6"/>
  <c r="O785" i="6"/>
  <c r="F785" i="6"/>
  <c r="N785" i="6"/>
  <c r="E785" i="6"/>
  <c r="M785" i="6"/>
  <c r="D785" i="6"/>
  <c r="L785" i="6"/>
  <c r="C785" i="6"/>
  <c r="I785" i="6"/>
  <c r="J851" i="6"/>
  <c r="I855" i="6"/>
  <c r="L869" i="6"/>
  <c r="D869" i="6"/>
  <c r="O869" i="6"/>
  <c r="F869" i="6"/>
  <c r="M869" i="6"/>
  <c r="C869" i="6"/>
  <c r="K869" i="6"/>
  <c r="J869" i="6"/>
  <c r="I869" i="6"/>
  <c r="H869" i="6"/>
  <c r="G869" i="6"/>
  <c r="Q869" i="6"/>
  <c r="A869" i="8" s="1"/>
  <c r="E869" i="6"/>
  <c r="P869" i="6"/>
  <c r="B869" i="6"/>
  <c r="L878" i="6"/>
  <c r="O900" i="6"/>
  <c r="N903" i="6"/>
  <c r="L991" i="6"/>
  <c r="M1037" i="6"/>
  <c r="E1037" i="6"/>
  <c r="L1037" i="6"/>
  <c r="D1037" i="6"/>
  <c r="J1037" i="6"/>
  <c r="I1037" i="6"/>
  <c r="H1037" i="6"/>
  <c r="Q1037" i="6"/>
  <c r="A1037" i="8" s="1"/>
  <c r="G1037" i="6"/>
  <c r="P1037" i="6"/>
  <c r="F1037" i="6"/>
  <c r="O1037" i="6"/>
  <c r="C1037" i="6"/>
  <c r="N1037" i="6"/>
  <c r="B1037" i="6"/>
  <c r="K1037" i="6"/>
  <c r="N1139" i="6"/>
  <c r="P462" i="6"/>
  <c r="H462" i="6"/>
  <c r="O462" i="6"/>
  <c r="G462" i="6"/>
  <c r="K462" i="6"/>
  <c r="P470" i="6"/>
  <c r="H470" i="6"/>
  <c r="O470" i="6"/>
  <c r="G470" i="6"/>
  <c r="K470" i="6"/>
  <c r="P478" i="6"/>
  <c r="H478" i="6"/>
  <c r="O478" i="6"/>
  <c r="G478" i="6"/>
  <c r="K478" i="6"/>
  <c r="P486" i="6"/>
  <c r="H486" i="6"/>
  <c r="O486" i="6"/>
  <c r="G486" i="6"/>
  <c r="K486" i="6"/>
  <c r="P494" i="6"/>
  <c r="H494" i="6"/>
  <c r="O494" i="6"/>
  <c r="G494" i="6"/>
  <c r="K494" i="6"/>
  <c r="P502" i="6"/>
  <c r="H502" i="6"/>
  <c r="O502" i="6"/>
  <c r="G502" i="6"/>
  <c r="K502" i="6"/>
  <c r="P510" i="6"/>
  <c r="H510" i="6"/>
  <c r="O510" i="6"/>
  <c r="G510" i="6"/>
  <c r="K510" i="6"/>
  <c r="P518" i="6"/>
  <c r="H518" i="6"/>
  <c r="O518" i="6"/>
  <c r="G518" i="6"/>
  <c r="K518" i="6"/>
  <c r="P526" i="6"/>
  <c r="H526" i="6"/>
  <c r="O526" i="6"/>
  <c r="G526" i="6"/>
  <c r="K526" i="6"/>
  <c r="P534" i="6"/>
  <c r="H534" i="6"/>
  <c r="O534" i="6"/>
  <c r="G534" i="6"/>
  <c r="K534" i="6"/>
  <c r="O543" i="6"/>
  <c r="G543" i="6"/>
  <c r="N543" i="6"/>
  <c r="F543" i="6"/>
  <c r="M543" i="6"/>
  <c r="E543" i="6"/>
  <c r="L543" i="6"/>
  <c r="O551" i="6"/>
  <c r="G551" i="6"/>
  <c r="N551" i="6"/>
  <c r="F551" i="6"/>
  <c r="M551" i="6"/>
  <c r="E551" i="6"/>
  <c r="L551" i="6"/>
  <c r="O559" i="6"/>
  <c r="G559" i="6"/>
  <c r="N559" i="6"/>
  <c r="F559" i="6"/>
  <c r="M559" i="6"/>
  <c r="E559" i="6"/>
  <c r="L559" i="6"/>
  <c r="O567" i="6"/>
  <c r="G567" i="6"/>
  <c r="N567" i="6"/>
  <c r="F567" i="6"/>
  <c r="M567" i="6"/>
  <c r="E567" i="6"/>
  <c r="L567" i="6"/>
  <c r="O575" i="6"/>
  <c r="G575" i="6"/>
  <c r="N575" i="6"/>
  <c r="F575" i="6"/>
  <c r="M575" i="6"/>
  <c r="E575" i="6"/>
  <c r="L575" i="6"/>
  <c r="O583" i="6"/>
  <c r="G583" i="6"/>
  <c r="N583" i="6"/>
  <c r="F583" i="6"/>
  <c r="M583" i="6"/>
  <c r="E583" i="6"/>
  <c r="L583" i="6"/>
  <c r="O591" i="6"/>
  <c r="G591" i="6"/>
  <c r="N591" i="6"/>
  <c r="F591" i="6"/>
  <c r="M591" i="6"/>
  <c r="E591" i="6"/>
  <c r="L591" i="6"/>
  <c r="O599" i="6"/>
  <c r="G599" i="6"/>
  <c r="N599" i="6"/>
  <c r="F599" i="6"/>
  <c r="M599" i="6"/>
  <c r="E599" i="6"/>
  <c r="L599" i="6"/>
  <c r="D606" i="6"/>
  <c r="O607" i="6"/>
  <c r="G607" i="6"/>
  <c r="N607" i="6"/>
  <c r="F607" i="6"/>
  <c r="M607" i="6"/>
  <c r="E607" i="6"/>
  <c r="L607" i="6"/>
  <c r="D614" i="6"/>
  <c r="O615" i="6"/>
  <c r="G615" i="6"/>
  <c r="N615" i="6"/>
  <c r="F615" i="6"/>
  <c r="M615" i="6"/>
  <c r="E615" i="6"/>
  <c r="L615" i="6"/>
  <c r="D622" i="6"/>
  <c r="O623" i="6"/>
  <c r="G623" i="6"/>
  <c r="N623" i="6"/>
  <c r="F623" i="6"/>
  <c r="M623" i="6"/>
  <c r="E623" i="6"/>
  <c r="L623" i="6"/>
  <c r="D630" i="6"/>
  <c r="O631" i="6"/>
  <c r="G631" i="6"/>
  <c r="N631" i="6"/>
  <c r="F631" i="6"/>
  <c r="M631" i="6"/>
  <c r="E631" i="6"/>
  <c r="L631" i="6"/>
  <c r="D638" i="6"/>
  <c r="O639" i="6"/>
  <c r="G639" i="6"/>
  <c r="N639" i="6"/>
  <c r="F639" i="6"/>
  <c r="M639" i="6"/>
  <c r="E639" i="6"/>
  <c r="L639" i="6"/>
  <c r="D646" i="6"/>
  <c r="O647" i="6"/>
  <c r="G647" i="6"/>
  <c r="N647" i="6"/>
  <c r="F647" i="6"/>
  <c r="M647" i="6"/>
  <c r="E647" i="6"/>
  <c r="L647" i="6"/>
  <c r="P654" i="6"/>
  <c r="H654" i="6"/>
  <c r="O654" i="6"/>
  <c r="G654" i="6"/>
  <c r="N654" i="6"/>
  <c r="F654" i="6"/>
  <c r="M654" i="6"/>
  <c r="E654" i="6"/>
  <c r="Q654" i="6"/>
  <c r="A654" i="8" s="1"/>
  <c r="Q668" i="6"/>
  <c r="A668" i="8" s="1"/>
  <c r="N672" i="6"/>
  <c r="F672" i="6"/>
  <c r="M672" i="6"/>
  <c r="E672" i="6"/>
  <c r="L672" i="6"/>
  <c r="D672" i="6"/>
  <c r="K672" i="6"/>
  <c r="C672" i="6"/>
  <c r="J672" i="6"/>
  <c r="B672" i="8" s="1"/>
  <c r="B672" i="6"/>
  <c r="L682" i="6"/>
  <c r="P694" i="6"/>
  <c r="H694" i="6"/>
  <c r="O694" i="6"/>
  <c r="G694" i="6"/>
  <c r="N694" i="6"/>
  <c r="F694" i="6"/>
  <c r="M694" i="6"/>
  <c r="E694" i="6"/>
  <c r="L694" i="6"/>
  <c r="D694" i="6"/>
  <c r="P702" i="6"/>
  <c r="H702" i="6"/>
  <c r="O702" i="6"/>
  <c r="G702" i="6"/>
  <c r="N702" i="6"/>
  <c r="F702" i="6"/>
  <c r="M702" i="6"/>
  <c r="E702" i="6"/>
  <c r="L702" i="6"/>
  <c r="D702" i="6"/>
  <c r="J702" i="6"/>
  <c r="B702" i="8" s="1"/>
  <c r="B702" i="6"/>
  <c r="P739" i="6"/>
  <c r="H739" i="6"/>
  <c r="I739" i="6"/>
  <c r="Q739" i="6"/>
  <c r="A739" i="8" s="1"/>
  <c r="G739" i="6"/>
  <c r="O739" i="6"/>
  <c r="F739" i="6"/>
  <c r="N739" i="6"/>
  <c r="E739" i="6"/>
  <c r="M739" i="6"/>
  <c r="D739" i="6"/>
  <c r="K739" i="6"/>
  <c r="B739" i="8" s="1"/>
  <c r="B739" i="6"/>
  <c r="J745" i="6"/>
  <c r="B745" i="8" s="1"/>
  <c r="B745" i="6"/>
  <c r="P745" i="6"/>
  <c r="G745" i="6"/>
  <c r="O745" i="6"/>
  <c r="F745" i="6"/>
  <c r="N745" i="6"/>
  <c r="E745" i="6"/>
  <c r="M745" i="6"/>
  <c r="D745" i="6"/>
  <c r="L745" i="6"/>
  <c r="C745" i="6"/>
  <c r="I745" i="6"/>
  <c r="I772" i="6"/>
  <c r="Q776" i="6"/>
  <c r="A776" i="8" s="1"/>
  <c r="I793" i="6"/>
  <c r="P795" i="6"/>
  <c r="H795" i="6"/>
  <c r="I795" i="6"/>
  <c r="Q795" i="6"/>
  <c r="A795" i="8" s="1"/>
  <c r="G795" i="6"/>
  <c r="O795" i="6"/>
  <c r="F795" i="6"/>
  <c r="N795" i="6"/>
  <c r="E795" i="6"/>
  <c r="M795" i="6"/>
  <c r="D795" i="6"/>
  <c r="L795" i="6"/>
  <c r="C795" i="6"/>
  <c r="K795" i="6"/>
  <c r="B795" i="6"/>
  <c r="I804" i="6"/>
  <c r="I825" i="6"/>
  <c r="J827" i="6"/>
  <c r="B827" i="8" s="1"/>
  <c r="L885" i="6"/>
  <c r="D885" i="6"/>
  <c r="O885" i="6"/>
  <c r="F885" i="6"/>
  <c r="M885" i="6"/>
  <c r="C885" i="6"/>
  <c r="K885" i="6"/>
  <c r="J885" i="6"/>
  <c r="B885" i="8" s="1"/>
  <c r="I885" i="6"/>
  <c r="H885" i="6"/>
  <c r="G885" i="6"/>
  <c r="Q885" i="6"/>
  <c r="A885" i="8" s="1"/>
  <c r="E885" i="6"/>
  <c r="P885" i="6"/>
  <c r="B885" i="6"/>
  <c r="L385" i="6"/>
  <c r="D385" i="6"/>
  <c r="J385" i="6"/>
  <c r="B385" i="8" s="1"/>
  <c r="L393" i="6"/>
  <c r="D393" i="6"/>
  <c r="J393" i="6"/>
  <c r="B393" i="8" s="1"/>
  <c r="L401" i="6"/>
  <c r="D401" i="6"/>
  <c r="J401" i="6"/>
  <c r="B401" i="8" s="1"/>
  <c r="L409" i="6"/>
  <c r="D409" i="6"/>
  <c r="J409" i="6"/>
  <c r="B409" i="8" s="1"/>
  <c r="E413" i="6"/>
  <c r="N413" i="6"/>
  <c r="L417" i="6"/>
  <c r="D417" i="6"/>
  <c r="J417" i="6"/>
  <c r="B417" i="8" s="1"/>
  <c r="E421" i="6"/>
  <c r="N421" i="6"/>
  <c r="L425" i="6"/>
  <c r="D425" i="6"/>
  <c r="J425" i="6"/>
  <c r="B425" i="8" s="1"/>
  <c r="E429" i="6"/>
  <c r="N429" i="6"/>
  <c r="L433" i="6"/>
  <c r="D433" i="6"/>
  <c r="J433" i="6"/>
  <c r="B433" i="8" s="1"/>
  <c r="E437" i="6"/>
  <c r="N437" i="6"/>
  <c r="L441" i="6"/>
  <c r="D441" i="6"/>
  <c r="J441" i="6"/>
  <c r="B441" i="8" s="1"/>
  <c r="E445" i="6"/>
  <c r="N445" i="6"/>
  <c r="L449" i="6"/>
  <c r="D449" i="6"/>
  <c r="J449" i="6"/>
  <c r="B449" i="8" s="1"/>
  <c r="E453" i="6"/>
  <c r="N453" i="6"/>
  <c r="F454" i="6"/>
  <c r="P454" i="6"/>
  <c r="H458" i="6"/>
  <c r="K459" i="6"/>
  <c r="C459" i="6"/>
  <c r="J459" i="6"/>
  <c r="B459" i="6"/>
  <c r="M459" i="6"/>
  <c r="B462" i="6"/>
  <c r="L462" i="6"/>
  <c r="E463" i="6"/>
  <c r="Q463" i="6"/>
  <c r="A463" i="8" s="1"/>
  <c r="H466" i="6"/>
  <c r="K467" i="6"/>
  <c r="C467" i="6"/>
  <c r="J467" i="6"/>
  <c r="B467" i="6"/>
  <c r="M467" i="6"/>
  <c r="B470" i="6"/>
  <c r="L470" i="6"/>
  <c r="E471" i="6"/>
  <c r="Q471" i="6"/>
  <c r="A471" i="8" s="1"/>
  <c r="H474" i="6"/>
  <c r="K475" i="6"/>
  <c r="C475" i="6"/>
  <c r="J475" i="6"/>
  <c r="B475" i="8" s="1"/>
  <c r="B475" i="6"/>
  <c r="M475" i="6"/>
  <c r="B478" i="6"/>
  <c r="L478" i="6"/>
  <c r="H482" i="6"/>
  <c r="K483" i="6"/>
  <c r="C483" i="6"/>
  <c r="J483" i="6"/>
  <c r="B483" i="8" s="1"/>
  <c r="B483" i="6"/>
  <c r="M483" i="6"/>
  <c r="B486" i="6"/>
  <c r="L486" i="6"/>
  <c r="E487" i="6"/>
  <c r="Q487" i="6"/>
  <c r="A487" i="8" s="1"/>
  <c r="H490" i="6"/>
  <c r="K491" i="6"/>
  <c r="C491" i="6"/>
  <c r="J491" i="6"/>
  <c r="B491" i="6"/>
  <c r="M491" i="6"/>
  <c r="B494" i="6"/>
  <c r="L494" i="6"/>
  <c r="E495" i="6"/>
  <c r="Q495" i="6"/>
  <c r="A495" i="8" s="1"/>
  <c r="H498" i="6"/>
  <c r="K499" i="6"/>
  <c r="C499" i="6"/>
  <c r="J499" i="6"/>
  <c r="B499" i="6"/>
  <c r="M499" i="6"/>
  <c r="B502" i="6"/>
  <c r="L502" i="6"/>
  <c r="E503" i="6"/>
  <c r="Q503" i="6"/>
  <c r="A503" i="8" s="1"/>
  <c r="H506" i="6"/>
  <c r="K507" i="6"/>
  <c r="C507" i="6"/>
  <c r="J507" i="6"/>
  <c r="B507" i="6"/>
  <c r="M507" i="6"/>
  <c r="B510" i="6"/>
  <c r="L510" i="6"/>
  <c r="E511" i="6"/>
  <c r="Q511" i="6"/>
  <c r="A511" i="8" s="1"/>
  <c r="H514" i="6"/>
  <c r="K515" i="6"/>
  <c r="C515" i="6"/>
  <c r="J515" i="6"/>
  <c r="B515" i="8" s="1"/>
  <c r="B515" i="6"/>
  <c r="M515" i="6"/>
  <c r="B518" i="6"/>
  <c r="L518" i="6"/>
  <c r="E519" i="6"/>
  <c r="Q519" i="6"/>
  <c r="A519" i="8" s="1"/>
  <c r="H522" i="6"/>
  <c r="K523" i="6"/>
  <c r="C523" i="6"/>
  <c r="J523" i="6"/>
  <c r="B523" i="6"/>
  <c r="M523" i="6"/>
  <c r="B526" i="6"/>
  <c r="L526" i="6"/>
  <c r="E527" i="6"/>
  <c r="Q527" i="6"/>
  <c r="A527" i="8" s="1"/>
  <c r="H530" i="6"/>
  <c r="K531" i="6"/>
  <c r="C531" i="6"/>
  <c r="J531" i="6"/>
  <c r="B531" i="6"/>
  <c r="M531" i="6"/>
  <c r="B534" i="6"/>
  <c r="L534" i="6"/>
  <c r="E535" i="6"/>
  <c r="Q535" i="6"/>
  <c r="A535" i="8" s="1"/>
  <c r="L538" i="6"/>
  <c r="D538" i="6"/>
  <c r="K538" i="6"/>
  <c r="C538" i="6"/>
  <c r="J538" i="6"/>
  <c r="B538" i="6"/>
  <c r="O538" i="6"/>
  <c r="E542" i="6"/>
  <c r="B543" i="6"/>
  <c r="P543" i="6"/>
  <c r="L546" i="6"/>
  <c r="D546" i="6"/>
  <c r="K546" i="6"/>
  <c r="C546" i="6"/>
  <c r="J546" i="6"/>
  <c r="B546" i="6"/>
  <c r="O546" i="6"/>
  <c r="E550" i="6"/>
  <c r="B551" i="6"/>
  <c r="P551" i="6"/>
  <c r="L554" i="6"/>
  <c r="D554" i="6"/>
  <c r="K554" i="6"/>
  <c r="C554" i="6"/>
  <c r="J554" i="6"/>
  <c r="B554" i="8" s="1"/>
  <c r="B554" i="6"/>
  <c r="O554" i="6"/>
  <c r="E558" i="6"/>
  <c r="B559" i="6"/>
  <c r="P559" i="6"/>
  <c r="L562" i="6"/>
  <c r="D562" i="6"/>
  <c r="K562" i="6"/>
  <c r="C562" i="6"/>
  <c r="J562" i="6"/>
  <c r="B562" i="6"/>
  <c r="O562" i="6"/>
  <c r="E566" i="6"/>
  <c r="B567" i="6"/>
  <c r="P567" i="6"/>
  <c r="L570" i="6"/>
  <c r="D570" i="6"/>
  <c r="K570" i="6"/>
  <c r="C570" i="6"/>
  <c r="J570" i="6"/>
  <c r="B570" i="6"/>
  <c r="O570" i="6"/>
  <c r="E574" i="6"/>
  <c r="B575" i="6"/>
  <c r="P575" i="6"/>
  <c r="L578" i="6"/>
  <c r="D578" i="6"/>
  <c r="K578" i="6"/>
  <c r="C578" i="6"/>
  <c r="J578" i="6"/>
  <c r="B578" i="6"/>
  <c r="O578" i="6"/>
  <c r="E582" i="6"/>
  <c r="B583" i="6"/>
  <c r="P583" i="6"/>
  <c r="L586" i="6"/>
  <c r="D586" i="6"/>
  <c r="K586" i="6"/>
  <c r="C586" i="6"/>
  <c r="J586" i="6"/>
  <c r="B586" i="8" s="1"/>
  <c r="B586" i="6"/>
  <c r="O586" i="6"/>
  <c r="E590" i="6"/>
  <c r="B591" i="6"/>
  <c r="P591" i="6"/>
  <c r="L594" i="6"/>
  <c r="D594" i="6"/>
  <c r="K594" i="6"/>
  <c r="C594" i="6"/>
  <c r="J594" i="6"/>
  <c r="B594" i="6"/>
  <c r="O594" i="6"/>
  <c r="B599" i="6"/>
  <c r="P599" i="6"/>
  <c r="L602" i="6"/>
  <c r="D602" i="6"/>
  <c r="K602" i="6"/>
  <c r="C602" i="6"/>
  <c r="J602" i="6"/>
  <c r="B602" i="6"/>
  <c r="O602" i="6"/>
  <c r="L610" i="6"/>
  <c r="D610" i="6"/>
  <c r="K610" i="6"/>
  <c r="C610" i="6"/>
  <c r="J610" i="6"/>
  <c r="B610" i="6"/>
  <c r="O610" i="6"/>
  <c r="L618" i="6"/>
  <c r="D618" i="6"/>
  <c r="K618" i="6"/>
  <c r="C618" i="6"/>
  <c r="J618" i="6"/>
  <c r="B618" i="6"/>
  <c r="O618" i="6"/>
  <c r="L626" i="6"/>
  <c r="D626" i="6"/>
  <c r="K626" i="6"/>
  <c r="C626" i="6"/>
  <c r="J626" i="6"/>
  <c r="B626" i="8" s="1"/>
  <c r="B626" i="6"/>
  <c r="O626" i="6"/>
  <c r="L634" i="6"/>
  <c r="D634" i="6"/>
  <c r="K634" i="6"/>
  <c r="C634" i="6"/>
  <c r="J634" i="6"/>
  <c r="B634" i="6"/>
  <c r="O634" i="6"/>
  <c r="L642" i="6"/>
  <c r="D642" i="6"/>
  <c r="K642" i="6"/>
  <c r="C642" i="6"/>
  <c r="J642" i="6"/>
  <c r="B642" i="8" s="1"/>
  <c r="B642" i="6"/>
  <c r="O642" i="6"/>
  <c r="L650" i="6"/>
  <c r="D650" i="6"/>
  <c r="K650" i="6"/>
  <c r="C650" i="6"/>
  <c r="J650" i="6"/>
  <c r="B650" i="8" s="1"/>
  <c r="B650" i="6"/>
  <c r="O650" i="6"/>
  <c r="O655" i="6"/>
  <c r="G655" i="6"/>
  <c r="N655" i="6"/>
  <c r="F655" i="6"/>
  <c r="M655" i="6"/>
  <c r="E655" i="6"/>
  <c r="L655" i="6"/>
  <c r="D655" i="6"/>
  <c r="Q655" i="6"/>
  <c r="A655" i="8" s="1"/>
  <c r="P662" i="6"/>
  <c r="H662" i="6"/>
  <c r="O662" i="6"/>
  <c r="G662" i="6"/>
  <c r="N662" i="6"/>
  <c r="F662" i="6"/>
  <c r="M662" i="6"/>
  <c r="E662" i="6"/>
  <c r="Q662" i="6"/>
  <c r="A662" i="8" s="1"/>
  <c r="N665" i="6"/>
  <c r="O671" i="6"/>
  <c r="G671" i="6"/>
  <c r="N671" i="6"/>
  <c r="F671" i="6"/>
  <c r="M671" i="6"/>
  <c r="E671" i="6"/>
  <c r="L671" i="6"/>
  <c r="D671" i="6"/>
  <c r="K671" i="6"/>
  <c r="C671" i="6"/>
  <c r="G672" i="6"/>
  <c r="K678" i="6"/>
  <c r="B678" i="8" s="1"/>
  <c r="J691" i="6"/>
  <c r="B691" i="8" s="1"/>
  <c r="Q692" i="6"/>
  <c r="A692" i="8" s="1"/>
  <c r="B694" i="6"/>
  <c r="C702" i="6"/>
  <c r="J707" i="6"/>
  <c r="B707" i="8" s="1"/>
  <c r="J715" i="6"/>
  <c r="K721" i="6"/>
  <c r="I732" i="6"/>
  <c r="C739" i="6"/>
  <c r="H745" i="6"/>
  <c r="P763" i="6"/>
  <c r="H763" i="6"/>
  <c r="I763" i="6"/>
  <c r="Q763" i="6"/>
  <c r="A763" i="8" s="1"/>
  <c r="G763" i="6"/>
  <c r="O763" i="6"/>
  <c r="F763" i="6"/>
  <c r="N763" i="6"/>
  <c r="E763" i="6"/>
  <c r="M763" i="6"/>
  <c r="D763" i="6"/>
  <c r="K763" i="6"/>
  <c r="B763" i="6"/>
  <c r="J769" i="6"/>
  <c r="B769" i="8" s="1"/>
  <c r="B769" i="6"/>
  <c r="P769" i="6"/>
  <c r="G769" i="6"/>
  <c r="O769" i="6"/>
  <c r="F769" i="6"/>
  <c r="N769" i="6"/>
  <c r="E769" i="6"/>
  <c r="M769" i="6"/>
  <c r="D769" i="6"/>
  <c r="L769" i="6"/>
  <c r="C769" i="6"/>
  <c r="I769" i="6"/>
  <c r="J779" i="6"/>
  <c r="B779" i="8" s="1"/>
  <c r="K785" i="6"/>
  <c r="J795" i="6"/>
  <c r="B795" i="8" s="1"/>
  <c r="K832" i="6"/>
  <c r="B832" i="8" s="1"/>
  <c r="K856" i="6"/>
  <c r="B856" i="8" s="1"/>
  <c r="J870" i="6"/>
  <c r="N885" i="6"/>
  <c r="J971" i="6"/>
  <c r="L1063" i="6"/>
  <c r="I703" i="6"/>
  <c r="Q703" i="6"/>
  <c r="A703" i="8" s="1"/>
  <c r="Q714" i="6"/>
  <c r="A714" i="8" s="1"/>
  <c r="Q722" i="6"/>
  <c r="A722" i="8" s="1"/>
  <c r="Q730" i="6"/>
  <c r="A730" i="8" s="1"/>
  <c r="Q738" i="6"/>
  <c r="A738" i="8" s="1"/>
  <c r="Q746" i="6"/>
  <c r="A746" i="8" s="1"/>
  <c r="Q754" i="6"/>
  <c r="A754" i="8" s="1"/>
  <c r="H760" i="6"/>
  <c r="Q762" i="6"/>
  <c r="A762" i="8" s="1"/>
  <c r="H768" i="6"/>
  <c r="Q770" i="6"/>
  <c r="A770" i="8" s="1"/>
  <c r="H776" i="6"/>
  <c r="Q778" i="6"/>
  <c r="A778" i="8" s="1"/>
  <c r="H784" i="6"/>
  <c r="Q786" i="6"/>
  <c r="A786" i="8" s="1"/>
  <c r="H792" i="6"/>
  <c r="Q794" i="6"/>
  <c r="A794" i="8" s="1"/>
  <c r="H800" i="6"/>
  <c r="Q810" i="6"/>
  <c r="A810" i="8" s="1"/>
  <c r="Q818" i="6"/>
  <c r="A818" i="8" s="1"/>
  <c r="Q826" i="6"/>
  <c r="A826" i="8" s="1"/>
  <c r="N829" i="6"/>
  <c r="F829" i="6"/>
  <c r="L829" i="6"/>
  <c r="D829" i="6"/>
  <c r="K829" i="6"/>
  <c r="B829" i="8" s="1"/>
  <c r="N837" i="6"/>
  <c r="F837" i="6"/>
  <c r="L837" i="6"/>
  <c r="D837" i="6"/>
  <c r="K837" i="6"/>
  <c r="N845" i="6"/>
  <c r="F845" i="6"/>
  <c r="L845" i="6"/>
  <c r="D845" i="6"/>
  <c r="K845" i="6"/>
  <c r="B845" i="8" s="1"/>
  <c r="N853" i="6"/>
  <c r="F853" i="6"/>
  <c r="L853" i="6"/>
  <c r="D853" i="6"/>
  <c r="K853" i="6"/>
  <c r="B853" i="8" s="1"/>
  <c r="O858" i="6"/>
  <c r="G858" i="6"/>
  <c r="K858" i="6"/>
  <c r="B858" i="6"/>
  <c r="I858" i="6"/>
  <c r="M858" i="6"/>
  <c r="M860" i="6"/>
  <c r="E860" i="6"/>
  <c r="N860" i="6"/>
  <c r="D860" i="6"/>
  <c r="K860" i="6"/>
  <c r="B860" i="6"/>
  <c r="O860" i="6"/>
  <c r="Q872" i="6"/>
  <c r="A872" i="8" s="1"/>
  <c r="O874" i="6"/>
  <c r="G874" i="6"/>
  <c r="K874" i="6"/>
  <c r="B874" i="6"/>
  <c r="I874" i="6"/>
  <c r="M874" i="6"/>
  <c r="M876" i="6"/>
  <c r="E876" i="6"/>
  <c r="N876" i="6"/>
  <c r="D876" i="6"/>
  <c r="K876" i="6"/>
  <c r="B876" i="6"/>
  <c r="O876" i="6"/>
  <c r="Q888" i="6"/>
  <c r="A888" i="8" s="1"/>
  <c r="O890" i="6"/>
  <c r="G890" i="6"/>
  <c r="K890" i="6"/>
  <c r="B890" i="6"/>
  <c r="I890" i="6"/>
  <c r="P890" i="6"/>
  <c r="F890" i="6"/>
  <c r="N890" i="6"/>
  <c r="K894" i="6"/>
  <c r="C894" i="6"/>
  <c r="P894" i="6"/>
  <c r="G894" i="6"/>
  <c r="N894" i="6"/>
  <c r="E894" i="6"/>
  <c r="L894" i="6"/>
  <c r="B894" i="6"/>
  <c r="Q894" i="6"/>
  <c r="A894" i="8" s="1"/>
  <c r="O898" i="6"/>
  <c r="G898" i="6"/>
  <c r="K898" i="6"/>
  <c r="B898" i="6"/>
  <c r="I898" i="6"/>
  <c r="P898" i="6"/>
  <c r="F898" i="6"/>
  <c r="N898" i="6"/>
  <c r="K902" i="6"/>
  <c r="C902" i="6"/>
  <c r="P902" i="6"/>
  <c r="G902" i="6"/>
  <c r="N902" i="6"/>
  <c r="E902" i="6"/>
  <c r="L902" i="6"/>
  <c r="B902" i="6"/>
  <c r="Q902" i="6"/>
  <c r="A902" i="8" s="1"/>
  <c r="O906" i="6"/>
  <c r="G906" i="6"/>
  <c r="K906" i="6"/>
  <c r="B906" i="6"/>
  <c r="I906" i="6"/>
  <c r="P906" i="6"/>
  <c r="F906" i="6"/>
  <c r="N906" i="6"/>
  <c r="Q920" i="6"/>
  <c r="A920" i="8" s="1"/>
  <c r="Q921" i="6"/>
  <c r="A921" i="8" s="1"/>
  <c r="J923" i="6"/>
  <c r="M925" i="6"/>
  <c r="E925" i="6"/>
  <c r="L925" i="6"/>
  <c r="D925" i="6"/>
  <c r="I925" i="6"/>
  <c r="H925" i="6"/>
  <c r="P925" i="6"/>
  <c r="F925" i="6"/>
  <c r="N925" i="6"/>
  <c r="B925" i="6"/>
  <c r="Q936" i="6"/>
  <c r="A936" i="8" s="1"/>
  <c r="M981" i="6"/>
  <c r="E981" i="6"/>
  <c r="L981" i="6"/>
  <c r="D981" i="6"/>
  <c r="J981" i="6"/>
  <c r="B981" i="8" s="1"/>
  <c r="I981" i="6"/>
  <c r="H981" i="6"/>
  <c r="Q981" i="6"/>
  <c r="A981" i="8" s="1"/>
  <c r="G981" i="6"/>
  <c r="P981" i="6"/>
  <c r="F981" i="6"/>
  <c r="O981" i="6"/>
  <c r="C981" i="6"/>
  <c r="N981" i="6"/>
  <c r="B981" i="6"/>
  <c r="J1003" i="6"/>
  <c r="M1013" i="6"/>
  <c r="E1013" i="6"/>
  <c r="L1013" i="6"/>
  <c r="D1013" i="6"/>
  <c r="J1013" i="6"/>
  <c r="B1013" i="8" s="1"/>
  <c r="I1013" i="6"/>
  <c r="H1013" i="6"/>
  <c r="Q1013" i="6"/>
  <c r="A1013" i="8" s="1"/>
  <c r="G1013" i="6"/>
  <c r="P1013" i="6"/>
  <c r="F1013" i="6"/>
  <c r="O1013" i="6"/>
  <c r="C1013" i="6"/>
  <c r="N1013" i="6"/>
  <c r="B1013" i="6"/>
  <c r="K1042" i="6"/>
  <c r="O1059" i="6"/>
  <c r="L1190" i="6"/>
  <c r="J793" i="6"/>
  <c r="B793" i="8" s="1"/>
  <c r="B793" i="6"/>
  <c r="K793" i="6"/>
  <c r="J801" i="6"/>
  <c r="B801" i="6"/>
  <c r="K801" i="6"/>
  <c r="J809" i="6"/>
  <c r="B809" i="6"/>
  <c r="K809" i="6"/>
  <c r="J817" i="6"/>
  <c r="B817" i="8" s="1"/>
  <c r="B817" i="6"/>
  <c r="K817" i="6"/>
  <c r="J825" i="6"/>
  <c r="B825" i="6"/>
  <c r="K825" i="6"/>
  <c r="Q834" i="6"/>
  <c r="A834" i="8" s="1"/>
  <c r="Q842" i="6"/>
  <c r="A842" i="8" s="1"/>
  <c r="Q850" i="6"/>
  <c r="A850" i="8" s="1"/>
  <c r="J863" i="6"/>
  <c r="B863" i="8" s="1"/>
  <c r="B863" i="6"/>
  <c r="Q863" i="6"/>
  <c r="A863" i="8" s="1"/>
  <c r="H863" i="6"/>
  <c r="O863" i="6"/>
  <c r="F863" i="6"/>
  <c r="M863" i="6"/>
  <c r="J879" i="6"/>
  <c r="B879" i="8" s="1"/>
  <c r="B879" i="6"/>
  <c r="Q879" i="6"/>
  <c r="A879" i="8" s="1"/>
  <c r="H879" i="6"/>
  <c r="O879" i="6"/>
  <c r="F879" i="6"/>
  <c r="M879" i="6"/>
  <c r="J895" i="6"/>
  <c r="B895" i="8" s="1"/>
  <c r="B895" i="6"/>
  <c r="Q895" i="6"/>
  <c r="A895" i="8" s="1"/>
  <c r="H895" i="6"/>
  <c r="O895" i="6"/>
  <c r="F895" i="6"/>
  <c r="M895" i="6"/>
  <c r="D895" i="6"/>
  <c r="P895" i="6"/>
  <c r="J903" i="6"/>
  <c r="B903" i="6"/>
  <c r="Q903" i="6"/>
  <c r="A903" i="8" s="1"/>
  <c r="H903" i="6"/>
  <c r="O903" i="6"/>
  <c r="F903" i="6"/>
  <c r="M903" i="6"/>
  <c r="D903" i="6"/>
  <c r="P903" i="6"/>
  <c r="L967" i="6"/>
  <c r="J979" i="6"/>
  <c r="L999" i="6"/>
  <c r="L1031" i="6"/>
  <c r="J1035" i="6"/>
  <c r="L1206" i="6"/>
  <c r="I673" i="6"/>
  <c r="Q673" i="6"/>
  <c r="A673" i="8" s="1"/>
  <c r="I681" i="6"/>
  <c r="Q681" i="6"/>
  <c r="A681" i="8" s="1"/>
  <c r="I689" i="6"/>
  <c r="Q689" i="6"/>
  <c r="A689" i="8" s="1"/>
  <c r="I697" i="6"/>
  <c r="Q697" i="6"/>
  <c r="A697" i="8" s="1"/>
  <c r="C703" i="6"/>
  <c r="K703" i="6"/>
  <c r="B703" i="8" s="1"/>
  <c r="I705" i="6"/>
  <c r="Q705" i="6"/>
  <c r="A705" i="8" s="1"/>
  <c r="K712" i="6"/>
  <c r="C712" i="6"/>
  <c r="J712" i="6"/>
  <c r="B712" i="8" s="1"/>
  <c r="K720" i="6"/>
  <c r="C720" i="6"/>
  <c r="J720" i="6"/>
  <c r="K728" i="6"/>
  <c r="C728" i="6"/>
  <c r="J728" i="6"/>
  <c r="K736" i="6"/>
  <c r="C736" i="6"/>
  <c r="J736" i="6"/>
  <c r="K744" i="6"/>
  <c r="C744" i="6"/>
  <c r="J744" i="6"/>
  <c r="K752" i="6"/>
  <c r="C752" i="6"/>
  <c r="J752" i="6"/>
  <c r="B752" i="8" s="1"/>
  <c r="K760" i="6"/>
  <c r="C760" i="6"/>
  <c r="J760" i="6"/>
  <c r="B760" i="8" s="1"/>
  <c r="K768" i="6"/>
  <c r="C768" i="6"/>
  <c r="J768" i="6"/>
  <c r="K776" i="6"/>
  <c r="C776" i="6"/>
  <c r="J776" i="6"/>
  <c r="B776" i="8" s="1"/>
  <c r="K784" i="6"/>
  <c r="C784" i="6"/>
  <c r="J784" i="6"/>
  <c r="K792" i="6"/>
  <c r="C792" i="6"/>
  <c r="J792" i="6"/>
  <c r="C793" i="6"/>
  <c r="L793" i="6"/>
  <c r="K800" i="6"/>
  <c r="C800" i="6"/>
  <c r="J800" i="6"/>
  <c r="C801" i="6"/>
  <c r="L801" i="6"/>
  <c r="K808" i="6"/>
  <c r="C808" i="6"/>
  <c r="J808" i="6"/>
  <c r="B808" i="8" s="1"/>
  <c r="C809" i="6"/>
  <c r="L809" i="6"/>
  <c r="K816" i="6"/>
  <c r="C816" i="6"/>
  <c r="J816" i="6"/>
  <c r="C817" i="6"/>
  <c r="L817" i="6"/>
  <c r="K824" i="6"/>
  <c r="C824" i="6"/>
  <c r="J824" i="6"/>
  <c r="B824" i="8" s="1"/>
  <c r="C825" i="6"/>
  <c r="L825" i="6"/>
  <c r="C829" i="6"/>
  <c r="O829" i="6"/>
  <c r="L831" i="6"/>
  <c r="D831" i="6"/>
  <c r="J831" i="6"/>
  <c r="B831" i="8" s="1"/>
  <c r="B831" i="6"/>
  <c r="M831" i="6"/>
  <c r="C837" i="6"/>
  <c r="O837" i="6"/>
  <c r="L839" i="6"/>
  <c r="D839" i="6"/>
  <c r="J839" i="6"/>
  <c r="B839" i="8" s="1"/>
  <c r="B839" i="6"/>
  <c r="M839" i="6"/>
  <c r="C845" i="6"/>
  <c r="O845" i="6"/>
  <c r="L847" i="6"/>
  <c r="D847" i="6"/>
  <c r="J847" i="6"/>
  <c r="B847" i="8" s="1"/>
  <c r="B847" i="6"/>
  <c r="M847" i="6"/>
  <c r="L855" i="6"/>
  <c r="D855" i="6"/>
  <c r="J855" i="6"/>
  <c r="B855" i="8" s="1"/>
  <c r="B855" i="6"/>
  <c r="M855" i="6"/>
  <c r="C863" i="6"/>
  <c r="N863" i="6"/>
  <c r="K870" i="6"/>
  <c r="C870" i="6"/>
  <c r="P870" i="6"/>
  <c r="G870" i="6"/>
  <c r="N870" i="6"/>
  <c r="E870" i="6"/>
  <c r="M870" i="6"/>
  <c r="C879" i="6"/>
  <c r="N879" i="6"/>
  <c r="K886" i="6"/>
  <c r="C886" i="6"/>
  <c r="P886" i="6"/>
  <c r="G886" i="6"/>
  <c r="N886" i="6"/>
  <c r="E886" i="6"/>
  <c r="M886" i="6"/>
  <c r="C895" i="6"/>
  <c r="Q896" i="6"/>
  <c r="A896" i="8" s="1"/>
  <c r="C903" i="6"/>
  <c r="Q904" i="6"/>
  <c r="A904" i="8" s="1"/>
  <c r="K919" i="6"/>
  <c r="C919" i="6"/>
  <c r="J919" i="6"/>
  <c r="B919" i="8" s="1"/>
  <c r="B919" i="6"/>
  <c r="Q919" i="6"/>
  <c r="A919" i="8" s="1"/>
  <c r="G919" i="6"/>
  <c r="P919" i="6"/>
  <c r="F919" i="6"/>
  <c r="N919" i="6"/>
  <c r="D919" i="6"/>
  <c r="L919" i="6"/>
  <c r="K935" i="6"/>
  <c r="C935" i="6"/>
  <c r="J935" i="6"/>
  <c r="B935" i="8" s="1"/>
  <c r="B935" i="6"/>
  <c r="Q935" i="6"/>
  <c r="A935" i="8" s="1"/>
  <c r="G935" i="6"/>
  <c r="P935" i="6"/>
  <c r="F935" i="6"/>
  <c r="N935" i="6"/>
  <c r="D935" i="6"/>
  <c r="L935" i="6"/>
  <c r="Q944" i="6"/>
  <c r="A944" i="8" s="1"/>
  <c r="I950" i="6"/>
  <c r="M957" i="6"/>
  <c r="E957" i="6"/>
  <c r="L957" i="6"/>
  <c r="D957" i="6"/>
  <c r="J957" i="6"/>
  <c r="B957" i="8" s="1"/>
  <c r="I957" i="6"/>
  <c r="H957" i="6"/>
  <c r="Q957" i="6"/>
  <c r="A957" i="8" s="1"/>
  <c r="G957" i="6"/>
  <c r="P957" i="6"/>
  <c r="F957" i="6"/>
  <c r="O957" i="6"/>
  <c r="C957" i="6"/>
  <c r="N957" i="6"/>
  <c r="B957" i="6"/>
  <c r="M989" i="6"/>
  <c r="E989" i="6"/>
  <c r="L989" i="6"/>
  <c r="D989" i="6"/>
  <c r="J989" i="6"/>
  <c r="I989" i="6"/>
  <c r="H989" i="6"/>
  <c r="Q989" i="6"/>
  <c r="A989" i="8" s="1"/>
  <c r="G989" i="6"/>
  <c r="P989" i="6"/>
  <c r="F989" i="6"/>
  <c r="O989" i="6"/>
  <c r="C989" i="6"/>
  <c r="N989" i="6"/>
  <c r="B989" i="6"/>
  <c r="J1011" i="6"/>
  <c r="M1021" i="6"/>
  <c r="E1021" i="6"/>
  <c r="L1021" i="6"/>
  <c r="D1021" i="6"/>
  <c r="J1021" i="6"/>
  <c r="I1021" i="6"/>
  <c r="H1021" i="6"/>
  <c r="Q1021" i="6"/>
  <c r="A1021" i="8" s="1"/>
  <c r="G1021" i="6"/>
  <c r="P1021" i="6"/>
  <c r="F1021" i="6"/>
  <c r="O1021" i="6"/>
  <c r="C1021" i="6"/>
  <c r="N1021" i="6"/>
  <c r="B1021" i="6"/>
  <c r="N1050" i="6"/>
  <c r="N1066" i="6"/>
  <c r="Q1069" i="6"/>
  <c r="A1069" i="8" s="1"/>
  <c r="L1071" i="6"/>
  <c r="P1088" i="6"/>
  <c r="N1096" i="6"/>
  <c r="F1096" i="6"/>
  <c r="Q1096" i="6"/>
  <c r="A1096" i="8" s="1"/>
  <c r="H1096" i="6"/>
  <c r="J1096" i="6"/>
  <c r="I1096" i="6"/>
  <c r="G1096" i="6"/>
  <c r="O1096" i="6"/>
  <c r="D1096" i="6"/>
  <c r="L1096" i="6"/>
  <c r="B1096" i="6"/>
  <c r="P1096" i="6"/>
  <c r="M1096" i="6"/>
  <c r="K1096" i="6"/>
  <c r="E1096" i="6"/>
  <c r="C1096" i="6"/>
  <c r="L1137" i="6"/>
  <c r="I658" i="6"/>
  <c r="Q658" i="6"/>
  <c r="A658" i="8" s="1"/>
  <c r="I666" i="6"/>
  <c r="Q666" i="6"/>
  <c r="A666" i="8" s="1"/>
  <c r="B673" i="6"/>
  <c r="J673" i="6"/>
  <c r="I674" i="6"/>
  <c r="Q674" i="6"/>
  <c r="A674" i="8" s="1"/>
  <c r="B681" i="6"/>
  <c r="J681" i="6"/>
  <c r="B681" i="8" s="1"/>
  <c r="I682" i="6"/>
  <c r="Q682" i="6"/>
  <c r="A682" i="8" s="1"/>
  <c r="B689" i="6"/>
  <c r="J689" i="6"/>
  <c r="I690" i="6"/>
  <c r="Q690" i="6"/>
  <c r="A690" i="8" s="1"/>
  <c r="B697" i="6"/>
  <c r="J697" i="6"/>
  <c r="B697" i="8" s="1"/>
  <c r="I698" i="6"/>
  <c r="Q698" i="6"/>
  <c r="A698" i="8" s="1"/>
  <c r="D703" i="6"/>
  <c r="L703" i="6"/>
  <c r="B705" i="6"/>
  <c r="J705" i="6"/>
  <c r="I706" i="6"/>
  <c r="Q706" i="6"/>
  <c r="A706" i="8" s="1"/>
  <c r="L711" i="6"/>
  <c r="D711" i="6"/>
  <c r="J711" i="6"/>
  <c r="B712" i="6"/>
  <c r="L712" i="6"/>
  <c r="L719" i="6"/>
  <c r="D719" i="6"/>
  <c r="J719" i="6"/>
  <c r="B719" i="8" s="1"/>
  <c r="B720" i="6"/>
  <c r="L720" i="6"/>
  <c r="L727" i="6"/>
  <c r="D727" i="6"/>
  <c r="J727" i="6"/>
  <c r="B727" i="8" s="1"/>
  <c r="B728" i="6"/>
  <c r="L728" i="6"/>
  <c r="L735" i="6"/>
  <c r="D735" i="6"/>
  <c r="J735" i="6"/>
  <c r="B736" i="6"/>
  <c r="L736" i="6"/>
  <c r="L743" i="6"/>
  <c r="D743" i="6"/>
  <c r="J743" i="6"/>
  <c r="B743" i="8" s="1"/>
  <c r="B744" i="6"/>
  <c r="L744" i="6"/>
  <c r="L751" i="6"/>
  <c r="D751" i="6"/>
  <c r="J751" i="6"/>
  <c r="B752" i="6"/>
  <c r="L752" i="6"/>
  <c r="L759" i="6"/>
  <c r="D759" i="6"/>
  <c r="J759" i="6"/>
  <c r="B760" i="6"/>
  <c r="L760" i="6"/>
  <c r="L767" i="6"/>
  <c r="D767" i="6"/>
  <c r="J767" i="6"/>
  <c r="B768" i="6"/>
  <c r="L768" i="6"/>
  <c r="L775" i="6"/>
  <c r="D775" i="6"/>
  <c r="J775" i="6"/>
  <c r="B776" i="6"/>
  <c r="L776" i="6"/>
  <c r="L783" i="6"/>
  <c r="D783" i="6"/>
  <c r="J783" i="6"/>
  <c r="B783" i="8" s="1"/>
  <c r="B784" i="6"/>
  <c r="L784" i="6"/>
  <c r="L791" i="6"/>
  <c r="D791" i="6"/>
  <c r="J791" i="6"/>
  <c r="B791" i="8" s="1"/>
  <c r="B792" i="6"/>
  <c r="L792" i="6"/>
  <c r="D793" i="6"/>
  <c r="M793" i="6"/>
  <c r="L799" i="6"/>
  <c r="D799" i="6"/>
  <c r="J799" i="6"/>
  <c r="B800" i="6"/>
  <c r="L800" i="6"/>
  <c r="D801" i="6"/>
  <c r="M801" i="6"/>
  <c r="L807" i="6"/>
  <c r="D807" i="6"/>
  <c r="J807" i="6"/>
  <c r="D809" i="6"/>
  <c r="M809" i="6"/>
  <c r="L815" i="6"/>
  <c r="D815" i="6"/>
  <c r="J815" i="6"/>
  <c r="B815" i="8" s="1"/>
  <c r="D817" i="6"/>
  <c r="M817" i="6"/>
  <c r="L823" i="6"/>
  <c r="D823" i="6"/>
  <c r="J823" i="6"/>
  <c r="B823" i="8" s="1"/>
  <c r="B824" i="6"/>
  <c r="L824" i="6"/>
  <c r="D825" i="6"/>
  <c r="M825" i="6"/>
  <c r="O828" i="6"/>
  <c r="G828" i="6"/>
  <c r="M828" i="6"/>
  <c r="E828" i="6"/>
  <c r="K828" i="6"/>
  <c r="B828" i="8" s="1"/>
  <c r="E829" i="6"/>
  <c r="P829" i="6"/>
  <c r="C831" i="6"/>
  <c r="N831" i="6"/>
  <c r="O836" i="6"/>
  <c r="G836" i="6"/>
  <c r="M836" i="6"/>
  <c r="E836" i="6"/>
  <c r="K836" i="6"/>
  <c r="E837" i="6"/>
  <c r="P837" i="6"/>
  <c r="C839" i="6"/>
  <c r="N839" i="6"/>
  <c r="O844" i="6"/>
  <c r="G844" i="6"/>
  <c r="M844" i="6"/>
  <c r="E844" i="6"/>
  <c r="K844" i="6"/>
  <c r="B844" i="8" s="1"/>
  <c r="E845" i="6"/>
  <c r="P845" i="6"/>
  <c r="C847" i="6"/>
  <c r="N847" i="6"/>
  <c r="O852" i="6"/>
  <c r="G852" i="6"/>
  <c r="M852" i="6"/>
  <c r="E852" i="6"/>
  <c r="K852" i="6"/>
  <c r="B852" i="8" s="1"/>
  <c r="E853" i="6"/>
  <c r="P853" i="6"/>
  <c r="C855" i="6"/>
  <c r="N855" i="6"/>
  <c r="E858" i="6"/>
  <c r="Q858" i="6"/>
  <c r="A858" i="8" s="1"/>
  <c r="G860" i="6"/>
  <c r="L861" i="6"/>
  <c r="D861" i="6"/>
  <c r="D861" i="8" s="1"/>
  <c r="O861" i="6"/>
  <c r="F861" i="6"/>
  <c r="M861" i="6"/>
  <c r="E861" i="8" s="1"/>
  <c r="C861" i="6"/>
  <c r="C861" i="8" s="1"/>
  <c r="N861" i="6"/>
  <c r="D863" i="6"/>
  <c r="P863" i="6"/>
  <c r="B870" i="6"/>
  <c r="O870" i="6"/>
  <c r="E874" i="6"/>
  <c r="Q874" i="6"/>
  <c r="A874" i="8" s="1"/>
  <c r="G876" i="6"/>
  <c r="L877" i="6"/>
  <c r="D877" i="6"/>
  <c r="D877" i="8" s="1"/>
  <c r="O877" i="6"/>
  <c r="F877" i="6"/>
  <c r="M877" i="6"/>
  <c r="E877" i="8" s="1"/>
  <c r="C877" i="6"/>
  <c r="N877" i="6"/>
  <c r="D879" i="6"/>
  <c r="P879" i="6"/>
  <c r="B886" i="6"/>
  <c r="O886" i="6"/>
  <c r="E890" i="6"/>
  <c r="H894" i="6"/>
  <c r="E895" i="6"/>
  <c r="E898" i="6"/>
  <c r="H902" i="6"/>
  <c r="E903" i="6"/>
  <c r="E906" i="6"/>
  <c r="J911" i="6"/>
  <c r="B911" i="8" s="1"/>
  <c r="B911" i="6"/>
  <c r="I911" i="6"/>
  <c r="Q911" i="6"/>
  <c r="A911" i="8" s="1"/>
  <c r="H911" i="6"/>
  <c r="O911" i="6"/>
  <c r="F911" i="6"/>
  <c r="M911" i="6"/>
  <c r="D911" i="6"/>
  <c r="E919" i="6"/>
  <c r="J925" i="6"/>
  <c r="E935" i="6"/>
  <c r="M941" i="6"/>
  <c r="E941" i="8" s="1"/>
  <c r="E941" i="6"/>
  <c r="L941" i="6"/>
  <c r="D941" i="6"/>
  <c r="D941" i="8" s="1"/>
  <c r="I941" i="6"/>
  <c r="H941" i="6"/>
  <c r="Q941" i="6"/>
  <c r="A941" i="8" s="1"/>
  <c r="G941" i="6"/>
  <c r="P941" i="6"/>
  <c r="F941" i="6"/>
  <c r="N941" i="6"/>
  <c r="B941" i="6"/>
  <c r="J955" i="6"/>
  <c r="K957" i="6"/>
  <c r="L975" i="6"/>
  <c r="K989" i="6"/>
  <c r="L1007" i="6"/>
  <c r="K1021" i="6"/>
  <c r="P1080" i="6"/>
  <c r="P1102" i="6"/>
  <c r="H1102" i="6"/>
  <c r="N1102" i="6"/>
  <c r="E1102" i="6"/>
  <c r="G1102" i="6"/>
  <c r="Q1102" i="6"/>
  <c r="A1102" i="8" s="1"/>
  <c r="F1102" i="6"/>
  <c r="O1102" i="6"/>
  <c r="D1102" i="6"/>
  <c r="L1102" i="6"/>
  <c r="B1102" i="6"/>
  <c r="J1102" i="6"/>
  <c r="M1102" i="6"/>
  <c r="K1102" i="6"/>
  <c r="I1102" i="6"/>
  <c r="C1102" i="6"/>
  <c r="P1238" i="6"/>
  <c r="H1238" i="6"/>
  <c r="O1238" i="6"/>
  <c r="F1238" i="6"/>
  <c r="N1238" i="6"/>
  <c r="E1238" i="6"/>
  <c r="L1238" i="6"/>
  <c r="C1238" i="6"/>
  <c r="K1238" i="6"/>
  <c r="B1238" i="6"/>
  <c r="I1238" i="6"/>
  <c r="Q1238" i="6"/>
  <c r="A1238" i="8" s="1"/>
  <c r="M1238" i="6"/>
  <c r="J1238" i="6"/>
  <c r="G1238" i="6"/>
  <c r="D1238" i="6"/>
  <c r="N1472" i="6"/>
  <c r="F1472" i="6"/>
  <c r="Q1472" i="6"/>
  <c r="A1472" i="8" s="1"/>
  <c r="H1472" i="6"/>
  <c r="P1472" i="6"/>
  <c r="G1472" i="6"/>
  <c r="M1472" i="6"/>
  <c r="D1472" i="6"/>
  <c r="L1472" i="6"/>
  <c r="C1472" i="6"/>
  <c r="K1472" i="6"/>
  <c r="O1472" i="6"/>
  <c r="J1472" i="6"/>
  <c r="I1472" i="6"/>
  <c r="E1472" i="6"/>
  <c r="B1472" i="6"/>
  <c r="I539" i="6"/>
  <c r="Q539" i="6"/>
  <c r="A539" i="8" s="1"/>
  <c r="I547" i="6"/>
  <c r="Q547" i="6"/>
  <c r="A547" i="8" s="1"/>
  <c r="I555" i="6"/>
  <c r="Q555" i="6"/>
  <c r="A555" i="8" s="1"/>
  <c r="I563" i="6"/>
  <c r="Q563" i="6"/>
  <c r="A563" i="8" s="1"/>
  <c r="I571" i="6"/>
  <c r="I579" i="6"/>
  <c r="Q579" i="6"/>
  <c r="A579" i="8" s="1"/>
  <c r="I587" i="6"/>
  <c r="Q587" i="6"/>
  <c r="A587" i="8" s="1"/>
  <c r="I595" i="6"/>
  <c r="Q595" i="6"/>
  <c r="A595" i="8" s="1"/>
  <c r="I603" i="6"/>
  <c r="Q603" i="6"/>
  <c r="A603" i="8" s="1"/>
  <c r="I611" i="6"/>
  <c r="Q611" i="6"/>
  <c r="A611" i="8" s="1"/>
  <c r="I619" i="6"/>
  <c r="Q619" i="6"/>
  <c r="A619" i="8" s="1"/>
  <c r="I627" i="6"/>
  <c r="Q627" i="6"/>
  <c r="A627" i="8" s="1"/>
  <c r="I635" i="6"/>
  <c r="I643" i="6"/>
  <c r="Q643" i="6"/>
  <c r="A643" i="8" s="1"/>
  <c r="I651" i="6"/>
  <c r="Q651" i="6"/>
  <c r="A651" i="8" s="1"/>
  <c r="G653" i="6"/>
  <c r="O653" i="6"/>
  <c r="B658" i="6"/>
  <c r="J658" i="6"/>
  <c r="I659" i="6"/>
  <c r="Q659" i="6"/>
  <c r="A659" i="8" s="1"/>
  <c r="G661" i="6"/>
  <c r="O661" i="6"/>
  <c r="B666" i="6"/>
  <c r="J666" i="6"/>
  <c r="I667" i="6"/>
  <c r="Q667" i="6"/>
  <c r="A667" i="8" s="1"/>
  <c r="G669" i="6"/>
  <c r="O669" i="6"/>
  <c r="C673" i="6"/>
  <c r="K673" i="6"/>
  <c r="B674" i="6"/>
  <c r="J674" i="6"/>
  <c r="I675" i="6"/>
  <c r="Q675" i="6"/>
  <c r="A675" i="8" s="1"/>
  <c r="G677" i="6"/>
  <c r="O677" i="6"/>
  <c r="C681" i="6"/>
  <c r="K681" i="6"/>
  <c r="B682" i="6"/>
  <c r="J682" i="6"/>
  <c r="I683" i="6"/>
  <c r="G685" i="6"/>
  <c r="O685" i="6"/>
  <c r="C689" i="6"/>
  <c r="K689" i="6"/>
  <c r="B690" i="6"/>
  <c r="J690" i="6"/>
  <c r="I691" i="6"/>
  <c r="Q691" i="6"/>
  <c r="A691" i="8" s="1"/>
  <c r="G693" i="6"/>
  <c r="O693" i="6"/>
  <c r="C697" i="6"/>
  <c r="K697" i="6"/>
  <c r="B698" i="6"/>
  <c r="J698" i="6"/>
  <c r="I699" i="6"/>
  <c r="Q699" i="6"/>
  <c r="A699" i="8" s="1"/>
  <c r="G701" i="6"/>
  <c r="O701" i="6"/>
  <c r="E703" i="6"/>
  <c r="M703" i="6"/>
  <c r="C705" i="6"/>
  <c r="K705" i="6"/>
  <c r="B706" i="6"/>
  <c r="J706" i="6"/>
  <c r="I707" i="6"/>
  <c r="Q707" i="6"/>
  <c r="A707" i="8" s="1"/>
  <c r="M710" i="6"/>
  <c r="E710" i="6"/>
  <c r="J710" i="6"/>
  <c r="B711" i="6"/>
  <c r="K711" i="6"/>
  <c r="D712" i="6"/>
  <c r="M712" i="6"/>
  <c r="H716" i="6"/>
  <c r="Q716" i="6"/>
  <c r="A716" i="8" s="1"/>
  <c r="M718" i="6"/>
  <c r="E718" i="6"/>
  <c r="J718" i="6"/>
  <c r="B719" i="6"/>
  <c r="K719" i="6"/>
  <c r="D720" i="6"/>
  <c r="M720" i="6"/>
  <c r="H724" i="6"/>
  <c r="M726" i="6"/>
  <c r="E726" i="6"/>
  <c r="J726" i="6"/>
  <c r="B726" i="8" s="1"/>
  <c r="B727" i="6"/>
  <c r="K727" i="6"/>
  <c r="D728" i="6"/>
  <c r="M728" i="6"/>
  <c r="H732" i="6"/>
  <c r="Q732" i="6"/>
  <c r="A732" i="8" s="1"/>
  <c r="M734" i="6"/>
  <c r="E734" i="6"/>
  <c r="J734" i="6"/>
  <c r="B735" i="6"/>
  <c r="K735" i="6"/>
  <c r="D736" i="6"/>
  <c r="M736" i="6"/>
  <c r="H740" i="6"/>
  <c r="Q740" i="6"/>
  <c r="A740" i="8" s="1"/>
  <c r="M742" i="6"/>
  <c r="E742" i="6"/>
  <c r="J742" i="6"/>
  <c r="B743" i="6"/>
  <c r="K743" i="6"/>
  <c r="D744" i="6"/>
  <c r="M744" i="6"/>
  <c r="H748" i="6"/>
  <c r="Q748" i="6"/>
  <c r="A748" i="8" s="1"/>
  <c r="M750" i="6"/>
  <c r="E750" i="6"/>
  <c r="J750" i="6"/>
  <c r="B751" i="6"/>
  <c r="K751" i="6"/>
  <c r="D752" i="6"/>
  <c r="M752" i="6"/>
  <c r="H756" i="6"/>
  <c r="Q756" i="6"/>
  <c r="A756" i="8" s="1"/>
  <c r="M758" i="6"/>
  <c r="E758" i="6"/>
  <c r="J758" i="6"/>
  <c r="B759" i="6"/>
  <c r="K759" i="6"/>
  <c r="D760" i="6"/>
  <c r="M760" i="6"/>
  <c r="H764" i="6"/>
  <c r="Q764" i="6"/>
  <c r="A764" i="8" s="1"/>
  <c r="M766" i="6"/>
  <c r="E766" i="6"/>
  <c r="J766" i="6"/>
  <c r="B766" i="8" s="1"/>
  <c r="B767" i="6"/>
  <c r="K767" i="6"/>
  <c r="D768" i="6"/>
  <c r="M768" i="6"/>
  <c r="H772" i="6"/>
  <c r="Q772" i="6"/>
  <c r="A772" i="8" s="1"/>
  <c r="M774" i="6"/>
  <c r="E774" i="6"/>
  <c r="J774" i="6"/>
  <c r="B775" i="6"/>
  <c r="K775" i="6"/>
  <c r="D776" i="6"/>
  <c r="M776" i="6"/>
  <c r="H780" i="6"/>
  <c r="M782" i="6"/>
  <c r="E782" i="6"/>
  <c r="J782" i="6"/>
  <c r="B783" i="6"/>
  <c r="K783" i="6"/>
  <c r="D784" i="6"/>
  <c r="M784" i="6"/>
  <c r="H788" i="6"/>
  <c r="Q788" i="6"/>
  <c r="A788" i="8" s="1"/>
  <c r="M790" i="6"/>
  <c r="E790" i="6"/>
  <c r="J790" i="6"/>
  <c r="B790" i="8" s="1"/>
  <c r="B791" i="6"/>
  <c r="K791" i="6"/>
  <c r="D792" i="6"/>
  <c r="M792" i="6"/>
  <c r="E793" i="6"/>
  <c r="N793" i="6"/>
  <c r="H796" i="6"/>
  <c r="Q796" i="6"/>
  <c r="A796" i="8" s="1"/>
  <c r="M798" i="6"/>
  <c r="E798" i="6"/>
  <c r="J798" i="6"/>
  <c r="B799" i="6"/>
  <c r="K799" i="6"/>
  <c r="D800" i="6"/>
  <c r="M800" i="6"/>
  <c r="E801" i="6"/>
  <c r="N801" i="6"/>
  <c r="M806" i="6"/>
  <c r="E806" i="6"/>
  <c r="J806" i="6"/>
  <c r="B807" i="6"/>
  <c r="K807" i="6"/>
  <c r="D808" i="6"/>
  <c r="M808" i="6"/>
  <c r="E809" i="6"/>
  <c r="N809" i="6"/>
  <c r="M814" i="6"/>
  <c r="E814" i="6"/>
  <c r="J814" i="6"/>
  <c r="B814" i="8" s="1"/>
  <c r="B815" i="6"/>
  <c r="K815" i="6"/>
  <c r="D816" i="6"/>
  <c r="M816" i="6"/>
  <c r="E817" i="6"/>
  <c r="N817" i="6"/>
  <c r="Q820" i="6"/>
  <c r="A820" i="8" s="1"/>
  <c r="M822" i="6"/>
  <c r="E822" i="6"/>
  <c r="J822" i="6"/>
  <c r="B823" i="6"/>
  <c r="K823" i="6"/>
  <c r="D824" i="6"/>
  <c r="M824" i="6"/>
  <c r="E825" i="6"/>
  <c r="N825" i="6"/>
  <c r="I827" i="6"/>
  <c r="B828" i="6"/>
  <c r="L828" i="6"/>
  <c r="G829" i="6"/>
  <c r="Q829" i="6"/>
  <c r="A829" i="8" s="1"/>
  <c r="E831" i="6"/>
  <c r="O831" i="6"/>
  <c r="J833" i="6"/>
  <c r="B833" i="8" s="1"/>
  <c r="B833" i="6"/>
  <c r="P833" i="6"/>
  <c r="H833" i="6"/>
  <c r="L833" i="6"/>
  <c r="I835" i="6"/>
  <c r="B836" i="6"/>
  <c r="L836" i="6"/>
  <c r="G837" i="6"/>
  <c r="Q837" i="6"/>
  <c r="A837" i="8" s="1"/>
  <c r="E839" i="6"/>
  <c r="O839" i="6"/>
  <c r="J841" i="6"/>
  <c r="B841" i="8" s="1"/>
  <c r="B841" i="6"/>
  <c r="P841" i="6"/>
  <c r="H841" i="6"/>
  <c r="L841" i="6"/>
  <c r="I843" i="6"/>
  <c r="B844" i="6"/>
  <c r="L844" i="6"/>
  <c r="G845" i="6"/>
  <c r="Q845" i="6"/>
  <c r="A845" i="8" s="1"/>
  <c r="E847" i="6"/>
  <c r="O847" i="6"/>
  <c r="J849" i="6"/>
  <c r="B849" i="8" s="1"/>
  <c r="B849" i="6"/>
  <c r="P849" i="6"/>
  <c r="H849" i="6"/>
  <c r="L849" i="6"/>
  <c r="I851" i="6"/>
  <c r="B852" i="6"/>
  <c r="L852" i="6"/>
  <c r="G853" i="6"/>
  <c r="Q853" i="6"/>
  <c r="A853" i="8" s="1"/>
  <c r="E855" i="6"/>
  <c r="O855" i="6"/>
  <c r="P857" i="6"/>
  <c r="J857" i="6"/>
  <c r="B857" i="8" s="1"/>
  <c r="B857" i="6"/>
  <c r="Q857" i="6"/>
  <c r="A857" i="8" s="1"/>
  <c r="H857" i="6"/>
  <c r="L857" i="6"/>
  <c r="F858" i="6"/>
  <c r="H860" i="6"/>
  <c r="B861" i="6"/>
  <c r="P861" i="6"/>
  <c r="E863" i="6"/>
  <c r="Q864" i="6"/>
  <c r="A864" i="8" s="1"/>
  <c r="O866" i="6"/>
  <c r="G866" i="6"/>
  <c r="K866" i="6"/>
  <c r="B866" i="8" s="1"/>
  <c r="B866" i="6"/>
  <c r="I866" i="6"/>
  <c r="M866" i="6"/>
  <c r="M868" i="6"/>
  <c r="E868" i="6"/>
  <c r="N868" i="6"/>
  <c r="D868" i="6"/>
  <c r="K868" i="6"/>
  <c r="B868" i="8" s="1"/>
  <c r="B868" i="6"/>
  <c r="O868" i="6"/>
  <c r="D870" i="6"/>
  <c r="Q870" i="6"/>
  <c r="A870" i="8" s="1"/>
  <c r="F874" i="6"/>
  <c r="H876" i="6"/>
  <c r="B877" i="6"/>
  <c r="P877" i="6"/>
  <c r="E879" i="6"/>
  <c r="Q880" i="6"/>
  <c r="A880" i="8" s="1"/>
  <c r="O882" i="6"/>
  <c r="G882" i="6"/>
  <c r="K882" i="6"/>
  <c r="B882" i="8" s="1"/>
  <c r="B882" i="6"/>
  <c r="I882" i="6"/>
  <c r="M882" i="6"/>
  <c r="M884" i="6"/>
  <c r="E884" i="6"/>
  <c r="N884" i="6"/>
  <c r="D884" i="6"/>
  <c r="K884" i="6"/>
  <c r="B884" i="8" s="1"/>
  <c r="B884" i="6"/>
  <c r="O884" i="6"/>
  <c r="D886" i="6"/>
  <c r="Q886" i="6"/>
  <c r="A886" i="8" s="1"/>
  <c r="H890" i="6"/>
  <c r="M892" i="6"/>
  <c r="E892" i="6"/>
  <c r="N892" i="6"/>
  <c r="D892" i="6"/>
  <c r="K892" i="6"/>
  <c r="B892" i="8" s="1"/>
  <c r="B892" i="6"/>
  <c r="I892" i="6"/>
  <c r="P892" i="6"/>
  <c r="I894" i="6"/>
  <c r="G895" i="6"/>
  <c r="H898" i="6"/>
  <c r="M900" i="6"/>
  <c r="E900" i="6"/>
  <c r="N900" i="6"/>
  <c r="D900" i="6"/>
  <c r="K900" i="6"/>
  <c r="B900" i="8" s="1"/>
  <c r="B900" i="6"/>
  <c r="I900" i="6"/>
  <c r="P900" i="6"/>
  <c r="I902" i="6"/>
  <c r="G903" i="6"/>
  <c r="H906" i="6"/>
  <c r="M908" i="6"/>
  <c r="E908" i="6"/>
  <c r="O908" i="6"/>
  <c r="F908" i="6"/>
  <c r="N908" i="6"/>
  <c r="D908" i="6"/>
  <c r="K908" i="6"/>
  <c r="B908" i="8" s="1"/>
  <c r="B908" i="6"/>
  <c r="I908" i="6"/>
  <c r="K910" i="6"/>
  <c r="B910" i="8" s="1"/>
  <c r="C910" i="6"/>
  <c r="Q910" i="6"/>
  <c r="A910" i="8" s="1"/>
  <c r="H910" i="6"/>
  <c r="P910" i="6"/>
  <c r="G910" i="6"/>
  <c r="N910" i="6"/>
  <c r="E910" i="6"/>
  <c r="L910" i="6"/>
  <c r="B910" i="6"/>
  <c r="Q913" i="6"/>
  <c r="A913" i="8" s="1"/>
  <c r="J915" i="6"/>
  <c r="M917" i="6"/>
  <c r="E917" i="8" s="1"/>
  <c r="E917" i="6"/>
  <c r="L917" i="6"/>
  <c r="D917" i="6"/>
  <c r="D917" i="8" s="1"/>
  <c r="I917" i="6"/>
  <c r="H917" i="6"/>
  <c r="P917" i="6"/>
  <c r="F917" i="6"/>
  <c r="N917" i="6"/>
  <c r="B917" i="6"/>
  <c r="H919" i="6"/>
  <c r="K925" i="6"/>
  <c r="Q928" i="6"/>
  <c r="A928" i="8" s="1"/>
  <c r="Q929" i="6"/>
  <c r="A929" i="8" s="1"/>
  <c r="J931" i="6"/>
  <c r="M933" i="6"/>
  <c r="E933" i="8" s="1"/>
  <c r="E933" i="6"/>
  <c r="L933" i="6"/>
  <c r="D933" i="6"/>
  <c r="D933" i="8" s="1"/>
  <c r="I933" i="6"/>
  <c r="H933" i="6"/>
  <c r="P933" i="6"/>
  <c r="F933" i="6"/>
  <c r="N933" i="6"/>
  <c r="B933" i="6"/>
  <c r="H935" i="6"/>
  <c r="J947" i="6"/>
  <c r="M965" i="6"/>
  <c r="E965" i="6"/>
  <c r="L965" i="6"/>
  <c r="D965" i="6"/>
  <c r="J965" i="6"/>
  <c r="I965" i="6"/>
  <c r="H965" i="6"/>
  <c r="Q965" i="6"/>
  <c r="A965" i="8" s="1"/>
  <c r="G965" i="6"/>
  <c r="P965" i="6"/>
  <c r="F965" i="6"/>
  <c r="O965" i="6"/>
  <c r="C965" i="6"/>
  <c r="N965" i="6"/>
  <c r="B965" i="6"/>
  <c r="J987" i="6"/>
  <c r="M997" i="6"/>
  <c r="E997" i="6"/>
  <c r="L997" i="6"/>
  <c r="D997" i="6"/>
  <c r="J997" i="6"/>
  <c r="I997" i="6"/>
  <c r="H997" i="6"/>
  <c r="Q997" i="6"/>
  <c r="A997" i="8" s="1"/>
  <c r="G997" i="6"/>
  <c r="P997" i="6"/>
  <c r="F997" i="6"/>
  <c r="O997" i="6"/>
  <c r="C997" i="6"/>
  <c r="N997" i="6"/>
  <c r="B997" i="6"/>
  <c r="J1019" i="6"/>
  <c r="M1029" i="6"/>
  <c r="E1029" i="6"/>
  <c r="L1029" i="6"/>
  <c r="D1029" i="6"/>
  <c r="J1029" i="6"/>
  <c r="I1029" i="6"/>
  <c r="H1029" i="6"/>
  <c r="Q1029" i="6"/>
  <c r="A1029" i="8" s="1"/>
  <c r="G1029" i="6"/>
  <c r="P1029" i="6"/>
  <c r="F1029" i="6"/>
  <c r="O1029" i="6"/>
  <c r="C1029" i="6"/>
  <c r="N1029" i="6"/>
  <c r="B1029" i="6"/>
  <c r="I1036" i="6"/>
  <c r="L1039" i="6"/>
  <c r="K1046" i="6"/>
  <c r="B1046" i="8" s="1"/>
  <c r="K1051" i="6"/>
  <c r="C1051" i="6"/>
  <c r="N1051" i="6"/>
  <c r="E1051" i="6"/>
  <c r="M1051" i="6"/>
  <c r="D1051" i="6"/>
  <c r="I1051" i="6"/>
  <c r="O1051" i="6"/>
  <c r="L1051" i="6"/>
  <c r="J1051" i="6"/>
  <c r="B1051" i="8" s="1"/>
  <c r="H1051" i="6"/>
  <c r="G1051" i="6"/>
  <c r="F1051" i="6"/>
  <c r="Q1051" i="6"/>
  <c r="A1051" i="8" s="1"/>
  <c r="B1051" i="6"/>
  <c r="L1055" i="6"/>
  <c r="K1062" i="6"/>
  <c r="B1062" i="8" s="1"/>
  <c r="O1067" i="6"/>
  <c r="Q1074" i="6"/>
  <c r="A1074" i="8" s="1"/>
  <c r="N1083" i="6"/>
  <c r="L1089" i="6"/>
  <c r="M1145" i="6"/>
  <c r="E1145" i="6"/>
  <c r="I1145" i="6"/>
  <c r="O1145" i="6"/>
  <c r="F1145" i="6"/>
  <c r="K1145" i="6"/>
  <c r="J1145" i="6"/>
  <c r="B1145" i="8" s="1"/>
  <c r="H1145" i="6"/>
  <c r="G1145" i="6"/>
  <c r="Q1145" i="6"/>
  <c r="A1145" i="8" s="1"/>
  <c r="D1145" i="6"/>
  <c r="N1145" i="6"/>
  <c r="B1145" i="6"/>
  <c r="P1145" i="6"/>
  <c r="L1145" i="6"/>
  <c r="C1145" i="6"/>
  <c r="I220" i="6"/>
  <c r="I228" i="6"/>
  <c r="I236" i="6"/>
  <c r="I244" i="6"/>
  <c r="I252" i="6"/>
  <c r="I260" i="6"/>
  <c r="I268" i="6"/>
  <c r="I276" i="6"/>
  <c r="I284" i="6"/>
  <c r="I292" i="6"/>
  <c r="I300" i="6"/>
  <c r="I308" i="6"/>
  <c r="I316" i="6"/>
  <c r="I324" i="6"/>
  <c r="I332" i="6"/>
  <c r="I340" i="6"/>
  <c r="I348" i="6"/>
  <c r="I356" i="6"/>
  <c r="I364" i="6"/>
  <c r="I372" i="6"/>
  <c r="I380" i="6"/>
  <c r="I388" i="6"/>
  <c r="I396" i="6"/>
  <c r="I404" i="6"/>
  <c r="I412" i="6"/>
  <c r="I420" i="6"/>
  <c r="I428" i="6"/>
  <c r="I436" i="6"/>
  <c r="I444" i="6"/>
  <c r="I452" i="6"/>
  <c r="I460" i="6"/>
  <c r="H461" i="6"/>
  <c r="P461" i="6"/>
  <c r="I468" i="6"/>
  <c r="H469" i="6"/>
  <c r="P469" i="6"/>
  <c r="I476" i="6"/>
  <c r="H477" i="6"/>
  <c r="P477" i="6"/>
  <c r="I484" i="6"/>
  <c r="H485" i="6"/>
  <c r="P485" i="6"/>
  <c r="I492" i="6"/>
  <c r="H493" i="6"/>
  <c r="P493" i="6"/>
  <c r="I500" i="6"/>
  <c r="H501" i="6"/>
  <c r="P501" i="6"/>
  <c r="I508" i="6"/>
  <c r="H509" i="6"/>
  <c r="P509" i="6"/>
  <c r="I516" i="6"/>
  <c r="H517" i="6"/>
  <c r="P517" i="6"/>
  <c r="I524" i="6"/>
  <c r="H525" i="6"/>
  <c r="P525" i="6"/>
  <c r="I532" i="6"/>
  <c r="H533" i="6"/>
  <c r="P533" i="6"/>
  <c r="B539" i="6"/>
  <c r="J539" i="6"/>
  <c r="B539" i="8" s="1"/>
  <c r="I540" i="6"/>
  <c r="H541" i="6"/>
  <c r="P541" i="6"/>
  <c r="B547" i="6"/>
  <c r="J547" i="6"/>
  <c r="B547" i="8" s="1"/>
  <c r="I548" i="6"/>
  <c r="H549" i="6"/>
  <c r="P549" i="6"/>
  <c r="B555" i="6"/>
  <c r="J555" i="6"/>
  <c r="I556" i="6"/>
  <c r="H557" i="6"/>
  <c r="P557" i="6"/>
  <c r="B563" i="6"/>
  <c r="J563" i="6"/>
  <c r="B563" i="8" s="1"/>
  <c r="I564" i="6"/>
  <c r="H565" i="6"/>
  <c r="P565" i="6"/>
  <c r="B571" i="6"/>
  <c r="J571" i="6"/>
  <c r="B571" i="8" s="1"/>
  <c r="I572" i="6"/>
  <c r="H573" i="6"/>
  <c r="P573" i="6"/>
  <c r="B579" i="6"/>
  <c r="J579" i="6"/>
  <c r="B579" i="8" s="1"/>
  <c r="I580" i="6"/>
  <c r="H581" i="6"/>
  <c r="P581" i="6"/>
  <c r="B587" i="6"/>
  <c r="J587" i="6"/>
  <c r="I588" i="6"/>
  <c r="H589" i="6"/>
  <c r="P589" i="6"/>
  <c r="B595" i="6"/>
  <c r="J595" i="6"/>
  <c r="B595" i="8" s="1"/>
  <c r="I596" i="6"/>
  <c r="H597" i="6"/>
  <c r="P597" i="6"/>
  <c r="B603" i="6"/>
  <c r="J603" i="6"/>
  <c r="B603" i="8" s="1"/>
  <c r="I604" i="6"/>
  <c r="H605" i="6"/>
  <c r="P605" i="6"/>
  <c r="B611" i="6"/>
  <c r="J611" i="6"/>
  <c r="B611" i="8" s="1"/>
  <c r="I612" i="6"/>
  <c r="H613" i="6"/>
  <c r="P613" i="6"/>
  <c r="B619" i="6"/>
  <c r="J619" i="6"/>
  <c r="B619" i="8" s="1"/>
  <c r="I620" i="6"/>
  <c r="H621" i="6"/>
  <c r="P621" i="6"/>
  <c r="B627" i="6"/>
  <c r="J627" i="6"/>
  <c r="B627" i="8" s="1"/>
  <c r="I628" i="6"/>
  <c r="H629" i="6"/>
  <c r="P629" i="6"/>
  <c r="B635" i="6"/>
  <c r="J635" i="6"/>
  <c r="B635" i="8" s="1"/>
  <c r="I636" i="6"/>
  <c r="H637" i="6"/>
  <c r="P637" i="6"/>
  <c r="B643" i="6"/>
  <c r="J643" i="6"/>
  <c r="I644" i="6"/>
  <c r="H645" i="6"/>
  <c r="P645" i="6"/>
  <c r="B651" i="6"/>
  <c r="J651" i="6"/>
  <c r="B651" i="8" s="1"/>
  <c r="I652" i="6"/>
  <c r="H653" i="6"/>
  <c r="P653" i="6"/>
  <c r="C658" i="6"/>
  <c r="K658" i="6"/>
  <c r="B659" i="6"/>
  <c r="I660" i="6"/>
  <c r="H661" i="6"/>
  <c r="P661" i="6"/>
  <c r="C666" i="6"/>
  <c r="K666" i="6"/>
  <c r="B667" i="6"/>
  <c r="I668" i="6"/>
  <c r="H669" i="6"/>
  <c r="P669" i="6"/>
  <c r="D673" i="6"/>
  <c r="L673" i="6"/>
  <c r="C674" i="6"/>
  <c r="K674" i="6"/>
  <c r="B675" i="6"/>
  <c r="I676" i="6"/>
  <c r="H677" i="6"/>
  <c r="P677" i="6"/>
  <c r="D681" i="6"/>
  <c r="L681" i="6"/>
  <c r="C682" i="6"/>
  <c r="K682" i="6"/>
  <c r="B683" i="6"/>
  <c r="I684" i="6"/>
  <c r="H685" i="6"/>
  <c r="P685" i="6"/>
  <c r="D689" i="6"/>
  <c r="L689" i="6"/>
  <c r="C690" i="6"/>
  <c r="K690" i="6"/>
  <c r="B691" i="6"/>
  <c r="I692" i="6"/>
  <c r="H693" i="6"/>
  <c r="P693" i="6"/>
  <c r="D697" i="6"/>
  <c r="L697" i="6"/>
  <c r="C698" i="6"/>
  <c r="K698" i="6"/>
  <c r="B699" i="6"/>
  <c r="I700" i="6"/>
  <c r="H701" i="6"/>
  <c r="P701" i="6"/>
  <c r="F703" i="6"/>
  <c r="N703" i="6"/>
  <c r="D705" i="6"/>
  <c r="L705" i="6"/>
  <c r="C706" i="6"/>
  <c r="K706" i="6"/>
  <c r="B707" i="6"/>
  <c r="O708" i="6"/>
  <c r="I708" i="6"/>
  <c r="N709" i="6"/>
  <c r="F709" i="6"/>
  <c r="J709" i="6"/>
  <c r="B709" i="8" s="1"/>
  <c r="B710" i="6"/>
  <c r="K710" i="6"/>
  <c r="C711" i="6"/>
  <c r="M711" i="6"/>
  <c r="E712" i="6"/>
  <c r="N712" i="6"/>
  <c r="N717" i="6"/>
  <c r="F717" i="6"/>
  <c r="J717" i="6"/>
  <c r="B717" i="8" s="1"/>
  <c r="B718" i="6"/>
  <c r="K718" i="6"/>
  <c r="C719" i="6"/>
  <c r="M719" i="6"/>
  <c r="E720" i="6"/>
  <c r="N720" i="6"/>
  <c r="N725" i="6"/>
  <c r="F725" i="6"/>
  <c r="J725" i="6"/>
  <c r="B725" i="8" s="1"/>
  <c r="B726" i="6"/>
  <c r="K726" i="6"/>
  <c r="C727" i="6"/>
  <c r="M727" i="6"/>
  <c r="E728" i="6"/>
  <c r="N728" i="6"/>
  <c r="N733" i="6"/>
  <c r="F733" i="6"/>
  <c r="J733" i="6"/>
  <c r="B733" i="8" s="1"/>
  <c r="B734" i="6"/>
  <c r="K734" i="6"/>
  <c r="C735" i="6"/>
  <c r="M735" i="6"/>
  <c r="E736" i="6"/>
  <c r="N736" i="6"/>
  <c r="N741" i="6"/>
  <c r="F741" i="6"/>
  <c r="J741" i="6"/>
  <c r="B741" i="8" s="1"/>
  <c r="B742" i="6"/>
  <c r="K742" i="6"/>
  <c r="C743" i="6"/>
  <c r="M743" i="6"/>
  <c r="E744" i="6"/>
  <c r="N744" i="6"/>
  <c r="N749" i="6"/>
  <c r="F749" i="6"/>
  <c r="J749" i="6"/>
  <c r="B749" i="8" s="1"/>
  <c r="B750" i="6"/>
  <c r="K750" i="6"/>
  <c r="C751" i="6"/>
  <c r="M751" i="6"/>
  <c r="E752" i="6"/>
  <c r="N752" i="6"/>
  <c r="N757" i="6"/>
  <c r="F757" i="6"/>
  <c r="J757" i="6"/>
  <c r="B757" i="8" s="1"/>
  <c r="B758" i="6"/>
  <c r="K758" i="6"/>
  <c r="C759" i="6"/>
  <c r="M759" i="6"/>
  <c r="E760" i="6"/>
  <c r="N760" i="6"/>
  <c r="N765" i="6"/>
  <c r="F765" i="6"/>
  <c r="J765" i="6"/>
  <c r="B765" i="8" s="1"/>
  <c r="B766" i="6"/>
  <c r="K766" i="6"/>
  <c r="C767" i="6"/>
  <c r="M767" i="6"/>
  <c r="E768" i="6"/>
  <c r="N768" i="6"/>
  <c r="N773" i="6"/>
  <c r="F773" i="6"/>
  <c r="J773" i="6"/>
  <c r="B773" i="8" s="1"/>
  <c r="B774" i="6"/>
  <c r="K774" i="6"/>
  <c r="C775" i="6"/>
  <c r="M775" i="6"/>
  <c r="E776" i="6"/>
  <c r="N776" i="6"/>
  <c r="N781" i="6"/>
  <c r="F781" i="6"/>
  <c r="J781" i="6"/>
  <c r="B781" i="8" s="1"/>
  <c r="B782" i="6"/>
  <c r="K782" i="6"/>
  <c r="C783" i="6"/>
  <c r="M783" i="6"/>
  <c r="E784" i="6"/>
  <c r="N784" i="6"/>
  <c r="N789" i="6"/>
  <c r="F789" i="6"/>
  <c r="J789" i="6"/>
  <c r="B789" i="8" s="1"/>
  <c r="B790" i="6"/>
  <c r="K790" i="6"/>
  <c r="C791" i="6"/>
  <c r="M791" i="6"/>
  <c r="E792" i="6"/>
  <c r="N792" i="6"/>
  <c r="F793" i="6"/>
  <c r="O793" i="6"/>
  <c r="N797" i="6"/>
  <c r="F797" i="6"/>
  <c r="J797" i="6"/>
  <c r="B797" i="8" s="1"/>
  <c r="B798" i="6"/>
  <c r="K798" i="6"/>
  <c r="C799" i="6"/>
  <c r="M799" i="6"/>
  <c r="E800" i="6"/>
  <c r="N800" i="6"/>
  <c r="F801" i="6"/>
  <c r="O801" i="6"/>
  <c r="N805" i="6"/>
  <c r="F805" i="6"/>
  <c r="J805" i="6"/>
  <c r="B805" i="8" s="1"/>
  <c r="B806" i="6"/>
  <c r="K806" i="6"/>
  <c r="C807" i="6"/>
  <c r="M807" i="6"/>
  <c r="E808" i="6"/>
  <c r="N808" i="6"/>
  <c r="F809" i="6"/>
  <c r="O809" i="6"/>
  <c r="N813" i="6"/>
  <c r="F813" i="6"/>
  <c r="J813" i="6"/>
  <c r="B813" i="8" s="1"/>
  <c r="B814" i="6"/>
  <c r="K814" i="6"/>
  <c r="C815" i="6"/>
  <c r="M815" i="6"/>
  <c r="E816" i="6"/>
  <c r="N816" i="6"/>
  <c r="F817" i="6"/>
  <c r="O817" i="6"/>
  <c r="N821" i="6"/>
  <c r="F821" i="6"/>
  <c r="J821" i="6"/>
  <c r="B821" i="8" s="1"/>
  <c r="B822" i="6"/>
  <c r="K822" i="6"/>
  <c r="C823" i="6"/>
  <c r="M823" i="6"/>
  <c r="E824" i="6"/>
  <c r="N824" i="6"/>
  <c r="F825" i="6"/>
  <c r="O825" i="6"/>
  <c r="C828" i="6"/>
  <c r="N828" i="6"/>
  <c r="H829" i="6"/>
  <c r="M830" i="6"/>
  <c r="E830" i="6"/>
  <c r="K830" i="6"/>
  <c r="B830" i="8" s="1"/>
  <c r="C830" i="6"/>
  <c r="L830" i="6"/>
  <c r="F831" i="6"/>
  <c r="P831" i="6"/>
  <c r="C833" i="6"/>
  <c r="M833" i="6"/>
  <c r="C836" i="6"/>
  <c r="N836" i="6"/>
  <c r="H837" i="6"/>
  <c r="M838" i="6"/>
  <c r="E838" i="6"/>
  <c r="K838" i="6"/>
  <c r="B838" i="8" s="1"/>
  <c r="C838" i="6"/>
  <c r="L838" i="6"/>
  <c r="F839" i="6"/>
  <c r="P839" i="6"/>
  <c r="C841" i="6"/>
  <c r="M841" i="6"/>
  <c r="C844" i="6"/>
  <c r="N844" i="6"/>
  <c r="H845" i="6"/>
  <c r="M846" i="6"/>
  <c r="E846" i="6"/>
  <c r="K846" i="6"/>
  <c r="B846" i="8" s="1"/>
  <c r="C846" i="6"/>
  <c r="L846" i="6"/>
  <c r="F847" i="6"/>
  <c r="P847" i="6"/>
  <c r="C849" i="6"/>
  <c r="M849" i="6"/>
  <c r="C852" i="6"/>
  <c r="N852" i="6"/>
  <c r="H853" i="6"/>
  <c r="M854" i="6"/>
  <c r="E854" i="6"/>
  <c r="K854" i="6"/>
  <c r="C854" i="6"/>
  <c r="L854" i="6"/>
  <c r="F855" i="6"/>
  <c r="P855" i="6"/>
  <c r="C857" i="6"/>
  <c r="M857" i="6"/>
  <c r="H858" i="6"/>
  <c r="I860" i="6"/>
  <c r="E861" i="6"/>
  <c r="Q861" i="6"/>
  <c r="A861" i="8" s="1"/>
  <c r="G863" i="6"/>
  <c r="C866" i="6"/>
  <c r="N866" i="6"/>
  <c r="C868" i="6"/>
  <c r="P868" i="6"/>
  <c r="F870" i="6"/>
  <c r="J871" i="6"/>
  <c r="B871" i="8" s="1"/>
  <c r="B871" i="6"/>
  <c r="Q871" i="6"/>
  <c r="A871" i="8" s="1"/>
  <c r="H871" i="6"/>
  <c r="O871" i="6"/>
  <c r="F871" i="6"/>
  <c r="M871" i="6"/>
  <c r="H874" i="6"/>
  <c r="I876" i="6"/>
  <c r="E877" i="6"/>
  <c r="Q877" i="6"/>
  <c r="A877" i="8" s="1"/>
  <c r="G879" i="6"/>
  <c r="C882" i="6"/>
  <c r="N882" i="6"/>
  <c r="C884" i="6"/>
  <c r="P884" i="6"/>
  <c r="F886" i="6"/>
  <c r="J887" i="6"/>
  <c r="B887" i="8" s="1"/>
  <c r="B887" i="6"/>
  <c r="Q887" i="6"/>
  <c r="A887" i="8" s="1"/>
  <c r="H887" i="6"/>
  <c r="O887" i="6"/>
  <c r="F887" i="6"/>
  <c r="M887" i="6"/>
  <c r="J890" i="6"/>
  <c r="B890" i="8" s="1"/>
  <c r="C892" i="6"/>
  <c r="Q892" i="6"/>
  <c r="A892" i="8" s="1"/>
  <c r="J894" i="6"/>
  <c r="I895" i="6"/>
  <c r="J898" i="6"/>
  <c r="C900" i="6"/>
  <c r="Q900" i="6"/>
  <c r="A900" i="8" s="1"/>
  <c r="J902" i="6"/>
  <c r="B902" i="8" s="1"/>
  <c r="I903" i="6"/>
  <c r="J906" i="6"/>
  <c r="B906" i="8" s="1"/>
  <c r="C908" i="6"/>
  <c r="D910" i="6"/>
  <c r="E911" i="6"/>
  <c r="C917" i="6"/>
  <c r="C917" i="8" s="1"/>
  <c r="I919" i="6"/>
  <c r="O925" i="6"/>
  <c r="C933" i="6"/>
  <c r="C933" i="8" s="1"/>
  <c r="I935" i="6"/>
  <c r="J963" i="6"/>
  <c r="K965" i="6"/>
  <c r="L983" i="6"/>
  <c r="K997" i="6"/>
  <c r="L1015" i="6"/>
  <c r="K1029" i="6"/>
  <c r="K1075" i="6"/>
  <c r="L1075" i="6"/>
  <c r="C1075" i="6"/>
  <c r="O1075" i="6"/>
  <c r="E1075" i="6"/>
  <c r="N1075" i="6"/>
  <c r="D1075" i="6"/>
  <c r="M1075" i="6"/>
  <c r="B1075" i="6"/>
  <c r="I1075" i="6"/>
  <c r="Q1075" i="6"/>
  <c r="A1075" i="8" s="1"/>
  <c r="P1075" i="6"/>
  <c r="J1075" i="6"/>
  <c r="H1075" i="6"/>
  <c r="G1075" i="6"/>
  <c r="F1075" i="6"/>
  <c r="P1086" i="6"/>
  <c r="H1086" i="6"/>
  <c r="N1086" i="6"/>
  <c r="E1086" i="6"/>
  <c r="G1086" i="6"/>
  <c r="Q1086" i="6"/>
  <c r="A1086" i="8" s="1"/>
  <c r="F1086" i="6"/>
  <c r="O1086" i="6"/>
  <c r="D1086" i="6"/>
  <c r="L1086" i="6"/>
  <c r="B1086" i="6"/>
  <c r="M1086" i="6"/>
  <c r="K1086" i="6"/>
  <c r="J1086" i="6"/>
  <c r="I1086" i="6"/>
  <c r="C1086" i="6"/>
  <c r="P1118" i="6"/>
  <c r="H1118" i="6"/>
  <c r="N1118" i="6"/>
  <c r="E1118" i="6"/>
  <c r="G1118" i="6"/>
  <c r="Q1118" i="6"/>
  <c r="A1118" i="8" s="1"/>
  <c r="F1118" i="6"/>
  <c r="O1118" i="6"/>
  <c r="D1118" i="6"/>
  <c r="M1118" i="6"/>
  <c r="C1118" i="6"/>
  <c r="L1118" i="6"/>
  <c r="B1118" i="6"/>
  <c r="J1118" i="6"/>
  <c r="K1118" i="6"/>
  <c r="I1118" i="6"/>
  <c r="I461" i="6"/>
  <c r="I469" i="6"/>
  <c r="I477" i="6"/>
  <c r="I485" i="6"/>
  <c r="I493" i="6"/>
  <c r="I501" i="6"/>
  <c r="I509" i="6"/>
  <c r="I517" i="6"/>
  <c r="I525" i="6"/>
  <c r="I533" i="6"/>
  <c r="C539" i="6"/>
  <c r="I541" i="6"/>
  <c r="C547" i="6"/>
  <c r="I549" i="6"/>
  <c r="C555" i="6"/>
  <c r="I557" i="6"/>
  <c r="C563" i="6"/>
  <c r="I565" i="6"/>
  <c r="C571" i="6"/>
  <c r="I573" i="6"/>
  <c r="C579" i="6"/>
  <c r="I581" i="6"/>
  <c r="C587" i="6"/>
  <c r="I589" i="6"/>
  <c r="C595" i="6"/>
  <c r="I597" i="6"/>
  <c r="C603" i="6"/>
  <c r="I605" i="6"/>
  <c r="C611" i="6"/>
  <c r="I613" i="6"/>
  <c r="C619" i="6"/>
  <c r="I621" i="6"/>
  <c r="C627" i="6"/>
  <c r="I629" i="6"/>
  <c r="C635" i="6"/>
  <c r="I637" i="6"/>
  <c r="C643" i="6"/>
  <c r="I645" i="6"/>
  <c r="C651" i="6"/>
  <c r="I653" i="6"/>
  <c r="D658" i="6"/>
  <c r="I661" i="6"/>
  <c r="D666" i="6"/>
  <c r="I669" i="6"/>
  <c r="E673" i="6"/>
  <c r="D674" i="6"/>
  <c r="I677" i="6"/>
  <c r="E681" i="6"/>
  <c r="D682" i="6"/>
  <c r="I685" i="6"/>
  <c r="E689" i="6"/>
  <c r="D690" i="6"/>
  <c r="I693" i="6"/>
  <c r="E697" i="6"/>
  <c r="D698" i="6"/>
  <c r="I701" i="6"/>
  <c r="G703" i="6"/>
  <c r="E705" i="6"/>
  <c r="D706" i="6"/>
  <c r="E711" i="6"/>
  <c r="N711" i="6"/>
  <c r="F712" i="6"/>
  <c r="O712" i="6"/>
  <c r="O716" i="6"/>
  <c r="G716" i="6"/>
  <c r="J716" i="6"/>
  <c r="B716" i="8" s="1"/>
  <c r="E719" i="6"/>
  <c r="N719" i="6"/>
  <c r="F720" i="6"/>
  <c r="O720" i="6"/>
  <c r="O724" i="6"/>
  <c r="G724" i="6"/>
  <c r="J724" i="6"/>
  <c r="B724" i="8" s="1"/>
  <c r="E727" i="6"/>
  <c r="N727" i="6"/>
  <c r="F728" i="6"/>
  <c r="O728" i="6"/>
  <c r="O732" i="6"/>
  <c r="G732" i="6"/>
  <c r="J732" i="6"/>
  <c r="B732" i="8" s="1"/>
  <c r="E735" i="6"/>
  <c r="N735" i="6"/>
  <c r="F736" i="6"/>
  <c r="O736" i="6"/>
  <c r="O740" i="6"/>
  <c r="G740" i="6"/>
  <c r="J740" i="6"/>
  <c r="B740" i="8" s="1"/>
  <c r="E743" i="6"/>
  <c r="N743" i="6"/>
  <c r="F744" i="6"/>
  <c r="O744" i="6"/>
  <c r="O748" i="6"/>
  <c r="G748" i="6"/>
  <c r="J748" i="6"/>
  <c r="B748" i="8" s="1"/>
  <c r="E751" i="6"/>
  <c r="N751" i="6"/>
  <c r="F752" i="6"/>
  <c r="O752" i="6"/>
  <c r="O756" i="6"/>
  <c r="G756" i="6"/>
  <c r="J756" i="6"/>
  <c r="B756" i="8" s="1"/>
  <c r="E759" i="6"/>
  <c r="N759" i="6"/>
  <c r="F760" i="6"/>
  <c r="O760" i="6"/>
  <c r="O764" i="6"/>
  <c r="G764" i="6"/>
  <c r="J764" i="6"/>
  <c r="B764" i="8" s="1"/>
  <c r="E767" i="6"/>
  <c r="N767" i="6"/>
  <c r="F768" i="6"/>
  <c r="O768" i="6"/>
  <c r="O772" i="6"/>
  <c r="G772" i="6"/>
  <c r="J772" i="6"/>
  <c r="B772" i="8" s="1"/>
  <c r="E775" i="6"/>
  <c r="N775" i="6"/>
  <c r="F776" i="6"/>
  <c r="O776" i="6"/>
  <c r="O780" i="6"/>
  <c r="G780" i="6"/>
  <c r="J780" i="6"/>
  <c r="B780" i="8" s="1"/>
  <c r="E783" i="6"/>
  <c r="N783" i="6"/>
  <c r="F784" i="6"/>
  <c r="O784" i="6"/>
  <c r="O788" i="6"/>
  <c r="G788" i="6"/>
  <c r="J788" i="6"/>
  <c r="B788" i="8" s="1"/>
  <c r="E791" i="6"/>
  <c r="N791" i="6"/>
  <c r="F792" i="6"/>
  <c r="O792" i="6"/>
  <c r="G793" i="6"/>
  <c r="P793" i="6"/>
  <c r="O796" i="6"/>
  <c r="G796" i="6"/>
  <c r="J796" i="6"/>
  <c r="B796" i="8" s="1"/>
  <c r="C798" i="6"/>
  <c r="L798" i="6"/>
  <c r="E799" i="6"/>
  <c r="N799" i="6"/>
  <c r="F800" i="6"/>
  <c r="O800" i="6"/>
  <c r="G801" i="6"/>
  <c r="P801" i="6"/>
  <c r="O804" i="6"/>
  <c r="G804" i="6"/>
  <c r="J804" i="6"/>
  <c r="B804" i="8" s="1"/>
  <c r="C806" i="6"/>
  <c r="L806" i="6"/>
  <c r="E807" i="6"/>
  <c r="N807" i="6"/>
  <c r="F808" i="6"/>
  <c r="O808" i="6"/>
  <c r="G809" i="6"/>
  <c r="P809" i="6"/>
  <c r="O812" i="6"/>
  <c r="G812" i="6"/>
  <c r="J812" i="6"/>
  <c r="B812" i="8" s="1"/>
  <c r="C814" i="6"/>
  <c r="L814" i="6"/>
  <c r="E815" i="6"/>
  <c r="N815" i="6"/>
  <c r="F816" i="6"/>
  <c r="O816" i="6"/>
  <c r="G817" i="6"/>
  <c r="P817" i="6"/>
  <c r="O820" i="6"/>
  <c r="G820" i="6"/>
  <c r="J820" i="6"/>
  <c r="B820" i="8" s="1"/>
  <c r="C822" i="6"/>
  <c r="L822" i="6"/>
  <c r="E823" i="6"/>
  <c r="N823" i="6"/>
  <c r="F824" i="6"/>
  <c r="O824" i="6"/>
  <c r="G825" i="6"/>
  <c r="P825" i="6"/>
  <c r="P827" i="6"/>
  <c r="H827" i="6"/>
  <c r="N827" i="6"/>
  <c r="F827" i="6"/>
  <c r="K827" i="6"/>
  <c r="D828" i="6"/>
  <c r="P828" i="6"/>
  <c r="I829" i="6"/>
  <c r="G831" i="6"/>
  <c r="Q831" i="6"/>
  <c r="A831" i="8" s="1"/>
  <c r="D833" i="6"/>
  <c r="N833" i="6"/>
  <c r="P835" i="6"/>
  <c r="H835" i="6"/>
  <c r="N835" i="6"/>
  <c r="F835" i="6"/>
  <c r="K835" i="6"/>
  <c r="D836" i="6"/>
  <c r="P836" i="6"/>
  <c r="I837" i="6"/>
  <c r="G839" i="6"/>
  <c r="Q839" i="6"/>
  <c r="A839" i="8" s="1"/>
  <c r="D841" i="6"/>
  <c r="N841" i="6"/>
  <c r="P843" i="6"/>
  <c r="H843" i="6"/>
  <c r="N843" i="6"/>
  <c r="F843" i="6"/>
  <c r="K843" i="6"/>
  <c r="D844" i="6"/>
  <c r="P844" i="6"/>
  <c r="I845" i="6"/>
  <c r="G847" i="6"/>
  <c r="Q847" i="6"/>
  <c r="A847" i="8" s="1"/>
  <c r="D849" i="6"/>
  <c r="N849" i="6"/>
  <c r="P851" i="6"/>
  <c r="H851" i="6"/>
  <c r="N851" i="6"/>
  <c r="F851" i="6"/>
  <c r="K851" i="6"/>
  <c r="D852" i="6"/>
  <c r="P852" i="6"/>
  <c r="I853" i="6"/>
  <c r="G855" i="6"/>
  <c r="Q855" i="6"/>
  <c r="A855" i="8" s="1"/>
  <c r="D857" i="6"/>
  <c r="N857" i="6"/>
  <c r="J858" i="6"/>
  <c r="B858" i="8" s="1"/>
  <c r="J860" i="6"/>
  <c r="B860" i="8" s="1"/>
  <c r="G861" i="6"/>
  <c r="K862" i="6"/>
  <c r="B862" i="8" s="1"/>
  <c r="C862" i="6"/>
  <c r="P862" i="6"/>
  <c r="G862" i="6"/>
  <c r="N862" i="6"/>
  <c r="E862" i="6"/>
  <c r="M862" i="6"/>
  <c r="I863" i="6"/>
  <c r="D866" i="6"/>
  <c r="P866" i="6"/>
  <c r="F868" i="6"/>
  <c r="Q868" i="6"/>
  <c r="A868" i="8" s="1"/>
  <c r="H870" i="6"/>
  <c r="J874" i="6"/>
  <c r="B874" i="8" s="1"/>
  <c r="J876" i="6"/>
  <c r="B876" i="8" s="1"/>
  <c r="G877" i="6"/>
  <c r="K878" i="6"/>
  <c r="B878" i="8" s="1"/>
  <c r="C878" i="6"/>
  <c r="P878" i="6"/>
  <c r="G878" i="6"/>
  <c r="N878" i="6"/>
  <c r="E878" i="6"/>
  <c r="M878" i="6"/>
  <c r="I879" i="6"/>
  <c r="D882" i="6"/>
  <c r="P882" i="6"/>
  <c r="F884" i="6"/>
  <c r="Q884" i="6"/>
  <c r="A884" i="8" s="1"/>
  <c r="H886" i="6"/>
  <c r="L890" i="6"/>
  <c r="F892" i="6"/>
  <c r="M894" i="6"/>
  <c r="K895" i="6"/>
  <c r="L898" i="6"/>
  <c r="F900" i="6"/>
  <c r="M902" i="6"/>
  <c r="K903" i="6"/>
  <c r="L906" i="6"/>
  <c r="G908" i="6"/>
  <c r="F910" i="6"/>
  <c r="G911" i="6"/>
  <c r="G917" i="6"/>
  <c r="M919" i="6"/>
  <c r="Q925" i="6"/>
  <c r="A925" i="8" s="1"/>
  <c r="K927" i="6"/>
  <c r="C927" i="6"/>
  <c r="J927" i="6"/>
  <c r="B927" i="6"/>
  <c r="Q927" i="6"/>
  <c r="A927" i="8" s="1"/>
  <c r="G927" i="6"/>
  <c r="P927" i="6"/>
  <c r="F927" i="6"/>
  <c r="N927" i="6"/>
  <c r="D927" i="6"/>
  <c r="L927" i="6"/>
  <c r="G933" i="6"/>
  <c r="M935" i="6"/>
  <c r="J939" i="6"/>
  <c r="K943" i="6"/>
  <c r="C943" i="6"/>
  <c r="J943" i="6"/>
  <c r="B943" i="6"/>
  <c r="Q943" i="6"/>
  <c r="A943" i="8" s="1"/>
  <c r="G943" i="6"/>
  <c r="P943" i="6"/>
  <c r="F943" i="6"/>
  <c r="O943" i="6"/>
  <c r="E943" i="6"/>
  <c r="N943" i="6"/>
  <c r="D943" i="6"/>
  <c r="L943" i="6"/>
  <c r="M949" i="6"/>
  <c r="E949" i="6"/>
  <c r="L949" i="6"/>
  <c r="D949" i="6"/>
  <c r="J949" i="6"/>
  <c r="B949" i="8" s="1"/>
  <c r="I949" i="6"/>
  <c r="H949" i="6"/>
  <c r="Q949" i="6"/>
  <c r="A949" i="8" s="1"/>
  <c r="G949" i="6"/>
  <c r="P949" i="6"/>
  <c r="F949" i="6"/>
  <c r="N949" i="6"/>
  <c r="B949" i="6"/>
  <c r="K951" i="6"/>
  <c r="C951" i="6"/>
  <c r="J951" i="6"/>
  <c r="B951" i="6"/>
  <c r="H951" i="6"/>
  <c r="Q951" i="6"/>
  <c r="A951" i="8" s="1"/>
  <c r="G951" i="6"/>
  <c r="P951" i="6"/>
  <c r="F951" i="6"/>
  <c r="O951" i="6"/>
  <c r="E951" i="6"/>
  <c r="N951" i="6"/>
  <c r="D951" i="6"/>
  <c r="L951" i="6"/>
  <c r="M973" i="6"/>
  <c r="E973" i="6"/>
  <c r="L973" i="6"/>
  <c r="D973" i="6"/>
  <c r="J973" i="6"/>
  <c r="B973" i="8" s="1"/>
  <c r="I973" i="6"/>
  <c r="H973" i="6"/>
  <c r="Q973" i="6"/>
  <c r="A973" i="8" s="1"/>
  <c r="G973" i="6"/>
  <c r="P973" i="6"/>
  <c r="F973" i="6"/>
  <c r="O973" i="6"/>
  <c r="C973" i="6"/>
  <c r="N973" i="6"/>
  <c r="B973" i="6"/>
  <c r="J995" i="6"/>
  <c r="M1005" i="6"/>
  <c r="E1005" i="6"/>
  <c r="L1005" i="6"/>
  <c r="D1005" i="6"/>
  <c r="J1005" i="6"/>
  <c r="B1005" i="8" s="1"/>
  <c r="I1005" i="6"/>
  <c r="H1005" i="6"/>
  <c r="Q1005" i="6"/>
  <c r="A1005" i="8" s="1"/>
  <c r="G1005" i="6"/>
  <c r="P1005" i="6"/>
  <c r="F1005" i="6"/>
  <c r="O1005" i="6"/>
  <c r="C1005" i="6"/>
  <c r="N1005" i="6"/>
  <c r="B1005" i="6"/>
  <c r="J1027" i="6"/>
  <c r="I1056" i="6"/>
  <c r="L1076" i="6"/>
  <c r="L893" i="6"/>
  <c r="D893" i="6"/>
  <c r="J893" i="6"/>
  <c r="B893" i="8" s="1"/>
  <c r="L901" i="6"/>
  <c r="D901" i="6"/>
  <c r="J901" i="6"/>
  <c r="B901" i="8" s="1"/>
  <c r="L909" i="6"/>
  <c r="D909" i="6"/>
  <c r="J909" i="6"/>
  <c r="B909" i="8" s="1"/>
  <c r="P914" i="6"/>
  <c r="H914" i="6"/>
  <c r="O914" i="6"/>
  <c r="G914" i="6"/>
  <c r="K914" i="6"/>
  <c r="D915" i="6"/>
  <c r="P915" i="6"/>
  <c r="P922" i="6"/>
  <c r="H922" i="6"/>
  <c r="O922" i="6"/>
  <c r="G922" i="6"/>
  <c r="K922" i="6"/>
  <c r="B922" i="8" s="1"/>
  <c r="D923" i="6"/>
  <c r="P923" i="6"/>
  <c r="P930" i="6"/>
  <c r="H930" i="6"/>
  <c r="O930" i="6"/>
  <c r="G930" i="6"/>
  <c r="K930" i="6"/>
  <c r="B930" i="8" s="1"/>
  <c r="D931" i="6"/>
  <c r="P931" i="6"/>
  <c r="P938" i="6"/>
  <c r="H938" i="6"/>
  <c r="O938" i="6"/>
  <c r="G938" i="6"/>
  <c r="K938" i="6"/>
  <c r="B938" i="8" s="1"/>
  <c r="D939" i="6"/>
  <c r="P939" i="6"/>
  <c r="P946" i="6"/>
  <c r="H946" i="6"/>
  <c r="O946" i="6"/>
  <c r="G946" i="6"/>
  <c r="K946" i="6"/>
  <c r="B946" i="8" s="1"/>
  <c r="D947" i="6"/>
  <c r="P947" i="6"/>
  <c r="P954" i="6"/>
  <c r="H954" i="6"/>
  <c r="O954" i="6"/>
  <c r="G954" i="6"/>
  <c r="K954" i="6"/>
  <c r="B954" i="8" s="1"/>
  <c r="D955" i="6"/>
  <c r="P955" i="6"/>
  <c r="P962" i="6"/>
  <c r="H962" i="6"/>
  <c r="O962" i="6"/>
  <c r="G962" i="6"/>
  <c r="K962" i="6"/>
  <c r="B962" i="8" s="1"/>
  <c r="P970" i="6"/>
  <c r="H970" i="6"/>
  <c r="O970" i="6"/>
  <c r="G970" i="6"/>
  <c r="K970" i="6"/>
  <c r="B970" i="8" s="1"/>
  <c r="P978" i="6"/>
  <c r="H978" i="6"/>
  <c r="O978" i="6"/>
  <c r="G978" i="6"/>
  <c r="K978" i="6"/>
  <c r="P986" i="6"/>
  <c r="H986" i="6"/>
  <c r="O986" i="6"/>
  <c r="G986" i="6"/>
  <c r="K986" i="6"/>
  <c r="B986" i="8" s="1"/>
  <c r="D987" i="6"/>
  <c r="P987" i="6"/>
  <c r="P994" i="6"/>
  <c r="H994" i="6"/>
  <c r="O994" i="6"/>
  <c r="G994" i="6"/>
  <c r="K994" i="6"/>
  <c r="B994" i="8" s="1"/>
  <c r="D995" i="6"/>
  <c r="P995" i="6"/>
  <c r="P1002" i="6"/>
  <c r="H1002" i="6"/>
  <c r="O1002" i="6"/>
  <c r="G1002" i="6"/>
  <c r="K1002" i="6"/>
  <c r="B1002" i="8" s="1"/>
  <c r="D1003" i="6"/>
  <c r="P1003" i="6"/>
  <c r="P1010" i="6"/>
  <c r="H1010" i="6"/>
  <c r="O1010" i="6"/>
  <c r="G1010" i="6"/>
  <c r="K1010" i="6"/>
  <c r="B1010" i="8" s="1"/>
  <c r="D1011" i="6"/>
  <c r="P1011" i="6"/>
  <c r="P1018" i="6"/>
  <c r="H1018" i="6"/>
  <c r="O1018" i="6"/>
  <c r="G1018" i="6"/>
  <c r="K1018" i="6"/>
  <c r="B1018" i="8" s="1"/>
  <c r="D1019" i="6"/>
  <c r="P1019" i="6"/>
  <c r="P1026" i="6"/>
  <c r="H1026" i="6"/>
  <c r="O1026" i="6"/>
  <c r="G1026" i="6"/>
  <c r="K1026" i="6"/>
  <c r="B1026" i="8" s="1"/>
  <c r="D1027" i="6"/>
  <c r="P1027" i="6"/>
  <c r="P1034" i="6"/>
  <c r="H1034" i="6"/>
  <c r="O1034" i="6"/>
  <c r="G1034" i="6"/>
  <c r="K1034" i="6"/>
  <c r="B1034" i="8" s="1"/>
  <c r="D1035" i="6"/>
  <c r="P1035" i="6"/>
  <c r="E1042" i="6"/>
  <c r="O1043" i="6"/>
  <c r="G1043" i="6"/>
  <c r="N1043" i="6"/>
  <c r="F1043" i="6"/>
  <c r="K1043" i="6"/>
  <c r="B1043" i="8" s="1"/>
  <c r="C1043" i="6"/>
  <c r="M1043" i="6"/>
  <c r="I1044" i="6"/>
  <c r="D1046" i="6"/>
  <c r="F1050" i="6"/>
  <c r="E1055" i="6"/>
  <c r="G1059" i="6"/>
  <c r="J1063" i="6"/>
  <c r="B1063" i="8" s="1"/>
  <c r="J1067" i="6"/>
  <c r="P1070" i="6"/>
  <c r="H1070" i="6"/>
  <c r="Q1070" i="6"/>
  <c r="A1070" i="8" s="1"/>
  <c r="G1070" i="6"/>
  <c r="O1070" i="6"/>
  <c r="F1070" i="6"/>
  <c r="L1070" i="6"/>
  <c r="C1070" i="6"/>
  <c r="N1070" i="6"/>
  <c r="I1076" i="6"/>
  <c r="E1080" i="6"/>
  <c r="J1083" i="6"/>
  <c r="I1088" i="6"/>
  <c r="N1112" i="6"/>
  <c r="F1112" i="6"/>
  <c r="Q1112" i="6"/>
  <c r="A1112" i="8" s="1"/>
  <c r="H1112" i="6"/>
  <c r="J1112" i="6"/>
  <c r="B1112" i="8" s="1"/>
  <c r="I1112" i="6"/>
  <c r="G1112" i="6"/>
  <c r="P1112" i="6"/>
  <c r="E1112" i="6"/>
  <c r="O1112" i="6"/>
  <c r="D1112" i="6"/>
  <c r="L1112" i="6"/>
  <c r="B1112" i="6"/>
  <c r="I1123" i="6"/>
  <c r="L1158" i="6"/>
  <c r="K959" i="6"/>
  <c r="C959" i="6"/>
  <c r="J959" i="6"/>
  <c r="B959" i="6"/>
  <c r="M959" i="6"/>
  <c r="K967" i="6"/>
  <c r="C967" i="6"/>
  <c r="J967" i="6"/>
  <c r="B967" i="8" s="1"/>
  <c r="B967" i="6"/>
  <c r="M967" i="6"/>
  <c r="K975" i="6"/>
  <c r="C975" i="6"/>
  <c r="J975" i="6"/>
  <c r="B975" i="6"/>
  <c r="M975" i="6"/>
  <c r="K983" i="6"/>
  <c r="C983" i="6"/>
  <c r="J983" i="6"/>
  <c r="B983" i="8" s="1"/>
  <c r="B983" i="6"/>
  <c r="M983" i="6"/>
  <c r="K991" i="6"/>
  <c r="C991" i="6"/>
  <c r="J991" i="6"/>
  <c r="B991" i="8" s="1"/>
  <c r="B991" i="6"/>
  <c r="M991" i="6"/>
  <c r="K999" i="6"/>
  <c r="C999" i="6"/>
  <c r="J999" i="6"/>
  <c r="B999" i="6"/>
  <c r="M999" i="6"/>
  <c r="K1007" i="6"/>
  <c r="C1007" i="6"/>
  <c r="J1007" i="6"/>
  <c r="B1007" i="6"/>
  <c r="M1007" i="6"/>
  <c r="K1015" i="6"/>
  <c r="C1015" i="6"/>
  <c r="J1015" i="6"/>
  <c r="B1015" i="8" s="1"/>
  <c r="B1015" i="6"/>
  <c r="M1015" i="6"/>
  <c r="K1023" i="6"/>
  <c r="C1023" i="6"/>
  <c r="J1023" i="6"/>
  <c r="B1023" i="6"/>
  <c r="M1023" i="6"/>
  <c r="K1031" i="6"/>
  <c r="C1031" i="6"/>
  <c r="J1031" i="6"/>
  <c r="B1031" i="8" s="1"/>
  <c r="B1031" i="6"/>
  <c r="M1031" i="6"/>
  <c r="K1039" i="6"/>
  <c r="C1039" i="6"/>
  <c r="J1039" i="6"/>
  <c r="B1039" i="6"/>
  <c r="M1039" i="6"/>
  <c r="Q1041" i="6"/>
  <c r="A1041" i="8" s="1"/>
  <c r="I1048" i="6"/>
  <c r="Q1061" i="6"/>
  <c r="A1061" i="8" s="1"/>
  <c r="O1071" i="6"/>
  <c r="G1071" i="6"/>
  <c r="I1071" i="6"/>
  <c r="Q1071" i="6"/>
  <c r="A1071" i="8" s="1"/>
  <c r="H1071" i="6"/>
  <c r="M1071" i="6"/>
  <c r="D1071" i="6"/>
  <c r="N1071" i="6"/>
  <c r="J1120" i="6"/>
  <c r="K1140" i="6"/>
  <c r="O1143" i="6"/>
  <c r="G1143" i="6"/>
  <c r="P1143" i="6"/>
  <c r="F1143" i="6"/>
  <c r="L1143" i="6"/>
  <c r="C1143" i="6"/>
  <c r="I1143" i="6"/>
  <c r="H1143" i="6"/>
  <c r="E1143" i="6"/>
  <c r="Q1143" i="6"/>
  <c r="A1143" i="8" s="1"/>
  <c r="D1143" i="6"/>
  <c r="N1143" i="6"/>
  <c r="B1143" i="6"/>
  <c r="K1143" i="6"/>
  <c r="J1195" i="6"/>
  <c r="O1211" i="6"/>
  <c r="G1248" i="6"/>
  <c r="K1329" i="6"/>
  <c r="B1329" i="8" s="1"/>
  <c r="K1385" i="6"/>
  <c r="O1730" i="6"/>
  <c r="I832" i="6"/>
  <c r="Q832" i="6"/>
  <c r="A832" i="8" s="1"/>
  <c r="I840" i="6"/>
  <c r="Q840" i="6"/>
  <c r="A840" i="8" s="1"/>
  <c r="I848" i="6"/>
  <c r="I856" i="6"/>
  <c r="Q856" i="6"/>
  <c r="A856" i="8" s="1"/>
  <c r="N859" i="6"/>
  <c r="F859" i="6"/>
  <c r="J859" i="6"/>
  <c r="B859" i="8" s="1"/>
  <c r="N867" i="6"/>
  <c r="F867" i="6"/>
  <c r="J867" i="6"/>
  <c r="B867" i="8" s="1"/>
  <c r="N875" i="6"/>
  <c r="F875" i="6"/>
  <c r="J875" i="6"/>
  <c r="B875" i="8" s="1"/>
  <c r="N883" i="6"/>
  <c r="F883" i="6"/>
  <c r="J883" i="6"/>
  <c r="B883" i="8" s="1"/>
  <c r="N891" i="6"/>
  <c r="F891" i="6"/>
  <c r="J891" i="6"/>
  <c r="B891" i="8" s="1"/>
  <c r="C893" i="6"/>
  <c r="M893" i="6"/>
  <c r="N899" i="6"/>
  <c r="F899" i="6"/>
  <c r="J899" i="6"/>
  <c r="B899" i="8" s="1"/>
  <c r="C901" i="6"/>
  <c r="M901" i="6"/>
  <c r="N907" i="6"/>
  <c r="F907" i="6"/>
  <c r="J907" i="6"/>
  <c r="B907" i="8" s="1"/>
  <c r="C909" i="6"/>
  <c r="M909" i="6"/>
  <c r="C914" i="6"/>
  <c r="M914" i="6"/>
  <c r="H915" i="6"/>
  <c r="N916" i="6"/>
  <c r="F916" i="6"/>
  <c r="M916" i="6"/>
  <c r="E916" i="6"/>
  <c r="K916" i="6"/>
  <c r="C922" i="6"/>
  <c r="M922" i="6"/>
  <c r="H923" i="6"/>
  <c r="N924" i="6"/>
  <c r="F924" i="6"/>
  <c r="M924" i="6"/>
  <c r="E924" i="6"/>
  <c r="K924" i="6"/>
  <c r="B924" i="8" s="1"/>
  <c r="C930" i="6"/>
  <c r="M930" i="6"/>
  <c r="H931" i="6"/>
  <c r="N932" i="6"/>
  <c r="F932" i="6"/>
  <c r="M932" i="6"/>
  <c r="E932" i="6"/>
  <c r="K932" i="6"/>
  <c r="B932" i="8" s="1"/>
  <c r="C938" i="6"/>
  <c r="M938" i="6"/>
  <c r="H939" i="6"/>
  <c r="N940" i="6"/>
  <c r="F940" i="6"/>
  <c r="M940" i="6"/>
  <c r="E940" i="6"/>
  <c r="K940" i="6"/>
  <c r="B940" i="8" s="1"/>
  <c r="C946" i="6"/>
  <c r="M946" i="6"/>
  <c r="H947" i="6"/>
  <c r="N948" i="6"/>
  <c r="F948" i="6"/>
  <c r="M948" i="6"/>
  <c r="E948" i="6"/>
  <c r="K948" i="6"/>
  <c r="B948" i="8" s="1"/>
  <c r="C954" i="6"/>
  <c r="M954" i="6"/>
  <c r="H955" i="6"/>
  <c r="N956" i="6"/>
  <c r="F956" i="6"/>
  <c r="M956" i="6"/>
  <c r="E956" i="6"/>
  <c r="K956" i="6"/>
  <c r="B956" i="8" s="1"/>
  <c r="D959" i="6"/>
  <c r="N959" i="6"/>
  <c r="C962" i="6"/>
  <c r="M962" i="6"/>
  <c r="H963" i="6"/>
  <c r="N964" i="6"/>
  <c r="F964" i="6"/>
  <c r="M964" i="6"/>
  <c r="E964" i="6"/>
  <c r="K964" i="6"/>
  <c r="B964" i="8" s="1"/>
  <c r="D967" i="6"/>
  <c r="N967" i="6"/>
  <c r="C970" i="6"/>
  <c r="M970" i="6"/>
  <c r="H971" i="6"/>
  <c r="N972" i="6"/>
  <c r="F972" i="6"/>
  <c r="M972" i="6"/>
  <c r="E972" i="6"/>
  <c r="K972" i="6"/>
  <c r="B972" i="8" s="1"/>
  <c r="D975" i="6"/>
  <c r="N975" i="6"/>
  <c r="C978" i="6"/>
  <c r="M978" i="6"/>
  <c r="H979" i="6"/>
  <c r="N980" i="6"/>
  <c r="F980" i="6"/>
  <c r="M980" i="6"/>
  <c r="E980" i="6"/>
  <c r="K980" i="6"/>
  <c r="D983" i="6"/>
  <c r="N983" i="6"/>
  <c r="C986" i="6"/>
  <c r="M986" i="6"/>
  <c r="H987" i="6"/>
  <c r="N988" i="6"/>
  <c r="F988" i="6"/>
  <c r="M988" i="6"/>
  <c r="E988" i="6"/>
  <c r="K988" i="6"/>
  <c r="B988" i="8" s="1"/>
  <c r="D991" i="6"/>
  <c r="N991" i="6"/>
  <c r="C994" i="6"/>
  <c r="M994" i="6"/>
  <c r="H995" i="6"/>
  <c r="N996" i="6"/>
  <c r="F996" i="6"/>
  <c r="M996" i="6"/>
  <c r="E996" i="6"/>
  <c r="K996" i="6"/>
  <c r="B996" i="8" s="1"/>
  <c r="D999" i="6"/>
  <c r="N999" i="6"/>
  <c r="C1002" i="6"/>
  <c r="M1002" i="6"/>
  <c r="H1003" i="6"/>
  <c r="N1004" i="6"/>
  <c r="F1004" i="6"/>
  <c r="M1004" i="6"/>
  <c r="E1004" i="6"/>
  <c r="K1004" i="6"/>
  <c r="B1004" i="8" s="1"/>
  <c r="D1007" i="6"/>
  <c r="N1007" i="6"/>
  <c r="C1010" i="6"/>
  <c r="M1010" i="6"/>
  <c r="H1011" i="6"/>
  <c r="N1012" i="6"/>
  <c r="F1012" i="6"/>
  <c r="M1012" i="6"/>
  <c r="E1012" i="6"/>
  <c r="K1012" i="6"/>
  <c r="B1012" i="8" s="1"/>
  <c r="D1015" i="6"/>
  <c r="N1015" i="6"/>
  <c r="C1018" i="6"/>
  <c r="M1018" i="6"/>
  <c r="H1019" i="6"/>
  <c r="N1020" i="6"/>
  <c r="F1020" i="6"/>
  <c r="M1020" i="6"/>
  <c r="E1020" i="6"/>
  <c r="K1020" i="6"/>
  <c r="B1020" i="8" s="1"/>
  <c r="D1023" i="6"/>
  <c r="N1023" i="6"/>
  <c r="C1026" i="6"/>
  <c r="M1026" i="6"/>
  <c r="H1027" i="6"/>
  <c r="N1028" i="6"/>
  <c r="F1028" i="6"/>
  <c r="M1028" i="6"/>
  <c r="E1028" i="6"/>
  <c r="K1028" i="6"/>
  <c r="B1028" i="8" s="1"/>
  <c r="D1031" i="6"/>
  <c r="N1031" i="6"/>
  <c r="M1034" i="6"/>
  <c r="H1035" i="6"/>
  <c r="N1036" i="6"/>
  <c r="F1036" i="6"/>
  <c r="M1036" i="6"/>
  <c r="E1036" i="6"/>
  <c r="K1036" i="6"/>
  <c r="B1036" i="8" s="1"/>
  <c r="D1039" i="6"/>
  <c r="N1039" i="6"/>
  <c r="I1042" i="6"/>
  <c r="I1046" i="6"/>
  <c r="I1050" i="6"/>
  <c r="J1055" i="6"/>
  <c r="B1055" i="8" s="1"/>
  <c r="J1059" i="6"/>
  <c r="P1062" i="6"/>
  <c r="H1062" i="6"/>
  <c r="Q1062" i="6"/>
  <c r="A1062" i="8" s="1"/>
  <c r="G1062" i="6"/>
  <c r="O1062" i="6"/>
  <c r="F1062" i="6"/>
  <c r="L1062" i="6"/>
  <c r="C1062" i="6"/>
  <c r="N1062" i="6"/>
  <c r="L1066" i="6"/>
  <c r="D1066" i="6"/>
  <c r="M1066" i="6"/>
  <c r="C1066" i="6"/>
  <c r="K1066" i="6"/>
  <c r="B1066" i="8" s="1"/>
  <c r="B1066" i="6"/>
  <c r="Q1066" i="6"/>
  <c r="A1066" i="8" s="1"/>
  <c r="H1066" i="6"/>
  <c r="P1066" i="6"/>
  <c r="B1071" i="6"/>
  <c r="P1071" i="6"/>
  <c r="L1080" i="6"/>
  <c r="J1092" i="6"/>
  <c r="B1092" i="8" s="1"/>
  <c r="B1092" i="6"/>
  <c r="M1092" i="6"/>
  <c r="D1092" i="6"/>
  <c r="H1092" i="6"/>
  <c r="Q1092" i="6"/>
  <c r="A1092" i="8" s="1"/>
  <c r="G1092" i="6"/>
  <c r="P1092" i="6"/>
  <c r="F1092" i="6"/>
  <c r="N1092" i="6"/>
  <c r="C1092" i="6"/>
  <c r="J1143" i="6"/>
  <c r="J1191" i="6"/>
  <c r="B1191" i="8" s="1"/>
  <c r="N1227" i="6"/>
  <c r="Q1301" i="6"/>
  <c r="A1301" i="8" s="1"/>
  <c r="L1425" i="6"/>
  <c r="Q945" i="6"/>
  <c r="A945" i="8" s="1"/>
  <c r="E959" i="6"/>
  <c r="O959" i="6"/>
  <c r="Q961" i="6"/>
  <c r="A961" i="8" s="1"/>
  <c r="D962" i="6"/>
  <c r="N962" i="6"/>
  <c r="I963" i="6"/>
  <c r="E967" i="6"/>
  <c r="O967" i="6"/>
  <c r="Q969" i="6"/>
  <c r="A969" i="8" s="1"/>
  <c r="D970" i="6"/>
  <c r="N970" i="6"/>
  <c r="I971" i="6"/>
  <c r="E975" i="6"/>
  <c r="O975" i="6"/>
  <c r="D978" i="6"/>
  <c r="N978" i="6"/>
  <c r="I979" i="6"/>
  <c r="E983" i="6"/>
  <c r="O983" i="6"/>
  <c r="Q985" i="6"/>
  <c r="A985" i="8" s="1"/>
  <c r="I987" i="6"/>
  <c r="E991" i="6"/>
  <c r="O991" i="6"/>
  <c r="Q993" i="6"/>
  <c r="A993" i="8" s="1"/>
  <c r="I995" i="6"/>
  <c r="E999" i="6"/>
  <c r="O999" i="6"/>
  <c r="Q1001" i="6"/>
  <c r="A1001" i="8" s="1"/>
  <c r="I1003" i="6"/>
  <c r="E1007" i="6"/>
  <c r="O1007" i="6"/>
  <c r="Q1009" i="6"/>
  <c r="A1009" i="8" s="1"/>
  <c r="I1011" i="6"/>
  <c r="E1015" i="6"/>
  <c r="O1015" i="6"/>
  <c r="Q1017" i="6"/>
  <c r="A1017" i="8" s="1"/>
  <c r="I1019" i="6"/>
  <c r="E1023" i="6"/>
  <c r="O1023" i="6"/>
  <c r="Q1025" i="6"/>
  <c r="A1025" i="8" s="1"/>
  <c r="I1027" i="6"/>
  <c r="E1031" i="6"/>
  <c r="O1031" i="6"/>
  <c r="Q1033" i="6"/>
  <c r="A1033" i="8" s="1"/>
  <c r="I1035" i="6"/>
  <c r="E1039" i="6"/>
  <c r="O1039" i="6"/>
  <c r="J1044" i="6"/>
  <c r="O1044" i="6"/>
  <c r="F1044" i="6"/>
  <c r="N1044" i="6"/>
  <c r="E1044" i="6"/>
  <c r="K1044" i="6"/>
  <c r="B1044" i="6"/>
  <c r="P1044" i="6"/>
  <c r="Q1053" i="6"/>
  <c r="A1053" i="8" s="1"/>
  <c r="O1063" i="6"/>
  <c r="G1063" i="6"/>
  <c r="I1063" i="6"/>
  <c r="Q1063" i="6"/>
  <c r="A1063" i="8" s="1"/>
  <c r="H1063" i="6"/>
  <c r="M1063" i="6"/>
  <c r="D1063" i="6"/>
  <c r="N1063" i="6"/>
  <c r="K1067" i="6"/>
  <c r="C1067" i="6"/>
  <c r="N1067" i="6"/>
  <c r="E1067" i="6"/>
  <c r="M1067" i="6"/>
  <c r="D1067" i="6"/>
  <c r="I1067" i="6"/>
  <c r="P1067" i="6"/>
  <c r="C1071" i="6"/>
  <c r="I1072" i="6"/>
  <c r="M1089" i="6"/>
  <c r="E1089" i="6"/>
  <c r="I1089" i="6"/>
  <c r="H1089" i="6"/>
  <c r="Q1089" i="6"/>
  <c r="A1089" i="8" s="1"/>
  <c r="G1089" i="6"/>
  <c r="P1089" i="6"/>
  <c r="F1089" i="6"/>
  <c r="N1089" i="6"/>
  <c r="C1089" i="6"/>
  <c r="I1091" i="6"/>
  <c r="M1143" i="6"/>
  <c r="L1182" i="6"/>
  <c r="L1198" i="6"/>
  <c r="K1267" i="6"/>
  <c r="C1267" i="6"/>
  <c r="M1267" i="6"/>
  <c r="D1267" i="6"/>
  <c r="L1267" i="6"/>
  <c r="B1267" i="6"/>
  <c r="I1267" i="6"/>
  <c r="Q1267" i="6"/>
  <c r="A1267" i="8" s="1"/>
  <c r="H1267" i="6"/>
  <c r="P1267" i="6"/>
  <c r="G1267" i="6"/>
  <c r="O1267" i="6"/>
  <c r="F1267" i="6"/>
  <c r="N1267" i="6"/>
  <c r="J1267" i="6"/>
  <c r="B1267" i="8" s="1"/>
  <c r="E1267" i="6"/>
  <c r="K1383" i="6"/>
  <c r="I714" i="6"/>
  <c r="I722" i="6"/>
  <c r="I730" i="6"/>
  <c r="I738" i="6"/>
  <c r="I746" i="6"/>
  <c r="I754" i="6"/>
  <c r="I762" i="6"/>
  <c r="I770" i="6"/>
  <c r="I778" i="6"/>
  <c r="I786" i="6"/>
  <c r="I794" i="6"/>
  <c r="I802" i="6"/>
  <c r="I810" i="6"/>
  <c r="I818" i="6"/>
  <c r="I826" i="6"/>
  <c r="C832" i="6"/>
  <c r="I834" i="6"/>
  <c r="C840" i="6"/>
  <c r="I842" i="6"/>
  <c r="C848" i="6"/>
  <c r="I850" i="6"/>
  <c r="C856" i="6"/>
  <c r="C859" i="6"/>
  <c r="L859" i="6"/>
  <c r="P865" i="6"/>
  <c r="H865" i="6"/>
  <c r="J865" i="6"/>
  <c r="B865" i="8" s="1"/>
  <c r="C867" i="6"/>
  <c r="L867" i="6"/>
  <c r="P873" i="6"/>
  <c r="H873" i="6"/>
  <c r="J873" i="6"/>
  <c r="B873" i="8" s="1"/>
  <c r="C875" i="6"/>
  <c r="L875" i="6"/>
  <c r="P881" i="6"/>
  <c r="H881" i="6"/>
  <c r="J881" i="6"/>
  <c r="B881" i="8" s="1"/>
  <c r="C883" i="6"/>
  <c r="L883" i="6"/>
  <c r="P889" i="6"/>
  <c r="H889" i="6"/>
  <c r="J889" i="6"/>
  <c r="B889" i="8" s="1"/>
  <c r="C891" i="6"/>
  <c r="L891" i="6"/>
  <c r="F893" i="6"/>
  <c r="O893" i="6"/>
  <c r="P897" i="6"/>
  <c r="H897" i="6"/>
  <c r="J897" i="6"/>
  <c r="B897" i="8" s="1"/>
  <c r="C899" i="6"/>
  <c r="L899" i="6"/>
  <c r="F901" i="6"/>
  <c r="O901" i="6"/>
  <c r="P905" i="6"/>
  <c r="H905" i="6"/>
  <c r="J905" i="6"/>
  <c r="B905" i="8" s="1"/>
  <c r="C907" i="6"/>
  <c r="L907" i="6"/>
  <c r="F909" i="6"/>
  <c r="O909" i="6"/>
  <c r="E914" i="6"/>
  <c r="Q914" i="6"/>
  <c r="A914" i="8" s="1"/>
  <c r="C916" i="6"/>
  <c r="O916" i="6"/>
  <c r="L918" i="6"/>
  <c r="D918" i="6"/>
  <c r="K918" i="6"/>
  <c r="B918" i="8" s="1"/>
  <c r="C918" i="6"/>
  <c r="M918" i="6"/>
  <c r="E922" i="6"/>
  <c r="C924" i="6"/>
  <c r="O924" i="6"/>
  <c r="L926" i="6"/>
  <c r="D926" i="6"/>
  <c r="K926" i="6"/>
  <c r="B926" i="8" s="1"/>
  <c r="C926" i="6"/>
  <c r="M926" i="6"/>
  <c r="E930" i="6"/>
  <c r="Q930" i="6"/>
  <c r="A930" i="8" s="1"/>
  <c r="C932" i="6"/>
  <c r="O932" i="6"/>
  <c r="L934" i="6"/>
  <c r="D934" i="6"/>
  <c r="K934" i="6"/>
  <c r="B934" i="8" s="1"/>
  <c r="C934" i="6"/>
  <c r="M934" i="6"/>
  <c r="E938" i="6"/>
  <c r="Q938" i="6"/>
  <c r="A938" i="8" s="1"/>
  <c r="C940" i="6"/>
  <c r="O940" i="6"/>
  <c r="L942" i="6"/>
  <c r="D942" i="6"/>
  <c r="K942" i="6"/>
  <c r="B942" i="8" s="1"/>
  <c r="C942" i="6"/>
  <c r="M942" i="6"/>
  <c r="E946" i="6"/>
  <c r="Q946" i="6"/>
  <c r="A946" i="8" s="1"/>
  <c r="L950" i="6"/>
  <c r="D950" i="6"/>
  <c r="K950" i="6"/>
  <c r="C950" i="6"/>
  <c r="M950" i="6"/>
  <c r="E954" i="6"/>
  <c r="Q954" i="6"/>
  <c r="A954" i="8" s="1"/>
  <c r="C956" i="6"/>
  <c r="O956" i="6"/>
  <c r="L958" i="6"/>
  <c r="D958" i="6"/>
  <c r="K958" i="6"/>
  <c r="B958" i="8" s="1"/>
  <c r="C958" i="6"/>
  <c r="M958" i="6"/>
  <c r="F959" i="6"/>
  <c r="P959" i="6"/>
  <c r="E962" i="6"/>
  <c r="Q962" i="6"/>
  <c r="A962" i="8" s="1"/>
  <c r="C964" i="6"/>
  <c r="O964" i="6"/>
  <c r="L966" i="6"/>
  <c r="D966" i="6"/>
  <c r="K966" i="6"/>
  <c r="B966" i="8" s="1"/>
  <c r="C966" i="6"/>
  <c r="M966" i="6"/>
  <c r="F967" i="6"/>
  <c r="P967" i="6"/>
  <c r="E970" i="6"/>
  <c r="Q970" i="6"/>
  <c r="A970" i="8" s="1"/>
  <c r="C972" i="6"/>
  <c r="O972" i="6"/>
  <c r="L974" i="6"/>
  <c r="D974" i="6"/>
  <c r="K974" i="6"/>
  <c r="B974" i="8" s="1"/>
  <c r="C974" i="6"/>
  <c r="M974" i="6"/>
  <c r="F975" i="6"/>
  <c r="P975" i="6"/>
  <c r="E978" i="6"/>
  <c r="Q978" i="6"/>
  <c r="A978" i="8" s="1"/>
  <c r="C980" i="6"/>
  <c r="O980" i="6"/>
  <c r="L982" i="6"/>
  <c r="D982" i="6"/>
  <c r="K982" i="6"/>
  <c r="B982" i="8" s="1"/>
  <c r="C982" i="6"/>
  <c r="M982" i="6"/>
  <c r="F983" i="6"/>
  <c r="P983" i="6"/>
  <c r="E986" i="6"/>
  <c r="Q986" i="6"/>
  <c r="A986" i="8" s="1"/>
  <c r="C988" i="6"/>
  <c r="O988" i="6"/>
  <c r="L990" i="6"/>
  <c r="D990" i="6"/>
  <c r="K990" i="6"/>
  <c r="B990" i="8" s="1"/>
  <c r="C990" i="6"/>
  <c r="M990" i="6"/>
  <c r="F991" i="6"/>
  <c r="P991" i="6"/>
  <c r="E994" i="6"/>
  <c r="Q994" i="6"/>
  <c r="A994" i="8" s="1"/>
  <c r="C996" i="6"/>
  <c r="O996" i="6"/>
  <c r="L998" i="6"/>
  <c r="D998" i="6"/>
  <c r="K998" i="6"/>
  <c r="B998" i="8" s="1"/>
  <c r="C998" i="6"/>
  <c r="M998" i="6"/>
  <c r="F999" i="6"/>
  <c r="P999" i="6"/>
  <c r="E1002" i="6"/>
  <c r="Q1002" i="6"/>
  <c r="A1002" i="8" s="1"/>
  <c r="C1004" i="6"/>
  <c r="O1004" i="6"/>
  <c r="L1006" i="6"/>
  <c r="D1006" i="6"/>
  <c r="K1006" i="6"/>
  <c r="B1006" i="8" s="1"/>
  <c r="C1006" i="6"/>
  <c r="M1006" i="6"/>
  <c r="F1007" i="6"/>
  <c r="P1007" i="6"/>
  <c r="E1010" i="6"/>
  <c r="Q1010" i="6"/>
  <c r="A1010" i="8" s="1"/>
  <c r="C1012" i="6"/>
  <c r="O1012" i="6"/>
  <c r="L1014" i="6"/>
  <c r="D1014" i="6"/>
  <c r="K1014" i="6"/>
  <c r="C1014" i="6"/>
  <c r="M1014" i="6"/>
  <c r="F1015" i="6"/>
  <c r="P1015" i="6"/>
  <c r="E1018" i="6"/>
  <c r="Q1018" i="6"/>
  <c r="A1018" i="8" s="1"/>
  <c r="C1020" i="6"/>
  <c r="O1020" i="6"/>
  <c r="L1022" i="6"/>
  <c r="D1022" i="6"/>
  <c r="K1022" i="6"/>
  <c r="B1022" i="8" s="1"/>
  <c r="C1022" i="6"/>
  <c r="M1022" i="6"/>
  <c r="F1023" i="6"/>
  <c r="P1023" i="6"/>
  <c r="E1026" i="6"/>
  <c r="Q1026" i="6"/>
  <c r="A1026" i="8" s="1"/>
  <c r="C1028" i="6"/>
  <c r="O1028" i="6"/>
  <c r="L1030" i="6"/>
  <c r="D1030" i="6"/>
  <c r="K1030" i="6"/>
  <c r="B1030" i="8" s="1"/>
  <c r="C1030" i="6"/>
  <c r="M1030" i="6"/>
  <c r="F1031" i="6"/>
  <c r="P1031" i="6"/>
  <c r="E1034" i="6"/>
  <c r="Q1034" i="6"/>
  <c r="A1034" i="8" s="1"/>
  <c r="C1036" i="6"/>
  <c r="O1036" i="6"/>
  <c r="L1038" i="6"/>
  <c r="D1038" i="6"/>
  <c r="K1038" i="6"/>
  <c r="B1038" i="8" s="1"/>
  <c r="C1038" i="6"/>
  <c r="M1038" i="6"/>
  <c r="F1039" i="6"/>
  <c r="P1039" i="6"/>
  <c r="H1043" i="6"/>
  <c r="C1044" i="6"/>
  <c r="P1054" i="6"/>
  <c r="H1054" i="6"/>
  <c r="Q1054" i="6"/>
  <c r="A1054" i="8" s="1"/>
  <c r="G1054" i="6"/>
  <c r="O1054" i="6"/>
  <c r="F1054" i="6"/>
  <c r="L1054" i="6"/>
  <c r="C1054" i="6"/>
  <c r="N1054" i="6"/>
  <c r="L1058" i="6"/>
  <c r="D1058" i="6"/>
  <c r="M1058" i="6"/>
  <c r="C1058" i="6"/>
  <c r="K1058" i="6"/>
  <c r="B1058" i="8" s="1"/>
  <c r="B1058" i="6"/>
  <c r="Q1058" i="6"/>
  <c r="A1058" i="8" s="1"/>
  <c r="H1058" i="6"/>
  <c r="P1058" i="6"/>
  <c r="D1062" i="6"/>
  <c r="B1063" i="6"/>
  <c r="P1063" i="6"/>
  <c r="F1066" i="6"/>
  <c r="B1067" i="6"/>
  <c r="Q1067" i="6"/>
  <c r="A1067" i="8" s="1"/>
  <c r="I1070" i="6"/>
  <c r="E1071" i="6"/>
  <c r="B1089" i="6"/>
  <c r="I1092" i="6"/>
  <c r="N1104" i="6"/>
  <c r="F1104" i="6"/>
  <c r="Q1104" i="6"/>
  <c r="A1104" i="8" s="1"/>
  <c r="H1104" i="6"/>
  <c r="O1104" i="6"/>
  <c r="D1104" i="6"/>
  <c r="M1104" i="6"/>
  <c r="C1104" i="6"/>
  <c r="L1104" i="6"/>
  <c r="B1104" i="6"/>
  <c r="J1104" i="6"/>
  <c r="B1104" i="8" s="1"/>
  <c r="G1104" i="6"/>
  <c r="J1108" i="6"/>
  <c r="B1108" i="8" s="1"/>
  <c r="B1108" i="6"/>
  <c r="M1108" i="6"/>
  <c r="D1108" i="6"/>
  <c r="H1108" i="6"/>
  <c r="Q1108" i="6"/>
  <c r="A1108" i="8" s="1"/>
  <c r="G1108" i="6"/>
  <c r="P1108" i="6"/>
  <c r="F1108" i="6"/>
  <c r="O1108" i="6"/>
  <c r="E1108" i="6"/>
  <c r="N1108" i="6"/>
  <c r="C1108" i="6"/>
  <c r="K1108" i="6"/>
  <c r="H1113" i="6"/>
  <c r="K1129" i="6"/>
  <c r="B1129" i="8" s="1"/>
  <c r="J1144" i="6"/>
  <c r="B1144" i="8" s="1"/>
  <c r="L1150" i="6"/>
  <c r="L1166" i="6"/>
  <c r="P1243" i="6"/>
  <c r="O915" i="6"/>
  <c r="G915" i="6"/>
  <c r="N915" i="6"/>
  <c r="F915" i="6"/>
  <c r="K915" i="6"/>
  <c r="O923" i="6"/>
  <c r="G923" i="6"/>
  <c r="N923" i="6"/>
  <c r="F923" i="6"/>
  <c r="K923" i="6"/>
  <c r="O931" i="6"/>
  <c r="G931" i="6"/>
  <c r="N931" i="6"/>
  <c r="F931" i="6"/>
  <c r="K931" i="6"/>
  <c r="O939" i="6"/>
  <c r="G939" i="6"/>
  <c r="N939" i="6"/>
  <c r="F939" i="6"/>
  <c r="K939" i="6"/>
  <c r="O947" i="6"/>
  <c r="G947" i="6"/>
  <c r="N947" i="6"/>
  <c r="F947" i="6"/>
  <c r="K947" i="6"/>
  <c r="F954" i="6"/>
  <c r="O955" i="6"/>
  <c r="G955" i="6"/>
  <c r="N955" i="6"/>
  <c r="F955" i="6"/>
  <c r="K955" i="6"/>
  <c r="G959" i="6"/>
  <c r="Q959" i="6"/>
  <c r="A959" i="8" s="1"/>
  <c r="F962" i="6"/>
  <c r="O963" i="6"/>
  <c r="G963" i="6"/>
  <c r="N963" i="6"/>
  <c r="F963" i="6"/>
  <c r="K963" i="6"/>
  <c r="G967" i="6"/>
  <c r="Q967" i="6"/>
  <c r="A967" i="8" s="1"/>
  <c r="F970" i="6"/>
  <c r="O971" i="6"/>
  <c r="G971" i="6"/>
  <c r="N971" i="6"/>
  <c r="F971" i="6"/>
  <c r="K971" i="6"/>
  <c r="G975" i="6"/>
  <c r="Q975" i="6"/>
  <c r="A975" i="8" s="1"/>
  <c r="F978" i="6"/>
  <c r="O979" i="6"/>
  <c r="G979" i="6"/>
  <c r="N979" i="6"/>
  <c r="F979" i="6"/>
  <c r="K979" i="6"/>
  <c r="G983" i="6"/>
  <c r="Q983" i="6"/>
  <c r="A983" i="8" s="1"/>
  <c r="O987" i="6"/>
  <c r="G987" i="6"/>
  <c r="N987" i="6"/>
  <c r="F987" i="6"/>
  <c r="K987" i="6"/>
  <c r="G991" i="6"/>
  <c r="Q991" i="6"/>
  <c r="A991" i="8" s="1"/>
  <c r="O995" i="6"/>
  <c r="G995" i="6"/>
  <c r="N995" i="6"/>
  <c r="F995" i="6"/>
  <c r="K995" i="6"/>
  <c r="G999" i="6"/>
  <c r="Q999" i="6"/>
  <c r="A999" i="8" s="1"/>
  <c r="O1003" i="6"/>
  <c r="G1003" i="6"/>
  <c r="N1003" i="6"/>
  <c r="F1003" i="6"/>
  <c r="K1003" i="6"/>
  <c r="G1007" i="6"/>
  <c r="Q1007" i="6"/>
  <c r="A1007" i="8" s="1"/>
  <c r="O1011" i="6"/>
  <c r="G1011" i="6"/>
  <c r="N1011" i="6"/>
  <c r="F1011" i="6"/>
  <c r="K1011" i="6"/>
  <c r="G1015" i="6"/>
  <c r="Q1015" i="6"/>
  <c r="A1015" i="8" s="1"/>
  <c r="O1019" i="6"/>
  <c r="G1019" i="6"/>
  <c r="N1019" i="6"/>
  <c r="F1019" i="6"/>
  <c r="K1019" i="6"/>
  <c r="G1023" i="6"/>
  <c r="Q1023" i="6"/>
  <c r="A1023" i="8" s="1"/>
  <c r="O1027" i="6"/>
  <c r="G1027" i="6"/>
  <c r="N1027" i="6"/>
  <c r="F1027" i="6"/>
  <c r="K1027" i="6"/>
  <c r="G1031" i="6"/>
  <c r="Q1031" i="6"/>
  <c r="A1031" i="8" s="1"/>
  <c r="O1035" i="6"/>
  <c r="G1035" i="6"/>
  <c r="N1035" i="6"/>
  <c r="F1035" i="6"/>
  <c r="K1035" i="6"/>
  <c r="G1039" i="6"/>
  <c r="Q1039" i="6"/>
  <c r="A1039" i="8" s="1"/>
  <c r="P1042" i="6"/>
  <c r="H1042" i="6"/>
  <c r="O1042" i="6"/>
  <c r="G1042" i="6"/>
  <c r="L1042" i="6"/>
  <c r="D1042" i="6"/>
  <c r="M1042" i="6"/>
  <c r="D1044" i="6"/>
  <c r="Q1045" i="6"/>
  <c r="A1045" i="8" s="1"/>
  <c r="O1055" i="6"/>
  <c r="G1055" i="6"/>
  <c r="I1055" i="6"/>
  <c r="Q1055" i="6"/>
  <c r="A1055" i="8" s="1"/>
  <c r="H1055" i="6"/>
  <c r="M1055" i="6"/>
  <c r="D1055" i="6"/>
  <c r="N1055" i="6"/>
  <c r="K1059" i="6"/>
  <c r="C1059" i="6"/>
  <c r="N1059" i="6"/>
  <c r="E1059" i="6"/>
  <c r="M1059" i="6"/>
  <c r="D1059" i="6"/>
  <c r="I1059" i="6"/>
  <c r="P1059" i="6"/>
  <c r="C1063" i="6"/>
  <c r="I1064" i="6"/>
  <c r="F1067" i="6"/>
  <c r="F1071" i="6"/>
  <c r="N1080" i="6"/>
  <c r="F1080" i="6"/>
  <c r="Q1080" i="6"/>
  <c r="A1080" i="8" s="1"/>
  <c r="H1080" i="6"/>
  <c r="J1080" i="6"/>
  <c r="B1080" i="8" s="1"/>
  <c r="I1080" i="6"/>
  <c r="G1080" i="6"/>
  <c r="O1080" i="6"/>
  <c r="D1080" i="6"/>
  <c r="H1081" i="6"/>
  <c r="K1083" i="6"/>
  <c r="C1083" i="6"/>
  <c r="L1083" i="6"/>
  <c r="B1083" i="6"/>
  <c r="I1083" i="6"/>
  <c r="H1083" i="6"/>
  <c r="Q1083" i="6"/>
  <c r="A1083" i="8" s="1"/>
  <c r="G1083" i="6"/>
  <c r="O1083" i="6"/>
  <c r="E1083" i="6"/>
  <c r="N1088" i="6"/>
  <c r="F1088" i="6"/>
  <c r="Q1088" i="6"/>
  <c r="A1088" i="8" s="1"/>
  <c r="H1088" i="6"/>
  <c r="O1088" i="6"/>
  <c r="D1088" i="6"/>
  <c r="M1088" i="6"/>
  <c r="C1088" i="6"/>
  <c r="L1088" i="6"/>
  <c r="B1088" i="6"/>
  <c r="J1088" i="6"/>
  <c r="B1088" i="8" s="1"/>
  <c r="H1097" i="6"/>
  <c r="J1203" i="6"/>
  <c r="O1219" i="6"/>
  <c r="I1244" i="6"/>
  <c r="O1412" i="6"/>
  <c r="O1440" i="6"/>
  <c r="M1489" i="6"/>
  <c r="E1489" i="6"/>
  <c r="I1489" i="6"/>
  <c r="Q1489" i="6"/>
  <c r="A1489" i="8" s="1"/>
  <c r="H1489" i="6"/>
  <c r="O1489" i="6"/>
  <c r="F1489" i="6"/>
  <c r="N1489" i="6"/>
  <c r="D1489" i="6"/>
  <c r="L1489" i="6"/>
  <c r="C1489" i="6"/>
  <c r="P1489" i="6"/>
  <c r="K1489" i="6"/>
  <c r="J1489" i="6"/>
  <c r="G1489" i="6"/>
  <c r="B1489" i="6"/>
  <c r="M1680" i="6"/>
  <c r="E1680" i="6"/>
  <c r="L1680" i="6"/>
  <c r="D1680" i="6"/>
  <c r="I1680" i="6"/>
  <c r="H1680" i="6"/>
  <c r="O1680" i="6"/>
  <c r="C1680" i="6"/>
  <c r="P1680" i="6"/>
  <c r="N1680" i="6"/>
  <c r="K1680" i="6"/>
  <c r="J1680" i="6"/>
  <c r="B1680" i="8" s="1"/>
  <c r="G1680" i="6"/>
  <c r="F1680" i="6"/>
  <c r="B1680" i="6"/>
  <c r="Q1680" i="6"/>
  <c r="A1680" i="8" s="1"/>
  <c r="Q952" i="6"/>
  <c r="A952" i="8" s="1"/>
  <c r="H959" i="6"/>
  <c r="Q960" i="6"/>
  <c r="A960" i="8" s="1"/>
  <c r="I962" i="6"/>
  <c r="B963" i="6"/>
  <c r="L963" i="6"/>
  <c r="H967" i="6"/>
  <c r="Q968" i="6"/>
  <c r="A968" i="8" s="1"/>
  <c r="I970" i="6"/>
  <c r="B971" i="6"/>
  <c r="L971" i="6"/>
  <c r="H975" i="6"/>
  <c r="Q976" i="6"/>
  <c r="A976" i="8" s="1"/>
  <c r="I978" i="6"/>
  <c r="B979" i="6"/>
  <c r="L979" i="6"/>
  <c r="H983" i="6"/>
  <c r="Q984" i="6"/>
  <c r="A984" i="8" s="1"/>
  <c r="B987" i="6"/>
  <c r="L987" i="6"/>
  <c r="H991" i="6"/>
  <c r="Q992" i="6"/>
  <c r="A992" i="8" s="1"/>
  <c r="B995" i="6"/>
  <c r="L995" i="6"/>
  <c r="H999" i="6"/>
  <c r="Q1000" i="6"/>
  <c r="A1000" i="8" s="1"/>
  <c r="B1003" i="6"/>
  <c r="L1003" i="6"/>
  <c r="H1007" i="6"/>
  <c r="Q1008" i="6"/>
  <c r="A1008" i="8" s="1"/>
  <c r="B1011" i="6"/>
  <c r="L1011" i="6"/>
  <c r="H1015" i="6"/>
  <c r="Q1016" i="6"/>
  <c r="A1016" i="8" s="1"/>
  <c r="B1019" i="6"/>
  <c r="L1019" i="6"/>
  <c r="H1023" i="6"/>
  <c r="B1027" i="6"/>
  <c r="L1027" i="6"/>
  <c r="H1031" i="6"/>
  <c r="Q1032" i="6"/>
  <c r="A1032" i="8" s="1"/>
  <c r="B1035" i="6"/>
  <c r="L1035" i="6"/>
  <c r="H1039" i="6"/>
  <c r="Q1040" i="6"/>
  <c r="A1040" i="8" s="1"/>
  <c r="B1042" i="6"/>
  <c r="N1042" i="6"/>
  <c r="G1044" i="6"/>
  <c r="P1046" i="6"/>
  <c r="H1046" i="6"/>
  <c r="Q1046" i="6"/>
  <c r="A1046" i="8" s="1"/>
  <c r="G1046" i="6"/>
  <c r="O1046" i="6"/>
  <c r="F1046" i="6"/>
  <c r="L1046" i="6"/>
  <c r="C1046" i="6"/>
  <c r="N1046" i="6"/>
  <c r="L1050" i="6"/>
  <c r="D1050" i="6"/>
  <c r="M1050" i="6"/>
  <c r="C1050" i="6"/>
  <c r="K1050" i="6"/>
  <c r="B1050" i="8" s="1"/>
  <c r="B1050" i="6"/>
  <c r="Q1050" i="6"/>
  <c r="A1050" i="8" s="1"/>
  <c r="H1050" i="6"/>
  <c r="P1050" i="6"/>
  <c r="B1055" i="6"/>
  <c r="P1055" i="6"/>
  <c r="B1059" i="6"/>
  <c r="E1063" i="6"/>
  <c r="G1067" i="6"/>
  <c r="J1071" i="6"/>
  <c r="B1071" i="8" s="1"/>
  <c r="J1076" i="6"/>
  <c r="B1076" i="8" s="1"/>
  <c r="B1076" i="6"/>
  <c r="M1076" i="6"/>
  <c r="D1076" i="6"/>
  <c r="H1076" i="6"/>
  <c r="Q1076" i="6"/>
  <c r="A1076" i="8" s="1"/>
  <c r="G1076" i="6"/>
  <c r="P1076" i="6"/>
  <c r="F1076" i="6"/>
  <c r="N1076" i="6"/>
  <c r="C1076" i="6"/>
  <c r="B1080" i="6"/>
  <c r="D1083" i="6"/>
  <c r="E1088" i="6"/>
  <c r="J1089" i="6"/>
  <c r="B1089" i="8" s="1"/>
  <c r="K1135" i="6"/>
  <c r="B1135" i="8" s="1"/>
  <c r="M1137" i="6"/>
  <c r="E1137" i="6"/>
  <c r="I1137" i="6"/>
  <c r="O1137" i="6"/>
  <c r="F1137" i="6"/>
  <c r="H1137" i="6"/>
  <c r="G1137" i="6"/>
  <c r="Q1137" i="6"/>
  <c r="A1137" i="8" s="1"/>
  <c r="D1137" i="6"/>
  <c r="P1137" i="6"/>
  <c r="C1137" i="6"/>
  <c r="N1137" i="6"/>
  <c r="B1137" i="6"/>
  <c r="K1137" i="6"/>
  <c r="B1137" i="8" s="1"/>
  <c r="K1139" i="6"/>
  <c r="B1139" i="8" s="1"/>
  <c r="C1139" i="6"/>
  <c r="L1139" i="6"/>
  <c r="B1139" i="6"/>
  <c r="Q1139" i="6"/>
  <c r="A1139" i="8" s="1"/>
  <c r="H1139" i="6"/>
  <c r="I1139" i="6"/>
  <c r="G1139" i="6"/>
  <c r="F1139" i="6"/>
  <c r="P1139" i="6"/>
  <c r="E1139" i="6"/>
  <c r="O1139" i="6"/>
  <c r="D1139" i="6"/>
  <c r="M1139" i="6"/>
  <c r="J1199" i="6"/>
  <c r="B1199" i="8" s="1"/>
  <c r="O1464" i="6"/>
  <c r="N1240" i="6"/>
  <c r="F1240" i="6"/>
  <c r="I1240" i="6"/>
  <c r="Q1240" i="6"/>
  <c r="A1240" i="8" s="1"/>
  <c r="H1240" i="6"/>
  <c r="O1240" i="6"/>
  <c r="E1240" i="6"/>
  <c r="M1240" i="6"/>
  <c r="D1240" i="6"/>
  <c r="K1240" i="6"/>
  <c r="B1240" i="6"/>
  <c r="K1259" i="6"/>
  <c r="B1259" i="8" s="1"/>
  <c r="C1259" i="6"/>
  <c r="M1259" i="6"/>
  <c r="D1259" i="6"/>
  <c r="L1259" i="6"/>
  <c r="B1259" i="6"/>
  <c r="I1259" i="6"/>
  <c r="Q1259" i="6"/>
  <c r="A1259" i="8" s="1"/>
  <c r="H1259" i="6"/>
  <c r="P1259" i="6"/>
  <c r="G1259" i="6"/>
  <c r="O1259" i="6"/>
  <c r="F1259" i="6"/>
  <c r="I1262" i="6"/>
  <c r="N1300" i="6"/>
  <c r="O1311" i="6"/>
  <c r="G1311" i="6"/>
  <c r="P1311" i="6"/>
  <c r="F1311" i="6"/>
  <c r="N1311" i="6"/>
  <c r="E1311" i="6"/>
  <c r="K1311" i="6"/>
  <c r="J1311" i="6"/>
  <c r="I1311" i="6"/>
  <c r="H1311" i="6"/>
  <c r="D1311" i="6"/>
  <c r="Q1311" i="6"/>
  <c r="A1311" i="8" s="1"/>
  <c r="C1311" i="6"/>
  <c r="M1311" i="6"/>
  <c r="B1311" i="6"/>
  <c r="N1336" i="6"/>
  <c r="F1336" i="6"/>
  <c r="Q1336" i="6"/>
  <c r="A1336" i="8" s="1"/>
  <c r="H1336" i="6"/>
  <c r="P1336" i="6"/>
  <c r="G1336" i="6"/>
  <c r="K1336" i="6"/>
  <c r="J1336" i="6"/>
  <c r="I1336" i="6"/>
  <c r="E1336" i="6"/>
  <c r="D1336" i="6"/>
  <c r="O1336" i="6"/>
  <c r="C1336" i="6"/>
  <c r="M1336" i="6"/>
  <c r="B1336" i="6"/>
  <c r="I1366" i="6"/>
  <c r="K1382" i="6"/>
  <c r="L1409" i="6"/>
  <c r="Q1437" i="6"/>
  <c r="A1437" i="8" s="1"/>
  <c r="Q1439" i="6"/>
  <c r="A1439" i="8" s="1"/>
  <c r="O1447" i="6"/>
  <c r="G1447" i="6"/>
  <c r="P1447" i="6"/>
  <c r="F1447" i="6"/>
  <c r="N1447" i="6"/>
  <c r="E1447" i="6"/>
  <c r="L1447" i="6"/>
  <c r="C1447" i="6"/>
  <c r="K1447" i="6"/>
  <c r="B1447" i="6"/>
  <c r="Q1447" i="6"/>
  <c r="A1447" i="8" s="1"/>
  <c r="M1447" i="6"/>
  <c r="J1447" i="6"/>
  <c r="B1447" i="8" s="1"/>
  <c r="I1447" i="6"/>
  <c r="H1447" i="6"/>
  <c r="D1447" i="6"/>
  <c r="J1639" i="6"/>
  <c r="B1639" i="8" s="1"/>
  <c r="L1803" i="6"/>
  <c r="K1099" i="6"/>
  <c r="B1099" i="8" s="1"/>
  <c r="C1099" i="6"/>
  <c r="L1099" i="6"/>
  <c r="B1099" i="6"/>
  <c r="M1099" i="6"/>
  <c r="M1105" i="6"/>
  <c r="E1105" i="6"/>
  <c r="I1105" i="6"/>
  <c r="K1105" i="6"/>
  <c r="B1105" i="8" s="1"/>
  <c r="K1115" i="6"/>
  <c r="B1115" i="8" s="1"/>
  <c r="C1115" i="6"/>
  <c r="L1115" i="6"/>
  <c r="B1115" i="6"/>
  <c r="M1115" i="6"/>
  <c r="G1120" i="6"/>
  <c r="M1121" i="6"/>
  <c r="E1121" i="6"/>
  <c r="I1121" i="6"/>
  <c r="K1121" i="6"/>
  <c r="B1121" i="8" s="1"/>
  <c r="J1124" i="6"/>
  <c r="B1124" i="6"/>
  <c r="M1124" i="6"/>
  <c r="D1124" i="6"/>
  <c r="I1124" i="6"/>
  <c r="N1124" i="6"/>
  <c r="N1128" i="6"/>
  <c r="F1128" i="6"/>
  <c r="Q1128" i="6"/>
  <c r="A1128" i="8" s="1"/>
  <c r="H1128" i="6"/>
  <c r="M1128" i="6"/>
  <c r="D1128" i="6"/>
  <c r="L1128" i="6"/>
  <c r="H1129" i="6"/>
  <c r="I1131" i="6"/>
  <c r="P1134" i="6"/>
  <c r="H1134" i="6"/>
  <c r="N1134" i="6"/>
  <c r="E1134" i="6"/>
  <c r="K1134" i="6"/>
  <c r="B1134" i="6"/>
  <c r="M1134" i="6"/>
  <c r="I1135" i="6"/>
  <c r="I1153" i="6"/>
  <c r="I1161" i="6"/>
  <c r="I1169" i="6"/>
  <c r="I1177" i="6"/>
  <c r="I1185" i="6"/>
  <c r="I1193" i="6"/>
  <c r="I1201" i="6"/>
  <c r="I1209" i="6"/>
  <c r="I1217" i="6"/>
  <c r="I1225" i="6"/>
  <c r="C1240" i="6"/>
  <c r="P1246" i="6"/>
  <c r="H1246" i="6"/>
  <c r="O1246" i="6"/>
  <c r="F1246" i="6"/>
  <c r="N1246" i="6"/>
  <c r="E1246" i="6"/>
  <c r="L1246" i="6"/>
  <c r="C1246" i="6"/>
  <c r="K1246" i="6"/>
  <c r="B1246" i="6"/>
  <c r="I1246" i="6"/>
  <c r="I1252" i="6"/>
  <c r="N1256" i="6"/>
  <c r="F1256" i="6"/>
  <c r="I1256" i="6"/>
  <c r="Q1256" i="6"/>
  <c r="A1256" i="8" s="1"/>
  <c r="H1256" i="6"/>
  <c r="O1256" i="6"/>
  <c r="E1256" i="6"/>
  <c r="M1256" i="6"/>
  <c r="D1256" i="6"/>
  <c r="L1256" i="6"/>
  <c r="C1256" i="6"/>
  <c r="K1256" i="6"/>
  <c r="B1256" i="8" s="1"/>
  <c r="B1256" i="6"/>
  <c r="E1259" i="6"/>
  <c r="L1274" i="6"/>
  <c r="D1274" i="6"/>
  <c r="I1274" i="6"/>
  <c r="N1274" i="6"/>
  <c r="C1274" i="6"/>
  <c r="M1274" i="6"/>
  <c r="B1274" i="6"/>
  <c r="J1274" i="6"/>
  <c r="B1274" i="8" s="1"/>
  <c r="H1274" i="6"/>
  <c r="Q1274" i="6"/>
  <c r="A1274" i="8" s="1"/>
  <c r="G1274" i="6"/>
  <c r="P1274" i="6"/>
  <c r="F1274" i="6"/>
  <c r="J1276" i="6"/>
  <c r="B1276" i="6"/>
  <c r="M1276" i="6"/>
  <c r="D1276" i="6"/>
  <c r="L1276" i="6"/>
  <c r="C1276" i="6"/>
  <c r="N1276" i="6"/>
  <c r="K1276" i="6"/>
  <c r="I1276" i="6"/>
  <c r="H1276" i="6"/>
  <c r="G1276" i="6"/>
  <c r="Q1276" i="6"/>
  <c r="A1276" i="8" s="1"/>
  <c r="F1276" i="6"/>
  <c r="P1276" i="6"/>
  <c r="E1276" i="6"/>
  <c r="K1295" i="6"/>
  <c r="B1295" i="8" s="1"/>
  <c r="K1305" i="6"/>
  <c r="B1305" i="8" s="1"/>
  <c r="L1311" i="6"/>
  <c r="K1318" i="6"/>
  <c r="B1318" i="8" s="1"/>
  <c r="I1327" i="6"/>
  <c r="L1336" i="6"/>
  <c r="K1343" i="6"/>
  <c r="B1343" i="8" s="1"/>
  <c r="N1364" i="6"/>
  <c r="K1369" i="6"/>
  <c r="B1369" i="8" s="1"/>
  <c r="J1417" i="6"/>
  <c r="B1417" i="8" s="1"/>
  <c r="J1448" i="6"/>
  <c r="B1448" i="8" s="1"/>
  <c r="O1480" i="6"/>
  <c r="J1052" i="6"/>
  <c r="B1052" i="8" s="1"/>
  <c r="B1052" i="6"/>
  <c r="K1052" i="6"/>
  <c r="J1060" i="6"/>
  <c r="B1060" i="8" s="1"/>
  <c r="B1060" i="6"/>
  <c r="K1060" i="6"/>
  <c r="J1068" i="6"/>
  <c r="B1068" i="8" s="1"/>
  <c r="B1068" i="6"/>
  <c r="K1068" i="6"/>
  <c r="H1074" i="6"/>
  <c r="O1079" i="6"/>
  <c r="G1079" i="6"/>
  <c r="P1079" i="6"/>
  <c r="F1079" i="6"/>
  <c r="K1079" i="6"/>
  <c r="B1079" i="8" s="1"/>
  <c r="Q1085" i="6"/>
  <c r="A1085" i="8" s="1"/>
  <c r="O1095" i="6"/>
  <c r="G1095" i="6"/>
  <c r="P1095" i="6"/>
  <c r="F1095" i="6"/>
  <c r="K1095" i="6"/>
  <c r="B1095" i="8" s="1"/>
  <c r="E1099" i="6"/>
  <c r="O1099" i="6"/>
  <c r="C1105" i="6"/>
  <c r="N1105" i="6"/>
  <c r="O1111" i="6"/>
  <c r="G1111" i="6"/>
  <c r="P1111" i="6"/>
  <c r="F1111" i="6"/>
  <c r="K1111" i="6"/>
  <c r="B1111" i="8" s="1"/>
  <c r="E1115" i="6"/>
  <c r="O1115" i="6"/>
  <c r="Q1117" i="6"/>
  <c r="A1117" i="8" s="1"/>
  <c r="C1121" i="6"/>
  <c r="N1121" i="6"/>
  <c r="E1124" i="6"/>
  <c r="P1124" i="6"/>
  <c r="P1126" i="6"/>
  <c r="H1126" i="6"/>
  <c r="N1126" i="6"/>
  <c r="E1126" i="6"/>
  <c r="K1126" i="6"/>
  <c r="B1126" i="8" s="1"/>
  <c r="B1126" i="6"/>
  <c r="M1126" i="6"/>
  <c r="C1128" i="6"/>
  <c r="P1128" i="6"/>
  <c r="D1134" i="6"/>
  <c r="Q1134" i="6"/>
  <c r="A1134" i="8" s="1"/>
  <c r="J1207" i="6"/>
  <c r="B1207" i="8" s="1"/>
  <c r="J1211" i="6"/>
  <c r="J1215" i="6"/>
  <c r="B1215" i="8" s="1"/>
  <c r="J1219" i="6"/>
  <c r="J1223" i="6"/>
  <c r="B1223" i="8" s="1"/>
  <c r="J1228" i="6"/>
  <c r="B1228" i="8" s="1"/>
  <c r="B1228" i="6"/>
  <c r="N1228" i="6"/>
  <c r="E1228" i="6"/>
  <c r="M1228" i="6"/>
  <c r="D1228" i="6"/>
  <c r="I1228" i="6"/>
  <c r="P1228" i="6"/>
  <c r="G1228" i="6"/>
  <c r="I1236" i="6"/>
  <c r="J1240" i="6"/>
  <c r="B1240" i="8" s="1"/>
  <c r="K1251" i="6"/>
  <c r="B1251" i="8" s="1"/>
  <c r="C1251" i="6"/>
  <c r="M1251" i="6"/>
  <c r="D1251" i="6"/>
  <c r="L1251" i="6"/>
  <c r="B1251" i="6"/>
  <c r="I1251" i="6"/>
  <c r="Q1251" i="6"/>
  <c r="A1251" i="8" s="1"/>
  <c r="H1251" i="6"/>
  <c r="O1251" i="6"/>
  <c r="F1251" i="6"/>
  <c r="N1259" i="6"/>
  <c r="N1264" i="6"/>
  <c r="F1264" i="6"/>
  <c r="I1264" i="6"/>
  <c r="Q1264" i="6"/>
  <c r="A1264" i="8" s="1"/>
  <c r="H1264" i="6"/>
  <c r="O1264" i="6"/>
  <c r="E1264" i="6"/>
  <c r="M1264" i="6"/>
  <c r="D1264" i="6"/>
  <c r="L1264" i="6"/>
  <c r="C1264" i="6"/>
  <c r="K1264" i="6"/>
  <c r="B1264" i="6"/>
  <c r="K1279" i="6"/>
  <c r="K1281" i="6"/>
  <c r="B1281" i="8" s="1"/>
  <c r="K1319" i="6"/>
  <c r="B1319" i="8" s="1"/>
  <c r="K1321" i="6"/>
  <c r="Q1365" i="6"/>
  <c r="A1365" i="8" s="1"/>
  <c r="O1420" i="6"/>
  <c r="K1449" i="6"/>
  <c r="P1452" i="6"/>
  <c r="P1473" i="6"/>
  <c r="O1484" i="6"/>
  <c r="N1120" i="6"/>
  <c r="F1120" i="6"/>
  <c r="Q1120" i="6"/>
  <c r="A1120" i="8" s="1"/>
  <c r="H1120" i="6"/>
  <c r="K1120" i="6"/>
  <c r="M1129" i="6"/>
  <c r="E1129" i="6"/>
  <c r="I1129" i="6"/>
  <c r="O1129" i="6"/>
  <c r="F1129" i="6"/>
  <c r="L1129" i="6"/>
  <c r="K1131" i="6"/>
  <c r="B1131" i="8" s="1"/>
  <c r="C1131" i="6"/>
  <c r="L1131" i="6"/>
  <c r="B1131" i="6"/>
  <c r="Q1131" i="6"/>
  <c r="A1131" i="8" s="1"/>
  <c r="H1131" i="6"/>
  <c r="N1131" i="6"/>
  <c r="O1135" i="6"/>
  <c r="G1135" i="6"/>
  <c r="P1135" i="6"/>
  <c r="F1135" i="6"/>
  <c r="L1135" i="6"/>
  <c r="C1135" i="6"/>
  <c r="M1135" i="6"/>
  <c r="K1227" i="6"/>
  <c r="B1227" i="8" s="1"/>
  <c r="C1227" i="6"/>
  <c r="M1227" i="6"/>
  <c r="D1227" i="6"/>
  <c r="L1227" i="6"/>
  <c r="B1227" i="6"/>
  <c r="Q1227" i="6"/>
  <c r="A1227" i="8" s="1"/>
  <c r="H1227" i="6"/>
  <c r="O1227" i="6"/>
  <c r="F1227" i="6"/>
  <c r="L1240" i="6"/>
  <c r="K1243" i="6"/>
  <c r="C1243" i="6"/>
  <c r="M1243" i="6"/>
  <c r="D1243" i="6"/>
  <c r="L1243" i="6"/>
  <c r="B1243" i="6"/>
  <c r="I1243" i="6"/>
  <c r="Q1243" i="6"/>
  <c r="A1243" i="8" s="1"/>
  <c r="H1243" i="6"/>
  <c r="O1243" i="6"/>
  <c r="F1243" i="6"/>
  <c r="I1260" i="6"/>
  <c r="K1296" i="6"/>
  <c r="K1334" i="6"/>
  <c r="B1334" i="8" s="1"/>
  <c r="K1344" i="6"/>
  <c r="B1344" i="8" s="1"/>
  <c r="I1352" i="6"/>
  <c r="L1401" i="6"/>
  <c r="K1428" i="6"/>
  <c r="M1433" i="6"/>
  <c r="E1433" i="6"/>
  <c r="I1433" i="6"/>
  <c r="Q1433" i="6"/>
  <c r="A1433" i="8" s="1"/>
  <c r="H1433" i="6"/>
  <c r="N1433" i="6"/>
  <c r="D1433" i="6"/>
  <c r="L1433" i="6"/>
  <c r="K1433" i="6"/>
  <c r="J1433" i="6"/>
  <c r="G1433" i="6"/>
  <c r="F1433" i="6"/>
  <c r="C1433" i="6"/>
  <c r="P1433" i="6"/>
  <c r="B1433" i="6"/>
  <c r="P1465" i="6"/>
  <c r="N1688" i="6"/>
  <c r="L1074" i="6"/>
  <c r="D1074" i="6"/>
  <c r="J1074" i="6"/>
  <c r="M1081" i="6"/>
  <c r="E1081" i="6"/>
  <c r="I1081" i="6"/>
  <c r="K1081" i="6"/>
  <c r="B1081" i="8" s="1"/>
  <c r="K1091" i="6"/>
  <c r="B1091" i="8" s="1"/>
  <c r="C1091" i="6"/>
  <c r="L1091" i="6"/>
  <c r="B1091" i="6"/>
  <c r="M1091" i="6"/>
  <c r="M1097" i="6"/>
  <c r="E1097" i="6"/>
  <c r="I1097" i="6"/>
  <c r="K1097" i="6"/>
  <c r="B1097" i="8" s="1"/>
  <c r="G1099" i="6"/>
  <c r="Q1099" i="6"/>
  <c r="A1099" i="8" s="1"/>
  <c r="F1105" i="6"/>
  <c r="P1105" i="6"/>
  <c r="K1107" i="6"/>
  <c r="B1107" i="8" s="1"/>
  <c r="C1107" i="6"/>
  <c r="L1107" i="6"/>
  <c r="B1107" i="6"/>
  <c r="M1107" i="6"/>
  <c r="M1113" i="6"/>
  <c r="E1113" i="6"/>
  <c r="I1113" i="6"/>
  <c r="K1113" i="6"/>
  <c r="B1113" i="8" s="1"/>
  <c r="G1115" i="6"/>
  <c r="Q1115" i="6"/>
  <c r="A1115" i="8" s="1"/>
  <c r="B1120" i="6"/>
  <c r="L1120" i="6"/>
  <c r="F1121" i="6"/>
  <c r="P1121" i="6"/>
  <c r="K1123" i="6"/>
  <c r="C1123" i="6"/>
  <c r="L1123" i="6"/>
  <c r="B1123" i="6"/>
  <c r="Q1123" i="6"/>
  <c r="A1123" i="8" s="1"/>
  <c r="M1123" i="6"/>
  <c r="G1124" i="6"/>
  <c r="G1128" i="6"/>
  <c r="B1129" i="6"/>
  <c r="N1129" i="6"/>
  <c r="D1131" i="6"/>
  <c r="O1131" i="6"/>
  <c r="G1134" i="6"/>
  <c r="B1135" i="6"/>
  <c r="N1135" i="6"/>
  <c r="J1140" i="6"/>
  <c r="B1140" i="8" s="1"/>
  <c r="B1140" i="6"/>
  <c r="M1140" i="6"/>
  <c r="D1140" i="6"/>
  <c r="I1140" i="6"/>
  <c r="N1140" i="6"/>
  <c r="N1144" i="6"/>
  <c r="F1144" i="6"/>
  <c r="Q1144" i="6"/>
  <c r="A1144" i="8" s="1"/>
  <c r="H1144" i="6"/>
  <c r="M1144" i="6"/>
  <c r="D1144" i="6"/>
  <c r="L1144" i="6"/>
  <c r="P1150" i="6"/>
  <c r="H1150" i="6"/>
  <c r="O1150" i="6"/>
  <c r="F1150" i="6"/>
  <c r="N1150" i="6"/>
  <c r="E1150" i="6"/>
  <c r="K1150" i="6"/>
  <c r="B1150" i="8" s="1"/>
  <c r="B1150" i="6"/>
  <c r="Q1150" i="6"/>
  <c r="A1150" i="8" s="1"/>
  <c r="P1158" i="6"/>
  <c r="H1158" i="6"/>
  <c r="O1158" i="6"/>
  <c r="F1158" i="6"/>
  <c r="N1158" i="6"/>
  <c r="E1158" i="6"/>
  <c r="K1158" i="6"/>
  <c r="B1158" i="8" s="1"/>
  <c r="B1158" i="6"/>
  <c r="Q1158" i="6"/>
  <c r="A1158" i="8" s="1"/>
  <c r="P1166" i="6"/>
  <c r="H1166" i="6"/>
  <c r="O1166" i="6"/>
  <c r="F1166" i="6"/>
  <c r="N1166" i="6"/>
  <c r="E1166" i="6"/>
  <c r="K1166" i="6"/>
  <c r="B1166" i="8" s="1"/>
  <c r="B1166" i="6"/>
  <c r="Q1166" i="6"/>
  <c r="A1166" i="8" s="1"/>
  <c r="P1174" i="6"/>
  <c r="H1174" i="6"/>
  <c r="O1174" i="6"/>
  <c r="F1174" i="6"/>
  <c r="N1174" i="6"/>
  <c r="E1174" i="6"/>
  <c r="K1174" i="6"/>
  <c r="B1174" i="6"/>
  <c r="Q1174" i="6"/>
  <c r="A1174" i="8" s="1"/>
  <c r="P1182" i="6"/>
  <c r="H1182" i="6"/>
  <c r="O1182" i="6"/>
  <c r="F1182" i="6"/>
  <c r="N1182" i="6"/>
  <c r="E1182" i="6"/>
  <c r="K1182" i="6"/>
  <c r="B1182" i="8" s="1"/>
  <c r="B1182" i="6"/>
  <c r="Q1182" i="6"/>
  <c r="A1182" i="8" s="1"/>
  <c r="P1190" i="6"/>
  <c r="H1190" i="6"/>
  <c r="O1190" i="6"/>
  <c r="F1190" i="6"/>
  <c r="N1190" i="6"/>
  <c r="E1190" i="6"/>
  <c r="K1190" i="6"/>
  <c r="B1190" i="8" s="1"/>
  <c r="B1190" i="6"/>
  <c r="Q1190" i="6"/>
  <c r="A1190" i="8" s="1"/>
  <c r="P1198" i="6"/>
  <c r="H1198" i="6"/>
  <c r="O1198" i="6"/>
  <c r="F1198" i="6"/>
  <c r="N1198" i="6"/>
  <c r="E1198" i="6"/>
  <c r="K1198" i="6"/>
  <c r="B1198" i="8" s="1"/>
  <c r="B1198" i="6"/>
  <c r="Q1198" i="6"/>
  <c r="A1198" i="8" s="1"/>
  <c r="P1206" i="6"/>
  <c r="H1206" i="6"/>
  <c r="O1206" i="6"/>
  <c r="F1206" i="6"/>
  <c r="N1206" i="6"/>
  <c r="E1206" i="6"/>
  <c r="K1206" i="6"/>
  <c r="B1206" i="8" s="1"/>
  <c r="B1206" i="6"/>
  <c r="Q1206" i="6"/>
  <c r="A1206" i="8" s="1"/>
  <c r="P1214" i="6"/>
  <c r="H1214" i="6"/>
  <c r="O1214" i="6"/>
  <c r="F1214" i="6"/>
  <c r="N1214" i="6"/>
  <c r="E1214" i="6"/>
  <c r="K1214" i="6"/>
  <c r="B1214" i="8" s="1"/>
  <c r="B1214" i="6"/>
  <c r="Q1214" i="6"/>
  <c r="A1214" i="8" s="1"/>
  <c r="P1222" i="6"/>
  <c r="H1222" i="6"/>
  <c r="O1222" i="6"/>
  <c r="F1222" i="6"/>
  <c r="N1222" i="6"/>
  <c r="E1222" i="6"/>
  <c r="K1222" i="6"/>
  <c r="B1222" i="8" s="1"/>
  <c r="B1222" i="6"/>
  <c r="Q1222" i="6"/>
  <c r="A1222" i="8" s="1"/>
  <c r="E1227" i="6"/>
  <c r="F1228" i="6"/>
  <c r="P1230" i="6"/>
  <c r="H1230" i="6"/>
  <c r="O1230" i="6"/>
  <c r="F1230" i="6"/>
  <c r="N1230" i="6"/>
  <c r="E1230" i="6"/>
  <c r="K1230" i="6"/>
  <c r="B1230" i="8" s="1"/>
  <c r="B1230" i="6"/>
  <c r="I1230" i="6"/>
  <c r="N1232" i="6"/>
  <c r="F1232" i="6"/>
  <c r="I1232" i="6"/>
  <c r="Q1232" i="6"/>
  <c r="A1232" i="8" s="1"/>
  <c r="H1232" i="6"/>
  <c r="M1232" i="6"/>
  <c r="D1232" i="6"/>
  <c r="K1232" i="6"/>
  <c r="B1232" i="6"/>
  <c r="I1233" i="6"/>
  <c r="K1235" i="6"/>
  <c r="B1235" i="8" s="1"/>
  <c r="C1235" i="6"/>
  <c r="M1235" i="6"/>
  <c r="D1235" i="6"/>
  <c r="L1235" i="6"/>
  <c r="B1235" i="6"/>
  <c r="I1235" i="6"/>
  <c r="Q1235" i="6"/>
  <c r="A1235" i="8" s="1"/>
  <c r="H1235" i="6"/>
  <c r="O1235" i="6"/>
  <c r="F1235" i="6"/>
  <c r="P1240" i="6"/>
  <c r="E1243" i="6"/>
  <c r="M1246" i="6"/>
  <c r="I1249" i="6"/>
  <c r="G1251" i="6"/>
  <c r="I1257" i="6"/>
  <c r="J1264" i="6"/>
  <c r="K1294" i="6"/>
  <c r="B1294" i="8" s="1"/>
  <c r="N1348" i="6"/>
  <c r="P1350" i="6"/>
  <c r="H1350" i="6"/>
  <c r="N1350" i="6"/>
  <c r="E1350" i="6"/>
  <c r="M1350" i="6"/>
  <c r="D1350" i="6"/>
  <c r="K1350" i="6"/>
  <c r="J1350" i="6"/>
  <c r="B1350" i="8" s="1"/>
  <c r="I1350" i="6"/>
  <c r="G1350" i="6"/>
  <c r="F1350" i="6"/>
  <c r="C1350" i="6"/>
  <c r="O1350" i="6"/>
  <c r="B1350" i="6"/>
  <c r="I1356" i="6"/>
  <c r="K1358" i="6"/>
  <c r="B1358" i="8" s="1"/>
  <c r="K1360" i="6"/>
  <c r="N1372" i="6"/>
  <c r="K1374" i="6"/>
  <c r="O1433" i="6"/>
  <c r="J1508" i="6"/>
  <c r="B1508" i="6"/>
  <c r="M1508" i="6"/>
  <c r="D1508" i="6"/>
  <c r="L1508" i="6"/>
  <c r="C1508" i="6"/>
  <c r="I1508" i="6"/>
  <c r="Q1508" i="6"/>
  <c r="A1508" i="8" s="1"/>
  <c r="H1508" i="6"/>
  <c r="P1508" i="6"/>
  <c r="G1508" i="6"/>
  <c r="O1508" i="6"/>
  <c r="F1508" i="6"/>
  <c r="N1508" i="6"/>
  <c r="K1508" i="6"/>
  <c r="E1508" i="6"/>
  <c r="I864" i="6"/>
  <c r="I872" i="6"/>
  <c r="I880" i="6"/>
  <c r="I888" i="6"/>
  <c r="I896" i="6"/>
  <c r="I904" i="6"/>
  <c r="I912" i="6"/>
  <c r="H913" i="6"/>
  <c r="P913" i="6"/>
  <c r="I920" i="6"/>
  <c r="H921" i="6"/>
  <c r="P921" i="6"/>
  <c r="I928" i="6"/>
  <c r="H929" i="6"/>
  <c r="P929" i="6"/>
  <c r="I936" i="6"/>
  <c r="H937" i="6"/>
  <c r="P937" i="6"/>
  <c r="I944" i="6"/>
  <c r="H945" i="6"/>
  <c r="P945" i="6"/>
  <c r="I952" i="6"/>
  <c r="H953" i="6"/>
  <c r="P953" i="6"/>
  <c r="I960" i="6"/>
  <c r="H961" i="6"/>
  <c r="P961" i="6"/>
  <c r="I968" i="6"/>
  <c r="H969" i="6"/>
  <c r="P969" i="6"/>
  <c r="I976" i="6"/>
  <c r="H977" i="6"/>
  <c r="P977" i="6"/>
  <c r="I984" i="6"/>
  <c r="H985" i="6"/>
  <c r="P985" i="6"/>
  <c r="I992" i="6"/>
  <c r="H993" i="6"/>
  <c r="P993" i="6"/>
  <c r="I1000" i="6"/>
  <c r="H1001" i="6"/>
  <c r="P1001" i="6"/>
  <c r="I1008" i="6"/>
  <c r="H1009" i="6"/>
  <c r="P1009" i="6"/>
  <c r="I1016" i="6"/>
  <c r="H1017" i="6"/>
  <c r="P1017" i="6"/>
  <c r="I1024" i="6"/>
  <c r="H1025" i="6"/>
  <c r="P1025" i="6"/>
  <c r="I1032" i="6"/>
  <c r="H1033" i="6"/>
  <c r="P1033" i="6"/>
  <c r="I1040" i="6"/>
  <c r="H1041" i="6"/>
  <c r="P1041" i="6"/>
  <c r="M1049" i="6"/>
  <c r="E1049" i="6"/>
  <c r="J1049" i="6"/>
  <c r="B1049" i="8" s="1"/>
  <c r="E1052" i="6"/>
  <c r="N1052" i="6"/>
  <c r="M1057" i="6"/>
  <c r="E1057" i="6"/>
  <c r="J1057" i="6"/>
  <c r="B1057" i="8" s="1"/>
  <c r="E1060" i="6"/>
  <c r="N1060" i="6"/>
  <c r="M1065" i="6"/>
  <c r="E1065" i="6"/>
  <c r="J1065" i="6"/>
  <c r="B1065" i="8" s="1"/>
  <c r="E1068" i="6"/>
  <c r="N1068" i="6"/>
  <c r="M1073" i="6"/>
  <c r="E1073" i="6"/>
  <c r="J1073" i="6"/>
  <c r="B1073" i="8" s="1"/>
  <c r="B1074" i="6"/>
  <c r="K1074" i="6"/>
  <c r="P1078" i="6"/>
  <c r="H1078" i="6"/>
  <c r="N1078" i="6"/>
  <c r="E1078" i="6"/>
  <c r="K1078" i="6"/>
  <c r="D1079" i="6"/>
  <c r="N1079" i="6"/>
  <c r="B1081" i="6"/>
  <c r="L1081" i="6"/>
  <c r="J1084" i="6"/>
  <c r="B1084" i="8" s="1"/>
  <c r="B1084" i="6"/>
  <c r="M1084" i="6"/>
  <c r="D1084" i="6"/>
  <c r="L1084" i="6"/>
  <c r="D1091" i="6"/>
  <c r="N1091" i="6"/>
  <c r="P1094" i="6"/>
  <c r="H1094" i="6"/>
  <c r="N1094" i="6"/>
  <c r="E1094" i="6"/>
  <c r="K1094" i="6"/>
  <c r="B1094" i="8" s="1"/>
  <c r="D1095" i="6"/>
  <c r="N1095" i="6"/>
  <c r="B1097" i="6"/>
  <c r="L1097" i="6"/>
  <c r="H1099" i="6"/>
  <c r="J1100" i="6"/>
  <c r="B1100" i="8" s="1"/>
  <c r="B1100" i="6"/>
  <c r="M1100" i="6"/>
  <c r="D1100" i="6"/>
  <c r="L1100" i="6"/>
  <c r="G1105" i="6"/>
  <c r="Q1105" i="6"/>
  <c r="A1105" i="8" s="1"/>
  <c r="D1107" i="6"/>
  <c r="N1107" i="6"/>
  <c r="P1110" i="6"/>
  <c r="H1110" i="6"/>
  <c r="N1110" i="6"/>
  <c r="E1110" i="6"/>
  <c r="K1110" i="6"/>
  <c r="B1110" i="8" s="1"/>
  <c r="D1111" i="6"/>
  <c r="N1111" i="6"/>
  <c r="B1113" i="6"/>
  <c r="L1113" i="6"/>
  <c r="H1115" i="6"/>
  <c r="J1116" i="6"/>
  <c r="B1116" i="8" s="1"/>
  <c r="B1116" i="6"/>
  <c r="M1116" i="6"/>
  <c r="D1116" i="6"/>
  <c r="L1116" i="6"/>
  <c r="C1120" i="6"/>
  <c r="M1120" i="6"/>
  <c r="G1121" i="6"/>
  <c r="Q1121" i="6"/>
  <c r="A1121" i="8" s="1"/>
  <c r="D1123" i="6"/>
  <c r="N1123" i="6"/>
  <c r="H1124" i="6"/>
  <c r="F1126" i="6"/>
  <c r="O1127" i="6"/>
  <c r="G1127" i="6"/>
  <c r="P1127" i="6"/>
  <c r="F1127" i="6"/>
  <c r="L1127" i="6"/>
  <c r="C1127" i="6"/>
  <c r="M1127" i="6"/>
  <c r="I1128" i="6"/>
  <c r="C1129" i="6"/>
  <c r="P1129" i="6"/>
  <c r="E1131" i="6"/>
  <c r="P1131" i="6"/>
  <c r="I1134" i="6"/>
  <c r="D1135" i="6"/>
  <c r="Q1135" i="6"/>
  <c r="A1135" i="8" s="1"/>
  <c r="C1140" i="6"/>
  <c r="O1140" i="6"/>
  <c r="B1144" i="6"/>
  <c r="O1144" i="6"/>
  <c r="K1147" i="6"/>
  <c r="B1147" i="8" s="1"/>
  <c r="C1147" i="6"/>
  <c r="M1147" i="6"/>
  <c r="D1147" i="6"/>
  <c r="L1147" i="6"/>
  <c r="B1147" i="6"/>
  <c r="Q1147" i="6"/>
  <c r="A1147" i="8" s="1"/>
  <c r="H1147" i="6"/>
  <c r="P1147" i="6"/>
  <c r="C1150" i="6"/>
  <c r="O1151" i="6"/>
  <c r="G1151" i="6"/>
  <c r="Q1151" i="6"/>
  <c r="A1151" i="8" s="1"/>
  <c r="H1151" i="6"/>
  <c r="P1151" i="6"/>
  <c r="F1151" i="6"/>
  <c r="L1151" i="6"/>
  <c r="C1151" i="6"/>
  <c r="N1151" i="6"/>
  <c r="K1155" i="6"/>
  <c r="B1155" i="8" s="1"/>
  <c r="C1155" i="6"/>
  <c r="M1155" i="6"/>
  <c r="D1155" i="6"/>
  <c r="L1155" i="6"/>
  <c r="B1155" i="6"/>
  <c r="Q1155" i="6"/>
  <c r="A1155" i="8" s="1"/>
  <c r="H1155" i="6"/>
  <c r="P1155" i="6"/>
  <c r="C1158" i="6"/>
  <c r="O1159" i="6"/>
  <c r="G1159" i="6"/>
  <c r="Q1159" i="6"/>
  <c r="A1159" i="8" s="1"/>
  <c r="H1159" i="6"/>
  <c r="P1159" i="6"/>
  <c r="F1159" i="6"/>
  <c r="L1159" i="6"/>
  <c r="C1159" i="6"/>
  <c r="N1159" i="6"/>
  <c r="K1163" i="6"/>
  <c r="B1163" i="8" s="1"/>
  <c r="C1163" i="6"/>
  <c r="M1163" i="6"/>
  <c r="D1163" i="6"/>
  <c r="L1163" i="6"/>
  <c r="B1163" i="6"/>
  <c r="Q1163" i="6"/>
  <c r="A1163" i="8" s="1"/>
  <c r="H1163" i="6"/>
  <c r="P1163" i="6"/>
  <c r="C1166" i="6"/>
  <c r="O1167" i="6"/>
  <c r="G1167" i="6"/>
  <c r="Q1167" i="6"/>
  <c r="A1167" i="8" s="1"/>
  <c r="H1167" i="6"/>
  <c r="P1167" i="6"/>
  <c r="F1167" i="6"/>
  <c r="L1167" i="6"/>
  <c r="C1167" i="6"/>
  <c r="N1167" i="6"/>
  <c r="K1171" i="6"/>
  <c r="B1171" i="8" s="1"/>
  <c r="C1171" i="6"/>
  <c r="M1171" i="6"/>
  <c r="D1171" i="6"/>
  <c r="L1171" i="6"/>
  <c r="B1171" i="6"/>
  <c r="Q1171" i="6"/>
  <c r="A1171" i="8" s="1"/>
  <c r="H1171" i="6"/>
  <c r="P1171" i="6"/>
  <c r="C1174" i="6"/>
  <c r="O1175" i="6"/>
  <c r="G1175" i="6"/>
  <c r="Q1175" i="6"/>
  <c r="A1175" i="8" s="1"/>
  <c r="H1175" i="6"/>
  <c r="P1175" i="6"/>
  <c r="F1175" i="6"/>
  <c r="L1175" i="6"/>
  <c r="C1175" i="6"/>
  <c r="N1175" i="6"/>
  <c r="K1179" i="6"/>
  <c r="B1179" i="8" s="1"/>
  <c r="C1179" i="6"/>
  <c r="M1179" i="6"/>
  <c r="D1179" i="6"/>
  <c r="L1179" i="6"/>
  <c r="B1179" i="6"/>
  <c r="Q1179" i="6"/>
  <c r="A1179" i="8" s="1"/>
  <c r="H1179" i="6"/>
  <c r="P1179" i="6"/>
  <c r="C1182" i="6"/>
  <c r="O1183" i="6"/>
  <c r="G1183" i="6"/>
  <c r="Q1183" i="6"/>
  <c r="A1183" i="8" s="1"/>
  <c r="H1183" i="6"/>
  <c r="P1183" i="6"/>
  <c r="F1183" i="6"/>
  <c r="L1183" i="6"/>
  <c r="C1183" i="6"/>
  <c r="N1183" i="6"/>
  <c r="K1187" i="6"/>
  <c r="C1187" i="6"/>
  <c r="M1187" i="6"/>
  <c r="D1187" i="6"/>
  <c r="L1187" i="6"/>
  <c r="B1187" i="6"/>
  <c r="Q1187" i="6"/>
  <c r="A1187" i="8" s="1"/>
  <c r="H1187" i="6"/>
  <c r="P1187" i="6"/>
  <c r="C1190" i="6"/>
  <c r="O1191" i="6"/>
  <c r="G1191" i="6"/>
  <c r="Q1191" i="6"/>
  <c r="A1191" i="8" s="1"/>
  <c r="H1191" i="6"/>
  <c r="P1191" i="6"/>
  <c r="F1191" i="6"/>
  <c r="L1191" i="6"/>
  <c r="C1191" i="6"/>
  <c r="N1191" i="6"/>
  <c r="K1195" i="6"/>
  <c r="C1195" i="6"/>
  <c r="M1195" i="6"/>
  <c r="D1195" i="6"/>
  <c r="L1195" i="6"/>
  <c r="B1195" i="6"/>
  <c r="Q1195" i="6"/>
  <c r="A1195" i="8" s="1"/>
  <c r="H1195" i="6"/>
  <c r="P1195" i="6"/>
  <c r="C1198" i="6"/>
  <c r="O1199" i="6"/>
  <c r="G1199" i="6"/>
  <c r="Q1199" i="6"/>
  <c r="A1199" i="8" s="1"/>
  <c r="H1199" i="6"/>
  <c r="P1199" i="6"/>
  <c r="F1199" i="6"/>
  <c r="L1199" i="6"/>
  <c r="C1199" i="6"/>
  <c r="N1199" i="6"/>
  <c r="K1203" i="6"/>
  <c r="C1203" i="6"/>
  <c r="M1203" i="6"/>
  <c r="D1203" i="6"/>
  <c r="L1203" i="6"/>
  <c r="B1203" i="6"/>
  <c r="Q1203" i="6"/>
  <c r="A1203" i="8" s="1"/>
  <c r="H1203" i="6"/>
  <c r="P1203" i="6"/>
  <c r="O1207" i="6"/>
  <c r="G1207" i="6"/>
  <c r="Q1207" i="6"/>
  <c r="A1207" i="8" s="1"/>
  <c r="H1207" i="6"/>
  <c r="P1207" i="6"/>
  <c r="F1207" i="6"/>
  <c r="L1207" i="6"/>
  <c r="C1207" i="6"/>
  <c r="N1207" i="6"/>
  <c r="K1211" i="6"/>
  <c r="C1211" i="6"/>
  <c r="M1211" i="6"/>
  <c r="D1211" i="6"/>
  <c r="L1211" i="6"/>
  <c r="B1211" i="6"/>
  <c r="Q1211" i="6"/>
  <c r="A1211" i="8" s="1"/>
  <c r="H1211" i="6"/>
  <c r="P1211" i="6"/>
  <c r="O1215" i="6"/>
  <c r="G1215" i="6"/>
  <c r="Q1215" i="6"/>
  <c r="A1215" i="8" s="1"/>
  <c r="H1215" i="6"/>
  <c r="P1215" i="6"/>
  <c r="F1215" i="6"/>
  <c r="L1215" i="6"/>
  <c r="C1215" i="6"/>
  <c r="N1215" i="6"/>
  <c r="K1219" i="6"/>
  <c r="C1219" i="6"/>
  <c r="M1219" i="6"/>
  <c r="D1219" i="6"/>
  <c r="L1219" i="6"/>
  <c r="B1219" i="6"/>
  <c r="Q1219" i="6"/>
  <c r="A1219" i="8" s="1"/>
  <c r="H1219" i="6"/>
  <c r="P1219" i="6"/>
  <c r="O1223" i="6"/>
  <c r="G1223" i="6"/>
  <c r="Q1223" i="6"/>
  <c r="A1223" i="8" s="1"/>
  <c r="H1223" i="6"/>
  <c r="P1223" i="6"/>
  <c r="F1223" i="6"/>
  <c r="L1223" i="6"/>
  <c r="C1223" i="6"/>
  <c r="N1223" i="6"/>
  <c r="G1227" i="6"/>
  <c r="I1241" i="6"/>
  <c r="G1243" i="6"/>
  <c r="I1254" i="6"/>
  <c r="I1268" i="6"/>
  <c r="M1273" i="6"/>
  <c r="E1273" i="6"/>
  <c r="Q1273" i="6"/>
  <c r="A1273" i="8" s="1"/>
  <c r="H1273" i="6"/>
  <c r="J1273" i="6"/>
  <c r="B1273" i="8" s="1"/>
  <c r="I1273" i="6"/>
  <c r="P1273" i="6"/>
  <c r="F1273" i="6"/>
  <c r="O1273" i="6"/>
  <c r="D1273" i="6"/>
  <c r="N1273" i="6"/>
  <c r="C1273" i="6"/>
  <c r="L1273" i="6"/>
  <c r="B1273" i="6"/>
  <c r="K1280" i="6"/>
  <c r="B1280" i="8" s="1"/>
  <c r="N1284" i="6"/>
  <c r="P1286" i="6"/>
  <c r="H1286" i="6"/>
  <c r="N1286" i="6"/>
  <c r="E1286" i="6"/>
  <c r="M1286" i="6"/>
  <c r="D1286" i="6"/>
  <c r="K1286" i="6"/>
  <c r="J1286" i="6"/>
  <c r="I1286" i="6"/>
  <c r="G1286" i="6"/>
  <c r="F1286" i="6"/>
  <c r="Q1286" i="6"/>
  <c r="A1286" i="8" s="1"/>
  <c r="C1286" i="6"/>
  <c r="O1286" i="6"/>
  <c r="B1286" i="6"/>
  <c r="M1297" i="6"/>
  <c r="E1297" i="6"/>
  <c r="I1297" i="6"/>
  <c r="Q1297" i="6"/>
  <c r="A1297" i="8" s="1"/>
  <c r="H1297" i="6"/>
  <c r="K1297" i="6"/>
  <c r="J1297" i="6"/>
  <c r="B1297" i="8" s="1"/>
  <c r="G1297" i="6"/>
  <c r="F1297" i="6"/>
  <c r="P1297" i="6"/>
  <c r="D1297" i="6"/>
  <c r="O1297" i="6"/>
  <c r="C1297" i="6"/>
  <c r="N1297" i="6"/>
  <c r="B1297" i="6"/>
  <c r="K1304" i="6"/>
  <c r="N1308" i="6"/>
  <c r="K1310" i="6"/>
  <c r="K1335" i="6"/>
  <c r="K1368" i="6"/>
  <c r="G1377" i="6"/>
  <c r="J1431" i="6"/>
  <c r="O1436" i="6"/>
  <c r="P1468" i="6"/>
  <c r="N1496" i="6"/>
  <c r="F1496" i="6"/>
  <c r="Q1496" i="6"/>
  <c r="A1496" i="8" s="1"/>
  <c r="H1496" i="6"/>
  <c r="P1496" i="6"/>
  <c r="G1496" i="6"/>
  <c r="M1496" i="6"/>
  <c r="D1496" i="6"/>
  <c r="L1496" i="6"/>
  <c r="C1496" i="6"/>
  <c r="K1496" i="6"/>
  <c r="B1496" i="6"/>
  <c r="O1496" i="6"/>
  <c r="J1496" i="6"/>
  <c r="B1496" i="8" s="1"/>
  <c r="I1496" i="6"/>
  <c r="E1496" i="6"/>
  <c r="J1528" i="6"/>
  <c r="M1600" i="6"/>
  <c r="E1600" i="6"/>
  <c r="I1600" i="6"/>
  <c r="Q1600" i="6"/>
  <c r="A1600" i="8" s="1"/>
  <c r="H1600" i="6"/>
  <c r="N1600" i="6"/>
  <c r="D1600" i="6"/>
  <c r="L1600" i="6"/>
  <c r="K1600" i="6"/>
  <c r="J1600" i="6"/>
  <c r="B1600" i="8" s="1"/>
  <c r="G1600" i="6"/>
  <c r="F1600" i="6"/>
  <c r="C1600" i="6"/>
  <c r="P1600" i="6"/>
  <c r="B1600" i="6"/>
  <c r="O1600" i="6"/>
  <c r="N1685" i="6"/>
  <c r="I913" i="6"/>
  <c r="I921" i="6"/>
  <c r="I929" i="6"/>
  <c r="I937" i="6"/>
  <c r="I945" i="6"/>
  <c r="I953" i="6"/>
  <c r="I961" i="6"/>
  <c r="I969" i="6"/>
  <c r="I977" i="6"/>
  <c r="I985" i="6"/>
  <c r="I993" i="6"/>
  <c r="I1001" i="6"/>
  <c r="I1009" i="6"/>
  <c r="I1017" i="6"/>
  <c r="I1025" i="6"/>
  <c r="I1033" i="6"/>
  <c r="I1041" i="6"/>
  <c r="N1048" i="6"/>
  <c r="F1048" i="6"/>
  <c r="J1048" i="6"/>
  <c r="B1048" i="8" s="1"/>
  <c r="F1052" i="6"/>
  <c r="O1052" i="6"/>
  <c r="N1056" i="6"/>
  <c r="F1056" i="6"/>
  <c r="J1056" i="6"/>
  <c r="B1056" i="8" s="1"/>
  <c r="F1060" i="6"/>
  <c r="O1060" i="6"/>
  <c r="N1064" i="6"/>
  <c r="F1064" i="6"/>
  <c r="J1064" i="6"/>
  <c r="B1064" i="8" s="1"/>
  <c r="F1068" i="6"/>
  <c r="O1068" i="6"/>
  <c r="N1072" i="6"/>
  <c r="F1072" i="6"/>
  <c r="J1072" i="6"/>
  <c r="B1072" i="8" s="1"/>
  <c r="C1074" i="6"/>
  <c r="M1074" i="6"/>
  <c r="E1079" i="6"/>
  <c r="Q1079" i="6"/>
  <c r="A1079" i="8" s="1"/>
  <c r="C1081" i="6"/>
  <c r="N1081" i="6"/>
  <c r="C1084" i="6"/>
  <c r="N1084" i="6"/>
  <c r="O1087" i="6"/>
  <c r="G1087" i="6"/>
  <c r="P1087" i="6"/>
  <c r="F1087" i="6"/>
  <c r="K1087" i="6"/>
  <c r="B1087" i="8" s="1"/>
  <c r="E1091" i="6"/>
  <c r="O1091" i="6"/>
  <c r="Q1093" i="6"/>
  <c r="A1093" i="8" s="1"/>
  <c r="B1094" i="6"/>
  <c r="L1094" i="6"/>
  <c r="E1095" i="6"/>
  <c r="Q1095" i="6"/>
  <c r="A1095" i="8" s="1"/>
  <c r="C1097" i="6"/>
  <c r="N1097" i="6"/>
  <c r="I1099" i="6"/>
  <c r="C1100" i="6"/>
  <c r="N1100" i="6"/>
  <c r="O1103" i="6"/>
  <c r="G1103" i="6"/>
  <c r="P1103" i="6"/>
  <c r="F1103" i="6"/>
  <c r="K1103" i="6"/>
  <c r="B1103" i="8" s="1"/>
  <c r="H1105" i="6"/>
  <c r="E1107" i="6"/>
  <c r="O1107" i="6"/>
  <c r="Q1109" i="6"/>
  <c r="A1109" i="8" s="1"/>
  <c r="B1110" i="6"/>
  <c r="L1110" i="6"/>
  <c r="E1111" i="6"/>
  <c r="Q1111" i="6"/>
  <c r="A1111" i="8" s="1"/>
  <c r="C1113" i="6"/>
  <c r="N1113" i="6"/>
  <c r="I1115" i="6"/>
  <c r="C1116" i="6"/>
  <c r="N1116" i="6"/>
  <c r="O1119" i="6"/>
  <c r="G1119" i="6"/>
  <c r="P1119" i="6"/>
  <c r="F1119" i="6"/>
  <c r="K1119" i="6"/>
  <c r="B1119" i="8" s="1"/>
  <c r="D1120" i="6"/>
  <c r="O1120" i="6"/>
  <c r="H1121" i="6"/>
  <c r="E1123" i="6"/>
  <c r="O1123" i="6"/>
  <c r="K1124" i="6"/>
  <c r="G1126" i="6"/>
  <c r="B1127" i="6"/>
  <c r="N1127" i="6"/>
  <c r="J1128" i="6"/>
  <c r="B1128" i="8" s="1"/>
  <c r="D1129" i="6"/>
  <c r="Q1129" i="6"/>
  <c r="A1129" i="8" s="1"/>
  <c r="F1131" i="6"/>
  <c r="J1132" i="6"/>
  <c r="B1132" i="8" s="1"/>
  <c r="B1132" i="6"/>
  <c r="M1132" i="6"/>
  <c r="D1132" i="6"/>
  <c r="I1132" i="6"/>
  <c r="N1132" i="6"/>
  <c r="J1134" i="6"/>
  <c r="B1134" i="8" s="1"/>
  <c r="E1135" i="6"/>
  <c r="N1136" i="6"/>
  <c r="F1136" i="6"/>
  <c r="Q1136" i="6"/>
  <c r="A1136" i="8" s="1"/>
  <c r="H1136" i="6"/>
  <c r="M1136" i="6"/>
  <c r="E1136" i="8" s="1"/>
  <c r="D1136" i="6"/>
  <c r="L1136" i="6"/>
  <c r="E1140" i="6"/>
  <c r="P1140" i="6"/>
  <c r="P1142" i="6"/>
  <c r="H1142" i="6"/>
  <c r="N1142" i="6"/>
  <c r="E1142" i="6"/>
  <c r="K1142" i="6"/>
  <c r="B1142" i="8" s="1"/>
  <c r="B1142" i="6"/>
  <c r="M1142" i="6"/>
  <c r="C1144" i="6"/>
  <c r="P1144" i="6"/>
  <c r="E1147" i="6"/>
  <c r="J1148" i="6"/>
  <c r="B1148" i="8" s="1"/>
  <c r="B1148" i="6"/>
  <c r="N1148" i="6"/>
  <c r="E1148" i="6"/>
  <c r="M1148" i="6"/>
  <c r="D1148" i="6"/>
  <c r="I1148" i="6"/>
  <c r="P1148" i="6"/>
  <c r="D1150" i="6"/>
  <c r="B1151" i="6"/>
  <c r="N1152" i="6"/>
  <c r="F1152" i="6"/>
  <c r="I1152" i="6"/>
  <c r="Q1152" i="6"/>
  <c r="A1152" i="8" s="1"/>
  <c r="H1152" i="6"/>
  <c r="M1152" i="6"/>
  <c r="E1152" i="8" s="1"/>
  <c r="D1152" i="6"/>
  <c r="D1152" i="8" s="1"/>
  <c r="O1152" i="6"/>
  <c r="E1155" i="6"/>
  <c r="J1156" i="6"/>
  <c r="B1156" i="8" s="1"/>
  <c r="B1156" i="6"/>
  <c r="N1156" i="6"/>
  <c r="E1156" i="6"/>
  <c r="M1156" i="6"/>
  <c r="D1156" i="6"/>
  <c r="I1156" i="6"/>
  <c r="P1156" i="6"/>
  <c r="D1158" i="6"/>
  <c r="B1159" i="6"/>
  <c r="N1160" i="6"/>
  <c r="F1160" i="6"/>
  <c r="I1160" i="6"/>
  <c r="Q1160" i="6"/>
  <c r="A1160" i="8" s="1"/>
  <c r="H1160" i="6"/>
  <c r="M1160" i="6"/>
  <c r="E1160" i="8" s="1"/>
  <c r="D1160" i="6"/>
  <c r="D1160" i="8" s="1"/>
  <c r="O1160" i="6"/>
  <c r="E1163" i="6"/>
  <c r="J1164" i="6"/>
  <c r="B1164" i="8" s="1"/>
  <c r="B1164" i="6"/>
  <c r="N1164" i="6"/>
  <c r="E1164" i="6"/>
  <c r="M1164" i="6"/>
  <c r="D1164" i="6"/>
  <c r="I1164" i="6"/>
  <c r="P1164" i="6"/>
  <c r="D1166" i="6"/>
  <c r="B1167" i="6"/>
  <c r="N1168" i="6"/>
  <c r="F1168" i="6"/>
  <c r="I1168" i="6"/>
  <c r="Q1168" i="6"/>
  <c r="A1168" i="8" s="1"/>
  <c r="H1168" i="6"/>
  <c r="M1168" i="6"/>
  <c r="E1168" i="8" s="1"/>
  <c r="D1168" i="6"/>
  <c r="D1168" i="8" s="1"/>
  <c r="O1168" i="6"/>
  <c r="E1171" i="6"/>
  <c r="J1172" i="6"/>
  <c r="B1172" i="8" s="1"/>
  <c r="B1172" i="6"/>
  <c r="N1172" i="6"/>
  <c r="E1172" i="6"/>
  <c r="M1172" i="6"/>
  <c r="D1172" i="6"/>
  <c r="I1172" i="6"/>
  <c r="P1172" i="6"/>
  <c r="D1174" i="6"/>
  <c r="B1175" i="6"/>
  <c r="N1176" i="6"/>
  <c r="F1176" i="6"/>
  <c r="I1176" i="6"/>
  <c r="Q1176" i="6"/>
  <c r="A1176" i="8" s="1"/>
  <c r="H1176" i="6"/>
  <c r="M1176" i="6"/>
  <c r="E1176" i="8" s="1"/>
  <c r="D1176" i="6"/>
  <c r="D1176" i="8" s="1"/>
  <c r="O1176" i="6"/>
  <c r="E1179" i="6"/>
  <c r="J1180" i="6"/>
  <c r="B1180" i="8" s="1"/>
  <c r="B1180" i="6"/>
  <c r="N1180" i="6"/>
  <c r="E1180" i="6"/>
  <c r="M1180" i="6"/>
  <c r="D1180" i="6"/>
  <c r="I1180" i="6"/>
  <c r="P1180" i="6"/>
  <c r="D1182" i="6"/>
  <c r="B1183" i="6"/>
  <c r="N1184" i="6"/>
  <c r="F1184" i="6"/>
  <c r="I1184" i="6"/>
  <c r="Q1184" i="6"/>
  <c r="A1184" i="8" s="1"/>
  <c r="H1184" i="6"/>
  <c r="M1184" i="6"/>
  <c r="E1184" i="8" s="1"/>
  <c r="D1184" i="6"/>
  <c r="O1184" i="6"/>
  <c r="E1187" i="6"/>
  <c r="J1188" i="6"/>
  <c r="B1188" i="8" s="1"/>
  <c r="B1188" i="6"/>
  <c r="N1188" i="6"/>
  <c r="E1188" i="6"/>
  <c r="M1188" i="6"/>
  <c r="D1188" i="6"/>
  <c r="I1188" i="6"/>
  <c r="P1188" i="6"/>
  <c r="D1190" i="6"/>
  <c r="B1191" i="6"/>
  <c r="N1192" i="6"/>
  <c r="F1192" i="6"/>
  <c r="I1192" i="6"/>
  <c r="H1192" i="6"/>
  <c r="M1192" i="6"/>
  <c r="E1192" i="8" s="1"/>
  <c r="D1192" i="6"/>
  <c r="D1192" i="8" s="1"/>
  <c r="O1192" i="6"/>
  <c r="E1195" i="6"/>
  <c r="J1196" i="6"/>
  <c r="B1196" i="8" s="1"/>
  <c r="B1196" i="6"/>
  <c r="N1196" i="6"/>
  <c r="E1196" i="6"/>
  <c r="M1196" i="6"/>
  <c r="D1196" i="6"/>
  <c r="I1196" i="6"/>
  <c r="P1196" i="6"/>
  <c r="D1198" i="6"/>
  <c r="B1199" i="6"/>
  <c r="N1200" i="6"/>
  <c r="F1200" i="6"/>
  <c r="I1200" i="6"/>
  <c r="Q1200" i="6"/>
  <c r="A1200" i="8" s="1"/>
  <c r="H1200" i="6"/>
  <c r="M1200" i="6"/>
  <c r="E1200" i="8" s="1"/>
  <c r="D1200" i="6"/>
  <c r="D1200" i="8" s="1"/>
  <c r="O1200" i="6"/>
  <c r="E1203" i="6"/>
  <c r="J1204" i="6"/>
  <c r="B1204" i="8" s="1"/>
  <c r="B1204" i="6"/>
  <c r="N1204" i="6"/>
  <c r="E1204" i="6"/>
  <c r="M1204" i="6"/>
  <c r="D1204" i="6"/>
  <c r="I1204" i="6"/>
  <c r="P1204" i="6"/>
  <c r="D1206" i="6"/>
  <c r="B1207" i="6"/>
  <c r="N1208" i="6"/>
  <c r="F1208" i="6"/>
  <c r="I1208" i="6"/>
  <c r="Q1208" i="6"/>
  <c r="A1208" i="8" s="1"/>
  <c r="H1208" i="6"/>
  <c r="M1208" i="6"/>
  <c r="D1208" i="6"/>
  <c r="D1208" i="8" s="1"/>
  <c r="O1208" i="6"/>
  <c r="E1211" i="6"/>
  <c r="J1212" i="6"/>
  <c r="B1212" i="8" s="1"/>
  <c r="B1212" i="6"/>
  <c r="N1212" i="6"/>
  <c r="E1212" i="6"/>
  <c r="M1212" i="6"/>
  <c r="D1212" i="6"/>
  <c r="I1212" i="6"/>
  <c r="P1212" i="6"/>
  <c r="D1214" i="6"/>
  <c r="B1215" i="6"/>
  <c r="N1216" i="6"/>
  <c r="F1216" i="6"/>
  <c r="I1216" i="6"/>
  <c r="Q1216" i="6"/>
  <c r="A1216" i="8" s="1"/>
  <c r="H1216" i="6"/>
  <c r="M1216" i="6"/>
  <c r="E1216" i="8" s="1"/>
  <c r="D1216" i="6"/>
  <c r="D1216" i="8" s="1"/>
  <c r="O1216" i="6"/>
  <c r="E1219" i="6"/>
  <c r="J1220" i="6"/>
  <c r="B1220" i="8" s="1"/>
  <c r="B1220" i="6"/>
  <c r="N1220" i="6"/>
  <c r="E1220" i="6"/>
  <c r="M1220" i="6"/>
  <c r="D1220" i="6"/>
  <c r="I1220" i="6"/>
  <c r="P1220" i="6"/>
  <c r="D1222" i="6"/>
  <c r="B1223" i="6"/>
  <c r="N1224" i="6"/>
  <c r="F1224" i="6"/>
  <c r="I1224" i="6"/>
  <c r="Q1224" i="6"/>
  <c r="A1224" i="8" s="1"/>
  <c r="H1224" i="6"/>
  <c r="M1224" i="6"/>
  <c r="E1224" i="8" s="1"/>
  <c r="D1224" i="6"/>
  <c r="D1224" i="8" s="1"/>
  <c r="O1224" i="6"/>
  <c r="I1227" i="6"/>
  <c r="K1228" i="6"/>
  <c r="D1230" i="6"/>
  <c r="E1232" i="6"/>
  <c r="G1235" i="6"/>
  <c r="J1243" i="6"/>
  <c r="B1243" i="8" s="1"/>
  <c r="N1248" i="6"/>
  <c r="F1248" i="6"/>
  <c r="I1248" i="6"/>
  <c r="Q1248" i="6"/>
  <c r="A1248" i="8" s="1"/>
  <c r="H1248" i="6"/>
  <c r="O1248" i="6"/>
  <c r="E1248" i="6"/>
  <c r="M1248" i="6"/>
  <c r="D1248" i="6"/>
  <c r="K1248" i="6"/>
  <c r="B1248" i="8" s="1"/>
  <c r="B1248" i="6"/>
  <c r="N1251" i="6"/>
  <c r="I1265" i="6"/>
  <c r="G1273" i="6"/>
  <c r="L1286" i="6"/>
  <c r="L1297" i="6"/>
  <c r="I1302" i="6"/>
  <c r="G1313" i="6"/>
  <c r="J1340" i="6"/>
  <c r="B1340" i="8" s="1"/>
  <c r="B1340" i="6"/>
  <c r="M1340" i="6"/>
  <c r="D1340" i="6"/>
  <c r="L1340" i="6"/>
  <c r="C1340" i="6"/>
  <c r="N1340" i="6"/>
  <c r="K1340" i="6"/>
  <c r="I1340" i="6"/>
  <c r="H1340" i="6"/>
  <c r="G1340" i="6"/>
  <c r="Q1340" i="6"/>
  <c r="A1340" i="8" s="1"/>
  <c r="F1340" i="6"/>
  <c r="P1340" i="6"/>
  <c r="E1340" i="6"/>
  <c r="M1361" i="6"/>
  <c r="E1361" i="6"/>
  <c r="I1361" i="6"/>
  <c r="Q1361" i="6"/>
  <c r="A1361" i="8" s="1"/>
  <c r="H1361" i="6"/>
  <c r="K1361" i="6"/>
  <c r="J1361" i="6"/>
  <c r="G1361" i="6"/>
  <c r="F1361" i="6"/>
  <c r="P1361" i="6"/>
  <c r="D1361" i="6"/>
  <c r="O1361" i="6"/>
  <c r="C1361" i="6"/>
  <c r="N1361" i="6"/>
  <c r="B1361" i="6"/>
  <c r="O1375" i="6"/>
  <c r="G1375" i="6"/>
  <c r="P1375" i="6"/>
  <c r="F1375" i="6"/>
  <c r="N1375" i="6"/>
  <c r="E1375" i="6"/>
  <c r="K1375" i="6"/>
  <c r="J1375" i="6"/>
  <c r="I1375" i="6"/>
  <c r="H1375" i="6"/>
  <c r="D1375" i="6"/>
  <c r="Q1375" i="6"/>
  <c r="A1375" i="8" s="1"/>
  <c r="C1375" i="6"/>
  <c r="M1375" i="6"/>
  <c r="B1375" i="6"/>
  <c r="J1424" i="6"/>
  <c r="B1424" i="8" s="1"/>
  <c r="P1444" i="6"/>
  <c r="Q1463" i="6"/>
  <c r="A1463" i="8" s="1"/>
  <c r="P1497" i="6"/>
  <c r="N1500" i="6"/>
  <c r="K1544" i="6"/>
  <c r="B1544" i="8" s="1"/>
  <c r="O1231" i="6"/>
  <c r="G1231" i="6"/>
  <c r="J1231" i="6"/>
  <c r="B1231" i="8" s="1"/>
  <c r="G1236" i="6"/>
  <c r="P1236" i="6"/>
  <c r="O1239" i="6"/>
  <c r="G1239" i="6"/>
  <c r="J1239" i="6"/>
  <c r="B1239" i="8" s="1"/>
  <c r="G1244" i="6"/>
  <c r="P1244" i="6"/>
  <c r="O1247" i="6"/>
  <c r="G1247" i="6"/>
  <c r="J1247" i="6"/>
  <c r="B1247" i="8" s="1"/>
  <c r="G1252" i="6"/>
  <c r="P1252" i="6"/>
  <c r="O1255" i="6"/>
  <c r="G1255" i="6"/>
  <c r="J1255" i="6"/>
  <c r="B1255" i="8" s="1"/>
  <c r="G1260" i="6"/>
  <c r="P1260" i="6"/>
  <c r="O1263" i="6"/>
  <c r="G1263" i="6"/>
  <c r="J1263" i="6"/>
  <c r="B1263" i="8" s="1"/>
  <c r="G1268" i="6"/>
  <c r="P1268" i="6"/>
  <c r="P1270" i="6"/>
  <c r="H1270" i="6"/>
  <c r="M1270" i="6"/>
  <c r="D1270" i="6"/>
  <c r="K1270" i="6"/>
  <c r="B1270" i="8" s="1"/>
  <c r="P1278" i="6"/>
  <c r="H1278" i="6"/>
  <c r="N1278" i="6"/>
  <c r="E1278" i="6"/>
  <c r="M1278" i="6"/>
  <c r="D1278" i="6"/>
  <c r="L1278" i="6"/>
  <c r="I1279" i="6"/>
  <c r="M1289" i="6"/>
  <c r="E1289" i="6"/>
  <c r="I1289" i="6"/>
  <c r="Q1289" i="6"/>
  <c r="A1289" i="8" s="1"/>
  <c r="H1289" i="6"/>
  <c r="L1289" i="6"/>
  <c r="Q1293" i="6"/>
  <c r="A1293" i="8" s="1"/>
  <c r="E1296" i="6"/>
  <c r="H1300" i="6"/>
  <c r="O1303" i="6"/>
  <c r="G1303" i="6"/>
  <c r="P1303" i="6"/>
  <c r="F1303" i="6"/>
  <c r="N1303" i="6"/>
  <c r="E1303" i="6"/>
  <c r="L1303" i="6"/>
  <c r="I1304" i="6"/>
  <c r="I1308" i="6"/>
  <c r="G1310" i="6"/>
  <c r="F1321" i="6"/>
  <c r="N1328" i="6"/>
  <c r="F1328" i="6"/>
  <c r="Q1328" i="6"/>
  <c r="A1328" i="8" s="1"/>
  <c r="H1328" i="6"/>
  <c r="P1328" i="6"/>
  <c r="G1328" i="6"/>
  <c r="L1328" i="6"/>
  <c r="G1329" i="6"/>
  <c r="J1332" i="6"/>
  <c r="B1332" i="6"/>
  <c r="M1332" i="6"/>
  <c r="D1332" i="6"/>
  <c r="L1332" i="6"/>
  <c r="C1332" i="6"/>
  <c r="O1332" i="6"/>
  <c r="H1335" i="6"/>
  <c r="P1342" i="6"/>
  <c r="H1342" i="6"/>
  <c r="N1342" i="6"/>
  <c r="E1342" i="6"/>
  <c r="M1342" i="6"/>
  <c r="D1342" i="6"/>
  <c r="L1342" i="6"/>
  <c r="I1343" i="6"/>
  <c r="M1353" i="6"/>
  <c r="E1353" i="6"/>
  <c r="I1353" i="6"/>
  <c r="Q1353" i="6"/>
  <c r="A1353" i="8" s="1"/>
  <c r="H1353" i="6"/>
  <c r="L1353" i="6"/>
  <c r="Q1357" i="6"/>
  <c r="A1357" i="8" s="1"/>
  <c r="E1360" i="6"/>
  <c r="H1364" i="6"/>
  <c r="O1367" i="6"/>
  <c r="G1367" i="6"/>
  <c r="P1367" i="6"/>
  <c r="F1367" i="6"/>
  <c r="N1367" i="6"/>
  <c r="E1367" i="6"/>
  <c r="L1367" i="6"/>
  <c r="I1368" i="6"/>
  <c r="I1372" i="6"/>
  <c r="G1374" i="6"/>
  <c r="I1382" i="6"/>
  <c r="F1385" i="6"/>
  <c r="I1386" i="6"/>
  <c r="J1388" i="6"/>
  <c r="B1388" i="8" s="1"/>
  <c r="B1388" i="6"/>
  <c r="M1388" i="6"/>
  <c r="D1388" i="6"/>
  <c r="L1388" i="6"/>
  <c r="C1388" i="6"/>
  <c r="Q1388" i="6"/>
  <c r="A1388" i="8" s="1"/>
  <c r="H1388" i="6"/>
  <c r="P1388" i="6"/>
  <c r="O1391" i="6"/>
  <c r="G1391" i="6"/>
  <c r="P1391" i="6"/>
  <c r="F1391" i="6"/>
  <c r="N1391" i="6"/>
  <c r="E1391" i="6"/>
  <c r="K1391" i="6"/>
  <c r="B1391" i="6"/>
  <c r="Q1391" i="6"/>
  <c r="A1391" i="8" s="1"/>
  <c r="J1401" i="6"/>
  <c r="G1409" i="6"/>
  <c r="I1416" i="6"/>
  <c r="I1420" i="6"/>
  <c r="I1423" i="6"/>
  <c r="C1425" i="6"/>
  <c r="H1431" i="6"/>
  <c r="D1432" i="6"/>
  <c r="F1436" i="6"/>
  <c r="J1439" i="6"/>
  <c r="K1440" i="6"/>
  <c r="N1444" i="6"/>
  <c r="E1448" i="6"/>
  <c r="G1449" i="6"/>
  <c r="F1452" i="6"/>
  <c r="M1457" i="6"/>
  <c r="E1457" i="8" s="1"/>
  <c r="E1457" i="6"/>
  <c r="I1457" i="6"/>
  <c r="Q1457" i="6"/>
  <c r="A1457" i="8" s="1"/>
  <c r="H1457" i="6"/>
  <c r="O1457" i="6"/>
  <c r="F1457" i="6"/>
  <c r="N1457" i="6"/>
  <c r="D1457" i="6"/>
  <c r="I1463" i="6"/>
  <c r="J1464" i="6"/>
  <c r="K1465" i="6"/>
  <c r="B1465" i="8" s="1"/>
  <c r="K1468" i="6"/>
  <c r="O1471" i="6"/>
  <c r="G1471" i="6"/>
  <c r="P1471" i="6"/>
  <c r="F1471" i="6"/>
  <c r="N1471" i="6"/>
  <c r="E1471" i="6"/>
  <c r="L1471" i="6"/>
  <c r="C1471" i="6"/>
  <c r="K1471" i="6"/>
  <c r="B1471" i="8" s="1"/>
  <c r="B1471" i="6"/>
  <c r="J1473" i="6"/>
  <c r="B1473" i="8" s="1"/>
  <c r="J1476" i="6"/>
  <c r="B1476" i="8" s="1"/>
  <c r="B1476" i="6"/>
  <c r="M1476" i="6"/>
  <c r="D1476" i="6"/>
  <c r="L1476" i="6"/>
  <c r="C1476" i="6"/>
  <c r="I1476" i="6"/>
  <c r="Q1476" i="6"/>
  <c r="A1476" i="8" s="1"/>
  <c r="H1476" i="6"/>
  <c r="P1476" i="6"/>
  <c r="G1476" i="6"/>
  <c r="J1480" i="6"/>
  <c r="I1482" i="6"/>
  <c r="K1484" i="6"/>
  <c r="K1497" i="6"/>
  <c r="B1497" i="8" s="1"/>
  <c r="K1500" i="6"/>
  <c r="M1505" i="6"/>
  <c r="E1505" i="6"/>
  <c r="I1505" i="6"/>
  <c r="Q1505" i="6"/>
  <c r="A1505" i="8" s="1"/>
  <c r="H1505" i="6"/>
  <c r="O1505" i="6"/>
  <c r="F1505" i="6"/>
  <c r="N1505" i="6"/>
  <c r="D1505" i="6"/>
  <c r="L1505" i="6"/>
  <c r="C1505" i="6"/>
  <c r="K1505" i="6"/>
  <c r="B1505" i="6"/>
  <c r="M1513" i="6"/>
  <c r="E1513" i="6"/>
  <c r="I1513" i="6"/>
  <c r="Q1513" i="6"/>
  <c r="A1513" i="8" s="1"/>
  <c r="H1513" i="6"/>
  <c r="P1513" i="6"/>
  <c r="G1513" i="6"/>
  <c r="O1513" i="6"/>
  <c r="F1513" i="6"/>
  <c r="N1513" i="6"/>
  <c r="D1513" i="6"/>
  <c r="L1513" i="6"/>
  <c r="C1513" i="6"/>
  <c r="K1513" i="6"/>
  <c r="B1513" i="6"/>
  <c r="I1524" i="6"/>
  <c r="L1550" i="6"/>
  <c r="I1617" i="6"/>
  <c r="O1619" i="6"/>
  <c r="N1623" i="6"/>
  <c r="F1623" i="6"/>
  <c r="Q1623" i="6"/>
  <c r="A1623" i="8" s="1"/>
  <c r="H1623" i="6"/>
  <c r="P1623" i="6"/>
  <c r="G1623" i="6"/>
  <c r="L1623" i="6"/>
  <c r="C1623" i="6"/>
  <c r="M1623" i="6"/>
  <c r="K1623" i="6"/>
  <c r="J1623" i="6"/>
  <c r="B1623" i="8" s="1"/>
  <c r="I1623" i="6"/>
  <c r="E1623" i="6"/>
  <c r="D1623" i="6"/>
  <c r="B1623" i="6"/>
  <c r="M1664" i="6"/>
  <c r="E1664" i="6"/>
  <c r="I1664" i="6"/>
  <c r="Q1664" i="6"/>
  <c r="A1664" i="8" s="1"/>
  <c r="H1664" i="6"/>
  <c r="N1664" i="6"/>
  <c r="D1664" i="6"/>
  <c r="L1664" i="6"/>
  <c r="K1664" i="6"/>
  <c r="J1664" i="6"/>
  <c r="G1664" i="6"/>
  <c r="F1664" i="6"/>
  <c r="C1664" i="6"/>
  <c r="P1664" i="6"/>
  <c r="B1664" i="6"/>
  <c r="O1722" i="6"/>
  <c r="Q1753" i="6"/>
  <c r="A1753" i="8" s="1"/>
  <c r="P1254" i="6"/>
  <c r="H1254" i="6"/>
  <c r="J1254" i="6"/>
  <c r="P1262" i="6"/>
  <c r="H1262" i="6"/>
  <c r="J1262" i="6"/>
  <c r="M1281" i="6"/>
  <c r="E1281" i="6"/>
  <c r="I1281" i="6"/>
  <c r="Q1281" i="6"/>
  <c r="A1281" i="8" s="1"/>
  <c r="H1281" i="6"/>
  <c r="L1281" i="6"/>
  <c r="Q1285" i="6"/>
  <c r="A1285" i="8" s="1"/>
  <c r="O1295" i="6"/>
  <c r="G1295" i="6"/>
  <c r="P1295" i="6"/>
  <c r="F1295" i="6"/>
  <c r="N1295" i="6"/>
  <c r="E1295" i="6"/>
  <c r="L1295" i="6"/>
  <c r="I1296" i="6"/>
  <c r="I1300" i="6"/>
  <c r="I1310" i="6"/>
  <c r="N1320" i="6"/>
  <c r="F1320" i="6"/>
  <c r="Q1320" i="6"/>
  <c r="A1320" i="8" s="1"/>
  <c r="H1320" i="6"/>
  <c r="P1320" i="6"/>
  <c r="G1320" i="6"/>
  <c r="L1320" i="6"/>
  <c r="G1321" i="6"/>
  <c r="J1324" i="6"/>
  <c r="B1324" i="8" s="1"/>
  <c r="B1324" i="6"/>
  <c r="M1324" i="6"/>
  <c r="D1324" i="6"/>
  <c r="L1324" i="6"/>
  <c r="C1324" i="6"/>
  <c r="O1324" i="6"/>
  <c r="P1334" i="6"/>
  <c r="H1334" i="6"/>
  <c r="N1334" i="6"/>
  <c r="E1334" i="6"/>
  <c r="M1334" i="6"/>
  <c r="D1334" i="6"/>
  <c r="L1334" i="6"/>
  <c r="I1335" i="6"/>
  <c r="M1345" i="6"/>
  <c r="E1345" i="8" s="1"/>
  <c r="E1345" i="6"/>
  <c r="I1345" i="6"/>
  <c r="Q1345" i="6"/>
  <c r="A1345" i="8" s="1"/>
  <c r="H1345" i="6"/>
  <c r="L1345" i="6"/>
  <c r="Q1349" i="6"/>
  <c r="A1349" i="8" s="1"/>
  <c r="B1353" i="6"/>
  <c r="N1353" i="6"/>
  <c r="F1358" i="6"/>
  <c r="O1359" i="6"/>
  <c r="G1359" i="6"/>
  <c r="P1359" i="6"/>
  <c r="F1359" i="6"/>
  <c r="N1359" i="6"/>
  <c r="E1359" i="6"/>
  <c r="L1359" i="6"/>
  <c r="I1360" i="6"/>
  <c r="I1364" i="6"/>
  <c r="B1367" i="6"/>
  <c r="M1367" i="6"/>
  <c r="J1368" i="6"/>
  <c r="D1369" i="6"/>
  <c r="P1369" i="6"/>
  <c r="K1372" i="6"/>
  <c r="I1374" i="6"/>
  <c r="I1378" i="6"/>
  <c r="J1382" i="6"/>
  <c r="B1382" i="8" s="1"/>
  <c r="D1383" i="6"/>
  <c r="N1384" i="6"/>
  <c r="F1384" i="6"/>
  <c r="Q1384" i="6"/>
  <c r="A1384" i="8" s="1"/>
  <c r="H1384" i="6"/>
  <c r="P1384" i="6"/>
  <c r="G1384" i="6"/>
  <c r="L1384" i="6"/>
  <c r="G1385" i="6"/>
  <c r="E1388" i="6"/>
  <c r="Q1389" i="6"/>
  <c r="A1389" i="8" s="1"/>
  <c r="C1391" i="6"/>
  <c r="N1392" i="6"/>
  <c r="F1392" i="6"/>
  <c r="Q1392" i="6"/>
  <c r="A1392" i="8" s="1"/>
  <c r="H1392" i="6"/>
  <c r="P1392" i="6"/>
  <c r="G1392" i="6"/>
  <c r="L1392" i="6"/>
  <c r="C1392" i="6"/>
  <c r="C1392" i="8" s="1"/>
  <c r="O1392" i="6"/>
  <c r="J1396" i="6"/>
  <c r="B1396" i="8" s="1"/>
  <c r="B1396" i="6"/>
  <c r="M1396" i="6"/>
  <c r="D1396" i="6"/>
  <c r="L1396" i="6"/>
  <c r="C1396" i="6"/>
  <c r="Q1396" i="6"/>
  <c r="A1396" i="8" s="1"/>
  <c r="H1396" i="6"/>
  <c r="P1396" i="6"/>
  <c r="O1399" i="6"/>
  <c r="G1399" i="6"/>
  <c r="P1399" i="6"/>
  <c r="F1399" i="6"/>
  <c r="N1399" i="6"/>
  <c r="E1399" i="6"/>
  <c r="K1399" i="6"/>
  <c r="B1399" i="8" s="1"/>
  <c r="B1399" i="6"/>
  <c r="Q1399" i="6"/>
  <c r="A1399" i="8" s="1"/>
  <c r="K1401" i="6"/>
  <c r="K1408" i="6"/>
  <c r="B1408" i="8" s="1"/>
  <c r="J1409" i="6"/>
  <c r="N1412" i="6"/>
  <c r="L1415" i="6"/>
  <c r="J1416" i="6"/>
  <c r="B1416" i="8" s="1"/>
  <c r="G1417" i="6"/>
  <c r="K1420" i="6"/>
  <c r="J1423" i="6"/>
  <c r="I1424" i="6"/>
  <c r="F1425" i="6"/>
  <c r="I1428" i="6"/>
  <c r="I1431" i="6"/>
  <c r="E1432" i="6"/>
  <c r="G1436" i="6"/>
  <c r="M1439" i="6"/>
  <c r="O1444" i="6"/>
  <c r="I1448" i="6"/>
  <c r="J1449" i="6"/>
  <c r="B1449" i="8" s="1"/>
  <c r="G1452" i="6"/>
  <c r="N1456" i="6"/>
  <c r="F1456" i="6"/>
  <c r="Q1456" i="6"/>
  <c r="A1456" i="8" s="1"/>
  <c r="H1456" i="6"/>
  <c r="P1456" i="6"/>
  <c r="G1456" i="6"/>
  <c r="M1456" i="6"/>
  <c r="E1456" i="8" s="1"/>
  <c r="D1456" i="6"/>
  <c r="D1456" i="8" s="1"/>
  <c r="L1456" i="6"/>
  <c r="C1456" i="6"/>
  <c r="C1456" i="8" s="1"/>
  <c r="B1457" i="6"/>
  <c r="J1460" i="6"/>
  <c r="B1460" i="8" s="1"/>
  <c r="B1460" i="6"/>
  <c r="M1460" i="6"/>
  <c r="D1460" i="6"/>
  <c r="L1460" i="6"/>
  <c r="C1460" i="6"/>
  <c r="I1460" i="6"/>
  <c r="Q1460" i="6"/>
  <c r="A1460" i="8" s="1"/>
  <c r="H1460" i="6"/>
  <c r="J1463" i="6"/>
  <c r="K1464" i="6"/>
  <c r="L1465" i="6"/>
  <c r="N1468" i="6"/>
  <c r="D1471" i="6"/>
  <c r="K1473" i="6"/>
  <c r="E1476" i="6"/>
  <c r="N1484" i="6"/>
  <c r="G1505" i="6"/>
  <c r="J1513" i="6"/>
  <c r="B1513" i="8" s="1"/>
  <c r="O1582" i="6"/>
  <c r="G1582" i="6"/>
  <c r="P1582" i="6"/>
  <c r="F1582" i="6"/>
  <c r="N1582" i="6"/>
  <c r="E1582" i="6"/>
  <c r="K1582" i="6"/>
  <c r="B1582" i="6"/>
  <c r="M1582" i="6"/>
  <c r="L1582" i="6"/>
  <c r="J1582" i="6"/>
  <c r="I1582" i="6"/>
  <c r="H1582" i="6"/>
  <c r="D1582" i="6"/>
  <c r="C1582" i="6"/>
  <c r="P1610" i="6"/>
  <c r="O1623" i="6"/>
  <c r="O1646" i="6"/>
  <c r="G1646" i="6"/>
  <c r="P1646" i="6"/>
  <c r="F1646" i="6"/>
  <c r="N1646" i="6"/>
  <c r="E1646" i="6"/>
  <c r="K1646" i="6"/>
  <c r="B1646" i="6"/>
  <c r="M1646" i="6"/>
  <c r="L1646" i="6"/>
  <c r="J1646" i="6"/>
  <c r="B1646" i="8" s="1"/>
  <c r="I1646" i="6"/>
  <c r="H1646" i="6"/>
  <c r="D1646" i="6"/>
  <c r="C1646" i="6"/>
  <c r="L1662" i="6"/>
  <c r="O1664" i="6"/>
  <c r="O1694" i="6"/>
  <c r="O1746" i="6"/>
  <c r="Q1125" i="6"/>
  <c r="A1125" i="8" s="1"/>
  <c r="Q1133" i="6"/>
  <c r="A1133" i="8" s="1"/>
  <c r="Q1141" i="6"/>
  <c r="A1141" i="8" s="1"/>
  <c r="Q1149" i="6"/>
  <c r="A1149" i="8" s="1"/>
  <c r="F1153" i="6"/>
  <c r="O1153" i="6"/>
  <c r="Q1157" i="6"/>
  <c r="A1157" i="8" s="1"/>
  <c r="F1161" i="6"/>
  <c r="O1161" i="6"/>
  <c r="Q1165" i="6"/>
  <c r="A1165" i="8" s="1"/>
  <c r="F1169" i="6"/>
  <c r="O1169" i="6"/>
  <c r="F1177" i="6"/>
  <c r="O1177" i="6"/>
  <c r="Q1181" i="6"/>
  <c r="A1181" i="8" s="1"/>
  <c r="F1185" i="6"/>
  <c r="O1185" i="6"/>
  <c r="Q1189" i="6"/>
  <c r="A1189" i="8" s="1"/>
  <c r="F1193" i="6"/>
  <c r="O1193" i="6"/>
  <c r="Q1197" i="6"/>
  <c r="A1197" i="8" s="1"/>
  <c r="F1201" i="6"/>
  <c r="O1201" i="6"/>
  <c r="Q1205" i="6"/>
  <c r="A1205" i="8" s="1"/>
  <c r="F1209" i="6"/>
  <c r="O1209" i="6"/>
  <c r="Q1213" i="6"/>
  <c r="A1213" i="8" s="1"/>
  <c r="F1217" i="6"/>
  <c r="O1217" i="6"/>
  <c r="Q1221" i="6"/>
  <c r="A1221" i="8" s="1"/>
  <c r="F1225" i="6"/>
  <c r="O1225" i="6"/>
  <c r="Q1229" i="6"/>
  <c r="A1229" i="8" s="1"/>
  <c r="C1231" i="6"/>
  <c r="L1231" i="6"/>
  <c r="F1233" i="6"/>
  <c r="O1233" i="6"/>
  <c r="C1239" i="6"/>
  <c r="L1239" i="6"/>
  <c r="F1241" i="6"/>
  <c r="O1241" i="6"/>
  <c r="Q1245" i="6"/>
  <c r="A1245" i="8" s="1"/>
  <c r="C1247" i="6"/>
  <c r="L1247" i="6"/>
  <c r="F1249" i="6"/>
  <c r="O1249" i="6"/>
  <c r="Q1253" i="6"/>
  <c r="A1253" i="8" s="1"/>
  <c r="B1254" i="6"/>
  <c r="K1254" i="6"/>
  <c r="C1255" i="6"/>
  <c r="L1255" i="6"/>
  <c r="F1257" i="6"/>
  <c r="O1257" i="6"/>
  <c r="Q1261" i="6"/>
  <c r="A1261" i="8" s="1"/>
  <c r="B1262" i="6"/>
  <c r="K1262" i="6"/>
  <c r="C1263" i="6"/>
  <c r="L1263" i="6"/>
  <c r="F1265" i="6"/>
  <c r="O1265" i="6"/>
  <c r="Q1269" i="6"/>
  <c r="A1269" i="8" s="1"/>
  <c r="C1270" i="6"/>
  <c r="N1270" i="6"/>
  <c r="N1272" i="6"/>
  <c r="F1272" i="6"/>
  <c r="P1272" i="6"/>
  <c r="G1272" i="6"/>
  <c r="K1272" i="6"/>
  <c r="B1272" i="8" s="1"/>
  <c r="Q1277" i="6"/>
  <c r="A1277" i="8" s="1"/>
  <c r="C1278" i="6"/>
  <c r="Q1278" i="6"/>
  <c r="A1278" i="8" s="1"/>
  <c r="E1280" i="6"/>
  <c r="B1281" i="6"/>
  <c r="N1281" i="6"/>
  <c r="H1284" i="6"/>
  <c r="O1287" i="6"/>
  <c r="G1287" i="6"/>
  <c r="P1287" i="6"/>
  <c r="F1287" i="6"/>
  <c r="N1287" i="6"/>
  <c r="E1287" i="6"/>
  <c r="L1287" i="6"/>
  <c r="C1289" i="6"/>
  <c r="O1289" i="6"/>
  <c r="G1294" i="6"/>
  <c r="B1295" i="6"/>
  <c r="M1295" i="6"/>
  <c r="J1296" i="6"/>
  <c r="B1296" i="8" s="1"/>
  <c r="K1300" i="6"/>
  <c r="C1303" i="6"/>
  <c r="Q1303" i="6"/>
  <c r="A1303" i="8" s="1"/>
  <c r="F1305" i="6"/>
  <c r="J1310" i="6"/>
  <c r="B1310" i="8" s="1"/>
  <c r="N1312" i="6"/>
  <c r="F1312" i="6"/>
  <c r="Q1312" i="6"/>
  <c r="A1312" i="8" s="1"/>
  <c r="H1312" i="6"/>
  <c r="P1312" i="6"/>
  <c r="G1312" i="6"/>
  <c r="L1312" i="6"/>
  <c r="J1316" i="6"/>
  <c r="B1316" i="8" s="1"/>
  <c r="B1316" i="6"/>
  <c r="M1316" i="6"/>
  <c r="D1316" i="6"/>
  <c r="L1316" i="6"/>
  <c r="C1316" i="6"/>
  <c r="O1316" i="6"/>
  <c r="H1319" i="6"/>
  <c r="B1320" i="6"/>
  <c r="M1320" i="6"/>
  <c r="E1320" i="8" s="1"/>
  <c r="J1321" i="6"/>
  <c r="B1321" i="8" s="1"/>
  <c r="E1324" i="6"/>
  <c r="P1324" i="6"/>
  <c r="P1326" i="6"/>
  <c r="H1326" i="6"/>
  <c r="N1326" i="6"/>
  <c r="E1326" i="6"/>
  <c r="M1326" i="6"/>
  <c r="D1326" i="6"/>
  <c r="L1326" i="6"/>
  <c r="C1328" i="6"/>
  <c r="O1328" i="6"/>
  <c r="F1332" i="6"/>
  <c r="Q1332" i="6"/>
  <c r="A1332" i="8" s="1"/>
  <c r="B1334" i="6"/>
  <c r="O1334" i="6"/>
  <c r="J1335" i="6"/>
  <c r="B1335" i="8" s="1"/>
  <c r="M1337" i="6"/>
  <c r="E1337" i="8" s="1"/>
  <c r="E1337" i="6"/>
  <c r="I1337" i="6"/>
  <c r="Q1337" i="6"/>
  <c r="A1337" i="8" s="1"/>
  <c r="H1337" i="6"/>
  <c r="L1337" i="6"/>
  <c r="Q1341" i="6"/>
  <c r="A1341" i="8" s="1"/>
  <c r="C1342" i="6"/>
  <c r="Q1342" i="6"/>
  <c r="A1342" i="8" s="1"/>
  <c r="E1344" i="6"/>
  <c r="B1345" i="6"/>
  <c r="N1345" i="6"/>
  <c r="H1348" i="6"/>
  <c r="O1351" i="6"/>
  <c r="G1351" i="6"/>
  <c r="P1351" i="6"/>
  <c r="F1351" i="6"/>
  <c r="N1351" i="6"/>
  <c r="E1351" i="6"/>
  <c r="L1351" i="6"/>
  <c r="C1353" i="6"/>
  <c r="O1353" i="6"/>
  <c r="G1358" i="6"/>
  <c r="B1359" i="6"/>
  <c r="M1359" i="6"/>
  <c r="J1360" i="6"/>
  <c r="K1364" i="6"/>
  <c r="C1367" i="6"/>
  <c r="Q1367" i="6"/>
  <c r="A1367" i="8" s="1"/>
  <c r="F1369" i="6"/>
  <c r="J1374" i="6"/>
  <c r="B1374" i="8" s="1"/>
  <c r="N1376" i="6"/>
  <c r="F1376" i="6"/>
  <c r="Q1376" i="6"/>
  <c r="A1376" i="8" s="1"/>
  <c r="H1376" i="6"/>
  <c r="P1376" i="6"/>
  <c r="G1376" i="6"/>
  <c r="L1376" i="6"/>
  <c r="J1380" i="6"/>
  <c r="B1380" i="8" s="1"/>
  <c r="B1380" i="6"/>
  <c r="M1380" i="6"/>
  <c r="D1380" i="6"/>
  <c r="L1380" i="6"/>
  <c r="C1380" i="6"/>
  <c r="O1380" i="6"/>
  <c r="H1383" i="6"/>
  <c r="B1384" i="6"/>
  <c r="M1384" i="6"/>
  <c r="E1384" i="8" s="1"/>
  <c r="J1385" i="6"/>
  <c r="F1388" i="6"/>
  <c r="D1391" i="6"/>
  <c r="B1392" i="6"/>
  <c r="M1393" i="6"/>
  <c r="E1393" i="8" s="1"/>
  <c r="E1393" i="6"/>
  <c r="I1393" i="6"/>
  <c r="Q1393" i="6"/>
  <c r="A1393" i="8" s="1"/>
  <c r="H1393" i="6"/>
  <c r="N1393" i="6"/>
  <c r="D1393" i="6"/>
  <c r="D1393" i="8" s="1"/>
  <c r="O1393" i="6"/>
  <c r="E1396" i="6"/>
  <c r="Q1397" i="6"/>
  <c r="A1397" i="8" s="1"/>
  <c r="C1399" i="6"/>
  <c r="N1400" i="6"/>
  <c r="F1400" i="6"/>
  <c r="Q1400" i="6"/>
  <c r="A1400" i="8" s="1"/>
  <c r="H1400" i="6"/>
  <c r="P1400" i="6"/>
  <c r="G1400" i="6"/>
  <c r="L1400" i="6"/>
  <c r="C1400" i="6"/>
  <c r="C1400" i="8" s="1"/>
  <c r="O1400" i="6"/>
  <c r="J1404" i="6"/>
  <c r="B1404" i="8" s="1"/>
  <c r="B1404" i="6"/>
  <c r="M1404" i="6"/>
  <c r="D1404" i="6"/>
  <c r="L1404" i="6"/>
  <c r="C1404" i="6"/>
  <c r="Q1404" i="6"/>
  <c r="A1404" i="8" s="1"/>
  <c r="H1404" i="6"/>
  <c r="P1404" i="6"/>
  <c r="O1407" i="6"/>
  <c r="G1407" i="6"/>
  <c r="P1407" i="6"/>
  <c r="F1407" i="6"/>
  <c r="N1407" i="6"/>
  <c r="E1407" i="6"/>
  <c r="K1407" i="6"/>
  <c r="B1407" i="8" s="1"/>
  <c r="B1407" i="6"/>
  <c r="Q1407" i="6"/>
  <c r="A1407" i="8" s="1"/>
  <c r="K1409" i="6"/>
  <c r="K1416" i="6"/>
  <c r="N1420" i="6"/>
  <c r="L1423" i="6"/>
  <c r="G1425" i="6"/>
  <c r="I1432" i="6"/>
  <c r="I1436" i="6"/>
  <c r="M1441" i="6"/>
  <c r="E1441" i="8" s="1"/>
  <c r="E1441" i="6"/>
  <c r="I1441" i="6"/>
  <c r="Q1441" i="6"/>
  <c r="A1441" i="8" s="1"/>
  <c r="H1441" i="6"/>
  <c r="O1441" i="6"/>
  <c r="F1441" i="6"/>
  <c r="N1441" i="6"/>
  <c r="D1441" i="6"/>
  <c r="D1441" i="8" s="1"/>
  <c r="K1452" i="6"/>
  <c r="O1455" i="6"/>
  <c r="G1455" i="6"/>
  <c r="P1455" i="6"/>
  <c r="F1455" i="6"/>
  <c r="N1455" i="6"/>
  <c r="E1455" i="6"/>
  <c r="L1455" i="6"/>
  <c r="C1455" i="6"/>
  <c r="K1455" i="6"/>
  <c r="B1455" i="8" s="1"/>
  <c r="B1455" i="6"/>
  <c r="B1456" i="6"/>
  <c r="C1457" i="6"/>
  <c r="C1457" i="8" s="1"/>
  <c r="E1460" i="6"/>
  <c r="M1463" i="6"/>
  <c r="O1468" i="6"/>
  <c r="H1471" i="6"/>
  <c r="F1476" i="6"/>
  <c r="M1481" i="6"/>
  <c r="E1481" i="8" s="1"/>
  <c r="E1481" i="6"/>
  <c r="I1481" i="6"/>
  <c r="Q1481" i="6"/>
  <c r="A1481" i="8" s="1"/>
  <c r="H1481" i="6"/>
  <c r="O1481" i="6"/>
  <c r="F1481" i="6"/>
  <c r="N1481" i="6"/>
  <c r="D1481" i="6"/>
  <c r="D1481" i="8" s="1"/>
  <c r="L1481" i="6"/>
  <c r="C1481" i="6"/>
  <c r="C1481" i="8" s="1"/>
  <c r="N1488" i="6"/>
  <c r="F1488" i="6"/>
  <c r="Q1488" i="6"/>
  <c r="A1488" i="8" s="1"/>
  <c r="H1488" i="6"/>
  <c r="P1488" i="6"/>
  <c r="G1488" i="6"/>
  <c r="M1488" i="6"/>
  <c r="D1488" i="6"/>
  <c r="L1488" i="6"/>
  <c r="C1488" i="6"/>
  <c r="K1488" i="6"/>
  <c r="B1488" i="8" s="1"/>
  <c r="B1488" i="6"/>
  <c r="J1492" i="6"/>
  <c r="B1492" i="8" s="1"/>
  <c r="B1492" i="6"/>
  <c r="M1492" i="6"/>
  <c r="D1492" i="6"/>
  <c r="L1492" i="6"/>
  <c r="C1492" i="6"/>
  <c r="I1492" i="6"/>
  <c r="Q1492" i="6"/>
  <c r="A1492" i="8" s="1"/>
  <c r="H1492" i="6"/>
  <c r="P1492" i="6"/>
  <c r="G1492" i="6"/>
  <c r="J1505" i="6"/>
  <c r="B1505" i="8" s="1"/>
  <c r="I1516" i="6"/>
  <c r="N1551" i="6"/>
  <c r="F1551" i="6"/>
  <c r="P1551" i="6"/>
  <c r="G1551" i="6"/>
  <c r="L1551" i="6"/>
  <c r="C1551" i="6"/>
  <c r="K1551" i="6"/>
  <c r="J1551" i="6"/>
  <c r="B1551" i="8" s="1"/>
  <c r="I1551" i="6"/>
  <c r="H1551" i="6"/>
  <c r="E1551" i="6"/>
  <c r="Q1551" i="6"/>
  <c r="A1551" i="8" s="1"/>
  <c r="D1551" i="6"/>
  <c r="O1551" i="6"/>
  <c r="B1551" i="6"/>
  <c r="Q1582" i="6"/>
  <c r="A1582" i="8" s="1"/>
  <c r="L1592" i="6"/>
  <c r="G1640" i="6"/>
  <c r="O1667" i="6"/>
  <c r="P1674" i="6"/>
  <c r="J1236" i="6"/>
  <c r="B1236" i="8" s="1"/>
  <c r="B1236" i="6"/>
  <c r="K1236" i="6"/>
  <c r="J1244" i="6"/>
  <c r="B1244" i="8" s="1"/>
  <c r="B1244" i="6"/>
  <c r="K1244" i="6"/>
  <c r="J1252" i="6"/>
  <c r="B1252" i="6"/>
  <c r="K1252" i="6"/>
  <c r="C1254" i="6"/>
  <c r="L1254" i="6"/>
  <c r="J1260" i="6"/>
  <c r="B1260" i="8" s="1"/>
  <c r="B1260" i="6"/>
  <c r="K1260" i="6"/>
  <c r="C1262" i="6"/>
  <c r="L1262" i="6"/>
  <c r="J1268" i="6"/>
  <c r="B1268" i="8" s="1"/>
  <c r="B1268" i="6"/>
  <c r="K1268" i="6"/>
  <c r="O1279" i="6"/>
  <c r="G1279" i="6"/>
  <c r="P1279" i="6"/>
  <c r="F1279" i="6"/>
  <c r="N1279" i="6"/>
  <c r="E1279" i="6"/>
  <c r="L1279" i="6"/>
  <c r="C1281" i="6"/>
  <c r="O1281" i="6"/>
  <c r="C1295" i="6"/>
  <c r="Q1295" i="6"/>
  <c r="A1295" i="8" s="1"/>
  <c r="I1298" i="6"/>
  <c r="N1304" i="6"/>
  <c r="F1304" i="6"/>
  <c r="Q1304" i="6"/>
  <c r="A1304" i="8" s="1"/>
  <c r="H1304" i="6"/>
  <c r="P1304" i="6"/>
  <c r="G1304" i="6"/>
  <c r="L1304" i="6"/>
  <c r="J1308" i="6"/>
  <c r="B1308" i="8" s="1"/>
  <c r="B1308" i="6"/>
  <c r="M1308" i="6"/>
  <c r="D1308" i="6"/>
  <c r="C1308" i="6"/>
  <c r="O1308" i="6"/>
  <c r="P1318" i="6"/>
  <c r="H1318" i="6"/>
  <c r="N1318" i="6"/>
  <c r="E1318" i="6"/>
  <c r="M1318" i="6"/>
  <c r="D1318" i="6"/>
  <c r="L1318" i="6"/>
  <c r="C1320" i="6"/>
  <c r="C1320" i="8" s="1"/>
  <c r="O1320" i="6"/>
  <c r="F1324" i="6"/>
  <c r="Q1324" i="6"/>
  <c r="A1324" i="8" s="1"/>
  <c r="M1329" i="6"/>
  <c r="E1329" i="6"/>
  <c r="I1329" i="6"/>
  <c r="Q1329" i="6"/>
  <c r="A1329" i="8" s="1"/>
  <c r="H1329" i="6"/>
  <c r="L1329" i="6"/>
  <c r="Q1333" i="6"/>
  <c r="A1333" i="8" s="1"/>
  <c r="C1334" i="6"/>
  <c r="Q1334" i="6"/>
  <c r="A1334" i="8" s="1"/>
  <c r="O1343" i="6"/>
  <c r="G1343" i="6"/>
  <c r="P1343" i="6"/>
  <c r="F1343" i="6"/>
  <c r="N1343" i="6"/>
  <c r="E1343" i="6"/>
  <c r="L1343" i="6"/>
  <c r="N1368" i="6"/>
  <c r="F1368" i="6"/>
  <c r="Q1368" i="6"/>
  <c r="A1368" i="8" s="1"/>
  <c r="H1368" i="6"/>
  <c r="P1368" i="6"/>
  <c r="G1368" i="6"/>
  <c r="L1368" i="6"/>
  <c r="J1372" i="6"/>
  <c r="B1372" i="6"/>
  <c r="M1372" i="6"/>
  <c r="D1372" i="6"/>
  <c r="L1372" i="6"/>
  <c r="C1372" i="6"/>
  <c r="O1372" i="6"/>
  <c r="P1382" i="6"/>
  <c r="H1382" i="6"/>
  <c r="N1382" i="6"/>
  <c r="E1382" i="6"/>
  <c r="M1382" i="6"/>
  <c r="D1382" i="6"/>
  <c r="L1382" i="6"/>
  <c r="M1401" i="6"/>
  <c r="E1401" i="6"/>
  <c r="I1401" i="6"/>
  <c r="Q1401" i="6"/>
  <c r="A1401" i="8" s="1"/>
  <c r="H1401" i="6"/>
  <c r="N1401" i="6"/>
  <c r="D1401" i="6"/>
  <c r="O1401" i="6"/>
  <c r="Q1405" i="6"/>
  <c r="A1405" i="8" s="1"/>
  <c r="N1408" i="6"/>
  <c r="F1408" i="6"/>
  <c r="Q1408" i="6"/>
  <c r="A1408" i="8" s="1"/>
  <c r="H1408" i="6"/>
  <c r="P1408" i="6"/>
  <c r="G1408" i="6"/>
  <c r="L1408" i="6"/>
  <c r="C1408" i="6"/>
  <c r="O1408" i="6"/>
  <c r="J1412" i="6"/>
  <c r="B1412" i="8" s="1"/>
  <c r="B1412" i="6"/>
  <c r="M1412" i="6"/>
  <c r="D1412" i="6"/>
  <c r="L1412" i="6"/>
  <c r="C1412" i="6"/>
  <c r="H1412" i="6"/>
  <c r="P1412" i="6"/>
  <c r="O1415" i="6"/>
  <c r="G1415" i="6"/>
  <c r="P1415" i="6"/>
  <c r="F1415" i="6"/>
  <c r="N1415" i="6"/>
  <c r="E1415" i="6"/>
  <c r="K1415" i="6"/>
  <c r="B1415" i="8" s="1"/>
  <c r="B1415" i="6"/>
  <c r="Q1415" i="6"/>
  <c r="A1415" i="8" s="1"/>
  <c r="J1425" i="6"/>
  <c r="B1425" i="8" s="1"/>
  <c r="J1432" i="6"/>
  <c r="B1432" i="8" s="1"/>
  <c r="N1440" i="6"/>
  <c r="F1440" i="6"/>
  <c r="Q1440" i="6"/>
  <c r="A1440" i="8" s="1"/>
  <c r="H1440" i="6"/>
  <c r="P1440" i="6"/>
  <c r="G1440" i="6"/>
  <c r="M1440" i="6"/>
  <c r="D1440" i="6"/>
  <c r="L1440" i="6"/>
  <c r="C1440" i="6"/>
  <c r="J1444" i="6"/>
  <c r="B1444" i="8" s="1"/>
  <c r="B1444" i="6"/>
  <c r="M1444" i="6"/>
  <c r="D1444" i="6"/>
  <c r="L1444" i="6"/>
  <c r="C1444" i="6"/>
  <c r="I1444" i="6"/>
  <c r="Q1444" i="6"/>
  <c r="A1444" i="8" s="1"/>
  <c r="H1444" i="6"/>
  <c r="N1452" i="6"/>
  <c r="M1465" i="6"/>
  <c r="E1465" i="6"/>
  <c r="I1465" i="6"/>
  <c r="Q1465" i="6"/>
  <c r="A1465" i="8" s="1"/>
  <c r="H1465" i="6"/>
  <c r="O1465" i="6"/>
  <c r="F1465" i="6"/>
  <c r="N1465" i="6"/>
  <c r="D1465" i="6"/>
  <c r="I1466" i="6"/>
  <c r="I1474" i="6"/>
  <c r="P1505" i="6"/>
  <c r="K1538" i="6"/>
  <c r="C1538" i="6"/>
  <c r="P1538" i="6"/>
  <c r="G1538" i="6"/>
  <c r="J1538" i="6"/>
  <c r="I1538" i="6"/>
  <c r="H1538" i="6"/>
  <c r="Q1538" i="6"/>
  <c r="A1538" i="8" s="1"/>
  <c r="F1538" i="6"/>
  <c r="O1538" i="6"/>
  <c r="E1538" i="6"/>
  <c r="N1538" i="6"/>
  <c r="D1538" i="6"/>
  <c r="M1538" i="6"/>
  <c r="B1538" i="6"/>
  <c r="L1558" i="6"/>
  <c r="Q1604" i="6"/>
  <c r="A1604" i="8" s="1"/>
  <c r="L1656" i="6"/>
  <c r="Q1695" i="6"/>
  <c r="A1695" i="8" s="1"/>
  <c r="K1707" i="6"/>
  <c r="C1707" i="6"/>
  <c r="I1707" i="6"/>
  <c r="Q1707" i="6"/>
  <c r="A1707" i="8" s="1"/>
  <c r="H1707" i="6"/>
  <c r="N1707" i="6"/>
  <c r="E1707" i="6"/>
  <c r="D1707" i="6"/>
  <c r="P1707" i="6"/>
  <c r="B1707" i="6"/>
  <c r="L1707" i="6"/>
  <c r="O1707" i="6"/>
  <c r="M1707" i="6"/>
  <c r="J1707" i="6"/>
  <c r="B1707" i="8" s="1"/>
  <c r="G1707" i="6"/>
  <c r="F1707" i="6"/>
  <c r="I1290" i="6"/>
  <c r="N1296" i="6"/>
  <c r="F1296" i="6"/>
  <c r="Q1296" i="6"/>
  <c r="A1296" i="8" s="1"/>
  <c r="H1296" i="6"/>
  <c r="P1296" i="6"/>
  <c r="G1296" i="6"/>
  <c r="L1296" i="6"/>
  <c r="J1300" i="6"/>
  <c r="B1300" i="8" s="1"/>
  <c r="B1300" i="6"/>
  <c r="M1300" i="6"/>
  <c r="D1300" i="6"/>
  <c r="L1300" i="6"/>
  <c r="C1300" i="6"/>
  <c r="O1300" i="6"/>
  <c r="P1310" i="6"/>
  <c r="H1310" i="6"/>
  <c r="N1310" i="6"/>
  <c r="E1310" i="6"/>
  <c r="M1310" i="6"/>
  <c r="D1310" i="6"/>
  <c r="L1310" i="6"/>
  <c r="M1321" i="6"/>
  <c r="E1321" i="6"/>
  <c r="I1321" i="6"/>
  <c r="Q1321" i="6"/>
  <c r="A1321" i="8" s="1"/>
  <c r="H1321" i="6"/>
  <c r="L1321" i="6"/>
  <c r="Q1325" i="6"/>
  <c r="A1325" i="8" s="1"/>
  <c r="O1335" i="6"/>
  <c r="G1335" i="6"/>
  <c r="P1335" i="6"/>
  <c r="F1335" i="6"/>
  <c r="N1335" i="6"/>
  <c r="E1335" i="6"/>
  <c r="L1335" i="6"/>
  <c r="N1360" i="6"/>
  <c r="F1360" i="6"/>
  <c r="Q1360" i="6"/>
  <c r="A1360" i="8" s="1"/>
  <c r="H1360" i="6"/>
  <c r="P1360" i="6"/>
  <c r="G1360" i="6"/>
  <c r="L1360" i="6"/>
  <c r="J1364" i="6"/>
  <c r="B1364" i="8" s="1"/>
  <c r="B1364" i="6"/>
  <c r="M1364" i="6"/>
  <c r="D1364" i="6"/>
  <c r="L1364" i="6"/>
  <c r="C1364" i="6"/>
  <c r="O1364" i="6"/>
  <c r="P1374" i="6"/>
  <c r="H1374" i="6"/>
  <c r="N1374" i="6"/>
  <c r="E1374" i="6"/>
  <c r="M1374" i="6"/>
  <c r="D1374" i="6"/>
  <c r="L1374" i="6"/>
  <c r="M1385" i="6"/>
  <c r="E1385" i="6"/>
  <c r="I1385" i="6"/>
  <c r="Q1385" i="6"/>
  <c r="A1385" i="8" s="1"/>
  <c r="H1385" i="6"/>
  <c r="L1385" i="6"/>
  <c r="I1394" i="6"/>
  <c r="M1409" i="6"/>
  <c r="E1409" i="6"/>
  <c r="I1409" i="6"/>
  <c r="Q1409" i="6"/>
  <c r="A1409" i="8" s="1"/>
  <c r="H1409" i="6"/>
  <c r="N1409" i="6"/>
  <c r="D1409" i="6"/>
  <c r="O1409" i="6"/>
  <c r="Q1413" i="6"/>
  <c r="A1413" i="8" s="1"/>
  <c r="N1416" i="6"/>
  <c r="F1416" i="6"/>
  <c r="Q1416" i="6"/>
  <c r="A1416" i="8" s="1"/>
  <c r="H1416" i="6"/>
  <c r="P1416" i="6"/>
  <c r="G1416" i="6"/>
  <c r="L1416" i="6"/>
  <c r="C1416" i="6"/>
  <c r="O1416" i="6"/>
  <c r="J1420" i="6"/>
  <c r="B1420" i="8" s="1"/>
  <c r="B1420" i="6"/>
  <c r="M1420" i="6"/>
  <c r="D1420" i="6"/>
  <c r="L1420" i="6"/>
  <c r="C1420" i="6"/>
  <c r="Q1420" i="6"/>
  <c r="A1420" i="8" s="1"/>
  <c r="H1420" i="6"/>
  <c r="P1420" i="6"/>
  <c r="O1423" i="6"/>
  <c r="G1423" i="6"/>
  <c r="P1423" i="6"/>
  <c r="F1423" i="6"/>
  <c r="N1423" i="6"/>
  <c r="E1423" i="6"/>
  <c r="K1423" i="6"/>
  <c r="B1423" i="6"/>
  <c r="Q1423" i="6"/>
  <c r="A1423" i="8" s="1"/>
  <c r="O1439" i="6"/>
  <c r="G1439" i="6"/>
  <c r="P1439" i="6"/>
  <c r="F1439" i="6"/>
  <c r="N1439" i="6"/>
  <c r="E1439" i="6"/>
  <c r="L1439" i="6"/>
  <c r="C1439" i="6"/>
  <c r="K1439" i="6"/>
  <c r="B1439" i="6"/>
  <c r="N1464" i="6"/>
  <c r="F1464" i="6"/>
  <c r="Q1464" i="6"/>
  <c r="A1464" i="8" s="1"/>
  <c r="H1464" i="6"/>
  <c r="P1464" i="6"/>
  <c r="G1464" i="6"/>
  <c r="M1464" i="6"/>
  <c r="D1464" i="6"/>
  <c r="L1464" i="6"/>
  <c r="C1464" i="6"/>
  <c r="J1468" i="6"/>
  <c r="B1468" i="6"/>
  <c r="M1468" i="6"/>
  <c r="D1468" i="6"/>
  <c r="L1468" i="6"/>
  <c r="C1468" i="6"/>
  <c r="I1468" i="6"/>
  <c r="Q1468" i="6"/>
  <c r="A1468" i="8" s="1"/>
  <c r="H1468" i="6"/>
  <c r="M1497" i="6"/>
  <c r="E1497" i="6"/>
  <c r="I1497" i="6"/>
  <c r="Q1497" i="6"/>
  <c r="A1497" i="8" s="1"/>
  <c r="H1497" i="6"/>
  <c r="O1497" i="6"/>
  <c r="F1497" i="6"/>
  <c r="N1497" i="6"/>
  <c r="D1497" i="6"/>
  <c r="L1497" i="6"/>
  <c r="C1497" i="6"/>
  <c r="K1561" i="6"/>
  <c r="O1595" i="6"/>
  <c r="J1627" i="6"/>
  <c r="B1627" i="6"/>
  <c r="M1627" i="6"/>
  <c r="D1627" i="6"/>
  <c r="L1627" i="6"/>
  <c r="C1627" i="6"/>
  <c r="Q1627" i="6"/>
  <c r="A1627" i="8" s="1"/>
  <c r="H1627" i="6"/>
  <c r="O1627" i="6"/>
  <c r="N1627" i="6"/>
  <c r="K1627" i="6"/>
  <c r="I1627" i="6"/>
  <c r="G1627" i="6"/>
  <c r="F1627" i="6"/>
  <c r="E1627" i="6"/>
  <c r="J1663" i="6"/>
  <c r="B1663" i="8" s="1"/>
  <c r="O1710" i="6"/>
  <c r="I1729" i="6"/>
  <c r="I1045" i="6"/>
  <c r="I1053" i="6"/>
  <c r="I1061" i="6"/>
  <c r="I1069" i="6"/>
  <c r="L1082" i="6"/>
  <c r="D1082" i="6"/>
  <c r="J1082" i="6"/>
  <c r="B1082" i="8" s="1"/>
  <c r="L1090" i="6"/>
  <c r="D1090" i="6"/>
  <c r="J1090" i="6"/>
  <c r="B1090" i="8" s="1"/>
  <c r="L1098" i="6"/>
  <c r="D1098" i="6"/>
  <c r="J1098" i="6"/>
  <c r="B1098" i="8" s="1"/>
  <c r="L1106" i="6"/>
  <c r="D1106" i="6"/>
  <c r="J1106" i="6"/>
  <c r="B1106" i="8" s="1"/>
  <c r="L1114" i="6"/>
  <c r="D1114" i="6"/>
  <c r="J1114" i="6"/>
  <c r="B1114" i="8" s="1"/>
  <c r="L1122" i="6"/>
  <c r="D1122" i="6"/>
  <c r="J1122" i="6"/>
  <c r="B1122" i="8" s="1"/>
  <c r="L1130" i="6"/>
  <c r="D1130" i="6"/>
  <c r="J1130" i="6"/>
  <c r="B1130" i="8" s="1"/>
  <c r="L1138" i="6"/>
  <c r="D1138" i="6"/>
  <c r="J1138" i="6"/>
  <c r="B1138" i="8" s="1"/>
  <c r="L1146" i="6"/>
  <c r="D1146" i="6"/>
  <c r="J1146" i="6"/>
  <c r="B1146" i="8" s="1"/>
  <c r="L1154" i="6"/>
  <c r="D1154" i="6"/>
  <c r="J1154" i="6"/>
  <c r="B1154" i="8" s="1"/>
  <c r="L1162" i="6"/>
  <c r="D1162" i="6"/>
  <c r="J1162" i="6"/>
  <c r="B1162" i="8" s="1"/>
  <c r="L1170" i="6"/>
  <c r="D1170" i="6"/>
  <c r="J1170" i="6"/>
  <c r="B1170" i="8" s="1"/>
  <c r="L1178" i="6"/>
  <c r="D1178" i="6"/>
  <c r="J1178" i="6"/>
  <c r="B1178" i="8" s="1"/>
  <c r="L1186" i="6"/>
  <c r="D1186" i="6"/>
  <c r="J1186" i="6"/>
  <c r="B1186" i="8" s="1"/>
  <c r="L1194" i="6"/>
  <c r="D1194" i="6"/>
  <c r="J1194" i="6"/>
  <c r="B1194" i="8" s="1"/>
  <c r="L1202" i="6"/>
  <c r="D1202" i="6"/>
  <c r="J1202" i="6"/>
  <c r="B1202" i="8" s="1"/>
  <c r="L1210" i="6"/>
  <c r="D1210" i="6"/>
  <c r="J1210" i="6"/>
  <c r="B1210" i="8" s="1"/>
  <c r="L1218" i="6"/>
  <c r="D1218" i="6"/>
  <c r="J1218" i="6"/>
  <c r="B1218" i="8" s="1"/>
  <c r="L1226" i="6"/>
  <c r="D1226" i="6"/>
  <c r="J1226" i="6"/>
  <c r="B1226" i="8" s="1"/>
  <c r="F1231" i="6"/>
  <c r="P1231" i="6"/>
  <c r="L1234" i="6"/>
  <c r="D1234" i="6"/>
  <c r="J1234" i="6"/>
  <c r="B1234" i="8" s="1"/>
  <c r="D1236" i="6"/>
  <c r="M1236" i="6"/>
  <c r="F1239" i="6"/>
  <c r="P1239" i="6"/>
  <c r="L1242" i="6"/>
  <c r="D1242" i="6"/>
  <c r="J1242" i="6"/>
  <c r="B1242" i="8" s="1"/>
  <c r="D1244" i="6"/>
  <c r="M1244" i="6"/>
  <c r="F1247" i="6"/>
  <c r="P1247" i="6"/>
  <c r="L1250" i="6"/>
  <c r="D1250" i="6"/>
  <c r="J1250" i="6"/>
  <c r="B1250" i="8" s="1"/>
  <c r="D1252" i="6"/>
  <c r="M1252" i="6"/>
  <c r="E1254" i="6"/>
  <c r="N1254" i="6"/>
  <c r="F1255" i="6"/>
  <c r="P1255" i="6"/>
  <c r="L1258" i="6"/>
  <c r="D1258" i="6"/>
  <c r="J1258" i="6"/>
  <c r="B1258" i="8" s="1"/>
  <c r="D1260" i="6"/>
  <c r="M1260" i="6"/>
  <c r="E1262" i="6"/>
  <c r="N1262" i="6"/>
  <c r="F1263" i="6"/>
  <c r="P1263" i="6"/>
  <c r="L1266" i="6"/>
  <c r="D1266" i="6"/>
  <c r="J1266" i="6"/>
  <c r="B1266" i="8" s="1"/>
  <c r="D1268" i="6"/>
  <c r="M1268" i="6"/>
  <c r="G1270" i="6"/>
  <c r="O1271" i="6"/>
  <c r="G1271" i="6"/>
  <c r="N1271" i="6"/>
  <c r="E1271" i="6"/>
  <c r="K1271" i="6"/>
  <c r="B1271" i="8" s="1"/>
  <c r="D1272" i="6"/>
  <c r="O1272" i="6"/>
  <c r="I1278" i="6"/>
  <c r="C1279" i="6"/>
  <c r="Q1279" i="6"/>
  <c r="A1279" i="8" s="1"/>
  <c r="F1281" i="6"/>
  <c r="I1282" i="6"/>
  <c r="D1287" i="6"/>
  <c r="N1288" i="6"/>
  <c r="F1288" i="6"/>
  <c r="Q1288" i="6"/>
  <c r="A1288" i="8" s="1"/>
  <c r="H1288" i="6"/>
  <c r="P1288" i="6"/>
  <c r="G1288" i="6"/>
  <c r="L1288" i="6"/>
  <c r="G1289" i="6"/>
  <c r="J1292" i="6"/>
  <c r="B1292" i="8" s="1"/>
  <c r="B1292" i="6"/>
  <c r="M1292" i="6"/>
  <c r="D1292" i="6"/>
  <c r="C1292" i="6"/>
  <c r="O1292" i="6"/>
  <c r="H1295" i="6"/>
  <c r="B1296" i="6"/>
  <c r="M1296" i="6"/>
  <c r="E1300" i="6"/>
  <c r="P1300" i="6"/>
  <c r="P1302" i="6"/>
  <c r="H1302" i="6"/>
  <c r="N1302" i="6"/>
  <c r="E1302" i="6"/>
  <c r="M1302" i="6"/>
  <c r="D1302" i="6"/>
  <c r="L1302" i="6"/>
  <c r="I1303" i="6"/>
  <c r="C1304" i="6"/>
  <c r="O1304" i="6"/>
  <c r="F1308" i="6"/>
  <c r="B1310" i="6"/>
  <c r="O1310" i="6"/>
  <c r="M1313" i="6"/>
  <c r="E1313" i="8" s="1"/>
  <c r="E1313" i="6"/>
  <c r="I1313" i="6"/>
  <c r="Q1313" i="6"/>
  <c r="A1313" i="8" s="1"/>
  <c r="H1313" i="6"/>
  <c r="L1313" i="6"/>
  <c r="Q1317" i="6"/>
  <c r="A1317" i="8" s="1"/>
  <c r="C1318" i="6"/>
  <c r="Q1318" i="6"/>
  <c r="A1318" i="8" s="1"/>
  <c r="E1320" i="6"/>
  <c r="B1321" i="6"/>
  <c r="N1321" i="6"/>
  <c r="H1324" i="6"/>
  <c r="O1327" i="6"/>
  <c r="G1327" i="6"/>
  <c r="P1327" i="6"/>
  <c r="F1327" i="6"/>
  <c r="N1327" i="6"/>
  <c r="E1327" i="6"/>
  <c r="L1327" i="6"/>
  <c r="I1328" i="6"/>
  <c r="C1329" i="6"/>
  <c r="O1329" i="6"/>
  <c r="I1332" i="6"/>
  <c r="G1334" i="6"/>
  <c r="B1335" i="6"/>
  <c r="M1335" i="6"/>
  <c r="I1342" i="6"/>
  <c r="C1343" i="6"/>
  <c r="Q1343" i="6"/>
  <c r="A1343" i="8" s="1"/>
  <c r="F1345" i="6"/>
  <c r="N1352" i="6"/>
  <c r="F1352" i="6"/>
  <c r="Q1352" i="6"/>
  <c r="A1352" i="8" s="1"/>
  <c r="H1352" i="6"/>
  <c r="P1352" i="6"/>
  <c r="G1352" i="6"/>
  <c r="L1352" i="6"/>
  <c r="G1353" i="6"/>
  <c r="J1356" i="6"/>
  <c r="B1356" i="8" s="1"/>
  <c r="B1356" i="6"/>
  <c r="M1356" i="6"/>
  <c r="D1356" i="6"/>
  <c r="L1356" i="6"/>
  <c r="C1356" i="6"/>
  <c r="O1356" i="6"/>
  <c r="H1359" i="6"/>
  <c r="B1360" i="6"/>
  <c r="M1360" i="6"/>
  <c r="E1364" i="6"/>
  <c r="P1364" i="6"/>
  <c r="P1366" i="6"/>
  <c r="H1366" i="6"/>
  <c r="N1366" i="6"/>
  <c r="E1366" i="6"/>
  <c r="M1366" i="6"/>
  <c r="D1366" i="6"/>
  <c r="L1366" i="6"/>
  <c r="I1367" i="6"/>
  <c r="C1368" i="6"/>
  <c r="O1368" i="6"/>
  <c r="F1372" i="6"/>
  <c r="Q1372" i="6"/>
  <c r="A1372" i="8" s="1"/>
  <c r="B1374" i="6"/>
  <c r="O1374" i="6"/>
  <c r="M1377" i="6"/>
  <c r="E1377" i="8" s="1"/>
  <c r="E1377" i="6"/>
  <c r="I1377" i="6"/>
  <c r="Q1377" i="6"/>
  <c r="A1377" i="8" s="1"/>
  <c r="H1377" i="6"/>
  <c r="L1377" i="6"/>
  <c r="Q1381" i="6"/>
  <c r="A1381" i="8" s="1"/>
  <c r="C1382" i="6"/>
  <c r="Q1382" i="6"/>
  <c r="A1382" i="8" s="1"/>
  <c r="E1384" i="6"/>
  <c r="B1385" i="6"/>
  <c r="N1385" i="6"/>
  <c r="K1388" i="6"/>
  <c r="J1391" i="6"/>
  <c r="B1391" i="8" s="1"/>
  <c r="I1392" i="6"/>
  <c r="I1396" i="6"/>
  <c r="I1399" i="6"/>
  <c r="C1401" i="6"/>
  <c r="D1408" i="6"/>
  <c r="B1409" i="6"/>
  <c r="P1409" i="6"/>
  <c r="F1412" i="6"/>
  <c r="D1415" i="6"/>
  <c r="B1416" i="6"/>
  <c r="M1417" i="6"/>
  <c r="E1417" i="6"/>
  <c r="I1417" i="6"/>
  <c r="Q1417" i="6"/>
  <c r="A1417" i="8" s="1"/>
  <c r="H1417" i="6"/>
  <c r="N1417" i="6"/>
  <c r="D1417" i="6"/>
  <c r="O1417" i="6"/>
  <c r="E1420" i="6"/>
  <c r="Q1421" i="6"/>
  <c r="A1421" i="8" s="1"/>
  <c r="C1423" i="6"/>
  <c r="N1424" i="6"/>
  <c r="F1424" i="6"/>
  <c r="Q1424" i="6"/>
  <c r="A1424" i="8" s="1"/>
  <c r="H1424" i="6"/>
  <c r="P1424" i="6"/>
  <c r="G1424" i="6"/>
  <c r="L1424" i="6"/>
  <c r="C1424" i="6"/>
  <c r="O1424" i="6"/>
  <c r="J1428" i="6"/>
  <c r="B1428" i="6"/>
  <c r="M1428" i="6"/>
  <c r="D1428" i="6"/>
  <c r="L1428" i="6"/>
  <c r="C1428" i="6"/>
  <c r="Q1428" i="6"/>
  <c r="A1428" i="8" s="1"/>
  <c r="H1428" i="6"/>
  <c r="P1428" i="6"/>
  <c r="O1431" i="6"/>
  <c r="G1431" i="6"/>
  <c r="P1431" i="6"/>
  <c r="F1431" i="6"/>
  <c r="N1431" i="6"/>
  <c r="E1431" i="6"/>
  <c r="K1431" i="6"/>
  <c r="B1431" i="6"/>
  <c r="Q1431" i="6"/>
  <c r="A1431" i="8" s="1"/>
  <c r="D1439" i="6"/>
  <c r="E1440" i="6"/>
  <c r="F1444" i="6"/>
  <c r="M1449" i="6"/>
  <c r="E1449" i="6"/>
  <c r="I1449" i="6"/>
  <c r="Q1449" i="6"/>
  <c r="A1449" i="8" s="1"/>
  <c r="H1449" i="6"/>
  <c r="O1449" i="6"/>
  <c r="F1449" i="6"/>
  <c r="N1449" i="6"/>
  <c r="D1449" i="6"/>
  <c r="O1463" i="6"/>
  <c r="G1463" i="6"/>
  <c r="P1463" i="6"/>
  <c r="F1463" i="6"/>
  <c r="N1463" i="6"/>
  <c r="E1463" i="6"/>
  <c r="L1463" i="6"/>
  <c r="C1463" i="6"/>
  <c r="K1463" i="6"/>
  <c r="B1463" i="6"/>
  <c r="B1464" i="6"/>
  <c r="C1465" i="6"/>
  <c r="E1468" i="6"/>
  <c r="M1473" i="6"/>
  <c r="E1473" i="6"/>
  <c r="I1473" i="6"/>
  <c r="Q1473" i="6"/>
  <c r="A1473" i="8" s="1"/>
  <c r="H1473" i="6"/>
  <c r="O1473" i="6"/>
  <c r="F1473" i="6"/>
  <c r="N1473" i="6"/>
  <c r="D1473" i="6"/>
  <c r="L1473" i="6"/>
  <c r="C1473" i="6"/>
  <c r="N1480" i="6"/>
  <c r="F1480" i="6"/>
  <c r="Q1480" i="6"/>
  <c r="A1480" i="8" s="1"/>
  <c r="H1480" i="6"/>
  <c r="P1480" i="6"/>
  <c r="G1480" i="6"/>
  <c r="M1480" i="6"/>
  <c r="D1480" i="6"/>
  <c r="L1480" i="6"/>
  <c r="C1480" i="6"/>
  <c r="K1480" i="6"/>
  <c r="B1480" i="6"/>
  <c r="J1484" i="6"/>
  <c r="B1484" i="8" s="1"/>
  <c r="B1484" i="6"/>
  <c r="M1484" i="6"/>
  <c r="D1484" i="6"/>
  <c r="L1484" i="6"/>
  <c r="C1484" i="6"/>
  <c r="I1484" i="6"/>
  <c r="Q1484" i="6"/>
  <c r="A1484" i="8" s="1"/>
  <c r="H1484" i="6"/>
  <c r="P1484" i="6"/>
  <c r="G1484" i="6"/>
  <c r="B1497" i="6"/>
  <c r="J1534" i="6"/>
  <c r="K1539" i="6"/>
  <c r="O1611" i="6"/>
  <c r="K1643" i="6"/>
  <c r="O1659" i="6"/>
  <c r="K1677" i="6"/>
  <c r="L1687" i="6"/>
  <c r="J1691" i="6"/>
  <c r="B1691" i="8" s="1"/>
  <c r="I1721" i="6"/>
  <c r="O1735" i="6"/>
  <c r="G1735" i="6"/>
  <c r="M1735" i="6"/>
  <c r="D1735" i="6"/>
  <c r="L1735" i="6"/>
  <c r="C1735" i="6"/>
  <c r="I1735" i="6"/>
  <c r="K1735" i="6"/>
  <c r="J1735" i="6"/>
  <c r="E1735" i="6"/>
  <c r="Q1735" i="6"/>
  <c r="A1735" i="8" s="1"/>
  <c r="P1735" i="6"/>
  <c r="N1735" i="6"/>
  <c r="H1735" i="6"/>
  <c r="F1735" i="6"/>
  <c r="B1735" i="6"/>
  <c r="O1738" i="6"/>
  <c r="M1153" i="6"/>
  <c r="E1153" i="6"/>
  <c r="J1153" i="6"/>
  <c r="B1153" i="8" s="1"/>
  <c r="M1161" i="6"/>
  <c r="E1161" i="6"/>
  <c r="J1161" i="6"/>
  <c r="B1161" i="8" s="1"/>
  <c r="M1169" i="6"/>
  <c r="E1169" i="6"/>
  <c r="J1169" i="6"/>
  <c r="B1169" i="8" s="1"/>
  <c r="M1177" i="6"/>
  <c r="E1177" i="6"/>
  <c r="J1177" i="6"/>
  <c r="B1177" i="8" s="1"/>
  <c r="M1185" i="6"/>
  <c r="E1185" i="6"/>
  <c r="J1185" i="6"/>
  <c r="B1185" i="8" s="1"/>
  <c r="M1193" i="6"/>
  <c r="E1193" i="6"/>
  <c r="J1193" i="6"/>
  <c r="B1193" i="8" s="1"/>
  <c r="M1201" i="6"/>
  <c r="E1201" i="6"/>
  <c r="J1201" i="6"/>
  <c r="B1201" i="8" s="1"/>
  <c r="M1209" i="6"/>
  <c r="E1209" i="6"/>
  <c r="J1209" i="6"/>
  <c r="B1209" i="8" s="1"/>
  <c r="M1217" i="6"/>
  <c r="E1217" i="6"/>
  <c r="J1217" i="6"/>
  <c r="B1217" i="8" s="1"/>
  <c r="M1225" i="6"/>
  <c r="E1225" i="6"/>
  <c r="J1225" i="6"/>
  <c r="B1225" i="8" s="1"/>
  <c r="H1231" i="6"/>
  <c r="Q1231" i="6"/>
  <c r="A1231" i="8" s="1"/>
  <c r="M1233" i="6"/>
  <c r="E1233" i="6"/>
  <c r="J1233" i="6"/>
  <c r="B1233" i="8" s="1"/>
  <c r="E1236" i="6"/>
  <c r="N1236" i="6"/>
  <c r="H1239" i="6"/>
  <c r="Q1239" i="6"/>
  <c r="A1239" i="8" s="1"/>
  <c r="M1241" i="6"/>
  <c r="E1241" i="6"/>
  <c r="J1241" i="6"/>
  <c r="B1241" i="8" s="1"/>
  <c r="E1244" i="6"/>
  <c r="N1244" i="6"/>
  <c r="H1247" i="6"/>
  <c r="Q1247" i="6"/>
  <c r="A1247" i="8" s="1"/>
  <c r="M1249" i="6"/>
  <c r="E1249" i="6"/>
  <c r="J1249" i="6"/>
  <c r="B1249" i="8" s="1"/>
  <c r="E1252" i="6"/>
  <c r="N1252" i="6"/>
  <c r="F1254" i="6"/>
  <c r="O1254" i="6"/>
  <c r="H1255" i="6"/>
  <c r="Q1255" i="6"/>
  <c r="A1255" i="8" s="1"/>
  <c r="M1257" i="6"/>
  <c r="E1257" i="6"/>
  <c r="J1257" i="6"/>
  <c r="B1257" i="8" s="1"/>
  <c r="E1260" i="6"/>
  <c r="N1260" i="6"/>
  <c r="F1262" i="6"/>
  <c r="O1262" i="6"/>
  <c r="H1263" i="6"/>
  <c r="Q1263" i="6"/>
  <c r="A1263" i="8" s="1"/>
  <c r="M1265" i="6"/>
  <c r="E1265" i="6"/>
  <c r="J1265" i="6"/>
  <c r="B1265" i="8" s="1"/>
  <c r="E1268" i="6"/>
  <c r="N1268" i="6"/>
  <c r="I1270" i="6"/>
  <c r="J1278" i="6"/>
  <c r="B1278" i="8" s="1"/>
  <c r="D1279" i="6"/>
  <c r="N1280" i="6"/>
  <c r="F1280" i="6"/>
  <c r="Q1280" i="6"/>
  <c r="A1280" i="8" s="1"/>
  <c r="H1280" i="6"/>
  <c r="P1280" i="6"/>
  <c r="G1280" i="6"/>
  <c r="L1280" i="6"/>
  <c r="G1281" i="6"/>
  <c r="J1284" i="6"/>
  <c r="B1284" i="8" s="1"/>
  <c r="B1284" i="6"/>
  <c r="M1284" i="6"/>
  <c r="D1284" i="6"/>
  <c r="L1284" i="6"/>
  <c r="C1284" i="6"/>
  <c r="O1284" i="6"/>
  <c r="J1289" i="6"/>
  <c r="B1289" i="8" s="1"/>
  <c r="P1294" i="6"/>
  <c r="H1294" i="6"/>
  <c r="N1294" i="6"/>
  <c r="E1294" i="6"/>
  <c r="M1294" i="6"/>
  <c r="D1294" i="6"/>
  <c r="L1294" i="6"/>
  <c r="I1295" i="6"/>
  <c r="C1296" i="6"/>
  <c r="O1296" i="6"/>
  <c r="F1300" i="6"/>
  <c r="Q1300" i="6"/>
  <c r="A1300" i="8" s="1"/>
  <c r="J1303" i="6"/>
  <c r="B1303" i="8" s="1"/>
  <c r="D1304" i="6"/>
  <c r="M1305" i="6"/>
  <c r="E1305" i="6"/>
  <c r="I1305" i="6"/>
  <c r="Q1305" i="6"/>
  <c r="A1305" i="8" s="1"/>
  <c r="H1305" i="6"/>
  <c r="L1305" i="6"/>
  <c r="G1308" i="6"/>
  <c r="Q1309" i="6"/>
  <c r="A1309" i="8" s="1"/>
  <c r="C1310" i="6"/>
  <c r="Q1310" i="6"/>
  <c r="A1310" i="8" s="1"/>
  <c r="F1318" i="6"/>
  <c r="O1319" i="6"/>
  <c r="G1319" i="6"/>
  <c r="P1319" i="6"/>
  <c r="F1319" i="6"/>
  <c r="N1319" i="6"/>
  <c r="E1319" i="6"/>
  <c r="L1319" i="6"/>
  <c r="I1320" i="6"/>
  <c r="C1321" i="6"/>
  <c r="O1321" i="6"/>
  <c r="I1324" i="6"/>
  <c r="J1328" i="6"/>
  <c r="B1328" i="8" s="1"/>
  <c r="D1329" i="6"/>
  <c r="P1329" i="6"/>
  <c r="K1332" i="6"/>
  <c r="I1334" i="6"/>
  <c r="C1335" i="6"/>
  <c r="Q1335" i="6"/>
  <c r="A1335" i="8" s="1"/>
  <c r="J1342" i="6"/>
  <c r="B1342" i="8" s="1"/>
  <c r="D1343" i="6"/>
  <c r="N1344" i="6"/>
  <c r="F1344" i="6"/>
  <c r="Q1344" i="6"/>
  <c r="A1344" i="8" s="1"/>
  <c r="H1344" i="6"/>
  <c r="P1344" i="6"/>
  <c r="G1344" i="6"/>
  <c r="L1344" i="6"/>
  <c r="G1345" i="6"/>
  <c r="J1348" i="6"/>
  <c r="B1348" i="8" s="1"/>
  <c r="B1348" i="6"/>
  <c r="M1348" i="6"/>
  <c r="D1348" i="6"/>
  <c r="L1348" i="6"/>
  <c r="C1348" i="6"/>
  <c r="O1348" i="6"/>
  <c r="J1353" i="6"/>
  <c r="B1353" i="8" s="1"/>
  <c r="P1358" i="6"/>
  <c r="H1358" i="6"/>
  <c r="N1358" i="6"/>
  <c r="E1358" i="6"/>
  <c r="M1358" i="6"/>
  <c r="D1358" i="6"/>
  <c r="L1358" i="6"/>
  <c r="C1360" i="6"/>
  <c r="O1360" i="6"/>
  <c r="F1364" i="6"/>
  <c r="Q1364" i="6"/>
  <c r="A1364" i="8" s="1"/>
  <c r="J1367" i="6"/>
  <c r="B1367" i="8" s="1"/>
  <c r="D1368" i="6"/>
  <c r="M1369" i="6"/>
  <c r="E1369" i="6"/>
  <c r="I1369" i="6"/>
  <c r="Q1369" i="6"/>
  <c r="A1369" i="8" s="1"/>
  <c r="H1369" i="6"/>
  <c r="L1369" i="6"/>
  <c r="G1372" i="6"/>
  <c r="Q1373" i="6"/>
  <c r="A1373" i="8" s="1"/>
  <c r="C1374" i="6"/>
  <c r="Q1374" i="6"/>
  <c r="A1374" i="8" s="1"/>
  <c r="F1382" i="6"/>
  <c r="O1383" i="6"/>
  <c r="G1383" i="6"/>
  <c r="P1383" i="6"/>
  <c r="F1383" i="6"/>
  <c r="N1383" i="6"/>
  <c r="E1383" i="6"/>
  <c r="L1383" i="6"/>
  <c r="C1385" i="6"/>
  <c r="O1385" i="6"/>
  <c r="N1388" i="6"/>
  <c r="L1391" i="6"/>
  <c r="F1401" i="6"/>
  <c r="C1409" i="6"/>
  <c r="D1416" i="6"/>
  <c r="F1420" i="6"/>
  <c r="D1423" i="6"/>
  <c r="M1425" i="6"/>
  <c r="E1425" i="6"/>
  <c r="I1425" i="6"/>
  <c r="Q1425" i="6"/>
  <c r="A1425" i="8" s="1"/>
  <c r="H1425" i="6"/>
  <c r="N1425" i="6"/>
  <c r="D1425" i="6"/>
  <c r="O1425" i="6"/>
  <c r="Q1429" i="6"/>
  <c r="A1429" i="8" s="1"/>
  <c r="N1432" i="6"/>
  <c r="F1432" i="6"/>
  <c r="Q1432" i="6"/>
  <c r="A1432" i="8" s="1"/>
  <c r="H1432" i="6"/>
  <c r="P1432" i="6"/>
  <c r="G1432" i="6"/>
  <c r="L1432" i="6"/>
  <c r="C1432" i="6"/>
  <c r="O1432" i="6"/>
  <c r="J1436" i="6"/>
  <c r="B1436" i="8" s="1"/>
  <c r="B1436" i="6"/>
  <c r="M1436" i="6"/>
  <c r="D1436" i="6"/>
  <c r="L1436" i="6"/>
  <c r="C1436" i="6"/>
  <c r="Q1436" i="6"/>
  <c r="A1436" i="8" s="1"/>
  <c r="H1436" i="6"/>
  <c r="P1436" i="6"/>
  <c r="H1439" i="6"/>
  <c r="I1440" i="6"/>
  <c r="G1444" i="6"/>
  <c r="N1448" i="6"/>
  <c r="F1448" i="6"/>
  <c r="Q1448" i="6"/>
  <c r="A1448" i="8" s="1"/>
  <c r="H1448" i="6"/>
  <c r="P1448" i="6"/>
  <c r="G1448" i="6"/>
  <c r="M1448" i="6"/>
  <c r="D1448" i="6"/>
  <c r="L1448" i="6"/>
  <c r="C1448" i="6"/>
  <c r="J1452" i="6"/>
  <c r="B1452" i="8" s="1"/>
  <c r="B1452" i="6"/>
  <c r="M1452" i="6"/>
  <c r="D1452" i="6"/>
  <c r="L1452" i="6"/>
  <c r="C1452" i="6"/>
  <c r="I1452" i="6"/>
  <c r="Q1452" i="6"/>
  <c r="A1452" i="8" s="1"/>
  <c r="H1452" i="6"/>
  <c r="E1464" i="6"/>
  <c r="F1468" i="6"/>
  <c r="G1497" i="6"/>
  <c r="J1500" i="6"/>
  <c r="B1500" i="8" s="1"/>
  <c r="B1500" i="6"/>
  <c r="M1500" i="6"/>
  <c r="D1500" i="6"/>
  <c r="L1500" i="6"/>
  <c r="C1500" i="6"/>
  <c r="I1500" i="6"/>
  <c r="Q1500" i="6"/>
  <c r="A1500" i="8" s="1"/>
  <c r="H1500" i="6"/>
  <c r="P1500" i="6"/>
  <c r="G1500" i="6"/>
  <c r="O1500" i="6"/>
  <c r="F1500" i="6"/>
  <c r="M1521" i="6"/>
  <c r="E1521" i="6"/>
  <c r="I1521" i="6"/>
  <c r="Q1521" i="6"/>
  <c r="A1521" i="8" s="1"/>
  <c r="H1521" i="6"/>
  <c r="P1521" i="6"/>
  <c r="G1521" i="6"/>
  <c r="O1521" i="6"/>
  <c r="F1521" i="6"/>
  <c r="N1521" i="6"/>
  <c r="D1521" i="6"/>
  <c r="L1521" i="6"/>
  <c r="C1521" i="6"/>
  <c r="K1521" i="6"/>
  <c r="B1521" i="8" s="1"/>
  <c r="B1521" i="6"/>
  <c r="L1568" i="6"/>
  <c r="L1632" i="6"/>
  <c r="N1679" i="6"/>
  <c r="F1679" i="6"/>
  <c r="M1679" i="6"/>
  <c r="E1679" i="6"/>
  <c r="P1679" i="6"/>
  <c r="D1679" i="6"/>
  <c r="O1679" i="6"/>
  <c r="C1679" i="6"/>
  <c r="J1679" i="6"/>
  <c r="Q1679" i="6"/>
  <c r="A1679" i="8" s="1"/>
  <c r="L1679" i="6"/>
  <c r="K1679" i="6"/>
  <c r="I1679" i="6"/>
  <c r="H1679" i="6"/>
  <c r="G1679" i="6"/>
  <c r="B1679" i="6"/>
  <c r="O1714" i="6"/>
  <c r="O1727" i="6"/>
  <c r="G1727" i="6"/>
  <c r="M1727" i="6"/>
  <c r="D1727" i="6"/>
  <c r="L1727" i="6"/>
  <c r="C1727" i="6"/>
  <c r="I1727" i="6"/>
  <c r="K1727" i="6"/>
  <c r="J1727" i="6"/>
  <c r="B1727" i="8" s="1"/>
  <c r="E1727" i="6"/>
  <c r="Q1727" i="6"/>
  <c r="A1727" i="8" s="1"/>
  <c r="P1727" i="6"/>
  <c r="N1727" i="6"/>
  <c r="H1727" i="6"/>
  <c r="F1727" i="6"/>
  <c r="B1727" i="6"/>
  <c r="L1767" i="6"/>
  <c r="E1814" i="6"/>
  <c r="I1737" i="6"/>
  <c r="O1743" i="6"/>
  <c r="G1743" i="6"/>
  <c r="M1743" i="6"/>
  <c r="D1743" i="6"/>
  <c r="L1743" i="6"/>
  <c r="C1743" i="6"/>
  <c r="I1743" i="6"/>
  <c r="K1743" i="6"/>
  <c r="J1743" i="6"/>
  <c r="E1743" i="6"/>
  <c r="I1745" i="6"/>
  <c r="O1751" i="6"/>
  <c r="G1751" i="6"/>
  <c r="M1751" i="6"/>
  <c r="D1751" i="6"/>
  <c r="L1751" i="6"/>
  <c r="C1751" i="6"/>
  <c r="I1751" i="6"/>
  <c r="K1751" i="6"/>
  <c r="J1751" i="6"/>
  <c r="B1751" i="8" s="1"/>
  <c r="E1751" i="6"/>
  <c r="L1785" i="6"/>
  <c r="D1785" i="6"/>
  <c r="K1785" i="6"/>
  <c r="B1785" i="6"/>
  <c r="P1785" i="6"/>
  <c r="G1785" i="6"/>
  <c r="F1785" i="6"/>
  <c r="Q1785" i="6"/>
  <c r="A1785" i="8" s="1"/>
  <c r="E1785" i="6"/>
  <c r="M1785" i="6"/>
  <c r="H1785" i="6"/>
  <c r="C1785" i="6"/>
  <c r="O1785" i="6"/>
  <c r="O1792" i="6"/>
  <c r="L1801" i="6"/>
  <c r="D1801" i="6"/>
  <c r="K1801" i="6"/>
  <c r="B1801" i="6"/>
  <c r="P1801" i="6"/>
  <c r="G1801" i="6"/>
  <c r="F1801" i="6"/>
  <c r="Q1801" i="6"/>
  <c r="A1801" i="8" s="1"/>
  <c r="E1801" i="6"/>
  <c r="M1801" i="6"/>
  <c r="N1801" i="6"/>
  <c r="J1801" i="6"/>
  <c r="B1801" i="8" s="1"/>
  <c r="H1801" i="6"/>
  <c r="C1801" i="6"/>
  <c r="H1807" i="6"/>
  <c r="N1504" i="6"/>
  <c r="F1504" i="6"/>
  <c r="J1504" i="6"/>
  <c r="N1512" i="6"/>
  <c r="F1512" i="6"/>
  <c r="J1512" i="6"/>
  <c r="F1516" i="6"/>
  <c r="O1516" i="6"/>
  <c r="N1520" i="6"/>
  <c r="F1520" i="6"/>
  <c r="J1520" i="6"/>
  <c r="F1524" i="6"/>
  <c r="O1524" i="6"/>
  <c r="L1529" i="6"/>
  <c r="D1529" i="6"/>
  <c r="O1529" i="6"/>
  <c r="F1529" i="6"/>
  <c r="K1529" i="6"/>
  <c r="N1535" i="6"/>
  <c r="F1535" i="6"/>
  <c r="L1535" i="6"/>
  <c r="C1535" i="6"/>
  <c r="K1535" i="6"/>
  <c r="B1535" i="8" s="1"/>
  <c r="F1539" i="6"/>
  <c r="P1539" i="6"/>
  <c r="N1543" i="6"/>
  <c r="F1543" i="6"/>
  <c r="P1543" i="6"/>
  <c r="G1543" i="6"/>
  <c r="L1543" i="6"/>
  <c r="C1543" i="6"/>
  <c r="M1543" i="6"/>
  <c r="H1550" i="6"/>
  <c r="G1561" i="6"/>
  <c r="P1562" i="6"/>
  <c r="G1563" i="6"/>
  <c r="P1570" i="6"/>
  <c r="I1574" i="6"/>
  <c r="I1577" i="6"/>
  <c r="N1583" i="6"/>
  <c r="F1583" i="6"/>
  <c r="Q1583" i="6"/>
  <c r="A1583" i="8" s="1"/>
  <c r="H1583" i="6"/>
  <c r="P1583" i="6"/>
  <c r="G1583" i="6"/>
  <c r="L1583" i="6"/>
  <c r="C1583" i="6"/>
  <c r="O1583" i="6"/>
  <c r="J1587" i="6"/>
  <c r="B1587" i="8" s="1"/>
  <c r="B1587" i="6"/>
  <c r="M1587" i="6"/>
  <c r="D1587" i="6"/>
  <c r="L1587" i="6"/>
  <c r="C1587" i="6"/>
  <c r="Q1587" i="6"/>
  <c r="A1587" i="8" s="1"/>
  <c r="H1587" i="6"/>
  <c r="P1587" i="6"/>
  <c r="G1592" i="6"/>
  <c r="O1606" i="6"/>
  <c r="G1606" i="6"/>
  <c r="P1606" i="6"/>
  <c r="F1606" i="6"/>
  <c r="N1606" i="6"/>
  <c r="E1606" i="6"/>
  <c r="K1606" i="6"/>
  <c r="B1606" i="6"/>
  <c r="Q1606" i="6"/>
  <c r="A1606" i="8" s="1"/>
  <c r="I1615" i="6"/>
  <c r="I1619" i="6"/>
  <c r="M1624" i="6"/>
  <c r="E1624" i="6"/>
  <c r="I1624" i="6"/>
  <c r="Q1624" i="6"/>
  <c r="A1624" i="8" s="1"/>
  <c r="H1624" i="6"/>
  <c r="N1624" i="6"/>
  <c r="D1624" i="6"/>
  <c r="O1624" i="6"/>
  <c r="Q1628" i="6"/>
  <c r="A1628" i="8" s="1"/>
  <c r="P1634" i="6"/>
  <c r="I1638" i="6"/>
  <c r="I1641" i="6"/>
  <c r="N1647" i="6"/>
  <c r="F1647" i="6"/>
  <c r="Q1647" i="6"/>
  <c r="A1647" i="8" s="1"/>
  <c r="H1647" i="6"/>
  <c r="P1647" i="6"/>
  <c r="G1647" i="6"/>
  <c r="L1647" i="6"/>
  <c r="C1647" i="6"/>
  <c r="O1647" i="6"/>
  <c r="J1651" i="6"/>
  <c r="B1651" i="6"/>
  <c r="M1651" i="6"/>
  <c r="D1651" i="6"/>
  <c r="L1651" i="6"/>
  <c r="C1651" i="6"/>
  <c r="Q1651" i="6"/>
  <c r="A1651" i="8" s="1"/>
  <c r="H1651" i="6"/>
  <c r="P1651" i="6"/>
  <c r="G1656" i="6"/>
  <c r="O1670" i="6"/>
  <c r="G1670" i="6"/>
  <c r="P1670" i="6"/>
  <c r="F1670" i="6"/>
  <c r="N1670" i="6"/>
  <c r="E1670" i="6"/>
  <c r="K1670" i="6"/>
  <c r="B1670" i="6"/>
  <c r="Q1670" i="6"/>
  <c r="A1670" i="8" s="1"/>
  <c r="H1681" i="6"/>
  <c r="J1685" i="6"/>
  <c r="N1695" i="6"/>
  <c r="J1698" i="6"/>
  <c r="B1698" i="8" s="1"/>
  <c r="M1713" i="6"/>
  <c r="E1713" i="6"/>
  <c r="P1713" i="6"/>
  <c r="G1713" i="6"/>
  <c r="O1713" i="6"/>
  <c r="F1713" i="6"/>
  <c r="K1713" i="6"/>
  <c r="B1713" i="6"/>
  <c r="L1713" i="6"/>
  <c r="J1713" i="6"/>
  <c r="B1713" i="8" s="1"/>
  <c r="D1713" i="6"/>
  <c r="B1743" i="6"/>
  <c r="B1751" i="6"/>
  <c r="L1761" i="6"/>
  <c r="D1761" i="6"/>
  <c r="P1761" i="6"/>
  <c r="G1761" i="6"/>
  <c r="I1761" i="6"/>
  <c r="H1761" i="6"/>
  <c r="N1761" i="6"/>
  <c r="C1761" i="6"/>
  <c r="F1761" i="6"/>
  <c r="E1761" i="6"/>
  <c r="O1761" i="6"/>
  <c r="P1773" i="6"/>
  <c r="H1773" i="6"/>
  <c r="O1773" i="6"/>
  <c r="F1773" i="6"/>
  <c r="K1773" i="6"/>
  <c r="B1773" i="6"/>
  <c r="I1773" i="6"/>
  <c r="G1773" i="6"/>
  <c r="N1773" i="6"/>
  <c r="C1773" i="6"/>
  <c r="Q1773" i="6"/>
  <c r="A1773" i="8" s="1"/>
  <c r="J1773" i="6"/>
  <c r="B1773" i="8" s="1"/>
  <c r="I1785" i="6"/>
  <c r="Q1787" i="6"/>
  <c r="A1787" i="8" s="1"/>
  <c r="O1800" i="6"/>
  <c r="I1801" i="6"/>
  <c r="O1479" i="6"/>
  <c r="G1479" i="6"/>
  <c r="J1479" i="6"/>
  <c r="B1479" i="8" s="1"/>
  <c r="O1487" i="6"/>
  <c r="G1487" i="6"/>
  <c r="J1487" i="6"/>
  <c r="O1495" i="6"/>
  <c r="G1495" i="6"/>
  <c r="J1495" i="6"/>
  <c r="O1503" i="6"/>
  <c r="G1503" i="6"/>
  <c r="J1503" i="6"/>
  <c r="B1504" i="6"/>
  <c r="K1504" i="6"/>
  <c r="O1511" i="6"/>
  <c r="G1511" i="6"/>
  <c r="J1511" i="6"/>
  <c r="B1512" i="6"/>
  <c r="K1512" i="6"/>
  <c r="G1516" i="6"/>
  <c r="P1516" i="6"/>
  <c r="O1519" i="6"/>
  <c r="G1519" i="6"/>
  <c r="J1519" i="6"/>
  <c r="B1519" i="8" s="1"/>
  <c r="B1520" i="6"/>
  <c r="K1520" i="6"/>
  <c r="G1524" i="6"/>
  <c r="P1524" i="6"/>
  <c r="O1526" i="6"/>
  <c r="G1526" i="6"/>
  <c r="K1526" i="6"/>
  <c r="B1526" i="8" s="1"/>
  <c r="B1526" i="6"/>
  <c r="L1526" i="6"/>
  <c r="B1529" i="6"/>
  <c r="M1529" i="6"/>
  <c r="B1535" i="6"/>
  <c r="M1535" i="6"/>
  <c r="G1539" i="6"/>
  <c r="B1543" i="6"/>
  <c r="O1543" i="6"/>
  <c r="I1550" i="6"/>
  <c r="P1554" i="6"/>
  <c r="M1560" i="6"/>
  <c r="E1560" i="8" s="1"/>
  <c r="E1560" i="6"/>
  <c r="Q1560" i="6"/>
  <c r="A1560" i="8" s="1"/>
  <c r="H1560" i="6"/>
  <c r="N1560" i="6"/>
  <c r="D1560" i="6"/>
  <c r="D1560" i="8" s="1"/>
  <c r="L1560" i="6"/>
  <c r="H1561" i="6"/>
  <c r="I1563" i="6"/>
  <c r="O1566" i="6"/>
  <c r="G1566" i="6"/>
  <c r="P1566" i="6"/>
  <c r="F1566" i="6"/>
  <c r="N1566" i="6"/>
  <c r="E1566" i="6"/>
  <c r="K1566" i="6"/>
  <c r="B1566" i="6"/>
  <c r="Q1566" i="6"/>
  <c r="A1566" i="8" s="1"/>
  <c r="J1574" i="6"/>
  <c r="B1583" i="6"/>
  <c r="M1584" i="6"/>
  <c r="E1584" i="6"/>
  <c r="I1584" i="6"/>
  <c r="Q1584" i="6"/>
  <c r="A1584" i="8" s="1"/>
  <c r="H1584" i="6"/>
  <c r="N1584" i="6"/>
  <c r="D1584" i="6"/>
  <c r="O1584" i="6"/>
  <c r="E1587" i="6"/>
  <c r="J1592" i="6"/>
  <c r="B1592" i="8" s="1"/>
  <c r="P1594" i="6"/>
  <c r="I1601" i="6"/>
  <c r="C1606" i="6"/>
  <c r="N1607" i="6"/>
  <c r="F1607" i="6"/>
  <c r="Q1607" i="6"/>
  <c r="A1607" i="8" s="1"/>
  <c r="H1607" i="6"/>
  <c r="P1607" i="6"/>
  <c r="G1607" i="6"/>
  <c r="L1607" i="6"/>
  <c r="C1607" i="6"/>
  <c r="O1607" i="6"/>
  <c r="J1611" i="6"/>
  <c r="B1611" i="8" s="1"/>
  <c r="B1611" i="6"/>
  <c r="M1611" i="6"/>
  <c r="D1611" i="6"/>
  <c r="L1611" i="6"/>
  <c r="C1611" i="6"/>
  <c r="Q1611" i="6"/>
  <c r="A1611" i="8" s="1"/>
  <c r="H1611" i="6"/>
  <c r="P1611" i="6"/>
  <c r="J1615" i="6"/>
  <c r="K1619" i="6"/>
  <c r="B1624" i="6"/>
  <c r="P1624" i="6"/>
  <c r="O1630" i="6"/>
  <c r="G1630" i="6"/>
  <c r="P1630" i="6"/>
  <c r="F1630" i="6"/>
  <c r="N1630" i="6"/>
  <c r="E1630" i="6"/>
  <c r="K1630" i="6"/>
  <c r="B1630" i="6"/>
  <c r="Q1630" i="6"/>
  <c r="A1630" i="8" s="1"/>
  <c r="J1638" i="6"/>
  <c r="B1647" i="6"/>
  <c r="M1648" i="6"/>
  <c r="E1648" i="6"/>
  <c r="I1648" i="6"/>
  <c r="Q1648" i="6"/>
  <c r="A1648" i="8" s="1"/>
  <c r="H1648" i="6"/>
  <c r="N1648" i="6"/>
  <c r="D1648" i="6"/>
  <c r="O1648" i="6"/>
  <c r="E1651" i="6"/>
  <c r="Q1652" i="6"/>
  <c r="A1652" i="8" s="1"/>
  <c r="J1656" i="6"/>
  <c r="B1656" i="8" s="1"/>
  <c r="P1658" i="6"/>
  <c r="I1665" i="6"/>
  <c r="C1670" i="6"/>
  <c r="N1671" i="6"/>
  <c r="F1671" i="6"/>
  <c r="Q1671" i="6"/>
  <c r="A1671" i="8" s="1"/>
  <c r="H1671" i="6"/>
  <c r="P1671" i="6"/>
  <c r="G1671" i="6"/>
  <c r="L1671" i="6"/>
  <c r="C1671" i="6"/>
  <c r="O1671" i="6"/>
  <c r="J1675" i="6"/>
  <c r="B1675" i="6"/>
  <c r="M1675" i="6"/>
  <c r="D1675" i="6"/>
  <c r="L1675" i="6"/>
  <c r="C1675" i="6"/>
  <c r="Q1675" i="6"/>
  <c r="A1675" i="8" s="1"/>
  <c r="H1675" i="6"/>
  <c r="P1675" i="6"/>
  <c r="J1683" i="6"/>
  <c r="B1683" i="8" s="1"/>
  <c r="K1685" i="6"/>
  <c r="P1695" i="6"/>
  <c r="L1706" i="6"/>
  <c r="D1706" i="6"/>
  <c r="Q1706" i="6"/>
  <c r="A1706" i="8" s="1"/>
  <c r="H1706" i="6"/>
  <c r="P1706" i="6"/>
  <c r="G1706" i="6"/>
  <c r="M1706" i="6"/>
  <c r="C1706" i="6"/>
  <c r="F1706" i="6"/>
  <c r="E1706" i="6"/>
  <c r="N1706" i="6"/>
  <c r="P1726" i="6"/>
  <c r="H1726" i="6"/>
  <c r="L1726" i="6"/>
  <c r="C1726" i="6"/>
  <c r="K1726" i="6"/>
  <c r="B1726" i="6"/>
  <c r="Q1726" i="6"/>
  <c r="A1726" i="8" s="1"/>
  <c r="G1726" i="6"/>
  <c r="N1726" i="6"/>
  <c r="M1726" i="6"/>
  <c r="F1726" i="6"/>
  <c r="P1734" i="6"/>
  <c r="H1734" i="6"/>
  <c r="L1734" i="6"/>
  <c r="C1734" i="6"/>
  <c r="K1734" i="6"/>
  <c r="B1734" i="6"/>
  <c r="Q1734" i="6"/>
  <c r="A1734" i="8" s="1"/>
  <c r="G1734" i="6"/>
  <c r="N1734" i="6"/>
  <c r="M1734" i="6"/>
  <c r="F1734" i="6"/>
  <c r="P1742" i="6"/>
  <c r="H1742" i="6"/>
  <c r="L1742" i="6"/>
  <c r="C1742" i="6"/>
  <c r="K1742" i="6"/>
  <c r="B1742" i="6"/>
  <c r="Q1742" i="6"/>
  <c r="A1742" i="8" s="1"/>
  <c r="G1742" i="6"/>
  <c r="N1742" i="6"/>
  <c r="M1742" i="6"/>
  <c r="F1742" i="6"/>
  <c r="F1743" i="6"/>
  <c r="P1750" i="6"/>
  <c r="H1750" i="6"/>
  <c r="L1750" i="6"/>
  <c r="C1750" i="6"/>
  <c r="K1750" i="6"/>
  <c r="B1750" i="6"/>
  <c r="Q1750" i="6"/>
  <c r="A1750" i="8" s="1"/>
  <c r="G1750" i="6"/>
  <c r="N1750" i="6"/>
  <c r="M1750" i="6"/>
  <c r="F1750" i="6"/>
  <c r="F1751" i="6"/>
  <c r="G1755" i="6"/>
  <c r="L1769" i="6"/>
  <c r="D1769" i="6"/>
  <c r="K1769" i="6"/>
  <c r="B1769" i="8" s="1"/>
  <c r="B1769" i="6"/>
  <c r="P1769" i="6"/>
  <c r="G1769" i="6"/>
  <c r="F1769" i="6"/>
  <c r="Q1769" i="6"/>
  <c r="A1769" i="8" s="1"/>
  <c r="E1769" i="6"/>
  <c r="M1769" i="6"/>
  <c r="O1769" i="6"/>
  <c r="I1769" i="6"/>
  <c r="J1785" i="6"/>
  <c r="B1785" i="8" s="1"/>
  <c r="O1801" i="6"/>
  <c r="P1805" i="6"/>
  <c r="H1805" i="6"/>
  <c r="O1805" i="6"/>
  <c r="F1805" i="6"/>
  <c r="K1805" i="6"/>
  <c r="B1805" i="6"/>
  <c r="I1805" i="6"/>
  <c r="G1805" i="6"/>
  <c r="N1805" i="6"/>
  <c r="C1805" i="6"/>
  <c r="M1805" i="6"/>
  <c r="L1805" i="6"/>
  <c r="E1805" i="6"/>
  <c r="D1805" i="6"/>
  <c r="L1809" i="6"/>
  <c r="D1809" i="6"/>
  <c r="K1809" i="6"/>
  <c r="B1809" i="6"/>
  <c r="P1809" i="6"/>
  <c r="G1809" i="6"/>
  <c r="M1809" i="6"/>
  <c r="J1809" i="6"/>
  <c r="F1809" i="6"/>
  <c r="Q1809" i="6"/>
  <c r="A1809" i="8" s="1"/>
  <c r="O1809" i="6"/>
  <c r="I1809" i="6"/>
  <c r="H1809" i="6"/>
  <c r="L1827" i="6"/>
  <c r="Q1875" i="6"/>
  <c r="A1875" i="8" s="1"/>
  <c r="P1390" i="6"/>
  <c r="H1390" i="6"/>
  <c r="J1390" i="6"/>
  <c r="B1390" i="8" s="1"/>
  <c r="P1398" i="6"/>
  <c r="H1398" i="6"/>
  <c r="J1398" i="6"/>
  <c r="B1398" i="8" s="1"/>
  <c r="P1406" i="6"/>
  <c r="H1406" i="6"/>
  <c r="J1406" i="6"/>
  <c r="B1406" i="8" s="1"/>
  <c r="P1414" i="6"/>
  <c r="H1414" i="6"/>
  <c r="J1414" i="6"/>
  <c r="B1414" i="8" s="1"/>
  <c r="P1422" i="6"/>
  <c r="H1422" i="6"/>
  <c r="J1422" i="6"/>
  <c r="B1422" i="8" s="1"/>
  <c r="P1430" i="6"/>
  <c r="H1430" i="6"/>
  <c r="J1430" i="6"/>
  <c r="B1430" i="8" s="1"/>
  <c r="P1438" i="6"/>
  <c r="H1438" i="6"/>
  <c r="J1438" i="6"/>
  <c r="B1438" i="8" s="1"/>
  <c r="P1446" i="6"/>
  <c r="H1446" i="6"/>
  <c r="J1446" i="6"/>
  <c r="B1446" i="8" s="1"/>
  <c r="P1454" i="6"/>
  <c r="H1454" i="6"/>
  <c r="J1454" i="6"/>
  <c r="B1454" i="8" s="1"/>
  <c r="P1462" i="6"/>
  <c r="H1462" i="6"/>
  <c r="J1462" i="6"/>
  <c r="B1462" i="8" s="1"/>
  <c r="P1470" i="6"/>
  <c r="H1470" i="6"/>
  <c r="J1470" i="6"/>
  <c r="B1470" i="8" s="1"/>
  <c r="P1478" i="6"/>
  <c r="H1478" i="6"/>
  <c r="J1478" i="6"/>
  <c r="B1478" i="8" s="1"/>
  <c r="B1479" i="6"/>
  <c r="K1479" i="6"/>
  <c r="P1486" i="6"/>
  <c r="H1486" i="6"/>
  <c r="J1486" i="6"/>
  <c r="B1486" i="8" s="1"/>
  <c r="B1487" i="6"/>
  <c r="K1487" i="6"/>
  <c r="P1494" i="6"/>
  <c r="H1494" i="6"/>
  <c r="J1494" i="6"/>
  <c r="B1494" i="8" s="1"/>
  <c r="B1495" i="6"/>
  <c r="K1495" i="6"/>
  <c r="P1502" i="6"/>
  <c r="H1502" i="6"/>
  <c r="J1502" i="6"/>
  <c r="B1502" i="8" s="1"/>
  <c r="B1503" i="6"/>
  <c r="K1503" i="6"/>
  <c r="C1504" i="6"/>
  <c r="L1504" i="6"/>
  <c r="P1510" i="6"/>
  <c r="H1510" i="6"/>
  <c r="J1510" i="6"/>
  <c r="B1510" i="8" s="1"/>
  <c r="B1511" i="6"/>
  <c r="K1511" i="6"/>
  <c r="C1512" i="6"/>
  <c r="L1512" i="6"/>
  <c r="H1516" i="6"/>
  <c r="Q1516" i="6"/>
  <c r="A1516" i="8" s="1"/>
  <c r="P1518" i="6"/>
  <c r="H1518" i="6"/>
  <c r="J1518" i="6"/>
  <c r="B1518" i="8" s="1"/>
  <c r="B1519" i="6"/>
  <c r="K1519" i="6"/>
  <c r="C1520" i="6"/>
  <c r="L1520" i="6"/>
  <c r="H1524" i="6"/>
  <c r="Q1524" i="6"/>
  <c r="A1524" i="8" s="1"/>
  <c r="C1526" i="6"/>
  <c r="M1526" i="6"/>
  <c r="C1529" i="6"/>
  <c r="N1529" i="6"/>
  <c r="J1531" i="6"/>
  <c r="B1531" i="8" s="1"/>
  <c r="B1531" i="6"/>
  <c r="Q1531" i="6"/>
  <c r="A1531" i="8" s="1"/>
  <c r="H1531" i="6"/>
  <c r="L1531" i="6"/>
  <c r="D1535" i="6"/>
  <c r="O1535" i="6"/>
  <c r="L1537" i="6"/>
  <c r="D1537" i="6"/>
  <c r="O1537" i="6"/>
  <c r="F1537" i="6"/>
  <c r="K1537" i="6"/>
  <c r="B1537" i="8" s="1"/>
  <c r="I1539" i="6"/>
  <c r="D1543" i="6"/>
  <c r="Q1543" i="6"/>
  <c r="A1543" i="8" s="1"/>
  <c r="P1546" i="6"/>
  <c r="J1550" i="6"/>
  <c r="M1552" i="6"/>
  <c r="E1552" i="8" s="1"/>
  <c r="E1552" i="6"/>
  <c r="Q1552" i="6"/>
  <c r="A1552" i="8" s="1"/>
  <c r="H1552" i="6"/>
  <c r="N1552" i="6"/>
  <c r="D1552" i="6"/>
  <c r="D1552" i="8" s="1"/>
  <c r="L1552" i="6"/>
  <c r="B1560" i="6"/>
  <c r="O1560" i="6"/>
  <c r="J1561" i="6"/>
  <c r="K1563" i="6"/>
  <c r="C1566" i="6"/>
  <c r="N1567" i="6"/>
  <c r="F1567" i="6"/>
  <c r="Q1567" i="6"/>
  <c r="A1567" i="8" s="1"/>
  <c r="H1567" i="6"/>
  <c r="P1567" i="6"/>
  <c r="G1567" i="6"/>
  <c r="L1567" i="6"/>
  <c r="C1567" i="6"/>
  <c r="O1567" i="6"/>
  <c r="J1571" i="6"/>
  <c r="B1571" i="8" s="1"/>
  <c r="B1571" i="6"/>
  <c r="M1571" i="6"/>
  <c r="D1571" i="6"/>
  <c r="L1571" i="6"/>
  <c r="C1571" i="6"/>
  <c r="Q1571" i="6"/>
  <c r="A1571" i="8" s="1"/>
  <c r="H1571" i="6"/>
  <c r="P1571" i="6"/>
  <c r="L1574" i="6"/>
  <c r="D1583" i="6"/>
  <c r="B1584" i="6"/>
  <c r="P1584" i="6"/>
  <c r="F1587" i="6"/>
  <c r="O1590" i="6"/>
  <c r="G1590" i="6"/>
  <c r="P1590" i="6"/>
  <c r="F1590" i="6"/>
  <c r="N1590" i="6"/>
  <c r="E1590" i="6"/>
  <c r="K1590" i="6"/>
  <c r="B1590" i="8" s="1"/>
  <c r="B1590" i="6"/>
  <c r="Q1590" i="6"/>
  <c r="A1590" i="8" s="1"/>
  <c r="K1592" i="6"/>
  <c r="D1606" i="6"/>
  <c r="B1607" i="6"/>
  <c r="M1608" i="6"/>
  <c r="E1608" i="8" s="1"/>
  <c r="E1608" i="6"/>
  <c r="I1608" i="6"/>
  <c r="Q1608" i="6"/>
  <c r="A1608" i="8" s="1"/>
  <c r="H1608" i="6"/>
  <c r="N1608" i="6"/>
  <c r="D1608" i="6"/>
  <c r="D1608" i="8" s="1"/>
  <c r="O1608" i="6"/>
  <c r="E1611" i="6"/>
  <c r="Q1612" i="6"/>
  <c r="A1612" i="8" s="1"/>
  <c r="K1615" i="6"/>
  <c r="P1618" i="6"/>
  <c r="N1619" i="6"/>
  <c r="C1624" i="6"/>
  <c r="I1625" i="6"/>
  <c r="C1630" i="6"/>
  <c r="N1631" i="6"/>
  <c r="F1631" i="6"/>
  <c r="Q1631" i="6"/>
  <c r="A1631" i="8" s="1"/>
  <c r="H1631" i="6"/>
  <c r="P1631" i="6"/>
  <c r="G1631" i="6"/>
  <c r="L1631" i="6"/>
  <c r="C1631" i="6"/>
  <c r="O1631" i="6"/>
  <c r="J1635" i="6"/>
  <c r="B1635" i="8" s="1"/>
  <c r="B1635" i="6"/>
  <c r="M1635" i="6"/>
  <c r="D1635" i="6"/>
  <c r="L1635" i="6"/>
  <c r="C1635" i="6"/>
  <c r="Q1635" i="6"/>
  <c r="A1635" i="8" s="1"/>
  <c r="H1635" i="6"/>
  <c r="P1635" i="6"/>
  <c r="L1638" i="6"/>
  <c r="D1647" i="6"/>
  <c r="B1648" i="6"/>
  <c r="P1648" i="6"/>
  <c r="F1651" i="6"/>
  <c r="O1654" i="6"/>
  <c r="G1654" i="6"/>
  <c r="P1654" i="6"/>
  <c r="F1654" i="6"/>
  <c r="N1654" i="6"/>
  <c r="E1654" i="6"/>
  <c r="K1654" i="6"/>
  <c r="B1654" i="6"/>
  <c r="Q1654" i="6"/>
  <c r="A1654" i="8" s="1"/>
  <c r="K1656" i="6"/>
  <c r="J1662" i="6"/>
  <c r="I1663" i="6"/>
  <c r="I1667" i="6"/>
  <c r="D1670" i="6"/>
  <c r="B1671" i="6"/>
  <c r="M1672" i="6"/>
  <c r="E1672" i="8" s="1"/>
  <c r="E1672" i="6"/>
  <c r="I1672" i="6"/>
  <c r="H1672" i="6"/>
  <c r="N1672" i="6"/>
  <c r="D1672" i="6"/>
  <c r="O1672" i="6"/>
  <c r="E1675" i="6"/>
  <c r="Q1676" i="6"/>
  <c r="A1676" i="8" s="1"/>
  <c r="J1677" i="6"/>
  <c r="B1677" i="8" s="1"/>
  <c r="Q1684" i="6"/>
  <c r="A1684" i="8" s="1"/>
  <c r="M1685" i="6"/>
  <c r="K1687" i="6"/>
  <c r="K1688" i="6"/>
  <c r="B1688" i="8" s="1"/>
  <c r="J1694" i="6"/>
  <c r="M1697" i="6"/>
  <c r="E1697" i="6"/>
  <c r="P1697" i="6"/>
  <c r="G1697" i="6"/>
  <c r="O1697" i="6"/>
  <c r="F1697" i="6"/>
  <c r="K1697" i="6"/>
  <c r="B1697" i="8" s="1"/>
  <c r="B1697" i="6"/>
  <c r="D1697" i="6"/>
  <c r="C1697" i="6"/>
  <c r="L1697" i="6"/>
  <c r="B1706" i="6"/>
  <c r="H1713" i="6"/>
  <c r="N1714" i="6"/>
  <c r="D1726" i="6"/>
  <c r="D1734" i="6"/>
  <c r="D1742" i="6"/>
  <c r="H1743" i="6"/>
  <c r="D1750" i="6"/>
  <c r="H1751" i="6"/>
  <c r="J1761" i="6"/>
  <c r="O1766" i="6"/>
  <c r="G1766" i="6"/>
  <c r="Q1766" i="6"/>
  <c r="A1766" i="8" s="1"/>
  <c r="H1766" i="6"/>
  <c r="L1766" i="6"/>
  <c r="C1766" i="6"/>
  <c r="J1766" i="6"/>
  <c r="B1766" i="8" s="1"/>
  <c r="I1766" i="6"/>
  <c r="P1766" i="6"/>
  <c r="D1766" i="6"/>
  <c r="N1766" i="6"/>
  <c r="M1766" i="6"/>
  <c r="E1766" i="6"/>
  <c r="C1769" i="6"/>
  <c r="E1773" i="6"/>
  <c r="N1775" i="6"/>
  <c r="F1775" i="6"/>
  <c r="I1775" i="6"/>
  <c r="M1775" i="6"/>
  <c r="D1775" i="6"/>
  <c r="K1775" i="6"/>
  <c r="J1775" i="6"/>
  <c r="Q1775" i="6"/>
  <c r="A1775" i="8" s="1"/>
  <c r="E1775" i="6"/>
  <c r="C1775" i="6"/>
  <c r="B1775" i="6"/>
  <c r="P1775" i="6"/>
  <c r="O1775" i="6"/>
  <c r="N1785" i="6"/>
  <c r="J1805" i="6"/>
  <c r="B1805" i="8" s="1"/>
  <c r="C1809" i="6"/>
  <c r="J1815" i="6"/>
  <c r="Q1445" i="6"/>
  <c r="A1445" i="8" s="1"/>
  <c r="Q1453" i="6"/>
  <c r="A1453" i="8" s="1"/>
  <c r="Q1461" i="6"/>
  <c r="A1461" i="8" s="1"/>
  <c r="Q1469" i="6"/>
  <c r="A1469" i="8" s="1"/>
  <c r="Q1477" i="6"/>
  <c r="A1477" i="8" s="1"/>
  <c r="C1479" i="6"/>
  <c r="L1479" i="6"/>
  <c r="Q1485" i="6"/>
  <c r="A1485" i="8" s="1"/>
  <c r="C1487" i="6"/>
  <c r="L1487" i="6"/>
  <c r="Q1493" i="6"/>
  <c r="A1493" i="8" s="1"/>
  <c r="C1495" i="6"/>
  <c r="L1495" i="6"/>
  <c r="C1503" i="6"/>
  <c r="L1503" i="6"/>
  <c r="D1504" i="6"/>
  <c r="M1504" i="6"/>
  <c r="Q1509" i="6"/>
  <c r="A1509" i="8" s="1"/>
  <c r="C1511" i="6"/>
  <c r="L1511" i="6"/>
  <c r="D1512" i="6"/>
  <c r="M1512" i="6"/>
  <c r="Q1517" i="6"/>
  <c r="A1517" i="8" s="1"/>
  <c r="C1519" i="6"/>
  <c r="L1519" i="6"/>
  <c r="D1520" i="6"/>
  <c r="M1520" i="6"/>
  <c r="D1526" i="6"/>
  <c r="N1526" i="6"/>
  <c r="M1528" i="6"/>
  <c r="E1528" i="6"/>
  <c r="N1528" i="6"/>
  <c r="D1528" i="6"/>
  <c r="K1528" i="6"/>
  <c r="E1529" i="6"/>
  <c r="P1529" i="6"/>
  <c r="O1534" i="6"/>
  <c r="G1534" i="6"/>
  <c r="K1534" i="6"/>
  <c r="B1534" i="6"/>
  <c r="L1534" i="6"/>
  <c r="E1535" i="6"/>
  <c r="P1535" i="6"/>
  <c r="E1543" i="6"/>
  <c r="M1544" i="6"/>
  <c r="E1544" i="6"/>
  <c r="Q1544" i="6"/>
  <c r="A1544" i="8" s="1"/>
  <c r="H1544" i="6"/>
  <c r="N1544" i="6"/>
  <c r="D1544" i="6"/>
  <c r="L1544" i="6"/>
  <c r="O1558" i="6"/>
  <c r="G1558" i="6"/>
  <c r="N1558" i="6"/>
  <c r="E1558" i="6"/>
  <c r="K1558" i="6"/>
  <c r="B1558" i="8" s="1"/>
  <c r="B1558" i="6"/>
  <c r="M1558" i="6"/>
  <c r="C1560" i="6"/>
  <c r="C1560" i="8" s="1"/>
  <c r="P1560" i="6"/>
  <c r="D1566" i="6"/>
  <c r="M1568" i="6"/>
  <c r="E1568" i="8" s="1"/>
  <c r="E1568" i="6"/>
  <c r="I1568" i="6"/>
  <c r="Q1568" i="6"/>
  <c r="A1568" i="8" s="1"/>
  <c r="H1568" i="6"/>
  <c r="N1568" i="6"/>
  <c r="D1568" i="6"/>
  <c r="D1568" i="8" s="1"/>
  <c r="O1568" i="6"/>
  <c r="P1578" i="6"/>
  <c r="E1583" i="6"/>
  <c r="C1584" i="6"/>
  <c r="I1585" i="6"/>
  <c r="G1587" i="6"/>
  <c r="N1591" i="6"/>
  <c r="F1591" i="6"/>
  <c r="Q1591" i="6"/>
  <c r="A1591" i="8" s="1"/>
  <c r="H1591" i="6"/>
  <c r="P1591" i="6"/>
  <c r="G1591" i="6"/>
  <c r="L1591" i="6"/>
  <c r="C1591" i="6"/>
  <c r="O1591" i="6"/>
  <c r="J1595" i="6"/>
  <c r="B1595" i="8" s="1"/>
  <c r="B1595" i="6"/>
  <c r="M1595" i="6"/>
  <c r="D1595" i="6"/>
  <c r="L1595" i="6"/>
  <c r="C1595" i="6"/>
  <c r="Q1595" i="6"/>
  <c r="A1595" i="8" s="1"/>
  <c r="H1595" i="6"/>
  <c r="P1595" i="6"/>
  <c r="H1606" i="6"/>
  <c r="D1607" i="6"/>
  <c r="F1611" i="6"/>
  <c r="O1614" i="6"/>
  <c r="G1614" i="6"/>
  <c r="P1614" i="6"/>
  <c r="F1614" i="6"/>
  <c r="N1614" i="6"/>
  <c r="E1614" i="6"/>
  <c r="K1614" i="6"/>
  <c r="B1614" i="8" s="1"/>
  <c r="B1614" i="6"/>
  <c r="F1624" i="6"/>
  <c r="D1630" i="6"/>
  <c r="M1632" i="6"/>
  <c r="E1632" i="8" s="1"/>
  <c r="E1632" i="6"/>
  <c r="I1632" i="6"/>
  <c r="Q1632" i="6"/>
  <c r="A1632" i="8" s="1"/>
  <c r="H1632" i="6"/>
  <c r="N1632" i="6"/>
  <c r="D1632" i="6"/>
  <c r="D1632" i="8" s="1"/>
  <c r="O1632" i="6"/>
  <c r="Q1636" i="6"/>
  <c r="A1636" i="8" s="1"/>
  <c r="P1642" i="6"/>
  <c r="E1647" i="6"/>
  <c r="C1648" i="6"/>
  <c r="I1649" i="6"/>
  <c r="G1651" i="6"/>
  <c r="N1655" i="6"/>
  <c r="F1655" i="6"/>
  <c r="Q1655" i="6"/>
  <c r="A1655" i="8" s="1"/>
  <c r="H1655" i="6"/>
  <c r="P1655" i="6"/>
  <c r="G1655" i="6"/>
  <c r="L1655" i="6"/>
  <c r="C1655" i="6"/>
  <c r="O1655" i="6"/>
  <c r="J1659" i="6"/>
  <c r="B1659" i="8" s="1"/>
  <c r="B1659" i="6"/>
  <c r="M1659" i="6"/>
  <c r="D1659" i="6"/>
  <c r="L1659" i="6"/>
  <c r="C1659" i="6"/>
  <c r="Q1659" i="6"/>
  <c r="A1659" i="8" s="1"/>
  <c r="H1659" i="6"/>
  <c r="P1659" i="6"/>
  <c r="K1667" i="6"/>
  <c r="H1670" i="6"/>
  <c r="D1671" i="6"/>
  <c r="F1675" i="6"/>
  <c r="I1706" i="6"/>
  <c r="O1711" i="6"/>
  <c r="G1711" i="6"/>
  <c r="M1711" i="6"/>
  <c r="D1711" i="6"/>
  <c r="L1711" i="6"/>
  <c r="C1711" i="6"/>
  <c r="I1711" i="6"/>
  <c r="E1711" i="6"/>
  <c r="Q1711" i="6"/>
  <c r="A1711" i="8" s="1"/>
  <c r="B1711" i="6"/>
  <c r="K1711" i="6"/>
  <c r="B1711" i="8" s="1"/>
  <c r="I1713" i="6"/>
  <c r="P1718" i="6"/>
  <c r="H1718" i="6"/>
  <c r="L1718" i="6"/>
  <c r="C1718" i="6"/>
  <c r="K1718" i="6"/>
  <c r="B1718" i="6"/>
  <c r="Q1718" i="6"/>
  <c r="A1718" i="8" s="1"/>
  <c r="G1718" i="6"/>
  <c r="J1718" i="6"/>
  <c r="B1718" i="8" s="1"/>
  <c r="I1718" i="6"/>
  <c r="D1718" i="6"/>
  <c r="K1723" i="6"/>
  <c r="C1723" i="6"/>
  <c r="I1723" i="6"/>
  <c r="Q1723" i="6"/>
  <c r="A1723" i="8" s="1"/>
  <c r="H1723" i="6"/>
  <c r="N1723" i="6"/>
  <c r="E1723" i="6"/>
  <c r="L1723" i="6"/>
  <c r="J1723" i="6"/>
  <c r="B1723" i="8" s="1"/>
  <c r="D1723" i="6"/>
  <c r="E1726" i="6"/>
  <c r="K1731" i="6"/>
  <c r="C1731" i="6"/>
  <c r="I1731" i="6"/>
  <c r="Q1731" i="6"/>
  <c r="A1731" i="8" s="1"/>
  <c r="H1731" i="6"/>
  <c r="N1731" i="6"/>
  <c r="E1731" i="6"/>
  <c r="L1731" i="6"/>
  <c r="J1731" i="6"/>
  <c r="B1731" i="8" s="1"/>
  <c r="D1731" i="6"/>
  <c r="E1734" i="6"/>
  <c r="K1739" i="6"/>
  <c r="C1739" i="6"/>
  <c r="I1739" i="6"/>
  <c r="Q1739" i="6"/>
  <c r="A1739" i="8" s="1"/>
  <c r="H1739" i="6"/>
  <c r="N1739" i="6"/>
  <c r="E1739" i="6"/>
  <c r="L1739" i="6"/>
  <c r="J1739" i="6"/>
  <c r="B1739" i="8" s="1"/>
  <c r="D1739" i="6"/>
  <c r="E1742" i="6"/>
  <c r="N1743" i="6"/>
  <c r="K1747" i="6"/>
  <c r="C1747" i="6"/>
  <c r="I1747" i="6"/>
  <c r="Q1747" i="6"/>
  <c r="A1747" i="8" s="1"/>
  <c r="H1747" i="6"/>
  <c r="N1747" i="6"/>
  <c r="E1747" i="6"/>
  <c r="L1747" i="6"/>
  <c r="J1747" i="6"/>
  <c r="B1747" i="8" s="1"/>
  <c r="D1747" i="6"/>
  <c r="E1750" i="6"/>
  <c r="N1751" i="6"/>
  <c r="J1754" i="6"/>
  <c r="B1754" i="8" s="1"/>
  <c r="M1760" i="6"/>
  <c r="E1760" i="6"/>
  <c r="O1760" i="6"/>
  <c r="F1760" i="6"/>
  <c r="P1760" i="6"/>
  <c r="D1760" i="6"/>
  <c r="N1760" i="6"/>
  <c r="C1760" i="6"/>
  <c r="J1760" i="6"/>
  <c r="B1760" i="8" s="1"/>
  <c r="H1760" i="6"/>
  <c r="G1760" i="6"/>
  <c r="Q1760" i="6"/>
  <c r="A1760" i="8" s="1"/>
  <c r="K1761" i="6"/>
  <c r="B1766" i="6"/>
  <c r="H1769" i="6"/>
  <c r="L1773" i="6"/>
  <c r="G1775" i="6"/>
  <c r="P1789" i="6"/>
  <c r="H1789" i="6"/>
  <c r="O1789" i="6"/>
  <c r="F1789" i="6"/>
  <c r="K1789" i="6"/>
  <c r="B1789" i="8" s="1"/>
  <c r="B1789" i="6"/>
  <c r="I1789" i="6"/>
  <c r="G1789" i="6"/>
  <c r="N1789" i="6"/>
  <c r="C1789" i="6"/>
  <c r="E1789" i="6"/>
  <c r="D1789" i="6"/>
  <c r="N1791" i="6"/>
  <c r="F1791" i="6"/>
  <c r="I1791" i="6"/>
  <c r="M1791" i="6"/>
  <c r="D1791" i="6"/>
  <c r="K1791" i="6"/>
  <c r="J1791" i="6"/>
  <c r="B1791" i="8" s="1"/>
  <c r="Q1791" i="6"/>
  <c r="A1791" i="8" s="1"/>
  <c r="E1791" i="6"/>
  <c r="L1791" i="6"/>
  <c r="H1791" i="6"/>
  <c r="C1791" i="6"/>
  <c r="B1791" i="6"/>
  <c r="Q1805" i="6"/>
  <c r="A1805" i="8" s="1"/>
  <c r="E1809" i="6"/>
  <c r="J1516" i="6"/>
  <c r="B1516" i="8" s="1"/>
  <c r="B1516" i="6"/>
  <c r="K1516" i="6"/>
  <c r="J1524" i="6"/>
  <c r="B1524" i="6"/>
  <c r="K1524" i="6"/>
  <c r="J1539" i="6"/>
  <c r="B1539" i="6"/>
  <c r="Q1539" i="6"/>
  <c r="A1539" i="8" s="1"/>
  <c r="H1539" i="6"/>
  <c r="L1539" i="6"/>
  <c r="O1550" i="6"/>
  <c r="G1550" i="6"/>
  <c r="N1550" i="6"/>
  <c r="E1550" i="6"/>
  <c r="K1550" i="6"/>
  <c r="B1550" i="6"/>
  <c r="M1550" i="6"/>
  <c r="L1561" i="6"/>
  <c r="D1561" i="6"/>
  <c r="I1561" i="6"/>
  <c r="O1561" i="6"/>
  <c r="F1561" i="6"/>
  <c r="M1561" i="6"/>
  <c r="J1563" i="6"/>
  <c r="B1563" i="6"/>
  <c r="L1563" i="6"/>
  <c r="C1563" i="6"/>
  <c r="Q1563" i="6"/>
  <c r="A1563" i="8" s="1"/>
  <c r="H1563" i="6"/>
  <c r="N1563" i="6"/>
  <c r="O1574" i="6"/>
  <c r="G1574" i="6"/>
  <c r="P1574" i="6"/>
  <c r="F1574" i="6"/>
  <c r="N1574" i="6"/>
  <c r="E1574" i="6"/>
  <c r="K1574" i="6"/>
  <c r="B1574" i="6"/>
  <c r="Q1574" i="6"/>
  <c r="A1574" i="8" s="1"/>
  <c r="M1592" i="6"/>
  <c r="E1592" i="6"/>
  <c r="I1592" i="6"/>
  <c r="Q1592" i="6"/>
  <c r="A1592" i="8" s="1"/>
  <c r="H1592" i="6"/>
  <c r="N1592" i="6"/>
  <c r="D1592" i="6"/>
  <c r="O1592" i="6"/>
  <c r="Q1596" i="6"/>
  <c r="A1596" i="8" s="1"/>
  <c r="P1602" i="6"/>
  <c r="I1609" i="6"/>
  <c r="N1615" i="6"/>
  <c r="F1615" i="6"/>
  <c r="Q1615" i="6"/>
  <c r="A1615" i="8" s="1"/>
  <c r="H1615" i="6"/>
  <c r="P1615" i="6"/>
  <c r="G1615" i="6"/>
  <c r="L1615" i="6"/>
  <c r="C1615" i="6"/>
  <c r="O1615" i="6"/>
  <c r="J1619" i="6"/>
  <c r="B1619" i="8" s="1"/>
  <c r="B1619" i="6"/>
  <c r="M1619" i="6"/>
  <c r="D1619" i="6"/>
  <c r="L1619" i="6"/>
  <c r="C1619" i="6"/>
  <c r="Q1619" i="6"/>
  <c r="A1619" i="8" s="1"/>
  <c r="H1619" i="6"/>
  <c r="P1619" i="6"/>
  <c r="O1638" i="6"/>
  <c r="G1638" i="6"/>
  <c r="P1638" i="6"/>
  <c r="F1638" i="6"/>
  <c r="N1638" i="6"/>
  <c r="E1638" i="6"/>
  <c r="K1638" i="6"/>
  <c r="B1638" i="6"/>
  <c r="Q1638" i="6"/>
  <c r="A1638" i="8" s="1"/>
  <c r="M1656" i="6"/>
  <c r="E1656" i="6"/>
  <c r="I1656" i="6"/>
  <c r="Q1656" i="6"/>
  <c r="A1656" i="8" s="1"/>
  <c r="H1656" i="6"/>
  <c r="N1656" i="6"/>
  <c r="D1656" i="6"/>
  <c r="O1656" i="6"/>
  <c r="Q1660" i="6"/>
  <c r="A1660" i="8" s="1"/>
  <c r="P1666" i="6"/>
  <c r="I1673" i="6"/>
  <c r="P1685" i="6"/>
  <c r="H1685" i="6"/>
  <c r="O1685" i="6"/>
  <c r="G1685" i="6"/>
  <c r="F1685" i="6"/>
  <c r="Q1685" i="6"/>
  <c r="A1685" i="8" s="1"/>
  <c r="E1685" i="6"/>
  <c r="L1685" i="6"/>
  <c r="B1685" i="6"/>
  <c r="J1686" i="6"/>
  <c r="O1695" i="6"/>
  <c r="G1695" i="6"/>
  <c r="M1695" i="6"/>
  <c r="D1695" i="6"/>
  <c r="L1695" i="6"/>
  <c r="C1695" i="6"/>
  <c r="I1695" i="6"/>
  <c r="K1695" i="6"/>
  <c r="J1695" i="6"/>
  <c r="B1695" i="8" s="1"/>
  <c r="E1695" i="6"/>
  <c r="H1703" i="6"/>
  <c r="P1743" i="6"/>
  <c r="P1751" i="6"/>
  <c r="L1771" i="6"/>
  <c r="N1777" i="6"/>
  <c r="N1783" i="6"/>
  <c r="F1783" i="6"/>
  <c r="I1783" i="6"/>
  <c r="M1783" i="6"/>
  <c r="D1783" i="6"/>
  <c r="Q1783" i="6"/>
  <c r="A1783" i="8" s="1"/>
  <c r="E1783" i="6"/>
  <c r="P1783" i="6"/>
  <c r="C1783" i="6"/>
  <c r="K1783" i="6"/>
  <c r="G1783" i="6"/>
  <c r="B1783" i="6"/>
  <c r="O1783" i="6"/>
  <c r="O1806" i="6"/>
  <c r="G1806" i="6"/>
  <c r="Q1806" i="6"/>
  <c r="A1806" i="8" s="1"/>
  <c r="H1806" i="6"/>
  <c r="L1806" i="6"/>
  <c r="C1806" i="6"/>
  <c r="P1806" i="6"/>
  <c r="D1806" i="6"/>
  <c r="N1806" i="6"/>
  <c r="B1806" i="6"/>
  <c r="J1806" i="6"/>
  <c r="M1806" i="6"/>
  <c r="I1806" i="6"/>
  <c r="F1806" i="6"/>
  <c r="J1817" i="6"/>
  <c r="L1835" i="6"/>
  <c r="O1883" i="6"/>
  <c r="K1275" i="6"/>
  <c r="C1275" i="6"/>
  <c r="J1275" i="6"/>
  <c r="K1283" i="6"/>
  <c r="C1283" i="6"/>
  <c r="J1283" i="6"/>
  <c r="B1283" i="8" s="1"/>
  <c r="K1291" i="6"/>
  <c r="C1291" i="6"/>
  <c r="J1291" i="6"/>
  <c r="K1299" i="6"/>
  <c r="C1299" i="6"/>
  <c r="J1299" i="6"/>
  <c r="K1307" i="6"/>
  <c r="C1307" i="6"/>
  <c r="J1307" i="6"/>
  <c r="K1315" i="6"/>
  <c r="C1315" i="6"/>
  <c r="J1315" i="6"/>
  <c r="K1323" i="6"/>
  <c r="C1323" i="6"/>
  <c r="J1323" i="6"/>
  <c r="B1323" i="8" s="1"/>
  <c r="K1331" i="6"/>
  <c r="C1331" i="6"/>
  <c r="J1331" i="6"/>
  <c r="B1331" i="8" s="1"/>
  <c r="K1339" i="6"/>
  <c r="C1339" i="6"/>
  <c r="J1339" i="6"/>
  <c r="K1347" i="6"/>
  <c r="C1347" i="6"/>
  <c r="J1347" i="6"/>
  <c r="B1347" i="8" s="1"/>
  <c r="K1355" i="6"/>
  <c r="C1355" i="6"/>
  <c r="J1355" i="6"/>
  <c r="K1363" i="6"/>
  <c r="C1363" i="6"/>
  <c r="J1363" i="6"/>
  <c r="K1371" i="6"/>
  <c r="C1371" i="6"/>
  <c r="J1371" i="6"/>
  <c r="K1379" i="6"/>
  <c r="C1379" i="6"/>
  <c r="J1379" i="6"/>
  <c r="K1387" i="6"/>
  <c r="C1387" i="6"/>
  <c r="J1387" i="6"/>
  <c r="B1387" i="8" s="1"/>
  <c r="D1390" i="6"/>
  <c r="M1390" i="6"/>
  <c r="K1395" i="6"/>
  <c r="C1395" i="6"/>
  <c r="J1395" i="6"/>
  <c r="D1398" i="6"/>
  <c r="M1398" i="6"/>
  <c r="K1403" i="6"/>
  <c r="C1403" i="6"/>
  <c r="J1403" i="6"/>
  <c r="D1406" i="6"/>
  <c r="M1406" i="6"/>
  <c r="K1411" i="6"/>
  <c r="C1411" i="6"/>
  <c r="J1411" i="6"/>
  <c r="D1414" i="6"/>
  <c r="M1414" i="6"/>
  <c r="K1419" i="6"/>
  <c r="C1419" i="6"/>
  <c r="J1419" i="6"/>
  <c r="D1422" i="6"/>
  <c r="M1422" i="6"/>
  <c r="K1427" i="6"/>
  <c r="C1427" i="6"/>
  <c r="J1427" i="6"/>
  <c r="B1427" i="8" s="1"/>
  <c r="D1430" i="6"/>
  <c r="M1430" i="6"/>
  <c r="K1435" i="6"/>
  <c r="C1435" i="6"/>
  <c r="J1435" i="6"/>
  <c r="D1438" i="6"/>
  <c r="M1438" i="6"/>
  <c r="K1443" i="6"/>
  <c r="C1443" i="6"/>
  <c r="J1443" i="6"/>
  <c r="B1443" i="8" s="1"/>
  <c r="D1446" i="6"/>
  <c r="M1446" i="6"/>
  <c r="K1451" i="6"/>
  <c r="C1451" i="6"/>
  <c r="J1451" i="6"/>
  <c r="B1451" i="8" s="1"/>
  <c r="D1454" i="6"/>
  <c r="M1454" i="6"/>
  <c r="K1459" i="6"/>
  <c r="C1459" i="6"/>
  <c r="J1459" i="6"/>
  <c r="D1462" i="6"/>
  <c r="M1462" i="6"/>
  <c r="K1467" i="6"/>
  <c r="C1467" i="6"/>
  <c r="J1467" i="6"/>
  <c r="D1470" i="6"/>
  <c r="M1470" i="6"/>
  <c r="K1475" i="6"/>
  <c r="C1475" i="6"/>
  <c r="J1475" i="6"/>
  <c r="D1478" i="6"/>
  <c r="M1478" i="6"/>
  <c r="E1479" i="6"/>
  <c r="N1479" i="6"/>
  <c r="K1483" i="6"/>
  <c r="C1483" i="6"/>
  <c r="J1483" i="6"/>
  <c r="D1486" i="6"/>
  <c r="M1486" i="6"/>
  <c r="E1487" i="6"/>
  <c r="N1487" i="6"/>
  <c r="K1491" i="6"/>
  <c r="C1491" i="6"/>
  <c r="J1491" i="6"/>
  <c r="D1494" i="6"/>
  <c r="M1494" i="6"/>
  <c r="E1495" i="6"/>
  <c r="N1495" i="6"/>
  <c r="K1499" i="6"/>
  <c r="C1499" i="6"/>
  <c r="J1499" i="6"/>
  <c r="D1502" i="6"/>
  <c r="M1502" i="6"/>
  <c r="E1503" i="6"/>
  <c r="N1503" i="6"/>
  <c r="G1504" i="6"/>
  <c r="P1504" i="6"/>
  <c r="K1507" i="6"/>
  <c r="C1507" i="6"/>
  <c r="J1507" i="6"/>
  <c r="D1510" i="6"/>
  <c r="M1510" i="6"/>
  <c r="E1511" i="6"/>
  <c r="N1511" i="6"/>
  <c r="G1512" i="6"/>
  <c r="P1512" i="6"/>
  <c r="K1515" i="6"/>
  <c r="C1515" i="6"/>
  <c r="J1515" i="6"/>
  <c r="C1516" i="6"/>
  <c r="L1516" i="6"/>
  <c r="D1518" i="6"/>
  <c r="M1518" i="6"/>
  <c r="E1519" i="6"/>
  <c r="N1519" i="6"/>
  <c r="G1520" i="6"/>
  <c r="P1520" i="6"/>
  <c r="K1523" i="6"/>
  <c r="C1523" i="6"/>
  <c r="J1523" i="6"/>
  <c r="B1523" i="8" s="1"/>
  <c r="C1524" i="6"/>
  <c r="L1524" i="6"/>
  <c r="F1526" i="6"/>
  <c r="Q1526" i="6"/>
  <c r="A1526" i="8" s="1"/>
  <c r="C1528" i="6"/>
  <c r="O1528" i="6"/>
  <c r="H1529" i="6"/>
  <c r="K1530" i="6"/>
  <c r="B1530" i="8" s="1"/>
  <c r="C1530" i="6"/>
  <c r="P1530" i="6"/>
  <c r="G1530" i="6"/>
  <c r="L1530" i="6"/>
  <c r="E1531" i="6"/>
  <c r="O1531" i="6"/>
  <c r="D1534" i="6"/>
  <c r="N1534" i="6"/>
  <c r="H1535" i="6"/>
  <c r="M1536" i="6"/>
  <c r="E1536" i="6"/>
  <c r="N1536" i="6"/>
  <c r="D1536" i="6"/>
  <c r="K1536" i="6"/>
  <c r="B1536" i="8" s="1"/>
  <c r="E1537" i="6"/>
  <c r="P1537" i="6"/>
  <c r="C1539" i="6"/>
  <c r="M1539" i="6"/>
  <c r="O1542" i="6"/>
  <c r="G1542" i="6"/>
  <c r="N1542" i="6"/>
  <c r="E1542" i="6"/>
  <c r="K1542" i="6"/>
  <c r="B1542" i="8" s="1"/>
  <c r="B1542" i="6"/>
  <c r="M1542" i="6"/>
  <c r="I1543" i="6"/>
  <c r="C1544" i="6"/>
  <c r="P1544" i="6"/>
  <c r="C1550" i="6"/>
  <c r="P1550" i="6"/>
  <c r="F1552" i="6"/>
  <c r="L1553" i="6"/>
  <c r="D1553" i="6"/>
  <c r="D1553" i="8" s="1"/>
  <c r="I1553" i="6"/>
  <c r="O1553" i="6"/>
  <c r="F1553" i="6"/>
  <c r="M1553" i="6"/>
  <c r="E1553" i="8" s="1"/>
  <c r="J1555" i="6"/>
  <c r="B1555" i="8" s="1"/>
  <c r="B1555" i="6"/>
  <c r="L1555" i="6"/>
  <c r="C1555" i="6"/>
  <c r="Q1555" i="6"/>
  <c r="A1555" i="8" s="1"/>
  <c r="H1555" i="6"/>
  <c r="N1555" i="6"/>
  <c r="D1558" i="6"/>
  <c r="Q1558" i="6"/>
  <c r="A1558" i="8" s="1"/>
  <c r="G1560" i="6"/>
  <c r="B1561" i="6"/>
  <c r="N1561" i="6"/>
  <c r="D1563" i="6"/>
  <c r="O1563" i="6"/>
  <c r="I1566" i="6"/>
  <c r="E1567" i="6"/>
  <c r="C1568" i="6"/>
  <c r="C1568" i="8" s="1"/>
  <c r="I1569" i="6"/>
  <c r="G1571" i="6"/>
  <c r="C1574" i="6"/>
  <c r="N1575" i="6"/>
  <c r="F1575" i="6"/>
  <c r="Q1575" i="6"/>
  <c r="A1575" i="8" s="1"/>
  <c r="H1575" i="6"/>
  <c r="P1575" i="6"/>
  <c r="G1575" i="6"/>
  <c r="L1575" i="6"/>
  <c r="C1575" i="6"/>
  <c r="O1575" i="6"/>
  <c r="J1579" i="6"/>
  <c r="B1579" i="8" s="1"/>
  <c r="B1579" i="6"/>
  <c r="M1579" i="6"/>
  <c r="D1579" i="6"/>
  <c r="L1579" i="6"/>
  <c r="C1579" i="6"/>
  <c r="Q1579" i="6"/>
  <c r="A1579" i="8" s="1"/>
  <c r="H1579" i="6"/>
  <c r="P1579" i="6"/>
  <c r="J1583" i="6"/>
  <c r="G1584" i="6"/>
  <c r="K1587" i="6"/>
  <c r="H1590" i="6"/>
  <c r="D1591" i="6"/>
  <c r="B1592" i="6"/>
  <c r="P1592" i="6"/>
  <c r="F1595" i="6"/>
  <c r="O1598" i="6"/>
  <c r="G1598" i="6"/>
  <c r="P1598" i="6"/>
  <c r="F1598" i="6"/>
  <c r="N1598" i="6"/>
  <c r="E1598" i="6"/>
  <c r="K1598" i="6"/>
  <c r="B1598" i="8" s="1"/>
  <c r="B1598" i="6"/>
  <c r="Q1598" i="6"/>
  <c r="A1598" i="8" s="1"/>
  <c r="J1606" i="6"/>
  <c r="I1607" i="6"/>
  <c r="F1608" i="6"/>
  <c r="I1611" i="6"/>
  <c r="D1614" i="6"/>
  <c r="B1615" i="6"/>
  <c r="M1616" i="6"/>
  <c r="E1616" i="8" s="1"/>
  <c r="E1616" i="6"/>
  <c r="I1616" i="6"/>
  <c r="Q1616" i="6"/>
  <c r="A1616" i="8" s="1"/>
  <c r="H1616" i="6"/>
  <c r="N1616" i="6"/>
  <c r="D1616" i="6"/>
  <c r="D1616" i="8" s="1"/>
  <c r="O1616" i="6"/>
  <c r="E1619" i="6"/>
  <c r="Q1620" i="6"/>
  <c r="A1620" i="8" s="1"/>
  <c r="J1624" i="6"/>
  <c r="P1626" i="6"/>
  <c r="I1630" i="6"/>
  <c r="E1631" i="6"/>
  <c r="C1632" i="6"/>
  <c r="C1632" i="8" s="1"/>
  <c r="I1633" i="6"/>
  <c r="G1635" i="6"/>
  <c r="C1638" i="6"/>
  <c r="N1639" i="6"/>
  <c r="F1639" i="6"/>
  <c r="Q1639" i="6"/>
  <c r="A1639" i="8" s="1"/>
  <c r="H1639" i="6"/>
  <c r="P1639" i="6"/>
  <c r="G1639" i="6"/>
  <c r="L1639" i="6"/>
  <c r="C1639" i="6"/>
  <c r="O1639" i="6"/>
  <c r="J1643" i="6"/>
  <c r="B1643" i="6"/>
  <c r="M1643" i="6"/>
  <c r="D1643" i="6"/>
  <c r="L1643" i="6"/>
  <c r="C1643" i="6"/>
  <c r="Q1643" i="6"/>
  <c r="A1643" i="8" s="1"/>
  <c r="H1643" i="6"/>
  <c r="P1643" i="6"/>
  <c r="J1647" i="6"/>
  <c r="B1647" i="8" s="1"/>
  <c r="G1648" i="6"/>
  <c r="K1651" i="6"/>
  <c r="B1656" i="6"/>
  <c r="P1656" i="6"/>
  <c r="O1662" i="6"/>
  <c r="G1662" i="6"/>
  <c r="P1662" i="6"/>
  <c r="F1662" i="6"/>
  <c r="N1662" i="6"/>
  <c r="E1662" i="6"/>
  <c r="K1662" i="6"/>
  <c r="B1662" i="6"/>
  <c r="Q1662" i="6"/>
  <c r="A1662" i="8" s="1"/>
  <c r="J1670" i="6"/>
  <c r="B1670" i="8" s="1"/>
  <c r="I1671" i="6"/>
  <c r="I1675" i="6"/>
  <c r="C1685" i="6"/>
  <c r="N1687" i="6"/>
  <c r="F1687" i="6"/>
  <c r="M1687" i="6"/>
  <c r="E1687" i="6"/>
  <c r="P1687" i="6"/>
  <c r="D1687" i="6"/>
  <c r="O1687" i="6"/>
  <c r="C1687" i="6"/>
  <c r="J1687" i="6"/>
  <c r="M1688" i="6"/>
  <c r="E1688" i="6"/>
  <c r="L1688" i="6"/>
  <c r="D1688" i="6"/>
  <c r="I1688" i="6"/>
  <c r="H1688" i="6"/>
  <c r="O1688" i="6"/>
  <c r="C1688" i="6"/>
  <c r="Q1688" i="6"/>
  <c r="A1688" i="8" s="1"/>
  <c r="B1695" i="6"/>
  <c r="K1706" i="6"/>
  <c r="B1706" i="8" s="1"/>
  <c r="P1710" i="6"/>
  <c r="H1710" i="6"/>
  <c r="L1710" i="6"/>
  <c r="C1710" i="6"/>
  <c r="K1710" i="6"/>
  <c r="B1710" i="8" s="1"/>
  <c r="B1710" i="6"/>
  <c r="Q1710" i="6"/>
  <c r="A1710" i="8" s="1"/>
  <c r="G1710" i="6"/>
  <c r="F1710" i="6"/>
  <c r="E1710" i="6"/>
  <c r="N1710" i="6"/>
  <c r="Q1713" i="6"/>
  <c r="A1713" i="8" s="1"/>
  <c r="L1722" i="6"/>
  <c r="D1722" i="6"/>
  <c r="Q1722" i="6"/>
  <c r="A1722" i="8" s="1"/>
  <c r="H1722" i="6"/>
  <c r="P1722" i="6"/>
  <c r="G1722" i="6"/>
  <c r="M1722" i="6"/>
  <c r="C1722" i="6"/>
  <c r="N1722" i="6"/>
  <c r="K1722" i="6"/>
  <c r="B1722" i="8" s="1"/>
  <c r="F1722" i="6"/>
  <c r="J1726" i="6"/>
  <c r="B1726" i="8" s="1"/>
  <c r="L1730" i="6"/>
  <c r="D1730" i="6"/>
  <c r="Q1730" i="6"/>
  <c r="A1730" i="8" s="1"/>
  <c r="H1730" i="6"/>
  <c r="P1730" i="6"/>
  <c r="G1730" i="6"/>
  <c r="M1730" i="6"/>
  <c r="C1730" i="6"/>
  <c r="N1730" i="6"/>
  <c r="K1730" i="6"/>
  <c r="B1730" i="8" s="1"/>
  <c r="F1730" i="6"/>
  <c r="J1734" i="6"/>
  <c r="B1734" i="8" s="1"/>
  <c r="L1738" i="6"/>
  <c r="D1738" i="6"/>
  <c r="Q1738" i="6"/>
  <c r="A1738" i="8" s="1"/>
  <c r="H1738" i="6"/>
  <c r="P1738" i="6"/>
  <c r="G1738" i="6"/>
  <c r="M1738" i="6"/>
  <c r="C1738" i="6"/>
  <c r="N1738" i="6"/>
  <c r="K1738" i="6"/>
  <c r="B1738" i="8" s="1"/>
  <c r="F1738" i="6"/>
  <c r="J1742" i="6"/>
  <c r="Q1743" i="6"/>
  <c r="A1743" i="8" s="1"/>
  <c r="L1746" i="6"/>
  <c r="D1746" i="6"/>
  <c r="Q1746" i="6"/>
  <c r="A1746" i="8" s="1"/>
  <c r="H1746" i="6"/>
  <c r="P1746" i="6"/>
  <c r="G1746" i="6"/>
  <c r="M1746" i="6"/>
  <c r="C1746" i="6"/>
  <c r="N1746" i="6"/>
  <c r="K1746" i="6"/>
  <c r="B1746" i="8" s="1"/>
  <c r="F1746" i="6"/>
  <c r="J1750" i="6"/>
  <c r="B1750" i="8" s="1"/>
  <c r="Q1751" i="6"/>
  <c r="A1751" i="8" s="1"/>
  <c r="M1753" i="6"/>
  <c r="E1753" i="6"/>
  <c r="P1753" i="6"/>
  <c r="G1753" i="6"/>
  <c r="O1753" i="6"/>
  <c r="F1753" i="6"/>
  <c r="K1753" i="6"/>
  <c r="B1753" i="6"/>
  <c r="D1753" i="6"/>
  <c r="C1753" i="6"/>
  <c r="L1753" i="6"/>
  <c r="Q1761" i="6"/>
  <c r="A1761" i="8" s="1"/>
  <c r="N1769" i="6"/>
  <c r="K1774" i="6"/>
  <c r="H1783" i="6"/>
  <c r="N1799" i="6"/>
  <c r="F1799" i="6"/>
  <c r="I1799" i="6"/>
  <c r="M1799" i="6"/>
  <c r="D1799" i="6"/>
  <c r="Q1799" i="6"/>
  <c r="A1799" i="8" s="1"/>
  <c r="E1799" i="6"/>
  <c r="P1799" i="6"/>
  <c r="C1799" i="6"/>
  <c r="K1799" i="6"/>
  <c r="L1799" i="6"/>
  <c r="J1799" i="6"/>
  <c r="G1799" i="6"/>
  <c r="B1799" i="6"/>
  <c r="E1806" i="6"/>
  <c r="L1282" i="6"/>
  <c r="D1282" i="6"/>
  <c r="J1282" i="6"/>
  <c r="B1282" i="8" s="1"/>
  <c r="L1290" i="6"/>
  <c r="D1290" i="6"/>
  <c r="J1290" i="6"/>
  <c r="B1290" i="8" s="1"/>
  <c r="L1298" i="6"/>
  <c r="D1298" i="6"/>
  <c r="J1298" i="6"/>
  <c r="B1298" i="8" s="1"/>
  <c r="L1306" i="6"/>
  <c r="D1306" i="6"/>
  <c r="J1306" i="6"/>
  <c r="B1306" i="8" s="1"/>
  <c r="B1307" i="6"/>
  <c r="L1307" i="6"/>
  <c r="L1314" i="6"/>
  <c r="D1314" i="6"/>
  <c r="J1314" i="6"/>
  <c r="B1314" i="8" s="1"/>
  <c r="B1315" i="6"/>
  <c r="L1315" i="6"/>
  <c r="L1322" i="6"/>
  <c r="D1322" i="6"/>
  <c r="J1322" i="6"/>
  <c r="B1322" i="8" s="1"/>
  <c r="B1323" i="6"/>
  <c r="L1323" i="6"/>
  <c r="L1330" i="6"/>
  <c r="D1330" i="6"/>
  <c r="J1330" i="6"/>
  <c r="B1330" i="8" s="1"/>
  <c r="B1331" i="6"/>
  <c r="L1331" i="6"/>
  <c r="L1338" i="6"/>
  <c r="D1338" i="6"/>
  <c r="J1338" i="6"/>
  <c r="B1338" i="8" s="1"/>
  <c r="B1339" i="6"/>
  <c r="L1339" i="6"/>
  <c r="L1346" i="6"/>
  <c r="D1346" i="6"/>
  <c r="J1346" i="6"/>
  <c r="B1346" i="8" s="1"/>
  <c r="B1347" i="6"/>
  <c r="L1347" i="6"/>
  <c r="L1354" i="6"/>
  <c r="D1354" i="6"/>
  <c r="J1354" i="6"/>
  <c r="B1354" i="8" s="1"/>
  <c r="B1355" i="6"/>
  <c r="L1355" i="6"/>
  <c r="L1362" i="6"/>
  <c r="D1362" i="6"/>
  <c r="J1362" i="6"/>
  <c r="B1362" i="8" s="1"/>
  <c r="B1363" i="6"/>
  <c r="L1363" i="6"/>
  <c r="L1370" i="6"/>
  <c r="D1370" i="6"/>
  <c r="J1370" i="6"/>
  <c r="B1370" i="8" s="1"/>
  <c r="B1371" i="6"/>
  <c r="L1371" i="6"/>
  <c r="L1378" i="6"/>
  <c r="D1378" i="6"/>
  <c r="J1378" i="6"/>
  <c r="B1378" i="8" s="1"/>
  <c r="L1386" i="6"/>
  <c r="D1386" i="6"/>
  <c r="J1386" i="6"/>
  <c r="B1386" i="8" s="1"/>
  <c r="E1390" i="6"/>
  <c r="N1390" i="6"/>
  <c r="L1394" i="6"/>
  <c r="D1394" i="6"/>
  <c r="J1394" i="6"/>
  <c r="B1394" i="8" s="1"/>
  <c r="E1398" i="6"/>
  <c r="N1398" i="6"/>
  <c r="L1402" i="6"/>
  <c r="D1402" i="6"/>
  <c r="J1402" i="6"/>
  <c r="B1402" i="8" s="1"/>
  <c r="B1403" i="6"/>
  <c r="L1403" i="6"/>
  <c r="E1406" i="6"/>
  <c r="N1406" i="6"/>
  <c r="L1410" i="6"/>
  <c r="D1410" i="6"/>
  <c r="J1410" i="6"/>
  <c r="B1410" i="8" s="1"/>
  <c r="B1411" i="6"/>
  <c r="L1411" i="6"/>
  <c r="E1414" i="6"/>
  <c r="N1414" i="6"/>
  <c r="L1418" i="6"/>
  <c r="D1418" i="6"/>
  <c r="J1418" i="6"/>
  <c r="B1418" i="8" s="1"/>
  <c r="B1419" i="6"/>
  <c r="L1419" i="6"/>
  <c r="E1422" i="6"/>
  <c r="N1422" i="6"/>
  <c r="L1426" i="6"/>
  <c r="D1426" i="6"/>
  <c r="J1426" i="6"/>
  <c r="B1426" i="8" s="1"/>
  <c r="B1427" i="6"/>
  <c r="L1427" i="6"/>
  <c r="E1430" i="6"/>
  <c r="N1430" i="6"/>
  <c r="L1434" i="6"/>
  <c r="D1434" i="6"/>
  <c r="J1434" i="6"/>
  <c r="B1434" i="8" s="1"/>
  <c r="B1435" i="6"/>
  <c r="L1435" i="6"/>
  <c r="E1438" i="6"/>
  <c r="N1438" i="6"/>
  <c r="L1442" i="6"/>
  <c r="D1442" i="6"/>
  <c r="J1442" i="6"/>
  <c r="B1442" i="8" s="1"/>
  <c r="B1443" i="6"/>
  <c r="L1443" i="6"/>
  <c r="E1446" i="6"/>
  <c r="N1446" i="6"/>
  <c r="L1450" i="6"/>
  <c r="D1450" i="6"/>
  <c r="J1450" i="6"/>
  <c r="B1450" i="8" s="1"/>
  <c r="B1451" i="6"/>
  <c r="L1451" i="6"/>
  <c r="E1454" i="6"/>
  <c r="N1454" i="6"/>
  <c r="L1458" i="6"/>
  <c r="D1458" i="6"/>
  <c r="J1458" i="6"/>
  <c r="B1458" i="8" s="1"/>
  <c r="B1459" i="6"/>
  <c r="L1459" i="6"/>
  <c r="E1462" i="6"/>
  <c r="N1462" i="6"/>
  <c r="L1466" i="6"/>
  <c r="D1466" i="6"/>
  <c r="J1466" i="6"/>
  <c r="B1466" i="8" s="1"/>
  <c r="E1470" i="6"/>
  <c r="N1470" i="6"/>
  <c r="L1474" i="6"/>
  <c r="D1474" i="6"/>
  <c r="J1474" i="6"/>
  <c r="B1474" i="8" s="1"/>
  <c r="E1478" i="6"/>
  <c r="N1478" i="6"/>
  <c r="F1479" i="6"/>
  <c r="P1479" i="6"/>
  <c r="L1482" i="6"/>
  <c r="D1482" i="6"/>
  <c r="J1482" i="6"/>
  <c r="B1482" i="8" s="1"/>
  <c r="E1486" i="6"/>
  <c r="N1486" i="6"/>
  <c r="F1487" i="6"/>
  <c r="P1487" i="6"/>
  <c r="L1490" i="6"/>
  <c r="D1490" i="6"/>
  <c r="J1490" i="6"/>
  <c r="B1490" i="8" s="1"/>
  <c r="B1491" i="6"/>
  <c r="L1491" i="6"/>
  <c r="E1494" i="6"/>
  <c r="N1494" i="6"/>
  <c r="F1495" i="6"/>
  <c r="P1495" i="6"/>
  <c r="L1498" i="6"/>
  <c r="D1498" i="6"/>
  <c r="J1498" i="6"/>
  <c r="B1498" i="8" s="1"/>
  <c r="B1499" i="6"/>
  <c r="L1499" i="6"/>
  <c r="E1502" i="6"/>
  <c r="N1502" i="6"/>
  <c r="F1503" i="6"/>
  <c r="P1503" i="6"/>
  <c r="H1504" i="6"/>
  <c r="Q1504" i="6"/>
  <c r="A1504" i="8" s="1"/>
  <c r="L1506" i="6"/>
  <c r="D1506" i="6"/>
  <c r="J1506" i="6"/>
  <c r="B1506" i="8" s="1"/>
  <c r="B1507" i="6"/>
  <c r="L1507" i="6"/>
  <c r="E1510" i="6"/>
  <c r="N1510" i="6"/>
  <c r="F1511" i="6"/>
  <c r="P1511" i="6"/>
  <c r="H1512" i="6"/>
  <c r="Q1512" i="6"/>
  <c r="A1512" i="8" s="1"/>
  <c r="L1514" i="6"/>
  <c r="D1514" i="6"/>
  <c r="J1514" i="6"/>
  <c r="B1514" i="8" s="1"/>
  <c r="B1515" i="6"/>
  <c r="L1515" i="6"/>
  <c r="D1516" i="6"/>
  <c r="M1516" i="6"/>
  <c r="E1518" i="6"/>
  <c r="N1518" i="6"/>
  <c r="F1519" i="6"/>
  <c r="P1519" i="6"/>
  <c r="H1520" i="6"/>
  <c r="Q1520" i="6"/>
  <c r="A1520" i="8" s="1"/>
  <c r="L1522" i="6"/>
  <c r="D1522" i="6"/>
  <c r="J1522" i="6"/>
  <c r="B1522" i="8" s="1"/>
  <c r="B1523" i="6"/>
  <c r="L1523" i="6"/>
  <c r="D1524" i="6"/>
  <c r="M1524" i="6"/>
  <c r="H1526" i="6"/>
  <c r="N1527" i="6"/>
  <c r="F1527" i="6"/>
  <c r="L1527" i="6"/>
  <c r="C1527" i="6"/>
  <c r="K1527" i="6"/>
  <c r="B1527" i="8" s="1"/>
  <c r="F1528" i="6"/>
  <c r="P1528" i="6"/>
  <c r="I1529" i="6"/>
  <c r="B1530" i="6"/>
  <c r="M1530" i="6"/>
  <c r="F1531" i="6"/>
  <c r="P1531" i="6"/>
  <c r="E1534" i="6"/>
  <c r="P1534" i="6"/>
  <c r="I1535" i="6"/>
  <c r="B1536" i="6"/>
  <c r="L1536" i="6"/>
  <c r="G1537" i="6"/>
  <c r="Q1537" i="6"/>
  <c r="A1537" i="8" s="1"/>
  <c r="D1539" i="6"/>
  <c r="N1539" i="6"/>
  <c r="C1542" i="6"/>
  <c r="P1542" i="6"/>
  <c r="J1543" i="6"/>
  <c r="B1543" i="8" s="1"/>
  <c r="F1544" i="6"/>
  <c r="L1545" i="6"/>
  <c r="D1545" i="6"/>
  <c r="D1545" i="8" s="1"/>
  <c r="I1545" i="6"/>
  <c r="O1545" i="6"/>
  <c r="F1545" i="6"/>
  <c r="M1545" i="6"/>
  <c r="E1545" i="8" s="1"/>
  <c r="J1547" i="6"/>
  <c r="B1547" i="8" s="1"/>
  <c r="B1547" i="6"/>
  <c r="L1547" i="6"/>
  <c r="C1547" i="6"/>
  <c r="Q1547" i="6"/>
  <c r="A1547" i="8" s="1"/>
  <c r="H1547" i="6"/>
  <c r="N1547" i="6"/>
  <c r="D1550" i="6"/>
  <c r="Q1550" i="6"/>
  <c r="A1550" i="8" s="1"/>
  <c r="G1552" i="6"/>
  <c r="B1553" i="6"/>
  <c r="N1553" i="6"/>
  <c r="D1555" i="6"/>
  <c r="O1555" i="6"/>
  <c r="F1558" i="6"/>
  <c r="N1559" i="6"/>
  <c r="F1559" i="6"/>
  <c r="P1559" i="6"/>
  <c r="G1559" i="6"/>
  <c r="L1559" i="6"/>
  <c r="C1559" i="6"/>
  <c r="M1559" i="6"/>
  <c r="I1560" i="6"/>
  <c r="C1561" i="6"/>
  <c r="P1561" i="6"/>
  <c r="E1563" i="6"/>
  <c r="P1563" i="6"/>
  <c r="J1566" i="6"/>
  <c r="B1566" i="8" s="1"/>
  <c r="I1567" i="6"/>
  <c r="F1568" i="6"/>
  <c r="I1571" i="6"/>
  <c r="D1574" i="6"/>
  <c r="B1575" i="6"/>
  <c r="M1576" i="6"/>
  <c r="E1576" i="6"/>
  <c r="I1576" i="6"/>
  <c r="H1576" i="6"/>
  <c r="N1576" i="6"/>
  <c r="D1576" i="6"/>
  <c r="D1576" i="8" s="1"/>
  <c r="O1576" i="6"/>
  <c r="E1579" i="6"/>
  <c r="K1583" i="6"/>
  <c r="J1584" i="6"/>
  <c r="B1584" i="8" s="1"/>
  <c r="P1586" i="6"/>
  <c r="N1587" i="6"/>
  <c r="I1590" i="6"/>
  <c r="E1591" i="6"/>
  <c r="C1592" i="6"/>
  <c r="I1593" i="6"/>
  <c r="G1595" i="6"/>
  <c r="C1598" i="6"/>
  <c r="N1599" i="6"/>
  <c r="F1599" i="6"/>
  <c r="Q1599" i="6"/>
  <c r="A1599" i="8" s="1"/>
  <c r="H1599" i="6"/>
  <c r="P1599" i="6"/>
  <c r="G1599" i="6"/>
  <c r="L1599" i="6"/>
  <c r="C1599" i="6"/>
  <c r="O1599" i="6"/>
  <c r="J1603" i="6"/>
  <c r="B1603" i="8" s="1"/>
  <c r="B1603" i="6"/>
  <c r="M1603" i="6"/>
  <c r="D1603" i="6"/>
  <c r="L1603" i="6"/>
  <c r="C1603" i="6"/>
  <c r="Q1603" i="6"/>
  <c r="A1603" i="8" s="1"/>
  <c r="H1603" i="6"/>
  <c r="P1603" i="6"/>
  <c r="L1606" i="6"/>
  <c r="J1607" i="6"/>
  <c r="B1607" i="8" s="1"/>
  <c r="G1608" i="6"/>
  <c r="K1611" i="6"/>
  <c r="H1614" i="6"/>
  <c r="D1615" i="6"/>
  <c r="B1616" i="6"/>
  <c r="P1616" i="6"/>
  <c r="F1619" i="6"/>
  <c r="O1622" i="6"/>
  <c r="G1622" i="6"/>
  <c r="P1622" i="6"/>
  <c r="F1622" i="6"/>
  <c r="N1622" i="6"/>
  <c r="E1622" i="6"/>
  <c r="K1622" i="6"/>
  <c r="B1622" i="8" s="1"/>
  <c r="B1622" i="6"/>
  <c r="Q1622" i="6"/>
  <c r="A1622" i="8" s="1"/>
  <c r="K1624" i="6"/>
  <c r="J1630" i="6"/>
  <c r="I1631" i="6"/>
  <c r="F1632" i="6"/>
  <c r="I1635" i="6"/>
  <c r="D1638" i="6"/>
  <c r="B1639" i="6"/>
  <c r="M1640" i="6"/>
  <c r="E1640" i="8" s="1"/>
  <c r="E1640" i="6"/>
  <c r="I1640" i="6"/>
  <c r="Q1640" i="6"/>
  <c r="A1640" i="8" s="1"/>
  <c r="H1640" i="6"/>
  <c r="N1640" i="6"/>
  <c r="D1640" i="6"/>
  <c r="D1640" i="8" s="1"/>
  <c r="O1640" i="6"/>
  <c r="E1643" i="6"/>
  <c r="Q1644" i="6"/>
  <c r="A1644" i="8" s="1"/>
  <c r="K1647" i="6"/>
  <c r="J1648" i="6"/>
  <c r="B1648" i="8" s="1"/>
  <c r="P1650" i="6"/>
  <c r="N1651" i="6"/>
  <c r="E1655" i="6"/>
  <c r="C1656" i="6"/>
  <c r="I1657" i="6"/>
  <c r="G1659" i="6"/>
  <c r="C1662" i="6"/>
  <c r="N1663" i="6"/>
  <c r="F1663" i="6"/>
  <c r="Q1663" i="6"/>
  <c r="A1663" i="8" s="1"/>
  <c r="H1663" i="6"/>
  <c r="P1663" i="6"/>
  <c r="G1663" i="6"/>
  <c r="L1663" i="6"/>
  <c r="C1663" i="6"/>
  <c r="O1663" i="6"/>
  <c r="J1667" i="6"/>
  <c r="B1667" i="8" s="1"/>
  <c r="B1667" i="6"/>
  <c r="M1667" i="6"/>
  <c r="D1667" i="6"/>
  <c r="L1667" i="6"/>
  <c r="C1667" i="6"/>
  <c r="Q1667" i="6"/>
  <c r="A1667" i="8" s="1"/>
  <c r="H1667" i="6"/>
  <c r="P1667" i="6"/>
  <c r="L1670" i="6"/>
  <c r="J1671" i="6"/>
  <c r="B1671" i="8" s="1"/>
  <c r="K1675" i="6"/>
  <c r="P1677" i="6"/>
  <c r="H1677" i="6"/>
  <c r="O1677" i="6"/>
  <c r="G1677" i="6"/>
  <c r="F1677" i="6"/>
  <c r="Q1677" i="6"/>
  <c r="A1677" i="8" s="1"/>
  <c r="E1677" i="6"/>
  <c r="L1677" i="6"/>
  <c r="B1677" i="6"/>
  <c r="J1678" i="6"/>
  <c r="D1685" i="6"/>
  <c r="B1687" i="6"/>
  <c r="B1688" i="6"/>
  <c r="H1689" i="6"/>
  <c r="P1694" i="6"/>
  <c r="H1694" i="6"/>
  <c r="L1694" i="6"/>
  <c r="C1694" i="6"/>
  <c r="K1694" i="6"/>
  <c r="B1694" i="6"/>
  <c r="Q1694" i="6"/>
  <c r="A1694" i="8" s="1"/>
  <c r="G1694" i="6"/>
  <c r="N1694" i="6"/>
  <c r="M1694" i="6"/>
  <c r="F1694" i="6"/>
  <c r="F1695" i="6"/>
  <c r="J1702" i="6"/>
  <c r="O1706" i="6"/>
  <c r="D1710" i="6"/>
  <c r="L1714" i="6"/>
  <c r="D1714" i="6"/>
  <c r="Q1714" i="6"/>
  <c r="A1714" i="8" s="1"/>
  <c r="H1714" i="6"/>
  <c r="P1714" i="6"/>
  <c r="G1714" i="6"/>
  <c r="M1714" i="6"/>
  <c r="C1714" i="6"/>
  <c r="J1714" i="6"/>
  <c r="B1714" i="8" s="1"/>
  <c r="I1714" i="6"/>
  <c r="B1714" i="6"/>
  <c r="B1722" i="6"/>
  <c r="O1726" i="6"/>
  <c r="B1730" i="6"/>
  <c r="O1734" i="6"/>
  <c r="B1738" i="6"/>
  <c r="O1742" i="6"/>
  <c r="B1746" i="6"/>
  <c r="O1750" i="6"/>
  <c r="H1753" i="6"/>
  <c r="N1767" i="6"/>
  <c r="F1767" i="6"/>
  <c r="I1767" i="6"/>
  <c r="M1767" i="6"/>
  <c r="D1767" i="6"/>
  <c r="Q1767" i="6"/>
  <c r="A1767" i="8" s="1"/>
  <c r="E1767" i="6"/>
  <c r="P1767" i="6"/>
  <c r="C1767" i="6"/>
  <c r="K1767" i="6"/>
  <c r="B1767" i="8" s="1"/>
  <c r="O1767" i="6"/>
  <c r="H1767" i="6"/>
  <c r="O1776" i="6"/>
  <c r="J1783" i="6"/>
  <c r="B1783" i="8" s="1"/>
  <c r="H1799" i="6"/>
  <c r="J1803" i="6"/>
  <c r="B1803" i="8" s="1"/>
  <c r="B1803" i="6"/>
  <c r="N1803" i="6"/>
  <c r="E1803" i="6"/>
  <c r="I1803" i="6"/>
  <c r="H1803" i="6"/>
  <c r="G1803" i="6"/>
  <c r="O1803" i="6"/>
  <c r="C1803" i="6"/>
  <c r="P1803" i="6"/>
  <c r="M1803" i="6"/>
  <c r="K1803" i="6"/>
  <c r="F1803" i="6"/>
  <c r="K1806" i="6"/>
  <c r="O1814" i="6"/>
  <c r="G1814" i="6"/>
  <c r="Q1814" i="6"/>
  <c r="A1814" i="8" s="1"/>
  <c r="H1814" i="6"/>
  <c r="L1814" i="6"/>
  <c r="C1814" i="6"/>
  <c r="J1814" i="6"/>
  <c r="I1814" i="6"/>
  <c r="P1814" i="6"/>
  <c r="D1814" i="6"/>
  <c r="N1814" i="6"/>
  <c r="K1814" i="6"/>
  <c r="F1814" i="6"/>
  <c r="P1841" i="6"/>
  <c r="P1845" i="6"/>
  <c r="H1845" i="6"/>
  <c r="O1845" i="6"/>
  <c r="F1845" i="6"/>
  <c r="N1845" i="6"/>
  <c r="E1845" i="6"/>
  <c r="M1845" i="6"/>
  <c r="D1845" i="6"/>
  <c r="K1845" i="6"/>
  <c r="B1845" i="6"/>
  <c r="I1845" i="6"/>
  <c r="G1845" i="6"/>
  <c r="J1851" i="6"/>
  <c r="B1851" i="8" s="1"/>
  <c r="B1851" i="6"/>
  <c r="N1851" i="6"/>
  <c r="E1851" i="6"/>
  <c r="M1851" i="6"/>
  <c r="D1851" i="6"/>
  <c r="L1851" i="6"/>
  <c r="C1851" i="6"/>
  <c r="I1851" i="6"/>
  <c r="H1851" i="6"/>
  <c r="G1851" i="6"/>
  <c r="Q1851" i="6"/>
  <c r="A1851" i="8" s="1"/>
  <c r="Q1882" i="6"/>
  <c r="A1882" i="8" s="1"/>
  <c r="K1883" i="6"/>
  <c r="O1886" i="6"/>
  <c r="G1886" i="6"/>
  <c r="Q1886" i="6"/>
  <c r="A1886" i="8" s="1"/>
  <c r="H1886" i="6"/>
  <c r="P1886" i="6"/>
  <c r="F1886" i="6"/>
  <c r="N1886" i="6"/>
  <c r="E1886" i="6"/>
  <c r="L1886" i="6"/>
  <c r="C1886" i="6"/>
  <c r="K1886" i="6"/>
  <c r="J1886" i="6"/>
  <c r="B1886" i="6"/>
  <c r="P1889" i="6"/>
  <c r="L1920" i="6"/>
  <c r="O2003" i="6"/>
  <c r="P1825" i="6"/>
  <c r="P1833" i="6"/>
  <c r="C1845" i="6"/>
  <c r="F1851" i="6"/>
  <c r="N1855" i="6"/>
  <c r="F1855" i="6"/>
  <c r="I1855" i="6"/>
  <c r="Q1855" i="6"/>
  <c r="A1855" i="8" s="1"/>
  <c r="H1855" i="6"/>
  <c r="P1855" i="6"/>
  <c r="G1855" i="6"/>
  <c r="M1855" i="6"/>
  <c r="D1855" i="6"/>
  <c r="C1855" i="6"/>
  <c r="B1855" i="6"/>
  <c r="L1855" i="6"/>
  <c r="D1886" i="6"/>
  <c r="O1888" i="6"/>
  <c r="J1845" i="6"/>
  <c r="B1845" i="8" s="1"/>
  <c r="N1847" i="6"/>
  <c r="F1847" i="6"/>
  <c r="I1847" i="6"/>
  <c r="Q1847" i="6"/>
  <c r="A1847" i="8" s="1"/>
  <c r="H1847" i="6"/>
  <c r="P1847" i="6"/>
  <c r="G1847" i="6"/>
  <c r="M1847" i="6"/>
  <c r="D1847" i="6"/>
  <c r="K1847" i="6"/>
  <c r="J1847" i="6"/>
  <c r="B1847" i="8" s="1"/>
  <c r="B1847" i="6"/>
  <c r="K1851" i="6"/>
  <c r="P1861" i="6"/>
  <c r="H1861" i="6"/>
  <c r="O1861" i="6"/>
  <c r="F1861" i="6"/>
  <c r="N1861" i="6"/>
  <c r="E1861" i="6"/>
  <c r="M1861" i="6"/>
  <c r="D1861" i="6"/>
  <c r="K1861" i="6"/>
  <c r="B1861" i="6"/>
  <c r="L1861" i="6"/>
  <c r="J1861" i="6"/>
  <c r="B1861" i="8" s="1"/>
  <c r="C1861" i="6"/>
  <c r="N1863" i="6"/>
  <c r="F1863" i="6"/>
  <c r="I1863" i="6"/>
  <c r="Q1863" i="6"/>
  <c r="A1863" i="8" s="1"/>
  <c r="H1863" i="6"/>
  <c r="P1863" i="6"/>
  <c r="G1863" i="6"/>
  <c r="M1863" i="6"/>
  <c r="D1863" i="6"/>
  <c r="O1863" i="6"/>
  <c r="L1863" i="6"/>
  <c r="E1863" i="6"/>
  <c r="J1867" i="6"/>
  <c r="B1867" i="8" s="1"/>
  <c r="B1867" i="6"/>
  <c r="N1867" i="6"/>
  <c r="E1867" i="6"/>
  <c r="M1867" i="6"/>
  <c r="D1867" i="6"/>
  <c r="L1867" i="6"/>
  <c r="C1867" i="6"/>
  <c r="I1867" i="6"/>
  <c r="O1867" i="6"/>
  <c r="K1867" i="6"/>
  <c r="F1867" i="6"/>
  <c r="O1870" i="6"/>
  <c r="G1870" i="6"/>
  <c r="Q1870" i="6"/>
  <c r="A1870" i="8" s="1"/>
  <c r="H1870" i="6"/>
  <c r="P1870" i="6"/>
  <c r="F1870" i="6"/>
  <c r="N1870" i="6"/>
  <c r="E1870" i="6"/>
  <c r="L1870" i="6"/>
  <c r="C1870" i="6"/>
  <c r="I1870" i="6"/>
  <c r="D1870" i="6"/>
  <c r="Q1874" i="6"/>
  <c r="A1874" i="8" s="1"/>
  <c r="N1895" i="6"/>
  <c r="F1895" i="6"/>
  <c r="I1895" i="6"/>
  <c r="Q1895" i="6"/>
  <c r="A1895" i="8" s="1"/>
  <c r="H1895" i="6"/>
  <c r="P1895" i="6"/>
  <c r="G1895" i="6"/>
  <c r="M1895" i="6"/>
  <c r="D1895" i="6"/>
  <c r="E1895" i="6"/>
  <c r="C1895" i="6"/>
  <c r="O1895" i="6"/>
  <c r="K1895" i="6"/>
  <c r="O1913" i="6"/>
  <c r="G1913" i="6"/>
  <c r="I1913" i="6"/>
  <c r="N1913" i="6"/>
  <c r="D1913" i="6"/>
  <c r="M1913" i="6"/>
  <c r="C1913" i="6"/>
  <c r="L1913" i="6"/>
  <c r="B1913" i="6"/>
  <c r="J1913" i="6"/>
  <c r="P1913" i="6"/>
  <c r="K1913" i="6"/>
  <c r="H1913" i="6"/>
  <c r="E1913" i="6"/>
  <c r="M1915" i="6"/>
  <c r="E1915" i="6"/>
  <c r="K1915" i="6"/>
  <c r="B1915" i="6"/>
  <c r="J1915" i="6"/>
  <c r="I1915" i="6"/>
  <c r="H1915" i="6"/>
  <c r="P1915" i="6"/>
  <c r="F1915" i="6"/>
  <c r="Q1915" i="6"/>
  <c r="A1915" i="8" s="1"/>
  <c r="O1915" i="6"/>
  <c r="N1915" i="6"/>
  <c r="G1915" i="6"/>
  <c r="C1915" i="6"/>
  <c r="M1947" i="6"/>
  <c r="E1947" i="6"/>
  <c r="K1947" i="6"/>
  <c r="B1947" i="6"/>
  <c r="J1947" i="6"/>
  <c r="B1947" i="8" s="1"/>
  <c r="I1947" i="6"/>
  <c r="H1947" i="6"/>
  <c r="Q1947" i="6"/>
  <c r="A1947" i="8" s="1"/>
  <c r="G1947" i="6"/>
  <c r="P1947" i="6"/>
  <c r="F1947" i="6"/>
  <c r="O1947" i="6"/>
  <c r="N1947" i="6"/>
  <c r="L1947" i="6"/>
  <c r="D1947" i="6"/>
  <c r="C1947" i="6"/>
  <c r="Q1956" i="6"/>
  <c r="A1956" i="8" s="1"/>
  <c r="J2049" i="6"/>
  <c r="B2049" i="6"/>
  <c r="O2049" i="6"/>
  <c r="G2049" i="6"/>
  <c r="N2049" i="6"/>
  <c r="F2049" i="6"/>
  <c r="I2049" i="6"/>
  <c r="E2049" i="6"/>
  <c r="P2049" i="6"/>
  <c r="M2049" i="6"/>
  <c r="L2049" i="6"/>
  <c r="K2049" i="6"/>
  <c r="H2049" i="6"/>
  <c r="C2049" i="6"/>
  <c r="Q2049" i="6"/>
  <c r="A2049" i="8" s="1"/>
  <c r="D2049" i="6"/>
  <c r="I1077" i="6"/>
  <c r="I1085" i="6"/>
  <c r="I1093" i="6"/>
  <c r="I1101" i="6"/>
  <c r="I1109" i="6"/>
  <c r="I1117" i="6"/>
  <c r="I1125" i="6"/>
  <c r="I1133" i="6"/>
  <c r="I1141" i="6"/>
  <c r="I1149" i="6"/>
  <c r="I1157" i="6"/>
  <c r="I1165" i="6"/>
  <c r="I1173" i="6"/>
  <c r="I1181" i="6"/>
  <c r="I1189" i="6"/>
  <c r="I1197" i="6"/>
  <c r="I1205" i="6"/>
  <c r="I1213" i="6"/>
  <c r="I1221" i="6"/>
  <c r="I1229" i="6"/>
  <c r="I1237" i="6"/>
  <c r="I1245" i="6"/>
  <c r="I1253" i="6"/>
  <c r="I1261" i="6"/>
  <c r="I1269" i="6"/>
  <c r="I1277" i="6"/>
  <c r="I1285" i="6"/>
  <c r="I1293" i="6"/>
  <c r="I1301" i="6"/>
  <c r="I1309" i="6"/>
  <c r="I1317" i="6"/>
  <c r="I1325" i="6"/>
  <c r="I1333" i="6"/>
  <c r="I1341" i="6"/>
  <c r="I1349" i="6"/>
  <c r="I1357" i="6"/>
  <c r="I1365" i="6"/>
  <c r="I1373" i="6"/>
  <c r="I1381" i="6"/>
  <c r="I1389" i="6"/>
  <c r="I1397" i="6"/>
  <c r="I1405" i="6"/>
  <c r="I1413" i="6"/>
  <c r="I1421" i="6"/>
  <c r="I1429" i="6"/>
  <c r="I1437" i="6"/>
  <c r="I1445" i="6"/>
  <c r="I1453" i="6"/>
  <c r="I1461" i="6"/>
  <c r="I1469" i="6"/>
  <c r="I1477" i="6"/>
  <c r="I1485" i="6"/>
  <c r="I1493" i="6"/>
  <c r="I1501" i="6"/>
  <c r="I1509" i="6"/>
  <c r="I1517" i="6"/>
  <c r="P1525" i="6"/>
  <c r="H1525" i="6"/>
  <c r="J1525" i="6"/>
  <c r="B1525" i="8" s="1"/>
  <c r="P1533" i="6"/>
  <c r="H1533" i="6"/>
  <c r="J1533" i="6"/>
  <c r="B1533" i="8" s="1"/>
  <c r="P1541" i="6"/>
  <c r="H1541" i="6"/>
  <c r="J1541" i="6"/>
  <c r="B1541" i="8" s="1"/>
  <c r="G1546" i="6"/>
  <c r="P1549" i="6"/>
  <c r="H1549" i="6"/>
  <c r="J1549" i="6"/>
  <c r="B1549" i="8" s="1"/>
  <c r="G1554" i="6"/>
  <c r="P1557" i="6"/>
  <c r="H1557" i="6"/>
  <c r="J1557" i="6"/>
  <c r="B1557" i="8" s="1"/>
  <c r="G1562" i="6"/>
  <c r="P1565" i="6"/>
  <c r="H1565" i="6"/>
  <c r="J1565" i="6"/>
  <c r="B1565" i="8" s="1"/>
  <c r="F1569" i="6"/>
  <c r="O1569" i="6"/>
  <c r="G1570" i="6"/>
  <c r="P1573" i="6"/>
  <c r="H1573" i="6"/>
  <c r="J1573" i="6"/>
  <c r="B1573" i="8" s="1"/>
  <c r="F1577" i="6"/>
  <c r="O1577" i="6"/>
  <c r="G1578" i="6"/>
  <c r="P1581" i="6"/>
  <c r="H1581" i="6"/>
  <c r="J1581" i="6"/>
  <c r="B1581" i="8" s="1"/>
  <c r="F1585" i="6"/>
  <c r="O1585" i="6"/>
  <c r="G1586" i="6"/>
  <c r="P1589" i="6"/>
  <c r="H1589" i="6"/>
  <c r="J1589" i="6"/>
  <c r="B1589" i="8" s="1"/>
  <c r="F1593" i="6"/>
  <c r="O1593" i="6"/>
  <c r="G1594" i="6"/>
  <c r="P1597" i="6"/>
  <c r="H1597" i="6"/>
  <c r="J1597" i="6"/>
  <c r="B1597" i="8" s="1"/>
  <c r="F1601" i="6"/>
  <c r="O1601" i="6"/>
  <c r="G1602" i="6"/>
  <c r="P1605" i="6"/>
  <c r="H1605" i="6"/>
  <c r="J1605" i="6"/>
  <c r="B1605" i="8" s="1"/>
  <c r="F1609" i="6"/>
  <c r="O1609" i="6"/>
  <c r="G1610" i="6"/>
  <c r="P1613" i="6"/>
  <c r="H1613" i="6"/>
  <c r="J1613" i="6"/>
  <c r="B1613" i="8" s="1"/>
  <c r="F1617" i="6"/>
  <c r="O1617" i="6"/>
  <c r="G1618" i="6"/>
  <c r="P1621" i="6"/>
  <c r="H1621" i="6"/>
  <c r="J1621" i="6"/>
  <c r="B1621" i="8" s="1"/>
  <c r="F1625" i="6"/>
  <c r="O1625" i="6"/>
  <c r="G1626" i="6"/>
  <c r="P1629" i="6"/>
  <c r="H1629" i="6"/>
  <c r="J1629" i="6"/>
  <c r="B1629" i="8" s="1"/>
  <c r="F1633" i="6"/>
  <c r="O1633" i="6"/>
  <c r="G1634" i="6"/>
  <c r="P1637" i="6"/>
  <c r="H1637" i="6"/>
  <c r="J1637" i="6"/>
  <c r="B1637" i="8" s="1"/>
  <c r="F1641" i="6"/>
  <c r="O1641" i="6"/>
  <c r="G1642" i="6"/>
  <c r="P1645" i="6"/>
  <c r="H1645" i="6"/>
  <c r="J1645" i="6"/>
  <c r="B1645" i="8" s="1"/>
  <c r="F1649" i="6"/>
  <c r="O1649" i="6"/>
  <c r="G1650" i="6"/>
  <c r="P1653" i="6"/>
  <c r="H1653" i="6"/>
  <c r="J1653" i="6"/>
  <c r="B1653" i="8" s="1"/>
  <c r="F1657" i="6"/>
  <c r="O1657" i="6"/>
  <c r="G1658" i="6"/>
  <c r="P1661" i="6"/>
  <c r="H1661" i="6"/>
  <c r="J1661" i="6"/>
  <c r="B1661" i="8" s="1"/>
  <c r="F1665" i="6"/>
  <c r="O1665" i="6"/>
  <c r="G1666" i="6"/>
  <c r="P1669" i="6"/>
  <c r="H1669" i="6"/>
  <c r="J1669" i="6"/>
  <c r="B1669" i="8" s="1"/>
  <c r="F1673" i="6"/>
  <c r="O1673" i="6"/>
  <c r="G1674" i="6"/>
  <c r="E1678" i="6"/>
  <c r="Q1678" i="6"/>
  <c r="A1678" i="8" s="1"/>
  <c r="K1682" i="6"/>
  <c r="C1682" i="6"/>
  <c r="J1682" i="6"/>
  <c r="B1682" i="6"/>
  <c r="M1682" i="6"/>
  <c r="E1686" i="6"/>
  <c r="Q1686" i="6"/>
  <c r="A1686" i="8" s="1"/>
  <c r="K1690" i="6"/>
  <c r="C1690" i="6"/>
  <c r="J1690" i="6"/>
  <c r="B1690" i="6"/>
  <c r="M1690" i="6"/>
  <c r="G1699" i="6"/>
  <c r="M1705" i="6"/>
  <c r="E1705" i="6"/>
  <c r="P1705" i="6"/>
  <c r="G1705" i="6"/>
  <c r="O1705" i="6"/>
  <c r="F1705" i="6"/>
  <c r="K1705" i="6"/>
  <c r="B1705" i="8" s="1"/>
  <c r="B1705" i="6"/>
  <c r="Q1705" i="6"/>
  <c r="A1705" i="8" s="1"/>
  <c r="K1715" i="6"/>
  <c r="B1715" i="8" s="1"/>
  <c r="C1715" i="6"/>
  <c r="I1715" i="6"/>
  <c r="Q1715" i="6"/>
  <c r="A1715" i="8" s="1"/>
  <c r="H1715" i="6"/>
  <c r="N1715" i="6"/>
  <c r="E1715" i="6"/>
  <c r="O1715" i="6"/>
  <c r="O1719" i="6"/>
  <c r="G1719" i="6"/>
  <c r="M1719" i="6"/>
  <c r="D1719" i="6"/>
  <c r="L1719" i="6"/>
  <c r="C1719" i="6"/>
  <c r="I1719" i="6"/>
  <c r="P1719" i="6"/>
  <c r="P1757" i="6"/>
  <c r="H1757" i="6"/>
  <c r="K1757" i="6"/>
  <c r="B1757" i="8" s="1"/>
  <c r="B1757" i="6"/>
  <c r="N1757" i="6"/>
  <c r="D1757" i="6"/>
  <c r="M1757" i="6"/>
  <c r="C1757" i="6"/>
  <c r="I1757" i="6"/>
  <c r="O1758" i="6"/>
  <c r="G1758" i="6"/>
  <c r="L1758" i="6"/>
  <c r="C1758" i="6"/>
  <c r="H1758" i="6"/>
  <c r="Q1758" i="6"/>
  <c r="A1758" i="8" s="1"/>
  <c r="F1758" i="6"/>
  <c r="M1758" i="6"/>
  <c r="B1758" i="6"/>
  <c r="L1793" i="6"/>
  <c r="D1793" i="6"/>
  <c r="K1793" i="6"/>
  <c r="B1793" i="6"/>
  <c r="P1793" i="6"/>
  <c r="G1793" i="6"/>
  <c r="M1793" i="6"/>
  <c r="J1793" i="6"/>
  <c r="B1793" i="8" s="1"/>
  <c r="F1793" i="6"/>
  <c r="O1798" i="6"/>
  <c r="G1798" i="6"/>
  <c r="Q1798" i="6"/>
  <c r="A1798" i="8" s="1"/>
  <c r="H1798" i="6"/>
  <c r="L1798" i="6"/>
  <c r="C1798" i="6"/>
  <c r="J1798" i="6"/>
  <c r="B1798" i="8" s="1"/>
  <c r="I1798" i="6"/>
  <c r="P1798" i="6"/>
  <c r="D1798" i="6"/>
  <c r="N1823" i="6"/>
  <c r="F1823" i="6"/>
  <c r="I1823" i="6"/>
  <c r="Q1823" i="6"/>
  <c r="A1823" i="8" s="1"/>
  <c r="H1823" i="6"/>
  <c r="M1823" i="6"/>
  <c r="D1823" i="6"/>
  <c r="E1823" i="6"/>
  <c r="C1823" i="6"/>
  <c r="L1823" i="6"/>
  <c r="N1831" i="6"/>
  <c r="F1831" i="6"/>
  <c r="I1831" i="6"/>
  <c r="Q1831" i="6"/>
  <c r="A1831" i="8" s="1"/>
  <c r="H1831" i="6"/>
  <c r="M1831" i="6"/>
  <c r="D1831" i="6"/>
  <c r="E1831" i="6"/>
  <c r="C1831" i="6"/>
  <c r="L1831" i="6"/>
  <c r="N1839" i="6"/>
  <c r="F1839" i="6"/>
  <c r="I1839" i="6"/>
  <c r="Q1839" i="6"/>
  <c r="A1839" i="8" s="1"/>
  <c r="H1839" i="6"/>
  <c r="M1839" i="6"/>
  <c r="D1839" i="6"/>
  <c r="E1839" i="6"/>
  <c r="C1839" i="6"/>
  <c r="L1839" i="6"/>
  <c r="J1843" i="6"/>
  <c r="B1843" i="8" s="1"/>
  <c r="B1843" i="6"/>
  <c r="N1843" i="6"/>
  <c r="E1843" i="6"/>
  <c r="M1843" i="6"/>
  <c r="D1843" i="6"/>
  <c r="L1843" i="6"/>
  <c r="C1843" i="6"/>
  <c r="I1843" i="6"/>
  <c r="P1843" i="6"/>
  <c r="O1843" i="6"/>
  <c r="G1843" i="6"/>
  <c r="L1845" i="6"/>
  <c r="C1847" i="6"/>
  <c r="Q1850" i="6"/>
  <c r="A1850" i="8" s="1"/>
  <c r="O1851" i="6"/>
  <c r="J1855" i="6"/>
  <c r="G1861" i="6"/>
  <c r="B1863" i="6"/>
  <c r="G1867" i="6"/>
  <c r="B1870" i="6"/>
  <c r="P1877" i="6"/>
  <c r="H1877" i="6"/>
  <c r="O1877" i="6"/>
  <c r="F1877" i="6"/>
  <c r="N1877" i="6"/>
  <c r="E1877" i="6"/>
  <c r="M1877" i="6"/>
  <c r="D1877" i="6"/>
  <c r="K1877" i="6"/>
  <c r="B1877" i="8" s="1"/>
  <c r="B1877" i="6"/>
  <c r="I1877" i="6"/>
  <c r="M1886" i="6"/>
  <c r="B1895" i="6"/>
  <c r="K1909" i="6"/>
  <c r="C1909" i="6"/>
  <c r="N1909" i="6"/>
  <c r="E1909" i="6"/>
  <c r="J1909" i="6"/>
  <c r="B1909" i="8" s="1"/>
  <c r="I1909" i="6"/>
  <c r="H1909" i="6"/>
  <c r="P1909" i="6"/>
  <c r="F1909" i="6"/>
  <c r="G1909" i="6"/>
  <c r="D1909" i="6"/>
  <c r="B1909" i="6"/>
  <c r="Q1909" i="6"/>
  <c r="A1909" i="8" s="1"/>
  <c r="M1909" i="6"/>
  <c r="F1913" i="6"/>
  <c r="D1915" i="6"/>
  <c r="P2041" i="6"/>
  <c r="O1784" i="6"/>
  <c r="J1787" i="6"/>
  <c r="B1787" i="8" s="1"/>
  <c r="B1787" i="6"/>
  <c r="N1787" i="6"/>
  <c r="E1787" i="6"/>
  <c r="I1787" i="6"/>
  <c r="H1787" i="6"/>
  <c r="G1787" i="6"/>
  <c r="O1787" i="6"/>
  <c r="C1787" i="6"/>
  <c r="O1790" i="6"/>
  <c r="G1790" i="6"/>
  <c r="Q1790" i="6"/>
  <c r="A1790" i="8" s="1"/>
  <c r="H1790" i="6"/>
  <c r="L1790" i="6"/>
  <c r="C1790" i="6"/>
  <c r="P1790" i="6"/>
  <c r="D1790" i="6"/>
  <c r="N1790" i="6"/>
  <c r="B1790" i="6"/>
  <c r="J1790" i="6"/>
  <c r="B1790" i="8" s="1"/>
  <c r="Q1845" i="6"/>
  <c r="A1845" i="8" s="1"/>
  <c r="E1847" i="6"/>
  <c r="P1851" i="6"/>
  <c r="K1855" i="6"/>
  <c r="I1861" i="6"/>
  <c r="C1863" i="6"/>
  <c r="H1867" i="6"/>
  <c r="J1870" i="6"/>
  <c r="P1873" i="6"/>
  <c r="N1887" i="6"/>
  <c r="F1887" i="6"/>
  <c r="I1887" i="6"/>
  <c r="Q1887" i="6"/>
  <c r="A1887" i="8" s="1"/>
  <c r="H1887" i="6"/>
  <c r="P1887" i="6"/>
  <c r="G1887" i="6"/>
  <c r="M1887" i="6"/>
  <c r="D1887" i="6"/>
  <c r="L1887" i="6"/>
  <c r="K1887" i="6"/>
  <c r="C1887" i="6"/>
  <c r="J1895" i="6"/>
  <c r="B1895" i="8" s="1"/>
  <c r="Q1913" i="6"/>
  <c r="A1913" i="8" s="1"/>
  <c r="L1915" i="6"/>
  <c r="L1847" i="6"/>
  <c r="Q1866" i="6"/>
  <c r="A1866" i="8" s="1"/>
  <c r="P1867" i="6"/>
  <c r="K1870" i="6"/>
  <c r="J1883" i="6"/>
  <c r="B1883" i="8" s="1"/>
  <c r="B1883" i="6"/>
  <c r="N1883" i="6"/>
  <c r="E1883" i="6"/>
  <c r="M1883" i="6"/>
  <c r="D1883" i="6"/>
  <c r="L1883" i="6"/>
  <c r="C1883" i="6"/>
  <c r="I1883" i="6"/>
  <c r="Q1883" i="6"/>
  <c r="A1883" i="8" s="1"/>
  <c r="P1883" i="6"/>
  <c r="H1883" i="6"/>
  <c r="P1897" i="6"/>
  <c r="O1902" i="6"/>
  <c r="G1902" i="6"/>
  <c r="Q1902" i="6"/>
  <c r="A1902" i="8" s="1"/>
  <c r="H1902" i="6"/>
  <c r="P1902" i="6"/>
  <c r="F1902" i="6"/>
  <c r="N1902" i="6"/>
  <c r="E1902" i="6"/>
  <c r="L1902" i="6"/>
  <c r="C1902" i="6"/>
  <c r="M1902" i="6"/>
  <c r="K1902" i="6"/>
  <c r="I1902" i="6"/>
  <c r="B1902" i="6"/>
  <c r="I1916" i="6"/>
  <c r="Q1973" i="6"/>
  <c r="A1973" i="8" s="1"/>
  <c r="K1546" i="6"/>
  <c r="C1546" i="6"/>
  <c r="J1546" i="6"/>
  <c r="K1554" i="6"/>
  <c r="C1554" i="6"/>
  <c r="J1554" i="6"/>
  <c r="K1562" i="6"/>
  <c r="C1562" i="6"/>
  <c r="J1562" i="6"/>
  <c r="B1562" i="8" s="1"/>
  <c r="K1570" i="6"/>
  <c r="C1570" i="6"/>
  <c r="J1570" i="6"/>
  <c r="B1570" i="8" s="1"/>
  <c r="K1578" i="6"/>
  <c r="C1578" i="6"/>
  <c r="J1578" i="6"/>
  <c r="K1586" i="6"/>
  <c r="C1586" i="6"/>
  <c r="J1586" i="6"/>
  <c r="B1586" i="8" s="1"/>
  <c r="K1594" i="6"/>
  <c r="C1594" i="6"/>
  <c r="J1594" i="6"/>
  <c r="K1602" i="6"/>
  <c r="C1602" i="6"/>
  <c r="J1602" i="6"/>
  <c r="K1610" i="6"/>
  <c r="C1610" i="6"/>
  <c r="J1610" i="6"/>
  <c r="K1618" i="6"/>
  <c r="C1618" i="6"/>
  <c r="J1618" i="6"/>
  <c r="K1626" i="6"/>
  <c r="C1626" i="6"/>
  <c r="J1626" i="6"/>
  <c r="B1626" i="8" s="1"/>
  <c r="K1634" i="6"/>
  <c r="C1634" i="6"/>
  <c r="J1634" i="6"/>
  <c r="B1634" i="8" s="1"/>
  <c r="K1642" i="6"/>
  <c r="C1642" i="6"/>
  <c r="J1642" i="6"/>
  <c r="K1650" i="6"/>
  <c r="C1650" i="6"/>
  <c r="J1650" i="6"/>
  <c r="B1650" i="8" s="1"/>
  <c r="K1658" i="6"/>
  <c r="C1658" i="6"/>
  <c r="J1658" i="6"/>
  <c r="K1666" i="6"/>
  <c r="C1666" i="6"/>
  <c r="J1666" i="6"/>
  <c r="K1674" i="6"/>
  <c r="C1674" i="6"/>
  <c r="J1674" i="6"/>
  <c r="L1681" i="6"/>
  <c r="D1681" i="6"/>
  <c r="K1681" i="6"/>
  <c r="C1681" i="6"/>
  <c r="M1681" i="6"/>
  <c r="L1689" i="6"/>
  <c r="D1689" i="6"/>
  <c r="K1689" i="6"/>
  <c r="B1689" i="8" s="1"/>
  <c r="C1689" i="6"/>
  <c r="M1689" i="6"/>
  <c r="L1698" i="6"/>
  <c r="D1698" i="6"/>
  <c r="Q1698" i="6"/>
  <c r="A1698" i="8" s="1"/>
  <c r="H1698" i="6"/>
  <c r="P1698" i="6"/>
  <c r="G1698" i="6"/>
  <c r="M1698" i="6"/>
  <c r="C1698" i="6"/>
  <c r="O1698" i="6"/>
  <c r="P1702" i="6"/>
  <c r="H1702" i="6"/>
  <c r="L1702" i="6"/>
  <c r="C1702" i="6"/>
  <c r="K1702" i="6"/>
  <c r="B1702" i="6"/>
  <c r="Q1702" i="6"/>
  <c r="A1702" i="8" s="1"/>
  <c r="G1702" i="6"/>
  <c r="O1702" i="6"/>
  <c r="L1754" i="6"/>
  <c r="D1754" i="6"/>
  <c r="Q1754" i="6"/>
  <c r="A1754" i="8" s="1"/>
  <c r="H1754" i="6"/>
  <c r="P1754" i="6"/>
  <c r="G1754" i="6"/>
  <c r="M1754" i="6"/>
  <c r="C1754" i="6"/>
  <c r="O1754" i="6"/>
  <c r="L1777" i="6"/>
  <c r="D1777" i="6"/>
  <c r="K1777" i="6"/>
  <c r="B1777" i="6"/>
  <c r="P1777" i="6"/>
  <c r="G1777" i="6"/>
  <c r="M1777" i="6"/>
  <c r="J1777" i="6"/>
  <c r="F1777" i="6"/>
  <c r="O1782" i="6"/>
  <c r="G1782" i="6"/>
  <c r="Q1782" i="6"/>
  <c r="A1782" i="8" s="1"/>
  <c r="H1782" i="6"/>
  <c r="L1782" i="6"/>
  <c r="C1782" i="6"/>
  <c r="J1782" i="6"/>
  <c r="B1782" i="8" s="1"/>
  <c r="I1782" i="6"/>
  <c r="P1782" i="6"/>
  <c r="D1782" i="6"/>
  <c r="F1787" i="6"/>
  <c r="F1790" i="6"/>
  <c r="O1816" i="6"/>
  <c r="J1819" i="6"/>
  <c r="B1819" i="8" s="1"/>
  <c r="B1819" i="6"/>
  <c r="N1819" i="6"/>
  <c r="E1819" i="6"/>
  <c r="I1819" i="6"/>
  <c r="H1819" i="6"/>
  <c r="G1819" i="6"/>
  <c r="O1819" i="6"/>
  <c r="C1819" i="6"/>
  <c r="Q1842" i="6"/>
  <c r="A1842" i="8" s="1"/>
  <c r="O1847" i="6"/>
  <c r="O1856" i="6"/>
  <c r="O1862" i="6"/>
  <c r="G1862" i="6"/>
  <c r="Q1862" i="6"/>
  <c r="A1862" i="8" s="1"/>
  <c r="H1862" i="6"/>
  <c r="P1862" i="6"/>
  <c r="F1862" i="6"/>
  <c r="N1862" i="6"/>
  <c r="E1862" i="6"/>
  <c r="L1862" i="6"/>
  <c r="C1862" i="6"/>
  <c r="M1862" i="6"/>
  <c r="K1862" i="6"/>
  <c r="B1862" i="8" s="1"/>
  <c r="D1862" i="6"/>
  <c r="K1863" i="6"/>
  <c r="B1863" i="8" s="1"/>
  <c r="P1865" i="6"/>
  <c r="Q1867" i="6"/>
  <c r="A1867" i="8" s="1"/>
  <c r="P1869" i="6"/>
  <c r="H1869" i="6"/>
  <c r="O1869" i="6"/>
  <c r="F1869" i="6"/>
  <c r="N1869" i="6"/>
  <c r="E1869" i="6"/>
  <c r="M1869" i="6"/>
  <c r="D1869" i="6"/>
  <c r="K1869" i="6"/>
  <c r="B1869" i="8" s="1"/>
  <c r="B1869" i="6"/>
  <c r="G1869" i="6"/>
  <c r="C1869" i="6"/>
  <c r="Q1869" i="6"/>
  <c r="A1869" i="8" s="1"/>
  <c r="M1870" i="6"/>
  <c r="F1883" i="6"/>
  <c r="E1887" i="6"/>
  <c r="O1896" i="6"/>
  <c r="D1902" i="6"/>
  <c r="I1904" i="6"/>
  <c r="I1910" i="6"/>
  <c r="O1912" i="6"/>
  <c r="Q1950" i="6"/>
  <c r="A1950" i="8" s="1"/>
  <c r="L1569" i="6"/>
  <c r="D1569" i="6"/>
  <c r="J1569" i="6"/>
  <c r="B1569" i="8" s="1"/>
  <c r="L1577" i="6"/>
  <c r="D1577" i="6"/>
  <c r="J1577" i="6"/>
  <c r="B1577" i="8" s="1"/>
  <c r="L1585" i="6"/>
  <c r="D1585" i="6"/>
  <c r="J1585" i="6"/>
  <c r="B1585" i="8" s="1"/>
  <c r="L1593" i="6"/>
  <c r="D1593" i="6"/>
  <c r="J1593" i="6"/>
  <c r="B1593" i="8" s="1"/>
  <c r="L1601" i="6"/>
  <c r="D1601" i="6"/>
  <c r="J1601" i="6"/>
  <c r="B1601" i="8" s="1"/>
  <c r="L1609" i="6"/>
  <c r="D1609" i="6"/>
  <c r="J1609" i="6"/>
  <c r="B1609" i="8" s="1"/>
  <c r="L1617" i="6"/>
  <c r="D1617" i="6"/>
  <c r="J1617" i="6"/>
  <c r="B1617" i="8" s="1"/>
  <c r="L1625" i="6"/>
  <c r="D1625" i="6"/>
  <c r="J1625" i="6"/>
  <c r="B1625" i="8" s="1"/>
  <c r="L1633" i="6"/>
  <c r="D1633" i="6"/>
  <c r="J1633" i="6"/>
  <c r="B1633" i="8" s="1"/>
  <c r="L1641" i="6"/>
  <c r="D1641" i="6"/>
  <c r="J1641" i="6"/>
  <c r="B1641" i="8" s="1"/>
  <c r="L1649" i="6"/>
  <c r="D1649" i="6"/>
  <c r="J1649" i="6"/>
  <c r="B1649" i="8" s="1"/>
  <c r="L1657" i="6"/>
  <c r="D1657" i="6"/>
  <c r="J1657" i="6"/>
  <c r="B1657" i="8" s="1"/>
  <c r="L1665" i="6"/>
  <c r="D1665" i="6"/>
  <c r="J1665" i="6"/>
  <c r="B1665" i="8" s="1"/>
  <c r="L1673" i="6"/>
  <c r="D1673" i="6"/>
  <c r="J1673" i="6"/>
  <c r="B1673" i="8" s="1"/>
  <c r="O1678" i="6"/>
  <c r="G1678" i="6"/>
  <c r="N1678" i="6"/>
  <c r="F1678" i="6"/>
  <c r="K1678" i="6"/>
  <c r="O1686" i="6"/>
  <c r="G1686" i="6"/>
  <c r="N1686" i="6"/>
  <c r="F1686" i="6"/>
  <c r="K1686" i="6"/>
  <c r="B1698" i="6"/>
  <c r="K1699" i="6"/>
  <c r="B1699" i="8" s="1"/>
  <c r="C1699" i="6"/>
  <c r="I1699" i="6"/>
  <c r="Q1699" i="6"/>
  <c r="A1699" i="8" s="1"/>
  <c r="H1699" i="6"/>
  <c r="N1699" i="6"/>
  <c r="E1699" i="6"/>
  <c r="O1699" i="6"/>
  <c r="D1702" i="6"/>
  <c r="O1703" i="6"/>
  <c r="G1703" i="6"/>
  <c r="M1703" i="6"/>
  <c r="D1703" i="6"/>
  <c r="L1703" i="6"/>
  <c r="C1703" i="6"/>
  <c r="I1703" i="6"/>
  <c r="P1703" i="6"/>
  <c r="M1721" i="6"/>
  <c r="E1721" i="6"/>
  <c r="P1721" i="6"/>
  <c r="G1721" i="6"/>
  <c r="O1721" i="6"/>
  <c r="F1721" i="6"/>
  <c r="K1721" i="6"/>
  <c r="B1721" i="8" s="1"/>
  <c r="B1721" i="6"/>
  <c r="Q1721" i="6"/>
  <c r="A1721" i="8" s="1"/>
  <c r="M1729" i="6"/>
  <c r="E1729" i="6"/>
  <c r="P1729" i="6"/>
  <c r="G1729" i="6"/>
  <c r="O1729" i="6"/>
  <c r="F1729" i="6"/>
  <c r="K1729" i="6"/>
  <c r="B1729" i="8" s="1"/>
  <c r="B1729" i="6"/>
  <c r="Q1729" i="6"/>
  <c r="A1729" i="8" s="1"/>
  <c r="M1737" i="6"/>
  <c r="E1737" i="6"/>
  <c r="P1737" i="6"/>
  <c r="G1737" i="6"/>
  <c r="O1737" i="6"/>
  <c r="F1737" i="6"/>
  <c r="K1737" i="6"/>
  <c r="B1737" i="8" s="1"/>
  <c r="B1737" i="6"/>
  <c r="Q1737" i="6"/>
  <c r="A1737" i="8" s="1"/>
  <c r="M1745" i="6"/>
  <c r="E1745" i="6"/>
  <c r="P1745" i="6"/>
  <c r="G1745" i="6"/>
  <c r="O1745" i="6"/>
  <c r="F1745" i="6"/>
  <c r="K1745" i="6"/>
  <c r="B1745" i="8" s="1"/>
  <c r="B1745" i="6"/>
  <c r="Q1745" i="6"/>
  <c r="A1745" i="8" s="1"/>
  <c r="B1754" i="6"/>
  <c r="K1755" i="6"/>
  <c r="B1755" i="8" s="1"/>
  <c r="C1755" i="6"/>
  <c r="I1755" i="6"/>
  <c r="H1755" i="6"/>
  <c r="N1755" i="6"/>
  <c r="E1755" i="6"/>
  <c r="O1755" i="6"/>
  <c r="O1768" i="6"/>
  <c r="J1771" i="6"/>
  <c r="B1771" i="8" s="1"/>
  <c r="B1771" i="6"/>
  <c r="N1771" i="6"/>
  <c r="E1771" i="6"/>
  <c r="I1771" i="6"/>
  <c r="H1771" i="6"/>
  <c r="G1771" i="6"/>
  <c r="O1771" i="6"/>
  <c r="C1771" i="6"/>
  <c r="O1774" i="6"/>
  <c r="G1774" i="6"/>
  <c r="Q1774" i="6"/>
  <c r="A1774" i="8" s="1"/>
  <c r="H1774" i="6"/>
  <c r="L1774" i="6"/>
  <c r="C1774" i="6"/>
  <c r="P1774" i="6"/>
  <c r="D1774" i="6"/>
  <c r="N1774" i="6"/>
  <c r="B1774" i="6"/>
  <c r="J1774" i="6"/>
  <c r="B1774" i="8" s="1"/>
  <c r="C1777" i="6"/>
  <c r="B1782" i="6"/>
  <c r="K1787" i="6"/>
  <c r="I1790" i="6"/>
  <c r="N1807" i="6"/>
  <c r="F1807" i="6"/>
  <c r="I1807" i="6"/>
  <c r="M1807" i="6"/>
  <c r="D1807" i="6"/>
  <c r="K1807" i="6"/>
  <c r="J1807" i="6"/>
  <c r="B1807" i="8" s="1"/>
  <c r="Q1807" i="6"/>
  <c r="A1807" i="8" s="1"/>
  <c r="E1807" i="6"/>
  <c r="O1808" i="6"/>
  <c r="N1815" i="6"/>
  <c r="F1815" i="6"/>
  <c r="I1815" i="6"/>
  <c r="M1815" i="6"/>
  <c r="D1815" i="6"/>
  <c r="Q1815" i="6"/>
  <c r="A1815" i="8" s="1"/>
  <c r="E1815" i="6"/>
  <c r="P1815" i="6"/>
  <c r="C1815" i="6"/>
  <c r="K1815" i="6"/>
  <c r="L1817" i="6"/>
  <c r="D1817" i="6"/>
  <c r="K1817" i="6"/>
  <c r="B1817" i="6"/>
  <c r="P1817" i="6"/>
  <c r="G1817" i="6"/>
  <c r="F1817" i="6"/>
  <c r="Q1817" i="6"/>
  <c r="A1817" i="8" s="1"/>
  <c r="E1817" i="6"/>
  <c r="M1817" i="6"/>
  <c r="D1819" i="6"/>
  <c r="P1821" i="6"/>
  <c r="H1821" i="6"/>
  <c r="O1821" i="6"/>
  <c r="F1821" i="6"/>
  <c r="N1821" i="6"/>
  <c r="E1821" i="6"/>
  <c r="K1821" i="6"/>
  <c r="B1821" i="6"/>
  <c r="J1821" i="6"/>
  <c r="B1821" i="8" s="1"/>
  <c r="I1821" i="6"/>
  <c r="C1821" i="6"/>
  <c r="J1827" i="6"/>
  <c r="B1827" i="8" s="1"/>
  <c r="B1827" i="6"/>
  <c r="N1827" i="6"/>
  <c r="E1827" i="6"/>
  <c r="M1827" i="6"/>
  <c r="D1827" i="6"/>
  <c r="I1827" i="6"/>
  <c r="G1827" i="6"/>
  <c r="F1827" i="6"/>
  <c r="O1827" i="6"/>
  <c r="P1829" i="6"/>
  <c r="H1829" i="6"/>
  <c r="O1829" i="6"/>
  <c r="F1829" i="6"/>
  <c r="N1829" i="6"/>
  <c r="E1829" i="6"/>
  <c r="K1829" i="6"/>
  <c r="B1829" i="6"/>
  <c r="J1829" i="6"/>
  <c r="B1829" i="8" s="1"/>
  <c r="I1829" i="6"/>
  <c r="C1829" i="6"/>
  <c r="J1835" i="6"/>
  <c r="B1835" i="8" s="1"/>
  <c r="B1835" i="6"/>
  <c r="N1835" i="6"/>
  <c r="E1835" i="6"/>
  <c r="M1835" i="6"/>
  <c r="D1835" i="6"/>
  <c r="I1835" i="6"/>
  <c r="G1835" i="6"/>
  <c r="F1835" i="6"/>
  <c r="O1835" i="6"/>
  <c r="P1837" i="6"/>
  <c r="H1837" i="6"/>
  <c r="O1837" i="6"/>
  <c r="F1837" i="6"/>
  <c r="N1837" i="6"/>
  <c r="E1837" i="6"/>
  <c r="K1837" i="6"/>
  <c r="B1837" i="6"/>
  <c r="J1837" i="6"/>
  <c r="I1837" i="6"/>
  <c r="C1837" i="6"/>
  <c r="O1848" i="6"/>
  <c r="B1862" i="6"/>
  <c r="O1864" i="6"/>
  <c r="I1869" i="6"/>
  <c r="J1875" i="6"/>
  <c r="B1875" i="8" s="1"/>
  <c r="B1875" i="6"/>
  <c r="N1875" i="6"/>
  <c r="E1875" i="6"/>
  <c r="M1875" i="6"/>
  <c r="D1875" i="6"/>
  <c r="L1875" i="6"/>
  <c r="C1875" i="6"/>
  <c r="I1875" i="6"/>
  <c r="G1875" i="6"/>
  <c r="F1875" i="6"/>
  <c r="P1875" i="6"/>
  <c r="G1883" i="6"/>
  <c r="J1887" i="6"/>
  <c r="O1894" i="6"/>
  <c r="G1894" i="6"/>
  <c r="Q1894" i="6"/>
  <c r="A1894" i="8" s="1"/>
  <c r="H1894" i="6"/>
  <c r="P1894" i="6"/>
  <c r="F1894" i="6"/>
  <c r="N1894" i="6"/>
  <c r="E1894" i="6"/>
  <c r="L1894" i="6"/>
  <c r="C1894" i="6"/>
  <c r="D1894" i="6"/>
  <c r="B1894" i="6"/>
  <c r="M1894" i="6"/>
  <c r="J1894" i="6"/>
  <c r="B1894" i="8" s="1"/>
  <c r="J1902" i="6"/>
  <c r="H1933" i="6"/>
  <c r="L1961" i="6"/>
  <c r="P2014" i="6"/>
  <c r="P1901" i="6"/>
  <c r="H1901" i="6"/>
  <c r="O1901" i="6"/>
  <c r="F1901" i="6"/>
  <c r="N1901" i="6"/>
  <c r="E1901" i="6"/>
  <c r="M1901" i="6"/>
  <c r="D1901" i="6"/>
  <c r="K1901" i="6"/>
  <c r="B1901" i="6"/>
  <c r="O1929" i="6"/>
  <c r="G1929" i="6"/>
  <c r="I1929" i="6"/>
  <c r="J1929" i="6"/>
  <c r="B1929" i="8" s="1"/>
  <c r="H1929" i="6"/>
  <c r="Q1929" i="6"/>
  <c r="A1929" i="8" s="1"/>
  <c r="F1929" i="6"/>
  <c r="P1929" i="6"/>
  <c r="E1929" i="6"/>
  <c r="N1929" i="6"/>
  <c r="D1929" i="6"/>
  <c r="K1941" i="6"/>
  <c r="C1941" i="6"/>
  <c r="N1941" i="6"/>
  <c r="E1941" i="6"/>
  <c r="J1941" i="6"/>
  <c r="B1941" i="8" s="1"/>
  <c r="I1941" i="6"/>
  <c r="H1941" i="6"/>
  <c r="Q1941" i="6"/>
  <c r="A1941" i="8" s="1"/>
  <c r="G1941" i="6"/>
  <c r="P1941" i="6"/>
  <c r="F1941" i="6"/>
  <c r="L1964" i="6"/>
  <c r="D1964" i="6"/>
  <c r="M1964" i="6"/>
  <c r="C1964" i="6"/>
  <c r="I1964" i="6"/>
  <c r="H1964" i="6"/>
  <c r="Q1964" i="6"/>
  <c r="A1964" i="8" s="1"/>
  <c r="G1964" i="6"/>
  <c r="P1964" i="6"/>
  <c r="F1964" i="6"/>
  <c r="O1964" i="6"/>
  <c r="E1964" i="6"/>
  <c r="P1984" i="6"/>
  <c r="H1984" i="6"/>
  <c r="Q1984" i="6"/>
  <c r="A1984" i="8" s="1"/>
  <c r="G1984" i="6"/>
  <c r="N1984" i="6"/>
  <c r="E1984" i="6"/>
  <c r="J1984" i="6"/>
  <c r="I1984" i="6"/>
  <c r="F1984" i="6"/>
  <c r="D1984" i="6"/>
  <c r="O1984" i="6"/>
  <c r="C1984" i="6"/>
  <c r="L1987" i="6"/>
  <c r="K2005" i="6"/>
  <c r="C2005" i="6"/>
  <c r="N2005" i="6"/>
  <c r="E2005" i="6"/>
  <c r="L2005" i="6"/>
  <c r="B2005" i="6"/>
  <c r="M2005" i="6"/>
  <c r="J2005" i="6"/>
  <c r="B2005" i="8" s="1"/>
  <c r="I2005" i="6"/>
  <c r="H2005" i="6"/>
  <c r="G2005" i="6"/>
  <c r="I2013" i="6"/>
  <c r="K2017" i="6"/>
  <c r="B2017" i="8" s="1"/>
  <c r="F2024" i="6"/>
  <c r="N2035" i="6"/>
  <c r="J2057" i="6"/>
  <c r="B2057" i="6"/>
  <c r="O2057" i="6"/>
  <c r="G2057" i="6"/>
  <c r="N2057" i="6"/>
  <c r="F2057" i="6"/>
  <c r="E2057" i="6"/>
  <c r="P2057" i="6"/>
  <c r="C2057" i="6"/>
  <c r="Q2057" i="6"/>
  <c r="A2057" i="8" s="1"/>
  <c r="M2057" i="6"/>
  <c r="L2057" i="6"/>
  <c r="K2057" i="6"/>
  <c r="I2057" i="6"/>
  <c r="H2057" i="6"/>
  <c r="D2057" i="6"/>
  <c r="J2081" i="6"/>
  <c r="B2081" i="8" s="1"/>
  <c r="B2081" i="6"/>
  <c r="O2081" i="6"/>
  <c r="G2081" i="6"/>
  <c r="N2081" i="6"/>
  <c r="F2081" i="6"/>
  <c r="I2081" i="6"/>
  <c r="E2081" i="6"/>
  <c r="P2081" i="6"/>
  <c r="M2081" i="6"/>
  <c r="L2081" i="6"/>
  <c r="K2081" i="6"/>
  <c r="H2081" i="6"/>
  <c r="D2081" i="6"/>
  <c r="C2081" i="6"/>
  <c r="O2099" i="6"/>
  <c r="K2104" i="6"/>
  <c r="C2104" i="6"/>
  <c r="P2104" i="6"/>
  <c r="H2104" i="6"/>
  <c r="O2104" i="6"/>
  <c r="G2104" i="6"/>
  <c r="M2104" i="6"/>
  <c r="E2104" i="6"/>
  <c r="I2104" i="6"/>
  <c r="F2104" i="6"/>
  <c r="D2104" i="6"/>
  <c r="Q2104" i="6"/>
  <c r="A2104" i="8" s="1"/>
  <c r="N2104" i="6"/>
  <c r="L2104" i="6"/>
  <c r="J2104" i="6"/>
  <c r="B2104" i="8" s="1"/>
  <c r="B2104" i="6"/>
  <c r="O1993" i="6"/>
  <c r="G1993" i="6"/>
  <c r="I1993" i="6"/>
  <c r="P1993" i="6"/>
  <c r="F1993" i="6"/>
  <c r="H1993" i="6"/>
  <c r="E1993" i="6"/>
  <c r="Q1993" i="6"/>
  <c r="A1993" i="8" s="1"/>
  <c r="D1993" i="6"/>
  <c r="N1993" i="6"/>
  <c r="C1993" i="6"/>
  <c r="M1993" i="6"/>
  <c r="B1993" i="6"/>
  <c r="O2001" i="6"/>
  <c r="G2001" i="6"/>
  <c r="I2001" i="6"/>
  <c r="P2001" i="6"/>
  <c r="F2001" i="6"/>
  <c r="K2001" i="6"/>
  <c r="J2001" i="6"/>
  <c r="B2001" i="8" s="1"/>
  <c r="H2001" i="6"/>
  <c r="E2001" i="6"/>
  <c r="Q2001" i="6"/>
  <c r="A2001" i="8" s="1"/>
  <c r="D2001" i="6"/>
  <c r="H2009" i="6"/>
  <c r="P2061" i="6"/>
  <c r="Q2074" i="6"/>
  <c r="A2074" i="8" s="1"/>
  <c r="K2088" i="6"/>
  <c r="C2088" i="6"/>
  <c r="P2088" i="6"/>
  <c r="H2088" i="6"/>
  <c r="O2088" i="6"/>
  <c r="G2088" i="6"/>
  <c r="J2088" i="6"/>
  <c r="B2088" i="8" s="1"/>
  <c r="I2088" i="6"/>
  <c r="F2088" i="6"/>
  <c r="Q2088" i="6"/>
  <c r="A2088" i="8" s="1"/>
  <c r="N2088" i="6"/>
  <c r="M2088" i="6"/>
  <c r="L2088" i="6"/>
  <c r="E2088" i="6"/>
  <c r="D2088" i="6"/>
  <c r="B2088" i="6"/>
  <c r="Q2105" i="6"/>
  <c r="A2105" i="8" s="1"/>
  <c r="N1696" i="6"/>
  <c r="F1696" i="6"/>
  <c r="J1696" i="6"/>
  <c r="B1696" i="8" s="1"/>
  <c r="N1704" i="6"/>
  <c r="F1704" i="6"/>
  <c r="J1704" i="6"/>
  <c r="B1704" i="8" s="1"/>
  <c r="N1712" i="6"/>
  <c r="F1712" i="6"/>
  <c r="J1712" i="6"/>
  <c r="B1712" i="8" s="1"/>
  <c r="N1720" i="6"/>
  <c r="F1720" i="6"/>
  <c r="J1720" i="6"/>
  <c r="B1720" i="8" s="1"/>
  <c r="N1728" i="6"/>
  <c r="F1728" i="6"/>
  <c r="J1728" i="6"/>
  <c r="B1728" i="8" s="1"/>
  <c r="N1736" i="6"/>
  <c r="F1736" i="6"/>
  <c r="J1736" i="6"/>
  <c r="B1736" i="8" s="1"/>
  <c r="N1744" i="6"/>
  <c r="F1744" i="6"/>
  <c r="J1744" i="6"/>
  <c r="B1744" i="8" s="1"/>
  <c r="N1752" i="6"/>
  <c r="F1752" i="6"/>
  <c r="J1752" i="6"/>
  <c r="B1752" i="8" s="1"/>
  <c r="J1763" i="6"/>
  <c r="B1763" i="8" s="1"/>
  <c r="B1763" i="6"/>
  <c r="I1763" i="6"/>
  <c r="L1763" i="6"/>
  <c r="K1778" i="6"/>
  <c r="B1778" i="8" s="1"/>
  <c r="C1778" i="6"/>
  <c r="M1778" i="6"/>
  <c r="D1778" i="6"/>
  <c r="Q1778" i="6"/>
  <c r="A1778" i="8" s="1"/>
  <c r="H1778" i="6"/>
  <c r="N1778" i="6"/>
  <c r="K1794" i="6"/>
  <c r="B1794" i="8" s="1"/>
  <c r="C1794" i="6"/>
  <c r="M1794" i="6"/>
  <c r="D1794" i="6"/>
  <c r="Q1794" i="6"/>
  <c r="A1794" i="8" s="1"/>
  <c r="H1794" i="6"/>
  <c r="N1794" i="6"/>
  <c r="K1810" i="6"/>
  <c r="C1810" i="6"/>
  <c r="M1810" i="6"/>
  <c r="D1810" i="6"/>
  <c r="Q1810" i="6"/>
  <c r="A1810" i="8" s="1"/>
  <c r="H1810" i="6"/>
  <c r="N1810" i="6"/>
  <c r="O1822" i="6"/>
  <c r="G1822" i="6"/>
  <c r="Q1822" i="6"/>
  <c r="A1822" i="8" s="1"/>
  <c r="H1822" i="6"/>
  <c r="P1822" i="6"/>
  <c r="F1822" i="6"/>
  <c r="L1822" i="6"/>
  <c r="C1822" i="6"/>
  <c r="N1822" i="6"/>
  <c r="K1826" i="6"/>
  <c r="B1826" i="8" s="1"/>
  <c r="C1826" i="6"/>
  <c r="M1826" i="6"/>
  <c r="D1826" i="6"/>
  <c r="L1826" i="6"/>
  <c r="B1826" i="6"/>
  <c r="Q1826" i="6"/>
  <c r="A1826" i="8" s="1"/>
  <c r="H1826" i="6"/>
  <c r="P1826" i="6"/>
  <c r="O1830" i="6"/>
  <c r="G1830" i="6"/>
  <c r="Q1830" i="6"/>
  <c r="A1830" i="8" s="1"/>
  <c r="H1830" i="6"/>
  <c r="P1830" i="6"/>
  <c r="F1830" i="6"/>
  <c r="L1830" i="6"/>
  <c r="C1830" i="6"/>
  <c r="N1830" i="6"/>
  <c r="K1834" i="6"/>
  <c r="B1834" i="8" s="1"/>
  <c r="C1834" i="6"/>
  <c r="M1834" i="6"/>
  <c r="D1834" i="6"/>
  <c r="L1834" i="6"/>
  <c r="B1834" i="6"/>
  <c r="Q1834" i="6"/>
  <c r="A1834" i="8" s="1"/>
  <c r="H1834" i="6"/>
  <c r="P1834" i="6"/>
  <c r="O1838" i="6"/>
  <c r="G1838" i="6"/>
  <c r="Q1838" i="6"/>
  <c r="A1838" i="8" s="1"/>
  <c r="H1838" i="6"/>
  <c r="P1838" i="6"/>
  <c r="F1838" i="6"/>
  <c r="L1838" i="6"/>
  <c r="C1838" i="6"/>
  <c r="N1838" i="6"/>
  <c r="O1846" i="6"/>
  <c r="G1846" i="6"/>
  <c r="Q1846" i="6"/>
  <c r="A1846" i="8" s="1"/>
  <c r="H1846" i="6"/>
  <c r="P1846" i="6"/>
  <c r="F1846" i="6"/>
  <c r="N1846" i="6"/>
  <c r="E1846" i="6"/>
  <c r="L1846" i="6"/>
  <c r="C1846" i="6"/>
  <c r="P1849" i="6"/>
  <c r="N1871" i="6"/>
  <c r="F1871" i="6"/>
  <c r="I1871" i="6"/>
  <c r="Q1871" i="6"/>
  <c r="A1871" i="8" s="1"/>
  <c r="H1871" i="6"/>
  <c r="P1871" i="6"/>
  <c r="G1871" i="6"/>
  <c r="M1871" i="6"/>
  <c r="D1871" i="6"/>
  <c r="O1872" i="6"/>
  <c r="P1885" i="6"/>
  <c r="H1885" i="6"/>
  <c r="O1885" i="6"/>
  <c r="F1885" i="6"/>
  <c r="N1885" i="6"/>
  <c r="E1885" i="6"/>
  <c r="M1885" i="6"/>
  <c r="D1885" i="6"/>
  <c r="K1885" i="6"/>
  <c r="B1885" i="6"/>
  <c r="Q1890" i="6"/>
  <c r="A1890" i="8" s="1"/>
  <c r="J1891" i="6"/>
  <c r="B1891" i="6"/>
  <c r="N1891" i="6"/>
  <c r="E1891" i="6"/>
  <c r="M1891" i="6"/>
  <c r="D1891" i="6"/>
  <c r="L1891" i="6"/>
  <c r="C1891" i="6"/>
  <c r="I1891" i="6"/>
  <c r="G1901" i="6"/>
  <c r="Q1911" i="6"/>
  <c r="A1911" i="8" s="1"/>
  <c r="J1926" i="6"/>
  <c r="B1926" i="8" s="1"/>
  <c r="B1926" i="6"/>
  <c r="O1926" i="6"/>
  <c r="F1926" i="6"/>
  <c r="I1926" i="6"/>
  <c r="H1926" i="6"/>
  <c r="Q1926" i="6"/>
  <c r="A1926" i="8" s="1"/>
  <c r="G1926" i="6"/>
  <c r="N1926" i="6"/>
  <c r="D1926" i="6"/>
  <c r="C1929" i="6"/>
  <c r="L1932" i="6"/>
  <c r="D1932" i="6"/>
  <c r="M1932" i="6"/>
  <c r="C1932" i="6"/>
  <c r="I1932" i="6"/>
  <c r="H1932" i="6"/>
  <c r="Q1932" i="6"/>
  <c r="A1932" i="8" s="1"/>
  <c r="G1932" i="6"/>
  <c r="P1932" i="6"/>
  <c r="F1932" i="6"/>
  <c r="O1932" i="6"/>
  <c r="E1932" i="6"/>
  <c r="O1937" i="6"/>
  <c r="G1937" i="6"/>
  <c r="I1937" i="6"/>
  <c r="Q1937" i="6"/>
  <c r="A1937" i="8" s="1"/>
  <c r="F1937" i="6"/>
  <c r="P1937" i="6"/>
  <c r="E1937" i="6"/>
  <c r="N1937" i="6"/>
  <c r="D1937" i="6"/>
  <c r="M1937" i="6"/>
  <c r="C1937" i="6"/>
  <c r="L1937" i="6"/>
  <c r="B1937" i="6"/>
  <c r="D1941" i="6"/>
  <c r="J1945" i="6"/>
  <c r="J1964" i="6"/>
  <c r="B1964" i="8" s="1"/>
  <c r="J1968" i="6"/>
  <c r="B1968" i="8" s="1"/>
  <c r="K1984" i="6"/>
  <c r="J1993" i="6"/>
  <c r="B1993" i="8" s="1"/>
  <c r="K1998" i="6"/>
  <c r="B2001" i="6"/>
  <c r="F2005" i="6"/>
  <c r="Q2023" i="6"/>
  <c r="A2023" i="8" s="1"/>
  <c r="Q2077" i="6"/>
  <c r="A2077" i="8" s="1"/>
  <c r="J2089" i="6"/>
  <c r="B2089" i="8" s="1"/>
  <c r="B2089" i="6"/>
  <c r="O2089" i="6"/>
  <c r="G2089" i="6"/>
  <c r="N2089" i="6"/>
  <c r="F2089" i="6"/>
  <c r="E2089" i="6"/>
  <c r="Q2089" i="6"/>
  <c r="A2089" i="8" s="1"/>
  <c r="D2089" i="6"/>
  <c r="P2089" i="6"/>
  <c r="C2089" i="6"/>
  <c r="M2089" i="6"/>
  <c r="L2089" i="6"/>
  <c r="K2089" i="6"/>
  <c r="I2089" i="6"/>
  <c r="H2089" i="6"/>
  <c r="O1944" i="6"/>
  <c r="K1949" i="6"/>
  <c r="C1949" i="6"/>
  <c r="N1949" i="6"/>
  <c r="E1949" i="6"/>
  <c r="H1949" i="6"/>
  <c r="Q1949" i="6"/>
  <c r="A1949" i="8" s="1"/>
  <c r="G1949" i="6"/>
  <c r="P1949" i="6"/>
  <c r="F1949" i="6"/>
  <c r="O1949" i="6"/>
  <c r="D1949" i="6"/>
  <c r="M1949" i="6"/>
  <c r="B1949" i="6"/>
  <c r="Q1953" i="6"/>
  <c r="A1953" i="8" s="1"/>
  <c r="M1955" i="6"/>
  <c r="E1955" i="6"/>
  <c r="K1955" i="6"/>
  <c r="B1955" i="6"/>
  <c r="H1955" i="6"/>
  <c r="Q1955" i="6"/>
  <c r="A1955" i="8" s="1"/>
  <c r="G1955" i="6"/>
  <c r="P1955" i="6"/>
  <c r="F1955" i="6"/>
  <c r="O1955" i="6"/>
  <c r="D1955" i="6"/>
  <c r="N1955" i="6"/>
  <c r="C1955" i="6"/>
  <c r="J1958" i="6"/>
  <c r="B1958" i="6"/>
  <c r="O1958" i="6"/>
  <c r="F1958" i="6"/>
  <c r="I1958" i="6"/>
  <c r="H1958" i="6"/>
  <c r="Q1958" i="6"/>
  <c r="A1958" i="8" s="1"/>
  <c r="G1958" i="6"/>
  <c r="P1958" i="6"/>
  <c r="E1958" i="6"/>
  <c r="N1958" i="6"/>
  <c r="D1958" i="6"/>
  <c r="J1963" i="6"/>
  <c r="B1963" i="8" s="1"/>
  <c r="Q1967" i="6"/>
  <c r="A1967" i="8" s="1"/>
  <c r="M1971" i="6"/>
  <c r="E1971" i="6"/>
  <c r="K1971" i="6"/>
  <c r="B1971" i="6"/>
  <c r="I1971" i="6"/>
  <c r="L1971" i="6"/>
  <c r="J1971" i="6"/>
  <c r="B1971" i="8" s="1"/>
  <c r="H1971" i="6"/>
  <c r="G1971" i="6"/>
  <c r="Q1971" i="6"/>
  <c r="A1971" i="8" s="1"/>
  <c r="F1971" i="6"/>
  <c r="H1979" i="6"/>
  <c r="J1982" i="6"/>
  <c r="B1982" i="6"/>
  <c r="O1982" i="6"/>
  <c r="F1982" i="6"/>
  <c r="M1982" i="6"/>
  <c r="D1982" i="6"/>
  <c r="K1982" i="6"/>
  <c r="I1982" i="6"/>
  <c r="H1982" i="6"/>
  <c r="G1982" i="6"/>
  <c r="Q1982" i="6"/>
  <c r="A1982" i="8" s="1"/>
  <c r="E1982" i="6"/>
  <c r="L1984" i="6"/>
  <c r="F1992" i="6"/>
  <c r="K1993" i="6"/>
  <c r="C2001" i="6"/>
  <c r="O2005" i="6"/>
  <c r="P2016" i="6"/>
  <c r="H2016" i="6"/>
  <c r="Q2016" i="6"/>
  <c r="A2016" i="8" s="1"/>
  <c r="G2016" i="6"/>
  <c r="N2016" i="6"/>
  <c r="E2016" i="6"/>
  <c r="J2016" i="6"/>
  <c r="I2016" i="6"/>
  <c r="F2016" i="6"/>
  <c r="D2016" i="6"/>
  <c r="O2016" i="6"/>
  <c r="C2016" i="6"/>
  <c r="L2019" i="6"/>
  <c r="F2032" i="6"/>
  <c r="Q2093" i="6"/>
  <c r="A2093" i="8" s="1"/>
  <c r="Q1918" i="6"/>
  <c r="A1918" i="8" s="1"/>
  <c r="Q1921" i="6"/>
  <c r="A1921" i="8" s="1"/>
  <c r="Q1924" i="6"/>
  <c r="A1924" i="8" s="1"/>
  <c r="K1925" i="6"/>
  <c r="C1925" i="6"/>
  <c r="N1925" i="6"/>
  <c r="E1925" i="6"/>
  <c r="P1925" i="6"/>
  <c r="F1925" i="6"/>
  <c r="O1925" i="6"/>
  <c r="D1925" i="6"/>
  <c r="M1925" i="6"/>
  <c r="B1925" i="6"/>
  <c r="J1925" i="6"/>
  <c r="L1929" i="6"/>
  <c r="I1936" i="6"/>
  <c r="M1941" i="6"/>
  <c r="Q1943" i="6"/>
  <c r="A1943" i="8" s="1"/>
  <c r="I1949" i="6"/>
  <c r="I1955" i="6"/>
  <c r="C1958" i="6"/>
  <c r="N1964" i="6"/>
  <c r="C1971" i="6"/>
  <c r="C1982" i="6"/>
  <c r="M1984" i="6"/>
  <c r="Q1991" i="6"/>
  <c r="A1991" i="8" s="1"/>
  <c r="L1993" i="6"/>
  <c r="M1995" i="6"/>
  <c r="E1995" i="6"/>
  <c r="K1995" i="6"/>
  <c r="B1995" i="6"/>
  <c r="I1995" i="6"/>
  <c r="H1995" i="6"/>
  <c r="G1995" i="6"/>
  <c r="Q1995" i="6"/>
  <c r="A1995" i="8" s="1"/>
  <c r="F1995" i="6"/>
  <c r="P1995" i="6"/>
  <c r="D1995" i="6"/>
  <c r="O1995" i="6"/>
  <c r="C1995" i="6"/>
  <c r="L2001" i="6"/>
  <c r="P2005" i="6"/>
  <c r="B2016" i="6"/>
  <c r="K2029" i="6"/>
  <c r="C2029" i="6"/>
  <c r="J2029" i="6"/>
  <c r="B2029" i="6"/>
  <c r="H2029" i="6"/>
  <c r="P2029" i="6"/>
  <c r="F2029" i="6"/>
  <c r="N2029" i="6"/>
  <c r="M2029" i="6"/>
  <c r="L2029" i="6"/>
  <c r="I2029" i="6"/>
  <c r="G2029" i="6"/>
  <c r="Q2029" i="6"/>
  <c r="A2029" i="8" s="1"/>
  <c r="D2029" i="6"/>
  <c r="Q2042" i="6"/>
  <c r="A2042" i="8" s="1"/>
  <c r="N2064" i="6"/>
  <c r="P2067" i="6"/>
  <c r="H2067" i="6"/>
  <c r="M2067" i="6"/>
  <c r="E2067" i="6"/>
  <c r="L2067" i="6"/>
  <c r="D2067" i="6"/>
  <c r="F2067" i="6"/>
  <c r="O2067" i="6"/>
  <c r="B2067" i="6"/>
  <c r="Q2067" i="6"/>
  <c r="A2067" i="8" s="1"/>
  <c r="N2067" i="6"/>
  <c r="K2067" i="6"/>
  <c r="J2067" i="6"/>
  <c r="I2067" i="6"/>
  <c r="G2067" i="6"/>
  <c r="C2067" i="6"/>
  <c r="I1683" i="6"/>
  <c r="Q1683" i="6"/>
  <c r="A1683" i="8" s="1"/>
  <c r="I1691" i="6"/>
  <c r="Q1691" i="6"/>
  <c r="A1691" i="8" s="1"/>
  <c r="Q1693" i="6"/>
  <c r="A1693" i="8" s="1"/>
  <c r="D1696" i="6"/>
  <c r="M1696" i="6"/>
  <c r="Q1701" i="6"/>
  <c r="A1701" i="8" s="1"/>
  <c r="D1704" i="6"/>
  <c r="M1704" i="6"/>
  <c r="Q1709" i="6"/>
  <c r="A1709" i="8" s="1"/>
  <c r="D1712" i="6"/>
  <c r="M1712" i="6"/>
  <c r="D1720" i="6"/>
  <c r="M1720" i="6"/>
  <c r="Q1725" i="6"/>
  <c r="A1725" i="8" s="1"/>
  <c r="Q1733" i="6"/>
  <c r="A1733" i="8" s="1"/>
  <c r="Q1741" i="6"/>
  <c r="A1741" i="8" s="1"/>
  <c r="Q1749" i="6"/>
  <c r="A1749" i="8" s="1"/>
  <c r="D1752" i="6"/>
  <c r="M1752" i="6"/>
  <c r="K1762" i="6"/>
  <c r="B1762" i="8" s="1"/>
  <c r="C1762" i="6"/>
  <c r="Q1762" i="6"/>
  <c r="A1762" i="8" s="1"/>
  <c r="H1762" i="6"/>
  <c r="L1762" i="6"/>
  <c r="E1763" i="6"/>
  <c r="O1763" i="6"/>
  <c r="P1765" i="6"/>
  <c r="H1765" i="6"/>
  <c r="O1765" i="6"/>
  <c r="F1765" i="6"/>
  <c r="K1765" i="6"/>
  <c r="B1765" i="8" s="1"/>
  <c r="B1765" i="6"/>
  <c r="M1765" i="6"/>
  <c r="F1778" i="6"/>
  <c r="J1779" i="6"/>
  <c r="B1779" i="8" s="1"/>
  <c r="B1779" i="6"/>
  <c r="N1779" i="6"/>
  <c r="E1779" i="6"/>
  <c r="I1779" i="6"/>
  <c r="M1779" i="6"/>
  <c r="P1781" i="6"/>
  <c r="H1781" i="6"/>
  <c r="O1781" i="6"/>
  <c r="F1781" i="6"/>
  <c r="K1781" i="6"/>
  <c r="B1781" i="6"/>
  <c r="M1781" i="6"/>
  <c r="F1794" i="6"/>
  <c r="J1795" i="6"/>
  <c r="B1795" i="8" s="1"/>
  <c r="B1795" i="6"/>
  <c r="N1795" i="6"/>
  <c r="E1795" i="6"/>
  <c r="I1795" i="6"/>
  <c r="M1795" i="6"/>
  <c r="P1797" i="6"/>
  <c r="H1797" i="6"/>
  <c r="O1797" i="6"/>
  <c r="F1797" i="6"/>
  <c r="K1797" i="6"/>
  <c r="B1797" i="8" s="1"/>
  <c r="B1797" i="6"/>
  <c r="M1797" i="6"/>
  <c r="F1810" i="6"/>
  <c r="J1811" i="6"/>
  <c r="B1811" i="8" s="1"/>
  <c r="B1811" i="6"/>
  <c r="N1811" i="6"/>
  <c r="E1811" i="6"/>
  <c r="I1811" i="6"/>
  <c r="M1811" i="6"/>
  <c r="P1813" i="6"/>
  <c r="H1813" i="6"/>
  <c r="O1813" i="6"/>
  <c r="F1813" i="6"/>
  <c r="K1813" i="6"/>
  <c r="B1813" i="8" s="1"/>
  <c r="B1813" i="6"/>
  <c r="M1813" i="6"/>
  <c r="E1822" i="6"/>
  <c r="O1824" i="6"/>
  <c r="G1826" i="6"/>
  <c r="E1830" i="6"/>
  <c r="O1832" i="6"/>
  <c r="G1834" i="6"/>
  <c r="E1838" i="6"/>
  <c r="O1840" i="6"/>
  <c r="I1846" i="6"/>
  <c r="O1854" i="6"/>
  <c r="G1854" i="6"/>
  <c r="Q1854" i="6"/>
  <c r="A1854" i="8" s="1"/>
  <c r="H1854" i="6"/>
  <c r="P1854" i="6"/>
  <c r="F1854" i="6"/>
  <c r="N1854" i="6"/>
  <c r="E1854" i="6"/>
  <c r="L1854" i="6"/>
  <c r="C1854" i="6"/>
  <c r="P1857" i="6"/>
  <c r="E1871" i="6"/>
  <c r="N1879" i="6"/>
  <c r="F1879" i="6"/>
  <c r="I1879" i="6"/>
  <c r="Q1879" i="6"/>
  <c r="A1879" i="8" s="1"/>
  <c r="H1879" i="6"/>
  <c r="P1879" i="6"/>
  <c r="G1879" i="6"/>
  <c r="M1879" i="6"/>
  <c r="D1879" i="6"/>
  <c r="O1880" i="6"/>
  <c r="I1885" i="6"/>
  <c r="H1891" i="6"/>
  <c r="P1893" i="6"/>
  <c r="H1893" i="6"/>
  <c r="O1893" i="6"/>
  <c r="F1893" i="6"/>
  <c r="N1893" i="6"/>
  <c r="E1893" i="6"/>
  <c r="M1893" i="6"/>
  <c r="D1893" i="6"/>
  <c r="K1893" i="6"/>
  <c r="B1893" i="8" s="1"/>
  <c r="B1893" i="6"/>
  <c r="Q1898" i="6"/>
  <c r="A1898" i="8" s="1"/>
  <c r="J1899" i="6"/>
  <c r="B1899" i="8" s="1"/>
  <c r="B1899" i="6"/>
  <c r="N1899" i="6"/>
  <c r="E1899" i="6"/>
  <c r="M1899" i="6"/>
  <c r="D1899" i="6"/>
  <c r="L1899" i="6"/>
  <c r="C1899" i="6"/>
  <c r="I1899" i="6"/>
  <c r="L1901" i="6"/>
  <c r="H1907" i="6"/>
  <c r="P1920" i="6"/>
  <c r="H1920" i="6"/>
  <c r="Q1920" i="6"/>
  <c r="A1920" i="8" s="1"/>
  <c r="G1920" i="6"/>
  <c r="I1920" i="6"/>
  <c r="F1920" i="6"/>
  <c r="O1920" i="6"/>
  <c r="E1920" i="6"/>
  <c r="M1920" i="6"/>
  <c r="E1920" i="8" s="1"/>
  <c r="C1920" i="6"/>
  <c r="C1920" i="8" s="1"/>
  <c r="G1925" i="6"/>
  <c r="M1929" i="6"/>
  <c r="J1931" i="6"/>
  <c r="B1931" i="8" s="1"/>
  <c r="K1932" i="6"/>
  <c r="B1932" i="8" s="1"/>
  <c r="Q1935" i="6"/>
  <c r="A1935" i="8" s="1"/>
  <c r="K1937" i="6"/>
  <c r="B1937" i="8" s="1"/>
  <c r="H1939" i="6"/>
  <c r="O1941" i="6"/>
  <c r="I1948" i="6"/>
  <c r="J1949" i="6"/>
  <c r="B1949" i="8" s="1"/>
  <c r="J1955" i="6"/>
  <c r="B1955" i="8" s="1"/>
  <c r="K1958" i="6"/>
  <c r="H1965" i="6"/>
  <c r="D1971" i="6"/>
  <c r="K1973" i="6"/>
  <c r="C1973" i="6"/>
  <c r="N1973" i="6"/>
  <c r="E1973" i="6"/>
  <c r="L1973" i="6"/>
  <c r="B1973" i="6"/>
  <c r="M1973" i="6"/>
  <c r="J1973" i="6"/>
  <c r="B1973" i="8" s="1"/>
  <c r="I1973" i="6"/>
  <c r="H1973" i="6"/>
  <c r="G1973" i="6"/>
  <c r="I1981" i="6"/>
  <c r="L1982" i="6"/>
  <c r="K1985" i="6"/>
  <c r="B1985" i="8" s="1"/>
  <c r="J1995" i="6"/>
  <c r="B1995" i="8" s="1"/>
  <c r="J2000" i="6"/>
  <c r="B2000" i="8" s="1"/>
  <c r="M2001" i="6"/>
  <c r="Q2005" i="6"/>
  <c r="A2005" i="8" s="1"/>
  <c r="K2016" i="6"/>
  <c r="O2025" i="6"/>
  <c r="G2025" i="6"/>
  <c r="I2025" i="6"/>
  <c r="P2025" i="6"/>
  <c r="F2025" i="6"/>
  <c r="H2025" i="6"/>
  <c r="E2025" i="6"/>
  <c r="Q2025" i="6"/>
  <c r="A2025" i="8" s="1"/>
  <c r="D2025" i="6"/>
  <c r="N2025" i="6"/>
  <c r="C2025" i="6"/>
  <c r="M2025" i="6"/>
  <c r="B2025" i="6"/>
  <c r="K2025" i="6"/>
  <c r="E2029" i="6"/>
  <c r="N2056" i="6"/>
  <c r="P2083" i="6"/>
  <c r="H2083" i="6"/>
  <c r="M2083" i="6"/>
  <c r="E2083" i="6"/>
  <c r="L2083" i="6"/>
  <c r="D2083" i="6"/>
  <c r="K2083" i="6"/>
  <c r="J2083" i="6"/>
  <c r="I2083" i="6"/>
  <c r="Q2083" i="6"/>
  <c r="A2083" i="8" s="1"/>
  <c r="O2083" i="6"/>
  <c r="N2083" i="6"/>
  <c r="G2083" i="6"/>
  <c r="F2083" i="6"/>
  <c r="C2083" i="6"/>
  <c r="B2083" i="6"/>
  <c r="N2109" i="6"/>
  <c r="F2109" i="6"/>
  <c r="K2109" i="6"/>
  <c r="C2109" i="6"/>
  <c r="J2109" i="6"/>
  <c r="B2109" i="6"/>
  <c r="P2109" i="6"/>
  <c r="H2109" i="6"/>
  <c r="M2109" i="6"/>
  <c r="L2109" i="6"/>
  <c r="I2109" i="6"/>
  <c r="Q2109" i="6"/>
  <c r="A2109" i="8" s="1"/>
  <c r="O2109" i="6"/>
  <c r="G2109" i="6"/>
  <c r="E2109" i="6"/>
  <c r="D2109" i="6"/>
  <c r="I1532" i="6"/>
  <c r="I1540" i="6"/>
  <c r="I1548" i="6"/>
  <c r="I1556" i="6"/>
  <c r="I1564" i="6"/>
  <c r="I1572" i="6"/>
  <c r="I1580" i="6"/>
  <c r="I1588" i="6"/>
  <c r="I1596" i="6"/>
  <c r="I1604" i="6"/>
  <c r="I1612" i="6"/>
  <c r="I1620" i="6"/>
  <c r="I1628" i="6"/>
  <c r="I1636" i="6"/>
  <c r="I1644" i="6"/>
  <c r="I1652" i="6"/>
  <c r="I1660" i="6"/>
  <c r="I1668" i="6"/>
  <c r="I1676" i="6"/>
  <c r="B1683" i="6"/>
  <c r="I1684" i="6"/>
  <c r="B1691" i="6"/>
  <c r="J1692" i="6"/>
  <c r="B1692" i="8" s="1"/>
  <c r="B1692" i="6"/>
  <c r="K1692" i="6"/>
  <c r="E1696" i="6"/>
  <c r="O1696" i="6"/>
  <c r="J1700" i="6"/>
  <c r="B1700" i="8" s="1"/>
  <c r="B1700" i="6"/>
  <c r="K1700" i="6"/>
  <c r="E1704" i="6"/>
  <c r="O1704" i="6"/>
  <c r="J1708" i="6"/>
  <c r="B1708" i="8" s="1"/>
  <c r="B1708" i="6"/>
  <c r="K1708" i="6"/>
  <c r="E1712" i="6"/>
  <c r="O1712" i="6"/>
  <c r="J1716" i="6"/>
  <c r="B1716" i="6"/>
  <c r="K1716" i="6"/>
  <c r="E1720" i="6"/>
  <c r="O1720" i="6"/>
  <c r="J1724" i="6"/>
  <c r="B1724" i="8" s="1"/>
  <c r="B1724" i="6"/>
  <c r="K1724" i="6"/>
  <c r="E1728" i="6"/>
  <c r="O1728" i="6"/>
  <c r="J1732" i="6"/>
  <c r="B1732" i="6"/>
  <c r="K1732" i="6"/>
  <c r="E1736" i="6"/>
  <c r="O1736" i="6"/>
  <c r="J1740" i="6"/>
  <c r="B1740" i="6"/>
  <c r="K1740" i="6"/>
  <c r="E1744" i="6"/>
  <c r="O1744" i="6"/>
  <c r="J1748" i="6"/>
  <c r="B1748" i="8" s="1"/>
  <c r="B1748" i="6"/>
  <c r="K1748" i="6"/>
  <c r="E1752" i="6"/>
  <c r="O1752" i="6"/>
  <c r="Q1756" i="6"/>
  <c r="A1756" i="8" s="1"/>
  <c r="J1756" i="6"/>
  <c r="B1756" i="6"/>
  <c r="K1756" i="6"/>
  <c r="N1759" i="6"/>
  <c r="F1759" i="6"/>
  <c r="M1759" i="6"/>
  <c r="D1759" i="6"/>
  <c r="K1759" i="6"/>
  <c r="B1759" i="8" s="1"/>
  <c r="B1762" i="6"/>
  <c r="M1762" i="6"/>
  <c r="F1763" i="6"/>
  <c r="P1763" i="6"/>
  <c r="C1765" i="6"/>
  <c r="N1765" i="6"/>
  <c r="K1770" i="6"/>
  <c r="B1770" i="8" s="1"/>
  <c r="C1770" i="6"/>
  <c r="M1770" i="6"/>
  <c r="D1770" i="6"/>
  <c r="Q1770" i="6"/>
  <c r="A1770" i="8" s="1"/>
  <c r="H1770" i="6"/>
  <c r="N1770" i="6"/>
  <c r="G1778" i="6"/>
  <c r="C1779" i="6"/>
  <c r="O1779" i="6"/>
  <c r="C1781" i="6"/>
  <c r="N1781" i="6"/>
  <c r="K1786" i="6"/>
  <c r="B1786" i="8" s="1"/>
  <c r="C1786" i="6"/>
  <c r="M1786" i="6"/>
  <c r="D1786" i="6"/>
  <c r="Q1786" i="6"/>
  <c r="A1786" i="8" s="1"/>
  <c r="H1786" i="6"/>
  <c r="N1786" i="6"/>
  <c r="G1794" i="6"/>
  <c r="C1795" i="6"/>
  <c r="O1795" i="6"/>
  <c r="C1797" i="6"/>
  <c r="N1797" i="6"/>
  <c r="K1802" i="6"/>
  <c r="B1802" i="8" s="1"/>
  <c r="C1802" i="6"/>
  <c r="M1802" i="6"/>
  <c r="D1802" i="6"/>
  <c r="Q1802" i="6"/>
  <c r="A1802" i="8" s="1"/>
  <c r="H1802" i="6"/>
  <c r="N1802" i="6"/>
  <c r="G1810" i="6"/>
  <c r="C1811" i="6"/>
  <c r="O1811" i="6"/>
  <c r="C1813" i="6"/>
  <c r="N1813" i="6"/>
  <c r="K1818" i="6"/>
  <c r="B1818" i="8" s="1"/>
  <c r="C1818" i="6"/>
  <c r="M1818" i="6"/>
  <c r="D1818" i="6"/>
  <c r="Q1818" i="6"/>
  <c r="A1818" i="8" s="1"/>
  <c r="H1818" i="6"/>
  <c r="N1818" i="6"/>
  <c r="I1822" i="6"/>
  <c r="I1826" i="6"/>
  <c r="I1830" i="6"/>
  <c r="I1834" i="6"/>
  <c r="I1838" i="6"/>
  <c r="J1846" i="6"/>
  <c r="B1846" i="8" s="1"/>
  <c r="P1853" i="6"/>
  <c r="H1853" i="6"/>
  <c r="O1853" i="6"/>
  <c r="F1853" i="6"/>
  <c r="N1853" i="6"/>
  <c r="E1853" i="6"/>
  <c r="M1853" i="6"/>
  <c r="D1853" i="6"/>
  <c r="K1853" i="6"/>
  <c r="B1853" i="8" s="1"/>
  <c r="B1853" i="6"/>
  <c r="B1854" i="6"/>
  <c r="Q1858" i="6"/>
  <c r="A1858" i="8" s="1"/>
  <c r="J1859" i="6"/>
  <c r="B1859" i="8" s="1"/>
  <c r="B1859" i="6"/>
  <c r="N1859" i="6"/>
  <c r="E1859" i="6"/>
  <c r="M1859" i="6"/>
  <c r="D1859" i="6"/>
  <c r="L1859" i="6"/>
  <c r="C1859" i="6"/>
  <c r="I1859" i="6"/>
  <c r="J1871" i="6"/>
  <c r="B1871" i="8" s="1"/>
  <c r="O1878" i="6"/>
  <c r="G1878" i="6"/>
  <c r="Q1878" i="6"/>
  <c r="A1878" i="8" s="1"/>
  <c r="H1878" i="6"/>
  <c r="P1878" i="6"/>
  <c r="F1878" i="6"/>
  <c r="N1878" i="6"/>
  <c r="E1878" i="6"/>
  <c r="L1878" i="6"/>
  <c r="C1878" i="6"/>
  <c r="B1879" i="6"/>
  <c r="P1881" i="6"/>
  <c r="J1885" i="6"/>
  <c r="K1891" i="6"/>
  <c r="C1893" i="6"/>
  <c r="F1899" i="6"/>
  <c r="Q1901" i="6"/>
  <c r="A1901" i="8" s="1"/>
  <c r="Q1903" i="6"/>
  <c r="A1903" i="8" s="1"/>
  <c r="O1905" i="6"/>
  <c r="G1905" i="6"/>
  <c r="I1905" i="6"/>
  <c r="Q1905" i="6"/>
  <c r="A1905" i="8" s="1"/>
  <c r="F1905" i="6"/>
  <c r="P1905" i="6"/>
  <c r="E1905" i="6"/>
  <c r="N1905" i="6"/>
  <c r="D1905" i="6"/>
  <c r="L1905" i="6"/>
  <c r="B1905" i="6"/>
  <c r="K1917" i="6"/>
  <c r="B1917" i="8" s="1"/>
  <c r="C1917" i="6"/>
  <c r="N1917" i="6"/>
  <c r="E1917" i="6"/>
  <c r="H1917" i="6"/>
  <c r="Q1917" i="6"/>
  <c r="A1917" i="8" s="1"/>
  <c r="G1917" i="6"/>
  <c r="P1917" i="6"/>
  <c r="F1917" i="6"/>
  <c r="M1917" i="6"/>
  <c r="B1917" i="6"/>
  <c r="B1920" i="6"/>
  <c r="M1923" i="6"/>
  <c r="E1923" i="6"/>
  <c r="K1923" i="6"/>
  <c r="B1923" i="8" s="1"/>
  <c r="B1923" i="6"/>
  <c r="H1923" i="6"/>
  <c r="Q1923" i="6"/>
  <c r="A1923" i="8" s="1"/>
  <c r="G1923" i="6"/>
  <c r="P1923" i="6"/>
  <c r="F1923" i="6"/>
  <c r="N1923" i="6"/>
  <c r="C1923" i="6"/>
  <c r="H1925" i="6"/>
  <c r="L1926" i="6"/>
  <c r="N1932" i="6"/>
  <c r="I1942" i="6"/>
  <c r="L1949" i="6"/>
  <c r="P1952" i="6"/>
  <c r="H1952" i="6"/>
  <c r="Q1952" i="6"/>
  <c r="A1952" i="8" s="1"/>
  <c r="G1952" i="6"/>
  <c r="I1952" i="6"/>
  <c r="F1952" i="6"/>
  <c r="O1952" i="6"/>
  <c r="E1952" i="6"/>
  <c r="N1952" i="6"/>
  <c r="D1952" i="6"/>
  <c r="D1952" i="8" s="1"/>
  <c r="M1952" i="6"/>
  <c r="E1952" i="8" s="1"/>
  <c r="C1952" i="6"/>
  <c r="C1952" i="8" s="1"/>
  <c r="L1955" i="6"/>
  <c r="J1957" i="6"/>
  <c r="L1958" i="6"/>
  <c r="O1961" i="6"/>
  <c r="G1961" i="6"/>
  <c r="I1961" i="6"/>
  <c r="J1961" i="6"/>
  <c r="B1961" i="8" s="1"/>
  <c r="H1961" i="6"/>
  <c r="Q1961" i="6"/>
  <c r="A1961" i="8" s="1"/>
  <c r="F1961" i="6"/>
  <c r="P1961" i="6"/>
  <c r="E1961" i="6"/>
  <c r="N1961" i="6"/>
  <c r="D1961" i="6"/>
  <c r="O1969" i="6"/>
  <c r="G1969" i="6"/>
  <c r="I1969" i="6"/>
  <c r="P1969" i="6"/>
  <c r="F1969" i="6"/>
  <c r="K1969" i="6"/>
  <c r="J1969" i="6"/>
  <c r="B1969" i="8" s="1"/>
  <c r="H1969" i="6"/>
  <c r="E1969" i="6"/>
  <c r="Q1969" i="6"/>
  <c r="A1969" i="8" s="1"/>
  <c r="D1969" i="6"/>
  <c r="N1971" i="6"/>
  <c r="D1973" i="6"/>
  <c r="H1977" i="6"/>
  <c r="N1982" i="6"/>
  <c r="H1990" i="6"/>
  <c r="L1995" i="6"/>
  <c r="K1997" i="6"/>
  <c r="B1997" i="8" s="1"/>
  <c r="C1997" i="6"/>
  <c r="N1997" i="6"/>
  <c r="E1997" i="6"/>
  <c r="L1997" i="6"/>
  <c r="B1997" i="6"/>
  <c r="I1997" i="6"/>
  <c r="H1997" i="6"/>
  <c r="G1997" i="6"/>
  <c r="Q1997" i="6"/>
  <c r="A1997" i="8" s="1"/>
  <c r="F1997" i="6"/>
  <c r="P1997" i="6"/>
  <c r="D1997" i="6"/>
  <c r="Q1999" i="6"/>
  <c r="A1999" i="8" s="1"/>
  <c r="N2001" i="6"/>
  <c r="M2003" i="6"/>
  <c r="E2003" i="6"/>
  <c r="K2003" i="6"/>
  <c r="B2003" i="6"/>
  <c r="I2003" i="6"/>
  <c r="L2003" i="6"/>
  <c r="J2003" i="6"/>
  <c r="H2003" i="6"/>
  <c r="G2003" i="6"/>
  <c r="Q2003" i="6"/>
  <c r="A2003" i="8" s="1"/>
  <c r="F2003" i="6"/>
  <c r="H2011" i="6"/>
  <c r="J2014" i="6"/>
  <c r="B2014" i="6"/>
  <c r="O2014" i="6"/>
  <c r="F2014" i="6"/>
  <c r="M2014" i="6"/>
  <c r="D2014" i="6"/>
  <c r="K2014" i="6"/>
  <c r="I2014" i="6"/>
  <c r="H2014" i="6"/>
  <c r="G2014" i="6"/>
  <c r="Q2014" i="6"/>
  <c r="A2014" i="8" s="1"/>
  <c r="E2014" i="6"/>
  <c r="L2016" i="6"/>
  <c r="H2022" i="6"/>
  <c r="J2025" i="6"/>
  <c r="B2025" i="8" s="1"/>
  <c r="M2027" i="6"/>
  <c r="E2027" i="6"/>
  <c r="K2027" i="6"/>
  <c r="B2027" i="8" s="1"/>
  <c r="B2027" i="6"/>
  <c r="I2027" i="6"/>
  <c r="H2027" i="6"/>
  <c r="G2027" i="6"/>
  <c r="Q2027" i="6"/>
  <c r="A2027" i="8" s="1"/>
  <c r="F2027" i="6"/>
  <c r="P2027" i="6"/>
  <c r="D2027" i="6"/>
  <c r="O2027" i="6"/>
  <c r="C2027" i="6"/>
  <c r="L2027" i="6"/>
  <c r="O2029" i="6"/>
  <c r="N2045" i="6"/>
  <c r="F2045" i="6"/>
  <c r="K2045" i="6"/>
  <c r="C2045" i="6"/>
  <c r="J2045" i="6"/>
  <c r="B2045" i="8" s="1"/>
  <c r="B2045" i="6"/>
  <c r="G2045" i="6"/>
  <c r="P2045" i="6"/>
  <c r="D2045" i="6"/>
  <c r="M2045" i="6"/>
  <c r="L2045" i="6"/>
  <c r="I2045" i="6"/>
  <c r="H2045" i="6"/>
  <c r="E2045" i="6"/>
  <c r="Q2045" i="6"/>
  <c r="A2045" i="8" s="1"/>
  <c r="O2051" i="6"/>
  <c r="Q2065" i="6"/>
  <c r="A2065" i="8" s="1"/>
  <c r="P2073" i="6"/>
  <c r="O2084" i="6"/>
  <c r="G2084" i="6"/>
  <c r="L2084" i="6"/>
  <c r="D2084" i="6"/>
  <c r="K2084" i="6"/>
  <c r="C2084" i="6"/>
  <c r="H2084" i="6"/>
  <c r="F2084" i="6"/>
  <c r="Q2084" i="6"/>
  <c r="A2084" i="8" s="1"/>
  <c r="E2084" i="6"/>
  <c r="P2084" i="6"/>
  <c r="N2084" i="6"/>
  <c r="M2084" i="6"/>
  <c r="J2084" i="6"/>
  <c r="B2084" i="8" s="1"/>
  <c r="I2084" i="6"/>
  <c r="B2084" i="6"/>
  <c r="Q2091" i="6"/>
  <c r="A2091" i="8" s="1"/>
  <c r="M2145" i="6"/>
  <c r="E2145" i="6"/>
  <c r="K2145" i="6"/>
  <c r="C2145" i="6"/>
  <c r="O2145" i="6"/>
  <c r="D2145" i="6"/>
  <c r="J2145" i="6"/>
  <c r="I2145" i="6"/>
  <c r="Q2145" i="6"/>
  <c r="A2145" i="8" s="1"/>
  <c r="G2145" i="6"/>
  <c r="N2145" i="6"/>
  <c r="L2145" i="6"/>
  <c r="H2145" i="6"/>
  <c r="F2145" i="6"/>
  <c r="N2192" i="6"/>
  <c r="Q2274" i="6"/>
  <c r="A2274" i="8" s="1"/>
  <c r="O2033" i="6"/>
  <c r="G2033" i="6"/>
  <c r="N2033" i="6"/>
  <c r="F2033" i="6"/>
  <c r="L2033" i="6"/>
  <c r="B2033" i="6"/>
  <c r="J2033" i="6"/>
  <c r="P2033" i="6"/>
  <c r="N2037" i="6"/>
  <c r="F2037" i="6"/>
  <c r="K2037" i="6"/>
  <c r="C2037" i="6"/>
  <c r="J2037" i="6"/>
  <c r="B2037" i="6"/>
  <c r="I2037" i="6"/>
  <c r="G2037" i="6"/>
  <c r="Q2037" i="6"/>
  <c r="A2037" i="8" s="1"/>
  <c r="P2043" i="6"/>
  <c r="H2043" i="6"/>
  <c r="M2043" i="6"/>
  <c r="E2043" i="6"/>
  <c r="L2043" i="6"/>
  <c r="D2043" i="6"/>
  <c r="O2043" i="6"/>
  <c r="B2043" i="6"/>
  <c r="K2043" i="6"/>
  <c r="O2044" i="6"/>
  <c r="G2044" i="6"/>
  <c r="L2044" i="6"/>
  <c r="D2044" i="6"/>
  <c r="K2044" i="6"/>
  <c r="C2044" i="6"/>
  <c r="J2044" i="6"/>
  <c r="H2044" i="6"/>
  <c r="Q2044" i="6"/>
  <c r="A2044" i="8" s="1"/>
  <c r="P2059" i="6"/>
  <c r="H2059" i="6"/>
  <c r="M2059" i="6"/>
  <c r="E2059" i="6"/>
  <c r="L2059" i="6"/>
  <c r="D2059" i="6"/>
  <c r="I2059" i="6"/>
  <c r="F2059" i="6"/>
  <c r="Q2059" i="6"/>
  <c r="A2059" i="8" s="1"/>
  <c r="N2069" i="6"/>
  <c r="F2069" i="6"/>
  <c r="K2069" i="6"/>
  <c r="C2069" i="6"/>
  <c r="J2069" i="6"/>
  <c r="B2069" i="6"/>
  <c r="I2069" i="6"/>
  <c r="G2069" i="6"/>
  <c r="Q2069" i="6"/>
  <c r="A2069" i="8" s="1"/>
  <c r="P2075" i="6"/>
  <c r="H2075" i="6"/>
  <c r="M2075" i="6"/>
  <c r="E2075" i="6"/>
  <c r="L2075" i="6"/>
  <c r="D2075" i="6"/>
  <c r="O2075" i="6"/>
  <c r="B2075" i="6"/>
  <c r="K2075" i="6"/>
  <c r="O2076" i="6"/>
  <c r="G2076" i="6"/>
  <c r="L2076" i="6"/>
  <c r="D2076" i="6"/>
  <c r="K2076" i="6"/>
  <c r="C2076" i="6"/>
  <c r="J2076" i="6"/>
  <c r="H2076" i="6"/>
  <c r="Q2076" i="6"/>
  <c r="A2076" i="8" s="1"/>
  <c r="O2093" i="6"/>
  <c r="J2097" i="6"/>
  <c r="B2097" i="6"/>
  <c r="O2097" i="6"/>
  <c r="G2097" i="6"/>
  <c r="N2097" i="6"/>
  <c r="F2097" i="6"/>
  <c r="L2097" i="6"/>
  <c r="D2097" i="6"/>
  <c r="M2097" i="6"/>
  <c r="K2097" i="6"/>
  <c r="I2097" i="6"/>
  <c r="Q2103" i="6"/>
  <c r="A2103" i="8" s="1"/>
  <c r="O2108" i="6"/>
  <c r="P2115" i="6"/>
  <c r="H2115" i="6"/>
  <c r="M2115" i="6"/>
  <c r="E2115" i="6"/>
  <c r="L2115" i="6"/>
  <c r="D2115" i="6"/>
  <c r="J2115" i="6"/>
  <c r="B2115" i="6"/>
  <c r="K2115" i="6"/>
  <c r="I2115" i="6"/>
  <c r="G2115" i="6"/>
  <c r="K2120" i="6"/>
  <c r="C2120" i="6"/>
  <c r="P2120" i="6"/>
  <c r="H2120" i="6"/>
  <c r="O2120" i="6"/>
  <c r="G2120" i="6"/>
  <c r="M2120" i="6"/>
  <c r="E2120" i="6"/>
  <c r="N2120" i="6"/>
  <c r="L2120" i="6"/>
  <c r="J2120" i="6"/>
  <c r="B2120" i="8" s="1"/>
  <c r="I2120" i="6"/>
  <c r="M2129" i="6"/>
  <c r="E2129" i="6"/>
  <c r="K2129" i="6"/>
  <c r="C2129" i="6"/>
  <c r="O2129" i="6"/>
  <c r="D2129" i="6"/>
  <c r="J2129" i="6"/>
  <c r="B2129" i="8" s="1"/>
  <c r="I2129" i="6"/>
  <c r="Q2129" i="6"/>
  <c r="A2129" i="8" s="1"/>
  <c r="G2129" i="6"/>
  <c r="N2129" i="6"/>
  <c r="L2129" i="6"/>
  <c r="H2129" i="6"/>
  <c r="F2129" i="6"/>
  <c r="B2145" i="6"/>
  <c r="J2164" i="6"/>
  <c r="B2164" i="6"/>
  <c r="P2164" i="6"/>
  <c r="H2164" i="6"/>
  <c r="O2164" i="6"/>
  <c r="G2164" i="6"/>
  <c r="I2164" i="6"/>
  <c r="Q2164" i="6"/>
  <c r="A2164" i="8" s="1"/>
  <c r="D2164" i="6"/>
  <c r="N2164" i="6"/>
  <c r="C2164" i="6"/>
  <c r="L2164" i="6"/>
  <c r="E2164" i="6"/>
  <c r="M2164" i="6"/>
  <c r="P2166" i="6"/>
  <c r="H2166" i="6"/>
  <c r="N2166" i="6"/>
  <c r="F2166" i="6"/>
  <c r="M2166" i="6"/>
  <c r="E2166" i="6"/>
  <c r="K2166" i="6"/>
  <c r="J2166" i="6"/>
  <c r="B2166" i="8" s="1"/>
  <c r="G2166" i="6"/>
  <c r="D2166" i="6"/>
  <c r="O2166" i="6"/>
  <c r="B2166" i="6"/>
  <c r="Q2166" i="6"/>
  <c r="A2166" i="8" s="1"/>
  <c r="L2166" i="6"/>
  <c r="I2166" i="6"/>
  <c r="C2166" i="6"/>
  <c r="L2218" i="6"/>
  <c r="Q2244" i="6"/>
  <c r="A2244" i="8" s="1"/>
  <c r="N2306" i="6"/>
  <c r="P2051" i="6"/>
  <c r="H2051" i="6"/>
  <c r="M2051" i="6"/>
  <c r="E2051" i="6"/>
  <c r="L2051" i="6"/>
  <c r="D2051" i="6"/>
  <c r="K2051" i="6"/>
  <c r="I2051" i="6"/>
  <c r="Q2051" i="6"/>
  <c r="A2051" i="8" s="1"/>
  <c r="N2061" i="6"/>
  <c r="F2061" i="6"/>
  <c r="K2061" i="6"/>
  <c r="C2061" i="6"/>
  <c r="J2061" i="6"/>
  <c r="B2061" i="8" s="1"/>
  <c r="B2061" i="6"/>
  <c r="M2061" i="6"/>
  <c r="I2061" i="6"/>
  <c r="Q2061" i="6"/>
  <c r="A2061" i="8" s="1"/>
  <c r="N2077" i="6"/>
  <c r="F2077" i="6"/>
  <c r="K2077" i="6"/>
  <c r="C2077" i="6"/>
  <c r="J2077" i="6"/>
  <c r="B2077" i="8" s="1"/>
  <c r="B2077" i="6"/>
  <c r="G2077" i="6"/>
  <c r="P2077" i="6"/>
  <c r="D2077" i="6"/>
  <c r="Q2114" i="6"/>
  <c r="A2114" i="8" s="1"/>
  <c r="P2145" i="6"/>
  <c r="L2162" i="6"/>
  <c r="D2162" i="6"/>
  <c r="J2162" i="6"/>
  <c r="B2162" i="6"/>
  <c r="H2162" i="6"/>
  <c r="O2162" i="6"/>
  <c r="E2162" i="6"/>
  <c r="N2162" i="6"/>
  <c r="C2162" i="6"/>
  <c r="K2162" i="6"/>
  <c r="Q2162" i="6"/>
  <c r="A2162" i="8" s="1"/>
  <c r="P2162" i="6"/>
  <c r="M2162" i="6"/>
  <c r="I2162" i="6"/>
  <c r="K2200" i="6"/>
  <c r="P2272" i="6"/>
  <c r="I1693" i="6"/>
  <c r="I1701" i="6"/>
  <c r="I1709" i="6"/>
  <c r="I1717" i="6"/>
  <c r="I1725" i="6"/>
  <c r="I1733" i="6"/>
  <c r="I1741" i="6"/>
  <c r="I1749" i="6"/>
  <c r="Q1764" i="6"/>
  <c r="A1764" i="8" s="1"/>
  <c r="F1768" i="6"/>
  <c r="Q1772" i="6"/>
  <c r="A1772" i="8" s="1"/>
  <c r="F1776" i="6"/>
  <c r="Q1780" i="6"/>
  <c r="A1780" i="8" s="1"/>
  <c r="F1784" i="6"/>
  <c r="Q1788" i="6"/>
  <c r="A1788" i="8" s="1"/>
  <c r="F1792" i="6"/>
  <c r="F1800" i="6"/>
  <c r="Q1804" i="6"/>
  <c r="A1804" i="8" s="1"/>
  <c r="F1808" i="6"/>
  <c r="Q1812" i="6"/>
  <c r="A1812" i="8" s="1"/>
  <c r="F1816" i="6"/>
  <c r="F1824" i="6"/>
  <c r="G1825" i="6"/>
  <c r="Q1828" i="6"/>
  <c r="A1828" i="8" s="1"/>
  <c r="F1832" i="6"/>
  <c r="G1833" i="6"/>
  <c r="Q1836" i="6"/>
  <c r="A1836" i="8" s="1"/>
  <c r="F1840" i="6"/>
  <c r="G1841" i="6"/>
  <c r="H1842" i="6"/>
  <c r="Q1844" i="6"/>
  <c r="A1844" i="8" s="1"/>
  <c r="F1848" i="6"/>
  <c r="G1849" i="6"/>
  <c r="H1850" i="6"/>
  <c r="Q1852" i="6"/>
  <c r="A1852" i="8" s="1"/>
  <c r="F1856" i="6"/>
  <c r="G1857" i="6"/>
  <c r="H1858" i="6"/>
  <c r="Q1860" i="6"/>
  <c r="A1860" i="8" s="1"/>
  <c r="F1864" i="6"/>
  <c r="G1865" i="6"/>
  <c r="H1866" i="6"/>
  <c r="Q1868" i="6"/>
  <c r="A1868" i="8" s="1"/>
  <c r="F1872" i="6"/>
  <c r="G1873" i="6"/>
  <c r="H1874" i="6"/>
  <c r="Q1876" i="6"/>
  <c r="A1876" i="8" s="1"/>
  <c r="F1880" i="6"/>
  <c r="G1881" i="6"/>
  <c r="H1882" i="6"/>
  <c r="Q1884" i="6"/>
  <c r="A1884" i="8" s="1"/>
  <c r="F1888" i="6"/>
  <c r="G1889" i="6"/>
  <c r="H1890" i="6"/>
  <c r="Q1892" i="6"/>
  <c r="A1892" i="8" s="1"/>
  <c r="F1896" i="6"/>
  <c r="G1897" i="6"/>
  <c r="H1898" i="6"/>
  <c r="Q1900" i="6"/>
  <c r="A1900" i="8" s="1"/>
  <c r="L1908" i="6"/>
  <c r="D1908" i="6"/>
  <c r="M1908" i="6"/>
  <c r="C1908" i="6"/>
  <c r="K1908" i="6"/>
  <c r="B1908" i="8" s="1"/>
  <c r="E1912" i="6"/>
  <c r="G1918" i="6"/>
  <c r="F1921" i="6"/>
  <c r="G1924" i="6"/>
  <c r="P1928" i="6"/>
  <c r="H1928" i="6"/>
  <c r="Q1928" i="6"/>
  <c r="A1928" i="8" s="1"/>
  <c r="G1928" i="6"/>
  <c r="K1928" i="6"/>
  <c r="J1934" i="6"/>
  <c r="B1934" i="8" s="1"/>
  <c r="B1934" i="6"/>
  <c r="O1934" i="6"/>
  <c r="F1934" i="6"/>
  <c r="L1934" i="6"/>
  <c r="L1940" i="6"/>
  <c r="D1940" i="6"/>
  <c r="M1940" i="6"/>
  <c r="C1940" i="6"/>
  <c r="K1940" i="6"/>
  <c r="B1940" i="8" s="1"/>
  <c r="E1944" i="6"/>
  <c r="G1950" i="6"/>
  <c r="F1953" i="6"/>
  <c r="G1956" i="6"/>
  <c r="P1960" i="6"/>
  <c r="H1960" i="6"/>
  <c r="Q1960" i="6"/>
  <c r="A1960" i="8" s="1"/>
  <c r="G1960" i="6"/>
  <c r="K1960" i="6"/>
  <c r="B1960" i="8" s="1"/>
  <c r="J1966" i="6"/>
  <c r="B1966" i="8" s="1"/>
  <c r="B1966" i="6"/>
  <c r="O1966" i="6"/>
  <c r="F1966" i="6"/>
  <c r="L1966" i="6"/>
  <c r="J1974" i="6"/>
  <c r="B1974" i="8" s="1"/>
  <c r="B1974" i="6"/>
  <c r="O1974" i="6"/>
  <c r="F1974" i="6"/>
  <c r="M1974" i="6"/>
  <c r="D1974" i="6"/>
  <c r="N1974" i="6"/>
  <c r="P1976" i="6"/>
  <c r="H1976" i="6"/>
  <c r="Q1976" i="6"/>
  <c r="A1976" i="8" s="1"/>
  <c r="G1976" i="6"/>
  <c r="N1976" i="6"/>
  <c r="E1976" i="6"/>
  <c r="L1976" i="6"/>
  <c r="J2006" i="6"/>
  <c r="B2006" i="8" s="1"/>
  <c r="B2006" i="6"/>
  <c r="O2006" i="6"/>
  <c r="F2006" i="6"/>
  <c r="M2006" i="6"/>
  <c r="D2006" i="6"/>
  <c r="N2006" i="6"/>
  <c r="P2008" i="6"/>
  <c r="H2008" i="6"/>
  <c r="Q2008" i="6"/>
  <c r="A2008" i="8" s="1"/>
  <c r="G2008" i="6"/>
  <c r="N2008" i="6"/>
  <c r="E2008" i="6"/>
  <c r="L2008" i="6"/>
  <c r="D2033" i="6"/>
  <c r="N2034" i="6"/>
  <c r="F2034" i="6"/>
  <c r="M2034" i="6"/>
  <c r="E2034" i="8" s="1"/>
  <c r="E2034" i="6"/>
  <c r="Q2034" i="6"/>
  <c r="A2034" i="8" s="1"/>
  <c r="G2034" i="6"/>
  <c r="O2034" i="6"/>
  <c r="C2034" i="6"/>
  <c r="C2034" i="8" s="1"/>
  <c r="P2034" i="6"/>
  <c r="E2037" i="6"/>
  <c r="H2041" i="6"/>
  <c r="F2043" i="6"/>
  <c r="E2044" i="6"/>
  <c r="B2051" i="6"/>
  <c r="O2052" i="6"/>
  <c r="G2052" i="6"/>
  <c r="L2052" i="6"/>
  <c r="D2052" i="6"/>
  <c r="K2052" i="6"/>
  <c r="B2052" i="8" s="1"/>
  <c r="C2052" i="6"/>
  <c r="H2052" i="6"/>
  <c r="Q2052" i="6"/>
  <c r="A2052" i="8" s="1"/>
  <c r="E2052" i="6"/>
  <c r="N2053" i="6"/>
  <c r="F2053" i="6"/>
  <c r="K2053" i="6"/>
  <c r="C2053" i="6"/>
  <c r="J2053" i="6"/>
  <c r="B2053" i="6"/>
  <c r="P2053" i="6"/>
  <c r="D2053" i="6"/>
  <c r="M2053" i="6"/>
  <c r="J2054" i="6"/>
  <c r="B2054" i="8" s="1"/>
  <c r="I2056" i="6"/>
  <c r="C2059" i="6"/>
  <c r="D2061" i="6"/>
  <c r="J2062" i="6"/>
  <c r="B2062" i="8" s="1"/>
  <c r="J2064" i="6"/>
  <c r="I2065" i="6"/>
  <c r="E2069" i="6"/>
  <c r="H2073" i="6"/>
  <c r="F2075" i="6"/>
  <c r="E2076" i="6"/>
  <c r="E2077" i="6"/>
  <c r="K2096" i="6"/>
  <c r="C2096" i="6"/>
  <c r="P2096" i="6"/>
  <c r="H2096" i="6"/>
  <c r="O2096" i="6"/>
  <c r="G2096" i="6"/>
  <c r="M2096" i="6"/>
  <c r="E2096" i="6"/>
  <c r="N2096" i="6"/>
  <c r="L2096" i="6"/>
  <c r="J2096" i="6"/>
  <c r="E2097" i="6"/>
  <c r="O2101" i="6"/>
  <c r="F2115" i="6"/>
  <c r="D2120" i="6"/>
  <c r="O2122" i="6"/>
  <c r="P2129" i="6"/>
  <c r="L2146" i="6"/>
  <c r="D2146" i="6"/>
  <c r="J2146" i="6"/>
  <c r="B2146" i="6"/>
  <c r="H2146" i="6"/>
  <c r="O2146" i="6"/>
  <c r="E2146" i="6"/>
  <c r="N2146" i="6"/>
  <c r="C2146" i="6"/>
  <c r="K2146" i="6"/>
  <c r="Q2146" i="6"/>
  <c r="A2146" i="8" s="1"/>
  <c r="P2146" i="6"/>
  <c r="M2146" i="6"/>
  <c r="I2146" i="6"/>
  <c r="F2162" i="6"/>
  <c r="K2164" i="6"/>
  <c r="J2232" i="6"/>
  <c r="B2232" i="8" s="1"/>
  <c r="B2232" i="6"/>
  <c r="Q2232" i="6"/>
  <c r="A2232" i="8" s="1"/>
  <c r="H2232" i="6"/>
  <c r="O2232" i="6"/>
  <c r="F2232" i="6"/>
  <c r="M2232" i="6"/>
  <c r="D2232" i="6"/>
  <c r="L2232" i="6"/>
  <c r="C2232" i="6"/>
  <c r="N2232" i="6"/>
  <c r="K2232" i="6"/>
  <c r="I2232" i="6"/>
  <c r="G2232" i="6"/>
  <c r="E2232" i="6"/>
  <c r="P2232" i="6"/>
  <c r="M1931" i="6"/>
  <c r="E1931" i="6"/>
  <c r="K1931" i="6"/>
  <c r="B1931" i="6"/>
  <c r="L1931" i="6"/>
  <c r="O1945" i="6"/>
  <c r="G1945" i="6"/>
  <c r="I1945" i="6"/>
  <c r="K1945" i="6"/>
  <c r="Q1951" i="6"/>
  <c r="A1951" i="8" s="1"/>
  <c r="K1957" i="6"/>
  <c r="C1957" i="6"/>
  <c r="N1957" i="6"/>
  <c r="E1957" i="6"/>
  <c r="L1957" i="6"/>
  <c r="M1963" i="6"/>
  <c r="E1963" i="6"/>
  <c r="K1963" i="6"/>
  <c r="B1963" i="6"/>
  <c r="L1963" i="6"/>
  <c r="Q1983" i="6"/>
  <c r="A1983" i="8" s="1"/>
  <c r="O1985" i="6"/>
  <c r="G1985" i="6"/>
  <c r="I1985" i="6"/>
  <c r="P1985" i="6"/>
  <c r="F1985" i="6"/>
  <c r="L1985" i="6"/>
  <c r="M1987" i="6"/>
  <c r="E1987" i="6"/>
  <c r="K1987" i="6"/>
  <c r="B1987" i="8" s="1"/>
  <c r="B1987" i="6"/>
  <c r="I1987" i="6"/>
  <c r="N1987" i="6"/>
  <c r="K1989" i="6"/>
  <c r="B1989" i="8" s="1"/>
  <c r="C1989" i="6"/>
  <c r="N1989" i="6"/>
  <c r="E1989" i="6"/>
  <c r="L1989" i="6"/>
  <c r="B1989" i="6"/>
  <c r="O1989" i="6"/>
  <c r="Q2015" i="6"/>
  <c r="A2015" i="8" s="1"/>
  <c r="O2017" i="6"/>
  <c r="G2017" i="6"/>
  <c r="I2017" i="6"/>
  <c r="P2017" i="6"/>
  <c r="F2017" i="6"/>
  <c r="L2017" i="6"/>
  <c r="M2019" i="6"/>
  <c r="E2019" i="6"/>
  <c r="K2019" i="6"/>
  <c r="B2019" i="8" s="1"/>
  <c r="B2019" i="6"/>
  <c r="I2019" i="6"/>
  <c r="N2019" i="6"/>
  <c r="K2021" i="6"/>
  <c r="C2021" i="6"/>
  <c r="N2021" i="6"/>
  <c r="E2021" i="6"/>
  <c r="L2021" i="6"/>
  <c r="B2021" i="6"/>
  <c r="O2021" i="6"/>
  <c r="E2033" i="6"/>
  <c r="M2035" i="6"/>
  <c r="E2035" i="6"/>
  <c r="L2035" i="6"/>
  <c r="D2035" i="6"/>
  <c r="J2035" i="6"/>
  <c r="B2035" i="8" s="1"/>
  <c r="H2035" i="6"/>
  <c r="O2035" i="6"/>
  <c r="H2037" i="6"/>
  <c r="G2043" i="6"/>
  <c r="F2044" i="6"/>
  <c r="C2051" i="6"/>
  <c r="G2059" i="6"/>
  <c r="E2061" i="6"/>
  <c r="H2077" i="6"/>
  <c r="N2093" i="6"/>
  <c r="F2093" i="6"/>
  <c r="K2093" i="6"/>
  <c r="C2093" i="6"/>
  <c r="J2093" i="6"/>
  <c r="B2093" i="8" s="1"/>
  <c r="B2093" i="6"/>
  <c r="M2093" i="6"/>
  <c r="L2093" i="6"/>
  <c r="I2093" i="6"/>
  <c r="J2094" i="6"/>
  <c r="B2094" i="8" s="1"/>
  <c r="H2097" i="6"/>
  <c r="N2115" i="6"/>
  <c r="F2120" i="6"/>
  <c r="L2130" i="6"/>
  <c r="D2130" i="6"/>
  <c r="J2130" i="6"/>
  <c r="B2130" i="6"/>
  <c r="H2130" i="6"/>
  <c r="O2130" i="6"/>
  <c r="E2130" i="6"/>
  <c r="N2130" i="6"/>
  <c r="C2130" i="6"/>
  <c r="K2130" i="6"/>
  <c r="Q2130" i="6"/>
  <c r="A2130" i="8" s="1"/>
  <c r="P2130" i="6"/>
  <c r="M2130" i="6"/>
  <c r="I2130" i="6"/>
  <c r="F2146" i="6"/>
  <c r="N2152" i="6"/>
  <c r="F2152" i="6"/>
  <c r="L2152" i="6"/>
  <c r="D2152" i="6"/>
  <c r="J2152" i="6"/>
  <c r="Q2152" i="6"/>
  <c r="A2152" i="8" s="1"/>
  <c r="G2152" i="6"/>
  <c r="P2152" i="6"/>
  <c r="E2152" i="6"/>
  <c r="M2152" i="6"/>
  <c r="B2152" i="6"/>
  <c r="O2152" i="6"/>
  <c r="K2152" i="6"/>
  <c r="G2162" i="6"/>
  <c r="K2211" i="6"/>
  <c r="Q2258" i="6"/>
  <c r="A2258" i="8" s="1"/>
  <c r="K1842" i="6"/>
  <c r="C1842" i="6"/>
  <c r="J1842" i="6"/>
  <c r="K1850" i="6"/>
  <c r="C1850" i="6"/>
  <c r="J1850" i="6"/>
  <c r="B1850" i="8" s="1"/>
  <c r="K1858" i="6"/>
  <c r="C1858" i="6"/>
  <c r="J1858" i="6"/>
  <c r="B1858" i="8" s="1"/>
  <c r="K1866" i="6"/>
  <c r="C1866" i="6"/>
  <c r="J1866" i="6"/>
  <c r="K1874" i="6"/>
  <c r="C1874" i="6"/>
  <c r="J1874" i="6"/>
  <c r="B1874" i="8" s="1"/>
  <c r="K1882" i="6"/>
  <c r="C1882" i="6"/>
  <c r="J1882" i="6"/>
  <c r="K1890" i="6"/>
  <c r="C1890" i="6"/>
  <c r="J1890" i="6"/>
  <c r="K1898" i="6"/>
  <c r="C1898" i="6"/>
  <c r="J1898" i="6"/>
  <c r="P1904" i="6"/>
  <c r="H1904" i="6"/>
  <c r="Q1904" i="6"/>
  <c r="A1904" i="8" s="1"/>
  <c r="G1904" i="6"/>
  <c r="K1904" i="6"/>
  <c r="B1904" i="8" s="1"/>
  <c r="J1910" i="6"/>
  <c r="B1910" i="8" s="1"/>
  <c r="B1910" i="6"/>
  <c r="O1910" i="6"/>
  <c r="F1910" i="6"/>
  <c r="L1910" i="6"/>
  <c r="L1916" i="6"/>
  <c r="D1916" i="6"/>
  <c r="M1916" i="6"/>
  <c r="C1916" i="6"/>
  <c r="K1916" i="6"/>
  <c r="B1916" i="8" s="1"/>
  <c r="C1931" i="6"/>
  <c r="N1931" i="6"/>
  <c r="P1936" i="6"/>
  <c r="H1936" i="6"/>
  <c r="Q1936" i="6"/>
  <c r="A1936" i="8" s="1"/>
  <c r="G1936" i="6"/>
  <c r="K1936" i="6"/>
  <c r="B1936" i="8" s="1"/>
  <c r="J1942" i="6"/>
  <c r="B1942" i="8" s="1"/>
  <c r="B1942" i="6"/>
  <c r="O1942" i="6"/>
  <c r="F1942" i="6"/>
  <c r="L1942" i="6"/>
  <c r="B1945" i="6"/>
  <c r="L1945" i="6"/>
  <c r="L1948" i="6"/>
  <c r="D1948" i="6"/>
  <c r="M1948" i="6"/>
  <c r="C1948" i="6"/>
  <c r="K1948" i="6"/>
  <c r="B1948" i="8" s="1"/>
  <c r="B1957" i="6"/>
  <c r="M1957" i="6"/>
  <c r="C1963" i="6"/>
  <c r="N1963" i="6"/>
  <c r="P1968" i="6"/>
  <c r="H1968" i="6"/>
  <c r="Q1968" i="6"/>
  <c r="A1968" i="8" s="1"/>
  <c r="G1968" i="6"/>
  <c r="N1968" i="6"/>
  <c r="E1968" i="6"/>
  <c r="L1968" i="6"/>
  <c r="B1985" i="6"/>
  <c r="M1985" i="6"/>
  <c r="C1987" i="6"/>
  <c r="O1987" i="6"/>
  <c r="D1989" i="6"/>
  <c r="P1989" i="6"/>
  <c r="J1998" i="6"/>
  <c r="B1998" i="6"/>
  <c r="O1998" i="6"/>
  <c r="F1998" i="6"/>
  <c r="M1998" i="6"/>
  <c r="D1998" i="6"/>
  <c r="N1998" i="6"/>
  <c r="P2000" i="6"/>
  <c r="H2000" i="6"/>
  <c r="Q2000" i="6"/>
  <c r="A2000" i="8" s="1"/>
  <c r="G2000" i="6"/>
  <c r="N2000" i="6"/>
  <c r="E2000" i="6"/>
  <c r="L2000" i="6"/>
  <c r="B2017" i="6"/>
  <c r="M2017" i="6"/>
  <c r="C2019" i="6"/>
  <c r="O2019" i="6"/>
  <c r="D2021" i="6"/>
  <c r="P2021" i="6"/>
  <c r="Q2031" i="6"/>
  <c r="A2031" i="8" s="1"/>
  <c r="H2033" i="6"/>
  <c r="B2035" i="6"/>
  <c r="P2035" i="6"/>
  <c r="L2037" i="6"/>
  <c r="Q2039" i="6"/>
  <c r="A2039" i="8" s="1"/>
  <c r="I2043" i="6"/>
  <c r="I2044" i="6"/>
  <c r="Q2047" i="6"/>
  <c r="A2047" i="8" s="1"/>
  <c r="F2051" i="6"/>
  <c r="M2056" i="6"/>
  <c r="J2059" i="6"/>
  <c r="G2061" i="6"/>
  <c r="M2064" i="6"/>
  <c r="M2065" i="6"/>
  <c r="L2069" i="6"/>
  <c r="Q2071" i="6"/>
  <c r="A2071" i="8" s="1"/>
  <c r="M2073" i="6"/>
  <c r="I2075" i="6"/>
  <c r="I2076" i="6"/>
  <c r="I2077" i="6"/>
  <c r="Q2079" i="6"/>
  <c r="A2079" i="8" s="1"/>
  <c r="D2093" i="6"/>
  <c r="P2097" i="6"/>
  <c r="Q2111" i="6"/>
  <c r="A2111" i="8" s="1"/>
  <c r="N2112" i="6"/>
  <c r="O2115" i="6"/>
  <c r="N2117" i="6"/>
  <c r="F2117" i="6"/>
  <c r="K2117" i="6"/>
  <c r="C2117" i="6"/>
  <c r="J2117" i="6"/>
  <c r="B2117" i="8" s="1"/>
  <c r="B2117" i="6"/>
  <c r="P2117" i="6"/>
  <c r="H2117" i="6"/>
  <c r="G2117" i="6"/>
  <c r="E2117" i="6"/>
  <c r="D2117" i="6"/>
  <c r="Q2120" i="6"/>
  <c r="A2120" i="8" s="1"/>
  <c r="N2136" i="6"/>
  <c r="F2136" i="6"/>
  <c r="L2136" i="6"/>
  <c r="D2136" i="6"/>
  <c r="J2136" i="6"/>
  <c r="Q2136" i="6"/>
  <c r="A2136" i="8" s="1"/>
  <c r="G2136" i="6"/>
  <c r="P2136" i="6"/>
  <c r="E2136" i="6"/>
  <c r="M2136" i="6"/>
  <c r="B2136" i="6"/>
  <c r="O2136" i="6"/>
  <c r="K2136" i="6"/>
  <c r="G2146" i="6"/>
  <c r="C2152" i="6"/>
  <c r="O2227" i="6"/>
  <c r="G2227" i="6"/>
  <c r="I2227" i="6"/>
  <c r="P2227" i="6"/>
  <c r="F2227" i="6"/>
  <c r="N2227" i="6"/>
  <c r="E2227" i="6"/>
  <c r="L2227" i="6"/>
  <c r="K2227" i="6"/>
  <c r="J2227" i="6"/>
  <c r="H2227" i="6"/>
  <c r="D2227" i="6"/>
  <c r="Q2227" i="6"/>
  <c r="A2227" i="8" s="1"/>
  <c r="B2227" i="6"/>
  <c r="M2227" i="6"/>
  <c r="C2227" i="6"/>
  <c r="L1825" i="6"/>
  <c r="D1825" i="6"/>
  <c r="J1825" i="6"/>
  <c r="B1825" i="8" s="1"/>
  <c r="L1833" i="6"/>
  <c r="D1833" i="6"/>
  <c r="J1833" i="6"/>
  <c r="L1841" i="6"/>
  <c r="D1841" i="6"/>
  <c r="J1841" i="6"/>
  <c r="B1841" i="8" s="1"/>
  <c r="B1842" i="6"/>
  <c r="L1842" i="6"/>
  <c r="L1849" i="6"/>
  <c r="D1849" i="6"/>
  <c r="J1849" i="6"/>
  <c r="B1850" i="6"/>
  <c r="L1850" i="6"/>
  <c r="L1857" i="6"/>
  <c r="D1857" i="6"/>
  <c r="J1857" i="6"/>
  <c r="B1857" i="8" s="1"/>
  <c r="B1858" i="6"/>
  <c r="L1858" i="6"/>
  <c r="L1865" i="6"/>
  <c r="D1865" i="6"/>
  <c r="J1865" i="6"/>
  <c r="B1866" i="6"/>
  <c r="L1866" i="6"/>
  <c r="L1873" i="6"/>
  <c r="D1873" i="6"/>
  <c r="J1873" i="6"/>
  <c r="B1874" i="6"/>
  <c r="L1874" i="6"/>
  <c r="L1881" i="6"/>
  <c r="D1881" i="6"/>
  <c r="J1881" i="6"/>
  <c r="B1882" i="6"/>
  <c r="L1882" i="6"/>
  <c r="L1889" i="6"/>
  <c r="D1889" i="6"/>
  <c r="J1889" i="6"/>
  <c r="B1890" i="6"/>
  <c r="L1890" i="6"/>
  <c r="L1897" i="6"/>
  <c r="D1897" i="6"/>
  <c r="J1897" i="6"/>
  <c r="B1897" i="8" s="1"/>
  <c r="B1898" i="6"/>
  <c r="L1898" i="6"/>
  <c r="B1904" i="6"/>
  <c r="L1904" i="6"/>
  <c r="M1907" i="6"/>
  <c r="E1907" i="6"/>
  <c r="K1907" i="6"/>
  <c r="B1907" i="6"/>
  <c r="L1907" i="6"/>
  <c r="C1910" i="6"/>
  <c r="M1910" i="6"/>
  <c r="B1916" i="6"/>
  <c r="N1916" i="6"/>
  <c r="O1921" i="6"/>
  <c r="G1921" i="6"/>
  <c r="I1921" i="6"/>
  <c r="K1921" i="6"/>
  <c r="B1921" i="8" s="1"/>
  <c r="Q1927" i="6"/>
  <c r="A1927" i="8" s="1"/>
  <c r="D1931" i="6"/>
  <c r="O1931" i="6"/>
  <c r="K1933" i="6"/>
  <c r="B1933" i="8" s="1"/>
  <c r="C1933" i="6"/>
  <c r="N1933" i="6"/>
  <c r="E1933" i="6"/>
  <c r="L1933" i="6"/>
  <c r="B1936" i="6"/>
  <c r="L1936" i="6"/>
  <c r="M1939" i="6"/>
  <c r="E1939" i="6"/>
  <c r="K1939" i="6"/>
  <c r="B1939" i="8" s="1"/>
  <c r="B1939" i="6"/>
  <c r="L1939" i="6"/>
  <c r="C1942" i="6"/>
  <c r="M1942" i="6"/>
  <c r="C1945" i="6"/>
  <c r="M1945" i="6"/>
  <c r="B1948" i="6"/>
  <c r="N1948" i="6"/>
  <c r="O1953" i="6"/>
  <c r="G1953" i="6"/>
  <c r="I1953" i="6"/>
  <c r="K1953" i="6"/>
  <c r="B1953" i="8" s="1"/>
  <c r="D1957" i="6"/>
  <c r="O1957" i="6"/>
  <c r="Q1959" i="6"/>
  <c r="A1959" i="8" s="1"/>
  <c r="D1963" i="6"/>
  <c r="O1963" i="6"/>
  <c r="K1965" i="6"/>
  <c r="B1965" i="8" s="1"/>
  <c r="C1965" i="6"/>
  <c r="N1965" i="6"/>
  <c r="E1965" i="6"/>
  <c r="L1965" i="6"/>
  <c r="B1968" i="6"/>
  <c r="M1968" i="6"/>
  <c r="Q1975" i="6"/>
  <c r="A1975" i="8" s="1"/>
  <c r="O1977" i="6"/>
  <c r="G1977" i="6"/>
  <c r="I1977" i="6"/>
  <c r="P1977" i="6"/>
  <c r="F1977" i="6"/>
  <c r="L1977" i="6"/>
  <c r="M1979" i="6"/>
  <c r="E1979" i="6"/>
  <c r="K1979" i="6"/>
  <c r="B1979" i="8" s="1"/>
  <c r="B1979" i="6"/>
  <c r="I1979" i="6"/>
  <c r="N1979" i="6"/>
  <c r="K1981" i="6"/>
  <c r="B1981" i="8" s="1"/>
  <c r="C1981" i="6"/>
  <c r="N1981" i="6"/>
  <c r="E1981" i="6"/>
  <c r="L1981" i="6"/>
  <c r="B1981" i="6"/>
  <c r="O1981" i="6"/>
  <c r="C1985" i="6"/>
  <c r="N1985" i="6"/>
  <c r="D1987" i="6"/>
  <c r="P1987" i="6"/>
  <c r="F1989" i="6"/>
  <c r="Q1989" i="6"/>
  <c r="A1989" i="8" s="1"/>
  <c r="C1998" i="6"/>
  <c r="P1998" i="6"/>
  <c r="B2000" i="6"/>
  <c r="M2000" i="6"/>
  <c r="Q2007" i="6"/>
  <c r="A2007" i="8" s="1"/>
  <c r="O2009" i="6"/>
  <c r="G2009" i="6"/>
  <c r="I2009" i="6"/>
  <c r="P2009" i="6"/>
  <c r="F2009" i="6"/>
  <c r="L2009" i="6"/>
  <c r="M2011" i="6"/>
  <c r="E2011" i="6"/>
  <c r="K2011" i="6"/>
  <c r="B2011" i="8" s="1"/>
  <c r="B2011" i="6"/>
  <c r="I2011" i="6"/>
  <c r="N2011" i="6"/>
  <c r="K2013" i="6"/>
  <c r="B2013" i="8" s="1"/>
  <c r="C2013" i="6"/>
  <c r="N2013" i="6"/>
  <c r="E2013" i="6"/>
  <c r="L2013" i="6"/>
  <c r="B2013" i="6"/>
  <c r="O2013" i="6"/>
  <c r="C2017" i="6"/>
  <c r="N2017" i="6"/>
  <c r="D2019" i="6"/>
  <c r="P2019" i="6"/>
  <c r="F2021" i="6"/>
  <c r="Q2021" i="6"/>
  <c r="A2021" i="8" s="1"/>
  <c r="I2033" i="6"/>
  <c r="C2035" i="6"/>
  <c r="Q2035" i="6"/>
  <c r="A2035" i="8" s="1"/>
  <c r="M2037" i="6"/>
  <c r="J2043" i="6"/>
  <c r="B2043" i="8" s="1"/>
  <c r="M2044" i="6"/>
  <c r="G2051" i="6"/>
  <c r="K2059" i="6"/>
  <c r="H2061" i="6"/>
  <c r="M2069" i="6"/>
  <c r="J2075" i="6"/>
  <c r="M2076" i="6"/>
  <c r="L2077" i="6"/>
  <c r="J2086" i="6"/>
  <c r="B2086" i="8" s="1"/>
  <c r="P2091" i="6"/>
  <c r="H2091" i="6"/>
  <c r="M2091" i="6"/>
  <c r="E2091" i="6"/>
  <c r="L2091" i="6"/>
  <c r="D2091" i="6"/>
  <c r="I2091" i="6"/>
  <c r="G2091" i="6"/>
  <c r="F2091" i="6"/>
  <c r="E2093" i="6"/>
  <c r="Q2097" i="6"/>
  <c r="A2097" i="8" s="1"/>
  <c r="J2105" i="6"/>
  <c r="B2105" i="8" s="1"/>
  <c r="B2105" i="6"/>
  <c r="O2105" i="6"/>
  <c r="G2105" i="6"/>
  <c r="N2105" i="6"/>
  <c r="F2105" i="6"/>
  <c r="L2105" i="6"/>
  <c r="D2105" i="6"/>
  <c r="H2105" i="6"/>
  <c r="E2105" i="6"/>
  <c r="C2105" i="6"/>
  <c r="J2110" i="6"/>
  <c r="B2110" i="8" s="1"/>
  <c r="Q2115" i="6"/>
  <c r="A2115" i="8" s="1"/>
  <c r="J2121" i="6"/>
  <c r="B2121" i="8" s="1"/>
  <c r="B2121" i="6"/>
  <c r="O2121" i="6"/>
  <c r="G2121" i="6"/>
  <c r="N2121" i="6"/>
  <c r="F2121" i="6"/>
  <c r="L2121" i="6"/>
  <c r="D2121" i="6"/>
  <c r="M2121" i="6"/>
  <c r="K2121" i="6"/>
  <c r="I2121" i="6"/>
  <c r="H2121" i="6"/>
  <c r="C2136" i="6"/>
  <c r="P2150" i="6"/>
  <c r="H2150" i="6"/>
  <c r="N2150" i="6"/>
  <c r="F2150" i="6"/>
  <c r="L2150" i="6"/>
  <c r="B2150" i="6"/>
  <c r="I2150" i="6"/>
  <c r="G2150" i="6"/>
  <c r="O2150" i="6"/>
  <c r="D2150" i="6"/>
  <c r="M2150" i="6"/>
  <c r="K2150" i="6"/>
  <c r="J2150" i="6"/>
  <c r="E2150" i="6"/>
  <c r="P2237" i="6"/>
  <c r="M1768" i="6"/>
  <c r="E1768" i="6"/>
  <c r="J1768" i="6"/>
  <c r="B1768" i="8" s="1"/>
  <c r="M1776" i="6"/>
  <c r="E1776" i="6"/>
  <c r="J1776" i="6"/>
  <c r="B1776" i="8" s="1"/>
  <c r="M1784" i="6"/>
  <c r="E1784" i="6"/>
  <c r="J1784" i="6"/>
  <c r="B1784" i="8" s="1"/>
  <c r="M1792" i="6"/>
  <c r="E1792" i="6"/>
  <c r="J1792" i="6"/>
  <c r="B1792" i="8" s="1"/>
  <c r="M1800" i="6"/>
  <c r="E1800" i="6"/>
  <c r="J1800" i="6"/>
  <c r="B1800" i="8" s="1"/>
  <c r="M1808" i="6"/>
  <c r="E1808" i="6"/>
  <c r="J1808" i="6"/>
  <c r="B1808" i="8" s="1"/>
  <c r="M1816" i="6"/>
  <c r="E1816" i="6"/>
  <c r="J1816" i="6"/>
  <c r="B1816" i="8" s="1"/>
  <c r="M1824" i="6"/>
  <c r="E1824" i="6"/>
  <c r="J1824" i="6"/>
  <c r="B1824" i="8" s="1"/>
  <c r="B1825" i="6"/>
  <c r="K1825" i="6"/>
  <c r="M1832" i="6"/>
  <c r="E1832" i="6"/>
  <c r="J1832" i="6"/>
  <c r="B1832" i="8" s="1"/>
  <c r="B1833" i="6"/>
  <c r="K1833" i="6"/>
  <c r="M1840" i="6"/>
  <c r="E1840" i="6"/>
  <c r="J1840" i="6"/>
  <c r="B1840" i="8" s="1"/>
  <c r="B1841" i="6"/>
  <c r="K1841" i="6"/>
  <c r="D1842" i="6"/>
  <c r="M1842" i="6"/>
  <c r="M1848" i="6"/>
  <c r="E1848" i="6"/>
  <c r="J1848" i="6"/>
  <c r="B1848" i="8" s="1"/>
  <c r="B1849" i="6"/>
  <c r="K1849" i="6"/>
  <c r="D1850" i="6"/>
  <c r="M1850" i="6"/>
  <c r="M1856" i="6"/>
  <c r="E1856" i="6"/>
  <c r="J1856" i="6"/>
  <c r="B1856" i="8" s="1"/>
  <c r="B1857" i="6"/>
  <c r="K1857" i="6"/>
  <c r="D1858" i="6"/>
  <c r="M1858" i="6"/>
  <c r="M1864" i="6"/>
  <c r="E1864" i="6"/>
  <c r="J1864" i="6"/>
  <c r="B1864" i="8" s="1"/>
  <c r="B1865" i="6"/>
  <c r="K1865" i="6"/>
  <c r="D1866" i="6"/>
  <c r="M1866" i="6"/>
  <c r="M1872" i="6"/>
  <c r="E1872" i="6"/>
  <c r="J1872" i="6"/>
  <c r="B1872" i="8" s="1"/>
  <c r="B1873" i="6"/>
  <c r="K1873" i="6"/>
  <c r="D1874" i="6"/>
  <c r="M1874" i="6"/>
  <c r="M1880" i="6"/>
  <c r="E1880" i="6"/>
  <c r="J1880" i="6"/>
  <c r="B1880" i="8" s="1"/>
  <c r="B1881" i="6"/>
  <c r="K1881" i="6"/>
  <c r="D1882" i="6"/>
  <c r="M1882" i="6"/>
  <c r="M1888" i="6"/>
  <c r="E1888" i="6"/>
  <c r="J1888" i="6"/>
  <c r="B1888" i="8" s="1"/>
  <c r="B1889" i="6"/>
  <c r="K1889" i="6"/>
  <c r="D1890" i="6"/>
  <c r="M1890" i="6"/>
  <c r="M1896" i="6"/>
  <c r="E1896" i="6"/>
  <c r="J1896" i="6"/>
  <c r="B1896" i="8" s="1"/>
  <c r="B1897" i="6"/>
  <c r="K1897" i="6"/>
  <c r="D1898" i="6"/>
  <c r="M1898" i="6"/>
  <c r="C1904" i="6"/>
  <c r="M1904" i="6"/>
  <c r="C1907" i="6"/>
  <c r="N1907" i="6"/>
  <c r="D1910" i="6"/>
  <c r="N1910" i="6"/>
  <c r="P1912" i="6"/>
  <c r="H1912" i="6"/>
  <c r="Q1912" i="6"/>
  <c r="A1912" i="8" s="1"/>
  <c r="G1912" i="6"/>
  <c r="K1912" i="6"/>
  <c r="B1912" i="8" s="1"/>
  <c r="E1916" i="6"/>
  <c r="O1916" i="6"/>
  <c r="J1918" i="6"/>
  <c r="B1918" i="8" s="1"/>
  <c r="B1918" i="6"/>
  <c r="O1918" i="6"/>
  <c r="F1918" i="6"/>
  <c r="L1918" i="6"/>
  <c r="B1921" i="6"/>
  <c r="L1921" i="6"/>
  <c r="L1924" i="6"/>
  <c r="D1924" i="6"/>
  <c r="M1924" i="6"/>
  <c r="C1924" i="6"/>
  <c r="K1924" i="6"/>
  <c r="B1924" i="8" s="1"/>
  <c r="F1931" i="6"/>
  <c r="P1931" i="6"/>
  <c r="B1933" i="6"/>
  <c r="M1933" i="6"/>
  <c r="C1936" i="6"/>
  <c r="M1936" i="6"/>
  <c r="C1939" i="6"/>
  <c r="N1939" i="6"/>
  <c r="D1942" i="6"/>
  <c r="N1942" i="6"/>
  <c r="P1944" i="6"/>
  <c r="H1944" i="6"/>
  <c r="Q1944" i="6"/>
  <c r="A1944" i="8" s="1"/>
  <c r="G1944" i="6"/>
  <c r="K1944" i="6"/>
  <c r="B1944" i="8" s="1"/>
  <c r="D1945" i="6"/>
  <c r="N1945" i="6"/>
  <c r="E1948" i="6"/>
  <c r="O1948" i="6"/>
  <c r="J1950" i="6"/>
  <c r="B1950" i="8" s="1"/>
  <c r="B1950" i="6"/>
  <c r="O1950" i="6"/>
  <c r="F1950" i="6"/>
  <c r="L1950" i="6"/>
  <c r="B1953" i="6"/>
  <c r="L1953" i="6"/>
  <c r="L1956" i="6"/>
  <c r="D1956" i="6"/>
  <c r="M1956" i="6"/>
  <c r="C1956" i="6"/>
  <c r="K1956" i="6"/>
  <c r="F1957" i="6"/>
  <c r="P1957" i="6"/>
  <c r="F1963" i="6"/>
  <c r="P1963" i="6"/>
  <c r="B1965" i="6"/>
  <c r="M1965" i="6"/>
  <c r="C1968" i="6"/>
  <c r="O1968" i="6"/>
  <c r="F1976" i="6"/>
  <c r="B1977" i="6"/>
  <c r="M1977" i="6"/>
  <c r="C1979" i="6"/>
  <c r="O1979" i="6"/>
  <c r="D1981" i="6"/>
  <c r="P1981" i="6"/>
  <c r="D1985" i="6"/>
  <c r="Q1985" i="6"/>
  <c r="A1985" i="8" s="1"/>
  <c r="F1987" i="6"/>
  <c r="Q1987" i="6"/>
  <c r="A1987" i="8" s="1"/>
  <c r="G1989" i="6"/>
  <c r="J1990" i="6"/>
  <c r="B1990" i="8" s="1"/>
  <c r="B1990" i="6"/>
  <c r="O1990" i="6"/>
  <c r="F1990" i="6"/>
  <c r="M1990" i="6"/>
  <c r="D1990" i="6"/>
  <c r="N1990" i="6"/>
  <c r="P1992" i="6"/>
  <c r="H1992" i="6"/>
  <c r="Q1992" i="6"/>
  <c r="A1992" i="8" s="1"/>
  <c r="G1992" i="6"/>
  <c r="N1992" i="6"/>
  <c r="E1992" i="6"/>
  <c r="L1992" i="6"/>
  <c r="E1998" i="6"/>
  <c r="C2000" i="6"/>
  <c r="O2000" i="6"/>
  <c r="H2006" i="6"/>
  <c r="F2008" i="6"/>
  <c r="B2009" i="6"/>
  <c r="M2009" i="6"/>
  <c r="C2011" i="6"/>
  <c r="O2011" i="6"/>
  <c r="D2013" i="6"/>
  <c r="P2013" i="6"/>
  <c r="D2017" i="6"/>
  <c r="Q2017" i="6"/>
  <c r="A2017" i="8" s="1"/>
  <c r="F2019" i="6"/>
  <c r="Q2019" i="6"/>
  <c r="A2019" i="8" s="1"/>
  <c r="G2021" i="6"/>
  <c r="J2022" i="6"/>
  <c r="B2022" i="8" s="1"/>
  <c r="B2022" i="6"/>
  <c r="O2022" i="6"/>
  <c r="F2022" i="6"/>
  <c r="M2022" i="6"/>
  <c r="D2022" i="6"/>
  <c r="N2022" i="6"/>
  <c r="P2024" i="6"/>
  <c r="H2024" i="6"/>
  <c r="Q2024" i="6"/>
  <c r="A2024" i="8" s="1"/>
  <c r="G2024" i="6"/>
  <c r="N2024" i="6"/>
  <c r="E2024" i="6"/>
  <c r="L2024" i="6"/>
  <c r="P2032" i="6"/>
  <c r="H2032" i="6"/>
  <c r="O2032" i="6"/>
  <c r="G2032" i="6"/>
  <c r="I2032" i="6"/>
  <c r="Q2032" i="6"/>
  <c r="A2032" i="8" s="1"/>
  <c r="E2032" i="6"/>
  <c r="M2032" i="6"/>
  <c r="E2032" i="8" s="1"/>
  <c r="K2033" i="6"/>
  <c r="F2035" i="6"/>
  <c r="O2037" i="6"/>
  <c r="J2041" i="6"/>
  <c r="B2041" i="8" s="1"/>
  <c r="B2041" i="6"/>
  <c r="O2041" i="6"/>
  <c r="G2041" i="6"/>
  <c r="N2041" i="6"/>
  <c r="F2041" i="6"/>
  <c r="L2041" i="6"/>
  <c r="I2041" i="6"/>
  <c r="Q2041" i="6"/>
  <c r="A2041" i="8" s="1"/>
  <c r="N2043" i="6"/>
  <c r="N2044" i="6"/>
  <c r="J2051" i="6"/>
  <c r="K2056" i="6"/>
  <c r="C2056" i="6"/>
  <c r="P2056" i="6"/>
  <c r="H2056" i="6"/>
  <c r="O2056" i="6"/>
  <c r="G2056" i="6"/>
  <c r="J2056" i="6"/>
  <c r="F2056" i="6"/>
  <c r="Q2056" i="6"/>
  <c r="A2056" i="8" s="1"/>
  <c r="N2059" i="6"/>
  <c r="L2061" i="6"/>
  <c r="K2064" i="6"/>
  <c r="C2064" i="6"/>
  <c r="P2064" i="6"/>
  <c r="H2064" i="6"/>
  <c r="O2064" i="6"/>
  <c r="G2064" i="6"/>
  <c r="F2064" i="6"/>
  <c r="Q2064" i="6"/>
  <c r="A2064" i="8" s="1"/>
  <c r="D2064" i="6"/>
  <c r="J2065" i="6"/>
  <c r="B2065" i="8" s="1"/>
  <c r="B2065" i="6"/>
  <c r="O2065" i="6"/>
  <c r="G2065" i="6"/>
  <c r="N2065" i="6"/>
  <c r="F2065" i="6"/>
  <c r="P2065" i="6"/>
  <c r="C2065" i="6"/>
  <c r="L2065" i="6"/>
  <c r="Q2066" i="6"/>
  <c r="A2066" i="8" s="1"/>
  <c r="O2069" i="6"/>
  <c r="J2073" i="6"/>
  <c r="B2073" i="8" s="1"/>
  <c r="B2073" i="6"/>
  <c r="O2073" i="6"/>
  <c r="G2073" i="6"/>
  <c r="N2073" i="6"/>
  <c r="F2073" i="6"/>
  <c r="L2073" i="6"/>
  <c r="I2073" i="6"/>
  <c r="Q2073" i="6"/>
  <c r="A2073" i="8" s="1"/>
  <c r="N2075" i="6"/>
  <c r="N2076" i="6"/>
  <c r="M2077" i="6"/>
  <c r="G2093" i="6"/>
  <c r="Q2098" i="6"/>
  <c r="A2098" i="8" s="1"/>
  <c r="P2099" i="6"/>
  <c r="H2099" i="6"/>
  <c r="M2099" i="6"/>
  <c r="E2099" i="6"/>
  <c r="L2099" i="6"/>
  <c r="D2099" i="6"/>
  <c r="J2099" i="6"/>
  <c r="B2099" i="8" s="1"/>
  <c r="B2099" i="6"/>
  <c r="G2099" i="6"/>
  <c r="F2099" i="6"/>
  <c r="C2099" i="6"/>
  <c r="O2116" i="6"/>
  <c r="P2134" i="6"/>
  <c r="H2134" i="6"/>
  <c r="N2134" i="6"/>
  <c r="F2134" i="6"/>
  <c r="L2134" i="6"/>
  <c r="B2134" i="6"/>
  <c r="I2134" i="6"/>
  <c r="G2134" i="6"/>
  <c r="O2134" i="6"/>
  <c r="D2134" i="6"/>
  <c r="M2134" i="6"/>
  <c r="K2134" i="6"/>
  <c r="J2134" i="6"/>
  <c r="B2134" i="8" s="1"/>
  <c r="E2134" i="6"/>
  <c r="M2161" i="6"/>
  <c r="E2161" i="6"/>
  <c r="K2161" i="6"/>
  <c r="C2161" i="6"/>
  <c r="O2161" i="6"/>
  <c r="D2161" i="6"/>
  <c r="J2161" i="6"/>
  <c r="B2161" i="8" s="1"/>
  <c r="I2161" i="6"/>
  <c r="Q2161" i="6"/>
  <c r="A2161" i="8" s="1"/>
  <c r="G2161" i="6"/>
  <c r="N2161" i="6"/>
  <c r="L2161" i="6"/>
  <c r="H2161" i="6"/>
  <c r="F2161" i="6"/>
  <c r="J2189" i="6"/>
  <c r="Q2212" i="6"/>
  <c r="A2212" i="8" s="1"/>
  <c r="P2256" i="6"/>
  <c r="L1972" i="6"/>
  <c r="D1972" i="6"/>
  <c r="J1972" i="6"/>
  <c r="B1972" i="8" s="1"/>
  <c r="L1980" i="6"/>
  <c r="D1980" i="6"/>
  <c r="J1980" i="6"/>
  <c r="B1980" i="8" s="1"/>
  <c r="L1988" i="6"/>
  <c r="D1988" i="6"/>
  <c r="J1988" i="6"/>
  <c r="B1988" i="8" s="1"/>
  <c r="L1996" i="6"/>
  <c r="D1996" i="6"/>
  <c r="J1996" i="6"/>
  <c r="B1996" i="8" s="1"/>
  <c r="L2004" i="6"/>
  <c r="D2004" i="6"/>
  <c r="J2004" i="6"/>
  <c r="B2004" i="8" s="1"/>
  <c r="L2012" i="6"/>
  <c r="D2012" i="6"/>
  <c r="J2012" i="6"/>
  <c r="B2012" i="8" s="1"/>
  <c r="L2020" i="6"/>
  <c r="D2020" i="6"/>
  <c r="J2020" i="6"/>
  <c r="B2020" i="8" s="1"/>
  <c r="L2028" i="6"/>
  <c r="D2028" i="6"/>
  <c r="K2028" i="6"/>
  <c r="B2028" i="8" s="1"/>
  <c r="C2028" i="6"/>
  <c r="M2028" i="6"/>
  <c r="L2036" i="6"/>
  <c r="D2036" i="6"/>
  <c r="K2036" i="6"/>
  <c r="B2036" i="8" s="1"/>
  <c r="C2036" i="6"/>
  <c r="M2036" i="6"/>
  <c r="J2038" i="6"/>
  <c r="B2038" i="8" s="1"/>
  <c r="K2040" i="6"/>
  <c r="B2040" i="8" s="1"/>
  <c r="C2040" i="6"/>
  <c r="P2040" i="6"/>
  <c r="H2040" i="6"/>
  <c r="O2040" i="6"/>
  <c r="G2040" i="6"/>
  <c r="M2040" i="6"/>
  <c r="Q2050" i="6"/>
  <c r="A2050" i="8" s="1"/>
  <c r="Q2055" i="6"/>
  <c r="A2055" i="8" s="1"/>
  <c r="O2060" i="6"/>
  <c r="G2060" i="6"/>
  <c r="L2060" i="6"/>
  <c r="D2060" i="6"/>
  <c r="K2060" i="6"/>
  <c r="B2060" i="8" s="1"/>
  <c r="C2060" i="6"/>
  <c r="N2060" i="6"/>
  <c r="J2070" i="6"/>
  <c r="B2070" i="8" s="1"/>
  <c r="K2072" i="6"/>
  <c r="C2072" i="6"/>
  <c r="P2072" i="6"/>
  <c r="H2072" i="6"/>
  <c r="O2072" i="6"/>
  <c r="G2072" i="6"/>
  <c r="M2072" i="6"/>
  <c r="Q2082" i="6"/>
  <c r="A2082" i="8" s="1"/>
  <c r="O2092" i="6"/>
  <c r="G2092" i="6"/>
  <c r="L2092" i="6"/>
  <c r="D2092" i="6"/>
  <c r="K2092" i="6"/>
  <c r="B2092" i="8" s="1"/>
  <c r="C2092" i="6"/>
  <c r="N2092" i="6"/>
  <c r="O2100" i="6"/>
  <c r="J2118" i="6"/>
  <c r="B2118" i="8" s="1"/>
  <c r="G2123" i="6"/>
  <c r="N2128" i="6"/>
  <c r="F2128" i="6"/>
  <c r="L2128" i="6"/>
  <c r="D2128" i="6"/>
  <c r="J2128" i="6"/>
  <c r="B2128" i="8" s="1"/>
  <c r="Q2128" i="6"/>
  <c r="A2128" i="8" s="1"/>
  <c r="G2128" i="6"/>
  <c r="P2128" i="6"/>
  <c r="E2128" i="6"/>
  <c r="M2128" i="6"/>
  <c r="B2128" i="6"/>
  <c r="N2144" i="6"/>
  <c r="F2144" i="6"/>
  <c r="L2144" i="6"/>
  <c r="D2144" i="6"/>
  <c r="J2144" i="6"/>
  <c r="B2144" i="8" s="1"/>
  <c r="Q2144" i="6"/>
  <c r="A2144" i="8" s="1"/>
  <c r="G2144" i="6"/>
  <c r="P2144" i="6"/>
  <c r="E2144" i="6"/>
  <c r="M2144" i="6"/>
  <c r="B2144" i="6"/>
  <c r="N2160" i="6"/>
  <c r="F2160" i="6"/>
  <c r="L2160" i="6"/>
  <c r="D2160" i="6"/>
  <c r="J2160" i="6"/>
  <c r="B2160" i="8" s="1"/>
  <c r="Q2160" i="6"/>
  <c r="A2160" i="8" s="1"/>
  <c r="G2160" i="6"/>
  <c r="P2160" i="6"/>
  <c r="E2160" i="6"/>
  <c r="M2160" i="6"/>
  <c r="B2160" i="6"/>
  <c r="N2172" i="6"/>
  <c r="J2172" i="6"/>
  <c r="B2172" i="6"/>
  <c r="Q2172" i="6"/>
  <c r="A2172" i="8" s="1"/>
  <c r="H2172" i="6"/>
  <c r="P2172" i="6"/>
  <c r="G2172" i="6"/>
  <c r="I2172" i="6"/>
  <c r="F2172" i="6"/>
  <c r="D2172" i="6"/>
  <c r="O2172" i="6"/>
  <c r="C2172" i="6"/>
  <c r="L2172" i="6"/>
  <c r="Q2177" i="6"/>
  <c r="A2177" i="8" s="1"/>
  <c r="J2208" i="6"/>
  <c r="B2208" i="8" s="1"/>
  <c r="B2208" i="6"/>
  <c r="O2208" i="6"/>
  <c r="F2208" i="6"/>
  <c r="M2208" i="6"/>
  <c r="D2208" i="6"/>
  <c r="L2208" i="6"/>
  <c r="C2208" i="6"/>
  <c r="P2208" i="6"/>
  <c r="N2208" i="6"/>
  <c r="K2208" i="6"/>
  <c r="I2208" i="6"/>
  <c r="H2208" i="6"/>
  <c r="E2208" i="6"/>
  <c r="P2240" i="6"/>
  <c r="Q2242" i="6"/>
  <c r="A2242" i="8" s="1"/>
  <c r="O2275" i="6"/>
  <c r="G2275" i="6"/>
  <c r="K2275" i="6"/>
  <c r="B2275" i="6"/>
  <c r="I2275" i="6"/>
  <c r="P2275" i="6"/>
  <c r="F2275" i="6"/>
  <c r="N2275" i="6"/>
  <c r="E2275" i="6"/>
  <c r="Q2275" i="6"/>
  <c r="A2275" i="8" s="1"/>
  <c r="M2275" i="6"/>
  <c r="L2275" i="6"/>
  <c r="J2275" i="6"/>
  <c r="B2275" i="8" s="1"/>
  <c r="H2275" i="6"/>
  <c r="C2275" i="6"/>
  <c r="N2085" i="6"/>
  <c r="F2085" i="6"/>
  <c r="K2085" i="6"/>
  <c r="C2085" i="6"/>
  <c r="J2085" i="6"/>
  <c r="B2085" i="6"/>
  <c r="O2085" i="6"/>
  <c r="Q2095" i="6"/>
  <c r="A2095" i="8" s="1"/>
  <c r="N2101" i="6"/>
  <c r="F2101" i="6"/>
  <c r="K2101" i="6"/>
  <c r="C2101" i="6"/>
  <c r="J2101" i="6"/>
  <c r="B2101" i="6"/>
  <c r="P2101" i="6"/>
  <c r="H2101" i="6"/>
  <c r="Q2101" i="6"/>
  <c r="A2101" i="8" s="1"/>
  <c r="K2112" i="6"/>
  <c r="B2112" i="8" s="1"/>
  <c r="C2112" i="6"/>
  <c r="P2112" i="6"/>
  <c r="H2112" i="6"/>
  <c r="O2112" i="6"/>
  <c r="G2112" i="6"/>
  <c r="M2112" i="6"/>
  <c r="E2112" i="6"/>
  <c r="Q2112" i="6"/>
  <c r="A2112" i="8" s="1"/>
  <c r="L2138" i="6"/>
  <c r="D2138" i="6"/>
  <c r="J2138" i="6"/>
  <c r="B2138" i="8" s="1"/>
  <c r="B2138" i="6"/>
  <c r="H2138" i="6"/>
  <c r="O2138" i="6"/>
  <c r="E2138" i="6"/>
  <c r="N2138" i="6"/>
  <c r="C2138" i="6"/>
  <c r="K2138" i="6"/>
  <c r="C2144" i="6"/>
  <c r="L2154" i="6"/>
  <c r="D2154" i="6"/>
  <c r="J2154" i="6"/>
  <c r="B2154" i="6"/>
  <c r="H2154" i="6"/>
  <c r="O2154" i="6"/>
  <c r="E2154" i="6"/>
  <c r="N2154" i="6"/>
  <c r="C2154" i="6"/>
  <c r="K2154" i="6"/>
  <c r="C2160" i="6"/>
  <c r="Q2165" i="6"/>
  <c r="A2165" i="8" s="1"/>
  <c r="J2168" i="6"/>
  <c r="E2172" i="6"/>
  <c r="P2184" i="6"/>
  <c r="Q2201" i="6"/>
  <c r="A2201" i="8" s="1"/>
  <c r="G2208" i="6"/>
  <c r="L2210" i="6"/>
  <c r="Q2217" i="6"/>
  <c r="A2217" i="8" s="1"/>
  <c r="O2259" i="6"/>
  <c r="G2259" i="6"/>
  <c r="K2259" i="6"/>
  <c r="B2259" i="6"/>
  <c r="I2259" i="6"/>
  <c r="P2259" i="6"/>
  <c r="F2259" i="6"/>
  <c r="N2259" i="6"/>
  <c r="E2259" i="6"/>
  <c r="Q2259" i="6"/>
  <c r="A2259" i="8" s="1"/>
  <c r="M2259" i="6"/>
  <c r="L2259" i="6"/>
  <c r="J2259" i="6"/>
  <c r="H2259" i="6"/>
  <c r="C2259" i="6"/>
  <c r="I1764" i="6"/>
  <c r="I1772" i="6"/>
  <c r="I1780" i="6"/>
  <c r="I1788" i="6"/>
  <c r="I1796" i="6"/>
  <c r="I1804" i="6"/>
  <c r="I1812" i="6"/>
  <c r="I1820" i="6"/>
  <c r="I1828" i="6"/>
  <c r="I1836" i="6"/>
  <c r="I1844" i="6"/>
  <c r="I1852" i="6"/>
  <c r="I1860" i="6"/>
  <c r="I1868" i="6"/>
  <c r="I1876" i="6"/>
  <c r="I1884" i="6"/>
  <c r="I1892" i="6"/>
  <c r="I1900" i="6"/>
  <c r="N1906" i="6"/>
  <c r="F1906" i="6"/>
  <c r="J1906" i="6"/>
  <c r="B1906" i="8" s="1"/>
  <c r="N1914" i="6"/>
  <c r="F1914" i="6"/>
  <c r="J1914" i="6"/>
  <c r="B1914" i="8" s="1"/>
  <c r="N1922" i="6"/>
  <c r="F1922" i="6"/>
  <c r="J1922" i="6"/>
  <c r="B1922" i="8" s="1"/>
  <c r="N1930" i="6"/>
  <c r="F1930" i="6"/>
  <c r="J1930" i="6"/>
  <c r="B1930" i="8" s="1"/>
  <c r="N1938" i="6"/>
  <c r="F1938" i="6"/>
  <c r="J1938" i="6"/>
  <c r="B1938" i="8" s="1"/>
  <c r="N1946" i="6"/>
  <c r="F1946" i="6"/>
  <c r="J1946" i="6"/>
  <c r="B1946" i="8" s="1"/>
  <c r="N1954" i="6"/>
  <c r="F1954" i="6"/>
  <c r="J1954" i="6"/>
  <c r="B1954" i="8" s="1"/>
  <c r="N1962" i="6"/>
  <c r="F1962" i="6"/>
  <c r="J1962" i="6"/>
  <c r="B1962" i="8" s="1"/>
  <c r="N1970" i="6"/>
  <c r="F1970" i="6"/>
  <c r="J1970" i="6"/>
  <c r="B1970" i="8" s="1"/>
  <c r="C1972" i="6"/>
  <c r="M1972" i="6"/>
  <c r="N1978" i="6"/>
  <c r="F1978" i="6"/>
  <c r="J1978" i="6"/>
  <c r="B1978" i="8" s="1"/>
  <c r="C1980" i="6"/>
  <c r="M1980" i="6"/>
  <c r="N1986" i="6"/>
  <c r="F1986" i="6"/>
  <c r="J1986" i="6"/>
  <c r="B1986" i="8" s="1"/>
  <c r="C1988" i="6"/>
  <c r="M1988" i="6"/>
  <c r="N1994" i="6"/>
  <c r="F1994" i="6"/>
  <c r="J1994" i="6"/>
  <c r="B1994" i="8" s="1"/>
  <c r="C1996" i="6"/>
  <c r="M1996" i="6"/>
  <c r="N2002" i="6"/>
  <c r="F2002" i="6"/>
  <c r="J2002" i="6"/>
  <c r="B2002" i="8" s="1"/>
  <c r="C2004" i="6"/>
  <c r="M2004" i="6"/>
  <c r="N2010" i="6"/>
  <c r="F2010" i="6"/>
  <c r="J2010" i="6"/>
  <c r="B2010" i="8" s="1"/>
  <c r="C2012" i="6"/>
  <c r="M2012" i="6"/>
  <c r="N2018" i="6"/>
  <c r="F2018" i="6"/>
  <c r="J2018" i="6"/>
  <c r="B2018" i="8" s="1"/>
  <c r="C2020" i="6"/>
  <c r="M2020" i="6"/>
  <c r="N2026" i="6"/>
  <c r="F2026" i="6"/>
  <c r="J2026" i="6"/>
  <c r="B2026" i="8" s="1"/>
  <c r="E2028" i="6"/>
  <c r="O2028" i="6"/>
  <c r="J2030" i="6"/>
  <c r="B2030" i="8" s="1"/>
  <c r="E2036" i="6"/>
  <c r="O2036" i="6"/>
  <c r="D2040" i="6"/>
  <c r="Q2040" i="6"/>
  <c r="A2040" i="8" s="1"/>
  <c r="J2046" i="6"/>
  <c r="B2046" i="8" s="1"/>
  <c r="K2048" i="6"/>
  <c r="B2048" i="8" s="1"/>
  <c r="C2048" i="6"/>
  <c r="P2048" i="6"/>
  <c r="H2048" i="6"/>
  <c r="O2048" i="6"/>
  <c r="G2048" i="6"/>
  <c r="M2048" i="6"/>
  <c r="Q2058" i="6"/>
  <c r="A2058" i="8" s="1"/>
  <c r="E2060" i="6"/>
  <c r="Q2060" i="6"/>
  <c r="A2060" i="8" s="1"/>
  <c r="Q2063" i="6"/>
  <c r="A2063" i="8" s="1"/>
  <c r="O2068" i="6"/>
  <c r="G2068" i="6"/>
  <c r="L2068" i="6"/>
  <c r="D2068" i="6"/>
  <c r="K2068" i="6"/>
  <c r="B2068" i="8" s="1"/>
  <c r="C2068" i="6"/>
  <c r="N2068" i="6"/>
  <c r="D2072" i="6"/>
  <c r="Q2072" i="6"/>
  <c r="A2072" i="8" s="1"/>
  <c r="J2078" i="6"/>
  <c r="B2078" i="8" s="1"/>
  <c r="K2080" i="6"/>
  <c r="B2080" i="8" s="1"/>
  <c r="C2080" i="6"/>
  <c r="P2080" i="6"/>
  <c r="H2080" i="6"/>
  <c r="O2080" i="6"/>
  <c r="G2080" i="6"/>
  <c r="M2080" i="6"/>
  <c r="D2085" i="6"/>
  <c r="P2085" i="6"/>
  <c r="Q2090" i="6"/>
  <c r="A2090" i="8" s="1"/>
  <c r="E2092" i="6"/>
  <c r="Q2092" i="6"/>
  <c r="A2092" i="8" s="1"/>
  <c r="D2101" i="6"/>
  <c r="J2102" i="6"/>
  <c r="B2102" i="8" s="1"/>
  <c r="P2107" i="6"/>
  <c r="H2107" i="6"/>
  <c r="M2107" i="6"/>
  <c r="E2107" i="6"/>
  <c r="L2107" i="6"/>
  <c r="D2107" i="6"/>
  <c r="J2107" i="6"/>
  <c r="B2107" i="8" s="1"/>
  <c r="B2107" i="6"/>
  <c r="Q2107" i="6"/>
  <c r="A2107" i="8" s="1"/>
  <c r="B2112" i="6"/>
  <c r="J2113" i="6"/>
  <c r="B2113" i="8" s="1"/>
  <c r="B2113" i="6"/>
  <c r="O2113" i="6"/>
  <c r="G2113" i="6"/>
  <c r="N2113" i="6"/>
  <c r="F2113" i="6"/>
  <c r="L2113" i="6"/>
  <c r="D2113" i="6"/>
  <c r="Q2113" i="6"/>
  <c r="A2113" i="8" s="1"/>
  <c r="Q2119" i="6"/>
  <c r="A2119" i="8" s="1"/>
  <c r="P2126" i="6"/>
  <c r="H2126" i="6"/>
  <c r="N2126" i="6"/>
  <c r="F2126" i="6"/>
  <c r="L2126" i="6"/>
  <c r="B2126" i="6"/>
  <c r="I2126" i="6"/>
  <c r="G2126" i="6"/>
  <c r="O2126" i="6"/>
  <c r="D2126" i="6"/>
  <c r="D2126" i="8" s="1"/>
  <c r="H2128" i="6"/>
  <c r="M2137" i="6"/>
  <c r="E2137" i="6"/>
  <c r="K2137" i="6"/>
  <c r="C2137" i="6"/>
  <c r="O2137" i="6"/>
  <c r="D2137" i="6"/>
  <c r="J2137" i="6"/>
  <c r="B2137" i="8" s="1"/>
  <c r="I2137" i="6"/>
  <c r="Q2137" i="6"/>
  <c r="A2137" i="8" s="1"/>
  <c r="G2137" i="6"/>
  <c r="F2138" i="6"/>
  <c r="P2142" i="6"/>
  <c r="H2142" i="6"/>
  <c r="N2142" i="6"/>
  <c r="F2142" i="6"/>
  <c r="L2142" i="6"/>
  <c r="B2142" i="6"/>
  <c r="I2142" i="6"/>
  <c r="G2142" i="6"/>
  <c r="O2142" i="6"/>
  <c r="D2142" i="6"/>
  <c r="D2142" i="8" s="1"/>
  <c r="H2144" i="6"/>
  <c r="M2153" i="6"/>
  <c r="E2153" i="6"/>
  <c r="K2153" i="6"/>
  <c r="C2153" i="6"/>
  <c r="O2153" i="6"/>
  <c r="D2153" i="6"/>
  <c r="J2153" i="6"/>
  <c r="B2153" i="8" s="1"/>
  <c r="I2153" i="6"/>
  <c r="Q2153" i="6"/>
  <c r="A2153" i="8" s="1"/>
  <c r="G2153" i="6"/>
  <c r="F2154" i="6"/>
  <c r="P2158" i="6"/>
  <c r="H2158" i="6"/>
  <c r="N2158" i="6"/>
  <c r="F2158" i="6"/>
  <c r="L2158" i="6"/>
  <c r="B2158" i="6"/>
  <c r="I2158" i="6"/>
  <c r="G2158" i="6"/>
  <c r="O2158" i="6"/>
  <c r="D2158" i="6"/>
  <c r="H2160" i="6"/>
  <c r="K2172" i="6"/>
  <c r="P2186" i="6"/>
  <c r="H2186" i="6"/>
  <c r="Q2186" i="6"/>
  <c r="A2186" i="8" s="1"/>
  <c r="G2186" i="6"/>
  <c r="N2186" i="6"/>
  <c r="E2186" i="6"/>
  <c r="M2186" i="6"/>
  <c r="D2186" i="6"/>
  <c r="J2186" i="6"/>
  <c r="B2186" i="8" s="1"/>
  <c r="I2186" i="6"/>
  <c r="F2186" i="6"/>
  <c r="C2186" i="6"/>
  <c r="B2186" i="6"/>
  <c r="L2186" i="6"/>
  <c r="Q2208" i="6"/>
  <c r="A2208" i="8" s="1"/>
  <c r="J2219" i="6"/>
  <c r="B2219" i="8" s="1"/>
  <c r="J2224" i="6"/>
  <c r="B2224" i="6"/>
  <c r="O2224" i="6"/>
  <c r="F2224" i="6"/>
  <c r="M2224" i="6"/>
  <c r="D2224" i="6"/>
  <c r="L2224" i="6"/>
  <c r="C2224" i="6"/>
  <c r="K2224" i="6"/>
  <c r="I2224" i="6"/>
  <c r="H2224" i="6"/>
  <c r="G2224" i="6"/>
  <c r="E2224" i="6"/>
  <c r="P2224" i="6"/>
  <c r="Q2228" i="6"/>
  <c r="A2228" i="8" s="1"/>
  <c r="O2243" i="6"/>
  <c r="G2243" i="6"/>
  <c r="K2243" i="6"/>
  <c r="B2243" i="6"/>
  <c r="I2243" i="6"/>
  <c r="P2243" i="6"/>
  <c r="F2243" i="6"/>
  <c r="N2243" i="6"/>
  <c r="E2243" i="6"/>
  <c r="Q2243" i="6"/>
  <c r="A2243" i="8" s="1"/>
  <c r="M2243" i="6"/>
  <c r="L2243" i="6"/>
  <c r="J2243" i="6"/>
  <c r="B2243" i="8" s="1"/>
  <c r="H2243" i="6"/>
  <c r="C2243" i="6"/>
  <c r="D2259" i="6"/>
  <c r="J2264" i="6"/>
  <c r="B2264" i="8" s="1"/>
  <c r="B2264" i="6"/>
  <c r="Q2264" i="6"/>
  <c r="A2264" i="8" s="1"/>
  <c r="H2264" i="6"/>
  <c r="O2264" i="6"/>
  <c r="F2264" i="6"/>
  <c r="M2264" i="6"/>
  <c r="D2264" i="6"/>
  <c r="L2264" i="6"/>
  <c r="C2264" i="6"/>
  <c r="N2264" i="6"/>
  <c r="K2264" i="6"/>
  <c r="I2264" i="6"/>
  <c r="G2264" i="6"/>
  <c r="E2264" i="6"/>
  <c r="P2269" i="6"/>
  <c r="Q2276" i="6"/>
  <c r="A2276" i="8" s="1"/>
  <c r="L2283" i="6"/>
  <c r="G2138" i="6"/>
  <c r="I2144" i="6"/>
  <c r="G2154" i="6"/>
  <c r="I2160" i="6"/>
  <c r="M2172" i="6"/>
  <c r="O2179" i="6"/>
  <c r="G2179" i="6"/>
  <c r="I2179" i="6"/>
  <c r="P2179" i="6"/>
  <c r="F2179" i="6"/>
  <c r="N2179" i="6"/>
  <c r="E2179" i="6"/>
  <c r="J2179" i="6"/>
  <c r="B2179" i="8" s="1"/>
  <c r="H2179" i="6"/>
  <c r="C2179" i="6"/>
  <c r="Q2179" i="6"/>
  <c r="A2179" i="8" s="1"/>
  <c r="B2179" i="6"/>
  <c r="L2179" i="6"/>
  <c r="M2197" i="6"/>
  <c r="E2197" i="6"/>
  <c r="K2197" i="6"/>
  <c r="B2197" i="6"/>
  <c r="I2197" i="6"/>
  <c r="Q2197" i="6"/>
  <c r="A2197" i="8" s="1"/>
  <c r="H2197" i="6"/>
  <c r="N2197" i="6"/>
  <c r="L2197" i="6"/>
  <c r="J2197" i="6"/>
  <c r="B2197" i="8" s="1"/>
  <c r="G2197" i="6"/>
  <c r="F2197" i="6"/>
  <c r="P2197" i="6"/>
  <c r="C2197" i="6"/>
  <c r="L2203" i="6"/>
  <c r="M2213" i="6"/>
  <c r="E2213" i="6"/>
  <c r="K2213" i="6"/>
  <c r="B2213" i="6"/>
  <c r="I2213" i="6"/>
  <c r="Q2213" i="6"/>
  <c r="A2213" i="8" s="1"/>
  <c r="H2213" i="6"/>
  <c r="J2213" i="6"/>
  <c r="G2213" i="6"/>
  <c r="F2213" i="6"/>
  <c r="D2213" i="6"/>
  <c r="P2213" i="6"/>
  <c r="C2213" i="6"/>
  <c r="N2213" i="6"/>
  <c r="J2226" i="6"/>
  <c r="B2226" i="8" s="1"/>
  <c r="J2248" i="6"/>
  <c r="B2248" i="6"/>
  <c r="Q2248" i="6"/>
  <c r="A2248" i="8" s="1"/>
  <c r="H2248" i="6"/>
  <c r="O2248" i="6"/>
  <c r="F2248" i="6"/>
  <c r="M2248" i="6"/>
  <c r="D2248" i="6"/>
  <c r="L2248" i="6"/>
  <c r="C2248" i="6"/>
  <c r="N2248" i="6"/>
  <c r="K2248" i="6"/>
  <c r="I2248" i="6"/>
  <c r="G2248" i="6"/>
  <c r="E2248" i="6"/>
  <c r="P2253" i="6"/>
  <c r="Q2260" i="6"/>
  <c r="A2260" i="8" s="1"/>
  <c r="P2264" i="6"/>
  <c r="J2310" i="6"/>
  <c r="P2285" i="6"/>
  <c r="O2294" i="6"/>
  <c r="G2294" i="6"/>
  <c r="Q2294" i="6"/>
  <c r="A2294" i="8" s="1"/>
  <c r="H2294" i="6"/>
  <c r="J2294" i="6"/>
  <c r="F2294" i="6"/>
  <c r="P2294" i="6"/>
  <c r="E2294" i="6"/>
  <c r="N2294" i="6"/>
  <c r="D2294" i="6"/>
  <c r="M2294" i="6"/>
  <c r="C2294" i="6"/>
  <c r="L2294" i="6"/>
  <c r="K2294" i="6"/>
  <c r="I2294" i="6"/>
  <c r="B2294" i="6"/>
  <c r="L2181" i="6"/>
  <c r="Q2288" i="6"/>
  <c r="A2288" i="8" s="1"/>
  <c r="K2318" i="6"/>
  <c r="B2318" i="8" s="1"/>
  <c r="I2100" i="6"/>
  <c r="Q2100" i="6"/>
  <c r="A2100" i="8" s="1"/>
  <c r="I2108" i="6"/>
  <c r="Q2108" i="6"/>
  <c r="A2108" i="8" s="1"/>
  <c r="I2116" i="6"/>
  <c r="Q2116" i="6"/>
  <c r="A2116" i="8" s="1"/>
  <c r="Q2125" i="6"/>
  <c r="A2125" i="8" s="1"/>
  <c r="Q2133" i="6"/>
  <c r="A2133" i="8" s="1"/>
  <c r="Q2141" i="6"/>
  <c r="A2141" i="8" s="1"/>
  <c r="Q2149" i="6"/>
  <c r="A2149" i="8" s="1"/>
  <c r="G2168" i="6"/>
  <c r="M2169" i="6"/>
  <c r="E2169" i="6"/>
  <c r="K2169" i="6"/>
  <c r="C2169" i="6"/>
  <c r="J2169" i="6"/>
  <c r="B2169" i="6"/>
  <c r="O2169" i="6"/>
  <c r="P2178" i="6"/>
  <c r="H2178" i="6"/>
  <c r="Q2178" i="6"/>
  <c r="A2178" i="8" s="1"/>
  <c r="G2178" i="6"/>
  <c r="N2178" i="6"/>
  <c r="E2178" i="6"/>
  <c r="M2178" i="6"/>
  <c r="D2178" i="6"/>
  <c r="O2178" i="6"/>
  <c r="F2181" i="6"/>
  <c r="I2184" i="6"/>
  <c r="H2192" i="6"/>
  <c r="H2203" i="6"/>
  <c r="M2205" i="6"/>
  <c r="E2205" i="6"/>
  <c r="K2205" i="6"/>
  <c r="B2205" i="6"/>
  <c r="I2205" i="6"/>
  <c r="Q2205" i="6"/>
  <c r="A2205" i="8" s="1"/>
  <c r="H2205" i="6"/>
  <c r="O2205" i="6"/>
  <c r="Q2209" i="6"/>
  <c r="A2209" i="8" s="1"/>
  <c r="I2210" i="6"/>
  <c r="D2211" i="6"/>
  <c r="J2216" i="6"/>
  <c r="B2216" i="8" s="1"/>
  <c r="B2216" i="6"/>
  <c r="O2216" i="6"/>
  <c r="F2216" i="6"/>
  <c r="M2216" i="6"/>
  <c r="D2216" i="6"/>
  <c r="L2216" i="6"/>
  <c r="C2216" i="6"/>
  <c r="Q2216" i="6"/>
  <c r="A2216" i="8" s="1"/>
  <c r="F2218" i="6"/>
  <c r="Q2220" i="6"/>
  <c r="A2220" i="8" s="1"/>
  <c r="Q2233" i="6"/>
  <c r="A2233" i="8" s="1"/>
  <c r="J2237" i="6"/>
  <c r="B2237" i="8" s="1"/>
  <c r="I2240" i="6"/>
  <c r="M2245" i="6"/>
  <c r="E2245" i="6"/>
  <c r="N2245" i="6"/>
  <c r="D2245" i="6"/>
  <c r="K2245" i="6"/>
  <c r="B2245" i="8" s="1"/>
  <c r="B2245" i="6"/>
  <c r="I2245" i="6"/>
  <c r="Q2245" i="6"/>
  <c r="A2245" i="8" s="1"/>
  <c r="H2245" i="6"/>
  <c r="Q2249" i="6"/>
  <c r="A2249" i="8" s="1"/>
  <c r="J2253" i="6"/>
  <c r="I2256" i="6"/>
  <c r="M2261" i="6"/>
  <c r="E2261" i="6"/>
  <c r="N2261" i="6"/>
  <c r="D2261" i="6"/>
  <c r="K2261" i="6"/>
  <c r="B2261" i="8" s="1"/>
  <c r="B2261" i="6"/>
  <c r="I2261" i="6"/>
  <c r="Q2261" i="6"/>
  <c r="A2261" i="8" s="1"/>
  <c r="H2261" i="6"/>
  <c r="Q2265" i="6"/>
  <c r="A2265" i="8" s="1"/>
  <c r="J2269" i="6"/>
  <c r="B2269" i="8" s="1"/>
  <c r="I2272" i="6"/>
  <c r="M2277" i="6"/>
  <c r="E2277" i="6"/>
  <c r="N2277" i="6"/>
  <c r="D2277" i="6"/>
  <c r="K2277" i="6"/>
  <c r="B2277" i="8" s="1"/>
  <c r="B2277" i="6"/>
  <c r="I2277" i="6"/>
  <c r="Q2277" i="6"/>
  <c r="A2277" i="8" s="1"/>
  <c r="H2277" i="6"/>
  <c r="Q2281" i="6"/>
  <c r="A2281" i="8" s="1"/>
  <c r="J2285" i="6"/>
  <c r="I2288" i="6"/>
  <c r="J2291" i="6"/>
  <c r="B2291" i="8" s="1"/>
  <c r="B2291" i="6"/>
  <c r="N2291" i="6"/>
  <c r="E2291" i="6"/>
  <c r="I2291" i="6"/>
  <c r="Q2291" i="6"/>
  <c r="A2291" i="8" s="1"/>
  <c r="G2291" i="6"/>
  <c r="P2291" i="6"/>
  <c r="F2291" i="6"/>
  <c r="O2291" i="6"/>
  <c r="D2291" i="6"/>
  <c r="M2291" i="6"/>
  <c r="C2291" i="6"/>
  <c r="K2298" i="6"/>
  <c r="C2298" i="6"/>
  <c r="M2298" i="6"/>
  <c r="D2298" i="6"/>
  <c r="N2298" i="6"/>
  <c r="B2298" i="6"/>
  <c r="J2298" i="6"/>
  <c r="B2298" i="8" s="1"/>
  <c r="I2298" i="6"/>
  <c r="H2298" i="6"/>
  <c r="Q2298" i="6"/>
  <c r="A2298" i="8" s="1"/>
  <c r="G2298" i="6"/>
  <c r="J2280" i="6"/>
  <c r="B2280" i="6"/>
  <c r="Q2280" i="6"/>
  <c r="A2280" i="8" s="1"/>
  <c r="H2280" i="6"/>
  <c r="O2280" i="6"/>
  <c r="F2280" i="6"/>
  <c r="M2280" i="6"/>
  <c r="D2280" i="6"/>
  <c r="L2280" i="6"/>
  <c r="C2280" i="6"/>
  <c r="I2030" i="6"/>
  <c r="Q2030" i="6"/>
  <c r="A2030" i="8" s="1"/>
  <c r="I2038" i="6"/>
  <c r="Q2038" i="6"/>
  <c r="A2038" i="8" s="1"/>
  <c r="E2042" i="6"/>
  <c r="M2042" i="6"/>
  <c r="E2042" i="8" s="1"/>
  <c r="I2046" i="6"/>
  <c r="E2050" i="6"/>
  <c r="M2050" i="6"/>
  <c r="E2050" i="8" s="1"/>
  <c r="I2054" i="6"/>
  <c r="Q2054" i="6"/>
  <c r="A2054" i="8" s="1"/>
  <c r="E2058" i="6"/>
  <c r="M2058" i="6"/>
  <c r="E2058" i="8" s="1"/>
  <c r="I2062" i="6"/>
  <c r="Q2062" i="6"/>
  <c r="A2062" i="8" s="1"/>
  <c r="E2066" i="6"/>
  <c r="M2066" i="6"/>
  <c r="I2070" i="6"/>
  <c r="Q2070" i="6"/>
  <c r="A2070" i="8" s="1"/>
  <c r="E2074" i="6"/>
  <c r="M2074" i="6"/>
  <c r="E2074" i="8" s="1"/>
  <c r="I2078" i="6"/>
  <c r="Q2078" i="6"/>
  <c r="A2078" i="8" s="1"/>
  <c r="E2082" i="6"/>
  <c r="M2082" i="6"/>
  <c r="E2082" i="8" s="1"/>
  <c r="I2086" i="6"/>
  <c r="Q2086" i="6"/>
  <c r="A2086" i="8" s="1"/>
  <c r="E2090" i="6"/>
  <c r="M2090" i="6"/>
  <c r="E2090" i="8" s="1"/>
  <c r="I2094" i="6"/>
  <c r="Q2094" i="6"/>
  <c r="A2094" i="8" s="1"/>
  <c r="E2098" i="6"/>
  <c r="M2098" i="6"/>
  <c r="E2098" i="8" s="1"/>
  <c r="C2100" i="6"/>
  <c r="K2100" i="6"/>
  <c r="B2100" i="8" s="1"/>
  <c r="I2102" i="6"/>
  <c r="Q2102" i="6"/>
  <c r="A2102" i="8" s="1"/>
  <c r="E2106" i="6"/>
  <c r="M2106" i="6"/>
  <c r="E2106" i="8" s="1"/>
  <c r="C2108" i="6"/>
  <c r="K2108" i="6"/>
  <c r="I2110" i="6"/>
  <c r="Q2110" i="6"/>
  <c r="A2110" i="8" s="1"/>
  <c r="E2114" i="6"/>
  <c r="M2114" i="6"/>
  <c r="E2114" i="8" s="1"/>
  <c r="C2116" i="6"/>
  <c r="K2116" i="6"/>
  <c r="B2116" i="8" s="1"/>
  <c r="I2118" i="6"/>
  <c r="Q2118" i="6"/>
  <c r="A2118" i="8" s="1"/>
  <c r="E2122" i="6"/>
  <c r="N2122" i="6"/>
  <c r="F2123" i="6"/>
  <c r="P2123" i="6"/>
  <c r="O2127" i="6"/>
  <c r="G2127" i="6"/>
  <c r="M2127" i="6"/>
  <c r="E2127" i="6"/>
  <c r="K2127" i="6"/>
  <c r="B2127" i="8" s="1"/>
  <c r="O2135" i="6"/>
  <c r="G2135" i="6"/>
  <c r="M2135" i="6"/>
  <c r="E2135" i="6"/>
  <c r="K2135" i="6"/>
  <c r="B2135" i="8" s="1"/>
  <c r="O2143" i="6"/>
  <c r="G2143" i="6"/>
  <c r="M2143" i="6"/>
  <c r="E2143" i="6"/>
  <c r="K2143" i="6"/>
  <c r="B2143" i="8" s="1"/>
  <c r="O2151" i="6"/>
  <c r="G2151" i="6"/>
  <c r="M2151" i="6"/>
  <c r="E2151" i="6"/>
  <c r="K2151" i="6"/>
  <c r="O2159" i="6"/>
  <c r="G2159" i="6"/>
  <c r="M2159" i="6"/>
  <c r="E2159" i="6"/>
  <c r="K2159" i="6"/>
  <c r="B2159" i="8" s="1"/>
  <c r="O2167" i="6"/>
  <c r="G2167" i="6"/>
  <c r="M2167" i="6"/>
  <c r="E2167" i="6"/>
  <c r="L2167" i="6"/>
  <c r="D2167" i="6"/>
  <c r="N2167" i="6"/>
  <c r="I2168" i="6"/>
  <c r="F2169" i="6"/>
  <c r="Q2169" i="6"/>
  <c r="A2169" i="8" s="1"/>
  <c r="C2178" i="6"/>
  <c r="J2181" i="6"/>
  <c r="N2184" i="6"/>
  <c r="O2187" i="6"/>
  <c r="G2187" i="6"/>
  <c r="I2187" i="6"/>
  <c r="P2187" i="6"/>
  <c r="F2187" i="6"/>
  <c r="N2187" i="6"/>
  <c r="E2187" i="6"/>
  <c r="M2187" i="6"/>
  <c r="K2192" i="6"/>
  <c r="P2194" i="6"/>
  <c r="H2194" i="6"/>
  <c r="Q2194" i="6"/>
  <c r="A2194" i="8" s="1"/>
  <c r="G2194" i="6"/>
  <c r="N2194" i="6"/>
  <c r="E2194" i="6"/>
  <c r="M2194" i="6"/>
  <c r="E2194" i="8" s="1"/>
  <c r="D2194" i="6"/>
  <c r="D2194" i="8" s="1"/>
  <c r="O2194" i="6"/>
  <c r="K2203" i="6"/>
  <c r="B2203" i="8" s="1"/>
  <c r="D2205" i="6"/>
  <c r="K2210" i="6"/>
  <c r="B2210" i="8" s="1"/>
  <c r="J2211" i="6"/>
  <c r="B2211" i="8" s="1"/>
  <c r="G2216" i="6"/>
  <c r="J2218" i="6"/>
  <c r="M2221" i="6"/>
  <c r="E2221" i="6"/>
  <c r="K2221" i="6"/>
  <c r="B2221" i="8" s="1"/>
  <c r="B2221" i="6"/>
  <c r="I2221" i="6"/>
  <c r="H2221" i="6"/>
  <c r="O2221" i="6"/>
  <c r="Q2225" i="6"/>
  <c r="A2225" i="8" s="1"/>
  <c r="O2237" i="6"/>
  <c r="N2240" i="6"/>
  <c r="F2245" i="6"/>
  <c r="O2253" i="6"/>
  <c r="N2256" i="6"/>
  <c r="N2272" i="6"/>
  <c r="E2280" i="6"/>
  <c r="J2290" i="6"/>
  <c r="N2311" i="6"/>
  <c r="F2311" i="6"/>
  <c r="I2311" i="6"/>
  <c r="H2311" i="6"/>
  <c r="Q2311" i="6"/>
  <c r="A2311" i="8" s="1"/>
  <c r="G2311" i="6"/>
  <c r="P2311" i="6"/>
  <c r="E2311" i="6"/>
  <c r="O2311" i="6"/>
  <c r="D2311" i="6"/>
  <c r="M2311" i="6"/>
  <c r="C2311" i="6"/>
  <c r="L2311" i="6"/>
  <c r="B2311" i="6"/>
  <c r="J2311" i="6"/>
  <c r="P2322" i="6"/>
  <c r="N2326" i="6"/>
  <c r="I1903" i="6"/>
  <c r="I1911" i="6"/>
  <c r="I1919" i="6"/>
  <c r="I1927" i="6"/>
  <c r="I1935" i="6"/>
  <c r="I1943" i="6"/>
  <c r="I1951" i="6"/>
  <c r="I1959" i="6"/>
  <c r="I1967" i="6"/>
  <c r="I1975" i="6"/>
  <c r="I1983" i="6"/>
  <c r="I1991" i="6"/>
  <c r="I1999" i="6"/>
  <c r="I2007" i="6"/>
  <c r="I2015" i="6"/>
  <c r="I2023" i="6"/>
  <c r="B2030" i="6"/>
  <c r="I2031" i="6"/>
  <c r="B2038" i="6"/>
  <c r="I2039" i="6"/>
  <c r="F2042" i="6"/>
  <c r="N2042" i="6"/>
  <c r="B2046" i="6"/>
  <c r="I2047" i="6"/>
  <c r="F2050" i="6"/>
  <c r="N2050" i="6"/>
  <c r="B2054" i="6"/>
  <c r="I2055" i="6"/>
  <c r="F2058" i="6"/>
  <c r="N2058" i="6"/>
  <c r="B2062" i="6"/>
  <c r="I2063" i="6"/>
  <c r="F2066" i="6"/>
  <c r="N2066" i="6"/>
  <c r="B2070" i="6"/>
  <c r="I2071" i="6"/>
  <c r="F2074" i="6"/>
  <c r="N2074" i="6"/>
  <c r="B2078" i="6"/>
  <c r="I2079" i="6"/>
  <c r="F2082" i="6"/>
  <c r="N2082" i="6"/>
  <c r="B2086" i="6"/>
  <c r="I2087" i="6"/>
  <c r="F2090" i="6"/>
  <c r="N2090" i="6"/>
  <c r="B2094" i="6"/>
  <c r="I2095" i="6"/>
  <c r="F2098" i="6"/>
  <c r="N2098" i="6"/>
  <c r="D2100" i="6"/>
  <c r="L2100" i="6"/>
  <c r="B2102" i="6"/>
  <c r="I2103" i="6"/>
  <c r="F2106" i="6"/>
  <c r="N2106" i="6"/>
  <c r="D2108" i="6"/>
  <c r="L2108" i="6"/>
  <c r="B2110" i="6"/>
  <c r="I2111" i="6"/>
  <c r="F2114" i="6"/>
  <c r="N2114" i="6"/>
  <c r="D2116" i="6"/>
  <c r="L2116" i="6"/>
  <c r="B2118" i="6"/>
  <c r="I2119" i="6"/>
  <c r="F2122" i="6"/>
  <c r="J2124" i="6"/>
  <c r="B2124" i="8" s="1"/>
  <c r="B2124" i="6"/>
  <c r="P2124" i="6"/>
  <c r="H2124" i="6"/>
  <c r="L2124" i="6"/>
  <c r="B2127" i="6"/>
  <c r="L2127" i="6"/>
  <c r="J2132" i="6"/>
  <c r="B2132" i="8" s="1"/>
  <c r="B2132" i="6"/>
  <c r="P2132" i="6"/>
  <c r="H2132" i="6"/>
  <c r="L2132" i="6"/>
  <c r="B2135" i="6"/>
  <c r="L2135" i="6"/>
  <c r="J2140" i="6"/>
  <c r="B2140" i="8" s="1"/>
  <c r="B2140" i="6"/>
  <c r="P2140" i="6"/>
  <c r="H2140" i="6"/>
  <c r="L2140" i="6"/>
  <c r="B2143" i="6"/>
  <c r="L2143" i="6"/>
  <c r="J2148" i="6"/>
  <c r="B2148" i="8" s="1"/>
  <c r="B2148" i="6"/>
  <c r="P2148" i="6"/>
  <c r="H2148" i="6"/>
  <c r="L2148" i="6"/>
  <c r="B2151" i="6"/>
  <c r="L2151" i="6"/>
  <c r="J2156" i="6"/>
  <c r="B2156" i="8" s="1"/>
  <c r="B2156" i="6"/>
  <c r="P2156" i="6"/>
  <c r="H2156" i="6"/>
  <c r="L2156" i="6"/>
  <c r="B2159" i="6"/>
  <c r="L2159" i="6"/>
  <c r="B2167" i="6"/>
  <c r="P2167" i="6"/>
  <c r="G2169" i="6"/>
  <c r="L2170" i="6"/>
  <c r="M2173" i="6"/>
  <c r="E2173" i="6"/>
  <c r="K2173" i="6"/>
  <c r="B2173" i="8" s="1"/>
  <c r="B2173" i="6"/>
  <c r="I2173" i="6"/>
  <c r="Q2173" i="6"/>
  <c r="A2173" i="8" s="1"/>
  <c r="H2173" i="6"/>
  <c r="O2173" i="6"/>
  <c r="J2176" i="6"/>
  <c r="B2176" i="8" s="1"/>
  <c r="B2176" i="6"/>
  <c r="O2176" i="6"/>
  <c r="F2176" i="6"/>
  <c r="M2176" i="6"/>
  <c r="D2176" i="6"/>
  <c r="L2176" i="6"/>
  <c r="C2176" i="6"/>
  <c r="Q2176" i="6"/>
  <c r="A2176" i="8" s="1"/>
  <c r="F2178" i="6"/>
  <c r="Q2180" i="6"/>
  <c r="A2180" i="8" s="1"/>
  <c r="B2187" i="6"/>
  <c r="Q2187" i="6"/>
  <c r="A2187" i="8" s="1"/>
  <c r="B2194" i="6"/>
  <c r="O2195" i="6"/>
  <c r="G2195" i="6"/>
  <c r="I2195" i="6"/>
  <c r="P2195" i="6"/>
  <c r="F2195" i="6"/>
  <c r="N2195" i="6"/>
  <c r="E2195" i="6"/>
  <c r="M2195" i="6"/>
  <c r="P2202" i="6"/>
  <c r="H2202" i="6"/>
  <c r="Q2202" i="6"/>
  <c r="A2202" i="8" s="1"/>
  <c r="G2202" i="6"/>
  <c r="N2202" i="6"/>
  <c r="E2202" i="6"/>
  <c r="M2202" i="6"/>
  <c r="E2202" i="8" s="1"/>
  <c r="D2202" i="6"/>
  <c r="D2202" i="8" s="1"/>
  <c r="O2202" i="6"/>
  <c r="F2205" i="6"/>
  <c r="H2216" i="6"/>
  <c r="K2218" i="6"/>
  <c r="C2221" i="6"/>
  <c r="P2221" i="6"/>
  <c r="M2229" i="6"/>
  <c r="E2229" i="6"/>
  <c r="K2229" i="6"/>
  <c r="B2229" i="8" s="1"/>
  <c r="B2229" i="6"/>
  <c r="I2229" i="6"/>
  <c r="Q2229" i="6"/>
  <c r="A2229" i="8" s="1"/>
  <c r="H2229" i="6"/>
  <c r="O2229" i="6"/>
  <c r="Q2234" i="6"/>
  <c r="A2234" i="8" s="1"/>
  <c r="O2235" i="6"/>
  <c r="G2235" i="6"/>
  <c r="K2235" i="6"/>
  <c r="B2235" i="8" s="1"/>
  <c r="B2235" i="6"/>
  <c r="I2235" i="6"/>
  <c r="P2235" i="6"/>
  <c r="F2235" i="6"/>
  <c r="N2235" i="6"/>
  <c r="E2235" i="6"/>
  <c r="Q2236" i="6"/>
  <c r="A2236" i="8" s="1"/>
  <c r="G2245" i="6"/>
  <c r="Q2250" i="6"/>
  <c r="A2250" i="8" s="1"/>
  <c r="O2251" i="6"/>
  <c r="G2251" i="6"/>
  <c r="K2251" i="6"/>
  <c r="B2251" i="8" s="1"/>
  <c r="B2251" i="6"/>
  <c r="I2251" i="6"/>
  <c r="P2251" i="6"/>
  <c r="F2251" i="6"/>
  <c r="N2251" i="6"/>
  <c r="E2251" i="6"/>
  <c r="G2261" i="6"/>
  <c r="Q2266" i="6"/>
  <c r="A2266" i="8" s="1"/>
  <c r="O2267" i="6"/>
  <c r="G2267" i="6"/>
  <c r="K2267" i="6"/>
  <c r="B2267" i="8" s="1"/>
  <c r="B2267" i="6"/>
  <c r="I2267" i="6"/>
  <c r="P2267" i="6"/>
  <c r="F2267" i="6"/>
  <c r="N2267" i="6"/>
  <c r="E2267" i="6"/>
  <c r="Q2268" i="6"/>
  <c r="A2268" i="8" s="1"/>
  <c r="G2277" i="6"/>
  <c r="G2280" i="6"/>
  <c r="Q2282" i="6"/>
  <c r="A2282" i="8" s="1"/>
  <c r="O2283" i="6"/>
  <c r="G2283" i="6"/>
  <c r="K2283" i="6"/>
  <c r="B2283" i="8" s="1"/>
  <c r="B2283" i="6"/>
  <c r="I2283" i="6"/>
  <c r="P2283" i="6"/>
  <c r="F2283" i="6"/>
  <c r="N2283" i="6"/>
  <c r="E2283" i="6"/>
  <c r="Q2284" i="6"/>
  <c r="A2284" i="8" s="1"/>
  <c r="L2291" i="6"/>
  <c r="L2298" i="6"/>
  <c r="K2311" i="6"/>
  <c r="K2319" i="6"/>
  <c r="J2184" i="6"/>
  <c r="B2184" i="8" s="1"/>
  <c r="B2184" i="6"/>
  <c r="O2184" i="6"/>
  <c r="F2184" i="6"/>
  <c r="M2184" i="6"/>
  <c r="D2184" i="6"/>
  <c r="L2184" i="6"/>
  <c r="C2184" i="6"/>
  <c r="Q2184" i="6"/>
  <c r="A2184" i="8" s="1"/>
  <c r="O2203" i="6"/>
  <c r="G2203" i="6"/>
  <c r="I2203" i="6"/>
  <c r="P2203" i="6"/>
  <c r="F2203" i="6"/>
  <c r="N2203" i="6"/>
  <c r="E2203" i="6"/>
  <c r="M2203" i="6"/>
  <c r="P2210" i="6"/>
  <c r="H2210" i="6"/>
  <c r="Q2210" i="6"/>
  <c r="A2210" i="8" s="1"/>
  <c r="G2210" i="6"/>
  <c r="N2210" i="6"/>
  <c r="E2210" i="6"/>
  <c r="M2210" i="6"/>
  <c r="D2210" i="6"/>
  <c r="O2210" i="6"/>
  <c r="M2237" i="6"/>
  <c r="E2237" i="6"/>
  <c r="N2237" i="6"/>
  <c r="D2237" i="6"/>
  <c r="K2237" i="6"/>
  <c r="B2237" i="6"/>
  <c r="I2237" i="6"/>
  <c r="Q2237" i="6"/>
  <c r="A2237" i="8" s="1"/>
  <c r="H2237" i="6"/>
  <c r="Q2241" i="6"/>
  <c r="A2241" i="8" s="1"/>
  <c r="M2253" i="6"/>
  <c r="E2253" i="6"/>
  <c r="N2253" i="6"/>
  <c r="D2253" i="6"/>
  <c r="K2253" i="6"/>
  <c r="B2253" i="6"/>
  <c r="I2253" i="6"/>
  <c r="Q2253" i="6"/>
  <c r="A2253" i="8" s="1"/>
  <c r="H2253" i="6"/>
  <c r="Q2257" i="6"/>
  <c r="A2257" i="8" s="1"/>
  <c r="M2269" i="6"/>
  <c r="E2269" i="6"/>
  <c r="N2269" i="6"/>
  <c r="D2269" i="6"/>
  <c r="K2269" i="6"/>
  <c r="B2269" i="6"/>
  <c r="I2269" i="6"/>
  <c r="Q2269" i="6"/>
  <c r="A2269" i="8" s="1"/>
  <c r="H2269" i="6"/>
  <c r="Q2273" i="6"/>
  <c r="A2273" i="8" s="1"/>
  <c r="I2280" i="6"/>
  <c r="M2285" i="6"/>
  <c r="E2285" i="6"/>
  <c r="N2285" i="6"/>
  <c r="D2285" i="6"/>
  <c r="K2285" i="6"/>
  <c r="B2285" i="6"/>
  <c r="I2285" i="6"/>
  <c r="Q2285" i="6"/>
  <c r="A2285" i="8" s="1"/>
  <c r="H2285" i="6"/>
  <c r="I2289" i="6"/>
  <c r="Q2292" i="6"/>
  <c r="A2292" i="8" s="1"/>
  <c r="L2297" i="6"/>
  <c r="D2297" i="6"/>
  <c r="K2297" i="6"/>
  <c r="B2297" i="8" s="1"/>
  <c r="B2297" i="6"/>
  <c r="I2297" i="6"/>
  <c r="Q2297" i="6"/>
  <c r="A2297" i="8" s="1"/>
  <c r="G2297" i="6"/>
  <c r="P2297" i="6"/>
  <c r="F2297" i="6"/>
  <c r="O2297" i="6"/>
  <c r="E2297" i="6"/>
  <c r="N2297" i="6"/>
  <c r="C2297" i="6"/>
  <c r="O2298" i="6"/>
  <c r="J2309" i="6"/>
  <c r="N2168" i="6"/>
  <c r="F2168" i="6"/>
  <c r="L2168" i="6"/>
  <c r="D2168" i="6"/>
  <c r="K2168" i="6"/>
  <c r="C2168" i="6"/>
  <c r="O2168" i="6"/>
  <c r="M2181" i="6"/>
  <c r="E2181" i="6"/>
  <c r="K2181" i="6"/>
  <c r="B2181" i="6"/>
  <c r="I2181" i="6"/>
  <c r="Q2181" i="6"/>
  <c r="A2181" i="8" s="1"/>
  <c r="H2181" i="6"/>
  <c r="O2181" i="6"/>
  <c r="E2184" i="6"/>
  <c r="Q2185" i="6"/>
  <c r="A2185" i="8" s="1"/>
  <c r="J2192" i="6"/>
  <c r="B2192" i="8" s="1"/>
  <c r="B2192" i="6"/>
  <c r="O2192" i="6"/>
  <c r="F2192" i="6"/>
  <c r="M2192" i="6"/>
  <c r="D2192" i="6"/>
  <c r="L2192" i="6"/>
  <c r="C2192" i="6"/>
  <c r="Q2192" i="6"/>
  <c r="A2192" i="8" s="1"/>
  <c r="B2203" i="6"/>
  <c r="Q2203" i="6"/>
  <c r="A2203" i="8" s="1"/>
  <c r="B2210" i="6"/>
  <c r="O2211" i="6"/>
  <c r="G2211" i="6"/>
  <c r="I2211" i="6"/>
  <c r="P2211" i="6"/>
  <c r="F2211" i="6"/>
  <c r="N2211" i="6"/>
  <c r="E2211" i="6"/>
  <c r="M2211" i="6"/>
  <c r="P2218" i="6"/>
  <c r="H2218" i="6"/>
  <c r="Q2218" i="6"/>
  <c r="A2218" i="8" s="1"/>
  <c r="G2218" i="6"/>
  <c r="N2218" i="6"/>
  <c r="E2218" i="6"/>
  <c r="M2218" i="6"/>
  <c r="D2218" i="6"/>
  <c r="O2218" i="6"/>
  <c r="J2240" i="6"/>
  <c r="B2240" i="8" s="1"/>
  <c r="B2240" i="6"/>
  <c r="Q2240" i="6"/>
  <c r="A2240" i="8" s="1"/>
  <c r="H2240" i="6"/>
  <c r="O2240" i="6"/>
  <c r="F2240" i="6"/>
  <c r="M2240" i="6"/>
  <c r="D2240" i="6"/>
  <c r="L2240" i="6"/>
  <c r="C2240" i="6"/>
  <c r="J2256" i="6"/>
  <c r="B2256" i="8" s="1"/>
  <c r="B2256" i="6"/>
  <c r="Q2256" i="6"/>
  <c r="A2256" i="8" s="1"/>
  <c r="H2256" i="6"/>
  <c r="O2256" i="6"/>
  <c r="F2256" i="6"/>
  <c r="M2256" i="6"/>
  <c r="D2256" i="6"/>
  <c r="L2256" i="6"/>
  <c r="C2256" i="6"/>
  <c r="J2272" i="6"/>
  <c r="B2272" i="8" s="1"/>
  <c r="B2272" i="6"/>
  <c r="Q2272" i="6"/>
  <c r="A2272" i="8" s="1"/>
  <c r="H2272" i="6"/>
  <c r="O2272" i="6"/>
  <c r="F2272" i="6"/>
  <c r="M2272" i="6"/>
  <c r="D2272" i="6"/>
  <c r="L2272" i="6"/>
  <c r="C2272" i="6"/>
  <c r="K2280" i="6"/>
  <c r="M2288" i="6"/>
  <c r="J2288" i="6"/>
  <c r="B2288" i="8" s="1"/>
  <c r="B2288" i="6"/>
  <c r="H2288" i="6"/>
  <c r="P2288" i="6"/>
  <c r="F2288" i="6"/>
  <c r="N2288" i="6"/>
  <c r="D2288" i="6"/>
  <c r="L2288" i="6"/>
  <c r="C2288" i="6"/>
  <c r="Q2300" i="6"/>
  <c r="A2300" i="8" s="1"/>
  <c r="K2306" i="6"/>
  <c r="C2306" i="6"/>
  <c r="M2306" i="6"/>
  <c r="D2306" i="6"/>
  <c r="J2306" i="6"/>
  <c r="B2306" i="8" s="1"/>
  <c r="I2306" i="6"/>
  <c r="H2306" i="6"/>
  <c r="Q2306" i="6"/>
  <c r="A2306" i="8" s="1"/>
  <c r="G2306" i="6"/>
  <c r="P2306" i="6"/>
  <c r="F2306" i="6"/>
  <c r="O2306" i="6"/>
  <c r="E2306" i="6"/>
  <c r="I2042" i="6"/>
  <c r="I2050" i="6"/>
  <c r="I2058" i="6"/>
  <c r="I2066" i="6"/>
  <c r="I2074" i="6"/>
  <c r="I2082" i="6"/>
  <c r="I2090" i="6"/>
  <c r="I2098" i="6"/>
  <c r="G2100" i="6"/>
  <c r="I2106" i="6"/>
  <c r="G2108" i="6"/>
  <c r="I2114" i="6"/>
  <c r="G2116" i="6"/>
  <c r="L2122" i="6"/>
  <c r="I2122" i="6"/>
  <c r="K2123" i="6"/>
  <c r="B2123" i="8" s="1"/>
  <c r="C2123" i="6"/>
  <c r="Q2123" i="6"/>
  <c r="A2123" i="8" s="1"/>
  <c r="I2123" i="6"/>
  <c r="L2123" i="6"/>
  <c r="K2131" i="6"/>
  <c r="B2131" i="8" s="1"/>
  <c r="K2139" i="6"/>
  <c r="B2139" i="8" s="1"/>
  <c r="K2147" i="6"/>
  <c r="B2147" i="8" s="1"/>
  <c r="K2155" i="6"/>
  <c r="B2155" i="8" s="1"/>
  <c r="K2163" i="6"/>
  <c r="B2163" i="8" s="1"/>
  <c r="H2167" i="6"/>
  <c r="B2168" i="6"/>
  <c r="P2168" i="6"/>
  <c r="L2169" i="6"/>
  <c r="K2171" i="6"/>
  <c r="B2171" i="8" s="1"/>
  <c r="K2178" i="6"/>
  <c r="C2181" i="6"/>
  <c r="P2181" i="6"/>
  <c r="G2184" i="6"/>
  <c r="H2187" i="6"/>
  <c r="M2189" i="6"/>
  <c r="E2189" i="6"/>
  <c r="K2189" i="6"/>
  <c r="B2189" i="6"/>
  <c r="I2189" i="6"/>
  <c r="Q2189" i="6"/>
  <c r="A2189" i="8" s="1"/>
  <c r="H2189" i="6"/>
  <c r="O2189" i="6"/>
  <c r="E2192" i="6"/>
  <c r="Q2193" i="6"/>
  <c r="A2193" i="8" s="1"/>
  <c r="I2194" i="6"/>
  <c r="J2200" i="6"/>
  <c r="B2200" i="8" s="1"/>
  <c r="B2200" i="6"/>
  <c r="O2200" i="6"/>
  <c r="F2200" i="6"/>
  <c r="M2200" i="6"/>
  <c r="D2200" i="6"/>
  <c r="L2200" i="6"/>
  <c r="C2200" i="6"/>
  <c r="Q2200" i="6"/>
  <c r="A2200" i="8" s="1"/>
  <c r="C2203" i="6"/>
  <c r="L2205" i="6"/>
  <c r="C2210" i="6"/>
  <c r="B2211" i="6"/>
  <c r="Q2211" i="6"/>
  <c r="A2211" i="8" s="1"/>
  <c r="N2216" i="6"/>
  <c r="B2218" i="6"/>
  <c r="O2219" i="6"/>
  <c r="G2219" i="6"/>
  <c r="I2219" i="6"/>
  <c r="P2219" i="6"/>
  <c r="F2219" i="6"/>
  <c r="N2219" i="6"/>
  <c r="E2219" i="6"/>
  <c r="M2219" i="6"/>
  <c r="G2221" i="6"/>
  <c r="P2226" i="6"/>
  <c r="H2226" i="6"/>
  <c r="Q2226" i="6"/>
  <c r="A2226" i="8" s="1"/>
  <c r="G2226" i="6"/>
  <c r="N2226" i="6"/>
  <c r="E2226" i="6"/>
  <c r="M2226" i="6"/>
  <c r="D2226" i="6"/>
  <c r="O2226" i="6"/>
  <c r="F2237" i="6"/>
  <c r="E2240" i="6"/>
  <c r="O2245" i="6"/>
  <c r="F2253" i="6"/>
  <c r="E2256" i="6"/>
  <c r="O2261" i="6"/>
  <c r="F2269" i="6"/>
  <c r="E2272" i="6"/>
  <c r="N2280" i="6"/>
  <c r="J2303" i="6"/>
  <c r="B2306" i="6"/>
  <c r="K2314" i="6"/>
  <c r="C2314" i="6"/>
  <c r="M2314" i="6"/>
  <c r="D2314" i="6"/>
  <c r="L2314" i="6"/>
  <c r="B2314" i="6"/>
  <c r="O2314" i="6"/>
  <c r="P2325" i="6"/>
  <c r="H2325" i="6"/>
  <c r="Q2325" i="6"/>
  <c r="A2325" i="8" s="1"/>
  <c r="G2325" i="6"/>
  <c r="O2325" i="6"/>
  <c r="F2325" i="6"/>
  <c r="N2325" i="6"/>
  <c r="E2325" i="6"/>
  <c r="L2325" i="6"/>
  <c r="C2325" i="6"/>
  <c r="N2319" i="6"/>
  <c r="F2319" i="6"/>
  <c r="I2319" i="6"/>
  <c r="Q2319" i="6"/>
  <c r="A2319" i="8" s="1"/>
  <c r="H2319" i="6"/>
  <c r="L2319" i="6"/>
  <c r="I2170" i="6"/>
  <c r="Q2170" i="6"/>
  <c r="A2170" i="8" s="1"/>
  <c r="K2175" i="6"/>
  <c r="C2175" i="6"/>
  <c r="J2175" i="6"/>
  <c r="B2175" i="8" s="1"/>
  <c r="K2183" i="6"/>
  <c r="C2183" i="6"/>
  <c r="J2183" i="6"/>
  <c r="B2183" i="8" s="1"/>
  <c r="K2191" i="6"/>
  <c r="C2191" i="6"/>
  <c r="J2191" i="6"/>
  <c r="B2191" i="8" s="1"/>
  <c r="K2199" i="6"/>
  <c r="C2199" i="6"/>
  <c r="J2199" i="6"/>
  <c r="K2207" i="6"/>
  <c r="C2207" i="6"/>
  <c r="J2207" i="6"/>
  <c r="K2215" i="6"/>
  <c r="C2215" i="6"/>
  <c r="J2215" i="6"/>
  <c r="K2223" i="6"/>
  <c r="C2223" i="6"/>
  <c r="J2223" i="6"/>
  <c r="K2231" i="6"/>
  <c r="C2231" i="6"/>
  <c r="J2231" i="6"/>
  <c r="B2231" i="8" s="1"/>
  <c r="D2234" i="6"/>
  <c r="M2234" i="6"/>
  <c r="K2239" i="6"/>
  <c r="C2239" i="6"/>
  <c r="J2239" i="6"/>
  <c r="D2242" i="6"/>
  <c r="M2242" i="6"/>
  <c r="K2247" i="6"/>
  <c r="C2247" i="6"/>
  <c r="J2247" i="6"/>
  <c r="D2250" i="6"/>
  <c r="M2250" i="6"/>
  <c r="K2255" i="6"/>
  <c r="C2255" i="6"/>
  <c r="J2255" i="6"/>
  <c r="D2258" i="6"/>
  <c r="M2258" i="6"/>
  <c r="K2263" i="6"/>
  <c r="C2263" i="6"/>
  <c r="J2263" i="6"/>
  <c r="D2266" i="6"/>
  <c r="M2266" i="6"/>
  <c r="K2271" i="6"/>
  <c r="C2271" i="6"/>
  <c r="J2271" i="6"/>
  <c r="D2274" i="6"/>
  <c r="M2274" i="6"/>
  <c r="K2279" i="6"/>
  <c r="C2279" i="6"/>
  <c r="J2279" i="6"/>
  <c r="B2279" i="8" s="1"/>
  <c r="D2282" i="6"/>
  <c r="M2282" i="6"/>
  <c r="K2287" i="6"/>
  <c r="C2287" i="6"/>
  <c r="J2287" i="6"/>
  <c r="B2287" i="8" s="1"/>
  <c r="F2289" i="6"/>
  <c r="P2289" i="6"/>
  <c r="I2290" i="6"/>
  <c r="O2302" i="6"/>
  <c r="G2302" i="6"/>
  <c r="Q2302" i="6"/>
  <c r="A2302" i="8" s="1"/>
  <c r="H2302" i="6"/>
  <c r="K2302" i="6"/>
  <c r="B2302" i="8" s="1"/>
  <c r="D2303" i="6"/>
  <c r="O2303" i="6"/>
  <c r="Q2308" i="6"/>
  <c r="A2308" i="8" s="1"/>
  <c r="D2309" i="6"/>
  <c r="N2309" i="6"/>
  <c r="F2314" i="6"/>
  <c r="Q2314" i="6"/>
  <c r="A2314" i="8" s="1"/>
  <c r="B2319" i="6"/>
  <c r="M2319" i="6"/>
  <c r="D2325" i="6"/>
  <c r="I2330" i="6"/>
  <c r="J2333" i="6"/>
  <c r="B2333" i="6"/>
  <c r="P2333" i="6"/>
  <c r="H2333" i="6"/>
  <c r="K2333" i="6"/>
  <c r="I2333" i="6"/>
  <c r="G2333" i="6"/>
  <c r="Q2333" i="6"/>
  <c r="A2333" i="8" s="1"/>
  <c r="F2333" i="6"/>
  <c r="O2333" i="6"/>
  <c r="E2333" i="6"/>
  <c r="M2333" i="6"/>
  <c r="C2333" i="6"/>
  <c r="G2125" i="6"/>
  <c r="O2125" i="6"/>
  <c r="I2131" i="6"/>
  <c r="Q2131" i="6"/>
  <c r="A2131" i="8" s="1"/>
  <c r="G2133" i="6"/>
  <c r="O2133" i="6"/>
  <c r="I2139" i="6"/>
  <c r="Q2139" i="6"/>
  <c r="A2139" i="8" s="1"/>
  <c r="G2141" i="6"/>
  <c r="O2141" i="6"/>
  <c r="I2147" i="6"/>
  <c r="Q2147" i="6"/>
  <c r="A2147" i="8" s="1"/>
  <c r="G2149" i="6"/>
  <c r="O2149" i="6"/>
  <c r="I2155" i="6"/>
  <c r="Q2155" i="6"/>
  <c r="A2155" i="8" s="1"/>
  <c r="G2157" i="6"/>
  <c r="O2157" i="6"/>
  <c r="I2163" i="6"/>
  <c r="Q2163" i="6"/>
  <c r="A2163" i="8" s="1"/>
  <c r="G2165" i="6"/>
  <c r="O2165" i="6"/>
  <c r="B2170" i="6"/>
  <c r="J2170" i="6"/>
  <c r="B2170" i="8" s="1"/>
  <c r="I2171" i="6"/>
  <c r="L2174" i="6"/>
  <c r="D2174" i="6"/>
  <c r="J2174" i="6"/>
  <c r="B2174" i="8" s="1"/>
  <c r="B2175" i="6"/>
  <c r="L2175" i="6"/>
  <c r="H2180" i="6"/>
  <c r="L2182" i="6"/>
  <c r="D2182" i="6"/>
  <c r="J2182" i="6"/>
  <c r="B2182" i="8" s="1"/>
  <c r="B2183" i="6"/>
  <c r="L2183" i="6"/>
  <c r="L2190" i="6"/>
  <c r="D2190" i="6"/>
  <c r="J2190" i="6"/>
  <c r="B2190" i="8" s="1"/>
  <c r="B2191" i="6"/>
  <c r="L2191" i="6"/>
  <c r="L2198" i="6"/>
  <c r="D2198" i="6"/>
  <c r="J2198" i="6"/>
  <c r="B2198" i="8" s="1"/>
  <c r="B2199" i="6"/>
  <c r="L2199" i="6"/>
  <c r="L2206" i="6"/>
  <c r="D2206" i="6"/>
  <c r="J2206" i="6"/>
  <c r="B2206" i="8" s="1"/>
  <c r="B2207" i="6"/>
  <c r="L2207" i="6"/>
  <c r="H2212" i="6"/>
  <c r="L2214" i="6"/>
  <c r="D2214" i="6"/>
  <c r="J2214" i="6"/>
  <c r="B2214" i="8" s="1"/>
  <c r="B2215" i="6"/>
  <c r="L2215" i="6"/>
  <c r="H2220" i="6"/>
  <c r="L2222" i="6"/>
  <c r="D2222" i="6"/>
  <c r="J2222" i="6"/>
  <c r="B2222" i="8" s="1"/>
  <c r="B2223" i="6"/>
  <c r="L2223" i="6"/>
  <c r="H2228" i="6"/>
  <c r="L2230" i="6"/>
  <c r="D2230" i="6"/>
  <c r="J2230" i="6"/>
  <c r="B2230" i="8" s="1"/>
  <c r="B2231" i="6"/>
  <c r="L2231" i="6"/>
  <c r="E2234" i="6"/>
  <c r="N2234" i="6"/>
  <c r="H2236" i="6"/>
  <c r="L2238" i="6"/>
  <c r="D2238" i="6"/>
  <c r="J2238" i="6"/>
  <c r="B2238" i="8" s="1"/>
  <c r="B2239" i="6"/>
  <c r="L2239" i="6"/>
  <c r="E2242" i="6"/>
  <c r="N2242" i="6"/>
  <c r="H2244" i="6"/>
  <c r="L2246" i="6"/>
  <c r="D2246" i="6"/>
  <c r="J2246" i="6"/>
  <c r="B2246" i="8" s="1"/>
  <c r="B2247" i="6"/>
  <c r="L2247" i="6"/>
  <c r="E2250" i="6"/>
  <c r="N2250" i="6"/>
  <c r="H2252" i="6"/>
  <c r="L2254" i="6"/>
  <c r="D2254" i="6"/>
  <c r="J2254" i="6"/>
  <c r="B2254" i="8" s="1"/>
  <c r="B2255" i="6"/>
  <c r="L2255" i="6"/>
  <c r="E2258" i="6"/>
  <c r="N2258" i="6"/>
  <c r="L2262" i="6"/>
  <c r="D2262" i="6"/>
  <c r="J2262" i="6"/>
  <c r="B2262" i="8" s="1"/>
  <c r="B2263" i="6"/>
  <c r="L2263" i="6"/>
  <c r="E2266" i="6"/>
  <c r="N2266" i="6"/>
  <c r="H2268" i="6"/>
  <c r="L2270" i="6"/>
  <c r="D2270" i="6"/>
  <c r="J2270" i="6"/>
  <c r="B2270" i="8" s="1"/>
  <c r="B2271" i="6"/>
  <c r="L2271" i="6"/>
  <c r="E2274" i="6"/>
  <c r="N2274" i="6"/>
  <c r="H2276" i="6"/>
  <c r="L2278" i="6"/>
  <c r="D2278" i="6"/>
  <c r="J2278" i="6"/>
  <c r="B2278" i="8" s="1"/>
  <c r="B2279" i="6"/>
  <c r="L2279" i="6"/>
  <c r="E2282" i="6"/>
  <c r="N2282" i="6"/>
  <c r="H2284" i="6"/>
  <c r="L2286" i="6"/>
  <c r="D2286" i="6"/>
  <c r="J2286" i="6"/>
  <c r="B2286" i="8" s="1"/>
  <c r="B2287" i="6"/>
  <c r="L2287" i="6"/>
  <c r="G2289" i="6"/>
  <c r="Q2289" i="6"/>
  <c r="A2289" i="8" s="1"/>
  <c r="P2293" i="6"/>
  <c r="H2293" i="6"/>
  <c r="O2293" i="6"/>
  <c r="F2293" i="6"/>
  <c r="K2293" i="6"/>
  <c r="B2293" i="8" s="1"/>
  <c r="J2299" i="6"/>
  <c r="B2299" i="8" s="1"/>
  <c r="B2299" i="6"/>
  <c r="N2299" i="6"/>
  <c r="E2299" i="6"/>
  <c r="L2299" i="6"/>
  <c r="B2302" i="6"/>
  <c r="L2302" i="6"/>
  <c r="E2303" i="6"/>
  <c r="P2303" i="6"/>
  <c r="L2305" i="6"/>
  <c r="D2305" i="6"/>
  <c r="K2305" i="6"/>
  <c r="B2305" i="8" s="1"/>
  <c r="B2305" i="6"/>
  <c r="M2305" i="6"/>
  <c r="E2309" i="6"/>
  <c r="Q2309" i="6"/>
  <c r="A2309" i="8" s="1"/>
  <c r="G2314" i="6"/>
  <c r="J2315" i="6"/>
  <c r="B2315" i="8" s="1"/>
  <c r="B2315" i="6"/>
  <c r="N2315" i="6"/>
  <c r="E2315" i="6"/>
  <c r="M2315" i="6"/>
  <c r="D2315" i="6"/>
  <c r="O2315" i="6"/>
  <c r="P2317" i="6"/>
  <c r="H2317" i="6"/>
  <c r="O2317" i="6"/>
  <c r="F2317" i="6"/>
  <c r="N2317" i="6"/>
  <c r="E2317" i="6"/>
  <c r="L2317" i="6"/>
  <c r="C2319" i="6"/>
  <c r="O2319" i="6"/>
  <c r="I2325" i="6"/>
  <c r="J2326" i="6"/>
  <c r="B2326" i="8" s="1"/>
  <c r="D2333" i="6"/>
  <c r="K2290" i="6"/>
  <c r="C2290" i="6"/>
  <c r="M2290" i="6"/>
  <c r="D2290" i="6"/>
  <c r="L2290" i="6"/>
  <c r="C2302" i="6"/>
  <c r="M2302" i="6"/>
  <c r="G2303" i="6"/>
  <c r="Q2303" i="6"/>
  <c r="A2303" i="8" s="1"/>
  <c r="G2309" i="6"/>
  <c r="O2310" i="6"/>
  <c r="G2310" i="6"/>
  <c r="Q2310" i="6"/>
  <c r="A2310" i="8" s="1"/>
  <c r="H2310" i="6"/>
  <c r="K2310" i="6"/>
  <c r="H2314" i="6"/>
  <c r="D2319" i="6"/>
  <c r="P2319" i="6"/>
  <c r="K2322" i="6"/>
  <c r="C2322" i="6"/>
  <c r="N2322" i="6"/>
  <c r="E2322" i="6"/>
  <c r="M2322" i="6"/>
  <c r="D2322" i="6"/>
  <c r="L2322" i="6"/>
  <c r="B2322" i="6"/>
  <c r="Q2322" i="6"/>
  <c r="A2322" i="8" s="1"/>
  <c r="J2325" i="6"/>
  <c r="B2325" i="8" s="1"/>
  <c r="K2326" i="6"/>
  <c r="Q2332" i="6"/>
  <c r="A2332" i="8" s="1"/>
  <c r="P2335" i="6"/>
  <c r="H2335" i="6"/>
  <c r="N2335" i="6"/>
  <c r="F2335" i="6"/>
  <c r="G2335" i="6"/>
  <c r="Q2335" i="6"/>
  <c r="A2335" i="8" s="1"/>
  <c r="E2335" i="6"/>
  <c r="O2335" i="6"/>
  <c r="D2335" i="6"/>
  <c r="M2335" i="6"/>
  <c r="C2335" i="6"/>
  <c r="L2335" i="6"/>
  <c r="B2335" i="6"/>
  <c r="J2335" i="6"/>
  <c r="B2335" i="8" s="1"/>
  <c r="I2125" i="6"/>
  <c r="C2131" i="6"/>
  <c r="I2133" i="6"/>
  <c r="C2139" i="6"/>
  <c r="I2141" i="6"/>
  <c r="C2147" i="6"/>
  <c r="I2149" i="6"/>
  <c r="C2155" i="6"/>
  <c r="I2157" i="6"/>
  <c r="C2163" i="6"/>
  <c r="I2165" i="6"/>
  <c r="D2170" i="6"/>
  <c r="C2171" i="6"/>
  <c r="M2174" i="6"/>
  <c r="E2175" i="6"/>
  <c r="N2175" i="6"/>
  <c r="N2180" i="6"/>
  <c r="F2180" i="6"/>
  <c r="J2180" i="6"/>
  <c r="B2180" i="8" s="1"/>
  <c r="C2182" i="6"/>
  <c r="M2182" i="6"/>
  <c r="E2183" i="6"/>
  <c r="N2183" i="6"/>
  <c r="N2188" i="6"/>
  <c r="F2188" i="6"/>
  <c r="J2188" i="6"/>
  <c r="B2188" i="8" s="1"/>
  <c r="C2190" i="6"/>
  <c r="M2190" i="6"/>
  <c r="E2191" i="6"/>
  <c r="N2191" i="6"/>
  <c r="N2196" i="6"/>
  <c r="F2196" i="6"/>
  <c r="J2196" i="6"/>
  <c r="B2196" i="8" s="1"/>
  <c r="C2198" i="6"/>
  <c r="M2198" i="6"/>
  <c r="E2199" i="6"/>
  <c r="N2199" i="6"/>
  <c r="N2204" i="6"/>
  <c r="F2204" i="6"/>
  <c r="J2204" i="6"/>
  <c r="B2204" i="8" s="1"/>
  <c r="C2206" i="6"/>
  <c r="M2206" i="6"/>
  <c r="E2207" i="6"/>
  <c r="N2207" i="6"/>
  <c r="N2212" i="6"/>
  <c r="F2212" i="6"/>
  <c r="J2212" i="6"/>
  <c r="B2212" i="8" s="1"/>
  <c r="C2214" i="6"/>
  <c r="M2214" i="6"/>
  <c r="E2215" i="6"/>
  <c r="N2215" i="6"/>
  <c r="N2220" i="6"/>
  <c r="F2220" i="6"/>
  <c r="J2220" i="6"/>
  <c r="B2220" i="8" s="1"/>
  <c r="C2222" i="6"/>
  <c r="M2222" i="6"/>
  <c r="E2223" i="6"/>
  <c r="N2223" i="6"/>
  <c r="N2228" i="6"/>
  <c r="F2228" i="6"/>
  <c r="J2228" i="6"/>
  <c r="B2228" i="8" s="1"/>
  <c r="C2230" i="6"/>
  <c r="M2230" i="6"/>
  <c r="E2231" i="6"/>
  <c r="N2231" i="6"/>
  <c r="G2234" i="6"/>
  <c r="N2236" i="6"/>
  <c r="F2236" i="6"/>
  <c r="J2236" i="6"/>
  <c r="B2236" i="8" s="1"/>
  <c r="C2238" i="6"/>
  <c r="M2238" i="6"/>
  <c r="E2239" i="6"/>
  <c r="N2239" i="6"/>
  <c r="G2242" i="6"/>
  <c r="N2244" i="6"/>
  <c r="F2244" i="6"/>
  <c r="J2244" i="6"/>
  <c r="B2244" i="8" s="1"/>
  <c r="C2246" i="6"/>
  <c r="M2246" i="6"/>
  <c r="E2247" i="6"/>
  <c r="N2247" i="6"/>
  <c r="G2250" i="6"/>
  <c r="N2252" i="6"/>
  <c r="F2252" i="6"/>
  <c r="J2252" i="6"/>
  <c r="B2252" i="8" s="1"/>
  <c r="C2254" i="6"/>
  <c r="M2254" i="6"/>
  <c r="E2255" i="6"/>
  <c r="N2255" i="6"/>
  <c r="G2258" i="6"/>
  <c r="N2260" i="6"/>
  <c r="F2260" i="6"/>
  <c r="J2260" i="6"/>
  <c r="B2260" i="8" s="1"/>
  <c r="C2262" i="6"/>
  <c r="M2262" i="6"/>
  <c r="E2263" i="6"/>
  <c r="N2263" i="6"/>
  <c r="G2266" i="6"/>
  <c r="N2268" i="6"/>
  <c r="F2268" i="6"/>
  <c r="J2268" i="6"/>
  <c r="B2268" i="8" s="1"/>
  <c r="C2270" i="6"/>
  <c r="M2270" i="6"/>
  <c r="E2271" i="6"/>
  <c r="N2271" i="6"/>
  <c r="G2274" i="6"/>
  <c r="N2276" i="6"/>
  <c r="F2276" i="6"/>
  <c r="J2276" i="6"/>
  <c r="B2276" i="8" s="1"/>
  <c r="C2278" i="6"/>
  <c r="M2278" i="6"/>
  <c r="E2279" i="6"/>
  <c r="N2279" i="6"/>
  <c r="G2282" i="6"/>
  <c r="N2284" i="6"/>
  <c r="F2284" i="6"/>
  <c r="J2284" i="6"/>
  <c r="B2284" i="8" s="1"/>
  <c r="C2286" i="6"/>
  <c r="M2286" i="6"/>
  <c r="E2287" i="6"/>
  <c r="N2287" i="6"/>
  <c r="B2290" i="6"/>
  <c r="N2290" i="6"/>
  <c r="C2293" i="6"/>
  <c r="M2293" i="6"/>
  <c r="N2295" i="6"/>
  <c r="F2295" i="6"/>
  <c r="I2295" i="6"/>
  <c r="K2295" i="6"/>
  <c r="B2295" i="8" s="1"/>
  <c r="D2299" i="6"/>
  <c r="O2299" i="6"/>
  <c r="P2301" i="6"/>
  <c r="H2301" i="6"/>
  <c r="O2301" i="6"/>
  <c r="F2301" i="6"/>
  <c r="K2301" i="6"/>
  <c r="B2301" i="8" s="1"/>
  <c r="D2302" i="6"/>
  <c r="N2302" i="6"/>
  <c r="H2303" i="6"/>
  <c r="E2305" i="6"/>
  <c r="O2305" i="6"/>
  <c r="J2307" i="6"/>
  <c r="B2307" i="8" s="1"/>
  <c r="B2307" i="6"/>
  <c r="N2307" i="6"/>
  <c r="E2307" i="6"/>
  <c r="L2307" i="6"/>
  <c r="I2309" i="6"/>
  <c r="B2310" i="6"/>
  <c r="L2310" i="6"/>
  <c r="I2314" i="6"/>
  <c r="F2315" i="6"/>
  <c r="Q2315" i="6"/>
  <c r="A2315" i="8" s="1"/>
  <c r="C2317" i="6"/>
  <c r="Q2317" i="6"/>
  <c r="A2317" i="8" s="1"/>
  <c r="E2319" i="6"/>
  <c r="F2322" i="6"/>
  <c r="J2323" i="6"/>
  <c r="B2323" i="8" s="1"/>
  <c r="B2323" i="6"/>
  <c r="O2323" i="6"/>
  <c r="F2323" i="6"/>
  <c r="N2323" i="6"/>
  <c r="E2323" i="6"/>
  <c r="M2323" i="6"/>
  <c r="D2323" i="6"/>
  <c r="Q2323" i="6"/>
  <c r="A2323" i="8" s="1"/>
  <c r="K2325" i="6"/>
  <c r="L2326" i="6"/>
  <c r="N2333" i="6"/>
  <c r="I2335" i="6"/>
  <c r="E2302" i="6"/>
  <c r="P2302" i="6"/>
  <c r="F2305" i="6"/>
  <c r="P2305" i="6"/>
  <c r="C2310" i="6"/>
  <c r="M2310" i="6"/>
  <c r="J2314" i="6"/>
  <c r="B2314" i="8" s="1"/>
  <c r="G2315" i="6"/>
  <c r="D2317" i="6"/>
  <c r="O2318" i="6"/>
  <c r="G2318" i="6"/>
  <c r="Q2318" i="6"/>
  <c r="A2318" i="8" s="1"/>
  <c r="H2318" i="6"/>
  <c r="P2318" i="6"/>
  <c r="F2318" i="6"/>
  <c r="L2318" i="6"/>
  <c r="G2319" i="6"/>
  <c r="G2322" i="6"/>
  <c r="Q2324" i="6"/>
  <c r="A2324" i="8" s="1"/>
  <c r="M2325" i="6"/>
  <c r="K2335" i="6"/>
  <c r="P2234" i="6"/>
  <c r="H2234" i="6"/>
  <c r="J2234" i="6"/>
  <c r="B2234" i="8" s="1"/>
  <c r="P2242" i="6"/>
  <c r="H2242" i="6"/>
  <c r="J2242" i="6"/>
  <c r="B2242" i="8" s="1"/>
  <c r="P2250" i="6"/>
  <c r="H2250" i="6"/>
  <c r="J2250" i="6"/>
  <c r="B2250" i="8" s="1"/>
  <c r="P2258" i="6"/>
  <c r="H2258" i="6"/>
  <c r="J2258" i="6"/>
  <c r="B2258" i="8" s="1"/>
  <c r="P2266" i="6"/>
  <c r="H2266" i="6"/>
  <c r="J2266" i="6"/>
  <c r="B2266" i="8" s="1"/>
  <c r="P2274" i="6"/>
  <c r="H2274" i="6"/>
  <c r="J2274" i="6"/>
  <c r="B2274" i="8" s="1"/>
  <c r="P2282" i="6"/>
  <c r="H2282" i="6"/>
  <c r="J2282" i="6"/>
  <c r="B2282" i="8" s="1"/>
  <c r="L2289" i="6"/>
  <c r="D2289" i="6"/>
  <c r="K2289" i="6"/>
  <c r="B2289" i="6"/>
  <c r="M2289" i="6"/>
  <c r="F2290" i="6"/>
  <c r="P2290" i="6"/>
  <c r="F2302" i="6"/>
  <c r="N2303" i="6"/>
  <c r="F2303" i="6"/>
  <c r="I2303" i="6"/>
  <c r="K2303" i="6"/>
  <c r="P2309" i="6"/>
  <c r="H2309" i="6"/>
  <c r="O2309" i="6"/>
  <c r="F2309" i="6"/>
  <c r="K2309" i="6"/>
  <c r="N2314" i="6"/>
  <c r="J2319" i="6"/>
  <c r="B2319" i="8" s="1"/>
  <c r="O2326" i="6"/>
  <c r="G2326" i="6"/>
  <c r="I2326" i="6"/>
  <c r="Q2326" i="6"/>
  <c r="A2326" i="8" s="1"/>
  <c r="H2326" i="6"/>
  <c r="P2326" i="6"/>
  <c r="F2326" i="6"/>
  <c r="M2326" i="6"/>
  <c r="D2326" i="6"/>
  <c r="I2327" i="6"/>
  <c r="J2336" i="6"/>
  <c r="G2330" i="6"/>
  <c r="P2330" i="6"/>
  <c r="C29" i="7"/>
  <c r="B49" i="7"/>
  <c r="J2331" i="6"/>
  <c r="B2331" i="8" s="1"/>
  <c r="B2331" i="6"/>
  <c r="K2331" i="6"/>
  <c r="C39" i="7"/>
  <c r="K2330" i="6"/>
  <c r="C2330" i="6"/>
  <c r="J2330" i="6"/>
  <c r="C36" i="7"/>
  <c r="D39" i="7"/>
  <c r="G39" i="7"/>
  <c r="L2313" i="6"/>
  <c r="D2313" i="6"/>
  <c r="J2313" i="6"/>
  <c r="L2321" i="6"/>
  <c r="D2321" i="6"/>
  <c r="J2321" i="6"/>
  <c r="H2327" i="6"/>
  <c r="Q2327" i="6"/>
  <c r="A2327" i="8" s="1"/>
  <c r="L2329" i="6"/>
  <c r="D2329" i="6"/>
  <c r="J2329" i="6"/>
  <c r="B2330" i="6"/>
  <c r="L2330" i="6"/>
  <c r="D2331" i="6"/>
  <c r="M2331" i="6"/>
  <c r="Q2334" i="6"/>
  <c r="A2334" i="8" s="1"/>
  <c r="D30" i="7"/>
  <c r="G45" i="7"/>
  <c r="I2177" i="6"/>
  <c r="I2185" i="6"/>
  <c r="I2193" i="6"/>
  <c r="I2201" i="6"/>
  <c r="I2209" i="6"/>
  <c r="I2217" i="6"/>
  <c r="I2225" i="6"/>
  <c r="I2233" i="6"/>
  <c r="I2241" i="6"/>
  <c r="I2249" i="6"/>
  <c r="I2257" i="6"/>
  <c r="I2265" i="6"/>
  <c r="I2273" i="6"/>
  <c r="I2281" i="6"/>
  <c r="M2296" i="6"/>
  <c r="E2296" i="6"/>
  <c r="J2296" i="6"/>
  <c r="B2296" i="8" s="1"/>
  <c r="M2304" i="6"/>
  <c r="E2304" i="6"/>
  <c r="J2304" i="6"/>
  <c r="B2304" i="8" s="1"/>
  <c r="M2312" i="6"/>
  <c r="E2312" i="6"/>
  <c r="J2312" i="6"/>
  <c r="B2312" i="8" s="1"/>
  <c r="B2313" i="6"/>
  <c r="K2313" i="6"/>
  <c r="M2320" i="6"/>
  <c r="E2320" i="6"/>
  <c r="J2320" i="6"/>
  <c r="B2320" i="8" s="1"/>
  <c r="B2321" i="6"/>
  <c r="K2321" i="6"/>
  <c r="M2328" i="6"/>
  <c r="E2328" i="6"/>
  <c r="J2328" i="6"/>
  <c r="B2328" i="8" s="1"/>
  <c r="B2329" i="6"/>
  <c r="K2329" i="6"/>
  <c r="D2330" i="6"/>
  <c r="M2330" i="6"/>
  <c r="E2331" i="6"/>
  <c r="N2331" i="6"/>
  <c r="I35" i="7"/>
  <c r="N2327" i="6"/>
  <c r="F2327" i="6"/>
  <c r="J2327" i="6"/>
  <c r="B2327" i="8" s="1"/>
  <c r="C2329" i="6"/>
  <c r="M2329" i="6"/>
  <c r="E2330" i="6"/>
  <c r="N2330" i="6"/>
  <c r="F2331" i="6"/>
  <c r="O2331" i="6"/>
  <c r="O2336" i="6"/>
  <c r="G2336" i="6"/>
  <c r="M2336" i="6"/>
  <c r="E2336" i="6"/>
  <c r="K2336" i="6"/>
  <c r="D28" i="7"/>
  <c r="C47" i="7"/>
  <c r="I2292" i="6"/>
  <c r="I2300" i="6"/>
  <c r="I2308" i="6"/>
  <c r="I2316" i="6"/>
  <c r="I2324" i="6"/>
  <c r="I2332" i="6"/>
  <c r="C8" i="7" s="1"/>
  <c r="G2334" i="6"/>
  <c r="O2334" i="6"/>
  <c r="I2334" i="6"/>
  <c r="D2203" i="8" l="1"/>
  <c r="C2203" i="8"/>
  <c r="E2203" i="8"/>
  <c r="D2159" i="8"/>
  <c r="C2159" i="8"/>
  <c r="E2159" i="8"/>
  <c r="E2112" i="8"/>
  <c r="D2112" i="8"/>
  <c r="C2112" i="8"/>
  <c r="E1921" i="8"/>
  <c r="D1921" i="8"/>
  <c r="C1921" i="8"/>
  <c r="E1948" i="8"/>
  <c r="D1948" i="8"/>
  <c r="C1948" i="8"/>
  <c r="E1960" i="8"/>
  <c r="D1960" i="8"/>
  <c r="C1960" i="8"/>
  <c r="E1997" i="8"/>
  <c r="D1997" i="8"/>
  <c r="C1997" i="8"/>
  <c r="E1745" i="8"/>
  <c r="D1745" i="8"/>
  <c r="C1745" i="8"/>
  <c r="C1863" i="8"/>
  <c r="E1863" i="8"/>
  <c r="D1863" i="8"/>
  <c r="C1711" i="8"/>
  <c r="E1711" i="8"/>
  <c r="D1711" i="8"/>
  <c r="E1590" i="8"/>
  <c r="D1590" i="8"/>
  <c r="C1590" i="8"/>
  <c r="E1769" i="8"/>
  <c r="D1769" i="8"/>
  <c r="C1769" i="8"/>
  <c r="E1415" i="8"/>
  <c r="D1415" i="8"/>
  <c r="C1415" i="8"/>
  <c r="E1399" i="8"/>
  <c r="D1399" i="8"/>
  <c r="C1399" i="8"/>
  <c r="E1497" i="8"/>
  <c r="D1497" i="8"/>
  <c r="C1497" i="8"/>
  <c r="E1544" i="8"/>
  <c r="C1544" i="8"/>
  <c r="D1544" i="8"/>
  <c r="D1110" i="8"/>
  <c r="C1110" i="8"/>
  <c r="E1110" i="8"/>
  <c r="E1190" i="8"/>
  <c r="D1190" i="8"/>
  <c r="C1190" i="8"/>
  <c r="E1334" i="8"/>
  <c r="D1334" i="8"/>
  <c r="C1334" i="8"/>
  <c r="D1227" i="8"/>
  <c r="C1227" i="8"/>
  <c r="E1227" i="8"/>
  <c r="E1095" i="8"/>
  <c r="D1095" i="8"/>
  <c r="C1095" i="8"/>
  <c r="E1369" i="8"/>
  <c r="D1369" i="8"/>
  <c r="C1369" i="8"/>
  <c r="D1295" i="8"/>
  <c r="E1295" i="8"/>
  <c r="C1295" i="8"/>
  <c r="E1036" i="8"/>
  <c r="D1036" i="8"/>
  <c r="C1036" i="8"/>
  <c r="E1018" i="8"/>
  <c r="D1018" i="8"/>
  <c r="C1018" i="8"/>
  <c r="E938" i="8"/>
  <c r="D938" i="8"/>
  <c r="C938" i="8"/>
  <c r="E828" i="8"/>
  <c r="D828" i="8"/>
  <c r="C828" i="8"/>
  <c r="C739" i="8"/>
  <c r="E739" i="8"/>
  <c r="D739" i="8"/>
  <c r="E649" i="8"/>
  <c r="D649" i="8"/>
  <c r="C649" i="8"/>
  <c r="E633" i="8"/>
  <c r="D633" i="8"/>
  <c r="C633" i="8"/>
  <c r="E617" i="8"/>
  <c r="D617" i="8"/>
  <c r="C617" i="8"/>
  <c r="E585" i="8"/>
  <c r="D585" i="8"/>
  <c r="C585" i="8"/>
  <c r="E569" i="8"/>
  <c r="D569" i="8"/>
  <c r="C569" i="8"/>
  <c r="E553" i="8"/>
  <c r="D553" i="8"/>
  <c r="C553" i="8"/>
  <c r="E479" i="8"/>
  <c r="D479" i="8"/>
  <c r="C479" i="8"/>
  <c r="D686" i="8"/>
  <c r="C686" i="8"/>
  <c r="E686" i="8"/>
  <c r="E450" i="8"/>
  <c r="D450" i="8"/>
  <c r="C450" i="8"/>
  <c r="E312" i="8"/>
  <c r="D312" i="8"/>
  <c r="C312" i="8"/>
  <c r="E265" i="8"/>
  <c r="D265" i="8"/>
  <c r="C265" i="8"/>
  <c r="E233" i="8"/>
  <c r="D233" i="8"/>
  <c r="C233" i="8"/>
  <c r="E296" i="8"/>
  <c r="D296" i="8"/>
  <c r="C296" i="8"/>
  <c r="C119" i="8"/>
  <c r="E119" i="8"/>
  <c r="D119" i="8"/>
  <c r="E129" i="8"/>
  <c r="D129" i="8"/>
  <c r="C129" i="8"/>
  <c r="E20" i="8"/>
  <c r="D20" i="8"/>
  <c r="C20" i="8"/>
  <c r="E2155" i="8"/>
  <c r="D2155" i="8"/>
  <c r="C2155" i="8"/>
  <c r="E2123" i="8"/>
  <c r="D2123" i="8"/>
  <c r="C2123" i="8"/>
  <c r="D2267" i="8"/>
  <c r="C2267" i="8"/>
  <c r="E2267" i="8"/>
  <c r="D2229" i="8"/>
  <c r="E2229" i="8"/>
  <c r="C2229" i="8"/>
  <c r="E1924" i="8"/>
  <c r="D1924" i="8"/>
  <c r="C1924" i="8"/>
  <c r="C1979" i="8"/>
  <c r="D1979" i="8"/>
  <c r="E1979" i="8"/>
  <c r="E1965" i="8"/>
  <c r="D1965" i="8"/>
  <c r="C1965" i="8"/>
  <c r="E1940" i="8"/>
  <c r="D1940" i="8"/>
  <c r="C1940" i="8"/>
  <c r="C1923" i="8"/>
  <c r="E1923" i="8"/>
  <c r="D1923" i="8"/>
  <c r="E1893" i="8"/>
  <c r="D1893" i="8"/>
  <c r="C1893" i="8"/>
  <c r="E1737" i="8"/>
  <c r="D1737" i="8"/>
  <c r="C1737" i="8"/>
  <c r="D1757" i="8"/>
  <c r="C1757" i="8"/>
  <c r="E1757" i="8"/>
  <c r="E1767" i="8"/>
  <c r="D1767" i="8"/>
  <c r="C1767" i="8"/>
  <c r="C1738" i="8"/>
  <c r="E1738" i="8"/>
  <c r="D1738" i="8"/>
  <c r="C1722" i="8"/>
  <c r="D1722" i="8"/>
  <c r="E1722" i="8"/>
  <c r="E1598" i="8"/>
  <c r="D1598" i="8"/>
  <c r="C1598" i="8"/>
  <c r="E1558" i="8"/>
  <c r="D1558" i="8"/>
  <c r="C1558" i="8"/>
  <c r="E1407" i="8"/>
  <c r="D1407" i="8"/>
  <c r="C1407" i="8"/>
  <c r="E1471" i="8"/>
  <c r="D1471" i="8"/>
  <c r="C1471" i="8"/>
  <c r="E1103" i="8"/>
  <c r="D1103" i="8"/>
  <c r="C1103" i="8"/>
  <c r="D1171" i="8"/>
  <c r="C1171" i="8"/>
  <c r="E1171" i="8"/>
  <c r="E1358" i="8"/>
  <c r="D1358" i="8"/>
  <c r="C1358" i="8"/>
  <c r="E1230" i="8"/>
  <c r="D1230" i="8"/>
  <c r="C1230" i="8"/>
  <c r="E1182" i="8"/>
  <c r="D1182" i="8"/>
  <c r="C1182" i="8"/>
  <c r="D1319" i="8"/>
  <c r="E1319" i="8"/>
  <c r="C1319" i="8"/>
  <c r="E1121" i="8"/>
  <c r="D1121" i="8"/>
  <c r="C1121" i="8"/>
  <c r="E1135" i="8"/>
  <c r="D1135" i="8"/>
  <c r="C1135" i="8"/>
  <c r="E1129" i="8"/>
  <c r="D1129" i="8"/>
  <c r="C1129" i="8"/>
  <c r="D990" i="8"/>
  <c r="C990" i="8"/>
  <c r="E990" i="8"/>
  <c r="E1028" i="8"/>
  <c r="D1028" i="8"/>
  <c r="C1028" i="8"/>
  <c r="E996" i="8"/>
  <c r="D996" i="8"/>
  <c r="C996" i="8"/>
  <c r="E964" i="8"/>
  <c r="D964" i="8"/>
  <c r="C964" i="8"/>
  <c r="E1026" i="8"/>
  <c r="D1026" i="8"/>
  <c r="C1026" i="8"/>
  <c r="E946" i="8"/>
  <c r="D946" i="8"/>
  <c r="C946" i="8"/>
  <c r="D1062" i="8"/>
  <c r="C1062" i="8"/>
  <c r="E1062" i="8"/>
  <c r="E280" i="8"/>
  <c r="D280" i="8"/>
  <c r="C280" i="8"/>
  <c r="E397" i="8"/>
  <c r="D397" i="8"/>
  <c r="C397" i="8"/>
  <c r="E333" i="8"/>
  <c r="D333" i="8"/>
  <c r="C333" i="8"/>
  <c r="E321" i="8"/>
  <c r="D321" i="8"/>
  <c r="C321" i="8"/>
  <c r="D266" i="8"/>
  <c r="C266" i="8"/>
  <c r="E266" i="8"/>
  <c r="C159" i="8"/>
  <c r="E159" i="8"/>
  <c r="D159" i="8"/>
  <c r="E176" i="8"/>
  <c r="D176" i="8"/>
  <c r="C176" i="8"/>
  <c r="E84" i="8"/>
  <c r="D84" i="8"/>
  <c r="C84" i="8"/>
  <c r="E2302" i="8"/>
  <c r="D2302" i="8"/>
  <c r="C2302" i="8"/>
  <c r="E2147" i="8"/>
  <c r="D2147" i="8"/>
  <c r="C2147" i="8"/>
  <c r="E2297" i="8"/>
  <c r="D2297" i="8"/>
  <c r="C2297" i="8"/>
  <c r="D2143" i="8"/>
  <c r="C2143" i="8"/>
  <c r="E2143" i="8"/>
  <c r="E2048" i="8"/>
  <c r="D2048" i="8"/>
  <c r="C2048" i="8"/>
  <c r="E2040" i="8"/>
  <c r="D2040" i="8"/>
  <c r="C2040" i="8"/>
  <c r="E1944" i="8"/>
  <c r="D1944" i="8"/>
  <c r="C1944" i="8"/>
  <c r="D1853" i="8"/>
  <c r="C1853" i="8"/>
  <c r="E1853" i="8"/>
  <c r="E1759" i="8"/>
  <c r="D1759" i="8"/>
  <c r="C1759" i="8"/>
  <c r="C1762" i="8"/>
  <c r="E1762" i="8"/>
  <c r="D1762" i="8"/>
  <c r="E1729" i="8"/>
  <c r="D1729" i="8"/>
  <c r="C1729" i="8"/>
  <c r="E1699" i="8"/>
  <c r="D1699" i="8"/>
  <c r="C1699" i="8"/>
  <c r="E1862" i="8"/>
  <c r="D1862" i="8"/>
  <c r="C1862" i="8"/>
  <c r="E1710" i="8"/>
  <c r="D1710" i="8"/>
  <c r="C1710" i="8"/>
  <c r="E1270" i="8"/>
  <c r="D1270" i="8"/>
  <c r="C1270" i="8"/>
  <c r="E1087" i="8"/>
  <c r="D1087" i="8"/>
  <c r="C1087" i="8"/>
  <c r="E1147" i="8"/>
  <c r="C1147" i="8"/>
  <c r="D1147" i="8"/>
  <c r="E1294" i="8"/>
  <c r="D1294" i="8"/>
  <c r="C1294" i="8"/>
  <c r="E1281" i="8"/>
  <c r="D1281" i="8"/>
  <c r="C1281" i="8"/>
  <c r="D1343" i="8"/>
  <c r="E1343" i="8"/>
  <c r="C1343" i="8"/>
  <c r="C1115" i="8"/>
  <c r="E1115" i="8"/>
  <c r="D1115" i="8"/>
  <c r="C1139" i="8"/>
  <c r="E1139" i="8"/>
  <c r="D1139" i="8"/>
  <c r="D1030" i="8"/>
  <c r="C1030" i="8"/>
  <c r="E1030" i="8"/>
  <c r="D966" i="8"/>
  <c r="C966" i="8"/>
  <c r="E966" i="8"/>
  <c r="C1043" i="8"/>
  <c r="E1043" i="8"/>
  <c r="D1043" i="8"/>
  <c r="E1034" i="8"/>
  <c r="D1034" i="8"/>
  <c r="C1034" i="8"/>
  <c r="E954" i="8"/>
  <c r="D954" i="8"/>
  <c r="C954" i="8"/>
  <c r="D846" i="8"/>
  <c r="C846" i="8"/>
  <c r="E846" i="8"/>
  <c r="D830" i="8"/>
  <c r="C830" i="8"/>
  <c r="E830" i="8"/>
  <c r="D1046" i="8"/>
  <c r="C1046" i="8"/>
  <c r="E1046" i="8"/>
  <c r="D910" i="8"/>
  <c r="C910" i="8"/>
  <c r="E910" i="8"/>
  <c r="E900" i="8"/>
  <c r="D900" i="8"/>
  <c r="C900" i="8"/>
  <c r="E845" i="8"/>
  <c r="D845" i="8"/>
  <c r="C845" i="8"/>
  <c r="E264" i="8"/>
  <c r="D264" i="8"/>
  <c r="C264" i="8"/>
  <c r="D258" i="8"/>
  <c r="C258" i="8"/>
  <c r="E258" i="8"/>
  <c r="E232" i="8"/>
  <c r="D232" i="8"/>
  <c r="C232" i="8"/>
  <c r="D394" i="8"/>
  <c r="C394" i="8"/>
  <c r="E394" i="8"/>
  <c r="C446" i="8"/>
  <c r="E446" i="8"/>
  <c r="D446" i="8"/>
  <c r="E320" i="8"/>
  <c r="D320" i="8"/>
  <c r="C320" i="8"/>
  <c r="C135" i="8"/>
  <c r="E135" i="8"/>
  <c r="D135" i="8"/>
  <c r="D8" i="7"/>
  <c r="E8" i="7" s="1"/>
  <c r="E208" i="8"/>
  <c r="D208" i="8"/>
  <c r="C208" i="8"/>
  <c r="E177" i="8"/>
  <c r="D177" i="8"/>
  <c r="C177" i="8"/>
  <c r="E161" i="8"/>
  <c r="D161" i="8"/>
  <c r="C161" i="8"/>
  <c r="E145" i="8"/>
  <c r="D145" i="8"/>
  <c r="C145" i="8"/>
  <c r="E2305" i="8"/>
  <c r="D2305" i="8"/>
  <c r="C2305" i="8"/>
  <c r="E2171" i="8"/>
  <c r="D2171" i="8"/>
  <c r="C2171" i="8"/>
  <c r="E2139" i="8"/>
  <c r="D2139" i="8"/>
  <c r="C2139" i="8"/>
  <c r="C2100" i="8"/>
  <c r="E2100" i="8"/>
  <c r="D2100" i="8"/>
  <c r="D2261" i="8"/>
  <c r="E2261" i="8"/>
  <c r="C2261" i="8"/>
  <c r="E2068" i="8"/>
  <c r="D2068" i="8"/>
  <c r="C2068" i="8"/>
  <c r="E2028" i="8"/>
  <c r="D2028" i="8"/>
  <c r="C2028" i="8"/>
  <c r="C2011" i="8"/>
  <c r="E2011" i="8"/>
  <c r="D2011" i="8"/>
  <c r="C1939" i="8"/>
  <c r="E1939" i="8"/>
  <c r="D1939" i="8"/>
  <c r="E1916" i="8"/>
  <c r="D1916" i="8"/>
  <c r="C1916" i="8"/>
  <c r="C1987" i="8"/>
  <c r="E1987" i="8"/>
  <c r="D1987" i="8"/>
  <c r="E2052" i="8"/>
  <c r="D2052" i="8"/>
  <c r="C2052" i="8"/>
  <c r="C1802" i="8"/>
  <c r="E1802" i="8"/>
  <c r="D1802" i="8"/>
  <c r="C1770" i="8"/>
  <c r="E1770" i="8"/>
  <c r="D1770" i="8"/>
  <c r="D1797" i="8"/>
  <c r="C1797" i="8"/>
  <c r="E1797" i="8"/>
  <c r="E1721" i="8"/>
  <c r="D1721" i="8"/>
  <c r="C1721" i="8"/>
  <c r="D1877" i="8"/>
  <c r="C1877" i="8"/>
  <c r="E1877" i="8"/>
  <c r="D1715" i="8"/>
  <c r="C1715" i="8"/>
  <c r="E1715" i="8"/>
  <c r="E1530" i="8"/>
  <c r="D1530" i="8"/>
  <c r="C1530" i="8"/>
  <c r="E1614" i="8"/>
  <c r="D1614" i="8"/>
  <c r="C1614" i="8"/>
  <c r="E1465" i="8"/>
  <c r="D1465" i="8"/>
  <c r="C1465" i="8"/>
  <c r="C1248" i="8"/>
  <c r="E1248" i="8"/>
  <c r="D1248" i="8"/>
  <c r="D1094" i="8"/>
  <c r="C1094" i="8"/>
  <c r="E1094" i="8"/>
  <c r="E1166" i="8"/>
  <c r="D1166" i="8"/>
  <c r="C1166" i="8"/>
  <c r="E1097" i="8"/>
  <c r="D1097" i="8"/>
  <c r="C1097" i="8"/>
  <c r="C1091" i="8"/>
  <c r="E1091" i="8"/>
  <c r="D1091" i="8"/>
  <c r="D1126" i="8"/>
  <c r="C1126" i="8"/>
  <c r="E1126" i="8"/>
  <c r="E1105" i="8"/>
  <c r="D1105" i="8"/>
  <c r="C1105" i="8"/>
  <c r="C1099" i="8"/>
  <c r="E1099" i="8"/>
  <c r="D1099" i="8"/>
  <c r="E1137" i="8"/>
  <c r="D1137" i="8"/>
  <c r="C1137" i="8"/>
  <c r="E1050" i="8"/>
  <c r="D1050" i="8"/>
  <c r="C1050" i="8"/>
  <c r="E1058" i="8"/>
  <c r="D1058" i="8"/>
  <c r="C1058" i="8"/>
  <c r="D1006" i="8"/>
  <c r="C1006" i="8"/>
  <c r="E1006" i="8"/>
  <c r="E1066" i="8"/>
  <c r="D1066" i="8"/>
  <c r="C1066" i="8"/>
  <c r="E1020" i="8"/>
  <c r="D1020" i="8"/>
  <c r="C1020" i="8"/>
  <c r="E988" i="8"/>
  <c r="D988" i="8"/>
  <c r="C988" i="8"/>
  <c r="E956" i="8"/>
  <c r="D956" i="8"/>
  <c r="C956" i="8"/>
  <c r="E948" i="8"/>
  <c r="D948" i="8"/>
  <c r="C948" i="8"/>
  <c r="E940" i="8"/>
  <c r="D940" i="8"/>
  <c r="C940" i="8"/>
  <c r="E932" i="8"/>
  <c r="D932" i="8"/>
  <c r="C932" i="8"/>
  <c r="E924" i="8"/>
  <c r="D924" i="8"/>
  <c r="C924" i="8"/>
  <c r="E962" i="8"/>
  <c r="D962" i="8"/>
  <c r="C962" i="8"/>
  <c r="E856" i="8"/>
  <c r="D856" i="8"/>
  <c r="C856" i="8"/>
  <c r="C803" i="8"/>
  <c r="E803" i="8"/>
  <c r="D803" i="8"/>
  <c r="E406" i="8"/>
  <c r="D406" i="8"/>
  <c r="C406" i="8"/>
  <c r="E349" i="8"/>
  <c r="D349" i="8"/>
  <c r="C349" i="8"/>
  <c r="D426" i="8"/>
  <c r="C426" i="8"/>
  <c r="E426" i="8"/>
  <c r="E152" i="8"/>
  <c r="D152" i="8"/>
  <c r="C152" i="8"/>
  <c r="E120" i="8"/>
  <c r="D120" i="8"/>
  <c r="C120" i="8"/>
  <c r="E121" i="8"/>
  <c r="D121" i="8"/>
  <c r="C121" i="8"/>
  <c r="D2235" i="8"/>
  <c r="C2235" i="8"/>
  <c r="E2235" i="8"/>
  <c r="E2131" i="8"/>
  <c r="D2131" i="8"/>
  <c r="C2131" i="8"/>
  <c r="D2283" i="8"/>
  <c r="C2283" i="8"/>
  <c r="E2283" i="8"/>
  <c r="D2251" i="8"/>
  <c r="C2251" i="8"/>
  <c r="E2251" i="8"/>
  <c r="D2127" i="8"/>
  <c r="C2127" i="8"/>
  <c r="E2127" i="8"/>
  <c r="E2318" i="8"/>
  <c r="D2318" i="8"/>
  <c r="C2318" i="8"/>
  <c r="E1933" i="8"/>
  <c r="C1933" i="8"/>
  <c r="D1933" i="8"/>
  <c r="D1936" i="8"/>
  <c r="C1936" i="8"/>
  <c r="E1936" i="8"/>
  <c r="E1908" i="8"/>
  <c r="D1908" i="8"/>
  <c r="C1908" i="8"/>
  <c r="C2027" i="8"/>
  <c r="E2027" i="8"/>
  <c r="D2027" i="8"/>
  <c r="E1937" i="8"/>
  <c r="D1937" i="8"/>
  <c r="C1937" i="8"/>
  <c r="C1834" i="8"/>
  <c r="E1834" i="8"/>
  <c r="D1834" i="8"/>
  <c r="C1778" i="8"/>
  <c r="E1778" i="8"/>
  <c r="D1778" i="8"/>
  <c r="E1755" i="8"/>
  <c r="D1755" i="8"/>
  <c r="C1755" i="8"/>
  <c r="E1527" i="8"/>
  <c r="D1527" i="8"/>
  <c r="C1527" i="8"/>
  <c r="C1746" i="8"/>
  <c r="E1746" i="8"/>
  <c r="D1746" i="8"/>
  <c r="E1542" i="8"/>
  <c r="D1542" i="8"/>
  <c r="C1542" i="8"/>
  <c r="C1272" i="8"/>
  <c r="E1272" i="8"/>
  <c r="D1272" i="8"/>
  <c r="C1408" i="8"/>
  <c r="E1408" i="8"/>
  <c r="D1408" i="8"/>
  <c r="D1142" i="8"/>
  <c r="C1142" i="8"/>
  <c r="E1142" i="8"/>
  <c r="C1280" i="8"/>
  <c r="E1280" i="8"/>
  <c r="D1280" i="8"/>
  <c r="D1163" i="8"/>
  <c r="C1163" i="8"/>
  <c r="E1163" i="8"/>
  <c r="D1235" i="8"/>
  <c r="C1235" i="8"/>
  <c r="E1235" i="8"/>
  <c r="E1222" i="8"/>
  <c r="D1222" i="8"/>
  <c r="C1222" i="8"/>
  <c r="E1158" i="8"/>
  <c r="D1158" i="8"/>
  <c r="C1158" i="8"/>
  <c r="E1081" i="8"/>
  <c r="D1081" i="8"/>
  <c r="C1081" i="8"/>
  <c r="D1251" i="8"/>
  <c r="C1251" i="8"/>
  <c r="E1251" i="8"/>
  <c r="D982" i="8"/>
  <c r="C982" i="8"/>
  <c r="E982" i="8"/>
  <c r="E986" i="8"/>
  <c r="D986" i="8"/>
  <c r="C986" i="8"/>
  <c r="E868" i="8"/>
  <c r="D868" i="8"/>
  <c r="C868" i="8"/>
  <c r="E866" i="8"/>
  <c r="D866" i="8"/>
  <c r="C866" i="8"/>
  <c r="E829" i="8"/>
  <c r="D829" i="8"/>
  <c r="C829" i="8"/>
  <c r="E832" i="8"/>
  <c r="D832" i="8"/>
  <c r="C832" i="8"/>
  <c r="D678" i="8"/>
  <c r="C678" i="8"/>
  <c r="E678" i="8"/>
  <c r="E641" i="8"/>
  <c r="D641" i="8"/>
  <c r="C641" i="8"/>
  <c r="E625" i="8"/>
  <c r="D625" i="8"/>
  <c r="C625" i="8"/>
  <c r="E609" i="8"/>
  <c r="D609" i="8"/>
  <c r="C609" i="8"/>
  <c r="E593" i="8"/>
  <c r="D593" i="8"/>
  <c r="C593" i="8"/>
  <c r="E577" i="8"/>
  <c r="D577" i="8"/>
  <c r="C577" i="8"/>
  <c r="E561" i="8"/>
  <c r="D561" i="8"/>
  <c r="C561" i="8"/>
  <c r="E545" i="8"/>
  <c r="D545" i="8"/>
  <c r="C545" i="8"/>
  <c r="E664" i="8"/>
  <c r="D664" i="8"/>
  <c r="C664" i="8"/>
  <c r="E214" i="8"/>
  <c r="D214" i="8"/>
  <c r="C214" i="8"/>
  <c r="E2173" i="8"/>
  <c r="D2173" i="8"/>
  <c r="C2173" i="8"/>
  <c r="E2080" i="8"/>
  <c r="D2080" i="8"/>
  <c r="C2080" i="8"/>
  <c r="E2092" i="8"/>
  <c r="D2092" i="8"/>
  <c r="C2092" i="8"/>
  <c r="E2060" i="8"/>
  <c r="D2060" i="8"/>
  <c r="C2060" i="8"/>
  <c r="E1981" i="8"/>
  <c r="D1981" i="8"/>
  <c r="C1981" i="8"/>
  <c r="E1904" i="8"/>
  <c r="D1904" i="8"/>
  <c r="C1904" i="8"/>
  <c r="D1813" i="8"/>
  <c r="C1813" i="8"/>
  <c r="E1813" i="8"/>
  <c r="C1794" i="8"/>
  <c r="E1794" i="8"/>
  <c r="D1794" i="8"/>
  <c r="D1869" i="8"/>
  <c r="C1869" i="8"/>
  <c r="E1869" i="8"/>
  <c r="E1689" i="8"/>
  <c r="D1689" i="8"/>
  <c r="C1689" i="8"/>
  <c r="E1622" i="8"/>
  <c r="D1622" i="8"/>
  <c r="C1622" i="8"/>
  <c r="C1730" i="8"/>
  <c r="E1730" i="8"/>
  <c r="D1730" i="8"/>
  <c r="C1536" i="8"/>
  <c r="E1536" i="8"/>
  <c r="D1536" i="8"/>
  <c r="E1526" i="8"/>
  <c r="D1526" i="8"/>
  <c r="C1526" i="8"/>
  <c r="E1455" i="8"/>
  <c r="D1455" i="8"/>
  <c r="C1455" i="8"/>
  <c r="E1214" i="8"/>
  <c r="D1214" i="8"/>
  <c r="C1214" i="8"/>
  <c r="E1150" i="8"/>
  <c r="D1150" i="8"/>
  <c r="C1150" i="8"/>
  <c r="E1318" i="8"/>
  <c r="D1318" i="8"/>
  <c r="C1318" i="8"/>
  <c r="D1022" i="8"/>
  <c r="C1022" i="8"/>
  <c r="E1022" i="8"/>
  <c r="D958" i="8"/>
  <c r="C958" i="8"/>
  <c r="E958" i="8"/>
  <c r="D942" i="8"/>
  <c r="C942" i="8"/>
  <c r="E942" i="8"/>
  <c r="E1012" i="8"/>
  <c r="D1012" i="8"/>
  <c r="C1012" i="8"/>
  <c r="E994" i="8"/>
  <c r="D994" i="8"/>
  <c r="C994" i="8"/>
  <c r="E908" i="8"/>
  <c r="D908" i="8"/>
  <c r="C908" i="8"/>
  <c r="E892" i="8"/>
  <c r="D892" i="8"/>
  <c r="C892" i="8"/>
  <c r="E852" i="8"/>
  <c r="D852" i="8"/>
  <c r="C852" i="8"/>
  <c r="E703" i="8"/>
  <c r="D703" i="8"/>
  <c r="C703" i="8"/>
  <c r="E853" i="8"/>
  <c r="D853" i="8"/>
  <c r="C853" i="8"/>
  <c r="D497" i="8"/>
  <c r="C497" i="8"/>
  <c r="E497" i="8"/>
  <c r="C811" i="8"/>
  <c r="E811" i="8"/>
  <c r="D811" i="8"/>
  <c r="E270" i="8"/>
  <c r="D270" i="8"/>
  <c r="C270" i="8"/>
  <c r="E238" i="8"/>
  <c r="D238" i="8"/>
  <c r="C238" i="8"/>
  <c r="E317" i="8"/>
  <c r="D317" i="8"/>
  <c r="C317" i="8"/>
  <c r="E408" i="8"/>
  <c r="D408" i="8"/>
  <c r="C408" i="8"/>
  <c r="E392" i="8"/>
  <c r="D392" i="8"/>
  <c r="C392" i="8"/>
  <c r="D306" i="8"/>
  <c r="C306" i="8"/>
  <c r="E306" i="8"/>
  <c r="D234" i="8"/>
  <c r="C234" i="8"/>
  <c r="E234" i="8"/>
  <c r="C127" i="8"/>
  <c r="E127" i="8"/>
  <c r="D127" i="8"/>
  <c r="E160" i="8"/>
  <c r="D160" i="8"/>
  <c r="C160" i="8"/>
  <c r="E128" i="8"/>
  <c r="D128" i="8"/>
  <c r="C128" i="8"/>
  <c r="E278" i="8"/>
  <c r="D278" i="8"/>
  <c r="C278" i="8"/>
  <c r="E137" i="8"/>
  <c r="D137" i="8"/>
  <c r="C137" i="8"/>
  <c r="E60" i="8"/>
  <c r="D60" i="8"/>
  <c r="C60" i="8"/>
  <c r="E2295" i="8"/>
  <c r="C2295" i="8"/>
  <c r="D2295" i="8"/>
  <c r="C2210" i="8"/>
  <c r="D2210" i="8"/>
  <c r="E2210" i="8"/>
  <c r="E2036" i="8"/>
  <c r="D2036" i="8"/>
  <c r="C2036" i="8"/>
  <c r="E1985" i="8"/>
  <c r="D1985" i="8"/>
  <c r="C1985" i="8"/>
  <c r="E1932" i="8"/>
  <c r="D1932" i="8"/>
  <c r="C1932" i="8"/>
  <c r="C1826" i="8"/>
  <c r="E1826" i="8"/>
  <c r="D1826" i="8"/>
  <c r="E1705" i="8"/>
  <c r="D1705" i="8"/>
  <c r="C1705" i="8"/>
  <c r="E1535" i="8"/>
  <c r="D1535" i="8"/>
  <c r="C1535" i="8"/>
  <c r="E1521" i="8"/>
  <c r="D1521" i="8"/>
  <c r="C1521" i="8"/>
  <c r="D1179" i="8"/>
  <c r="C1179" i="8"/>
  <c r="E1179" i="8"/>
  <c r="E1206" i="8"/>
  <c r="D1206" i="8"/>
  <c r="C1206" i="8"/>
  <c r="E1113" i="8"/>
  <c r="D1113" i="8"/>
  <c r="C1113" i="8"/>
  <c r="C1107" i="8"/>
  <c r="E1107" i="8"/>
  <c r="D1107" i="8"/>
  <c r="C1131" i="8"/>
  <c r="E1131" i="8"/>
  <c r="D1131" i="8"/>
  <c r="E1079" i="8"/>
  <c r="D1079" i="8"/>
  <c r="C1079" i="8"/>
  <c r="D998" i="8"/>
  <c r="C998" i="8"/>
  <c r="E998" i="8"/>
  <c r="D934" i="8"/>
  <c r="C934" i="8"/>
  <c r="E934" i="8"/>
  <c r="E1002" i="8"/>
  <c r="D1002" i="8"/>
  <c r="C1002" i="8"/>
  <c r="E970" i="8"/>
  <c r="D970" i="8"/>
  <c r="C970" i="8"/>
  <c r="E922" i="8"/>
  <c r="D922" i="8"/>
  <c r="C922" i="8"/>
  <c r="D878" i="8"/>
  <c r="C878" i="8"/>
  <c r="E878" i="8"/>
  <c r="D862" i="8"/>
  <c r="C862" i="8"/>
  <c r="E862" i="8"/>
  <c r="D838" i="8"/>
  <c r="C838" i="8"/>
  <c r="E838" i="8"/>
  <c r="E844" i="8"/>
  <c r="D844" i="8"/>
  <c r="C844" i="8"/>
  <c r="D489" i="8"/>
  <c r="C489" i="8"/>
  <c r="E489" i="8"/>
  <c r="E535" i="8"/>
  <c r="D535" i="8"/>
  <c r="C535" i="8"/>
  <c r="E527" i="8"/>
  <c r="D527" i="8"/>
  <c r="C527" i="8"/>
  <c r="E519" i="8"/>
  <c r="D519" i="8"/>
  <c r="C519" i="8"/>
  <c r="E511" i="8"/>
  <c r="D511" i="8"/>
  <c r="C511" i="8"/>
  <c r="E503" i="8"/>
  <c r="D503" i="8"/>
  <c r="C503" i="8"/>
  <c r="E495" i="8"/>
  <c r="D495" i="8"/>
  <c r="C495" i="8"/>
  <c r="E416" i="8"/>
  <c r="D416" i="8"/>
  <c r="C416" i="8"/>
  <c r="D290" i="8"/>
  <c r="C290" i="8"/>
  <c r="E290" i="8"/>
  <c r="C271" i="8"/>
  <c r="E271" i="8"/>
  <c r="D271" i="8"/>
  <c r="C239" i="8"/>
  <c r="E239" i="8"/>
  <c r="D239" i="8"/>
  <c r="D434" i="8"/>
  <c r="C434" i="8"/>
  <c r="E434" i="8"/>
  <c r="E246" i="8"/>
  <c r="D246" i="8"/>
  <c r="C246" i="8"/>
  <c r="C167" i="8"/>
  <c r="E167" i="8"/>
  <c r="D167" i="8"/>
  <c r="E297" i="8"/>
  <c r="D297" i="8"/>
  <c r="C297" i="8"/>
  <c r="E169" i="8"/>
  <c r="D169" i="8"/>
  <c r="C169" i="8"/>
  <c r="E153" i="8"/>
  <c r="D153" i="8"/>
  <c r="C153" i="8"/>
  <c r="E113" i="8"/>
  <c r="D113" i="8"/>
  <c r="C113" i="8"/>
  <c r="E28" i="8"/>
  <c r="D28" i="8"/>
  <c r="C28" i="8"/>
  <c r="E2163" i="8"/>
  <c r="D2163" i="8"/>
  <c r="C2163" i="8"/>
  <c r="D2221" i="8"/>
  <c r="E2221" i="8"/>
  <c r="C2221" i="8"/>
  <c r="D2301" i="8"/>
  <c r="E2301" i="8"/>
  <c r="C2301" i="8"/>
  <c r="D2293" i="8"/>
  <c r="E2293" i="8"/>
  <c r="C2293" i="8"/>
  <c r="D2135" i="8"/>
  <c r="C2135" i="8"/>
  <c r="E2135" i="8"/>
  <c r="C2116" i="8"/>
  <c r="D2116" i="8"/>
  <c r="E2116" i="8"/>
  <c r="D2277" i="8"/>
  <c r="E2277" i="8"/>
  <c r="C2277" i="8"/>
  <c r="D2245" i="8"/>
  <c r="E2245" i="8"/>
  <c r="C2245" i="8"/>
  <c r="E1912" i="8"/>
  <c r="D1912" i="8"/>
  <c r="C1912" i="8"/>
  <c r="E2013" i="8"/>
  <c r="C2013" i="8"/>
  <c r="D2013" i="8"/>
  <c r="E1953" i="8"/>
  <c r="D1953" i="8"/>
  <c r="C1953" i="8"/>
  <c r="C2019" i="8"/>
  <c r="E2019" i="8"/>
  <c r="D2019" i="8"/>
  <c r="E1989" i="8"/>
  <c r="D1989" i="8"/>
  <c r="C1989" i="8"/>
  <c r="E1917" i="8"/>
  <c r="D1917" i="8"/>
  <c r="C1917" i="8"/>
  <c r="C1818" i="8"/>
  <c r="E1818" i="8"/>
  <c r="D1818" i="8"/>
  <c r="C1786" i="8"/>
  <c r="D1786" i="8"/>
  <c r="E1786" i="8"/>
  <c r="D1765" i="8"/>
  <c r="C1765" i="8"/>
  <c r="E1765" i="8"/>
  <c r="E2017" i="8"/>
  <c r="D2017" i="8"/>
  <c r="C2017" i="8"/>
  <c r="C1706" i="8"/>
  <c r="D1706" i="8"/>
  <c r="E1706" i="8"/>
  <c r="D1789" i="8"/>
  <c r="C1789" i="8"/>
  <c r="E1789" i="8"/>
  <c r="E1697" i="8"/>
  <c r="D1697" i="8"/>
  <c r="C1697" i="8"/>
  <c r="E1688" i="8"/>
  <c r="D1688" i="8"/>
  <c r="C1688" i="8"/>
  <c r="E1537" i="8"/>
  <c r="D1537" i="8"/>
  <c r="C1537" i="8"/>
  <c r="D1271" i="8"/>
  <c r="E1271" i="8"/>
  <c r="C1271" i="8"/>
  <c r="C1488" i="8"/>
  <c r="E1488" i="8"/>
  <c r="D1488" i="8"/>
  <c r="E1119" i="8"/>
  <c r="D1119" i="8"/>
  <c r="C1119" i="8"/>
  <c r="D1155" i="8"/>
  <c r="C1155" i="8"/>
  <c r="E1155" i="8"/>
  <c r="E1198" i="8"/>
  <c r="D1198" i="8"/>
  <c r="C1198" i="8"/>
  <c r="C1344" i="8"/>
  <c r="E1344" i="8"/>
  <c r="D1344" i="8"/>
  <c r="E1111" i="8"/>
  <c r="D1111" i="8"/>
  <c r="C1111" i="8"/>
  <c r="E1305" i="8"/>
  <c r="D1305" i="8"/>
  <c r="C1305" i="8"/>
  <c r="C1256" i="8"/>
  <c r="E1256" i="8"/>
  <c r="D1256" i="8"/>
  <c r="D1259" i="8"/>
  <c r="C1259" i="8"/>
  <c r="E1259" i="8"/>
  <c r="D1038" i="8"/>
  <c r="C1038" i="8"/>
  <c r="E1038" i="8"/>
  <c r="D974" i="8"/>
  <c r="C974" i="8"/>
  <c r="E974" i="8"/>
  <c r="D926" i="8"/>
  <c r="C926" i="8"/>
  <c r="E926" i="8"/>
  <c r="D918" i="8"/>
  <c r="E918" i="8"/>
  <c r="C918" i="8"/>
  <c r="E1004" i="8"/>
  <c r="D1004" i="8"/>
  <c r="C1004" i="8"/>
  <c r="E972" i="8"/>
  <c r="D972" i="8"/>
  <c r="C972" i="8"/>
  <c r="E1329" i="8"/>
  <c r="D1329" i="8"/>
  <c r="C1329" i="8"/>
  <c r="E1010" i="8"/>
  <c r="D1010" i="8"/>
  <c r="C1010" i="8"/>
  <c r="E930" i="8"/>
  <c r="D930" i="8"/>
  <c r="C930" i="8"/>
  <c r="E884" i="8"/>
  <c r="D884" i="8"/>
  <c r="C884" i="8"/>
  <c r="E882" i="8"/>
  <c r="D882" i="8"/>
  <c r="C882" i="8"/>
  <c r="D481" i="8"/>
  <c r="C481" i="8"/>
  <c r="E481" i="8"/>
  <c r="E840" i="8"/>
  <c r="D840" i="8"/>
  <c r="C840" i="8"/>
  <c r="C731" i="8"/>
  <c r="E731" i="8"/>
  <c r="D731" i="8"/>
  <c r="E679" i="8"/>
  <c r="D679" i="8"/>
  <c r="C679" i="8"/>
  <c r="E309" i="8"/>
  <c r="D309" i="8"/>
  <c r="C309" i="8"/>
  <c r="E245" i="8"/>
  <c r="D245" i="8"/>
  <c r="C245" i="8"/>
  <c r="D330" i="8"/>
  <c r="C330" i="8"/>
  <c r="E330" i="8"/>
  <c r="E272" i="8"/>
  <c r="D272" i="8"/>
  <c r="C272" i="8"/>
  <c r="C143" i="8"/>
  <c r="E143" i="8"/>
  <c r="D143" i="8"/>
  <c r="E136" i="8"/>
  <c r="D136" i="8"/>
  <c r="C136" i="8"/>
  <c r="E68" i="8"/>
  <c r="D68" i="8"/>
  <c r="C68" i="8"/>
  <c r="E44" i="8"/>
  <c r="D44" i="8"/>
  <c r="C44" i="8"/>
  <c r="E36" i="8"/>
  <c r="D36" i="8"/>
  <c r="C36" i="8"/>
  <c r="E52" i="8"/>
  <c r="D52" i="8"/>
  <c r="C52" i="8"/>
  <c r="E12" i="8"/>
  <c r="D12" i="8"/>
  <c r="C12" i="8"/>
  <c r="E1988" i="8"/>
  <c r="D1988" i="8"/>
  <c r="C1988" i="8"/>
  <c r="C1858" i="8"/>
  <c r="E1858" i="8"/>
  <c r="D1858" i="8"/>
  <c r="E1657" i="8"/>
  <c r="D1657" i="8"/>
  <c r="C1657" i="8"/>
  <c r="E1498" i="8"/>
  <c r="D1498" i="8"/>
  <c r="C1498" i="8"/>
  <c r="E1354" i="8"/>
  <c r="D1354" i="8"/>
  <c r="C1354" i="8"/>
  <c r="D1443" i="8"/>
  <c r="C1443" i="8"/>
  <c r="E1443" i="8"/>
  <c r="E1241" i="8"/>
  <c r="D1241" i="8"/>
  <c r="C1241" i="8"/>
  <c r="E1484" i="8"/>
  <c r="D1484" i="8"/>
  <c r="C1484" i="8"/>
  <c r="E1551" i="8"/>
  <c r="D1551" i="8"/>
  <c r="C1551" i="8"/>
  <c r="E1207" i="8"/>
  <c r="D1207" i="8"/>
  <c r="C1207" i="8"/>
  <c r="E1144" i="8"/>
  <c r="D1144" i="8"/>
  <c r="C1144" i="8"/>
  <c r="E719" i="8"/>
  <c r="D719" i="8"/>
  <c r="C719" i="8"/>
  <c r="E824" i="8"/>
  <c r="D824" i="8"/>
  <c r="C824" i="8"/>
  <c r="E895" i="8"/>
  <c r="D895" i="8"/>
  <c r="C895" i="8"/>
  <c r="C303" i="8"/>
  <c r="E303" i="8"/>
  <c r="D303" i="8"/>
  <c r="D614" i="8"/>
  <c r="C614" i="8"/>
  <c r="E614" i="8"/>
  <c r="C462" i="8"/>
  <c r="D462" i="8"/>
  <c r="E462" i="8"/>
  <c r="D186" i="8"/>
  <c r="C186" i="8"/>
  <c r="E186" i="8"/>
  <c r="D3" i="8"/>
  <c r="C3" i="8"/>
  <c r="E3" i="8"/>
  <c r="L493" i="6"/>
  <c r="P1848" i="5"/>
  <c r="Q493" i="6" s="1"/>
  <c r="A493" i="8" s="1"/>
  <c r="D1187" i="8"/>
  <c r="C1187" i="8"/>
  <c r="E1187" i="8"/>
  <c r="E1956" i="8"/>
  <c r="D1956" i="8"/>
  <c r="C1956" i="8"/>
  <c r="E340" i="8"/>
  <c r="D340" i="8"/>
  <c r="C340" i="8"/>
  <c r="D1078" i="8"/>
  <c r="C1078" i="8"/>
  <c r="E1078" i="8"/>
  <c r="E1959" i="8"/>
  <c r="D1959" i="8"/>
  <c r="C1959" i="8"/>
  <c r="E1127" i="8"/>
  <c r="D1127" i="8"/>
  <c r="C1127" i="8"/>
  <c r="C175" i="8"/>
  <c r="E175" i="8"/>
  <c r="D175" i="8"/>
  <c r="C1304" i="8"/>
  <c r="E1304" i="8"/>
  <c r="D1304" i="8"/>
  <c r="D2325" i="8"/>
  <c r="E2325" i="8"/>
  <c r="C2325" i="8"/>
  <c r="E2105" i="8"/>
  <c r="D2105" i="8"/>
  <c r="C2105" i="8"/>
  <c r="C1570" i="8"/>
  <c r="E1570" i="8"/>
  <c r="D1570" i="8"/>
  <c r="D1589" i="8"/>
  <c r="C1589" i="8"/>
  <c r="E1589" i="8"/>
  <c r="E1434" i="8"/>
  <c r="D1434" i="8"/>
  <c r="C1434" i="8"/>
  <c r="E1571" i="8"/>
  <c r="D1571" i="8"/>
  <c r="C1571" i="8"/>
  <c r="E1388" i="8"/>
  <c r="D1388" i="8"/>
  <c r="C1388" i="8"/>
  <c r="E796" i="8"/>
  <c r="D796" i="8"/>
  <c r="C796" i="8"/>
  <c r="D726" i="8"/>
  <c r="C726" i="8"/>
  <c r="E726" i="8"/>
  <c r="E626" i="8"/>
  <c r="D626" i="8"/>
  <c r="C626" i="8"/>
  <c r="E299" i="8"/>
  <c r="D299" i="8"/>
  <c r="C299" i="8"/>
  <c r="B384" i="8"/>
  <c r="L48" i="6"/>
  <c r="P2298" i="5"/>
  <c r="Q48" i="6" s="1"/>
  <c r="A48" i="8" s="1"/>
  <c r="E40" i="8"/>
  <c r="D40" i="8"/>
  <c r="C40" i="8"/>
  <c r="D50" i="8"/>
  <c r="C50" i="8"/>
  <c r="E50" i="8"/>
  <c r="L621" i="6"/>
  <c r="P1720" i="5"/>
  <c r="Q621" i="6" s="1"/>
  <c r="A621" i="8" s="1"/>
  <c r="E2009" i="8"/>
  <c r="D2009" i="8"/>
  <c r="C2009" i="8"/>
  <c r="E281" i="8"/>
  <c r="D281" i="8"/>
  <c r="C281" i="8"/>
  <c r="C2091" i="8"/>
  <c r="D2091" i="8"/>
  <c r="E2091" i="8"/>
  <c r="E404" i="8"/>
  <c r="D404" i="8"/>
  <c r="C404" i="8"/>
  <c r="C1232" i="8"/>
  <c r="E1232" i="8"/>
  <c r="D1232" i="8"/>
  <c r="I42" i="7"/>
  <c r="B50" i="7"/>
  <c r="E2320" i="8"/>
  <c r="C2320" i="8"/>
  <c r="D2320" i="8"/>
  <c r="B44" i="7"/>
  <c r="B38" i="7"/>
  <c r="C14" i="7"/>
  <c r="D14" i="7" s="1"/>
  <c r="D37" i="7"/>
  <c r="D46" i="7"/>
  <c r="I45" i="7"/>
  <c r="E2286" i="8"/>
  <c r="D2286" i="8"/>
  <c r="C2286" i="8"/>
  <c r="E2278" i="8"/>
  <c r="D2278" i="8"/>
  <c r="C2278" i="8"/>
  <c r="E2270" i="8"/>
  <c r="D2270" i="8"/>
  <c r="C2270" i="8"/>
  <c r="E2262" i="8"/>
  <c r="D2262" i="8"/>
  <c r="C2262" i="8"/>
  <c r="E2182" i="8"/>
  <c r="D2182" i="8"/>
  <c r="C2182" i="8"/>
  <c r="B2247" i="8"/>
  <c r="B2215" i="8"/>
  <c r="C2306" i="8"/>
  <c r="D2306" i="8"/>
  <c r="E2306" i="8"/>
  <c r="C2140" i="8"/>
  <c r="E2140" i="8"/>
  <c r="D2140" i="8"/>
  <c r="E2113" i="8"/>
  <c r="D2113" i="8"/>
  <c r="C2113" i="8"/>
  <c r="E2010" i="8"/>
  <c r="D2010" i="8"/>
  <c r="C2010" i="8"/>
  <c r="E1930" i="8"/>
  <c r="D1930" i="8"/>
  <c r="C1930" i="8"/>
  <c r="B2259" i="8"/>
  <c r="E2138" i="8"/>
  <c r="D2138" i="8"/>
  <c r="C2138" i="8"/>
  <c r="B2101" i="8"/>
  <c r="B2085" i="8"/>
  <c r="B2172" i="8"/>
  <c r="E2160" i="8"/>
  <c r="D2160" i="8"/>
  <c r="C2160" i="8"/>
  <c r="D2038" i="8"/>
  <c r="C2038" i="8"/>
  <c r="E2038" i="8"/>
  <c r="E2073" i="8"/>
  <c r="D2073" i="8"/>
  <c r="C2073" i="8"/>
  <c r="B2051" i="8"/>
  <c r="E1864" i="8"/>
  <c r="D1864" i="8"/>
  <c r="C1864" i="8"/>
  <c r="E1800" i="8"/>
  <c r="D1800" i="8"/>
  <c r="C1800" i="8"/>
  <c r="E1857" i="8"/>
  <c r="D1857" i="8"/>
  <c r="C1857" i="8"/>
  <c r="E1825" i="8"/>
  <c r="D1825" i="8"/>
  <c r="C1825" i="8"/>
  <c r="B1898" i="8"/>
  <c r="B2053" i="8"/>
  <c r="D1974" i="8"/>
  <c r="C1974" i="8"/>
  <c r="E1974" i="8"/>
  <c r="D1934" i="8"/>
  <c r="C1934" i="8"/>
  <c r="E1934" i="8"/>
  <c r="B2076" i="8"/>
  <c r="B2037" i="8"/>
  <c r="E2084" i="8"/>
  <c r="D2084" i="8"/>
  <c r="C2084" i="8"/>
  <c r="B1885" i="8"/>
  <c r="E1708" i="8"/>
  <c r="D1708" i="8"/>
  <c r="C1708" i="8"/>
  <c r="E1949" i="8"/>
  <c r="C1949" i="8"/>
  <c r="D1949" i="8"/>
  <c r="E1993" i="8"/>
  <c r="D1993" i="8"/>
  <c r="C1993" i="8"/>
  <c r="E1696" i="8"/>
  <c r="D1696" i="8"/>
  <c r="C1696" i="8"/>
  <c r="E2104" i="8"/>
  <c r="D2104" i="8"/>
  <c r="C2104" i="8"/>
  <c r="D1807" i="8"/>
  <c r="C1807" i="8"/>
  <c r="E1807" i="8"/>
  <c r="E1633" i="8"/>
  <c r="D1633" i="8"/>
  <c r="C1633" i="8"/>
  <c r="E1569" i="8"/>
  <c r="D1569" i="8"/>
  <c r="C1569" i="8"/>
  <c r="B1674" i="8"/>
  <c r="B1610" i="8"/>
  <c r="B1546" i="8"/>
  <c r="D1533" i="8"/>
  <c r="E1533" i="8"/>
  <c r="C1533" i="8"/>
  <c r="B1915" i="8"/>
  <c r="E1867" i="8"/>
  <c r="D1867" i="8"/>
  <c r="C1867" i="8"/>
  <c r="E1490" i="8"/>
  <c r="D1490" i="8"/>
  <c r="C1490" i="8"/>
  <c r="E1442" i="8"/>
  <c r="D1442" i="8"/>
  <c r="C1442" i="8"/>
  <c r="E1394" i="8"/>
  <c r="D1394" i="8"/>
  <c r="C1394" i="8"/>
  <c r="E1378" i="8"/>
  <c r="D1378" i="8"/>
  <c r="C1378" i="8"/>
  <c r="E1314" i="8"/>
  <c r="D1314" i="8"/>
  <c r="C1314" i="8"/>
  <c r="E1298" i="8"/>
  <c r="D1298" i="8"/>
  <c r="C1298" i="8"/>
  <c r="E1750" i="8"/>
  <c r="D1750" i="8"/>
  <c r="C1750" i="8"/>
  <c r="B1687" i="8"/>
  <c r="B1467" i="8"/>
  <c r="B1403" i="8"/>
  <c r="B1371" i="8"/>
  <c r="B1307" i="8"/>
  <c r="B1539" i="8"/>
  <c r="E1747" i="8"/>
  <c r="D1747" i="8"/>
  <c r="C1747" i="8"/>
  <c r="B1694" i="8"/>
  <c r="E1518" i="8"/>
  <c r="D1518" i="8"/>
  <c r="C1518" i="8"/>
  <c r="E1502" i="8"/>
  <c r="D1502" i="8"/>
  <c r="C1502" i="8"/>
  <c r="E1454" i="8"/>
  <c r="D1454" i="8"/>
  <c r="C1454" i="8"/>
  <c r="E1390" i="8"/>
  <c r="D1390" i="8"/>
  <c r="C1390" i="8"/>
  <c r="E1656" i="8"/>
  <c r="D1656" i="8"/>
  <c r="C1656" i="8"/>
  <c r="E1713" i="8"/>
  <c r="D1713" i="8"/>
  <c r="C1713" i="8"/>
  <c r="B1651" i="8"/>
  <c r="E1727" i="8"/>
  <c r="D1727" i="8"/>
  <c r="C1727" i="8"/>
  <c r="D1367" i="8"/>
  <c r="E1367" i="8"/>
  <c r="C1367" i="8"/>
  <c r="E1284" i="8"/>
  <c r="C1284" i="8"/>
  <c r="D1284" i="8"/>
  <c r="E1249" i="8"/>
  <c r="D1249" i="8"/>
  <c r="C1249" i="8"/>
  <c r="E1169" i="8"/>
  <c r="D1169" i="8"/>
  <c r="C1169" i="8"/>
  <c r="E1391" i="8"/>
  <c r="D1391" i="8"/>
  <c r="C1391" i="8"/>
  <c r="E1292" i="8"/>
  <c r="C1292" i="8"/>
  <c r="D1292" i="8"/>
  <c r="C1178" i="8"/>
  <c r="E1178" i="8"/>
  <c r="D1178" i="8"/>
  <c r="E1114" i="8"/>
  <c r="D1114" i="8"/>
  <c r="C1114" i="8"/>
  <c r="C1432" i="8"/>
  <c r="E1432" i="8"/>
  <c r="D1432" i="8"/>
  <c r="L1308" i="6"/>
  <c r="E1505" i="8"/>
  <c r="D1505" i="8"/>
  <c r="C1505" i="8"/>
  <c r="E1380" i="8"/>
  <c r="D1380" i="8"/>
  <c r="C1380" i="8"/>
  <c r="E1374" i="8"/>
  <c r="D1374" i="8"/>
  <c r="C1374" i="8"/>
  <c r="E1646" i="8"/>
  <c r="D1646" i="8"/>
  <c r="C1646" i="8"/>
  <c r="C1416" i="8"/>
  <c r="D1416" i="8"/>
  <c r="E1416" i="8"/>
  <c r="D1239" i="8"/>
  <c r="E1239" i="8"/>
  <c r="C1239" i="8"/>
  <c r="E1188" i="8"/>
  <c r="D1188" i="8"/>
  <c r="C1188" i="8"/>
  <c r="E1048" i="8"/>
  <c r="D1048" i="8"/>
  <c r="C1048" i="8"/>
  <c r="C1496" i="8"/>
  <c r="E1496" i="8"/>
  <c r="D1496" i="8"/>
  <c r="B1431" i="8"/>
  <c r="E1273" i="8"/>
  <c r="D1273" i="8"/>
  <c r="C1273" i="8"/>
  <c r="E1084" i="8"/>
  <c r="D1084" i="8"/>
  <c r="C1084" i="8"/>
  <c r="C1240" i="8"/>
  <c r="E1240" i="8"/>
  <c r="D1240" i="8"/>
  <c r="E1052" i="8"/>
  <c r="D1052" i="8"/>
  <c r="C1052" i="8"/>
  <c r="E1199" i="8"/>
  <c r="D1199" i="8"/>
  <c r="C1199" i="8"/>
  <c r="E865" i="8"/>
  <c r="D865" i="8"/>
  <c r="C865" i="8"/>
  <c r="C907" i="8"/>
  <c r="E907" i="8"/>
  <c r="D907" i="8"/>
  <c r="C875" i="8"/>
  <c r="E875" i="8"/>
  <c r="D875" i="8"/>
  <c r="B1007" i="8"/>
  <c r="E788" i="8"/>
  <c r="D788" i="8"/>
  <c r="C788" i="8"/>
  <c r="E724" i="8"/>
  <c r="D724" i="8"/>
  <c r="C724" i="8"/>
  <c r="E887" i="8"/>
  <c r="D887" i="8"/>
  <c r="C887" i="8"/>
  <c r="E789" i="8"/>
  <c r="D789" i="8"/>
  <c r="C789" i="8"/>
  <c r="E725" i="8"/>
  <c r="D725" i="8"/>
  <c r="C725" i="8"/>
  <c r="C595" i="8"/>
  <c r="E595" i="8"/>
  <c r="D595" i="8"/>
  <c r="B1019" i="8"/>
  <c r="B987" i="8"/>
  <c r="B947" i="8"/>
  <c r="B822" i="8"/>
  <c r="B782" i="8"/>
  <c r="B718" i="8"/>
  <c r="B698" i="8"/>
  <c r="B690" i="8"/>
  <c r="B682" i="8"/>
  <c r="B674" i="8"/>
  <c r="B666" i="8"/>
  <c r="E743" i="8"/>
  <c r="D743" i="8"/>
  <c r="C743" i="8"/>
  <c r="E957" i="8"/>
  <c r="D957" i="8"/>
  <c r="C957" i="8"/>
  <c r="E831" i="8"/>
  <c r="D831" i="8"/>
  <c r="C831" i="8"/>
  <c r="B736" i="8"/>
  <c r="C795" i="8"/>
  <c r="E795" i="8"/>
  <c r="D795" i="8"/>
  <c r="B634" i="8"/>
  <c r="B523" i="8"/>
  <c r="B491" i="8"/>
  <c r="E433" i="8"/>
  <c r="D433" i="8"/>
  <c r="C433" i="8"/>
  <c r="E385" i="8"/>
  <c r="D385" i="8"/>
  <c r="C385" i="8"/>
  <c r="E371" i="8"/>
  <c r="D371" i="8"/>
  <c r="C371" i="8"/>
  <c r="E323" i="8"/>
  <c r="D323" i="8"/>
  <c r="C323" i="8"/>
  <c r="E227" i="8"/>
  <c r="D227" i="8"/>
  <c r="C227" i="8"/>
  <c r="C667" i="8"/>
  <c r="E667" i="8"/>
  <c r="D667" i="8"/>
  <c r="B453" i="8"/>
  <c r="C359" i="8"/>
  <c r="E359" i="8"/>
  <c r="D359" i="8"/>
  <c r="C343" i="8"/>
  <c r="E343" i="8"/>
  <c r="D343" i="8"/>
  <c r="C279" i="8"/>
  <c r="E279" i="8"/>
  <c r="D279" i="8"/>
  <c r="B843" i="8"/>
  <c r="B729" i="8"/>
  <c r="B510" i="8"/>
  <c r="B457" i="8"/>
  <c r="E328" i="8"/>
  <c r="D328" i="8"/>
  <c r="C328" i="8"/>
  <c r="D558" i="8"/>
  <c r="C558" i="8"/>
  <c r="E558" i="8"/>
  <c r="E366" i="8"/>
  <c r="D366" i="8"/>
  <c r="C366" i="8"/>
  <c r="B336" i="8"/>
  <c r="B530" i="8"/>
  <c r="B482" i="8"/>
  <c r="B424" i="8"/>
  <c r="E301" i="8"/>
  <c r="D301" i="8"/>
  <c r="C301" i="8"/>
  <c r="E213" i="8"/>
  <c r="D213" i="8"/>
  <c r="C213" i="8"/>
  <c r="E277" i="8"/>
  <c r="D277" i="8"/>
  <c r="C277" i="8"/>
  <c r="E29" i="8"/>
  <c r="D29" i="8"/>
  <c r="C29" i="8"/>
  <c r="P2194" i="5"/>
  <c r="Q151" i="6" s="1"/>
  <c r="A151" i="8" s="1"/>
  <c r="L151" i="6"/>
  <c r="L276" i="6"/>
  <c r="P2066" i="5"/>
  <c r="Q276" i="6" s="1"/>
  <c r="A276" i="8" s="1"/>
  <c r="D162" i="8"/>
  <c r="C162" i="8"/>
  <c r="E162" i="8"/>
  <c r="B133" i="8"/>
  <c r="B79" i="8"/>
  <c r="C15" i="8"/>
  <c r="E15" i="8"/>
  <c r="D15" i="8"/>
  <c r="L80" i="6"/>
  <c r="P2266" i="5"/>
  <c r="Q80" i="6" s="1"/>
  <c r="A80" i="8" s="1"/>
  <c r="L332" i="6"/>
  <c r="P2010" i="5"/>
  <c r="Q332" i="6" s="1"/>
  <c r="A332" i="8" s="1"/>
  <c r="E293" i="8"/>
  <c r="D293" i="8"/>
  <c r="C293" i="8"/>
  <c r="E196" i="8"/>
  <c r="D196" i="8"/>
  <c r="C196" i="8"/>
  <c r="L120" i="6"/>
  <c r="E88" i="8"/>
  <c r="D88" i="8"/>
  <c r="C88" i="8"/>
  <c r="E254" i="8"/>
  <c r="D254" i="8"/>
  <c r="C254" i="8"/>
  <c r="E97" i="8"/>
  <c r="D97" i="8"/>
  <c r="C97" i="8"/>
  <c r="B73" i="8"/>
  <c r="B9" i="8"/>
  <c r="L509" i="6"/>
  <c r="P1832" i="5"/>
  <c r="Q509" i="6" s="1"/>
  <c r="A509" i="8" s="1"/>
  <c r="L637" i="6"/>
  <c r="P1704" i="5"/>
  <c r="Q637" i="6" s="1"/>
  <c r="A637" i="8" s="1"/>
  <c r="L797" i="6"/>
  <c r="P1544" i="5"/>
  <c r="Q797" i="6" s="1"/>
  <c r="A797" i="8" s="1"/>
  <c r="E2281" i="8"/>
  <c r="D2281" i="8"/>
  <c r="C2281" i="8"/>
  <c r="E2217" i="8"/>
  <c r="D2217" i="8"/>
  <c r="C2217" i="8"/>
  <c r="E834" i="8"/>
  <c r="D834" i="8"/>
  <c r="C834" i="8"/>
  <c r="L1564" i="6"/>
  <c r="P777" i="5"/>
  <c r="Q1564" i="6" s="1"/>
  <c r="A1564" i="8" s="1"/>
  <c r="E147" i="8"/>
  <c r="D147" i="8"/>
  <c r="C147" i="8"/>
  <c r="E524" i="8"/>
  <c r="D524" i="8"/>
  <c r="C524" i="8"/>
  <c r="E460" i="8"/>
  <c r="D460" i="8"/>
  <c r="C460" i="8"/>
  <c r="E396" i="8"/>
  <c r="D396" i="8"/>
  <c r="C396" i="8"/>
  <c r="E332" i="8"/>
  <c r="D332" i="8"/>
  <c r="C332" i="8"/>
  <c r="E268" i="8"/>
  <c r="D268" i="8"/>
  <c r="C268" i="8"/>
  <c r="A2" i="8"/>
  <c r="L597" i="6"/>
  <c r="P1744" i="5"/>
  <c r="Q597" i="6" s="1"/>
  <c r="A597" i="8" s="1"/>
  <c r="L725" i="6"/>
  <c r="P1616" i="5"/>
  <c r="Q725" i="6" s="1"/>
  <c r="A725" i="8" s="1"/>
  <c r="D1070" i="8"/>
  <c r="C1070" i="8"/>
  <c r="E1070" i="8"/>
  <c r="E382" i="8"/>
  <c r="D382" i="8"/>
  <c r="C382" i="8"/>
  <c r="E206" i="8"/>
  <c r="D206" i="8"/>
  <c r="C206" i="8"/>
  <c r="E142" i="8"/>
  <c r="D142" i="8"/>
  <c r="C142" i="8"/>
  <c r="E78" i="8"/>
  <c r="D78" i="8"/>
  <c r="C78" i="8"/>
  <c r="E14" i="8"/>
  <c r="D14" i="8"/>
  <c r="C14" i="8"/>
  <c r="L1580" i="6"/>
  <c r="P761" i="5"/>
  <c r="Q1580" i="6" s="1"/>
  <c r="A1580" i="8" s="1"/>
  <c r="E2079" i="8"/>
  <c r="D2079" i="8"/>
  <c r="C2079" i="8"/>
  <c r="E2015" i="8"/>
  <c r="D2015" i="8"/>
  <c r="C2015" i="8"/>
  <c r="E1951" i="8"/>
  <c r="D1951" i="8"/>
  <c r="C1951" i="8"/>
  <c r="E1703" i="8"/>
  <c r="C1703" i="8"/>
  <c r="D1703" i="8"/>
  <c r="D1359" i="8"/>
  <c r="E1359" i="8"/>
  <c r="C1359" i="8"/>
  <c r="E2204" i="8"/>
  <c r="D2204" i="8"/>
  <c r="C2204" i="8"/>
  <c r="E2238" i="8"/>
  <c r="D2238" i="8"/>
  <c r="C2238" i="8"/>
  <c r="E1482" i="8"/>
  <c r="C1482" i="8"/>
  <c r="D1482" i="8"/>
  <c r="D1331" i="8"/>
  <c r="C1331" i="8"/>
  <c r="E1331" i="8"/>
  <c r="E1707" i="8"/>
  <c r="D1707" i="8"/>
  <c r="C1707" i="8"/>
  <c r="E1321" i="8"/>
  <c r="D1321" i="8"/>
  <c r="C1321" i="8"/>
  <c r="E1212" i="8"/>
  <c r="C1212" i="8"/>
  <c r="D1212" i="8"/>
  <c r="E733" i="8"/>
  <c r="D733" i="8"/>
  <c r="C733" i="8"/>
  <c r="E697" i="8"/>
  <c r="D697" i="8"/>
  <c r="C697" i="8"/>
  <c r="E935" i="8"/>
  <c r="D935" i="8"/>
  <c r="C935" i="8"/>
  <c r="C691" i="8"/>
  <c r="E691" i="8"/>
  <c r="D691" i="8"/>
  <c r="E737" i="8"/>
  <c r="D737" i="8"/>
  <c r="C737" i="8"/>
  <c r="C699" i="8"/>
  <c r="E699" i="8"/>
  <c r="D699" i="8"/>
  <c r="D370" i="8"/>
  <c r="C370" i="8"/>
  <c r="E370" i="8"/>
  <c r="E365" i="8"/>
  <c r="D365" i="8"/>
  <c r="C365" i="8"/>
  <c r="E414" i="8"/>
  <c r="D414" i="8"/>
  <c r="C414" i="8"/>
  <c r="E221" i="8"/>
  <c r="D221" i="8"/>
  <c r="C221" i="8"/>
  <c r="E173" i="8"/>
  <c r="D173" i="8"/>
  <c r="C173" i="8"/>
  <c r="D250" i="8"/>
  <c r="C250" i="8"/>
  <c r="E250" i="8"/>
  <c r="L765" i="6"/>
  <c r="P1576" i="5"/>
  <c r="Q765" i="6" s="1"/>
  <c r="A765" i="8" s="1"/>
  <c r="E1681" i="8"/>
  <c r="D1681" i="8"/>
  <c r="C1681" i="8"/>
  <c r="E601" i="8"/>
  <c r="D601" i="8"/>
  <c r="C601" i="8"/>
  <c r="C2322" i="8"/>
  <c r="D2322" i="8"/>
  <c r="E2322" i="8"/>
  <c r="E978" i="8"/>
  <c r="D978" i="8"/>
  <c r="C978" i="8"/>
  <c r="E442" i="8"/>
  <c r="C442" i="8"/>
  <c r="D442" i="8"/>
  <c r="C755" i="8"/>
  <c r="E755" i="8"/>
  <c r="D755" i="8"/>
  <c r="E836" i="8"/>
  <c r="D836" i="8"/>
  <c r="C836" i="8"/>
  <c r="D2317" i="8"/>
  <c r="E2317" i="8"/>
  <c r="C2317" i="8"/>
  <c r="E1878" i="8"/>
  <c r="D1878" i="8"/>
  <c r="C1878" i="8"/>
  <c r="D854" i="8"/>
  <c r="C854" i="8"/>
  <c r="E854" i="8"/>
  <c r="E1383" i="8"/>
  <c r="D1383" i="8"/>
  <c r="C1383" i="8"/>
  <c r="C1928" i="8"/>
  <c r="E1928" i="8"/>
  <c r="D1928" i="8"/>
  <c r="E400" i="8"/>
  <c r="D400" i="8"/>
  <c r="C400" i="8"/>
  <c r="C22" i="7"/>
  <c r="B34" i="7"/>
  <c r="E2304" i="8"/>
  <c r="C2304" i="8"/>
  <c r="D2304" i="8"/>
  <c r="D21" i="7"/>
  <c r="B45" i="7"/>
  <c r="I34" i="7"/>
  <c r="C23" i="7"/>
  <c r="E2319" i="8"/>
  <c r="C2319" i="8"/>
  <c r="D2319" i="8"/>
  <c r="E2212" i="8"/>
  <c r="D2212" i="8"/>
  <c r="C2212" i="8"/>
  <c r="D41" i="7"/>
  <c r="C15" i="7"/>
  <c r="B47" i="7"/>
  <c r="B28" i="7"/>
  <c r="H42" i="7"/>
  <c r="G49" i="7"/>
  <c r="G36" i="7"/>
  <c r="C20" i="7"/>
  <c r="C46" i="7"/>
  <c r="H40" i="7"/>
  <c r="I50" i="7"/>
  <c r="C27" i="7"/>
  <c r="H44" i="7"/>
  <c r="E15" i="7"/>
  <c r="C2266" i="8"/>
  <c r="D2266" i="8"/>
  <c r="E2266" i="8"/>
  <c r="H41" i="7"/>
  <c r="D2307" i="8"/>
  <c r="C2307" i="8"/>
  <c r="E2307" i="8"/>
  <c r="E2220" i="8"/>
  <c r="D2220" i="8"/>
  <c r="C2220" i="8"/>
  <c r="E2206" i="8"/>
  <c r="D2206" i="8"/>
  <c r="C2206" i="8"/>
  <c r="B2271" i="8"/>
  <c r="D2191" i="8"/>
  <c r="C2191" i="8"/>
  <c r="E2191" i="8"/>
  <c r="E2200" i="8"/>
  <c r="D2200" i="8"/>
  <c r="C2200" i="8"/>
  <c r="C2148" i="8"/>
  <c r="E2148" i="8"/>
  <c r="D2148" i="8"/>
  <c r="B2280" i="8"/>
  <c r="D2291" i="8"/>
  <c r="C2291" i="8"/>
  <c r="E2291" i="8"/>
  <c r="E2179" i="8"/>
  <c r="D2179" i="8"/>
  <c r="C2179" i="8"/>
  <c r="D2078" i="8"/>
  <c r="C2078" i="8"/>
  <c r="E2078" i="8"/>
  <c r="E1970" i="8"/>
  <c r="D1970" i="8"/>
  <c r="C1970" i="8"/>
  <c r="E1906" i="8"/>
  <c r="D1906" i="8"/>
  <c r="C1906" i="8"/>
  <c r="E2004" i="8"/>
  <c r="D2004" i="8"/>
  <c r="C2004" i="8"/>
  <c r="B2056" i="8"/>
  <c r="E1872" i="8"/>
  <c r="D1872" i="8"/>
  <c r="C1872" i="8"/>
  <c r="E1776" i="8"/>
  <c r="D1776" i="8"/>
  <c r="C1776" i="8"/>
  <c r="B2150" i="8"/>
  <c r="B1881" i="8"/>
  <c r="B2227" i="8"/>
  <c r="E2117" i="8"/>
  <c r="D2117" i="8"/>
  <c r="C2117" i="8"/>
  <c r="D1942" i="8"/>
  <c r="C1942" i="8"/>
  <c r="E1942" i="8"/>
  <c r="C1874" i="8"/>
  <c r="E1874" i="8"/>
  <c r="D1874" i="8"/>
  <c r="B2162" i="8"/>
  <c r="B2164" i="8"/>
  <c r="B2115" i="8"/>
  <c r="E1961" i="8"/>
  <c r="D1961" i="8"/>
  <c r="C1961" i="8"/>
  <c r="B1756" i="8"/>
  <c r="B1732" i="8"/>
  <c r="B2083" i="8"/>
  <c r="D1926" i="8"/>
  <c r="C1926" i="8"/>
  <c r="E1926" i="8"/>
  <c r="E1736" i="8"/>
  <c r="D1736" i="8"/>
  <c r="C1736" i="8"/>
  <c r="E1929" i="8"/>
  <c r="D1929" i="8"/>
  <c r="C1929" i="8"/>
  <c r="B1887" i="8"/>
  <c r="E1673" i="8"/>
  <c r="D1673" i="8"/>
  <c r="C1673" i="8"/>
  <c r="E1609" i="8"/>
  <c r="D1609" i="8"/>
  <c r="C1609" i="8"/>
  <c r="C1650" i="8"/>
  <c r="E1650" i="8"/>
  <c r="D1650" i="8"/>
  <c r="C1586" i="8"/>
  <c r="E1586" i="8"/>
  <c r="D1586" i="8"/>
  <c r="D1661" i="8"/>
  <c r="C1661" i="8"/>
  <c r="E1661" i="8"/>
  <c r="D1629" i="8"/>
  <c r="C1629" i="8"/>
  <c r="E1629" i="8"/>
  <c r="D1597" i="8"/>
  <c r="C1597" i="8"/>
  <c r="E1597" i="8"/>
  <c r="D1565" i="8"/>
  <c r="C1565" i="8"/>
  <c r="E1565" i="8"/>
  <c r="D1549" i="8"/>
  <c r="C1549" i="8"/>
  <c r="E1549" i="8"/>
  <c r="B1913" i="8"/>
  <c r="E1783" i="8"/>
  <c r="D1783" i="8"/>
  <c r="C1783" i="8"/>
  <c r="E1671" i="8"/>
  <c r="D1671" i="8"/>
  <c r="C1671" i="8"/>
  <c r="E1603" i="8"/>
  <c r="D1603" i="8"/>
  <c r="C1603" i="8"/>
  <c r="E1514" i="8"/>
  <c r="C1514" i="8"/>
  <c r="D1514" i="8"/>
  <c r="E1450" i="8"/>
  <c r="C1450" i="8"/>
  <c r="D1450" i="8"/>
  <c r="E1338" i="8"/>
  <c r="D1338" i="8"/>
  <c r="C1338" i="8"/>
  <c r="E1734" i="8"/>
  <c r="D1734" i="8"/>
  <c r="C1734" i="8"/>
  <c r="D1523" i="8"/>
  <c r="C1523" i="8"/>
  <c r="E1523" i="8"/>
  <c r="D1427" i="8"/>
  <c r="C1427" i="8"/>
  <c r="E1427" i="8"/>
  <c r="D1347" i="8"/>
  <c r="C1347" i="8"/>
  <c r="E1347" i="8"/>
  <c r="D1283" i="8"/>
  <c r="C1283" i="8"/>
  <c r="E1283" i="8"/>
  <c r="B1817" i="8"/>
  <c r="E1510" i="8"/>
  <c r="D1510" i="8"/>
  <c r="C1510" i="8"/>
  <c r="E1430" i="8"/>
  <c r="D1430" i="8"/>
  <c r="C1430" i="8"/>
  <c r="E1785" i="8"/>
  <c r="D1785" i="8"/>
  <c r="C1785" i="8"/>
  <c r="B1615" i="8"/>
  <c r="B1511" i="8"/>
  <c r="B1495" i="8"/>
  <c r="B1520" i="8"/>
  <c r="B1504" i="8"/>
  <c r="B1679" i="8"/>
  <c r="E1436" i="8"/>
  <c r="D1436" i="8"/>
  <c r="C1436" i="8"/>
  <c r="E1289" i="8"/>
  <c r="D1289" i="8"/>
  <c r="C1289" i="8"/>
  <c r="E1209" i="8"/>
  <c r="D1209" i="8"/>
  <c r="C1209" i="8"/>
  <c r="B1735" i="8"/>
  <c r="B1428" i="8"/>
  <c r="E1266" i="8"/>
  <c r="D1266" i="8"/>
  <c r="C1266" i="8"/>
  <c r="E1234" i="8"/>
  <c r="D1234" i="8"/>
  <c r="C1234" i="8"/>
  <c r="E1218" i="8"/>
  <c r="D1218" i="8"/>
  <c r="C1218" i="8"/>
  <c r="E1154" i="8"/>
  <c r="D1154" i="8"/>
  <c r="C1154" i="8"/>
  <c r="E1090" i="8"/>
  <c r="D1090" i="8"/>
  <c r="C1090" i="8"/>
  <c r="E1364" i="8"/>
  <c r="C1364" i="8"/>
  <c r="D1364" i="8"/>
  <c r="E1425" i="8"/>
  <c r="D1425" i="8"/>
  <c r="C1425" i="8"/>
  <c r="E1316" i="8"/>
  <c r="C1316" i="8"/>
  <c r="D1316" i="8"/>
  <c r="E1310" i="8"/>
  <c r="D1310" i="8"/>
  <c r="C1310" i="8"/>
  <c r="B1582" i="8"/>
  <c r="B1262" i="8"/>
  <c r="D1263" i="8"/>
  <c r="E1263" i="8"/>
  <c r="C1263" i="8"/>
  <c r="E1164" i="8"/>
  <c r="D1164" i="8"/>
  <c r="C1164" i="8"/>
  <c r="E1072" i="8"/>
  <c r="D1072" i="8"/>
  <c r="C1072" i="8"/>
  <c r="E1065" i="8"/>
  <c r="D1065" i="8"/>
  <c r="C1065" i="8"/>
  <c r="E1274" i="8"/>
  <c r="D1274" i="8"/>
  <c r="C1274" i="8"/>
  <c r="E1639" i="8"/>
  <c r="D1639" i="8"/>
  <c r="C1639" i="8"/>
  <c r="B1489" i="8"/>
  <c r="E1104" i="8"/>
  <c r="D1104" i="8"/>
  <c r="C1104" i="8"/>
  <c r="E889" i="8"/>
  <c r="D889" i="8"/>
  <c r="C889" i="8"/>
  <c r="E1031" i="8"/>
  <c r="D1031" i="8"/>
  <c r="C1031" i="8"/>
  <c r="E967" i="8"/>
  <c r="D967" i="8"/>
  <c r="C967" i="8"/>
  <c r="B1083" i="8"/>
  <c r="E901" i="8"/>
  <c r="D901" i="8"/>
  <c r="C901" i="8"/>
  <c r="B1027" i="8"/>
  <c r="B995" i="8"/>
  <c r="B939" i="8"/>
  <c r="E812" i="8"/>
  <c r="D812" i="8"/>
  <c r="C812" i="8"/>
  <c r="E732" i="8"/>
  <c r="D732" i="8"/>
  <c r="C732" i="8"/>
  <c r="D902" i="8"/>
  <c r="C902" i="8"/>
  <c r="E902" i="8"/>
  <c r="E890" i="8"/>
  <c r="D890" i="8"/>
  <c r="C890" i="8"/>
  <c r="E871" i="8"/>
  <c r="D871" i="8"/>
  <c r="C871" i="8"/>
  <c r="E781" i="8"/>
  <c r="D781" i="8"/>
  <c r="C781" i="8"/>
  <c r="E717" i="8"/>
  <c r="D717" i="8"/>
  <c r="C717" i="8"/>
  <c r="C619" i="8"/>
  <c r="E619" i="8"/>
  <c r="D619" i="8"/>
  <c r="B555" i="8"/>
  <c r="B774" i="8"/>
  <c r="B710" i="8"/>
  <c r="B767" i="8"/>
  <c r="B705" i="8"/>
  <c r="B1021" i="8"/>
  <c r="B989" i="8"/>
  <c r="E839" i="8"/>
  <c r="D839" i="8"/>
  <c r="C839" i="8"/>
  <c r="E808" i="8"/>
  <c r="D808" i="8"/>
  <c r="C808" i="8"/>
  <c r="E776" i="8"/>
  <c r="D776" i="8"/>
  <c r="C776" i="8"/>
  <c r="E712" i="8"/>
  <c r="D712" i="8"/>
  <c r="C712" i="8"/>
  <c r="B1035" i="8"/>
  <c r="B809" i="8"/>
  <c r="B715" i="8"/>
  <c r="E642" i="8"/>
  <c r="D642" i="8"/>
  <c r="C642" i="8"/>
  <c r="B578" i="8"/>
  <c r="B546" i="8"/>
  <c r="C683" i="8"/>
  <c r="E683" i="8"/>
  <c r="D683" i="8"/>
  <c r="B427" i="8"/>
  <c r="B403" i="8"/>
  <c r="B387" i="8"/>
  <c r="B347" i="8"/>
  <c r="B283" i="8"/>
  <c r="B267" i="8"/>
  <c r="E647" i="8"/>
  <c r="D647" i="8"/>
  <c r="C647" i="8"/>
  <c r="E631" i="8"/>
  <c r="D631" i="8"/>
  <c r="C631" i="8"/>
  <c r="E615" i="8"/>
  <c r="D615" i="8"/>
  <c r="C615" i="8"/>
  <c r="E599" i="8"/>
  <c r="D599" i="8"/>
  <c r="C599" i="8"/>
  <c r="E583" i="8"/>
  <c r="D583" i="8"/>
  <c r="C583" i="8"/>
  <c r="B567" i="8"/>
  <c r="E551" i="8"/>
  <c r="D551" i="8"/>
  <c r="C551" i="8"/>
  <c r="B429" i="8"/>
  <c r="B694" i="8"/>
  <c r="E657" i="8"/>
  <c r="D657" i="8"/>
  <c r="C657" i="8"/>
  <c r="C383" i="8"/>
  <c r="E383" i="8"/>
  <c r="D383" i="8"/>
  <c r="C319" i="8"/>
  <c r="E319" i="8"/>
  <c r="D319" i="8"/>
  <c r="B695" i="8"/>
  <c r="B506" i="8"/>
  <c r="D542" i="8"/>
  <c r="C542" i="8"/>
  <c r="E542" i="8"/>
  <c r="B362" i="8"/>
  <c r="B422" i="8"/>
  <c r="E377" i="8"/>
  <c r="D377" i="8"/>
  <c r="C377" i="8"/>
  <c r="E361" i="8"/>
  <c r="D361" i="8"/>
  <c r="C361" i="8"/>
  <c r="E212" i="8"/>
  <c r="D212" i="8"/>
  <c r="C212" i="8"/>
  <c r="B521" i="8"/>
  <c r="B473" i="8"/>
  <c r="B381" i="8"/>
  <c r="B85" i="8"/>
  <c r="B5" i="8"/>
  <c r="L183" i="6"/>
  <c r="P2162" i="5"/>
  <c r="Q183" i="6" s="1"/>
  <c r="A183" i="8" s="1"/>
  <c r="L308" i="6"/>
  <c r="P2034" i="5"/>
  <c r="Q308" i="6" s="1"/>
  <c r="A308" i="8" s="1"/>
  <c r="B263" i="8"/>
  <c r="B225" i="8"/>
  <c r="B122" i="8"/>
  <c r="E157" i="8"/>
  <c r="D157" i="8"/>
  <c r="C157" i="8"/>
  <c r="E109" i="8"/>
  <c r="D109" i="8"/>
  <c r="C109" i="8"/>
  <c r="C95" i="8"/>
  <c r="E95" i="8"/>
  <c r="D95" i="8"/>
  <c r="B55" i="8"/>
  <c r="E222" i="8"/>
  <c r="D222" i="8"/>
  <c r="C222" i="8"/>
  <c r="B104" i="8"/>
  <c r="B33" i="8"/>
  <c r="D58" i="8"/>
  <c r="C58" i="8"/>
  <c r="E58" i="8"/>
  <c r="D26" i="8"/>
  <c r="C26" i="8"/>
  <c r="E26" i="8"/>
  <c r="E107" i="8"/>
  <c r="D107" i="8"/>
  <c r="C107" i="8"/>
  <c r="E83" i="8"/>
  <c r="D83" i="8"/>
  <c r="C83" i="8"/>
  <c r="E59" i="8"/>
  <c r="D59" i="8"/>
  <c r="C59" i="8"/>
  <c r="E27" i="8"/>
  <c r="D27" i="8"/>
  <c r="C27" i="8"/>
  <c r="L252" i="6"/>
  <c r="P2090" i="5"/>
  <c r="Q252" i="6" s="1"/>
  <c r="A252" i="8" s="1"/>
  <c r="L525" i="6"/>
  <c r="P1816" i="5"/>
  <c r="Q525" i="6" s="1"/>
  <c r="A525" i="8" s="1"/>
  <c r="L653" i="6"/>
  <c r="P1688" i="5"/>
  <c r="Q653" i="6" s="1"/>
  <c r="A653" i="8" s="1"/>
  <c r="E2273" i="8"/>
  <c r="D2273" i="8"/>
  <c r="C2273" i="8"/>
  <c r="E2209" i="8"/>
  <c r="D2209" i="8"/>
  <c r="C2209" i="8"/>
  <c r="E1977" i="8"/>
  <c r="D1977" i="8"/>
  <c r="C1977" i="8"/>
  <c r="E139" i="8"/>
  <c r="D139" i="8"/>
  <c r="C139" i="8"/>
  <c r="E140" i="8"/>
  <c r="D140" i="8"/>
  <c r="C140" i="8"/>
  <c r="E516" i="8"/>
  <c r="D516" i="8"/>
  <c r="C516" i="8"/>
  <c r="E452" i="8"/>
  <c r="D452" i="8"/>
  <c r="C452" i="8"/>
  <c r="E388" i="8"/>
  <c r="D388" i="8"/>
  <c r="C388" i="8"/>
  <c r="E324" i="8"/>
  <c r="D324" i="8"/>
  <c r="C324" i="8"/>
  <c r="E260" i="8"/>
  <c r="D260" i="8"/>
  <c r="C260" i="8"/>
  <c r="L485" i="6"/>
  <c r="P1856" i="5"/>
  <c r="Q485" i="6" s="1"/>
  <c r="A485" i="8" s="1"/>
  <c r="L613" i="6"/>
  <c r="P1728" i="5"/>
  <c r="Q613" i="6" s="1"/>
  <c r="A613" i="8" s="1"/>
  <c r="L749" i="6"/>
  <c r="P1592" i="5"/>
  <c r="Q749" i="6" s="1"/>
  <c r="A749" i="8" s="1"/>
  <c r="L1588" i="6"/>
  <c r="P753" i="5"/>
  <c r="Q1588" i="6" s="1"/>
  <c r="A1588" i="8" s="1"/>
  <c r="E2165" i="8"/>
  <c r="D2165" i="8"/>
  <c r="C2165" i="8"/>
  <c r="E1854" i="8"/>
  <c r="D1854" i="8"/>
  <c r="C1854" i="8"/>
  <c r="E334" i="8"/>
  <c r="D334" i="8"/>
  <c r="C334" i="8"/>
  <c r="E198" i="8"/>
  <c r="D198" i="8"/>
  <c r="C198" i="8"/>
  <c r="E134" i="8"/>
  <c r="D134" i="8"/>
  <c r="C134" i="8"/>
  <c r="E70" i="8"/>
  <c r="D70" i="8"/>
  <c r="C70" i="8"/>
  <c r="E6" i="8"/>
  <c r="D6" i="8"/>
  <c r="C6" i="8"/>
  <c r="E2071" i="8"/>
  <c r="D2071" i="8"/>
  <c r="C2071" i="8"/>
  <c r="E2007" i="8"/>
  <c r="D2007" i="8"/>
  <c r="C2007" i="8"/>
  <c r="E1943" i="8"/>
  <c r="D1943" i="8"/>
  <c r="C1943" i="8"/>
  <c r="E1839" i="8"/>
  <c r="D1839" i="8"/>
  <c r="C1839" i="8"/>
  <c r="C1655" i="8"/>
  <c r="E1655" i="8"/>
  <c r="D1655" i="8"/>
  <c r="D1351" i="8"/>
  <c r="E1351" i="8"/>
  <c r="C1351" i="8"/>
  <c r="E1183" i="8"/>
  <c r="D1183" i="8"/>
  <c r="C1183" i="8"/>
  <c r="E2335" i="8"/>
  <c r="D2335" i="8"/>
  <c r="C2335" i="8"/>
  <c r="E2093" i="8"/>
  <c r="D2093" i="8"/>
  <c r="C2093" i="8"/>
  <c r="E1748" i="8"/>
  <c r="D1748" i="8"/>
  <c r="C1748" i="8"/>
  <c r="D1547" i="8"/>
  <c r="C1547" i="8"/>
  <c r="E1547" i="8"/>
  <c r="E1791" i="8"/>
  <c r="D1791" i="8"/>
  <c r="C1791" i="8"/>
  <c r="E1801" i="8"/>
  <c r="D1801" i="8"/>
  <c r="C1801" i="8"/>
  <c r="D1335" i="8"/>
  <c r="E1335" i="8"/>
  <c r="C1335" i="8"/>
  <c r="E1396" i="8"/>
  <c r="D1396" i="8"/>
  <c r="C1396" i="8"/>
  <c r="E1473" i="8"/>
  <c r="D1473" i="8"/>
  <c r="C1473" i="8"/>
  <c r="E1297" i="8"/>
  <c r="D1297" i="8"/>
  <c r="C1297" i="8"/>
  <c r="E983" i="8"/>
  <c r="D983" i="8"/>
  <c r="C983" i="8"/>
  <c r="E906" i="8"/>
  <c r="D906" i="8"/>
  <c r="C906" i="8"/>
  <c r="C635" i="8"/>
  <c r="E635" i="8"/>
  <c r="D635" i="8"/>
  <c r="E815" i="8"/>
  <c r="D815" i="8"/>
  <c r="C815" i="8"/>
  <c r="E760" i="8"/>
  <c r="D760" i="8"/>
  <c r="C760" i="8"/>
  <c r="E793" i="8"/>
  <c r="D793" i="8"/>
  <c r="C793" i="8"/>
  <c r="E586" i="8"/>
  <c r="D586" i="8"/>
  <c r="C586" i="8"/>
  <c r="E409" i="8"/>
  <c r="D409" i="8"/>
  <c r="C409" i="8"/>
  <c r="E230" i="8"/>
  <c r="D230" i="8"/>
  <c r="C230" i="8"/>
  <c r="E16" i="8"/>
  <c r="D16" i="8"/>
  <c r="C16" i="8"/>
  <c r="E229" i="8"/>
  <c r="D229" i="8"/>
  <c r="C229" i="8"/>
  <c r="P2154" i="5"/>
  <c r="Q190" i="6" s="1"/>
  <c r="A190" i="8" s="1"/>
  <c r="L190" i="6"/>
  <c r="E1753" i="8"/>
  <c r="D1753" i="8"/>
  <c r="C1753" i="8"/>
  <c r="E1042" i="8"/>
  <c r="D1042" i="8"/>
  <c r="C1042" i="8"/>
  <c r="E2187" i="8"/>
  <c r="D2187" i="8"/>
  <c r="C2187" i="8"/>
  <c r="E468" i="8"/>
  <c r="D468" i="8"/>
  <c r="C468" i="8"/>
  <c r="E204" i="8"/>
  <c r="D204" i="8"/>
  <c r="C204" i="8"/>
  <c r="E2021" i="8"/>
  <c r="D2021" i="8"/>
  <c r="C2021" i="8"/>
  <c r="E1246" i="8"/>
  <c r="D1246" i="8"/>
  <c r="C1246" i="8"/>
  <c r="E108" i="8"/>
  <c r="D108" i="8"/>
  <c r="C108" i="8"/>
  <c r="E848" i="8"/>
  <c r="D848" i="8"/>
  <c r="C848" i="8"/>
  <c r="H45" i="7"/>
  <c r="D47" i="7"/>
  <c r="D43" i="7"/>
  <c r="D2323" i="8"/>
  <c r="C2323" i="8"/>
  <c r="E2323" i="8"/>
  <c r="E2276" i="8"/>
  <c r="D2276" i="8"/>
  <c r="C2276" i="8"/>
  <c r="E2236" i="8"/>
  <c r="D2236" i="8"/>
  <c r="C2236" i="8"/>
  <c r="C2156" i="8"/>
  <c r="E2156" i="8"/>
  <c r="D2156" i="8"/>
  <c r="E2134" i="8"/>
  <c r="D2134" i="8"/>
  <c r="C2134" i="8"/>
  <c r="E1880" i="8"/>
  <c r="D1880" i="8"/>
  <c r="C1880" i="8"/>
  <c r="D2006" i="8"/>
  <c r="C2006" i="8"/>
  <c r="E2006" i="8"/>
  <c r="E2077" i="8"/>
  <c r="C2077" i="8"/>
  <c r="D2077" i="8"/>
  <c r="E2120" i="8"/>
  <c r="D2120" i="8"/>
  <c r="C2120" i="8"/>
  <c r="E1692" i="8"/>
  <c r="D1692" i="8"/>
  <c r="C1692" i="8"/>
  <c r="C1971" i="8"/>
  <c r="E1971" i="8"/>
  <c r="D1971" i="8"/>
  <c r="C1963" i="8"/>
  <c r="E1963" i="8"/>
  <c r="D1963" i="8"/>
  <c r="E2089" i="8"/>
  <c r="D2089" i="8"/>
  <c r="C2089" i="8"/>
  <c r="E1968" i="8"/>
  <c r="D1968" i="8"/>
  <c r="C1968" i="8"/>
  <c r="E1763" i="8"/>
  <c r="D1763" i="8"/>
  <c r="C1763" i="8"/>
  <c r="E1712" i="8"/>
  <c r="C1712" i="8"/>
  <c r="D1712" i="8"/>
  <c r="B1902" i="8"/>
  <c r="D1829" i="8"/>
  <c r="C1829" i="8"/>
  <c r="E1829" i="8"/>
  <c r="E1649" i="8"/>
  <c r="D1649" i="8"/>
  <c r="C1649" i="8"/>
  <c r="E1585" i="8"/>
  <c r="D1585" i="8"/>
  <c r="C1585" i="8"/>
  <c r="C1626" i="8"/>
  <c r="E1626" i="8"/>
  <c r="D1626" i="8"/>
  <c r="C1562" i="8"/>
  <c r="D1562" i="8"/>
  <c r="E1562" i="8"/>
  <c r="C1947" i="8"/>
  <c r="E1947" i="8"/>
  <c r="D1947" i="8"/>
  <c r="C1714" i="8"/>
  <c r="D1714" i="8"/>
  <c r="E1714" i="8"/>
  <c r="E1458" i="8"/>
  <c r="D1458" i="8"/>
  <c r="C1458" i="8"/>
  <c r="E1362" i="8"/>
  <c r="D1362" i="8"/>
  <c r="C1362" i="8"/>
  <c r="E1647" i="8"/>
  <c r="C1647" i="8"/>
  <c r="D1647" i="8"/>
  <c r="D1451" i="8"/>
  <c r="C1451" i="8"/>
  <c r="E1451" i="8"/>
  <c r="D1387" i="8"/>
  <c r="C1387" i="8"/>
  <c r="E1387" i="8"/>
  <c r="D1323" i="8"/>
  <c r="C1323" i="8"/>
  <c r="E1323" i="8"/>
  <c r="E1619" i="8"/>
  <c r="D1619" i="8"/>
  <c r="C1619" i="8"/>
  <c r="E1723" i="8"/>
  <c r="D1723" i="8"/>
  <c r="C1723" i="8"/>
  <c r="E1486" i="8"/>
  <c r="D1486" i="8"/>
  <c r="C1486" i="8"/>
  <c r="E1470" i="8"/>
  <c r="D1470" i="8"/>
  <c r="C1470" i="8"/>
  <c r="E1406" i="8"/>
  <c r="D1406" i="8"/>
  <c r="C1406" i="8"/>
  <c r="B1809" i="8"/>
  <c r="E1683" i="8"/>
  <c r="D1683" i="8"/>
  <c r="C1683" i="8"/>
  <c r="E1611" i="8"/>
  <c r="D1611" i="8"/>
  <c r="C1611" i="8"/>
  <c r="E1519" i="8"/>
  <c r="D1519" i="8"/>
  <c r="C1519" i="8"/>
  <c r="C1698" i="8"/>
  <c r="D1698" i="8"/>
  <c r="E1698" i="8"/>
  <c r="E1587" i="8"/>
  <c r="D1587" i="8"/>
  <c r="C1587" i="8"/>
  <c r="E1751" i="8"/>
  <c r="D1751" i="8"/>
  <c r="C1751" i="8"/>
  <c r="E1278" i="8"/>
  <c r="D1278" i="8"/>
  <c r="C1278" i="8"/>
  <c r="E1185" i="8"/>
  <c r="D1185" i="8"/>
  <c r="C1185" i="8"/>
  <c r="E1258" i="8"/>
  <c r="D1258" i="8"/>
  <c r="C1258" i="8"/>
  <c r="E1242" i="8"/>
  <c r="D1242" i="8"/>
  <c r="C1242" i="8"/>
  <c r="E1194" i="8"/>
  <c r="D1194" i="8"/>
  <c r="C1194" i="8"/>
  <c r="E1130" i="8"/>
  <c r="D1130" i="8"/>
  <c r="C1130" i="8"/>
  <c r="E1420" i="8"/>
  <c r="D1420" i="8"/>
  <c r="C1420" i="8"/>
  <c r="E1268" i="8"/>
  <c r="C1268" i="8"/>
  <c r="D1268" i="8"/>
  <c r="E1236" i="8"/>
  <c r="C1236" i="8"/>
  <c r="D1236" i="8"/>
  <c r="E1340" i="8"/>
  <c r="C1340" i="8"/>
  <c r="D1340" i="8"/>
  <c r="E1204" i="8"/>
  <c r="D1204" i="8"/>
  <c r="C1204" i="8"/>
  <c r="E1132" i="8"/>
  <c r="D1132" i="8"/>
  <c r="C1132" i="8"/>
  <c r="E1228" i="8"/>
  <c r="C1228" i="8"/>
  <c r="D1228" i="8"/>
  <c r="E1068" i="8"/>
  <c r="D1068" i="8"/>
  <c r="C1068" i="8"/>
  <c r="C1448" i="8"/>
  <c r="D1448" i="8"/>
  <c r="E1448" i="8"/>
  <c r="E897" i="8"/>
  <c r="D897" i="8"/>
  <c r="C897" i="8"/>
  <c r="E1191" i="8"/>
  <c r="C1191" i="8"/>
  <c r="D1191" i="8"/>
  <c r="C891" i="8"/>
  <c r="E891" i="8"/>
  <c r="D891" i="8"/>
  <c r="E991" i="8"/>
  <c r="D991" i="8"/>
  <c r="C991" i="8"/>
  <c r="E740" i="8"/>
  <c r="D740" i="8"/>
  <c r="C740" i="8"/>
  <c r="E805" i="8"/>
  <c r="D805" i="8"/>
  <c r="C805" i="8"/>
  <c r="E773" i="8"/>
  <c r="D773" i="8"/>
  <c r="C773" i="8"/>
  <c r="E709" i="8"/>
  <c r="D709" i="8"/>
  <c r="C709" i="8"/>
  <c r="B643" i="8"/>
  <c r="C579" i="8"/>
  <c r="E579" i="8"/>
  <c r="D579" i="8"/>
  <c r="E1145" i="8"/>
  <c r="D1145" i="8"/>
  <c r="C1145" i="8"/>
  <c r="E849" i="8"/>
  <c r="D849" i="8"/>
  <c r="C849" i="8"/>
  <c r="E833" i="8"/>
  <c r="D833" i="8"/>
  <c r="C833" i="8"/>
  <c r="D814" i="8"/>
  <c r="C814" i="8"/>
  <c r="E814" i="8"/>
  <c r="D766" i="8"/>
  <c r="C766" i="8"/>
  <c r="E766" i="8"/>
  <c r="B1238" i="8"/>
  <c r="E823" i="8"/>
  <c r="D823" i="8"/>
  <c r="C823" i="8"/>
  <c r="E791" i="8"/>
  <c r="D791" i="8"/>
  <c r="C791" i="8"/>
  <c r="E727" i="8"/>
  <c r="D727" i="8"/>
  <c r="C727" i="8"/>
  <c r="E919" i="8"/>
  <c r="D919" i="8"/>
  <c r="C919" i="8"/>
  <c r="E847" i="8"/>
  <c r="D847" i="8"/>
  <c r="C847" i="8"/>
  <c r="E752" i="8"/>
  <c r="D752" i="8"/>
  <c r="C752" i="8"/>
  <c r="B1003" i="8"/>
  <c r="C779" i="8"/>
  <c r="E779" i="8"/>
  <c r="D779" i="8"/>
  <c r="C707" i="8"/>
  <c r="E707" i="8"/>
  <c r="D707" i="8"/>
  <c r="E650" i="8"/>
  <c r="D650" i="8"/>
  <c r="C650" i="8"/>
  <c r="C515" i="8"/>
  <c r="E515" i="8"/>
  <c r="D515" i="8"/>
  <c r="D483" i="8"/>
  <c r="C483" i="8"/>
  <c r="E483" i="8"/>
  <c r="C475" i="8"/>
  <c r="E475" i="8"/>
  <c r="D475" i="8"/>
  <c r="E417" i="8"/>
  <c r="D417" i="8"/>
  <c r="C417" i="8"/>
  <c r="E401" i="8"/>
  <c r="D401" i="8"/>
  <c r="C401" i="8"/>
  <c r="E885" i="8"/>
  <c r="D885" i="8"/>
  <c r="C885" i="8"/>
  <c r="C827" i="8"/>
  <c r="E827" i="8"/>
  <c r="D827" i="8"/>
  <c r="D702" i="8"/>
  <c r="C702" i="8"/>
  <c r="E702" i="8"/>
  <c r="E672" i="8"/>
  <c r="D672" i="8"/>
  <c r="C672" i="8"/>
  <c r="E785" i="8"/>
  <c r="D785" i="8"/>
  <c r="C785" i="8"/>
  <c r="E307" i="8"/>
  <c r="D307" i="8"/>
  <c r="C307" i="8"/>
  <c r="E243" i="8"/>
  <c r="D243" i="8"/>
  <c r="C243" i="8"/>
  <c r="C835" i="8"/>
  <c r="E835" i="8"/>
  <c r="D835" i="8"/>
  <c r="C747" i="8"/>
  <c r="E747" i="8"/>
  <c r="D747" i="8"/>
  <c r="C659" i="8"/>
  <c r="E659" i="8"/>
  <c r="D659" i="8"/>
  <c r="E665" i="8"/>
  <c r="D665" i="8"/>
  <c r="C665" i="8"/>
  <c r="C391" i="8"/>
  <c r="E391" i="8"/>
  <c r="D391" i="8"/>
  <c r="C295" i="8"/>
  <c r="E295" i="8"/>
  <c r="D295" i="8"/>
  <c r="E536" i="8"/>
  <c r="D536" i="8"/>
  <c r="C536" i="8"/>
  <c r="D630" i="8"/>
  <c r="C630" i="8"/>
  <c r="E630" i="8"/>
  <c r="B494" i="8"/>
  <c r="C763" i="8"/>
  <c r="E763" i="8"/>
  <c r="D763" i="8"/>
  <c r="E471" i="8"/>
  <c r="D471" i="8"/>
  <c r="C471" i="8"/>
  <c r="E438" i="8"/>
  <c r="D438" i="8"/>
  <c r="C438" i="8"/>
  <c r="E358" i="8"/>
  <c r="D358" i="8"/>
  <c r="C358" i="8"/>
  <c r="E432" i="8"/>
  <c r="D432" i="8"/>
  <c r="C432" i="8"/>
  <c r="E656" i="8"/>
  <c r="D656" i="8"/>
  <c r="C656" i="8"/>
  <c r="D518" i="8"/>
  <c r="C518" i="8"/>
  <c r="E518" i="8"/>
  <c r="C470" i="8"/>
  <c r="E470" i="8"/>
  <c r="D470" i="8"/>
  <c r="D598" i="8"/>
  <c r="C598" i="8"/>
  <c r="E598" i="8"/>
  <c r="E463" i="8"/>
  <c r="D463" i="8"/>
  <c r="C463" i="8"/>
  <c r="E326" i="8"/>
  <c r="D326" i="8"/>
  <c r="C326" i="8"/>
  <c r="E93" i="8"/>
  <c r="D93" i="8"/>
  <c r="C93" i="8"/>
  <c r="E77" i="8"/>
  <c r="D77" i="8"/>
  <c r="C77" i="8"/>
  <c r="E45" i="8"/>
  <c r="D45" i="8"/>
  <c r="C45" i="8"/>
  <c r="G50" i="7"/>
  <c r="D50" i="7"/>
  <c r="B46" i="7"/>
  <c r="B42" i="7"/>
  <c r="H37" i="7"/>
  <c r="D34" i="7"/>
  <c r="C49" i="7"/>
  <c r="I44" i="7"/>
  <c r="I48" i="7"/>
  <c r="G44" i="7"/>
  <c r="C40" i="7"/>
  <c r="D36" i="7"/>
  <c r="H35" i="7"/>
  <c r="B39" i="7"/>
  <c r="C43" i="7"/>
  <c r="H38" i="7"/>
  <c r="G34" i="7"/>
  <c r="P2130" i="5"/>
  <c r="Q213" i="6" s="1"/>
  <c r="A213" i="8" s="1"/>
  <c r="L213" i="6"/>
  <c r="D282" i="8"/>
  <c r="C282" i="8"/>
  <c r="E282" i="8"/>
  <c r="C255" i="8"/>
  <c r="E255" i="8"/>
  <c r="D255" i="8"/>
  <c r="B224" i="8"/>
  <c r="D146" i="8"/>
  <c r="C146" i="8"/>
  <c r="E146" i="8"/>
  <c r="E249" i="8"/>
  <c r="D249" i="8"/>
  <c r="C249" i="8"/>
  <c r="E181" i="8"/>
  <c r="D181" i="8"/>
  <c r="C181" i="8"/>
  <c r="E117" i="8"/>
  <c r="D117" i="8"/>
  <c r="C117" i="8"/>
  <c r="C31" i="8"/>
  <c r="E31" i="8"/>
  <c r="D31" i="8"/>
  <c r="P2202" i="5"/>
  <c r="Q143" i="6" s="1"/>
  <c r="A143" i="8" s="1"/>
  <c r="L143" i="6"/>
  <c r="D274" i="8"/>
  <c r="C274" i="8"/>
  <c r="E274" i="8"/>
  <c r="E72" i="8"/>
  <c r="D72" i="8"/>
  <c r="C72" i="8"/>
  <c r="E48" i="8"/>
  <c r="D48" i="8"/>
  <c r="C48" i="8"/>
  <c r="E24" i="8"/>
  <c r="D24" i="8"/>
  <c r="C24" i="8"/>
  <c r="E57" i="8"/>
  <c r="D57" i="8"/>
  <c r="C57" i="8"/>
  <c r="D242" i="8"/>
  <c r="C242" i="8"/>
  <c r="E242" i="8"/>
  <c r="L32" i="6"/>
  <c r="P2314" i="5"/>
  <c r="Q32" i="6" s="1"/>
  <c r="A32" i="8" s="1"/>
  <c r="L284" i="6"/>
  <c r="P2058" i="5"/>
  <c r="Q284" i="6" s="1"/>
  <c r="A284" i="8" s="1"/>
  <c r="E248" i="8"/>
  <c r="D248" i="8"/>
  <c r="C248" i="8"/>
  <c r="L541" i="6"/>
  <c r="P1800" i="5"/>
  <c r="Q541" i="6" s="1"/>
  <c r="A541" i="8" s="1"/>
  <c r="L669" i="6"/>
  <c r="P1672" i="5"/>
  <c r="Q669" i="6" s="1"/>
  <c r="A669" i="8" s="1"/>
  <c r="E2265" i="8"/>
  <c r="D2265" i="8"/>
  <c r="C2265" i="8"/>
  <c r="E2201" i="8"/>
  <c r="D2201" i="8"/>
  <c r="C2201" i="8"/>
  <c r="E201" i="8"/>
  <c r="D201" i="8"/>
  <c r="C201" i="8"/>
  <c r="E184" i="8"/>
  <c r="D184" i="8"/>
  <c r="C184" i="8"/>
  <c r="E156" i="8"/>
  <c r="D156" i="8"/>
  <c r="C156" i="8"/>
  <c r="D402" i="8"/>
  <c r="C402" i="8"/>
  <c r="E402" i="8"/>
  <c r="D226" i="8"/>
  <c r="C226" i="8"/>
  <c r="E226" i="8"/>
  <c r="E203" i="8"/>
  <c r="D203" i="8"/>
  <c r="C203" i="8"/>
  <c r="E131" i="8"/>
  <c r="D131" i="8"/>
  <c r="C131" i="8"/>
  <c r="E508" i="8"/>
  <c r="D508" i="8"/>
  <c r="C508" i="8"/>
  <c r="E444" i="8"/>
  <c r="D444" i="8"/>
  <c r="C444" i="8"/>
  <c r="E380" i="8"/>
  <c r="D380" i="8"/>
  <c r="C380" i="8"/>
  <c r="E316" i="8"/>
  <c r="D316" i="8"/>
  <c r="C316" i="8"/>
  <c r="E252" i="8"/>
  <c r="D252" i="8"/>
  <c r="C252" i="8"/>
  <c r="L501" i="6"/>
  <c r="P1840" i="5"/>
  <c r="Q501" i="6" s="1"/>
  <c r="A501" i="8" s="1"/>
  <c r="L629" i="6"/>
  <c r="P1712" i="5"/>
  <c r="Q629" i="6" s="1"/>
  <c r="A629" i="8" s="1"/>
  <c r="L781" i="6"/>
  <c r="P1560" i="5"/>
  <c r="Q781" i="6" s="1"/>
  <c r="A781" i="8" s="1"/>
  <c r="E2157" i="8"/>
  <c r="D2157" i="8"/>
  <c r="C2157" i="8"/>
  <c r="E325" i="8"/>
  <c r="D325" i="8"/>
  <c r="C325" i="8"/>
  <c r="E1838" i="8"/>
  <c r="D1838" i="8"/>
  <c r="C1838" i="8"/>
  <c r="E1326" i="8"/>
  <c r="D1326" i="8"/>
  <c r="C1326" i="8"/>
  <c r="D1054" i="8"/>
  <c r="C1054" i="8"/>
  <c r="E1054" i="8"/>
  <c r="E294" i="8"/>
  <c r="D294" i="8"/>
  <c r="C294" i="8"/>
  <c r="E190" i="8"/>
  <c r="D190" i="8"/>
  <c r="C190" i="8"/>
  <c r="E126" i="8"/>
  <c r="D126" i="8"/>
  <c r="C126" i="8"/>
  <c r="E62" i="8"/>
  <c r="D62" i="8"/>
  <c r="C62" i="8"/>
  <c r="L741" i="6"/>
  <c r="P1600" i="5"/>
  <c r="Q741" i="6" s="1"/>
  <c r="A741" i="8" s="1"/>
  <c r="E2063" i="8"/>
  <c r="D2063" i="8"/>
  <c r="C2063" i="8"/>
  <c r="E1999" i="8"/>
  <c r="D1999" i="8"/>
  <c r="C1999" i="8"/>
  <c r="E1935" i="8"/>
  <c r="D1935" i="8"/>
  <c r="C1935" i="8"/>
  <c r="E1831" i="8"/>
  <c r="D1831" i="8"/>
  <c r="C1831" i="8"/>
  <c r="E1631" i="8"/>
  <c r="D1631" i="8"/>
  <c r="C1631" i="8"/>
  <c r="C1175" i="8"/>
  <c r="E1175" i="8"/>
  <c r="D1175" i="8"/>
  <c r="C151" i="8"/>
  <c r="E151" i="8"/>
  <c r="D151" i="8"/>
  <c r="E144" i="8"/>
  <c r="D144" i="8"/>
  <c r="C144" i="8"/>
  <c r="E2246" i="8"/>
  <c r="D2246" i="8"/>
  <c r="C2246" i="8"/>
  <c r="E2184" i="8"/>
  <c r="D2184" i="8"/>
  <c r="C2184" i="8"/>
  <c r="E2176" i="8"/>
  <c r="D2176" i="8"/>
  <c r="C2176" i="8"/>
  <c r="D2269" i="8"/>
  <c r="E2269" i="8"/>
  <c r="C2269" i="8"/>
  <c r="D2219" i="8"/>
  <c r="C2219" i="8"/>
  <c r="E2219" i="8"/>
  <c r="D2062" i="8"/>
  <c r="C2062" i="8"/>
  <c r="E2062" i="8"/>
  <c r="E2025" i="8"/>
  <c r="D2025" i="8"/>
  <c r="C2025" i="8"/>
  <c r="D1621" i="8"/>
  <c r="C1621" i="8"/>
  <c r="E1621" i="8"/>
  <c r="E1479" i="8"/>
  <c r="D1479" i="8"/>
  <c r="C1479" i="8"/>
  <c r="E1500" i="8"/>
  <c r="D1500" i="8"/>
  <c r="C1500" i="8"/>
  <c r="E1244" i="8"/>
  <c r="C1244" i="8"/>
  <c r="D1244" i="8"/>
  <c r="E1148" i="8"/>
  <c r="D1148" i="8"/>
  <c r="C1148" i="8"/>
  <c r="E1080" i="8"/>
  <c r="D1080" i="8"/>
  <c r="C1080" i="8"/>
  <c r="E681" i="8"/>
  <c r="D681" i="8"/>
  <c r="C681" i="8"/>
  <c r="E769" i="8"/>
  <c r="D769" i="8"/>
  <c r="C769" i="8"/>
  <c r="E451" i="8"/>
  <c r="D451" i="8"/>
  <c r="C451" i="8"/>
  <c r="C454" i="8"/>
  <c r="E454" i="8"/>
  <c r="D454" i="8"/>
  <c r="D513" i="8"/>
  <c r="C513" i="8"/>
  <c r="E513" i="8"/>
  <c r="D574" i="8"/>
  <c r="C574" i="8"/>
  <c r="E574" i="8"/>
  <c r="D534" i="8"/>
  <c r="C534" i="8"/>
  <c r="E534" i="8"/>
  <c r="D138" i="8"/>
  <c r="C138" i="8"/>
  <c r="E138" i="8"/>
  <c r="L300" i="6"/>
  <c r="P2042" i="5"/>
  <c r="Q300" i="6" s="1"/>
  <c r="A300" i="8" s="1"/>
  <c r="E49" i="8"/>
  <c r="D49" i="8"/>
  <c r="C49" i="8"/>
  <c r="E2225" i="8"/>
  <c r="D2225" i="8"/>
  <c r="C2225" i="8"/>
  <c r="E537" i="8"/>
  <c r="D537" i="8"/>
  <c r="C537" i="8"/>
  <c r="E2178" i="8"/>
  <c r="D2178" i="8"/>
  <c r="C2178" i="8"/>
  <c r="C1123" i="8"/>
  <c r="E1123" i="8"/>
  <c r="D1123" i="8"/>
  <c r="E980" i="8"/>
  <c r="D980" i="8"/>
  <c r="C980" i="8"/>
  <c r="L709" i="6"/>
  <c r="P1632" i="5"/>
  <c r="Q709" i="6" s="1"/>
  <c r="A709" i="8" s="1"/>
  <c r="E1901" i="8"/>
  <c r="D1901" i="8"/>
  <c r="C1901" i="8"/>
  <c r="D1014" i="8"/>
  <c r="C1014" i="8"/>
  <c r="E1014" i="8"/>
  <c r="E2023" i="8"/>
  <c r="D2023" i="8"/>
  <c r="C2023" i="8"/>
  <c r="D1279" i="8"/>
  <c r="E1279" i="8"/>
  <c r="C1279" i="8"/>
  <c r="E487" i="8"/>
  <c r="D487" i="8"/>
  <c r="C487" i="8"/>
  <c r="B22" i="7"/>
  <c r="C35" i="7"/>
  <c r="G41" i="7"/>
  <c r="E2252" i="8"/>
  <c r="D2252" i="8"/>
  <c r="C2252" i="8"/>
  <c r="E1816" i="8"/>
  <c r="D1816" i="8"/>
  <c r="C1816" i="8"/>
  <c r="D1910" i="8"/>
  <c r="C1910" i="8"/>
  <c r="E1910" i="8"/>
  <c r="G38" i="7"/>
  <c r="D44" i="7"/>
  <c r="B15" i="7"/>
  <c r="D15" i="7" s="1"/>
  <c r="E2328" i="8"/>
  <c r="C2328" i="8"/>
  <c r="D2328" i="8"/>
  <c r="E2296" i="8"/>
  <c r="C2296" i="8"/>
  <c r="D2296" i="8"/>
  <c r="H39" i="7"/>
  <c r="B2321" i="8"/>
  <c r="C48" i="7"/>
  <c r="B30" i="7"/>
  <c r="C28" i="7"/>
  <c r="E14" i="7"/>
  <c r="C44" i="7"/>
  <c r="G46" i="7"/>
  <c r="D40" i="7"/>
  <c r="C2282" i="8"/>
  <c r="D2282" i="8"/>
  <c r="E2282" i="8"/>
  <c r="I41" i="7"/>
  <c r="E2214" i="8"/>
  <c r="D2214" i="8"/>
  <c r="C2214" i="8"/>
  <c r="E2190" i="8"/>
  <c r="D2190" i="8"/>
  <c r="C2190" i="8"/>
  <c r="E2170" i="8"/>
  <c r="D2170" i="8"/>
  <c r="C2170" i="8"/>
  <c r="I47" i="7"/>
  <c r="B2333" i="8"/>
  <c r="B2255" i="8"/>
  <c r="B2207" i="8"/>
  <c r="E2192" i="8"/>
  <c r="D2192" i="8"/>
  <c r="C2192" i="8"/>
  <c r="B2290" i="8"/>
  <c r="B2285" i="8"/>
  <c r="B2253" i="8"/>
  <c r="E2216" i="8"/>
  <c r="C2216" i="8"/>
  <c r="D2216" i="8"/>
  <c r="B2310" i="8"/>
  <c r="D2243" i="8"/>
  <c r="C2243" i="8"/>
  <c r="E2243" i="8"/>
  <c r="E2102" i="8"/>
  <c r="D2102" i="8"/>
  <c r="C2102" i="8"/>
  <c r="D2030" i="8"/>
  <c r="C2030" i="8"/>
  <c r="E2030" i="8"/>
  <c r="E2018" i="8"/>
  <c r="D2018" i="8"/>
  <c r="C2018" i="8"/>
  <c r="E1922" i="8"/>
  <c r="D1922" i="8"/>
  <c r="C1922" i="8"/>
  <c r="B2168" i="8"/>
  <c r="E2208" i="8"/>
  <c r="C2208" i="8"/>
  <c r="D2208" i="8"/>
  <c r="E2144" i="8"/>
  <c r="D2144" i="8"/>
  <c r="C2144" i="8"/>
  <c r="E2020" i="8"/>
  <c r="D2020" i="8"/>
  <c r="C2020" i="8"/>
  <c r="E2065" i="8"/>
  <c r="D2065" i="8"/>
  <c r="C2065" i="8"/>
  <c r="E2041" i="8"/>
  <c r="D2041" i="8"/>
  <c r="C2041" i="8"/>
  <c r="D1990" i="8"/>
  <c r="C1990" i="8"/>
  <c r="E1990" i="8"/>
  <c r="D1950" i="8"/>
  <c r="C1950" i="8"/>
  <c r="E1950" i="8"/>
  <c r="E1888" i="8"/>
  <c r="D1888" i="8"/>
  <c r="C1888" i="8"/>
  <c r="E1792" i="8"/>
  <c r="D1792" i="8"/>
  <c r="C1792" i="8"/>
  <c r="D2086" i="8"/>
  <c r="C2086" i="8"/>
  <c r="E2086" i="8"/>
  <c r="B1865" i="8"/>
  <c r="B1890" i="8"/>
  <c r="B2152" i="8"/>
  <c r="D2054" i="8"/>
  <c r="C2054" i="8"/>
  <c r="E2054" i="8"/>
  <c r="E2061" i="8"/>
  <c r="D2061" i="8"/>
  <c r="C2061" i="8"/>
  <c r="E2045" i="8"/>
  <c r="D2045" i="8"/>
  <c r="C2045" i="8"/>
  <c r="B2003" i="8"/>
  <c r="E1969" i="8"/>
  <c r="D1969" i="8"/>
  <c r="C1969" i="8"/>
  <c r="E1846" i="8"/>
  <c r="D1846" i="8"/>
  <c r="C1846" i="8"/>
  <c r="B1716" i="8"/>
  <c r="E1779" i="8"/>
  <c r="D1779" i="8"/>
  <c r="C1779" i="8"/>
  <c r="E1964" i="8"/>
  <c r="D1964" i="8"/>
  <c r="C1964" i="8"/>
  <c r="E1752" i="8"/>
  <c r="D1752" i="8"/>
  <c r="C1752" i="8"/>
  <c r="E2001" i="8"/>
  <c r="D2001" i="8"/>
  <c r="C2001" i="8"/>
  <c r="D1894" i="8"/>
  <c r="C1894" i="8"/>
  <c r="E1894" i="8"/>
  <c r="E1774" i="8"/>
  <c r="D1774" i="8"/>
  <c r="C1774" i="8"/>
  <c r="E1625" i="8"/>
  <c r="D1625" i="8"/>
  <c r="C1625" i="8"/>
  <c r="E1782" i="8"/>
  <c r="D1782" i="8"/>
  <c r="C1782" i="8"/>
  <c r="B1777" i="8"/>
  <c r="B1666" i="8"/>
  <c r="B1602" i="8"/>
  <c r="B1682" i="8"/>
  <c r="D1669" i="8"/>
  <c r="C1669" i="8"/>
  <c r="E1669" i="8"/>
  <c r="D1637" i="8"/>
  <c r="C1637" i="8"/>
  <c r="E1637" i="8"/>
  <c r="D1605" i="8"/>
  <c r="C1605" i="8"/>
  <c r="E1605" i="8"/>
  <c r="D1573" i="8"/>
  <c r="C1573" i="8"/>
  <c r="E1573" i="8"/>
  <c r="E1525" i="8"/>
  <c r="C1525" i="8"/>
  <c r="D1525" i="8"/>
  <c r="B1814" i="8"/>
  <c r="E1667" i="8"/>
  <c r="D1667" i="8"/>
  <c r="C1667" i="8"/>
  <c r="E1584" i="8"/>
  <c r="D1584" i="8"/>
  <c r="C1584" i="8"/>
  <c r="E1466" i="8"/>
  <c r="D1466" i="8"/>
  <c r="C1466" i="8"/>
  <c r="E1402" i="8"/>
  <c r="D1402" i="8"/>
  <c r="C1402" i="8"/>
  <c r="E1322" i="8"/>
  <c r="D1322" i="8"/>
  <c r="C1322" i="8"/>
  <c r="E1290" i="8"/>
  <c r="D1290" i="8"/>
  <c r="C1290" i="8"/>
  <c r="B1643" i="8"/>
  <c r="E1555" i="8"/>
  <c r="D1555" i="8"/>
  <c r="C1555" i="8"/>
  <c r="B1475" i="8"/>
  <c r="B1411" i="8"/>
  <c r="B1363" i="8"/>
  <c r="B1299" i="8"/>
  <c r="E1695" i="8"/>
  <c r="D1695" i="8"/>
  <c r="C1695" i="8"/>
  <c r="B1524" i="8"/>
  <c r="E1760" i="8"/>
  <c r="D1760" i="8"/>
  <c r="C1760" i="8"/>
  <c r="B1815" i="8"/>
  <c r="B1761" i="8"/>
  <c r="B1561" i="8"/>
  <c r="E1446" i="8"/>
  <c r="D1446" i="8"/>
  <c r="C1446" i="8"/>
  <c r="B1675" i="8"/>
  <c r="B1574" i="8"/>
  <c r="E1452" i="8"/>
  <c r="D1452" i="8"/>
  <c r="C1452" i="8"/>
  <c r="E1348" i="8"/>
  <c r="C1348" i="8"/>
  <c r="D1348" i="8"/>
  <c r="E1225" i="8"/>
  <c r="D1225" i="8"/>
  <c r="C1225" i="8"/>
  <c r="E1161" i="8"/>
  <c r="D1161" i="8"/>
  <c r="C1161" i="8"/>
  <c r="E1691" i="8"/>
  <c r="D1691" i="8"/>
  <c r="C1691" i="8"/>
  <c r="B1534" i="8"/>
  <c r="E1250" i="8"/>
  <c r="D1250" i="8"/>
  <c r="C1250" i="8"/>
  <c r="C1170" i="8"/>
  <c r="E1170" i="8"/>
  <c r="D1170" i="8"/>
  <c r="E1106" i="8"/>
  <c r="D1106" i="8"/>
  <c r="C1106" i="8"/>
  <c r="B1538" i="8"/>
  <c r="E1412" i="8"/>
  <c r="D1412" i="8"/>
  <c r="C1412" i="8"/>
  <c r="B1372" i="8"/>
  <c r="E1492" i="8"/>
  <c r="D1492" i="8"/>
  <c r="C1492" i="8"/>
  <c r="E1449" i="8"/>
  <c r="D1449" i="8"/>
  <c r="C1449" i="8"/>
  <c r="B1409" i="8"/>
  <c r="B1368" i="8"/>
  <c r="B1480" i="8"/>
  <c r="D1247" i="8"/>
  <c r="E1247" i="8"/>
  <c r="C1247" i="8"/>
  <c r="E1180" i="8"/>
  <c r="C1180" i="8"/>
  <c r="D1180" i="8"/>
  <c r="E1056" i="8"/>
  <c r="D1056" i="8"/>
  <c r="C1056" i="8"/>
  <c r="E1600" i="8"/>
  <c r="D1600" i="8"/>
  <c r="C1600" i="8"/>
  <c r="E1049" i="8"/>
  <c r="D1049" i="8"/>
  <c r="C1049" i="8"/>
  <c r="E1140" i="8"/>
  <c r="D1140" i="8"/>
  <c r="C1140" i="8"/>
  <c r="B1074" i="8"/>
  <c r="D1223" i="8"/>
  <c r="E1223" i="8"/>
  <c r="C1223" i="8"/>
  <c r="E1417" i="8"/>
  <c r="D1417" i="8"/>
  <c r="C1417" i="8"/>
  <c r="B1276" i="8"/>
  <c r="E1680" i="8"/>
  <c r="D1680" i="8"/>
  <c r="C1680" i="8"/>
  <c r="B1203" i="8"/>
  <c r="E905" i="8"/>
  <c r="D905" i="8"/>
  <c r="C905" i="8"/>
  <c r="E873" i="8"/>
  <c r="D873" i="8"/>
  <c r="C873" i="8"/>
  <c r="B1143" i="8"/>
  <c r="C867" i="8"/>
  <c r="E867" i="8"/>
  <c r="D867" i="8"/>
  <c r="E1015" i="8"/>
  <c r="D1015" i="8"/>
  <c r="C1015" i="8"/>
  <c r="E1112" i="8"/>
  <c r="D1112" i="8"/>
  <c r="C1112" i="8"/>
  <c r="E748" i="8"/>
  <c r="D748" i="8"/>
  <c r="C748" i="8"/>
  <c r="B1118" i="8"/>
  <c r="B1086" i="8"/>
  <c r="E765" i="8"/>
  <c r="D765" i="8"/>
  <c r="C765" i="8"/>
  <c r="C603" i="8"/>
  <c r="E603" i="8"/>
  <c r="D603" i="8"/>
  <c r="C539" i="8"/>
  <c r="E539" i="8"/>
  <c r="D539" i="8"/>
  <c r="B1029" i="8"/>
  <c r="B997" i="8"/>
  <c r="B965" i="8"/>
  <c r="B915" i="8"/>
  <c r="B806" i="8"/>
  <c r="B758" i="8"/>
  <c r="B1472" i="8"/>
  <c r="B799" i="8"/>
  <c r="B751" i="8"/>
  <c r="B689" i="8"/>
  <c r="B673" i="8"/>
  <c r="B792" i="8"/>
  <c r="B728" i="8"/>
  <c r="B825" i="8"/>
  <c r="B971" i="8"/>
  <c r="B570" i="8"/>
  <c r="B538" i="8"/>
  <c r="D441" i="8"/>
  <c r="C441" i="8"/>
  <c r="E441" i="8"/>
  <c r="E745" i="8"/>
  <c r="D745" i="8"/>
  <c r="C745" i="8"/>
  <c r="B435" i="8"/>
  <c r="B363" i="8"/>
  <c r="B331" i="8"/>
  <c r="E219" i="8"/>
  <c r="D219" i="8"/>
  <c r="C219" i="8"/>
  <c r="E761" i="8"/>
  <c r="D761" i="8"/>
  <c r="C761" i="8"/>
  <c r="D662" i="8"/>
  <c r="C662" i="8"/>
  <c r="E662" i="8"/>
  <c r="B445" i="8"/>
  <c r="B777" i="8"/>
  <c r="E688" i="8"/>
  <c r="D688" i="8"/>
  <c r="C688" i="8"/>
  <c r="C399" i="8"/>
  <c r="E399" i="8"/>
  <c r="D399" i="8"/>
  <c r="C367" i="8"/>
  <c r="E367" i="8"/>
  <c r="D367" i="8"/>
  <c r="C335" i="8"/>
  <c r="E335" i="8"/>
  <c r="D335" i="8"/>
  <c r="E520" i="8"/>
  <c r="D520" i="8"/>
  <c r="C520" i="8"/>
  <c r="E504" i="8"/>
  <c r="D504" i="8"/>
  <c r="C504" i="8"/>
  <c r="E488" i="8"/>
  <c r="D488" i="8"/>
  <c r="C488" i="8"/>
  <c r="E472" i="8"/>
  <c r="D472" i="8"/>
  <c r="C472" i="8"/>
  <c r="B490" i="8"/>
  <c r="B398" i="8"/>
  <c r="B458" i="8"/>
  <c r="E430" i="8"/>
  <c r="D430" i="8"/>
  <c r="C430" i="8"/>
  <c r="B354" i="8"/>
  <c r="D622" i="8"/>
  <c r="C622" i="8"/>
  <c r="E622" i="8"/>
  <c r="B373" i="8"/>
  <c r="B357" i="8"/>
  <c r="E663" i="8"/>
  <c r="D663" i="8"/>
  <c r="C663" i="8"/>
  <c r="B514" i="8"/>
  <c r="B466" i="8"/>
  <c r="D582" i="8"/>
  <c r="C582" i="8"/>
  <c r="E582" i="8"/>
  <c r="B257" i="8"/>
  <c r="E69" i="8"/>
  <c r="D69" i="8"/>
  <c r="C69" i="8"/>
  <c r="E21" i="8"/>
  <c r="D21" i="8"/>
  <c r="C21" i="8"/>
  <c r="L340" i="6"/>
  <c r="P2002" i="5"/>
  <c r="Q340" i="6" s="1"/>
  <c r="A340" i="8" s="1"/>
  <c r="B218" i="8"/>
  <c r="B170" i="8"/>
  <c r="B237" i="8"/>
  <c r="E141" i="8"/>
  <c r="D141" i="8"/>
  <c r="C141" i="8"/>
  <c r="B71" i="8"/>
  <c r="C7" i="8"/>
  <c r="E7" i="8"/>
  <c r="D7" i="8"/>
  <c r="P2170" i="5"/>
  <c r="Q175" i="6" s="1"/>
  <c r="A175" i="8" s="1"/>
  <c r="L175" i="6"/>
  <c r="B376" i="8"/>
  <c r="C247" i="8"/>
  <c r="E247" i="8"/>
  <c r="D247" i="8"/>
  <c r="B81" i="8"/>
  <c r="B17" i="8"/>
  <c r="C215" i="8"/>
  <c r="E215" i="8"/>
  <c r="D215" i="8"/>
  <c r="D66" i="8"/>
  <c r="C66" i="8"/>
  <c r="E66" i="8"/>
  <c r="D34" i="8"/>
  <c r="C34" i="8"/>
  <c r="E34" i="8"/>
  <c r="B2" i="8"/>
  <c r="D29" i="7"/>
  <c r="B29" i="7"/>
  <c r="B27" i="7"/>
  <c r="D22" i="7"/>
  <c r="B20" i="7"/>
  <c r="N5" i="9"/>
  <c r="T5" i="9"/>
  <c r="Q5" i="9"/>
  <c r="E99" i="8"/>
  <c r="D99" i="8"/>
  <c r="C99" i="8"/>
  <c r="E51" i="8"/>
  <c r="D51" i="8"/>
  <c r="C51" i="8"/>
  <c r="E19" i="8"/>
  <c r="D19" i="8"/>
  <c r="C19" i="8"/>
  <c r="L64" i="6"/>
  <c r="P2282" i="5"/>
  <c r="Q64" i="6" s="1"/>
  <c r="A64" i="8" s="1"/>
  <c r="L316" i="6"/>
  <c r="P2026" i="5"/>
  <c r="Q316" i="6" s="1"/>
  <c r="A316" i="8" s="1"/>
  <c r="L557" i="6"/>
  <c r="P1784" i="5"/>
  <c r="Q557" i="6" s="1"/>
  <c r="A557" i="8" s="1"/>
  <c r="L685" i="6"/>
  <c r="P1656" i="5"/>
  <c r="Q685" i="6" s="1"/>
  <c r="A685" i="8" s="1"/>
  <c r="L1540" i="6"/>
  <c r="P801" i="5"/>
  <c r="Q1540" i="6" s="1"/>
  <c r="A1540" i="8" s="1"/>
  <c r="E2257" i="8"/>
  <c r="D2257" i="8"/>
  <c r="C2257" i="8"/>
  <c r="C2193" i="8"/>
  <c r="E2193" i="8"/>
  <c r="D2193" i="8"/>
  <c r="B164" i="8"/>
  <c r="D210" i="8"/>
  <c r="C210" i="8"/>
  <c r="E210" i="8"/>
  <c r="E187" i="8"/>
  <c r="D187" i="8"/>
  <c r="C187" i="8"/>
  <c r="E123" i="8"/>
  <c r="D123" i="8"/>
  <c r="C123" i="8"/>
  <c r="E189" i="8"/>
  <c r="D189" i="8"/>
  <c r="C189" i="8"/>
  <c r="E500" i="8"/>
  <c r="D500" i="8"/>
  <c r="C500" i="8"/>
  <c r="E436" i="8"/>
  <c r="D436" i="8"/>
  <c r="C436" i="8"/>
  <c r="E372" i="8"/>
  <c r="D372" i="8"/>
  <c r="C372" i="8"/>
  <c r="E308" i="8"/>
  <c r="D308" i="8"/>
  <c r="C308" i="8"/>
  <c r="E244" i="8"/>
  <c r="D244" i="8"/>
  <c r="C244" i="8"/>
  <c r="L517" i="6"/>
  <c r="P1824" i="5"/>
  <c r="Q517" i="6" s="1"/>
  <c r="A517" i="8" s="1"/>
  <c r="L645" i="6"/>
  <c r="P1696" i="5"/>
  <c r="Q645" i="6" s="1"/>
  <c r="A645" i="8" s="1"/>
  <c r="E2149" i="8"/>
  <c r="D2149" i="8"/>
  <c r="C2149" i="8"/>
  <c r="E1830" i="8"/>
  <c r="D1830" i="8"/>
  <c r="C1830" i="8"/>
  <c r="E182" i="8"/>
  <c r="D182" i="8"/>
  <c r="C182" i="8"/>
  <c r="E118" i="8"/>
  <c r="D118" i="8"/>
  <c r="C118" i="8"/>
  <c r="E54" i="8"/>
  <c r="D54" i="8"/>
  <c r="C54" i="8"/>
  <c r="L773" i="6"/>
  <c r="P1568" i="5"/>
  <c r="Q773" i="6" s="1"/>
  <c r="A773" i="8" s="1"/>
  <c r="D2119" i="8"/>
  <c r="C2119" i="8"/>
  <c r="E2119" i="8"/>
  <c r="E2055" i="8"/>
  <c r="D2055" i="8"/>
  <c r="C2055" i="8"/>
  <c r="E1991" i="8"/>
  <c r="D1991" i="8"/>
  <c r="C1991" i="8"/>
  <c r="E1927" i="8"/>
  <c r="D1927" i="8"/>
  <c r="C1927" i="8"/>
  <c r="E1823" i="8"/>
  <c r="D1823" i="8"/>
  <c r="C1823" i="8"/>
  <c r="E1599" i="8"/>
  <c r="D1599" i="8"/>
  <c r="C1599" i="8"/>
  <c r="D1327" i="8"/>
  <c r="E1327" i="8"/>
  <c r="C1327" i="8"/>
  <c r="D1167" i="8"/>
  <c r="C1167" i="8"/>
  <c r="E1167" i="8"/>
  <c r="C207" i="8"/>
  <c r="E207" i="8"/>
  <c r="D207" i="8"/>
  <c r="E2254" i="8"/>
  <c r="D2254" i="8"/>
  <c r="C2254" i="8"/>
  <c r="D2237" i="8"/>
  <c r="E2237" i="8"/>
  <c r="C2237" i="8"/>
  <c r="E2153" i="8"/>
  <c r="D2153" i="8"/>
  <c r="C2153" i="8"/>
  <c r="E1954" i="8"/>
  <c r="D1954" i="8"/>
  <c r="C1954" i="8"/>
  <c r="D2275" i="8"/>
  <c r="C2275" i="8"/>
  <c r="E2275" i="8"/>
  <c r="D2070" i="8"/>
  <c r="C2070" i="8"/>
  <c r="E2070" i="8"/>
  <c r="E1856" i="8"/>
  <c r="D1856" i="8"/>
  <c r="C1856" i="8"/>
  <c r="C1955" i="8"/>
  <c r="E1955" i="8"/>
  <c r="D1955" i="8"/>
  <c r="E1811" i="8"/>
  <c r="D1811" i="8"/>
  <c r="C1811" i="8"/>
  <c r="E1593" i="8"/>
  <c r="C1593" i="8"/>
  <c r="D1593" i="8"/>
  <c r="C1883" i="8"/>
  <c r="E1883" i="8"/>
  <c r="D1883" i="8"/>
  <c r="E1803" i="8"/>
  <c r="D1803" i="8"/>
  <c r="C1803" i="8"/>
  <c r="E1257" i="8"/>
  <c r="D1257" i="8"/>
  <c r="C1257" i="8"/>
  <c r="E1202" i="8"/>
  <c r="D1202" i="8"/>
  <c r="C1202" i="8"/>
  <c r="E1260" i="8"/>
  <c r="C1260" i="8"/>
  <c r="D1260" i="8"/>
  <c r="E1100" i="8"/>
  <c r="D1100" i="8"/>
  <c r="C1100" i="8"/>
  <c r="E949" i="8"/>
  <c r="D949" i="8"/>
  <c r="C949" i="8"/>
  <c r="E716" i="8"/>
  <c r="D716" i="8"/>
  <c r="C716" i="8"/>
  <c r="E813" i="8"/>
  <c r="D813" i="8"/>
  <c r="C813" i="8"/>
  <c r="E783" i="8"/>
  <c r="D783" i="8"/>
  <c r="C783" i="8"/>
  <c r="E554" i="8"/>
  <c r="D554" i="8"/>
  <c r="C554" i="8"/>
  <c r="E251" i="8"/>
  <c r="D251" i="8"/>
  <c r="C251" i="8"/>
  <c r="D18" i="8"/>
  <c r="C18" i="8"/>
  <c r="E18" i="8"/>
  <c r="E35" i="8"/>
  <c r="D35" i="8"/>
  <c r="C35" i="8"/>
  <c r="E914" i="8"/>
  <c r="D914" i="8"/>
  <c r="C914" i="8"/>
  <c r="E155" i="8"/>
  <c r="D155" i="8"/>
  <c r="C155" i="8"/>
  <c r="D916" i="8"/>
  <c r="C916" i="8"/>
  <c r="E916" i="8"/>
  <c r="L581" i="6"/>
  <c r="P1760" i="5"/>
  <c r="Q581" i="6" s="1"/>
  <c r="A581" i="8" s="1"/>
  <c r="E1366" i="8"/>
  <c r="D1366" i="8"/>
  <c r="C1366" i="8"/>
  <c r="D950" i="8"/>
  <c r="C950" i="8"/>
  <c r="E950" i="8"/>
  <c r="E86" i="8"/>
  <c r="D86" i="8"/>
  <c r="C86" i="8"/>
  <c r="E22" i="8"/>
  <c r="D22" i="8"/>
  <c r="C22" i="8"/>
  <c r="D2151" i="8"/>
  <c r="C2151" i="8"/>
  <c r="E2151" i="8"/>
  <c r="E1559" i="8"/>
  <c r="D1559" i="8"/>
  <c r="C1559" i="8"/>
  <c r="E687" i="8"/>
  <c r="D687" i="8"/>
  <c r="C687" i="8"/>
  <c r="C111" i="8"/>
  <c r="E111" i="8"/>
  <c r="D111" i="8"/>
  <c r="E2072" i="8"/>
  <c r="D2072" i="8"/>
  <c r="C2072" i="8"/>
  <c r="C1440" i="8"/>
  <c r="E1440" i="8"/>
  <c r="D1440" i="8"/>
  <c r="E168" i="8"/>
  <c r="D168" i="8"/>
  <c r="C168" i="8"/>
  <c r="I49" i="7"/>
  <c r="B43" i="7"/>
  <c r="C2242" i="8"/>
  <c r="D2242" i="8"/>
  <c r="E2242" i="8"/>
  <c r="E2260" i="8"/>
  <c r="D2260" i="8"/>
  <c r="C2260" i="8"/>
  <c r="E2231" i="8"/>
  <c r="C2231" i="8"/>
  <c r="D2231" i="8"/>
  <c r="E1994" i="8"/>
  <c r="D1994" i="8"/>
  <c r="C1994" i="8"/>
  <c r="E1980" i="8"/>
  <c r="D1980" i="8"/>
  <c r="C1980" i="8"/>
  <c r="E1832" i="8"/>
  <c r="D1832" i="8"/>
  <c r="C1832" i="8"/>
  <c r="E1841" i="8"/>
  <c r="D1841" i="8"/>
  <c r="C1841" i="8"/>
  <c r="C2129" i="8"/>
  <c r="E2129" i="8"/>
  <c r="D2129" i="8"/>
  <c r="C37" i="7"/>
  <c r="G42" i="7"/>
  <c r="H49" i="7"/>
  <c r="D38" i="7"/>
  <c r="H46" i="7"/>
  <c r="D27" i="7"/>
  <c r="C30" i="7"/>
  <c r="B21" i="7"/>
  <c r="D45" i="7"/>
  <c r="C45" i="7"/>
  <c r="I38" i="7"/>
  <c r="C2258" i="8"/>
  <c r="D2258" i="8"/>
  <c r="E2258" i="8"/>
  <c r="G37" i="7"/>
  <c r="I36" i="7"/>
  <c r="C2180" i="8"/>
  <c r="D2180" i="8"/>
  <c r="E2180" i="8"/>
  <c r="E2326" i="8"/>
  <c r="D2326" i="8"/>
  <c r="C2326" i="8"/>
  <c r="G43" i="7"/>
  <c r="E2279" i="8"/>
  <c r="C2279" i="8"/>
  <c r="D2279" i="8"/>
  <c r="D2183" i="8"/>
  <c r="C2183" i="8"/>
  <c r="E2183" i="8"/>
  <c r="H47" i="7"/>
  <c r="E2256" i="8"/>
  <c r="C2256" i="8"/>
  <c r="D2256" i="8"/>
  <c r="B2311" i="8"/>
  <c r="B2218" i="8"/>
  <c r="E2107" i="8"/>
  <c r="D2107" i="8"/>
  <c r="C2107" i="8"/>
  <c r="E1978" i="8"/>
  <c r="D1978" i="8"/>
  <c r="C1978" i="8"/>
  <c r="E1962" i="8"/>
  <c r="D1962" i="8"/>
  <c r="C1962" i="8"/>
  <c r="E2118" i="8"/>
  <c r="D2118" i="8"/>
  <c r="C2118" i="8"/>
  <c r="E1996" i="8"/>
  <c r="D1996" i="8"/>
  <c r="C1996" i="8"/>
  <c r="E2099" i="8"/>
  <c r="D2099" i="8"/>
  <c r="C2099" i="8"/>
  <c r="D2022" i="8"/>
  <c r="C2022" i="8"/>
  <c r="E2022" i="8"/>
  <c r="E1896" i="8"/>
  <c r="D1896" i="8"/>
  <c r="C1896" i="8"/>
  <c r="E1768" i="8"/>
  <c r="D1768" i="8"/>
  <c r="C1768" i="8"/>
  <c r="E2110" i="8"/>
  <c r="D2110" i="8"/>
  <c r="C2110" i="8"/>
  <c r="C2043" i="8"/>
  <c r="D2043" i="8"/>
  <c r="E2043" i="8"/>
  <c r="B1889" i="8"/>
  <c r="B1998" i="8"/>
  <c r="B1866" i="8"/>
  <c r="B2130" i="8"/>
  <c r="B2146" i="8"/>
  <c r="E2166" i="8"/>
  <c r="D2166" i="8"/>
  <c r="C2166" i="8"/>
  <c r="B2097" i="8"/>
  <c r="B2069" i="8"/>
  <c r="B2044" i="8"/>
  <c r="B1740" i="8"/>
  <c r="B2109" i="8"/>
  <c r="D2000" i="8"/>
  <c r="C2000" i="8"/>
  <c r="E2000" i="8"/>
  <c r="E1973" i="8"/>
  <c r="D1973" i="8"/>
  <c r="C1973" i="8"/>
  <c r="B2067" i="8"/>
  <c r="B1982" i="8"/>
  <c r="B1945" i="8"/>
  <c r="B1891" i="8"/>
  <c r="E1728" i="8"/>
  <c r="D1728" i="8"/>
  <c r="C1728" i="8"/>
  <c r="B1984" i="8"/>
  <c r="E1827" i="8"/>
  <c r="D1827" i="8"/>
  <c r="C1827" i="8"/>
  <c r="E1665" i="8"/>
  <c r="D1665" i="8"/>
  <c r="C1665" i="8"/>
  <c r="E1601" i="8"/>
  <c r="D1601" i="8"/>
  <c r="C1601" i="8"/>
  <c r="E1819" i="8"/>
  <c r="D1819" i="8"/>
  <c r="C1819" i="8"/>
  <c r="B1642" i="8"/>
  <c r="B1578" i="8"/>
  <c r="B1870" i="8"/>
  <c r="E1790" i="8"/>
  <c r="D1790" i="8"/>
  <c r="C1790" i="8"/>
  <c r="B1855" i="8"/>
  <c r="E1843" i="8"/>
  <c r="D1843" i="8"/>
  <c r="C1843" i="8"/>
  <c r="B1690" i="8"/>
  <c r="E1847" i="8"/>
  <c r="D1847" i="8"/>
  <c r="C1847" i="8"/>
  <c r="E1648" i="8"/>
  <c r="D1648" i="8"/>
  <c r="C1648" i="8"/>
  <c r="E1566" i="8"/>
  <c r="D1566" i="8"/>
  <c r="C1566" i="8"/>
  <c r="E1522" i="8"/>
  <c r="D1522" i="8"/>
  <c r="C1522" i="8"/>
  <c r="E1506" i="8"/>
  <c r="D1506" i="8"/>
  <c r="C1506" i="8"/>
  <c r="E1410" i="8"/>
  <c r="D1410" i="8"/>
  <c r="C1410" i="8"/>
  <c r="E1346" i="8"/>
  <c r="D1346" i="8"/>
  <c r="C1346" i="8"/>
  <c r="B1799" i="8"/>
  <c r="E1670" i="8"/>
  <c r="D1670" i="8"/>
  <c r="C1670" i="8"/>
  <c r="B1624" i="8"/>
  <c r="B1606" i="8"/>
  <c r="B1515" i="8"/>
  <c r="B1483" i="8"/>
  <c r="B1435" i="8"/>
  <c r="B1339" i="8"/>
  <c r="B1275" i="8"/>
  <c r="B1686" i="8"/>
  <c r="C1754" i="8"/>
  <c r="E1754" i="8"/>
  <c r="D1754" i="8"/>
  <c r="E1739" i="8"/>
  <c r="D1739" i="8"/>
  <c r="C1739" i="8"/>
  <c r="E1766" i="8"/>
  <c r="D1766" i="8"/>
  <c r="C1766" i="8"/>
  <c r="B1662" i="8"/>
  <c r="E1635" i="8"/>
  <c r="D1635" i="8"/>
  <c r="C1635" i="8"/>
  <c r="E1422" i="8"/>
  <c r="D1422" i="8"/>
  <c r="C1422" i="8"/>
  <c r="B1638" i="8"/>
  <c r="B1487" i="8"/>
  <c r="B1685" i="8"/>
  <c r="E1353" i="8"/>
  <c r="D1353" i="8"/>
  <c r="C1353" i="8"/>
  <c r="C1328" i="8"/>
  <c r="E1328" i="8"/>
  <c r="D1328" i="8"/>
  <c r="D1303" i="8"/>
  <c r="E1303" i="8"/>
  <c r="C1303" i="8"/>
  <c r="E1201" i="8"/>
  <c r="D1201" i="8"/>
  <c r="C1201" i="8"/>
  <c r="L1292" i="6"/>
  <c r="E1210" i="8"/>
  <c r="D1210" i="8"/>
  <c r="C1210" i="8"/>
  <c r="E1146" i="8"/>
  <c r="D1146" i="8"/>
  <c r="C1146" i="8"/>
  <c r="E1082" i="8"/>
  <c r="D1082" i="8"/>
  <c r="C1082" i="8"/>
  <c r="B1468" i="8"/>
  <c r="E1300" i="8"/>
  <c r="C1300" i="8"/>
  <c r="D1300" i="8"/>
  <c r="E1308" i="8"/>
  <c r="C1308" i="8"/>
  <c r="D1308" i="8"/>
  <c r="B1252" i="8"/>
  <c r="E1513" i="8"/>
  <c r="D1513" i="8"/>
  <c r="C1513" i="8"/>
  <c r="B1254" i="8"/>
  <c r="E1623" i="8"/>
  <c r="D1623" i="8"/>
  <c r="C1623" i="8"/>
  <c r="B1464" i="8"/>
  <c r="B1439" i="8"/>
  <c r="E1220" i="8"/>
  <c r="C1220" i="8"/>
  <c r="D1220" i="8"/>
  <c r="E1156" i="8"/>
  <c r="D1156" i="8"/>
  <c r="C1156" i="8"/>
  <c r="D1134" i="8"/>
  <c r="C1134" i="8"/>
  <c r="E1134" i="8"/>
  <c r="E1116" i="8"/>
  <c r="D1116" i="8"/>
  <c r="C1116" i="8"/>
  <c r="E1073" i="8"/>
  <c r="D1073" i="8"/>
  <c r="C1073" i="8"/>
  <c r="E1350" i="8"/>
  <c r="D1350" i="8"/>
  <c r="C1350" i="8"/>
  <c r="B1219" i="8"/>
  <c r="B1124" i="8"/>
  <c r="E1076" i="8"/>
  <c r="D1076" i="8"/>
  <c r="C1076" i="8"/>
  <c r="B1044" i="8"/>
  <c r="B1059" i="8"/>
  <c r="B1039" i="8"/>
  <c r="B975" i="8"/>
  <c r="E893" i="8"/>
  <c r="D893" i="8"/>
  <c r="C893" i="8"/>
  <c r="E1005" i="8"/>
  <c r="D1005" i="8"/>
  <c r="C1005" i="8"/>
  <c r="E973" i="8"/>
  <c r="D973" i="8"/>
  <c r="C973" i="8"/>
  <c r="B951" i="8"/>
  <c r="B927" i="8"/>
  <c r="E876" i="8"/>
  <c r="D876" i="8"/>
  <c r="C876" i="8"/>
  <c r="E860" i="8"/>
  <c r="D860" i="8"/>
  <c r="C860" i="8"/>
  <c r="E804" i="8"/>
  <c r="D804" i="8"/>
  <c r="C804" i="8"/>
  <c r="E756" i="8"/>
  <c r="D756" i="8"/>
  <c r="C756" i="8"/>
  <c r="B1075" i="8"/>
  <c r="B898" i="8"/>
  <c r="E821" i="8"/>
  <c r="D821" i="8"/>
  <c r="C821" i="8"/>
  <c r="E757" i="8"/>
  <c r="D757" i="8"/>
  <c r="C757" i="8"/>
  <c r="C627" i="8"/>
  <c r="E627" i="8"/>
  <c r="D627" i="8"/>
  <c r="C563" i="8"/>
  <c r="E563" i="8"/>
  <c r="D563" i="8"/>
  <c r="C1051" i="8"/>
  <c r="E1051" i="8"/>
  <c r="D1051" i="8"/>
  <c r="B931" i="8"/>
  <c r="B798" i="8"/>
  <c r="B750" i="8"/>
  <c r="B1102" i="8"/>
  <c r="B925" i="8"/>
  <c r="B807" i="8"/>
  <c r="B775" i="8"/>
  <c r="B711" i="8"/>
  <c r="B816" i="8"/>
  <c r="B768" i="8"/>
  <c r="B979" i="8"/>
  <c r="B801" i="8"/>
  <c r="B602" i="8"/>
  <c r="B507" i="8"/>
  <c r="B467" i="8"/>
  <c r="B1037" i="8"/>
  <c r="B869" i="8"/>
  <c r="B291" i="8"/>
  <c r="B259" i="8"/>
  <c r="B1047" i="8"/>
  <c r="B654" i="8"/>
  <c r="B421" i="8"/>
  <c r="D646" i="8"/>
  <c r="C646" i="8"/>
  <c r="E646" i="8"/>
  <c r="E455" i="8"/>
  <c r="D455" i="8"/>
  <c r="C455" i="8"/>
  <c r="E447" i="8"/>
  <c r="D447" i="8"/>
  <c r="C447" i="8"/>
  <c r="D439" i="8"/>
  <c r="C439" i="8"/>
  <c r="E439" i="8"/>
  <c r="C431" i="8"/>
  <c r="E431" i="8"/>
  <c r="D431" i="8"/>
  <c r="C423" i="8"/>
  <c r="E423" i="8"/>
  <c r="D423" i="8"/>
  <c r="C415" i="8"/>
  <c r="E415" i="8"/>
  <c r="D415" i="8"/>
  <c r="C407" i="8"/>
  <c r="E407" i="8"/>
  <c r="D407" i="8"/>
  <c r="C311" i="8"/>
  <c r="E311" i="8"/>
  <c r="D311" i="8"/>
  <c r="B529" i="8"/>
  <c r="B478" i="8"/>
  <c r="B342" i="8"/>
  <c r="B209" i="8"/>
  <c r="B448" i="8"/>
  <c r="B304" i="8"/>
  <c r="B350" i="8"/>
  <c r="B318" i="8"/>
  <c r="B505" i="8"/>
  <c r="D566" i="8"/>
  <c r="C566" i="8"/>
  <c r="E566" i="8"/>
  <c r="B61" i="8"/>
  <c r="L24" i="6"/>
  <c r="P2322" i="5"/>
  <c r="Q24" i="6" s="1"/>
  <c r="A24" i="8" s="1"/>
  <c r="D130" i="8"/>
  <c r="C130" i="8"/>
  <c r="E130" i="8"/>
  <c r="E241" i="8"/>
  <c r="D241" i="8"/>
  <c r="C241" i="8"/>
  <c r="B231" i="8"/>
  <c r="E165" i="8"/>
  <c r="D165" i="8"/>
  <c r="C165" i="8"/>
  <c r="C103" i="8"/>
  <c r="E103" i="8"/>
  <c r="D103" i="8"/>
  <c r="C47" i="8"/>
  <c r="E47" i="8"/>
  <c r="D47" i="8"/>
  <c r="L206" i="6"/>
  <c r="P2138" i="5"/>
  <c r="Q206" i="6" s="1"/>
  <c r="A206" i="8" s="1"/>
  <c r="B96" i="8"/>
  <c r="E32" i="8"/>
  <c r="D32" i="8"/>
  <c r="C32" i="8"/>
  <c r="E8" i="8"/>
  <c r="D8" i="8"/>
  <c r="C8" i="8"/>
  <c r="B322" i="8"/>
  <c r="B202" i="8"/>
  <c r="E105" i="8"/>
  <c r="D105" i="8"/>
  <c r="C105" i="8"/>
  <c r="B41" i="8"/>
  <c r="B269" i="8"/>
  <c r="D98" i="8"/>
  <c r="C98" i="8"/>
  <c r="E98" i="8"/>
  <c r="D74" i="8"/>
  <c r="C74" i="8"/>
  <c r="E74" i="8"/>
  <c r="C223" i="8"/>
  <c r="E223" i="8"/>
  <c r="D223" i="8"/>
  <c r="E216" i="8"/>
  <c r="D216" i="8"/>
  <c r="C216" i="8"/>
  <c r="E75" i="8"/>
  <c r="D75" i="8"/>
  <c r="C75" i="8"/>
  <c r="L96" i="6"/>
  <c r="P2250" i="5"/>
  <c r="Q96" i="6" s="1"/>
  <c r="A96" i="8" s="1"/>
  <c r="L348" i="6"/>
  <c r="P1994" i="5"/>
  <c r="Q348" i="6" s="1"/>
  <c r="A348" i="8" s="1"/>
  <c r="B180" i="8"/>
  <c r="L573" i="6"/>
  <c r="P1768" i="5"/>
  <c r="Q573" i="6" s="1"/>
  <c r="A573" i="8" s="1"/>
  <c r="L701" i="6"/>
  <c r="P1640" i="5"/>
  <c r="Q701" i="6" s="1"/>
  <c r="A701" i="8" s="1"/>
  <c r="L1572" i="6"/>
  <c r="P769" i="5"/>
  <c r="Q1572" i="6" s="1"/>
  <c r="A1572" i="8" s="1"/>
  <c r="E2249" i="8"/>
  <c r="D2249" i="8"/>
  <c r="C2249" i="8"/>
  <c r="E2185" i="8"/>
  <c r="D2185" i="8"/>
  <c r="C2185" i="8"/>
  <c r="B172" i="8"/>
  <c r="E76" i="8"/>
  <c r="D76" i="8"/>
  <c r="C76" i="8"/>
  <c r="B148" i="8"/>
  <c r="L757" i="6"/>
  <c r="P1584" i="5"/>
  <c r="Q757" i="6" s="1"/>
  <c r="A757" i="8" s="1"/>
  <c r="E179" i="8"/>
  <c r="D179" i="8"/>
  <c r="C179" i="8"/>
  <c r="E115" i="8"/>
  <c r="D115" i="8"/>
  <c r="C115" i="8"/>
  <c r="B9" i="7"/>
  <c r="D9" i="7" s="1"/>
  <c r="E9" i="7" s="1"/>
  <c r="E492" i="8"/>
  <c r="D492" i="8"/>
  <c r="C492" i="8"/>
  <c r="E428" i="8"/>
  <c r="D428" i="8"/>
  <c r="C428" i="8"/>
  <c r="E364" i="8"/>
  <c r="D364" i="8"/>
  <c r="C364" i="8"/>
  <c r="E300" i="8"/>
  <c r="D300" i="8"/>
  <c r="C300" i="8"/>
  <c r="E236" i="8"/>
  <c r="D236" i="8"/>
  <c r="C236" i="8"/>
  <c r="L533" i="6"/>
  <c r="P1808" i="5"/>
  <c r="Q533" i="6" s="1"/>
  <c r="A533" i="8" s="1"/>
  <c r="L661" i="6"/>
  <c r="P1680" i="5"/>
  <c r="Q661" i="6" s="1"/>
  <c r="A661" i="8" s="1"/>
  <c r="E2141" i="8"/>
  <c r="D2141" i="8"/>
  <c r="C2141" i="8"/>
  <c r="E1822" i="8"/>
  <c r="D1822" i="8"/>
  <c r="C1822" i="8"/>
  <c r="E1302" i="8"/>
  <c r="D1302" i="8"/>
  <c r="C1302" i="8"/>
  <c r="E174" i="8"/>
  <c r="D174" i="8"/>
  <c r="C174" i="8"/>
  <c r="E110" i="8"/>
  <c r="D110" i="8"/>
  <c r="C110" i="8"/>
  <c r="E46" i="8"/>
  <c r="D46" i="8"/>
  <c r="C46" i="8"/>
  <c r="B112" i="8"/>
  <c r="D2111" i="8"/>
  <c r="C2111" i="8"/>
  <c r="E2111" i="8"/>
  <c r="E2047" i="8"/>
  <c r="D2047" i="8"/>
  <c r="C2047" i="8"/>
  <c r="E1983" i="8"/>
  <c r="D1983" i="8"/>
  <c r="C1983" i="8"/>
  <c r="E1919" i="8"/>
  <c r="D1919" i="8"/>
  <c r="C1919" i="8"/>
  <c r="E1591" i="8"/>
  <c r="D1591" i="8"/>
  <c r="C1591" i="8"/>
  <c r="E1159" i="8"/>
  <c r="D1159" i="8"/>
  <c r="C1159" i="8"/>
  <c r="C199" i="8"/>
  <c r="E199" i="8"/>
  <c r="D199" i="8"/>
  <c r="C2250" i="8"/>
  <c r="D2250" i="8"/>
  <c r="E2250" i="8"/>
  <c r="E2230" i="8"/>
  <c r="D2230" i="8"/>
  <c r="C2230" i="8"/>
  <c r="E2287" i="8"/>
  <c r="C2287" i="8"/>
  <c r="D2287" i="8"/>
  <c r="E2264" i="8"/>
  <c r="C2264" i="8"/>
  <c r="D2264" i="8"/>
  <c r="E1720" i="8"/>
  <c r="D1720" i="8"/>
  <c r="C1720" i="8"/>
  <c r="D1821" i="8"/>
  <c r="C1821" i="8"/>
  <c r="E1821" i="8"/>
  <c r="E1851" i="8"/>
  <c r="D1851" i="8"/>
  <c r="C1851" i="8"/>
  <c r="E1731" i="8"/>
  <c r="D1731" i="8"/>
  <c r="C1731" i="8"/>
  <c r="E1414" i="8"/>
  <c r="D1414" i="8"/>
  <c r="C1414" i="8"/>
  <c r="E1592" i="8"/>
  <c r="D1592" i="8"/>
  <c r="C1592" i="8"/>
  <c r="E1193" i="8"/>
  <c r="D1193" i="8"/>
  <c r="C1193" i="8"/>
  <c r="E1356" i="8"/>
  <c r="C1356" i="8"/>
  <c r="D1356" i="8"/>
  <c r="E1108" i="8"/>
  <c r="D1108" i="8"/>
  <c r="C1108" i="8"/>
  <c r="C571" i="8"/>
  <c r="E571" i="8"/>
  <c r="D571" i="8"/>
  <c r="D790" i="8"/>
  <c r="C790" i="8"/>
  <c r="E790" i="8"/>
  <c r="E419" i="8"/>
  <c r="D419" i="8"/>
  <c r="C419" i="8"/>
  <c r="E337" i="8"/>
  <c r="D337" i="8"/>
  <c r="C337" i="8"/>
  <c r="C486" i="8"/>
  <c r="E486" i="8"/>
  <c r="D486" i="8"/>
  <c r="E53" i="8"/>
  <c r="D53" i="8"/>
  <c r="C53" i="8"/>
  <c r="C39" i="8"/>
  <c r="E39" i="8"/>
  <c r="D39" i="8"/>
  <c r="E64" i="8"/>
  <c r="D64" i="8"/>
  <c r="C64" i="8"/>
  <c r="E185" i="8"/>
  <c r="D185" i="8"/>
  <c r="C185" i="8"/>
  <c r="E1529" i="8"/>
  <c r="D1529" i="8"/>
  <c r="C1529" i="8"/>
  <c r="C1810" i="8"/>
  <c r="E1810" i="8"/>
  <c r="D1810" i="8"/>
  <c r="C1907" i="8"/>
  <c r="E1907" i="8"/>
  <c r="D1907" i="8"/>
  <c r="E532" i="8"/>
  <c r="D532" i="8"/>
  <c r="C532" i="8"/>
  <c r="E276" i="8"/>
  <c r="D276" i="8"/>
  <c r="C276" i="8"/>
  <c r="D1781" i="8"/>
  <c r="C1781" i="8"/>
  <c r="E1781" i="8"/>
  <c r="E837" i="8"/>
  <c r="D837" i="8"/>
  <c r="C837" i="8"/>
  <c r="E1174" i="8"/>
  <c r="D1174" i="8"/>
  <c r="C1174" i="8"/>
  <c r="E150" i="8"/>
  <c r="D150" i="8"/>
  <c r="C150" i="8"/>
  <c r="E2087" i="8"/>
  <c r="D2087" i="8"/>
  <c r="C2087" i="8"/>
  <c r="E240" i="8"/>
  <c r="D240" i="8"/>
  <c r="C240" i="8"/>
  <c r="B40" i="7"/>
  <c r="B23" i="7"/>
  <c r="B48" i="7"/>
  <c r="E2268" i="8"/>
  <c r="D2268" i="8"/>
  <c r="C2268" i="8"/>
  <c r="E2228" i="8"/>
  <c r="D2228" i="8"/>
  <c r="C2228" i="8"/>
  <c r="E2272" i="8"/>
  <c r="C2272" i="8"/>
  <c r="D2272" i="8"/>
  <c r="E2197" i="8"/>
  <c r="D2197" i="8"/>
  <c r="C2197" i="8"/>
  <c r="E2161" i="8"/>
  <c r="D2161" i="8"/>
  <c r="C2161" i="8"/>
  <c r="C2121" i="8"/>
  <c r="E2121" i="8"/>
  <c r="D2121" i="8"/>
  <c r="D2094" i="8"/>
  <c r="C2094" i="8"/>
  <c r="E2094" i="8"/>
  <c r="C50" i="7"/>
  <c r="C41" i="7"/>
  <c r="E2312" i="8"/>
  <c r="C2312" i="8"/>
  <c r="D2312" i="8"/>
  <c r="D48" i="7"/>
  <c r="H36" i="7"/>
  <c r="D42" i="7"/>
  <c r="C21" i="7"/>
  <c r="B37" i="7"/>
  <c r="D23" i="7"/>
  <c r="H48" i="7"/>
  <c r="C42" i="7"/>
  <c r="D2331" i="8"/>
  <c r="C2331" i="8"/>
  <c r="E2331" i="8"/>
  <c r="B36" i="7"/>
  <c r="B2336" i="8"/>
  <c r="C2234" i="8"/>
  <c r="D2234" i="8"/>
  <c r="E2234" i="8"/>
  <c r="I37" i="7"/>
  <c r="C2314" i="8"/>
  <c r="D2314" i="8"/>
  <c r="E2314" i="8"/>
  <c r="D49" i="7"/>
  <c r="C2188" i="8"/>
  <c r="E2188" i="8"/>
  <c r="D2188" i="8"/>
  <c r="D2315" i="8"/>
  <c r="C2315" i="8"/>
  <c r="E2315" i="8"/>
  <c r="E2222" i="8"/>
  <c r="D2222" i="8"/>
  <c r="C2222" i="8"/>
  <c r="H43" i="7"/>
  <c r="B2239" i="8"/>
  <c r="B2223" i="8"/>
  <c r="G47" i="7"/>
  <c r="B2309" i="8"/>
  <c r="B2181" i="8"/>
  <c r="B2294" i="8"/>
  <c r="B2248" i="8"/>
  <c r="B2213" i="8"/>
  <c r="D2137" i="8"/>
  <c r="C2137" i="8"/>
  <c r="E2137" i="8"/>
  <c r="E2002" i="8"/>
  <c r="D2002" i="8"/>
  <c r="C2002" i="8"/>
  <c r="E1938" i="8"/>
  <c r="D1938" i="8"/>
  <c r="C1938" i="8"/>
  <c r="B2154" i="8"/>
  <c r="E1972" i="8"/>
  <c r="D1972" i="8"/>
  <c r="C1972" i="8"/>
  <c r="E1840" i="8"/>
  <c r="D1840" i="8"/>
  <c r="C1840" i="8"/>
  <c r="E1808" i="8"/>
  <c r="D1808" i="8"/>
  <c r="C1808" i="8"/>
  <c r="B1849" i="8"/>
  <c r="B1833" i="8"/>
  <c r="B2136" i="8"/>
  <c r="B2059" i="8"/>
  <c r="B1842" i="8"/>
  <c r="C2035" i="8"/>
  <c r="D2035" i="8"/>
  <c r="E2035" i="8"/>
  <c r="B2096" i="8"/>
  <c r="D1966" i="8"/>
  <c r="C1966" i="8"/>
  <c r="E1966" i="8"/>
  <c r="B2014" i="8"/>
  <c r="D1871" i="8"/>
  <c r="C1871" i="8"/>
  <c r="E1871" i="8"/>
  <c r="E1700" i="8"/>
  <c r="D1700" i="8"/>
  <c r="C1700" i="8"/>
  <c r="C1995" i="8"/>
  <c r="E1995" i="8"/>
  <c r="D1995" i="8"/>
  <c r="E1795" i="8"/>
  <c r="D1795" i="8"/>
  <c r="C1795" i="8"/>
  <c r="B2016" i="8"/>
  <c r="E1704" i="8"/>
  <c r="D1704" i="8"/>
  <c r="C1704" i="8"/>
  <c r="E2088" i="8"/>
  <c r="D2088" i="8"/>
  <c r="C2088" i="8"/>
  <c r="E1941" i="8"/>
  <c r="D1941" i="8"/>
  <c r="C1941" i="8"/>
  <c r="B1837" i="8"/>
  <c r="E1641" i="8"/>
  <c r="D1641" i="8"/>
  <c r="C1641" i="8"/>
  <c r="E1577" i="8"/>
  <c r="C1577" i="8"/>
  <c r="D1577" i="8"/>
  <c r="B1618" i="8"/>
  <c r="B1554" i="8"/>
  <c r="E1909" i="8"/>
  <c r="D1909" i="8"/>
  <c r="C1909" i="8"/>
  <c r="D1645" i="8"/>
  <c r="C1645" i="8"/>
  <c r="E1645" i="8"/>
  <c r="D1613" i="8"/>
  <c r="C1613" i="8"/>
  <c r="E1613" i="8"/>
  <c r="D1581" i="8"/>
  <c r="C1581" i="8"/>
  <c r="E1581" i="8"/>
  <c r="D1557" i="8"/>
  <c r="C1557" i="8"/>
  <c r="E1557" i="8"/>
  <c r="C1541" i="8"/>
  <c r="E1541" i="8"/>
  <c r="D1541" i="8"/>
  <c r="B2049" i="8"/>
  <c r="B1702" i="8"/>
  <c r="B1630" i="8"/>
  <c r="E1418" i="8"/>
  <c r="C1418" i="8"/>
  <c r="D1418" i="8"/>
  <c r="E1386" i="8"/>
  <c r="D1386" i="8"/>
  <c r="C1386" i="8"/>
  <c r="E1370" i="8"/>
  <c r="D1370" i="8"/>
  <c r="C1370" i="8"/>
  <c r="E1306" i="8"/>
  <c r="D1306" i="8"/>
  <c r="C1306" i="8"/>
  <c r="B1742" i="8"/>
  <c r="E1726" i="8"/>
  <c r="D1726" i="8"/>
  <c r="C1726" i="8"/>
  <c r="B1583" i="8"/>
  <c r="B1507" i="8"/>
  <c r="B1491" i="8"/>
  <c r="B1459" i="8"/>
  <c r="B1395" i="8"/>
  <c r="B1379" i="8"/>
  <c r="B1315" i="8"/>
  <c r="B1806" i="8"/>
  <c r="E1718" i="8"/>
  <c r="D1718" i="8"/>
  <c r="C1718" i="8"/>
  <c r="E1595" i="8"/>
  <c r="D1595" i="8"/>
  <c r="C1595" i="8"/>
  <c r="D1805" i="8"/>
  <c r="C1805" i="8"/>
  <c r="E1805" i="8"/>
  <c r="B1775" i="8"/>
  <c r="D1677" i="8"/>
  <c r="C1677" i="8"/>
  <c r="E1677" i="8"/>
  <c r="B1550" i="8"/>
  <c r="D1531" i="8"/>
  <c r="C1531" i="8"/>
  <c r="E1531" i="8"/>
  <c r="E1494" i="8"/>
  <c r="D1494" i="8"/>
  <c r="C1494" i="8"/>
  <c r="E1462" i="8"/>
  <c r="D1462" i="8"/>
  <c r="C1462" i="8"/>
  <c r="E1398" i="8"/>
  <c r="D1398" i="8"/>
  <c r="C1398" i="8"/>
  <c r="B1743" i="8"/>
  <c r="E1342" i="8"/>
  <c r="D1342" i="8"/>
  <c r="C1342" i="8"/>
  <c r="E1177" i="8"/>
  <c r="D1177" i="8"/>
  <c r="C1177" i="8"/>
  <c r="E1186" i="8"/>
  <c r="D1186" i="8"/>
  <c r="C1186" i="8"/>
  <c r="E1122" i="8"/>
  <c r="D1122" i="8"/>
  <c r="C1122" i="8"/>
  <c r="B1627" i="8"/>
  <c r="E1444" i="8"/>
  <c r="D1444" i="8"/>
  <c r="C1444" i="8"/>
  <c r="B1360" i="8"/>
  <c r="B1463" i="8"/>
  <c r="B1423" i="8"/>
  <c r="E1382" i="8"/>
  <c r="D1382" i="8"/>
  <c r="C1382" i="8"/>
  <c r="B1401" i="8"/>
  <c r="B1332" i="8"/>
  <c r="D1231" i="8"/>
  <c r="E1231" i="8"/>
  <c r="C1231" i="8"/>
  <c r="C1424" i="8"/>
  <c r="E1424" i="8"/>
  <c r="D1424" i="8"/>
  <c r="B1375" i="8"/>
  <c r="B1361" i="8"/>
  <c r="D1243" i="8"/>
  <c r="C1243" i="8"/>
  <c r="E1243" i="8"/>
  <c r="E1196" i="8"/>
  <c r="D1196" i="8"/>
  <c r="C1196" i="8"/>
  <c r="B1528" i="8"/>
  <c r="B1286" i="8"/>
  <c r="B1433" i="8"/>
  <c r="D1215" i="8"/>
  <c r="E1215" i="8"/>
  <c r="C1215" i="8"/>
  <c r="E1060" i="8"/>
  <c r="D1060" i="8"/>
  <c r="C1060" i="8"/>
  <c r="E1447" i="8"/>
  <c r="D1447" i="8"/>
  <c r="C1447" i="8"/>
  <c r="B1311" i="8"/>
  <c r="E1071" i="8"/>
  <c r="D1071" i="8"/>
  <c r="C1071" i="8"/>
  <c r="E1088" i="8"/>
  <c r="D1088" i="8"/>
  <c r="C1088" i="8"/>
  <c r="D1267" i="8"/>
  <c r="C1267" i="8"/>
  <c r="E1267" i="8"/>
  <c r="E1055" i="8"/>
  <c r="D1055" i="8"/>
  <c r="C1055" i="8"/>
  <c r="C899" i="8"/>
  <c r="E899" i="8"/>
  <c r="D899" i="8"/>
  <c r="C883" i="8"/>
  <c r="E883" i="8"/>
  <c r="D883" i="8"/>
  <c r="B999" i="8"/>
  <c r="B1067" i="8"/>
  <c r="E874" i="8"/>
  <c r="D874" i="8"/>
  <c r="C874" i="8"/>
  <c r="E858" i="8"/>
  <c r="D858" i="8"/>
  <c r="C858" i="8"/>
  <c r="E764" i="8"/>
  <c r="D764" i="8"/>
  <c r="C764" i="8"/>
  <c r="E797" i="8"/>
  <c r="D797" i="8"/>
  <c r="C797" i="8"/>
  <c r="E749" i="8"/>
  <c r="D749" i="8"/>
  <c r="C749" i="8"/>
  <c r="C651" i="8"/>
  <c r="E651" i="8"/>
  <c r="D651" i="8"/>
  <c r="B587" i="8"/>
  <c r="E857" i="8"/>
  <c r="D857" i="8"/>
  <c r="C857" i="8"/>
  <c r="B742" i="8"/>
  <c r="B735" i="8"/>
  <c r="B1096" i="8"/>
  <c r="E855" i="8"/>
  <c r="D855" i="8"/>
  <c r="C855" i="8"/>
  <c r="B744" i="8"/>
  <c r="E863" i="8"/>
  <c r="D863" i="8"/>
  <c r="C863" i="8"/>
  <c r="E1013" i="8"/>
  <c r="D1013" i="8"/>
  <c r="C1013" i="8"/>
  <c r="E981" i="8"/>
  <c r="D981" i="8"/>
  <c r="C981" i="8"/>
  <c r="B870" i="8"/>
  <c r="B610" i="8"/>
  <c r="B594" i="8"/>
  <c r="B562" i="8"/>
  <c r="E425" i="8"/>
  <c r="D425" i="8"/>
  <c r="C425" i="8"/>
  <c r="E393" i="8"/>
  <c r="D393" i="8"/>
  <c r="C393" i="8"/>
  <c r="B851" i="8"/>
  <c r="B721" i="8"/>
  <c r="D443" i="8"/>
  <c r="E443" i="8"/>
  <c r="C443" i="8"/>
  <c r="E411" i="8"/>
  <c r="D411" i="8"/>
  <c r="C411" i="8"/>
  <c r="E395" i="8"/>
  <c r="D395" i="8"/>
  <c r="C395" i="8"/>
  <c r="E379" i="8"/>
  <c r="D379" i="8"/>
  <c r="C379" i="8"/>
  <c r="E315" i="8"/>
  <c r="D315" i="8"/>
  <c r="C315" i="8"/>
  <c r="B235" i="8"/>
  <c r="B655" i="8"/>
  <c r="B639" i="8"/>
  <c r="E623" i="8"/>
  <c r="D623" i="8"/>
  <c r="C623" i="8"/>
  <c r="E607" i="8"/>
  <c r="D607" i="8"/>
  <c r="C607" i="8"/>
  <c r="E591" i="8"/>
  <c r="D591" i="8"/>
  <c r="C591" i="8"/>
  <c r="E575" i="8"/>
  <c r="D575" i="8"/>
  <c r="C575" i="8"/>
  <c r="E559" i="8"/>
  <c r="D559" i="8"/>
  <c r="C559" i="8"/>
  <c r="B543" i="8"/>
  <c r="C675" i="8"/>
  <c r="E675" i="8"/>
  <c r="D675" i="8"/>
  <c r="B819" i="8"/>
  <c r="C351" i="8"/>
  <c r="E351" i="8"/>
  <c r="D351" i="8"/>
  <c r="C287" i="8"/>
  <c r="E287" i="8"/>
  <c r="D287" i="8"/>
  <c r="B405" i="8"/>
  <c r="B723" i="8"/>
  <c r="B526" i="8"/>
  <c r="B474" i="8"/>
  <c r="D338" i="8"/>
  <c r="C338" i="8"/>
  <c r="E338" i="8"/>
  <c r="D606" i="8"/>
  <c r="C606" i="8"/>
  <c r="E606" i="8"/>
  <c r="B341" i="8"/>
  <c r="E302" i="8"/>
  <c r="D302" i="8"/>
  <c r="C302" i="8"/>
  <c r="B288" i="8"/>
  <c r="C440" i="8"/>
  <c r="E440" i="8"/>
  <c r="D440" i="8"/>
  <c r="B378" i="8"/>
  <c r="B346" i="8"/>
  <c r="B314" i="8"/>
  <c r="B680" i="8"/>
  <c r="E369" i="8"/>
  <c r="D369" i="8"/>
  <c r="C369" i="8"/>
  <c r="B704" i="8"/>
  <c r="B502" i="8"/>
  <c r="D550" i="8"/>
  <c r="C550" i="8"/>
  <c r="E550" i="8"/>
  <c r="B253" i="8"/>
  <c r="B205" i="8"/>
  <c r="B101" i="8"/>
  <c r="B37" i="8"/>
  <c r="L56" i="6"/>
  <c r="P2290" i="5"/>
  <c r="Q56" i="6" s="1"/>
  <c r="A56" i="8" s="1"/>
  <c r="L244" i="6"/>
  <c r="P2098" i="5"/>
  <c r="Q244" i="6" s="1"/>
  <c r="A244" i="8" s="1"/>
  <c r="B368" i="8"/>
  <c r="D154" i="8"/>
  <c r="C154" i="8"/>
  <c r="E154" i="8"/>
  <c r="E125" i="8"/>
  <c r="D125" i="8"/>
  <c r="C125" i="8"/>
  <c r="B87" i="8"/>
  <c r="C23" i="8"/>
  <c r="E23" i="8"/>
  <c r="D23" i="8"/>
  <c r="B344" i="8"/>
  <c r="E80" i="8"/>
  <c r="D80" i="8"/>
  <c r="C80" i="8"/>
  <c r="E56" i="8"/>
  <c r="D56" i="8"/>
  <c r="C56" i="8"/>
  <c r="B298" i="8"/>
  <c r="B217" i="8"/>
  <c r="B65" i="8"/>
  <c r="D106" i="8"/>
  <c r="C106" i="8"/>
  <c r="E106" i="8"/>
  <c r="D90" i="8"/>
  <c r="C90" i="8"/>
  <c r="E90" i="8"/>
  <c r="D82" i="8"/>
  <c r="C82" i="8"/>
  <c r="E82" i="8"/>
  <c r="D42" i="8"/>
  <c r="C42" i="8"/>
  <c r="E42" i="8"/>
  <c r="D10" i="8"/>
  <c r="C10" i="8"/>
  <c r="E10" i="8"/>
  <c r="B273" i="8"/>
  <c r="E43" i="8"/>
  <c r="D43" i="8"/>
  <c r="C43" i="8"/>
  <c r="E11" i="8"/>
  <c r="D11" i="8"/>
  <c r="C11" i="8"/>
  <c r="L589" i="6"/>
  <c r="P1752" i="5"/>
  <c r="Q589" i="6" s="1"/>
  <c r="A589" i="8" s="1"/>
  <c r="L717" i="6"/>
  <c r="P1624" i="5"/>
  <c r="Q717" i="6" s="1"/>
  <c r="A717" i="8" s="1"/>
  <c r="E2241" i="8"/>
  <c r="D2241" i="8"/>
  <c r="C2241" i="8"/>
  <c r="E2177" i="8"/>
  <c r="C2177" i="8"/>
  <c r="D2177" i="8"/>
  <c r="E1905" i="8"/>
  <c r="D1905" i="8"/>
  <c r="C1905" i="8"/>
  <c r="E124" i="8"/>
  <c r="D124" i="8"/>
  <c r="C124" i="8"/>
  <c r="E100" i="8"/>
  <c r="D100" i="8"/>
  <c r="C100" i="8"/>
  <c r="L789" i="6"/>
  <c r="P1552" i="5"/>
  <c r="Q789" i="6" s="1"/>
  <c r="A789" i="8" s="1"/>
  <c r="E171" i="8"/>
  <c r="D171" i="8"/>
  <c r="C171" i="8"/>
  <c r="E548" i="8"/>
  <c r="D548" i="8"/>
  <c r="C548" i="8"/>
  <c r="E484" i="8"/>
  <c r="D484" i="8"/>
  <c r="C484" i="8"/>
  <c r="E420" i="8"/>
  <c r="D420" i="8"/>
  <c r="C420" i="8"/>
  <c r="E356" i="8"/>
  <c r="D356" i="8"/>
  <c r="C356" i="8"/>
  <c r="E292" i="8"/>
  <c r="D292" i="8"/>
  <c r="C292" i="8"/>
  <c r="E228" i="8"/>
  <c r="D228" i="8"/>
  <c r="C228" i="8"/>
  <c r="L549" i="6"/>
  <c r="P1792" i="5"/>
  <c r="Q549" i="6" s="1"/>
  <c r="A549" i="8" s="1"/>
  <c r="L677" i="6"/>
  <c r="P1664" i="5"/>
  <c r="Q677" i="6" s="1"/>
  <c r="A677" i="8" s="1"/>
  <c r="E2133" i="8"/>
  <c r="D2133" i="8"/>
  <c r="C2133" i="8"/>
  <c r="E1758" i="8"/>
  <c r="D1758" i="8"/>
  <c r="C1758" i="8"/>
  <c r="E166" i="8"/>
  <c r="D166" i="8"/>
  <c r="C166" i="8"/>
  <c r="E102" i="8"/>
  <c r="D102" i="8"/>
  <c r="C102" i="8"/>
  <c r="E38" i="8"/>
  <c r="D38" i="8"/>
  <c r="C38" i="8"/>
  <c r="B92" i="8"/>
  <c r="E4" i="8"/>
  <c r="D4" i="8"/>
  <c r="C4" i="8"/>
  <c r="L1548" i="6"/>
  <c r="P793" i="5"/>
  <c r="Q1548" i="6" s="1"/>
  <c r="A1548" i="8" s="1"/>
  <c r="D2167" i="8"/>
  <c r="C2167" i="8"/>
  <c r="E2167" i="8"/>
  <c r="D2103" i="8"/>
  <c r="C2103" i="8"/>
  <c r="E2103" i="8"/>
  <c r="E2039" i="8"/>
  <c r="D2039" i="8"/>
  <c r="C2039" i="8"/>
  <c r="E1975" i="8"/>
  <c r="D1975" i="8"/>
  <c r="C1975" i="8"/>
  <c r="E1911" i="8"/>
  <c r="D1911" i="8"/>
  <c r="C1911" i="8"/>
  <c r="E1575" i="8"/>
  <c r="C1575" i="8"/>
  <c r="D1575" i="8"/>
  <c r="E1151" i="8"/>
  <c r="C1151" i="8"/>
  <c r="D1151" i="8"/>
  <c r="C191" i="8"/>
  <c r="E191" i="8"/>
  <c r="D191" i="8"/>
  <c r="E192" i="8"/>
  <c r="D192" i="8"/>
  <c r="C192" i="8"/>
  <c r="D2175" i="8"/>
  <c r="C2175" i="8"/>
  <c r="E2175" i="8"/>
  <c r="C2132" i="8"/>
  <c r="E2132" i="8"/>
  <c r="D2132" i="8"/>
  <c r="E1986" i="8"/>
  <c r="D1986" i="8"/>
  <c r="C1986" i="8"/>
  <c r="E1824" i="8"/>
  <c r="D1824" i="8"/>
  <c r="C1824" i="8"/>
  <c r="E1897" i="8"/>
  <c r="D1897" i="8"/>
  <c r="C1897" i="8"/>
  <c r="C1931" i="8"/>
  <c r="E1931" i="8"/>
  <c r="D1931" i="8"/>
  <c r="E1835" i="8"/>
  <c r="D1835" i="8"/>
  <c r="C1835" i="8"/>
  <c r="C1634" i="8"/>
  <c r="E1634" i="8"/>
  <c r="D1634" i="8"/>
  <c r="E1787" i="8"/>
  <c r="D1787" i="8"/>
  <c r="C1787" i="8"/>
  <c r="D1653" i="8"/>
  <c r="C1653" i="8"/>
  <c r="E1653" i="8"/>
  <c r="D1845" i="8"/>
  <c r="C1845" i="8"/>
  <c r="E1845" i="8"/>
  <c r="E1607" i="8"/>
  <c r="D1607" i="8"/>
  <c r="C1607" i="8"/>
  <c r="D1543" i="8"/>
  <c r="C1543" i="8"/>
  <c r="E1543" i="8"/>
  <c r="E1659" i="8"/>
  <c r="D1659" i="8"/>
  <c r="C1659" i="8"/>
  <c r="E1478" i="8"/>
  <c r="D1478" i="8"/>
  <c r="C1478" i="8"/>
  <c r="E1138" i="8"/>
  <c r="D1138" i="8"/>
  <c r="C1138" i="8"/>
  <c r="E1324" i="8"/>
  <c r="C1324" i="8"/>
  <c r="D1324" i="8"/>
  <c r="E780" i="8"/>
  <c r="D780" i="8"/>
  <c r="C780" i="8"/>
  <c r="E671" i="8"/>
  <c r="D671" i="8"/>
  <c r="C671" i="8"/>
  <c r="E413" i="8"/>
  <c r="D413" i="8"/>
  <c r="C413" i="8"/>
  <c r="D638" i="8"/>
  <c r="C638" i="8"/>
  <c r="E638" i="8"/>
  <c r="D670" i="8"/>
  <c r="C670" i="8"/>
  <c r="E670" i="8"/>
  <c r="E67" i="8"/>
  <c r="D67" i="8"/>
  <c r="C67" i="8"/>
  <c r="E2289" i="8"/>
  <c r="D2289" i="8"/>
  <c r="C2289" i="8"/>
  <c r="L1532" i="6"/>
  <c r="P809" i="5"/>
  <c r="Q1532" i="6" s="1"/>
  <c r="A1532" i="8" s="1"/>
  <c r="C2108" i="8"/>
  <c r="E2108" i="8"/>
  <c r="D2108" i="8"/>
  <c r="D2205" i="8"/>
  <c r="E2205" i="8"/>
  <c r="C2205" i="8"/>
  <c r="E389" i="8"/>
  <c r="D389" i="8"/>
  <c r="C389" i="8"/>
  <c r="E1654" i="8"/>
  <c r="D1654" i="8"/>
  <c r="C1654" i="8"/>
  <c r="E390" i="8"/>
  <c r="D390" i="8"/>
  <c r="C390" i="8"/>
  <c r="E1879" i="8"/>
  <c r="D1879" i="8"/>
  <c r="C1879" i="8"/>
  <c r="B41" i="7"/>
  <c r="D20" i="7"/>
  <c r="E2284" i="8"/>
  <c r="D2284" i="8"/>
  <c r="C2284" i="8"/>
  <c r="E2244" i="8"/>
  <c r="D2244" i="8"/>
  <c r="C2244" i="8"/>
  <c r="E1946" i="8"/>
  <c r="D1946" i="8"/>
  <c r="C1946" i="8"/>
  <c r="B2189" i="8"/>
  <c r="D1918" i="8"/>
  <c r="C1918" i="8"/>
  <c r="E1918" i="8"/>
  <c r="C1850" i="8"/>
  <c r="D1850" i="8"/>
  <c r="E1850" i="8"/>
  <c r="G35" i="7"/>
  <c r="E2327" i="8"/>
  <c r="C2327" i="8"/>
  <c r="D2327" i="8"/>
  <c r="G48" i="7"/>
  <c r="C34" i="7"/>
  <c r="I39" i="7"/>
  <c r="I46" i="7"/>
  <c r="D35" i="7"/>
  <c r="B2329" i="8"/>
  <c r="B2313" i="8"/>
  <c r="I40" i="7"/>
  <c r="C38" i="7"/>
  <c r="B35" i="7"/>
  <c r="B2330" i="8"/>
  <c r="G40" i="7"/>
  <c r="H50" i="7"/>
  <c r="H34" i="7"/>
  <c r="C2274" i="8"/>
  <c r="D2274" i="8"/>
  <c r="E2274" i="8"/>
  <c r="C2196" i="8"/>
  <c r="E2196" i="8"/>
  <c r="D2196" i="8"/>
  <c r="D2299" i="8"/>
  <c r="C2299" i="8"/>
  <c r="E2299" i="8"/>
  <c r="E2198" i="8"/>
  <c r="D2198" i="8"/>
  <c r="C2198" i="8"/>
  <c r="E2174" i="8"/>
  <c r="D2174" i="8"/>
  <c r="C2174" i="8"/>
  <c r="B2263" i="8"/>
  <c r="B2199" i="8"/>
  <c r="B2303" i="8"/>
  <c r="E2288" i="8"/>
  <c r="C2288" i="8"/>
  <c r="D2288" i="8"/>
  <c r="E2240" i="8"/>
  <c r="C2240" i="8"/>
  <c r="D2240" i="8"/>
  <c r="C2124" i="8"/>
  <c r="E2124" i="8"/>
  <c r="D2124" i="8"/>
  <c r="D2211" i="8"/>
  <c r="C2211" i="8"/>
  <c r="E2211" i="8"/>
  <c r="C2298" i="8"/>
  <c r="D2298" i="8"/>
  <c r="E2298" i="8"/>
  <c r="B2169" i="8"/>
  <c r="C2226" i="8"/>
  <c r="D2226" i="8"/>
  <c r="E2226" i="8"/>
  <c r="B2224" i="8"/>
  <c r="E2186" i="8"/>
  <c r="D2186" i="8"/>
  <c r="C2186" i="8"/>
  <c r="D2046" i="8"/>
  <c r="C2046" i="8"/>
  <c r="E2046" i="8"/>
  <c r="E2026" i="8"/>
  <c r="D2026" i="8"/>
  <c r="C2026" i="8"/>
  <c r="E1914" i="8"/>
  <c r="D1914" i="8"/>
  <c r="C1914" i="8"/>
  <c r="E2128" i="8"/>
  <c r="D2128" i="8"/>
  <c r="C2128" i="8"/>
  <c r="E2012" i="8"/>
  <c r="D2012" i="8"/>
  <c r="C2012" i="8"/>
  <c r="E1848" i="8"/>
  <c r="D1848" i="8"/>
  <c r="C1848" i="8"/>
  <c r="E1784" i="8"/>
  <c r="D1784" i="8"/>
  <c r="C1784" i="8"/>
  <c r="B2075" i="8"/>
  <c r="B1873" i="8"/>
  <c r="B1882" i="8"/>
  <c r="E2232" i="8"/>
  <c r="C2232" i="8"/>
  <c r="D2232" i="8"/>
  <c r="B2064" i="8"/>
  <c r="B2033" i="8"/>
  <c r="B2145" i="8"/>
  <c r="B1957" i="8"/>
  <c r="E1859" i="8"/>
  <c r="D1859" i="8"/>
  <c r="C1859" i="8"/>
  <c r="E1724" i="8"/>
  <c r="D1724" i="8"/>
  <c r="C1724" i="8"/>
  <c r="C1899" i="8"/>
  <c r="E1899" i="8"/>
  <c r="D1899" i="8"/>
  <c r="B2029" i="8"/>
  <c r="B1925" i="8"/>
  <c r="B1958" i="8"/>
  <c r="E1744" i="8"/>
  <c r="D1744" i="8"/>
  <c r="C1744" i="8"/>
  <c r="E2081" i="8"/>
  <c r="D2081" i="8"/>
  <c r="C2081" i="8"/>
  <c r="B2057" i="8"/>
  <c r="E2005" i="8"/>
  <c r="D2005" i="8"/>
  <c r="C2005" i="8"/>
  <c r="E1875" i="8"/>
  <c r="D1875" i="8"/>
  <c r="C1875" i="8"/>
  <c r="E1771" i="8"/>
  <c r="D1771" i="8"/>
  <c r="C1771" i="8"/>
  <c r="E1617" i="8"/>
  <c r="D1617" i="8"/>
  <c r="C1617" i="8"/>
  <c r="B1658" i="8"/>
  <c r="B1594" i="8"/>
  <c r="E1895" i="8"/>
  <c r="D1895" i="8"/>
  <c r="C1895" i="8"/>
  <c r="E1798" i="8"/>
  <c r="D1798" i="8"/>
  <c r="C1798" i="8"/>
  <c r="E1793" i="8"/>
  <c r="D1793" i="8"/>
  <c r="C1793" i="8"/>
  <c r="D1861" i="8"/>
  <c r="C1861" i="8"/>
  <c r="E1861" i="8"/>
  <c r="B1886" i="8"/>
  <c r="B1678" i="8"/>
  <c r="E1474" i="8"/>
  <c r="D1474" i="8"/>
  <c r="C1474" i="8"/>
  <c r="E1426" i="8"/>
  <c r="D1426" i="8"/>
  <c r="C1426" i="8"/>
  <c r="E1330" i="8"/>
  <c r="D1330" i="8"/>
  <c r="C1330" i="8"/>
  <c r="E1282" i="8"/>
  <c r="D1282" i="8"/>
  <c r="C1282" i="8"/>
  <c r="E1579" i="8"/>
  <c r="D1579" i="8"/>
  <c r="C1579" i="8"/>
  <c r="B1499" i="8"/>
  <c r="B1419" i="8"/>
  <c r="B1355" i="8"/>
  <c r="B1291" i="8"/>
  <c r="B1563" i="8"/>
  <c r="E1516" i="8"/>
  <c r="D1516" i="8"/>
  <c r="C1516" i="8"/>
  <c r="E1438" i="8"/>
  <c r="D1438" i="8"/>
  <c r="C1438" i="8"/>
  <c r="B1503" i="8"/>
  <c r="D1773" i="8"/>
  <c r="C1773" i="8"/>
  <c r="E1773" i="8"/>
  <c r="B1512" i="8"/>
  <c r="E1265" i="8"/>
  <c r="D1265" i="8"/>
  <c r="C1265" i="8"/>
  <c r="E1233" i="8"/>
  <c r="D1233" i="8"/>
  <c r="C1233" i="8"/>
  <c r="E1217" i="8"/>
  <c r="D1217" i="8"/>
  <c r="C1217" i="8"/>
  <c r="E1153" i="8"/>
  <c r="C1153" i="8"/>
  <c r="D1153" i="8"/>
  <c r="E1226" i="8"/>
  <c r="D1226" i="8"/>
  <c r="C1226" i="8"/>
  <c r="D1162" i="8"/>
  <c r="C1162" i="8"/>
  <c r="E1162" i="8"/>
  <c r="E1098" i="8"/>
  <c r="D1098" i="8"/>
  <c r="C1098" i="8"/>
  <c r="D1663" i="8"/>
  <c r="C1663" i="8"/>
  <c r="E1663" i="8"/>
  <c r="E1404" i="8"/>
  <c r="D1404" i="8"/>
  <c r="C1404" i="8"/>
  <c r="B1385" i="8"/>
  <c r="C1296" i="8"/>
  <c r="E1296" i="8"/>
  <c r="D1296" i="8"/>
  <c r="E1460" i="8"/>
  <c r="D1460" i="8"/>
  <c r="C1460" i="8"/>
  <c r="B1664" i="8"/>
  <c r="E1476" i="8"/>
  <c r="D1476" i="8"/>
  <c r="C1476" i="8"/>
  <c r="D1255" i="8"/>
  <c r="E1255" i="8"/>
  <c r="C1255" i="8"/>
  <c r="E1172" i="8"/>
  <c r="D1172" i="8"/>
  <c r="C1172" i="8"/>
  <c r="E1128" i="8"/>
  <c r="D1128" i="8"/>
  <c r="C1128" i="8"/>
  <c r="E1064" i="8"/>
  <c r="D1064" i="8"/>
  <c r="C1064" i="8"/>
  <c r="E1057" i="8"/>
  <c r="D1057" i="8"/>
  <c r="C1057" i="8"/>
  <c r="B1508" i="8"/>
  <c r="B1264" i="8"/>
  <c r="B1211" i="8"/>
  <c r="B1336" i="8"/>
  <c r="E1089" i="8"/>
  <c r="D1089" i="8"/>
  <c r="C1089" i="8"/>
  <c r="E881" i="8"/>
  <c r="D881" i="8"/>
  <c r="C881" i="8"/>
  <c r="E1092" i="8"/>
  <c r="D1092" i="8"/>
  <c r="C1092" i="8"/>
  <c r="C859" i="8"/>
  <c r="E859" i="8"/>
  <c r="D859" i="8"/>
  <c r="B1195" i="8"/>
  <c r="B1120" i="8"/>
  <c r="B1023" i="8"/>
  <c r="B959" i="8"/>
  <c r="E1063" i="8"/>
  <c r="D1063" i="8"/>
  <c r="C1063" i="8"/>
  <c r="E909" i="8"/>
  <c r="D909" i="8"/>
  <c r="C909" i="8"/>
  <c r="B943" i="8"/>
  <c r="E820" i="8"/>
  <c r="D820" i="8"/>
  <c r="C820" i="8"/>
  <c r="E772" i="8"/>
  <c r="D772" i="8"/>
  <c r="C772" i="8"/>
  <c r="B963" i="8"/>
  <c r="B894" i="8"/>
  <c r="E741" i="8"/>
  <c r="D741" i="8"/>
  <c r="C741" i="8"/>
  <c r="C611" i="8"/>
  <c r="E611" i="8"/>
  <c r="D611" i="8"/>
  <c r="C547" i="8"/>
  <c r="E547" i="8"/>
  <c r="D547" i="8"/>
  <c r="E841" i="8"/>
  <c r="D841" i="8"/>
  <c r="C841" i="8"/>
  <c r="B734" i="8"/>
  <c r="B706" i="8"/>
  <c r="B658" i="8"/>
  <c r="B955" i="8"/>
  <c r="E911" i="8"/>
  <c r="D911" i="8"/>
  <c r="C911" i="8"/>
  <c r="B759" i="8"/>
  <c r="B1011" i="8"/>
  <c r="B800" i="8"/>
  <c r="B784" i="8"/>
  <c r="B720" i="8"/>
  <c r="B903" i="8"/>
  <c r="E879" i="8"/>
  <c r="D879" i="8"/>
  <c r="C879" i="8"/>
  <c r="E817" i="8"/>
  <c r="D817" i="8"/>
  <c r="C817" i="8"/>
  <c r="B923" i="8"/>
  <c r="B618" i="8"/>
  <c r="B531" i="8"/>
  <c r="B499" i="8"/>
  <c r="B459" i="8"/>
  <c r="D449" i="8"/>
  <c r="C449" i="8"/>
  <c r="E449" i="8"/>
  <c r="E355" i="8"/>
  <c r="D355" i="8"/>
  <c r="C355" i="8"/>
  <c r="E339" i="8"/>
  <c r="D339" i="8"/>
  <c r="C339" i="8"/>
  <c r="E275" i="8"/>
  <c r="D275" i="8"/>
  <c r="C275" i="8"/>
  <c r="C771" i="8"/>
  <c r="E771" i="8"/>
  <c r="D771" i="8"/>
  <c r="B696" i="8"/>
  <c r="B437" i="8"/>
  <c r="C787" i="8"/>
  <c r="E787" i="8"/>
  <c r="D787" i="8"/>
  <c r="B713" i="8"/>
  <c r="B753" i="8"/>
  <c r="C375" i="8"/>
  <c r="E375" i="8"/>
  <c r="D375" i="8"/>
  <c r="C327" i="8"/>
  <c r="E327" i="8"/>
  <c r="D327" i="8"/>
  <c r="B886" i="8"/>
  <c r="B522" i="8"/>
  <c r="B465" i="8"/>
  <c r="D590" i="8"/>
  <c r="C590" i="8"/>
  <c r="E590" i="8"/>
  <c r="D418" i="8"/>
  <c r="C418" i="8"/>
  <c r="E418" i="8"/>
  <c r="E286" i="8"/>
  <c r="D286" i="8"/>
  <c r="C286" i="8"/>
  <c r="E528" i="8"/>
  <c r="D528" i="8"/>
  <c r="C528" i="8"/>
  <c r="E512" i="8"/>
  <c r="D512" i="8"/>
  <c r="C512" i="8"/>
  <c r="B496" i="8"/>
  <c r="B480" i="8"/>
  <c r="B464" i="8"/>
  <c r="D410" i="8"/>
  <c r="C410" i="8"/>
  <c r="E410" i="8"/>
  <c r="B374" i="8"/>
  <c r="E310" i="8"/>
  <c r="D310" i="8"/>
  <c r="C310" i="8"/>
  <c r="E456" i="8"/>
  <c r="D456" i="8"/>
  <c r="C456" i="8"/>
  <c r="B386" i="8"/>
  <c r="B498" i="8"/>
  <c r="E285" i="8"/>
  <c r="D285" i="8"/>
  <c r="C285" i="8"/>
  <c r="E211" i="8"/>
  <c r="D211" i="8"/>
  <c r="C211" i="8"/>
  <c r="D194" i="8"/>
  <c r="C194" i="8"/>
  <c r="E194" i="8"/>
  <c r="E13" i="8"/>
  <c r="D13" i="8"/>
  <c r="C13" i="8"/>
  <c r="L88" i="6"/>
  <c r="P2258" i="5"/>
  <c r="Q88" i="6" s="1"/>
  <c r="A88" i="8" s="1"/>
  <c r="B178" i="8"/>
  <c r="D114" i="8"/>
  <c r="C114" i="8"/>
  <c r="E114" i="8"/>
  <c r="B261" i="8"/>
  <c r="E149" i="8"/>
  <c r="D149" i="8"/>
  <c r="C149" i="8"/>
  <c r="B63" i="8"/>
  <c r="L16" i="6"/>
  <c r="P2330" i="5"/>
  <c r="Q16" i="6" s="1"/>
  <c r="A16" i="8" s="1"/>
  <c r="L268" i="6"/>
  <c r="P2074" i="5"/>
  <c r="Q268" i="6" s="1"/>
  <c r="A268" i="8" s="1"/>
  <c r="B188" i="8"/>
  <c r="E89" i="8"/>
  <c r="D89" i="8"/>
  <c r="C89" i="8"/>
  <c r="B25" i="8"/>
  <c r="B352" i="8"/>
  <c r="B256" i="8"/>
  <c r="B262" i="8"/>
  <c r="B197" i="8"/>
  <c r="E91" i="8"/>
  <c r="D91" i="8"/>
  <c r="C91" i="8"/>
  <c r="P2186" i="5"/>
  <c r="Q159" i="6" s="1"/>
  <c r="A159" i="8" s="1"/>
  <c r="L159" i="6"/>
  <c r="B360" i="8"/>
  <c r="L477" i="6"/>
  <c r="P1864" i="5"/>
  <c r="Q477" i="6" s="1"/>
  <c r="A477" i="8" s="1"/>
  <c r="L605" i="6"/>
  <c r="P1736" i="5"/>
  <c r="Q605" i="6" s="1"/>
  <c r="A605" i="8" s="1"/>
  <c r="L733" i="6"/>
  <c r="P1608" i="5"/>
  <c r="Q733" i="6" s="1"/>
  <c r="A733" i="8" s="1"/>
  <c r="E2233" i="8"/>
  <c r="D2233" i="8"/>
  <c r="C2233" i="8"/>
  <c r="E2195" i="8"/>
  <c r="D2195" i="8"/>
  <c r="C2195" i="8"/>
  <c r="E163" i="8"/>
  <c r="D163" i="8"/>
  <c r="C163" i="8"/>
  <c r="E540" i="8"/>
  <c r="D540" i="8"/>
  <c r="C540" i="8"/>
  <c r="E476" i="8"/>
  <c r="D476" i="8"/>
  <c r="C476" i="8"/>
  <c r="E412" i="8"/>
  <c r="D412" i="8"/>
  <c r="C412" i="8"/>
  <c r="E348" i="8"/>
  <c r="D348" i="8"/>
  <c r="C348" i="8"/>
  <c r="E284" i="8"/>
  <c r="D284" i="8"/>
  <c r="C284" i="8"/>
  <c r="E220" i="8"/>
  <c r="D220" i="8"/>
  <c r="C220" i="8"/>
  <c r="B116" i="8"/>
  <c r="L565" i="6"/>
  <c r="P1776" i="5"/>
  <c r="Q565" i="6" s="1"/>
  <c r="A565" i="8" s="1"/>
  <c r="L693" i="6"/>
  <c r="P1648" i="5"/>
  <c r="Q693" i="6" s="1"/>
  <c r="A693" i="8" s="1"/>
  <c r="L1556" i="6"/>
  <c r="P785" i="5"/>
  <c r="Q1556" i="6" s="1"/>
  <c r="A1556" i="8" s="1"/>
  <c r="E2125" i="8"/>
  <c r="D2125" i="8"/>
  <c r="C2125" i="8"/>
  <c r="B193" i="8"/>
  <c r="E158" i="8"/>
  <c r="D158" i="8"/>
  <c r="C158" i="8"/>
  <c r="E94" i="8"/>
  <c r="D94" i="8"/>
  <c r="C94" i="8"/>
  <c r="E30" i="8"/>
  <c r="D30" i="8"/>
  <c r="C30" i="8"/>
  <c r="B132" i="8"/>
  <c r="E2095" i="8"/>
  <c r="D2095" i="8"/>
  <c r="C2095" i="8"/>
  <c r="E2031" i="8"/>
  <c r="D2031" i="8"/>
  <c r="C2031" i="8"/>
  <c r="E1967" i="8"/>
  <c r="D1967" i="8"/>
  <c r="C1967" i="8"/>
  <c r="E1903" i="8"/>
  <c r="D1903" i="8"/>
  <c r="C1903" i="8"/>
  <c r="E1719" i="8"/>
  <c r="C1719" i="8"/>
  <c r="D1719" i="8"/>
  <c r="E1567" i="8"/>
  <c r="D1567" i="8"/>
  <c r="C1567" i="8"/>
  <c r="D1287" i="8"/>
  <c r="E1287" i="8"/>
  <c r="C1287" i="8"/>
  <c r="C183" i="8"/>
  <c r="E183" i="8"/>
  <c r="D183" i="8"/>
  <c r="W5" i="9" l="1"/>
  <c r="E29" i="7"/>
  <c r="G57" i="7"/>
  <c r="D886" i="8"/>
  <c r="C886" i="8"/>
  <c r="E886" i="8"/>
  <c r="E618" i="8"/>
  <c r="D618" i="8"/>
  <c r="C618" i="8"/>
  <c r="C1336" i="8"/>
  <c r="E1336" i="8"/>
  <c r="D1336" i="8"/>
  <c r="E1678" i="8"/>
  <c r="D1678" i="8"/>
  <c r="C1678" i="8"/>
  <c r="E2145" i="8"/>
  <c r="D2145" i="8"/>
  <c r="C2145" i="8"/>
  <c r="D505" i="8"/>
  <c r="C505" i="8"/>
  <c r="E505" i="8"/>
  <c r="E529" i="8"/>
  <c r="D529" i="8"/>
  <c r="C529" i="8"/>
  <c r="E291" i="8"/>
  <c r="D291" i="8"/>
  <c r="C291" i="8"/>
  <c r="E768" i="8"/>
  <c r="D768" i="8"/>
  <c r="C768" i="8"/>
  <c r="D798" i="8"/>
  <c r="C798" i="8"/>
  <c r="E798" i="8"/>
  <c r="E951" i="8"/>
  <c r="D951" i="8"/>
  <c r="C951" i="8"/>
  <c r="D1275" i="8"/>
  <c r="C1275" i="8"/>
  <c r="E1275" i="8"/>
  <c r="C1690" i="8"/>
  <c r="E1690" i="8"/>
  <c r="D1690" i="8"/>
  <c r="E1870" i="8"/>
  <c r="D1870" i="8"/>
  <c r="C1870" i="8"/>
  <c r="E2069" i="8"/>
  <c r="C2069" i="8"/>
  <c r="D2069" i="8"/>
  <c r="D1998" i="8"/>
  <c r="C1998" i="8"/>
  <c r="E1998" i="8"/>
  <c r="E427" i="8"/>
  <c r="D427" i="8"/>
  <c r="C427" i="8"/>
  <c r="C995" i="8"/>
  <c r="E995" i="8"/>
  <c r="D995" i="8"/>
  <c r="E1495" i="8"/>
  <c r="D1495" i="8"/>
  <c r="C1495" i="8"/>
  <c r="E2150" i="8"/>
  <c r="C2150" i="8"/>
  <c r="D2150" i="8"/>
  <c r="D782" i="8"/>
  <c r="C782" i="8"/>
  <c r="E782" i="8"/>
  <c r="C1915" i="8"/>
  <c r="D1915" i="8"/>
  <c r="E1915" i="8"/>
  <c r="D314" i="8"/>
  <c r="C314" i="8"/>
  <c r="E314" i="8"/>
  <c r="E655" i="8"/>
  <c r="D655" i="8"/>
  <c r="C655" i="8"/>
  <c r="C587" i="8"/>
  <c r="E587" i="8"/>
  <c r="D587" i="8"/>
  <c r="E1463" i="8"/>
  <c r="D1463" i="8"/>
  <c r="C1463" i="8"/>
  <c r="D1395" i="8"/>
  <c r="C1395" i="8"/>
  <c r="E1395" i="8"/>
  <c r="E1742" i="8"/>
  <c r="D1742" i="8"/>
  <c r="C1742" i="8"/>
  <c r="E2239" i="8"/>
  <c r="C2239" i="8"/>
  <c r="D2239" i="8"/>
  <c r="E172" i="8"/>
  <c r="D172" i="8"/>
  <c r="C172" i="8"/>
  <c r="E318" i="8"/>
  <c r="D318" i="8"/>
  <c r="C318" i="8"/>
  <c r="E869" i="8"/>
  <c r="D869" i="8"/>
  <c r="C869" i="8"/>
  <c r="E816" i="8"/>
  <c r="D816" i="8"/>
  <c r="C816" i="8"/>
  <c r="C931" i="8"/>
  <c r="E931" i="8"/>
  <c r="D931" i="8"/>
  <c r="E898" i="8"/>
  <c r="D898" i="8"/>
  <c r="C898" i="8"/>
  <c r="E1124" i="8"/>
  <c r="D1124" i="8"/>
  <c r="C1124" i="8"/>
  <c r="D1339" i="8"/>
  <c r="C1339" i="8"/>
  <c r="E1339" i="8"/>
  <c r="C1578" i="8"/>
  <c r="E1578" i="8"/>
  <c r="D1578" i="8"/>
  <c r="E2097" i="8"/>
  <c r="D2097" i="8"/>
  <c r="C2097" i="8"/>
  <c r="E1889" i="8"/>
  <c r="D1889" i="8"/>
  <c r="C1889" i="8"/>
  <c r="E376" i="8"/>
  <c r="D376" i="8"/>
  <c r="C376" i="8"/>
  <c r="E373" i="8"/>
  <c r="D373" i="8"/>
  <c r="C373" i="8"/>
  <c r="E458" i="8"/>
  <c r="D458" i="8"/>
  <c r="C458" i="8"/>
  <c r="E435" i="8"/>
  <c r="D435" i="8"/>
  <c r="C435" i="8"/>
  <c r="E570" i="8"/>
  <c r="D570" i="8"/>
  <c r="C570" i="8"/>
  <c r="E799" i="8"/>
  <c r="D799" i="8"/>
  <c r="C799" i="8"/>
  <c r="E1561" i="8"/>
  <c r="C1561" i="8"/>
  <c r="D1561" i="8"/>
  <c r="E1716" i="8"/>
  <c r="D1716" i="8"/>
  <c r="C1716" i="8"/>
  <c r="C2290" i="8"/>
  <c r="D2290" i="8"/>
  <c r="E2290" i="8"/>
  <c r="D122" i="8"/>
  <c r="C122" i="8"/>
  <c r="E122" i="8"/>
  <c r="E85" i="8"/>
  <c r="D85" i="8"/>
  <c r="C85" i="8"/>
  <c r="C715" i="8"/>
  <c r="E715" i="8"/>
  <c r="D715" i="8"/>
  <c r="E1021" i="8"/>
  <c r="D1021" i="8"/>
  <c r="C1021" i="8"/>
  <c r="C1027" i="8"/>
  <c r="E1027" i="8"/>
  <c r="D1027" i="8"/>
  <c r="E1511" i="8"/>
  <c r="D1511" i="8"/>
  <c r="C1511" i="8"/>
  <c r="I56" i="7"/>
  <c r="E133" i="8"/>
  <c r="D133" i="8"/>
  <c r="C133" i="8"/>
  <c r="D822" i="8"/>
  <c r="C822" i="8"/>
  <c r="E822" i="8"/>
  <c r="C2051" i="8"/>
  <c r="E2051" i="8"/>
  <c r="D2051" i="8"/>
  <c r="D2259" i="8"/>
  <c r="C2259" i="8"/>
  <c r="E2259" i="8"/>
  <c r="C2215" i="8"/>
  <c r="E2215" i="8"/>
  <c r="D2215" i="8"/>
  <c r="E374" i="8"/>
  <c r="D374" i="8"/>
  <c r="C374" i="8"/>
  <c r="E713" i="8"/>
  <c r="D713" i="8"/>
  <c r="C713" i="8"/>
  <c r="E903" i="8"/>
  <c r="D903" i="8"/>
  <c r="C903" i="8"/>
  <c r="E959" i="8"/>
  <c r="D959" i="8"/>
  <c r="C959" i="8"/>
  <c r="D1499" i="8"/>
  <c r="C1499" i="8"/>
  <c r="E1499" i="8"/>
  <c r="C2075" i="8"/>
  <c r="E2075" i="8"/>
  <c r="D2075" i="8"/>
  <c r="D322" i="8"/>
  <c r="C322" i="8"/>
  <c r="E322" i="8"/>
  <c r="E5" i="8"/>
  <c r="D5" i="8"/>
  <c r="C5" i="8"/>
  <c r="E989" i="8"/>
  <c r="D989" i="8"/>
  <c r="C989" i="8"/>
  <c r="E1431" i="8"/>
  <c r="D1431" i="8"/>
  <c r="C1431" i="8"/>
  <c r="D2" i="8"/>
  <c r="F57" i="7"/>
  <c r="C2" i="8"/>
  <c r="E57" i="7"/>
  <c r="C57" i="7"/>
  <c r="B57" i="7"/>
  <c r="C56" i="7"/>
  <c r="F56" i="7"/>
  <c r="E56" i="7"/>
  <c r="D57" i="7"/>
  <c r="B55" i="7"/>
  <c r="E2" i="8"/>
  <c r="G56" i="7"/>
  <c r="F55" i="7"/>
  <c r="E55" i="7"/>
  <c r="D55" i="7"/>
  <c r="C55" i="7"/>
  <c r="D56" i="7"/>
  <c r="B56" i="7"/>
  <c r="G55" i="7"/>
  <c r="H5" i="9"/>
  <c r="B7" i="9"/>
  <c r="E398" i="8"/>
  <c r="D398" i="8"/>
  <c r="C398" i="8"/>
  <c r="C971" i="8"/>
  <c r="E971" i="8"/>
  <c r="D971" i="8"/>
  <c r="C1472" i="8"/>
  <c r="E1472" i="8"/>
  <c r="D1472" i="8"/>
  <c r="D1086" i="8"/>
  <c r="C1086" i="8"/>
  <c r="E1086" i="8"/>
  <c r="E1074" i="8"/>
  <c r="D1074" i="8"/>
  <c r="C1074" i="8"/>
  <c r="E1538" i="8"/>
  <c r="D1538" i="8"/>
  <c r="C1538" i="8"/>
  <c r="E1761" i="8"/>
  <c r="D1761" i="8"/>
  <c r="C1761" i="8"/>
  <c r="E1643" i="8"/>
  <c r="D1643" i="8"/>
  <c r="C1643" i="8"/>
  <c r="E2152" i="8"/>
  <c r="D2152" i="8"/>
  <c r="C2152" i="8"/>
  <c r="D1902" i="8"/>
  <c r="C1902" i="8"/>
  <c r="E1902" i="8"/>
  <c r="E33" i="8"/>
  <c r="D33" i="8"/>
  <c r="C33" i="8"/>
  <c r="E225" i="8"/>
  <c r="D225" i="8"/>
  <c r="C225" i="8"/>
  <c r="E381" i="8"/>
  <c r="D381" i="8"/>
  <c r="C381" i="8"/>
  <c r="E809" i="8"/>
  <c r="D809" i="8"/>
  <c r="C809" i="8"/>
  <c r="E705" i="8"/>
  <c r="D705" i="8"/>
  <c r="C705" i="8"/>
  <c r="E1489" i="8"/>
  <c r="D1489" i="8"/>
  <c r="C1489" i="8"/>
  <c r="E1428" i="8"/>
  <c r="D1428" i="8"/>
  <c r="C1428" i="8"/>
  <c r="E1615" i="8"/>
  <c r="D1615" i="8"/>
  <c r="C1615" i="8"/>
  <c r="E1887" i="8"/>
  <c r="D1887" i="8"/>
  <c r="C1887" i="8"/>
  <c r="E2115" i="8"/>
  <c r="D2115" i="8"/>
  <c r="C2115" i="8"/>
  <c r="E2280" i="8"/>
  <c r="C2280" i="8"/>
  <c r="D2280" i="8"/>
  <c r="I57" i="7"/>
  <c r="D457" i="8"/>
  <c r="C457" i="8"/>
  <c r="E457" i="8"/>
  <c r="E491" i="8"/>
  <c r="D491" i="8"/>
  <c r="C491" i="8"/>
  <c r="E666" i="8"/>
  <c r="D666" i="8"/>
  <c r="C666" i="8"/>
  <c r="C947" i="8"/>
  <c r="E947" i="8"/>
  <c r="D947" i="8"/>
  <c r="D1539" i="8"/>
  <c r="C1539" i="8"/>
  <c r="E1539" i="8"/>
  <c r="E2247" i="8"/>
  <c r="C2247" i="8"/>
  <c r="D2247" i="8"/>
  <c r="C87" i="8"/>
  <c r="E87" i="8"/>
  <c r="D87" i="8"/>
  <c r="D1311" i="8"/>
  <c r="E1311" i="8"/>
  <c r="C1311" i="8"/>
  <c r="D1379" i="8"/>
  <c r="E1379" i="8"/>
  <c r="C1379" i="8"/>
  <c r="E73" i="8"/>
  <c r="D73" i="8"/>
  <c r="C73" i="8"/>
  <c r="E736" i="8"/>
  <c r="D736" i="8"/>
  <c r="C736" i="8"/>
  <c r="D346" i="8"/>
  <c r="C346" i="8"/>
  <c r="E346" i="8"/>
  <c r="E474" i="8"/>
  <c r="D474" i="8"/>
  <c r="C474" i="8"/>
  <c r="E235" i="8"/>
  <c r="D235" i="8"/>
  <c r="C235" i="8"/>
  <c r="E721" i="8"/>
  <c r="D721" i="8"/>
  <c r="C721" i="8"/>
  <c r="E562" i="8"/>
  <c r="D562" i="8"/>
  <c r="C562" i="8"/>
  <c r="E1433" i="8"/>
  <c r="D1433" i="8"/>
  <c r="C1433" i="8"/>
  <c r="C1360" i="8"/>
  <c r="E1360" i="8"/>
  <c r="D1360" i="8"/>
  <c r="D1459" i="8"/>
  <c r="C1459" i="8"/>
  <c r="E1459" i="8"/>
  <c r="D2014" i="8"/>
  <c r="C2014" i="8"/>
  <c r="E2014" i="8"/>
  <c r="C1842" i="8"/>
  <c r="E1842" i="8"/>
  <c r="D1842" i="8"/>
  <c r="D2213" i="8"/>
  <c r="E2213" i="8"/>
  <c r="C2213" i="8"/>
  <c r="E269" i="8"/>
  <c r="D269" i="8"/>
  <c r="C269" i="8"/>
  <c r="E350" i="8"/>
  <c r="D350" i="8"/>
  <c r="C350" i="8"/>
  <c r="E1037" i="8"/>
  <c r="D1037" i="8"/>
  <c r="C1037" i="8"/>
  <c r="E711" i="8"/>
  <c r="D711" i="8"/>
  <c r="C711" i="8"/>
  <c r="C1075" i="8"/>
  <c r="E1075" i="8"/>
  <c r="D1075" i="8"/>
  <c r="E975" i="8"/>
  <c r="D975" i="8"/>
  <c r="C975" i="8"/>
  <c r="D1219" i="8"/>
  <c r="C1219" i="8"/>
  <c r="E1219" i="8"/>
  <c r="E1254" i="8"/>
  <c r="D1254" i="8"/>
  <c r="C1254" i="8"/>
  <c r="D1435" i="8"/>
  <c r="C1435" i="8"/>
  <c r="E1435" i="8"/>
  <c r="C1799" i="8"/>
  <c r="D1799" i="8"/>
  <c r="E1799" i="8"/>
  <c r="C1642" i="8"/>
  <c r="D1642" i="8"/>
  <c r="E1642" i="8"/>
  <c r="E800" i="8"/>
  <c r="D800" i="8"/>
  <c r="C800" i="8"/>
  <c r="E706" i="8"/>
  <c r="D706" i="8"/>
  <c r="C706" i="8"/>
  <c r="D1195" i="8"/>
  <c r="C1195" i="8"/>
  <c r="E1195" i="8"/>
  <c r="E1508" i="8"/>
  <c r="D1508" i="8"/>
  <c r="C1508" i="8"/>
  <c r="D1958" i="8"/>
  <c r="C1958" i="8"/>
  <c r="E1958" i="8"/>
  <c r="E273" i="8"/>
  <c r="D273" i="8"/>
  <c r="C273" i="8"/>
  <c r="E65" i="8"/>
  <c r="D65" i="8"/>
  <c r="C65" i="8"/>
  <c r="C502" i="8"/>
  <c r="E502" i="8"/>
  <c r="D502" i="8"/>
  <c r="D378" i="8"/>
  <c r="C378" i="8"/>
  <c r="E378" i="8"/>
  <c r="E341" i="8"/>
  <c r="D341" i="8"/>
  <c r="C341" i="8"/>
  <c r="D526" i="8"/>
  <c r="C526" i="8"/>
  <c r="E526" i="8"/>
  <c r="C851" i="8"/>
  <c r="E851" i="8"/>
  <c r="D851" i="8"/>
  <c r="E594" i="8"/>
  <c r="D594" i="8"/>
  <c r="C594" i="8"/>
  <c r="E1096" i="8"/>
  <c r="D1096" i="8"/>
  <c r="C1096" i="8"/>
  <c r="E1286" i="8"/>
  <c r="D1286" i="8"/>
  <c r="C1286" i="8"/>
  <c r="E1361" i="8"/>
  <c r="D1361" i="8"/>
  <c r="C1361" i="8"/>
  <c r="E1332" i="8"/>
  <c r="C1332" i="8"/>
  <c r="D1332" i="8"/>
  <c r="D1743" i="8"/>
  <c r="C1743" i="8"/>
  <c r="E1743" i="8"/>
  <c r="D1491" i="8"/>
  <c r="C1491" i="8"/>
  <c r="E1491" i="8"/>
  <c r="C1554" i="8"/>
  <c r="E1554" i="8"/>
  <c r="D1554" i="8"/>
  <c r="D1837" i="8"/>
  <c r="C1837" i="8"/>
  <c r="E1837" i="8"/>
  <c r="C2059" i="8"/>
  <c r="E2059" i="8"/>
  <c r="D2059" i="8"/>
  <c r="E2248" i="8"/>
  <c r="C2248" i="8"/>
  <c r="D2248" i="8"/>
  <c r="E41" i="8"/>
  <c r="D41" i="8"/>
  <c r="C41" i="8"/>
  <c r="C231" i="8"/>
  <c r="E231" i="8"/>
  <c r="D231" i="8"/>
  <c r="E304" i="8"/>
  <c r="D304" i="8"/>
  <c r="C304" i="8"/>
  <c r="D467" i="8"/>
  <c r="E467" i="8"/>
  <c r="C467" i="8"/>
  <c r="E775" i="8"/>
  <c r="D775" i="8"/>
  <c r="C775" i="8"/>
  <c r="E1039" i="8"/>
  <c r="D1039" i="8"/>
  <c r="C1039" i="8"/>
  <c r="D1483" i="8"/>
  <c r="C1483" i="8"/>
  <c r="E1483" i="8"/>
  <c r="C1891" i="8"/>
  <c r="E1891" i="8"/>
  <c r="D1891" i="8"/>
  <c r="C2218" i="8"/>
  <c r="D2218" i="8"/>
  <c r="E2218" i="8"/>
  <c r="K5" i="9"/>
  <c r="E237" i="8"/>
  <c r="D237" i="8"/>
  <c r="C237" i="8"/>
  <c r="E466" i="8"/>
  <c r="D466" i="8"/>
  <c r="C466" i="8"/>
  <c r="E490" i="8"/>
  <c r="D490" i="8"/>
  <c r="C490" i="8"/>
  <c r="E825" i="8"/>
  <c r="D825" i="8"/>
  <c r="C825" i="8"/>
  <c r="D758" i="8"/>
  <c r="C758" i="8"/>
  <c r="E758" i="8"/>
  <c r="D1118" i="8"/>
  <c r="C1118" i="8"/>
  <c r="E1118" i="8"/>
  <c r="E1276" i="8"/>
  <c r="C1276" i="8"/>
  <c r="D1276" i="8"/>
  <c r="E1815" i="8"/>
  <c r="D1815" i="8"/>
  <c r="C1815" i="8"/>
  <c r="D1299" i="8"/>
  <c r="C1299" i="8"/>
  <c r="E1299" i="8"/>
  <c r="E1890" i="8"/>
  <c r="D1890" i="8"/>
  <c r="C1890" i="8"/>
  <c r="E2168" i="8"/>
  <c r="D2168" i="8"/>
  <c r="C2168" i="8"/>
  <c r="E2310" i="8"/>
  <c r="D2310" i="8"/>
  <c r="C2310" i="8"/>
  <c r="E30" i="7"/>
  <c r="E224" i="8"/>
  <c r="D224" i="8"/>
  <c r="C224" i="8"/>
  <c r="C643" i="8"/>
  <c r="E643" i="8"/>
  <c r="D643" i="8"/>
  <c r="E1809" i="8"/>
  <c r="D1809" i="8"/>
  <c r="C1809" i="8"/>
  <c r="E104" i="8"/>
  <c r="D104" i="8"/>
  <c r="C104" i="8"/>
  <c r="C263" i="8"/>
  <c r="E263" i="8"/>
  <c r="D263" i="8"/>
  <c r="D473" i="8"/>
  <c r="C473" i="8"/>
  <c r="E473" i="8"/>
  <c r="E506" i="8"/>
  <c r="D506" i="8"/>
  <c r="C506" i="8"/>
  <c r="E567" i="8"/>
  <c r="D567" i="8"/>
  <c r="C567" i="8"/>
  <c r="E267" i="8"/>
  <c r="D267" i="8"/>
  <c r="C267" i="8"/>
  <c r="C1035" i="8"/>
  <c r="E1035" i="8"/>
  <c r="D1035" i="8"/>
  <c r="E767" i="8"/>
  <c r="D767" i="8"/>
  <c r="C767" i="8"/>
  <c r="C1735" i="8"/>
  <c r="E1735" i="8"/>
  <c r="D1735" i="8"/>
  <c r="C2164" i="8"/>
  <c r="E2164" i="8"/>
  <c r="D2164" i="8"/>
  <c r="C510" i="8"/>
  <c r="D510" i="8"/>
  <c r="E510" i="8"/>
  <c r="C523" i="8"/>
  <c r="E523" i="8"/>
  <c r="D523" i="8"/>
  <c r="E674" i="8"/>
  <c r="D674" i="8"/>
  <c r="C674" i="8"/>
  <c r="C987" i="8"/>
  <c r="E987" i="8"/>
  <c r="D987" i="8"/>
  <c r="E1651" i="8"/>
  <c r="D1651" i="8"/>
  <c r="C1651" i="8"/>
  <c r="D1307" i="8"/>
  <c r="C1307" i="8"/>
  <c r="E1307" i="8"/>
  <c r="E2037" i="8"/>
  <c r="D2037" i="8"/>
  <c r="C2037" i="8"/>
  <c r="E2053" i="8"/>
  <c r="D2053" i="8"/>
  <c r="C2053" i="8"/>
  <c r="C2172" i="8"/>
  <c r="E2172" i="8"/>
  <c r="D2172" i="8"/>
  <c r="E132" i="8"/>
  <c r="D132" i="8"/>
  <c r="C132" i="8"/>
  <c r="E25" i="8"/>
  <c r="D25" i="8"/>
  <c r="C25" i="8"/>
  <c r="E498" i="8"/>
  <c r="D498" i="8"/>
  <c r="C498" i="8"/>
  <c r="E639" i="8"/>
  <c r="D639" i="8"/>
  <c r="C639" i="8"/>
  <c r="E1550" i="8"/>
  <c r="D1550" i="8"/>
  <c r="C1550" i="8"/>
  <c r="E2049" i="8"/>
  <c r="D2049" i="8"/>
  <c r="C2049" i="8"/>
  <c r="E2154" i="8"/>
  <c r="D2154" i="8"/>
  <c r="C2154" i="8"/>
  <c r="E2223" i="8"/>
  <c r="C2223" i="8"/>
  <c r="D2223" i="8"/>
  <c r="E1238" i="8"/>
  <c r="D1238" i="8"/>
  <c r="C1238" i="8"/>
  <c r="E336" i="8"/>
  <c r="D336" i="8"/>
  <c r="C336" i="8"/>
  <c r="E61" i="8"/>
  <c r="D61" i="8"/>
  <c r="C61" i="8"/>
  <c r="E448" i="8"/>
  <c r="D448" i="8"/>
  <c r="C448" i="8"/>
  <c r="E421" i="8"/>
  <c r="D421" i="8"/>
  <c r="C421" i="8"/>
  <c r="E507" i="8"/>
  <c r="D507" i="8"/>
  <c r="C507" i="8"/>
  <c r="E807" i="8"/>
  <c r="D807" i="8"/>
  <c r="C807" i="8"/>
  <c r="C1059" i="8"/>
  <c r="E1059" i="8"/>
  <c r="D1059" i="8"/>
  <c r="D1685" i="8"/>
  <c r="C1685" i="8"/>
  <c r="E1685" i="8"/>
  <c r="D1515" i="8"/>
  <c r="C1515" i="8"/>
  <c r="E1515" i="8"/>
  <c r="D1855" i="8"/>
  <c r="C1855" i="8"/>
  <c r="E1855" i="8"/>
  <c r="E1945" i="8"/>
  <c r="D1945" i="8"/>
  <c r="C1945" i="8"/>
  <c r="E2311" i="8"/>
  <c r="C2311" i="8"/>
  <c r="D2311" i="8"/>
  <c r="E17" i="8"/>
  <c r="D17" i="8"/>
  <c r="C17" i="8"/>
  <c r="D170" i="8"/>
  <c r="C170" i="8"/>
  <c r="E170" i="8"/>
  <c r="E514" i="8"/>
  <c r="D514" i="8"/>
  <c r="C514" i="8"/>
  <c r="E777" i="8"/>
  <c r="D777" i="8"/>
  <c r="C777" i="8"/>
  <c r="E728" i="8"/>
  <c r="D728" i="8"/>
  <c r="C728" i="8"/>
  <c r="D806" i="8"/>
  <c r="C806" i="8"/>
  <c r="E806" i="8"/>
  <c r="E1534" i="8"/>
  <c r="D1534" i="8"/>
  <c r="C1534" i="8"/>
  <c r="E1574" i="8"/>
  <c r="D1574" i="8"/>
  <c r="C1574" i="8"/>
  <c r="D1363" i="8"/>
  <c r="C1363" i="8"/>
  <c r="E1363" i="8"/>
  <c r="E1865" i="8"/>
  <c r="D1865" i="8"/>
  <c r="C1865" i="8"/>
  <c r="E521" i="8"/>
  <c r="D521" i="8"/>
  <c r="C521" i="8"/>
  <c r="E695" i="8"/>
  <c r="D695" i="8"/>
  <c r="C695" i="8"/>
  <c r="E283" i="8"/>
  <c r="D283" i="8"/>
  <c r="C283" i="8"/>
  <c r="E546" i="8"/>
  <c r="D546" i="8"/>
  <c r="C546" i="8"/>
  <c r="D710" i="8"/>
  <c r="C710" i="8"/>
  <c r="E710" i="8"/>
  <c r="E1817" i="8"/>
  <c r="D1817" i="8"/>
  <c r="C1817" i="8"/>
  <c r="C2083" i="8"/>
  <c r="E2083" i="8"/>
  <c r="D2083" i="8"/>
  <c r="E2162" i="8"/>
  <c r="D2162" i="8"/>
  <c r="C2162" i="8"/>
  <c r="E2271" i="8"/>
  <c r="C2271" i="8"/>
  <c r="D2271" i="8"/>
  <c r="E28" i="7"/>
  <c r="E729" i="8"/>
  <c r="D729" i="8"/>
  <c r="C729" i="8"/>
  <c r="E634" i="8"/>
  <c r="D634" i="8"/>
  <c r="C634" i="8"/>
  <c r="E682" i="8"/>
  <c r="D682" i="8"/>
  <c r="C682" i="8"/>
  <c r="C1019" i="8"/>
  <c r="E1019" i="8"/>
  <c r="D1019" i="8"/>
  <c r="D1371" i="8"/>
  <c r="C1371" i="8"/>
  <c r="E1371" i="8"/>
  <c r="C1546" i="8"/>
  <c r="D1546" i="8"/>
  <c r="E1546" i="8"/>
  <c r="E2076" i="8"/>
  <c r="D2076" i="8"/>
  <c r="C2076" i="8"/>
  <c r="E1898" i="8"/>
  <c r="D1898" i="8"/>
  <c r="C1898" i="8"/>
  <c r="E2085" i="8"/>
  <c r="D2085" i="8"/>
  <c r="C2085" i="8"/>
  <c r="E680" i="8"/>
  <c r="D680" i="8"/>
  <c r="C680" i="8"/>
  <c r="E543" i="8"/>
  <c r="D543" i="8"/>
  <c r="C543" i="8"/>
  <c r="E1423" i="8"/>
  <c r="D1423" i="8"/>
  <c r="C1423" i="8"/>
  <c r="E357" i="8"/>
  <c r="D357" i="8"/>
  <c r="C357" i="8"/>
  <c r="E363" i="8"/>
  <c r="D363" i="8"/>
  <c r="C363" i="8"/>
  <c r="E751" i="8"/>
  <c r="D751" i="8"/>
  <c r="C751" i="8"/>
  <c r="E1143" i="8"/>
  <c r="D1143" i="8"/>
  <c r="C1143" i="8"/>
  <c r="C79" i="8"/>
  <c r="E79" i="8"/>
  <c r="D79" i="8"/>
  <c r="D178" i="8"/>
  <c r="C178" i="8"/>
  <c r="E178" i="8"/>
  <c r="C923" i="8"/>
  <c r="E923" i="8"/>
  <c r="D923" i="8"/>
  <c r="D894" i="8"/>
  <c r="C894" i="8"/>
  <c r="E894" i="8"/>
  <c r="D1211" i="8"/>
  <c r="C1211" i="8"/>
  <c r="E1211" i="8"/>
  <c r="C1512" i="8"/>
  <c r="D1512" i="8"/>
  <c r="E1512" i="8"/>
  <c r="E2033" i="8"/>
  <c r="D2033" i="8"/>
  <c r="C2033" i="8"/>
  <c r="E658" i="8"/>
  <c r="D658" i="8"/>
  <c r="C658" i="8"/>
  <c r="E1120" i="8"/>
  <c r="D1120" i="8"/>
  <c r="C1120" i="8"/>
  <c r="D2064" i="8"/>
  <c r="C2064" i="8"/>
  <c r="E2064" i="8"/>
  <c r="E344" i="8"/>
  <c r="D344" i="8"/>
  <c r="C344" i="8"/>
  <c r="C723" i="8"/>
  <c r="E723" i="8"/>
  <c r="D723" i="8"/>
  <c r="E2336" i="8"/>
  <c r="D2336" i="8"/>
  <c r="C2336" i="8"/>
  <c r="E480" i="8"/>
  <c r="C480" i="8"/>
  <c r="D480" i="8"/>
  <c r="E696" i="8"/>
  <c r="D696" i="8"/>
  <c r="C696" i="8"/>
  <c r="E759" i="8"/>
  <c r="D759" i="8"/>
  <c r="C759" i="8"/>
  <c r="D1291" i="8"/>
  <c r="C1291" i="8"/>
  <c r="E1291" i="8"/>
  <c r="D298" i="8"/>
  <c r="C298" i="8"/>
  <c r="E298" i="8"/>
  <c r="E101" i="8"/>
  <c r="D101" i="8"/>
  <c r="C101" i="8"/>
  <c r="E405" i="8"/>
  <c r="D405" i="8"/>
  <c r="C405" i="8"/>
  <c r="D870" i="8"/>
  <c r="C870" i="8"/>
  <c r="E870" i="8"/>
  <c r="D742" i="8"/>
  <c r="C742" i="8"/>
  <c r="E742" i="8"/>
  <c r="E999" i="8"/>
  <c r="D999" i="8"/>
  <c r="C999" i="8"/>
  <c r="E1583" i="8"/>
  <c r="D1583" i="8"/>
  <c r="C1583" i="8"/>
  <c r="E2016" i="8"/>
  <c r="D2016" i="8"/>
  <c r="C2016" i="8"/>
  <c r="E1833" i="8"/>
  <c r="D1833" i="8"/>
  <c r="C1833" i="8"/>
  <c r="E2181" i="8"/>
  <c r="D2181" i="8"/>
  <c r="C2181" i="8"/>
  <c r="E148" i="8"/>
  <c r="D148" i="8"/>
  <c r="C148" i="8"/>
  <c r="E209" i="8"/>
  <c r="D209" i="8"/>
  <c r="C209" i="8"/>
  <c r="D654" i="8"/>
  <c r="C654" i="8"/>
  <c r="E654" i="8"/>
  <c r="E602" i="8"/>
  <c r="D602" i="8"/>
  <c r="C602" i="8"/>
  <c r="E925" i="8"/>
  <c r="D925" i="8"/>
  <c r="C925" i="8"/>
  <c r="E1044" i="8"/>
  <c r="D1044" i="8"/>
  <c r="C1044" i="8"/>
  <c r="E1439" i="8"/>
  <c r="D1439" i="8"/>
  <c r="C1439" i="8"/>
  <c r="E1468" i="8"/>
  <c r="D1468" i="8"/>
  <c r="C1468" i="8"/>
  <c r="E1487" i="8"/>
  <c r="D1487" i="8"/>
  <c r="C1487" i="8"/>
  <c r="E1662" i="8"/>
  <c r="D1662" i="8"/>
  <c r="C1662" i="8"/>
  <c r="E1606" i="8"/>
  <c r="D1606" i="8"/>
  <c r="C1606" i="8"/>
  <c r="D1982" i="8"/>
  <c r="C1982" i="8"/>
  <c r="E1982" i="8"/>
  <c r="E2109" i="8"/>
  <c r="D2109" i="8"/>
  <c r="C2109" i="8"/>
  <c r="E2146" i="8"/>
  <c r="D2146" i="8"/>
  <c r="C2146" i="8"/>
  <c r="E81" i="8"/>
  <c r="D81" i="8"/>
  <c r="C81" i="8"/>
  <c r="D218" i="8"/>
  <c r="C218" i="8"/>
  <c r="E218" i="8"/>
  <c r="D354" i="8"/>
  <c r="C354" i="8"/>
  <c r="E354" i="8"/>
  <c r="E445" i="8"/>
  <c r="D445" i="8"/>
  <c r="C445" i="8"/>
  <c r="E792" i="8"/>
  <c r="D792" i="8"/>
  <c r="C792" i="8"/>
  <c r="C915" i="8"/>
  <c r="E915" i="8"/>
  <c r="D915" i="8"/>
  <c r="C1480" i="8"/>
  <c r="D1480" i="8"/>
  <c r="E1480" i="8"/>
  <c r="E1675" i="8"/>
  <c r="D1675" i="8"/>
  <c r="C1675" i="8"/>
  <c r="D1411" i="8"/>
  <c r="C1411" i="8"/>
  <c r="E1411" i="8"/>
  <c r="E1814" i="8"/>
  <c r="D1814" i="8"/>
  <c r="C1814" i="8"/>
  <c r="C1682" i="8"/>
  <c r="E1682" i="8"/>
  <c r="D1682" i="8"/>
  <c r="C2207" i="8"/>
  <c r="E2207" i="8"/>
  <c r="D2207" i="8"/>
  <c r="E2321" i="8"/>
  <c r="D2321" i="8"/>
  <c r="C2321" i="8"/>
  <c r="C1003" i="8"/>
  <c r="E1003" i="8"/>
  <c r="D1003" i="8"/>
  <c r="E347" i="8"/>
  <c r="D347" i="8"/>
  <c r="C347" i="8"/>
  <c r="E578" i="8"/>
  <c r="D578" i="8"/>
  <c r="C578" i="8"/>
  <c r="D774" i="8"/>
  <c r="C774" i="8"/>
  <c r="E774" i="8"/>
  <c r="C1083" i="8"/>
  <c r="E1083" i="8"/>
  <c r="D1083" i="8"/>
  <c r="E1262" i="8"/>
  <c r="D1262" i="8"/>
  <c r="C1262" i="8"/>
  <c r="E1679" i="8"/>
  <c r="D1679" i="8"/>
  <c r="C1679" i="8"/>
  <c r="E1732" i="8"/>
  <c r="D1732" i="8"/>
  <c r="C1732" i="8"/>
  <c r="E424" i="8"/>
  <c r="D424" i="8"/>
  <c r="C424" i="8"/>
  <c r="C843" i="8"/>
  <c r="E843" i="8"/>
  <c r="D843" i="8"/>
  <c r="E690" i="8"/>
  <c r="D690" i="8"/>
  <c r="C690" i="8"/>
  <c r="D1403" i="8"/>
  <c r="C1403" i="8"/>
  <c r="E1403" i="8"/>
  <c r="C1610" i="8"/>
  <c r="E1610" i="8"/>
  <c r="D1610" i="8"/>
  <c r="E2101" i="8"/>
  <c r="D2101" i="8"/>
  <c r="C2101" i="8"/>
  <c r="E538" i="8"/>
  <c r="D538" i="8"/>
  <c r="C538" i="8"/>
  <c r="E1029" i="8"/>
  <c r="D1029" i="8"/>
  <c r="C1029" i="8"/>
  <c r="E1777" i="8"/>
  <c r="D1777" i="8"/>
  <c r="C1777" i="8"/>
  <c r="C2003" i="8"/>
  <c r="E2003" i="8"/>
  <c r="D2003" i="8"/>
  <c r="D2285" i="8"/>
  <c r="E2285" i="8"/>
  <c r="C2285" i="8"/>
  <c r="D386" i="8"/>
  <c r="C386" i="8"/>
  <c r="E386" i="8"/>
  <c r="C955" i="8"/>
  <c r="E955" i="8"/>
  <c r="D955" i="8"/>
  <c r="E943" i="8"/>
  <c r="D943" i="8"/>
  <c r="C943" i="8"/>
  <c r="D1886" i="8"/>
  <c r="C1886" i="8"/>
  <c r="E1886" i="8"/>
  <c r="E2224" i="8"/>
  <c r="C2224" i="8"/>
  <c r="D2224" i="8"/>
  <c r="E193" i="8"/>
  <c r="D193" i="8"/>
  <c r="C193" i="8"/>
  <c r="E784" i="8"/>
  <c r="D784" i="8"/>
  <c r="C784" i="8"/>
  <c r="C1264" i="8"/>
  <c r="E1264" i="8"/>
  <c r="D1264" i="8"/>
  <c r="C2330" i="8"/>
  <c r="D2330" i="8"/>
  <c r="E2330" i="8"/>
  <c r="E116" i="8"/>
  <c r="D116" i="8"/>
  <c r="C116" i="8"/>
  <c r="E197" i="8"/>
  <c r="D197" i="8"/>
  <c r="C197" i="8"/>
  <c r="E188" i="8"/>
  <c r="D188" i="8"/>
  <c r="C188" i="8"/>
  <c r="E464" i="8"/>
  <c r="D464" i="8"/>
  <c r="C464" i="8"/>
  <c r="E437" i="8"/>
  <c r="D437" i="8"/>
  <c r="C437" i="8"/>
  <c r="C1011" i="8"/>
  <c r="E1011" i="8"/>
  <c r="D1011" i="8"/>
  <c r="D734" i="8"/>
  <c r="C734" i="8"/>
  <c r="E734" i="8"/>
  <c r="E1563" i="8"/>
  <c r="D1563" i="8"/>
  <c r="C1563" i="8"/>
  <c r="E2057" i="8"/>
  <c r="D2057" i="8"/>
  <c r="C2057" i="8"/>
  <c r="E1925" i="8"/>
  <c r="D1925" i="8"/>
  <c r="C1925" i="8"/>
  <c r="E37" i="8"/>
  <c r="D37" i="8"/>
  <c r="C37" i="8"/>
  <c r="E610" i="8"/>
  <c r="D610" i="8"/>
  <c r="C610" i="8"/>
  <c r="E360" i="8"/>
  <c r="D360" i="8"/>
  <c r="C360" i="8"/>
  <c r="E256" i="8"/>
  <c r="D256" i="8"/>
  <c r="C256" i="8"/>
  <c r="D465" i="8"/>
  <c r="C465" i="8"/>
  <c r="E465" i="8"/>
  <c r="E499" i="8"/>
  <c r="D499" i="8"/>
  <c r="C499" i="8"/>
  <c r="E2313" i="8"/>
  <c r="D2313" i="8"/>
  <c r="C2313" i="8"/>
  <c r="E205" i="8"/>
  <c r="D205" i="8"/>
  <c r="C205" i="8"/>
  <c r="E1627" i="8"/>
  <c r="D1627" i="8"/>
  <c r="C1627" i="8"/>
  <c r="E1806" i="8"/>
  <c r="D1806" i="8"/>
  <c r="C1806" i="8"/>
  <c r="E1630" i="8"/>
  <c r="D1630" i="8"/>
  <c r="C1630" i="8"/>
  <c r="E2096" i="8"/>
  <c r="D2096" i="8"/>
  <c r="C2096" i="8"/>
  <c r="E1849" i="8"/>
  <c r="D1849" i="8"/>
  <c r="C1849" i="8"/>
  <c r="D2309" i="8"/>
  <c r="E2309" i="8"/>
  <c r="C2309" i="8"/>
  <c r="E1047" i="8"/>
  <c r="D1047" i="8"/>
  <c r="C1047" i="8"/>
  <c r="E801" i="8"/>
  <c r="D801" i="8"/>
  <c r="C801" i="8"/>
  <c r="C1464" i="8"/>
  <c r="E1464" i="8"/>
  <c r="D1464" i="8"/>
  <c r="E1252" i="8"/>
  <c r="C1252" i="8"/>
  <c r="D1252" i="8"/>
  <c r="E1638" i="8"/>
  <c r="D1638" i="8"/>
  <c r="C1638" i="8"/>
  <c r="E1624" i="8"/>
  <c r="D1624" i="8"/>
  <c r="C1624" i="8"/>
  <c r="C2067" i="8"/>
  <c r="E2067" i="8"/>
  <c r="D2067" i="8"/>
  <c r="E1740" i="8"/>
  <c r="D1740" i="8"/>
  <c r="C1740" i="8"/>
  <c r="E2130" i="8"/>
  <c r="D2130" i="8"/>
  <c r="C2130" i="8"/>
  <c r="E673" i="8"/>
  <c r="D673" i="8"/>
  <c r="C673" i="8"/>
  <c r="E965" i="8"/>
  <c r="D965" i="8"/>
  <c r="C965" i="8"/>
  <c r="C1368" i="8"/>
  <c r="E1368" i="8"/>
  <c r="D1368" i="8"/>
  <c r="E1372" i="8"/>
  <c r="C1372" i="8"/>
  <c r="D1372" i="8"/>
  <c r="D1475" i="8"/>
  <c r="C1475" i="8"/>
  <c r="E1475" i="8"/>
  <c r="C1602" i="8"/>
  <c r="E1602" i="8"/>
  <c r="D1602" i="8"/>
  <c r="E2255" i="8"/>
  <c r="C2255" i="8"/>
  <c r="D2255" i="8"/>
  <c r="E422" i="8"/>
  <c r="D422" i="8"/>
  <c r="C422" i="8"/>
  <c r="D694" i="8"/>
  <c r="C694" i="8"/>
  <c r="E694" i="8"/>
  <c r="E387" i="8"/>
  <c r="D387" i="8"/>
  <c r="C387" i="8"/>
  <c r="C555" i="8"/>
  <c r="E555" i="8"/>
  <c r="D555" i="8"/>
  <c r="E1582" i="8"/>
  <c r="D1582" i="8"/>
  <c r="C1582" i="8"/>
  <c r="C1504" i="8"/>
  <c r="E1504" i="8"/>
  <c r="D1504" i="8"/>
  <c r="E1913" i="8"/>
  <c r="D1913" i="8"/>
  <c r="C1913" i="8"/>
  <c r="E1756" i="8"/>
  <c r="C1756" i="8"/>
  <c r="D1756" i="8"/>
  <c r="D2227" i="8"/>
  <c r="C2227" i="8"/>
  <c r="E2227" i="8"/>
  <c r="E482" i="8"/>
  <c r="D482" i="8"/>
  <c r="C482" i="8"/>
  <c r="E698" i="8"/>
  <c r="D698" i="8"/>
  <c r="C698" i="8"/>
  <c r="E1694" i="8"/>
  <c r="D1694" i="8"/>
  <c r="C1694" i="8"/>
  <c r="D1467" i="8"/>
  <c r="C1467" i="8"/>
  <c r="E1467" i="8"/>
  <c r="C1674" i="8"/>
  <c r="E1674" i="8"/>
  <c r="D1674" i="8"/>
  <c r="E384" i="8"/>
  <c r="D384" i="8"/>
  <c r="C384" i="8"/>
  <c r="I55" i="7"/>
  <c r="C63" i="8"/>
  <c r="E63" i="8"/>
  <c r="D63" i="8"/>
  <c r="E720" i="8"/>
  <c r="D720" i="8"/>
  <c r="C720" i="8"/>
  <c r="E1023" i="8"/>
  <c r="D1023" i="8"/>
  <c r="C1023" i="8"/>
  <c r="C963" i="8"/>
  <c r="E963" i="8"/>
  <c r="D963" i="8"/>
  <c r="E217" i="8"/>
  <c r="D217" i="8"/>
  <c r="C217" i="8"/>
  <c r="E704" i="8"/>
  <c r="D704" i="8"/>
  <c r="C704" i="8"/>
  <c r="C819" i="8"/>
  <c r="E819" i="8"/>
  <c r="D819" i="8"/>
  <c r="E735" i="8"/>
  <c r="D735" i="8"/>
  <c r="C735" i="8"/>
  <c r="C1067" i="8"/>
  <c r="E1067" i="8"/>
  <c r="D1067" i="8"/>
  <c r="C1528" i="8"/>
  <c r="E1528" i="8"/>
  <c r="D1528" i="8"/>
  <c r="D1375" i="8"/>
  <c r="E1375" i="8"/>
  <c r="C1375" i="8"/>
  <c r="E1401" i="8"/>
  <c r="D1401" i="8"/>
  <c r="C1401" i="8"/>
  <c r="E1775" i="8"/>
  <c r="D1775" i="8"/>
  <c r="C1775" i="8"/>
  <c r="D1507" i="8"/>
  <c r="C1507" i="8"/>
  <c r="E1507" i="8"/>
  <c r="C1618" i="8"/>
  <c r="E1618" i="8"/>
  <c r="D1618" i="8"/>
  <c r="E2136" i="8"/>
  <c r="D2136" i="8"/>
  <c r="C2136" i="8"/>
  <c r="E2294" i="8"/>
  <c r="D2294" i="8"/>
  <c r="C2294" i="8"/>
  <c r="E262" i="8"/>
  <c r="D262" i="8"/>
  <c r="C262" i="8"/>
  <c r="E261" i="8"/>
  <c r="D261" i="8"/>
  <c r="C261" i="8"/>
  <c r="E459" i="8"/>
  <c r="D459" i="8"/>
  <c r="C459" i="8"/>
  <c r="E1385" i="8"/>
  <c r="D1385" i="8"/>
  <c r="C1385" i="8"/>
  <c r="E1503" i="8"/>
  <c r="D1503" i="8"/>
  <c r="C1503" i="8"/>
  <c r="E2029" i="8"/>
  <c r="D2029" i="8"/>
  <c r="C2029" i="8"/>
  <c r="E2169" i="8"/>
  <c r="D2169" i="8"/>
  <c r="C2169" i="8"/>
  <c r="E2303" i="8"/>
  <c r="C2303" i="8"/>
  <c r="D2303" i="8"/>
  <c r="E496" i="8"/>
  <c r="C496" i="8"/>
  <c r="D496" i="8"/>
  <c r="E1664" i="8"/>
  <c r="D1664" i="8"/>
  <c r="C1664" i="8"/>
  <c r="D1355" i="8"/>
  <c r="C1355" i="8"/>
  <c r="E1355" i="8"/>
  <c r="C1594" i="8"/>
  <c r="E1594" i="8"/>
  <c r="D1594" i="8"/>
  <c r="E1882" i="8"/>
  <c r="D1882" i="8"/>
  <c r="C1882" i="8"/>
  <c r="D2199" i="8"/>
  <c r="C2199" i="8"/>
  <c r="E2199" i="8"/>
  <c r="E112" i="8"/>
  <c r="D112" i="8"/>
  <c r="C112" i="8"/>
  <c r="E180" i="8"/>
  <c r="D180" i="8"/>
  <c r="C180" i="8"/>
  <c r="E342" i="8"/>
  <c r="D342" i="8"/>
  <c r="C342" i="8"/>
  <c r="D1102" i="8"/>
  <c r="C1102" i="8"/>
  <c r="E1102" i="8"/>
  <c r="E352" i="8"/>
  <c r="D352" i="8"/>
  <c r="C352" i="8"/>
  <c r="E522" i="8"/>
  <c r="D522" i="8"/>
  <c r="C522" i="8"/>
  <c r="E753" i="8"/>
  <c r="D753" i="8"/>
  <c r="C753" i="8"/>
  <c r="C531" i="8"/>
  <c r="E531" i="8"/>
  <c r="D531" i="8"/>
  <c r="D1419" i="8"/>
  <c r="C1419" i="8"/>
  <c r="E1419" i="8"/>
  <c r="C1658" i="8"/>
  <c r="E1658" i="8"/>
  <c r="D1658" i="8"/>
  <c r="E1957" i="8"/>
  <c r="D1957" i="8"/>
  <c r="C1957" i="8"/>
  <c r="E1873" i="8"/>
  <c r="D1873" i="8"/>
  <c r="C1873" i="8"/>
  <c r="E2263" i="8"/>
  <c r="C2263" i="8"/>
  <c r="D2263" i="8"/>
  <c r="E2329" i="8"/>
  <c r="D2329" i="8"/>
  <c r="C2329" i="8"/>
  <c r="E2189" i="8"/>
  <c r="D2189" i="8"/>
  <c r="C2189" i="8"/>
  <c r="E92" i="8"/>
  <c r="D92" i="8"/>
  <c r="C92" i="8"/>
  <c r="E368" i="8"/>
  <c r="D368" i="8"/>
  <c r="C368" i="8"/>
  <c r="E253" i="8"/>
  <c r="D253" i="8"/>
  <c r="C253" i="8"/>
  <c r="E288" i="8"/>
  <c r="D288" i="8"/>
  <c r="C288" i="8"/>
  <c r="E744" i="8"/>
  <c r="D744" i="8"/>
  <c r="C744" i="8"/>
  <c r="D1315" i="8"/>
  <c r="C1315" i="8"/>
  <c r="E1315" i="8"/>
  <c r="E1702" i="8"/>
  <c r="D1702" i="8"/>
  <c r="C1702" i="8"/>
  <c r="D202" i="8"/>
  <c r="C202" i="8"/>
  <c r="E202" i="8"/>
  <c r="E96" i="8"/>
  <c r="D96" i="8"/>
  <c r="C96" i="8"/>
  <c r="C478" i="8"/>
  <c r="E478" i="8"/>
  <c r="D478" i="8"/>
  <c r="E259" i="8"/>
  <c r="D259" i="8"/>
  <c r="C259" i="8"/>
  <c r="C979" i="8"/>
  <c r="E979" i="8"/>
  <c r="D979" i="8"/>
  <c r="D750" i="8"/>
  <c r="C750" i="8"/>
  <c r="E750" i="8"/>
  <c r="E927" i="8"/>
  <c r="D927" i="8"/>
  <c r="C927" i="8"/>
  <c r="E1686" i="8"/>
  <c r="D1686" i="8"/>
  <c r="C1686" i="8"/>
  <c r="E1984" i="8"/>
  <c r="D1984" i="8"/>
  <c r="C1984" i="8"/>
  <c r="E2044" i="8"/>
  <c r="D2044" i="8"/>
  <c r="C2044" i="8"/>
  <c r="C1866" i="8"/>
  <c r="E1866" i="8"/>
  <c r="D1866" i="8"/>
  <c r="E164" i="8"/>
  <c r="D164" i="8"/>
  <c r="C164" i="8"/>
  <c r="E27" i="7"/>
  <c r="C71" i="8"/>
  <c r="E71" i="8"/>
  <c r="D71" i="8"/>
  <c r="E257" i="8"/>
  <c r="D257" i="8"/>
  <c r="C257" i="8"/>
  <c r="E331" i="8"/>
  <c r="D331" i="8"/>
  <c r="C331" i="8"/>
  <c r="E689" i="8"/>
  <c r="D689" i="8"/>
  <c r="C689" i="8"/>
  <c r="E997" i="8"/>
  <c r="D997" i="8"/>
  <c r="C997" i="8"/>
  <c r="D1203" i="8"/>
  <c r="C1203" i="8"/>
  <c r="E1203" i="8"/>
  <c r="E1409" i="8"/>
  <c r="D1409" i="8"/>
  <c r="C1409" i="8"/>
  <c r="E1524" i="8"/>
  <c r="D1524" i="8"/>
  <c r="C1524" i="8"/>
  <c r="C1666" i="8"/>
  <c r="E1666" i="8"/>
  <c r="D1666" i="8"/>
  <c r="D2253" i="8"/>
  <c r="E2253" i="8"/>
  <c r="C2253" i="8"/>
  <c r="D2333" i="8"/>
  <c r="E2333" i="8"/>
  <c r="C2333" i="8"/>
  <c r="C494" i="8"/>
  <c r="E494" i="8"/>
  <c r="D494" i="8"/>
  <c r="C55" i="8"/>
  <c r="E55" i="8"/>
  <c r="D55" i="8"/>
  <c r="D362" i="8"/>
  <c r="C362" i="8"/>
  <c r="E362" i="8"/>
  <c r="E429" i="8"/>
  <c r="D429" i="8"/>
  <c r="C429" i="8"/>
  <c r="E403" i="8"/>
  <c r="D403" i="8"/>
  <c r="C403" i="8"/>
  <c r="C939" i="8"/>
  <c r="E939" i="8"/>
  <c r="D939" i="8"/>
  <c r="C1520" i="8"/>
  <c r="E1520" i="8"/>
  <c r="D1520" i="8"/>
  <c r="E1881" i="8"/>
  <c r="C1881" i="8"/>
  <c r="D1881" i="8"/>
  <c r="C2056" i="8"/>
  <c r="E2056" i="8"/>
  <c r="D2056" i="8"/>
  <c r="E9" i="8"/>
  <c r="D9" i="8"/>
  <c r="C9" i="8"/>
  <c r="E530" i="8"/>
  <c r="D530" i="8"/>
  <c r="C530" i="8"/>
  <c r="E453" i="8"/>
  <c r="D453" i="8"/>
  <c r="C453" i="8"/>
  <c r="D718" i="8"/>
  <c r="C718" i="8"/>
  <c r="E718" i="8"/>
  <c r="E1007" i="8"/>
  <c r="D1007" i="8"/>
  <c r="C1007" i="8"/>
  <c r="E1687" i="8"/>
  <c r="D1687" i="8"/>
  <c r="C1687" i="8"/>
  <c r="E1885" i="8"/>
  <c r="C1885" i="8"/>
  <c r="D1885" i="8"/>
  <c r="H56" i="7" l="1"/>
  <c r="H55" i="7"/>
  <c r="H57" i="7"/>
  <c r="J57" i="7" l="1"/>
  <c r="G68" i="9" s="1"/>
  <c r="F68" i="9"/>
  <c r="J55" i="7"/>
  <c r="G66" i="9" s="1"/>
  <c r="F66" i="9"/>
  <c r="J56" i="7"/>
  <c r="G67" i="9" s="1"/>
  <c r="F67" i="9"/>
</calcChain>
</file>

<file path=xl/sharedStrings.xml><?xml version="1.0" encoding="utf-8"?>
<sst xmlns="http://schemas.openxmlformats.org/spreadsheetml/2006/main" count="29461" uniqueCount="4886">
  <si>
    <t>Healthcare Data Analysis &amp; Insights</t>
  </si>
  <si>
    <t>Sheet guide</t>
  </si>
  <si>
    <t>Cleaning Summary</t>
  </si>
  <si>
    <t>"?" counts per column, fill values (year average, mode for smoker / tiers), Heart Issues &amp; smoker consistency check, and editable parameters (as-of date, BMI / HbA1C cut-offs).</t>
  </si>
  <si>
    <t>Customer Names</t>
  </si>
  <si>
    <t>Raw names + Title, First Name, Last Name split by formulas.</t>
  </si>
  <si>
    <t>Medical Examinations</t>
  </si>
  <si>
    <t>Raw columns (grey) + cleaned columns, numeric surgeries, Weight Status, Diabetes Status (blue).</t>
  </si>
  <si>
    <t>Hospitalisation Details</t>
  </si>
  <si>
    <t>Raw columns (grey) + cleaned year/month/tiers/State ID, Date of Birth (DD-MMM-YYYY) and Age as of 8-Jun-2023 (blue). Charges formatted in $.</t>
  </si>
  <si>
    <t>Healthcare</t>
  </si>
  <si>
    <t>The three tables combined with VLOOKUP on Customer ID (17 required columns).</t>
  </si>
  <si>
    <t>Analysis / Chart Data</t>
  </si>
  <si>
    <t>Pivot-style summary tables and the helper columns behind the charts.</t>
  </si>
  <si>
    <t>Dashboard</t>
  </si>
  <si>
    <t>All charts, KPI tiles and the two slicer-style filters (Weight Status, Diabetes Status).</t>
  </si>
  <si>
    <t>Key findings (all 2,335 patients, no filters)</t>
  </si>
  <si>
    <t>Cancer vs smoking</t>
  </si>
  <si>
    <t>Cancer history is 17.2% among smokers (84 of 488) and 16.6% among non-smokers (307 of 1847): no meaningful difference in this dataset.</t>
  </si>
  <si>
    <t>Transplants</t>
  </si>
  <si>
    <t>Patients with a transplant (144) average 1.12 major surgeries each vs 0.65 without; total surgeries are 162 vs 1417 because far fewer patients have had transplants. Average HbA1C is lower with a transplant (5.19 vs 6.67).</t>
  </si>
  <si>
    <t>Charges by weight &amp; diabetes</t>
  </si>
  <si>
    <t>Average charges generally rise with weight status and are highest for Obesity + Diabetes ($19,348); lowest for Underweight + Prediabetes ($5,648). Diabetes has the highest average charges in every weight group, while Prediabetes is not consistently above Normal (e.g. Underweight, Overweight).</t>
  </si>
  <si>
    <t>Hospital tier &amp; state</t>
  </si>
  <si>
    <t>Tier 1 hospitals have the highest average charges in every state that has tier 1 patients except R1014 (about $30k overall vs $12k for tier 2 and $9k for tier 3). Most patients sit in R1011, R1012 and R1013; several small states have few or no tier 1 patients, so their averages rest on very few records.</t>
  </si>
  <si>
    <t>Age correlations</t>
  </si>
  <si>
    <t>Age vs HbA1C r = 0.46 (moderate positive); age vs charges r = 0.30 (moderate positive); age vs BMI r = 0.05 (negligible).</t>
  </si>
  <si>
    <t>Assumptions &amp; data-quality notes</t>
  </si>
  <si>
    <t>Year fill</t>
  </si>
  <si>
    <t>Average of the numeric years = 1982.84, rounded to 1983.</t>
  </si>
  <si>
    <t>Mode fills</t>
  </si>
  <si>
    <t>smoker → No; Hospital tier → tier - 2; City tier → tier - 2. Missing State ID → "Unknown".</t>
  </si>
  <si>
    <t>Unmatched rows</t>
  </si>
  <si>
    <t>Hospitalisation Details has 8 rows that cannot be linked to a customer: 6 with Customer ID "?" and 2 orphan IDs (id2444, id3444) not found in the other tables. They are excluded from Healthcare (2,335 customers).</t>
  </si>
  <si>
    <t>First Name</t>
  </si>
  <si>
    <t>Everything after the title is kept, so a middle initial stays (e.g. "Matthew D").</t>
  </si>
  <si>
    <t>Date of Birth / Age</t>
  </si>
  <si>
    <t>Built from year, month, date (cleaned). Age = completed years as of 8-Jun-2023 using DATEDIF.</t>
  </si>
  <si>
    <t>Averages vs totals</t>
  </si>
  <si>
    <t>Charts compare AVERAGE charges because group sizes differ widely; counts are shown in the Analysis sheet.</t>
  </si>
  <si>
    <t>Filters</t>
  </si>
  <si>
    <t>Slicer-style dropdowns on the Dashboard drive SUMIFS/AVERAGEIFS and the scatter helper columns. Scatter points outside the filter return NA() on Chart Data on purpose, so Excel leaves them off the charts.</t>
  </si>
  <si>
    <t>Optional: add real PivotTables &amp; Slicers in Excel (2 minutes)</t>
  </si>
  <si>
    <t>PivotTable</t>
  </si>
  <si>
    <t>Click inside Healthcare → Insert → PivotTable → New worksheet. Drag fields as in the Analysis tables (e.g. Weight Status to Rows, Diabetes Status to Columns, charges to Values as Average).</t>
  </si>
  <si>
    <t>Slicers</t>
  </si>
  <si>
    <t>Select a PivotTable → PivotTable Analyze → Insert Slicer → tick Weight Status and Diabetes Status → Report Connections → tick all PivotTables.</t>
  </si>
  <si>
    <t>Data Cleaning Summary &amp; Transformation Parameters</t>
  </si>
  <si>
    <t>1. Missing values marked "?" (per column)</t>
  </si>
  <si>
    <t>Table</t>
  </si>
  <si>
    <t>Column</t>
  </si>
  <si>
    <t>Count of "?"</t>
  </si>
  <si>
    <t>Customer ID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</si>
  <si>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</si>
  <si>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</si>
  <si>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</si>
  <si>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</si>
  <si>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</si>
  <si>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</si>
  <si>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</si>
  <si>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</si>
  <si>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</si>
  <si>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</si>
  <si>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</si>
  <si>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</si>
  <si>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</si>
  <si>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</si>
  <si>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</si>
  <si>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Total</t>
  </si>
  <si>
    <t>2. Fill values used for missing data</t>
  </si>
  <si>
    <t>Item</t>
  </si>
  <si>
    <t>Value used</t>
  </si>
  <si>
    <t>How it is decided</t>
  </si>
  <si>
    <t>Sep</t>
  </si>
  <si>
    <t>Given in the brief (Sep is also the most frequent month)</t>
  </si>
  <si>
    <t>Average of all numeric years (text "?" ignored), rounded to nearest integer</t>
  </si>
  <si>
    <t>Unknown</t>
  </si>
  <si>
    <t>Missing State ID labelled "Unknown" so the rows stay in the analysis</t>
  </si>
  <si>
    <t>Most frequent value (mode) for smoker, Hospital tier and City tier</t>
  </si>
  <si>
    <t>Category</t>
  </si>
  <si>
    <t>Count (excl. "?")</t>
  </si>
  <si>
    <t>No</t>
  </si>
  <si>
    <t>Yes</t>
  </si>
  <si>
    <t>Mode → smoker</t>
  </si>
  <si>
    <t>← value used to fill "?"</t>
  </si>
  <si>
    <t>tier - 1</t>
  </si>
  <si>
    <t>tier - 2</t>
  </si>
  <si>
    <t>tier - 3</t>
  </si>
  <si>
    <t>Mode → Hospital tier</t>
  </si>
  <si>
    <t>Mode → City tier</t>
  </si>
  <si>
    <t>3. Consistency check: Heart Issues and smoker (case-sensitive counts)</t>
  </si>
  <si>
    <t>Raw value</t>
  </si>
  <si>
    <t>Count</t>
  </si>
  <si>
    <t>Issue found / corrective action</t>
  </si>
  <si>
    <t>Mixed capitalisation ("No" vs lower-case "yes"). Standardised to "Yes"/"No" with a formula; no other values present.</t>
  </si>
  <si>
    <t>yes</t>
  </si>
  <si>
    <t>Mixed capitalisation plus 2 missing "?" values. Standardised to "Yes"/"No"; "?" replaced with the mode ("No").</t>
  </si>
  <si>
    <t>?</t>
  </si>
  <si>
    <t>Also standardised for consistency: Any Transplants ("yes"/"No") and Cancer history ("Yes"/"No") → "Yes"/"No".</t>
  </si>
  <si>
    <t>NumberOfMajorSurgeries: text "No major surgery" → 0; numeric values 1, 2, 3 kept.</t>
  </si>
  <si>
    <t>4. Transformation parameters (editable inputs in blue)</t>
  </si>
  <si>
    <t>Parameter</t>
  </si>
  <si>
    <t>Value</t>
  </si>
  <si>
    <t>Note</t>
  </si>
  <si>
    <t>Dataset collection date (for Age)</t>
  </si>
  <si>
    <t>Given in the brief: 8th June 2023</t>
  </si>
  <si>
    <t>BMI: Underweight if below</t>
  </si>
  <si>
    <t>Brief: below 18.5</t>
  </si>
  <si>
    <t>BMI: Normal Weight if below</t>
  </si>
  <si>
    <t>Brief: 18.5–24.9 (values 24.91–24.99 treated as Normal)</t>
  </si>
  <si>
    <t>BMI: Overweight if below</t>
  </si>
  <si>
    <t>Brief: 25.0–29.9; 30.0 and above = Obesity</t>
  </si>
  <si>
    <t>HbA1C: Normal if below</t>
  </si>
  <si>
    <t>Brief: below 5.7</t>
  </si>
  <si>
    <t>HbA1C: Prediabetes if below</t>
  </si>
  <si>
    <t>Brief: 5.7–6.4; 6.5 and above = Diabetes</t>
  </si>
  <si>
    <t>name</t>
  </si>
  <si>
    <t>Title</t>
  </si>
  <si>
    <t>Last Name</t>
  </si>
  <si>
    <t>Id1</t>
  </si>
  <si>
    <t>Hawks, Ms.  Kelly</t>
  </si>
  <si>
    <t>Id2</t>
  </si>
  <si>
    <t>Lehner, Mr.  Matthew D</t>
  </si>
  <si>
    <t>Id3</t>
  </si>
  <si>
    <t>Lu, Mr.  Phil</t>
  </si>
  <si>
    <t>Id4</t>
  </si>
  <si>
    <t>Osborne, Ms.  Kelsey</t>
  </si>
  <si>
    <t>Id5</t>
  </si>
  <si>
    <t>Kadala, Ms.  Kristyn</t>
  </si>
  <si>
    <t>Id6</t>
  </si>
  <si>
    <t>Baker, Mr.  Russell B.</t>
  </si>
  <si>
    <t>Id7</t>
  </si>
  <si>
    <t>Macpherson, Mr.  Scott</t>
  </si>
  <si>
    <t>Id8</t>
  </si>
  <si>
    <t>Hallman, Mr.  Stephen</t>
  </si>
  <si>
    <t>Id9</t>
  </si>
  <si>
    <t>Moran, Mr.  Patrick R.</t>
  </si>
  <si>
    <t>Id10</t>
  </si>
  <si>
    <t>Benner, Ms.  Brooke N.</t>
  </si>
  <si>
    <t>Id11</t>
  </si>
  <si>
    <t>Fierro Vargas, Ms.  Paola Andrea</t>
  </si>
  <si>
    <t>Id12</t>
  </si>
  <si>
    <t>Franz, Mr.  David</t>
  </si>
  <si>
    <t>Id13</t>
  </si>
  <si>
    <t>Foster, Mr.  Wade</t>
  </si>
  <si>
    <t>Id14</t>
  </si>
  <si>
    <t>Tenorio, Mr.  Franklin</t>
  </si>
  <si>
    <t>Id15</t>
  </si>
  <si>
    <t>Rios, Ms.  Leilani M.</t>
  </si>
  <si>
    <t>Id16</t>
  </si>
  <si>
    <t>Viau-Dupuis, Mr.  Philippe</t>
  </si>
  <si>
    <t>Id17</t>
  </si>
  <si>
    <t>Cronin, Ms.  Jennifer A.</t>
  </si>
  <si>
    <t>Id18</t>
  </si>
  <si>
    <t>Noordstar, Ms.  Christina M.</t>
  </si>
  <si>
    <t>Id19</t>
  </si>
  <si>
    <t>Boudalia, Mr.  Said Sr.</t>
  </si>
  <si>
    <t>Id20</t>
  </si>
  <si>
    <t>Flor, Mr.  John</t>
  </si>
  <si>
    <t>Id21</t>
  </si>
  <si>
    <t>Fennon, Mr.  Myles</t>
  </si>
  <si>
    <t>Id22</t>
  </si>
  <si>
    <t>Hribar, Ms.  Madelyn C</t>
  </si>
  <si>
    <t>Id23</t>
  </si>
  <si>
    <t>Tassello, Ms.  Nicole</t>
  </si>
  <si>
    <t>Id24</t>
  </si>
  <si>
    <t>Mauricette, Mr.  Eric A.</t>
  </si>
  <si>
    <t>Id25</t>
  </si>
  <si>
    <t>Garcia, Mr.  Emiliano I.</t>
  </si>
  <si>
    <t>Id26</t>
  </si>
  <si>
    <t>Airoldi, Mr.  Adam</t>
  </si>
  <si>
    <t>Id27</t>
  </si>
  <si>
    <t>Cater-Cyker, Mr.  Zach</t>
  </si>
  <si>
    <t>Id28</t>
  </si>
  <si>
    <t>Hamm, Ms.  Stephanie W.</t>
  </si>
  <si>
    <t>Id29</t>
  </si>
  <si>
    <t>Cox, Mr.  Stephen</t>
  </si>
  <si>
    <t>Id30</t>
  </si>
  <si>
    <t>Sachrajda, Ms.  Natalie</t>
  </si>
  <si>
    <t>Id31</t>
  </si>
  <si>
    <t>Gareri, Ms.  Nicole J.</t>
  </si>
  <si>
    <t>Id32</t>
  </si>
  <si>
    <t>Welch, Mr.  Jefferson D</t>
  </si>
  <si>
    <t>Id33</t>
  </si>
  <si>
    <t>Prindiville, Mr.  Brendan D.</t>
  </si>
  <si>
    <t>Id34</t>
  </si>
  <si>
    <t>Kincaid, Ms.  Courtney</t>
  </si>
  <si>
    <t>Id35</t>
  </si>
  <si>
    <t>Bruestle, Ms.  Sydney L.</t>
  </si>
  <si>
    <t>Id36</t>
  </si>
  <si>
    <t>Lachance, Mr.  Julien</t>
  </si>
  <si>
    <t>Id37</t>
  </si>
  <si>
    <t>Eason, Mr.  Ryan M</t>
  </si>
  <si>
    <t>Id38</t>
  </si>
  <si>
    <t>Grummon, Ms.  Anna H.</t>
  </si>
  <si>
    <t>Id39</t>
  </si>
  <si>
    <t>Vanwechel, Ms.  Samantha</t>
  </si>
  <si>
    <t>Id40</t>
  </si>
  <si>
    <t>Fisher, Mr.  Robert</t>
  </si>
  <si>
    <t>Id41</t>
  </si>
  <si>
    <t>Jenkins, Mr.  James R.</t>
  </si>
  <si>
    <t>Id42</t>
  </si>
  <si>
    <t>Peters, Ms.  Roseann</t>
  </si>
  <si>
    <t>Id43</t>
  </si>
  <si>
    <t>Aha, Ms.  Nicole</t>
  </si>
  <si>
    <t>Id44</t>
  </si>
  <si>
    <t>McElwain, Mr.  Spencer</t>
  </si>
  <si>
    <t>Id45</t>
  </si>
  <si>
    <t>Januszewski, Mr.  Eric W</t>
  </si>
  <si>
    <t>Id46</t>
  </si>
  <si>
    <t>Rohne, Ms.  Brianna L</t>
  </si>
  <si>
    <t>Id47</t>
  </si>
  <si>
    <t>O'Grady, Mr.  Thomas J.</t>
  </si>
  <si>
    <t>Id48</t>
  </si>
  <si>
    <t>Peters, Ms.  Melissa L</t>
  </si>
  <si>
    <t>Id49</t>
  </si>
  <si>
    <t>De Simone, Mr.  Flavio</t>
  </si>
  <si>
    <t>Id50</t>
  </si>
  <si>
    <t>Beckett, Mr.  Ryan</t>
  </si>
  <si>
    <t>Id51</t>
  </si>
  <si>
    <t>Sobrilsky, Mr.  Anthony J.</t>
  </si>
  <si>
    <t>Id52</t>
  </si>
  <si>
    <t>Wang, Ms.  Alex</t>
  </si>
  <si>
    <t>Id53</t>
  </si>
  <si>
    <t>Campa, Mr.  David</t>
  </si>
  <si>
    <t>Id54</t>
  </si>
  <si>
    <t>Clifford, Mr.  Andrew B</t>
  </si>
  <si>
    <t>Id55</t>
  </si>
  <si>
    <t>Dalmata, Ms.  Dara E</t>
  </si>
  <si>
    <t>Id56</t>
  </si>
  <si>
    <t>Vishik, Ms.  Inna</t>
  </si>
  <si>
    <t>Id57</t>
  </si>
  <si>
    <t>Schorr, Mr.  Ari</t>
  </si>
  <si>
    <t>Id58</t>
  </si>
  <si>
    <t>Lusardi, Ms.  Lindsey</t>
  </si>
  <si>
    <t>Id59</t>
  </si>
  <si>
    <t>Rayner, Mr.  Kenny</t>
  </si>
  <si>
    <t>Id60</t>
  </si>
  <si>
    <t>Voghel, Ms.  Louise</t>
  </si>
  <si>
    <t>Id61</t>
  </si>
  <si>
    <t>Rieth, Mr.  Cameron</t>
  </si>
  <si>
    <t>Id62</t>
  </si>
  <si>
    <t>Gollotto, Ms.  Katie T.</t>
  </si>
  <si>
    <t>Id63</t>
  </si>
  <si>
    <t>Dunn, Ms.  Casey</t>
  </si>
  <si>
    <t>Id64</t>
  </si>
  <si>
    <t>Blitzer, Mr.  David</t>
  </si>
  <si>
    <t>Id65</t>
  </si>
  <si>
    <t>Smith, Mr.  Bryson C.</t>
  </si>
  <si>
    <t>Id66</t>
  </si>
  <si>
    <t>Hyland, Ms.  Megan</t>
  </si>
  <si>
    <t>Id67</t>
  </si>
  <si>
    <t>Ducharme, Mr.  Daniel</t>
  </si>
  <si>
    <t>Id68</t>
  </si>
  <si>
    <t>Johnson, Mr.  Steven M.</t>
  </si>
  <si>
    <t>Id69</t>
  </si>
  <si>
    <t>Mutz, Ms.  Jenna L.</t>
  </si>
  <si>
    <t>Id70</t>
  </si>
  <si>
    <t>Lee, Mr.  Freeman</t>
  </si>
  <si>
    <t>Id71</t>
  </si>
  <si>
    <t>Turner, Mr.  Jeff</t>
  </si>
  <si>
    <t>Id72</t>
  </si>
  <si>
    <t>Rangel, Mr.  Elenilton V. Sr.</t>
  </si>
  <si>
    <t>Id73</t>
  </si>
  <si>
    <t>Lacey, Ms.  Maurya</t>
  </si>
  <si>
    <t>Id74</t>
  </si>
  <si>
    <t>Stiger, Ms.  Samantha C</t>
  </si>
  <si>
    <t>Id75</t>
  </si>
  <si>
    <t>Caldwell, Ms.  Bethany A</t>
  </si>
  <si>
    <t>Id76</t>
  </si>
  <si>
    <t>Marmillod, Mr.  Yves</t>
  </si>
  <si>
    <t>Id77</t>
  </si>
  <si>
    <t>Cloutier-Simons, Ms.  Danielle</t>
  </si>
  <si>
    <t>Id78</t>
  </si>
  <si>
    <t>Vegas, Ms.  Julia</t>
  </si>
  <si>
    <t>Id79</t>
  </si>
  <si>
    <t>Cochran, Mr.  Joshua</t>
  </si>
  <si>
    <t>Id80</t>
  </si>
  <si>
    <t>Holtzapple, Ms.  Jennifer</t>
  </si>
  <si>
    <t>Id81</t>
  </si>
  <si>
    <t>Meyer, Ms.  Gwen M.</t>
  </si>
  <si>
    <t>Id82</t>
  </si>
  <si>
    <t>Brickley, Mr.  Patrick</t>
  </si>
  <si>
    <t>Id83</t>
  </si>
  <si>
    <t>Magee, Ms.  Kate</t>
  </si>
  <si>
    <t>Id84</t>
  </si>
  <si>
    <t>Thoma, Mr.  Kevin</t>
  </si>
  <si>
    <t>Id85</t>
  </si>
  <si>
    <t>Heagy, Mr.  Stephen II</t>
  </si>
  <si>
    <t>Id86</t>
  </si>
  <si>
    <t>Regnier, Mr.  Philip</t>
  </si>
  <si>
    <t>Id87</t>
  </si>
  <si>
    <t>Parendo, Mr.  Brett A</t>
  </si>
  <si>
    <t>Id88</t>
  </si>
  <si>
    <t>Schell, Ms.  Rebecca</t>
  </si>
  <si>
    <t>Id89</t>
  </si>
  <si>
    <t>Driscoll, Ms.  Kelley</t>
  </si>
  <si>
    <t>Id90</t>
  </si>
  <si>
    <t>Mitchell, Ms.  Abigail K</t>
  </si>
  <si>
    <t>Id91</t>
  </si>
  <si>
    <t>Cutler, Ms.  Hope</t>
  </si>
  <si>
    <t>Id92</t>
  </si>
  <si>
    <t>Derian, Ms.  Elyse M.</t>
  </si>
  <si>
    <t>Id93</t>
  </si>
  <si>
    <t>Farina, Mr.  Nicholas</t>
  </si>
  <si>
    <t>Id94</t>
  </si>
  <si>
    <t>Saunders, Mr.  David</t>
  </si>
  <si>
    <t>Id95</t>
  </si>
  <si>
    <t>Kratz, Ms.  Natalie</t>
  </si>
  <si>
    <t>Id96</t>
  </si>
  <si>
    <t>Boland, Mr.  Thomas</t>
  </si>
  <si>
    <t>Id97</t>
  </si>
  <si>
    <t>Van Hout, Ms.  Pamela J.</t>
  </si>
  <si>
    <t>Id98</t>
  </si>
  <si>
    <t>Ramsey, Ms.  Jessica</t>
  </si>
  <si>
    <t>Id99</t>
  </si>
  <si>
    <t>Gage, Mr.  Ron N</t>
  </si>
  <si>
    <t>Id100</t>
  </si>
  <si>
    <t>Gollins, Mr.  Daniel</t>
  </si>
  <si>
    <t>Id101</t>
  </si>
  <si>
    <t>Benestad, Mr.  Brian</t>
  </si>
  <si>
    <t>Id102</t>
  </si>
  <si>
    <t>Aviv, Ms.  Sari</t>
  </si>
  <si>
    <t>Id103</t>
  </si>
  <si>
    <t>Burns, Mr.  Robert M.</t>
  </si>
  <si>
    <t>Id104</t>
  </si>
  <si>
    <t>Maldonado, Mr.  Ricardo</t>
  </si>
  <si>
    <t>Id105</t>
  </si>
  <si>
    <t>Yitref, Mr.  Gedion</t>
  </si>
  <si>
    <t>Id106</t>
  </si>
  <si>
    <t>Loudon-Brown, Mr.  Mark</t>
  </si>
  <si>
    <t>Id107</t>
  </si>
  <si>
    <t>Sugathadasa, Mr.  Gamini P.</t>
  </si>
  <si>
    <t>Id108</t>
  </si>
  <si>
    <t>Ganley, Ms.  Emily J</t>
  </si>
  <si>
    <t>Id109</t>
  </si>
  <si>
    <t>Potter, Ms.  Amanda</t>
  </si>
  <si>
    <t>Id110</t>
  </si>
  <si>
    <t>Rasmussen, Mr.  Nicholas</t>
  </si>
  <si>
    <t>Id111</t>
  </si>
  <si>
    <t>Robinson, Mr.  Knox</t>
  </si>
  <si>
    <t>Id112</t>
  </si>
  <si>
    <t>Antonopoulos, Ms.  Yianna</t>
  </si>
  <si>
    <t>Id113</t>
  </si>
  <si>
    <t>Groner, Ms.  Roberta</t>
  </si>
  <si>
    <t>Id114</t>
  </si>
  <si>
    <t>Zywicki, Mr.  Benjamin P.</t>
  </si>
  <si>
    <t>Id115</t>
  </si>
  <si>
    <t>Cardinal, Mr.  Craig</t>
  </si>
  <si>
    <t>Id116</t>
  </si>
  <si>
    <t>Alleman, Ms.  Ann</t>
  </si>
  <si>
    <t>Id117</t>
  </si>
  <si>
    <t>Stroffolino, Mr.  Jamie P</t>
  </si>
  <si>
    <t>Id118</t>
  </si>
  <si>
    <t>Clubb, Mr.  John</t>
  </si>
  <si>
    <t>Id119</t>
  </si>
  <si>
    <t>McGoogan, Mr.  Charlie</t>
  </si>
  <si>
    <t>Id120</t>
  </si>
  <si>
    <t>Keflezighi, Mr.  Meb</t>
  </si>
  <si>
    <t>Id121</t>
  </si>
  <si>
    <t>Syed, Mr.  Aaqib L.</t>
  </si>
  <si>
    <t>Id122</t>
  </si>
  <si>
    <t>Segal, Mr.  Craig A.</t>
  </si>
  <si>
    <t>Id123</t>
  </si>
  <si>
    <t>Defranco, Ms.  Meredith</t>
  </si>
  <si>
    <t>Id124</t>
  </si>
  <si>
    <t>Kells, Mr.  Doug</t>
  </si>
  <si>
    <t>Id125</t>
  </si>
  <si>
    <t>Lawton, Ms.  Elizabeth J.</t>
  </si>
  <si>
    <t>Id126</t>
  </si>
  <si>
    <t>Bejar, Mr.  Matthew P</t>
  </si>
  <si>
    <t>Id127</t>
  </si>
  <si>
    <t>Navarro Castro, Mr.  Guillermo Sr.</t>
  </si>
  <si>
    <t>Id128</t>
  </si>
  <si>
    <t>Tice, Mr.  Ryan C</t>
  </si>
  <si>
    <t>Id129</t>
  </si>
  <si>
    <t>Wolf, Mr.  Dane</t>
  </si>
  <si>
    <t>Id130</t>
  </si>
  <si>
    <t>Oppedal, Mr.  Jonas</t>
  </si>
  <si>
    <t>Id131</t>
  </si>
  <si>
    <t>Wright, Mr.  George E</t>
  </si>
  <si>
    <t>Id132</t>
  </si>
  <si>
    <t>Ellis, Ms.  Sara S</t>
  </si>
  <si>
    <t>Id133</t>
  </si>
  <si>
    <t>Taormina, Mr.  Nick</t>
  </si>
  <si>
    <t>Id134</t>
  </si>
  <si>
    <t>Lynch, Mr.  Timothy</t>
  </si>
  <si>
    <t>Id135</t>
  </si>
  <si>
    <t>Tavella, Ms.  Becky L</t>
  </si>
  <si>
    <t>Id136</t>
  </si>
  <si>
    <t>Neufeld, Ms.  Steph K.</t>
  </si>
  <si>
    <t>Id137</t>
  </si>
  <si>
    <t>Walhovd, Ms.  Kristine B.</t>
  </si>
  <si>
    <t>Id138</t>
  </si>
  <si>
    <t>Washburn, Mr.  Taylor B</t>
  </si>
  <si>
    <t>Id139</t>
  </si>
  <si>
    <t>Mroz, Mr.  William</t>
  </si>
  <si>
    <t>Id140</t>
  </si>
  <si>
    <t>Canaday, Mr.  Sage</t>
  </si>
  <si>
    <t>Id141</t>
  </si>
  <si>
    <t>Atkins, Mr.  Cole</t>
  </si>
  <si>
    <t>Id142</t>
  </si>
  <si>
    <t>Kropelnicki, Mr.  Jesse</t>
  </si>
  <si>
    <t>Id143</t>
  </si>
  <si>
    <t>Braund, Ms.  Tammi J.</t>
  </si>
  <si>
    <t>Id144</t>
  </si>
  <si>
    <t>Anderson, Mr.  Matthew S.</t>
  </si>
  <si>
    <t>Id145</t>
  </si>
  <si>
    <t>Bilbrey, Mr.  Eric</t>
  </si>
  <si>
    <t>Id146</t>
  </si>
  <si>
    <t>Curtis, Ms.  Valeria R</t>
  </si>
  <si>
    <t>Id147</t>
  </si>
  <si>
    <t>Meyer, Mr.  Michael P</t>
  </si>
  <si>
    <t>Id148</t>
  </si>
  <si>
    <t>Bardeesy, Mr.  Rami</t>
  </si>
  <si>
    <t>Id149</t>
  </si>
  <si>
    <t>Shanahan, Mr.  Denis</t>
  </si>
  <si>
    <t>Id150</t>
  </si>
  <si>
    <t>Sutter, Mr.  Brian E</t>
  </si>
  <si>
    <t>Id151</t>
  </si>
  <si>
    <t>Yesian, Ms.  Bonnie</t>
  </si>
  <si>
    <t>Id152</t>
  </si>
  <si>
    <t>Meers, Mr.  Michael P</t>
  </si>
  <si>
    <t>Id153</t>
  </si>
  <si>
    <t>Conlon, Mr.  Paul</t>
  </si>
  <si>
    <t>Id154</t>
  </si>
  <si>
    <t>Arnstein, Mr.  Michael</t>
  </si>
  <si>
    <t>Id155</t>
  </si>
  <si>
    <t>Jurek, Mr.  Samuel</t>
  </si>
  <si>
    <t>Id156</t>
  </si>
  <si>
    <t>Thill, Mr.  Matthew</t>
  </si>
  <si>
    <t>Id157</t>
  </si>
  <si>
    <t>Glaz, Mr.  Daniel</t>
  </si>
  <si>
    <t>Id158</t>
  </si>
  <si>
    <t>Sampson, Ms.  Syndy</t>
  </si>
  <si>
    <t>Id159</t>
  </si>
  <si>
    <t>Duliba, Ms.  Aleksandra</t>
  </si>
  <si>
    <t>Id160</t>
  </si>
  <si>
    <t>Tanguay, Mr.  Steeve T Sr.</t>
  </si>
  <si>
    <t>Id161</t>
  </si>
  <si>
    <t>McClelland, Mr.  Richard</t>
  </si>
  <si>
    <t>Id162</t>
  </si>
  <si>
    <t>Gorman, Mr.  Aaron T</t>
  </si>
  <si>
    <t>Id163</t>
  </si>
  <si>
    <t>Nishimura, Mr.  Akira</t>
  </si>
  <si>
    <t>Id164</t>
  </si>
  <si>
    <t>Brimble, Mr.  Ben</t>
  </si>
  <si>
    <t>Id165</t>
  </si>
  <si>
    <t>Trenk, Ms.  Jana</t>
  </si>
  <si>
    <t>Id166</t>
  </si>
  <si>
    <t>Wittmann, Mr.  Jay T.</t>
  </si>
  <si>
    <t>Id167</t>
  </si>
  <si>
    <t>Tremblay, Ms.  Marie-Helene</t>
  </si>
  <si>
    <t>Id168</t>
  </si>
  <si>
    <t>Scofield, Ms.  Bret R</t>
  </si>
  <si>
    <t>Id169</t>
  </si>
  <si>
    <t>Yost, Mr.  Gardner L</t>
  </si>
  <si>
    <t>Id170</t>
  </si>
  <si>
    <t>Torphy, Mr.  Bobby</t>
  </si>
  <si>
    <t>Id171</t>
  </si>
  <si>
    <t>Busby, Ms.  Natalie</t>
  </si>
  <si>
    <t>Id172</t>
  </si>
  <si>
    <t>Nguyen, Ms.  Lina</t>
  </si>
  <si>
    <t>Id173</t>
  </si>
  <si>
    <t>Hanley, Mr.  Zebulon</t>
  </si>
  <si>
    <t>Id174</t>
  </si>
  <si>
    <t>Scheer, Ms.  Amanda</t>
  </si>
  <si>
    <t>Id175</t>
  </si>
  <si>
    <t>Rankin, Mr.  Greg</t>
  </si>
  <si>
    <t>Id176</t>
  </si>
  <si>
    <t>Ricardi, Mr.  John</t>
  </si>
  <si>
    <t>Id177</t>
  </si>
  <si>
    <t>Karkos, Ms.  Kelsey A.</t>
  </si>
  <si>
    <t>Id178</t>
  </si>
  <si>
    <t>Price-Dierksen, Ms.  Bronwen L</t>
  </si>
  <si>
    <t>Id179</t>
  </si>
  <si>
    <t>Knispel, Ms.  Manuela</t>
  </si>
  <si>
    <t>Id180</t>
  </si>
  <si>
    <t>King, Ms.  Jennifer L</t>
  </si>
  <si>
    <t>Id181</t>
  </si>
  <si>
    <t>Samuelson, Ms.  Abby W.</t>
  </si>
  <si>
    <t>Id182</t>
  </si>
  <si>
    <t>Fredsall, Mr.  Tyler</t>
  </si>
  <si>
    <t>Id183</t>
  </si>
  <si>
    <t>Eggleston, Mr.  Jeffrey</t>
  </si>
  <si>
    <t>Id184</t>
  </si>
  <si>
    <t>Palombaro, Mr.  Matthew F</t>
  </si>
  <si>
    <t>Id185</t>
  </si>
  <si>
    <t>Silva, Mr.  Ryan J.</t>
  </si>
  <si>
    <t>Id186</t>
  </si>
  <si>
    <t>Bugala, Ms.  Amy</t>
  </si>
  <si>
    <t>Id187</t>
  </si>
  <si>
    <t>Dublin, Mr.  Andrew P</t>
  </si>
  <si>
    <t>Id188</t>
  </si>
  <si>
    <t>Cleland, Mr.  George M. V</t>
  </si>
  <si>
    <t>Id189</t>
  </si>
  <si>
    <t>Evans, Ms.  Sarah</t>
  </si>
  <si>
    <t>Id190</t>
  </si>
  <si>
    <t>Boyd, Ms.  Lara</t>
  </si>
  <si>
    <t>Id191</t>
  </si>
  <si>
    <t>Roulier, Mr.  Sebastien</t>
  </si>
  <si>
    <t>Id192</t>
  </si>
  <si>
    <t>Mullins, Mr.  Padraig</t>
  </si>
  <si>
    <t>Id193</t>
  </si>
  <si>
    <t>Hofmann, Ms.  Heather</t>
  </si>
  <si>
    <t>Id194</t>
  </si>
  <si>
    <t>Garcia Garcia, Mr.  Jorge</t>
  </si>
  <si>
    <t>Id195</t>
  </si>
  <si>
    <t>Klecker, Mr.  Jack R</t>
  </si>
  <si>
    <t>Id196</t>
  </si>
  <si>
    <t>Cancre, Mr.  Felix</t>
  </si>
  <si>
    <t>Id197</t>
  </si>
  <si>
    <t>Denucci, Mr.  Christopher C</t>
  </si>
  <si>
    <t>Id198</t>
  </si>
  <si>
    <t>Saldana, Mr.  Jesse</t>
  </si>
  <si>
    <t>Id199</t>
  </si>
  <si>
    <t>Weinberg, Ms.  Jill</t>
  </si>
  <si>
    <t>Id200</t>
  </si>
  <si>
    <t>Walsh, Mr.  William</t>
  </si>
  <si>
    <t>Id201</t>
  </si>
  <si>
    <t>Pasten, Mr.  Alejandro</t>
  </si>
  <si>
    <t>Id202</t>
  </si>
  <si>
    <t>LaBelle, Mr.  Ian E.</t>
  </si>
  <si>
    <t>Id203</t>
  </si>
  <si>
    <t>Guzman, Mr.  Hector Sr.</t>
  </si>
  <si>
    <t>Id204</t>
  </si>
  <si>
    <t>Turnbull, Ms.  Rebecca</t>
  </si>
  <si>
    <t>Id205</t>
  </si>
  <si>
    <t>Aguero, Mr.  Matt</t>
  </si>
  <si>
    <t>Id206</t>
  </si>
  <si>
    <t>Woodward, Ms.  Elizabeth H</t>
  </si>
  <si>
    <t>Id207</t>
  </si>
  <si>
    <t>McElroy, Ms.  Grace</t>
  </si>
  <si>
    <t>Id208</t>
  </si>
  <si>
    <t>Lopez, Mr.  Jaime</t>
  </si>
  <si>
    <t>Id209</t>
  </si>
  <si>
    <t>Cardosi, Ms.  Calesse</t>
  </si>
  <si>
    <t>Id210</t>
  </si>
  <si>
    <t>Looney, Ms.  Kate L</t>
  </si>
  <si>
    <t>Id211</t>
  </si>
  <si>
    <t>Zyryanov, Mr.  Sergey</t>
  </si>
  <si>
    <t>Id212</t>
  </si>
  <si>
    <t>Gavin, Mr.  Timothy V</t>
  </si>
  <si>
    <t>Id213</t>
  </si>
  <si>
    <t>Littlefield, Mr.  Andrew S</t>
  </si>
  <si>
    <t>Id214</t>
  </si>
  <si>
    <t>Shearer, Mr.  Matthew D</t>
  </si>
  <si>
    <t>Id215</t>
  </si>
  <si>
    <t>Armstrong, Ms.  Jessica</t>
  </si>
  <si>
    <t>Id216</t>
  </si>
  <si>
    <t>Warriner, Mr.  Lawrence</t>
  </si>
  <si>
    <t>Id217</t>
  </si>
  <si>
    <t>White, Mr.  Alex</t>
  </si>
  <si>
    <t>Id218</t>
  </si>
  <si>
    <t>Cordaro, Mr.  Kevin</t>
  </si>
  <si>
    <t>Id219</t>
  </si>
  <si>
    <t>Hamilton, Mr.  Gavin M.</t>
  </si>
  <si>
    <t>Id220</t>
  </si>
  <si>
    <t>Meyer, Mr.  Rick E</t>
  </si>
  <si>
    <t>Id221</t>
  </si>
  <si>
    <t>Duke, Ms.  Andrea H.</t>
  </si>
  <si>
    <t>Id222</t>
  </si>
  <si>
    <t>Malatesta, Mr.  Anthony S</t>
  </si>
  <si>
    <t>Id223</t>
  </si>
  <si>
    <t>Hinrichsen, Mr.  Erik</t>
  </si>
  <si>
    <t>Id224</t>
  </si>
  <si>
    <t>Lucan, Ms.  Kiley D</t>
  </si>
  <si>
    <t>Id225</t>
  </si>
  <si>
    <t>Koch, Ms.  Jennifer</t>
  </si>
  <si>
    <t>Id226</t>
  </si>
  <si>
    <t>Smith, Mr.  Chris</t>
  </si>
  <si>
    <t>Id227</t>
  </si>
  <si>
    <t>O'Connor, Ms.  Marian M.</t>
  </si>
  <si>
    <t>Id228</t>
  </si>
  <si>
    <t>Kampwerth, Mr.  Jeremy</t>
  </si>
  <si>
    <t>Id229</t>
  </si>
  <si>
    <t>Federoff, Ms.  Allison H</t>
  </si>
  <si>
    <t>Id230</t>
  </si>
  <si>
    <t>Goya, Ms.  Elizabeth</t>
  </si>
  <si>
    <t>Id231</t>
  </si>
  <si>
    <t>Hodges, Mr.  Andrew</t>
  </si>
  <si>
    <t>Id232</t>
  </si>
  <si>
    <t>Erickson, Mr.  Anders J</t>
  </si>
  <si>
    <t>Id233</t>
  </si>
  <si>
    <t>Welleck, Mr.  Sean</t>
  </si>
  <si>
    <t>Id234</t>
  </si>
  <si>
    <t>Polen, Mr.  Brian M.</t>
  </si>
  <si>
    <t>Id235</t>
  </si>
  <si>
    <t>Lynch, Mr.  Jeremy</t>
  </si>
  <si>
    <t>Id236</t>
  </si>
  <si>
    <t>Hufstader, Ms.  Susannah</t>
  </si>
  <si>
    <t>Id237</t>
  </si>
  <si>
    <t>Doak, Mr.  Randy</t>
  </si>
  <si>
    <t>Id238</t>
  </si>
  <si>
    <t>Noya, Mr.  Leslie</t>
  </si>
  <si>
    <t>Id239</t>
  </si>
  <si>
    <t>Heninger, Ms.  Brittany L.</t>
  </si>
  <si>
    <t>Id240</t>
  </si>
  <si>
    <t>Richardson, Ms.  Cassie J.</t>
  </si>
  <si>
    <t>Id241</t>
  </si>
  <si>
    <t>Deucher, Mr.  Peter W</t>
  </si>
  <si>
    <t>Id242</t>
  </si>
  <si>
    <t>Wilson, Mr.  Douglas</t>
  </si>
  <si>
    <t>Id243</t>
  </si>
  <si>
    <t>Hall, Mr.  Dan</t>
  </si>
  <si>
    <t>Id244</t>
  </si>
  <si>
    <t>Reed, Mr.  Dan M.</t>
  </si>
  <si>
    <t>Id245</t>
  </si>
  <si>
    <t>Frome, Mr.  Eric L.</t>
  </si>
  <si>
    <t>Id246</t>
  </si>
  <si>
    <t>Creasy, Mr.  Les J</t>
  </si>
  <si>
    <t>Id247</t>
  </si>
  <si>
    <t>Latimer, Ms.  Stephanie</t>
  </si>
  <si>
    <t>Id248</t>
  </si>
  <si>
    <t>Wei, Ms.  Melissa Y</t>
  </si>
  <si>
    <t>Id249</t>
  </si>
  <si>
    <t>Hayes, Ms.  Ashley</t>
  </si>
  <si>
    <t>Id250</t>
  </si>
  <si>
    <t>Velardo, Ms.  Stephanie M.</t>
  </si>
  <si>
    <t>Id251</t>
  </si>
  <si>
    <t>Kastes, Ms.  Kylie</t>
  </si>
  <si>
    <t>Id252</t>
  </si>
  <si>
    <t>Escorcia, Ms.  Kelly</t>
  </si>
  <si>
    <t>Id253</t>
  </si>
  <si>
    <t>Larscheid, Ms.  Carrie</t>
  </si>
  <si>
    <t>Id254</t>
  </si>
  <si>
    <t>O'Bannon, Mr.  Alex</t>
  </si>
  <si>
    <t>Id255</t>
  </si>
  <si>
    <t>Ridgway, Mr.  Zach S</t>
  </si>
  <si>
    <t>Id256</t>
  </si>
  <si>
    <t>Black, Mr.  Alan</t>
  </si>
  <si>
    <t>Id257</t>
  </si>
  <si>
    <t>Canton, Mr.  Nate</t>
  </si>
  <si>
    <t>Id258</t>
  </si>
  <si>
    <t>Fine, Mr.  Jesse G.</t>
  </si>
  <si>
    <t>Id259</t>
  </si>
  <si>
    <t>Bui, Mr.  Jason</t>
  </si>
  <si>
    <t>Id260</t>
  </si>
  <si>
    <t>Riepma, Ms.  Megan A.</t>
  </si>
  <si>
    <t>Id261</t>
  </si>
  <si>
    <t>Inman, Mr.  Luke M</t>
  </si>
  <si>
    <t>Id262</t>
  </si>
  <si>
    <t>Kruzel, Ms.  Jacy D</t>
  </si>
  <si>
    <t>Id263</t>
  </si>
  <si>
    <t>Lindsay, Mr.  Simon G.</t>
  </si>
  <si>
    <t>Id264</t>
  </si>
  <si>
    <t>Land, Ms.  Ainsley E.</t>
  </si>
  <si>
    <t>Id265</t>
  </si>
  <si>
    <t>Brecher, Ms.  Erica A.</t>
  </si>
  <si>
    <t>Id266</t>
  </si>
  <si>
    <t>Debolt, Mr.  Erik</t>
  </si>
  <si>
    <t>Id267</t>
  </si>
  <si>
    <t>Oswalt, Ms.  Erin C.</t>
  </si>
  <si>
    <t>Id268</t>
  </si>
  <si>
    <t>Boyd, Ms.  Adrienne</t>
  </si>
  <si>
    <t>Id269</t>
  </si>
  <si>
    <t>Bulewich, Mr.  Adam</t>
  </si>
  <si>
    <t>Id270</t>
  </si>
  <si>
    <t>Fukuda, Mr.  Yutaka</t>
  </si>
  <si>
    <t>Id271</t>
  </si>
  <si>
    <t>Phillips, Mr.  Tyler M</t>
  </si>
  <si>
    <t>Id272</t>
  </si>
  <si>
    <t>Maddison, Mr.  Stephen</t>
  </si>
  <si>
    <t>Id273</t>
  </si>
  <si>
    <t>Lockwood, Mr.  Andrew B.</t>
  </si>
  <si>
    <t>Id274</t>
  </si>
  <si>
    <t>Defilippi, Mr.  James</t>
  </si>
  <si>
    <t>Id275</t>
  </si>
  <si>
    <t>Jackson, Mr.  Shawn P.</t>
  </si>
  <si>
    <t>Id276</t>
  </si>
  <si>
    <t>Ozahowski, Mr.  Matt</t>
  </si>
  <si>
    <t>Id277</t>
  </si>
  <si>
    <t>Guthals, Mr.  Nathaniel</t>
  </si>
  <si>
    <t>Id278</t>
  </si>
  <si>
    <t>Yates, Mr.  Kevin D.</t>
  </si>
  <si>
    <t>Id279</t>
  </si>
  <si>
    <t>Samuelson, Ms.  Joan</t>
  </si>
  <si>
    <t>Id280</t>
  </si>
  <si>
    <t>Lemos, Mr.  Christopher A</t>
  </si>
  <si>
    <t>Id281</t>
  </si>
  <si>
    <t>Seynders, Ms.  Kacy L.</t>
  </si>
  <si>
    <t>Id282</t>
  </si>
  <si>
    <t>Saunders, Mr.  Benjamin H.</t>
  </si>
  <si>
    <t>Id283</t>
  </si>
  <si>
    <t>Walker, Mr.  Xaviour J.</t>
  </si>
  <si>
    <t>Id284</t>
  </si>
  <si>
    <t>Lam, Mr.  Michael T.</t>
  </si>
  <si>
    <t>Id285</t>
  </si>
  <si>
    <t>Sweigart, Mr.  Bradley</t>
  </si>
  <si>
    <t>Id286</t>
  </si>
  <si>
    <t>Sieczkowski, Ms.  Andrea</t>
  </si>
  <si>
    <t>Id287</t>
  </si>
  <si>
    <t>Jurgens, Ms.  Nancy M</t>
  </si>
  <si>
    <t>Id288</t>
  </si>
  <si>
    <t>Hackman, Mr.  Matt</t>
  </si>
  <si>
    <t>Id289</t>
  </si>
  <si>
    <t>Klarich, Mr.  Lee</t>
  </si>
  <si>
    <t>Id290</t>
  </si>
  <si>
    <t>Schulten, Mr.  Chris</t>
  </si>
  <si>
    <t>Id291</t>
  </si>
  <si>
    <t>Fagerstrom, Mr.  Erik T.</t>
  </si>
  <si>
    <t>Id292</t>
  </si>
  <si>
    <t>Bien, Mr.  Rod W</t>
  </si>
  <si>
    <t>Id293</t>
  </si>
  <si>
    <t>Hess, Mr.  Joey</t>
  </si>
  <si>
    <t>Id294</t>
  </si>
  <si>
    <t>Shaw, Ms.  Hillary L.</t>
  </si>
  <si>
    <t>Id295</t>
  </si>
  <si>
    <t>Williams, Mr.  Eric J</t>
  </si>
  <si>
    <t>Id296</t>
  </si>
  <si>
    <t>Menzies, Mr.  Nicolas</t>
  </si>
  <si>
    <t>Id297</t>
  </si>
  <si>
    <t>Buehler, Mr.  Marcel</t>
  </si>
  <si>
    <t>Id298</t>
  </si>
  <si>
    <t>Degen, Ms.  Ashley N</t>
  </si>
  <si>
    <t>Id299</t>
  </si>
  <si>
    <t>Arsenault, Mr.  Evan D</t>
  </si>
  <si>
    <t>Id300</t>
  </si>
  <si>
    <t>Hoff, Ms.  Krisana</t>
  </si>
  <si>
    <t>Id301</t>
  </si>
  <si>
    <t>Hall, Mr.  Kyle</t>
  </si>
  <si>
    <t>Id302</t>
  </si>
  <si>
    <t>Ashley, Ms.  Kate</t>
  </si>
  <si>
    <t>Id303</t>
  </si>
  <si>
    <t>Rindahl, Mr.  Martin A.</t>
  </si>
  <si>
    <t>Id304</t>
  </si>
  <si>
    <t>Clark, Ms.  Stacey</t>
  </si>
  <si>
    <t>Id305</t>
  </si>
  <si>
    <t>Irish, Ms.  Christine</t>
  </si>
  <si>
    <t>Id306</t>
  </si>
  <si>
    <t>Richardson, Ms.  Sarah C.</t>
  </si>
  <si>
    <t>Id307</t>
  </si>
  <si>
    <t>Dewitt, Ms.  Megan</t>
  </si>
  <si>
    <t>Id308</t>
  </si>
  <si>
    <t>Hickman, Mr.  Jason W</t>
  </si>
  <si>
    <t>Id309</t>
  </si>
  <si>
    <t>Gonzalez, Ms.  Michele</t>
  </si>
  <si>
    <t>Id310</t>
  </si>
  <si>
    <t>Difani, Ms.  Nikki</t>
  </si>
  <si>
    <t>Id311</t>
  </si>
  <si>
    <t>Turner, Mr.  Philip J.</t>
  </si>
  <si>
    <t>Id312</t>
  </si>
  <si>
    <t>Widmann, Mr.  Bryan L</t>
  </si>
  <si>
    <t>Id313</t>
  </si>
  <si>
    <t>Tunney, Mr.  Timothy F</t>
  </si>
  <si>
    <t>Id314</t>
  </si>
  <si>
    <t>San Juan, Ms.  Angielyn M</t>
  </si>
  <si>
    <t>Id315</t>
  </si>
  <si>
    <t>Croll, Ms.  Jeanie M.</t>
  </si>
  <si>
    <t>Id316</t>
  </si>
  <si>
    <t>Rolfes, Mr.  Greg</t>
  </si>
  <si>
    <t>Id317</t>
  </si>
  <si>
    <t>Hinkle, Mr.  John</t>
  </si>
  <si>
    <t>Id318</t>
  </si>
  <si>
    <t>Leuchanka, Mr.  Aliaksandr</t>
  </si>
  <si>
    <t>Id319</t>
  </si>
  <si>
    <t>Ayr, Mr.  Jason M.</t>
  </si>
  <si>
    <t>Id320</t>
  </si>
  <si>
    <t>Siegel, Ms.  Sheera K</t>
  </si>
  <si>
    <t>Id321</t>
  </si>
  <si>
    <t>Penrose, Ms.  Janice</t>
  </si>
  <si>
    <t>Id322</t>
  </si>
  <si>
    <t>Schuler, Mr.  Timothy G.</t>
  </si>
  <si>
    <t>Id323</t>
  </si>
  <si>
    <t>Walker, Mr.  Alan R</t>
  </si>
  <si>
    <t>Id324</t>
  </si>
  <si>
    <t>Stange, Mr.  Michael</t>
  </si>
  <si>
    <t>Id325</t>
  </si>
  <si>
    <t>Roy, Ms.  Marie-France</t>
  </si>
  <si>
    <t>Id326</t>
  </si>
  <si>
    <t>Potere, Mr.  Erik F.</t>
  </si>
  <si>
    <t>Id327</t>
  </si>
  <si>
    <t>Podgurski, Mr.  Andrew</t>
  </si>
  <si>
    <t>Id328</t>
  </si>
  <si>
    <t>Diamond, Mr.  Anthony</t>
  </si>
  <si>
    <t>Id329</t>
  </si>
  <si>
    <t>Sallade, Mr.  Chris</t>
  </si>
  <si>
    <t>Id330</t>
  </si>
  <si>
    <t>Zhang, Mr.  Yu</t>
  </si>
  <si>
    <t>Id331</t>
  </si>
  <si>
    <t>Chatfield, Mr.  Caleb N</t>
  </si>
  <si>
    <t>Id332</t>
  </si>
  <si>
    <t>Bruns, Mr.  Jason M.</t>
  </si>
  <si>
    <t>Id333</t>
  </si>
  <si>
    <t>Yochum, Ms.  Angela R</t>
  </si>
  <si>
    <t>Id334</t>
  </si>
  <si>
    <t>Freeburn, Mr.  Keith J</t>
  </si>
  <si>
    <t>Id335</t>
  </si>
  <si>
    <t>Spencer, Ms.  Emma</t>
  </si>
  <si>
    <t>Id336</t>
  </si>
  <si>
    <t>Jarosik, Mr.  Nathan A</t>
  </si>
  <si>
    <t>Id337</t>
  </si>
  <si>
    <t>Heinzen, Ms.  Kathryn</t>
  </si>
  <si>
    <t>Id338</t>
  </si>
  <si>
    <t>Kelley, Ms.  Elizabeth H.</t>
  </si>
  <si>
    <t>Id339</t>
  </si>
  <si>
    <t>Thacker, Mr.  Ben</t>
  </si>
  <si>
    <t>Id340</t>
  </si>
  <si>
    <t>Jeseritz, Ms.  Cheryl A</t>
  </si>
  <si>
    <t>Id341</t>
  </si>
  <si>
    <t>Hohman, Ms.  Kimberly A</t>
  </si>
  <si>
    <t>Id342</t>
  </si>
  <si>
    <t>Hill, Ms.  Cynthia</t>
  </si>
  <si>
    <t>Id343</t>
  </si>
  <si>
    <t>Kuepfer, Ms.  Jessica</t>
  </si>
  <si>
    <t>Id344</t>
  </si>
  <si>
    <t>Kaczmarek, Mr.  Bruce</t>
  </si>
  <si>
    <t>Id345</t>
  </si>
  <si>
    <t>Pitt, Ms.  Allison</t>
  </si>
  <si>
    <t>Id346</t>
  </si>
  <si>
    <t>Lorton, Mr.  Alex</t>
  </si>
  <si>
    <t>Id347</t>
  </si>
  <si>
    <t>Castaneda, Ms.  Gabriela</t>
  </si>
  <si>
    <t>Id348</t>
  </si>
  <si>
    <t>Cherop, Ms.  Sharon</t>
  </si>
  <si>
    <t>Id349</t>
  </si>
  <si>
    <t>Howell, Mr.  Jason A</t>
  </si>
  <si>
    <t>Id350</t>
  </si>
  <si>
    <t>Palmer, Ms.  Chelsey C.</t>
  </si>
  <si>
    <t>Id351</t>
  </si>
  <si>
    <t>Olson, Mr.  Devon A.</t>
  </si>
  <si>
    <t>Id352</t>
  </si>
  <si>
    <t>Waldron, Ms.  Joni L</t>
  </si>
  <si>
    <t>Id353</t>
  </si>
  <si>
    <t>Meyer, Mr.  Colin</t>
  </si>
  <si>
    <t>Id354</t>
  </si>
  <si>
    <t>Stack, Ms.  Rachael</t>
  </si>
  <si>
    <t>Id355</t>
  </si>
  <si>
    <t>Sanchez Y Torres, Ms.  Maricela</t>
  </si>
  <si>
    <t>Id356</t>
  </si>
  <si>
    <t>Daniels, Ms.  Marie</t>
  </si>
  <si>
    <t>Id357</t>
  </si>
  <si>
    <t>Pepp, Mr.  Frank</t>
  </si>
  <si>
    <t>Id358</t>
  </si>
  <si>
    <t>Buechler, Mr.  Jeffry</t>
  </si>
  <si>
    <t>Id359</t>
  </si>
  <si>
    <t>Buenting, Mr.  Mike</t>
  </si>
  <si>
    <t>Id360</t>
  </si>
  <si>
    <t>Evans, Mr.  Rick</t>
  </si>
  <si>
    <t>Id361</t>
  </si>
  <si>
    <t>Arcand, Mr.  Pierre-Michel</t>
  </si>
  <si>
    <t>Id362</t>
  </si>
  <si>
    <t>Kesack, Mr.  Daniel</t>
  </si>
  <si>
    <t>Id363</t>
  </si>
  <si>
    <t>Post, Mr.  Brian L.</t>
  </si>
  <si>
    <t>Id364</t>
  </si>
  <si>
    <t>Dunne, Ms.  Morgan M.</t>
  </si>
  <si>
    <t>Id365</t>
  </si>
  <si>
    <t>Kilel, Ms.  Caroline</t>
  </si>
  <si>
    <t>Id366</t>
  </si>
  <si>
    <t>Nicholson, Mr.  Drew T.</t>
  </si>
  <si>
    <t>Id367</t>
  </si>
  <si>
    <t>Susmann, Mr.  Austin W</t>
  </si>
  <si>
    <t>Id368</t>
  </si>
  <si>
    <t>Harsh, Ms.  Berenice</t>
  </si>
  <si>
    <t>Id369</t>
  </si>
  <si>
    <t>Pocasangre, Mr.  Kenneth A</t>
  </si>
  <si>
    <t>Id370</t>
  </si>
  <si>
    <t>Martinez Lopez, Mr.  Miguel</t>
  </si>
  <si>
    <t>Id371</t>
  </si>
  <si>
    <t>Riegel, Ms.  Hadley T.</t>
  </si>
  <si>
    <t>Id372</t>
  </si>
  <si>
    <t>Monson, Mr.  Taylor</t>
  </si>
  <si>
    <t>Id373</t>
  </si>
  <si>
    <t>Klubben, Ms.  Tenielle M</t>
  </si>
  <si>
    <t>Id374</t>
  </si>
  <si>
    <t>Mascaro, Ms.  Andrea</t>
  </si>
  <si>
    <t>Id375</t>
  </si>
  <si>
    <t>Norvell, Ms.  Nora P</t>
  </si>
  <si>
    <t>Id376</t>
  </si>
  <si>
    <t>Ornelas, Mr.  Zachary</t>
  </si>
  <si>
    <t>Id377</t>
  </si>
  <si>
    <t>Fitzpatrick, Mr.  Michael</t>
  </si>
  <si>
    <t>Id378</t>
  </si>
  <si>
    <t>Bloomquist, Ms.  Alyssa K.</t>
  </si>
  <si>
    <t>Id379</t>
  </si>
  <si>
    <t>Wick, Ms.  Heather</t>
  </si>
  <si>
    <t>Id380</t>
  </si>
  <si>
    <t>Zappala, Mr.  Dante</t>
  </si>
  <si>
    <t>Id381</t>
  </si>
  <si>
    <t>Earle, Ms.  Sara E.</t>
  </si>
  <si>
    <t>Id382</t>
  </si>
  <si>
    <t>Majewski, Mr.  Scott</t>
  </si>
  <si>
    <t>Id383</t>
  </si>
  <si>
    <t>Apfelbaum, Mr.  Sean</t>
  </si>
  <si>
    <t>Id384</t>
  </si>
  <si>
    <t>Graham, Ms.  Danielle</t>
  </si>
  <si>
    <t>Id385</t>
  </si>
  <si>
    <t>Whitacre, Mr.  Andrew D.</t>
  </si>
  <si>
    <t>Id386</t>
  </si>
  <si>
    <t>Wegener, Mr.  Joel D</t>
  </si>
  <si>
    <t>Id387</t>
  </si>
  <si>
    <t>Collie, Ms.  Michelle</t>
  </si>
  <si>
    <t>Id388</t>
  </si>
  <si>
    <t>Murphy, Mr.  Michael J.</t>
  </si>
  <si>
    <t>Id389</t>
  </si>
  <si>
    <t>Butters, Ms.  Nikki</t>
  </si>
  <si>
    <t>Id390</t>
  </si>
  <si>
    <t>Cook, Ms.  Summer B.</t>
  </si>
  <si>
    <t>Id391</t>
  </si>
  <si>
    <t>Breen, Mr.  Edward</t>
  </si>
  <si>
    <t>Id392</t>
  </si>
  <si>
    <t>Fitzsimons, Mr.  Ryan</t>
  </si>
  <si>
    <t>Id393</t>
  </si>
  <si>
    <t>Houle, Ms.  Kacee</t>
  </si>
  <si>
    <t>Id394</t>
  </si>
  <si>
    <t>Woodward, Mr.  Dave</t>
  </si>
  <si>
    <t>Id395</t>
  </si>
  <si>
    <t>Ray, Ms.  Maryanna</t>
  </si>
  <si>
    <t>Id396</t>
  </si>
  <si>
    <t>Jennings, Ms.  Jessica H.</t>
  </si>
  <si>
    <t>Id397</t>
  </si>
  <si>
    <t>Fuller, Ms.  Deanna</t>
  </si>
  <si>
    <t>Id398</t>
  </si>
  <si>
    <t>Lovisek, Mr.  Peter</t>
  </si>
  <si>
    <t>Id399</t>
  </si>
  <si>
    <t>Painter, Ms.  Rebecca</t>
  </si>
  <si>
    <t>Id400</t>
  </si>
  <si>
    <t>Edwards, Ms.  Elizabeth M.</t>
  </si>
  <si>
    <t>Id401</t>
  </si>
  <si>
    <t>Liebl, Mr.  Gregory</t>
  </si>
  <si>
    <t>Id402</t>
  </si>
  <si>
    <t>Kasabian-Larson, Ms.  Sarah E.</t>
  </si>
  <si>
    <t>Id403</t>
  </si>
  <si>
    <t>Creamer, Ms.  Anne Elise</t>
  </si>
  <si>
    <t>Id404</t>
  </si>
  <si>
    <t>Kimbel, Mr.  Christopher R</t>
  </si>
  <si>
    <t>Id405</t>
  </si>
  <si>
    <t>Livensparger, Mr.  Elliot</t>
  </si>
  <si>
    <t>Id406</t>
  </si>
  <si>
    <t>Grange, Mr.  Christopher D.</t>
  </si>
  <si>
    <t>Id407</t>
  </si>
  <si>
    <t>Nunlist, Mr.  Corey</t>
  </si>
  <si>
    <t>Id408</t>
  </si>
  <si>
    <t>Cutter, Mr.  Patrick D.</t>
  </si>
  <si>
    <t>Id409</t>
  </si>
  <si>
    <t>Martin, Mr.  Anthony D.</t>
  </si>
  <si>
    <t>Id410</t>
  </si>
  <si>
    <t>Cooney, Ms.  Melissa</t>
  </si>
  <si>
    <t>Id411</t>
  </si>
  <si>
    <t>Bier, Ms.  Raven</t>
  </si>
  <si>
    <t>Id412</t>
  </si>
  <si>
    <t>Muskopf, Mr.  Christopher</t>
  </si>
  <si>
    <t>Id413</t>
  </si>
  <si>
    <t>Sirak, Ms.  Kendra A</t>
  </si>
  <si>
    <t>Id414</t>
  </si>
  <si>
    <t>Nelsen, Ms.  Jordan</t>
  </si>
  <si>
    <t>Id415</t>
  </si>
  <si>
    <t>Schallner, Mr.  Nils</t>
  </si>
  <si>
    <t>Id416</t>
  </si>
  <si>
    <t>Dunlap, Mr.  Scott</t>
  </si>
  <si>
    <t>Id417</t>
  </si>
  <si>
    <t>Messing, Ms.  Angela</t>
  </si>
  <si>
    <t>Id418</t>
  </si>
  <si>
    <t>Bondell, Ms.  Allison</t>
  </si>
  <si>
    <t>Id419</t>
  </si>
  <si>
    <t>Gaughan, Ms.  Caitlin O.</t>
  </si>
  <si>
    <t>Id420</t>
  </si>
  <si>
    <t>Gruman, Ms.  Tracy M</t>
  </si>
  <si>
    <t>Id421</t>
  </si>
  <si>
    <t>Whitlow, Mr.  Dustin M.</t>
  </si>
  <si>
    <t>Id422</t>
  </si>
  <si>
    <t>Robinson, Ms.  Jenny</t>
  </si>
  <si>
    <t>Id423</t>
  </si>
  <si>
    <t>Sabo, Ms.  Emily</t>
  </si>
  <si>
    <t>Id424</t>
  </si>
  <si>
    <t>Nazarian, Ms.  Fabienne</t>
  </si>
  <si>
    <t>Id425</t>
  </si>
  <si>
    <t>Lerma, Mr.  Jordan</t>
  </si>
  <si>
    <t>Id426</t>
  </si>
  <si>
    <t>Dahl, Mr.  Matt</t>
  </si>
  <si>
    <t>Id427</t>
  </si>
  <si>
    <t>Surtees, Ms.  Taryn L</t>
  </si>
  <si>
    <t>Id428</t>
  </si>
  <si>
    <t>Spetner, Ms.  Temima</t>
  </si>
  <si>
    <t>Id429</t>
  </si>
  <si>
    <t>Brandon, Ms.  Jennifer</t>
  </si>
  <si>
    <t>Id430</t>
  </si>
  <si>
    <t>Eley, Ms.  Serena M.</t>
  </si>
  <si>
    <t>Id431</t>
  </si>
  <si>
    <t>Sedicum, Ms.  Victoria M.</t>
  </si>
  <si>
    <t>Id432</t>
  </si>
  <si>
    <t>Markle, Ms.  Phoebe</t>
  </si>
  <si>
    <t>Id433</t>
  </si>
  <si>
    <t>Kunz, Mr.  Corey</t>
  </si>
  <si>
    <t>Id434</t>
  </si>
  <si>
    <t>Wimert, Ms.  Rebecca</t>
  </si>
  <si>
    <t>Id435</t>
  </si>
  <si>
    <t>Peterson, Mr.  Nicholas D</t>
  </si>
  <si>
    <t>Id436</t>
  </si>
  <si>
    <t>Mercier, Mr.  Christian</t>
  </si>
  <si>
    <t>Id437</t>
  </si>
  <si>
    <t>Laurie, Mr.  Jonathon S.</t>
  </si>
  <si>
    <t>Id438</t>
  </si>
  <si>
    <t>Sekaquaptewa, Ms.  Caroline</t>
  </si>
  <si>
    <t>Id439</t>
  </si>
  <si>
    <t>Frash, Mr.  Joshua D.</t>
  </si>
  <si>
    <t>Id440</t>
  </si>
  <si>
    <t>Bukowski, Ms.  Nichole</t>
  </si>
  <si>
    <t>Id441</t>
  </si>
  <si>
    <t>Sandahl, Ms.  Denise M</t>
  </si>
  <si>
    <t>Id442</t>
  </si>
  <si>
    <t>Speight, Mr.  Peter R.</t>
  </si>
  <si>
    <t>Id443</t>
  </si>
  <si>
    <t>Lee, Mr.  Johnson K</t>
  </si>
  <si>
    <t>Id444</t>
  </si>
  <si>
    <t>Nielsen, Ms.  Katherine</t>
  </si>
  <si>
    <t>Id445</t>
  </si>
  <si>
    <t>Zirdok, Ms.  Lynda</t>
  </si>
  <si>
    <t>Id446</t>
  </si>
  <si>
    <t>Crudale, Mr.  Anthony</t>
  </si>
  <si>
    <t>Id447</t>
  </si>
  <si>
    <t>Koopmans, Ms.  Linnea C.</t>
  </si>
  <si>
    <t>Id448</t>
  </si>
  <si>
    <t>Milani, Mr.  Massimiliano A.</t>
  </si>
  <si>
    <t>Id449</t>
  </si>
  <si>
    <t>Kelly, Mr.  James M.</t>
  </si>
  <si>
    <t>Id450</t>
  </si>
  <si>
    <t>Finelli, Ms.  Lauren</t>
  </si>
  <si>
    <t>Id451</t>
  </si>
  <si>
    <t>Palmer, Ms.  Michele V.</t>
  </si>
  <si>
    <t>Id452</t>
  </si>
  <si>
    <t>Wang, Mr.  Xiao</t>
  </si>
  <si>
    <t>Id453</t>
  </si>
  <si>
    <t>Beasley, Ms.  Harper L</t>
  </si>
  <si>
    <t>Id454</t>
  </si>
  <si>
    <t>Bedbury, Mr.  Nick</t>
  </si>
  <si>
    <t>Id455</t>
  </si>
  <si>
    <t>Stemberger, Mr.  Scott</t>
  </si>
  <si>
    <t>Id456</t>
  </si>
  <si>
    <t>Chebet, Mr.  Wilson</t>
  </si>
  <si>
    <t>Id457</t>
  </si>
  <si>
    <t>Muir, Mr.  Lee</t>
  </si>
  <si>
    <t>Id458</t>
  </si>
  <si>
    <t>Yang, Mr.  Shizhong</t>
  </si>
  <si>
    <t>Id459</t>
  </si>
  <si>
    <t>Gravel, Ms.  Marie-Claire</t>
  </si>
  <si>
    <t>Id460</t>
  </si>
  <si>
    <t>Smith, Mr.  Todd J.</t>
  </si>
  <si>
    <t>Id461</t>
  </si>
  <si>
    <t>Williams, Ms.  Carolyn</t>
  </si>
  <si>
    <t>Id462</t>
  </si>
  <si>
    <t>Meyer, Ms.  Lindsey</t>
  </si>
  <si>
    <t>Id463</t>
  </si>
  <si>
    <t>Jamieson, Ms.  Marissa D</t>
  </si>
  <si>
    <t>Id464</t>
  </si>
  <si>
    <t>Dufeal, Mr.  Jean Luc</t>
  </si>
  <si>
    <t>Id465</t>
  </si>
  <si>
    <t>Sansonetti, Ms.  Danielle</t>
  </si>
  <si>
    <t>Id466</t>
  </si>
  <si>
    <t>Koneazny, Mr.  Jim</t>
  </si>
  <si>
    <t>Id467</t>
  </si>
  <si>
    <t>Johnson, Mr.  Matthew T</t>
  </si>
  <si>
    <t>Id468</t>
  </si>
  <si>
    <t>Glasson, Ms.  Rachel L.</t>
  </si>
  <si>
    <t>Id469</t>
  </si>
  <si>
    <t>Canitz, Ms.  Corina</t>
  </si>
  <si>
    <t>Id470</t>
  </si>
  <si>
    <t>Li, Mr.  Guannan</t>
  </si>
  <si>
    <t>Id471</t>
  </si>
  <si>
    <t>Parsons, Mr.  Don</t>
  </si>
  <si>
    <t>Id472</t>
  </si>
  <si>
    <t>Raulli, Mr.  Chris</t>
  </si>
  <si>
    <t>Id473</t>
  </si>
  <si>
    <t>Frome, Mr.  Gavin V.</t>
  </si>
  <si>
    <t>Id474</t>
  </si>
  <si>
    <t>Sevcik, Mr.  David</t>
  </si>
  <si>
    <t>Id475</t>
  </si>
  <si>
    <t>Narang, Mr.  Jatin</t>
  </si>
  <si>
    <t>Id476</t>
  </si>
  <si>
    <t>Royston, Mr.  J P. II</t>
  </si>
  <si>
    <t>Id477</t>
  </si>
  <si>
    <t>Tieri, Ms.  Angela M.</t>
  </si>
  <si>
    <t>Id478</t>
  </si>
  <si>
    <t>Whitney, Mr.  Blake K.</t>
  </si>
  <si>
    <t>Id479</t>
  </si>
  <si>
    <t>Wandzilak, Mr.  Brian T.</t>
  </si>
  <si>
    <t>Id480</t>
  </si>
  <si>
    <t>Valenzona, Mr.  Damon</t>
  </si>
  <si>
    <t>Id481</t>
  </si>
  <si>
    <t>Young, Mr.  Jeffrey</t>
  </si>
  <si>
    <t>Id482</t>
  </si>
  <si>
    <t>Richards, Mr.  Malcolm J.</t>
  </si>
  <si>
    <t>Id483</t>
  </si>
  <si>
    <t>Alexson, Ms.  Margaret B.</t>
  </si>
  <si>
    <t>Id484</t>
  </si>
  <si>
    <t>Wright, Ms.  Helen</t>
  </si>
  <si>
    <t>Id485</t>
  </si>
  <si>
    <t>McKenna, Mr.  Matthew</t>
  </si>
  <si>
    <t>Id486</t>
  </si>
  <si>
    <t>Sallade, Mr.  Jeff</t>
  </si>
  <si>
    <t>Id487</t>
  </si>
  <si>
    <t>Argall, Mrs.  Tara R</t>
  </si>
  <si>
    <t>Id488</t>
  </si>
  <si>
    <t>Patchell, Ms.  Kristin</t>
  </si>
  <si>
    <t>Id489</t>
  </si>
  <si>
    <t>Catoggio, Mr.  Timothy</t>
  </si>
  <si>
    <t>Id490</t>
  </si>
  <si>
    <t>Adams, Mr.  Scott</t>
  </si>
  <si>
    <t>Id491</t>
  </si>
  <si>
    <t>Windt, Ms.  Carly E</t>
  </si>
  <si>
    <t>Id492</t>
  </si>
  <si>
    <t>Ryan, Ms.  Lisa</t>
  </si>
  <si>
    <t>Id493</t>
  </si>
  <si>
    <t>Marion, Ms.  Stacey</t>
  </si>
  <si>
    <t>Id494</t>
  </si>
  <si>
    <t>Raffetto, Mr.  Louis</t>
  </si>
  <si>
    <t>Id495</t>
  </si>
  <si>
    <t>Young, Mr.  Brian R.</t>
  </si>
  <si>
    <t>Id496</t>
  </si>
  <si>
    <t>Oehlke, Mrs.  Jessica</t>
  </si>
  <si>
    <t>Id497</t>
  </si>
  <si>
    <t>Sudol, Ms.  Dawn M.</t>
  </si>
  <si>
    <t>Id498</t>
  </si>
  <si>
    <t>Van Es, Mr.  Chris</t>
  </si>
  <si>
    <t>Id499</t>
  </si>
  <si>
    <t>Dolge, Ms.  Karen</t>
  </si>
  <si>
    <t>Id500</t>
  </si>
  <si>
    <t>Marlier, Ms.  Jessica</t>
  </si>
  <si>
    <t>Id501</t>
  </si>
  <si>
    <t>Girard, Mr.  Mathieu</t>
  </si>
  <si>
    <t>Id502</t>
  </si>
  <si>
    <t>Lee, Mr.  Kam S.</t>
  </si>
  <si>
    <t>Id503</t>
  </si>
  <si>
    <t>Hubbard, Ms.  Valerie A</t>
  </si>
  <si>
    <t>Id504</t>
  </si>
  <si>
    <t>Koester, Ms.  Freya R</t>
  </si>
  <si>
    <t>Id505</t>
  </si>
  <si>
    <t>Matthews, Ms.  Jennifer</t>
  </si>
  <si>
    <t>Id506</t>
  </si>
  <si>
    <t>Rubinich, Ms.  Kara</t>
  </si>
  <si>
    <t>Id507</t>
  </si>
  <si>
    <t>Alban, Mr.  Bradley A.</t>
  </si>
  <si>
    <t>Id508</t>
  </si>
  <si>
    <t>Corcoran, Mr.  Brendan</t>
  </si>
  <si>
    <t>Id509</t>
  </si>
  <si>
    <t>Sargent, Ms.  Amber R</t>
  </si>
  <si>
    <t>Id510</t>
  </si>
  <si>
    <t>Watson, Mr.  Sean K</t>
  </si>
  <si>
    <t>Id511</t>
  </si>
  <si>
    <t>Esponda, Mr.  Rick</t>
  </si>
  <si>
    <t>Id512</t>
  </si>
  <si>
    <t>Krall, Mr.  Matthew</t>
  </si>
  <si>
    <t>Id513</t>
  </si>
  <si>
    <t>Poskin, Mr.  Brady</t>
  </si>
  <si>
    <t>Id514</t>
  </si>
  <si>
    <t>Halfmann, Ms.  Kameko</t>
  </si>
  <si>
    <t>Id515</t>
  </si>
  <si>
    <t>Klapper, Mr.  Jeremy A</t>
  </si>
  <si>
    <t>Id516</t>
  </si>
  <si>
    <t>George, Mr.  Daniel</t>
  </si>
  <si>
    <t>Id517</t>
  </si>
  <si>
    <t>Hicks, Ms.  Amanda</t>
  </si>
  <si>
    <t>Id518</t>
  </si>
  <si>
    <t>Lockyer, Ms.  Karen</t>
  </si>
  <si>
    <t>Id519</t>
  </si>
  <si>
    <t>Byrnes, Mr.  Gregory</t>
  </si>
  <si>
    <t>Id520</t>
  </si>
  <si>
    <t>Norris, Ms.  Sabine</t>
  </si>
  <si>
    <t>Id521</t>
  </si>
  <si>
    <t>Darda, Mr.  Joseph</t>
  </si>
  <si>
    <t>Id522</t>
  </si>
  <si>
    <t>Otstot, Mr.  Adam</t>
  </si>
  <si>
    <t>Id523</t>
  </si>
  <si>
    <t>Bowley, Ms.  Karolyn A</t>
  </si>
  <si>
    <t>Id524</t>
  </si>
  <si>
    <t>Rogers, Mrs.  Anita L.</t>
  </si>
  <si>
    <t>Id525</t>
  </si>
  <si>
    <t>Mclaughlin, Ms.  Laura E.</t>
  </si>
  <si>
    <t>Id526</t>
  </si>
  <si>
    <t>Ziegler, Ms.  Sarah</t>
  </si>
  <si>
    <t>Id527</t>
  </si>
  <si>
    <t>Hughey, Mrs.  Ashley E</t>
  </si>
  <si>
    <t>Id528</t>
  </si>
  <si>
    <t>Knast, Ms.  Lindsey</t>
  </si>
  <si>
    <t>Id529</t>
  </si>
  <si>
    <t>Stob, Mr.  Alan</t>
  </si>
  <si>
    <t>Id530</t>
  </si>
  <si>
    <t>Jensen, Mr.  Dan R.</t>
  </si>
  <si>
    <t>Id531</t>
  </si>
  <si>
    <t>Mutter, Ms.  Katie</t>
  </si>
  <si>
    <t>Id532</t>
  </si>
  <si>
    <t>Ahern, Mr.  Eric</t>
  </si>
  <si>
    <t>Id533</t>
  </si>
  <si>
    <t>Chviruk, Ms.  Cathryn</t>
  </si>
  <si>
    <t>Id534</t>
  </si>
  <si>
    <t>Meehan, Mr.  Brendan</t>
  </si>
  <si>
    <t>Id535</t>
  </si>
  <si>
    <t>Gammon, Ms.  Shauna</t>
  </si>
  <si>
    <t>Id536</t>
  </si>
  <si>
    <t>Lee, Mr.  Terence</t>
  </si>
  <si>
    <t>Id537</t>
  </si>
  <si>
    <t>Franco, Ms.  Marisol</t>
  </si>
  <si>
    <t>Id538</t>
  </si>
  <si>
    <t>Patterson, Ms.  Lindsay</t>
  </si>
  <si>
    <t>Id539</t>
  </si>
  <si>
    <t>Valdes, Ms.  Katie</t>
  </si>
  <si>
    <t>Id540</t>
  </si>
  <si>
    <t>Craig, Mr.  Daniel</t>
  </si>
  <si>
    <t>Id541</t>
  </si>
  <si>
    <t>Whipple, Mr.  Brett W</t>
  </si>
  <si>
    <t>Id542</t>
  </si>
  <si>
    <t>Marton, Mr.  Dylan J</t>
  </si>
  <si>
    <t>Id543</t>
  </si>
  <si>
    <t>Hildebrandt, Ms.  Elizabeth</t>
  </si>
  <si>
    <t>Id544</t>
  </si>
  <si>
    <t>Biggs, Ms.  Brooke M.</t>
  </si>
  <si>
    <t>Id545</t>
  </si>
  <si>
    <t>Shigezumi, Mrs.  Teiko</t>
  </si>
  <si>
    <t>Id546</t>
  </si>
  <si>
    <t>Meineke, Mr.  Zachary</t>
  </si>
  <si>
    <t>Id547</t>
  </si>
  <si>
    <t>Ludington, Ms.  Johannah</t>
  </si>
  <si>
    <t>Id548</t>
  </si>
  <si>
    <t>Perrich, Mr.  Ryan A</t>
  </si>
  <si>
    <t>Id549</t>
  </si>
  <si>
    <t>Cervantes, Mr.  Andres Sr.</t>
  </si>
  <si>
    <t>Id550</t>
  </si>
  <si>
    <t>Andrews, Mr.  Bryan</t>
  </si>
  <si>
    <t>Id551</t>
  </si>
  <si>
    <t>Ruvalcaba, Ms.  Lizette</t>
  </si>
  <si>
    <t>Id552</t>
  </si>
  <si>
    <t>King, Mr.  Don</t>
  </si>
  <si>
    <t>Id553</t>
  </si>
  <si>
    <t>Stone, Mr.  Jeb</t>
  </si>
  <si>
    <t>Id554</t>
  </si>
  <si>
    <t>Campbell, Ms.  Amy R.</t>
  </si>
  <si>
    <t>Id555</t>
  </si>
  <si>
    <t>Asher, Mr.  Brian</t>
  </si>
  <si>
    <t>Id556</t>
  </si>
  <si>
    <t>Mazzotta, Mr.  Mike G</t>
  </si>
  <si>
    <t>Id557</t>
  </si>
  <si>
    <t>Huttl, Ms.  Simonezitrone Sr.</t>
  </si>
  <si>
    <t>Id558</t>
  </si>
  <si>
    <t>Ferron, Mr.  Nicholas</t>
  </si>
  <si>
    <t>Id559</t>
  </si>
  <si>
    <t>Colarusso, Ms.  Angela M</t>
  </si>
  <si>
    <t>Id560</t>
  </si>
  <si>
    <t>Pearlman, Mr.  Oz</t>
  </si>
  <si>
    <t>Id561</t>
  </si>
  <si>
    <t>O'Mara, Ms.  Erin M.</t>
  </si>
  <si>
    <t>Id562</t>
  </si>
  <si>
    <t>Niska, Mr.  Bobby E.</t>
  </si>
  <si>
    <t>Id563</t>
  </si>
  <si>
    <t>Schlich, Mr.  Daniel P.</t>
  </si>
  <si>
    <t>Id564</t>
  </si>
  <si>
    <t>Zidek, Ms.  Marie E.</t>
  </si>
  <si>
    <t>Id565</t>
  </si>
  <si>
    <t>Ellgass, Mrs.  Katie</t>
  </si>
  <si>
    <t>Id566</t>
  </si>
  <si>
    <t>Lowe, Mr.  Eric D</t>
  </si>
  <si>
    <t>Id567</t>
  </si>
  <si>
    <t>Malone, Ms.  Tara</t>
  </si>
  <si>
    <t>Id568</t>
  </si>
  <si>
    <t>Dumke, Ms.  Haley L</t>
  </si>
  <si>
    <t>Id569</t>
  </si>
  <si>
    <t>Strong, Ms.  Kayla B.</t>
  </si>
  <si>
    <t>Id570</t>
  </si>
  <si>
    <t>Ferguson, Mr.  Mark D.</t>
  </si>
  <si>
    <t>Id571</t>
  </si>
  <si>
    <t>Klein, Mr.  Patrick J.</t>
  </si>
  <si>
    <t>Id572</t>
  </si>
  <si>
    <t>Eusebio, Mr.  Alejandro</t>
  </si>
  <si>
    <t>Id573</t>
  </si>
  <si>
    <t>Szolosi, Mrs.  Beth A</t>
  </si>
  <si>
    <t>Id574</t>
  </si>
  <si>
    <t>Butler, Mr.  Jason R</t>
  </si>
  <si>
    <t>Id575</t>
  </si>
  <si>
    <t>Fukuchi, Mr.  Yoshinori</t>
  </si>
  <si>
    <t>Id576</t>
  </si>
  <si>
    <t>Drucker, Ms.  Adrienne G.</t>
  </si>
  <si>
    <t>Id577</t>
  </si>
  <si>
    <t>Aziz, Mrs.  Meredith</t>
  </si>
  <si>
    <t>Id578</t>
  </si>
  <si>
    <t>Pak, Mr.  Junyong</t>
  </si>
  <si>
    <t>Id579</t>
  </si>
  <si>
    <t>Kieta, Ms.  Kristen A.</t>
  </si>
  <si>
    <t>Id580</t>
  </si>
  <si>
    <t>Velez, Ms.  Maria I.</t>
  </si>
  <si>
    <t>Id581</t>
  </si>
  <si>
    <t>Bussiere, Mr.  Jonathan</t>
  </si>
  <si>
    <t>Id582</t>
  </si>
  <si>
    <t>McCartney, Mr.  Phil</t>
  </si>
  <si>
    <t>Id583</t>
  </si>
  <si>
    <t>Bambauer, Ms.  Benjamina C</t>
  </si>
  <si>
    <t>Id584</t>
  </si>
  <si>
    <t>Mertz, Mr.  Christopher</t>
  </si>
  <si>
    <t>Id585</t>
  </si>
  <si>
    <t>Mason, Ms.  Alison B</t>
  </si>
  <si>
    <t>Id586</t>
  </si>
  <si>
    <t>Rotich, Ms.  Caroline</t>
  </si>
  <si>
    <t>Id587</t>
  </si>
  <si>
    <t>Fetzer, Ms.  Alexis N</t>
  </si>
  <si>
    <t>Id588</t>
  </si>
  <si>
    <t>Mattis, Ms.  Shanda L</t>
  </si>
  <si>
    <t>Id589</t>
  </si>
  <si>
    <t>Cochran, Mrs.  Lacey</t>
  </si>
  <si>
    <t>Id590</t>
  </si>
  <si>
    <t>Balinsky, Ms.  Laurette</t>
  </si>
  <si>
    <t>Id591</t>
  </si>
  <si>
    <t>Reilly, Mr.  Jason</t>
  </si>
  <si>
    <t>Id592</t>
  </si>
  <si>
    <t>Johnson, Ms.  Mary</t>
  </si>
  <si>
    <t>Id593</t>
  </si>
  <si>
    <t>Petry, Ms.  Kati A</t>
  </si>
  <si>
    <t>Id594</t>
  </si>
  <si>
    <t>Laleman, Mrs.  Kelly J</t>
  </si>
  <si>
    <t>Id595</t>
  </si>
  <si>
    <t>Colby, Ms.  Greer D</t>
  </si>
  <si>
    <t>Id596</t>
  </si>
  <si>
    <t>Wathke, Mr.  Brent</t>
  </si>
  <si>
    <t>Id597</t>
  </si>
  <si>
    <t>Daly, Mr.  Eugene M</t>
  </si>
  <si>
    <t>Id598</t>
  </si>
  <si>
    <t>Dillon, Ms.  Erin D</t>
  </si>
  <si>
    <t>Id599</t>
  </si>
  <si>
    <t>Pontes, Ms.  Kamilla</t>
  </si>
  <si>
    <t>Id600</t>
  </si>
  <si>
    <t>Spies, Mr.  Wayne I.</t>
  </si>
  <si>
    <t>Id601</t>
  </si>
  <si>
    <t>Greig, Ms.  Tracy L</t>
  </si>
  <si>
    <t>Id602</t>
  </si>
  <si>
    <t>Scott, Mrs.  Heather</t>
  </si>
  <si>
    <t>Id603</t>
  </si>
  <si>
    <t>Erlandson, Mrs.  Megan C</t>
  </si>
  <si>
    <t>Id604</t>
  </si>
  <si>
    <t>Autrey, Mr.  Jonathan</t>
  </si>
  <si>
    <t>Id605</t>
  </si>
  <si>
    <t>Alleman, Mr.  Greg D.</t>
  </si>
  <si>
    <t>Id606</t>
  </si>
  <si>
    <t>Michalski, Mr.  Steven L.</t>
  </si>
  <si>
    <t>Id607</t>
  </si>
  <si>
    <t>Grillo, Mr.  Gianfilippo</t>
  </si>
  <si>
    <t>Id608</t>
  </si>
  <si>
    <t>Coronado, Mr.  Hector</t>
  </si>
  <si>
    <t>Id609</t>
  </si>
  <si>
    <t>Dewine, Mr.  Mark W.</t>
  </si>
  <si>
    <t>Id610</t>
  </si>
  <si>
    <t>Carman, Mrs.  Aubri</t>
  </si>
  <si>
    <t>Id611</t>
  </si>
  <si>
    <t>Neems, Mr.  Justin</t>
  </si>
  <si>
    <t>Id612</t>
  </si>
  <si>
    <t>Pesyna, Ms.  Megan A.</t>
  </si>
  <si>
    <t>Id613</t>
  </si>
  <si>
    <t>Meling, Ms.  Erika M.</t>
  </si>
  <si>
    <t>Id614</t>
  </si>
  <si>
    <t>Widlowski, Mr.  Daniel G.</t>
  </si>
  <si>
    <t>Id615</t>
  </si>
  <si>
    <t>Nadar, Ms.  Devin C.</t>
  </si>
  <si>
    <t>Id616</t>
  </si>
  <si>
    <t>Turner, Ms.  Louise A</t>
  </si>
  <si>
    <t>Id617</t>
  </si>
  <si>
    <t>Walker, Mrs.  Sarah</t>
  </si>
  <si>
    <t>Id618</t>
  </si>
  <si>
    <t>Leedham, Ms.  Amy</t>
  </si>
  <si>
    <t>Id619</t>
  </si>
  <si>
    <t>Haglund, Ms.  Brittany L.</t>
  </si>
  <si>
    <t>Id620</t>
  </si>
  <si>
    <t>Mills, Ms.  Jessica L</t>
  </si>
  <si>
    <t>Id621</t>
  </si>
  <si>
    <t>Drnjevich, Mrs.  Kristina K</t>
  </si>
  <si>
    <t>Id622</t>
  </si>
  <si>
    <t>Clay, Mr.  Brad</t>
  </si>
  <si>
    <t>Id623</t>
  </si>
  <si>
    <t>Marbury, Ms.  Margaret O</t>
  </si>
  <si>
    <t>Id624</t>
  </si>
  <si>
    <t>Coon, Mr.  Craig R.</t>
  </si>
  <si>
    <t>Id625</t>
  </si>
  <si>
    <t>Vanttinen, Mr.  Simo</t>
  </si>
  <si>
    <t>Id626</t>
  </si>
  <si>
    <t>Garges, Mr.  Christopher J</t>
  </si>
  <si>
    <t>Id627</t>
  </si>
  <si>
    <t>Rivel, Mr.  Mario Sr.</t>
  </si>
  <si>
    <t>Id628</t>
  </si>
  <si>
    <t>Lawson, Mrs.  Meghann R.</t>
  </si>
  <si>
    <t>Id629</t>
  </si>
  <si>
    <t>Cale, Mr.  Scott M</t>
  </si>
  <si>
    <t>Id630</t>
  </si>
  <si>
    <t>Phillips, Ms.  Caitlin E.</t>
  </si>
  <si>
    <t>Id631</t>
  </si>
  <si>
    <t>Stewart, Mrs.  Samantha A.</t>
  </si>
  <si>
    <t>Id632</t>
  </si>
  <si>
    <t>Drotz, Mr.  Erik</t>
  </si>
  <si>
    <t>Id633</t>
  </si>
  <si>
    <t>Mutai, Mr.  Christopher</t>
  </si>
  <si>
    <t>Id634</t>
  </si>
  <si>
    <t>Lovlien, Mrs.  Maya</t>
  </si>
  <si>
    <t>Id635</t>
  </si>
  <si>
    <t>Bruns, Mr.  Zachary T</t>
  </si>
  <si>
    <t>Id636</t>
  </si>
  <si>
    <t>Stoney, Mrs.  Hilda</t>
  </si>
  <si>
    <t>Id637</t>
  </si>
  <si>
    <t>Markert, Ms.  Stephanie</t>
  </si>
  <si>
    <t>Id638</t>
  </si>
  <si>
    <t>McLucas, Mr.  Doug</t>
  </si>
  <si>
    <t>Id639</t>
  </si>
  <si>
    <t>Erwin, Ms.  Bethany N.</t>
  </si>
  <si>
    <t>Id640</t>
  </si>
  <si>
    <t>Osborne, Mrs.  Sandra H</t>
  </si>
  <si>
    <t>Id641</t>
  </si>
  <si>
    <t>Otsuka, Mr.  Takuo</t>
  </si>
  <si>
    <t>Id642</t>
  </si>
  <si>
    <t>Smith, Ms.  Kelly A.</t>
  </si>
  <si>
    <t>Id643</t>
  </si>
  <si>
    <t>Myers, Mr.  Scott</t>
  </si>
  <si>
    <t>Id644</t>
  </si>
  <si>
    <t>Cote, Mr.  Benoit</t>
  </si>
  <si>
    <t>Id645</t>
  </si>
  <si>
    <t>Ehrhardt, Ms.  Elizabeth M.</t>
  </si>
  <si>
    <t>Id646</t>
  </si>
  <si>
    <t>Petersen, Ms.  Jessica A.</t>
  </si>
  <si>
    <t>Id647</t>
  </si>
  <si>
    <t>Ertel, Ms.  Monica K</t>
  </si>
  <si>
    <t>Id648</t>
  </si>
  <si>
    <t>Lanza, Mr.  Kevin L</t>
  </si>
  <si>
    <t>Id649</t>
  </si>
  <si>
    <t>Picklesimer, Mr.  Gregory</t>
  </si>
  <si>
    <t>Id650</t>
  </si>
  <si>
    <t>Giles, Ms.  Della</t>
  </si>
  <si>
    <t>Id651</t>
  </si>
  <si>
    <t>Harmon, Mr.  David</t>
  </si>
  <si>
    <t>Id652</t>
  </si>
  <si>
    <t>Pennings, Ms.  Victoria</t>
  </si>
  <si>
    <t>Id653</t>
  </si>
  <si>
    <t>Tseronis, Mr.  Tasos</t>
  </si>
  <si>
    <t>Id654</t>
  </si>
  <si>
    <t>Aliff, Mr.  Thomas</t>
  </si>
  <si>
    <t>Id655</t>
  </si>
  <si>
    <t>Willenberg, Mr.  Lukasz</t>
  </si>
  <si>
    <t>Id656</t>
  </si>
  <si>
    <t>Millett, Mr.  Matthew A.</t>
  </si>
  <si>
    <t>Id657</t>
  </si>
  <si>
    <t>Haley, Ms.  Meta</t>
  </si>
  <si>
    <t>Id658</t>
  </si>
  <si>
    <t>Ackerman, Ms.  Rachel E</t>
  </si>
  <si>
    <t>Id659</t>
  </si>
  <si>
    <t>Valdez, Ms.  Angelica</t>
  </si>
  <si>
    <t>Id660</t>
  </si>
  <si>
    <t>Michaud, Ms.  Kathleen</t>
  </si>
  <si>
    <t>Id661</t>
  </si>
  <si>
    <t>Gunnink, Mr.  Gabriel D.</t>
  </si>
  <si>
    <t>Id662</t>
  </si>
  <si>
    <t>Knight, Mr.  Jeff T</t>
  </si>
  <si>
    <t>Id663</t>
  </si>
  <si>
    <t>Grosscup, Mr.  Neil D</t>
  </si>
  <si>
    <t>Id664</t>
  </si>
  <si>
    <t>Koniuch, Ms.  Katherine L.</t>
  </si>
  <si>
    <t>Id665</t>
  </si>
  <si>
    <t>Heitzman, Ms.  Ariel E</t>
  </si>
  <si>
    <t>Id666</t>
  </si>
  <si>
    <t>Tatton, Mr.  Christopher P</t>
  </si>
  <si>
    <t>Id667</t>
  </si>
  <si>
    <t>Flanagan, Mrs.  Erin M.</t>
  </si>
  <si>
    <t>Id668</t>
  </si>
  <si>
    <t>Funk, Mrs.  Molly K.</t>
  </si>
  <si>
    <t>Id669</t>
  </si>
  <si>
    <t>Davenport, Mr.  Ryan J.</t>
  </si>
  <si>
    <t>Id670</t>
  </si>
  <si>
    <t>Nicholson, Mrs.  Jennifer</t>
  </si>
  <si>
    <t>Id671</t>
  </si>
  <si>
    <t>Lindbloom, Mr.  Daniel M</t>
  </si>
  <si>
    <t>Id672</t>
  </si>
  <si>
    <t>Wijayaratne, Ms.  Hiruni</t>
  </si>
  <si>
    <t>Id673</t>
  </si>
  <si>
    <t>Ainsworth, Ms.  Reina H.</t>
  </si>
  <si>
    <t>Id674</t>
  </si>
  <si>
    <t>Gayagoy, Ms.  Kristi</t>
  </si>
  <si>
    <t>Id675</t>
  </si>
  <si>
    <t>Fitzmaurice, Ms.  Meredith L.</t>
  </si>
  <si>
    <t>Id676</t>
  </si>
  <si>
    <t>Rodriguez, Ms.  Jocelyn</t>
  </si>
  <si>
    <t>Id677</t>
  </si>
  <si>
    <t>Tsoucas, Mrs.  Daphne</t>
  </si>
  <si>
    <t>Id678</t>
  </si>
  <si>
    <t>Muhly, Ms.  Margaret E</t>
  </si>
  <si>
    <t>Id679</t>
  </si>
  <si>
    <t>Lund, Mr.  Mario J.</t>
  </si>
  <si>
    <t>Id680</t>
  </si>
  <si>
    <t>Battaglino, Mr.  Peter</t>
  </si>
  <si>
    <t>Id681</t>
  </si>
  <si>
    <t>Pena, Ms.  Carolina</t>
  </si>
  <si>
    <t>Id682</t>
  </si>
  <si>
    <t>Thomason, Mrs.  Jenny K.</t>
  </si>
  <si>
    <t>Id683</t>
  </si>
  <si>
    <t>Hancox, Ms.  Jessica</t>
  </si>
  <si>
    <t>Id684</t>
  </si>
  <si>
    <t>Canarecci, Ms.  Kimberly D</t>
  </si>
  <si>
    <t>Id685</t>
  </si>
  <si>
    <t>Toupin, Mr.  Marc-Olivier</t>
  </si>
  <si>
    <t>Id686</t>
  </si>
  <si>
    <t>Mulley, Mr.  Russell J</t>
  </si>
  <si>
    <t>Id687</t>
  </si>
  <si>
    <t>Parry, Ms.  Karine</t>
  </si>
  <si>
    <t>Id688</t>
  </si>
  <si>
    <t>Mason Cox, Ms.  Cheryl</t>
  </si>
  <si>
    <t>Id689</t>
  </si>
  <si>
    <t>Thompson, Ms.  Allison M.</t>
  </si>
  <si>
    <t>Id690</t>
  </si>
  <si>
    <t>Nelson, Ms.  Adriana</t>
  </si>
  <si>
    <t>Id691</t>
  </si>
  <si>
    <t>Forte, Ms.  Miranda J</t>
  </si>
  <si>
    <t>Id692</t>
  </si>
  <si>
    <t>Corona Iturriaga, Mr.  Roberto</t>
  </si>
  <si>
    <t>Id693</t>
  </si>
  <si>
    <t>McCollum, Mrs.  Rebecca B.</t>
  </si>
  <si>
    <t>Id694</t>
  </si>
  <si>
    <t>Hevner, Ms.  Tiffany</t>
  </si>
  <si>
    <t>Id695</t>
  </si>
  <si>
    <t>Looi, Mr.  Alexander</t>
  </si>
  <si>
    <t>Id696</t>
  </si>
  <si>
    <t>Power, Mr.  Rich M</t>
  </si>
  <si>
    <t>Id697</t>
  </si>
  <si>
    <t>Routon, Mr.  Aaron C</t>
  </si>
  <si>
    <t>Id698</t>
  </si>
  <si>
    <t>Dochelli, Ms.  Kate</t>
  </si>
  <si>
    <t>Id699</t>
  </si>
  <si>
    <t>Gillespie, Ms.  Maria M</t>
  </si>
  <si>
    <t>Id700</t>
  </si>
  <si>
    <t>Oskvig, Mr.  Daven W</t>
  </si>
  <si>
    <t>Id701</t>
  </si>
  <si>
    <t>Holland-Stergar, Mrs.  Brianne</t>
  </si>
  <si>
    <t>Id702</t>
  </si>
  <si>
    <t>Arai, Mr.  Hiroki</t>
  </si>
  <si>
    <t>Id703</t>
  </si>
  <si>
    <t>Olausson, Mr.  Anders</t>
  </si>
  <si>
    <t>Id704</t>
  </si>
  <si>
    <t>Wagner, Ms.  Danielle</t>
  </si>
  <si>
    <t>Id705</t>
  </si>
  <si>
    <t>Delong, Ms.  Candace N</t>
  </si>
  <si>
    <t>Id706</t>
  </si>
  <si>
    <t>Mehech, Mr.  Bruno F.</t>
  </si>
  <si>
    <t>Id707</t>
  </si>
  <si>
    <t>Machiela, Ms.  Emily</t>
  </si>
  <si>
    <t>Id708</t>
  </si>
  <si>
    <t>Young, Mrs.  Katie</t>
  </si>
  <si>
    <t>Id709</t>
  </si>
  <si>
    <t>Dupere, Mrs.  Sally</t>
  </si>
  <si>
    <t>Id710</t>
  </si>
  <si>
    <t>Iandolo, Ms.  Meaghan J</t>
  </si>
  <si>
    <t>Id711</t>
  </si>
  <si>
    <t>Ito, Ms.  Rina</t>
  </si>
  <si>
    <t>Id712</t>
  </si>
  <si>
    <t>Barry, Ms.  Kristin P.</t>
  </si>
  <si>
    <t>Id713</t>
  </si>
  <si>
    <t>Boyce, Mr.  Albert</t>
  </si>
  <si>
    <t>Id714</t>
  </si>
  <si>
    <t>Lin, Mrs.  Ashley</t>
  </si>
  <si>
    <t>Id715</t>
  </si>
  <si>
    <t>Smith, Mrs.  Shannon L</t>
  </si>
  <si>
    <t>Id716</t>
  </si>
  <si>
    <t>Nalven, Ms.  Amy B</t>
  </si>
  <si>
    <t>Id717</t>
  </si>
  <si>
    <t>Bourgeois, Ms.  A Danielle</t>
  </si>
  <si>
    <t>Id718</t>
  </si>
  <si>
    <t>Orloff, Mr.  Conrad F</t>
  </si>
  <si>
    <t>Id719</t>
  </si>
  <si>
    <t>Ramirez, Mr.  Josh</t>
  </si>
  <si>
    <t>Id720</t>
  </si>
  <si>
    <t>Fouquet, Mr.  Maxime</t>
  </si>
  <si>
    <t>Id721</t>
  </si>
  <si>
    <t>McPhillips, Ms.  Natalie</t>
  </si>
  <si>
    <t>Id722</t>
  </si>
  <si>
    <t>Burgin, Ms.  Melissa</t>
  </si>
  <si>
    <t>Id723</t>
  </si>
  <si>
    <t>Roberts, Ms.  Laura P.</t>
  </si>
  <si>
    <t>Id724</t>
  </si>
  <si>
    <t>Nemec, Mrs.  Lisa</t>
  </si>
  <si>
    <t>Id725</t>
  </si>
  <si>
    <t>Appman, Mr.  William D. Jr.</t>
  </si>
  <si>
    <t>Id726</t>
  </si>
  <si>
    <t>Driscoll, Mr.  James</t>
  </si>
  <si>
    <t>Id727</t>
  </si>
  <si>
    <t>Glotzbach, Mr.  John</t>
  </si>
  <si>
    <t>Id728</t>
  </si>
  <si>
    <t>Tenforde, Mr.  Adam S</t>
  </si>
  <si>
    <t>Id729</t>
  </si>
  <si>
    <t>Ramirez, Mr.  Armando</t>
  </si>
  <si>
    <t>Id730</t>
  </si>
  <si>
    <t>Stanley Torres, Ms.  Dana</t>
  </si>
  <si>
    <t>Id731</t>
  </si>
  <si>
    <t>Vandongen, Ms.  Jennifer L</t>
  </si>
  <si>
    <t>Id732</t>
  </si>
  <si>
    <t>Liebald, Mr.  Benjamin</t>
  </si>
  <si>
    <t>Id733</t>
  </si>
  <si>
    <t>Holte, Ms.  Tanya</t>
  </si>
  <si>
    <t>Id734</t>
  </si>
  <si>
    <t>Johnson, Ms.  Tracy</t>
  </si>
  <si>
    <t>Id735</t>
  </si>
  <si>
    <t>Bartlett, Ms.  Emily S</t>
  </si>
  <si>
    <t>Id736</t>
  </si>
  <si>
    <t>Bergman, Ms.  Kelly R</t>
  </si>
  <si>
    <t>Id737</t>
  </si>
  <si>
    <t>Aitken, Mr.  Kyle</t>
  </si>
  <si>
    <t>Id738</t>
  </si>
  <si>
    <t>Berger, Mr.  Bruce A Jr.</t>
  </si>
  <si>
    <t>Id739</t>
  </si>
  <si>
    <t>Richey, Mr.  Cary J</t>
  </si>
  <si>
    <t>Id740</t>
  </si>
  <si>
    <t>Trotter, Mrs.  Jill M</t>
  </si>
  <si>
    <t>Id741</t>
  </si>
  <si>
    <t>Chavez, Mr.  Chris</t>
  </si>
  <si>
    <t>Id742</t>
  </si>
  <si>
    <t>Orifice, Mr.  Michael E.</t>
  </si>
  <si>
    <t>Id743</t>
  </si>
  <si>
    <t>Farkash, Mrs.  Lauren</t>
  </si>
  <si>
    <t>Id744</t>
  </si>
  <si>
    <t>Hribar, Mrs.  Kathryn E</t>
  </si>
  <si>
    <t>Id745</t>
  </si>
  <si>
    <t>Crawford, Ms.  Polly</t>
  </si>
  <si>
    <t>Id746</t>
  </si>
  <si>
    <t>Sittlington, Mr.  Mark H.</t>
  </si>
  <si>
    <t>Id747</t>
  </si>
  <si>
    <t>Silbert, Mrs.  Jessie M.</t>
  </si>
  <si>
    <t>Id748</t>
  </si>
  <si>
    <t>Carrique, Mr.  Chris</t>
  </si>
  <si>
    <t>Id749</t>
  </si>
  <si>
    <t>Kosla, Mr.  Daniel</t>
  </si>
  <si>
    <t>Id750</t>
  </si>
  <si>
    <t>Parker, Ms.  Megan</t>
  </si>
  <si>
    <t>Id751</t>
  </si>
  <si>
    <t>Horton, Mr.  Kevin</t>
  </si>
  <si>
    <t>Id752</t>
  </si>
  <si>
    <t>Boller, Ms.  Caroline S.</t>
  </si>
  <si>
    <t>Id753</t>
  </si>
  <si>
    <t>Olaru, Ms.  Nuta</t>
  </si>
  <si>
    <t>Id754</t>
  </si>
  <si>
    <t>Prescott, Ms.  Margie</t>
  </si>
  <si>
    <t>Id755</t>
  </si>
  <si>
    <t>Hines, Mrs.  Heidi</t>
  </si>
  <si>
    <t>Id756</t>
  </si>
  <si>
    <t>Blanton, Mr.  Diego J</t>
  </si>
  <si>
    <t>Id757</t>
  </si>
  <si>
    <t>Bustamante, Mr.  Enrique M Sr.</t>
  </si>
  <si>
    <t>Id758</t>
  </si>
  <si>
    <t>McCann, Mr.  Greg</t>
  </si>
  <si>
    <t>Id759</t>
  </si>
  <si>
    <t>Schmole, Mr.  Filip</t>
  </si>
  <si>
    <t>Id760</t>
  </si>
  <si>
    <t>Barber, Ms.  Rosemary E.</t>
  </si>
  <si>
    <t>Id761</t>
  </si>
  <si>
    <t>Reichmann, Ms.  Lisa</t>
  </si>
  <si>
    <t>Id762</t>
  </si>
  <si>
    <t>Cavatorta, Mr.  Jason</t>
  </si>
  <si>
    <t>Id763</t>
  </si>
  <si>
    <t>Yaeger, Ms.  Courtney</t>
  </si>
  <si>
    <t>Id764</t>
  </si>
  <si>
    <t>Hughes, Ms.  Jennifer R.</t>
  </si>
  <si>
    <t>Id765</t>
  </si>
  <si>
    <t>Donahue, Ms.  Lauren E</t>
  </si>
  <si>
    <t>Id766</t>
  </si>
  <si>
    <t>Greenwell, Ms.  Ashley M.</t>
  </si>
  <si>
    <t>Id767</t>
  </si>
  <si>
    <t>Steele, Ms.  Alison R.</t>
  </si>
  <si>
    <t>Id768</t>
  </si>
  <si>
    <t>Gunter, Ms.  Madeleine</t>
  </si>
  <si>
    <t>Id769</t>
  </si>
  <si>
    <t>McDonough, Ms.  Stacey</t>
  </si>
  <si>
    <t>Id770</t>
  </si>
  <si>
    <t>Sweetland, Ms.  Kimberly</t>
  </si>
  <si>
    <t>Id771</t>
  </si>
  <si>
    <t>Hammersmith, Mr.  Matthew D</t>
  </si>
  <si>
    <t>Id772</t>
  </si>
  <si>
    <t>French, Mr.  Michael</t>
  </si>
  <si>
    <t>Id773</t>
  </si>
  <si>
    <t>Garbe, Mr.  Ben</t>
  </si>
  <si>
    <t>Id774</t>
  </si>
  <si>
    <t>Duncan, Mr.  Chris</t>
  </si>
  <si>
    <t>Id775</t>
  </si>
  <si>
    <t>Wallace, Mr.  Jeremy J</t>
  </si>
  <si>
    <t>Id776</t>
  </si>
  <si>
    <t>Tillman, Mrs.  Amy L.</t>
  </si>
  <si>
    <t>Id777</t>
  </si>
  <si>
    <t>Lee, Mrs.  Karen L.</t>
  </si>
  <si>
    <t>Id778</t>
  </si>
  <si>
    <t>Taylor, Ms.  Tennille</t>
  </si>
  <si>
    <t>Id779</t>
  </si>
  <si>
    <t>McSween, Mr.  Matt</t>
  </si>
  <si>
    <t>Id780</t>
  </si>
  <si>
    <t>Schubert, Ms.  Emily</t>
  </si>
  <si>
    <t>Id781</t>
  </si>
  <si>
    <t>Lalanne, Mr.  Justin E</t>
  </si>
  <si>
    <t>Id782</t>
  </si>
  <si>
    <t>Flanagan, Ms.  Shalane</t>
  </si>
  <si>
    <t>Id783</t>
  </si>
  <si>
    <t>Arellano, Ms.  Jessica N.</t>
  </si>
  <si>
    <t>Id784</t>
  </si>
  <si>
    <t>Charette, Ms.  Melanie</t>
  </si>
  <si>
    <t>Id785</t>
  </si>
  <si>
    <t>Pena Reyes, Ms.  Ruth Angelica</t>
  </si>
  <si>
    <t>Id786</t>
  </si>
  <si>
    <t>Broderick, Ms.  Una M</t>
  </si>
  <si>
    <t>Id787</t>
  </si>
  <si>
    <t>Summers, Ms.  Taralyn</t>
  </si>
  <si>
    <t>Id788</t>
  </si>
  <si>
    <t>Fisher, Mr.  James A</t>
  </si>
  <si>
    <t>Id789</t>
  </si>
  <si>
    <t>Zhou, Mr.  Ning</t>
  </si>
  <si>
    <t>Id790</t>
  </si>
  <si>
    <t>Clarke-Ames, Mr.  Joel</t>
  </si>
  <si>
    <t>Id791</t>
  </si>
  <si>
    <t>Staton, Ms.  Pamela J.</t>
  </si>
  <si>
    <t>Id792</t>
  </si>
  <si>
    <t>Forster, Ms.  Brittney</t>
  </si>
  <si>
    <t>Id793</t>
  </si>
  <si>
    <t>Monaghan, Mrs.  Sheila</t>
  </si>
  <si>
    <t>Id794</t>
  </si>
  <si>
    <t>Kawamoto, Mr.  Koji</t>
  </si>
  <si>
    <t>Id795</t>
  </si>
  <si>
    <t>Dicharry, Ms.  Sarah</t>
  </si>
  <si>
    <t>Id796</t>
  </si>
  <si>
    <t>Berry, Mrs.  Colleen M</t>
  </si>
  <si>
    <t>Id797</t>
  </si>
  <si>
    <t>Porfirio, Ms.  Deedra G.</t>
  </si>
  <si>
    <t>Id798</t>
  </si>
  <si>
    <t>Thind, Mrs.  Kulwinder</t>
  </si>
  <si>
    <t>Id799</t>
  </si>
  <si>
    <t>Ryan, Ms.  Ann M.</t>
  </si>
  <si>
    <t>Id800</t>
  </si>
  <si>
    <t>Horn, Ms.  Sarah E</t>
  </si>
  <si>
    <t>Id801</t>
  </si>
  <si>
    <t>Sabadosa, Ms.  Apryl J.</t>
  </si>
  <si>
    <t>Id802</t>
  </si>
  <si>
    <t>Casady, Mrs.  Ilana</t>
  </si>
  <si>
    <t>Id803</t>
  </si>
  <si>
    <t>Phillips, Ms.  Katherine</t>
  </si>
  <si>
    <t>Id804</t>
  </si>
  <si>
    <t>Ahokas, Ms.  Katherine</t>
  </si>
  <si>
    <t>Id805</t>
  </si>
  <si>
    <t>Hebert, Mr.  Karl</t>
  </si>
  <si>
    <t>Id806</t>
  </si>
  <si>
    <t>Fair, Mr.  Stephen</t>
  </si>
  <si>
    <t>Id807</t>
  </si>
  <si>
    <t>Swenson, Mr.  Will</t>
  </si>
  <si>
    <t>Id808</t>
  </si>
  <si>
    <t>Revenis, Mr.  Bradley D</t>
  </si>
  <si>
    <t>Id809</t>
  </si>
  <si>
    <t>Engnes, Mrs.  Amy M</t>
  </si>
  <si>
    <t>Id810</t>
  </si>
  <si>
    <t>Wiltse, Mr.  Matthew W.</t>
  </si>
  <si>
    <t>Id811</t>
  </si>
  <si>
    <t>Fernandez, Mr.  Doug</t>
  </si>
  <si>
    <t>Id812</t>
  </si>
  <si>
    <t>Edwards, Mr.  Tom</t>
  </si>
  <si>
    <t>Id813</t>
  </si>
  <si>
    <t>Pinney, Mr.  Jonathan</t>
  </si>
  <si>
    <t>Id814</t>
  </si>
  <si>
    <t>Levy, Mr.  Wayne A.</t>
  </si>
  <si>
    <t>Id815</t>
  </si>
  <si>
    <t>Takeda, Mr.  Nobuyori</t>
  </si>
  <si>
    <t>Id816</t>
  </si>
  <si>
    <t>Burke, Mr.  Rich</t>
  </si>
  <si>
    <t>Id817</t>
  </si>
  <si>
    <t>Duarte, Mr.  Marcos S</t>
  </si>
  <si>
    <t>Id818</t>
  </si>
  <si>
    <t>Clark, Mr.  Dave</t>
  </si>
  <si>
    <t>Id819</t>
  </si>
  <si>
    <t>Nice, Mr.  Andy</t>
  </si>
  <si>
    <t>Id820</t>
  </si>
  <si>
    <t>Windler, Ms.  Mary</t>
  </si>
  <si>
    <t>Id821</t>
  </si>
  <si>
    <t>Jones, Mr.  Marcus B</t>
  </si>
  <si>
    <t>Id822</t>
  </si>
  <si>
    <t>Stevenson, Mr.  Thomas K.</t>
  </si>
  <si>
    <t>Id823</t>
  </si>
  <si>
    <t>Humphrey, Mr.  Robert</t>
  </si>
  <si>
    <t>Id824</t>
  </si>
  <si>
    <t>Nelson, Mr.  Geoff</t>
  </si>
  <si>
    <t>Id825</t>
  </si>
  <si>
    <t>Payne, Mr.  Chris J.</t>
  </si>
  <si>
    <t>Id826</t>
  </si>
  <si>
    <t>Hails, Ms.  Kate A.</t>
  </si>
  <si>
    <t>Id827</t>
  </si>
  <si>
    <t>Proctor, Ms.  Kelli</t>
  </si>
  <si>
    <t>Id828</t>
  </si>
  <si>
    <t>Ryan, Mrs.  Maggie M</t>
  </si>
  <si>
    <t>Id829</t>
  </si>
  <si>
    <t>Watson, Mrs.  Michelle L.</t>
  </si>
  <si>
    <t>Id830</t>
  </si>
  <si>
    <t>Gresh, Mrs.  Ashley K</t>
  </si>
  <si>
    <t>Id831</t>
  </si>
  <si>
    <t>Anis, Mr.  Michael</t>
  </si>
  <si>
    <t>Id832</t>
  </si>
  <si>
    <t>Swartz, Mr.  Ryan K.</t>
  </si>
  <si>
    <t>Id833</t>
  </si>
  <si>
    <t>Schluneker, Mr.  Matthew J</t>
  </si>
  <si>
    <t>Id834</t>
  </si>
  <si>
    <t>Bellemare, Mrs.  Karine</t>
  </si>
  <si>
    <t>Id835</t>
  </si>
  <si>
    <t>Vitalo, Ms.  Antonia G</t>
  </si>
  <si>
    <t>Id836</t>
  </si>
  <si>
    <t>Hamilton, Ms.  Casondra L</t>
  </si>
  <si>
    <t>Id837</t>
  </si>
  <si>
    <t>Marshall, Ms.  Wendy</t>
  </si>
  <si>
    <t>Id838</t>
  </si>
  <si>
    <t>Cale, Mr.  Eric D</t>
  </si>
  <si>
    <t>Id839</t>
  </si>
  <si>
    <t>Pittaway, Ms.  Elizabeth</t>
  </si>
  <si>
    <t>Id840</t>
  </si>
  <si>
    <t>Bill, Ms.  Laura F</t>
  </si>
  <si>
    <t>Id841</t>
  </si>
  <si>
    <t>Antrim, Ms.  Amelia F.</t>
  </si>
  <si>
    <t>Id842</t>
  </si>
  <si>
    <t>Doolittle-Crider, Ms.  Amy L.</t>
  </si>
  <si>
    <t>Id843</t>
  </si>
  <si>
    <t>Ruhlman, Ms.  Katie J</t>
  </si>
  <si>
    <t>Id844</t>
  </si>
  <si>
    <t>Anderson, Ms.  Laura E.</t>
  </si>
  <si>
    <t>Id845</t>
  </si>
  <si>
    <t>Uchiyama, Mrs.  Mayumi</t>
  </si>
  <si>
    <t>Id846</t>
  </si>
  <si>
    <t>Desota, Ms.  Vanessa</t>
  </si>
  <si>
    <t>Id847</t>
  </si>
  <si>
    <t>Edmonds, Ms.  Natali N</t>
  </si>
  <si>
    <t>Id848</t>
  </si>
  <si>
    <t>Otto, Ms.  Beth</t>
  </si>
  <si>
    <t>Id849</t>
  </si>
  <si>
    <t>Kurt, Mr.  Alex</t>
  </si>
  <si>
    <t>Id850</t>
  </si>
  <si>
    <t>Duhaime, Mr.  Spencer</t>
  </si>
  <si>
    <t>Id851</t>
  </si>
  <si>
    <t>Swann, Ms.  Andee W.</t>
  </si>
  <si>
    <t>Id852</t>
  </si>
  <si>
    <t>Burton, Mrs.  Amy</t>
  </si>
  <si>
    <t>Id853</t>
  </si>
  <si>
    <t>Ricardi, Mr.  Joshua</t>
  </si>
  <si>
    <t>Id854</t>
  </si>
  <si>
    <t>Joslyn, Mr.  C Fred</t>
  </si>
  <si>
    <t>Id855</t>
  </si>
  <si>
    <t>Bennie, Mr.  Jeremy</t>
  </si>
  <si>
    <t>Id856</t>
  </si>
  <si>
    <t>Kanyane, Mr.  Patrick Sr.</t>
  </si>
  <si>
    <t>Id857</t>
  </si>
  <si>
    <t>McFadden, Ms.  Kelly M.</t>
  </si>
  <si>
    <t>Id858</t>
  </si>
  <si>
    <t>Connolly, Ms.  Katherine</t>
  </si>
  <si>
    <t>Id859</t>
  </si>
  <si>
    <t>Merino, Ms.  Keila L</t>
  </si>
  <si>
    <t>Id860</t>
  </si>
  <si>
    <t>Baird, Ms.  Zanae E</t>
  </si>
  <si>
    <t>Id861</t>
  </si>
  <si>
    <t>Locatelli, Mr.  Alex</t>
  </si>
  <si>
    <t>Id862</t>
  </si>
  <si>
    <t>Brake, Ms.  Kathryn</t>
  </si>
  <si>
    <t>Id863</t>
  </si>
  <si>
    <t>Jacobs, Mr.  Jason L.</t>
  </si>
  <si>
    <t>Id864</t>
  </si>
  <si>
    <t>Vaught, Mr.  Benjamin J.</t>
  </si>
  <si>
    <t>Id865</t>
  </si>
  <si>
    <t>Monteleone, Mr.  Steven M.</t>
  </si>
  <si>
    <t>Id866</t>
  </si>
  <si>
    <t>Verdugo, Mrs.  Erika</t>
  </si>
  <si>
    <t>Id867</t>
  </si>
  <si>
    <t>Sellers, Mr.  Chad</t>
  </si>
  <si>
    <t>Id868</t>
  </si>
  <si>
    <t>Bowman, Mr.  Mark</t>
  </si>
  <si>
    <t>Id869</t>
  </si>
  <si>
    <t>Marley, Mr.  David</t>
  </si>
  <si>
    <t>Id870</t>
  </si>
  <si>
    <t>Grey, Mr.  Matthew R</t>
  </si>
  <si>
    <t>Id871</t>
  </si>
  <si>
    <t>O'Rourke, Mrs.  Orla</t>
  </si>
  <si>
    <t>Id872</t>
  </si>
  <si>
    <t>Fatehali, Ms.  Shaista S</t>
  </si>
  <si>
    <t>Id873</t>
  </si>
  <si>
    <t>Piza-Taylor, Mrs.  Emily</t>
  </si>
  <si>
    <t>Id874</t>
  </si>
  <si>
    <t>Cavanaugh, Ms.  Julie A.</t>
  </si>
  <si>
    <t>Id875</t>
  </si>
  <si>
    <t>Amako, Ms.  Megumi</t>
  </si>
  <si>
    <t>Id876</t>
  </si>
  <si>
    <t>Musa, Ms.  Skylar</t>
  </si>
  <si>
    <t>Id877</t>
  </si>
  <si>
    <t>Phillippi, Mrs.  Victoria</t>
  </si>
  <si>
    <t>Id878</t>
  </si>
  <si>
    <t>Hoskins, Mrs.  Amanda L</t>
  </si>
  <si>
    <t>Id879</t>
  </si>
  <si>
    <t>Imbalzano Zegar, Ms.  Renee</t>
  </si>
  <si>
    <t>Id880</t>
  </si>
  <si>
    <t>Triedman, Ms.  Nellie A.</t>
  </si>
  <si>
    <t>Id881</t>
  </si>
  <si>
    <t>Lovuolo, Ms.  Tamara</t>
  </si>
  <si>
    <t>Id882</t>
  </si>
  <si>
    <t>Chung, Ms.  Joan</t>
  </si>
  <si>
    <t>Id883</t>
  </si>
  <si>
    <t>Newsom, Ms.  Aimee J.</t>
  </si>
  <si>
    <t>Id884</t>
  </si>
  <si>
    <t>Harrington, Ms.  Suzanne</t>
  </si>
  <si>
    <t>Id885</t>
  </si>
  <si>
    <t>Hoffman, Ms.  Kristin A.</t>
  </si>
  <si>
    <t>Id886</t>
  </si>
  <si>
    <t>Van Vugt, Ms.  Bronwyn</t>
  </si>
  <si>
    <t>Id887</t>
  </si>
  <si>
    <t>Feehley, Ms.  Taylor J</t>
  </si>
  <si>
    <t>Id888</t>
  </si>
  <si>
    <t>Ashworth, Mrs.  Kimberly M.</t>
  </si>
  <si>
    <t>Id889</t>
  </si>
  <si>
    <t>Hansen, Mr.  Joshua E.</t>
  </si>
  <si>
    <t>Id890</t>
  </si>
  <si>
    <t>Czyz, Mr.  Jeffrey</t>
  </si>
  <si>
    <t>Id891</t>
  </si>
  <si>
    <t>Bauder, Mr.  Andrew R</t>
  </si>
  <si>
    <t>Id892</t>
  </si>
  <si>
    <t>Mendoza, Mr.  Francisco J. Sr.</t>
  </si>
  <si>
    <t>Id893</t>
  </si>
  <si>
    <t>Glass, Mrs.  Rhonda</t>
  </si>
  <si>
    <t>Id894</t>
  </si>
  <si>
    <t>Butcher, Mr.  John</t>
  </si>
  <si>
    <t>Id895</t>
  </si>
  <si>
    <t>Traiser, Mr.  Miles J.</t>
  </si>
  <si>
    <t>Id896</t>
  </si>
  <si>
    <t>Mudy-Mader, Ms.  Justyna I.</t>
  </si>
  <si>
    <t>Id897</t>
  </si>
  <si>
    <t>Rogers, Ms.  Lucille</t>
  </si>
  <si>
    <t>Id898</t>
  </si>
  <si>
    <t>Woo, Ms.  April</t>
  </si>
  <si>
    <t>Id899</t>
  </si>
  <si>
    <t>Walsh, Mr.  Robert</t>
  </si>
  <si>
    <t>Id900</t>
  </si>
  <si>
    <t>White, Mrs.  Alyssa</t>
  </si>
  <si>
    <t>Id901</t>
  </si>
  <si>
    <t>Sheppard, Ms.  Jessica E.</t>
  </si>
  <si>
    <t>Id902</t>
  </si>
  <si>
    <t>Doran, Mr.  Patrick J.</t>
  </si>
  <si>
    <t>Id903</t>
  </si>
  <si>
    <t>Labrosse, Ms.  Emilie</t>
  </si>
  <si>
    <t>Id904</t>
  </si>
  <si>
    <t>Thomas, Ms.  Caitlin B.</t>
  </si>
  <si>
    <t>Id905</t>
  </si>
  <si>
    <t>Lesniak, Mr.  Joseph W</t>
  </si>
  <si>
    <t>Id906</t>
  </si>
  <si>
    <t>Prowse, Ms.  Wendy</t>
  </si>
  <si>
    <t>Id907</t>
  </si>
  <si>
    <t>Seigel, Mrs.  Leah L.</t>
  </si>
  <si>
    <t>Id908</t>
  </si>
  <si>
    <t>Blas, Mr.  Wayne L.</t>
  </si>
  <si>
    <t>Id909</t>
  </si>
  <si>
    <t>Simpson, Mr.  Jason M.</t>
  </si>
  <si>
    <t>Id910</t>
  </si>
  <si>
    <t>Gierman, Mr.  Floris</t>
  </si>
  <si>
    <t>Id911</t>
  </si>
  <si>
    <t>Jeuland, Mr.  Marc</t>
  </si>
  <si>
    <t>Id912</t>
  </si>
  <si>
    <t>Chorney, Mr.  Christopher</t>
  </si>
  <si>
    <t>Id913</t>
  </si>
  <si>
    <t>Rook, Mr.  Kevin</t>
  </si>
  <si>
    <t>Id914</t>
  </si>
  <si>
    <t>Wright, Mr.  Aharon N</t>
  </si>
  <si>
    <t>Id915</t>
  </si>
  <si>
    <t>Chin, Mr.  Lawrence D.</t>
  </si>
  <si>
    <t>Id916</t>
  </si>
  <si>
    <t>White, Mr.  Malcolm</t>
  </si>
  <si>
    <t>Id917</t>
  </si>
  <si>
    <t>Savage, Ms.  Anna E.</t>
  </si>
  <si>
    <t>Id918</t>
  </si>
  <si>
    <t>Hitchings, Ms.  Jenny</t>
  </si>
  <si>
    <t>Id919</t>
  </si>
  <si>
    <t>Truitt, Ms.  Melissa L</t>
  </si>
  <si>
    <t>Id920</t>
  </si>
  <si>
    <t>Chang, Ms.  Chia J.</t>
  </si>
  <si>
    <t>Id921</t>
  </si>
  <si>
    <t>Frey, Ms.  Laura A</t>
  </si>
  <si>
    <t>Id922</t>
  </si>
  <si>
    <t>Krishna, Ms.  Aditi</t>
  </si>
  <si>
    <t>Id923</t>
  </si>
  <si>
    <t>Maher, Ms.  Leah A.</t>
  </si>
  <si>
    <t>Id924</t>
  </si>
  <si>
    <t>Boivin, Ms.  Marianne</t>
  </si>
  <si>
    <t>Id925</t>
  </si>
  <si>
    <t>McAlister, Ms.  Carla</t>
  </si>
  <si>
    <t>Id926</t>
  </si>
  <si>
    <t>Akhmedova, Ms.  Oksana</t>
  </si>
  <si>
    <t>Id927</t>
  </si>
  <si>
    <t>Tucker, Ms.  Rebecca B.</t>
  </si>
  <si>
    <t>Id928</t>
  </si>
  <si>
    <t>Gramelspacher, Ms.  Maria A.</t>
  </si>
  <si>
    <t>Id929</t>
  </si>
  <si>
    <t>Goldsmith, Mrs.  Lisa M</t>
  </si>
  <si>
    <t>Id930</t>
  </si>
  <si>
    <t>Tranter, Mr.  Steve Jr.</t>
  </si>
  <si>
    <t>Id931</t>
  </si>
  <si>
    <t>Tu, Mrs.  Tiffany</t>
  </si>
  <si>
    <t>Id932</t>
  </si>
  <si>
    <t>Kaczka, Mr.  Greg</t>
  </si>
  <si>
    <t>Id933</t>
  </si>
  <si>
    <t>Hunter, Mr.  Dale</t>
  </si>
  <si>
    <t>Id934</t>
  </si>
  <si>
    <t>Moran, Ms.  Brittany A.</t>
  </si>
  <si>
    <t>Id935</t>
  </si>
  <si>
    <t>Ashby, Mr.  Robert S</t>
  </si>
  <si>
    <t>Id936</t>
  </si>
  <si>
    <t>Ausen, Mr.  Cameron</t>
  </si>
  <si>
    <t>Id937</t>
  </si>
  <si>
    <t>Savage, Mrs.  Ulrike</t>
  </si>
  <si>
    <t>Id938</t>
  </si>
  <si>
    <t>O'Leary, Ms.  Katlyn A.</t>
  </si>
  <si>
    <t>Id939</t>
  </si>
  <si>
    <t>Scoville, Mr.  Morgan B.</t>
  </si>
  <si>
    <t>Id940</t>
  </si>
  <si>
    <t>Kaus, Mr.  Peter</t>
  </si>
  <si>
    <t>Id941</t>
  </si>
  <si>
    <t>Rainey, Ms.  Chandler</t>
  </si>
  <si>
    <t>Id942</t>
  </si>
  <si>
    <t>Rasch, Ms.  Silvana M.</t>
  </si>
  <si>
    <t>Id943</t>
  </si>
  <si>
    <t>Plunkett, Ms.  Natty</t>
  </si>
  <si>
    <t>Id944</t>
  </si>
  <si>
    <t>Murphy, Mr.  Nicholas T</t>
  </si>
  <si>
    <t>Id945</t>
  </si>
  <si>
    <t>Gusmer, Ms.  Rebecca</t>
  </si>
  <si>
    <t>Id946</t>
  </si>
  <si>
    <t>Loftus, Mr.  John</t>
  </si>
  <si>
    <t>Id947</t>
  </si>
  <si>
    <t>Scott, Mr.  Antony G</t>
  </si>
  <si>
    <t>Id948</t>
  </si>
  <si>
    <t>Alvarez, Mr.  Eric</t>
  </si>
  <si>
    <t>Id949</t>
  </si>
  <si>
    <t>Petersson, Mr.  Erik</t>
  </si>
  <si>
    <t>Id950</t>
  </si>
  <si>
    <t>Liaw, Mr.  Matthew T</t>
  </si>
  <si>
    <t>Id951</t>
  </si>
  <si>
    <t>Tripaldi, Ms.  Cassandra</t>
  </si>
  <si>
    <t>Id952</t>
  </si>
  <si>
    <t>Kelley, Ms.  Rosemary C</t>
  </si>
  <si>
    <t>Id953</t>
  </si>
  <si>
    <t>Endara, Ms.  Carrie A.</t>
  </si>
  <si>
    <t>Id954</t>
  </si>
  <si>
    <t>Valle, Mr.  Gerardo Sr.</t>
  </si>
  <si>
    <t>Id955</t>
  </si>
  <si>
    <t>Germain, Mr.  Matthew R.</t>
  </si>
  <si>
    <t>Id956</t>
  </si>
  <si>
    <t>Finecey, Mrs.  Meghan E</t>
  </si>
  <si>
    <t>Id957</t>
  </si>
  <si>
    <t>Mendoza, Mr.  Eric</t>
  </si>
  <si>
    <t>Id958</t>
  </si>
  <si>
    <t>Roe, Ms.  Lisa B</t>
  </si>
  <si>
    <t>Id959</t>
  </si>
  <si>
    <t>Webb, Mrs.  Jane R.</t>
  </si>
  <si>
    <t>Id960</t>
  </si>
  <si>
    <t>Stocker, Ms.  Allison M</t>
  </si>
  <si>
    <t>Id961</t>
  </si>
  <si>
    <t>Jacobson, Mrs.  Sarah E.</t>
  </si>
  <si>
    <t>Id962</t>
  </si>
  <si>
    <t>Shaw, Mr.  Philip J</t>
  </si>
  <si>
    <t>Id963</t>
  </si>
  <si>
    <t>Goodwin, Ms.  Jillian A.</t>
  </si>
  <si>
    <t>Id964</t>
  </si>
  <si>
    <t>Brock, Mrs.  Laura D</t>
  </si>
  <si>
    <t>Id965</t>
  </si>
  <si>
    <t>Papp, Ms.  Megan E.</t>
  </si>
  <si>
    <t>Id966</t>
  </si>
  <si>
    <t>Siragusa, Ms.  Shannon J.</t>
  </si>
  <si>
    <t>Id967</t>
  </si>
  <si>
    <t>Pizarro, Ms.  Rachelle M</t>
  </si>
  <si>
    <t>Id968</t>
  </si>
  <si>
    <t>Strange, Mr.  Casey</t>
  </si>
  <si>
    <t>Id969</t>
  </si>
  <si>
    <t>Eidinger, Ms.  Jessica L</t>
  </si>
  <si>
    <t>Id970</t>
  </si>
  <si>
    <t>Ginsburg, Mr.  Brandon F</t>
  </si>
  <si>
    <t>Id971</t>
  </si>
  <si>
    <t>Truex, Ms.  Melissa</t>
  </si>
  <si>
    <t>Id972</t>
  </si>
  <si>
    <t>Higgins, Ms.  Danielle N</t>
  </si>
  <si>
    <t>Id973</t>
  </si>
  <si>
    <t>McCurdy, Mr.  Matthew</t>
  </si>
  <si>
    <t>Id974</t>
  </si>
  <si>
    <t>Hughes, Mrs.  Bettina</t>
  </si>
  <si>
    <t>Id975</t>
  </si>
  <si>
    <t>Varner, Mr.  Alexander</t>
  </si>
  <si>
    <t>Id976</t>
  </si>
  <si>
    <t>Dahmen, Mrs.  Holli</t>
  </si>
  <si>
    <t>Id977</t>
  </si>
  <si>
    <t>Young, Mrs.  Heather C</t>
  </si>
  <si>
    <t>Id978</t>
  </si>
  <si>
    <t>Fraser, Mr.  Kyle</t>
  </si>
  <si>
    <t>Id979</t>
  </si>
  <si>
    <t>Deeg, Mr.  Thomas J</t>
  </si>
  <si>
    <t>Id980</t>
  </si>
  <si>
    <t>Robertson, Mr.  Chris</t>
  </si>
  <si>
    <t>Id981</t>
  </si>
  <si>
    <t>Peck, Mr.  Graham</t>
  </si>
  <si>
    <t>Id982</t>
  </si>
  <si>
    <t>Burger, Mr.  Garrett</t>
  </si>
  <si>
    <t>Id983</t>
  </si>
  <si>
    <t>Blain, Mr.  Andrew</t>
  </si>
  <si>
    <t>Id984</t>
  </si>
  <si>
    <t>Winters, Mrs.  Annabelle M</t>
  </si>
  <si>
    <t>Id985</t>
  </si>
  <si>
    <t>McCue, Mr.  Daniel T.</t>
  </si>
  <si>
    <t>Id986</t>
  </si>
  <si>
    <t>Webster, Ms.  Deanne</t>
  </si>
  <si>
    <t>Id987</t>
  </si>
  <si>
    <t>Anderson, Ms.  Carrie</t>
  </si>
  <si>
    <t>Id988</t>
  </si>
  <si>
    <t>Chiappone, Mrs.  Suzanne</t>
  </si>
  <si>
    <t>Id989</t>
  </si>
  <si>
    <t>Opie, Ms.  Jasmine P.</t>
  </si>
  <si>
    <t>Id990</t>
  </si>
  <si>
    <t>Donnelly, Ms.  Jennifer</t>
  </si>
  <si>
    <t>Id991</t>
  </si>
  <si>
    <t>Rall, Ms.  Tracie</t>
  </si>
  <si>
    <t>Id992</t>
  </si>
  <si>
    <t>Mitchell, Mr.  Tristan D.</t>
  </si>
  <si>
    <t>Id993</t>
  </si>
  <si>
    <t>Chen, Mr.  Peiweng</t>
  </si>
  <si>
    <t>Id994</t>
  </si>
  <si>
    <t>Tufaro, Ms.  Theresa M.</t>
  </si>
  <si>
    <t>Id995</t>
  </si>
  <si>
    <t>Peters, Mr.  Daniel J</t>
  </si>
  <si>
    <t>Id996</t>
  </si>
  <si>
    <t>Susedik, Mrs.  Courtney M.</t>
  </si>
  <si>
    <t>Id997</t>
  </si>
  <si>
    <t>Garcia, Mr.  Jose A.</t>
  </si>
  <si>
    <t>Id998</t>
  </si>
  <si>
    <t>Deady, Mrs.  Lauren</t>
  </si>
  <si>
    <t>Id999</t>
  </si>
  <si>
    <t>Campbell, Mr.  Jonathon M.</t>
  </si>
  <si>
    <t>Id1000</t>
  </si>
  <si>
    <t>Schaefer, Mrs.  Stephanie A</t>
  </si>
  <si>
    <t>Id1001</t>
  </si>
  <si>
    <t>D'Alessandro, Mr.  Patrick</t>
  </si>
  <si>
    <t>Id1002</t>
  </si>
  <si>
    <t>Wyss, Mrs.  Krista</t>
  </si>
  <si>
    <t>Id1003</t>
  </si>
  <si>
    <t>Rose, Ms.  Jenessa</t>
  </si>
  <si>
    <t>Id1004</t>
  </si>
  <si>
    <t>Hopper, Mr.  Ryan M.</t>
  </si>
  <si>
    <t>Id1005</t>
  </si>
  <si>
    <t>Finneran, Mr.  Thomas</t>
  </si>
  <si>
    <t>Id1006</t>
  </si>
  <si>
    <t>Basham, Ms.  Amanda N.</t>
  </si>
  <si>
    <t>Id1007</t>
  </si>
  <si>
    <t>Inman, Ms.  Teresa P.</t>
  </si>
  <si>
    <t>Id1008</t>
  </si>
  <si>
    <t>Oscal, Mr.  Dorian</t>
  </si>
  <si>
    <t>Id1009</t>
  </si>
  <si>
    <t>Craft, Ms.  Amy</t>
  </si>
  <si>
    <t>Id1010</t>
  </si>
  <si>
    <t>Kebede, Ms.  Aberu</t>
  </si>
  <si>
    <t>Id1011</t>
  </si>
  <si>
    <t>Strobel, Ms.  Ashley</t>
  </si>
  <si>
    <t>Id1012</t>
  </si>
  <si>
    <t>Dalton, Ms.  Anna E</t>
  </si>
  <si>
    <t>Id1013</t>
  </si>
  <si>
    <t>Morimoto, Ms.  Tania K.</t>
  </si>
  <si>
    <t>Id1014</t>
  </si>
  <si>
    <t>Manlove, Ms.  Ashley E</t>
  </si>
  <si>
    <t>Id1015</t>
  </si>
  <si>
    <t>Madzik, Ms.  Aleksandra</t>
  </si>
  <si>
    <t>Id1016</t>
  </si>
  <si>
    <t>Hobson, Ms.  Valery L</t>
  </si>
  <si>
    <t>Id1017</t>
  </si>
  <si>
    <t>Reyes, Mrs.  Joanna G.</t>
  </si>
  <si>
    <t>Id1018</t>
  </si>
  <si>
    <t>Tierney, Mrs.  Stefanie F.</t>
  </si>
  <si>
    <t>Id1019</t>
  </si>
  <si>
    <t>Gabris, Mr.  Stephen</t>
  </si>
  <si>
    <t>Id1020</t>
  </si>
  <si>
    <t>Howard, Ms.  Liza J.</t>
  </si>
  <si>
    <t>Id1021</t>
  </si>
  <si>
    <t>Kallay, Mr.  Ian M.</t>
  </si>
  <si>
    <t>Id1022</t>
  </si>
  <si>
    <t>Leguizamo, Ms.  Claudia L.</t>
  </si>
  <si>
    <t>Id1023</t>
  </si>
  <si>
    <t>Escartin, Ms.  Jessica M</t>
  </si>
  <si>
    <t>Id1024</t>
  </si>
  <si>
    <t>Chorey, Mr.  Billy Jr.</t>
  </si>
  <si>
    <t>Id1025</t>
  </si>
  <si>
    <t>McVay, Mr.  David</t>
  </si>
  <si>
    <t>Id1026</t>
  </si>
  <si>
    <t>Vinson, Mr.  Tim</t>
  </si>
  <si>
    <t>Id1027</t>
  </si>
  <si>
    <t>Astrike-Davis, Ms.  Emma M</t>
  </si>
  <si>
    <t>Id1028</t>
  </si>
  <si>
    <t>Harder, Mr.  Tim</t>
  </si>
  <si>
    <t>Id1029</t>
  </si>
  <si>
    <t>Bell, Mr.  Patrick</t>
  </si>
  <si>
    <t>Id1030</t>
  </si>
  <si>
    <t>Dawes, Ms.  Bridget K.</t>
  </si>
  <si>
    <t>Id1031</t>
  </si>
  <si>
    <t>Larios, Mr.  Gabriel</t>
  </si>
  <si>
    <t>Id1032</t>
  </si>
  <si>
    <t>Yaremczuk, Ms.  Natasha</t>
  </si>
  <si>
    <t>Id1033</t>
  </si>
  <si>
    <t>Knight, Ms.  Abby A.</t>
  </si>
  <si>
    <t>Id1034</t>
  </si>
  <si>
    <t>Eversman, Ms.  Michelle</t>
  </si>
  <si>
    <t>Id1035</t>
  </si>
  <si>
    <t>Hickory, Ms.  Mckendree</t>
  </si>
  <si>
    <t>Id1036</t>
  </si>
  <si>
    <t>Mooney, Ms.  Tara</t>
  </si>
  <si>
    <t>Id1037</t>
  </si>
  <si>
    <t>Craighead, Mr.  Daniel</t>
  </si>
  <si>
    <t>Id1038</t>
  </si>
  <si>
    <t>Gardner, Mr.  Joshua P</t>
  </si>
  <si>
    <t>Id1039</t>
  </si>
  <si>
    <t>Lohrenz, Ms.  Erin C</t>
  </si>
  <si>
    <t>Id1040</t>
  </si>
  <si>
    <t>Demise, Ms.  Shure</t>
  </si>
  <si>
    <t>Id1041</t>
  </si>
  <si>
    <t>Nelson, Mr.  Richard</t>
  </si>
  <si>
    <t>Id1042</t>
  </si>
  <si>
    <t>Guitard, Ms.  Brenda</t>
  </si>
  <si>
    <t>Id1043</t>
  </si>
  <si>
    <t>Navas, Mr.  Joseph M</t>
  </si>
  <si>
    <t>Id1044</t>
  </si>
  <si>
    <t>Ptucha, Mr.  Stephen J.</t>
  </si>
  <si>
    <t>Id1045</t>
  </si>
  <si>
    <t>Kirouac, Mrs.  Kathya</t>
  </si>
  <si>
    <t>Id1046</t>
  </si>
  <si>
    <t>Toews, Mr.  Wesley</t>
  </si>
  <si>
    <t>Id1047</t>
  </si>
  <si>
    <t>Perry, Mr.  Tim</t>
  </si>
  <si>
    <t>Id1048</t>
  </si>
  <si>
    <t>Kretz, Ms.  Jamie L.</t>
  </si>
  <si>
    <t>Id1049</t>
  </si>
  <si>
    <t>Hempel, Ms.  Alexandra</t>
  </si>
  <si>
    <t>Id1050</t>
  </si>
  <si>
    <t>McBroom, Ms.  Tiffany</t>
  </si>
  <si>
    <t>Id1051</t>
  </si>
  <si>
    <t>Yoo, Mrs.  Rebecca J</t>
  </si>
  <si>
    <t>Id1052</t>
  </si>
  <si>
    <t>Rand, Mr.  Austin T.</t>
  </si>
  <si>
    <t>Id1053</t>
  </si>
  <si>
    <t>Wolfe, Ms.  Jamie T</t>
  </si>
  <si>
    <t>Id1054</t>
  </si>
  <si>
    <t>Vance, Mr.  Matthew T.</t>
  </si>
  <si>
    <t>Id1055</t>
  </si>
  <si>
    <t>Burnett, Mrs.  Emily</t>
  </si>
  <si>
    <t>Id1056</t>
  </si>
  <si>
    <t>Clason, Ms.  Gillian</t>
  </si>
  <si>
    <t>Id1057</t>
  </si>
  <si>
    <t>Donnelly, Mrs.  Brenn E.</t>
  </si>
  <si>
    <t>Id1058</t>
  </si>
  <si>
    <t>Pietz, Ms.  Lisa M</t>
  </si>
  <si>
    <t>Id1059</t>
  </si>
  <si>
    <t>Tegenkamp, Mr.  Matt</t>
  </si>
  <si>
    <t>Id1060</t>
  </si>
  <si>
    <t>Dover, Mr.  Thomas A.</t>
  </si>
  <si>
    <t>Id1061</t>
  </si>
  <si>
    <t>Dockemeyer, Mr.  Kevin J</t>
  </si>
  <si>
    <t>Id1062</t>
  </si>
  <si>
    <t>Steele, Mr.  William H. III</t>
  </si>
  <si>
    <t>Id1063</t>
  </si>
  <si>
    <t>Harel, Mr.  Gal</t>
  </si>
  <si>
    <t>Id1064</t>
  </si>
  <si>
    <t>Aguila, Mr.  Anton</t>
  </si>
  <si>
    <t>Id1065</t>
  </si>
  <si>
    <t>Vallejo Sarmiento, Ms.  Yazmin</t>
  </si>
  <si>
    <t>Id1066</t>
  </si>
  <si>
    <t>Beisheim, Mr.  Florian</t>
  </si>
  <si>
    <t>Id1067</t>
  </si>
  <si>
    <t>Lenhoff, Ms.  Karen L</t>
  </si>
  <si>
    <t>Id1068</t>
  </si>
  <si>
    <t>Wehrwein, Mr.  Scott</t>
  </si>
  <si>
    <t>Id1069</t>
  </si>
  <si>
    <t>Wallace, Ms.  Claire</t>
  </si>
  <si>
    <t>Id1070</t>
  </si>
  <si>
    <t>Markowitz, Ms.  Lynn M.</t>
  </si>
  <si>
    <t>Id1071</t>
  </si>
  <si>
    <t>Vos, Ms.  Sharon</t>
  </si>
  <si>
    <t>Id1072</t>
  </si>
  <si>
    <t>McLeod, Mrs.  Candice</t>
  </si>
  <si>
    <t>Id1073</t>
  </si>
  <si>
    <t>Balcom, Ms.  Jennifer D</t>
  </si>
  <si>
    <t>Id1074</t>
  </si>
  <si>
    <t>Dirth, Mr.  Eric</t>
  </si>
  <si>
    <t>Id1075</t>
  </si>
  <si>
    <t>Inglish, Mr.  Bryan</t>
  </si>
  <si>
    <t>Id1076</t>
  </si>
  <si>
    <t>Matthews, Mr.  Devon R.</t>
  </si>
  <si>
    <t>Id1077</t>
  </si>
  <si>
    <t>Massa-Musiak, Ms.  Elena</t>
  </si>
  <si>
    <t>Id1078</t>
  </si>
  <si>
    <t>Bailey, Mr.  Chris</t>
  </si>
  <si>
    <t>Id1079</t>
  </si>
  <si>
    <t>Jacoby, Mr.  Bert</t>
  </si>
  <si>
    <t>Id1080</t>
  </si>
  <si>
    <t>Crimmings, Mr.  John P.</t>
  </si>
  <si>
    <t>Id1081</t>
  </si>
  <si>
    <t>Crane, Mr.  Daniel P</t>
  </si>
  <si>
    <t>Id1082</t>
  </si>
  <si>
    <t>Swartzfager, Mrs.  Lisa K.</t>
  </si>
  <si>
    <t>Id1083</t>
  </si>
  <si>
    <t>Clevenger, Mrs.  Kristine</t>
  </si>
  <si>
    <t>Id1084</t>
  </si>
  <si>
    <t>Reichardt, Mr.  Paul A</t>
  </si>
  <si>
    <t>Id1085</t>
  </si>
  <si>
    <t>Morton, Mr.  Bryan</t>
  </si>
  <si>
    <t>Id1086</t>
  </si>
  <si>
    <t>Sunstrum, Mr.  Chris</t>
  </si>
  <si>
    <t>Id1087</t>
  </si>
  <si>
    <t>Frownfelter, Ms.  Milah B</t>
  </si>
  <si>
    <t>Id1088</t>
  </si>
  <si>
    <t>Richter, Ms.  Annette M.</t>
  </si>
  <si>
    <t>Id1089</t>
  </si>
  <si>
    <t>England, Mrs.  Yoko</t>
  </si>
  <si>
    <t>Id1090</t>
  </si>
  <si>
    <t>McLean, Ms.  Laura</t>
  </si>
  <si>
    <t>Id1091</t>
  </si>
  <si>
    <t>Gardner, Ms.  Tess A.</t>
  </si>
  <si>
    <t>Id1092</t>
  </si>
  <si>
    <t>Lane, Mr.  William G.</t>
  </si>
  <si>
    <t>Id1093</t>
  </si>
  <si>
    <t>Vonachen, Ms.  Paige</t>
  </si>
  <si>
    <t>Id1094</t>
  </si>
  <si>
    <t>Smith, Mr.  Matthew J</t>
  </si>
  <si>
    <t>Id1095</t>
  </si>
  <si>
    <t>Kidwell, Mr.  Matthew</t>
  </si>
  <si>
    <t>Id1096</t>
  </si>
  <si>
    <t>Betancourth, Mrs.  Maria</t>
  </si>
  <si>
    <t>Id1097</t>
  </si>
  <si>
    <t>Henstrom, Ms.  Stephanie D</t>
  </si>
  <si>
    <t>Id1098</t>
  </si>
  <si>
    <t>Pereira, Ms.  Tiffany</t>
  </si>
  <si>
    <t>Id1099</t>
  </si>
  <si>
    <t>Black, Ms.  Sara M.</t>
  </si>
  <si>
    <t>Id1100</t>
  </si>
  <si>
    <t>Brown, Mr.  Scott A.</t>
  </si>
  <si>
    <t>Id1101</t>
  </si>
  <si>
    <t>Reasoner, Mrs.  Lauren</t>
  </si>
  <si>
    <t>Id1102</t>
  </si>
  <si>
    <t>Wandzilak, Mr.  Scott</t>
  </si>
  <si>
    <t>Id1103</t>
  </si>
  <si>
    <t>Carver, Mr.  Brian A.</t>
  </si>
  <si>
    <t>Id1104</t>
  </si>
  <si>
    <t>Borror, Ms.  Kaitlin R.</t>
  </si>
  <si>
    <t>Id1105</t>
  </si>
  <si>
    <t>Saad, Mr.  Mohammad</t>
  </si>
  <si>
    <t>Id1106</t>
  </si>
  <si>
    <t>Paul, Mr.  Charlie</t>
  </si>
  <si>
    <t>Id1107</t>
  </si>
  <si>
    <t>Trail, Mr.  Brent</t>
  </si>
  <si>
    <t>Id1108</t>
  </si>
  <si>
    <t>Benton, Ms.  Kelli M</t>
  </si>
  <si>
    <t>Id1109</t>
  </si>
  <si>
    <t>Bauman, Mrs.  Sheridan H</t>
  </si>
  <si>
    <t>Id1110</t>
  </si>
  <si>
    <t>Bakula, Mrs.  Sarah M.</t>
  </si>
  <si>
    <t>Id1111</t>
  </si>
  <si>
    <t>Edwards, Ms.  Jennifer</t>
  </si>
  <si>
    <t>Id1112</t>
  </si>
  <si>
    <t>Davis, Mrs.  Laura J</t>
  </si>
  <si>
    <t>Id1113</t>
  </si>
  <si>
    <t>Weiler, Mr.  Thomas</t>
  </si>
  <si>
    <t>Id1114</t>
  </si>
  <si>
    <t>Schaaf, Ms.  Gisele</t>
  </si>
  <si>
    <t>Id1115</t>
  </si>
  <si>
    <t>Sack, Ms.  Myra L</t>
  </si>
  <si>
    <t>Id1116</t>
  </si>
  <si>
    <t>Chenard, Ms.  Melissa M.</t>
  </si>
  <si>
    <t>Id1117</t>
  </si>
  <si>
    <t>Williamson, Ms.  Eleanor F.</t>
  </si>
  <si>
    <t>Id1118</t>
  </si>
  <si>
    <t>Dollas, Ms.  Elizabeth</t>
  </si>
  <si>
    <t>Id1119</t>
  </si>
  <si>
    <t>Sprague, Mr.  Kenneth</t>
  </si>
  <si>
    <t>Id1120</t>
  </si>
  <si>
    <t>Michell, Mr.  Robert G.</t>
  </si>
  <si>
    <t>Id1121</t>
  </si>
  <si>
    <t>Datwyler, Mr.  Thomas C.</t>
  </si>
  <si>
    <t>Id1122</t>
  </si>
  <si>
    <t>Mead, Mr.  Matthew J.</t>
  </si>
  <si>
    <t>Id1123</t>
  </si>
  <si>
    <t>Kennedy, Ms.  Mallory D.</t>
  </si>
  <si>
    <t>Id1124</t>
  </si>
  <si>
    <t>Czech, Mr.  Christopher D.</t>
  </si>
  <si>
    <t>Id1125</t>
  </si>
  <si>
    <t>O'Brien, Mrs.  Jamie</t>
  </si>
  <si>
    <t>Id1126</t>
  </si>
  <si>
    <t>Bachman, Ms.  Ariell</t>
  </si>
  <si>
    <t>Id1127</t>
  </si>
  <si>
    <t>Bednar, Mr.  Christopher</t>
  </si>
  <si>
    <t>Id1128</t>
  </si>
  <si>
    <t>Daye, Mr.  Ryan</t>
  </si>
  <si>
    <t>Id1129</t>
  </si>
  <si>
    <t>Clarke, Mr.  Thomas B.</t>
  </si>
  <si>
    <t>Id1130</t>
  </si>
  <si>
    <t>Koren, Ms.  Katie</t>
  </si>
  <si>
    <t>Id1131</t>
  </si>
  <si>
    <t>Kuramoto, Mrs.  Rachelle L</t>
  </si>
  <si>
    <t>Id1132</t>
  </si>
  <si>
    <t>Lynn, Ms.  Colleen</t>
  </si>
  <si>
    <t>Id1133</t>
  </si>
  <si>
    <t>Dierksen, Mr.  Gregory A</t>
  </si>
  <si>
    <t>Id1134</t>
  </si>
  <si>
    <t>Zoeller, Ms.  Lara</t>
  </si>
  <si>
    <t>Id1135</t>
  </si>
  <si>
    <t>Flesch, Ms.  Megan</t>
  </si>
  <si>
    <t>Id1136</t>
  </si>
  <si>
    <t>Maltby, Ms.  Sara</t>
  </si>
  <si>
    <t>Id1137</t>
  </si>
  <si>
    <t>Custance, Ms.  Lucie J.</t>
  </si>
  <si>
    <t>Id1138</t>
  </si>
  <si>
    <t>Choi, Ms.  Elizabeth S.</t>
  </si>
  <si>
    <t>Id1139</t>
  </si>
  <si>
    <t>Barnett, Ms.  Carma S</t>
  </si>
  <si>
    <t>Id1140</t>
  </si>
  <si>
    <t>Proulx, Mr.  Ryan</t>
  </si>
  <si>
    <t>Id1141</t>
  </si>
  <si>
    <t>Hamilton, Mr.  Daniel</t>
  </si>
  <si>
    <t>Id1142</t>
  </si>
  <si>
    <t>Lundine, Ms.  Sarah</t>
  </si>
  <si>
    <t>Id1143</t>
  </si>
  <si>
    <t>Paullin, Mr.  Matthew J</t>
  </si>
  <si>
    <t>Id1144</t>
  </si>
  <si>
    <t>Delucia, Ms.  Francesca</t>
  </si>
  <si>
    <t>Id1145</t>
  </si>
  <si>
    <t>Valentine, Ms.  Nicole</t>
  </si>
  <si>
    <t>Id1146</t>
  </si>
  <si>
    <t>Mohara, Mr.  Toshiyuki</t>
  </si>
  <si>
    <t>Id1147</t>
  </si>
  <si>
    <t>Fairbrother, Mr.  Tom L.</t>
  </si>
  <si>
    <t>Id1148</t>
  </si>
  <si>
    <t>Fagan, Mr.  Brian</t>
  </si>
  <si>
    <t>Id1149</t>
  </si>
  <si>
    <t>Toth, Mr.  Matthew</t>
  </si>
  <si>
    <t>Id1150</t>
  </si>
  <si>
    <t>Guinn, Ms.  Julee</t>
  </si>
  <si>
    <t>Id1151</t>
  </si>
  <si>
    <t>Rogers, Mr.  Christopher M.</t>
  </si>
  <si>
    <t>Id1152</t>
  </si>
  <si>
    <t>Diviney, Mr.  Ciaran</t>
  </si>
  <si>
    <t>Id1153</t>
  </si>
  <si>
    <t>Marlatt, Ms.  Kara</t>
  </si>
  <si>
    <t>Id1154</t>
  </si>
  <si>
    <t>Ohler, Ms.  Makie</t>
  </si>
  <si>
    <t>Id1155</t>
  </si>
  <si>
    <t>Mossler, Ms.  Emily E</t>
  </si>
  <si>
    <t>Id1156</t>
  </si>
  <si>
    <t>Segall, Mr.  Cary</t>
  </si>
  <si>
    <t>Id1157</t>
  </si>
  <si>
    <t>Sprieser, Mr.  Steven</t>
  </si>
  <si>
    <t>Id1158</t>
  </si>
  <si>
    <t>Blanco, Mr.  Jose Antonio Sr.</t>
  </si>
  <si>
    <t>Id1159</t>
  </si>
  <si>
    <t>Sheptock, Ms.  Tatiana</t>
  </si>
  <si>
    <t>Id1160</t>
  </si>
  <si>
    <t>Chruniak, Mr.  Dan T.</t>
  </si>
  <si>
    <t>Id1161</t>
  </si>
  <si>
    <t>Miller, Ms.  Liisa A.</t>
  </si>
  <si>
    <t>Id1162</t>
  </si>
  <si>
    <t>Theis, Ms.  Kathryn E.</t>
  </si>
  <si>
    <t>Id1163</t>
  </si>
  <si>
    <t>Sadler, Mr.  Maxwell</t>
  </si>
  <si>
    <t>Id1164</t>
  </si>
  <si>
    <t>Auger, Ms.  Pascale</t>
  </si>
  <si>
    <t>Id1165</t>
  </si>
  <si>
    <t>Steadman, Ms.  Becca</t>
  </si>
  <si>
    <t>Id1166</t>
  </si>
  <si>
    <t>McCarron, Ms.  Grace</t>
  </si>
  <si>
    <t>Id1167</t>
  </si>
  <si>
    <t>Roecker, Ms.  Samantha</t>
  </si>
  <si>
    <t>Id1168</t>
  </si>
  <si>
    <t>Giumarra, Mrs.  Nicole R.</t>
  </si>
  <si>
    <t>Id1169</t>
  </si>
  <si>
    <t>Peters, Mr.  David W</t>
  </si>
  <si>
    <t>Id1170</t>
  </si>
  <si>
    <t>Bower, Mr.  Grant</t>
  </si>
  <si>
    <t>Id1171</t>
  </si>
  <si>
    <t>Chen, Mrs.  Sophia</t>
  </si>
  <si>
    <t>Id1172</t>
  </si>
  <si>
    <t>Capriccioso, Ms.  Christina</t>
  </si>
  <si>
    <t>Id1173</t>
  </si>
  <si>
    <t>Starbuck, Mr.  Sam L.</t>
  </si>
  <si>
    <t>Id1174</t>
  </si>
  <si>
    <t>McMahon, Mrs.  Haley R.</t>
  </si>
  <si>
    <t>Id1175</t>
  </si>
  <si>
    <t>Rissell, Mr.  Ethan</t>
  </si>
  <si>
    <t>Id1176</t>
  </si>
  <si>
    <t>Kromroy, Mr.  Andrew W</t>
  </si>
  <si>
    <t>Id1177</t>
  </si>
  <si>
    <t>Manfredi, Mr.  Mark G</t>
  </si>
  <si>
    <t>Id1178</t>
  </si>
  <si>
    <t>Manwaring, Ms.  Kasey E.</t>
  </si>
  <si>
    <t>Id1179</t>
  </si>
  <si>
    <t>Tomaszewski, Mr.  Jeff</t>
  </si>
  <si>
    <t>Id1180</t>
  </si>
  <si>
    <t>Gannon, Ms.  Amy</t>
  </si>
  <si>
    <t>Id1181</t>
  </si>
  <si>
    <t>Frye, Mr.  Adam</t>
  </si>
  <si>
    <t>Id1182</t>
  </si>
  <si>
    <t>Jenkins, Ms.  Kristin M</t>
  </si>
  <si>
    <t>Id1183</t>
  </si>
  <si>
    <t>Currier, Ms.  Mary-Lynn B.</t>
  </si>
  <si>
    <t>Id1184</t>
  </si>
  <si>
    <t>Whittendale, Mrs.  Jamie A</t>
  </si>
  <si>
    <t>Id1185</t>
  </si>
  <si>
    <t>Rixe, Mr.  Jeffrey A.</t>
  </si>
  <si>
    <t>Id1186</t>
  </si>
  <si>
    <t>Ballon-Landa, Ms.  Nicole</t>
  </si>
  <si>
    <t>Id1187</t>
  </si>
  <si>
    <t>Zaferos, Ms.  Audrey</t>
  </si>
  <si>
    <t>Id1188</t>
  </si>
  <si>
    <t>Jackson, Mr.  Jacob</t>
  </si>
  <si>
    <t>Id1189</t>
  </si>
  <si>
    <t>Evans Marke, Mr.  Daniel S</t>
  </si>
  <si>
    <t>Id1190</t>
  </si>
  <si>
    <t>Samland, Mr.  Marc C.</t>
  </si>
  <si>
    <t>Id1191</t>
  </si>
  <si>
    <t>Shapiro, Mr.  Mark S</t>
  </si>
  <si>
    <t>Id1192</t>
  </si>
  <si>
    <t>Snitzer, Mr.  Dan</t>
  </si>
  <si>
    <t>Id1193</t>
  </si>
  <si>
    <t>Herra Arroyo, Ms.  Gabriela</t>
  </si>
  <si>
    <t>Id1194</t>
  </si>
  <si>
    <t>Watters, Ms.  Amanda</t>
  </si>
  <si>
    <t>Id1195</t>
  </si>
  <si>
    <t>Steele-Belkin, Ms.  Dara</t>
  </si>
  <si>
    <t>Id1196</t>
  </si>
  <si>
    <t>Christensen, Ms.  Rachelle R</t>
  </si>
  <si>
    <t>Id1197</t>
  </si>
  <si>
    <t>Hodge, Ms.  Brenda J</t>
  </si>
  <si>
    <t>Id1198</t>
  </si>
  <si>
    <t>Rusterholz, Mr.  Tim</t>
  </si>
  <si>
    <t>Id1199</t>
  </si>
  <si>
    <t>Lafrance, Mr.  Sylvain</t>
  </si>
  <si>
    <t>Id1200</t>
  </si>
  <si>
    <t>Hallis, Mrs.  Lisa M</t>
  </si>
  <si>
    <t>Id1201</t>
  </si>
  <si>
    <t>Marshall, Mr.  Ryan</t>
  </si>
  <si>
    <t>Id1202</t>
  </si>
  <si>
    <t>Salowitz, Mrs.  Kaitlin M</t>
  </si>
  <si>
    <t>Id1203</t>
  </si>
  <si>
    <t>Blake, Mr.  William R.</t>
  </si>
  <si>
    <t>Id1204</t>
  </si>
  <si>
    <t>Langerak, Mr.  Bruce</t>
  </si>
  <si>
    <t>Id1205</t>
  </si>
  <si>
    <t>Bonilla, Mrs.  Veronica</t>
  </si>
  <si>
    <t>Id1206</t>
  </si>
  <si>
    <t>Ciabattoni, Mr.  Warren</t>
  </si>
  <si>
    <t>Id1207</t>
  </si>
  <si>
    <t>Escanero Palmer, Mrs.  Daniela</t>
  </si>
  <si>
    <t>Id1208</t>
  </si>
  <si>
    <t>Lowe, Ms.  Deirdre A</t>
  </si>
  <si>
    <t>Id1209</t>
  </si>
  <si>
    <t>Osmark, Mr.  Mathias</t>
  </si>
  <si>
    <t>Id1210</t>
  </si>
  <si>
    <t>Lawson, Mr.  Matthew</t>
  </si>
  <si>
    <t>Id1211</t>
  </si>
  <si>
    <t>Warwick, Mr.  Kurt</t>
  </si>
  <si>
    <t>Id1212</t>
  </si>
  <si>
    <t>Magnuson, Mr.  Samuel</t>
  </si>
  <si>
    <t>Id1213</t>
  </si>
  <si>
    <t>Marsh, Mrs.  Emily</t>
  </si>
  <si>
    <t>Id1214</t>
  </si>
  <si>
    <t>Kari, Ms.  Tiffany</t>
  </si>
  <si>
    <t>Id1215</t>
  </si>
  <si>
    <t>Standiford, Mr.  Alex F</t>
  </si>
  <si>
    <t>Id1216</t>
  </si>
  <si>
    <t>Sherwin, Ms.  Alice</t>
  </si>
  <si>
    <t>Id1217</t>
  </si>
  <si>
    <t>Parker, Ms.  Allison M.</t>
  </si>
  <si>
    <t>Id1218</t>
  </si>
  <si>
    <t>Blekeli, Mr.  Johannes Fiskerstand</t>
  </si>
  <si>
    <t>Id1219</t>
  </si>
  <si>
    <t>Vangampleare, Mr.  Stephen</t>
  </si>
  <si>
    <t>Id1220</t>
  </si>
  <si>
    <t>Hiatt, Mr.  Jon M</t>
  </si>
  <si>
    <t>Id1221</t>
  </si>
  <si>
    <t>Tadesse, Mr.  Fasil</t>
  </si>
  <si>
    <t>Id1222</t>
  </si>
  <si>
    <t>Jaswell, Ms.  Megan C.</t>
  </si>
  <si>
    <t>Id1223</t>
  </si>
  <si>
    <t>Phillips-Cook, Ms.  Lisa J.</t>
  </si>
  <si>
    <t>Id1224</t>
  </si>
  <si>
    <t>Clark, Mr.  Doron P</t>
  </si>
  <si>
    <t>Id1225</t>
  </si>
  <si>
    <t>Wang, Ms.  Katharina</t>
  </si>
  <si>
    <t>Id1226</t>
  </si>
  <si>
    <t>Desruisseaux, Mr.  Carl</t>
  </si>
  <si>
    <t>Id1227</t>
  </si>
  <si>
    <t>Ripp, Ms.  Kelsey J.</t>
  </si>
  <si>
    <t>Id1228</t>
  </si>
  <si>
    <t>Harris, Mr.  Stephen A.</t>
  </si>
  <si>
    <t>Id1229</t>
  </si>
  <si>
    <t>Shafer, Mr.  Dan</t>
  </si>
  <si>
    <t>Id1230</t>
  </si>
  <si>
    <t>Hemesath, Ms.  Katie C</t>
  </si>
  <si>
    <t>Id1231</t>
  </si>
  <si>
    <t>Vinci, Ms.  Melissa K</t>
  </si>
  <si>
    <t>Id1232</t>
  </si>
  <si>
    <t>Diamond-Husmann, Ms.  Kara H</t>
  </si>
  <si>
    <t>Id1233</t>
  </si>
  <si>
    <t>Soto, Mr.  Juan Carlos</t>
  </si>
  <si>
    <t>Id1234</t>
  </si>
  <si>
    <t>Howard, Mr.  John III</t>
  </si>
  <si>
    <t>Id1235</t>
  </si>
  <si>
    <t>Patrick, Mrs.  Sarah M</t>
  </si>
  <si>
    <t>Id1236</t>
  </si>
  <si>
    <t>Dacko, Mrs.  Kristin C</t>
  </si>
  <si>
    <t>Id1237</t>
  </si>
  <si>
    <t>Glassey, Ms.  Casey M.</t>
  </si>
  <si>
    <t>Id1238</t>
  </si>
  <si>
    <t>Frechette, Mr.  Samuel</t>
  </si>
  <si>
    <t>Id1239</t>
  </si>
  <si>
    <t>Benitez, Mr.  Braulio</t>
  </si>
  <si>
    <t>Id1240</t>
  </si>
  <si>
    <t>Gauthier, Ms.  Anne-Marie</t>
  </si>
  <si>
    <t>Id1241</t>
  </si>
  <si>
    <t>Fazioli, Mr.  Samuel K.</t>
  </si>
  <si>
    <t>Id1242</t>
  </si>
  <si>
    <t>Chorney, Mrs.  Yuki</t>
  </si>
  <si>
    <t>Id1243</t>
  </si>
  <si>
    <t>Dannenhauer, Mr.  Rafer</t>
  </si>
  <si>
    <t>Id1244</t>
  </si>
  <si>
    <t>McComb, Ms.  Claire</t>
  </si>
  <si>
    <t>Id1245</t>
  </si>
  <si>
    <t>Blake, Ms.  Erynn J.</t>
  </si>
  <si>
    <t>Id1246</t>
  </si>
  <si>
    <t>Sambasivam, Mr.  Mahesh</t>
  </si>
  <si>
    <t>Id1247</t>
  </si>
  <si>
    <t>Maina, Mr.  Stanley</t>
  </si>
  <si>
    <t>Id1248</t>
  </si>
  <si>
    <t>Keshian, Mr.  Gregory</t>
  </si>
  <si>
    <t>Id1249</t>
  </si>
  <si>
    <t>Maas, Mr.  Eric</t>
  </si>
  <si>
    <t>Id1250</t>
  </si>
  <si>
    <t>Sinasac, Ms.  Rachel M</t>
  </si>
  <si>
    <t>Id1251</t>
  </si>
  <si>
    <t>Van De Kamp, Mr.  Fritz</t>
  </si>
  <si>
    <t>Id1252</t>
  </si>
  <si>
    <t>Ruffo, Mr.  Brad</t>
  </si>
  <si>
    <t>Id1253</t>
  </si>
  <si>
    <t>Long, Ms.  Claire M</t>
  </si>
  <si>
    <t>Id1254</t>
  </si>
  <si>
    <t>Rohde, Mrs.  Jennifer</t>
  </si>
  <si>
    <t>Id1255</t>
  </si>
  <si>
    <t>Bonzi, Ms.  Maria S.</t>
  </si>
  <si>
    <t>Id1256</t>
  </si>
  <si>
    <t>Moore, Ms.  Katherine E</t>
  </si>
  <si>
    <t>Id1257</t>
  </si>
  <si>
    <t>McGrane, Mr.  Michael</t>
  </si>
  <si>
    <t>Id1258</t>
  </si>
  <si>
    <t>Stepnowski, Ms.  Roxanne</t>
  </si>
  <si>
    <t>Id1259</t>
  </si>
  <si>
    <t>Merkle, Mr.  Israel</t>
  </si>
  <si>
    <t>Id1260</t>
  </si>
  <si>
    <t>Schaefer, Mr.  Samalya</t>
  </si>
  <si>
    <t>Id1261</t>
  </si>
  <si>
    <t>Vigneron, Mr.  Peter</t>
  </si>
  <si>
    <t>Id1262</t>
  </si>
  <si>
    <t>Mucci, Ms.  Alicia</t>
  </si>
  <si>
    <t>Id1263</t>
  </si>
  <si>
    <t>MacDonald, Ms.  Sarah K.</t>
  </si>
  <si>
    <t>Id1264</t>
  </si>
  <si>
    <t>Deng, Mr.  Guomin</t>
  </si>
  <si>
    <t>Id1265</t>
  </si>
  <si>
    <t>De Mata, Mr.  Javier</t>
  </si>
  <si>
    <t>Id1266</t>
  </si>
  <si>
    <t>Strickland, Mr.  Matt</t>
  </si>
  <si>
    <t>Id1267</t>
  </si>
  <si>
    <t>Cheney, Mr.  Thomas S</t>
  </si>
  <si>
    <t>Id1268</t>
  </si>
  <si>
    <t>Godoy, Ms.  Martha Patricia</t>
  </si>
  <si>
    <t>Id1269</t>
  </si>
  <si>
    <t>Rider, Ms.  Alicia</t>
  </si>
  <si>
    <t>Id1270</t>
  </si>
  <si>
    <t>Evans, Ms.  Jennifer V.</t>
  </si>
  <si>
    <t>Id1271</t>
  </si>
  <si>
    <t>Anderson, Mr.  Michael W.</t>
  </si>
  <si>
    <t>Id1272</t>
  </si>
  <si>
    <t>Walters, Mr.  Eddie C</t>
  </si>
  <si>
    <t>Id1273</t>
  </si>
  <si>
    <t>Leboeuf, Mr.  Maxime M</t>
  </si>
  <si>
    <t>Id1274</t>
  </si>
  <si>
    <t>Scheibel, Mr.  Mark D</t>
  </si>
  <si>
    <t>Id1275</t>
  </si>
  <si>
    <t>Ritter, Mr.  Adam</t>
  </si>
  <si>
    <t>Id1276</t>
  </si>
  <si>
    <t>Deeg, Mr.  Justin M</t>
  </si>
  <si>
    <t>Id1277</t>
  </si>
  <si>
    <t>Pretot, Ms.  Svetlana V.</t>
  </si>
  <si>
    <t>Id1278</t>
  </si>
  <si>
    <t>Willsey, Ms.  Jana L</t>
  </si>
  <si>
    <t>Id1279</t>
  </si>
  <si>
    <t>Roach, Ms.  Laura</t>
  </si>
  <si>
    <t>Id1280</t>
  </si>
  <si>
    <t>Jacobsen, Mr.  Torrey C III</t>
  </si>
  <si>
    <t>Id1281</t>
  </si>
  <si>
    <t>O'Hora, Mr.  Paul</t>
  </si>
  <si>
    <t>Id1282</t>
  </si>
  <si>
    <t>Amato, Ms.  Jennifer D.</t>
  </si>
  <si>
    <t>Id1283</t>
  </si>
  <si>
    <t>Reed, Mr.  Erik</t>
  </si>
  <si>
    <t>Id1284</t>
  </si>
  <si>
    <t>Wegner, Ms.  Lana J</t>
  </si>
  <si>
    <t>Id1285</t>
  </si>
  <si>
    <t>Bokun, Ms.  Rebecca E</t>
  </si>
  <si>
    <t>Id1286</t>
  </si>
  <si>
    <t>Ainsley, Ms.  Katie M.</t>
  </si>
  <si>
    <t>Id1287</t>
  </si>
  <si>
    <t>Foster, Ms.  Elizabeth A.</t>
  </si>
  <si>
    <t>Id1288</t>
  </si>
  <si>
    <t>Overpeck, Ms.  Sarah</t>
  </si>
  <si>
    <t>Id1289</t>
  </si>
  <si>
    <t>Levine, Ms.  Annie J.</t>
  </si>
  <si>
    <t>Id1290</t>
  </si>
  <si>
    <t>Jean, Ms.  Annie</t>
  </si>
  <si>
    <t>Id1291</t>
  </si>
  <si>
    <t>Wild, Ms.  Lindsey</t>
  </si>
  <si>
    <t>Id1292</t>
  </si>
  <si>
    <t>Tabor, Ms.  Laura</t>
  </si>
  <si>
    <t>Id1293</t>
  </si>
  <si>
    <t>Steffen, Ms.  Amy T</t>
  </si>
  <si>
    <t>Id1294</t>
  </si>
  <si>
    <t>Tadich, Ms.  Katarina D</t>
  </si>
  <si>
    <t>Id1295</t>
  </si>
  <si>
    <t>Christenson, Mr.  B.j.</t>
  </si>
  <si>
    <t>Id1296</t>
  </si>
  <si>
    <t>Shell, Ms.  Alison</t>
  </si>
  <si>
    <t>Id1297</t>
  </si>
  <si>
    <t>Rao, Mr.  Neil K.</t>
  </si>
  <si>
    <t>Id1298</t>
  </si>
  <si>
    <t>Myers, Mrs.  Anne Hunter</t>
  </si>
  <si>
    <t>Id1299</t>
  </si>
  <si>
    <t>McLean, Ms.  Sandra</t>
  </si>
  <si>
    <t>Id1300</t>
  </si>
  <si>
    <t>Gomez, Mr.  Robert</t>
  </si>
  <si>
    <t>Id1301</t>
  </si>
  <si>
    <t>Hemingway, Mr.  Rodney</t>
  </si>
  <si>
    <t>Id1302</t>
  </si>
  <si>
    <t>Pett, Mr.  Carl R</t>
  </si>
  <si>
    <t>Id1303</t>
  </si>
  <si>
    <t>Meingast, Mr.  Maximilian</t>
  </si>
  <si>
    <t>Id1304</t>
  </si>
  <si>
    <t>McCarthy, Mr.  Erik</t>
  </si>
  <si>
    <t>Id1305</t>
  </si>
  <si>
    <t>Boyle, Mr.  Christopher</t>
  </si>
  <si>
    <t>Id1306</t>
  </si>
  <si>
    <t>Gundersen, Mr.  Eirik</t>
  </si>
  <si>
    <t>Id1307</t>
  </si>
  <si>
    <t>Wolswinkel, Mr.  Rik</t>
  </si>
  <si>
    <t>Id1308</t>
  </si>
  <si>
    <t>Bomberger, Mr.  Matthew R</t>
  </si>
  <si>
    <t>Id1309</t>
  </si>
  <si>
    <t>Roy, Mr.  Daniel G</t>
  </si>
  <si>
    <t>Id1310</t>
  </si>
  <si>
    <t>Lapierre, Mr.  Yannick</t>
  </si>
  <si>
    <t>Id1311</t>
  </si>
  <si>
    <t>Beaty, Mr.  Sean R</t>
  </si>
  <si>
    <t>Id1312</t>
  </si>
  <si>
    <t>Hammer, Mr.  Peter</t>
  </si>
  <si>
    <t>Id1313</t>
  </si>
  <si>
    <t>Randolph, Ms.  Sara A.</t>
  </si>
  <si>
    <t>Id1314</t>
  </si>
  <si>
    <t>Masterson, Ms.  Erin C.</t>
  </si>
  <si>
    <t>Id1315</t>
  </si>
  <si>
    <t>Friess, Mr.  Thibaud</t>
  </si>
  <si>
    <t>Id1316</t>
  </si>
  <si>
    <t>Mantoni, Ms.  Lisa</t>
  </si>
  <si>
    <t>Id1317</t>
  </si>
  <si>
    <t>Bodeen, Ms.  Gretchen K.</t>
  </si>
  <si>
    <t>Id1318</t>
  </si>
  <si>
    <t>McPherson, Ms.  Martina</t>
  </si>
  <si>
    <t>Id1319</t>
  </si>
  <si>
    <t>Palko, Mr.  Dustin J</t>
  </si>
  <si>
    <t>Id1320</t>
  </si>
  <si>
    <t>Breathitt, Ms.  Kelsey</t>
  </si>
  <si>
    <t>Id1321</t>
  </si>
  <si>
    <t>Evora, Mr.  Daniel V.</t>
  </si>
  <si>
    <t>Id1322</t>
  </si>
  <si>
    <t>Fischer, Ms.  Saeger</t>
  </si>
  <si>
    <t>Id1323</t>
  </si>
  <si>
    <t>Deba, Ms.  Buzunesh</t>
  </si>
  <si>
    <t>Id1324</t>
  </si>
  <si>
    <t>Leloup, Ms.  Mirte</t>
  </si>
  <si>
    <t>Id1325</t>
  </si>
  <si>
    <t>Labare, Ms.  Megan</t>
  </si>
  <si>
    <t>Id1326</t>
  </si>
  <si>
    <t>Arouca, Ms.  Kerry A.</t>
  </si>
  <si>
    <t>Id1327</t>
  </si>
  <si>
    <t>Reese, Ms.  Kristin</t>
  </si>
  <si>
    <t>Id1328</t>
  </si>
  <si>
    <t>McCloskey, Mr.  Christopher R.</t>
  </si>
  <si>
    <t>Id1329</t>
  </si>
  <si>
    <t>Tedsen, Mrs.  Elizabeth A</t>
  </si>
  <si>
    <t>Id1330</t>
  </si>
  <si>
    <t>Koehlinger, Mr.  Andrew</t>
  </si>
  <si>
    <t>Id1331</t>
  </si>
  <si>
    <t>Pielechaty, Ms.  Dawn M.</t>
  </si>
  <si>
    <t>Id1332</t>
  </si>
  <si>
    <t>Korhonen, Mr.  Jonathan P</t>
  </si>
  <si>
    <t>Id1333</t>
  </si>
  <si>
    <t>Kehr, Mrs.  Gina</t>
  </si>
  <si>
    <t>Id1334</t>
  </si>
  <si>
    <t>Montagna, Mr.  Dino</t>
  </si>
  <si>
    <t>Id1335</t>
  </si>
  <si>
    <t>M√ºller, Mr.  Jan</t>
  </si>
  <si>
    <t>Id1336</t>
  </si>
  <si>
    <t>Baker, Mr.  Jonathan E.</t>
  </si>
  <si>
    <t>Id1337</t>
  </si>
  <si>
    <t>Sidebottom, Mr.  Mark A</t>
  </si>
  <si>
    <t>Id1338</t>
  </si>
  <si>
    <t>Johnson, Mrs.  Mary</t>
  </si>
  <si>
    <t>Id1339</t>
  </si>
  <si>
    <t>Morris, Mr.  Samuel</t>
  </si>
  <si>
    <t>Id1340</t>
  </si>
  <si>
    <t>Chaisson, Mr.  Stan J</t>
  </si>
  <si>
    <t>Id1341</t>
  </si>
  <si>
    <t>Pigott, Mrs.  Jessica L.</t>
  </si>
  <si>
    <t>Id1342</t>
  </si>
  <si>
    <t>Cochrane, Ms.  Krysta</t>
  </si>
  <si>
    <t>Id1343</t>
  </si>
  <si>
    <t>Armitage, Mrs.  Natascia</t>
  </si>
  <si>
    <t>Id1344</t>
  </si>
  <si>
    <t>Shen, Ms.  Jenny</t>
  </si>
  <si>
    <t>Id1345</t>
  </si>
  <si>
    <t>O'Kelly, Mr.  Brian</t>
  </si>
  <si>
    <t>Id1346</t>
  </si>
  <si>
    <t>Huff, Ms.  Monica</t>
  </si>
  <si>
    <t>Id1347</t>
  </si>
  <si>
    <t>Dye, Mr.  Tyler</t>
  </si>
  <si>
    <t>Id1348</t>
  </si>
  <si>
    <t>Willard, Ms.  Kelly C</t>
  </si>
  <si>
    <t>Id1349</t>
  </si>
  <si>
    <t>D'Addario, Mrs.  Emily</t>
  </si>
  <si>
    <t>Id1350</t>
  </si>
  <si>
    <t>Buchanan, Mr.  James V</t>
  </si>
  <si>
    <t>Id1351</t>
  </si>
  <si>
    <t>Clark, Ms.  Angie</t>
  </si>
  <si>
    <t>Id1352</t>
  </si>
  <si>
    <t>Waterson, Mr.  Michael J.</t>
  </si>
  <si>
    <t>Id1353</t>
  </si>
  <si>
    <t>Piras, Ms.  Sabina</t>
  </si>
  <si>
    <t>Id1354</t>
  </si>
  <si>
    <t>Olson, Ms.  Amy C</t>
  </si>
  <si>
    <t>Id1355</t>
  </si>
  <si>
    <t>Manfredi, Ms.  Victoria U</t>
  </si>
  <si>
    <t>Id1356</t>
  </si>
  <si>
    <t>Landberg, Ms.  Amelia B</t>
  </si>
  <si>
    <t>Id1357</t>
  </si>
  <si>
    <t>Flynn, Ms.  Jackie J</t>
  </si>
  <si>
    <t>Id1358</t>
  </si>
  <si>
    <t>Bishop, Mr.  Justin</t>
  </si>
  <si>
    <t>Id1359</t>
  </si>
  <si>
    <t>Devitt, Ms.  Kerry</t>
  </si>
  <si>
    <t>Id1360</t>
  </si>
  <si>
    <t>Lynch, Ms.  Cindy G.</t>
  </si>
  <si>
    <t>Id1361</t>
  </si>
  <si>
    <t>Tramontano, Mr.  Gennaro</t>
  </si>
  <si>
    <t>Id1362</t>
  </si>
  <si>
    <t>Davidson, Mr.  Terry</t>
  </si>
  <si>
    <t>Id1363</t>
  </si>
  <si>
    <t>Burke, Mr.  Patrick J</t>
  </si>
  <si>
    <t>Id1364</t>
  </si>
  <si>
    <t>McGraw, Ms.  Keara</t>
  </si>
  <si>
    <t>Id1365</t>
  </si>
  <si>
    <t>Fellure, Ms.  Nicole</t>
  </si>
  <si>
    <t>Id1366</t>
  </si>
  <si>
    <t>Sanford, Mrs.  Katena</t>
  </si>
  <si>
    <t>Id1367</t>
  </si>
  <si>
    <t>Wrenn, Ms.  Bean K.</t>
  </si>
  <si>
    <t>Id1368</t>
  </si>
  <si>
    <t>Lindsey, Mr.  Brian</t>
  </si>
  <si>
    <t>Id1369</t>
  </si>
  <si>
    <t>Krueger, Mr.  Jan-Patrick</t>
  </si>
  <si>
    <t>Id1370</t>
  </si>
  <si>
    <t>Babler, Mr.  Jesse J</t>
  </si>
  <si>
    <t>Id1371</t>
  </si>
  <si>
    <t>Brezenski, Ms.  Lindsey M</t>
  </si>
  <si>
    <t>Id1372</t>
  </si>
  <si>
    <t>Marschner, Ms.  Marguerite K.</t>
  </si>
  <si>
    <t>Id1373</t>
  </si>
  <si>
    <t>King, Mr.  Travis</t>
  </si>
  <si>
    <t>Id1374</t>
  </si>
  <si>
    <t>Montez, Mr.  Ricky</t>
  </si>
  <si>
    <t>Id1375</t>
  </si>
  <si>
    <t>Campbell, Mrs.  Colleen L.</t>
  </si>
  <si>
    <t>Id1376</t>
  </si>
  <si>
    <t>Hurt, Mr.  Charlie A</t>
  </si>
  <si>
    <t>Id1377</t>
  </si>
  <si>
    <t>Garey, Mr.  Rick</t>
  </si>
  <si>
    <t>Id1378</t>
  </si>
  <si>
    <t>Reddy, Ms.  Lauren C</t>
  </si>
  <si>
    <t>Id1379</t>
  </si>
  <si>
    <t>Mueller, Mr.  Daniel</t>
  </si>
  <si>
    <t>Id1380</t>
  </si>
  <si>
    <t>Julia, Mr.  Jaime</t>
  </si>
  <si>
    <t>Id1381</t>
  </si>
  <si>
    <t>Uribe, Mr.  Erik R</t>
  </si>
  <si>
    <t>Id1382</t>
  </si>
  <si>
    <t>Hand, Ms.  Katie</t>
  </si>
  <si>
    <t>Id1383</t>
  </si>
  <si>
    <t>Petersen, Mr.  Thomas A</t>
  </si>
  <si>
    <t>Id1384</t>
  </si>
  <si>
    <t>Mac-Thiong, Mr.  Jean-Marc</t>
  </si>
  <si>
    <t>Id1385</t>
  </si>
  <si>
    <t>Walker, Ms.  Kerry L</t>
  </si>
  <si>
    <t>Id1386</t>
  </si>
  <si>
    <t>Steidl, Mr.  Ulrich</t>
  </si>
  <si>
    <t>Id1387</t>
  </si>
  <si>
    <t>Rose, Mr.  Justin P</t>
  </si>
  <si>
    <t>Id1388</t>
  </si>
  <si>
    <t>Alderfer, Ms.  Hannah E.</t>
  </si>
  <si>
    <t>Id1389</t>
  </si>
  <si>
    <t>Ryland, Mr.  David</t>
  </si>
  <si>
    <t>Id1390</t>
  </si>
  <si>
    <t>Bethea, Mr.  Jim</t>
  </si>
  <si>
    <t>Id1391</t>
  </si>
  <si>
    <t>Kelly, Mr.  Joseph P</t>
  </si>
  <si>
    <t>Id1392</t>
  </si>
  <si>
    <t>Blois, Mr.  Michael</t>
  </si>
  <si>
    <t>Id1393</t>
  </si>
  <si>
    <t>Dayton, Ms.  Gina M</t>
  </si>
  <si>
    <t>Id1394</t>
  </si>
  <si>
    <t>Cloud, Ms.  Shantel C.</t>
  </si>
  <si>
    <t>Id1395</t>
  </si>
  <si>
    <t>Betournay, Mr.  Brian</t>
  </si>
  <si>
    <t>Id1396</t>
  </si>
  <si>
    <t>Temple, Mr.  Brian</t>
  </si>
  <si>
    <t>Id1397</t>
  </si>
  <si>
    <t>Rollie, Ms.  Jessica R</t>
  </si>
  <si>
    <t>Id1398</t>
  </si>
  <si>
    <t>Roybal, Mrs.  Robyn</t>
  </si>
  <si>
    <t>Id1399</t>
  </si>
  <si>
    <t>Turgeon, Ms.  Ashley</t>
  </si>
  <si>
    <t>Id1400</t>
  </si>
  <si>
    <t>Deingenis, Ms.  Dana</t>
  </si>
  <si>
    <t>Id1401</t>
  </si>
  <si>
    <t>Hodge, Ms.  Jessica F.</t>
  </si>
  <si>
    <t>Id1402</t>
  </si>
  <si>
    <t>Gibbs, Ms.  Lindsey</t>
  </si>
  <si>
    <t>Id1403</t>
  </si>
  <si>
    <t>Trom, Ms.  Kelly A</t>
  </si>
  <si>
    <t>Id1404</t>
  </si>
  <si>
    <t>Sizer, Ms.  Brooke E</t>
  </si>
  <si>
    <t>Id1405</t>
  </si>
  <si>
    <t>Ellison, Ms.  Katelyn E.</t>
  </si>
  <si>
    <t>Id1406</t>
  </si>
  <si>
    <t>Sulkowski, Mr.  Adam</t>
  </si>
  <si>
    <t>Id1407</t>
  </si>
  <si>
    <t>Maringo, Ms.  Dana</t>
  </si>
  <si>
    <t>Id1408</t>
  </si>
  <si>
    <t>Lattin, Mr.  Eric W</t>
  </si>
  <si>
    <t>Id1409</t>
  </si>
  <si>
    <t>Deblander, Mr.  Matthew D</t>
  </si>
  <si>
    <t>Id1410</t>
  </si>
  <si>
    <t>O'Neill, Mr.  Eoghan</t>
  </si>
  <si>
    <t>Id1411</t>
  </si>
  <si>
    <t>Davis, Ms.  Pamela W</t>
  </si>
  <si>
    <t>Id1412</t>
  </si>
  <si>
    <t>Stanek, Ms.  Lindsey M.</t>
  </si>
  <si>
    <t>Id1413</t>
  </si>
  <si>
    <t>Harris, Ms.  Kassie</t>
  </si>
  <si>
    <t>Id1414</t>
  </si>
  <si>
    <t>Manning, Mr.  Matthew</t>
  </si>
  <si>
    <t>Id1415</t>
  </si>
  <si>
    <t>Barrera Munoz, Mr.  Ruben Dario</t>
  </si>
  <si>
    <t>Id1416</t>
  </si>
  <si>
    <t>Schauwaers, Mr.  Kevin</t>
  </si>
  <si>
    <t>Id1417</t>
  </si>
  <si>
    <t>Hartman, Ms.  Lindsay M</t>
  </si>
  <si>
    <t>Id1418</t>
  </si>
  <si>
    <t>Fire, Mrs.  Amanda</t>
  </si>
  <si>
    <t>Id1419</t>
  </si>
  <si>
    <t>Waliaula, Mr.  James</t>
  </si>
  <si>
    <t>Id1420</t>
  </si>
  <si>
    <t>Blackshear, Mr.  Samuel H.</t>
  </si>
  <si>
    <t>Id1421</t>
  </si>
  <si>
    <t>Nettik, Ms.  Jenni</t>
  </si>
  <si>
    <t>Id1422</t>
  </si>
  <si>
    <t>Novales, Mr.  Estuardo F</t>
  </si>
  <si>
    <t>Id1423</t>
  </si>
  <si>
    <t>Rosauer, Mr.  Brett</t>
  </si>
  <si>
    <t>Id1424</t>
  </si>
  <si>
    <t>Ryder, Ms.  Sharon E.</t>
  </si>
  <si>
    <t>Id1425</t>
  </si>
  <si>
    <t>Larsen, Mr.  Jacob W√¶ver</t>
  </si>
  <si>
    <t>Id1426</t>
  </si>
  <si>
    <t>Keate, Mr.  Scott</t>
  </si>
  <si>
    <t>Id1427</t>
  </si>
  <si>
    <t>Williams, Ms.  Brooke S.</t>
  </si>
  <si>
    <t>Id1428</t>
  </si>
  <si>
    <t>Starosciak, Ms.  Kaye A.</t>
  </si>
  <si>
    <t>Id1429</t>
  </si>
  <si>
    <t>Smith, Ms.  Carolyn</t>
  </si>
  <si>
    <t>Id1430</t>
  </si>
  <si>
    <t>Henderson, Mr.  Daniel C.</t>
  </si>
  <si>
    <t>Id1431</t>
  </si>
  <si>
    <t>Winkelman, Mrs.  Laurie A</t>
  </si>
  <si>
    <t>Id1432</t>
  </si>
  <si>
    <t>Monette, Ms.  Nicole</t>
  </si>
  <si>
    <t>Id1433</t>
  </si>
  <si>
    <t>Kramer, Ms.  Shelby</t>
  </si>
  <si>
    <t>Id1434</t>
  </si>
  <si>
    <t>Goldstein, Ms.  Allison</t>
  </si>
  <si>
    <t>Id1435</t>
  </si>
  <si>
    <t>Gonzalez, Ms.  Leticia</t>
  </si>
  <si>
    <t>Id1436</t>
  </si>
  <si>
    <t>Barrett, Mr.  John S.</t>
  </si>
  <si>
    <t>Id1437</t>
  </si>
  <si>
    <t>Irwin, Ms.  April</t>
  </si>
  <si>
    <t>Id1438</t>
  </si>
  <si>
    <t>Glenn, Ms.  Ashley N.</t>
  </si>
  <si>
    <t>Id1439</t>
  </si>
  <si>
    <t>O'Meara, Ms.  Madeleine</t>
  </si>
  <si>
    <t>Id1440</t>
  </si>
  <si>
    <t>Budrow, Ms.  Nelly S</t>
  </si>
  <si>
    <t>Id1441</t>
  </si>
  <si>
    <t>Anderson, Ms.  Meredith S</t>
  </si>
  <si>
    <t>Id1442</t>
  </si>
  <si>
    <t>Douglas, Mr.  Kevin</t>
  </si>
  <si>
    <t>Id1443</t>
  </si>
  <si>
    <t>Tecklenburg, Ms.  Lisa</t>
  </si>
  <si>
    <t>Id1444</t>
  </si>
  <si>
    <t>Baker, Ms.  Katherine A</t>
  </si>
  <si>
    <t>Id1445</t>
  </si>
  <si>
    <t>Schenck, Mr.  Steve</t>
  </si>
  <si>
    <t>Id1446</t>
  </si>
  <si>
    <t>Johnson, Ms.  Kate L.</t>
  </si>
  <si>
    <t>Id1447</t>
  </si>
  <si>
    <t>Blendell, Ms.  Beth</t>
  </si>
  <si>
    <t>Id1448</t>
  </si>
  <si>
    <t>Parodi, Ms.  Katharine</t>
  </si>
  <si>
    <t>Id1449</t>
  </si>
  <si>
    <t>Morgan, Ms.  Heather L</t>
  </si>
  <si>
    <t>Id1450</t>
  </si>
  <si>
    <t>Linden, Ms.  Desiree</t>
  </si>
  <si>
    <t>Id1451</t>
  </si>
  <si>
    <t>Horning, Mr.  Peter B.</t>
  </si>
  <si>
    <t>Id1452</t>
  </si>
  <si>
    <t>Goode, Mr.  Adam</t>
  </si>
  <si>
    <t>Id1453</t>
  </si>
  <si>
    <t>Doden, Mr.  Jeremy J</t>
  </si>
  <si>
    <t>Id1454</t>
  </si>
  <si>
    <t>Groff, Mr.  Adam C</t>
  </si>
  <si>
    <t>Id1455</t>
  </si>
  <si>
    <t>Kuehler, Mr.  Jon</t>
  </si>
  <si>
    <t>Id1456</t>
  </si>
  <si>
    <t>Daniels, Mr.  Steven J</t>
  </si>
  <si>
    <t>Id1457</t>
  </si>
  <si>
    <t>Gibby, Ms.  Jessica P.</t>
  </si>
  <si>
    <t>Id1458</t>
  </si>
  <si>
    <t>Busa, Ms.  Ashley</t>
  </si>
  <si>
    <t>Id1459</t>
  </si>
  <si>
    <t>Moyo, Mr.  Arturo H.</t>
  </si>
  <si>
    <t>Id1460</t>
  </si>
  <si>
    <t>Horn, Mr.  Ketil</t>
  </si>
  <si>
    <t>Id1461</t>
  </si>
  <si>
    <t>Bien, Ms.  Katie</t>
  </si>
  <si>
    <t>Id1462</t>
  </si>
  <si>
    <t>O'Connor, Ms.  Christi</t>
  </si>
  <si>
    <t>Id1463</t>
  </si>
  <si>
    <t>Ash, Mr.  Alan</t>
  </si>
  <si>
    <t>Id1464</t>
  </si>
  <si>
    <t>Do Prado, Mr.  Edivaldo B. Sr.</t>
  </si>
  <si>
    <t>Id1465</t>
  </si>
  <si>
    <t>Phillips, Ms.  Eve</t>
  </si>
  <si>
    <t>Id1466</t>
  </si>
  <si>
    <t>Kelly, Mr.  Devin</t>
  </si>
  <si>
    <t>Id1467</t>
  </si>
  <si>
    <t>Dever, Mr.  Shaun R</t>
  </si>
  <si>
    <t>Id1468</t>
  </si>
  <si>
    <t>Horvath, Mr.  Adrian</t>
  </si>
  <si>
    <t>Id1469</t>
  </si>
  <si>
    <t>Danner, Mr.  Andrew</t>
  </si>
  <si>
    <t>Id1470</t>
  </si>
  <si>
    <t>Weiss, Ms.  Mallory</t>
  </si>
  <si>
    <t>Id1471</t>
  </si>
  <si>
    <t>D'Andrea, Mr.  Shawn E</t>
  </si>
  <si>
    <t>Id1472</t>
  </si>
  <si>
    <t>Olesky, Ms.  Sarah E</t>
  </si>
  <si>
    <t>Id1473</t>
  </si>
  <si>
    <t>Whitcraft, Mr.  Josh</t>
  </si>
  <si>
    <t>Id1474</t>
  </si>
  <si>
    <t>Salazar, Mr.  Johann A</t>
  </si>
  <si>
    <t>Id1475</t>
  </si>
  <si>
    <t>Todd, Ms.  Robin M.</t>
  </si>
  <si>
    <t>Id1476</t>
  </si>
  <si>
    <t>Pond, Mr.  Kyle K</t>
  </si>
  <si>
    <t>Id1477</t>
  </si>
  <si>
    <t>Egan, Ms.  Alison</t>
  </si>
  <si>
    <t>Id1478</t>
  </si>
  <si>
    <t>Bersani, Mr.  Michael A.</t>
  </si>
  <si>
    <t>Id1479</t>
  </si>
  <si>
    <t>Creech, Mr.  Byron A</t>
  </si>
  <si>
    <t>Id1480</t>
  </si>
  <si>
    <t>Sudres, Ms.  Carine A</t>
  </si>
  <si>
    <t>Id1481</t>
  </si>
  <si>
    <t>Couture, Mr.  Nathaniel</t>
  </si>
  <si>
    <t>Id1482</t>
  </si>
  <si>
    <t>Willard, Ms.  Lindsay A.</t>
  </si>
  <si>
    <t>Id1483</t>
  </si>
  <si>
    <t>Patronick, Mr.  Justin R</t>
  </si>
  <si>
    <t>Id1484</t>
  </si>
  <si>
    <t>Depasquale, Ms.  Casey</t>
  </si>
  <si>
    <t>Id1485</t>
  </si>
  <si>
    <t>Lavergne, Ms.  Amanda L</t>
  </si>
  <si>
    <t>Id1486</t>
  </si>
  <si>
    <t>Kawakami, Ms.  Ayako N.</t>
  </si>
  <si>
    <t>Id1487</t>
  </si>
  <si>
    <t>Gonsalves, Ms.  Emilee</t>
  </si>
  <si>
    <t>Id1488</t>
  </si>
  <si>
    <t>Peck, Mr.  Stephen M</t>
  </si>
  <si>
    <t>Id1489</t>
  </si>
  <si>
    <t>Aure, Ms.  Annemarie A</t>
  </si>
  <si>
    <t>Id1490</t>
  </si>
  <si>
    <t>Mattingly, Ms.  Ashley R</t>
  </si>
  <si>
    <t>Id1491</t>
  </si>
  <si>
    <t>Stelpflug, Ms.  Leslie A</t>
  </si>
  <si>
    <t>Id1492</t>
  </si>
  <si>
    <t>Sanchez Antognini, Mr.  Mauricio J. Sr.</t>
  </si>
  <si>
    <t>Id1493</t>
  </si>
  <si>
    <t>Condon, Mr.  Kieran</t>
  </si>
  <si>
    <t>Id1494</t>
  </si>
  <si>
    <t>Magato, Ms.  Elizabeth A</t>
  </si>
  <si>
    <t>Id1495</t>
  </si>
  <si>
    <t>Dombrowski, Mr.  Zeke M.</t>
  </si>
  <si>
    <t>Id1496</t>
  </si>
  <si>
    <t>Ohara, Mr.  Chip</t>
  </si>
  <si>
    <t>Id1497</t>
  </si>
  <si>
    <t>Cifuentes Fetiva, Mr.  Miguel Angel Sr.</t>
  </si>
  <si>
    <t>Id1498</t>
  </si>
  <si>
    <t>Keno, Mr.  Brian</t>
  </si>
  <si>
    <t>Id1499</t>
  </si>
  <si>
    <t>Bruce, Ms.  Meghan</t>
  </si>
  <si>
    <t>Id1500</t>
  </si>
  <si>
    <t>Lorch, Ms.  Meredith L.</t>
  </si>
  <si>
    <t>Id1501</t>
  </si>
  <si>
    <t>Sullivan, Mrs.  Millicent M</t>
  </si>
  <si>
    <t>Id1502</t>
  </si>
  <si>
    <t>Cave, Ms.  Kathleen</t>
  </si>
  <si>
    <t>Id1503</t>
  </si>
  <si>
    <t>Gudenkauf, Ms.  Kimberly K</t>
  </si>
  <si>
    <t>Id1504</t>
  </si>
  <si>
    <t>Thomas, Mr.  Justin C</t>
  </si>
  <si>
    <t>Id1505</t>
  </si>
  <si>
    <t>Holley, Mr.  Tristan P.</t>
  </si>
  <si>
    <t>Id1506</t>
  </si>
  <si>
    <t>Kemble, Ms.  Traci A</t>
  </si>
  <si>
    <t>Id1507</t>
  </si>
  <si>
    <t>Bentley, Mr.  Justin P</t>
  </si>
  <si>
    <t>Id1508</t>
  </si>
  <si>
    <t>Jones, Mr.  Logan M</t>
  </si>
  <si>
    <t>Id1509</t>
  </si>
  <si>
    <t>Tremblay, Mr.  Sebastien</t>
  </si>
  <si>
    <t>Id1510</t>
  </si>
  <si>
    <t>Bellucci, Ms.  Tiffany A</t>
  </si>
  <si>
    <t>Id1511</t>
  </si>
  <si>
    <t>Collins, Mr.  Matthew</t>
  </si>
  <si>
    <t>Id1512</t>
  </si>
  <si>
    <t>Gillman, Mr.  Luke</t>
  </si>
  <si>
    <t>Id1513</t>
  </si>
  <si>
    <t>West, Ms.  Leigh</t>
  </si>
  <si>
    <t>Id1514</t>
  </si>
  <si>
    <t>Chida, Mr.  Yosuke</t>
  </si>
  <si>
    <t>Id1515</t>
  </si>
  <si>
    <t>Reisenauer, Mr.  Matthew</t>
  </si>
  <si>
    <t>Id1516</t>
  </si>
  <si>
    <t>Rosenberg-Wohl, Mr.  Jacob</t>
  </si>
  <si>
    <t>Id1517</t>
  </si>
  <si>
    <t>Theriault, Ms.  Jodi</t>
  </si>
  <si>
    <t>Id1518</t>
  </si>
  <si>
    <t>Manuel, Ms.  Lauren</t>
  </si>
  <si>
    <t>Id1519</t>
  </si>
  <si>
    <t>Demko, Ms.  Misti C</t>
  </si>
  <si>
    <t>Id1520</t>
  </si>
  <si>
    <t>Battaglia, Ms.  Angela J</t>
  </si>
  <si>
    <t>Id1521</t>
  </si>
  <si>
    <t>Follo, Mr.  Jonathan D.</t>
  </si>
  <si>
    <t>Id1522</t>
  </si>
  <si>
    <t>Barana, Ms.  Victoria</t>
  </si>
  <si>
    <t>Id1523</t>
  </si>
  <si>
    <t>Lysaght, Mr.  Adrian R.</t>
  </si>
  <si>
    <t>Id1524</t>
  </si>
  <si>
    <t>Chalmers, Mr.  Andrew</t>
  </si>
  <si>
    <t>Id1525</t>
  </si>
  <si>
    <t>Phillippi, Mr.  Jason A.</t>
  </si>
  <si>
    <t>Id1526</t>
  </si>
  <si>
    <t>MacPherson, Ms.  Rachel</t>
  </si>
  <si>
    <t>Id1527</t>
  </si>
  <si>
    <t>Delfidio, Ms.  Susan</t>
  </si>
  <si>
    <t>Id1528</t>
  </si>
  <si>
    <t>Cummings, Mr.  Cameron M.</t>
  </si>
  <si>
    <t>Id1529</t>
  </si>
  <si>
    <t>Schroegel, Ms.  Claudia A.</t>
  </si>
  <si>
    <t>Id1530</t>
  </si>
  <si>
    <t>Williams, Ms.  Kate</t>
  </si>
  <si>
    <t>Id1531</t>
  </si>
  <si>
    <t>Casey, Ms.  Nicole M.</t>
  </si>
  <si>
    <t>Id1532</t>
  </si>
  <si>
    <t>Randall, Mr.  Jack</t>
  </si>
  <si>
    <t>Id1533</t>
  </si>
  <si>
    <t>Doyon, Mr.  Gregory</t>
  </si>
  <si>
    <t>Id1534</t>
  </si>
  <si>
    <t>Sankey, Ms.  Rebecca</t>
  </si>
  <si>
    <t>Id1535</t>
  </si>
  <si>
    <t>Stilgenbauer, Mr.  Adam</t>
  </si>
  <si>
    <t>Id1536</t>
  </si>
  <si>
    <t>Jaskiewicz, Mr.  Ryan</t>
  </si>
  <si>
    <t>Id1537</t>
  </si>
  <si>
    <t>Deppen, Ms.  Jackie K.</t>
  </si>
  <si>
    <t>Id1538</t>
  </si>
  <si>
    <t>Hine, Mr.  Chris</t>
  </si>
  <si>
    <t>Id1539</t>
  </si>
  <si>
    <t>Mathews, Mr.  Tyler C</t>
  </si>
  <si>
    <t>Id1540</t>
  </si>
  <si>
    <t>Yabu, Ms.  Yoshie</t>
  </si>
  <si>
    <t>Id1541</t>
  </si>
  <si>
    <t>Strang, Ms.  Lauren A</t>
  </si>
  <si>
    <t>Id1542</t>
  </si>
  <si>
    <t>Frank, Mr.  Mason D.</t>
  </si>
  <si>
    <t>Id1543</t>
  </si>
  <si>
    <t>Shanley, Mr.  Ryan</t>
  </si>
  <si>
    <t>Id1544</t>
  </si>
  <si>
    <t>Mancebo Garcia, Mr.  Arturo</t>
  </si>
  <si>
    <t>Id1545</t>
  </si>
  <si>
    <t>Keehan, Mr.  Jake</t>
  </si>
  <si>
    <t>Id1546</t>
  </si>
  <si>
    <t>Mahaney, Ms.  Sarah E</t>
  </si>
  <si>
    <t>Id1547</t>
  </si>
  <si>
    <t>Nolan, Ms.  Alison L.</t>
  </si>
  <si>
    <t>Id1548</t>
  </si>
  <si>
    <t>Sobrino, Ms.  Karen A.</t>
  </si>
  <si>
    <t>Id1549</t>
  </si>
  <si>
    <t>Gennaro, Mr.  Thomas R. Jr.</t>
  </si>
  <si>
    <t>Id1550</t>
  </si>
  <si>
    <t>Mayer, Ms.  Stephanie W.</t>
  </si>
  <si>
    <t>Id1551</t>
  </si>
  <si>
    <t>Becker, Mr.  Ezra</t>
  </si>
  <si>
    <t>Id1552</t>
  </si>
  <si>
    <t>Moore, Mr.  Jim</t>
  </si>
  <si>
    <t>Id1553</t>
  </si>
  <si>
    <t>Platt, Mr.  Ari L.</t>
  </si>
  <si>
    <t>Id1554</t>
  </si>
  <si>
    <t>Brodeur, Ms.  Fanny</t>
  </si>
  <si>
    <t>Id1555</t>
  </si>
  <si>
    <t>Knight Pech, Ms.  Heather</t>
  </si>
  <si>
    <t>Id1556</t>
  </si>
  <si>
    <t>Richter, Mr.  Peter W. Sr.</t>
  </si>
  <si>
    <t>Id1557</t>
  </si>
  <si>
    <t>Jubinski, Ms.  Catherine A</t>
  </si>
  <si>
    <t>Id1558</t>
  </si>
  <si>
    <t>Wall, Ms.  Kelly A</t>
  </si>
  <si>
    <t>Id1559</t>
  </si>
  <si>
    <t>McKay, Ms.  Janel N.</t>
  </si>
  <si>
    <t>Id1560</t>
  </si>
  <si>
    <t>Oh, Ms.  Yann Kai</t>
  </si>
  <si>
    <t>Id1561</t>
  </si>
  <si>
    <t>Kessell, Mr.  Zachary R.</t>
  </si>
  <si>
    <t>Id1562</t>
  </si>
  <si>
    <t>Hidalgo Zambrano, Mr.  Alejandro Sr.</t>
  </si>
  <si>
    <t>Id1563</t>
  </si>
  <si>
    <t>Caprario, Mr.  Nicholas R.</t>
  </si>
  <si>
    <t>Id1564</t>
  </si>
  <si>
    <t>Ryan, Mr.  Paul</t>
  </si>
  <si>
    <t>Id1565</t>
  </si>
  <si>
    <t>Hoffman, Mr.  Michael D</t>
  </si>
  <si>
    <t>Id1566</t>
  </si>
  <si>
    <t>Wong, Ms.  Marina</t>
  </si>
  <si>
    <t>Id1567</t>
  </si>
  <si>
    <t>Lea, Ms.  Caroline</t>
  </si>
  <si>
    <t>Id1568</t>
  </si>
  <si>
    <t>Patterson, Mr.  Ross P</t>
  </si>
  <si>
    <t>Id1569</t>
  </si>
  <si>
    <t>Quigley, Ms.  Aoife</t>
  </si>
  <si>
    <t>Id1570</t>
  </si>
  <si>
    <t>Korir, Mr.  Wesley</t>
  </si>
  <si>
    <t>Id1571</t>
  </si>
  <si>
    <t>Downs, Ms.  Rebecca J</t>
  </si>
  <si>
    <t>Id1572</t>
  </si>
  <si>
    <t>Young, Mr.  Barry P.</t>
  </si>
  <si>
    <t>Id1573</t>
  </si>
  <si>
    <t>Zywek, Mr.  Maciej</t>
  </si>
  <si>
    <t>Id1574</t>
  </si>
  <si>
    <t>Faulkner, Mr.  Jerry D.</t>
  </si>
  <si>
    <t>Id1575</t>
  </si>
  <si>
    <t>Erspamer, Mr.  Eric A.</t>
  </si>
  <si>
    <t>Id1576</t>
  </si>
  <si>
    <t>Campbell, Ms.  Cathi</t>
  </si>
  <si>
    <t>Id1577</t>
  </si>
  <si>
    <t>Addison, Mr.  Alex M</t>
  </si>
  <si>
    <t>Id1578</t>
  </si>
  <si>
    <t>Wu, Mr.  Liang</t>
  </si>
  <si>
    <t>Id1579</t>
  </si>
  <si>
    <t>Millett, Ms.  Lexy</t>
  </si>
  <si>
    <t>Id1580</t>
  </si>
  <si>
    <t>Bosl, Mr.  Michael</t>
  </si>
  <si>
    <t>Id1581</t>
  </si>
  <si>
    <t>Goldberg, Mr.  Samuel L</t>
  </si>
  <si>
    <t>Id1582</t>
  </si>
  <si>
    <t>Kelley, Mr.  Spencer A.</t>
  </si>
  <si>
    <t>Id1583</t>
  </si>
  <si>
    <t>Johnston, Mrs.  Rochelle</t>
  </si>
  <si>
    <t>Id1584</t>
  </si>
  <si>
    <t>Keating, Ms.  Paula</t>
  </si>
  <si>
    <t>Id1585</t>
  </si>
  <si>
    <t>Duhon, Mrs.  Madeline E.</t>
  </si>
  <si>
    <t>Id1586</t>
  </si>
  <si>
    <t>Briseno, Ms.  Maria Isabel</t>
  </si>
  <si>
    <t>Id1587</t>
  </si>
  <si>
    <t>Besse, Mr.  Arthur M.</t>
  </si>
  <si>
    <t>Id1588</t>
  </si>
  <si>
    <t>Shillings, Mr.  Joseph R.</t>
  </si>
  <si>
    <t>Id1589</t>
  </si>
  <si>
    <t>Tate, Ms.  Sachiko</t>
  </si>
  <si>
    <t>Id1590</t>
  </si>
  <si>
    <t>Arsenault, Mr.  Christopher</t>
  </si>
  <si>
    <t>Id1591</t>
  </si>
  <si>
    <t>Hengoed, Mr.  Joseph</t>
  </si>
  <si>
    <t>Id1592</t>
  </si>
  <si>
    <t>Aller, Mr.  Lawrence</t>
  </si>
  <si>
    <t>Id1593</t>
  </si>
  <si>
    <t>Pisano, Mrs.  Katie</t>
  </si>
  <si>
    <t>Id1594</t>
  </si>
  <si>
    <t>Sanca, Mr.  Ruben</t>
  </si>
  <si>
    <t>Id1595</t>
  </si>
  <si>
    <t>Bond, Ms.  Sarah</t>
  </si>
  <si>
    <t>Id1596</t>
  </si>
  <si>
    <t>Carron, Mrs.  Angela R.</t>
  </si>
  <si>
    <t>Id1597</t>
  </si>
  <si>
    <t>Ellwanger, Mr.  Chatham</t>
  </si>
  <si>
    <t>Id1598</t>
  </si>
  <si>
    <t>Hanson, Mr.  Derek</t>
  </si>
  <si>
    <t>Id1599</t>
  </si>
  <si>
    <t>Tucker, Mr.  Kalvin J.</t>
  </si>
  <si>
    <t>Id1600</t>
  </si>
  <si>
    <t>Counts, Mr.  Dave</t>
  </si>
  <si>
    <t>Id1601</t>
  </si>
  <si>
    <t>Carson, Ms.  Barbara G.</t>
  </si>
  <si>
    <t>Id1602</t>
  </si>
  <si>
    <t>Haines, Mr.  Skylar</t>
  </si>
  <si>
    <t>Id1603</t>
  </si>
  <si>
    <t>Schnabel, Mr.  Nick</t>
  </si>
  <si>
    <t>Id1604</t>
  </si>
  <si>
    <t>Thind, Mr.  Sunny S</t>
  </si>
  <si>
    <t>Id1605</t>
  </si>
  <si>
    <t>Simon, Mrs.  Anne-Marie</t>
  </si>
  <si>
    <t>Id1606</t>
  </si>
  <si>
    <t>Arciniaga, Mr.  Nicholas</t>
  </si>
  <si>
    <t>Id1607</t>
  </si>
  <si>
    <t>Ryan, Mr.  Scott M.</t>
  </si>
  <si>
    <t>Id1608</t>
  </si>
  <si>
    <t>Lizak, Ms.  Marisa A</t>
  </si>
  <si>
    <t>Id1609</t>
  </si>
  <si>
    <t>Howery, Ms.  Katie</t>
  </si>
  <si>
    <t>Id1610</t>
  </si>
  <si>
    <t>Crain, Ms.  Amy L</t>
  </si>
  <si>
    <t>Id1611</t>
  </si>
  <si>
    <t>Hotze, Ms.  Jenna M</t>
  </si>
  <si>
    <t>Id1612</t>
  </si>
  <si>
    <t>Chauhan, Ms.  Elizabeth M.</t>
  </si>
  <si>
    <t>Id1613</t>
  </si>
  <si>
    <t>Raab, Mr.  Lyazid</t>
  </si>
  <si>
    <t>Id1614</t>
  </si>
  <si>
    <t>McKown, Ms.  Lindsey A.</t>
  </si>
  <si>
    <t>Id1615</t>
  </si>
  <si>
    <t>Schiemann, Mr.  Chris</t>
  </si>
  <si>
    <t>Id1616</t>
  </si>
  <si>
    <t>Cress, Ms.  Jennifer A</t>
  </si>
  <si>
    <t>Id1617</t>
  </si>
  <si>
    <t>Mawson, Mr.  Leif S.</t>
  </si>
  <si>
    <t>Id1618</t>
  </si>
  <si>
    <t>Wigginton, Ms.  Stephanie A</t>
  </si>
  <si>
    <t>Id1619</t>
  </si>
  <si>
    <t>Wang, Mr.  Bo</t>
  </si>
  <si>
    <t>Id1620</t>
  </si>
  <si>
    <t>Schroeder, Ms.  Leah</t>
  </si>
  <si>
    <t>Id1621</t>
  </si>
  <si>
    <t>Leonard, Ms.  Kara Lynne</t>
  </si>
  <si>
    <t>Id1622</t>
  </si>
  <si>
    <t>Tissue, Mr.  Jeffrey</t>
  </si>
  <si>
    <t>Id1623</t>
  </si>
  <si>
    <t>Wood, Mr.  Justin</t>
  </si>
  <si>
    <t>Id1624</t>
  </si>
  <si>
    <t>Denny, Ms.  Emily</t>
  </si>
  <si>
    <t>Id1625</t>
  </si>
  <si>
    <t>Testa, Ms.  Rebecca</t>
  </si>
  <si>
    <t>Id1626</t>
  </si>
  <si>
    <t>Mooney, Mrs.  Allie</t>
  </si>
  <si>
    <t>Id1627</t>
  </si>
  <si>
    <t>Buchholtz, Ms.  Trasi</t>
  </si>
  <si>
    <t>Id1628</t>
  </si>
  <si>
    <t>Hoyt, Mr.  Kevin</t>
  </si>
  <si>
    <t>Id1629</t>
  </si>
  <si>
    <t>Cabada, Mr.  Fernando</t>
  </si>
  <si>
    <t>Id1630</t>
  </si>
  <si>
    <t>Lobaciute, Ms.  Ieva</t>
  </si>
  <si>
    <t>Id1631</t>
  </si>
  <si>
    <t>Dawes, Mr.  Chris</t>
  </si>
  <si>
    <t>Id1632</t>
  </si>
  <si>
    <t>Deppen, Mr.  Drew L.</t>
  </si>
  <si>
    <t>Id1633</t>
  </si>
  <si>
    <t>Oberndorfer, Ms.  Christina</t>
  </si>
  <si>
    <t>Id1634</t>
  </si>
  <si>
    <t>Hetherington, Mr.  Alexander G</t>
  </si>
  <si>
    <t>Id1635</t>
  </si>
  <si>
    <t>Murray, Ms.  Meaghan</t>
  </si>
  <si>
    <t>Id1636</t>
  </si>
  <si>
    <t>Higden, Ms.  Kristin</t>
  </si>
  <si>
    <t>Id1637</t>
  </si>
  <si>
    <t>Rediger, Ms.  Andrea K.</t>
  </si>
  <si>
    <t>Id1638</t>
  </si>
  <si>
    <t>Huff, Ms.  Kris</t>
  </si>
  <si>
    <t>Id1639</t>
  </si>
  <si>
    <t>Hall, Mr.  Alden W</t>
  </si>
  <si>
    <t>Id1640</t>
  </si>
  <si>
    <t>Grise, Ms.  Suzanne M</t>
  </si>
  <si>
    <t>Id1641</t>
  </si>
  <si>
    <t>Skildum, Ms.  Heidi Z.</t>
  </si>
  <si>
    <t>Id1642</t>
  </si>
  <si>
    <t>Yang, Ms.  Carolyn</t>
  </si>
  <si>
    <t>Id1643</t>
  </si>
  <si>
    <t>Fischer-Daly, Ms.  Sabine</t>
  </si>
  <si>
    <t>Id1644</t>
  </si>
  <si>
    <t>Asher, Mr.  Bobby</t>
  </si>
  <si>
    <t>Id1645</t>
  </si>
  <si>
    <t>Zhou, Mr.  Fan</t>
  </si>
  <si>
    <t>Id1646</t>
  </si>
  <si>
    <t>Rudder, Mrs.  Rachel M</t>
  </si>
  <si>
    <t>Id1647</t>
  </si>
  <si>
    <t>Cartmell, Mr.  Greg</t>
  </si>
  <si>
    <t>Id1648</t>
  </si>
  <si>
    <t>Troland, Mr.  Dan</t>
  </si>
  <si>
    <t>Id1649</t>
  </si>
  <si>
    <t>Hall, Ms.  Jennifer A</t>
  </si>
  <si>
    <t>Id1650</t>
  </si>
  <si>
    <t>Berg, Mrs.  Jessica</t>
  </si>
  <si>
    <t>Id1651</t>
  </si>
  <si>
    <t>Engtrakul, Mr.  Chaiwat</t>
  </si>
  <si>
    <t>Id1652</t>
  </si>
  <si>
    <t>Leonhardt, Ms.  Kerri</t>
  </si>
  <si>
    <t>Id1653</t>
  </si>
  <si>
    <t>Goetz, Ms.  Lisa</t>
  </si>
  <si>
    <t>Id1654</t>
  </si>
  <si>
    <t>Cacharelis, Mr.  Nicholas G</t>
  </si>
  <si>
    <t>Id1655</t>
  </si>
  <si>
    <t>Kariolis, Mr.  Vasilis S</t>
  </si>
  <si>
    <t>Id1656</t>
  </si>
  <si>
    <t>Zelwin, Mr.  Michael P</t>
  </si>
  <si>
    <t>Id1657</t>
  </si>
  <si>
    <t>Barry, Ms.  Colleen C.</t>
  </si>
  <si>
    <t>Id1658</t>
  </si>
  <si>
    <t>Bannon, Mrs.  Annika</t>
  </si>
  <si>
    <t>Id1659</t>
  </si>
  <si>
    <t>Chang, Ms.  Kelly</t>
  </si>
  <si>
    <t>Id1660</t>
  </si>
  <si>
    <t>Vetter, Mr.  Nicholas C.</t>
  </si>
  <si>
    <t>Id1661</t>
  </si>
  <si>
    <t>Jablonski, Mrs.  Kelly K</t>
  </si>
  <si>
    <t>Id1662</t>
  </si>
  <si>
    <t>Jakubowitch, Mr.  Andrew</t>
  </si>
  <si>
    <t>Id1663</t>
  </si>
  <si>
    <t>Altshuler, Ms.  Hannah</t>
  </si>
  <si>
    <t>Id1664</t>
  </si>
  <si>
    <t>Ugarte, Mr.  Patricio Sr.</t>
  </si>
  <si>
    <t>Id1665</t>
  </si>
  <si>
    <t>Tusso, Mr.  Robert B</t>
  </si>
  <si>
    <t>Id1666</t>
  </si>
  <si>
    <t>Johnson, Mr.  Benjamin M</t>
  </si>
  <si>
    <t>Id1667</t>
  </si>
  <si>
    <t>Landry, Mr.  Robert</t>
  </si>
  <si>
    <t>Id1668</t>
  </si>
  <si>
    <t>McDonald, Mr.  Eric R.</t>
  </si>
  <si>
    <t>Id1669</t>
  </si>
  <si>
    <t>Dunlap, Mr.  Matthew</t>
  </si>
  <si>
    <t>Id1670</t>
  </si>
  <si>
    <t>Larue, Mr.  Bob R</t>
  </si>
  <si>
    <t>Id1671</t>
  </si>
  <si>
    <t>Hodge, Ms.  Stephanie J.</t>
  </si>
  <si>
    <t>Id1672</t>
  </si>
  <si>
    <t>Marcus, Mr.  Jake</t>
  </si>
  <si>
    <t>Id1673</t>
  </si>
  <si>
    <t>Daubert, Ms.  Alison L.</t>
  </si>
  <si>
    <t>Id1674</t>
  </si>
  <si>
    <t>Close, Ms.  Lindsay M</t>
  </si>
  <si>
    <t>Id1675</t>
  </si>
  <si>
    <t>Roels, Mr.  Guillaume</t>
  </si>
  <si>
    <t>Id1676</t>
  </si>
  <si>
    <t>Venosky, Ms.  Kaylee</t>
  </si>
  <si>
    <t>Id1677</t>
  </si>
  <si>
    <t>Gosnell, Ms.  Theresa</t>
  </si>
  <si>
    <t>Id1678</t>
  </si>
  <si>
    <t>Chewning-Kulick, Mr.  Travis G.</t>
  </si>
  <si>
    <t>Id1679</t>
  </si>
  <si>
    <t>McCarron, Ms.  Emma L.</t>
  </si>
  <si>
    <t>Id1680</t>
  </si>
  <si>
    <t>Manion, Ms.  Linda</t>
  </si>
  <si>
    <t>Id1681</t>
  </si>
  <si>
    <t>Strong, Mr.  Owen R</t>
  </si>
  <si>
    <t>Id1682</t>
  </si>
  <si>
    <t>Leblanc, Mr.  Jacob</t>
  </si>
  <si>
    <t>Id1683</t>
  </si>
  <si>
    <t>Palmer, Ms.  Jacqueline</t>
  </si>
  <si>
    <t>Id1684</t>
  </si>
  <si>
    <t>Shen, Mr.  Yefeng</t>
  </si>
  <si>
    <t>Id1685</t>
  </si>
  <si>
    <t>Goldsby, Mr.  Thomas J</t>
  </si>
  <si>
    <t>Id1686</t>
  </si>
  <si>
    <t>Whitney, Mr.  Ken</t>
  </si>
  <si>
    <t>Id1687</t>
  </si>
  <si>
    <t>Mahoney, Ms.  Annie E</t>
  </si>
  <si>
    <t>Id1688</t>
  </si>
  <si>
    <t>McCracken, Mrs.  Noel K.</t>
  </si>
  <si>
    <t>Id1689</t>
  </si>
  <si>
    <t>Spewak, Mr.  Mark S</t>
  </si>
  <si>
    <t>Id1690</t>
  </si>
  <si>
    <t>Cottini, Ms.  Federica</t>
  </si>
  <si>
    <t>Id1691</t>
  </si>
  <si>
    <t>Findlay, Ms.  Pamela L</t>
  </si>
  <si>
    <t>Id1692</t>
  </si>
  <si>
    <t>Strasburg, Mr.  Andrew W.</t>
  </si>
  <si>
    <t>Id1693</t>
  </si>
  <si>
    <t>Adams, Mr.  Randall</t>
  </si>
  <si>
    <t>Id1694</t>
  </si>
  <si>
    <t>Deeter, Ms.  Tracy L</t>
  </si>
  <si>
    <t>Id1695</t>
  </si>
  <si>
    <t>Arpin, Ms.  Azelie</t>
  </si>
  <si>
    <t>Id1696</t>
  </si>
  <si>
    <t>Schoeneck, Ms.  Monica M.</t>
  </si>
  <si>
    <t>Id1697</t>
  </si>
  <si>
    <t>Mueller, Ms.  Katarina K.</t>
  </si>
  <si>
    <t>Id1698</t>
  </si>
  <si>
    <t>Willits, Ms.  Jamie L.</t>
  </si>
  <si>
    <t>Id1699</t>
  </si>
  <si>
    <t>Syring, Mr.  Brian</t>
  </si>
  <si>
    <t>Id1700</t>
  </si>
  <si>
    <t>Strike, Ms.  Stacey L.</t>
  </si>
  <si>
    <t>Id1701</t>
  </si>
  <si>
    <t>Hennigar, Mr.  Stephen</t>
  </si>
  <si>
    <t>Id1702</t>
  </si>
  <si>
    <t>May, Mr.  Joshua</t>
  </si>
  <si>
    <t>Id1703</t>
  </si>
  <si>
    <t>Metcalf, Mr.  Josh</t>
  </si>
  <si>
    <t>Id1704</t>
  </si>
  <si>
    <t>Tiska, Ms.  Heather</t>
  </si>
  <si>
    <t>Id1705</t>
  </si>
  <si>
    <t>McDonough, Mr.  James C.</t>
  </si>
  <si>
    <t>Id1706</t>
  </si>
  <si>
    <t>Fairley, Ms.  Kim</t>
  </si>
  <si>
    <t>Id1707</t>
  </si>
  <si>
    <t>Barnett, Ms.  Marie E.</t>
  </si>
  <si>
    <t>Id1708</t>
  </si>
  <si>
    <t>Piasta, Mr.  Dariusz</t>
  </si>
  <si>
    <t>Id1709</t>
  </si>
  <si>
    <t>Mueller, Ms.  Jessica E.</t>
  </si>
  <si>
    <t>Id1710</t>
  </si>
  <si>
    <t>Olsen, Ms.  Kristen</t>
  </si>
  <si>
    <t>Id1711</t>
  </si>
  <si>
    <t>De Jesus, Mr.  Jose Guadalupe P. Sr.</t>
  </si>
  <si>
    <t>Id1712</t>
  </si>
  <si>
    <t>Bartus, Ms.  Cynthia</t>
  </si>
  <si>
    <t>Id1713</t>
  </si>
  <si>
    <t>Stevens, Mr.  Tyler</t>
  </si>
  <si>
    <t>Id1714</t>
  </si>
  <si>
    <t>Rich, Ms.  Holly J</t>
  </si>
  <si>
    <t>Id1715</t>
  </si>
  <si>
    <t>Fayter, Ms.  Kristen</t>
  </si>
  <si>
    <t>Id1716</t>
  </si>
  <si>
    <t>Parise, Mr.  Thomas</t>
  </si>
  <si>
    <t>Id1717</t>
  </si>
  <si>
    <t>Andrew, Ms.  Tricity M</t>
  </si>
  <si>
    <t>Id1718</t>
  </si>
  <si>
    <t>Gryniewicz, Ms.  Sarah A</t>
  </si>
  <si>
    <t>Id1719</t>
  </si>
  <si>
    <t>Panora, Ms.  Lisa M.</t>
  </si>
  <si>
    <t>Id1720</t>
  </si>
  <si>
    <t>Woodward, Ms.  Tracy A.</t>
  </si>
  <si>
    <t>Id1721</t>
  </si>
  <si>
    <t>Lambe, Mr.  Patrick</t>
  </si>
  <si>
    <t>Id1722</t>
  </si>
  <si>
    <t>Casto, Mr.  Trent</t>
  </si>
  <si>
    <t>Id1723</t>
  </si>
  <si>
    <t>Martelli, Ms.  Julie</t>
  </si>
  <si>
    <t>Id1724</t>
  </si>
  <si>
    <t>Naskret, Mr.  Sawomir</t>
  </si>
  <si>
    <t>Id1725</t>
  </si>
  <si>
    <t>Morgan, Ms.  Micah</t>
  </si>
  <si>
    <t>Id1726</t>
  </si>
  <si>
    <t>Maloney, Ms.  Kelly H.</t>
  </si>
  <si>
    <t>Id1727</t>
  </si>
  <si>
    <t>Amherst, Ms.  Lindsay M.</t>
  </si>
  <si>
    <t>Id1728</t>
  </si>
  <si>
    <t>Davenport, Mr.  Austen G</t>
  </si>
  <si>
    <t>Id1729</t>
  </si>
  <si>
    <t>Johansen, Mr.  Tory J.</t>
  </si>
  <si>
    <t>Id1730</t>
  </si>
  <si>
    <t>Bond, Mr.  Robert J.</t>
  </si>
  <si>
    <t>Id1731</t>
  </si>
  <si>
    <t>Reilly, Ms.  Steph</t>
  </si>
  <si>
    <t>Id1732</t>
  </si>
  <si>
    <t>Chandler, Ms.  Kate</t>
  </si>
  <si>
    <t>Id1733</t>
  </si>
  <si>
    <t>Kaufmann, Ms.  Kristina</t>
  </si>
  <si>
    <t>Id1734</t>
  </si>
  <si>
    <t>Barnes-Zurkinden, Ms.  Flo</t>
  </si>
  <si>
    <t>Id1735</t>
  </si>
  <si>
    <t>Wolter, Mrs.  Sarah P.</t>
  </si>
  <si>
    <t>Id1736</t>
  </si>
  <si>
    <t>Pearson, Ms.  Anabel</t>
  </si>
  <si>
    <t>Id1737</t>
  </si>
  <si>
    <t>Thomas, Mr.  Ian</t>
  </si>
  <si>
    <t>Id1738</t>
  </si>
  <si>
    <t>Leon, Mr.  Alex</t>
  </si>
  <si>
    <t>Id1739</t>
  </si>
  <si>
    <t>Marriott, Mr.  Richard J</t>
  </si>
  <si>
    <t>Id1740</t>
  </si>
  <si>
    <t>Wilkins, Ms.  Jacqueline N.</t>
  </si>
  <si>
    <t>Id1741</t>
  </si>
  <si>
    <t>Saiter, Ms.  Cindy</t>
  </si>
  <si>
    <t>Id1742</t>
  </si>
  <si>
    <t>Winrow, Ms.  Marcia</t>
  </si>
  <si>
    <t>Id1743</t>
  </si>
  <si>
    <t>Gries, Ms.  Samantha R.</t>
  </si>
  <si>
    <t>Id1744</t>
  </si>
  <si>
    <t>Strohschein, Ms.  Katie</t>
  </si>
  <si>
    <t>Id1745</t>
  </si>
  <si>
    <t>Berger, Mr.  John P</t>
  </si>
  <si>
    <t>Id1746</t>
  </si>
  <si>
    <t>Coogan, Ms.  Rachel</t>
  </si>
  <si>
    <t>Id1747</t>
  </si>
  <si>
    <t>Gagnon, Ms.  Isabelle</t>
  </si>
  <si>
    <t>Id1748</t>
  </si>
  <si>
    <t>Pearson, Mr.  Neil</t>
  </si>
  <si>
    <t>Id1749</t>
  </si>
  <si>
    <t>Brian, Mr.  Tom</t>
  </si>
  <si>
    <t>Id1750</t>
  </si>
  <si>
    <t>Brown, Mr.  Nathan</t>
  </si>
  <si>
    <t>Id1751</t>
  </si>
  <si>
    <t>Fox, Mrs.  Kelli N</t>
  </si>
  <si>
    <t>Id1752</t>
  </si>
  <si>
    <t>Traver, Mr.  Scott M.</t>
  </si>
  <si>
    <t>Id1753</t>
  </si>
  <si>
    <t>Quick, Mr.  Grant A</t>
  </si>
  <si>
    <t>Id1754</t>
  </si>
  <si>
    <t>Scott, Mr.  Jonathan C</t>
  </si>
  <si>
    <t>Id1755</t>
  </si>
  <si>
    <t>Theriot, Ms.  Rachael M.</t>
  </si>
  <si>
    <t>Id1756</t>
  </si>
  <si>
    <t>Michalis, Ms.  Pilar</t>
  </si>
  <si>
    <t>Id1757</t>
  </si>
  <si>
    <t>Hall, Mr.  Kyle M</t>
  </si>
  <si>
    <t>Id1758</t>
  </si>
  <si>
    <t>Tjong Clemons, Mrs.  Christie</t>
  </si>
  <si>
    <t>Id1759</t>
  </si>
  <si>
    <t>Palma, Mr.  David A.</t>
  </si>
  <si>
    <t>Id1760</t>
  </si>
  <si>
    <t>Takaoka, Mr.  Masahiro</t>
  </si>
  <si>
    <t>Id1761</t>
  </si>
  <si>
    <t>Sherman, Mr.  Logan B.</t>
  </si>
  <si>
    <t>Id1762</t>
  </si>
  <si>
    <t>Andre, Ms.  Stephanie L.</t>
  </si>
  <si>
    <t>Id1763</t>
  </si>
  <si>
    <t>Switt, Ms.  Angela H</t>
  </si>
  <si>
    <t>Id1764</t>
  </si>
  <si>
    <t>Erickson, Ms.  Britt K</t>
  </si>
  <si>
    <t>Id1765</t>
  </si>
  <si>
    <t>Miller, Ms.  Joyce R.</t>
  </si>
  <si>
    <t>Id1766</t>
  </si>
  <si>
    <t>Whitbeck, Mr.  Ben</t>
  </si>
  <si>
    <t>Id1767</t>
  </si>
  <si>
    <t>Auer, Ms.  Sarah M.</t>
  </si>
  <si>
    <t>Id1768</t>
  </si>
  <si>
    <t>Attar, Ms.  Sarah</t>
  </si>
  <si>
    <t>Id1769</t>
  </si>
  <si>
    <t>Misuraca, Ms.  Katie</t>
  </si>
  <si>
    <t>Id1770</t>
  </si>
  <si>
    <t>Spannaus, Ms.  Michaela L</t>
  </si>
  <si>
    <t>Id1771</t>
  </si>
  <si>
    <t>Tarbiat, Ms.  Shalaleh</t>
  </si>
  <si>
    <t>Id1772</t>
  </si>
  <si>
    <t>Pulkkinen, Ms.  Karen</t>
  </si>
  <si>
    <t>Id1773</t>
  </si>
  <si>
    <t>Trnovcova, Ms.  Zuzana</t>
  </si>
  <si>
    <t>Id1774</t>
  </si>
  <si>
    <t>Anthony, Mr.  Daniel J.</t>
  </si>
  <si>
    <t>Id1775</t>
  </si>
  <si>
    <t>Hetrick, Ms.  Alexandra</t>
  </si>
  <si>
    <t>Id1776</t>
  </si>
  <si>
    <t>Stern, Ms.  Jessica</t>
  </si>
  <si>
    <t>Id1777</t>
  </si>
  <si>
    <t>Newman, Mr.  Matthew M</t>
  </si>
  <si>
    <t>Id1778</t>
  </si>
  <si>
    <t>Reasoner, Ms.  Nadine A.</t>
  </si>
  <si>
    <t>Id1779</t>
  </si>
  <si>
    <t>Mone, Mr.  Peter J. Jr.</t>
  </si>
  <si>
    <t>Id1780</t>
  </si>
  <si>
    <t>Powers, Ms.  Colleen M</t>
  </si>
  <si>
    <t>Id1781</t>
  </si>
  <si>
    <t>Ulery, Ms.  Julie A.</t>
  </si>
  <si>
    <t>Id1782</t>
  </si>
  <si>
    <t>Haines, Mr.  Douglas W</t>
  </si>
  <si>
    <t>Id1783</t>
  </si>
  <si>
    <t>Airoldi, Ms.  Catherine</t>
  </si>
  <si>
    <t>Id1784</t>
  </si>
  <si>
    <t>Mattis, Mr.  James A</t>
  </si>
  <si>
    <t>Id1785</t>
  </si>
  <si>
    <t>Cho, Mr.  Youngseong</t>
  </si>
  <si>
    <t>Id1786</t>
  </si>
  <si>
    <t>Reumann, Mr.  John</t>
  </si>
  <si>
    <t>Id1787</t>
  </si>
  <si>
    <t>Cooper, Mr.  Brandon S.</t>
  </si>
  <si>
    <t>Id1788</t>
  </si>
  <si>
    <t>Kennedy, Mr.  Sean P</t>
  </si>
  <si>
    <t>Id1789</t>
  </si>
  <si>
    <t>Cichon, Mr.  Scott</t>
  </si>
  <si>
    <t>Id1790</t>
  </si>
  <si>
    <t>Maroevic, Mr.  Janez</t>
  </si>
  <si>
    <t>Id1791</t>
  </si>
  <si>
    <t>Martin, Mr.  John I. Jr.</t>
  </si>
  <si>
    <t>Id1792</t>
  </si>
  <si>
    <t>Schulz, Ms.  Heather</t>
  </si>
  <si>
    <t>Id1793</t>
  </si>
  <si>
    <t>Capriolo, Mr.  Michael</t>
  </si>
  <si>
    <t>Id1794</t>
  </si>
  <si>
    <t>Borleis, Ms.  Kathleen</t>
  </si>
  <si>
    <t>Id1795</t>
  </si>
  <si>
    <t>Kramer, Mr.  Ryan M</t>
  </si>
  <si>
    <t>Id1796</t>
  </si>
  <si>
    <t>Conrad, Ms.  Sara</t>
  </si>
  <si>
    <t>Id1797</t>
  </si>
  <si>
    <t>Karakoyunlu, Mr.  Deniz</t>
  </si>
  <si>
    <t>Id1798</t>
  </si>
  <si>
    <t>Desrosiers, Ms.  Shannon L.</t>
  </si>
  <si>
    <t>Id1799</t>
  </si>
  <si>
    <t>O'Mara, Ms.  Kaitlin M.</t>
  </si>
  <si>
    <t>Id1800</t>
  </si>
  <si>
    <t>Shabot Marcos, Mr.  Alfredo</t>
  </si>
  <si>
    <t>Id1801</t>
  </si>
  <si>
    <t>Comment, Ms.  Kristen</t>
  </si>
  <si>
    <t>Id1802</t>
  </si>
  <si>
    <t>Moss, Mr.  Daniel</t>
  </si>
  <si>
    <t>Id1803</t>
  </si>
  <si>
    <t>Guzman, Mr.  Jonathan</t>
  </si>
  <si>
    <t>Id1804</t>
  </si>
  <si>
    <t>Cox, Mr.  Troy</t>
  </si>
  <si>
    <t>Id1805</t>
  </si>
  <si>
    <t>Clash, Mr.  Daniel C</t>
  </si>
  <si>
    <t>Id1806</t>
  </si>
  <si>
    <t>Blankenship, Ms.  Lauren</t>
  </si>
  <si>
    <t>Id1807</t>
  </si>
  <si>
    <t>Lloyd, Ms.  Jennefer</t>
  </si>
  <si>
    <t>Id1808</t>
  </si>
  <si>
    <t>Kong, Ms.  Tracey L.</t>
  </si>
  <si>
    <t>Id1809</t>
  </si>
  <si>
    <t>Benson, Ms.  Ashley</t>
  </si>
  <si>
    <t>Id1810</t>
  </si>
  <si>
    <t>Huntington, Ms.  Cindy</t>
  </si>
  <si>
    <t>Id1811</t>
  </si>
  <si>
    <t>Kendall, Ms.  Esther</t>
  </si>
  <si>
    <t>Id1812</t>
  </si>
  <si>
    <t>Gast, Ms.  Jackie</t>
  </si>
  <si>
    <t>Id1813</t>
  </si>
  <si>
    <t>Scanlin, Mr.  Timothy P.</t>
  </si>
  <si>
    <t>Id1814</t>
  </si>
  <si>
    <t>Philbrook, Ms.  Lauren</t>
  </si>
  <si>
    <t>Id1815</t>
  </si>
  <si>
    <t>Cowan, Mr.  Benjamin</t>
  </si>
  <si>
    <t>Id1816</t>
  </si>
  <si>
    <t>Sousa, Mr.  Hugo M</t>
  </si>
  <si>
    <t>Id1817</t>
  </si>
  <si>
    <t>Stanton, Mr.  Daniel J. Jr.</t>
  </si>
  <si>
    <t>Id1818</t>
  </si>
  <si>
    <t>Mollak, Mr.  Justin R</t>
  </si>
  <si>
    <t>Id1819</t>
  </si>
  <si>
    <t>Bell, Mr.  Colin</t>
  </si>
  <si>
    <t>Id1820</t>
  </si>
  <si>
    <t>Weston, Mr.  Rob</t>
  </si>
  <si>
    <t>Id1821</t>
  </si>
  <si>
    <t>Rabuzzi, Mr.  Patrick</t>
  </si>
  <si>
    <t>Id1822</t>
  </si>
  <si>
    <t>Hendrix, Mr.  Austin D</t>
  </si>
  <si>
    <t>Id1823</t>
  </si>
  <si>
    <t>Van Nielen, Ms.  Brittany</t>
  </si>
  <si>
    <t>Id1824</t>
  </si>
  <si>
    <t>Blanton, Mr.  Matthew T</t>
  </si>
  <si>
    <t>Id1825</t>
  </si>
  <si>
    <t>Schout, Ms.  Becky G.</t>
  </si>
  <si>
    <t>Id1826</t>
  </si>
  <si>
    <t>Schmaltz, Ms.  Virginie</t>
  </si>
  <si>
    <t>Id1827</t>
  </si>
  <si>
    <t>Eagen, Ms.  Allison A</t>
  </si>
  <si>
    <t>Id1828</t>
  </si>
  <si>
    <t>Rotramel, Ms.  Julie</t>
  </si>
  <si>
    <t>Id1829</t>
  </si>
  <si>
    <t>Prevost, Ms.  Katherine</t>
  </si>
  <si>
    <t>Id1830</t>
  </si>
  <si>
    <t>Boyd, Mr.  Caleb</t>
  </si>
  <si>
    <t>Id1831</t>
  </si>
  <si>
    <t>Dawes, Ms.  Jaime</t>
  </si>
  <si>
    <t>Id1832</t>
  </si>
  <si>
    <t>Jennings, Ms.  Hannah</t>
  </si>
  <si>
    <t>Id1833</t>
  </si>
  <si>
    <t>Nyambaso, Mr.  Zachariah</t>
  </si>
  <si>
    <t>Id1834</t>
  </si>
  <si>
    <t>Shaffer, Ms.  Patricia A</t>
  </si>
  <si>
    <t>Id1835</t>
  </si>
  <si>
    <t>Corkum, Mrs.  Elizabeth A.</t>
  </si>
  <si>
    <t>Id1836</t>
  </si>
  <si>
    <t>Pedersen, Mr.  Benjamin</t>
  </si>
  <si>
    <t>Id1837</t>
  </si>
  <si>
    <t>Melo, Mr.  Breno</t>
  </si>
  <si>
    <t>Id1838</t>
  </si>
  <si>
    <t>Sakamoto, Mr.  Takaya</t>
  </si>
  <si>
    <t>Id1839</t>
  </si>
  <si>
    <t>McMahon, Mr.  Thomas IV</t>
  </si>
  <si>
    <t>Id1840</t>
  </si>
  <si>
    <t>Harris, Mr.  Bradley E</t>
  </si>
  <si>
    <t>Id1841</t>
  </si>
  <si>
    <t>Lombardo, Ms.  Megan</t>
  </si>
  <si>
    <t>Id1842</t>
  </si>
  <si>
    <t>Bode, Ms.  Ruby J</t>
  </si>
  <si>
    <t>Id1843</t>
  </si>
  <si>
    <t>Johnson, Mr.  Bart</t>
  </si>
  <si>
    <t>Id1844</t>
  </si>
  <si>
    <t>Norcross, Mr.  Robert A.</t>
  </si>
  <si>
    <t>Id1845</t>
  </si>
  <si>
    <t>Lazrus, Mr.  Adam</t>
  </si>
  <si>
    <t>Id1846</t>
  </si>
  <si>
    <t>Tsegay, Mr.  Yemane Adhane</t>
  </si>
  <si>
    <t>Id1847</t>
  </si>
  <si>
    <t>Schneider, Mr.  Jesse A.</t>
  </si>
  <si>
    <t>Id1848</t>
  </si>
  <si>
    <t>Loreto, Mr.  Bird</t>
  </si>
  <si>
    <t>Id1849</t>
  </si>
  <si>
    <t>Callahan, Mr.  Patrick M.</t>
  </si>
  <si>
    <t>Id1850</t>
  </si>
  <si>
    <t>Timko, Mr.  Kyle</t>
  </si>
  <si>
    <t>Id1851</t>
  </si>
  <si>
    <t>Achatz, Mr.  Ryan</t>
  </si>
  <si>
    <t>Id1852</t>
  </si>
  <si>
    <t>Horwitz, Mr.  Yuri</t>
  </si>
  <si>
    <t>Id1853</t>
  </si>
  <si>
    <t>Gordyan, Mr.  Ryan</t>
  </si>
  <si>
    <t>Id1854</t>
  </si>
  <si>
    <t>Hetherington, Ms.  Debbie</t>
  </si>
  <si>
    <t>Id1855</t>
  </si>
  <si>
    <t>Thompson, Mr.  Mark D</t>
  </si>
  <si>
    <t>Id1856</t>
  </si>
  <si>
    <t>Battoo, Mr.  Christopher</t>
  </si>
  <si>
    <t>Id1857</t>
  </si>
  <si>
    <t>Barker, Ms.  Daniell L</t>
  </si>
  <si>
    <t>Id1858</t>
  </si>
  <si>
    <t>Saarnilehto, Mr.  Janne</t>
  </si>
  <si>
    <t>Id1859</t>
  </si>
  <si>
    <t>Morton, Ms.  Martina</t>
  </si>
  <si>
    <t>Id1860</t>
  </si>
  <si>
    <t>Thomas, Ms.  Elizabeth L</t>
  </si>
  <si>
    <t>Id1861</t>
  </si>
  <si>
    <t>Hillman, Ms.  Stephanie C.</t>
  </si>
  <si>
    <t>Id1862</t>
  </si>
  <si>
    <t>Edwards, Ms.  Katie</t>
  </si>
  <si>
    <t>Id1863</t>
  </si>
  <si>
    <t>Bartel, Ms.  Callie</t>
  </si>
  <si>
    <t>Id1864</t>
  </si>
  <si>
    <t>Potekhina, Ms.  Inna</t>
  </si>
  <si>
    <t>Id1865</t>
  </si>
  <si>
    <t>Kelly, Ms.  Mary K.</t>
  </si>
  <si>
    <t>Id1866</t>
  </si>
  <si>
    <t>Lapp, Mr.  Samuel M.</t>
  </si>
  <si>
    <t>Id1867</t>
  </si>
  <si>
    <t>Burke, Ms.  Kimberly</t>
  </si>
  <si>
    <t>Id1868</t>
  </si>
  <si>
    <t>Barry, Mr.  Tom J.</t>
  </si>
  <si>
    <t>Id1869</t>
  </si>
  <si>
    <t>McCormick, Mr.  Zachary</t>
  </si>
  <si>
    <t>Id1870</t>
  </si>
  <si>
    <t>McElroy, Mr.  Dane</t>
  </si>
  <si>
    <t>Id1871</t>
  </si>
  <si>
    <t>Coffed, Mr.  Dougie J</t>
  </si>
  <si>
    <t>Id1872</t>
  </si>
  <si>
    <t>Estes, Mr.  Jeremiah H</t>
  </si>
  <si>
    <t>Id1873</t>
  </si>
  <si>
    <t>Miles, Mr.  Ashley J.</t>
  </si>
  <si>
    <t>Id1874</t>
  </si>
  <si>
    <t>Zamore, Mr.  Turner J.</t>
  </si>
  <si>
    <t>Id1875</t>
  </si>
  <si>
    <t>Donaghy, Mr.  Roger</t>
  </si>
  <si>
    <t>Id1876</t>
  </si>
  <si>
    <t>Kennedy, Ms.  Pamela</t>
  </si>
  <si>
    <t>Id1877</t>
  </si>
  <si>
    <t>Fiorini, Ms.  Allison M.</t>
  </si>
  <si>
    <t>Id1878</t>
  </si>
  <si>
    <t>Alexander, Mrs.  Katherine H.</t>
  </si>
  <si>
    <t>Id1879</t>
  </si>
  <si>
    <t>Watkins, Ms.  Robin</t>
  </si>
  <si>
    <t>Id1880</t>
  </si>
  <si>
    <t>Cassel, Ms.  Terri</t>
  </si>
  <si>
    <t>Id1881</t>
  </si>
  <si>
    <t>Ferguson, Mr.  Eddie</t>
  </si>
  <si>
    <t>Id1882</t>
  </si>
  <si>
    <t>O'Sullivan, Ms.  Pamela</t>
  </si>
  <si>
    <t>Id1883</t>
  </si>
  <si>
    <t>Chepkirui, Ms.  Joyce</t>
  </si>
  <si>
    <t>Id1884</t>
  </si>
  <si>
    <t>Gurney, Ms.  Alison W.</t>
  </si>
  <si>
    <t>Id1885</t>
  </si>
  <si>
    <t>Francis, Ms.  Tammara C</t>
  </si>
  <si>
    <t>Id1886</t>
  </si>
  <si>
    <t>Gruca, Ms.  Dorota</t>
  </si>
  <si>
    <t>Id1887</t>
  </si>
  <si>
    <t>Rojas Alvarez, Mr.  Jose Norberto Sr.</t>
  </si>
  <si>
    <t>Id1888</t>
  </si>
  <si>
    <t>Denton, Mr.  Peter</t>
  </si>
  <si>
    <t>Id1889</t>
  </si>
  <si>
    <t>Mason, Mr.  Bryant</t>
  </si>
  <si>
    <t>Id1890</t>
  </si>
  <si>
    <t>Trout, Ms.  Christina</t>
  </si>
  <si>
    <t>Id1891</t>
  </si>
  <si>
    <t>Gilbert, Mr.  John</t>
  </si>
  <si>
    <t>Id1892</t>
  </si>
  <si>
    <t>Chong, Mr.  Eduardo</t>
  </si>
  <si>
    <t>Id1893</t>
  </si>
  <si>
    <t>Henry, Ms.  Laura M.</t>
  </si>
  <si>
    <t>Id1894</t>
  </si>
  <si>
    <t>Brenneman, Mr.  Charlie</t>
  </si>
  <si>
    <t>Id1895</t>
  </si>
  <si>
    <t>Kemp, Ms.  Melissa D.</t>
  </si>
  <si>
    <t>Id1896</t>
  </si>
  <si>
    <t>Wilson, Mr.  Dan C. Jr.</t>
  </si>
  <si>
    <t>Id1897</t>
  </si>
  <si>
    <t>Hillyard, Mr.  Matthew</t>
  </si>
  <si>
    <t>Id1898</t>
  </si>
  <si>
    <t>Turner, Mr.  Wesley C.</t>
  </si>
  <si>
    <t>Id1899</t>
  </si>
  <si>
    <t>Benestad, Mr.  Christopher</t>
  </si>
  <si>
    <t>Id1900</t>
  </si>
  <si>
    <t>Gonzales, Ms.  Jessica</t>
  </si>
  <si>
    <t>Id1901</t>
  </si>
  <si>
    <t>Newman, Ms.  Christin</t>
  </si>
  <si>
    <t>Id1902</t>
  </si>
  <si>
    <t>Sayre, Ms.  Sara</t>
  </si>
  <si>
    <t>Id1903</t>
  </si>
  <si>
    <t>Panke, Ms.  Elizabeth</t>
  </si>
  <si>
    <t>Id1904</t>
  </si>
  <si>
    <t>Brennan, Ms.  Margaret P.</t>
  </si>
  <si>
    <t>Id1905</t>
  </si>
  <si>
    <t>Ngo, Ms.  Tiffany K</t>
  </si>
  <si>
    <t>Id1906</t>
  </si>
  <si>
    <t>Guerdan, Mr.  David M.</t>
  </si>
  <si>
    <t>Id1907</t>
  </si>
  <si>
    <t>Shaw, Ms.  Christine E</t>
  </si>
  <si>
    <t>Id1908</t>
  </si>
  <si>
    <t>Mills-Honarvar, Ms.  Donna</t>
  </si>
  <si>
    <t>Id1909</t>
  </si>
  <si>
    <t>Farvard, Mr.  Rod</t>
  </si>
  <si>
    <t>Id1910</t>
  </si>
  <si>
    <t>Kelly, Mr.  Joe</t>
  </si>
  <si>
    <t>Id1911</t>
  </si>
  <si>
    <t>Skinner, Ms.  Kayleigh</t>
  </si>
  <si>
    <t>Id1912</t>
  </si>
  <si>
    <t>Murphy, Mr.  Lorcan A.</t>
  </si>
  <si>
    <t>Id1913</t>
  </si>
  <si>
    <t>Shue, Mr.  Billy</t>
  </si>
  <si>
    <t>Id1914</t>
  </si>
  <si>
    <t>Reilly, Mr.  Paul M.</t>
  </si>
  <si>
    <t>Id1915</t>
  </si>
  <si>
    <t>Blinn, Ms.  Brenda M.</t>
  </si>
  <si>
    <t>Id1916</t>
  </si>
  <si>
    <t>Duyn, Mr.  Jeff H</t>
  </si>
  <si>
    <t>Id1917</t>
  </si>
  <si>
    <t>Wardian, Mr.  Michael</t>
  </si>
  <si>
    <t>Id1918</t>
  </si>
  <si>
    <t>Heuninck, Mr.  Jan</t>
  </si>
  <si>
    <t>Id1919</t>
  </si>
  <si>
    <t>Kipyego, Mr.  Bernard</t>
  </si>
  <si>
    <t>Id1920</t>
  </si>
  <si>
    <t>Kuehl, Mr.  Craig</t>
  </si>
  <si>
    <t>Id1921</t>
  </si>
  <si>
    <t>Burkholder, Mrs.  Bryn</t>
  </si>
  <si>
    <t>Id1922</t>
  </si>
  <si>
    <t>Stadolnik, Mr.  Michael</t>
  </si>
  <si>
    <t>Id1923</t>
  </si>
  <si>
    <t>Shields, Mr.  Benjamin</t>
  </si>
  <si>
    <t>Id1924</t>
  </si>
  <si>
    <t>Margolis, Mr.  Jay</t>
  </si>
  <si>
    <t>Id1925</t>
  </si>
  <si>
    <t>Uffenbeck, Mr.  William</t>
  </si>
  <si>
    <t>Id1926</t>
  </si>
  <si>
    <t>Brake, Ms.  Shelley</t>
  </si>
  <si>
    <t>Id1927</t>
  </si>
  <si>
    <t>Stepanova, Ms.  Jekaterina</t>
  </si>
  <si>
    <t>Id1928</t>
  </si>
  <si>
    <t>Verdi, Mr.  Daniel</t>
  </si>
  <si>
    <t>Id1929</t>
  </si>
  <si>
    <t>McLean, Ms.  Pauline</t>
  </si>
  <si>
    <t>Id1930</t>
  </si>
  <si>
    <t>Ryan, Ms.  Colleen</t>
  </si>
  <si>
    <t>Id1931</t>
  </si>
  <si>
    <t>Mickelson, Ms.  Aleah K</t>
  </si>
  <si>
    <t>Id1932</t>
  </si>
  <si>
    <t>Dibaba, Ms.  Mare</t>
  </si>
  <si>
    <t>Id1933</t>
  </si>
  <si>
    <t>Shilling, Mr.  Kevin</t>
  </si>
  <si>
    <t>Id1934</t>
  </si>
  <si>
    <t>Bashaw, Ms.  Jessica</t>
  </si>
  <si>
    <t>Id1935</t>
  </si>
  <si>
    <t>Jacob, Ms.  Amanda R</t>
  </si>
  <si>
    <t>Id1936</t>
  </si>
  <si>
    <t>McCutcheon, Mr.  Murray W.</t>
  </si>
  <si>
    <t>Id1937</t>
  </si>
  <si>
    <t>Connor, Mrs.  Meghan P.</t>
  </si>
  <si>
    <t>Id1938</t>
  </si>
  <si>
    <t>May, Mr.  David</t>
  </si>
  <si>
    <t>Id1939</t>
  </si>
  <si>
    <t>Geoghegan, Mr.  Seth</t>
  </si>
  <si>
    <t>Id1940</t>
  </si>
  <si>
    <t>McGinn, Mr.  Michael P.</t>
  </si>
  <si>
    <t>Id1941</t>
  </si>
  <si>
    <t>Jones, Mr.  Russell M</t>
  </si>
  <si>
    <t>Id1942</t>
  </si>
  <si>
    <t>Quinteros, Mr.  Martin</t>
  </si>
  <si>
    <t>Id1943</t>
  </si>
  <si>
    <t>Loenser, Mr.  Michael</t>
  </si>
  <si>
    <t>Id1944</t>
  </si>
  <si>
    <t>Aitken, Mr.  Miles</t>
  </si>
  <si>
    <t>Id1945</t>
  </si>
  <si>
    <t>Furrer, Ms.  Amanda</t>
  </si>
  <si>
    <t>Id1946</t>
  </si>
  <si>
    <t>Konigs, Mr.  Roger</t>
  </si>
  <si>
    <t>Id1947</t>
  </si>
  <si>
    <t>Tesdahl, Mr.  Brock J</t>
  </si>
  <si>
    <t>Id1948</t>
  </si>
  <si>
    <t>Engel, Mr.  Stephen F.</t>
  </si>
  <si>
    <t>Id1949</t>
  </si>
  <si>
    <t>Kuck, Ms.  Missy</t>
  </si>
  <si>
    <t>Id1950</t>
  </si>
  <si>
    <t>Dillon, Mr.  William</t>
  </si>
  <si>
    <t>Id1951</t>
  </si>
  <si>
    <t>Neuschel, Ms.  Lauren M</t>
  </si>
  <si>
    <t>Id1952</t>
  </si>
  <si>
    <t>Rosales Ramirez, Mr.  Apolo U.</t>
  </si>
  <si>
    <t>Id1953</t>
  </si>
  <si>
    <t>Marquez, Mr.  Alfons</t>
  </si>
  <si>
    <t>Id1954</t>
  </si>
  <si>
    <t>Green, Ms.  Amber</t>
  </si>
  <si>
    <t>Id1955</t>
  </si>
  <si>
    <t>Schubel, Ms.  Leah C.</t>
  </si>
  <si>
    <t>Id1956</t>
  </si>
  <si>
    <t>Jimenez, Ms.  Lilia</t>
  </si>
  <si>
    <t>Id1957</t>
  </si>
  <si>
    <t>Zimny-Schmitt, Mr.  Danny</t>
  </si>
  <si>
    <t>Id1958</t>
  </si>
  <si>
    <t>Hill, Ms.  Lauren</t>
  </si>
  <si>
    <t>Id1959</t>
  </si>
  <si>
    <t>Brohart, Ms.  Courtney</t>
  </si>
  <si>
    <t>Id1960</t>
  </si>
  <si>
    <t>Ryan, Ms.  Elizabeth</t>
  </si>
  <si>
    <t>Id1961</t>
  </si>
  <si>
    <t>Oka, Ms.  Satomi</t>
  </si>
  <si>
    <t>Id1962</t>
  </si>
  <si>
    <t>Newman, Mr.  Matthew D</t>
  </si>
  <si>
    <t>Id1963</t>
  </si>
  <si>
    <t>Metzger, Mr.  Peter T II</t>
  </si>
  <si>
    <t>Id1964</t>
  </si>
  <si>
    <t>Gonzalez, Mr.  Manuel</t>
  </si>
  <si>
    <t>Id1965</t>
  </si>
  <si>
    <t>Vaughn, Ms.  Kindsey P.</t>
  </si>
  <si>
    <t>Id1966</t>
  </si>
  <si>
    <t>Clifford, Mr.  Thomas G.</t>
  </si>
  <si>
    <t>Id1967</t>
  </si>
  <si>
    <t>Petty, Mr.  Kyle S</t>
  </si>
  <si>
    <t>Id1968</t>
  </si>
  <si>
    <t>Sanford, Mr.  Alexander J.</t>
  </si>
  <si>
    <t>Id1969</t>
  </si>
  <si>
    <t>Sprague, Mr.  Dustin L</t>
  </si>
  <si>
    <t>Id1970</t>
  </si>
  <si>
    <t>Lasseron, Mrs.  Chloe</t>
  </si>
  <si>
    <t>Id1971</t>
  </si>
  <si>
    <t>Bushong, Ms.  Cailtlin</t>
  </si>
  <si>
    <t>Id1972</t>
  </si>
  <si>
    <t>Dennison, Mr.  Joshua</t>
  </si>
  <si>
    <t>Id1973</t>
  </si>
  <si>
    <t>Lira, Mr.  Chuy</t>
  </si>
  <si>
    <t>Id1974</t>
  </si>
  <si>
    <t>Nahigian, Ms.  Laurie B</t>
  </si>
  <si>
    <t>Id1975</t>
  </si>
  <si>
    <t>Cackett, Ms.  Rachel B.</t>
  </si>
  <si>
    <t>Id1976</t>
  </si>
  <si>
    <t>Hunter-Galvan, Ms.  Liza</t>
  </si>
  <si>
    <t>Id1977</t>
  </si>
  <si>
    <t>Pierret, Ms.  Lindsey</t>
  </si>
  <si>
    <t>Id1978</t>
  </si>
  <si>
    <t>White, Ms.  Lindsay E.</t>
  </si>
  <si>
    <t>Id1979</t>
  </si>
  <si>
    <t>O'Neil, Ms.  Kathleen M.</t>
  </si>
  <si>
    <t>Id1980</t>
  </si>
  <si>
    <t>Leitz, Ms.  Aya</t>
  </si>
  <si>
    <t>Id1981</t>
  </si>
  <si>
    <t>Durfee, Ms.  Carolyn R</t>
  </si>
  <si>
    <t>Id1982</t>
  </si>
  <si>
    <t>Maylone, Ms.  Bethany</t>
  </si>
  <si>
    <t>Id1983</t>
  </si>
  <si>
    <t>Reiland, Ms.  Holly A</t>
  </si>
  <si>
    <t>Id1984</t>
  </si>
  <si>
    <t>Hu, Mr.  Ping</t>
  </si>
  <si>
    <t>Id1985</t>
  </si>
  <si>
    <t>Lessek, Mr.  Tim</t>
  </si>
  <si>
    <t>Id1986</t>
  </si>
  <si>
    <t>Colavincenzo, Mr.  John</t>
  </si>
  <si>
    <t>Id1987</t>
  </si>
  <si>
    <t>Mendez-Karr, Mrs.  Cynthia</t>
  </si>
  <si>
    <t>Id1988</t>
  </si>
  <si>
    <t>Saulnier, Mr.  Emmett</t>
  </si>
  <si>
    <t>Id1989</t>
  </si>
  <si>
    <t>Schoonover, Ms.  Kate</t>
  </si>
  <si>
    <t>Id1990</t>
  </si>
  <si>
    <t>Hass, Mr.  Christopher L.</t>
  </si>
  <si>
    <t>Id1991</t>
  </si>
  <si>
    <t>Cadotte, Mr.  Christopher P.</t>
  </si>
  <si>
    <t>Id1992</t>
  </si>
  <si>
    <t>Cacciapaglia, Mr.  Christopher W</t>
  </si>
  <si>
    <t>Id1993</t>
  </si>
  <si>
    <t>Mininger, Mr.  Norman H.</t>
  </si>
  <si>
    <t>Id1994</t>
  </si>
  <si>
    <t>Mayo, Ms.  Susan</t>
  </si>
  <si>
    <t>Id1995</t>
  </si>
  <si>
    <t>Zicko, Ms.  Tatyana K</t>
  </si>
  <si>
    <t>Id1996</t>
  </si>
  <si>
    <t>Graham, Ms.  Chrissy</t>
  </si>
  <si>
    <t>Id1997</t>
  </si>
  <si>
    <t>Boland, Ms.  Carrie</t>
  </si>
  <si>
    <t>Id1998</t>
  </si>
  <si>
    <t>Cupp, Ms.  Halle</t>
  </si>
  <si>
    <t>Id1999</t>
  </si>
  <si>
    <t>Shaw, Ms.  Carolyn</t>
  </si>
  <si>
    <t>Id2000</t>
  </si>
  <si>
    <t>Klassen, Ms.  Tara D.</t>
  </si>
  <si>
    <t>Id2001</t>
  </si>
  <si>
    <t>Musal, Mr.  Rasim M</t>
  </si>
  <si>
    <t>Id2002</t>
  </si>
  <si>
    <t>Kitayama, Ms.  Dina</t>
  </si>
  <si>
    <t>Id2003</t>
  </si>
  <si>
    <t>Altman, Ms.  Lisa</t>
  </si>
  <si>
    <t>Id2004</t>
  </si>
  <si>
    <t>Demchko, Ms.  Caitrin</t>
  </si>
  <si>
    <t>Id2005</t>
  </si>
  <si>
    <t>Wild, Ms.  Adriana S</t>
  </si>
  <si>
    <t>Id2006</t>
  </si>
  <si>
    <t>Betts, Ms.  Megan</t>
  </si>
  <si>
    <t>Id2007</t>
  </si>
  <si>
    <t>Martin, Mrs.  Kristen M</t>
  </si>
  <si>
    <t>Id2008</t>
  </si>
  <si>
    <t>Vandeventer, Ms.  Alix</t>
  </si>
  <si>
    <t>Id2009</t>
  </si>
  <si>
    <t>Hirano, Mr.  Kakushin</t>
  </si>
  <si>
    <t>Id2010</t>
  </si>
  <si>
    <t>Davi, Mr.  Michael J</t>
  </si>
  <si>
    <t>Id2011</t>
  </si>
  <si>
    <t>Sloan, Mr.  Bradley</t>
  </si>
  <si>
    <t>Id2012</t>
  </si>
  <si>
    <t>Homich, Mr.  Matt</t>
  </si>
  <si>
    <t>Id2013</t>
  </si>
  <si>
    <t>Bell, Ms.  Amanda C.</t>
  </si>
  <si>
    <t>Id2014</t>
  </si>
  <si>
    <t>Kristjansson, Mr.  Valur</t>
  </si>
  <si>
    <t>Id2015</t>
  </si>
  <si>
    <t>Pitman, Ms.  Erica J</t>
  </si>
  <si>
    <t>Id2016</t>
  </si>
  <si>
    <t>Curley, Mr.  Stephen F.</t>
  </si>
  <si>
    <t>Id2017</t>
  </si>
  <si>
    <t>Zimmer, Ms.  Lissa</t>
  </si>
  <si>
    <t>Id2018</t>
  </si>
  <si>
    <t>Granski, Ms.  Megan</t>
  </si>
  <si>
    <t>Id2019</t>
  </si>
  <si>
    <t>Dunn, Ms.  Alyson</t>
  </si>
  <si>
    <t>Id2020</t>
  </si>
  <si>
    <t>Regina, Mr.  Chance B</t>
  </si>
  <si>
    <t>Id2021</t>
  </si>
  <si>
    <t>O'Connor, Mr.  Sean P</t>
  </si>
  <si>
    <t>Id2022</t>
  </si>
  <si>
    <t>Howe, Ms.  Therese</t>
  </si>
  <si>
    <t>Id2023</t>
  </si>
  <si>
    <t>Atwater, Mr.  Beau</t>
  </si>
  <si>
    <t>Id2024</t>
  </si>
  <si>
    <t>Gurganus, Ms.  Kelsey M</t>
  </si>
  <si>
    <t>Id2025</t>
  </si>
  <si>
    <t>Holden, Ms.  Gretchen</t>
  </si>
  <si>
    <t>Id2026</t>
  </si>
  <si>
    <t>Parton, Mr.  Nicholas E.</t>
  </si>
  <si>
    <t>Id2027</t>
  </si>
  <si>
    <t>Downs, Ms.  Deborah</t>
  </si>
  <si>
    <t>Id2028</t>
  </si>
  <si>
    <t>Dent, Mr.  Chuck W. Jr.</t>
  </si>
  <si>
    <t>Id2029</t>
  </si>
  <si>
    <t>Ranti, Mr.  Daniel</t>
  </si>
  <si>
    <t>Id2030</t>
  </si>
  <si>
    <t>Ishaq, Ms.  Amany</t>
  </si>
  <si>
    <t>Id2031</t>
  </si>
  <si>
    <t>Wiles, Ms.  Kipling</t>
  </si>
  <si>
    <t>Id2032</t>
  </si>
  <si>
    <t>Roberts, Mr.  Duncan</t>
  </si>
  <si>
    <t>Id2033</t>
  </si>
  <si>
    <t>Serafini, Mr.  Louis C.</t>
  </si>
  <si>
    <t>Id2034</t>
  </si>
  <si>
    <t>Button, Mr.  Daniel J</t>
  </si>
  <si>
    <t>Id2035</t>
  </si>
  <si>
    <t>Gaal, Ms.  Ildiko M.</t>
  </si>
  <si>
    <t>Id2036</t>
  </si>
  <si>
    <t>Liptak, Ms.  Melinda E.</t>
  </si>
  <si>
    <t>Id2037</t>
  </si>
  <si>
    <t>Kellam, Ms.  Ashley M</t>
  </si>
  <si>
    <t>Id2038</t>
  </si>
  <si>
    <t>Gordon, Ms.  Stephanie</t>
  </si>
  <si>
    <t>Id2039</t>
  </si>
  <si>
    <t>Hyland, Mr.  Sean P.</t>
  </si>
  <si>
    <t>Id2040</t>
  </si>
  <si>
    <t>Wagoner, Ms.  Emily G</t>
  </si>
  <si>
    <t>Id2041</t>
  </si>
  <si>
    <t>Thomas, Mr.  Malcolm</t>
  </si>
  <si>
    <t>Id2042</t>
  </si>
  <si>
    <t>Goffi, Mr.  Danilo</t>
  </si>
  <si>
    <t>Id2043</t>
  </si>
  <si>
    <t>Salovaara, Mr.  Mikko</t>
  </si>
  <si>
    <t>Id2044</t>
  </si>
  <si>
    <t>Reid, Ms.  Paula C.</t>
  </si>
  <si>
    <t>Id2045</t>
  </si>
  <si>
    <t>Allan, Ms.  Kirsten N.</t>
  </si>
  <si>
    <t>Id2046</t>
  </si>
  <si>
    <t>McLaughlin, Ms.  Christy</t>
  </si>
  <si>
    <t>Id2047</t>
  </si>
  <si>
    <t>Lee, Ms.  Jennifer</t>
  </si>
  <si>
    <t>Id2048</t>
  </si>
  <si>
    <t>Tang, Ms.  Jingjing</t>
  </si>
  <si>
    <t>Id2049</t>
  </si>
  <si>
    <t>Kennedy, Mr.  Morgan</t>
  </si>
  <si>
    <t>Id2050</t>
  </si>
  <si>
    <t>Condon, Mr.  Patrick J.</t>
  </si>
  <si>
    <t>Id2051</t>
  </si>
  <si>
    <t>Chepkwony, Mr.  Frankline</t>
  </si>
  <si>
    <t>Id2052</t>
  </si>
  <si>
    <t>Rodriguez, Ms.  Laura T.</t>
  </si>
  <si>
    <t>Id2053</t>
  </si>
  <si>
    <t>Szynkarczuk, Ms.  Natalia</t>
  </si>
  <si>
    <t>Id2054</t>
  </si>
  <si>
    <t>Brill, Ms.  Jennifer L.</t>
  </si>
  <si>
    <t>Id2055</t>
  </si>
  <si>
    <t>Adams, Ms.  Brooke</t>
  </si>
  <si>
    <t>Id2056</t>
  </si>
  <si>
    <t>Nunn, Mr.  Jeremy M</t>
  </si>
  <si>
    <t>Id2057</t>
  </si>
  <si>
    <t>Blair, Ms.  Megan L.</t>
  </si>
  <si>
    <t>Id2058</t>
  </si>
  <si>
    <t>Sharkey, Mr.  Bryan</t>
  </si>
  <si>
    <t>Id2059</t>
  </si>
  <si>
    <t>Scalard, Ms.  Marny</t>
  </si>
  <si>
    <t>Id2060</t>
  </si>
  <si>
    <t>Burget, Mr.  Marc</t>
  </si>
  <si>
    <t>Id2061</t>
  </si>
  <si>
    <t>English, Mr.  Benjamin L</t>
  </si>
  <si>
    <t>Id2062</t>
  </si>
  <si>
    <t>Hampton, Mr.  Rob G</t>
  </si>
  <si>
    <t>Id2063</t>
  </si>
  <si>
    <t>Flynn, Ms.  Stefanie A</t>
  </si>
  <si>
    <t>Id2064</t>
  </si>
  <si>
    <t>Knast, Ms.  Stephanie</t>
  </si>
  <si>
    <t>Id2065</t>
  </si>
  <si>
    <t>Lucas, Ms.  Caroline F.</t>
  </si>
  <si>
    <t>Id2066</t>
  </si>
  <si>
    <t>Thomas, Ms.  Julia J.</t>
  </si>
  <si>
    <t>Id2067</t>
  </si>
  <si>
    <t>Cherewatti, Mr.  Jack</t>
  </si>
  <si>
    <t>Id2068</t>
  </si>
  <si>
    <t>Olle, Mr.  Bernat</t>
  </si>
  <si>
    <t>Id2069</t>
  </si>
  <si>
    <t>Hamsi, Mr.  Hicham</t>
  </si>
  <si>
    <t>Id2070</t>
  </si>
  <si>
    <t>Finnegan, Ms.  Sarah</t>
  </si>
  <si>
    <t>Id2071</t>
  </si>
  <si>
    <t>Walsh, Mr.  Anthony S</t>
  </si>
  <si>
    <t>Id2072</t>
  </si>
  <si>
    <t>Villa, Ms.  Elisabetta</t>
  </si>
  <si>
    <t>Id2073</t>
  </si>
  <si>
    <t>Cable, Mr.  Trevor N.</t>
  </si>
  <si>
    <t>Id2074</t>
  </si>
  <si>
    <t>Eiring, Ms.  Nancy</t>
  </si>
  <si>
    <t>Id2075</t>
  </si>
  <si>
    <t>Connor, Ms.  Allison R.</t>
  </si>
  <si>
    <t>Id2076</t>
  </si>
  <si>
    <t>Friedman, Mr.  Robert J.</t>
  </si>
  <si>
    <t>Id2077</t>
  </si>
  <si>
    <t>Croker, Mr.  Nicholas</t>
  </si>
  <si>
    <t>Id2078</t>
  </si>
  <si>
    <t>Beganics, Mr.  Kevin L</t>
  </si>
  <si>
    <t>Id2079</t>
  </si>
  <si>
    <t>Huberty, Mr.  Bryan</t>
  </si>
  <si>
    <t>Id2080</t>
  </si>
  <si>
    <t>Jacobs, Ms.  Janae N.</t>
  </si>
  <si>
    <t>Id2081</t>
  </si>
  <si>
    <t>Hazlehurst, Ms.  Audrey</t>
  </si>
  <si>
    <t>Id2082</t>
  </si>
  <si>
    <t>Marin, Ms.  Laura</t>
  </si>
  <si>
    <t>Id2083</t>
  </si>
  <si>
    <t>Dear, Ms.  Nicole F</t>
  </si>
  <si>
    <t>Id2084</t>
  </si>
  <si>
    <t>Lederer, Ms.  Krista L</t>
  </si>
  <si>
    <t>Id2085</t>
  </si>
  <si>
    <t>Robson, Ms.  Denise</t>
  </si>
  <si>
    <t>Id2086</t>
  </si>
  <si>
    <t>Galvan, Mr.  Ariel</t>
  </si>
  <si>
    <t>Id2087</t>
  </si>
  <si>
    <t>Walsh, Mr.  Jeremy</t>
  </si>
  <si>
    <t>Id2088</t>
  </si>
  <si>
    <t>Teeuwen, Ms.  Rosalie</t>
  </si>
  <si>
    <t>Id2089</t>
  </si>
  <si>
    <t>List, Mr.  Jay</t>
  </si>
  <si>
    <t>Id2090</t>
  </si>
  <si>
    <t>Shafar, Mr.  Vitaliy</t>
  </si>
  <si>
    <t>Id2091</t>
  </si>
  <si>
    <t>Copenhaver, Mr.  Benjamin W.</t>
  </si>
  <si>
    <t>Id2092</t>
  </si>
  <si>
    <t>Stump, Mr.  Jesse</t>
  </si>
  <si>
    <t>Id2093</t>
  </si>
  <si>
    <t>Wehrman, Mr.  Mark</t>
  </si>
  <si>
    <t>Id2094</t>
  </si>
  <si>
    <t>Sischo, Ms.  Lauren</t>
  </si>
  <si>
    <t>Id2095</t>
  </si>
  <si>
    <t>Fonti, Mr.  Massimiliano</t>
  </si>
  <si>
    <t>Id2096</t>
  </si>
  <si>
    <t>Merlis, Mr.  Josh</t>
  </si>
  <si>
    <t>Id2097</t>
  </si>
  <si>
    <t>Hasegawa, Mr.  Kiyokatsu</t>
  </si>
  <si>
    <t>Id2098</t>
  </si>
  <si>
    <t>Haselden, Ms.  Amanda L</t>
  </si>
  <si>
    <t>Id2099</t>
  </si>
  <si>
    <t>Simonson, Mr.  Matthew</t>
  </si>
  <si>
    <t>Id2100</t>
  </si>
  <si>
    <t>Montag, Ms.  Julia M</t>
  </si>
  <si>
    <t>Id2101</t>
  </si>
  <si>
    <t>Deroian, Ms.  Rhea</t>
  </si>
  <si>
    <t>Id2102</t>
  </si>
  <si>
    <t>Goetz, Mr.  Justin</t>
  </si>
  <si>
    <t>Id2103</t>
  </si>
  <si>
    <t>Brady, Mr.  Shamus M.</t>
  </si>
  <si>
    <t>Id2104</t>
  </si>
  <si>
    <t>Moran, Mr.  Mike</t>
  </si>
  <si>
    <t>Id2105</t>
  </si>
  <si>
    <t>Strickler, Ms.  Mary Beth</t>
  </si>
  <si>
    <t>Id2106</t>
  </si>
  <si>
    <t>Simone, Ms.  Erin</t>
  </si>
  <si>
    <t>Id2107</t>
  </si>
  <si>
    <t>Von Rock, Ms.  Hallie</t>
  </si>
  <si>
    <t>Id2108</t>
  </si>
  <si>
    <t>Woodard, Ms.  Paige P</t>
  </si>
  <si>
    <t>Id2109</t>
  </si>
  <si>
    <t>Li, Ms.  Ji</t>
  </si>
  <si>
    <t>Id2110</t>
  </si>
  <si>
    <t>Sinda, Ms.  Carissa A</t>
  </si>
  <si>
    <t>Id2111</t>
  </si>
  <si>
    <t>Rydland, Ms.  Mona</t>
  </si>
  <si>
    <t>Id2112</t>
  </si>
  <si>
    <t>Vespa, Ms.  Kristin R.</t>
  </si>
  <si>
    <t>Id2113</t>
  </si>
  <si>
    <t>Meadows, Ms.  Beth</t>
  </si>
  <si>
    <t>Id2114</t>
  </si>
  <si>
    <t>Toppen, Ms.  Allison</t>
  </si>
  <si>
    <t>Id2115</t>
  </si>
  <si>
    <t>Ermer, Ms.  Ashley E</t>
  </si>
  <si>
    <t>Id2116</t>
  </si>
  <si>
    <t>Dionne, Ms.  Hilary K.</t>
  </si>
  <si>
    <t>Id2117</t>
  </si>
  <si>
    <t>Stasulli, Ms.  Dominique</t>
  </si>
  <si>
    <t>Id2118</t>
  </si>
  <si>
    <t>Duran, Mr.  Carlos I</t>
  </si>
  <si>
    <t>Id2119</t>
  </si>
  <si>
    <t>Klundt, Mr.  Matthew</t>
  </si>
  <si>
    <t>Id2120</t>
  </si>
  <si>
    <t>Waters, Ms.  Kara</t>
  </si>
  <si>
    <t>Id2121</t>
  </si>
  <si>
    <t>Rusk, Ms.  Sarah S</t>
  </si>
  <si>
    <t>Id2122</t>
  </si>
  <si>
    <t>Gersbach, Ms.  Shauna R.</t>
  </si>
  <si>
    <t>Id2123</t>
  </si>
  <si>
    <t>Taylor-Watson, Ms.  Lindsay J.</t>
  </si>
  <si>
    <t>Id2124</t>
  </si>
  <si>
    <t>Crawford, Ms.  Danya A.</t>
  </si>
  <si>
    <t>Id2125</t>
  </si>
  <si>
    <t>Levitsky, Ms.  Lorraine</t>
  </si>
  <si>
    <t>Id2126</t>
  </si>
  <si>
    <t>Carroll, Ms.  Jennifer L.</t>
  </si>
  <si>
    <t>Id2127</t>
  </si>
  <si>
    <t>Campos, Mr.  Jesus Sr.</t>
  </si>
  <si>
    <t>Id2128</t>
  </si>
  <si>
    <t>Flajslik, Ms.  Kristen</t>
  </si>
  <si>
    <t>Id2129</t>
  </si>
  <si>
    <t>Chua, Ms.  Catherine C.</t>
  </si>
  <si>
    <t>Id2130</t>
  </si>
  <si>
    <t>Wiltse, Ms.  Paula</t>
  </si>
  <si>
    <t>Id2131</t>
  </si>
  <si>
    <t>Fisher, Ms.  Evan</t>
  </si>
  <si>
    <t>Id2132</t>
  </si>
  <si>
    <t>Wilzbacher, Mr.  Nathan J</t>
  </si>
  <si>
    <t>Id2133</t>
  </si>
  <si>
    <t>Thayer, Ms.  Ashley M</t>
  </si>
  <si>
    <t>Id2134</t>
  </si>
  <si>
    <t>Brosseau, Mr.  Jason</t>
  </si>
  <si>
    <t>Id2135</t>
  </si>
  <si>
    <t>Phares, Mr.  Marshall</t>
  </si>
  <si>
    <t>Id2136</t>
  </si>
  <si>
    <t>Curley, Mr.  Lavar</t>
  </si>
  <si>
    <t>Id2137</t>
  </si>
  <si>
    <t>Johnston, Mr.  Charlie T.</t>
  </si>
  <si>
    <t>Id2138</t>
  </si>
  <si>
    <t>Padula, Mrs.  Lauren</t>
  </si>
  <si>
    <t>Id2139</t>
  </si>
  <si>
    <t>Gamirov, Mr.  Arthur</t>
  </si>
  <si>
    <t>Id2140</t>
  </si>
  <si>
    <t>Briot, Mr.  Thomas</t>
  </si>
  <si>
    <t>Id2141</t>
  </si>
  <si>
    <t>De Hueck, Ms.  Jennifer</t>
  </si>
  <si>
    <t>Id2142</t>
  </si>
  <si>
    <t>Putt, Ms.  Tammy</t>
  </si>
  <si>
    <t>Id2143</t>
  </si>
  <si>
    <t>Deiman, Ms.  Lena</t>
  </si>
  <si>
    <t>Id2144</t>
  </si>
  <si>
    <t>Bonanni, Ms.  Valentina</t>
  </si>
  <si>
    <t>Id2145</t>
  </si>
  <si>
    <t>Stein, Mr.  Russell N.</t>
  </si>
  <si>
    <t>Id2146</t>
  </si>
  <si>
    <t>Laumann, Mr.  Scott R.</t>
  </si>
  <si>
    <t>Id2147</t>
  </si>
  <si>
    <t>Galaviz, Mr.  Jose Francisco Sr.</t>
  </si>
  <si>
    <t>Id2148</t>
  </si>
  <si>
    <t>Piper, Mr.  Paul J</t>
  </si>
  <si>
    <t>Id2149</t>
  </si>
  <si>
    <t>Cantini, Mr.  Adam</t>
  </si>
  <si>
    <t>Id2150</t>
  </si>
  <si>
    <t>Hartman, Mr.  Edward J.</t>
  </si>
  <si>
    <t>Id2151</t>
  </si>
  <si>
    <t>Werhane, Mr.  Patrick A.</t>
  </si>
  <si>
    <t>Id2152</t>
  </si>
  <si>
    <t>Davies, Mr.  Geraint H</t>
  </si>
  <si>
    <t>Id2153</t>
  </si>
  <si>
    <t>Hummel, Mr.  Dj</t>
  </si>
  <si>
    <t>Id2154</t>
  </si>
  <si>
    <t>Lutz, Mr.  Zachary A</t>
  </si>
  <si>
    <t>Id2155</t>
  </si>
  <si>
    <t>Waters, Mr.  Brian W.</t>
  </si>
  <si>
    <t>Id2156</t>
  </si>
  <si>
    <t>Viglienzoni, Mr.  Joe</t>
  </si>
  <si>
    <t>Id2157</t>
  </si>
  <si>
    <t>Rathbun, Mr.  Stephen</t>
  </si>
  <si>
    <t>Id2158</t>
  </si>
  <si>
    <t>crane, Ms.  Ellen L.</t>
  </si>
  <si>
    <t>Id2159</t>
  </si>
  <si>
    <t>Conant, Ms.  Cindy</t>
  </si>
  <si>
    <t>Id2160</t>
  </si>
  <si>
    <t>Huyser-Wierenga, Ms.  Abigail R.</t>
  </si>
  <si>
    <t>Id2161</t>
  </si>
  <si>
    <t>Natalini, Ms.  Amy L.</t>
  </si>
  <si>
    <t>Id2162</t>
  </si>
  <si>
    <t>Robbins, Ms.  Amy</t>
  </si>
  <si>
    <t>Id2163</t>
  </si>
  <si>
    <t>Stanislav, Mrs.  Grace H</t>
  </si>
  <si>
    <t>Id2164</t>
  </si>
  <si>
    <t>Meyer, Ms.  Caitie J.</t>
  </si>
  <si>
    <t>Id2165</t>
  </si>
  <si>
    <t>Mears, Mr.  Benjamin</t>
  </si>
  <si>
    <t>Id2166</t>
  </si>
  <si>
    <t>Neill, Mr.  Ian T</t>
  </si>
  <si>
    <t>Id2167</t>
  </si>
  <si>
    <t>Tola, Mr.  Tadese</t>
  </si>
  <si>
    <t>Id2168</t>
  </si>
  <si>
    <t>Briskman, Mr.  Jonathan</t>
  </si>
  <si>
    <t>Id2169</t>
  </si>
  <si>
    <t>Ritzenhein, Mr.  Dathan</t>
  </si>
  <si>
    <t>Id2170</t>
  </si>
  <si>
    <t>Malkowski, Mr.  Eric</t>
  </si>
  <si>
    <t>Id2171</t>
  </si>
  <si>
    <t>Andreyko, Ms.  Allison M</t>
  </si>
  <si>
    <t>Id2172</t>
  </si>
  <si>
    <t>Landry, Mr.  Paul</t>
  </si>
  <si>
    <t>Id2173</t>
  </si>
  <si>
    <t>Lozier, Mr.  Aaron R</t>
  </si>
  <si>
    <t>Id2174</t>
  </si>
  <si>
    <t>O'Brien, Ms.  Caitlin H.</t>
  </si>
  <si>
    <t>Id2175</t>
  </si>
  <si>
    <t>Rodas, Mr.  Harald E.</t>
  </si>
  <si>
    <t>Id2176</t>
  </si>
  <si>
    <t>O'Connor, Ms.  Siobhan A.</t>
  </si>
  <si>
    <t>Id2177</t>
  </si>
  <si>
    <t>White, Ms.  Andrea J.</t>
  </si>
  <si>
    <t>Id2178</t>
  </si>
  <si>
    <t>Davenport, Ms.  Marie</t>
  </si>
  <si>
    <t>Id2179</t>
  </si>
  <si>
    <t>Karmen, Ms.  Rachel A.</t>
  </si>
  <si>
    <t>Id2180</t>
  </si>
  <si>
    <t>Miller, Ms.  Emma</t>
  </si>
  <si>
    <t>Id2181</t>
  </si>
  <si>
    <t>Lippmann, Ms.  Kiersten</t>
  </si>
  <si>
    <t>Id2182</t>
  </si>
  <si>
    <t>Klehm, Ms.  Rachael</t>
  </si>
  <si>
    <t>Id2183</t>
  </si>
  <si>
    <t>Murphy, Mr.  Timothy P.</t>
  </si>
  <si>
    <t>Id2184</t>
  </si>
  <si>
    <t>Desisa, Mr.  Lelisa</t>
  </si>
  <si>
    <t>Id2185</t>
  </si>
  <si>
    <t>Brooks, Mr.  Nate</t>
  </si>
  <si>
    <t>Id2186</t>
  </si>
  <si>
    <t>Stone, Mr.  Chris C.</t>
  </si>
  <si>
    <t>Id2187</t>
  </si>
  <si>
    <t>Weispfennig, Mr.  Scott</t>
  </si>
  <si>
    <t>Id2188</t>
  </si>
  <si>
    <t>Sorrell, Mr.  Kevin</t>
  </si>
  <si>
    <t>Id2189</t>
  </si>
  <si>
    <t>Morris, Mr.  Erik C.</t>
  </si>
  <si>
    <t>Id2190</t>
  </si>
  <si>
    <t>Marek, Mr.  Shawn C</t>
  </si>
  <si>
    <t>Id2191</t>
  </si>
  <si>
    <t>Armstrong, Mr.  Vajin L.</t>
  </si>
  <si>
    <t>Id2192</t>
  </si>
  <si>
    <t>Werner, Mr.  John K. Jr.</t>
  </si>
  <si>
    <t>Id2193</t>
  </si>
  <si>
    <t>Gries, Mr.  Kevin J.</t>
  </si>
  <si>
    <t>Id2194</t>
  </si>
  <si>
    <t>Mills, Mr.  Kirby W.</t>
  </si>
  <si>
    <t>Id2195</t>
  </si>
  <si>
    <t>Penny, Mr.  J A</t>
  </si>
  <si>
    <t>Id2196</t>
  </si>
  <si>
    <t>Hicks, Mr.  Dustin G.</t>
  </si>
  <si>
    <t>Id2197</t>
  </si>
  <si>
    <t>Masayesva, Mr.  Anthony G</t>
  </si>
  <si>
    <t>Id2198</t>
  </si>
  <si>
    <t>Paavola, Mr.  Ryan</t>
  </si>
  <si>
    <t>Id2199</t>
  </si>
  <si>
    <t>Gehlsen, Mr.  Eric N</t>
  </si>
  <si>
    <t>Id2200</t>
  </si>
  <si>
    <t>Roche, Mr.  Connor</t>
  </si>
  <si>
    <t>Id2201</t>
  </si>
  <si>
    <t>Hearn, Mr.  Patrick H.</t>
  </si>
  <si>
    <t>Id2202</t>
  </si>
  <si>
    <t>Dimson, Mr.  Tyler</t>
  </si>
  <si>
    <t>Id2203</t>
  </si>
  <si>
    <t>Slason, Ms.  Deborah L.</t>
  </si>
  <si>
    <t>Id2204</t>
  </si>
  <si>
    <t>Gibson, Ms.  Andrea K</t>
  </si>
  <si>
    <t>Id2205</t>
  </si>
  <si>
    <t>Erdos, Ms.  Elleree</t>
  </si>
  <si>
    <t>Id2206</t>
  </si>
  <si>
    <t>Cushman, Mr.  Brandon J</t>
  </si>
  <si>
    <t>Id2207</t>
  </si>
  <si>
    <t>Hammel, Mr.  Steve</t>
  </si>
  <si>
    <t>Id2208</t>
  </si>
  <si>
    <t>Ytterstad, Ms.  Nina Wavik Sr.</t>
  </si>
  <si>
    <t>Id2209</t>
  </si>
  <si>
    <t>Prince, Ms.  Dani</t>
  </si>
  <si>
    <t>Id2210</t>
  </si>
  <si>
    <t>Freeman, Ms.  Jennifer A.</t>
  </si>
  <si>
    <t>Id2211</t>
  </si>
  <si>
    <t>Petrulak, Mr.  Martin</t>
  </si>
  <si>
    <t>Id2212</t>
  </si>
  <si>
    <t>Lloyd, Mr.  Steve</t>
  </si>
  <si>
    <t>Id2213</t>
  </si>
  <si>
    <t>Zablocki, Mr.  Christopher</t>
  </si>
  <si>
    <t>Id2214</t>
  </si>
  <si>
    <t>Van Meter, Ms.  Kathryn M.</t>
  </si>
  <si>
    <t>Id2215</t>
  </si>
  <si>
    <t>Babay, Ms.  Emily</t>
  </si>
  <si>
    <t>Id2216</t>
  </si>
  <si>
    <t>Taylor, Mr.  Trent A</t>
  </si>
  <si>
    <t>Id2217</t>
  </si>
  <si>
    <t>Smith, Ms.  Jennifer E</t>
  </si>
  <si>
    <t>Id2218</t>
  </si>
  <si>
    <t>Moody, Ms.  Polly</t>
  </si>
  <si>
    <t>Id2219</t>
  </si>
  <si>
    <t>Swierzbinski, Ms.  Elizabeth</t>
  </si>
  <si>
    <t>Id2220</t>
  </si>
  <si>
    <t>Schwartz, Ms.  Tiffany A.</t>
  </si>
  <si>
    <t>Id2221</t>
  </si>
  <si>
    <t>Sanseverino, Mr.  Cole</t>
  </si>
  <si>
    <t>Id2222</t>
  </si>
  <si>
    <t>Lawder, Mr.  Matthew T.</t>
  </si>
  <si>
    <t>Id2223</t>
  </si>
  <si>
    <t>Young, Mr.  Zachary</t>
  </si>
  <si>
    <t>Id2224</t>
  </si>
  <si>
    <t>Hoerner, Mr.  Matthew T.</t>
  </si>
  <si>
    <t>Id2225</t>
  </si>
  <si>
    <t>Benson, Mr.  Pat</t>
  </si>
  <si>
    <t>Id2226</t>
  </si>
  <si>
    <t>Horton, Ms.  Ashley</t>
  </si>
  <si>
    <t>Id2227</t>
  </si>
  <si>
    <t>McGraw, Ms.  Elizabeth A.</t>
  </si>
  <si>
    <t>Id2228</t>
  </si>
  <si>
    <t>Beaulne, Ms.  Rebecca M.</t>
  </si>
  <si>
    <t>Id2229</t>
  </si>
  <si>
    <t>Lunz, Ms.  Ruth</t>
  </si>
  <si>
    <t>Id2230</t>
  </si>
  <si>
    <t>Kyle, Mr.  Gregory S</t>
  </si>
  <si>
    <t>Id2231</t>
  </si>
  <si>
    <t>Brackenwagen, Ms.  Alexandra S</t>
  </si>
  <si>
    <t>Id2232</t>
  </si>
  <si>
    <t>Schmitt, Ms.  Hillary</t>
  </si>
  <si>
    <t>Id2233</t>
  </si>
  <si>
    <t>Borden, Ms.  Amy K.</t>
  </si>
  <si>
    <t>Id2234</t>
  </si>
  <si>
    <t>McLean, Mr.  Scott</t>
  </si>
  <si>
    <t>Id2235</t>
  </si>
  <si>
    <t>Regan, Mr.  John</t>
  </si>
  <si>
    <t>Id2236</t>
  </si>
  <si>
    <t>Koenis, Mr.  Maaikel</t>
  </si>
  <si>
    <t>Id2237</t>
  </si>
  <si>
    <t>Kittaka, Mr.  Daniel C</t>
  </si>
  <si>
    <t>Id2238</t>
  </si>
  <si>
    <t>Concannon, Mr.  Christopher S.</t>
  </si>
  <si>
    <t>Id2239</t>
  </si>
  <si>
    <t>Johnson, Mr.  William R</t>
  </si>
  <si>
    <t>Id2240</t>
  </si>
  <si>
    <t>Schultz, Ms.  Lyndsy</t>
  </si>
  <si>
    <t>Id2241</t>
  </si>
  <si>
    <t>Brannigan, Ms.  Jessica</t>
  </si>
  <si>
    <t>Id2242</t>
  </si>
  <si>
    <t>Cavallo, Ms.  Anna</t>
  </si>
  <si>
    <t>Id2243</t>
  </si>
  <si>
    <t>Chang, Mr.  Jordan</t>
  </si>
  <si>
    <t>Id2244</t>
  </si>
  <si>
    <t>Axelrod, Mr.  Brian</t>
  </si>
  <si>
    <t>Id2245</t>
  </si>
  <si>
    <t>Davenport, Ms.  Katherine A</t>
  </si>
  <si>
    <t>Id2246</t>
  </si>
  <si>
    <t>Roberge, Ms.  Melanie</t>
  </si>
  <si>
    <t>Id2247</t>
  </si>
  <si>
    <t>Schmidt, Ms.  Jessica</t>
  </si>
  <si>
    <t>Id2248</t>
  </si>
  <si>
    <t>Kosters, Mr.  Eric S</t>
  </si>
  <si>
    <t>Id2249</t>
  </si>
  <si>
    <t>Dykes, Mr.  Joseph</t>
  </si>
  <si>
    <t>Id2250</t>
  </si>
  <si>
    <t>Velan, Ms.  Mary</t>
  </si>
  <si>
    <t>Id2251</t>
  </si>
  <si>
    <t>Goolik, Ms.  Natalie</t>
  </si>
  <si>
    <t>Id2252</t>
  </si>
  <si>
    <t>Bain, Mr.  Christopher</t>
  </si>
  <si>
    <t>Id2253</t>
  </si>
  <si>
    <t>Wieck, Ms.  Sonja</t>
  </si>
  <si>
    <t>Id2254</t>
  </si>
  <si>
    <t>Friel, Ms.  Alexandra</t>
  </si>
  <si>
    <t>Id2255</t>
  </si>
  <si>
    <t>Santandreu, Ms.  Martha L.</t>
  </si>
  <si>
    <t>Id2256</t>
  </si>
  <si>
    <t>Johnson, Mr.  Ryan C.</t>
  </si>
  <si>
    <t>Id2257</t>
  </si>
  <si>
    <t>Gerber, Mr.  Cliff</t>
  </si>
  <si>
    <t>Id2258</t>
  </si>
  <si>
    <t>Benadum, Mr.  Blue</t>
  </si>
  <si>
    <t>Id2259</t>
  </si>
  <si>
    <t>Ragazzini, Mr.  Jeffrey M</t>
  </si>
  <si>
    <t>Id2260</t>
  </si>
  <si>
    <t>Kessinger, Mr.  Andrew</t>
  </si>
  <si>
    <t>Id2261</t>
  </si>
  <si>
    <t>Bezgin, Ms.  Julia</t>
  </si>
  <si>
    <t>Id2262</t>
  </si>
  <si>
    <t>Woldesilassie, Mr.  Daniel</t>
  </si>
  <si>
    <t>Id2263</t>
  </si>
  <si>
    <t>Ruiz Herrero, Mr.  Jaime</t>
  </si>
  <si>
    <t>Id2264</t>
  </si>
  <si>
    <t>Bin Alias, Mr.  Mohd Syahidan</t>
  </si>
  <si>
    <t>Id2265</t>
  </si>
  <si>
    <t>Fischer-Daly, Mr.  Matthew</t>
  </si>
  <si>
    <t>Id2266</t>
  </si>
  <si>
    <t>Pulliam, Ms.  Elizabeth S.</t>
  </si>
  <si>
    <t>Id2267</t>
  </si>
  <si>
    <t>Guisinger, Ms.  Katie</t>
  </si>
  <si>
    <t>Id2268</t>
  </si>
  <si>
    <t>Arnerich, Ms.  Christi A.</t>
  </si>
  <si>
    <t>Id2269</t>
  </si>
  <si>
    <t>Lynch, Ms.  Sandra K.</t>
  </si>
  <si>
    <t>Id2270</t>
  </si>
  <si>
    <t>Reilly, Ms.  Katharine</t>
  </si>
  <si>
    <t>Id2271</t>
  </si>
  <si>
    <t>Nolette, Mr.  Jerome</t>
  </si>
  <si>
    <t>Id2272</t>
  </si>
  <si>
    <t>Chabrier, Ms.  Julia R</t>
  </si>
  <si>
    <t>Id2273</t>
  </si>
  <si>
    <t>Lee, Mr.  Sean Henry</t>
  </si>
  <si>
    <t>Id2274</t>
  </si>
  <si>
    <t>Knotts, Ms.  Rachel A.</t>
  </si>
  <si>
    <t>Id2275</t>
  </si>
  <si>
    <t>Pultorak, Mr.  Jim</t>
  </si>
  <si>
    <t>Id2276</t>
  </si>
  <si>
    <t>Maxon, Mr.  Tim</t>
  </si>
  <si>
    <t>Id2277</t>
  </si>
  <si>
    <t>Kraai, Ms.  Abby L.</t>
  </si>
  <si>
    <t>Id2278</t>
  </si>
  <si>
    <t>Larosa, Mr.  Mark</t>
  </si>
  <si>
    <t>Id2279</t>
  </si>
  <si>
    <t>King, Mr.  Ali</t>
  </si>
  <si>
    <t>Id2280</t>
  </si>
  <si>
    <t>Haney, Mr.  Joshua</t>
  </si>
  <si>
    <t>Id2281</t>
  </si>
  <si>
    <t>Boulay, Mr.  Pierre</t>
  </si>
  <si>
    <t>Id2282</t>
  </si>
  <si>
    <t>Peters, Ms.  Kate</t>
  </si>
  <si>
    <t>Id2283</t>
  </si>
  <si>
    <t>Luy, Mr.  David</t>
  </si>
  <si>
    <t>Id2284</t>
  </si>
  <si>
    <t>Fava, Ms.  Carla</t>
  </si>
  <si>
    <t>Id2285</t>
  </si>
  <si>
    <t>Montoya, Mr.  Alvaro Sr.</t>
  </si>
  <si>
    <t>Id2286</t>
  </si>
  <si>
    <t>Bain, Ms.  Hope</t>
  </si>
  <si>
    <t>Id2287</t>
  </si>
  <si>
    <t>Albertson, Mr.  Mark P.</t>
  </si>
  <si>
    <t>Id2288</t>
  </si>
  <si>
    <t>Barger, Ms.  Desiree</t>
  </si>
  <si>
    <t>Id2289</t>
  </si>
  <si>
    <t>Fraioli, Mr.  Mario Jr.</t>
  </si>
  <si>
    <t>Id2290</t>
  </si>
  <si>
    <t>April, Mr.  Lusapho</t>
  </si>
  <si>
    <t>Id2291</t>
  </si>
  <si>
    <t>King, Ms.  Erin C.</t>
  </si>
  <si>
    <t>Id2292</t>
  </si>
  <si>
    <t>Talhelm, Mr.  Alan F</t>
  </si>
  <si>
    <t>Id2293</t>
  </si>
  <si>
    <t>Regnier, Mr.  Ryan</t>
  </si>
  <si>
    <t>Id2294</t>
  </si>
  <si>
    <t>Treece, Ms.  Hope</t>
  </si>
  <si>
    <t>Id2295</t>
  </si>
  <si>
    <t>Beisel, Mr.  Josh</t>
  </si>
  <si>
    <t>Id2296</t>
  </si>
  <si>
    <t>Enke, Mr.  Jacob J</t>
  </si>
  <si>
    <t>Id2297</t>
  </si>
  <si>
    <t>Ruiz-Tagle Barros, Mr.  Jose Tomas</t>
  </si>
  <si>
    <t>Id2298</t>
  </si>
  <si>
    <t>Ferrell, Ms.  Mary Evan</t>
  </si>
  <si>
    <t>Id2299</t>
  </si>
  <si>
    <t>Gates, Mr.  Justin K.</t>
  </si>
  <si>
    <t>Id2300</t>
  </si>
  <si>
    <t>Jeffers, Mr.  Patrick</t>
  </si>
  <si>
    <t>Id2301</t>
  </si>
  <si>
    <t>Sulhanek, Mr.  Roman</t>
  </si>
  <si>
    <t>Id2302</t>
  </si>
  <si>
    <t>Ozahowski, Mr.  David</t>
  </si>
  <si>
    <t>Id2303</t>
  </si>
  <si>
    <t>Caron, Ms.  Evelyn L</t>
  </si>
  <si>
    <t>Id2304</t>
  </si>
  <si>
    <t>Fullarton, Mr.  Jim</t>
  </si>
  <si>
    <t>Id2305</t>
  </si>
  <si>
    <t>Lindgren, Mr.  Matthew S</t>
  </si>
  <si>
    <t>Id2306</t>
  </si>
  <si>
    <t>Akiha, Mr.  Kenneth</t>
  </si>
  <si>
    <t>Id2307</t>
  </si>
  <si>
    <t>Sweny, Ms.  Andrea</t>
  </si>
  <si>
    <t>Id2308</t>
  </si>
  <si>
    <t>Tobin, Ms.  Kristina</t>
  </si>
  <si>
    <t>Id2309</t>
  </si>
  <si>
    <t>Pedersen, Ms.  Kristen</t>
  </si>
  <si>
    <t>Id2310</t>
  </si>
  <si>
    <t>Lynch, Mr.  Matthew</t>
  </si>
  <si>
    <t>Id2311</t>
  </si>
  <si>
    <t>Keys, Mrs.  Kathleen</t>
  </si>
  <si>
    <t>Id2312</t>
  </si>
  <si>
    <t>Wilbur, Ms.  Lindsey</t>
  </si>
  <si>
    <t>Id2313</t>
  </si>
  <si>
    <t>Ditota, Mr.  Robert</t>
  </si>
  <si>
    <t>Id2314</t>
  </si>
  <si>
    <t>Horbol, Ms.  Sarah E.</t>
  </si>
  <si>
    <t>Id2315</t>
  </si>
  <si>
    <t>O'Rourke, Ms.  Flannery</t>
  </si>
  <si>
    <t>Id2316</t>
  </si>
  <si>
    <t>Williams, Mr.  John T</t>
  </si>
  <si>
    <t>Id2317</t>
  </si>
  <si>
    <t>Murakami, Mr.  Koji</t>
  </si>
  <si>
    <t>Id2318</t>
  </si>
  <si>
    <t>Gagnon, Ms.  Candice M</t>
  </si>
  <si>
    <t>Id2319</t>
  </si>
  <si>
    <t>Petermann, Mr.  Theodore A.</t>
  </si>
  <si>
    <t>Id2320</t>
  </si>
  <si>
    <t>Graves - Rostro, Ms.  Lindy</t>
  </si>
  <si>
    <t>Id2321</t>
  </si>
  <si>
    <t>Danielson, Mr.  Thomas</t>
  </si>
  <si>
    <t>Id2322</t>
  </si>
  <si>
    <t>Street, Ms.  Holly</t>
  </si>
  <si>
    <t>Id2323</t>
  </si>
  <si>
    <t>Buss, Mr.  Matthew</t>
  </si>
  <si>
    <t>Id2324</t>
  </si>
  <si>
    <t>Duffy, Ms.  Meghan K</t>
  </si>
  <si>
    <t>Id2325</t>
  </si>
  <si>
    <t>Hines, Mr.  Fred</t>
  </si>
  <si>
    <t>Id2326</t>
  </si>
  <si>
    <t>Castro, Mr.  Sebastian</t>
  </si>
  <si>
    <t>Id2327</t>
  </si>
  <si>
    <t>Howell, Ms.  Laura</t>
  </si>
  <si>
    <t>Id2328</t>
  </si>
  <si>
    <t>Avery, Ms.  Nicole</t>
  </si>
  <si>
    <t>Id2329</t>
  </si>
  <si>
    <t>Bohinski, Ms.  Susan E</t>
  </si>
  <si>
    <t>Id2330</t>
  </si>
  <si>
    <t>Kohls, Ms.  Katy</t>
  </si>
  <si>
    <t>Id2331</t>
  </si>
  <si>
    <t>Brietzke, Mr.  Jordan</t>
  </si>
  <si>
    <t>Id2332</t>
  </si>
  <si>
    <t>Riveros Gonzalez, Mr.  Juan D. Sr.</t>
  </si>
  <si>
    <t>Id2333</t>
  </si>
  <si>
    <t>Albano, Ms.  Julie</t>
  </si>
  <si>
    <t>Id2334</t>
  </si>
  <si>
    <t>Rosendahl, Mr.  Evan P</t>
  </si>
  <si>
    <t>Id2335</t>
  </si>
  <si>
    <t>German, Mr.  Aaron K</t>
  </si>
  <si>
    <t>Heart Issues (clean)</t>
  </si>
  <si>
    <t>Any Transplants (clean)</t>
  </si>
  <si>
    <t>Cancer history (clean)</t>
  </si>
  <si>
    <t>smoker (clean)</t>
  </si>
  <si>
    <t>NumberOfMajorSurgeries (numeric)</t>
  </si>
  <si>
    <t>Weight Status</t>
  </si>
  <si>
    <t>Diabetes Status</t>
  </si>
  <si>
    <t>No major surgery</t>
  </si>
  <si>
    <t>year (clean)</t>
  </si>
  <si>
    <t>month (clean)</t>
  </si>
  <si>
    <t>Hospital tier (clean)</t>
  </si>
  <si>
    <t>City tier (clean)</t>
  </si>
  <si>
    <t>State ID (clean)</t>
  </si>
  <si>
    <t>Date of Birth</t>
  </si>
  <si>
    <t>Age</t>
  </si>
  <si>
    <t>Jul</t>
  </si>
  <si>
    <t>R1013</t>
  </si>
  <si>
    <t>Nov</t>
  </si>
  <si>
    <t>Jun</t>
  </si>
  <si>
    <t>R1012</t>
  </si>
  <si>
    <t>Dec</t>
  </si>
  <si>
    <t>Aug</t>
  </si>
  <si>
    <t>Oct</t>
  </si>
  <si>
    <t>R1011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</si>
  <si>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</si>
  <si>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</si>
  <si>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</si>
  <si>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</si>
  <si>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</si>
  <si>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</si>
  <si>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</si>
  <si>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</si>
  <si>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</si>
  <si>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</si>
  <si>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</si>
  <si>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</si>
  <si>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R1022</t>
  </si>
  <si>
    <t>id2444</t>
  </si>
  <si>
    <t>id3444</t>
  </si>
  <si>
    <t>Analysis tables (formula-driven pivot-style summaries; they respond to the Dashboard filters)</t>
  </si>
  <si>
    <t>SUMIFS / COUNTIFS / AVERAGEIFS on the Healthcare sheet. Dashboard filters set to "All" = full dataset. A 0 in an average table means no patients in that cell.</t>
  </si>
  <si>
    <t>Weight Status criterion</t>
  </si>
  <si>
    <t>Diabetes Status criterion</t>
  </si>
  <si>
    <t>1. Cancer history among smokers and non-smokers (patient counts)</t>
  </si>
  <si>
    <t>Smoker</t>
  </si>
  <si>
    <t>Cancer: Yes</t>
  </si>
  <si>
    <t>Cancer: No</t>
  </si>
  <si>
    <t>% with cancer</t>
  </si>
  <si>
    <t>2. Transplant history: total major surgeries and average HbA1C</t>
  </si>
  <si>
    <t>Patients</t>
  </si>
  <si>
    <t>Total major surgeries</t>
  </si>
  <si>
    <t>Avg surgeries per patient</t>
  </si>
  <si>
    <t>Avg HbA1C</t>
  </si>
  <si>
    <t>3. Average charges by Weight Status and Diabetes Status</t>
  </si>
  <si>
    <t>Normal</t>
  </si>
  <si>
    <t>Prediabetes</t>
  </si>
  <si>
    <t>Diabetes</t>
  </si>
  <si>
    <t>Underweight</t>
  </si>
  <si>
    <t>Normal Weight</t>
  </si>
  <si>
    <t>Overweight</t>
  </si>
  <si>
    <t>Obesity</t>
  </si>
  <si>
    <t>3b. Patient counts behind the averages above</t>
  </si>
  <si>
    <t>4. Average charges by State ID and Hospital tier</t>
  </si>
  <si>
    <t>Patient counts</t>
  </si>
  <si>
    <t>5. Correlation of Age with BMI, HbA1C and charges (Pearson r)</t>
  </si>
  <si>
    <t>Pair (x = Age)</t>
  </si>
  <si>
    <t>n</t>
  </si>
  <si>
    <t>Σx</t>
  </si>
  <si>
    <t>Σy</t>
  </si>
  <si>
    <t>Σxy</t>
  </si>
  <si>
    <t>Σx²</t>
  </si>
  <si>
    <t>Σy²</t>
  </si>
  <si>
    <t>r (filtered)</t>
  </si>
  <si>
    <t>r (all data, CORREL)</t>
  </si>
  <si>
    <t>Strength</t>
  </si>
  <si>
    <t>Age vs BMI</t>
  </si>
  <si>
    <t>Age vs HbA1C</t>
  </si>
  <si>
    <t>Age vs charges</t>
  </si>
  <si>
    <t>r is computed from the flagged rows of the Chart Data sheet so it follows the Dashboard filters; column I is the plain CORREL on all data as a cross-check.</t>
  </si>
  <si>
    <t>In filter (1/0)</t>
  </si>
  <si>
    <t>BMI (plotted)</t>
  </si>
  <si>
    <t>HbA1C (plotted)</t>
  </si>
  <si>
    <t>Charges (plotted)</t>
  </si>
  <si>
    <t>Healthcare Data Analysis &amp; Insights Dashboard</t>
  </si>
  <si>
    <t>FILTERS</t>
  </si>
  <si>
    <t>Avg Age</t>
  </si>
  <si>
    <t>Avg BMI</t>
  </si>
  <si>
    <t>Avg Charges</t>
  </si>
  <si>
    <t>Cancer history %</t>
  </si>
  <si>
    <t>All</t>
  </si>
  <si>
    <t>1) Pie / Donut analysis</t>
  </si>
  <si>
    <t>Donut slices: blue = first category (Cancer: Yes / Transplant: Yes), orange = second (Cancer: No / Transplant: No). Surgeries donut shows count and share; HbA1C donut shows the average value.</t>
  </si>
  <si>
    <t>2) Column / Bar analysis</t>
  </si>
  <si>
    <t>0 / no bar = no patients in that combination (see the patient-count tables on the Analysis sheet).</t>
  </si>
  <si>
    <t>3) Line / Scatter analysis (each dot = one patient; dashed line = linear trend)</t>
  </si>
  <si>
    <t>Pearson r (follows the filters):</t>
  </si>
  <si>
    <t>Module End Assignment 1-EXCEL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</si>
</sst>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-mmm\-yyyy"/>
    <numFmt numFmtId="165" formatCode="mmm&quot;, &quot;yyyy"/>
    <numFmt numFmtId="166" formatCode="\$#,##0.00"/>
    <numFmt numFmtId="167" formatCode="0.0%"/>
    <numFmt numFmtId="168" formatCode="\$#,##0"/>
    <numFmt numFmtId="169" formatCode="0.000"/>
    <numFmt numFmtId="170" formatCode="0.0"/>
  </numFmts>
  <fonts count="24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4"/>
      <color rgb="FF1F3864"/>
      <name val="Arial"/>
      <charset val="1"/>
    </font>
    <font>
      <b/>
      <sz val="11"/>
      <color rgb="FF1F3864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0"/>
      <color rgb="FF1F3864"/>
      <name val="Arial"/>
      <charset val="1"/>
    </font>
    <font>
      <sz val="10"/>
      <color rgb="FF008000"/>
      <name val="Arial"/>
      <charset val="1"/>
    </font>
    <font>
      <b/>
      <sz val="20"/>
      <color rgb="FFFFFFFF"/>
      <name val="Arial"/>
      <charset val="1"/>
    </font>
    <font>
      <b/>
      <sz val="11"/>
      <color rgb="FF0000FF"/>
      <name val="Arial"/>
      <charset val="1"/>
    </font>
    <font>
      <b/>
      <sz val="18"/>
      <color rgb="FF1F3864"/>
      <name val="Arial"/>
      <charset val="1"/>
    </font>
    <font>
      <i/>
      <sz val="10"/>
      <color rgb="FFC00000"/>
      <name val="Arial"/>
      <charset val="1"/>
    </font>
    <font>
      <b/>
      <sz val="12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008000"/>
      <name val="Arial"/>
      <charset val="1"/>
    </font>
    <font>
      <sz val="11"/>
      <color theme="1"/>
      <name val="Britannic Bold"/>
      <family val="2"/>
    </font>
    <font>
      <b/>
      <i/>
      <sz val="11"/>
      <color rgb="FFFF0000"/>
      <name val="Castellar"/>
      <family val="1"/>
    </font>
    <font>
      <b/>
      <sz val="11"/>
      <color rgb="FFFF0000"/>
      <name val="Arial"/>
      <family val="2"/>
    </font>
    <font>
      <b/>
      <sz val="16"/>
      <color theme="1"/>
      <name val="Algerian"/>
      <family val="5"/>
    </font>
    <font>
      <sz val="11"/>
      <color theme="1"/>
      <name val="Algerian"/>
      <family val="5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D9D9D9"/>
      </patternFill>
    </fill>
    <fill>
      <patternFill patternType="solid">
        <fgColor rgb="FF2E75B6"/>
        <bgColor rgb="FF0066CC"/>
      </patternFill>
    </fill>
    <fill>
      <patternFill patternType="solid">
        <fgColor theme="4" tint="-0.249977111117893"/>
        <bgColor rgb="FF8B8B8B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medium">
        <color rgb="FFBF9000"/>
      </left>
      <right style="medium">
        <color rgb="FFBF9000"/>
      </right>
      <top style="medium">
        <color rgb="FFBF9000"/>
      </top>
      <bottom style="medium">
        <color rgb="FFBF9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11" fillId="0" borderId="0" xfId="0" applyFont="1"/>
    <xf numFmtId="0" fontId="4" fillId="0" borderId="0" xfId="0" applyFont="1"/>
    <xf numFmtId="0" fontId="2" fillId="0" borderId="0" xfId="0" applyFont="1"/>
    <xf numFmtId="0" fontId="5" fillId="0" borderId="1" xfId="0" applyFont="1" applyBorder="1" applyAlignment="1">
      <alignment vertical="top" wrapText="1"/>
    </xf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4" fillId="0" borderId="1" xfId="0" applyFont="1" applyBorder="1"/>
    <xf numFmtId="0" fontId="9" fillId="3" borderId="1" xfId="0" applyFont="1" applyFill="1" applyBorder="1"/>
    <xf numFmtId="0" fontId="10" fillId="0" borderId="0" xfId="0" applyFont="1"/>
    <xf numFmtId="0" fontId="4" fillId="4" borderId="1" xfId="0" applyFont="1" applyFill="1" applyBorder="1"/>
    <xf numFmtId="164" fontId="9" fillId="3" borderId="1" xfId="0" applyNumberFormat="1" applyFont="1" applyFill="1" applyBorder="1"/>
    <xf numFmtId="0" fontId="0" fillId="0" borderId="0" xfId="0" applyAlignment="1">
      <alignment horizontal="center" vertical="center"/>
    </xf>
    <xf numFmtId="0" fontId="5" fillId="0" borderId="0" xfId="0" applyFont="1"/>
    <xf numFmtId="2" fontId="11" fillId="0" borderId="0" xfId="0" applyNumberFormat="1" applyFont="1"/>
    <xf numFmtId="164" fontId="11" fillId="0" borderId="0" xfId="0" applyNumberFormat="1" applyFont="1"/>
    <xf numFmtId="166" fontId="11" fillId="0" borderId="0" xfId="0" applyNumberFormat="1" applyFont="1"/>
    <xf numFmtId="0" fontId="17" fillId="0" borderId="0" xfId="0" applyFont="1"/>
    <xf numFmtId="169" fontId="18" fillId="0" borderId="0" xfId="0" applyNumberFormat="1" applyFont="1"/>
    <xf numFmtId="0" fontId="8" fillId="5" borderId="5" xfId="0" applyFont="1" applyFill="1" applyBorder="1" applyAlignment="1">
      <alignment horizontal="center" vertical="center" wrapText="1"/>
    </xf>
    <xf numFmtId="0" fontId="5" fillId="0" borderId="5" xfId="1" applyFont="1" applyBorder="1"/>
    <xf numFmtId="0" fontId="5" fillId="0" borderId="5" xfId="0" applyFont="1" applyBorder="1"/>
    <xf numFmtId="0" fontId="0" fillId="0" borderId="5" xfId="0" applyBorder="1"/>
    <xf numFmtId="165" fontId="8" fillId="6" borderId="5" xfId="0" applyNumberFormat="1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2" fontId="5" fillId="0" borderId="5" xfId="0" applyNumberFormat="1" applyFont="1" applyBorder="1"/>
    <xf numFmtId="166" fontId="5" fillId="0" borderId="5" xfId="0" applyNumberFormat="1" applyFont="1" applyBorder="1"/>
    <xf numFmtId="164" fontId="5" fillId="0" borderId="5" xfId="0" applyNumberFormat="1" applyFont="1" applyBorder="1"/>
    <xf numFmtId="1" fontId="5" fillId="0" borderId="5" xfId="0" applyNumberFormat="1" applyFont="1" applyBorder="1"/>
    <xf numFmtId="0" fontId="8" fillId="2" borderId="5" xfId="0" applyFont="1" applyFill="1" applyBorder="1" applyAlignment="1">
      <alignment horizontal="center" vertical="center" wrapText="1"/>
    </xf>
    <xf numFmtId="168" fontId="5" fillId="0" borderId="5" xfId="0" applyNumberFormat="1" applyFont="1" applyBorder="1"/>
    <xf numFmtId="167" fontId="5" fillId="0" borderId="5" xfId="0" applyNumberFormat="1" applyFont="1" applyBorder="1"/>
    <xf numFmtId="3" fontId="5" fillId="0" borderId="5" xfId="0" applyNumberFormat="1" applyFont="1" applyBorder="1"/>
    <xf numFmtId="4" fontId="5" fillId="0" borderId="5" xfId="0" applyNumberFormat="1" applyFont="1" applyBorder="1"/>
    <xf numFmtId="169" fontId="5" fillId="0" borderId="5" xfId="0" applyNumberFormat="1" applyFont="1" applyBorder="1"/>
    <xf numFmtId="0" fontId="4" fillId="0" borderId="5" xfId="0" applyFont="1" applyBorder="1"/>
    <xf numFmtId="0" fontId="9" fillId="3" borderId="5" xfId="0" applyFont="1" applyFill="1" applyBorder="1"/>
    <xf numFmtId="0" fontId="5" fillId="0" borderId="5" xfId="0" applyFont="1" applyBorder="1" applyAlignment="1">
      <alignment vertical="top" wrapText="1"/>
    </xf>
    <xf numFmtId="0" fontId="3" fillId="2" borderId="5" xfId="0" applyFont="1" applyFill="1" applyBorder="1"/>
    <xf numFmtId="0" fontId="0" fillId="2" borderId="5" xfId="0" applyFill="1" applyBorder="1"/>
    <xf numFmtId="0" fontId="4" fillId="0" borderId="5" xfId="0" applyFont="1" applyBorder="1" applyAlignment="1">
      <alignment vertical="top" wrapText="1"/>
    </xf>
    <xf numFmtId="0" fontId="19" fillId="0" borderId="0" xfId="0" applyFont="1"/>
    <xf numFmtId="0" fontId="5" fillId="0" borderId="2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12" fillId="2" borderId="0" xfId="0" applyFont="1" applyFill="1" applyAlignment="1">
      <alignment vertical="center" indent="1"/>
    </xf>
    <xf numFmtId="0" fontId="2" fillId="0" borderId="0" xfId="0" applyFont="1"/>
    <xf numFmtId="0" fontId="8" fillId="5" borderId="0" xfId="0" applyFont="1" applyFill="1" applyAlignment="1">
      <alignment horizontal="center"/>
    </xf>
    <xf numFmtId="2" fontId="14" fillId="4" borderId="0" xfId="0" applyNumberFormat="1" applyFont="1" applyFill="1" applyAlignment="1">
      <alignment horizontal="center" vertical="center"/>
    </xf>
    <xf numFmtId="168" fontId="14" fillId="4" borderId="0" xfId="0" applyNumberFormat="1" applyFont="1" applyFill="1" applyAlignment="1">
      <alignment horizontal="center" vertical="center"/>
    </xf>
    <xf numFmtId="167" fontId="14" fillId="4" borderId="0" xfId="0" applyNumberFormat="1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13" fillId="3" borderId="3" xfId="0" applyFont="1" applyFill="1" applyBorder="1" applyAlignment="1">
      <alignment horizontal="center" vertical="center"/>
    </xf>
    <xf numFmtId="3" fontId="14" fillId="4" borderId="0" xfId="0" applyNumberFormat="1" applyFont="1" applyFill="1" applyAlignment="1">
      <alignment horizontal="center" vertical="center"/>
    </xf>
    <xf numFmtId="170" fontId="14" fillId="4" borderId="0" xfId="0" applyNumberFormat="1" applyFont="1" applyFill="1" applyAlignment="1">
      <alignment horizontal="center" vertical="center"/>
    </xf>
    <xf numFmtId="0" fontId="4" fillId="0" borderId="0" xfId="0" applyFont="1"/>
    <xf numFmtId="0" fontId="11" fillId="0" borderId="0" xfId="0" applyFont="1"/>
    <xf numFmtId="0" fontId="15" fillId="0" borderId="0" xfId="0" applyFont="1"/>
    <xf numFmtId="0" fontId="16" fillId="2" borderId="0" xfId="0" applyFont="1" applyFill="1"/>
    <xf numFmtId="0" fontId="0" fillId="0" borderId="0" xfId="0" applyAlignment="1">
      <alignment horizontal="left" vertical="center" indent="8"/>
    </xf>
    <xf numFmtId="0" fontId="20" fillId="0" borderId="0" xfId="0" applyFont="1" applyAlignment="1">
      <alignment horizontal="left" indent="19"/>
    </xf>
    <xf numFmtId="0" fontId="21" fillId="0" borderId="0" xfId="0" applyFont="1" applyAlignment="1">
      <alignment horizontal="left" indent="19"/>
    </xf>
    <xf numFmtId="0" fontId="22" fillId="0" borderId="0" xfId="0" applyFont="1" applyAlignment="1">
      <alignment horizontal="left" vertical="center" indent="17"/>
    </xf>
    <xf numFmtId="0" fontId="23" fillId="0" borderId="0" xfId="0" applyFont="1" applyAlignment="1">
      <alignment horizontal="left" vertical="center" indent="17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5B9BD5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9000"/>
      <rgbColor rgb="FFED7D31"/>
      <rgbColor rgb="FF595959"/>
      <rgbColor rgb="FF8B8B8B"/>
      <rgbColor rgb="FF1F3864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Cancer history – Smokers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Smokers</c:v>
          </c:tx>
          <c:dPt>
            <c:idx val="0"/>
            <c:bubble3D val="0"/>
            <c:spPr>
              <a:solidFill>
                <a:schemeClr val="accent2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19A-4F7D-9B51-D82300856351}"/>
              </c:ext>
            </c:extLst>
          </c:dPt>
          <c:dPt>
            <c:idx val="1"/>
            <c:bubble3D val="0"/>
            <c:spPr>
              <a:solidFill>
                <a:schemeClr val="accent2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19A-4F7D-9B51-D82300856351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9A-4F7D-9B51-D82300856351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19A-4F7D-9B51-D823008563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Analysis!$B$7:$C$7</c:f>
              <c:strCache>
                <c:ptCount val="2"/>
                <c:pt idx="0">
                  <c:v>Cancer: Yes</c:v>
                </c:pt>
                <c:pt idx="1">
                  <c:v>Cancer: No</c:v>
                </c:pt>
              </c:strCache>
            </c:strRef>
          </c:cat>
          <c:val>
            <c:numRef>
              <c:f>Analysis!$B$8:$C$8</c:f>
              <c:numCache>
                <c:formatCode>General</c:formatCode>
                <c:ptCount val="2"/>
                <c:pt idx="0">
                  <c:v>84</c:v>
                </c:pt>
                <c:pt idx="1">
                  <c:v>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9A-4F7D-9B51-D82300856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0">
          <a:noFill/>
        </a:ln>
        <a:effectLst/>
      </c:spPr>
    </c:plotArea>
    <c:legend>
      <c:legendPos val="b"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Cancer history – Non-smokers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Non-smokers</c:v>
          </c:tx>
          <c:dPt>
            <c:idx val="0"/>
            <c:bubble3D val="0"/>
            <c:spPr>
              <a:solidFill>
                <a:schemeClr val="accent2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25-4168-8E4F-07226021365C}"/>
              </c:ext>
            </c:extLst>
          </c:dPt>
          <c:dPt>
            <c:idx val="1"/>
            <c:bubble3D val="0"/>
            <c:spPr>
              <a:solidFill>
                <a:schemeClr val="accent2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B25-4168-8E4F-07226021365C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25-4168-8E4F-07226021365C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B25-4168-8E4F-0722602136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Analysis!$B$7:$C$7</c:f>
              <c:strCache>
                <c:ptCount val="2"/>
                <c:pt idx="0">
                  <c:v>Cancer: Yes</c:v>
                </c:pt>
                <c:pt idx="1">
                  <c:v>Cancer: No</c:v>
                </c:pt>
              </c:strCache>
            </c:strRef>
          </c:cat>
          <c:val>
            <c:numRef>
              <c:f>Analysis!$B$9:$C$9</c:f>
              <c:numCache>
                <c:formatCode>General</c:formatCode>
                <c:ptCount val="2"/>
                <c:pt idx="0">
                  <c:v>307</c:v>
                </c:pt>
                <c:pt idx="1">
                  <c:v>1540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25-4168-8E4F-072260213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0">
          <a:noFill/>
        </a:ln>
        <a:effectLst/>
      </c:spPr>
    </c:plotArea>
    <c:legend>
      <c:legendPos val="b"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major surgeries by transplant history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Surgeries</c:v>
          </c:tx>
          <c:dPt>
            <c:idx val="0"/>
            <c:bubble3D val="0"/>
            <c:spPr>
              <a:solidFill>
                <a:schemeClr val="accent2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4D5-401F-999B-E6B58F30084D}"/>
              </c:ext>
            </c:extLst>
          </c:dPt>
          <c:dPt>
            <c:idx val="1"/>
            <c:bubble3D val="0"/>
            <c:spPr>
              <a:solidFill>
                <a:schemeClr val="accent2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4D5-401F-999B-E6B58F30084D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D5-401F-999B-E6B58F30084D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D5-401F-999B-E6B58F3008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Analysis!$A$14:$A$15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Analysis!$C$14:$C$15</c:f>
              <c:numCache>
                <c:formatCode>General</c:formatCode>
                <c:ptCount val="2"/>
                <c:pt idx="0">
                  <c:v>162</c:v>
                </c:pt>
                <c:pt idx="1">
                  <c:v>1417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D5-401F-999B-E6B58F300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0">
          <a:noFill/>
        </a:ln>
        <a:effectLst/>
      </c:spPr>
    </c:plotArea>
    <c:legend>
      <c:legendPos val="b"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HbA1C by transplant history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Avg HbA1C</c:v>
          </c:tx>
          <c:dPt>
            <c:idx val="0"/>
            <c:bubble3D val="0"/>
            <c:spPr>
              <a:solidFill>
                <a:schemeClr val="accent2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115-4929-8E76-0928C9A62E6A}"/>
              </c:ext>
            </c:extLst>
          </c:dPt>
          <c:dPt>
            <c:idx val="1"/>
            <c:bubble3D val="0"/>
            <c:spPr>
              <a:solidFill>
                <a:schemeClr val="accent2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115-4929-8E76-0928C9A62E6A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115-4929-8E76-0928C9A62E6A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15-4929-8E76-0928C9A62E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Analysis!$A$14:$A$15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Analysis!$E$14:$E$15</c:f>
              <c:numCache>
                <c:formatCode>0.00</c:formatCode>
                <c:ptCount val="2"/>
                <c:pt idx="0">
                  <c:v>5.1876388888888894</c:v>
                </c:pt>
                <c:pt idx="1">
                  <c:v>6.6704427202190848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15-4929-8E76-0928C9A62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0">
          <a:noFill/>
        </a:ln>
        <a:effectLst/>
      </c:spPr>
    </c:plotArea>
    <c:legend>
      <c:legendPos val="b"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charges by Weight Status and Diabetes Status</a:t>
            </a:r>
          </a:p>
        </c:rich>
      </c:tx>
      <c:layout>
        <c:manualLayout>
          <c:xMode val="edge"/>
          <c:yMode val="edge"/>
          <c:x val="0.10534767243488877"/>
          <c:y val="2.0987649016439444E-2"/>
        </c:manualLayout>
      </c:layout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Normal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dLblPos val="inEnd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11-4887-BF6D-9C9968855D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Analysis!$A$20:$A$23</c:f>
              <c:strCache>
                <c:ptCount val="4"/>
                <c:pt idx="0">
                  <c:v>Underweight</c:v>
                </c:pt>
                <c:pt idx="1">
                  <c:v>Normal Weight</c:v>
                </c:pt>
                <c:pt idx="2">
                  <c:v>Overweight</c:v>
                </c:pt>
                <c:pt idx="3">
                  <c:v>Obesity</c:v>
                </c:pt>
              </c:strCache>
            </c:strRef>
          </c:cat>
          <c:val>
            <c:numRef>
              <c:f>Analysis!$B$20:$B$23</c:f>
              <c:numCache>
                <c:formatCode>\$#,##0</c:formatCode>
                <c:ptCount val="4"/>
                <c:pt idx="0">
                  <c:v>6911.0056097560982</c:v>
                </c:pt>
                <c:pt idx="1">
                  <c:v>7938.5057407407403</c:v>
                </c:pt>
                <c:pt idx="2">
                  <c:v>10327.156906779659</c:v>
                </c:pt>
                <c:pt idx="3">
                  <c:v>15188.436595365418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AC-461C-B3B5-229A72C6AB6B}"/>
            </c:ext>
          </c:extLst>
        </c:ser>
        <c:ser>
          <c:idx val="1"/>
          <c:order val="1"/>
          <c:tx>
            <c:v>Prediabetes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2"/>
              <c:dLblPos val="inEnd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211-4887-BF6D-9C9968855D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Analysis!$A$20:$A$23</c:f>
              <c:strCache>
                <c:ptCount val="4"/>
                <c:pt idx="0">
                  <c:v>Underweight</c:v>
                </c:pt>
                <c:pt idx="1">
                  <c:v>Normal Weight</c:v>
                </c:pt>
                <c:pt idx="2">
                  <c:v>Overweight</c:v>
                </c:pt>
                <c:pt idx="3">
                  <c:v>Obesity</c:v>
                </c:pt>
              </c:strCache>
            </c:strRef>
          </c:cat>
          <c:val>
            <c:numRef>
              <c:f>Analysis!$C$20:$C$23</c:f>
              <c:numCache>
                <c:formatCode>\$#,##0</c:formatCode>
                <c:ptCount val="4"/>
                <c:pt idx="0">
                  <c:v>5647.748275862069</c:v>
                </c:pt>
                <c:pt idx="1">
                  <c:v>10492.130609756094</c:v>
                </c:pt>
                <c:pt idx="2">
                  <c:v>9737.9401851851853</c:v>
                </c:pt>
                <c:pt idx="3">
                  <c:v>15353.902236286915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AC-461C-B3B5-229A72C6AB6B}"/>
            </c:ext>
          </c:extLst>
        </c:ser>
        <c:ser>
          <c:idx val="2"/>
          <c:order val="2"/>
          <c:tx>
            <c:v>Diabetes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Analysis!$A$20:$A$23</c:f>
              <c:strCache>
                <c:ptCount val="4"/>
                <c:pt idx="0">
                  <c:v>Underweight</c:v>
                </c:pt>
                <c:pt idx="1">
                  <c:v>Normal Weight</c:v>
                </c:pt>
                <c:pt idx="2">
                  <c:v>Overweight</c:v>
                </c:pt>
                <c:pt idx="3">
                  <c:v>Obesity</c:v>
                </c:pt>
              </c:strCache>
            </c:strRef>
          </c:cat>
          <c:val>
            <c:numRef>
              <c:f>Analysis!$D$20:$D$23</c:f>
              <c:numCache>
                <c:formatCode>\$#,##0</c:formatCode>
                <c:ptCount val="4"/>
                <c:pt idx="0">
                  <c:v>7442.9649230769237</c:v>
                </c:pt>
                <c:pt idx="1">
                  <c:v>12447.612877697848</c:v>
                </c:pt>
                <c:pt idx="2">
                  <c:v>14269.014012738851</c:v>
                </c:pt>
                <c:pt idx="3">
                  <c:v>19347.657352245849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AC-461C-B3B5-229A72C6A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836812"/>
        <c:axId val="63867149"/>
      </c:barChart>
      <c:catAx>
        <c:axId val="498368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Weight Status</a:t>
                </a:r>
              </a:p>
            </c:rich>
          </c:tx>
          <c:overlay val="0"/>
          <c:spPr>
            <a:noFill/>
            <a:ln w="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spc="-1" baseline="0">
                  <a:solidFill>
                    <a:srgbClr val="000000"/>
                  </a:solidFill>
                  <a:latin typeface="Calibri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480" cap="flat" cmpd="sng" algn="ctr">
            <a:solidFill>
              <a:srgbClr val="8B8B8B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63867149"/>
        <c:crosses val="autoZero"/>
        <c:auto val="1"/>
        <c:lblAlgn val="ctr"/>
        <c:lblOffset val="100"/>
        <c:noMultiLvlLbl val="0"/>
      </c:catAx>
      <c:valAx>
        <c:axId val="63867149"/>
        <c:scaling>
          <c:orientation val="minMax"/>
        </c:scaling>
        <c:delete val="0"/>
        <c:axPos val="l"/>
        <c:majorGridlines>
          <c:spPr>
            <a:ln w="6480" cap="flat" cmpd="sng" algn="ctr">
              <a:solidFill>
                <a:srgbClr val="8B8B8B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Average charges ($)</a:t>
                </a:r>
              </a:p>
            </c:rich>
          </c:tx>
          <c:overlay val="0"/>
          <c:spPr>
            <a:noFill/>
            <a:ln w="0"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spc="-1" baseline="0">
                  <a:solidFill>
                    <a:srgbClr val="000000"/>
                  </a:solidFill>
                  <a:latin typeface="Calibri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" sourceLinked="0"/>
        <c:majorTickMark val="none"/>
        <c:minorTickMark val="none"/>
        <c:tickLblPos val="nextTo"/>
        <c:spPr>
          <a:noFill/>
          <a:ln w="6480" cap="flat" cmpd="sng" algn="ctr">
            <a:solidFill>
              <a:srgbClr val="8B8B8B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49836812"/>
        <c:crosses val="autoZero"/>
        <c:crossBetween val="between"/>
      </c:valAx>
      <c:spPr>
        <a:noFill/>
        <a:ln w="0">
          <a:noFill/>
        </a:ln>
        <a:effectLst/>
      </c:spPr>
    </c:plotArea>
    <c:legend>
      <c:legendPos val="b"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charges by Hospital tier within each State ID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tier - 1</c:v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sz="1000" b="0" i="0" u="none" strike="noStrike" kern="1200" spc="-1" baseline="0">
                    <a:solidFill>
                      <a:schemeClr val="tx1"/>
                    </a:solidFill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Analysis!$A$34:$A$50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Analysis!$B$34:$B$50</c:f>
              <c:numCache>
                <c:formatCode>\$#,##0</c:formatCode>
                <c:ptCount val="17"/>
                <c:pt idx="0">
                  <c:v>33081.373793103427</c:v>
                </c:pt>
                <c:pt idx="1">
                  <c:v>26111.457936507926</c:v>
                </c:pt>
                <c:pt idx="2">
                  <c:v>31328.102238805965</c:v>
                </c:pt>
                <c:pt idx="3">
                  <c:v>13891.86</c:v>
                </c:pt>
                <c:pt idx="4">
                  <c:v>21523.52</c:v>
                </c:pt>
                <c:pt idx="5">
                  <c:v>39868.616250000006</c:v>
                </c:pt>
                <c:pt idx="6">
                  <c:v>34070.595714285715</c:v>
                </c:pt>
                <c:pt idx="7">
                  <c:v>33475.82</c:v>
                </c:pt>
                <c:pt idx="8">
                  <c:v>27621.609999999997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18261.7575</c:v>
                </c:pt>
                <c:pt idx="13">
                  <c:v>32732.187142857143</c:v>
                </c:pt>
                <c:pt idx="14">
                  <c:v>0</c:v>
                </c:pt>
                <c:pt idx="15">
                  <c:v>18709.798000000003</c:v>
                </c:pt>
                <c:pt idx="16">
                  <c:v>20996.530000000002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9D-439C-9F7C-0E7D61763DD8}"/>
            </c:ext>
          </c:extLst>
        </c:ser>
        <c:ser>
          <c:idx val="1"/>
          <c:order val="1"/>
          <c:tx>
            <c:v>tier - 2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sz="1000" b="0" i="0" u="none" strike="noStrike" kern="1200" spc="-1" baseline="0">
                    <a:solidFill>
                      <a:schemeClr val="tx1"/>
                    </a:solidFill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Analysis!$A$34:$A$50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Analysis!$C$34:$C$50</c:f>
              <c:numCache>
                <c:formatCode>\$#,##0</c:formatCode>
                <c:ptCount val="17"/>
                <c:pt idx="0">
                  <c:v>18997.280691823889</c:v>
                </c:pt>
                <c:pt idx="1">
                  <c:v>10334.27932153393</c:v>
                </c:pt>
                <c:pt idx="2">
                  <c:v>8439.2844000000059</c:v>
                </c:pt>
                <c:pt idx="3">
                  <c:v>2395.17</c:v>
                </c:pt>
                <c:pt idx="4">
                  <c:v>15675.543333333329</c:v>
                </c:pt>
                <c:pt idx="5">
                  <c:v>16075.963333333331</c:v>
                </c:pt>
                <c:pt idx="6">
                  <c:v>11365.621874999999</c:v>
                </c:pt>
                <c:pt idx="7">
                  <c:v>10139.553333333331</c:v>
                </c:pt>
                <c:pt idx="8">
                  <c:v>8116.72</c:v>
                </c:pt>
                <c:pt idx="9">
                  <c:v>6760.543333333334</c:v>
                </c:pt>
                <c:pt idx="10">
                  <c:v>7668.1787234042558</c:v>
                </c:pt>
                <c:pt idx="11">
                  <c:v>10102.026666666667</c:v>
                </c:pt>
                <c:pt idx="12">
                  <c:v>13457.094583333337</c:v>
                </c:pt>
                <c:pt idx="13">
                  <c:v>10174.345999999996</c:v>
                </c:pt>
                <c:pt idx="14">
                  <c:v>6886.0368421052626</c:v>
                </c:pt>
                <c:pt idx="15">
                  <c:v>11919.607857142853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9D-439C-9F7C-0E7D61763DD8}"/>
            </c:ext>
          </c:extLst>
        </c:ser>
        <c:ser>
          <c:idx val="2"/>
          <c:order val="2"/>
          <c:tx>
            <c:v>tier - 3</c:v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sz="1000" b="0" i="0" u="none" strike="noStrike" kern="1200" spc="-1" baseline="0">
                    <a:solidFill>
                      <a:schemeClr val="tx1"/>
                    </a:solidFill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Analysis!$A$34:$A$50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Analysis!$D$34:$D$50</c:f>
              <c:numCache>
                <c:formatCode>\$#,##0</c:formatCode>
                <c:ptCount val="17"/>
                <c:pt idx="0">
                  <c:v>9250.3617857142908</c:v>
                </c:pt>
                <c:pt idx="1">
                  <c:v>10179.941965317917</c:v>
                </c:pt>
                <c:pt idx="2">
                  <c:v>6890.7568235294129</c:v>
                </c:pt>
                <c:pt idx="3">
                  <c:v>16950.485000000001</c:v>
                </c:pt>
                <c:pt idx="4">
                  <c:v>7570.7550000000001</c:v>
                </c:pt>
                <c:pt idx="5">
                  <c:v>8133.0084090909113</c:v>
                </c:pt>
                <c:pt idx="6">
                  <c:v>8667.3661538461529</c:v>
                </c:pt>
                <c:pt idx="7">
                  <c:v>12570.970000000001</c:v>
                </c:pt>
                <c:pt idx="8">
                  <c:v>12706.975999999999</c:v>
                </c:pt>
                <c:pt idx="9">
                  <c:v>11716.453333333333</c:v>
                </c:pt>
                <c:pt idx="10">
                  <c:v>11518.785652173914</c:v>
                </c:pt>
                <c:pt idx="11">
                  <c:v>11637.812000000002</c:v>
                </c:pt>
                <c:pt idx="12">
                  <c:v>12785.637000000001</c:v>
                </c:pt>
                <c:pt idx="13">
                  <c:v>13360.978888888887</c:v>
                </c:pt>
                <c:pt idx="14">
                  <c:v>10510.31380952381</c:v>
                </c:pt>
                <c:pt idx="15">
                  <c:v>12296.779729729731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9D-439C-9F7C-0E7D61763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045877"/>
        <c:axId val="35423386"/>
      </c:barChart>
      <c:catAx>
        <c:axId val="5204587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State ID</a:t>
                </a:r>
              </a:p>
            </c:rich>
          </c:tx>
          <c:overlay val="0"/>
          <c:spPr>
            <a:noFill/>
            <a:ln w="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spc="-1" baseline="0">
                  <a:solidFill>
                    <a:srgbClr val="000000"/>
                  </a:solidFill>
                  <a:latin typeface="Calibri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480" cap="flat" cmpd="sng" algn="ctr">
            <a:solidFill>
              <a:srgbClr val="8B8B8B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35423386"/>
        <c:crosses val="autoZero"/>
        <c:auto val="1"/>
        <c:lblAlgn val="ctr"/>
        <c:lblOffset val="100"/>
        <c:noMultiLvlLbl val="0"/>
      </c:catAx>
      <c:valAx>
        <c:axId val="35423386"/>
        <c:scaling>
          <c:orientation val="minMax"/>
        </c:scaling>
        <c:delete val="0"/>
        <c:axPos val="l"/>
        <c:majorGridlines>
          <c:spPr>
            <a:ln w="6480" cap="flat" cmpd="sng" algn="ctr">
              <a:solidFill>
                <a:srgbClr val="8B8B8B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Average charges ($)</a:t>
                </a:r>
              </a:p>
            </c:rich>
          </c:tx>
          <c:overlay val="0"/>
          <c:spPr>
            <a:noFill/>
            <a:ln w="0"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spc="-1" baseline="0">
                  <a:solidFill>
                    <a:srgbClr val="000000"/>
                  </a:solidFill>
                  <a:latin typeface="Calibri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" sourceLinked="0"/>
        <c:majorTickMark val="none"/>
        <c:minorTickMark val="none"/>
        <c:tickLblPos val="nextTo"/>
        <c:spPr>
          <a:noFill/>
          <a:ln w="6480" cap="flat" cmpd="sng" algn="ctr">
            <a:solidFill>
              <a:srgbClr val="8B8B8B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52045877"/>
        <c:crosses val="autoZero"/>
        <c:crossBetween val="between"/>
      </c:valAx>
      <c:spPr>
        <a:noFill/>
        <a:ln w="0">
          <a:noFill/>
        </a:ln>
        <a:effectLst/>
      </c:spPr>
    </c:plotArea>
    <c:legend>
      <c:legendPos val="b"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Age vs BMI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BMI</c:v>
          </c:tx>
          <c:spPr>
            <a:ln w="31680" cap="rnd" cmpd="sng" algn="ctr">
              <a:noFill/>
              <a:prstDash val="solid"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6350" cap="flat" cmpd="sng" algn="ctr"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sz="1000" b="0" i="0" u="none" strike="noStrike" kern="1200" spc="-1" baseline="0">
                    <a:solidFill>
                      <a:schemeClr val="tx1"/>
                    </a:solidFill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1960" cap="rnd" cmpd="sng" algn="ctr">
                <a:solidFill>
                  <a:srgbClr val="C00000"/>
                </a:solidFill>
                <a:prstDash val="dash"/>
                <a:round/>
              </a:ln>
              <a:effectLst/>
            </c:spPr>
            <c:trendlineType val="linear"/>
            <c:dispRSqr val="0"/>
            <c:dispEq val="0"/>
          </c:trendline>
          <c:trendline>
            <c:spPr>
              <a:ln w="6350" cap="rnd" cmpd="sng" algn="ctr">
                <a:prstDash val="solid"/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'Chart Data'!$A$2:$A$2336</c:f>
              <c:numCache>
                <c:formatCode>General</c:formatCode>
                <c:ptCount val="2335"/>
                <c:pt idx="0">
                  <c:v>54</c:v>
                </c:pt>
                <c:pt idx="1">
                  <c:v>46</c:v>
                </c:pt>
                <c:pt idx="2">
                  <c:v>52</c:v>
                </c:pt>
                <c:pt idx="3">
                  <c:v>32</c:v>
                </c:pt>
                <c:pt idx="4">
                  <c:v>33</c:v>
                </c:pt>
                <c:pt idx="5">
                  <c:v>60</c:v>
                </c:pt>
                <c:pt idx="6">
                  <c:v>28</c:v>
                </c:pt>
                <c:pt idx="7">
                  <c:v>64</c:v>
                </c:pt>
                <c:pt idx="8">
                  <c:v>59</c:v>
                </c:pt>
                <c:pt idx="9">
                  <c:v>44</c:v>
                </c:pt>
                <c:pt idx="10">
                  <c:v>63</c:v>
                </c:pt>
                <c:pt idx="11">
                  <c:v>57</c:v>
                </c:pt>
                <c:pt idx="12">
                  <c:v>60</c:v>
                </c:pt>
                <c:pt idx="13">
                  <c:v>54</c:v>
                </c:pt>
                <c:pt idx="14">
                  <c:v>61</c:v>
                </c:pt>
                <c:pt idx="15">
                  <c:v>60</c:v>
                </c:pt>
                <c:pt idx="16">
                  <c:v>64</c:v>
                </c:pt>
                <c:pt idx="17">
                  <c:v>59</c:v>
                </c:pt>
                <c:pt idx="18">
                  <c:v>58</c:v>
                </c:pt>
                <c:pt idx="19">
                  <c:v>51</c:v>
                </c:pt>
                <c:pt idx="20">
                  <c:v>61</c:v>
                </c:pt>
                <c:pt idx="21">
                  <c:v>63</c:v>
                </c:pt>
                <c:pt idx="22">
                  <c:v>64</c:v>
                </c:pt>
                <c:pt idx="23">
                  <c:v>52</c:v>
                </c:pt>
                <c:pt idx="24">
                  <c:v>63</c:v>
                </c:pt>
                <c:pt idx="25">
                  <c:v>64</c:v>
                </c:pt>
                <c:pt idx="26">
                  <c:v>62</c:v>
                </c:pt>
                <c:pt idx="27">
                  <c:v>53</c:v>
                </c:pt>
                <c:pt idx="28">
                  <c:v>61</c:v>
                </c:pt>
                <c:pt idx="29">
                  <c:v>51</c:v>
                </c:pt>
                <c:pt idx="30">
                  <c:v>44</c:v>
                </c:pt>
                <c:pt idx="31">
                  <c:v>46</c:v>
                </c:pt>
                <c:pt idx="32">
                  <c:v>60</c:v>
                </c:pt>
                <c:pt idx="33">
                  <c:v>37</c:v>
                </c:pt>
                <c:pt idx="34">
                  <c:v>43</c:v>
                </c:pt>
                <c:pt idx="35">
                  <c:v>62</c:v>
                </c:pt>
                <c:pt idx="36">
                  <c:v>48</c:v>
                </c:pt>
                <c:pt idx="37">
                  <c:v>60</c:v>
                </c:pt>
                <c:pt idx="38">
                  <c:v>51</c:v>
                </c:pt>
                <c:pt idx="39">
                  <c:v>29</c:v>
                </c:pt>
                <c:pt idx="40">
                  <c:v>22</c:v>
                </c:pt>
                <c:pt idx="41">
                  <c:v>55</c:v>
                </c:pt>
                <c:pt idx="42">
                  <c:v>51</c:v>
                </c:pt>
                <c:pt idx="43">
                  <c:v>54</c:v>
                </c:pt>
                <c:pt idx="44">
                  <c:v>48</c:v>
                </c:pt>
                <c:pt idx="45">
                  <c:v>34</c:v>
                </c:pt>
                <c:pt idx="46">
                  <c:v>56</c:v>
                </c:pt>
                <c:pt idx="47">
                  <c:v>42</c:v>
                </c:pt>
                <c:pt idx="48">
                  <c:v>56</c:v>
                </c:pt>
                <c:pt idx="49">
                  <c:v>56</c:v>
                </c:pt>
                <c:pt idx="50">
                  <c:v>36</c:v>
                </c:pt>
                <c:pt idx="51">
                  <c:v>57</c:v>
                </c:pt>
                <c:pt idx="52">
                  <c:v>53</c:v>
                </c:pt>
                <c:pt idx="53">
                  <c:v>57</c:v>
                </c:pt>
                <c:pt idx="54">
                  <c:v>44</c:v>
                </c:pt>
                <c:pt idx="55">
                  <c:v>47</c:v>
                </c:pt>
                <c:pt idx="56">
                  <c:v>50</c:v>
                </c:pt>
                <c:pt idx="57">
                  <c:v>57</c:v>
                </c:pt>
                <c:pt idx="58">
                  <c:v>45</c:v>
                </c:pt>
                <c:pt idx="59">
                  <c:v>51</c:v>
                </c:pt>
                <c:pt idx="60">
                  <c:v>43</c:v>
                </c:pt>
                <c:pt idx="61">
                  <c:v>55</c:v>
                </c:pt>
                <c:pt idx="62">
                  <c:v>54</c:v>
                </c:pt>
                <c:pt idx="63">
                  <c:v>55</c:v>
                </c:pt>
                <c:pt idx="64">
                  <c:v>47</c:v>
                </c:pt>
                <c:pt idx="65">
                  <c:v>49</c:v>
                </c:pt>
                <c:pt idx="66">
                  <c:v>43</c:v>
                </c:pt>
                <c:pt idx="67">
                  <c:v>25</c:v>
                </c:pt>
                <c:pt idx="68">
                  <c:v>46</c:v>
                </c:pt>
                <c:pt idx="69">
                  <c:v>54</c:v>
                </c:pt>
                <c:pt idx="70">
                  <c:v>38</c:v>
                </c:pt>
                <c:pt idx="71">
                  <c:v>51</c:v>
                </c:pt>
                <c:pt idx="72">
                  <c:v>56</c:v>
                </c:pt>
                <c:pt idx="73">
                  <c:v>60</c:v>
                </c:pt>
                <c:pt idx="74">
                  <c:v>47</c:v>
                </c:pt>
                <c:pt idx="75">
                  <c:v>47</c:v>
                </c:pt>
                <c:pt idx="76">
                  <c:v>46</c:v>
                </c:pt>
                <c:pt idx="77">
                  <c:v>48</c:v>
                </c:pt>
                <c:pt idx="78">
                  <c:v>55</c:v>
                </c:pt>
                <c:pt idx="79">
                  <c:v>51</c:v>
                </c:pt>
                <c:pt idx="80">
                  <c:v>58</c:v>
                </c:pt>
                <c:pt idx="81">
                  <c:v>45</c:v>
                </c:pt>
                <c:pt idx="82">
                  <c:v>59</c:v>
                </c:pt>
                <c:pt idx="83">
                  <c:v>53</c:v>
                </c:pt>
                <c:pt idx="84">
                  <c:v>50</c:v>
                </c:pt>
                <c:pt idx="85">
                  <c:v>50</c:v>
                </c:pt>
                <c:pt idx="86">
                  <c:v>43</c:v>
                </c:pt>
                <c:pt idx="87">
                  <c:v>49</c:v>
                </c:pt>
                <c:pt idx="88">
                  <c:v>39</c:v>
                </c:pt>
                <c:pt idx="89">
                  <c:v>43</c:v>
                </c:pt>
                <c:pt idx="90">
                  <c:v>30</c:v>
                </c:pt>
                <c:pt idx="91">
                  <c:v>23</c:v>
                </c:pt>
                <c:pt idx="92">
                  <c:v>50</c:v>
                </c:pt>
                <c:pt idx="93">
                  <c:v>46</c:v>
                </c:pt>
                <c:pt idx="94">
                  <c:v>52</c:v>
                </c:pt>
                <c:pt idx="95">
                  <c:v>47</c:v>
                </c:pt>
                <c:pt idx="96">
                  <c:v>37</c:v>
                </c:pt>
                <c:pt idx="97">
                  <c:v>56</c:v>
                </c:pt>
                <c:pt idx="98">
                  <c:v>60</c:v>
                </c:pt>
                <c:pt idx="99">
                  <c:v>45</c:v>
                </c:pt>
                <c:pt idx="100">
                  <c:v>41</c:v>
                </c:pt>
                <c:pt idx="101">
                  <c:v>41</c:v>
                </c:pt>
                <c:pt idx="102">
                  <c:v>43</c:v>
                </c:pt>
                <c:pt idx="103">
                  <c:v>37</c:v>
                </c:pt>
                <c:pt idx="104">
                  <c:v>39</c:v>
                </c:pt>
                <c:pt idx="105">
                  <c:v>56</c:v>
                </c:pt>
                <c:pt idx="106">
                  <c:v>44</c:v>
                </c:pt>
                <c:pt idx="107">
                  <c:v>40</c:v>
                </c:pt>
                <c:pt idx="108">
                  <c:v>35</c:v>
                </c:pt>
                <c:pt idx="109">
                  <c:v>47</c:v>
                </c:pt>
                <c:pt idx="110">
                  <c:v>37</c:v>
                </c:pt>
                <c:pt idx="111">
                  <c:v>40</c:v>
                </c:pt>
                <c:pt idx="112">
                  <c:v>37</c:v>
                </c:pt>
                <c:pt idx="113">
                  <c:v>35</c:v>
                </c:pt>
                <c:pt idx="114">
                  <c:v>49</c:v>
                </c:pt>
                <c:pt idx="115">
                  <c:v>45</c:v>
                </c:pt>
                <c:pt idx="116">
                  <c:v>19</c:v>
                </c:pt>
                <c:pt idx="117">
                  <c:v>54</c:v>
                </c:pt>
                <c:pt idx="118">
                  <c:v>45</c:v>
                </c:pt>
                <c:pt idx="119">
                  <c:v>27</c:v>
                </c:pt>
                <c:pt idx="120">
                  <c:v>41</c:v>
                </c:pt>
                <c:pt idx="121">
                  <c:v>44</c:v>
                </c:pt>
                <c:pt idx="122">
                  <c:v>56</c:v>
                </c:pt>
                <c:pt idx="123">
                  <c:v>44</c:v>
                </c:pt>
                <c:pt idx="124">
                  <c:v>40</c:v>
                </c:pt>
                <c:pt idx="125">
                  <c:v>30</c:v>
                </c:pt>
                <c:pt idx="126">
                  <c:v>60</c:v>
                </c:pt>
                <c:pt idx="127">
                  <c:v>40</c:v>
                </c:pt>
                <c:pt idx="128">
                  <c:v>37</c:v>
                </c:pt>
                <c:pt idx="129">
                  <c:v>44</c:v>
                </c:pt>
                <c:pt idx="130">
                  <c:v>42</c:v>
                </c:pt>
                <c:pt idx="131">
                  <c:v>46</c:v>
                </c:pt>
                <c:pt idx="132">
                  <c:v>35</c:v>
                </c:pt>
                <c:pt idx="133">
                  <c:v>55</c:v>
                </c:pt>
                <c:pt idx="134">
                  <c:v>59</c:v>
                </c:pt>
                <c:pt idx="135">
                  <c:v>43</c:v>
                </c:pt>
                <c:pt idx="136">
                  <c:v>18</c:v>
                </c:pt>
                <c:pt idx="137">
                  <c:v>31</c:v>
                </c:pt>
                <c:pt idx="138">
                  <c:v>46</c:v>
                </c:pt>
                <c:pt idx="139">
                  <c:v>31</c:v>
                </c:pt>
                <c:pt idx="140">
                  <c:v>36</c:v>
                </c:pt>
                <c:pt idx="141">
                  <c:v>32</c:v>
                </c:pt>
                <c:pt idx="142">
                  <c:v>23</c:v>
                </c:pt>
                <c:pt idx="143">
                  <c:v>36</c:v>
                </c:pt>
                <c:pt idx="144">
                  <c:v>51</c:v>
                </c:pt>
                <c:pt idx="145">
                  <c:v>52</c:v>
                </c:pt>
                <c:pt idx="146">
                  <c:v>20</c:v>
                </c:pt>
                <c:pt idx="147">
                  <c:v>42</c:v>
                </c:pt>
                <c:pt idx="148">
                  <c:v>33</c:v>
                </c:pt>
                <c:pt idx="149">
                  <c:v>42</c:v>
                </c:pt>
                <c:pt idx="150">
                  <c:v>58</c:v>
                </c:pt>
                <c:pt idx="151">
                  <c:v>33</c:v>
                </c:pt>
                <c:pt idx="152">
                  <c:v>50</c:v>
                </c:pt>
                <c:pt idx="153">
                  <c:v>24</c:v>
                </c:pt>
                <c:pt idx="154">
                  <c:v>43</c:v>
                </c:pt>
                <c:pt idx="155">
                  <c:v>39</c:v>
                </c:pt>
                <c:pt idx="156">
                  <c:v>36</c:v>
                </c:pt>
                <c:pt idx="157">
                  <c:v>46</c:v>
                </c:pt>
                <c:pt idx="158">
                  <c:v>34</c:v>
                </c:pt>
                <c:pt idx="159">
                  <c:v>52</c:v>
                </c:pt>
                <c:pt idx="160">
                  <c:v>40</c:v>
                </c:pt>
                <c:pt idx="161">
                  <c:v>32</c:v>
                </c:pt>
                <c:pt idx="162">
                  <c:v>22</c:v>
                </c:pt>
                <c:pt idx="163">
                  <c:v>20</c:v>
                </c:pt>
                <c:pt idx="164">
                  <c:v>43</c:v>
                </c:pt>
                <c:pt idx="165">
                  <c:v>53</c:v>
                </c:pt>
                <c:pt idx="166">
                  <c:v>47</c:v>
                </c:pt>
                <c:pt idx="167">
                  <c:v>37</c:v>
                </c:pt>
                <c:pt idx="168">
                  <c:v>32</c:v>
                </c:pt>
                <c:pt idx="169">
                  <c:v>22</c:v>
                </c:pt>
                <c:pt idx="170">
                  <c:v>27</c:v>
                </c:pt>
                <c:pt idx="171">
                  <c:v>33</c:v>
                </c:pt>
                <c:pt idx="172">
                  <c:v>34</c:v>
                </c:pt>
                <c:pt idx="173">
                  <c:v>31</c:v>
                </c:pt>
                <c:pt idx="174">
                  <c:v>30</c:v>
                </c:pt>
                <c:pt idx="175">
                  <c:v>30</c:v>
                </c:pt>
                <c:pt idx="176">
                  <c:v>45</c:v>
                </c:pt>
                <c:pt idx="177">
                  <c:v>54</c:v>
                </c:pt>
                <c:pt idx="178">
                  <c:v>31</c:v>
                </c:pt>
                <c:pt idx="179">
                  <c:v>59</c:v>
                </c:pt>
                <c:pt idx="180">
                  <c:v>19</c:v>
                </c:pt>
                <c:pt idx="181">
                  <c:v>50</c:v>
                </c:pt>
                <c:pt idx="182">
                  <c:v>30</c:v>
                </c:pt>
                <c:pt idx="183">
                  <c:v>57</c:v>
                </c:pt>
                <c:pt idx="184">
                  <c:v>52</c:v>
                </c:pt>
                <c:pt idx="185">
                  <c:v>61</c:v>
                </c:pt>
                <c:pt idx="186">
                  <c:v>30</c:v>
                </c:pt>
                <c:pt idx="187">
                  <c:v>49</c:v>
                </c:pt>
                <c:pt idx="188">
                  <c:v>60</c:v>
                </c:pt>
                <c:pt idx="189">
                  <c:v>19</c:v>
                </c:pt>
                <c:pt idx="190">
                  <c:v>48</c:v>
                </c:pt>
                <c:pt idx="191">
                  <c:v>55</c:v>
                </c:pt>
                <c:pt idx="192">
                  <c:v>30</c:v>
                </c:pt>
                <c:pt idx="193">
                  <c:v>18</c:v>
                </c:pt>
                <c:pt idx="194">
                  <c:v>19</c:v>
                </c:pt>
                <c:pt idx="195">
                  <c:v>29</c:v>
                </c:pt>
                <c:pt idx="196">
                  <c:v>23</c:v>
                </c:pt>
                <c:pt idx="197">
                  <c:v>48</c:v>
                </c:pt>
                <c:pt idx="198">
                  <c:v>18</c:v>
                </c:pt>
                <c:pt idx="199">
                  <c:v>25</c:v>
                </c:pt>
                <c:pt idx="200">
                  <c:v>43</c:v>
                </c:pt>
                <c:pt idx="201">
                  <c:v>26</c:v>
                </c:pt>
                <c:pt idx="202">
                  <c:v>59</c:v>
                </c:pt>
                <c:pt idx="203">
                  <c:v>23</c:v>
                </c:pt>
                <c:pt idx="204">
                  <c:v>41</c:v>
                </c:pt>
                <c:pt idx="205">
                  <c:v>30</c:v>
                </c:pt>
                <c:pt idx="206">
                  <c:v>46</c:v>
                </c:pt>
                <c:pt idx="207">
                  <c:v>48</c:v>
                </c:pt>
                <c:pt idx="208">
                  <c:v>44</c:v>
                </c:pt>
                <c:pt idx="209">
                  <c:v>22</c:v>
                </c:pt>
                <c:pt idx="210">
                  <c:v>22</c:v>
                </c:pt>
                <c:pt idx="211">
                  <c:v>51</c:v>
                </c:pt>
                <c:pt idx="212">
                  <c:v>58</c:v>
                </c:pt>
                <c:pt idx="213">
                  <c:v>49</c:v>
                </c:pt>
                <c:pt idx="214">
                  <c:v>30</c:v>
                </c:pt>
                <c:pt idx="215">
                  <c:v>49</c:v>
                </c:pt>
                <c:pt idx="216">
                  <c:v>34</c:v>
                </c:pt>
                <c:pt idx="217">
                  <c:v>51</c:v>
                </c:pt>
                <c:pt idx="218">
                  <c:v>34</c:v>
                </c:pt>
                <c:pt idx="219">
                  <c:v>25</c:v>
                </c:pt>
                <c:pt idx="220">
                  <c:v>55</c:v>
                </c:pt>
                <c:pt idx="221">
                  <c:v>24</c:v>
                </c:pt>
                <c:pt idx="222">
                  <c:v>45</c:v>
                </c:pt>
                <c:pt idx="223">
                  <c:v>47</c:v>
                </c:pt>
                <c:pt idx="224">
                  <c:v>40</c:v>
                </c:pt>
                <c:pt idx="225">
                  <c:v>25</c:v>
                </c:pt>
                <c:pt idx="226">
                  <c:v>24</c:v>
                </c:pt>
                <c:pt idx="227">
                  <c:v>55</c:v>
                </c:pt>
                <c:pt idx="228">
                  <c:v>39</c:v>
                </c:pt>
                <c:pt idx="229">
                  <c:v>27</c:v>
                </c:pt>
                <c:pt idx="230">
                  <c:v>19</c:v>
                </c:pt>
                <c:pt idx="231">
                  <c:v>27</c:v>
                </c:pt>
                <c:pt idx="232">
                  <c:v>19</c:v>
                </c:pt>
                <c:pt idx="233">
                  <c:v>28</c:v>
                </c:pt>
                <c:pt idx="234">
                  <c:v>18</c:v>
                </c:pt>
                <c:pt idx="235">
                  <c:v>46</c:v>
                </c:pt>
                <c:pt idx="236">
                  <c:v>24</c:v>
                </c:pt>
                <c:pt idx="237">
                  <c:v>32</c:v>
                </c:pt>
                <c:pt idx="238">
                  <c:v>19</c:v>
                </c:pt>
                <c:pt idx="239">
                  <c:v>38</c:v>
                </c:pt>
                <c:pt idx="240">
                  <c:v>39</c:v>
                </c:pt>
                <c:pt idx="241">
                  <c:v>36</c:v>
                </c:pt>
                <c:pt idx="242">
                  <c:v>27</c:v>
                </c:pt>
                <c:pt idx="243">
                  <c:v>24</c:v>
                </c:pt>
                <c:pt idx="244">
                  <c:v>60</c:v>
                </c:pt>
                <c:pt idx="245">
                  <c:v>47</c:v>
                </c:pt>
                <c:pt idx="246">
                  <c:v>51</c:v>
                </c:pt>
                <c:pt idx="247">
                  <c:v>23</c:v>
                </c:pt>
                <c:pt idx="248">
                  <c:v>20</c:v>
                </c:pt>
                <c:pt idx="249">
                  <c:v>50</c:v>
                </c:pt>
                <c:pt idx="250">
                  <c:v>28</c:v>
                </c:pt>
                <c:pt idx="251">
                  <c:v>22</c:v>
                </c:pt>
                <c:pt idx="252">
                  <c:v>25</c:v>
                </c:pt>
                <c:pt idx="253">
                  <c:v>22</c:v>
                </c:pt>
                <c:pt idx="254">
                  <c:v>60</c:v>
                </c:pt>
                <c:pt idx="255">
                  <c:v>19</c:v>
                </c:pt>
                <c:pt idx="256">
                  <c:v>18</c:v>
                </c:pt>
                <c:pt idx="257">
                  <c:v>29</c:v>
                </c:pt>
                <c:pt idx="258">
                  <c:v>19</c:v>
                </c:pt>
                <c:pt idx="259">
                  <c:v>38</c:v>
                </c:pt>
                <c:pt idx="260">
                  <c:v>20</c:v>
                </c:pt>
                <c:pt idx="261">
                  <c:v>52</c:v>
                </c:pt>
                <c:pt idx="262">
                  <c:v>37</c:v>
                </c:pt>
                <c:pt idx="263">
                  <c:v>50</c:v>
                </c:pt>
                <c:pt idx="264">
                  <c:v>19</c:v>
                </c:pt>
                <c:pt idx="265">
                  <c:v>32</c:v>
                </c:pt>
                <c:pt idx="266">
                  <c:v>37</c:v>
                </c:pt>
                <c:pt idx="267">
                  <c:v>53</c:v>
                </c:pt>
                <c:pt idx="268">
                  <c:v>60</c:v>
                </c:pt>
                <c:pt idx="269">
                  <c:v>28</c:v>
                </c:pt>
                <c:pt idx="270">
                  <c:v>55</c:v>
                </c:pt>
                <c:pt idx="271">
                  <c:v>27</c:v>
                </c:pt>
                <c:pt idx="272">
                  <c:v>51</c:v>
                </c:pt>
                <c:pt idx="273">
                  <c:v>41</c:v>
                </c:pt>
                <c:pt idx="274">
                  <c:v>27</c:v>
                </c:pt>
                <c:pt idx="275">
                  <c:v>42</c:v>
                </c:pt>
                <c:pt idx="276">
                  <c:v>50</c:v>
                </c:pt>
                <c:pt idx="277">
                  <c:v>48</c:v>
                </c:pt>
                <c:pt idx="278">
                  <c:v>32</c:v>
                </c:pt>
                <c:pt idx="279">
                  <c:v>32</c:v>
                </c:pt>
                <c:pt idx="280">
                  <c:v>54</c:v>
                </c:pt>
                <c:pt idx="281">
                  <c:v>32</c:v>
                </c:pt>
                <c:pt idx="282">
                  <c:v>19</c:v>
                </c:pt>
                <c:pt idx="283">
                  <c:v>46</c:v>
                </c:pt>
                <c:pt idx="284">
                  <c:v>41</c:v>
                </c:pt>
                <c:pt idx="285">
                  <c:v>46</c:v>
                </c:pt>
                <c:pt idx="286">
                  <c:v>50</c:v>
                </c:pt>
                <c:pt idx="287">
                  <c:v>36</c:v>
                </c:pt>
                <c:pt idx="288">
                  <c:v>47</c:v>
                </c:pt>
                <c:pt idx="289">
                  <c:v>28</c:v>
                </c:pt>
                <c:pt idx="290">
                  <c:v>53</c:v>
                </c:pt>
                <c:pt idx="291">
                  <c:v>44</c:v>
                </c:pt>
                <c:pt idx="292">
                  <c:v>29</c:v>
                </c:pt>
                <c:pt idx="293">
                  <c:v>50</c:v>
                </c:pt>
                <c:pt idx="294">
                  <c:v>47</c:v>
                </c:pt>
                <c:pt idx="295">
                  <c:v>38</c:v>
                </c:pt>
                <c:pt idx="296">
                  <c:v>45</c:v>
                </c:pt>
                <c:pt idx="297">
                  <c:v>62</c:v>
                </c:pt>
                <c:pt idx="298">
                  <c:v>47</c:v>
                </c:pt>
                <c:pt idx="299">
                  <c:v>48</c:v>
                </c:pt>
                <c:pt idx="300">
                  <c:v>27</c:v>
                </c:pt>
                <c:pt idx="301">
                  <c:v>54</c:v>
                </c:pt>
                <c:pt idx="302">
                  <c:v>22</c:v>
                </c:pt>
                <c:pt idx="303">
                  <c:v>18</c:v>
                </c:pt>
                <c:pt idx="304">
                  <c:v>61</c:v>
                </c:pt>
                <c:pt idx="305">
                  <c:v>34</c:v>
                </c:pt>
                <c:pt idx="306">
                  <c:v>39</c:v>
                </c:pt>
                <c:pt idx="307">
                  <c:v>23</c:v>
                </c:pt>
                <c:pt idx="308">
                  <c:v>52</c:v>
                </c:pt>
                <c:pt idx="309">
                  <c:v>36</c:v>
                </c:pt>
                <c:pt idx="310">
                  <c:v>39</c:v>
                </c:pt>
                <c:pt idx="311">
                  <c:v>24</c:v>
                </c:pt>
                <c:pt idx="312">
                  <c:v>46</c:v>
                </c:pt>
                <c:pt idx="313">
                  <c:v>53</c:v>
                </c:pt>
                <c:pt idx="314">
                  <c:v>19</c:v>
                </c:pt>
                <c:pt idx="315">
                  <c:v>50</c:v>
                </c:pt>
                <c:pt idx="316">
                  <c:v>60</c:v>
                </c:pt>
                <c:pt idx="317">
                  <c:v>59</c:v>
                </c:pt>
                <c:pt idx="318">
                  <c:v>64</c:v>
                </c:pt>
                <c:pt idx="319">
                  <c:v>51</c:v>
                </c:pt>
                <c:pt idx="320">
                  <c:v>43</c:v>
                </c:pt>
                <c:pt idx="321">
                  <c:v>55</c:v>
                </c:pt>
                <c:pt idx="322">
                  <c:v>41</c:v>
                </c:pt>
                <c:pt idx="323">
                  <c:v>31</c:v>
                </c:pt>
                <c:pt idx="324">
                  <c:v>46</c:v>
                </c:pt>
                <c:pt idx="325">
                  <c:v>34</c:v>
                </c:pt>
                <c:pt idx="326">
                  <c:v>47</c:v>
                </c:pt>
                <c:pt idx="327">
                  <c:v>33</c:v>
                </c:pt>
                <c:pt idx="328">
                  <c:v>40</c:v>
                </c:pt>
                <c:pt idx="329">
                  <c:v>41</c:v>
                </c:pt>
                <c:pt idx="330">
                  <c:v>24</c:v>
                </c:pt>
                <c:pt idx="331">
                  <c:v>49</c:v>
                </c:pt>
                <c:pt idx="332">
                  <c:v>29</c:v>
                </c:pt>
                <c:pt idx="333">
                  <c:v>47</c:v>
                </c:pt>
                <c:pt idx="334">
                  <c:v>63</c:v>
                </c:pt>
                <c:pt idx="335">
                  <c:v>35</c:v>
                </c:pt>
                <c:pt idx="336">
                  <c:v>37</c:v>
                </c:pt>
                <c:pt idx="337">
                  <c:v>65</c:v>
                </c:pt>
                <c:pt idx="338">
                  <c:v>44</c:v>
                </c:pt>
                <c:pt idx="339">
                  <c:v>53</c:v>
                </c:pt>
                <c:pt idx="340">
                  <c:v>46</c:v>
                </c:pt>
                <c:pt idx="341">
                  <c:v>61</c:v>
                </c:pt>
                <c:pt idx="342">
                  <c:v>44</c:v>
                </c:pt>
                <c:pt idx="343">
                  <c:v>42</c:v>
                </c:pt>
                <c:pt idx="344">
                  <c:v>30</c:v>
                </c:pt>
                <c:pt idx="345">
                  <c:v>19</c:v>
                </c:pt>
                <c:pt idx="346">
                  <c:v>63</c:v>
                </c:pt>
                <c:pt idx="347">
                  <c:v>60</c:v>
                </c:pt>
                <c:pt idx="348">
                  <c:v>61</c:v>
                </c:pt>
                <c:pt idx="349">
                  <c:v>32</c:v>
                </c:pt>
                <c:pt idx="350">
                  <c:v>37</c:v>
                </c:pt>
                <c:pt idx="351">
                  <c:v>40</c:v>
                </c:pt>
                <c:pt idx="352">
                  <c:v>48</c:v>
                </c:pt>
                <c:pt idx="353">
                  <c:v>45</c:v>
                </c:pt>
                <c:pt idx="354">
                  <c:v>32</c:v>
                </c:pt>
                <c:pt idx="355">
                  <c:v>59</c:v>
                </c:pt>
                <c:pt idx="356">
                  <c:v>23</c:v>
                </c:pt>
                <c:pt idx="357">
                  <c:v>62</c:v>
                </c:pt>
                <c:pt idx="358">
                  <c:v>37</c:v>
                </c:pt>
                <c:pt idx="359">
                  <c:v>23</c:v>
                </c:pt>
                <c:pt idx="360">
                  <c:v>61</c:v>
                </c:pt>
                <c:pt idx="361">
                  <c:v>32</c:v>
                </c:pt>
                <c:pt idx="362">
                  <c:v>33</c:v>
                </c:pt>
                <c:pt idx="363">
                  <c:v>37</c:v>
                </c:pt>
                <c:pt idx="364">
                  <c:v>62</c:v>
                </c:pt>
                <c:pt idx="365">
                  <c:v>20</c:v>
                </c:pt>
                <c:pt idx="366">
                  <c:v>30</c:v>
                </c:pt>
                <c:pt idx="367">
                  <c:v>25</c:v>
                </c:pt>
                <c:pt idx="368">
                  <c:v>25</c:v>
                </c:pt>
                <c:pt idx="369">
                  <c:v>30</c:v>
                </c:pt>
                <c:pt idx="370">
                  <c:v>37</c:v>
                </c:pt>
                <c:pt idx="371">
                  <c:v>38</c:v>
                </c:pt>
                <c:pt idx="372">
                  <c:v>57</c:v>
                </c:pt>
                <c:pt idx="373">
                  <c:v>41</c:v>
                </c:pt>
                <c:pt idx="374">
                  <c:v>37</c:v>
                </c:pt>
                <c:pt idx="375">
                  <c:v>34</c:v>
                </c:pt>
                <c:pt idx="376">
                  <c:v>53</c:v>
                </c:pt>
                <c:pt idx="377">
                  <c:v>55</c:v>
                </c:pt>
                <c:pt idx="378">
                  <c:v>23</c:v>
                </c:pt>
                <c:pt idx="379">
                  <c:v>57</c:v>
                </c:pt>
                <c:pt idx="380">
                  <c:v>52</c:v>
                </c:pt>
                <c:pt idx="381">
                  <c:v>32</c:v>
                </c:pt>
                <c:pt idx="382">
                  <c:v>28</c:v>
                </c:pt>
                <c:pt idx="383">
                  <c:v>64</c:v>
                </c:pt>
                <c:pt idx="384">
                  <c:v>62</c:v>
                </c:pt>
                <c:pt idx="385">
                  <c:v>22</c:v>
                </c:pt>
                <c:pt idx="386">
                  <c:v>20</c:v>
                </c:pt>
                <c:pt idx="387">
                  <c:v>64</c:v>
                </c:pt>
                <c:pt idx="388">
                  <c:v>31</c:v>
                </c:pt>
                <c:pt idx="389">
                  <c:v>34</c:v>
                </c:pt>
                <c:pt idx="390">
                  <c:v>18</c:v>
                </c:pt>
                <c:pt idx="391">
                  <c:v>52</c:v>
                </c:pt>
                <c:pt idx="392">
                  <c:v>48</c:v>
                </c:pt>
                <c:pt idx="393">
                  <c:v>18</c:v>
                </c:pt>
                <c:pt idx="394">
                  <c:v>48</c:v>
                </c:pt>
                <c:pt idx="395">
                  <c:v>49</c:v>
                </c:pt>
                <c:pt idx="396">
                  <c:v>20</c:v>
                </c:pt>
                <c:pt idx="397">
                  <c:v>56</c:v>
                </c:pt>
                <c:pt idx="398">
                  <c:v>22</c:v>
                </c:pt>
                <c:pt idx="399">
                  <c:v>22</c:v>
                </c:pt>
                <c:pt idx="400">
                  <c:v>52</c:v>
                </c:pt>
                <c:pt idx="401">
                  <c:v>59</c:v>
                </c:pt>
                <c:pt idx="402">
                  <c:v>50</c:v>
                </c:pt>
                <c:pt idx="403">
                  <c:v>21</c:v>
                </c:pt>
                <c:pt idx="404">
                  <c:v>54</c:v>
                </c:pt>
                <c:pt idx="405">
                  <c:v>54</c:v>
                </c:pt>
                <c:pt idx="406">
                  <c:v>50</c:v>
                </c:pt>
                <c:pt idx="407">
                  <c:v>47</c:v>
                </c:pt>
                <c:pt idx="408">
                  <c:v>24</c:v>
                </c:pt>
                <c:pt idx="409">
                  <c:v>24</c:v>
                </c:pt>
                <c:pt idx="410">
                  <c:v>27</c:v>
                </c:pt>
                <c:pt idx="411">
                  <c:v>47</c:v>
                </c:pt>
                <c:pt idx="412">
                  <c:v>35</c:v>
                </c:pt>
                <c:pt idx="413">
                  <c:v>53</c:v>
                </c:pt>
                <c:pt idx="414">
                  <c:v>52</c:v>
                </c:pt>
                <c:pt idx="415">
                  <c:v>27</c:v>
                </c:pt>
                <c:pt idx="416">
                  <c:v>28</c:v>
                </c:pt>
                <c:pt idx="417">
                  <c:v>30</c:v>
                </c:pt>
                <c:pt idx="418">
                  <c:v>26</c:v>
                </c:pt>
                <c:pt idx="419">
                  <c:v>52</c:v>
                </c:pt>
                <c:pt idx="420">
                  <c:v>46</c:v>
                </c:pt>
                <c:pt idx="421">
                  <c:v>47</c:v>
                </c:pt>
                <c:pt idx="422">
                  <c:v>50</c:v>
                </c:pt>
                <c:pt idx="423">
                  <c:v>61</c:v>
                </c:pt>
                <c:pt idx="424">
                  <c:v>54</c:v>
                </c:pt>
                <c:pt idx="425">
                  <c:v>52</c:v>
                </c:pt>
                <c:pt idx="426">
                  <c:v>23</c:v>
                </c:pt>
                <c:pt idx="427">
                  <c:v>18</c:v>
                </c:pt>
                <c:pt idx="428">
                  <c:v>58</c:v>
                </c:pt>
                <c:pt idx="429">
                  <c:v>48</c:v>
                </c:pt>
                <c:pt idx="430">
                  <c:v>49</c:v>
                </c:pt>
                <c:pt idx="431">
                  <c:v>19</c:v>
                </c:pt>
                <c:pt idx="432">
                  <c:v>51</c:v>
                </c:pt>
                <c:pt idx="433">
                  <c:v>52</c:v>
                </c:pt>
                <c:pt idx="434">
                  <c:v>49</c:v>
                </c:pt>
                <c:pt idx="435">
                  <c:v>49</c:v>
                </c:pt>
                <c:pt idx="436">
                  <c:v>39</c:v>
                </c:pt>
                <c:pt idx="437">
                  <c:v>47</c:v>
                </c:pt>
                <c:pt idx="438">
                  <c:v>49</c:v>
                </c:pt>
                <c:pt idx="439">
                  <c:v>28</c:v>
                </c:pt>
                <c:pt idx="440">
                  <c:v>53</c:v>
                </c:pt>
                <c:pt idx="441">
                  <c:v>25</c:v>
                </c:pt>
                <c:pt idx="442">
                  <c:v>19</c:v>
                </c:pt>
                <c:pt idx="443">
                  <c:v>47</c:v>
                </c:pt>
                <c:pt idx="444">
                  <c:v>52</c:v>
                </c:pt>
                <c:pt idx="445">
                  <c:v>19</c:v>
                </c:pt>
                <c:pt idx="446">
                  <c:v>43</c:v>
                </c:pt>
                <c:pt idx="447">
                  <c:v>39</c:v>
                </c:pt>
                <c:pt idx="448">
                  <c:v>56</c:v>
                </c:pt>
                <c:pt idx="449">
                  <c:v>23</c:v>
                </c:pt>
                <c:pt idx="450">
                  <c:v>40</c:v>
                </c:pt>
                <c:pt idx="451">
                  <c:v>51</c:v>
                </c:pt>
                <c:pt idx="452">
                  <c:v>57</c:v>
                </c:pt>
                <c:pt idx="453">
                  <c:v>42</c:v>
                </c:pt>
                <c:pt idx="454">
                  <c:v>21</c:v>
                </c:pt>
                <c:pt idx="455">
                  <c:v>33</c:v>
                </c:pt>
                <c:pt idx="456">
                  <c:v>47</c:v>
                </c:pt>
                <c:pt idx="457">
                  <c:v>19</c:v>
                </c:pt>
                <c:pt idx="458">
                  <c:v>43</c:v>
                </c:pt>
                <c:pt idx="459">
                  <c:v>59</c:v>
                </c:pt>
                <c:pt idx="460">
                  <c:v>43</c:v>
                </c:pt>
                <c:pt idx="461">
                  <c:v>43</c:v>
                </c:pt>
                <c:pt idx="462">
                  <c:v>46</c:v>
                </c:pt>
                <c:pt idx="463">
                  <c:v>60</c:v>
                </c:pt>
                <c:pt idx="464">
                  <c:v>39</c:v>
                </c:pt>
                <c:pt idx="465">
                  <c:v>23</c:v>
                </c:pt>
                <c:pt idx="466">
                  <c:v>32</c:v>
                </c:pt>
                <c:pt idx="467">
                  <c:v>42</c:v>
                </c:pt>
                <c:pt idx="468">
                  <c:v>18</c:v>
                </c:pt>
                <c:pt idx="469">
                  <c:v>42</c:v>
                </c:pt>
                <c:pt idx="470">
                  <c:v>48</c:v>
                </c:pt>
                <c:pt idx="471">
                  <c:v>48</c:v>
                </c:pt>
                <c:pt idx="472">
                  <c:v>53</c:v>
                </c:pt>
                <c:pt idx="473">
                  <c:v>45</c:v>
                </c:pt>
                <c:pt idx="474">
                  <c:v>39</c:v>
                </c:pt>
                <c:pt idx="475">
                  <c:v>58</c:v>
                </c:pt>
                <c:pt idx="476">
                  <c:v>47</c:v>
                </c:pt>
                <c:pt idx="477">
                  <c:v>55</c:v>
                </c:pt>
                <c:pt idx="478">
                  <c:v>36</c:v>
                </c:pt>
                <c:pt idx="479">
                  <c:v>30</c:v>
                </c:pt>
                <c:pt idx="480">
                  <c:v>57</c:v>
                </c:pt>
                <c:pt idx="481">
                  <c:v>55</c:v>
                </c:pt>
                <c:pt idx="482">
                  <c:v>56</c:v>
                </c:pt>
                <c:pt idx="483">
                  <c:v>53</c:v>
                </c:pt>
                <c:pt idx="484">
                  <c:v>60</c:v>
                </c:pt>
                <c:pt idx="485">
                  <c:v>37</c:v>
                </c:pt>
                <c:pt idx="486">
                  <c:v>60</c:v>
                </c:pt>
                <c:pt idx="487">
                  <c:v>37</c:v>
                </c:pt>
                <c:pt idx="488">
                  <c:v>29</c:v>
                </c:pt>
                <c:pt idx="489">
                  <c:v>56</c:v>
                </c:pt>
                <c:pt idx="490">
                  <c:v>35</c:v>
                </c:pt>
                <c:pt idx="491">
                  <c:v>29</c:v>
                </c:pt>
                <c:pt idx="492">
                  <c:v>20</c:v>
                </c:pt>
                <c:pt idx="493">
                  <c:v>39</c:v>
                </c:pt>
                <c:pt idx="494">
                  <c:v>34</c:v>
                </c:pt>
                <c:pt idx="495">
                  <c:v>56</c:v>
                </c:pt>
                <c:pt idx="496">
                  <c:v>42</c:v>
                </c:pt>
                <c:pt idx="497">
                  <c:v>25</c:v>
                </c:pt>
                <c:pt idx="498">
                  <c:v>43</c:v>
                </c:pt>
                <c:pt idx="499">
                  <c:v>50</c:v>
                </c:pt>
                <c:pt idx="500">
                  <c:v>32</c:v>
                </c:pt>
                <c:pt idx="501">
                  <c:v>28</c:v>
                </c:pt>
                <c:pt idx="502">
                  <c:v>44</c:v>
                </c:pt>
                <c:pt idx="503">
                  <c:v>59</c:v>
                </c:pt>
                <c:pt idx="504">
                  <c:v>37</c:v>
                </c:pt>
                <c:pt idx="505">
                  <c:v>30</c:v>
                </c:pt>
                <c:pt idx="506">
                  <c:v>42</c:v>
                </c:pt>
                <c:pt idx="507">
                  <c:v>35</c:v>
                </c:pt>
                <c:pt idx="508">
                  <c:v>40</c:v>
                </c:pt>
                <c:pt idx="509">
                  <c:v>29</c:v>
                </c:pt>
                <c:pt idx="510">
                  <c:v>35</c:v>
                </c:pt>
                <c:pt idx="511">
                  <c:v>31</c:v>
                </c:pt>
                <c:pt idx="512">
                  <c:v>56</c:v>
                </c:pt>
                <c:pt idx="513">
                  <c:v>55</c:v>
                </c:pt>
                <c:pt idx="514">
                  <c:v>37</c:v>
                </c:pt>
                <c:pt idx="515">
                  <c:v>31</c:v>
                </c:pt>
                <c:pt idx="516">
                  <c:v>43</c:v>
                </c:pt>
                <c:pt idx="517">
                  <c:v>29</c:v>
                </c:pt>
                <c:pt idx="518">
                  <c:v>34</c:v>
                </c:pt>
                <c:pt idx="519">
                  <c:v>39</c:v>
                </c:pt>
                <c:pt idx="520">
                  <c:v>34</c:v>
                </c:pt>
                <c:pt idx="521">
                  <c:v>30</c:v>
                </c:pt>
                <c:pt idx="522">
                  <c:v>24</c:v>
                </c:pt>
                <c:pt idx="523">
                  <c:v>59</c:v>
                </c:pt>
                <c:pt idx="524">
                  <c:v>53</c:v>
                </c:pt>
                <c:pt idx="525">
                  <c:v>27</c:v>
                </c:pt>
                <c:pt idx="526">
                  <c:v>59</c:v>
                </c:pt>
                <c:pt idx="527">
                  <c:v>19</c:v>
                </c:pt>
                <c:pt idx="528">
                  <c:v>60</c:v>
                </c:pt>
                <c:pt idx="529">
                  <c:v>43</c:v>
                </c:pt>
                <c:pt idx="530">
                  <c:v>27</c:v>
                </c:pt>
                <c:pt idx="531">
                  <c:v>43</c:v>
                </c:pt>
                <c:pt idx="532">
                  <c:v>30</c:v>
                </c:pt>
                <c:pt idx="533">
                  <c:v>55</c:v>
                </c:pt>
                <c:pt idx="534">
                  <c:v>52</c:v>
                </c:pt>
                <c:pt idx="535">
                  <c:v>24</c:v>
                </c:pt>
                <c:pt idx="536">
                  <c:v>36</c:v>
                </c:pt>
                <c:pt idx="537">
                  <c:v>58</c:v>
                </c:pt>
                <c:pt idx="538">
                  <c:v>23</c:v>
                </c:pt>
                <c:pt idx="539">
                  <c:v>27</c:v>
                </c:pt>
                <c:pt idx="540">
                  <c:v>30</c:v>
                </c:pt>
                <c:pt idx="541">
                  <c:v>27</c:v>
                </c:pt>
                <c:pt idx="542">
                  <c:v>18</c:v>
                </c:pt>
                <c:pt idx="543">
                  <c:v>25</c:v>
                </c:pt>
                <c:pt idx="544">
                  <c:v>59</c:v>
                </c:pt>
                <c:pt idx="545">
                  <c:v>29</c:v>
                </c:pt>
                <c:pt idx="546">
                  <c:v>23</c:v>
                </c:pt>
                <c:pt idx="547">
                  <c:v>57</c:v>
                </c:pt>
                <c:pt idx="548">
                  <c:v>47</c:v>
                </c:pt>
                <c:pt idx="549">
                  <c:v>21</c:v>
                </c:pt>
                <c:pt idx="550">
                  <c:v>45</c:v>
                </c:pt>
                <c:pt idx="551">
                  <c:v>33</c:v>
                </c:pt>
                <c:pt idx="552">
                  <c:v>43</c:v>
                </c:pt>
                <c:pt idx="553">
                  <c:v>25</c:v>
                </c:pt>
                <c:pt idx="554">
                  <c:v>46</c:v>
                </c:pt>
                <c:pt idx="555">
                  <c:v>59</c:v>
                </c:pt>
                <c:pt idx="556">
                  <c:v>43</c:v>
                </c:pt>
                <c:pt idx="557">
                  <c:v>56</c:v>
                </c:pt>
                <c:pt idx="558">
                  <c:v>19</c:v>
                </c:pt>
                <c:pt idx="559">
                  <c:v>28</c:v>
                </c:pt>
                <c:pt idx="560">
                  <c:v>32</c:v>
                </c:pt>
                <c:pt idx="561">
                  <c:v>52</c:v>
                </c:pt>
                <c:pt idx="562">
                  <c:v>20</c:v>
                </c:pt>
                <c:pt idx="563">
                  <c:v>59</c:v>
                </c:pt>
                <c:pt idx="564">
                  <c:v>54</c:v>
                </c:pt>
                <c:pt idx="565">
                  <c:v>57</c:v>
                </c:pt>
                <c:pt idx="566">
                  <c:v>32</c:v>
                </c:pt>
                <c:pt idx="567">
                  <c:v>52</c:v>
                </c:pt>
                <c:pt idx="568">
                  <c:v>19</c:v>
                </c:pt>
                <c:pt idx="569">
                  <c:v>30</c:v>
                </c:pt>
                <c:pt idx="570">
                  <c:v>19</c:v>
                </c:pt>
                <c:pt idx="571">
                  <c:v>59</c:v>
                </c:pt>
                <c:pt idx="572">
                  <c:v>47</c:v>
                </c:pt>
                <c:pt idx="573">
                  <c:v>40</c:v>
                </c:pt>
                <c:pt idx="574">
                  <c:v>18</c:v>
                </c:pt>
                <c:pt idx="575">
                  <c:v>59</c:v>
                </c:pt>
                <c:pt idx="576">
                  <c:v>57</c:v>
                </c:pt>
                <c:pt idx="577">
                  <c:v>25</c:v>
                </c:pt>
                <c:pt idx="578">
                  <c:v>20</c:v>
                </c:pt>
                <c:pt idx="579">
                  <c:v>19</c:v>
                </c:pt>
                <c:pt idx="580">
                  <c:v>26</c:v>
                </c:pt>
                <c:pt idx="581">
                  <c:v>51</c:v>
                </c:pt>
                <c:pt idx="582">
                  <c:v>42</c:v>
                </c:pt>
                <c:pt idx="583">
                  <c:v>45</c:v>
                </c:pt>
                <c:pt idx="584">
                  <c:v>54</c:v>
                </c:pt>
                <c:pt idx="585">
                  <c:v>19</c:v>
                </c:pt>
                <c:pt idx="586">
                  <c:v>48</c:v>
                </c:pt>
                <c:pt idx="587">
                  <c:v>27</c:v>
                </c:pt>
                <c:pt idx="588">
                  <c:v>60</c:v>
                </c:pt>
                <c:pt idx="589">
                  <c:v>33</c:v>
                </c:pt>
                <c:pt idx="590">
                  <c:v>48</c:v>
                </c:pt>
                <c:pt idx="591">
                  <c:v>29</c:v>
                </c:pt>
                <c:pt idx="592">
                  <c:v>45</c:v>
                </c:pt>
                <c:pt idx="593">
                  <c:v>47</c:v>
                </c:pt>
                <c:pt idx="594">
                  <c:v>52</c:v>
                </c:pt>
                <c:pt idx="595">
                  <c:v>59</c:v>
                </c:pt>
                <c:pt idx="596">
                  <c:v>21</c:v>
                </c:pt>
                <c:pt idx="597">
                  <c:v>27</c:v>
                </c:pt>
                <c:pt idx="598">
                  <c:v>64</c:v>
                </c:pt>
                <c:pt idx="599">
                  <c:v>19</c:v>
                </c:pt>
                <c:pt idx="600">
                  <c:v>27</c:v>
                </c:pt>
                <c:pt idx="601">
                  <c:v>57</c:v>
                </c:pt>
                <c:pt idx="602">
                  <c:v>53</c:v>
                </c:pt>
                <c:pt idx="603">
                  <c:v>19</c:v>
                </c:pt>
                <c:pt idx="604">
                  <c:v>50</c:v>
                </c:pt>
                <c:pt idx="605">
                  <c:v>20</c:v>
                </c:pt>
                <c:pt idx="606">
                  <c:v>34</c:v>
                </c:pt>
                <c:pt idx="607">
                  <c:v>34</c:v>
                </c:pt>
                <c:pt idx="608">
                  <c:v>48</c:v>
                </c:pt>
                <c:pt idx="609">
                  <c:v>40</c:v>
                </c:pt>
                <c:pt idx="610">
                  <c:v>29</c:v>
                </c:pt>
                <c:pt idx="611">
                  <c:v>35</c:v>
                </c:pt>
                <c:pt idx="612">
                  <c:v>29</c:v>
                </c:pt>
                <c:pt idx="613">
                  <c:v>37</c:v>
                </c:pt>
                <c:pt idx="614">
                  <c:v>64</c:v>
                </c:pt>
                <c:pt idx="615">
                  <c:v>64</c:v>
                </c:pt>
                <c:pt idx="616">
                  <c:v>44</c:v>
                </c:pt>
                <c:pt idx="617">
                  <c:v>34</c:v>
                </c:pt>
                <c:pt idx="618">
                  <c:v>42</c:v>
                </c:pt>
                <c:pt idx="619">
                  <c:v>40</c:v>
                </c:pt>
                <c:pt idx="620">
                  <c:v>42</c:v>
                </c:pt>
                <c:pt idx="621">
                  <c:v>60</c:v>
                </c:pt>
                <c:pt idx="622">
                  <c:v>40</c:v>
                </c:pt>
                <c:pt idx="623">
                  <c:v>38</c:v>
                </c:pt>
                <c:pt idx="624">
                  <c:v>25</c:v>
                </c:pt>
                <c:pt idx="625">
                  <c:v>48</c:v>
                </c:pt>
                <c:pt idx="626">
                  <c:v>46</c:v>
                </c:pt>
                <c:pt idx="627">
                  <c:v>49</c:v>
                </c:pt>
                <c:pt idx="628">
                  <c:v>34</c:v>
                </c:pt>
                <c:pt idx="629">
                  <c:v>63</c:v>
                </c:pt>
                <c:pt idx="630">
                  <c:v>57</c:v>
                </c:pt>
                <c:pt idx="631">
                  <c:v>48</c:v>
                </c:pt>
                <c:pt idx="632">
                  <c:v>63</c:v>
                </c:pt>
                <c:pt idx="633">
                  <c:v>48</c:v>
                </c:pt>
                <c:pt idx="634">
                  <c:v>18</c:v>
                </c:pt>
                <c:pt idx="635">
                  <c:v>46</c:v>
                </c:pt>
                <c:pt idx="636">
                  <c:v>32</c:v>
                </c:pt>
                <c:pt idx="637">
                  <c:v>58</c:v>
                </c:pt>
                <c:pt idx="638">
                  <c:v>60</c:v>
                </c:pt>
                <c:pt idx="639">
                  <c:v>54</c:v>
                </c:pt>
                <c:pt idx="640">
                  <c:v>34</c:v>
                </c:pt>
                <c:pt idx="641">
                  <c:v>21</c:v>
                </c:pt>
                <c:pt idx="642">
                  <c:v>59</c:v>
                </c:pt>
                <c:pt idx="643">
                  <c:v>53</c:v>
                </c:pt>
                <c:pt idx="644">
                  <c:v>62</c:v>
                </c:pt>
                <c:pt idx="645">
                  <c:v>44</c:v>
                </c:pt>
                <c:pt idx="646">
                  <c:v>60</c:v>
                </c:pt>
                <c:pt idx="647">
                  <c:v>63</c:v>
                </c:pt>
                <c:pt idx="648">
                  <c:v>64</c:v>
                </c:pt>
                <c:pt idx="649">
                  <c:v>60</c:v>
                </c:pt>
                <c:pt idx="650">
                  <c:v>51</c:v>
                </c:pt>
                <c:pt idx="651">
                  <c:v>44</c:v>
                </c:pt>
                <c:pt idx="652">
                  <c:v>50</c:v>
                </c:pt>
                <c:pt idx="653">
                  <c:v>47</c:v>
                </c:pt>
                <c:pt idx="654">
                  <c:v>54</c:v>
                </c:pt>
                <c:pt idx="655">
                  <c:v>51</c:v>
                </c:pt>
                <c:pt idx="656">
                  <c:v>52</c:v>
                </c:pt>
                <c:pt idx="657">
                  <c:v>43</c:v>
                </c:pt>
                <c:pt idx="658">
                  <c:v>62</c:v>
                </c:pt>
                <c:pt idx="659">
                  <c:v>27</c:v>
                </c:pt>
                <c:pt idx="660">
                  <c:v>64</c:v>
                </c:pt>
                <c:pt idx="661">
                  <c:v>60</c:v>
                </c:pt>
                <c:pt idx="662">
                  <c:v>54</c:v>
                </c:pt>
                <c:pt idx="663">
                  <c:v>41</c:v>
                </c:pt>
                <c:pt idx="664">
                  <c:v>64</c:v>
                </c:pt>
                <c:pt idx="665">
                  <c:v>52</c:v>
                </c:pt>
                <c:pt idx="666">
                  <c:v>42</c:v>
                </c:pt>
                <c:pt idx="667">
                  <c:v>43</c:v>
                </c:pt>
                <c:pt idx="668">
                  <c:v>47</c:v>
                </c:pt>
                <c:pt idx="669">
                  <c:v>57</c:v>
                </c:pt>
                <c:pt idx="670">
                  <c:v>60</c:v>
                </c:pt>
                <c:pt idx="671">
                  <c:v>20</c:v>
                </c:pt>
                <c:pt idx="672">
                  <c:v>40</c:v>
                </c:pt>
                <c:pt idx="673">
                  <c:v>64</c:v>
                </c:pt>
                <c:pt idx="674">
                  <c:v>53</c:v>
                </c:pt>
                <c:pt idx="675">
                  <c:v>41</c:v>
                </c:pt>
                <c:pt idx="676">
                  <c:v>55</c:v>
                </c:pt>
                <c:pt idx="677">
                  <c:v>31</c:v>
                </c:pt>
                <c:pt idx="678">
                  <c:v>57</c:v>
                </c:pt>
                <c:pt idx="679">
                  <c:v>55</c:v>
                </c:pt>
                <c:pt idx="680">
                  <c:v>59</c:v>
                </c:pt>
                <c:pt idx="681">
                  <c:v>60</c:v>
                </c:pt>
                <c:pt idx="682">
                  <c:v>24</c:v>
                </c:pt>
                <c:pt idx="683">
                  <c:v>33</c:v>
                </c:pt>
                <c:pt idx="684">
                  <c:v>33</c:v>
                </c:pt>
                <c:pt idx="685">
                  <c:v>43</c:v>
                </c:pt>
                <c:pt idx="686">
                  <c:v>63</c:v>
                </c:pt>
                <c:pt idx="687">
                  <c:v>46</c:v>
                </c:pt>
                <c:pt idx="688">
                  <c:v>26</c:v>
                </c:pt>
                <c:pt idx="689">
                  <c:v>63</c:v>
                </c:pt>
                <c:pt idx="690">
                  <c:v>63</c:v>
                </c:pt>
                <c:pt idx="691">
                  <c:v>55</c:v>
                </c:pt>
                <c:pt idx="692">
                  <c:v>55</c:v>
                </c:pt>
                <c:pt idx="693">
                  <c:v>23</c:v>
                </c:pt>
                <c:pt idx="694">
                  <c:v>64</c:v>
                </c:pt>
                <c:pt idx="695">
                  <c:v>64</c:v>
                </c:pt>
                <c:pt idx="696">
                  <c:v>64</c:v>
                </c:pt>
                <c:pt idx="697">
                  <c:v>57</c:v>
                </c:pt>
                <c:pt idx="698">
                  <c:v>59</c:v>
                </c:pt>
                <c:pt idx="699">
                  <c:v>34</c:v>
                </c:pt>
                <c:pt idx="700">
                  <c:v>55</c:v>
                </c:pt>
                <c:pt idx="701">
                  <c:v>63</c:v>
                </c:pt>
                <c:pt idx="702">
                  <c:v>53</c:v>
                </c:pt>
                <c:pt idx="703">
                  <c:v>64</c:v>
                </c:pt>
                <c:pt idx="704">
                  <c:v>64</c:v>
                </c:pt>
                <c:pt idx="705">
                  <c:v>54</c:v>
                </c:pt>
                <c:pt idx="706">
                  <c:v>18</c:v>
                </c:pt>
                <c:pt idx="707">
                  <c:v>50</c:v>
                </c:pt>
                <c:pt idx="708">
                  <c:v>48</c:v>
                </c:pt>
                <c:pt idx="709">
                  <c:v>63</c:v>
                </c:pt>
                <c:pt idx="710">
                  <c:v>63</c:v>
                </c:pt>
                <c:pt idx="711">
                  <c:v>61</c:v>
                </c:pt>
                <c:pt idx="712">
                  <c:v>64</c:v>
                </c:pt>
                <c:pt idx="713">
                  <c:v>39</c:v>
                </c:pt>
                <c:pt idx="714">
                  <c:v>54</c:v>
                </c:pt>
                <c:pt idx="715">
                  <c:v>38</c:v>
                </c:pt>
                <c:pt idx="716">
                  <c:v>18</c:v>
                </c:pt>
                <c:pt idx="717">
                  <c:v>61</c:v>
                </c:pt>
                <c:pt idx="718">
                  <c:v>46</c:v>
                </c:pt>
                <c:pt idx="719">
                  <c:v>31</c:v>
                </c:pt>
                <c:pt idx="720">
                  <c:v>62</c:v>
                </c:pt>
                <c:pt idx="721">
                  <c:v>59</c:v>
                </c:pt>
                <c:pt idx="722">
                  <c:v>59</c:v>
                </c:pt>
                <c:pt idx="723">
                  <c:v>59</c:v>
                </c:pt>
                <c:pt idx="724">
                  <c:v>63</c:v>
                </c:pt>
                <c:pt idx="725">
                  <c:v>32</c:v>
                </c:pt>
                <c:pt idx="726">
                  <c:v>63</c:v>
                </c:pt>
                <c:pt idx="727">
                  <c:v>62</c:v>
                </c:pt>
                <c:pt idx="728">
                  <c:v>60</c:v>
                </c:pt>
                <c:pt idx="729">
                  <c:v>63</c:v>
                </c:pt>
                <c:pt idx="730">
                  <c:v>63</c:v>
                </c:pt>
                <c:pt idx="731">
                  <c:v>37</c:v>
                </c:pt>
                <c:pt idx="732">
                  <c:v>63</c:v>
                </c:pt>
                <c:pt idx="733">
                  <c:v>44</c:v>
                </c:pt>
                <c:pt idx="734">
                  <c:v>62</c:v>
                </c:pt>
                <c:pt idx="735">
                  <c:v>20</c:v>
                </c:pt>
                <c:pt idx="736">
                  <c:v>64</c:v>
                </c:pt>
                <c:pt idx="737">
                  <c:v>64</c:v>
                </c:pt>
                <c:pt idx="738">
                  <c:v>36</c:v>
                </c:pt>
                <c:pt idx="739">
                  <c:v>56</c:v>
                </c:pt>
                <c:pt idx="740">
                  <c:v>63</c:v>
                </c:pt>
                <c:pt idx="741">
                  <c:v>18</c:v>
                </c:pt>
                <c:pt idx="742">
                  <c:v>53</c:v>
                </c:pt>
                <c:pt idx="743">
                  <c:v>37</c:v>
                </c:pt>
                <c:pt idx="744">
                  <c:v>41</c:v>
                </c:pt>
                <c:pt idx="745">
                  <c:v>36</c:v>
                </c:pt>
                <c:pt idx="746">
                  <c:v>37</c:v>
                </c:pt>
                <c:pt idx="747">
                  <c:v>59</c:v>
                </c:pt>
                <c:pt idx="748">
                  <c:v>38</c:v>
                </c:pt>
                <c:pt idx="749">
                  <c:v>61</c:v>
                </c:pt>
                <c:pt idx="750">
                  <c:v>53</c:v>
                </c:pt>
                <c:pt idx="751">
                  <c:v>61</c:v>
                </c:pt>
                <c:pt idx="752">
                  <c:v>58</c:v>
                </c:pt>
                <c:pt idx="753">
                  <c:v>30</c:v>
                </c:pt>
                <c:pt idx="754">
                  <c:v>54</c:v>
                </c:pt>
                <c:pt idx="755">
                  <c:v>62</c:v>
                </c:pt>
                <c:pt idx="756">
                  <c:v>59</c:v>
                </c:pt>
                <c:pt idx="757">
                  <c:v>32</c:v>
                </c:pt>
                <c:pt idx="758">
                  <c:v>47</c:v>
                </c:pt>
                <c:pt idx="759">
                  <c:v>62</c:v>
                </c:pt>
                <c:pt idx="760">
                  <c:v>62</c:v>
                </c:pt>
                <c:pt idx="761">
                  <c:v>37</c:v>
                </c:pt>
                <c:pt idx="762">
                  <c:v>62</c:v>
                </c:pt>
                <c:pt idx="763">
                  <c:v>62</c:v>
                </c:pt>
                <c:pt idx="764">
                  <c:v>62</c:v>
                </c:pt>
                <c:pt idx="765">
                  <c:v>47</c:v>
                </c:pt>
                <c:pt idx="766">
                  <c:v>56</c:v>
                </c:pt>
                <c:pt idx="767">
                  <c:v>61</c:v>
                </c:pt>
                <c:pt idx="768">
                  <c:v>28</c:v>
                </c:pt>
                <c:pt idx="769">
                  <c:v>61</c:v>
                </c:pt>
                <c:pt idx="770">
                  <c:v>30</c:v>
                </c:pt>
                <c:pt idx="771">
                  <c:v>63</c:v>
                </c:pt>
                <c:pt idx="772">
                  <c:v>63</c:v>
                </c:pt>
                <c:pt idx="773">
                  <c:v>63</c:v>
                </c:pt>
                <c:pt idx="774">
                  <c:v>39</c:v>
                </c:pt>
                <c:pt idx="775">
                  <c:v>43</c:v>
                </c:pt>
                <c:pt idx="776">
                  <c:v>58</c:v>
                </c:pt>
                <c:pt idx="777">
                  <c:v>32</c:v>
                </c:pt>
                <c:pt idx="778">
                  <c:v>62</c:v>
                </c:pt>
                <c:pt idx="779">
                  <c:v>46</c:v>
                </c:pt>
                <c:pt idx="780">
                  <c:v>28</c:v>
                </c:pt>
                <c:pt idx="781">
                  <c:v>60</c:v>
                </c:pt>
                <c:pt idx="782">
                  <c:v>60</c:v>
                </c:pt>
                <c:pt idx="783">
                  <c:v>57</c:v>
                </c:pt>
                <c:pt idx="784">
                  <c:v>60</c:v>
                </c:pt>
                <c:pt idx="785">
                  <c:v>40</c:v>
                </c:pt>
                <c:pt idx="786">
                  <c:v>60</c:v>
                </c:pt>
                <c:pt idx="787">
                  <c:v>61</c:v>
                </c:pt>
                <c:pt idx="788">
                  <c:v>61</c:v>
                </c:pt>
                <c:pt idx="789">
                  <c:v>61</c:v>
                </c:pt>
                <c:pt idx="790">
                  <c:v>23</c:v>
                </c:pt>
                <c:pt idx="791">
                  <c:v>59</c:v>
                </c:pt>
                <c:pt idx="792">
                  <c:v>30</c:v>
                </c:pt>
                <c:pt idx="793">
                  <c:v>60</c:v>
                </c:pt>
                <c:pt idx="794">
                  <c:v>51</c:v>
                </c:pt>
                <c:pt idx="795">
                  <c:v>44</c:v>
                </c:pt>
                <c:pt idx="796">
                  <c:v>61</c:v>
                </c:pt>
                <c:pt idx="797">
                  <c:v>37</c:v>
                </c:pt>
                <c:pt idx="798">
                  <c:v>55</c:v>
                </c:pt>
                <c:pt idx="799">
                  <c:v>53</c:v>
                </c:pt>
                <c:pt idx="800">
                  <c:v>61</c:v>
                </c:pt>
                <c:pt idx="801">
                  <c:v>57</c:v>
                </c:pt>
                <c:pt idx="802">
                  <c:v>58</c:v>
                </c:pt>
                <c:pt idx="803">
                  <c:v>60</c:v>
                </c:pt>
                <c:pt idx="804">
                  <c:v>50</c:v>
                </c:pt>
                <c:pt idx="805">
                  <c:v>53</c:v>
                </c:pt>
                <c:pt idx="806">
                  <c:v>60</c:v>
                </c:pt>
                <c:pt idx="807">
                  <c:v>41</c:v>
                </c:pt>
                <c:pt idx="808">
                  <c:v>43</c:v>
                </c:pt>
                <c:pt idx="809">
                  <c:v>62</c:v>
                </c:pt>
                <c:pt idx="810">
                  <c:v>62</c:v>
                </c:pt>
                <c:pt idx="811">
                  <c:v>62</c:v>
                </c:pt>
                <c:pt idx="812">
                  <c:v>62</c:v>
                </c:pt>
                <c:pt idx="813">
                  <c:v>61</c:v>
                </c:pt>
                <c:pt idx="814">
                  <c:v>56</c:v>
                </c:pt>
                <c:pt idx="815">
                  <c:v>59</c:v>
                </c:pt>
                <c:pt idx="816">
                  <c:v>59</c:v>
                </c:pt>
                <c:pt idx="817">
                  <c:v>59</c:v>
                </c:pt>
                <c:pt idx="818">
                  <c:v>18</c:v>
                </c:pt>
                <c:pt idx="819">
                  <c:v>38</c:v>
                </c:pt>
                <c:pt idx="820">
                  <c:v>59</c:v>
                </c:pt>
                <c:pt idx="821">
                  <c:v>49</c:v>
                </c:pt>
                <c:pt idx="822">
                  <c:v>29</c:v>
                </c:pt>
                <c:pt idx="823">
                  <c:v>18</c:v>
                </c:pt>
                <c:pt idx="824">
                  <c:v>55</c:v>
                </c:pt>
                <c:pt idx="825">
                  <c:v>59</c:v>
                </c:pt>
                <c:pt idx="826">
                  <c:v>44</c:v>
                </c:pt>
                <c:pt idx="827">
                  <c:v>39</c:v>
                </c:pt>
                <c:pt idx="828">
                  <c:v>59</c:v>
                </c:pt>
                <c:pt idx="829">
                  <c:v>50</c:v>
                </c:pt>
                <c:pt idx="830">
                  <c:v>47</c:v>
                </c:pt>
                <c:pt idx="831">
                  <c:v>60</c:v>
                </c:pt>
                <c:pt idx="832">
                  <c:v>60</c:v>
                </c:pt>
                <c:pt idx="833">
                  <c:v>34</c:v>
                </c:pt>
                <c:pt idx="834">
                  <c:v>52</c:v>
                </c:pt>
                <c:pt idx="835">
                  <c:v>58</c:v>
                </c:pt>
                <c:pt idx="836">
                  <c:v>30</c:v>
                </c:pt>
                <c:pt idx="837">
                  <c:v>48</c:v>
                </c:pt>
                <c:pt idx="838">
                  <c:v>60</c:v>
                </c:pt>
                <c:pt idx="839">
                  <c:v>57</c:v>
                </c:pt>
                <c:pt idx="840">
                  <c:v>60</c:v>
                </c:pt>
                <c:pt idx="841">
                  <c:v>56</c:v>
                </c:pt>
                <c:pt idx="842">
                  <c:v>50</c:v>
                </c:pt>
                <c:pt idx="843">
                  <c:v>60</c:v>
                </c:pt>
                <c:pt idx="844">
                  <c:v>60</c:v>
                </c:pt>
                <c:pt idx="845">
                  <c:v>57</c:v>
                </c:pt>
                <c:pt idx="846">
                  <c:v>52</c:v>
                </c:pt>
                <c:pt idx="847">
                  <c:v>59</c:v>
                </c:pt>
                <c:pt idx="848">
                  <c:v>24</c:v>
                </c:pt>
                <c:pt idx="849">
                  <c:v>34</c:v>
                </c:pt>
                <c:pt idx="850">
                  <c:v>52</c:v>
                </c:pt>
                <c:pt idx="851">
                  <c:v>53</c:v>
                </c:pt>
                <c:pt idx="852">
                  <c:v>61</c:v>
                </c:pt>
                <c:pt idx="853">
                  <c:v>61</c:v>
                </c:pt>
                <c:pt idx="854">
                  <c:v>60</c:v>
                </c:pt>
                <c:pt idx="855">
                  <c:v>56</c:v>
                </c:pt>
                <c:pt idx="856">
                  <c:v>54</c:v>
                </c:pt>
                <c:pt idx="857">
                  <c:v>55</c:v>
                </c:pt>
                <c:pt idx="858">
                  <c:v>54</c:v>
                </c:pt>
                <c:pt idx="859">
                  <c:v>54</c:v>
                </c:pt>
                <c:pt idx="860">
                  <c:v>27</c:v>
                </c:pt>
                <c:pt idx="861">
                  <c:v>58</c:v>
                </c:pt>
                <c:pt idx="862">
                  <c:v>43</c:v>
                </c:pt>
                <c:pt idx="863">
                  <c:v>50</c:v>
                </c:pt>
                <c:pt idx="864">
                  <c:v>33</c:v>
                </c:pt>
                <c:pt idx="865">
                  <c:v>60</c:v>
                </c:pt>
                <c:pt idx="866">
                  <c:v>56</c:v>
                </c:pt>
                <c:pt idx="867">
                  <c:v>59</c:v>
                </c:pt>
                <c:pt idx="868">
                  <c:v>59</c:v>
                </c:pt>
                <c:pt idx="869">
                  <c:v>59</c:v>
                </c:pt>
                <c:pt idx="870">
                  <c:v>59</c:v>
                </c:pt>
                <c:pt idx="871">
                  <c:v>32</c:v>
                </c:pt>
                <c:pt idx="872">
                  <c:v>56</c:v>
                </c:pt>
                <c:pt idx="873">
                  <c:v>55</c:v>
                </c:pt>
                <c:pt idx="874">
                  <c:v>55</c:v>
                </c:pt>
                <c:pt idx="875">
                  <c:v>56</c:v>
                </c:pt>
                <c:pt idx="876">
                  <c:v>36</c:v>
                </c:pt>
                <c:pt idx="877">
                  <c:v>33</c:v>
                </c:pt>
                <c:pt idx="878">
                  <c:v>48</c:v>
                </c:pt>
                <c:pt idx="879">
                  <c:v>59</c:v>
                </c:pt>
                <c:pt idx="880">
                  <c:v>56</c:v>
                </c:pt>
                <c:pt idx="881">
                  <c:v>58</c:v>
                </c:pt>
                <c:pt idx="882">
                  <c:v>59</c:v>
                </c:pt>
                <c:pt idx="883">
                  <c:v>58</c:v>
                </c:pt>
                <c:pt idx="884">
                  <c:v>58</c:v>
                </c:pt>
                <c:pt idx="885">
                  <c:v>58</c:v>
                </c:pt>
                <c:pt idx="886">
                  <c:v>45</c:v>
                </c:pt>
                <c:pt idx="887">
                  <c:v>31</c:v>
                </c:pt>
                <c:pt idx="888">
                  <c:v>35</c:v>
                </c:pt>
                <c:pt idx="889">
                  <c:v>60</c:v>
                </c:pt>
                <c:pt idx="890">
                  <c:v>60</c:v>
                </c:pt>
                <c:pt idx="891">
                  <c:v>48</c:v>
                </c:pt>
                <c:pt idx="892">
                  <c:v>31</c:v>
                </c:pt>
                <c:pt idx="893">
                  <c:v>60</c:v>
                </c:pt>
                <c:pt idx="894">
                  <c:v>59</c:v>
                </c:pt>
                <c:pt idx="895">
                  <c:v>54</c:v>
                </c:pt>
                <c:pt idx="896">
                  <c:v>54</c:v>
                </c:pt>
                <c:pt idx="897">
                  <c:v>54</c:v>
                </c:pt>
                <c:pt idx="898">
                  <c:v>38</c:v>
                </c:pt>
                <c:pt idx="899">
                  <c:v>36</c:v>
                </c:pt>
                <c:pt idx="900">
                  <c:v>56</c:v>
                </c:pt>
                <c:pt idx="901">
                  <c:v>43</c:v>
                </c:pt>
                <c:pt idx="902">
                  <c:v>57</c:v>
                </c:pt>
                <c:pt idx="903">
                  <c:v>57</c:v>
                </c:pt>
                <c:pt idx="904">
                  <c:v>40</c:v>
                </c:pt>
                <c:pt idx="905">
                  <c:v>29</c:v>
                </c:pt>
                <c:pt idx="906">
                  <c:v>39</c:v>
                </c:pt>
                <c:pt idx="907">
                  <c:v>55</c:v>
                </c:pt>
                <c:pt idx="908">
                  <c:v>58</c:v>
                </c:pt>
                <c:pt idx="909">
                  <c:v>57</c:v>
                </c:pt>
                <c:pt idx="910">
                  <c:v>58</c:v>
                </c:pt>
                <c:pt idx="911">
                  <c:v>31</c:v>
                </c:pt>
                <c:pt idx="912">
                  <c:v>58</c:v>
                </c:pt>
                <c:pt idx="913">
                  <c:v>58</c:v>
                </c:pt>
                <c:pt idx="914">
                  <c:v>58</c:v>
                </c:pt>
                <c:pt idx="915">
                  <c:v>19</c:v>
                </c:pt>
                <c:pt idx="916">
                  <c:v>55</c:v>
                </c:pt>
                <c:pt idx="917">
                  <c:v>55</c:v>
                </c:pt>
                <c:pt idx="918">
                  <c:v>55</c:v>
                </c:pt>
                <c:pt idx="919">
                  <c:v>48</c:v>
                </c:pt>
                <c:pt idx="920">
                  <c:v>58</c:v>
                </c:pt>
                <c:pt idx="921">
                  <c:v>58</c:v>
                </c:pt>
                <c:pt idx="922">
                  <c:v>57</c:v>
                </c:pt>
                <c:pt idx="923">
                  <c:v>58</c:v>
                </c:pt>
                <c:pt idx="924">
                  <c:v>57</c:v>
                </c:pt>
                <c:pt idx="925">
                  <c:v>58</c:v>
                </c:pt>
                <c:pt idx="926">
                  <c:v>58</c:v>
                </c:pt>
                <c:pt idx="927">
                  <c:v>57</c:v>
                </c:pt>
                <c:pt idx="928">
                  <c:v>40</c:v>
                </c:pt>
                <c:pt idx="929">
                  <c:v>56</c:v>
                </c:pt>
                <c:pt idx="930">
                  <c:v>43</c:v>
                </c:pt>
                <c:pt idx="931">
                  <c:v>58</c:v>
                </c:pt>
                <c:pt idx="932">
                  <c:v>59</c:v>
                </c:pt>
                <c:pt idx="933">
                  <c:v>53</c:v>
                </c:pt>
                <c:pt idx="934">
                  <c:v>34</c:v>
                </c:pt>
                <c:pt idx="935">
                  <c:v>58</c:v>
                </c:pt>
                <c:pt idx="936">
                  <c:v>38</c:v>
                </c:pt>
                <c:pt idx="937">
                  <c:v>53</c:v>
                </c:pt>
                <c:pt idx="938">
                  <c:v>40</c:v>
                </c:pt>
                <c:pt idx="939">
                  <c:v>52</c:v>
                </c:pt>
                <c:pt idx="940">
                  <c:v>56</c:v>
                </c:pt>
                <c:pt idx="941">
                  <c:v>56</c:v>
                </c:pt>
                <c:pt idx="942">
                  <c:v>56</c:v>
                </c:pt>
                <c:pt idx="943">
                  <c:v>28</c:v>
                </c:pt>
                <c:pt idx="944">
                  <c:v>56</c:v>
                </c:pt>
                <c:pt idx="945">
                  <c:v>36</c:v>
                </c:pt>
                <c:pt idx="946">
                  <c:v>58</c:v>
                </c:pt>
                <c:pt idx="947">
                  <c:v>57</c:v>
                </c:pt>
                <c:pt idx="948">
                  <c:v>57</c:v>
                </c:pt>
                <c:pt idx="949">
                  <c:v>57</c:v>
                </c:pt>
                <c:pt idx="950">
                  <c:v>49</c:v>
                </c:pt>
                <c:pt idx="951">
                  <c:v>51</c:v>
                </c:pt>
                <c:pt idx="952">
                  <c:v>54</c:v>
                </c:pt>
                <c:pt idx="953">
                  <c:v>57</c:v>
                </c:pt>
                <c:pt idx="954">
                  <c:v>52</c:v>
                </c:pt>
                <c:pt idx="955">
                  <c:v>34</c:v>
                </c:pt>
                <c:pt idx="956">
                  <c:v>51</c:v>
                </c:pt>
                <c:pt idx="957">
                  <c:v>54</c:v>
                </c:pt>
                <c:pt idx="958">
                  <c:v>33</c:v>
                </c:pt>
                <c:pt idx="959">
                  <c:v>53</c:v>
                </c:pt>
                <c:pt idx="960">
                  <c:v>40</c:v>
                </c:pt>
                <c:pt idx="961">
                  <c:v>52</c:v>
                </c:pt>
                <c:pt idx="962">
                  <c:v>18</c:v>
                </c:pt>
                <c:pt idx="963">
                  <c:v>56</c:v>
                </c:pt>
                <c:pt idx="964">
                  <c:v>57</c:v>
                </c:pt>
                <c:pt idx="965">
                  <c:v>56</c:v>
                </c:pt>
                <c:pt idx="966">
                  <c:v>51</c:v>
                </c:pt>
                <c:pt idx="967">
                  <c:v>42</c:v>
                </c:pt>
                <c:pt idx="968">
                  <c:v>37</c:v>
                </c:pt>
                <c:pt idx="969">
                  <c:v>39</c:v>
                </c:pt>
                <c:pt idx="970">
                  <c:v>52</c:v>
                </c:pt>
                <c:pt idx="971">
                  <c:v>52</c:v>
                </c:pt>
                <c:pt idx="972">
                  <c:v>55</c:v>
                </c:pt>
                <c:pt idx="973">
                  <c:v>25</c:v>
                </c:pt>
                <c:pt idx="974">
                  <c:v>58</c:v>
                </c:pt>
                <c:pt idx="975">
                  <c:v>50</c:v>
                </c:pt>
                <c:pt idx="976">
                  <c:v>44</c:v>
                </c:pt>
                <c:pt idx="977">
                  <c:v>58</c:v>
                </c:pt>
                <c:pt idx="978">
                  <c:v>58</c:v>
                </c:pt>
                <c:pt idx="979">
                  <c:v>58</c:v>
                </c:pt>
                <c:pt idx="980">
                  <c:v>57</c:v>
                </c:pt>
                <c:pt idx="981">
                  <c:v>57</c:v>
                </c:pt>
                <c:pt idx="982">
                  <c:v>58</c:v>
                </c:pt>
                <c:pt idx="983">
                  <c:v>54</c:v>
                </c:pt>
                <c:pt idx="984">
                  <c:v>33</c:v>
                </c:pt>
                <c:pt idx="985">
                  <c:v>20</c:v>
                </c:pt>
                <c:pt idx="986">
                  <c:v>59</c:v>
                </c:pt>
                <c:pt idx="987">
                  <c:v>27</c:v>
                </c:pt>
                <c:pt idx="988">
                  <c:v>59</c:v>
                </c:pt>
                <c:pt idx="989">
                  <c:v>54</c:v>
                </c:pt>
                <c:pt idx="990">
                  <c:v>50</c:v>
                </c:pt>
                <c:pt idx="991">
                  <c:v>34</c:v>
                </c:pt>
                <c:pt idx="992">
                  <c:v>52</c:v>
                </c:pt>
                <c:pt idx="993">
                  <c:v>55</c:v>
                </c:pt>
                <c:pt idx="994">
                  <c:v>18</c:v>
                </c:pt>
                <c:pt idx="995">
                  <c:v>51</c:v>
                </c:pt>
                <c:pt idx="996">
                  <c:v>53</c:v>
                </c:pt>
                <c:pt idx="997">
                  <c:v>41</c:v>
                </c:pt>
                <c:pt idx="998">
                  <c:v>53</c:v>
                </c:pt>
                <c:pt idx="999">
                  <c:v>33</c:v>
                </c:pt>
                <c:pt idx="1000">
                  <c:v>53</c:v>
                </c:pt>
                <c:pt idx="1001">
                  <c:v>46</c:v>
                </c:pt>
                <c:pt idx="1002">
                  <c:v>52</c:v>
                </c:pt>
                <c:pt idx="1003">
                  <c:v>50</c:v>
                </c:pt>
                <c:pt idx="1004">
                  <c:v>56</c:v>
                </c:pt>
                <c:pt idx="1005">
                  <c:v>53</c:v>
                </c:pt>
                <c:pt idx="1006">
                  <c:v>53</c:v>
                </c:pt>
                <c:pt idx="1007">
                  <c:v>42</c:v>
                </c:pt>
                <c:pt idx="1008">
                  <c:v>56</c:v>
                </c:pt>
                <c:pt idx="1009">
                  <c:v>56</c:v>
                </c:pt>
                <c:pt idx="1010">
                  <c:v>50</c:v>
                </c:pt>
                <c:pt idx="1011">
                  <c:v>55</c:v>
                </c:pt>
                <c:pt idx="1012">
                  <c:v>56</c:v>
                </c:pt>
                <c:pt idx="1013">
                  <c:v>56</c:v>
                </c:pt>
                <c:pt idx="1014">
                  <c:v>51</c:v>
                </c:pt>
                <c:pt idx="1015">
                  <c:v>22</c:v>
                </c:pt>
                <c:pt idx="1016">
                  <c:v>21</c:v>
                </c:pt>
                <c:pt idx="1017">
                  <c:v>48</c:v>
                </c:pt>
                <c:pt idx="1018">
                  <c:v>33</c:v>
                </c:pt>
                <c:pt idx="1019">
                  <c:v>48</c:v>
                </c:pt>
                <c:pt idx="1020">
                  <c:v>26</c:v>
                </c:pt>
                <c:pt idx="1021">
                  <c:v>31</c:v>
                </c:pt>
                <c:pt idx="1022">
                  <c:v>48</c:v>
                </c:pt>
                <c:pt idx="1023">
                  <c:v>54</c:v>
                </c:pt>
                <c:pt idx="1024">
                  <c:v>22</c:v>
                </c:pt>
                <c:pt idx="1025">
                  <c:v>57</c:v>
                </c:pt>
                <c:pt idx="1026">
                  <c:v>49</c:v>
                </c:pt>
                <c:pt idx="1027">
                  <c:v>56</c:v>
                </c:pt>
                <c:pt idx="1028">
                  <c:v>57</c:v>
                </c:pt>
                <c:pt idx="1029">
                  <c:v>53</c:v>
                </c:pt>
                <c:pt idx="1030">
                  <c:v>57</c:v>
                </c:pt>
                <c:pt idx="1031">
                  <c:v>53</c:v>
                </c:pt>
                <c:pt idx="1032">
                  <c:v>54</c:v>
                </c:pt>
                <c:pt idx="1033">
                  <c:v>54</c:v>
                </c:pt>
                <c:pt idx="1034">
                  <c:v>28</c:v>
                </c:pt>
                <c:pt idx="1035">
                  <c:v>51</c:v>
                </c:pt>
                <c:pt idx="1036">
                  <c:v>54</c:v>
                </c:pt>
                <c:pt idx="1037">
                  <c:v>55</c:v>
                </c:pt>
                <c:pt idx="1038">
                  <c:v>52</c:v>
                </c:pt>
                <c:pt idx="1039">
                  <c:v>52</c:v>
                </c:pt>
                <c:pt idx="1040">
                  <c:v>55</c:v>
                </c:pt>
                <c:pt idx="1041">
                  <c:v>23</c:v>
                </c:pt>
                <c:pt idx="1042">
                  <c:v>55</c:v>
                </c:pt>
                <c:pt idx="1043">
                  <c:v>33</c:v>
                </c:pt>
                <c:pt idx="1044">
                  <c:v>36</c:v>
                </c:pt>
                <c:pt idx="1045">
                  <c:v>48</c:v>
                </c:pt>
                <c:pt idx="1046">
                  <c:v>30</c:v>
                </c:pt>
                <c:pt idx="1047">
                  <c:v>55</c:v>
                </c:pt>
                <c:pt idx="1048">
                  <c:v>55</c:v>
                </c:pt>
                <c:pt idx="1049">
                  <c:v>50</c:v>
                </c:pt>
                <c:pt idx="1050">
                  <c:v>46</c:v>
                </c:pt>
                <c:pt idx="1051">
                  <c:v>45</c:v>
                </c:pt>
                <c:pt idx="1052">
                  <c:v>60</c:v>
                </c:pt>
                <c:pt idx="1053">
                  <c:v>46</c:v>
                </c:pt>
                <c:pt idx="1054">
                  <c:v>58</c:v>
                </c:pt>
                <c:pt idx="1055">
                  <c:v>32</c:v>
                </c:pt>
                <c:pt idx="1056">
                  <c:v>30</c:v>
                </c:pt>
                <c:pt idx="1057">
                  <c:v>57</c:v>
                </c:pt>
                <c:pt idx="1058">
                  <c:v>56</c:v>
                </c:pt>
                <c:pt idx="1059">
                  <c:v>55</c:v>
                </c:pt>
                <c:pt idx="1060">
                  <c:v>56</c:v>
                </c:pt>
                <c:pt idx="1061">
                  <c:v>50</c:v>
                </c:pt>
                <c:pt idx="1062">
                  <c:v>55</c:v>
                </c:pt>
                <c:pt idx="1063">
                  <c:v>56</c:v>
                </c:pt>
                <c:pt idx="1064">
                  <c:v>53</c:v>
                </c:pt>
                <c:pt idx="1065">
                  <c:v>56</c:v>
                </c:pt>
                <c:pt idx="1066">
                  <c:v>53</c:v>
                </c:pt>
                <c:pt idx="1067">
                  <c:v>51</c:v>
                </c:pt>
                <c:pt idx="1068">
                  <c:v>51</c:v>
                </c:pt>
                <c:pt idx="1069">
                  <c:v>45</c:v>
                </c:pt>
                <c:pt idx="1070">
                  <c:v>50</c:v>
                </c:pt>
                <c:pt idx="1071">
                  <c:v>44</c:v>
                </c:pt>
                <c:pt idx="1072">
                  <c:v>35</c:v>
                </c:pt>
                <c:pt idx="1073">
                  <c:v>53</c:v>
                </c:pt>
                <c:pt idx="1074">
                  <c:v>58</c:v>
                </c:pt>
                <c:pt idx="1075">
                  <c:v>46</c:v>
                </c:pt>
                <c:pt idx="1076">
                  <c:v>58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43</c:v>
                </c:pt>
                <c:pt idx="1082">
                  <c:v>49</c:v>
                </c:pt>
                <c:pt idx="1083">
                  <c:v>42</c:v>
                </c:pt>
                <c:pt idx="1084">
                  <c:v>48</c:v>
                </c:pt>
                <c:pt idx="1085">
                  <c:v>53</c:v>
                </c:pt>
                <c:pt idx="1086">
                  <c:v>49</c:v>
                </c:pt>
                <c:pt idx="1087">
                  <c:v>49</c:v>
                </c:pt>
                <c:pt idx="1088">
                  <c:v>51</c:v>
                </c:pt>
                <c:pt idx="1089">
                  <c:v>53</c:v>
                </c:pt>
                <c:pt idx="1090">
                  <c:v>48</c:v>
                </c:pt>
                <c:pt idx="1091">
                  <c:v>49</c:v>
                </c:pt>
                <c:pt idx="1092">
                  <c:v>54</c:v>
                </c:pt>
                <c:pt idx="1093">
                  <c:v>40</c:v>
                </c:pt>
                <c:pt idx="1094">
                  <c:v>52</c:v>
                </c:pt>
                <c:pt idx="1095">
                  <c:v>31</c:v>
                </c:pt>
                <c:pt idx="1096">
                  <c:v>31</c:v>
                </c:pt>
                <c:pt idx="1097">
                  <c:v>60</c:v>
                </c:pt>
                <c:pt idx="1098">
                  <c:v>59</c:v>
                </c:pt>
                <c:pt idx="1099">
                  <c:v>34</c:v>
                </c:pt>
                <c:pt idx="1100">
                  <c:v>52</c:v>
                </c:pt>
                <c:pt idx="1101">
                  <c:v>49</c:v>
                </c:pt>
                <c:pt idx="1102">
                  <c:v>49</c:v>
                </c:pt>
                <c:pt idx="1103">
                  <c:v>47</c:v>
                </c:pt>
                <c:pt idx="1104">
                  <c:v>54</c:v>
                </c:pt>
                <c:pt idx="1105">
                  <c:v>55</c:v>
                </c:pt>
                <c:pt idx="1106">
                  <c:v>55</c:v>
                </c:pt>
                <c:pt idx="1107">
                  <c:v>52</c:v>
                </c:pt>
                <c:pt idx="1108">
                  <c:v>37</c:v>
                </c:pt>
                <c:pt idx="1109">
                  <c:v>50</c:v>
                </c:pt>
                <c:pt idx="1110">
                  <c:v>49</c:v>
                </c:pt>
                <c:pt idx="1111">
                  <c:v>41</c:v>
                </c:pt>
                <c:pt idx="1112">
                  <c:v>48</c:v>
                </c:pt>
                <c:pt idx="1113">
                  <c:v>25</c:v>
                </c:pt>
                <c:pt idx="1114">
                  <c:v>50</c:v>
                </c:pt>
                <c:pt idx="1115">
                  <c:v>47</c:v>
                </c:pt>
                <c:pt idx="1116">
                  <c:v>50</c:v>
                </c:pt>
                <c:pt idx="1117">
                  <c:v>50</c:v>
                </c:pt>
                <c:pt idx="1118">
                  <c:v>46</c:v>
                </c:pt>
                <c:pt idx="1119">
                  <c:v>53</c:v>
                </c:pt>
                <c:pt idx="1120">
                  <c:v>53</c:v>
                </c:pt>
                <c:pt idx="1121">
                  <c:v>53</c:v>
                </c:pt>
                <c:pt idx="1122">
                  <c:v>48</c:v>
                </c:pt>
                <c:pt idx="1123">
                  <c:v>43</c:v>
                </c:pt>
                <c:pt idx="1124">
                  <c:v>34</c:v>
                </c:pt>
                <c:pt idx="1125">
                  <c:v>52</c:v>
                </c:pt>
                <c:pt idx="1126">
                  <c:v>51</c:v>
                </c:pt>
                <c:pt idx="1127">
                  <c:v>51</c:v>
                </c:pt>
                <c:pt idx="1128">
                  <c:v>58</c:v>
                </c:pt>
                <c:pt idx="1129">
                  <c:v>39</c:v>
                </c:pt>
                <c:pt idx="1130">
                  <c:v>37</c:v>
                </c:pt>
                <c:pt idx="1131">
                  <c:v>50</c:v>
                </c:pt>
                <c:pt idx="1132">
                  <c:v>60</c:v>
                </c:pt>
                <c:pt idx="1133">
                  <c:v>26</c:v>
                </c:pt>
                <c:pt idx="1134">
                  <c:v>56</c:v>
                </c:pt>
                <c:pt idx="1135">
                  <c:v>51</c:v>
                </c:pt>
                <c:pt idx="1136">
                  <c:v>51</c:v>
                </c:pt>
                <c:pt idx="1137">
                  <c:v>51</c:v>
                </c:pt>
                <c:pt idx="1138">
                  <c:v>51</c:v>
                </c:pt>
                <c:pt idx="1139">
                  <c:v>24</c:v>
                </c:pt>
                <c:pt idx="1140">
                  <c:v>53</c:v>
                </c:pt>
                <c:pt idx="1141">
                  <c:v>51</c:v>
                </c:pt>
                <c:pt idx="1142">
                  <c:v>53</c:v>
                </c:pt>
                <c:pt idx="1143">
                  <c:v>51</c:v>
                </c:pt>
                <c:pt idx="1144">
                  <c:v>51</c:v>
                </c:pt>
                <c:pt idx="1145">
                  <c:v>54</c:v>
                </c:pt>
                <c:pt idx="1146">
                  <c:v>30</c:v>
                </c:pt>
                <c:pt idx="1147">
                  <c:v>50</c:v>
                </c:pt>
                <c:pt idx="1148">
                  <c:v>50</c:v>
                </c:pt>
                <c:pt idx="1149">
                  <c:v>49</c:v>
                </c:pt>
                <c:pt idx="1150">
                  <c:v>46</c:v>
                </c:pt>
                <c:pt idx="1151">
                  <c:v>26</c:v>
                </c:pt>
                <c:pt idx="1152">
                  <c:v>49</c:v>
                </c:pt>
                <c:pt idx="1153">
                  <c:v>57</c:v>
                </c:pt>
                <c:pt idx="1154">
                  <c:v>21</c:v>
                </c:pt>
                <c:pt idx="1155">
                  <c:v>52</c:v>
                </c:pt>
                <c:pt idx="1156">
                  <c:v>52</c:v>
                </c:pt>
                <c:pt idx="1157">
                  <c:v>52</c:v>
                </c:pt>
                <c:pt idx="1158">
                  <c:v>47</c:v>
                </c:pt>
                <c:pt idx="1159">
                  <c:v>50</c:v>
                </c:pt>
                <c:pt idx="1160">
                  <c:v>45</c:v>
                </c:pt>
                <c:pt idx="1161">
                  <c:v>58</c:v>
                </c:pt>
                <c:pt idx="1162">
                  <c:v>56</c:v>
                </c:pt>
                <c:pt idx="1163">
                  <c:v>41</c:v>
                </c:pt>
                <c:pt idx="1164">
                  <c:v>48</c:v>
                </c:pt>
                <c:pt idx="1165">
                  <c:v>51</c:v>
                </c:pt>
                <c:pt idx="1166">
                  <c:v>52</c:v>
                </c:pt>
                <c:pt idx="1167">
                  <c:v>54</c:v>
                </c:pt>
                <c:pt idx="1168">
                  <c:v>50</c:v>
                </c:pt>
                <c:pt idx="1169">
                  <c:v>43</c:v>
                </c:pt>
                <c:pt idx="1170">
                  <c:v>24</c:v>
                </c:pt>
                <c:pt idx="1171">
                  <c:v>52</c:v>
                </c:pt>
                <c:pt idx="1172">
                  <c:v>47</c:v>
                </c:pt>
                <c:pt idx="1173">
                  <c:v>40</c:v>
                </c:pt>
                <c:pt idx="1174">
                  <c:v>50</c:v>
                </c:pt>
                <c:pt idx="1175">
                  <c:v>58</c:v>
                </c:pt>
                <c:pt idx="1176">
                  <c:v>41</c:v>
                </c:pt>
                <c:pt idx="1177">
                  <c:v>49</c:v>
                </c:pt>
                <c:pt idx="1178">
                  <c:v>56</c:v>
                </c:pt>
                <c:pt idx="1179">
                  <c:v>49</c:v>
                </c:pt>
                <c:pt idx="1180">
                  <c:v>48</c:v>
                </c:pt>
                <c:pt idx="1181">
                  <c:v>50</c:v>
                </c:pt>
                <c:pt idx="1182">
                  <c:v>50</c:v>
                </c:pt>
                <c:pt idx="1183">
                  <c:v>47</c:v>
                </c:pt>
                <c:pt idx="1184">
                  <c:v>49</c:v>
                </c:pt>
                <c:pt idx="1185">
                  <c:v>51</c:v>
                </c:pt>
                <c:pt idx="1186">
                  <c:v>30</c:v>
                </c:pt>
                <c:pt idx="1187">
                  <c:v>53</c:v>
                </c:pt>
                <c:pt idx="1188">
                  <c:v>46</c:v>
                </c:pt>
                <c:pt idx="1189">
                  <c:v>54</c:v>
                </c:pt>
                <c:pt idx="1190">
                  <c:v>43</c:v>
                </c:pt>
                <c:pt idx="1191">
                  <c:v>35</c:v>
                </c:pt>
                <c:pt idx="1192">
                  <c:v>49</c:v>
                </c:pt>
                <c:pt idx="1193">
                  <c:v>48</c:v>
                </c:pt>
                <c:pt idx="1194">
                  <c:v>46</c:v>
                </c:pt>
                <c:pt idx="1195">
                  <c:v>46</c:v>
                </c:pt>
                <c:pt idx="1196">
                  <c:v>46</c:v>
                </c:pt>
                <c:pt idx="1197">
                  <c:v>51</c:v>
                </c:pt>
                <c:pt idx="1198">
                  <c:v>51</c:v>
                </c:pt>
                <c:pt idx="1199">
                  <c:v>47</c:v>
                </c:pt>
                <c:pt idx="1200">
                  <c:v>51</c:v>
                </c:pt>
                <c:pt idx="1201">
                  <c:v>53</c:v>
                </c:pt>
                <c:pt idx="1202">
                  <c:v>51</c:v>
                </c:pt>
                <c:pt idx="1203">
                  <c:v>34</c:v>
                </c:pt>
                <c:pt idx="1204">
                  <c:v>26</c:v>
                </c:pt>
                <c:pt idx="1205">
                  <c:v>34</c:v>
                </c:pt>
                <c:pt idx="1206">
                  <c:v>45</c:v>
                </c:pt>
                <c:pt idx="1207">
                  <c:v>60</c:v>
                </c:pt>
                <c:pt idx="1208">
                  <c:v>49</c:v>
                </c:pt>
                <c:pt idx="1209">
                  <c:v>46</c:v>
                </c:pt>
                <c:pt idx="1210">
                  <c:v>49</c:v>
                </c:pt>
                <c:pt idx="1211">
                  <c:v>49</c:v>
                </c:pt>
                <c:pt idx="1212">
                  <c:v>53</c:v>
                </c:pt>
                <c:pt idx="1213">
                  <c:v>51</c:v>
                </c:pt>
                <c:pt idx="1214">
                  <c:v>49</c:v>
                </c:pt>
                <c:pt idx="1215">
                  <c:v>51</c:v>
                </c:pt>
                <c:pt idx="1216">
                  <c:v>48</c:v>
                </c:pt>
                <c:pt idx="1217">
                  <c:v>42</c:v>
                </c:pt>
                <c:pt idx="1218">
                  <c:v>47</c:v>
                </c:pt>
                <c:pt idx="1219">
                  <c:v>41</c:v>
                </c:pt>
                <c:pt idx="1220">
                  <c:v>36</c:v>
                </c:pt>
                <c:pt idx="1221">
                  <c:v>46</c:v>
                </c:pt>
                <c:pt idx="1222">
                  <c:v>49</c:v>
                </c:pt>
                <c:pt idx="1223">
                  <c:v>51</c:v>
                </c:pt>
                <c:pt idx="1224">
                  <c:v>52</c:v>
                </c:pt>
                <c:pt idx="1225">
                  <c:v>32</c:v>
                </c:pt>
                <c:pt idx="1226">
                  <c:v>40</c:v>
                </c:pt>
                <c:pt idx="1227">
                  <c:v>52</c:v>
                </c:pt>
                <c:pt idx="1228">
                  <c:v>52</c:v>
                </c:pt>
                <c:pt idx="1229">
                  <c:v>45</c:v>
                </c:pt>
                <c:pt idx="1230">
                  <c:v>57</c:v>
                </c:pt>
                <c:pt idx="1231">
                  <c:v>45</c:v>
                </c:pt>
                <c:pt idx="1232">
                  <c:v>50</c:v>
                </c:pt>
                <c:pt idx="1233">
                  <c:v>50</c:v>
                </c:pt>
                <c:pt idx="1234">
                  <c:v>29</c:v>
                </c:pt>
                <c:pt idx="1235">
                  <c:v>43</c:v>
                </c:pt>
                <c:pt idx="1236">
                  <c:v>49</c:v>
                </c:pt>
                <c:pt idx="1237">
                  <c:v>48</c:v>
                </c:pt>
                <c:pt idx="1238">
                  <c:v>48</c:v>
                </c:pt>
                <c:pt idx="1239">
                  <c:v>39</c:v>
                </c:pt>
                <c:pt idx="1240">
                  <c:v>48</c:v>
                </c:pt>
                <c:pt idx="1241">
                  <c:v>30</c:v>
                </c:pt>
                <c:pt idx="1242">
                  <c:v>46</c:v>
                </c:pt>
                <c:pt idx="1243">
                  <c:v>51</c:v>
                </c:pt>
                <c:pt idx="1244">
                  <c:v>47</c:v>
                </c:pt>
                <c:pt idx="1245">
                  <c:v>55</c:v>
                </c:pt>
                <c:pt idx="1246">
                  <c:v>25</c:v>
                </c:pt>
                <c:pt idx="1247">
                  <c:v>44</c:v>
                </c:pt>
                <c:pt idx="1248">
                  <c:v>49</c:v>
                </c:pt>
                <c:pt idx="1249">
                  <c:v>48</c:v>
                </c:pt>
                <c:pt idx="1250">
                  <c:v>50</c:v>
                </c:pt>
                <c:pt idx="1251">
                  <c:v>50</c:v>
                </c:pt>
                <c:pt idx="1252">
                  <c:v>46</c:v>
                </c:pt>
                <c:pt idx="1253">
                  <c:v>34</c:v>
                </c:pt>
                <c:pt idx="1254">
                  <c:v>46</c:v>
                </c:pt>
                <c:pt idx="1255">
                  <c:v>46</c:v>
                </c:pt>
                <c:pt idx="1256">
                  <c:v>21</c:v>
                </c:pt>
                <c:pt idx="1257">
                  <c:v>57</c:v>
                </c:pt>
                <c:pt idx="1258">
                  <c:v>51</c:v>
                </c:pt>
                <c:pt idx="1259">
                  <c:v>51</c:v>
                </c:pt>
                <c:pt idx="1260">
                  <c:v>48</c:v>
                </c:pt>
                <c:pt idx="1261">
                  <c:v>53</c:v>
                </c:pt>
                <c:pt idx="1262">
                  <c:v>23</c:v>
                </c:pt>
                <c:pt idx="1263">
                  <c:v>46</c:v>
                </c:pt>
                <c:pt idx="1264">
                  <c:v>49</c:v>
                </c:pt>
                <c:pt idx="1265">
                  <c:v>42</c:v>
                </c:pt>
                <c:pt idx="1266">
                  <c:v>49</c:v>
                </c:pt>
                <c:pt idx="1267">
                  <c:v>48</c:v>
                </c:pt>
                <c:pt idx="1268">
                  <c:v>53</c:v>
                </c:pt>
                <c:pt idx="1269">
                  <c:v>57</c:v>
                </c:pt>
                <c:pt idx="1270">
                  <c:v>47</c:v>
                </c:pt>
                <c:pt idx="1271">
                  <c:v>45</c:v>
                </c:pt>
                <c:pt idx="1272">
                  <c:v>43</c:v>
                </c:pt>
                <c:pt idx="1273">
                  <c:v>45</c:v>
                </c:pt>
                <c:pt idx="1274">
                  <c:v>45</c:v>
                </c:pt>
                <c:pt idx="1275">
                  <c:v>45</c:v>
                </c:pt>
                <c:pt idx="1276">
                  <c:v>49</c:v>
                </c:pt>
                <c:pt idx="1277">
                  <c:v>39</c:v>
                </c:pt>
                <c:pt idx="1278">
                  <c:v>39</c:v>
                </c:pt>
                <c:pt idx="1279">
                  <c:v>35</c:v>
                </c:pt>
                <c:pt idx="1280">
                  <c:v>40</c:v>
                </c:pt>
                <c:pt idx="1281">
                  <c:v>47</c:v>
                </c:pt>
                <c:pt idx="1282">
                  <c:v>34</c:v>
                </c:pt>
                <c:pt idx="1283">
                  <c:v>47</c:v>
                </c:pt>
                <c:pt idx="1284">
                  <c:v>47</c:v>
                </c:pt>
                <c:pt idx="1285">
                  <c:v>39</c:v>
                </c:pt>
                <c:pt idx="1286">
                  <c:v>47</c:v>
                </c:pt>
                <c:pt idx="1287">
                  <c:v>41</c:v>
                </c:pt>
                <c:pt idx="1288">
                  <c:v>39</c:v>
                </c:pt>
                <c:pt idx="1289">
                  <c:v>45</c:v>
                </c:pt>
                <c:pt idx="1290">
                  <c:v>43</c:v>
                </c:pt>
                <c:pt idx="1291">
                  <c:v>45</c:v>
                </c:pt>
                <c:pt idx="1292">
                  <c:v>45</c:v>
                </c:pt>
                <c:pt idx="1293">
                  <c:v>45</c:v>
                </c:pt>
                <c:pt idx="1294">
                  <c:v>29</c:v>
                </c:pt>
                <c:pt idx="1295">
                  <c:v>30</c:v>
                </c:pt>
                <c:pt idx="1296">
                  <c:v>50</c:v>
                </c:pt>
                <c:pt idx="1297">
                  <c:v>38</c:v>
                </c:pt>
                <c:pt idx="1298">
                  <c:v>56</c:v>
                </c:pt>
                <c:pt idx="1299">
                  <c:v>50</c:v>
                </c:pt>
                <c:pt idx="1300">
                  <c:v>50</c:v>
                </c:pt>
                <c:pt idx="1301">
                  <c:v>59</c:v>
                </c:pt>
                <c:pt idx="1302">
                  <c:v>47</c:v>
                </c:pt>
                <c:pt idx="1303">
                  <c:v>45</c:v>
                </c:pt>
                <c:pt idx="1304">
                  <c:v>43</c:v>
                </c:pt>
                <c:pt idx="1305">
                  <c:v>51</c:v>
                </c:pt>
                <c:pt idx="1306">
                  <c:v>51</c:v>
                </c:pt>
                <c:pt idx="1307">
                  <c:v>59</c:v>
                </c:pt>
                <c:pt idx="1308">
                  <c:v>46</c:v>
                </c:pt>
                <c:pt idx="1309">
                  <c:v>46</c:v>
                </c:pt>
                <c:pt idx="1310">
                  <c:v>46</c:v>
                </c:pt>
                <c:pt idx="1311">
                  <c:v>46</c:v>
                </c:pt>
                <c:pt idx="1312">
                  <c:v>29</c:v>
                </c:pt>
                <c:pt idx="1313">
                  <c:v>43</c:v>
                </c:pt>
                <c:pt idx="1314">
                  <c:v>44</c:v>
                </c:pt>
                <c:pt idx="1315">
                  <c:v>49</c:v>
                </c:pt>
                <c:pt idx="1316">
                  <c:v>48</c:v>
                </c:pt>
                <c:pt idx="1317">
                  <c:v>48</c:v>
                </c:pt>
                <c:pt idx="1318">
                  <c:v>22</c:v>
                </c:pt>
                <c:pt idx="1319">
                  <c:v>48</c:v>
                </c:pt>
                <c:pt idx="1320">
                  <c:v>58</c:v>
                </c:pt>
                <c:pt idx="1321">
                  <c:v>40</c:v>
                </c:pt>
                <c:pt idx="1322">
                  <c:v>46</c:v>
                </c:pt>
                <c:pt idx="1323">
                  <c:v>46</c:v>
                </c:pt>
                <c:pt idx="1324">
                  <c:v>46</c:v>
                </c:pt>
                <c:pt idx="1325">
                  <c:v>44</c:v>
                </c:pt>
                <c:pt idx="1326">
                  <c:v>44</c:v>
                </c:pt>
                <c:pt idx="1327">
                  <c:v>60</c:v>
                </c:pt>
                <c:pt idx="1328">
                  <c:v>25</c:v>
                </c:pt>
                <c:pt idx="1329">
                  <c:v>40</c:v>
                </c:pt>
                <c:pt idx="1330">
                  <c:v>59</c:v>
                </c:pt>
                <c:pt idx="1331">
                  <c:v>40</c:v>
                </c:pt>
                <c:pt idx="1332">
                  <c:v>32</c:v>
                </c:pt>
                <c:pt idx="1333">
                  <c:v>49</c:v>
                </c:pt>
                <c:pt idx="1334">
                  <c:v>49</c:v>
                </c:pt>
                <c:pt idx="1335">
                  <c:v>49</c:v>
                </c:pt>
                <c:pt idx="1336">
                  <c:v>44</c:v>
                </c:pt>
                <c:pt idx="1337">
                  <c:v>49</c:v>
                </c:pt>
                <c:pt idx="1338">
                  <c:v>55</c:v>
                </c:pt>
                <c:pt idx="1339">
                  <c:v>47</c:v>
                </c:pt>
                <c:pt idx="1340">
                  <c:v>28</c:v>
                </c:pt>
                <c:pt idx="1341">
                  <c:v>21</c:v>
                </c:pt>
                <c:pt idx="1342">
                  <c:v>29</c:v>
                </c:pt>
                <c:pt idx="1343">
                  <c:v>57</c:v>
                </c:pt>
                <c:pt idx="1344">
                  <c:v>47</c:v>
                </c:pt>
                <c:pt idx="1345">
                  <c:v>57</c:v>
                </c:pt>
                <c:pt idx="1346">
                  <c:v>47</c:v>
                </c:pt>
                <c:pt idx="1347">
                  <c:v>52</c:v>
                </c:pt>
                <c:pt idx="1348">
                  <c:v>40</c:v>
                </c:pt>
                <c:pt idx="1349">
                  <c:v>37</c:v>
                </c:pt>
                <c:pt idx="1350">
                  <c:v>19</c:v>
                </c:pt>
                <c:pt idx="1351">
                  <c:v>45</c:v>
                </c:pt>
                <c:pt idx="1352">
                  <c:v>46</c:v>
                </c:pt>
                <c:pt idx="1353">
                  <c:v>44</c:v>
                </c:pt>
                <c:pt idx="1354">
                  <c:v>33</c:v>
                </c:pt>
                <c:pt idx="1355">
                  <c:v>42</c:v>
                </c:pt>
                <c:pt idx="1356">
                  <c:v>27</c:v>
                </c:pt>
                <c:pt idx="1357">
                  <c:v>60</c:v>
                </c:pt>
                <c:pt idx="1358">
                  <c:v>39</c:v>
                </c:pt>
                <c:pt idx="1359">
                  <c:v>39</c:v>
                </c:pt>
                <c:pt idx="1360">
                  <c:v>50</c:v>
                </c:pt>
                <c:pt idx="1361">
                  <c:v>47</c:v>
                </c:pt>
                <c:pt idx="1362">
                  <c:v>52</c:v>
                </c:pt>
                <c:pt idx="1363">
                  <c:v>41</c:v>
                </c:pt>
                <c:pt idx="1364">
                  <c:v>56</c:v>
                </c:pt>
                <c:pt idx="1365">
                  <c:v>35</c:v>
                </c:pt>
                <c:pt idx="1366">
                  <c:v>45</c:v>
                </c:pt>
                <c:pt idx="1367">
                  <c:v>60</c:v>
                </c:pt>
                <c:pt idx="1368">
                  <c:v>28</c:v>
                </c:pt>
                <c:pt idx="1369">
                  <c:v>21</c:v>
                </c:pt>
                <c:pt idx="1370">
                  <c:v>33</c:v>
                </c:pt>
                <c:pt idx="1371">
                  <c:v>31</c:v>
                </c:pt>
                <c:pt idx="1372">
                  <c:v>48</c:v>
                </c:pt>
                <c:pt idx="1373">
                  <c:v>25</c:v>
                </c:pt>
                <c:pt idx="1374">
                  <c:v>23</c:v>
                </c:pt>
                <c:pt idx="1375">
                  <c:v>48</c:v>
                </c:pt>
                <c:pt idx="1376">
                  <c:v>25</c:v>
                </c:pt>
                <c:pt idx="1377">
                  <c:v>41</c:v>
                </c:pt>
                <c:pt idx="1378">
                  <c:v>46</c:v>
                </c:pt>
                <c:pt idx="1379">
                  <c:v>44</c:v>
                </c:pt>
                <c:pt idx="1380">
                  <c:v>57</c:v>
                </c:pt>
                <c:pt idx="1381">
                  <c:v>45</c:v>
                </c:pt>
                <c:pt idx="1382">
                  <c:v>44</c:v>
                </c:pt>
                <c:pt idx="1383">
                  <c:v>42</c:v>
                </c:pt>
                <c:pt idx="1384">
                  <c:v>44</c:v>
                </c:pt>
                <c:pt idx="1385">
                  <c:v>44</c:v>
                </c:pt>
                <c:pt idx="1386">
                  <c:v>35</c:v>
                </c:pt>
                <c:pt idx="1387">
                  <c:v>40</c:v>
                </c:pt>
                <c:pt idx="1388">
                  <c:v>41</c:v>
                </c:pt>
                <c:pt idx="1389">
                  <c:v>51</c:v>
                </c:pt>
                <c:pt idx="1390">
                  <c:v>27</c:v>
                </c:pt>
                <c:pt idx="1391">
                  <c:v>26</c:v>
                </c:pt>
                <c:pt idx="1392">
                  <c:v>46</c:v>
                </c:pt>
                <c:pt idx="1393">
                  <c:v>57</c:v>
                </c:pt>
                <c:pt idx="1394">
                  <c:v>24</c:v>
                </c:pt>
                <c:pt idx="1395">
                  <c:v>29</c:v>
                </c:pt>
                <c:pt idx="1396">
                  <c:v>42</c:v>
                </c:pt>
                <c:pt idx="1397">
                  <c:v>23</c:v>
                </c:pt>
                <c:pt idx="1398">
                  <c:v>42</c:v>
                </c:pt>
                <c:pt idx="1399">
                  <c:v>42</c:v>
                </c:pt>
                <c:pt idx="1400">
                  <c:v>21</c:v>
                </c:pt>
                <c:pt idx="1401">
                  <c:v>44</c:v>
                </c:pt>
                <c:pt idx="1402">
                  <c:v>44</c:v>
                </c:pt>
                <c:pt idx="1403">
                  <c:v>44</c:v>
                </c:pt>
                <c:pt idx="1404">
                  <c:v>44</c:v>
                </c:pt>
                <c:pt idx="1405">
                  <c:v>26</c:v>
                </c:pt>
                <c:pt idx="1406">
                  <c:v>54</c:v>
                </c:pt>
                <c:pt idx="1407">
                  <c:v>25</c:v>
                </c:pt>
                <c:pt idx="1408">
                  <c:v>55</c:v>
                </c:pt>
                <c:pt idx="1409">
                  <c:v>28</c:v>
                </c:pt>
                <c:pt idx="1410">
                  <c:v>34</c:v>
                </c:pt>
                <c:pt idx="1411">
                  <c:v>38</c:v>
                </c:pt>
                <c:pt idx="1412">
                  <c:v>44</c:v>
                </c:pt>
                <c:pt idx="1413">
                  <c:v>46</c:v>
                </c:pt>
                <c:pt idx="1414">
                  <c:v>44</c:v>
                </c:pt>
                <c:pt idx="1415">
                  <c:v>39</c:v>
                </c:pt>
                <c:pt idx="1416">
                  <c:v>25</c:v>
                </c:pt>
                <c:pt idx="1417">
                  <c:v>34</c:v>
                </c:pt>
                <c:pt idx="1418">
                  <c:v>26</c:v>
                </c:pt>
                <c:pt idx="1419">
                  <c:v>55</c:v>
                </c:pt>
                <c:pt idx="1420">
                  <c:v>22</c:v>
                </c:pt>
                <c:pt idx="1421">
                  <c:v>45</c:v>
                </c:pt>
                <c:pt idx="1422">
                  <c:v>45</c:v>
                </c:pt>
                <c:pt idx="1423">
                  <c:v>42</c:v>
                </c:pt>
                <c:pt idx="1424">
                  <c:v>43</c:v>
                </c:pt>
                <c:pt idx="1425">
                  <c:v>45</c:v>
                </c:pt>
                <c:pt idx="1426">
                  <c:v>44</c:v>
                </c:pt>
                <c:pt idx="1427">
                  <c:v>44</c:v>
                </c:pt>
                <c:pt idx="1428">
                  <c:v>39</c:v>
                </c:pt>
                <c:pt idx="1429">
                  <c:v>57</c:v>
                </c:pt>
                <c:pt idx="1430">
                  <c:v>29</c:v>
                </c:pt>
                <c:pt idx="1431">
                  <c:v>41</c:v>
                </c:pt>
                <c:pt idx="1432">
                  <c:v>57</c:v>
                </c:pt>
                <c:pt idx="1433">
                  <c:v>41</c:v>
                </c:pt>
                <c:pt idx="1434">
                  <c:v>39</c:v>
                </c:pt>
                <c:pt idx="1435">
                  <c:v>29</c:v>
                </c:pt>
                <c:pt idx="1436">
                  <c:v>45</c:v>
                </c:pt>
                <c:pt idx="1437">
                  <c:v>43</c:v>
                </c:pt>
                <c:pt idx="1438">
                  <c:v>45</c:v>
                </c:pt>
                <c:pt idx="1439">
                  <c:v>36</c:v>
                </c:pt>
                <c:pt idx="1440">
                  <c:v>43</c:v>
                </c:pt>
                <c:pt idx="1441">
                  <c:v>38</c:v>
                </c:pt>
                <c:pt idx="1442">
                  <c:v>43</c:v>
                </c:pt>
                <c:pt idx="1443">
                  <c:v>18</c:v>
                </c:pt>
                <c:pt idx="1444">
                  <c:v>57</c:v>
                </c:pt>
                <c:pt idx="1445">
                  <c:v>50</c:v>
                </c:pt>
                <c:pt idx="1446">
                  <c:v>57</c:v>
                </c:pt>
                <c:pt idx="1447">
                  <c:v>58</c:v>
                </c:pt>
                <c:pt idx="1448">
                  <c:v>56</c:v>
                </c:pt>
                <c:pt idx="1449">
                  <c:v>37</c:v>
                </c:pt>
                <c:pt idx="1450">
                  <c:v>46</c:v>
                </c:pt>
                <c:pt idx="1451">
                  <c:v>41</c:v>
                </c:pt>
                <c:pt idx="1452">
                  <c:v>49</c:v>
                </c:pt>
                <c:pt idx="1453">
                  <c:v>41</c:v>
                </c:pt>
                <c:pt idx="1454">
                  <c:v>41</c:v>
                </c:pt>
                <c:pt idx="1455">
                  <c:v>40</c:v>
                </c:pt>
                <c:pt idx="1456">
                  <c:v>36</c:v>
                </c:pt>
                <c:pt idx="1457">
                  <c:v>36</c:v>
                </c:pt>
                <c:pt idx="1458">
                  <c:v>45</c:v>
                </c:pt>
                <c:pt idx="1459">
                  <c:v>31</c:v>
                </c:pt>
                <c:pt idx="1460">
                  <c:v>39</c:v>
                </c:pt>
                <c:pt idx="1461">
                  <c:v>39</c:v>
                </c:pt>
                <c:pt idx="1462">
                  <c:v>40</c:v>
                </c:pt>
                <c:pt idx="1463">
                  <c:v>54</c:v>
                </c:pt>
                <c:pt idx="1464">
                  <c:v>47</c:v>
                </c:pt>
                <c:pt idx="1465">
                  <c:v>40</c:v>
                </c:pt>
                <c:pt idx="1466">
                  <c:v>42</c:v>
                </c:pt>
                <c:pt idx="1467">
                  <c:v>42</c:v>
                </c:pt>
                <c:pt idx="1468">
                  <c:v>42</c:v>
                </c:pt>
                <c:pt idx="1469">
                  <c:v>41</c:v>
                </c:pt>
                <c:pt idx="1470">
                  <c:v>44</c:v>
                </c:pt>
                <c:pt idx="1471">
                  <c:v>38</c:v>
                </c:pt>
                <c:pt idx="1472">
                  <c:v>44</c:v>
                </c:pt>
                <c:pt idx="1473">
                  <c:v>46</c:v>
                </c:pt>
                <c:pt idx="1474">
                  <c:v>38</c:v>
                </c:pt>
                <c:pt idx="1475">
                  <c:v>23</c:v>
                </c:pt>
                <c:pt idx="1476">
                  <c:v>38</c:v>
                </c:pt>
                <c:pt idx="1477">
                  <c:v>29</c:v>
                </c:pt>
                <c:pt idx="1478">
                  <c:v>54</c:v>
                </c:pt>
                <c:pt idx="1479">
                  <c:v>35</c:v>
                </c:pt>
                <c:pt idx="1480">
                  <c:v>30</c:v>
                </c:pt>
                <c:pt idx="1481">
                  <c:v>40</c:v>
                </c:pt>
                <c:pt idx="1482">
                  <c:v>44</c:v>
                </c:pt>
                <c:pt idx="1483">
                  <c:v>42</c:v>
                </c:pt>
                <c:pt idx="1484">
                  <c:v>42</c:v>
                </c:pt>
                <c:pt idx="1485">
                  <c:v>42</c:v>
                </c:pt>
                <c:pt idx="1486">
                  <c:v>42</c:v>
                </c:pt>
                <c:pt idx="1487">
                  <c:v>27</c:v>
                </c:pt>
                <c:pt idx="1488">
                  <c:v>45</c:v>
                </c:pt>
                <c:pt idx="1489">
                  <c:v>53</c:v>
                </c:pt>
                <c:pt idx="1490">
                  <c:v>40</c:v>
                </c:pt>
                <c:pt idx="1491">
                  <c:v>40</c:v>
                </c:pt>
                <c:pt idx="1492">
                  <c:v>37</c:v>
                </c:pt>
                <c:pt idx="1493">
                  <c:v>48</c:v>
                </c:pt>
                <c:pt idx="1494">
                  <c:v>42</c:v>
                </c:pt>
                <c:pt idx="1495">
                  <c:v>44</c:v>
                </c:pt>
                <c:pt idx="1496">
                  <c:v>42</c:v>
                </c:pt>
                <c:pt idx="1497">
                  <c:v>42</c:v>
                </c:pt>
                <c:pt idx="1498">
                  <c:v>44</c:v>
                </c:pt>
                <c:pt idx="1499">
                  <c:v>38</c:v>
                </c:pt>
                <c:pt idx="1500">
                  <c:v>33</c:v>
                </c:pt>
                <c:pt idx="1501">
                  <c:v>37</c:v>
                </c:pt>
                <c:pt idx="1502">
                  <c:v>18</c:v>
                </c:pt>
                <c:pt idx="1503">
                  <c:v>41</c:v>
                </c:pt>
                <c:pt idx="1504">
                  <c:v>53</c:v>
                </c:pt>
                <c:pt idx="1505">
                  <c:v>44</c:v>
                </c:pt>
                <c:pt idx="1506">
                  <c:v>41</c:v>
                </c:pt>
                <c:pt idx="1507">
                  <c:v>43</c:v>
                </c:pt>
                <c:pt idx="1508">
                  <c:v>45</c:v>
                </c:pt>
                <c:pt idx="1509">
                  <c:v>22</c:v>
                </c:pt>
                <c:pt idx="1510">
                  <c:v>43</c:v>
                </c:pt>
                <c:pt idx="1511">
                  <c:v>28</c:v>
                </c:pt>
                <c:pt idx="1512">
                  <c:v>47</c:v>
                </c:pt>
                <c:pt idx="1513">
                  <c:v>31</c:v>
                </c:pt>
                <c:pt idx="1514">
                  <c:v>37</c:v>
                </c:pt>
                <c:pt idx="1515">
                  <c:v>42</c:v>
                </c:pt>
                <c:pt idx="1516">
                  <c:v>41</c:v>
                </c:pt>
                <c:pt idx="1517">
                  <c:v>41</c:v>
                </c:pt>
                <c:pt idx="1518">
                  <c:v>41</c:v>
                </c:pt>
                <c:pt idx="1519">
                  <c:v>34</c:v>
                </c:pt>
                <c:pt idx="1520">
                  <c:v>56</c:v>
                </c:pt>
                <c:pt idx="1521">
                  <c:v>52</c:v>
                </c:pt>
                <c:pt idx="1522">
                  <c:v>37</c:v>
                </c:pt>
                <c:pt idx="1523">
                  <c:v>36</c:v>
                </c:pt>
                <c:pt idx="1524">
                  <c:v>54</c:v>
                </c:pt>
                <c:pt idx="1525">
                  <c:v>44</c:v>
                </c:pt>
                <c:pt idx="1526">
                  <c:v>28</c:v>
                </c:pt>
                <c:pt idx="1527">
                  <c:v>39</c:v>
                </c:pt>
                <c:pt idx="1528">
                  <c:v>51</c:v>
                </c:pt>
                <c:pt idx="1529">
                  <c:v>54</c:v>
                </c:pt>
                <c:pt idx="1530">
                  <c:v>37</c:v>
                </c:pt>
                <c:pt idx="1531">
                  <c:v>33</c:v>
                </c:pt>
                <c:pt idx="1532">
                  <c:v>41</c:v>
                </c:pt>
                <c:pt idx="1533">
                  <c:v>40</c:v>
                </c:pt>
                <c:pt idx="1534">
                  <c:v>33</c:v>
                </c:pt>
                <c:pt idx="1535">
                  <c:v>38</c:v>
                </c:pt>
                <c:pt idx="1536">
                  <c:v>52</c:v>
                </c:pt>
                <c:pt idx="1537">
                  <c:v>38</c:v>
                </c:pt>
                <c:pt idx="1538">
                  <c:v>33</c:v>
                </c:pt>
                <c:pt idx="1539">
                  <c:v>19</c:v>
                </c:pt>
                <c:pt idx="1540">
                  <c:v>49</c:v>
                </c:pt>
                <c:pt idx="1541">
                  <c:v>40</c:v>
                </c:pt>
                <c:pt idx="1542">
                  <c:v>40</c:v>
                </c:pt>
                <c:pt idx="1543">
                  <c:v>40</c:v>
                </c:pt>
                <c:pt idx="1544">
                  <c:v>40</c:v>
                </c:pt>
                <c:pt idx="1545">
                  <c:v>38</c:v>
                </c:pt>
                <c:pt idx="1546">
                  <c:v>41</c:v>
                </c:pt>
                <c:pt idx="1547">
                  <c:v>38</c:v>
                </c:pt>
                <c:pt idx="1548">
                  <c:v>54</c:v>
                </c:pt>
                <c:pt idx="1549">
                  <c:v>33</c:v>
                </c:pt>
                <c:pt idx="1550">
                  <c:v>36</c:v>
                </c:pt>
                <c:pt idx="1551">
                  <c:v>53</c:v>
                </c:pt>
                <c:pt idx="1552">
                  <c:v>40</c:v>
                </c:pt>
                <c:pt idx="1553">
                  <c:v>40</c:v>
                </c:pt>
                <c:pt idx="1554">
                  <c:v>46</c:v>
                </c:pt>
                <c:pt idx="1555">
                  <c:v>28</c:v>
                </c:pt>
                <c:pt idx="1556">
                  <c:v>40</c:v>
                </c:pt>
                <c:pt idx="1557">
                  <c:v>40</c:v>
                </c:pt>
                <c:pt idx="1558">
                  <c:v>52</c:v>
                </c:pt>
                <c:pt idx="1559">
                  <c:v>43</c:v>
                </c:pt>
                <c:pt idx="1560">
                  <c:v>41</c:v>
                </c:pt>
                <c:pt idx="1561">
                  <c:v>38</c:v>
                </c:pt>
                <c:pt idx="1562">
                  <c:v>38</c:v>
                </c:pt>
                <c:pt idx="1563">
                  <c:v>37</c:v>
                </c:pt>
                <c:pt idx="1564">
                  <c:v>47</c:v>
                </c:pt>
                <c:pt idx="1565">
                  <c:v>46</c:v>
                </c:pt>
                <c:pt idx="1566">
                  <c:v>35</c:v>
                </c:pt>
                <c:pt idx="1567">
                  <c:v>51</c:v>
                </c:pt>
                <c:pt idx="1568">
                  <c:v>52</c:v>
                </c:pt>
                <c:pt idx="1569">
                  <c:v>37</c:v>
                </c:pt>
                <c:pt idx="1570">
                  <c:v>35</c:v>
                </c:pt>
                <c:pt idx="1571">
                  <c:v>40</c:v>
                </c:pt>
                <c:pt idx="1572">
                  <c:v>25</c:v>
                </c:pt>
                <c:pt idx="1573">
                  <c:v>40</c:v>
                </c:pt>
                <c:pt idx="1574">
                  <c:v>46</c:v>
                </c:pt>
                <c:pt idx="1575">
                  <c:v>38</c:v>
                </c:pt>
                <c:pt idx="1576">
                  <c:v>52</c:v>
                </c:pt>
                <c:pt idx="1577">
                  <c:v>26</c:v>
                </c:pt>
                <c:pt idx="1578">
                  <c:v>33</c:v>
                </c:pt>
                <c:pt idx="1579">
                  <c:v>42</c:v>
                </c:pt>
                <c:pt idx="1580">
                  <c:v>39</c:v>
                </c:pt>
                <c:pt idx="1581">
                  <c:v>39</c:v>
                </c:pt>
                <c:pt idx="1582">
                  <c:v>36</c:v>
                </c:pt>
                <c:pt idx="1583">
                  <c:v>32</c:v>
                </c:pt>
                <c:pt idx="1584">
                  <c:v>37</c:v>
                </c:pt>
                <c:pt idx="1585">
                  <c:v>37</c:v>
                </c:pt>
                <c:pt idx="1586">
                  <c:v>18</c:v>
                </c:pt>
                <c:pt idx="1587">
                  <c:v>53</c:v>
                </c:pt>
                <c:pt idx="1588">
                  <c:v>48</c:v>
                </c:pt>
                <c:pt idx="1589">
                  <c:v>26</c:v>
                </c:pt>
                <c:pt idx="1590">
                  <c:v>41</c:v>
                </c:pt>
                <c:pt idx="1591">
                  <c:v>41</c:v>
                </c:pt>
                <c:pt idx="1592">
                  <c:v>29</c:v>
                </c:pt>
                <c:pt idx="1593">
                  <c:v>41</c:v>
                </c:pt>
                <c:pt idx="1594">
                  <c:v>38</c:v>
                </c:pt>
                <c:pt idx="1595">
                  <c:v>27</c:v>
                </c:pt>
                <c:pt idx="1596">
                  <c:v>52</c:v>
                </c:pt>
                <c:pt idx="1597">
                  <c:v>50</c:v>
                </c:pt>
                <c:pt idx="1598">
                  <c:v>50</c:v>
                </c:pt>
                <c:pt idx="1599">
                  <c:v>43</c:v>
                </c:pt>
                <c:pt idx="1600">
                  <c:v>39</c:v>
                </c:pt>
                <c:pt idx="1601">
                  <c:v>44</c:v>
                </c:pt>
                <c:pt idx="1602">
                  <c:v>50</c:v>
                </c:pt>
                <c:pt idx="1603">
                  <c:v>30</c:v>
                </c:pt>
                <c:pt idx="1604">
                  <c:v>23</c:v>
                </c:pt>
                <c:pt idx="1605">
                  <c:v>37</c:v>
                </c:pt>
                <c:pt idx="1606">
                  <c:v>37</c:v>
                </c:pt>
                <c:pt idx="1607">
                  <c:v>34</c:v>
                </c:pt>
                <c:pt idx="1608">
                  <c:v>41</c:v>
                </c:pt>
                <c:pt idx="1609">
                  <c:v>41</c:v>
                </c:pt>
                <c:pt idx="1610">
                  <c:v>34</c:v>
                </c:pt>
                <c:pt idx="1611">
                  <c:v>52</c:v>
                </c:pt>
                <c:pt idx="1612">
                  <c:v>37</c:v>
                </c:pt>
                <c:pt idx="1613">
                  <c:v>38</c:v>
                </c:pt>
                <c:pt idx="1614">
                  <c:v>37</c:v>
                </c:pt>
                <c:pt idx="1615">
                  <c:v>49</c:v>
                </c:pt>
                <c:pt idx="1616">
                  <c:v>52</c:v>
                </c:pt>
                <c:pt idx="1617">
                  <c:v>46</c:v>
                </c:pt>
                <c:pt idx="1618">
                  <c:v>44</c:v>
                </c:pt>
                <c:pt idx="1619">
                  <c:v>53</c:v>
                </c:pt>
                <c:pt idx="1620">
                  <c:v>32</c:v>
                </c:pt>
                <c:pt idx="1621">
                  <c:v>39</c:v>
                </c:pt>
                <c:pt idx="1622">
                  <c:v>39</c:v>
                </c:pt>
                <c:pt idx="1623">
                  <c:v>31</c:v>
                </c:pt>
                <c:pt idx="1624">
                  <c:v>37</c:v>
                </c:pt>
                <c:pt idx="1625">
                  <c:v>27</c:v>
                </c:pt>
                <c:pt idx="1626">
                  <c:v>52</c:v>
                </c:pt>
                <c:pt idx="1627">
                  <c:v>38</c:v>
                </c:pt>
                <c:pt idx="1628">
                  <c:v>38</c:v>
                </c:pt>
                <c:pt idx="1629">
                  <c:v>43</c:v>
                </c:pt>
                <c:pt idx="1630">
                  <c:v>38</c:v>
                </c:pt>
                <c:pt idx="1631">
                  <c:v>28</c:v>
                </c:pt>
                <c:pt idx="1632">
                  <c:v>26</c:v>
                </c:pt>
                <c:pt idx="1633">
                  <c:v>33</c:v>
                </c:pt>
                <c:pt idx="1634">
                  <c:v>42</c:v>
                </c:pt>
                <c:pt idx="1635">
                  <c:v>48</c:v>
                </c:pt>
                <c:pt idx="1636">
                  <c:v>34</c:v>
                </c:pt>
                <c:pt idx="1637">
                  <c:v>48</c:v>
                </c:pt>
                <c:pt idx="1638">
                  <c:v>42</c:v>
                </c:pt>
                <c:pt idx="1639">
                  <c:v>52</c:v>
                </c:pt>
                <c:pt idx="1640">
                  <c:v>38</c:v>
                </c:pt>
                <c:pt idx="1641">
                  <c:v>38</c:v>
                </c:pt>
                <c:pt idx="1642">
                  <c:v>33</c:v>
                </c:pt>
                <c:pt idx="1643">
                  <c:v>42</c:v>
                </c:pt>
                <c:pt idx="1644">
                  <c:v>42</c:v>
                </c:pt>
                <c:pt idx="1645">
                  <c:v>18</c:v>
                </c:pt>
                <c:pt idx="1646">
                  <c:v>19</c:v>
                </c:pt>
                <c:pt idx="1647">
                  <c:v>35</c:v>
                </c:pt>
                <c:pt idx="1648">
                  <c:v>28</c:v>
                </c:pt>
                <c:pt idx="1649">
                  <c:v>29</c:v>
                </c:pt>
                <c:pt idx="1650">
                  <c:v>35</c:v>
                </c:pt>
                <c:pt idx="1651">
                  <c:v>40</c:v>
                </c:pt>
                <c:pt idx="1652">
                  <c:v>40</c:v>
                </c:pt>
                <c:pt idx="1653">
                  <c:v>29</c:v>
                </c:pt>
                <c:pt idx="1654">
                  <c:v>38</c:v>
                </c:pt>
                <c:pt idx="1655">
                  <c:v>37</c:v>
                </c:pt>
                <c:pt idx="1656">
                  <c:v>35</c:v>
                </c:pt>
                <c:pt idx="1657">
                  <c:v>27</c:v>
                </c:pt>
                <c:pt idx="1658">
                  <c:v>35</c:v>
                </c:pt>
                <c:pt idx="1659">
                  <c:v>51</c:v>
                </c:pt>
                <c:pt idx="1660">
                  <c:v>20</c:v>
                </c:pt>
                <c:pt idx="1661">
                  <c:v>50</c:v>
                </c:pt>
                <c:pt idx="1662">
                  <c:v>42</c:v>
                </c:pt>
                <c:pt idx="1663">
                  <c:v>18</c:v>
                </c:pt>
                <c:pt idx="1664">
                  <c:v>39</c:v>
                </c:pt>
                <c:pt idx="1665">
                  <c:v>29</c:v>
                </c:pt>
                <c:pt idx="1666">
                  <c:v>50</c:v>
                </c:pt>
                <c:pt idx="1667">
                  <c:v>35</c:v>
                </c:pt>
                <c:pt idx="1668">
                  <c:v>51</c:v>
                </c:pt>
                <c:pt idx="1669">
                  <c:v>41</c:v>
                </c:pt>
                <c:pt idx="1670">
                  <c:v>29</c:v>
                </c:pt>
                <c:pt idx="1671">
                  <c:v>41</c:v>
                </c:pt>
                <c:pt idx="1672">
                  <c:v>48</c:v>
                </c:pt>
                <c:pt idx="1673">
                  <c:v>30</c:v>
                </c:pt>
                <c:pt idx="1674">
                  <c:v>50</c:v>
                </c:pt>
                <c:pt idx="1675">
                  <c:v>38</c:v>
                </c:pt>
                <c:pt idx="1676">
                  <c:v>39</c:v>
                </c:pt>
                <c:pt idx="1677">
                  <c:v>44</c:v>
                </c:pt>
                <c:pt idx="1678">
                  <c:v>40</c:v>
                </c:pt>
                <c:pt idx="1679">
                  <c:v>35</c:v>
                </c:pt>
                <c:pt idx="1680">
                  <c:v>28</c:v>
                </c:pt>
                <c:pt idx="1681">
                  <c:v>44</c:v>
                </c:pt>
                <c:pt idx="1682">
                  <c:v>34</c:v>
                </c:pt>
                <c:pt idx="1683">
                  <c:v>39</c:v>
                </c:pt>
                <c:pt idx="1684">
                  <c:v>36</c:v>
                </c:pt>
                <c:pt idx="1685">
                  <c:v>37</c:v>
                </c:pt>
                <c:pt idx="1686">
                  <c:v>48</c:v>
                </c:pt>
                <c:pt idx="1687">
                  <c:v>23</c:v>
                </c:pt>
                <c:pt idx="1688">
                  <c:v>42</c:v>
                </c:pt>
                <c:pt idx="1689">
                  <c:v>41</c:v>
                </c:pt>
                <c:pt idx="1690">
                  <c:v>34</c:v>
                </c:pt>
                <c:pt idx="1691">
                  <c:v>38</c:v>
                </c:pt>
                <c:pt idx="1692">
                  <c:v>38</c:v>
                </c:pt>
                <c:pt idx="1693">
                  <c:v>36</c:v>
                </c:pt>
                <c:pt idx="1694">
                  <c:v>36</c:v>
                </c:pt>
                <c:pt idx="1695">
                  <c:v>36</c:v>
                </c:pt>
                <c:pt idx="1696">
                  <c:v>49</c:v>
                </c:pt>
                <c:pt idx="1697">
                  <c:v>36</c:v>
                </c:pt>
                <c:pt idx="1698">
                  <c:v>40</c:v>
                </c:pt>
                <c:pt idx="1699">
                  <c:v>45</c:v>
                </c:pt>
                <c:pt idx="1700">
                  <c:v>30</c:v>
                </c:pt>
                <c:pt idx="1701">
                  <c:v>31</c:v>
                </c:pt>
                <c:pt idx="1702">
                  <c:v>40</c:v>
                </c:pt>
                <c:pt idx="1703">
                  <c:v>47</c:v>
                </c:pt>
                <c:pt idx="1704">
                  <c:v>37</c:v>
                </c:pt>
                <c:pt idx="1705">
                  <c:v>38</c:v>
                </c:pt>
                <c:pt idx="1706">
                  <c:v>38</c:v>
                </c:pt>
                <c:pt idx="1707">
                  <c:v>33</c:v>
                </c:pt>
                <c:pt idx="1708">
                  <c:v>34</c:v>
                </c:pt>
                <c:pt idx="1709">
                  <c:v>39</c:v>
                </c:pt>
                <c:pt idx="1710">
                  <c:v>36</c:v>
                </c:pt>
                <c:pt idx="1711">
                  <c:v>33</c:v>
                </c:pt>
                <c:pt idx="1712">
                  <c:v>37</c:v>
                </c:pt>
                <c:pt idx="1713">
                  <c:v>28</c:v>
                </c:pt>
                <c:pt idx="1714">
                  <c:v>33</c:v>
                </c:pt>
                <c:pt idx="1715">
                  <c:v>50</c:v>
                </c:pt>
                <c:pt idx="1716">
                  <c:v>31</c:v>
                </c:pt>
                <c:pt idx="1717">
                  <c:v>30</c:v>
                </c:pt>
                <c:pt idx="1718">
                  <c:v>48</c:v>
                </c:pt>
                <c:pt idx="1719">
                  <c:v>28</c:v>
                </c:pt>
                <c:pt idx="1720">
                  <c:v>22</c:v>
                </c:pt>
                <c:pt idx="1721">
                  <c:v>18</c:v>
                </c:pt>
                <c:pt idx="1722">
                  <c:v>48</c:v>
                </c:pt>
                <c:pt idx="1723">
                  <c:v>35</c:v>
                </c:pt>
                <c:pt idx="1724">
                  <c:v>36</c:v>
                </c:pt>
                <c:pt idx="1725">
                  <c:v>36</c:v>
                </c:pt>
                <c:pt idx="1726">
                  <c:v>36</c:v>
                </c:pt>
                <c:pt idx="1727">
                  <c:v>33</c:v>
                </c:pt>
                <c:pt idx="1728">
                  <c:v>33</c:v>
                </c:pt>
                <c:pt idx="1729">
                  <c:v>32</c:v>
                </c:pt>
                <c:pt idx="1730">
                  <c:v>35</c:v>
                </c:pt>
                <c:pt idx="1731">
                  <c:v>35</c:v>
                </c:pt>
                <c:pt idx="1732">
                  <c:v>35</c:v>
                </c:pt>
                <c:pt idx="1733">
                  <c:v>35</c:v>
                </c:pt>
                <c:pt idx="1734">
                  <c:v>28</c:v>
                </c:pt>
                <c:pt idx="1735">
                  <c:v>23</c:v>
                </c:pt>
                <c:pt idx="1736">
                  <c:v>29</c:v>
                </c:pt>
                <c:pt idx="1737">
                  <c:v>39</c:v>
                </c:pt>
                <c:pt idx="1738">
                  <c:v>19</c:v>
                </c:pt>
                <c:pt idx="1739">
                  <c:v>43</c:v>
                </c:pt>
                <c:pt idx="1740">
                  <c:v>38</c:v>
                </c:pt>
                <c:pt idx="1741">
                  <c:v>31</c:v>
                </c:pt>
                <c:pt idx="1742">
                  <c:v>32</c:v>
                </c:pt>
                <c:pt idx="1743">
                  <c:v>32</c:v>
                </c:pt>
                <c:pt idx="1744">
                  <c:v>38</c:v>
                </c:pt>
                <c:pt idx="1745">
                  <c:v>29</c:v>
                </c:pt>
                <c:pt idx="1746">
                  <c:v>34</c:v>
                </c:pt>
                <c:pt idx="1747">
                  <c:v>35</c:v>
                </c:pt>
                <c:pt idx="1748">
                  <c:v>34</c:v>
                </c:pt>
                <c:pt idx="1749">
                  <c:v>35</c:v>
                </c:pt>
                <c:pt idx="1750">
                  <c:v>23</c:v>
                </c:pt>
                <c:pt idx="1751">
                  <c:v>25</c:v>
                </c:pt>
                <c:pt idx="1752">
                  <c:v>44</c:v>
                </c:pt>
                <c:pt idx="1753">
                  <c:v>29</c:v>
                </c:pt>
                <c:pt idx="1754">
                  <c:v>42</c:v>
                </c:pt>
                <c:pt idx="1755">
                  <c:v>25</c:v>
                </c:pt>
                <c:pt idx="1756">
                  <c:v>21</c:v>
                </c:pt>
                <c:pt idx="1757">
                  <c:v>25</c:v>
                </c:pt>
                <c:pt idx="1758">
                  <c:v>36</c:v>
                </c:pt>
                <c:pt idx="1759">
                  <c:v>31</c:v>
                </c:pt>
                <c:pt idx="1760">
                  <c:v>37</c:v>
                </c:pt>
                <c:pt idx="1761">
                  <c:v>34</c:v>
                </c:pt>
                <c:pt idx="1762">
                  <c:v>34</c:v>
                </c:pt>
                <c:pt idx="1763">
                  <c:v>45</c:v>
                </c:pt>
                <c:pt idx="1764">
                  <c:v>34</c:v>
                </c:pt>
                <c:pt idx="1765">
                  <c:v>21</c:v>
                </c:pt>
                <c:pt idx="1766">
                  <c:v>34</c:v>
                </c:pt>
                <c:pt idx="1767">
                  <c:v>49</c:v>
                </c:pt>
                <c:pt idx="1768">
                  <c:v>31</c:v>
                </c:pt>
                <c:pt idx="1769">
                  <c:v>48</c:v>
                </c:pt>
                <c:pt idx="1770">
                  <c:v>31</c:v>
                </c:pt>
                <c:pt idx="1771">
                  <c:v>31</c:v>
                </c:pt>
                <c:pt idx="1772">
                  <c:v>29</c:v>
                </c:pt>
                <c:pt idx="1773">
                  <c:v>20</c:v>
                </c:pt>
                <c:pt idx="1774">
                  <c:v>41</c:v>
                </c:pt>
                <c:pt idx="1775">
                  <c:v>29</c:v>
                </c:pt>
                <c:pt idx="1776">
                  <c:v>34</c:v>
                </c:pt>
                <c:pt idx="1777">
                  <c:v>32</c:v>
                </c:pt>
                <c:pt idx="1778">
                  <c:v>33</c:v>
                </c:pt>
                <c:pt idx="1779">
                  <c:v>36</c:v>
                </c:pt>
                <c:pt idx="1780">
                  <c:v>36</c:v>
                </c:pt>
                <c:pt idx="1781">
                  <c:v>25</c:v>
                </c:pt>
                <c:pt idx="1782">
                  <c:v>33</c:v>
                </c:pt>
                <c:pt idx="1783">
                  <c:v>27</c:v>
                </c:pt>
                <c:pt idx="1784">
                  <c:v>22</c:v>
                </c:pt>
                <c:pt idx="1785">
                  <c:v>48</c:v>
                </c:pt>
                <c:pt idx="1786">
                  <c:v>43</c:v>
                </c:pt>
                <c:pt idx="1787">
                  <c:v>27</c:v>
                </c:pt>
                <c:pt idx="1788">
                  <c:v>38</c:v>
                </c:pt>
                <c:pt idx="1789">
                  <c:v>30</c:v>
                </c:pt>
                <c:pt idx="1790">
                  <c:v>22</c:v>
                </c:pt>
                <c:pt idx="1791">
                  <c:v>20</c:v>
                </c:pt>
                <c:pt idx="1792">
                  <c:v>27</c:v>
                </c:pt>
                <c:pt idx="1793">
                  <c:v>41</c:v>
                </c:pt>
                <c:pt idx="1794">
                  <c:v>44</c:v>
                </c:pt>
                <c:pt idx="1795">
                  <c:v>33</c:v>
                </c:pt>
                <c:pt idx="1796">
                  <c:v>35</c:v>
                </c:pt>
                <c:pt idx="1797">
                  <c:v>33</c:v>
                </c:pt>
                <c:pt idx="1798">
                  <c:v>33</c:v>
                </c:pt>
                <c:pt idx="1799">
                  <c:v>35</c:v>
                </c:pt>
                <c:pt idx="1800">
                  <c:v>30</c:v>
                </c:pt>
                <c:pt idx="1801">
                  <c:v>35</c:v>
                </c:pt>
                <c:pt idx="1802">
                  <c:v>35</c:v>
                </c:pt>
                <c:pt idx="1803">
                  <c:v>36</c:v>
                </c:pt>
                <c:pt idx="1804">
                  <c:v>18</c:v>
                </c:pt>
                <c:pt idx="1805">
                  <c:v>31</c:v>
                </c:pt>
                <c:pt idx="1806">
                  <c:v>36</c:v>
                </c:pt>
                <c:pt idx="1807">
                  <c:v>42</c:v>
                </c:pt>
                <c:pt idx="1808">
                  <c:v>28</c:v>
                </c:pt>
                <c:pt idx="1809">
                  <c:v>30</c:v>
                </c:pt>
                <c:pt idx="1810">
                  <c:v>30</c:v>
                </c:pt>
                <c:pt idx="1811">
                  <c:v>41</c:v>
                </c:pt>
                <c:pt idx="1812">
                  <c:v>45</c:v>
                </c:pt>
                <c:pt idx="1813">
                  <c:v>19</c:v>
                </c:pt>
                <c:pt idx="1814">
                  <c:v>32</c:v>
                </c:pt>
                <c:pt idx="1815">
                  <c:v>19</c:v>
                </c:pt>
                <c:pt idx="1816">
                  <c:v>43</c:v>
                </c:pt>
                <c:pt idx="1817">
                  <c:v>32</c:v>
                </c:pt>
                <c:pt idx="1818">
                  <c:v>32</c:v>
                </c:pt>
                <c:pt idx="1819">
                  <c:v>32</c:v>
                </c:pt>
                <c:pt idx="1820">
                  <c:v>26</c:v>
                </c:pt>
                <c:pt idx="1821">
                  <c:v>37</c:v>
                </c:pt>
                <c:pt idx="1822">
                  <c:v>24</c:v>
                </c:pt>
                <c:pt idx="1823">
                  <c:v>22</c:v>
                </c:pt>
                <c:pt idx="1824">
                  <c:v>33</c:v>
                </c:pt>
                <c:pt idx="1825">
                  <c:v>26</c:v>
                </c:pt>
                <c:pt idx="1826">
                  <c:v>32</c:v>
                </c:pt>
                <c:pt idx="1827">
                  <c:v>18</c:v>
                </c:pt>
                <c:pt idx="1828">
                  <c:v>32</c:v>
                </c:pt>
                <c:pt idx="1829">
                  <c:v>34</c:v>
                </c:pt>
                <c:pt idx="1830">
                  <c:v>29</c:v>
                </c:pt>
                <c:pt idx="1831">
                  <c:v>30</c:v>
                </c:pt>
                <c:pt idx="1832">
                  <c:v>34</c:v>
                </c:pt>
                <c:pt idx="1833">
                  <c:v>35</c:v>
                </c:pt>
                <c:pt idx="1834">
                  <c:v>19</c:v>
                </c:pt>
                <c:pt idx="1835">
                  <c:v>42</c:v>
                </c:pt>
                <c:pt idx="1836">
                  <c:v>40</c:v>
                </c:pt>
                <c:pt idx="1837">
                  <c:v>25</c:v>
                </c:pt>
                <c:pt idx="1838">
                  <c:v>34</c:v>
                </c:pt>
                <c:pt idx="1839">
                  <c:v>30</c:v>
                </c:pt>
                <c:pt idx="1840">
                  <c:v>18</c:v>
                </c:pt>
                <c:pt idx="1841">
                  <c:v>23</c:v>
                </c:pt>
                <c:pt idx="1842">
                  <c:v>31</c:v>
                </c:pt>
                <c:pt idx="1843">
                  <c:v>32</c:v>
                </c:pt>
                <c:pt idx="1844">
                  <c:v>32</c:v>
                </c:pt>
                <c:pt idx="1845">
                  <c:v>28</c:v>
                </c:pt>
                <c:pt idx="1846">
                  <c:v>31</c:v>
                </c:pt>
                <c:pt idx="1847">
                  <c:v>28</c:v>
                </c:pt>
                <c:pt idx="1848">
                  <c:v>28</c:v>
                </c:pt>
                <c:pt idx="1849">
                  <c:v>29</c:v>
                </c:pt>
                <c:pt idx="1850">
                  <c:v>29</c:v>
                </c:pt>
                <c:pt idx="1851">
                  <c:v>28</c:v>
                </c:pt>
                <c:pt idx="1852">
                  <c:v>30</c:v>
                </c:pt>
                <c:pt idx="1853">
                  <c:v>34</c:v>
                </c:pt>
                <c:pt idx="1854">
                  <c:v>36</c:v>
                </c:pt>
                <c:pt idx="1855">
                  <c:v>36</c:v>
                </c:pt>
                <c:pt idx="1856">
                  <c:v>34</c:v>
                </c:pt>
                <c:pt idx="1857">
                  <c:v>40</c:v>
                </c:pt>
                <c:pt idx="1858">
                  <c:v>25</c:v>
                </c:pt>
                <c:pt idx="1859">
                  <c:v>32</c:v>
                </c:pt>
                <c:pt idx="1860">
                  <c:v>31</c:v>
                </c:pt>
                <c:pt idx="1861">
                  <c:v>28</c:v>
                </c:pt>
                <c:pt idx="1862">
                  <c:v>32</c:v>
                </c:pt>
                <c:pt idx="1863">
                  <c:v>28</c:v>
                </c:pt>
                <c:pt idx="1864">
                  <c:v>28</c:v>
                </c:pt>
                <c:pt idx="1865">
                  <c:v>34</c:v>
                </c:pt>
                <c:pt idx="1866">
                  <c:v>22</c:v>
                </c:pt>
                <c:pt idx="1867">
                  <c:v>20</c:v>
                </c:pt>
                <c:pt idx="1868">
                  <c:v>30</c:v>
                </c:pt>
                <c:pt idx="1869">
                  <c:v>39</c:v>
                </c:pt>
                <c:pt idx="1870">
                  <c:v>27</c:v>
                </c:pt>
                <c:pt idx="1871">
                  <c:v>40</c:v>
                </c:pt>
                <c:pt idx="1872">
                  <c:v>31</c:v>
                </c:pt>
                <c:pt idx="1873">
                  <c:v>31</c:v>
                </c:pt>
                <c:pt idx="1874">
                  <c:v>30</c:v>
                </c:pt>
                <c:pt idx="1875">
                  <c:v>24</c:v>
                </c:pt>
                <c:pt idx="1876">
                  <c:v>25</c:v>
                </c:pt>
                <c:pt idx="1877">
                  <c:v>27</c:v>
                </c:pt>
                <c:pt idx="1878">
                  <c:v>33</c:v>
                </c:pt>
                <c:pt idx="1879">
                  <c:v>38</c:v>
                </c:pt>
                <c:pt idx="1880">
                  <c:v>24</c:v>
                </c:pt>
                <c:pt idx="1881">
                  <c:v>30</c:v>
                </c:pt>
                <c:pt idx="1882">
                  <c:v>30</c:v>
                </c:pt>
                <c:pt idx="1883">
                  <c:v>30</c:v>
                </c:pt>
                <c:pt idx="1884">
                  <c:v>31</c:v>
                </c:pt>
                <c:pt idx="1885">
                  <c:v>28</c:v>
                </c:pt>
                <c:pt idx="1886">
                  <c:v>32</c:v>
                </c:pt>
                <c:pt idx="1887">
                  <c:v>32</c:v>
                </c:pt>
                <c:pt idx="1888">
                  <c:v>20</c:v>
                </c:pt>
                <c:pt idx="1889">
                  <c:v>39</c:v>
                </c:pt>
                <c:pt idx="1890">
                  <c:v>27</c:v>
                </c:pt>
                <c:pt idx="1891">
                  <c:v>29</c:v>
                </c:pt>
                <c:pt idx="1892">
                  <c:v>34</c:v>
                </c:pt>
                <c:pt idx="1893">
                  <c:v>29</c:v>
                </c:pt>
                <c:pt idx="1894">
                  <c:v>39</c:v>
                </c:pt>
                <c:pt idx="1895">
                  <c:v>38</c:v>
                </c:pt>
                <c:pt idx="1896">
                  <c:v>30</c:v>
                </c:pt>
                <c:pt idx="1897">
                  <c:v>22</c:v>
                </c:pt>
                <c:pt idx="1898">
                  <c:v>33</c:v>
                </c:pt>
                <c:pt idx="1899">
                  <c:v>32</c:v>
                </c:pt>
                <c:pt idx="1900">
                  <c:v>32</c:v>
                </c:pt>
                <c:pt idx="1901">
                  <c:v>26</c:v>
                </c:pt>
                <c:pt idx="1902">
                  <c:v>26</c:v>
                </c:pt>
                <c:pt idx="1903">
                  <c:v>32</c:v>
                </c:pt>
                <c:pt idx="1904">
                  <c:v>27</c:v>
                </c:pt>
                <c:pt idx="1905">
                  <c:v>23</c:v>
                </c:pt>
                <c:pt idx="1906">
                  <c:v>29</c:v>
                </c:pt>
                <c:pt idx="1907">
                  <c:v>29</c:v>
                </c:pt>
                <c:pt idx="1908">
                  <c:v>34</c:v>
                </c:pt>
                <c:pt idx="1909">
                  <c:v>20</c:v>
                </c:pt>
                <c:pt idx="1910">
                  <c:v>22</c:v>
                </c:pt>
                <c:pt idx="1911">
                  <c:v>37</c:v>
                </c:pt>
                <c:pt idx="1912">
                  <c:v>25</c:v>
                </c:pt>
                <c:pt idx="1913">
                  <c:v>41</c:v>
                </c:pt>
                <c:pt idx="1914">
                  <c:v>29</c:v>
                </c:pt>
                <c:pt idx="1915">
                  <c:v>18</c:v>
                </c:pt>
                <c:pt idx="1916">
                  <c:v>26</c:v>
                </c:pt>
                <c:pt idx="1917">
                  <c:v>31</c:v>
                </c:pt>
                <c:pt idx="1918">
                  <c:v>32</c:v>
                </c:pt>
                <c:pt idx="1919">
                  <c:v>21</c:v>
                </c:pt>
                <c:pt idx="1920">
                  <c:v>22</c:v>
                </c:pt>
                <c:pt idx="1921">
                  <c:v>31</c:v>
                </c:pt>
                <c:pt idx="1922">
                  <c:v>28</c:v>
                </c:pt>
                <c:pt idx="1923">
                  <c:v>41</c:v>
                </c:pt>
                <c:pt idx="1924">
                  <c:v>23</c:v>
                </c:pt>
                <c:pt idx="1925">
                  <c:v>34</c:v>
                </c:pt>
                <c:pt idx="1926">
                  <c:v>41</c:v>
                </c:pt>
                <c:pt idx="1927">
                  <c:v>35</c:v>
                </c:pt>
                <c:pt idx="1928">
                  <c:v>28</c:v>
                </c:pt>
                <c:pt idx="1929">
                  <c:v>31</c:v>
                </c:pt>
                <c:pt idx="1930">
                  <c:v>31</c:v>
                </c:pt>
                <c:pt idx="1931">
                  <c:v>31</c:v>
                </c:pt>
                <c:pt idx="1932">
                  <c:v>36</c:v>
                </c:pt>
                <c:pt idx="1933">
                  <c:v>29</c:v>
                </c:pt>
                <c:pt idx="1934">
                  <c:v>28</c:v>
                </c:pt>
                <c:pt idx="1935">
                  <c:v>36</c:v>
                </c:pt>
                <c:pt idx="1936">
                  <c:v>18</c:v>
                </c:pt>
                <c:pt idx="1937">
                  <c:v>33</c:v>
                </c:pt>
                <c:pt idx="1938">
                  <c:v>34</c:v>
                </c:pt>
                <c:pt idx="1939">
                  <c:v>27</c:v>
                </c:pt>
                <c:pt idx="1940">
                  <c:v>41</c:v>
                </c:pt>
                <c:pt idx="1941">
                  <c:v>19</c:v>
                </c:pt>
                <c:pt idx="1942">
                  <c:v>38</c:v>
                </c:pt>
                <c:pt idx="1943">
                  <c:v>30</c:v>
                </c:pt>
                <c:pt idx="1944">
                  <c:v>32</c:v>
                </c:pt>
                <c:pt idx="1945">
                  <c:v>30</c:v>
                </c:pt>
                <c:pt idx="1946">
                  <c:v>37</c:v>
                </c:pt>
                <c:pt idx="1947">
                  <c:v>32</c:v>
                </c:pt>
                <c:pt idx="1948">
                  <c:v>34</c:v>
                </c:pt>
                <c:pt idx="1949">
                  <c:v>23</c:v>
                </c:pt>
                <c:pt idx="1950">
                  <c:v>25</c:v>
                </c:pt>
                <c:pt idx="1951">
                  <c:v>24</c:v>
                </c:pt>
                <c:pt idx="1952">
                  <c:v>36</c:v>
                </c:pt>
                <c:pt idx="1953">
                  <c:v>21</c:v>
                </c:pt>
                <c:pt idx="1954">
                  <c:v>27</c:v>
                </c:pt>
                <c:pt idx="1955">
                  <c:v>34</c:v>
                </c:pt>
                <c:pt idx="1956">
                  <c:v>41</c:v>
                </c:pt>
                <c:pt idx="1957">
                  <c:v>27</c:v>
                </c:pt>
                <c:pt idx="1958">
                  <c:v>27</c:v>
                </c:pt>
                <c:pt idx="1959">
                  <c:v>28</c:v>
                </c:pt>
                <c:pt idx="1960">
                  <c:v>30</c:v>
                </c:pt>
                <c:pt idx="1961">
                  <c:v>34</c:v>
                </c:pt>
                <c:pt idx="1962">
                  <c:v>19</c:v>
                </c:pt>
                <c:pt idx="1963">
                  <c:v>24</c:v>
                </c:pt>
                <c:pt idx="1964">
                  <c:v>23</c:v>
                </c:pt>
                <c:pt idx="1965">
                  <c:v>26</c:v>
                </c:pt>
                <c:pt idx="1966">
                  <c:v>26</c:v>
                </c:pt>
                <c:pt idx="1967">
                  <c:v>18</c:v>
                </c:pt>
                <c:pt idx="1968">
                  <c:v>29</c:v>
                </c:pt>
                <c:pt idx="1969">
                  <c:v>19</c:v>
                </c:pt>
                <c:pt idx="1970">
                  <c:v>35</c:v>
                </c:pt>
                <c:pt idx="1971">
                  <c:v>22</c:v>
                </c:pt>
                <c:pt idx="1972">
                  <c:v>36</c:v>
                </c:pt>
                <c:pt idx="1973">
                  <c:v>21</c:v>
                </c:pt>
                <c:pt idx="1974">
                  <c:v>26</c:v>
                </c:pt>
                <c:pt idx="1975">
                  <c:v>18</c:v>
                </c:pt>
                <c:pt idx="1976">
                  <c:v>26</c:v>
                </c:pt>
                <c:pt idx="1977">
                  <c:v>26</c:v>
                </c:pt>
                <c:pt idx="1978">
                  <c:v>26</c:v>
                </c:pt>
                <c:pt idx="1979">
                  <c:v>26</c:v>
                </c:pt>
                <c:pt idx="1980">
                  <c:v>29</c:v>
                </c:pt>
                <c:pt idx="1981">
                  <c:v>27</c:v>
                </c:pt>
                <c:pt idx="1982">
                  <c:v>29</c:v>
                </c:pt>
                <c:pt idx="1983">
                  <c:v>31</c:v>
                </c:pt>
                <c:pt idx="1984">
                  <c:v>25</c:v>
                </c:pt>
                <c:pt idx="1985">
                  <c:v>19</c:v>
                </c:pt>
                <c:pt idx="1986">
                  <c:v>19</c:v>
                </c:pt>
                <c:pt idx="1987">
                  <c:v>26</c:v>
                </c:pt>
                <c:pt idx="1988">
                  <c:v>19</c:v>
                </c:pt>
                <c:pt idx="1989">
                  <c:v>21</c:v>
                </c:pt>
                <c:pt idx="1990">
                  <c:v>28</c:v>
                </c:pt>
                <c:pt idx="1991">
                  <c:v>28</c:v>
                </c:pt>
                <c:pt idx="1992">
                  <c:v>31</c:v>
                </c:pt>
                <c:pt idx="1993">
                  <c:v>25</c:v>
                </c:pt>
                <c:pt idx="1994">
                  <c:v>25</c:v>
                </c:pt>
                <c:pt idx="1995">
                  <c:v>25</c:v>
                </c:pt>
                <c:pt idx="1996">
                  <c:v>25</c:v>
                </c:pt>
                <c:pt idx="1997">
                  <c:v>25</c:v>
                </c:pt>
                <c:pt idx="1998">
                  <c:v>26</c:v>
                </c:pt>
                <c:pt idx="1999">
                  <c:v>21</c:v>
                </c:pt>
                <c:pt idx="2000">
                  <c:v>22</c:v>
                </c:pt>
                <c:pt idx="2001">
                  <c:v>26</c:v>
                </c:pt>
                <c:pt idx="2002">
                  <c:v>26</c:v>
                </c:pt>
                <c:pt idx="2003">
                  <c:v>28</c:v>
                </c:pt>
                <c:pt idx="2004">
                  <c:v>28</c:v>
                </c:pt>
                <c:pt idx="2005">
                  <c:v>21</c:v>
                </c:pt>
                <c:pt idx="2006">
                  <c:v>29</c:v>
                </c:pt>
                <c:pt idx="2007">
                  <c:v>28</c:v>
                </c:pt>
                <c:pt idx="2008">
                  <c:v>23</c:v>
                </c:pt>
                <c:pt idx="2009">
                  <c:v>35</c:v>
                </c:pt>
                <c:pt idx="2010">
                  <c:v>21</c:v>
                </c:pt>
                <c:pt idx="2011">
                  <c:v>27</c:v>
                </c:pt>
                <c:pt idx="2012">
                  <c:v>33</c:v>
                </c:pt>
                <c:pt idx="2013">
                  <c:v>28</c:v>
                </c:pt>
                <c:pt idx="2014">
                  <c:v>20</c:v>
                </c:pt>
                <c:pt idx="2015">
                  <c:v>25</c:v>
                </c:pt>
                <c:pt idx="2016">
                  <c:v>24</c:v>
                </c:pt>
                <c:pt idx="2017">
                  <c:v>24</c:v>
                </c:pt>
                <c:pt idx="2018">
                  <c:v>25</c:v>
                </c:pt>
                <c:pt idx="2019">
                  <c:v>34</c:v>
                </c:pt>
                <c:pt idx="2020">
                  <c:v>20</c:v>
                </c:pt>
                <c:pt idx="2021">
                  <c:v>31</c:v>
                </c:pt>
                <c:pt idx="2022">
                  <c:v>35</c:v>
                </c:pt>
                <c:pt idx="2023">
                  <c:v>27</c:v>
                </c:pt>
                <c:pt idx="2024">
                  <c:v>20</c:v>
                </c:pt>
                <c:pt idx="2025">
                  <c:v>26</c:v>
                </c:pt>
                <c:pt idx="2026">
                  <c:v>20</c:v>
                </c:pt>
                <c:pt idx="2027">
                  <c:v>26</c:v>
                </c:pt>
                <c:pt idx="2028">
                  <c:v>26</c:v>
                </c:pt>
                <c:pt idx="2029">
                  <c:v>23</c:v>
                </c:pt>
                <c:pt idx="2030">
                  <c:v>22</c:v>
                </c:pt>
                <c:pt idx="2031">
                  <c:v>26</c:v>
                </c:pt>
                <c:pt idx="2032">
                  <c:v>29</c:v>
                </c:pt>
                <c:pt idx="2033">
                  <c:v>29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22</c:v>
                </c:pt>
                <c:pt idx="2038">
                  <c:v>19</c:v>
                </c:pt>
                <c:pt idx="2039">
                  <c:v>18</c:v>
                </c:pt>
                <c:pt idx="2040">
                  <c:v>23</c:v>
                </c:pt>
                <c:pt idx="2041">
                  <c:v>23</c:v>
                </c:pt>
                <c:pt idx="2042">
                  <c:v>18</c:v>
                </c:pt>
                <c:pt idx="2043">
                  <c:v>25</c:v>
                </c:pt>
                <c:pt idx="2044">
                  <c:v>22</c:v>
                </c:pt>
                <c:pt idx="2045">
                  <c:v>22</c:v>
                </c:pt>
                <c:pt idx="2046">
                  <c:v>22</c:v>
                </c:pt>
                <c:pt idx="2047">
                  <c:v>19</c:v>
                </c:pt>
                <c:pt idx="2048">
                  <c:v>25</c:v>
                </c:pt>
                <c:pt idx="2049">
                  <c:v>34</c:v>
                </c:pt>
                <c:pt idx="2050">
                  <c:v>25</c:v>
                </c:pt>
                <c:pt idx="2051">
                  <c:v>19</c:v>
                </c:pt>
                <c:pt idx="2052">
                  <c:v>19</c:v>
                </c:pt>
                <c:pt idx="2053">
                  <c:v>19</c:v>
                </c:pt>
                <c:pt idx="2054">
                  <c:v>19</c:v>
                </c:pt>
                <c:pt idx="2055">
                  <c:v>26</c:v>
                </c:pt>
                <c:pt idx="2056">
                  <c:v>23</c:v>
                </c:pt>
                <c:pt idx="2057">
                  <c:v>28</c:v>
                </c:pt>
                <c:pt idx="2058">
                  <c:v>28</c:v>
                </c:pt>
                <c:pt idx="2059">
                  <c:v>26</c:v>
                </c:pt>
                <c:pt idx="2060">
                  <c:v>22</c:v>
                </c:pt>
                <c:pt idx="2061">
                  <c:v>22</c:v>
                </c:pt>
                <c:pt idx="2062">
                  <c:v>25</c:v>
                </c:pt>
                <c:pt idx="2063">
                  <c:v>21</c:v>
                </c:pt>
                <c:pt idx="2064">
                  <c:v>21</c:v>
                </c:pt>
                <c:pt idx="2065">
                  <c:v>21</c:v>
                </c:pt>
                <c:pt idx="2066">
                  <c:v>20</c:v>
                </c:pt>
                <c:pt idx="2067">
                  <c:v>20</c:v>
                </c:pt>
                <c:pt idx="2068">
                  <c:v>31</c:v>
                </c:pt>
                <c:pt idx="2069">
                  <c:v>32</c:v>
                </c:pt>
                <c:pt idx="2070">
                  <c:v>25</c:v>
                </c:pt>
                <c:pt idx="2071">
                  <c:v>22</c:v>
                </c:pt>
                <c:pt idx="2072">
                  <c:v>25</c:v>
                </c:pt>
                <c:pt idx="2073">
                  <c:v>31</c:v>
                </c:pt>
                <c:pt idx="2074">
                  <c:v>18</c:v>
                </c:pt>
                <c:pt idx="2075">
                  <c:v>27</c:v>
                </c:pt>
                <c:pt idx="2076">
                  <c:v>27</c:v>
                </c:pt>
                <c:pt idx="2077">
                  <c:v>27</c:v>
                </c:pt>
                <c:pt idx="2078">
                  <c:v>27</c:v>
                </c:pt>
                <c:pt idx="2079">
                  <c:v>24</c:v>
                </c:pt>
                <c:pt idx="2080">
                  <c:v>24</c:v>
                </c:pt>
                <c:pt idx="2081">
                  <c:v>24</c:v>
                </c:pt>
                <c:pt idx="2082">
                  <c:v>20</c:v>
                </c:pt>
                <c:pt idx="2083">
                  <c:v>24</c:v>
                </c:pt>
                <c:pt idx="2084">
                  <c:v>20</c:v>
                </c:pt>
                <c:pt idx="2085">
                  <c:v>23</c:v>
                </c:pt>
                <c:pt idx="2086">
                  <c:v>23</c:v>
                </c:pt>
                <c:pt idx="2087">
                  <c:v>22</c:v>
                </c:pt>
                <c:pt idx="2088">
                  <c:v>23</c:v>
                </c:pt>
                <c:pt idx="2089">
                  <c:v>23</c:v>
                </c:pt>
                <c:pt idx="2090">
                  <c:v>34</c:v>
                </c:pt>
                <c:pt idx="2091">
                  <c:v>20</c:v>
                </c:pt>
                <c:pt idx="2092">
                  <c:v>24</c:v>
                </c:pt>
                <c:pt idx="2093">
                  <c:v>19</c:v>
                </c:pt>
                <c:pt idx="2094">
                  <c:v>26</c:v>
                </c:pt>
                <c:pt idx="2095">
                  <c:v>18</c:v>
                </c:pt>
                <c:pt idx="2096">
                  <c:v>26</c:v>
                </c:pt>
                <c:pt idx="2097">
                  <c:v>33</c:v>
                </c:pt>
                <c:pt idx="2098">
                  <c:v>31</c:v>
                </c:pt>
                <c:pt idx="2099">
                  <c:v>20</c:v>
                </c:pt>
                <c:pt idx="2100">
                  <c:v>20</c:v>
                </c:pt>
                <c:pt idx="2101">
                  <c:v>22</c:v>
                </c:pt>
                <c:pt idx="2102">
                  <c:v>22</c:v>
                </c:pt>
                <c:pt idx="2103">
                  <c:v>19</c:v>
                </c:pt>
                <c:pt idx="2104">
                  <c:v>18</c:v>
                </c:pt>
                <c:pt idx="2105">
                  <c:v>18</c:v>
                </c:pt>
                <c:pt idx="2106">
                  <c:v>18</c:v>
                </c:pt>
                <c:pt idx="2107">
                  <c:v>28</c:v>
                </c:pt>
                <c:pt idx="2108">
                  <c:v>18</c:v>
                </c:pt>
                <c:pt idx="2109">
                  <c:v>18</c:v>
                </c:pt>
                <c:pt idx="2110">
                  <c:v>18</c:v>
                </c:pt>
                <c:pt idx="2111">
                  <c:v>18</c:v>
                </c:pt>
                <c:pt idx="2112">
                  <c:v>18</c:v>
                </c:pt>
                <c:pt idx="2113">
                  <c:v>18</c:v>
                </c:pt>
                <c:pt idx="2114">
                  <c:v>18</c:v>
                </c:pt>
                <c:pt idx="2115">
                  <c:v>18</c:v>
                </c:pt>
                <c:pt idx="2116">
                  <c:v>18</c:v>
                </c:pt>
                <c:pt idx="2117">
                  <c:v>31</c:v>
                </c:pt>
                <c:pt idx="2118">
                  <c:v>28</c:v>
                </c:pt>
                <c:pt idx="2119">
                  <c:v>22</c:v>
                </c:pt>
                <c:pt idx="2120">
                  <c:v>22</c:v>
                </c:pt>
                <c:pt idx="2121">
                  <c:v>22</c:v>
                </c:pt>
                <c:pt idx="2122">
                  <c:v>22</c:v>
                </c:pt>
                <c:pt idx="2123">
                  <c:v>22</c:v>
                </c:pt>
                <c:pt idx="2124">
                  <c:v>18</c:v>
                </c:pt>
                <c:pt idx="2125">
                  <c:v>19</c:v>
                </c:pt>
                <c:pt idx="2126">
                  <c:v>25</c:v>
                </c:pt>
                <c:pt idx="2127">
                  <c:v>19</c:v>
                </c:pt>
                <c:pt idx="2128">
                  <c:v>19</c:v>
                </c:pt>
                <c:pt idx="2129">
                  <c:v>19</c:v>
                </c:pt>
                <c:pt idx="2130">
                  <c:v>19</c:v>
                </c:pt>
                <c:pt idx="2131">
                  <c:v>18</c:v>
                </c:pt>
                <c:pt idx="2132">
                  <c:v>19</c:v>
                </c:pt>
                <c:pt idx="2133">
                  <c:v>33</c:v>
                </c:pt>
                <c:pt idx="2134">
                  <c:v>21</c:v>
                </c:pt>
                <c:pt idx="2135">
                  <c:v>21</c:v>
                </c:pt>
                <c:pt idx="2136">
                  <c:v>21</c:v>
                </c:pt>
                <c:pt idx="2137">
                  <c:v>18</c:v>
                </c:pt>
                <c:pt idx="2138">
                  <c:v>22</c:v>
                </c:pt>
                <c:pt idx="2139">
                  <c:v>22</c:v>
                </c:pt>
                <c:pt idx="2140">
                  <c:v>21</c:v>
                </c:pt>
                <c:pt idx="2141">
                  <c:v>21</c:v>
                </c:pt>
                <c:pt idx="2142">
                  <c:v>21</c:v>
                </c:pt>
                <c:pt idx="2143">
                  <c:v>21</c:v>
                </c:pt>
                <c:pt idx="2144">
                  <c:v>24</c:v>
                </c:pt>
                <c:pt idx="2145">
                  <c:v>20</c:v>
                </c:pt>
                <c:pt idx="2146">
                  <c:v>24</c:v>
                </c:pt>
                <c:pt idx="2147">
                  <c:v>20</c:v>
                </c:pt>
                <c:pt idx="2148">
                  <c:v>24</c:v>
                </c:pt>
                <c:pt idx="2149">
                  <c:v>24</c:v>
                </c:pt>
                <c:pt idx="2150">
                  <c:v>24</c:v>
                </c:pt>
                <c:pt idx="2151">
                  <c:v>20</c:v>
                </c:pt>
                <c:pt idx="2152">
                  <c:v>20</c:v>
                </c:pt>
                <c:pt idx="2153">
                  <c:v>21</c:v>
                </c:pt>
                <c:pt idx="2154">
                  <c:v>21</c:v>
                </c:pt>
                <c:pt idx="2155">
                  <c:v>28</c:v>
                </c:pt>
                <c:pt idx="2156">
                  <c:v>21</c:v>
                </c:pt>
                <c:pt idx="2157">
                  <c:v>20</c:v>
                </c:pt>
                <c:pt idx="2158">
                  <c:v>20</c:v>
                </c:pt>
                <c:pt idx="2159">
                  <c:v>20</c:v>
                </c:pt>
                <c:pt idx="2160">
                  <c:v>20</c:v>
                </c:pt>
                <c:pt idx="2161">
                  <c:v>26</c:v>
                </c:pt>
                <c:pt idx="2162">
                  <c:v>18</c:v>
                </c:pt>
                <c:pt idx="2163">
                  <c:v>28</c:v>
                </c:pt>
                <c:pt idx="2164">
                  <c:v>19</c:v>
                </c:pt>
                <c:pt idx="2165">
                  <c:v>23</c:v>
                </c:pt>
                <c:pt idx="2166">
                  <c:v>19</c:v>
                </c:pt>
                <c:pt idx="2167">
                  <c:v>19</c:v>
                </c:pt>
                <c:pt idx="2168">
                  <c:v>23</c:v>
                </c:pt>
                <c:pt idx="2169">
                  <c:v>23</c:v>
                </c:pt>
                <c:pt idx="2170">
                  <c:v>18</c:v>
                </c:pt>
                <c:pt idx="2171">
                  <c:v>23</c:v>
                </c:pt>
                <c:pt idx="2172">
                  <c:v>20</c:v>
                </c:pt>
                <c:pt idx="2173">
                  <c:v>19</c:v>
                </c:pt>
                <c:pt idx="2174">
                  <c:v>24</c:v>
                </c:pt>
                <c:pt idx="2175">
                  <c:v>19</c:v>
                </c:pt>
                <c:pt idx="2176">
                  <c:v>19</c:v>
                </c:pt>
                <c:pt idx="2177">
                  <c:v>19</c:v>
                </c:pt>
                <c:pt idx="2178">
                  <c:v>19</c:v>
                </c:pt>
                <c:pt idx="2179">
                  <c:v>19</c:v>
                </c:pt>
                <c:pt idx="2180">
                  <c:v>19</c:v>
                </c:pt>
                <c:pt idx="2181">
                  <c:v>19</c:v>
                </c:pt>
                <c:pt idx="2182">
                  <c:v>18</c:v>
                </c:pt>
                <c:pt idx="2183">
                  <c:v>18</c:v>
                </c:pt>
                <c:pt idx="2184">
                  <c:v>18</c:v>
                </c:pt>
                <c:pt idx="2185">
                  <c:v>18</c:v>
                </c:pt>
                <c:pt idx="2186">
                  <c:v>18</c:v>
                </c:pt>
                <c:pt idx="2187">
                  <c:v>18</c:v>
                </c:pt>
                <c:pt idx="2188">
                  <c:v>18</c:v>
                </c:pt>
                <c:pt idx="2189">
                  <c:v>18</c:v>
                </c:pt>
                <c:pt idx="2190">
                  <c:v>18</c:v>
                </c:pt>
                <c:pt idx="2191">
                  <c:v>18</c:v>
                </c:pt>
                <c:pt idx="2192">
                  <c:v>18</c:v>
                </c:pt>
                <c:pt idx="2193">
                  <c:v>18</c:v>
                </c:pt>
                <c:pt idx="2194">
                  <c:v>18</c:v>
                </c:pt>
                <c:pt idx="2195">
                  <c:v>22</c:v>
                </c:pt>
                <c:pt idx="2196">
                  <c:v>22</c:v>
                </c:pt>
                <c:pt idx="2197">
                  <c:v>22</c:v>
                </c:pt>
                <c:pt idx="2198">
                  <c:v>19</c:v>
                </c:pt>
                <c:pt idx="2199">
                  <c:v>19</c:v>
                </c:pt>
                <c:pt idx="2200">
                  <c:v>19</c:v>
                </c:pt>
                <c:pt idx="2201">
                  <c:v>19</c:v>
                </c:pt>
                <c:pt idx="2202">
                  <c:v>18</c:v>
                </c:pt>
                <c:pt idx="2203">
                  <c:v>18</c:v>
                </c:pt>
                <c:pt idx="2204">
                  <c:v>18</c:v>
                </c:pt>
                <c:pt idx="2205">
                  <c:v>19</c:v>
                </c:pt>
                <c:pt idx="2206">
                  <c:v>19</c:v>
                </c:pt>
                <c:pt idx="2207">
                  <c:v>18</c:v>
                </c:pt>
                <c:pt idx="2208">
                  <c:v>18</c:v>
                </c:pt>
                <c:pt idx="2209">
                  <c:v>18</c:v>
                </c:pt>
                <c:pt idx="2210">
                  <c:v>19</c:v>
                </c:pt>
                <c:pt idx="2211">
                  <c:v>19</c:v>
                </c:pt>
                <c:pt idx="2212">
                  <c:v>19</c:v>
                </c:pt>
                <c:pt idx="2213">
                  <c:v>18</c:v>
                </c:pt>
                <c:pt idx="2214">
                  <c:v>18</c:v>
                </c:pt>
                <c:pt idx="2215">
                  <c:v>19</c:v>
                </c:pt>
                <c:pt idx="2216">
                  <c:v>27</c:v>
                </c:pt>
                <c:pt idx="2217">
                  <c:v>18</c:v>
                </c:pt>
                <c:pt idx="2218">
                  <c:v>18</c:v>
                </c:pt>
                <c:pt idx="2219">
                  <c:v>30</c:v>
                </c:pt>
                <c:pt idx="2220">
                  <c:v>21</c:v>
                </c:pt>
                <c:pt idx="2221">
                  <c:v>22</c:v>
                </c:pt>
                <c:pt idx="2222">
                  <c:v>21</c:v>
                </c:pt>
                <c:pt idx="2223">
                  <c:v>21</c:v>
                </c:pt>
                <c:pt idx="2224">
                  <c:v>24</c:v>
                </c:pt>
                <c:pt idx="2225">
                  <c:v>27</c:v>
                </c:pt>
                <c:pt idx="2226">
                  <c:v>25</c:v>
                </c:pt>
                <c:pt idx="2227">
                  <c:v>24</c:v>
                </c:pt>
                <c:pt idx="2228">
                  <c:v>19</c:v>
                </c:pt>
                <c:pt idx="2229">
                  <c:v>25</c:v>
                </c:pt>
                <c:pt idx="2230">
                  <c:v>22</c:v>
                </c:pt>
                <c:pt idx="2231">
                  <c:v>25</c:v>
                </c:pt>
                <c:pt idx="2232">
                  <c:v>21</c:v>
                </c:pt>
                <c:pt idx="2233">
                  <c:v>26</c:v>
                </c:pt>
                <c:pt idx="2234">
                  <c:v>25</c:v>
                </c:pt>
                <c:pt idx="2235">
                  <c:v>24</c:v>
                </c:pt>
                <c:pt idx="2236">
                  <c:v>20</c:v>
                </c:pt>
                <c:pt idx="2237">
                  <c:v>20</c:v>
                </c:pt>
                <c:pt idx="2238">
                  <c:v>23</c:v>
                </c:pt>
                <c:pt idx="2239">
                  <c:v>20</c:v>
                </c:pt>
                <c:pt idx="2240">
                  <c:v>24</c:v>
                </c:pt>
                <c:pt idx="2241">
                  <c:v>25</c:v>
                </c:pt>
                <c:pt idx="2242">
                  <c:v>27</c:v>
                </c:pt>
                <c:pt idx="2243">
                  <c:v>24</c:v>
                </c:pt>
                <c:pt idx="2244">
                  <c:v>23</c:v>
                </c:pt>
                <c:pt idx="2245">
                  <c:v>20</c:v>
                </c:pt>
                <c:pt idx="2246">
                  <c:v>23</c:v>
                </c:pt>
                <c:pt idx="2247">
                  <c:v>20</c:v>
                </c:pt>
                <c:pt idx="2248">
                  <c:v>21</c:v>
                </c:pt>
                <c:pt idx="2249">
                  <c:v>25</c:v>
                </c:pt>
                <c:pt idx="2250">
                  <c:v>22</c:v>
                </c:pt>
                <c:pt idx="2251">
                  <c:v>18</c:v>
                </c:pt>
                <c:pt idx="2252">
                  <c:v>18</c:v>
                </c:pt>
                <c:pt idx="2253">
                  <c:v>25</c:v>
                </c:pt>
                <c:pt idx="2254">
                  <c:v>20</c:v>
                </c:pt>
                <c:pt idx="2255">
                  <c:v>19</c:v>
                </c:pt>
                <c:pt idx="2256">
                  <c:v>19</c:v>
                </c:pt>
                <c:pt idx="2257">
                  <c:v>19</c:v>
                </c:pt>
                <c:pt idx="2258">
                  <c:v>19</c:v>
                </c:pt>
                <c:pt idx="2259">
                  <c:v>19</c:v>
                </c:pt>
                <c:pt idx="2260">
                  <c:v>25</c:v>
                </c:pt>
                <c:pt idx="2261">
                  <c:v>19</c:v>
                </c:pt>
                <c:pt idx="2262">
                  <c:v>19</c:v>
                </c:pt>
                <c:pt idx="2263">
                  <c:v>19</c:v>
                </c:pt>
                <c:pt idx="2264">
                  <c:v>19</c:v>
                </c:pt>
                <c:pt idx="2265">
                  <c:v>20</c:v>
                </c:pt>
                <c:pt idx="2266">
                  <c:v>24</c:v>
                </c:pt>
                <c:pt idx="2267">
                  <c:v>20</c:v>
                </c:pt>
                <c:pt idx="2268">
                  <c:v>24</c:v>
                </c:pt>
                <c:pt idx="2269">
                  <c:v>18</c:v>
                </c:pt>
                <c:pt idx="2270">
                  <c:v>18</c:v>
                </c:pt>
                <c:pt idx="2271">
                  <c:v>26</c:v>
                </c:pt>
                <c:pt idx="2272">
                  <c:v>19</c:v>
                </c:pt>
                <c:pt idx="2273">
                  <c:v>30</c:v>
                </c:pt>
                <c:pt idx="2274">
                  <c:v>23</c:v>
                </c:pt>
                <c:pt idx="2275">
                  <c:v>20</c:v>
                </c:pt>
                <c:pt idx="2276">
                  <c:v>25</c:v>
                </c:pt>
                <c:pt idx="2277">
                  <c:v>26</c:v>
                </c:pt>
                <c:pt idx="2278">
                  <c:v>21</c:v>
                </c:pt>
                <c:pt idx="2279">
                  <c:v>20</c:v>
                </c:pt>
                <c:pt idx="2280">
                  <c:v>18</c:v>
                </c:pt>
                <c:pt idx="2281">
                  <c:v>28</c:v>
                </c:pt>
                <c:pt idx="2282">
                  <c:v>18</c:v>
                </c:pt>
                <c:pt idx="2283">
                  <c:v>19</c:v>
                </c:pt>
                <c:pt idx="2284">
                  <c:v>18</c:v>
                </c:pt>
                <c:pt idx="2285">
                  <c:v>20</c:v>
                </c:pt>
                <c:pt idx="2286">
                  <c:v>18</c:v>
                </c:pt>
                <c:pt idx="2287">
                  <c:v>21</c:v>
                </c:pt>
                <c:pt idx="2288">
                  <c:v>18</c:v>
                </c:pt>
                <c:pt idx="2289">
                  <c:v>18</c:v>
                </c:pt>
                <c:pt idx="2290">
                  <c:v>20</c:v>
                </c:pt>
                <c:pt idx="2291">
                  <c:v>18</c:v>
                </c:pt>
                <c:pt idx="2292">
                  <c:v>18</c:v>
                </c:pt>
                <c:pt idx="2293">
                  <c:v>18</c:v>
                </c:pt>
                <c:pt idx="2294">
                  <c:v>20</c:v>
                </c:pt>
                <c:pt idx="2295">
                  <c:v>18</c:v>
                </c:pt>
                <c:pt idx="2296">
                  <c:v>18</c:v>
                </c:pt>
                <c:pt idx="2297">
                  <c:v>20</c:v>
                </c:pt>
                <c:pt idx="2298">
                  <c:v>24</c:v>
                </c:pt>
                <c:pt idx="2299">
                  <c:v>25</c:v>
                </c:pt>
                <c:pt idx="2300">
                  <c:v>18</c:v>
                </c:pt>
                <c:pt idx="2301">
                  <c:v>29</c:v>
                </c:pt>
                <c:pt idx="2302">
                  <c:v>28</c:v>
                </c:pt>
                <c:pt idx="2303">
                  <c:v>20</c:v>
                </c:pt>
                <c:pt idx="2304">
                  <c:v>20</c:v>
                </c:pt>
                <c:pt idx="2305">
                  <c:v>28</c:v>
                </c:pt>
                <c:pt idx="2306">
                  <c:v>27</c:v>
                </c:pt>
                <c:pt idx="2307">
                  <c:v>23</c:v>
                </c:pt>
                <c:pt idx="2308">
                  <c:v>22</c:v>
                </c:pt>
                <c:pt idx="2309">
                  <c:v>28</c:v>
                </c:pt>
                <c:pt idx="2310">
                  <c:v>21</c:v>
                </c:pt>
                <c:pt idx="2311">
                  <c:v>27</c:v>
                </c:pt>
                <c:pt idx="2312">
                  <c:v>28</c:v>
                </c:pt>
                <c:pt idx="2313">
                  <c:v>29</c:v>
                </c:pt>
                <c:pt idx="2314">
                  <c:v>22</c:v>
                </c:pt>
                <c:pt idx="2315">
                  <c:v>18</c:v>
                </c:pt>
                <c:pt idx="2316">
                  <c:v>27</c:v>
                </c:pt>
                <c:pt idx="2317">
                  <c:v>26</c:v>
                </c:pt>
                <c:pt idx="2318">
                  <c:v>29</c:v>
                </c:pt>
                <c:pt idx="2319">
                  <c:v>26</c:v>
                </c:pt>
                <c:pt idx="2320">
                  <c:v>29</c:v>
                </c:pt>
                <c:pt idx="2321">
                  <c:v>20</c:v>
                </c:pt>
                <c:pt idx="2322">
                  <c:v>23</c:v>
                </c:pt>
                <c:pt idx="2323">
                  <c:v>23</c:v>
                </c:pt>
                <c:pt idx="2324">
                  <c:v>21</c:v>
                </c:pt>
                <c:pt idx="2325">
                  <c:v>25</c:v>
                </c:pt>
                <c:pt idx="2326">
                  <c:v>20</c:v>
                </c:pt>
                <c:pt idx="2327">
                  <c:v>27</c:v>
                </c:pt>
                <c:pt idx="2328">
                  <c:v>30</c:v>
                </c:pt>
                <c:pt idx="2329">
                  <c:v>21</c:v>
                </c:pt>
                <c:pt idx="2330">
                  <c:v>24</c:v>
                </c:pt>
                <c:pt idx="2331">
                  <c:v>30</c:v>
                </c:pt>
                <c:pt idx="2332">
                  <c:v>29</c:v>
                </c:pt>
                <c:pt idx="2333">
                  <c:v>30</c:v>
                </c:pt>
                <c:pt idx="2334">
                  <c:v>30</c:v>
                </c:pt>
              </c:numCache>
            </c:numRef>
          </c:xVal>
          <c:yVal>
            <c:numRef>
              <c:f>'Chart Data'!$C$2:$C$2336</c:f>
              <c:numCache>
                <c:formatCode>0.00</c:formatCode>
                <c:ptCount val="2335"/>
                <c:pt idx="0">
                  <c:v>47.41</c:v>
                </c:pt>
                <c:pt idx="1">
                  <c:v>30.36</c:v>
                </c:pt>
                <c:pt idx="2">
                  <c:v>34.484999999999999</c:v>
                </c:pt>
                <c:pt idx="3">
                  <c:v>38.094999999999999</c:v>
                </c:pt>
                <c:pt idx="4">
                  <c:v>35.53</c:v>
                </c:pt>
                <c:pt idx="5">
                  <c:v>32.799999999999997</c:v>
                </c:pt>
                <c:pt idx="6">
                  <c:v>36.4</c:v>
                </c:pt>
                <c:pt idx="7">
                  <c:v>36.96</c:v>
                </c:pt>
                <c:pt idx="8">
                  <c:v>41.14</c:v>
                </c:pt>
                <c:pt idx="9">
                  <c:v>38.06</c:v>
                </c:pt>
                <c:pt idx="10">
                  <c:v>37.700000000000003</c:v>
                </c:pt>
                <c:pt idx="11">
                  <c:v>42.13</c:v>
                </c:pt>
                <c:pt idx="12">
                  <c:v>40.92</c:v>
                </c:pt>
                <c:pt idx="13">
                  <c:v>40.564999999999998</c:v>
                </c:pt>
                <c:pt idx="14">
                  <c:v>36.384999999999998</c:v>
                </c:pt>
                <c:pt idx="15">
                  <c:v>39.9</c:v>
                </c:pt>
                <c:pt idx="16">
                  <c:v>33.799999999999997</c:v>
                </c:pt>
                <c:pt idx="17">
                  <c:v>36.765000000000001</c:v>
                </c:pt>
                <c:pt idx="18">
                  <c:v>36.954999999999998</c:v>
                </c:pt>
                <c:pt idx="19">
                  <c:v>42.9</c:v>
                </c:pt>
                <c:pt idx="20">
                  <c:v>36.299999999999997</c:v>
                </c:pt>
                <c:pt idx="21">
                  <c:v>32.200000000000003</c:v>
                </c:pt>
                <c:pt idx="22">
                  <c:v>31.3</c:v>
                </c:pt>
                <c:pt idx="23">
                  <c:v>41.8</c:v>
                </c:pt>
                <c:pt idx="24">
                  <c:v>35.090000000000003</c:v>
                </c:pt>
                <c:pt idx="25">
                  <c:v>33.880000000000003</c:v>
                </c:pt>
                <c:pt idx="26">
                  <c:v>30.875</c:v>
                </c:pt>
                <c:pt idx="27">
                  <c:v>36.86</c:v>
                </c:pt>
                <c:pt idx="28">
                  <c:v>35.86</c:v>
                </c:pt>
                <c:pt idx="29">
                  <c:v>37.049999999999997</c:v>
                </c:pt>
                <c:pt idx="30">
                  <c:v>43.89</c:v>
                </c:pt>
                <c:pt idx="31">
                  <c:v>42.35</c:v>
                </c:pt>
                <c:pt idx="32">
                  <c:v>31.35</c:v>
                </c:pt>
                <c:pt idx="33">
                  <c:v>47.6</c:v>
                </c:pt>
                <c:pt idx="34">
                  <c:v>46.2</c:v>
                </c:pt>
                <c:pt idx="35">
                  <c:v>32.015000000000001</c:v>
                </c:pt>
                <c:pt idx="36">
                  <c:v>40.564999999999998</c:v>
                </c:pt>
                <c:pt idx="37">
                  <c:v>32.450000000000003</c:v>
                </c:pt>
                <c:pt idx="38">
                  <c:v>34.96</c:v>
                </c:pt>
                <c:pt idx="39">
                  <c:v>35.5</c:v>
                </c:pt>
                <c:pt idx="40">
                  <c:v>52.58</c:v>
                </c:pt>
                <c:pt idx="41">
                  <c:v>35.200000000000003</c:v>
                </c:pt>
                <c:pt idx="42">
                  <c:v>38.06</c:v>
                </c:pt>
                <c:pt idx="43">
                  <c:v>34.21</c:v>
                </c:pt>
                <c:pt idx="44">
                  <c:v>38.94</c:v>
                </c:pt>
                <c:pt idx="45">
                  <c:v>30.21</c:v>
                </c:pt>
                <c:pt idx="46">
                  <c:v>33.630000000000003</c:v>
                </c:pt>
                <c:pt idx="47">
                  <c:v>40.369999999999997</c:v>
                </c:pt>
                <c:pt idx="48">
                  <c:v>53.09</c:v>
                </c:pt>
                <c:pt idx="49">
                  <c:v>31.79</c:v>
                </c:pt>
                <c:pt idx="50">
                  <c:v>41.895000000000003</c:v>
                </c:pt>
                <c:pt idx="51">
                  <c:v>31.16</c:v>
                </c:pt>
                <c:pt idx="52">
                  <c:v>34.104999999999997</c:v>
                </c:pt>
                <c:pt idx="53">
                  <c:v>51.93</c:v>
                </c:pt>
                <c:pt idx="54">
                  <c:v>38.950000000000003</c:v>
                </c:pt>
                <c:pt idx="55">
                  <c:v>36.630000000000003</c:v>
                </c:pt>
                <c:pt idx="56">
                  <c:v>34.200000000000003</c:v>
                </c:pt>
                <c:pt idx="57">
                  <c:v>50.63</c:v>
                </c:pt>
                <c:pt idx="58">
                  <c:v>36.479999999999997</c:v>
                </c:pt>
                <c:pt idx="59">
                  <c:v>54.82</c:v>
                </c:pt>
                <c:pt idx="60">
                  <c:v>38.06</c:v>
                </c:pt>
                <c:pt idx="61">
                  <c:v>51.48</c:v>
                </c:pt>
                <c:pt idx="62">
                  <c:v>52.06</c:v>
                </c:pt>
                <c:pt idx="63">
                  <c:v>30.684999999999999</c:v>
                </c:pt>
                <c:pt idx="64">
                  <c:v>36.08</c:v>
                </c:pt>
                <c:pt idx="65">
                  <c:v>54.99</c:v>
                </c:pt>
                <c:pt idx="66">
                  <c:v>35.97</c:v>
                </c:pt>
                <c:pt idx="67">
                  <c:v>45.54</c:v>
                </c:pt>
                <c:pt idx="68">
                  <c:v>35.53</c:v>
                </c:pt>
                <c:pt idx="69">
                  <c:v>30.8</c:v>
                </c:pt>
                <c:pt idx="70">
                  <c:v>38.39</c:v>
                </c:pt>
                <c:pt idx="71">
                  <c:v>32.299999999999997</c:v>
                </c:pt>
                <c:pt idx="72">
                  <c:v>48.8</c:v>
                </c:pt>
                <c:pt idx="73">
                  <c:v>45.5</c:v>
                </c:pt>
                <c:pt idx="74">
                  <c:v>53.61</c:v>
                </c:pt>
                <c:pt idx="75">
                  <c:v>36.19</c:v>
                </c:pt>
                <c:pt idx="76">
                  <c:v>34.6</c:v>
                </c:pt>
                <c:pt idx="77">
                  <c:v>54.12</c:v>
                </c:pt>
                <c:pt idx="78">
                  <c:v>48.82</c:v>
                </c:pt>
                <c:pt idx="79">
                  <c:v>51.01</c:v>
                </c:pt>
                <c:pt idx="80">
                  <c:v>45.65</c:v>
                </c:pt>
                <c:pt idx="81">
                  <c:v>52.9</c:v>
                </c:pt>
                <c:pt idx="82">
                  <c:v>45.41</c:v>
                </c:pt>
                <c:pt idx="83">
                  <c:v>49.41</c:v>
                </c:pt>
                <c:pt idx="84">
                  <c:v>31.824999999999999</c:v>
                </c:pt>
                <c:pt idx="85">
                  <c:v>51.28</c:v>
                </c:pt>
                <c:pt idx="86">
                  <c:v>34.96</c:v>
                </c:pt>
                <c:pt idx="87">
                  <c:v>33.11</c:v>
                </c:pt>
                <c:pt idx="88">
                  <c:v>54.74</c:v>
                </c:pt>
                <c:pt idx="89">
                  <c:v>32.56</c:v>
                </c:pt>
                <c:pt idx="90">
                  <c:v>39.049999999999997</c:v>
                </c:pt>
                <c:pt idx="91">
                  <c:v>42.75</c:v>
                </c:pt>
                <c:pt idx="92">
                  <c:v>50.58</c:v>
                </c:pt>
                <c:pt idx="93">
                  <c:v>30.495000000000001</c:v>
                </c:pt>
                <c:pt idx="94">
                  <c:v>48.31</c:v>
                </c:pt>
                <c:pt idx="95">
                  <c:v>48.99</c:v>
                </c:pt>
                <c:pt idx="96">
                  <c:v>38.39</c:v>
                </c:pt>
                <c:pt idx="97">
                  <c:v>44.34</c:v>
                </c:pt>
                <c:pt idx="98">
                  <c:v>41.51</c:v>
                </c:pt>
                <c:pt idx="99">
                  <c:v>48.2</c:v>
                </c:pt>
                <c:pt idx="100">
                  <c:v>35.75</c:v>
                </c:pt>
                <c:pt idx="101">
                  <c:v>53.81</c:v>
                </c:pt>
                <c:pt idx="102">
                  <c:v>49.48</c:v>
                </c:pt>
                <c:pt idx="103">
                  <c:v>34.1</c:v>
                </c:pt>
                <c:pt idx="104">
                  <c:v>35.299999999999997</c:v>
                </c:pt>
                <c:pt idx="105">
                  <c:v>43.83</c:v>
                </c:pt>
                <c:pt idx="106">
                  <c:v>50.07</c:v>
                </c:pt>
                <c:pt idx="107">
                  <c:v>32.774999999999999</c:v>
                </c:pt>
                <c:pt idx="108">
                  <c:v>34.104999999999997</c:v>
                </c:pt>
                <c:pt idx="109">
                  <c:v>48.93</c:v>
                </c:pt>
                <c:pt idx="110">
                  <c:v>37.07</c:v>
                </c:pt>
                <c:pt idx="111">
                  <c:v>51.51</c:v>
                </c:pt>
                <c:pt idx="112">
                  <c:v>34.799999999999997</c:v>
                </c:pt>
                <c:pt idx="113">
                  <c:v>36.67</c:v>
                </c:pt>
                <c:pt idx="114">
                  <c:v>30.9</c:v>
                </c:pt>
                <c:pt idx="115">
                  <c:v>30.495000000000001</c:v>
                </c:pt>
                <c:pt idx="116">
                  <c:v>44.88</c:v>
                </c:pt>
                <c:pt idx="117">
                  <c:v>44.32</c:v>
                </c:pt>
                <c:pt idx="118">
                  <c:v>46.39</c:v>
                </c:pt>
                <c:pt idx="119">
                  <c:v>42.13</c:v>
                </c:pt>
                <c:pt idx="120">
                  <c:v>30.78</c:v>
                </c:pt>
                <c:pt idx="121">
                  <c:v>31.35</c:v>
                </c:pt>
                <c:pt idx="122">
                  <c:v>41.46</c:v>
                </c:pt>
                <c:pt idx="123">
                  <c:v>48</c:v>
                </c:pt>
                <c:pt idx="124">
                  <c:v>49.13</c:v>
                </c:pt>
                <c:pt idx="125">
                  <c:v>37.799999999999997</c:v>
                </c:pt>
                <c:pt idx="126">
                  <c:v>38.299999999999997</c:v>
                </c:pt>
                <c:pt idx="127">
                  <c:v>32.774999999999999</c:v>
                </c:pt>
                <c:pt idx="128">
                  <c:v>34.200000000000003</c:v>
                </c:pt>
                <c:pt idx="129">
                  <c:v>30.2</c:v>
                </c:pt>
                <c:pt idx="130">
                  <c:v>48.32</c:v>
                </c:pt>
                <c:pt idx="131">
                  <c:v>44.86</c:v>
                </c:pt>
                <c:pt idx="132">
                  <c:v>52.15</c:v>
                </c:pt>
                <c:pt idx="133">
                  <c:v>41.12</c:v>
                </c:pt>
                <c:pt idx="134">
                  <c:v>38.39</c:v>
                </c:pt>
                <c:pt idx="135">
                  <c:v>46.85</c:v>
                </c:pt>
                <c:pt idx="136">
                  <c:v>42.24</c:v>
                </c:pt>
                <c:pt idx="137">
                  <c:v>34.39</c:v>
                </c:pt>
                <c:pt idx="138">
                  <c:v>42.89</c:v>
                </c:pt>
                <c:pt idx="139">
                  <c:v>36.299999999999997</c:v>
                </c:pt>
                <c:pt idx="140">
                  <c:v>35.200000000000003</c:v>
                </c:pt>
                <c:pt idx="141">
                  <c:v>53.62</c:v>
                </c:pt>
                <c:pt idx="142">
                  <c:v>36.67</c:v>
                </c:pt>
                <c:pt idx="143">
                  <c:v>33.4</c:v>
                </c:pt>
                <c:pt idx="144">
                  <c:v>42.71</c:v>
                </c:pt>
                <c:pt idx="145">
                  <c:v>41.52</c:v>
                </c:pt>
                <c:pt idx="146">
                  <c:v>39.4</c:v>
                </c:pt>
                <c:pt idx="147">
                  <c:v>46.45</c:v>
                </c:pt>
                <c:pt idx="148">
                  <c:v>35.75</c:v>
                </c:pt>
                <c:pt idx="149">
                  <c:v>26.07</c:v>
                </c:pt>
                <c:pt idx="150">
                  <c:v>36.54</c:v>
                </c:pt>
                <c:pt idx="151">
                  <c:v>51.64</c:v>
                </c:pt>
                <c:pt idx="152">
                  <c:v>42.83</c:v>
                </c:pt>
                <c:pt idx="153">
                  <c:v>40.15</c:v>
                </c:pt>
                <c:pt idx="154">
                  <c:v>27.8</c:v>
                </c:pt>
                <c:pt idx="155">
                  <c:v>45.81</c:v>
                </c:pt>
                <c:pt idx="156">
                  <c:v>34.43</c:v>
                </c:pt>
                <c:pt idx="157">
                  <c:v>41.33</c:v>
                </c:pt>
                <c:pt idx="158">
                  <c:v>31.92</c:v>
                </c:pt>
                <c:pt idx="159">
                  <c:v>39.799999999999997</c:v>
                </c:pt>
                <c:pt idx="160">
                  <c:v>42.82</c:v>
                </c:pt>
                <c:pt idx="161">
                  <c:v>33.630000000000003</c:v>
                </c:pt>
                <c:pt idx="162">
                  <c:v>37.07</c:v>
                </c:pt>
                <c:pt idx="163">
                  <c:v>35.625</c:v>
                </c:pt>
                <c:pt idx="164">
                  <c:v>42.69</c:v>
                </c:pt>
                <c:pt idx="165">
                  <c:v>37.869999999999997</c:v>
                </c:pt>
                <c:pt idx="166">
                  <c:v>40.61</c:v>
                </c:pt>
                <c:pt idx="167">
                  <c:v>30.78</c:v>
                </c:pt>
                <c:pt idx="168">
                  <c:v>49.49</c:v>
                </c:pt>
                <c:pt idx="169">
                  <c:v>37.619999999999997</c:v>
                </c:pt>
                <c:pt idx="170">
                  <c:v>36.08</c:v>
                </c:pt>
                <c:pt idx="171">
                  <c:v>33.5</c:v>
                </c:pt>
                <c:pt idx="172">
                  <c:v>47.46</c:v>
                </c:pt>
                <c:pt idx="173">
                  <c:v>49.24</c:v>
                </c:pt>
                <c:pt idx="174">
                  <c:v>54.4</c:v>
                </c:pt>
                <c:pt idx="175">
                  <c:v>35.53</c:v>
                </c:pt>
                <c:pt idx="176">
                  <c:v>39.729999999999997</c:v>
                </c:pt>
                <c:pt idx="177">
                  <c:v>35.68</c:v>
                </c:pt>
                <c:pt idx="178">
                  <c:v>48.86</c:v>
                </c:pt>
                <c:pt idx="179">
                  <c:v>34.799999999999997</c:v>
                </c:pt>
                <c:pt idx="180">
                  <c:v>32.49</c:v>
                </c:pt>
                <c:pt idx="181">
                  <c:v>39</c:v>
                </c:pt>
                <c:pt idx="182">
                  <c:v>35.299999999999997</c:v>
                </c:pt>
                <c:pt idx="183">
                  <c:v>33.42</c:v>
                </c:pt>
                <c:pt idx="184">
                  <c:v>37.18</c:v>
                </c:pt>
                <c:pt idx="185">
                  <c:v>33.33</c:v>
                </c:pt>
                <c:pt idx="186">
                  <c:v>53.21</c:v>
                </c:pt>
                <c:pt idx="187">
                  <c:v>38.729999999999997</c:v>
                </c:pt>
                <c:pt idx="188">
                  <c:v>29.73</c:v>
                </c:pt>
                <c:pt idx="189">
                  <c:v>34.700000000000003</c:v>
                </c:pt>
                <c:pt idx="190">
                  <c:v>38.28</c:v>
                </c:pt>
                <c:pt idx="191">
                  <c:v>33.57</c:v>
                </c:pt>
                <c:pt idx="192">
                  <c:v>52.06</c:v>
                </c:pt>
                <c:pt idx="193">
                  <c:v>38.17</c:v>
                </c:pt>
                <c:pt idx="194">
                  <c:v>36.954999999999998</c:v>
                </c:pt>
                <c:pt idx="195">
                  <c:v>34.4</c:v>
                </c:pt>
                <c:pt idx="196">
                  <c:v>31.73</c:v>
                </c:pt>
                <c:pt idx="197">
                  <c:v>36.64</c:v>
                </c:pt>
                <c:pt idx="198">
                  <c:v>36.85</c:v>
                </c:pt>
                <c:pt idx="199">
                  <c:v>33.33</c:v>
                </c:pt>
                <c:pt idx="200">
                  <c:v>39.14</c:v>
                </c:pt>
                <c:pt idx="201">
                  <c:v>32.9</c:v>
                </c:pt>
                <c:pt idx="202">
                  <c:v>29.78</c:v>
                </c:pt>
                <c:pt idx="203">
                  <c:v>32.78</c:v>
                </c:pt>
                <c:pt idx="204">
                  <c:v>41.65</c:v>
                </c:pt>
                <c:pt idx="205">
                  <c:v>50.79</c:v>
                </c:pt>
                <c:pt idx="206">
                  <c:v>35.43</c:v>
                </c:pt>
                <c:pt idx="207">
                  <c:v>35.25</c:v>
                </c:pt>
                <c:pt idx="208">
                  <c:v>36.85</c:v>
                </c:pt>
                <c:pt idx="209">
                  <c:v>31.02</c:v>
                </c:pt>
                <c:pt idx="210">
                  <c:v>35.6</c:v>
                </c:pt>
                <c:pt idx="211">
                  <c:v>34.39</c:v>
                </c:pt>
                <c:pt idx="212">
                  <c:v>29.06</c:v>
                </c:pt>
                <c:pt idx="213">
                  <c:v>35.799999999999997</c:v>
                </c:pt>
                <c:pt idx="214">
                  <c:v>49.8</c:v>
                </c:pt>
                <c:pt idx="215">
                  <c:v>35.71</c:v>
                </c:pt>
                <c:pt idx="216">
                  <c:v>30.8</c:v>
                </c:pt>
                <c:pt idx="217">
                  <c:v>33.69</c:v>
                </c:pt>
                <c:pt idx="218">
                  <c:v>42.27</c:v>
                </c:pt>
                <c:pt idx="219">
                  <c:v>53.25</c:v>
                </c:pt>
                <c:pt idx="220">
                  <c:v>26.8</c:v>
                </c:pt>
                <c:pt idx="221">
                  <c:v>28.5</c:v>
                </c:pt>
                <c:pt idx="222">
                  <c:v>22.895</c:v>
                </c:pt>
                <c:pt idx="223">
                  <c:v>34.06</c:v>
                </c:pt>
                <c:pt idx="224">
                  <c:v>36.409999999999997</c:v>
                </c:pt>
                <c:pt idx="225">
                  <c:v>52.3</c:v>
                </c:pt>
                <c:pt idx="226">
                  <c:v>52.66</c:v>
                </c:pt>
                <c:pt idx="227">
                  <c:v>29.57</c:v>
                </c:pt>
                <c:pt idx="228">
                  <c:v>36.99</c:v>
                </c:pt>
                <c:pt idx="229">
                  <c:v>31.4</c:v>
                </c:pt>
                <c:pt idx="230">
                  <c:v>34.9</c:v>
                </c:pt>
                <c:pt idx="231">
                  <c:v>31.13</c:v>
                </c:pt>
                <c:pt idx="232">
                  <c:v>34.799999999999997</c:v>
                </c:pt>
                <c:pt idx="233">
                  <c:v>31.68</c:v>
                </c:pt>
                <c:pt idx="234">
                  <c:v>33.534999999999997</c:v>
                </c:pt>
                <c:pt idx="235">
                  <c:v>31.92</c:v>
                </c:pt>
                <c:pt idx="236">
                  <c:v>32.700000000000003</c:v>
                </c:pt>
                <c:pt idx="237">
                  <c:v>41.25</c:v>
                </c:pt>
                <c:pt idx="238">
                  <c:v>33.11</c:v>
                </c:pt>
                <c:pt idx="239">
                  <c:v>36.159999999999997</c:v>
                </c:pt>
                <c:pt idx="240">
                  <c:v>33.72</c:v>
                </c:pt>
                <c:pt idx="241">
                  <c:v>37.74</c:v>
                </c:pt>
                <c:pt idx="242">
                  <c:v>48.75</c:v>
                </c:pt>
                <c:pt idx="243">
                  <c:v>31.065000000000001</c:v>
                </c:pt>
                <c:pt idx="244">
                  <c:v>23.55</c:v>
                </c:pt>
                <c:pt idx="245">
                  <c:v>30.18</c:v>
                </c:pt>
                <c:pt idx="246">
                  <c:v>29.94</c:v>
                </c:pt>
                <c:pt idx="247">
                  <c:v>31.4</c:v>
                </c:pt>
                <c:pt idx="248">
                  <c:v>53.06</c:v>
                </c:pt>
                <c:pt idx="249">
                  <c:v>30.25</c:v>
                </c:pt>
                <c:pt idx="250">
                  <c:v>46.68</c:v>
                </c:pt>
                <c:pt idx="251">
                  <c:v>30.4</c:v>
                </c:pt>
                <c:pt idx="252">
                  <c:v>30.2</c:v>
                </c:pt>
                <c:pt idx="253">
                  <c:v>51.18</c:v>
                </c:pt>
                <c:pt idx="254">
                  <c:v>22.18</c:v>
                </c:pt>
                <c:pt idx="255">
                  <c:v>31.92</c:v>
                </c:pt>
                <c:pt idx="256">
                  <c:v>31.73</c:v>
                </c:pt>
                <c:pt idx="257">
                  <c:v>45.52</c:v>
                </c:pt>
                <c:pt idx="258">
                  <c:v>52.81</c:v>
                </c:pt>
                <c:pt idx="259">
                  <c:v>33.58</c:v>
                </c:pt>
                <c:pt idx="260">
                  <c:v>30.684999999999999</c:v>
                </c:pt>
                <c:pt idx="261">
                  <c:v>37.524999999999999</c:v>
                </c:pt>
                <c:pt idx="262">
                  <c:v>34.5</c:v>
                </c:pt>
                <c:pt idx="263">
                  <c:v>28.16</c:v>
                </c:pt>
                <c:pt idx="264">
                  <c:v>30.02</c:v>
                </c:pt>
                <c:pt idx="265">
                  <c:v>37.82</c:v>
                </c:pt>
                <c:pt idx="266">
                  <c:v>33.14</c:v>
                </c:pt>
                <c:pt idx="267">
                  <c:v>25.14</c:v>
                </c:pt>
                <c:pt idx="268">
                  <c:v>20.18</c:v>
                </c:pt>
                <c:pt idx="269">
                  <c:v>44.36</c:v>
                </c:pt>
                <c:pt idx="270">
                  <c:v>23.82</c:v>
                </c:pt>
                <c:pt idx="271">
                  <c:v>45</c:v>
                </c:pt>
                <c:pt idx="272">
                  <c:v>26.62</c:v>
                </c:pt>
                <c:pt idx="273">
                  <c:v>32.67</c:v>
                </c:pt>
                <c:pt idx="274">
                  <c:v>44.44</c:v>
                </c:pt>
                <c:pt idx="275">
                  <c:v>28.31</c:v>
                </c:pt>
                <c:pt idx="276">
                  <c:v>25.05</c:v>
                </c:pt>
                <c:pt idx="277">
                  <c:v>28.34</c:v>
                </c:pt>
                <c:pt idx="278">
                  <c:v>17.765000000000001</c:v>
                </c:pt>
                <c:pt idx="279">
                  <c:v>36.119999999999997</c:v>
                </c:pt>
                <c:pt idx="280">
                  <c:v>23.19</c:v>
                </c:pt>
                <c:pt idx="281">
                  <c:v>35.99</c:v>
                </c:pt>
                <c:pt idx="282">
                  <c:v>30.25</c:v>
                </c:pt>
                <c:pt idx="283">
                  <c:v>26.24</c:v>
                </c:pt>
                <c:pt idx="284">
                  <c:v>31.36</c:v>
                </c:pt>
                <c:pt idx="285">
                  <c:v>25.69</c:v>
                </c:pt>
                <c:pt idx="286">
                  <c:v>25.46</c:v>
                </c:pt>
                <c:pt idx="287">
                  <c:v>31.83</c:v>
                </c:pt>
                <c:pt idx="288">
                  <c:v>24.43</c:v>
                </c:pt>
                <c:pt idx="289">
                  <c:v>41.9</c:v>
                </c:pt>
                <c:pt idx="290">
                  <c:v>22.88</c:v>
                </c:pt>
                <c:pt idx="291">
                  <c:v>29.734999999999999</c:v>
                </c:pt>
                <c:pt idx="292">
                  <c:v>40.74</c:v>
                </c:pt>
                <c:pt idx="293">
                  <c:v>24.14</c:v>
                </c:pt>
                <c:pt idx="294">
                  <c:v>25.15</c:v>
                </c:pt>
                <c:pt idx="295">
                  <c:v>28.71</c:v>
                </c:pt>
                <c:pt idx="296">
                  <c:v>23</c:v>
                </c:pt>
                <c:pt idx="297">
                  <c:v>36.86</c:v>
                </c:pt>
                <c:pt idx="298">
                  <c:v>24.25</c:v>
                </c:pt>
                <c:pt idx="299">
                  <c:v>23.85</c:v>
                </c:pt>
                <c:pt idx="300">
                  <c:v>40.020000000000003</c:v>
                </c:pt>
                <c:pt idx="301">
                  <c:v>19.170000000000002</c:v>
                </c:pt>
                <c:pt idx="302">
                  <c:v>43.53</c:v>
                </c:pt>
                <c:pt idx="303">
                  <c:v>46.06</c:v>
                </c:pt>
                <c:pt idx="304">
                  <c:v>29.92</c:v>
                </c:pt>
                <c:pt idx="305">
                  <c:v>28.46</c:v>
                </c:pt>
                <c:pt idx="306">
                  <c:v>24.56</c:v>
                </c:pt>
                <c:pt idx="307">
                  <c:v>41.19</c:v>
                </c:pt>
                <c:pt idx="308">
                  <c:v>18.63</c:v>
                </c:pt>
                <c:pt idx="309">
                  <c:v>26.26</c:v>
                </c:pt>
                <c:pt idx="310">
                  <c:v>22.37</c:v>
                </c:pt>
                <c:pt idx="311">
                  <c:v>39.619999999999997</c:v>
                </c:pt>
                <c:pt idx="312">
                  <c:v>18.329999999999998</c:v>
                </c:pt>
                <c:pt idx="313">
                  <c:v>17.11</c:v>
                </c:pt>
                <c:pt idx="314">
                  <c:v>43.5</c:v>
                </c:pt>
                <c:pt idx="315">
                  <c:v>25.364999999999998</c:v>
                </c:pt>
                <c:pt idx="316">
                  <c:v>28.594999999999999</c:v>
                </c:pt>
                <c:pt idx="317">
                  <c:v>29.83</c:v>
                </c:pt>
                <c:pt idx="318">
                  <c:v>24.7</c:v>
                </c:pt>
                <c:pt idx="319">
                  <c:v>17.940000000000001</c:v>
                </c:pt>
                <c:pt idx="320">
                  <c:v>21.08</c:v>
                </c:pt>
                <c:pt idx="321">
                  <c:v>37.715000000000003</c:v>
                </c:pt>
                <c:pt idx="322">
                  <c:v>22.39</c:v>
                </c:pt>
                <c:pt idx="323">
                  <c:v>28.78</c:v>
                </c:pt>
                <c:pt idx="324">
                  <c:v>18.329999999999998</c:v>
                </c:pt>
                <c:pt idx="325">
                  <c:v>26.39</c:v>
                </c:pt>
                <c:pt idx="326">
                  <c:v>19.260000000000002</c:v>
                </c:pt>
                <c:pt idx="327">
                  <c:v>26.92</c:v>
                </c:pt>
                <c:pt idx="328">
                  <c:v>19.73</c:v>
                </c:pt>
                <c:pt idx="329">
                  <c:v>23.56</c:v>
                </c:pt>
                <c:pt idx="330">
                  <c:v>37.67</c:v>
                </c:pt>
                <c:pt idx="331">
                  <c:v>18.73</c:v>
                </c:pt>
                <c:pt idx="332">
                  <c:v>33.090000000000003</c:v>
                </c:pt>
                <c:pt idx="333">
                  <c:v>18.329999999999998</c:v>
                </c:pt>
                <c:pt idx="334">
                  <c:v>27.74</c:v>
                </c:pt>
                <c:pt idx="335">
                  <c:v>24.2</c:v>
                </c:pt>
                <c:pt idx="336">
                  <c:v>22.03</c:v>
                </c:pt>
                <c:pt idx="337">
                  <c:v>26.885000000000002</c:v>
                </c:pt>
                <c:pt idx="338">
                  <c:v>16.36</c:v>
                </c:pt>
                <c:pt idx="339">
                  <c:v>32.299999999999997</c:v>
                </c:pt>
                <c:pt idx="340">
                  <c:v>16.05</c:v>
                </c:pt>
                <c:pt idx="341">
                  <c:v>29.07</c:v>
                </c:pt>
                <c:pt idx="342">
                  <c:v>17.43</c:v>
                </c:pt>
                <c:pt idx="343">
                  <c:v>19.329999999999998</c:v>
                </c:pt>
                <c:pt idx="344">
                  <c:v>30.52</c:v>
                </c:pt>
                <c:pt idx="345">
                  <c:v>39.21</c:v>
                </c:pt>
                <c:pt idx="346">
                  <c:v>26.98</c:v>
                </c:pt>
                <c:pt idx="347">
                  <c:v>25.84</c:v>
                </c:pt>
                <c:pt idx="348">
                  <c:v>28.31</c:v>
                </c:pt>
                <c:pt idx="349">
                  <c:v>23.94</c:v>
                </c:pt>
                <c:pt idx="350">
                  <c:v>20.03</c:v>
                </c:pt>
                <c:pt idx="351">
                  <c:v>41.42</c:v>
                </c:pt>
                <c:pt idx="352">
                  <c:v>36.67</c:v>
                </c:pt>
                <c:pt idx="353">
                  <c:v>27.645</c:v>
                </c:pt>
                <c:pt idx="354">
                  <c:v>22.72</c:v>
                </c:pt>
                <c:pt idx="355">
                  <c:v>36.520000000000003</c:v>
                </c:pt>
                <c:pt idx="356">
                  <c:v>33.96</c:v>
                </c:pt>
                <c:pt idx="357">
                  <c:v>26.695</c:v>
                </c:pt>
                <c:pt idx="358">
                  <c:v>18.45</c:v>
                </c:pt>
                <c:pt idx="359">
                  <c:v>33.18</c:v>
                </c:pt>
                <c:pt idx="360">
                  <c:v>36.1</c:v>
                </c:pt>
                <c:pt idx="361">
                  <c:v>22.77</c:v>
                </c:pt>
                <c:pt idx="362">
                  <c:v>21.24</c:v>
                </c:pt>
                <c:pt idx="363">
                  <c:v>17.600000000000001</c:v>
                </c:pt>
                <c:pt idx="364">
                  <c:v>26.29</c:v>
                </c:pt>
                <c:pt idx="365">
                  <c:v>35.31</c:v>
                </c:pt>
                <c:pt idx="366">
                  <c:v>27.04</c:v>
                </c:pt>
                <c:pt idx="367">
                  <c:v>30.23</c:v>
                </c:pt>
                <c:pt idx="368">
                  <c:v>30.6</c:v>
                </c:pt>
                <c:pt idx="369">
                  <c:v>26.8</c:v>
                </c:pt>
                <c:pt idx="370">
                  <c:v>16.86</c:v>
                </c:pt>
                <c:pt idx="371">
                  <c:v>16.3</c:v>
                </c:pt>
                <c:pt idx="372">
                  <c:v>29.81</c:v>
                </c:pt>
                <c:pt idx="373">
                  <c:v>16.329999999999998</c:v>
                </c:pt>
                <c:pt idx="374">
                  <c:v>16.37</c:v>
                </c:pt>
                <c:pt idx="375">
                  <c:v>22.42</c:v>
                </c:pt>
                <c:pt idx="376">
                  <c:v>31.35</c:v>
                </c:pt>
                <c:pt idx="377">
                  <c:v>31.9</c:v>
                </c:pt>
                <c:pt idx="378">
                  <c:v>30.6</c:v>
                </c:pt>
                <c:pt idx="379">
                  <c:v>28.975000000000001</c:v>
                </c:pt>
                <c:pt idx="380">
                  <c:v>24.86</c:v>
                </c:pt>
                <c:pt idx="381">
                  <c:v>19.54</c:v>
                </c:pt>
                <c:pt idx="382">
                  <c:v>26.74</c:v>
                </c:pt>
                <c:pt idx="383">
                  <c:v>22.99</c:v>
                </c:pt>
                <c:pt idx="384">
                  <c:v>31.46</c:v>
                </c:pt>
                <c:pt idx="385">
                  <c:v>30.86</c:v>
                </c:pt>
                <c:pt idx="386">
                  <c:v>31.96</c:v>
                </c:pt>
                <c:pt idx="387">
                  <c:v>23.76</c:v>
                </c:pt>
                <c:pt idx="388">
                  <c:v>19.38</c:v>
                </c:pt>
                <c:pt idx="389">
                  <c:v>16.21</c:v>
                </c:pt>
                <c:pt idx="390">
                  <c:v>32.54</c:v>
                </c:pt>
                <c:pt idx="391">
                  <c:v>36.765000000000001</c:v>
                </c:pt>
                <c:pt idx="392">
                  <c:v>35.909999999999997</c:v>
                </c:pt>
                <c:pt idx="393">
                  <c:v>32.06</c:v>
                </c:pt>
                <c:pt idx="394">
                  <c:v>24.1</c:v>
                </c:pt>
                <c:pt idx="395">
                  <c:v>27.1</c:v>
                </c:pt>
                <c:pt idx="396">
                  <c:v>24.42</c:v>
                </c:pt>
                <c:pt idx="397">
                  <c:v>26.695</c:v>
                </c:pt>
                <c:pt idx="398">
                  <c:v>27.79</c:v>
                </c:pt>
                <c:pt idx="399">
                  <c:v>32.68</c:v>
                </c:pt>
                <c:pt idx="400">
                  <c:v>26.4</c:v>
                </c:pt>
                <c:pt idx="401">
                  <c:v>23.655000000000001</c:v>
                </c:pt>
                <c:pt idx="402">
                  <c:v>27.36</c:v>
                </c:pt>
                <c:pt idx="403">
                  <c:v>27.82</c:v>
                </c:pt>
                <c:pt idx="404">
                  <c:v>25.46</c:v>
                </c:pt>
                <c:pt idx="405">
                  <c:v>25.1</c:v>
                </c:pt>
                <c:pt idx="406">
                  <c:v>32.11</c:v>
                </c:pt>
                <c:pt idx="407">
                  <c:v>29.8</c:v>
                </c:pt>
                <c:pt idx="408">
                  <c:v>24.01</c:v>
                </c:pt>
                <c:pt idx="409">
                  <c:v>23.21</c:v>
                </c:pt>
                <c:pt idx="410">
                  <c:v>21.2</c:v>
                </c:pt>
                <c:pt idx="411">
                  <c:v>28.215</c:v>
                </c:pt>
                <c:pt idx="412">
                  <c:v>38.094999999999999</c:v>
                </c:pt>
                <c:pt idx="413">
                  <c:v>22.61</c:v>
                </c:pt>
                <c:pt idx="414">
                  <c:v>24.32</c:v>
                </c:pt>
                <c:pt idx="415">
                  <c:v>20.96</c:v>
                </c:pt>
                <c:pt idx="416">
                  <c:v>19.68</c:v>
                </c:pt>
                <c:pt idx="417">
                  <c:v>18.100000000000001</c:v>
                </c:pt>
                <c:pt idx="418">
                  <c:v>29.64</c:v>
                </c:pt>
                <c:pt idx="419">
                  <c:v>25.3</c:v>
                </c:pt>
                <c:pt idx="420">
                  <c:v>27.6</c:v>
                </c:pt>
                <c:pt idx="421">
                  <c:v>27.645</c:v>
                </c:pt>
                <c:pt idx="422">
                  <c:v>27.6</c:v>
                </c:pt>
                <c:pt idx="423">
                  <c:v>25.08</c:v>
                </c:pt>
                <c:pt idx="424">
                  <c:v>30.02</c:v>
                </c:pt>
                <c:pt idx="425">
                  <c:v>27.36</c:v>
                </c:pt>
                <c:pt idx="426">
                  <c:v>22.2</c:v>
                </c:pt>
                <c:pt idx="427">
                  <c:v>25.71</c:v>
                </c:pt>
                <c:pt idx="428">
                  <c:v>41.91</c:v>
                </c:pt>
                <c:pt idx="429">
                  <c:v>25.85</c:v>
                </c:pt>
                <c:pt idx="430">
                  <c:v>23.844999999999999</c:v>
                </c:pt>
                <c:pt idx="431">
                  <c:v>30.59</c:v>
                </c:pt>
                <c:pt idx="432">
                  <c:v>24.795000000000002</c:v>
                </c:pt>
                <c:pt idx="433">
                  <c:v>24.13</c:v>
                </c:pt>
                <c:pt idx="434">
                  <c:v>25.84</c:v>
                </c:pt>
                <c:pt idx="435">
                  <c:v>28</c:v>
                </c:pt>
                <c:pt idx="436">
                  <c:v>34.1</c:v>
                </c:pt>
                <c:pt idx="437">
                  <c:v>26.125</c:v>
                </c:pt>
                <c:pt idx="438">
                  <c:v>25.6</c:v>
                </c:pt>
                <c:pt idx="439">
                  <c:v>24.32</c:v>
                </c:pt>
                <c:pt idx="440">
                  <c:v>22.88</c:v>
                </c:pt>
                <c:pt idx="441">
                  <c:v>24.984999999999999</c:v>
                </c:pt>
                <c:pt idx="442">
                  <c:v>33.1</c:v>
                </c:pt>
                <c:pt idx="443">
                  <c:v>27.83</c:v>
                </c:pt>
                <c:pt idx="444">
                  <c:v>30.875</c:v>
                </c:pt>
                <c:pt idx="445">
                  <c:v>27.265000000000001</c:v>
                </c:pt>
                <c:pt idx="446">
                  <c:v>26.7</c:v>
                </c:pt>
                <c:pt idx="447">
                  <c:v>29.925000000000001</c:v>
                </c:pt>
                <c:pt idx="448">
                  <c:v>19.95</c:v>
                </c:pt>
                <c:pt idx="449">
                  <c:v>24.225000000000001</c:v>
                </c:pt>
                <c:pt idx="450">
                  <c:v>28.12</c:v>
                </c:pt>
                <c:pt idx="451">
                  <c:v>23.21</c:v>
                </c:pt>
                <c:pt idx="452">
                  <c:v>23.98</c:v>
                </c:pt>
                <c:pt idx="453">
                  <c:v>30</c:v>
                </c:pt>
                <c:pt idx="454">
                  <c:v>17.350000000000001</c:v>
                </c:pt>
                <c:pt idx="455">
                  <c:v>22.704999999999998</c:v>
                </c:pt>
                <c:pt idx="456">
                  <c:v>25.41</c:v>
                </c:pt>
                <c:pt idx="457">
                  <c:v>18.23</c:v>
                </c:pt>
                <c:pt idx="458">
                  <c:v>24.7</c:v>
                </c:pt>
                <c:pt idx="459">
                  <c:v>37.4</c:v>
                </c:pt>
                <c:pt idx="460">
                  <c:v>26.885000000000002</c:v>
                </c:pt>
                <c:pt idx="461">
                  <c:v>25.27</c:v>
                </c:pt>
                <c:pt idx="462">
                  <c:v>23.655000000000001</c:v>
                </c:pt>
                <c:pt idx="463">
                  <c:v>55.05</c:v>
                </c:pt>
                <c:pt idx="464">
                  <c:v>24.89</c:v>
                </c:pt>
                <c:pt idx="465">
                  <c:v>18.715</c:v>
                </c:pt>
                <c:pt idx="466">
                  <c:v>28.12</c:v>
                </c:pt>
                <c:pt idx="467">
                  <c:v>26.6</c:v>
                </c:pt>
                <c:pt idx="468">
                  <c:v>30.114999999999998</c:v>
                </c:pt>
                <c:pt idx="469">
                  <c:v>24.605</c:v>
                </c:pt>
                <c:pt idx="470">
                  <c:v>29.6</c:v>
                </c:pt>
                <c:pt idx="471">
                  <c:v>24.42</c:v>
                </c:pt>
                <c:pt idx="472">
                  <c:v>20.9</c:v>
                </c:pt>
                <c:pt idx="473">
                  <c:v>22.895</c:v>
                </c:pt>
                <c:pt idx="474">
                  <c:v>28.3</c:v>
                </c:pt>
                <c:pt idx="475">
                  <c:v>54.3</c:v>
                </c:pt>
                <c:pt idx="476">
                  <c:v>33.344999999999999</c:v>
                </c:pt>
                <c:pt idx="477">
                  <c:v>33</c:v>
                </c:pt>
                <c:pt idx="478">
                  <c:v>28.024999999999999</c:v>
                </c:pt>
                <c:pt idx="479">
                  <c:v>28.69</c:v>
                </c:pt>
                <c:pt idx="480">
                  <c:v>40.28</c:v>
                </c:pt>
                <c:pt idx="481">
                  <c:v>37.299999999999997</c:v>
                </c:pt>
                <c:pt idx="482">
                  <c:v>54.47</c:v>
                </c:pt>
                <c:pt idx="483">
                  <c:v>38.06</c:v>
                </c:pt>
                <c:pt idx="484">
                  <c:v>51.47</c:v>
                </c:pt>
                <c:pt idx="485">
                  <c:v>29.8</c:v>
                </c:pt>
                <c:pt idx="486">
                  <c:v>49.77</c:v>
                </c:pt>
                <c:pt idx="487">
                  <c:v>25.555</c:v>
                </c:pt>
                <c:pt idx="488">
                  <c:v>29.64</c:v>
                </c:pt>
                <c:pt idx="489">
                  <c:v>53.93</c:v>
                </c:pt>
                <c:pt idx="490">
                  <c:v>28.024999999999999</c:v>
                </c:pt>
                <c:pt idx="491">
                  <c:v>27.5</c:v>
                </c:pt>
                <c:pt idx="492">
                  <c:v>21.8</c:v>
                </c:pt>
                <c:pt idx="493">
                  <c:v>26.41</c:v>
                </c:pt>
                <c:pt idx="494">
                  <c:v>27.835000000000001</c:v>
                </c:pt>
                <c:pt idx="495">
                  <c:v>51.74</c:v>
                </c:pt>
                <c:pt idx="496">
                  <c:v>23.37</c:v>
                </c:pt>
                <c:pt idx="497">
                  <c:v>29.7</c:v>
                </c:pt>
                <c:pt idx="498">
                  <c:v>20.045000000000002</c:v>
                </c:pt>
                <c:pt idx="499">
                  <c:v>27.83</c:v>
                </c:pt>
                <c:pt idx="500">
                  <c:v>28.93</c:v>
                </c:pt>
                <c:pt idx="501">
                  <c:v>33.82</c:v>
                </c:pt>
                <c:pt idx="502">
                  <c:v>20.234999999999999</c:v>
                </c:pt>
                <c:pt idx="503">
                  <c:v>49.2</c:v>
                </c:pt>
                <c:pt idx="504">
                  <c:v>26.4</c:v>
                </c:pt>
                <c:pt idx="505">
                  <c:v>28.38</c:v>
                </c:pt>
                <c:pt idx="506">
                  <c:v>24.64</c:v>
                </c:pt>
                <c:pt idx="507">
                  <c:v>39.71</c:v>
                </c:pt>
                <c:pt idx="508">
                  <c:v>22.22</c:v>
                </c:pt>
                <c:pt idx="509">
                  <c:v>33.344999999999999</c:v>
                </c:pt>
                <c:pt idx="510">
                  <c:v>24.42</c:v>
                </c:pt>
                <c:pt idx="511">
                  <c:v>29.81</c:v>
                </c:pt>
                <c:pt idx="512">
                  <c:v>51.18</c:v>
                </c:pt>
                <c:pt idx="513">
                  <c:v>51.37</c:v>
                </c:pt>
                <c:pt idx="514">
                  <c:v>36.19</c:v>
                </c:pt>
                <c:pt idx="515">
                  <c:v>25.9</c:v>
                </c:pt>
                <c:pt idx="516">
                  <c:v>35.72</c:v>
                </c:pt>
                <c:pt idx="517">
                  <c:v>27.94</c:v>
                </c:pt>
                <c:pt idx="518">
                  <c:v>27.1</c:v>
                </c:pt>
                <c:pt idx="519">
                  <c:v>18.3</c:v>
                </c:pt>
                <c:pt idx="520">
                  <c:v>25.3</c:v>
                </c:pt>
                <c:pt idx="521">
                  <c:v>38.83</c:v>
                </c:pt>
                <c:pt idx="522">
                  <c:v>27.6</c:v>
                </c:pt>
                <c:pt idx="523">
                  <c:v>46.4</c:v>
                </c:pt>
                <c:pt idx="524">
                  <c:v>51.92</c:v>
                </c:pt>
                <c:pt idx="525">
                  <c:v>32.395000000000003</c:v>
                </c:pt>
                <c:pt idx="526">
                  <c:v>46.19</c:v>
                </c:pt>
                <c:pt idx="527">
                  <c:v>27.93</c:v>
                </c:pt>
                <c:pt idx="528">
                  <c:v>45.62</c:v>
                </c:pt>
                <c:pt idx="529">
                  <c:v>35.31</c:v>
                </c:pt>
                <c:pt idx="530">
                  <c:v>30.4</c:v>
                </c:pt>
                <c:pt idx="531">
                  <c:v>20.13</c:v>
                </c:pt>
                <c:pt idx="532">
                  <c:v>23.655000000000001</c:v>
                </c:pt>
                <c:pt idx="533">
                  <c:v>49.05</c:v>
                </c:pt>
                <c:pt idx="534">
                  <c:v>51.94</c:v>
                </c:pt>
                <c:pt idx="535">
                  <c:v>29.83</c:v>
                </c:pt>
                <c:pt idx="536">
                  <c:v>22.6</c:v>
                </c:pt>
                <c:pt idx="537">
                  <c:v>46.69</c:v>
                </c:pt>
                <c:pt idx="538">
                  <c:v>28.49</c:v>
                </c:pt>
                <c:pt idx="539">
                  <c:v>28.5</c:v>
                </c:pt>
                <c:pt idx="540">
                  <c:v>24.4</c:v>
                </c:pt>
                <c:pt idx="541">
                  <c:v>29.15</c:v>
                </c:pt>
                <c:pt idx="542">
                  <c:v>27.28</c:v>
                </c:pt>
                <c:pt idx="543">
                  <c:v>32.229999999999997</c:v>
                </c:pt>
                <c:pt idx="544">
                  <c:v>44.2</c:v>
                </c:pt>
                <c:pt idx="545">
                  <c:v>29.734999999999999</c:v>
                </c:pt>
                <c:pt idx="546">
                  <c:v>28.31</c:v>
                </c:pt>
                <c:pt idx="547">
                  <c:v>46.62</c:v>
                </c:pt>
                <c:pt idx="548">
                  <c:v>51.75</c:v>
                </c:pt>
                <c:pt idx="549">
                  <c:v>25.7</c:v>
                </c:pt>
                <c:pt idx="550">
                  <c:v>31.79</c:v>
                </c:pt>
                <c:pt idx="551">
                  <c:v>24.795000000000002</c:v>
                </c:pt>
                <c:pt idx="552">
                  <c:v>53.98</c:v>
                </c:pt>
                <c:pt idx="553">
                  <c:v>41.325000000000003</c:v>
                </c:pt>
                <c:pt idx="554">
                  <c:v>51.65</c:v>
                </c:pt>
                <c:pt idx="555">
                  <c:v>44.52</c:v>
                </c:pt>
                <c:pt idx="556">
                  <c:v>53.29</c:v>
                </c:pt>
                <c:pt idx="557">
                  <c:v>46.63</c:v>
                </c:pt>
                <c:pt idx="558">
                  <c:v>28.88</c:v>
                </c:pt>
                <c:pt idx="559">
                  <c:v>23.98</c:v>
                </c:pt>
                <c:pt idx="560">
                  <c:v>23.65</c:v>
                </c:pt>
                <c:pt idx="561">
                  <c:v>49.09</c:v>
                </c:pt>
                <c:pt idx="562">
                  <c:v>28.024999999999999</c:v>
                </c:pt>
                <c:pt idx="563">
                  <c:v>43.32</c:v>
                </c:pt>
                <c:pt idx="564">
                  <c:v>45.92</c:v>
                </c:pt>
                <c:pt idx="565">
                  <c:v>44.03</c:v>
                </c:pt>
                <c:pt idx="566">
                  <c:v>24.6</c:v>
                </c:pt>
                <c:pt idx="567">
                  <c:v>49.15</c:v>
                </c:pt>
                <c:pt idx="568">
                  <c:v>28.31</c:v>
                </c:pt>
                <c:pt idx="569">
                  <c:v>22.99</c:v>
                </c:pt>
                <c:pt idx="570">
                  <c:v>29.07</c:v>
                </c:pt>
                <c:pt idx="571">
                  <c:v>42.02</c:v>
                </c:pt>
                <c:pt idx="572">
                  <c:v>49.07</c:v>
                </c:pt>
                <c:pt idx="573">
                  <c:v>19.8</c:v>
                </c:pt>
                <c:pt idx="574">
                  <c:v>27.36</c:v>
                </c:pt>
                <c:pt idx="575">
                  <c:v>42.95</c:v>
                </c:pt>
                <c:pt idx="576">
                  <c:v>42.66</c:v>
                </c:pt>
                <c:pt idx="577">
                  <c:v>33.630000000000003</c:v>
                </c:pt>
                <c:pt idx="578">
                  <c:v>26.84</c:v>
                </c:pt>
                <c:pt idx="579">
                  <c:v>28.3</c:v>
                </c:pt>
                <c:pt idx="580">
                  <c:v>27.06</c:v>
                </c:pt>
                <c:pt idx="581">
                  <c:v>47.13</c:v>
                </c:pt>
                <c:pt idx="582">
                  <c:v>51.72</c:v>
                </c:pt>
                <c:pt idx="583">
                  <c:v>48.59</c:v>
                </c:pt>
                <c:pt idx="584">
                  <c:v>45.18</c:v>
                </c:pt>
                <c:pt idx="585">
                  <c:v>27.9</c:v>
                </c:pt>
                <c:pt idx="586">
                  <c:v>51.33</c:v>
                </c:pt>
                <c:pt idx="587">
                  <c:v>30.59</c:v>
                </c:pt>
                <c:pt idx="588">
                  <c:v>39.229999999999997</c:v>
                </c:pt>
                <c:pt idx="589">
                  <c:v>19.094999999999999</c:v>
                </c:pt>
                <c:pt idx="590">
                  <c:v>49.72</c:v>
                </c:pt>
                <c:pt idx="591">
                  <c:v>21.754999999999999</c:v>
                </c:pt>
                <c:pt idx="592">
                  <c:v>48.39</c:v>
                </c:pt>
                <c:pt idx="593">
                  <c:v>47.15</c:v>
                </c:pt>
                <c:pt idx="594">
                  <c:v>47.59</c:v>
                </c:pt>
                <c:pt idx="595">
                  <c:v>39.81</c:v>
                </c:pt>
                <c:pt idx="596">
                  <c:v>31.02</c:v>
                </c:pt>
                <c:pt idx="597">
                  <c:v>24.75</c:v>
                </c:pt>
                <c:pt idx="598">
                  <c:v>30.114999999999998</c:v>
                </c:pt>
                <c:pt idx="599">
                  <c:v>26.03</c:v>
                </c:pt>
                <c:pt idx="600">
                  <c:v>20.045000000000002</c:v>
                </c:pt>
                <c:pt idx="601">
                  <c:v>40.24</c:v>
                </c:pt>
                <c:pt idx="602">
                  <c:v>43.15</c:v>
                </c:pt>
                <c:pt idx="603">
                  <c:v>27.7</c:v>
                </c:pt>
                <c:pt idx="604">
                  <c:v>45.68</c:v>
                </c:pt>
                <c:pt idx="605">
                  <c:v>27.3</c:v>
                </c:pt>
                <c:pt idx="606">
                  <c:v>54.45</c:v>
                </c:pt>
                <c:pt idx="607">
                  <c:v>54.43</c:v>
                </c:pt>
                <c:pt idx="608">
                  <c:v>48.01</c:v>
                </c:pt>
                <c:pt idx="609">
                  <c:v>48.32</c:v>
                </c:pt>
                <c:pt idx="610">
                  <c:v>22.895</c:v>
                </c:pt>
                <c:pt idx="611">
                  <c:v>54.85</c:v>
                </c:pt>
                <c:pt idx="612">
                  <c:v>21.85</c:v>
                </c:pt>
                <c:pt idx="613">
                  <c:v>51.86</c:v>
                </c:pt>
                <c:pt idx="614">
                  <c:v>39.049999999999997</c:v>
                </c:pt>
                <c:pt idx="615">
                  <c:v>31.824999999999999</c:v>
                </c:pt>
                <c:pt idx="616">
                  <c:v>46.43</c:v>
                </c:pt>
                <c:pt idx="617">
                  <c:v>53.63</c:v>
                </c:pt>
                <c:pt idx="618">
                  <c:v>48.7</c:v>
                </c:pt>
                <c:pt idx="619">
                  <c:v>48.81</c:v>
                </c:pt>
                <c:pt idx="620">
                  <c:v>47.53</c:v>
                </c:pt>
                <c:pt idx="621">
                  <c:v>36.85</c:v>
                </c:pt>
                <c:pt idx="622">
                  <c:v>29.3</c:v>
                </c:pt>
                <c:pt idx="623">
                  <c:v>19.3</c:v>
                </c:pt>
                <c:pt idx="624">
                  <c:v>24.13</c:v>
                </c:pt>
                <c:pt idx="625">
                  <c:v>46.7</c:v>
                </c:pt>
                <c:pt idx="626">
                  <c:v>45.27</c:v>
                </c:pt>
                <c:pt idx="627">
                  <c:v>44.29</c:v>
                </c:pt>
                <c:pt idx="628">
                  <c:v>54.59</c:v>
                </c:pt>
                <c:pt idx="629">
                  <c:v>32.965000000000003</c:v>
                </c:pt>
                <c:pt idx="630">
                  <c:v>38.049999999999997</c:v>
                </c:pt>
                <c:pt idx="631">
                  <c:v>46.14</c:v>
                </c:pt>
                <c:pt idx="632">
                  <c:v>41.325000000000003</c:v>
                </c:pt>
                <c:pt idx="633">
                  <c:v>44.64</c:v>
                </c:pt>
                <c:pt idx="634">
                  <c:v>25.175000000000001</c:v>
                </c:pt>
                <c:pt idx="635">
                  <c:v>43.11</c:v>
                </c:pt>
                <c:pt idx="636">
                  <c:v>53.32</c:v>
                </c:pt>
                <c:pt idx="637">
                  <c:v>38.04</c:v>
                </c:pt>
                <c:pt idx="638">
                  <c:v>37.9</c:v>
                </c:pt>
                <c:pt idx="639">
                  <c:v>39.6</c:v>
                </c:pt>
                <c:pt idx="640">
                  <c:v>50.92</c:v>
                </c:pt>
                <c:pt idx="641">
                  <c:v>21.85</c:v>
                </c:pt>
                <c:pt idx="642">
                  <c:v>36.08</c:v>
                </c:pt>
                <c:pt idx="643">
                  <c:v>40.44</c:v>
                </c:pt>
                <c:pt idx="644">
                  <c:v>38.094999999999999</c:v>
                </c:pt>
                <c:pt idx="645">
                  <c:v>44.95</c:v>
                </c:pt>
                <c:pt idx="646">
                  <c:v>35.54</c:v>
                </c:pt>
                <c:pt idx="647">
                  <c:v>39.799999999999997</c:v>
                </c:pt>
                <c:pt idx="648">
                  <c:v>33.659999999999997</c:v>
                </c:pt>
                <c:pt idx="649">
                  <c:v>35.5</c:v>
                </c:pt>
                <c:pt idx="650">
                  <c:v>41.63</c:v>
                </c:pt>
                <c:pt idx="651">
                  <c:v>46.49</c:v>
                </c:pt>
                <c:pt idx="652">
                  <c:v>43.29</c:v>
                </c:pt>
                <c:pt idx="653">
                  <c:v>43.08</c:v>
                </c:pt>
                <c:pt idx="654">
                  <c:v>39.07</c:v>
                </c:pt>
                <c:pt idx="655">
                  <c:v>41.3</c:v>
                </c:pt>
                <c:pt idx="656">
                  <c:v>42.95</c:v>
                </c:pt>
                <c:pt idx="657">
                  <c:v>46.96</c:v>
                </c:pt>
                <c:pt idx="658">
                  <c:v>30.495000000000001</c:v>
                </c:pt>
                <c:pt idx="659">
                  <c:v>17.954999999999998</c:v>
                </c:pt>
                <c:pt idx="660">
                  <c:v>25.6</c:v>
                </c:pt>
                <c:pt idx="661">
                  <c:v>34.21</c:v>
                </c:pt>
                <c:pt idx="662">
                  <c:v>39.74</c:v>
                </c:pt>
                <c:pt idx="663">
                  <c:v>49.53</c:v>
                </c:pt>
                <c:pt idx="664">
                  <c:v>39.33</c:v>
                </c:pt>
                <c:pt idx="665">
                  <c:v>39.979999999999997</c:v>
                </c:pt>
                <c:pt idx="666">
                  <c:v>46.51</c:v>
                </c:pt>
                <c:pt idx="667">
                  <c:v>43.58</c:v>
                </c:pt>
                <c:pt idx="668">
                  <c:v>42.28</c:v>
                </c:pt>
                <c:pt idx="669">
                  <c:v>35.520000000000003</c:v>
                </c:pt>
                <c:pt idx="670">
                  <c:v>33.6</c:v>
                </c:pt>
                <c:pt idx="671">
                  <c:v>22.42</c:v>
                </c:pt>
                <c:pt idx="672">
                  <c:v>46.86</c:v>
                </c:pt>
                <c:pt idx="673">
                  <c:v>32.965000000000003</c:v>
                </c:pt>
                <c:pt idx="674">
                  <c:v>39.340000000000003</c:v>
                </c:pt>
                <c:pt idx="675">
                  <c:v>47</c:v>
                </c:pt>
                <c:pt idx="676">
                  <c:v>36.71</c:v>
                </c:pt>
                <c:pt idx="677">
                  <c:v>53.48</c:v>
                </c:pt>
                <c:pt idx="678">
                  <c:v>35.5</c:v>
                </c:pt>
                <c:pt idx="679">
                  <c:v>36.979999999999997</c:v>
                </c:pt>
                <c:pt idx="680">
                  <c:v>32.395000000000003</c:v>
                </c:pt>
                <c:pt idx="681">
                  <c:v>32.729999999999997</c:v>
                </c:pt>
                <c:pt idx="682">
                  <c:v>20.52</c:v>
                </c:pt>
                <c:pt idx="683">
                  <c:v>51.72</c:v>
                </c:pt>
                <c:pt idx="684">
                  <c:v>50.2</c:v>
                </c:pt>
                <c:pt idx="685">
                  <c:v>25.52</c:v>
                </c:pt>
                <c:pt idx="686">
                  <c:v>35.200000000000003</c:v>
                </c:pt>
                <c:pt idx="687">
                  <c:v>41.26</c:v>
                </c:pt>
                <c:pt idx="688">
                  <c:v>17.195</c:v>
                </c:pt>
                <c:pt idx="689">
                  <c:v>23.085000000000001</c:v>
                </c:pt>
                <c:pt idx="690">
                  <c:v>21.66</c:v>
                </c:pt>
                <c:pt idx="691">
                  <c:v>36.47</c:v>
                </c:pt>
                <c:pt idx="692">
                  <c:v>36.08</c:v>
                </c:pt>
                <c:pt idx="693">
                  <c:v>23.18</c:v>
                </c:pt>
                <c:pt idx="694">
                  <c:v>39.159999999999997</c:v>
                </c:pt>
                <c:pt idx="695">
                  <c:v>38.19</c:v>
                </c:pt>
                <c:pt idx="696">
                  <c:v>26.41</c:v>
                </c:pt>
                <c:pt idx="697">
                  <c:v>28.785</c:v>
                </c:pt>
                <c:pt idx="698">
                  <c:v>26.695</c:v>
                </c:pt>
                <c:pt idx="699">
                  <c:v>32.799999999999997</c:v>
                </c:pt>
                <c:pt idx="700">
                  <c:v>35.869999999999997</c:v>
                </c:pt>
                <c:pt idx="701">
                  <c:v>21.66</c:v>
                </c:pt>
                <c:pt idx="702">
                  <c:v>37.72</c:v>
                </c:pt>
                <c:pt idx="703">
                  <c:v>39.700000000000003</c:v>
                </c:pt>
                <c:pt idx="704">
                  <c:v>35.97</c:v>
                </c:pt>
                <c:pt idx="705">
                  <c:v>37.85</c:v>
                </c:pt>
                <c:pt idx="706">
                  <c:v>21.66</c:v>
                </c:pt>
                <c:pt idx="707">
                  <c:v>39.369999999999997</c:v>
                </c:pt>
                <c:pt idx="708">
                  <c:v>40.880000000000003</c:v>
                </c:pt>
                <c:pt idx="709">
                  <c:v>26.22</c:v>
                </c:pt>
                <c:pt idx="710">
                  <c:v>25.08</c:v>
                </c:pt>
                <c:pt idx="711">
                  <c:v>39.1</c:v>
                </c:pt>
                <c:pt idx="712">
                  <c:v>37.905000000000001</c:v>
                </c:pt>
                <c:pt idx="713">
                  <c:v>43.35</c:v>
                </c:pt>
                <c:pt idx="714">
                  <c:v>36.15</c:v>
                </c:pt>
                <c:pt idx="715">
                  <c:v>44.98</c:v>
                </c:pt>
                <c:pt idx="716">
                  <c:v>38.28</c:v>
                </c:pt>
                <c:pt idx="717">
                  <c:v>32.299999999999997</c:v>
                </c:pt>
                <c:pt idx="718">
                  <c:v>39.51</c:v>
                </c:pt>
                <c:pt idx="719">
                  <c:v>50.46</c:v>
                </c:pt>
                <c:pt idx="720">
                  <c:v>31.73</c:v>
                </c:pt>
                <c:pt idx="721">
                  <c:v>32.1</c:v>
                </c:pt>
                <c:pt idx="722">
                  <c:v>27.83</c:v>
                </c:pt>
                <c:pt idx="723">
                  <c:v>27.72</c:v>
                </c:pt>
                <c:pt idx="724">
                  <c:v>36.765000000000001</c:v>
                </c:pt>
                <c:pt idx="725">
                  <c:v>48.36</c:v>
                </c:pt>
                <c:pt idx="726">
                  <c:v>31.445</c:v>
                </c:pt>
                <c:pt idx="727">
                  <c:v>27.55</c:v>
                </c:pt>
                <c:pt idx="728">
                  <c:v>33.11</c:v>
                </c:pt>
                <c:pt idx="729">
                  <c:v>36.85</c:v>
                </c:pt>
                <c:pt idx="730">
                  <c:v>36.299999999999997</c:v>
                </c:pt>
                <c:pt idx="731">
                  <c:v>45.34</c:v>
                </c:pt>
                <c:pt idx="732">
                  <c:v>31.8</c:v>
                </c:pt>
                <c:pt idx="733">
                  <c:v>41.02</c:v>
                </c:pt>
                <c:pt idx="734">
                  <c:v>32.68</c:v>
                </c:pt>
                <c:pt idx="735">
                  <c:v>21.7</c:v>
                </c:pt>
                <c:pt idx="736">
                  <c:v>40.479999999999997</c:v>
                </c:pt>
                <c:pt idx="737">
                  <c:v>34.5</c:v>
                </c:pt>
                <c:pt idx="738">
                  <c:v>45.9</c:v>
                </c:pt>
                <c:pt idx="739">
                  <c:v>33.479999999999997</c:v>
                </c:pt>
                <c:pt idx="740">
                  <c:v>28.31</c:v>
                </c:pt>
                <c:pt idx="741">
                  <c:v>21.565000000000001</c:v>
                </c:pt>
                <c:pt idx="742">
                  <c:v>35.590000000000003</c:v>
                </c:pt>
                <c:pt idx="743">
                  <c:v>43.44</c:v>
                </c:pt>
                <c:pt idx="744">
                  <c:v>21.754999999999999</c:v>
                </c:pt>
                <c:pt idx="745">
                  <c:v>44.55</c:v>
                </c:pt>
                <c:pt idx="746">
                  <c:v>43.32</c:v>
                </c:pt>
                <c:pt idx="747">
                  <c:v>31.23</c:v>
                </c:pt>
                <c:pt idx="748">
                  <c:v>42.81</c:v>
                </c:pt>
                <c:pt idx="749">
                  <c:v>35.909999999999997</c:v>
                </c:pt>
                <c:pt idx="750">
                  <c:v>36.65</c:v>
                </c:pt>
                <c:pt idx="751">
                  <c:v>22.04</c:v>
                </c:pt>
                <c:pt idx="752">
                  <c:v>31.824999999999999</c:v>
                </c:pt>
                <c:pt idx="753">
                  <c:v>53.58</c:v>
                </c:pt>
                <c:pt idx="754">
                  <c:v>34.299999999999997</c:v>
                </c:pt>
                <c:pt idx="755">
                  <c:v>32.11</c:v>
                </c:pt>
                <c:pt idx="756">
                  <c:v>31.78</c:v>
                </c:pt>
                <c:pt idx="757">
                  <c:v>46.89</c:v>
                </c:pt>
                <c:pt idx="758">
                  <c:v>39.35</c:v>
                </c:pt>
                <c:pt idx="759">
                  <c:v>39.200000000000003</c:v>
                </c:pt>
                <c:pt idx="760">
                  <c:v>39.159999999999997</c:v>
                </c:pt>
                <c:pt idx="761">
                  <c:v>44.1</c:v>
                </c:pt>
                <c:pt idx="762">
                  <c:v>33.200000000000003</c:v>
                </c:pt>
                <c:pt idx="763">
                  <c:v>29.92</c:v>
                </c:pt>
                <c:pt idx="764">
                  <c:v>25</c:v>
                </c:pt>
                <c:pt idx="765">
                  <c:v>38.869999999999997</c:v>
                </c:pt>
                <c:pt idx="766">
                  <c:v>32.299999999999997</c:v>
                </c:pt>
                <c:pt idx="767">
                  <c:v>31.16</c:v>
                </c:pt>
                <c:pt idx="768">
                  <c:v>54.59</c:v>
                </c:pt>
                <c:pt idx="769">
                  <c:v>21.09</c:v>
                </c:pt>
                <c:pt idx="770">
                  <c:v>52.41</c:v>
                </c:pt>
                <c:pt idx="771">
                  <c:v>41.47</c:v>
                </c:pt>
                <c:pt idx="772">
                  <c:v>33.1</c:v>
                </c:pt>
                <c:pt idx="773">
                  <c:v>30.8</c:v>
                </c:pt>
                <c:pt idx="774">
                  <c:v>42.06</c:v>
                </c:pt>
                <c:pt idx="775">
                  <c:v>39.270000000000003</c:v>
                </c:pt>
                <c:pt idx="776">
                  <c:v>30.71</c:v>
                </c:pt>
                <c:pt idx="777">
                  <c:v>47.19</c:v>
                </c:pt>
                <c:pt idx="778">
                  <c:v>30.02</c:v>
                </c:pt>
                <c:pt idx="779">
                  <c:v>37.909999999999997</c:v>
                </c:pt>
                <c:pt idx="780">
                  <c:v>54.61</c:v>
                </c:pt>
                <c:pt idx="781">
                  <c:v>36.005000000000003</c:v>
                </c:pt>
                <c:pt idx="782">
                  <c:v>28.7</c:v>
                </c:pt>
                <c:pt idx="783">
                  <c:v>34.295000000000002</c:v>
                </c:pt>
                <c:pt idx="784">
                  <c:v>27.55</c:v>
                </c:pt>
                <c:pt idx="785">
                  <c:v>40.700000000000003</c:v>
                </c:pt>
                <c:pt idx="786">
                  <c:v>18.335000000000001</c:v>
                </c:pt>
                <c:pt idx="787">
                  <c:v>33.914999999999999</c:v>
                </c:pt>
                <c:pt idx="788">
                  <c:v>33.534999999999997</c:v>
                </c:pt>
                <c:pt idx="789">
                  <c:v>23.655000000000001</c:v>
                </c:pt>
                <c:pt idx="790">
                  <c:v>28</c:v>
                </c:pt>
                <c:pt idx="791">
                  <c:v>30.23</c:v>
                </c:pt>
                <c:pt idx="792">
                  <c:v>51.14</c:v>
                </c:pt>
                <c:pt idx="793">
                  <c:v>24.32</c:v>
                </c:pt>
                <c:pt idx="794">
                  <c:v>38.06</c:v>
                </c:pt>
                <c:pt idx="795">
                  <c:v>37.700000000000003</c:v>
                </c:pt>
                <c:pt idx="796">
                  <c:v>44</c:v>
                </c:pt>
                <c:pt idx="797">
                  <c:v>41.45</c:v>
                </c:pt>
                <c:pt idx="798">
                  <c:v>25.364999999999998</c:v>
                </c:pt>
                <c:pt idx="799">
                  <c:v>34.56</c:v>
                </c:pt>
                <c:pt idx="800">
                  <c:v>28.2</c:v>
                </c:pt>
                <c:pt idx="801">
                  <c:v>30.43</c:v>
                </c:pt>
                <c:pt idx="802">
                  <c:v>32.395000000000003</c:v>
                </c:pt>
                <c:pt idx="803">
                  <c:v>24.035</c:v>
                </c:pt>
                <c:pt idx="804">
                  <c:v>37.119999999999997</c:v>
                </c:pt>
                <c:pt idx="805">
                  <c:v>34.840000000000003</c:v>
                </c:pt>
                <c:pt idx="806">
                  <c:v>29.53</c:v>
                </c:pt>
                <c:pt idx="807">
                  <c:v>42.51</c:v>
                </c:pt>
                <c:pt idx="808">
                  <c:v>38.14</c:v>
                </c:pt>
                <c:pt idx="809">
                  <c:v>39.93</c:v>
                </c:pt>
                <c:pt idx="810">
                  <c:v>38.83</c:v>
                </c:pt>
                <c:pt idx="811">
                  <c:v>37.4</c:v>
                </c:pt>
                <c:pt idx="812">
                  <c:v>21.4</c:v>
                </c:pt>
                <c:pt idx="813">
                  <c:v>38.380000000000003</c:v>
                </c:pt>
                <c:pt idx="814">
                  <c:v>33.659999999999997</c:v>
                </c:pt>
                <c:pt idx="815">
                  <c:v>31.79</c:v>
                </c:pt>
                <c:pt idx="816">
                  <c:v>29.7</c:v>
                </c:pt>
                <c:pt idx="817">
                  <c:v>25.46</c:v>
                </c:pt>
                <c:pt idx="818">
                  <c:v>39.14</c:v>
                </c:pt>
                <c:pt idx="819">
                  <c:v>41.2</c:v>
                </c:pt>
                <c:pt idx="820">
                  <c:v>28.81</c:v>
                </c:pt>
                <c:pt idx="821">
                  <c:v>37.409999999999997</c:v>
                </c:pt>
                <c:pt idx="822">
                  <c:v>52.54</c:v>
                </c:pt>
                <c:pt idx="823">
                  <c:v>17.29</c:v>
                </c:pt>
                <c:pt idx="824">
                  <c:v>31.74</c:v>
                </c:pt>
                <c:pt idx="825">
                  <c:v>26.504999999999999</c:v>
                </c:pt>
                <c:pt idx="826">
                  <c:v>36.479999999999997</c:v>
                </c:pt>
                <c:pt idx="827">
                  <c:v>39.159999999999997</c:v>
                </c:pt>
                <c:pt idx="828">
                  <c:v>28.22</c:v>
                </c:pt>
                <c:pt idx="829">
                  <c:v>35</c:v>
                </c:pt>
                <c:pt idx="830">
                  <c:v>36.24</c:v>
                </c:pt>
                <c:pt idx="831">
                  <c:v>36.954999999999998</c:v>
                </c:pt>
                <c:pt idx="832">
                  <c:v>29.64</c:v>
                </c:pt>
                <c:pt idx="833">
                  <c:v>42.74</c:v>
                </c:pt>
                <c:pt idx="834">
                  <c:v>36.130000000000003</c:v>
                </c:pt>
                <c:pt idx="835">
                  <c:v>31.55</c:v>
                </c:pt>
                <c:pt idx="836">
                  <c:v>52.75</c:v>
                </c:pt>
                <c:pt idx="837">
                  <c:v>36.67</c:v>
                </c:pt>
                <c:pt idx="838">
                  <c:v>38.06</c:v>
                </c:pt>
                <c:pt idx="839">
                  <c:v>38</c:v>
                </c:pt>
                <c:pt idx="840">
                  <c:v>35.1</c:v>
                </c:pt>
                <c:pt idx="841">
                  <c:v>33.82</c:v>
                </c:pt>
                <c:pt idx="842">
                  <c:v>37.43</c:v>
                </c:pt>
                <c:pt idx="843">
                  <c:v>30.5</c:v>
                </c:pt>
                <c:pt idx="844">
                  <c:v>24.53</c:v>
                </c:pt>
                <c:pt idx="845">
                  <c:v>25.74</c:v>
                </c:pt>
                <c:pt idx="846">
                  <c:v>34.08</c:v>
                </c:pt>
                <c:pt idx="847">
                  <c:v>31.35</c:v>
                </c:pt>
                <c:pt idx="848">
                  <c:v>26.79</c:v>
                </c:pt>
                <c:pt idx="849">
                  <c:v>42.78</c:v>
                </c:pt>
                <c:pt idx="850">
                  <c:v>46.75</c:v>
                </c:pt>
                <c:pt idx="851">
                  <c:v>32.15</c:v>
                </c:pt>
                <c:pt idx="852">
                  <c:v>43.4</c:v>
                </c:pt>
                <c:pt idx="853">
                  <c:v>31.57</c:v>
                </c:pt>
                <c:pt idx="854">
                  <c:v>24.32</c:v>
                </c:pt>
                <c:pt idx="855">
                  <c:v>31.07</c:v>
                </c:pt>
                <c:pt idx="856">
                  <c:v>35.814999999999998</c:v>
                </c:pt>
                <c:pt idx="857">
                  <c:v>40.81</c:v>
                </c:pt>
                <c:pt idx="858">
                  <c:v>24.605</c:v>
                </c:pt>
                <c:pt idx="859">
                  <c:v>21.47</c:v>
                </c:pt>
                <c:pt idx="860">
                  <c:v>52.89</c:v>
                </c:pt>
                <c:pt idx="861">
                  <c:v>32.965000000000003</c:v>
                </c:pt>
                <c:pt idx="862">
                  <c:v>36.799999999999997</c:v>
                </c:pt>
                <c:pt idx="863">
                  <c:v>34.299999999999997</c:v>
                </c:pt>
                <c:pt idx="864">
                  <c:v>35.244999999999997</c:v>
                </c:pt>
                <c:pt idx="865">
                  <c:v>26.23</c:v>
                </c:pt>
                <c:pt idx="866">
                  <c:v>36.1</c:v>
                </c:pt>
                <c:pt idx="867">
                  <c:v>37.1</c:v>
                </c:pt>
                <c:pt idx="868">
                  <c:v>27.5</c:v>
                </c:pt>
                <c:pt idx="869">
                  <c:v>24.7</c:v>
                </c:pt>
                <c:pt idx="870">
                  <c:v>26.78</c:v>
                </c:pt>
                <c:pt idx="871">
                  <c:v>45.8</c:v>
                </c:pt>
                <c:pt idx="872">
                  <c:v>29</c:v>
                </c:pt>
                <c:pt idx="873">
                  <c:v>33.534999999999997</c:v>
                </c:pt>
                <c:pt idx="874">
                  <c:v>32.774999999999999</c:v>
                </c:pt>
                <c:pt idx="875">
                  <c:v>37.51</c:v>
                </c:pt>
                <c:pt idx="876">
                  <c:v>39.86</c:v>
                </c:pt>
                <c:pt idx="877">
                  <c:v>42.13</c:v>
                </c:pt>
                <c:pt idx="878">
                  <c:v>35.99</c:v>
                </c:pt>
                <c:pt idx="879">
                  <c:v>35.200000000000003</c:v>
                </c:pt>
                <c:pt idx="880">
                  <c:v>29.91</c:v>
                </c:pt>
                <c:pt idx="881">
                  <c:v>36.479999999999997</c:v>
                </c:pt>
                <c:pt idx="882">
                  <c:v>27.5</c:v>
                </c:pt>
                <c:pt idx="883">
                  <c:v>33.44</c:v>
                </c:pt>
                <c:pt idx="884">
                  <c:v>28.215</c:v>
                </c:pt>
                <c:pt idx="885">
                  <c:v>27.17</c:v>
                </c:pt>
                <c:pt idx="886">
                  <c:v>35.380000000000003</c:v>
                </c:pt>
                <c:pt idx="887">
                  <c:v>43.48</c:v>
                </c:pt>
                <c:pt idx="888">
                  <c:v>41.73</c:v>
                </c:pt>
                <c:pt idx="889">
                  <c:v>28.9</c:v>
                </c:pt>
                <c:pt idx="890">
                  <c:v>25.74</c:v>
                </c:pt>
                <c:pt idx="891">
                  <c:v>36.06</c:v>
                </c:pt>
                <c:pt idx="892">
                  <c:v>43.28</c:v>
                </c:pt>
                <c:pt idx="893">
                  <c:v>28.785</c:v>
                </c:pt>
                <c:pt idx="894">
                  <c:v>25.46</c:v>
                </c:pt>
                <c:pt idx="895">
                  <c:v>30.8</c:v>
                </c:pt>
                <c:pt idx="896">
                  <c:v>28.88</c:v>
                </c:pt>
                <c:pt idx="897">
                  <c:v>23</c:v>
                </c:pt>
                <c:pt idx="898">
                  <c:v>38.25</c:v>
                </c:pt>
                <c:pt idx="899">
                  <c:v>39.25</c:v>
                </c:pt>
                <c:pt idx="900">
                  <c:v>26.6</c:v>
                </c:pt>
                <c:pt idx="901">
                  <c:v>35.700000000000003</c:v>
                </c:pt>
                <c:pt idx="902">
                  <c:v>20.100000000000001</c:v>
                </c:pt>
                <c:pt idx="903">
                  <c:v>22.23</c:v>
                </c:pt>
                <c:pt idx="904">
                  <c:v>36.47</c:v>
                </c:pt>
                <c:pt idx="905">
                  <c:v>49.64</c:v>
                </c:pt>
                <c:pt idx="906">
                  <c:v>36.799999999999997</c:v>
                </c:pt>
                <c:pt idx="907">
                  <c:v>33.880000000000003</c:v>
                </c:pt>
                <c:pt idx="908">
                  <c:v>32.01</c:v>
                </c:pt>
                <c:pt idx="909">
                  <c:v>33.630000000000003</c:v>
                </c:pt>
                <c:pt idx="910">
                  <c:v>34.865000000000002</c:v>
                </c:pt>
                <c:pt idx="911">
                  <c:v>43.11</c:v>
                </c:pt>
                <c:pt idx="912">
                  <c:v>30.305</c:v>
                </c:pt>
                <c:pt idx="913">
                  <c:v>25.175000000000001</c:v>
                </c:pt>
                <c:pt idx="914">
                  <c:v>26.8</c:v>
                </c:pt>
                <c:pt idx="915">
                  <c:v>21.78</c:v>
                </c:pt>
                <c:pt idx="916">
                  <c:v>30.14</c:v>
                </c:pt>
                <c:pt idx="917">
                  <c:v>29.7</c:v>
                </c:pt>
                <c:pt idx="918">
                  <c:v>32.395000000000003</c:v>
                </c:pt>
                <c:pt idx="919">
                  <c:v>36.64</c:v>
                </c:pt>
                <c:pt idx="920">
                  <c:v>39.049999999999997</c:v>
                </c:pt>
                <c:pt idx="921">
                  <c:v>33.1</c:v>
                </c:pt>
                <c:pt idx="922">
                  <c:v>31.824999999999999</c:v>
                </c:pt>
                <c:pt idx="923">
                  <c:v>29</c:v>
                </c:pt>
                <c:pt idx="924">
                  <c:v>30.495000000000001</c:v>
                </c:pt>
                <c:pt idx="925">
                  <c:v>25.2</c:v>
                </c:pt>
                <c:pt idx="926">
                  <c:v>22.77</c:v>
                </c:pt>
                <c:pt idx="927">
                  <c:v>23.18</c:v>
                </c:pt>
                <c:pt idx="928">
                  <c:v>35.409999999999997</c:v>
                </c:pt>
                <c:pt idx="929">
                  <c:v>32.11</c:v>
                </c:pt>
                <c:pt idx="930">
                  <c:v>34.479999999999997</c:v>
                </c:pt>
                <c:pt idx="931">
                  <c:v>34.39</c:v>
                </c:pt>
                <c:pt idx="932">
                  <c:v>26.4</c:v>
                </c:pt>
                <c:pt idx="933">
                  <c:v>28.1</c:v>
                </c:pt>
                <c:pt idx="934">
                  <c:v>27</c:v>
                </c:pt>
                <c:pt idx="935">
                  <c:v>28.594999999999999</c:v>
                </c:pt>
                <c:pt idx="936">
                  <c:v>36.799999999999997</c:v>
                </c:pt>
                <c:pt idx="937">
                  <c:v>23.75</c:v>
                </c:pt>
                <c:pt idx="938">
                  <c:v>35.619999999999997</c:v>
                </c:pt>
                <c:pt idx="939">
                  <c:v>30.69</c:v>
                </c:pt>
                <c:pt idx="940">
                  <c:v>35.799999999999997</c:v>
                </c:pt>
                <c:pt idx="941">
                  <c:v>28.785</c:v>
                </c:pt>
                <c:pt idx="942">
                  <c:v>28.594999999999999</c:v>
                </c:pt>
                <c:pt idx="943">
                  <c:v>48.75</c:v>
                </c:pt>
                <c:pt idx="944">
                  <c:v>28.31</c:v>
                </c:pt>
                <c:pt idx="945">
                  <c:v>38.39</c:v>
                </c:pt>
                <c:pt idx="946">
                  <c:v>25.87</c:v>
                </c:pt>
                <c:pt idx="947">
                  <c:v>43.7</c:v>
                </c:pt>
                <c:pt idx="948">
                  <c:v>40.945</c:v>
                </c:pt>
                <c:pt idx="949">
                  <c:v>27.94</c:v>
                </c:pt>
                <c:pt idx="950">
                  <c:v>31.9</c:v>
                </c:pt>
                <c:pt idx="951">
                  <c:v>31.64</c:v>
                </c:pt>
                <c:pt idx="952">
                  <c:v>46.7</c:v>
                </c:pt>
                <c:pt idx="953">
                  <c:v>18.335000000000001</c:v>
                </c:pt>
                <c:pt idx="954">
                  <c:v>31.24</c:v>
                </c:pt>
                <c:pt idx="955">
                  <c:v>39.22</c:v>
                </c:pt>
                <c:pt idx="956">
                  <c:v>24.414999999999999</c:v>
                </c:pt>
                <c:pt idx="957">
                  <c:v>32.299999999999997</c:v>
                </c:pt>
                <c:pt idx="958">
                  <c:v>39.94</c:v>
                </c:pt>
                <c:pt idx="959">
                  <c:v>30</c:v>
                </c:pt>
                <c:pt idx="960">
                  <c:v>35.340000000000003</c:v>
                </c:pt>
                <c:pt idx="961">
                  <c:v>32.204999999999998</c:v>
                </c:pt>
                <c:pt idx="962">
                  <c:v>33.880000000000003</c:v>
                </c:pt>
                <c:pt idx="963">
                  <c:v>26.63</c:v>
                </c:pt>
                <c:pt idx="964">
                  <c:v>28.7</c:v>
                </c:pt>
                <c:pt idx="965">
                  <c:v>25.65</c:v>
                </c:pt>
                <c:pt idx="966">
                  <c:v>36.384999999999998</c:v>
                </c:pt>
                <c:pt idx="967">
                  <c:v>34.69</c:v>
                </c:pt>
                <c:pt idx="968">
                  <c:v>37.68</c:v>
                </c:pt>
                <c:pt idx="969">
                  <c:v>35.49</c:v>
                </c:pt>
                <c:pt idx="970">
                  <c:v>44.7</c:v>
                </c:pt>
                <c:pt idx="971">
                  <c:v>38.380000000000003</c:v>
                </c:pt>
                <c:pt idx="972">
                  <c:v>35.244999999999997</c:v>
                </c:pt>
                <c:pt idx="973">
                  <c:v>49.84</c:v>
                </c:pt>
                <c:pt idx="974">
                  <c:v>49.06</c:v>
                </c:pt>
                <c:pt idx="975">
                  <c:v>30.88</c:v>
                </c:pt>
                <c:pt idx="976">
                  <c:v>33.35</c:v>
                </c:pt>
                <c:pt idx="977">
                  <c:v>38</c:v>
                </c:pt>
                <c:pt idx="978">
                  <c:v>36.08</c:v>
                </c:pt>
                <c:pt idx="979">
                  <c:v>35.700000000000003</c:v>
                </c:pt>
                <c:pt idx="980">
                  <c:v>34.01</c:v>
                </c:pt>
                <c:pt idx="981">
                  <c:v>31.54</c:v>
                </c:pt>
                <c:pt idx="982">
                  <c:v>23.3</c:v>
                </c:pt>
                <c:pt idx="983">
                  <c:v>27.75</c:v>
                </c:pt>
                <c:pt idx="984">
                  <c:v>42.46</c:v>
                </c:pt>
                <c:pt idx="985">
                  <c:v>54.47</c:v>
                </c:pt>
                <c:pt idx="986">
                  <c:v>24.93</c:v>
                </c:pt>
                <c:pt idx="987">
                  <c:v>48.12</c:v>
                </c:pt>
                <c:pt idx="988">
                  <c:v>24.91</c:v>
                </c:pt>
                <c:pt idx="989">
                  <c:v>27.645</c:v>
                </c:pt>
                <c:pt idx="990">
                  <c:v>33.700000000000003</c:v>
                </c:pt>
                <c:pt idx="991">
                  <c:v>38.93</c:v>
                </c:pt>
                <c:pt idx="992">
                  <c:v>32.774999999999999</c:v>
                </c:pt>
                <c:pt idx="993">
                  <c:v>29.83</c:v>
                </c:pt>
                <c:pt idx="994">
                  <c:v>28.31</c:v>
                </c:pt>
                <c:pt idx="995">
                  <c:v>29.79</c:v>
                </c:pt>
                <c:pt idx="996">
                  <c:v>36.6</c:v>
                </c:pt>
                <c:pt idx="997">
                  <c:v>35.93</c:v>
                </c:pt>
                <c:pt idx="998">
                  <c:v>28.6</c:v>
                </c:pt>
                <c:pt idx="999">
                  <c:v>39.17</c:v>
                </c:pt>
                <c:pt idx="1000">
                  <c:v>26.41</c:v>
                </c:pt>
                <c:pt idx="1001">
                  <c:v>30.63</c:v>
                </c:pt>
                <c:pt idx="1002">
                  <c:v>31.73</c:v>
                </c:pt>
                <c:pt idx="1003">
                  <c:v>30.7</c:v>
                </c:pt>
                <c:pt idx="1004">
                  <c:v>25.934999999999999</c:v>
                </c:pt>
                <c:pt idx="1005">
                  <c:v>35.9</c:v>
                </c:pt>
                <c:pt idx="1006">
                  <c:v>26.7</c:v>
                </c:pt>
                <c:pt idx="1007">
                  <c:v>33.71</c:v>
                </c:pt>
                <c:pt idx="1008">
                  <c:v>41.91</c:v>
                </c:pt>
                <c:pt idx="1009">
                  <c:v>39.82</c:v>
                </c:pt>
                <c:pt idx="1010">
                  <c:v>28.12</c:v>
                </c:pt>
                <c:pt idx="1011">
                  <c:v>26.98</c:v>
                </c:pt>
                <c:pt idx="1012">
                  <c:v>27.2</c:v>
                </c:pt>
                <c:pt idx="1013">
                  <c:v>25.3</c:v>
                </c:pt>
                <c:pt idx="1014">
                  <c:v>30.25</c:v>
                </c:pt>
                <c:pt idx="1015">
                  <c:v>54</c:v>
                </c:pt>
                <c:pt idx="1016">
                  <c:v>51.86</c:v>
                </c:pt>
                <c:pt idx="1017">
                  <c:v>31.39</c:v>
                </c:pt>
                <c:pt idx="1018">
                  <c:v>39.97</c:v>
                </c:pt>
                <c:pt idx="1019">
                  <c:v>41.23</c:v>
                </c:pt>
                <c:pt idx="1020">
                  <c:v>49.45</c:v>
                </c:pt>
                <c:pt idx="1021">
                  <c:v>41.04</c:v>
                </c:pt>
                <c:pt idx="1022">
                  <c:v>27.93</c:v>
                </c:pt>
                <c:pt idx="1023">
                  <c:v>21.01</c:v>
                </c:pt>
                <c:pt idx="1024">
                  <c:v>52.37</c:v>
                </c:pt>
                <c:pt idx="1025">
                  <c:v>40.369999999999997</c:v>
                </c:pt>
                <c:pt idx="1026">
                  <c:v>41.47</c:v>
                </c:pt>
                <c:pt idx="1027">
                  <c:v>33.725000000000001</c:v>
                </c:pt>
                <c:pt idx="1028">
                  <c:v>28.1</c:v>
                </c:pt>
                <c:pt idx="1029">
                  <c:v>37.43</c:v>
                </c:pt>
                <c:pt idx="1030">
                  <c:v>23.7</c:v>
                </c:pt>
                <c:pt idx="1031">
                  <c:v>24.795000000000002</c:v>
                </c:pt>
                <c:pt idx="1032">
                  <c:v>31.9</c:v>
                </c:pt>
                <c:pt idx="1033">
                  <c:v>32.68</c:v>
                </c:pt>
                <c:pt idx="1034">
                  <c:v>47.13</c:v>
                </c:pt>
                <c:pt idx="1035">
                  <c:v>36.67</c:v>
                </c:pt>
                <c:pt idx="1036">
                  <c:v>33.630000000000003</c:v>
                </c:pt>
                <c:pt idx="1037">
                  <c:v>32.67</c:v>
                </c:pt>
                <c:pt idx="1038">
                  <c:v>33.299999999999997</c:v>
                </c:pt>
                <c:pt idx="1039">
                  <c:v>30.78</c:v>
                </c:pt>
                <c:pt idx="1040">
                  <c:v>28.975000000000001</c:v>
                </c:pt>
                <c:pt idx="1041">
                  <c:v>33.4</c:v>
                </c:pt>
                <c:pt idx="1042">
                  <c:v>21.5</c:v>
                </c:pt>
                <c:pt idx="1043">
                  <c:v>38.14</c:v>
                </c:pt>
                <c:pt idx="1044">
                  <c:v>35.42</c:v>
                </c:pt>
                <c:pt idx="1045">
                  <c:v>35.625</c:v>
                </c:pt>
                <c:pt idx="1046">
                  <c:v>45.51</c:v>
                </c:pt>
                <c:pt idx="1047">
                  <c:v>37.1</c:v>
                </c:pt>
                <c:pt idx="1048">
                  <c:v>30.5</c:v>
                </c:pt>
                <c:pt idx="1049">
                  <c:v>28.16</c:v>
                </c:pt>
                <c:pt idx="1050">
                  <c:v>29.1</c:v>
                </c:pt>
                <c:pt idx="1051">
                  <c:v>30.22</c:v>
                </c:pt>
                <c:pt idx="1052">
                  <c:v>24.29</c:v>
                </c:pt>
                <c:pt idx="1053">
                  <c:v>29.39</c:v>
                </c:pt>
                <c:pt idx="1054">
                  <c:v>25.66</c:v>
                </c:pt>
                <c:pt idx="1055">
                  <c:v>39.11</c:v>
                </c:pt>
                <c:pt idx="1056">
                  <c:v>43.78</c:v>
                </c:pt>
                <c:pt idx="1057">
                  <c:v>24.35</c:v>
                </c:pt>
                <c:pt idx="1058">
                  <c:v>40.299999999999997</c:v>
                </c:pt>
                <c:pt idx="1059">
                  <c:v>32.774999999999999</c:v>
                </c:pt>
                <c:pt idx="1060">
                  <c:v>39.6</c:v>
                </c:pt>
                <c:pt idx="1061">
                  <c:v>30.97</c:v>
                </c:pt>
                <c:pt idx="1062">
                  <c:v>27.645</c:v>
                </c:pt>
                <c:pt idx="1063">
                  <c:v>34.43</c:v>
                </c:pt>
                <c:pt idx="1064">
                  <c:v>39.6</c:v>
                </c:pt>
                <c:pt idx="1065">
                  <c:v>22.1</c:v>
                </c:pt>
                <c:pt idx="1066">
                  <c:v>33.25</c:v>
                </c:pt>
                <c:pt idx="1067">
                  <c:v>33.33</c:v>
                </c:pt>
                <c:pt idx="1068">
                  <c:v>30.5</c:v>
                </c:pt>
                <c:pt idx="1069">
                  <c:v>30.3</c:v>
                </c:pt>
                <c:pt idx="1070">
                  <c:v>26.22</c:v>
                </c:pt>
                <c:pt idx="1071">
                  <c:v>29.99</c:v>
                </c:pt>
                <c:pt idx="1072">
                  <c:v>36.380000000000003</c:v>
                </c:pt>
                <c:pt idx="1073">
                  <c:v>31.16</c:v>
                </c:pt>
                <c:pt idx="1074">
                  <c:v>25.55</c:v>
                </c:pt>
                <c:pt idx="1075">
                  <c:v>28.77</c:v>
                </c:pt>
                <c:pt idx="1076">
                  <c:v>23.14</c:v>
                </c:pt>
                <c:pt idx="1077">
                  <c:v>39.6</c:v>
                </c:pt>
                <c:pt idx="1078">
                  <c:v>29.2</c:v>
                </c:pt>
                <c:pt idx="1079">
                  <c:v>32.774999999999999</c:v>
                </c:pt>
                <c:pt idx="1080">
                  <c:v>24.035</c:v>
                </c:pt>
                <c:pt idx="1081">
                  <c:v>30.55</c:v>
                </c:pt>
                <c:pt idx="1082">
                  <c:v>28.81</c:v>
                </c:pt>
                <c:pt idx="1083">
                  <c:v>31.66</c:v>
                </c:pt>
                <c:pt idx="1084">
                  <c:v>28.215</c:v>
                </c:pt>
                <c:pt idx="1085">
                  <c:v>26.12</c:v>
                </c:pt>
                <c:pt idx="1086">
                  <c:v>36.630000000000003</c:v>
                </c:pt>
                <c:pt idx="1087">
                  <c:v>33.344999999999999</c:v>
                </c:pt>
                <c:pt idx="1088">
                  <c:v>27.11</c:v>
                </c:pt>
                <c:pt idx="1089">
                  <c:v>26.6</c:v>
                </c:pt>
                <c:pt idx="1090">
                  <c:v>30.41</c:v>
                </c:pt>
                <c:pt idx="1091">
                  <c:v>28.98</c:v>
                </c:pt>
                <c:pt idx="1092">
                  <c:v>31.24</c:v>
                </c:pt>
                <c:pt idx="1093">
                  <c:v>31.54</c:v>
                </c:pt>
                <c:pt idx="1094">
                  <c:v>38.6</c:v>
                </c:pt>
                <c:pt idx="1095">
                  <c:v>37.950000000000003</c:v>
                </c:pt>
                <c:pt idx="1096">
                  <c:v>38.97</c:v>
                </c:pt>
                <c:pt idx="1097">
                  <c:v>21.2</c:v>
                </c:pt>
                <c:pt idx="1098">
                  <c:v>23.96</c:v>
                </c:pt>
                <c:pt idx="1099">
                  <c:v>35.93</c:v>
                </c:pt>
                <c:pt idx="1100">
                  <c:v>26.11</c:v>
                </c:pt>
                <c:pt idx="1101">
                  <c:v>32.299999999999997</c:v>
                </c:pt>
                <c:pt idx="1102">
                  <c:v>28.69</c:v>
                </c:pt>
                <c:pt idx="1103">
                  <c:v>31.28</c:v>
                </c:pt>
                <c:pt idx="1104">
                  <c:v>30.21</c:v>
                </c:pt>
                <c:pt idx="1105">
                  <c:v>38.28</c:v>
                </c:pt>
                <c:pt idx="1106">
                  <c:v>29.9</c:v>
                </c:pt>
                <c:pt idx="1107">
                  <c:v>23.18</c:v>
                </c:pt>
                <c:pt idx="1108">
                  <c:v>33.020000000000003</c:v>
                </c:pt>
                <c:pt idx="1109">
                  <c:v>27.29</c:v>
                </c:pt>
                <c:pt idx="1110">
                  <c:v>23.18</c:v>
                </c:pt>
                <c:pt idx="1111">
                  <c:v>32.659999999999997</c:v>
                </c:pt>
                <c:pt idx="1112">
                  <c:v>30.78</c:v>
                </c:pt>
                <c:pt idx="1113">
                  <c:v>47.2</c:v>
                </c:pt>
                <c:pt idx="1114">
                  <c:v>31.6</c:v>
                </c:pt>
                <c:pt idx="1115">
                  <c:v>33.914999999999999</c:v>
                </c:pt>
                <c:pt idx="1116">
                  <c:v>23.54</c:v>
                </c:pt>
                <c:pt idx="1117">
                  <c:v>27.074999999999999</c:v>
                </c:pt>
                <c:pt idx="1118">
                  <c:v>25.8</c:v>
                </c:pt>
                <c:pt idx="1119">
                  <c:v>36.1</c:v>
                </c:pt>
                <c:pt idx="1120">
                  <c:v>30.495000000000001</c:v>
                </c:pt>
                <c:pt idx="1121">
                  <c:v>21.4</c:v>
                </c:pt>
                <c:pt idx="1122">
                  <c:v>32.299999999999997</c:v>
                </c:pt>
                <c:pt idx="1123">
                  <c:v>29.78</c:v>
                </c:pt>
                <c:pt idx="1124">
                  <c:v>34.76</c:v>
                </c:pt>
                <c:pt idx="1125">
                  <c:v>18.335000000000001</c:v>
                </c:pt>
                <c:pt idx="1126">
                  <c:v>32.299999999999997</c:v>
                </c:pt>
                <c:pt idx="1127">
                  <c:v>27.74</c:v>
                </c:pt>
                <c:pt idx="1128">
                  <c:v>24</c:v>
                </c:pt>
                <c:pt idx="1129">
                  <c:v>31.78</c:v>
                </c:pt>
                <c:pt idx="1130">
                  <c:v>32.25</c:v>
                </c:pt>
                <c:pt idx="1131">
                  <c:v>30.114999999999998</c:v>
                </c:pt>
                <c:pt idx="1132">
                  <c:v>22.41</c:v>
                </c:pt>
                <c:pt idx="1133">
                  <c:v>45.72</c:v>
                </c:pt>
                <c:pt idx="1134">
                  <c:v>25</c:v>
                </c:pt>
                <c:pt idx="1135">
                  <c:v>39.5</c:v>
                </c:pt>
                <c:pt idx="1136">
                  <c:v>37.729999999999997</c:v>
                </c:pt>
                <c:pt idx="1137">
                  <c:v>40.659999999999997</c:v>
                </c:pt>
                <c:pt idx="1138">
                  <c:v>34.200000000000003</c:v>
                </c:pt>
                <c:pt idx="1139">
                  <c:v>46.51</c:v>
                </c:pt>
                <c:pt idx="1140">
                  <c:v>28.88</c:v>
                </c:pt>
                <c:pt idx="1141">
                  <c:v>33.914999999999999</c:v>
                </c:pt>
                <c:pt idx="1142">
                  <c:v>24.32</c:v>
                </c:pt>
                <c:pt idx="1143">
                  <c:v>25.8</c:v>
                </c:pt>
                <c:pt idx="1144">
                  <c:v>21.56</c:v>
                </c:pt>
                <c:pt idx="1145">
                  <c:v>31.6</c:v>
                </c:pt>
                <c:pt idx="1146">
                  <c:v>42.93</c:v>
                </c:pt>
                <c:pt idx="1147">
                  <c:v>26.72</c:v>
                </c:pt>
                <c:pt idx="1148">
                  <c:v>26.67</c:v>
                </c:pt>
                <c:pt idx="1149">
                  <c:v>42.68</c:v>
                </c:pt>
                <c:pt idx="1150">
                  <c:v>24.31</c:v>
                </c:pt>
                <c:pt idx="1151">
                  <c:v>44.75</c:v>
                </c:pt>
                <c:pt idx="1152">
                  <c:v>30.78</c:v>
                </c:pt>
                <c:pt idx="1153">
                  <c:v>21.86</c:v>
                </c:pt>
                <c:pt idx="1154">
                  <c:v>49.09</c:v>
                </c:pt>
                <c:pt idx="1155">
                  <c:v>47.74</c:v>
                </c:pt>
                <c:pt idx="1156">
                  <c:v>30.2</c:v>
                </c:pt>
                <c:pt idx="1157">
                  <c:v>33.25</c:v>
                </c:pt>
                <c:pt idx="1158">
                  <c:v>26.6</c:v>
                </c:pt>
                <c:pt idx="1159">
                  <c:v>26.35</c:v>
                </c:pt>
                <c:pt idx="1160">
                  <c:v>39.994999999999997</c:v>
                </c:pt>
                <c:pt idx="1161">
                  <c:v>22.92</c:v>
                </c:pt>
                <c:pt idx="1162">
                  <c:v>24.78</c:v>
                </c:pt>
                <c:pt idx="1163">
                  <c:v>34.07</c:v>
                </c:pt>
                <c:pt idx="1164">
                  <c:v>30.14</c:v>
                </c:pt>
                <c:pt idx="1165">
                  <c:v>18.05</c:v>
                </c:pt>
                <c:pt idx="1166">
                  <c:v>37.4</c:v>
                </c:pt>
                <c:pt idx="1167">
                  <c:v>25.75</c:v>
                </c:pt>
                <c:pt idx="1168">
                  <c:v>32.299999999999997</c:v>
                </c:pt>
                <c:pt idx="1169">
                  <c:v>28.61</c:v>
                </c:pt>
                <c:pt idx="1170">
                  <c:v>45.41</c:v>
                </c:pt>
                <c:pt idx="1171">
                  <c:v>31.2</c:v>
                </c:pt>
                <c:pt idx="1172">
                  <c:v>29.83</c:v>
                </c:pt>
                <c:pt idx="1173">
                  <c:v>29.06</c:v>
                </c:pt>
                <c:pt idx="1174">
                  <c:v>27.454999999999998</c:v>
                </c:pt>
                <c:pt idx="1175">
                  <c:v>23.01</c:v>
                </c:pt>
                <c:pt idx="1176">
                  <c:v>31.39</c:v>
                </c:pt>
                <c:pt idx="1177">
                  <c:v>34.770000000000003</c:v>
                </c:pt>
                <c:pt idx="1178">
                  <c:v>24.48</c:v>
                </c:pt>
                <c:pt idx="1179">
                  <c:v>22.61</c:v>
                </c:pt>
                <c:pt idx="1180">
                  <c:v>34.299999999999997</c:v>
                </c:pt>
                <c:pt idx="1181">
                  <c:v>46.09</c:v>
                </c:pt>
                <c:pt idx="1182">
                  <c:v>44.744999999999997</c:v>
                </c:pt>
                <c:pt idx="1183">
                  <c:v>26.33</c:v>
                </c:pt>
                <c:pt idx="1184">
                  <c:v>26.6</c:v>
                </c:pt>
                <c:pt idx="1185">
                  <c:v>27.5</c:v>
                </c:pt>
                <c:pt idx="1186">
                  <c:v>41.55</c:v>
                </c:pt>
                <c:pt idx="1187">
                  <c:v>41.47</c:v>
                </c:pt>
                <c:pt idx="1188">
                  <c:v>24.795000000000002</c:v>
                </c:pt>
                <c:pt idx="1189">
                  <c:v>29.48</c:v>
                </c:pt>
                <c:pt idx="1190">
                  <c:v>28.09</c:v>
                </c:pt>
                <c:pt idx="1191">
                  <c:v>32.729999999999997</c:v>
                </c:pt>
                <c:pt idx="1192">
                  <c:v>27.36</c:v>
                </c:pt>
                <c:pt idx="1193">
                  <c:v>27.265000000000001</c:v>
                </c:pt>
                <c:pt idx="1194">
                  <c:v>48.07</c:v>
                </c:pt>
                <c:pt idx="1195">
                  <c:v>30.8</c:v>
                </c:pt>
                <c:pt idx="1196">
                  <c:v>32.299999999999997</c:v>
                </c:pt>
                <c:pt idx="1197">
                  <c:v>39.700000000000003</c:v>
                </c:pt>
                <c:pt idx="1198">
                  <c:v>35.97</c:v>
                </c:pt>
                <c:pt idx="1199">
                  <c:v>25.86</c:v>
                </c:pt>
                <c:pt idx="1200">
                  <c:v>30.03</c:v>
                </c:pt>
                <c:pt idx="1201">
                  <c:v>25.76</c:v>
                </c:pt>
                <c:pt idx="1202">
                  <c:v>22.42</c:v>
                </c:pt>
                <c:pt idx="1203">
                  <c:v>33.18</c:v>
                </c:pt>
                <c:pt idx="1204">
                  <c:v>43.04</c:v>
                </c:pt>
                <c:pt idx="1205">
                  <c:v>34.15</c:v>
                </c:pt>
                <c:pt idx="1206">
                  <c:v>25.78</c:v>
                </c:pt>
                <c:pt idx="1207">
                  <c:v>21.02</c:v>
                </c:pt>
                <c:pt idx="1208">
                  <c:v>37.51</c:v>
                </c:pt>
                <c:pt idx="1209">
                  <c:v>25.745000000000001</c:v>
                </c:pt>
                <c:pt idx="1210">
                  <c:v>31.35</c:v>
                </c:pt>
                <c:pt idx="1211">
                  <c:v>29.83</c:v>
                </c:pt>
                <c:pt idx="1212">
                  <c:v>25.49</c:v>
                </c:pt>
                <c:pt idx="1213">
                  <c:v>34.1</c:v>
                </c:pt>
                <c:pt idx="1214">
                  <c:v>25.84</c:v>
                </c:pt>
                <c:pt idx="1215">
                  <c:v>20.6</c:v>
                </c:pt>
                <c:pt idx="1216">
                  <c:v>28.88</c:v>
                </c:pt>
                <c:pt idx="1217">
                  <c:v>28.24</c:v>
                </c:pt>
                <c:pt idx="1218">
                  <c:v>25.46</c:v>
                </c:pt>
                <c:pt idx="1219">
                  <c:v>29.64</c:v>
                </c:pt>
                <c:pt idx="1220">
                  <c:v>31.27</c:v>
                </c:pt>
                <c:pt idx="1221">
                  <c:v>19.95</c:v>
                </c:pt>
                <c:pt idx="1222">
                  <c:v>21.3</c:v>
                </c:pt>
                <c:pt idx="1223">
                  <c:v>31.635000000000002</c:v>
                </c:pt>
                <c:pt idx="1224">
                  <c:v>23.9</c:v>
                </c:pt>
                <c:pt idx="1225">
                  <c:v>34.15</c:v>
                </c:pt>
                <c:pt idx="1226">
                  <c:v>28.71</c:v>
                </c:pt>
                <c:pt idx="1227">
                  <c:v>36.700000000000003</c:v>
                </c:pt>
                <c:pt idx="1228">
                  <c:v>34.1</c:v>
                </c:pt>
                <c:pt idx="1229">
                  <c:v>25.7</c:v>
                </c:pt>
                <c:pt idx="1230">
                  <c:v>21.68</c:v>
                </c:pt>
                <c:pt idx="1231">
                  <c:v>25.175000000000001</c:v>
                </c:pt>
                <c:pt idx="1232">
                  <c:v>44.77</c:v>
                </c:pt>
                <c:pt idx="1233">
                  <c:v>37.07</c:v>
                </c:pt>
                <c:pt idx="1234">
                  <c:v>39.799999999999997</c:v>
                </c:pt>
                <c:pt idx="1235">
                  <c:v>26.36</c:v>
                </c:pt>
                <c:pt idx="1236">
                  <c:v>29.925000000000001</c:v>
                </c:pt>
                <c:pt idx="1237">
                  <c:v>37.29</c:v>
                </c:pt>
                <c:pt idx="1238">
                  <c:v>30.2</c:v>
                </c:pt>
                <c:pt idx="1239">
                  <c:v>24.225000000000001</c:v>
                </c:pt>
                <c:pt idx="1240">
                  <c:v>31.445</c:v>
                </c:pt>
                <c:pt idx="1241">
                  <c:v>38.880000000000003</c:v>
                </c:pt>
                <c:pt idx="1242">
                  <c:v>43.89</c:v>
                </c:pt>
                <c:pt idx="1243">
                  <c:v>25.6</c:v>
                </c:pt>
                <c:pt idx="1244">
                  <c:v>29.545000000000002</c:v>
                </c:pt>
                <c:pt idx="1245">
                  <c:v>23.25</c:v>
                </c:pt>
                <c:pt idx="1246">
                  <c:v>43.95</c:v>
                </c:pt>
                <c:pt idx="1247">
                  <c:v>21.85</c:v>
                </c:pt>
                <c:pt idx="1248">
                  <c:v>25.73</c:v>
                </c:pt>
                <c:pt idx="1249">
                  <c:v>32.229999999999997</c:v>
                </c:pt>
                <c:pt idx="1250">
                  <c:v>32.204999999999998</c:v>
                </c:pt>
                <c:pt idx="1251">
                  <c:v>26.41</c:v>
                </c:pt>
                <c:pt idx="1252">
                  <c:v>30.2</c:v>
                </c:pt>
                <c:pt idx="1253">
                  <c:v>31.26</c:v>
                </c:pt>
                <c:pt idx="1254">
                  <c:v>33.725000000000001</c:v>
                </c:pt>
                <c:pt idx="1255">
                  <c:v>28.9</c:v>
                </c:pt>
                <c:pt idx="1256">
                  <c:v>45.69</c:v>
                </c:pt>
                <c:pt idx="1257">
                  <c:v>21.03</c:v>
                </c:pt>
                <c:pt idx="1258">
                  <c:v>37</c:v>
                </c:pt>
                <c:pt idx="1259">
                  <c:v>25.4</c:v>
                </c:pt>
                <c:pt idx="1260">
                  <c:v>32.299999999999997</c:v>
                </c:pt>
                <c:pt idx="1261">
                  <c:v>23.94</c:v>
                </c:pt>
                <c:pt idx="1262">
                  <c:v>46.4</c:v>
                </c:pt>
                <c:pt idx="1263">
                  <c:v>40.375</c:v>
                </c:pt>
                <c:pt idx="1264">
                  <c:v>28.7</c:v>
                </c:pt>
                <c:pt idx="1265">
                  <c:v>26.63</c:v>
                </c:pt>
                <c:pt idx="1266">
                  <c:v>22.515000000000001</c:v>
                </c:pt>
                <c:pt idx="1267">
                  <c:v>36.575000000000003</c:v>
                </c:pt>
                <c:pt idx="1268">
                  <c:v>23.66</c:v>
                </c:pt>
                <c:pt idx="1269">
                  <c:v>18.62</c:v>
                </c:pt>
                <c:pt idx="1270">
                  <c:v>19.190000000000001</c:v>
                </c:pt>
                <c:pt idx="1271">
                  <c:v>27.5</c:v>
                </c:pt>
                <c:pt idx="1272">
                  <c:v>27.36</c:v>
                </c:pt>
                <c:pt idx="1273">
                  <c:v>20.350000000000001</c:v>
                </c:pt>
                <c:pt idx="1274">
                  <c:v>24.035</c:v>
                </c:pt>
                <c:pt idx="1275">
                  <c:v>23.56</c:v>
                </c:pt>
                <c:pt idx="1276">
                  <c:v>27.17</c:v>
                </c:pt>
                <c:pt idx="1277">
                  <c:v>34.32</c:v>
                </c:pt>
                <c:pt idx="1278">
                  <c:v>23.87</c:v>
                </c:pt>
                <c:pt idx="1279">
                  <c:v>30.15</c:v>
                </c:pt>
                <c:pt idx="1280">
                  <c:v>26.36</c:v>
                </c:pt>
                <c:pt idx="1281">
                  <c:v>45.32</c:v>
                </c:pt>
                <c:pt idx="1282">
                  <c:v>31.93</c:v>
                </c:pt>
                <c:pt idx="1283">
                  <c:v>36</c:v>
                </c:pt>
                <c:pt idx="1284">
                  <c:v>32</c:v>
                </c:pt>
                <c:pt idx="1285">
                  <c:v>29.37</c:v>
                </c:pt>
                <c:pt idx="1286">
                  <c:v>23.6</c:v>
                </c:pt>
                <c:pt idx="1287">
                  <c:v>33.155000000000001</c:v>
                </c:pt>
                <c:pt idx="1288">
                  <c:v>24.32</c:v>
                </c:pt>
                <c:pt idx="1289">
                  <c:v>36.299999999999997</c:v>
                </c:pt>
                <c:pt idx="1290">
                  <c:v>34.4</c:v>
                </c:pt>
                <c:pt idx="1291">
                  <c:v>30.9</c:v>
                </c:pt>
                <c:pt idx="1292">
                  <c:v>28.6</c:v>
                </c:pt>
                <c:pt idx="1293">
                  <c:v>27.83</c:v>
                </c:pt>
                <c:pt idx="1294">
                  <c:v>39.64</c:v>
                </c:pt>
                <c:pt idx="1295">
                  <c:v>38.479999999999997</c:v>
                </c:pt>
                <c:pt idx="1296">
                  <c:v>36.200000000000003</c:v>
                </c:pt>
                <c:pt idx="1297">
                  <c:v>27.13</c:v>
                </c:pt>
                <c:pt idx="1298">
                  <c:v>20.75</c:v>
                </c:pt>
                <c:pt idx="1299">
                  <c:v>26.6</c:v>
                </c:pt>
                <c:pt idx="1300">
                  <c:v>25.3</c:v>
                </c:pt>
                <c:pt idx="1301">
                  <c:v>18.84</c:v>
                </c:pt>
                <c:pt idx="1302">
                  <c:v>19.57</c:v>
                </c:pt>
                <c:pt idx="1303">
                  <c:v>30.495000000000001</c:v>
                </c:pt>
                <c:pt idx="1304">
                  <c:v>30.114999999999998</c:v>
                </c:pt>
                <c:pt idx="1305">
                  <c:v>24.78</c:v>
                </c:pt>
                <c:pt idx="1306">
                  <c:v>24.77</c:v>
                </c:pt>
                <c:pt idx="1307">
                  <c:v>16.579999999999998</c:v>
                </c:pt>
                <c:pt idx="1308">
                  <c:v>38.17</c:v>
                </c:pt>
                <c:pt idx="1309">
                  <c:v>39.424999999999997</c:v>
                </c:pt>
                <c:pt idx="1310">
                  <c:v>33.44</c:v>
                </c:pt>
                <c:pt idx="1311">
                  <c:v>33.344999999999999</c:v>
                </c:pt>
                <c:pt idx="1312">
                  <c:v>38.79</c:v>
                </c:pt>
                <c:pt idx="1313">
                  <c:v>30.684999999999999</c:v>
                </c:pt>
                <c:pt idx="1314">
                  <c:v>22.135000000000002</c:v>
                </c:pt>
                <c:pt idx="1315">
                  <c:v>33.33</c:v>
                </c:pt>
                <c:pt idx="1316">
                  <c:v>31.13</c:v>
                </c:pt>
                <c:pt idx="1317">
                  <c:v>28.9</c:v>
                </c:pt>
                <c:pt idx="1318">
                  <c:v>43.31</c:v>
                </c:pt>
                <c:pt idx="1319">
                  <c:v>22.8</c:v>
                </c:pt>
                <c:pt idx="1320">
                  <c:v>19.09</c:v>
                </c:pt>
                <c:pt idx="1321">
                  <c:v>23.37</c:v>
                </c:pt>
                <c:pt idx="1322">
                  <c:v>33.44</c:v>
                </c:pt>
                <c:pt idx="1323">
                  <c:v>28.05</c:v>
                </c:pt>
                <c:pt idx="1324">
                  <c:v>27.72</c:v>
                </c:pt>
                <c:pt idx="1325">
                  <c:v>29.81</c:v>
                </c:pt>
                <c:pt idx="1326">
                  <c:v>23.98</c:v>
                </c:pt>
                <c:pt idx="1327">
                  <c:v>17.34</c:v>
                </c:pt>
                <c:pt idx="1328">
                  <c:v>40.39</c:v>
                </c:pt>
                <c:pt idx="1329">
                  <c:v>25.96</c:v>
                </c:pt>
                <c:pt idx="1330">
                  <c:v>17.68</c:v>
                </c:pt>
                <c:pt idx="1331">
                  <c:v>30.875</c:v>
                </c:pt>
                <c:pt idx="1332">
                  <c:v>30.81</c:v>
                </c:pt>
                <c:pt idx="1333">
                  <c:v>36.85</c:v>
                </c:pt>
                <c:pt idx="1334">
                  <c:v>35.86</c:v>
                </c:pt>
                <c:pt idx="1335">
                  <c:v>30.3</c:v>
                </c:pt>
                <c:pt idx="1336">
                  <c:v>32.015000000000001</c:v>
                </c:pt>
                <c:pt idx="1337">
                  <c:v>25.06</c:v>
                </c:pt>
                <c:pt idx="1338">
                  <c:v>18.829999999999998</c:v>
                </c:pt>
                <c:pt idx="1339">
                  <c:v>47.52</c:v>
                </c:pt>
                <c:pt idx="1340">
                  <c:v>37.82</c:v>
                </c:pt>
                <c:pt idx="1341">
                  <c:v>44.16</c:v>
                </c:pt>
                <c:pt idx="1342">
                  <c:v>37.049999999999997</c:v>
                </c:pt>
                <c:pt idx="1343">
                  <c:v>18.66</c:v>
                </c:pt>
                <c:pt idx="1344">
                  <c:v>36.200000000000003</c:v>
                </c:pt>
                <c:pt idx="1345">
                  <c:v>18.87</c:v>
                </c:pt>
                <c:pt idx="1346">
                  <c:v>32.299999999999997</c:v>
                </c:pt>
                <c:pt idx="1347">
                  <c:v>22.64</c:v>
                </c:pt>
                <c:pt idx="1348">
                  <c:v>28.69</c:v>
                </c:pt>
                <c:pt idx="1349">
                  <c:v>28.16</c:v>
                </c:pt>
                <c:pt idx="1350">
                  <c:v>45.54</c:v>
                </c:pt>
                <c:pt idx="1351">
                  <c:v>28.7</c:v>
                </c:pt>
                <c:pt idx="1352">
                  <c:v>27.74</c:v>
                </c:pt>
                <c:pt idx="1353">
                  <c:v>36.954999999999998</c:v>
                </c:pt>
                <c:pt idx="1354">
                  <c:v>30.69</c:v>
                </c:pt>
                <c:pt idx="1355">
                  <c:v>24.984999999999999</c:v>
                </c:pt>
                <c:pt idx="1356">
                  <c:v>39.42</c:v>
                </c:pt>
                <c:pt idx="1357">
                  <c:v>16.8</c:v>
                </c:pt>
                <c:pt idx="1358">
                  <c:v>23.274999999999999</c:v>
                </c:pt>
                <c:pt idx="1359">
                  <c:v>22.8</c:v>
                </c:pt>
                <c:pt idx="1360">
                  <c:v>24.3</c:v>
                </c:pt>
                <c:pt idx="1361">
                  <c:v>25.13</c:v>
                </c:pt>
                <c:pt idx="1362">
                  <c:v>22.72</c:v>
                </c:pt>
                <c:pt idx="1363">
                  <c:v>32.6</c:v>
                </c:pt>
                <c:pt idx="1364">
                  <c:v>17.28</c:v>
                </c:pt>
                <c:pt idx="1365">
                  <c:v>27.92</c:v>
                </c:pt>
                <c:pt idx="1366">
                  <c:v>38.284999999999997</c:v>
                </c:pt>
                <c:pt idx="1367">
                  <c:v>16.48</c:v>
                </c:pt>
                <c:pt idx="1368">
                  <c:v>38.57</c:v>
                </c:pt>
                <c:pt idx="1369">
                  <c:v>43.85</c:v>
                </c:pt>
                <c:pt idx="1370">
                  <c:v>30.11</c:v>
                </c:pt>
                <c:pt idx="1371">
                  <c:v>31.59</c:v>
                </c:pt>
                <c:pt idx="1372">
                  <c:v>40.15</c:v>
                </c:pt>
                <c:pt idx="1373">
                  <c:v>40.700000000000003</c:v>
                </c:pt>
                <c:pt idx="1374">
                  <c:v>40.76</c:v>
                </c:pt>
                <c:pt idx="1375">
                  <c:v>29.7</c:v>
                </c:pt>
                <c:pt idx="1376">
                  <c:v>40.58</c:v>
                </c:pt>
                <c:pt idx="1377">
                  <c:v>33.06</c:v>
                </c:pt>
                <c:pt idx="1378">
                  <c:v>26.62</c:v>
                </c:pt>
                <c:pt idx="1379">
                  <c:v>37.1</c:v>
                </c:pt>
                <c:pt idx="1380">
                  <c:v>18.28</c:v>
                </c:pt>
                <c:pt idx="1381">
                  <c:v>35.814999999999998</c:v>
                </c:pt>
                <c:pt idx="1382">
                  <c:v>30.69</c:v>
                </c:pt>
                <c:pt idx="1383">
                  <c:v>26.125</c:v>
                </c:pt>
                <c:pt idx="1384">
                  <c:v>34.58</c:v>
                </c:pt>
                <c:pt idx="1385">
                  <c:v>27.4</c:v>
                </c:pt>
                <c:pt idx="1386">
                  <c:v>27.53</c:v>
                </c:pt>
                <c:pt idx="1387">
                  <c:v>33</c:v>
                </c:pt>
                <c:pt idx="1388">
                  <c:v>25.78</c:v>
                </c:pt>
                <c:pt idx="1389">
                  <c:v>22.66</c:v>
                </c:pt>
                <c:pt idx="1390">
                  <c:v>38.81</c:v>
                </c:pt>
                <c:pt idx="1391">
                  <c:v>38.51</c:v>
                </c:pt>
                <c:pt idx="1392">
                  <c:v>22.98</c:v>
                </c:pt>
                <c:pt idx="1393">
                  <c:v>15.65</c:v>
                </c:pt>
                <c:pt idx="1394">
                  <c:v>39.97</c:v>
                </c:pt>
                <c:pt idx="1395">
                  <c:v>37.22</c:v>
                </c:pt>
                <c:pt idx="1396">
                  <c:v>41.325000000000003</c:v>
                </c:pt>
                <c:pt idx="1397">
                  <c:v>40.31</c:v>
                </c:pt>
                <c:pt idx="1398">
                  <c:v>29.48</c:v>
                </c:pt>
                <c:pt idx="1399">
                  <c:v>33.155000000000001</c:v>
                </c:pt>
                <c:pt idx="1400">
                  <c:v>42.85</c:v>
                </c:pt>
                <c:pt idx="1401">
                  <c:v>32.340000000000003</c:v>
                </c:pt>
                <c:pt idx="1402">
                  <c:v>27.5</c:v>
                </c:pt>
                <c:pt idx="1403">
                  <c:v>25.8</c:v>
                </c:pt>
                <c:pt idx="1404">
                  <c:v>25</c:v>
                </c:pt>
                <c:pt idx="1405">
                  <c:v>41.2</c:v>
                </c:pt>
                <c:pt idx="1406">
                  <c:v>17.78</c:v>
                </c:pt>
                <c:pt idx="1407">
                  <c:v>40.119999999999997</c:v>
                </c:pt>
                <c:pt idx="1408">
                  <c:v>19.350000000000001</c:v>
                </c:pt>
                <c:pt idx="1409">
                  <c:v>36.69</c:v>
                </c:pt>
                <c:pt idx="1410">
                  <c:v>28.51</c:v>
                </c:pt>
                <c:pt idx="1411">
                  <c:v>30.21</c:v>
                </c:pt>
                <c:pt idx="1412">
                  <c:v>24.33</c:v>
                </c:pt>
                <c:pt idx="1413">
                  <c:v>19.855</c:v>
                </c:pt>
                <c:pt idx="1414">
                  <c:v>25.364999999999998</c:v>
                </c:pt>
                <c:pt idx="1415">
                  <c:v>29.6</c:v>
                </c:pt>
                <c:pt idx="1416">
                  <c:v>39.43</c:v>
                </c:pt>
                <c:pt idx="1417">
                  <c:v>27.34</c:v>
                </c:pt>
                <c:pt idx="1418">
                  <c:v>39.01</c:v>
                </c:pt>
                <c:pt idx="1419">
                  <c:v>18.989999999999998</c:v>
                </c:pt>
                <c:pt idx="1420">
                  <c:v>42.3</c:v>
                </c:pt>
                <c:pt idx="1421">
                  <c:v>39.805</c:v>
                </c:pt>
                <c:pt idx="1422">
                  <c:v>33.700000000000003</c:v>
                </c:pt>
                <c:pt idx="1423">
                  <c:v>36.195</c:v>
                </c:pt>
                <c:pt idx="1424">
                  <c:v>32.6</c:v>
                </c:pt>
                <c:pt idx="1425">
                  <c:v>30.2</c:v>
                </c:pt>
                <c:pt idx="1426">
                  <c:v>27.645</c:v>
                </c:pt>
                <c:pt idx="1427">
                  <c:v>26.41</c:v>
                </c:pt>
                <c:pt idx="1428">
                  <c:v>34.1</c:v>
                </c:pt>
                <c:pt idx="1429">
                  <c:v>17.3</c:v>
                </c:pt>
                <c:pt idx="1430">
                  <c:v>35.020000000000003</c:v>
                </c:pt>
                <c:pt idx="1431">
                  <c:v>37.1</c:v>
                </c:pt>
                <c:pt idx="1432">
                  <c:v>16.79</c:v>
                </c:pt>
                <c:pt idx="1433">
                  <c:v>31.635000000000002</c:v>
                </c:pt>
                <c:pt idx="1434">
                  <c:v>24.19</c:v>
                </c:pt>
                <c:pt idx="1435">
                  <c:v>35.29</c:v>
                </c:pt>
                <c:pt idx="1436">
                  <c:v>35.299999999999997</c:v>
                </c:pt>
                <c:pt idx="1437">
                  <c:v>35.64</c:v>
                </c:pt>
                <c:pt idx="1438">
                  <c:v>33.1</c:v>
                </c:pt>
                <c:pt idx="1439">
                  <c:v>26.41</c:v>
                </c:pt>
                <c:pt idx="1440">
                  <c:v>29.9</c:v>
                </c:pt>
                <c:pt idx="1441">
                  <c:v>25.24</c:v>
                </c:pt>
                <c:pt idx="1442">
                  <c:v>25.08</c:v>
                </c:pt>
                <c:pt idx="1443">
                  <c:v>29.164999999999999</c:v>
                </c:pt>
                <c:pt idx="1444">
                  <c:v>15.05</c:v>
                </c:pt>
                <c:pt idx="1445">
                  <c:v>19.95</c:v>
                </c:pt>
                <c:pt idx="1446">
                  <c:v>16.66</c:v>
                </c:pt>
                <c:pt idx="1447">
                  <c:v>16.62</c:v>
                </c:pt>
                <c:pt idx="1448">
                  <c:v>15.36</c:v>
                </c:pt>
                <c:pt idx="1449">
                  <c:v>27.74</c:v>
                </c:pt>
                <c:pt idx="1450">
                  <c:v>22.44</c:v>
                </c:pt>
                <c:pt idx="1451">
                  <c:v>37.049999999999997</c:v>
                </c:pt>
                <c:pt idx="1452">
                  <c:v>22.95</c:v>
                </c:pt>
                <c:pt idx="1453">
                  <c:v>34.200000000000003</c:v>
                </c:pt>
                <c:pt idx="1454">
                  <c:v>30.59</c:v>
                </c:pt>
                <c:pt idx="1455">
                  <c:v>25.51</c:v>
                </c:pt>
                <c:pt idx="1456">
                  <c:v>29.04</c:v>
                </c:pt>
                <c:pt idx="1457">
                  <c:v>22.135000000000002</c:v>
                </c:pt>
                <c:pt idx="1458">
                  <c:v>21.375</c:v>
                </c:pt>
                <c:pt idx="1459">
                  <c:v>29.19</c:v>
                </c:pt>
                <c:pt idx="1460">
                  <c:v>31.92</c:v>
                </c:pt>
                <c:pt idx="1461">
                  <c:v>26.315000000000001</c:v>
                </c:pt>
                <c:pt idx="1462">
                  <c:v>35.299999999999997</c:v>
                </c:pt>
                <c:pt idx="1463">
                  <c:v>18.91</c:v>
                </c:pt>
                <c:pt idx="1464">
                  <c:v>22.41</c:v>
                </c:pt>
                <c:pt idx="1465">
                  <c:v>22.704999999999998</c:v>
                </c:pt>
                <c:pt idx="1466">
                  <c:v>37.18</c:v>
                </c:pt>
                <c:pt idx="1467">
                  <c:v>35.97</c:v>
                </c:pt>
                <c:pt idx="1468">
                  <c:v>35.799999999999997</c:v>
                </c:pt>
                <c:pt idx="1469">
                  <c:v>28.31</c:v>
                </c:pt>
                <c:pt idx="1470">
                  <c:v>38.06</c:v>
                </c:pt>
                <c:pt idx="1471">
                  <c:v>28</c:v>
                </c:pt>
                <c:pt idx="1472">
                  <c:v>34.32</c:v>
                </c:pt>
                <c:pt idx="1473">
                  <c:v>22.3</c:v>
                </c:pt>
                <c:pt idx="1474">
                  <c:v>27.835000000000001</c:v>
                </c:pt>
                <c:pt idx="1475">
                  <c:v>39.229999999999997</c:v>
                </c:pt>
                <c:pt idx="1476">
                  <c:v>19.95</c:v>
                </c:pt>
                <c:pt idx="1477">
                  <c:v>34.64</c:v>
                </c:pt>
                <c:pt idx="1478">
                  <c:v>18.75</c:v>
                </c:pt>
                <c:pt idx="1479">
                  <c:v>26.48</c:v>
                </c:pt>
                <c:pt idx="1480">
                  <c:v>34.83</c:v>
                </c:pt>
                <c:pt idx="1481">
                  <c:v>25.46</c:v>
                </c:pt>
                <c:pt idx="1482">
                  <c:v>23.31</c:v>
                </c:pt>
                <c:pt idx="1483">
                  <c:v>29</c:v>
                </c:pt>
                <c:pt idx="1484">
                  <c:v>32.869999999999997</c:v>
                </c:pt>
                <c:pt idx="1485">
                  <c:v>26.18</c:v>
                </c:pt>
                <c:pt idx="1486">
                  <c:v>25.3</c:v>
                </c:pt>
                <c:pt idx="1487">
                  <c:v>36.94</c:v>
                </c:pt>
                <c:pt idx="1488">
                  <c:v>22.86</c:v>
                </c:pt>
                <c:pt idx="1489">
                  <c:v>18.760000000000002</c:v>
                </c:pt>
                <c:pt idx="1490">
                  <c:v>24.36</c:v>
                </c:pt>
                <c:pt idx="1491">
                  <c:v>32.299999999999997</c:v>
                </c:pt>
                <c:pt idx="1492">
                  <c:v>22.704999999999998</c:v>
                </c:pt>
                <c:pt idx="1493">
                  <c:v>21.79</c:v>
                </c:pt>
                <c:pt idx="1494">
                  <c:v>24.52</c:v>
                </c:pt>
                <c:pt idx="1495">
                  <c:v>39.520000000000003</c:v>
                </c:pt>
                <c:pt idx="1496">
                  <c:v>24.49</c:v>
                </c:pt>
                <c:pt idx="1497">
                  <c:v>26.315000000000001</c:v>
                </c:pt>
                <c:pt idx="1498">
                  <c:v>22.58</c:v>
                </c:pt>
                <c:pt idx="1499">
                  <c:v>19.475000000000001</c:v>
                </c:pt>
                <c:pt idx="1500">
                  <c:v>26.33</c:v>
                </c:pt>
                <c:pt idx="1501">
                  <c:v>17.29</c:v>
                </c:pt>
                <c:pt idx="1502">
                  <c:v>42.88</c:v>
                </c:pt>
                <c:pt idx="1503">
                  <c:v>32.200000000000003</c:v>
                </c:pt>
                <c:pt idx="1504">
                  <c:v>18.75</c:v>
                </c:pt>
                <c:pt idx="1505">
                  <c:v>22.36</c:v>
                </c:pt>
                <c:pt idx="1506">
                  <c:v>23.94</c:v>
                </c:pt>
                <c:pt idx="1507">
                  <c:v>30.1</c:v>
                </c:pt>
                <c:pt idx="1508">
                  <c:v>21.93</c:v>
                </c:pt>
                <c:pt idx="1509">
                  <c:v>39.75</c:v>
                </c:pt>
                <c:pt idx="1510">
                  <c:v>26.03</c:v>
                </c:pt>
                <c:pt idx="1511">
                  <c:v>34.51</c:v>
                </c:pt>
                <c:pt idx="1512">
                  <c:v>19.32</c:v>
                </c:pt>
                <c:pt idx="1513">
                  <c:v>28.5</c:v>
                </c:pt>
                <c:pt idx="1514">
                  <c:v>30.875</c:v>
                </c:pt>
                <c:pt idx="1515">
                  <c:v>24.02</c:v>
                </c:pt>
                <c:pt idx="1516">
                  <c:v>36.08</c:v>
                </c:pt>
                <c:pt idx="1517">
                  <c:v>32.200000000000003</c:v>
                </c:pt>
                <c:pt idx="1518">
                  <c:v>28.05</c:v>
                </c:pt>
                <c:pt idx="1519">
                  <c:v>19</c:v>
                </c:pt>
                <c:pt idx="1520">
                  <c:v>16.13</c:v>
                </c:pt>
                <c:pt idx="1521">
                  <c:v>18.77</c:v>
                </c:pt>
                <c:pt idx="1522">
                  <c:v>28.88</c:v>
                </c:pt>
                <c:pt idx="1523">
                  <c:v>27.55</c:v>
                </c:pt>
                <c:pt idx="1524">
                  <c:v>15.6</c:v>
                </c:pt>
                <c:pt idx="1525">
                  <c:v>21.99</c:v>
                </c:pt>
                <c:pt idx="1526">
                  <c:v>34.85</c:v>
                </c:pt>
                <c:pt idx="1527">
                  <c:v>24.51</c:v>
                </c:pt>
                <c:pt idx="1528">
                  <c:v>19.399999999999999</c:v>
                </c:pt>
                <c:pt idx="1529">
                  <c:v>15.1</c:v>
                </c:pt>
                <c:pt idx="1530">
                  <c:v>23.37</c:v>
                </c:pt>
                <c:pt idx="1531">
                  <c:v>42.4</c:v>
                </c:pt>
                <c:pt idx="1532">
                  <c:v>28.405000000000001</c:v>
                </c:pt>
                <c:pt idx="1533">
                  <c:v>23.4</c:v>
                </c:pt>
                <c:pt idx="1534">
                  <c:v>33.44</c:v>
                </c:pt>
                <c:pt idx="1535">
                  <c:v>21.12</c:v>
                </c:pt>
                <c:pt idx="1536">
                  <c:v>18.48</c:v>
                </c:pt>
                <c:pt idx="1537">
                  <c:v>16.815000000000001</c:v>
                </c:pt>
                <c:pt idx="1538">
                  <c:v>26.72</c:v>
                </c:pt>
                <c:pt idx="1539">
                  <c:v>41.42</c:v>
                </c:pt>
                <c:pt idx="1540">
                  <c:v>20.69</c:v>
                </c:pt>
                <c:pt idx="1541">
                  <c:v>41.23</c:v>
                </c:pt>
                <c:pt idx="1542">
                  <c:v>29.9</c:v>
                </c:pt>
                <c:pt idx="1543">
                  <c:v>34.104999999999997</c:v>
                </c:pt>
                <c:pt idx="1544">
                  <c:v>24.97</c:v>
                </c:pt>
                <c:pt idx="1545">
                  <c:v>34.799999999999997</c:v>
                </c:pt>
                <c:pt idx="1546">
                  <c:v>32.965000000000003</c:v>
                </c:pt>
                <c:pt idx="1547">
                  <c:v>27.265000000000001</c:v>
                </c:pt>
                <c:pt idx="1548">
                  <c:v>17.059999999999999</c:v>
                </c:pt>
                <c:pt idx="1549">
                  <c:v>36.29</c:v>
                </c:pt>
                <c:pt idx="1550">
                  <c:v>28.594999999999999</c:v>
                </c:pt>
                <c:pt idx="1551">
                  <c:v>17.8</c:v>
                </c:pt>
                <c:pt idx="1552">
                  <c:v>21.4</c:v>
                </c:pt>
                <c:pt idx="1553">
                  <c:v>23.01</c:v>
                </c:pt>
                <c:pt idx="1554">
                  <c:v>19.86</c:v>
                </c:pt>
                <c:pt idx="1555">
                  <c:v>33.58</c:v>
                </c:pt>
                <c:pt idx="1556">
                  <c:v>29.81</c:v>
                </c:pt>
                <c:pt idx="1557">
                  <c:v>27.4</c:v>
                </c:pt>
                <c:pt idx="1558">
                  <c:v>17.98</c:v>
                </c:pt>
                <c:pt idx="1559">
                  <c:v>37.9</c:v>
                </c:pt>
                <c:pt idx="1560">
                  <c:v>25.27</c:v>
                </c:pt>
                <c:pt idx="1561">
                  <c:v>29.26</c:v>
                </c:pt>
                <c:pt idx="1562">
                  <c:v>27.835000000000001</c:v>
                </c:pt>
                <c:pt idx="1563">
                  <c:v>46.53</c:v>
                </c:pt>
                <c:pt idx="1564">
                  <c:v>20.58</c:v>
                </c:pt>
                <c:pt idx="1565">
                  <c:v>19.53</c:v>
                </c:pt>
                <c:pt idx="1566">
                  <c:v>27.7</c:v>
                </c:pt>
                <c:pt idx="1567">
                  <c:v>18.920000000000002</c:v>
                </c:pt>
                <c:pt idx="1568">
                  <c:v>17.760000000000002</c:v>
                </c:pt>
                <c:pt idx="1569">
                  <c:v>29.83</c:v>
                </c:pt>
                <c:pt idx="1570">
                  <c:v>23.465</c:v>
                </c:pt>
                <c:pt idx="1571">
                  <c:v>29.355</c:v>
                </c:pt>
                <c:pt idx="1572">
                  <c:v>35.49</c:v>
                </c:pt>
                <c:pt idx="1573">
                  <c:v>26.315000000000001</c:v>
                </c:pt>
                <c:pt idx="1574">
                  <c:v>19.79</c:v>
                </c:pt>
                <c:pt idx="1575">
                  <c:v>40.564999999999998</c:v>
                </c:pt>
                <c:pt idx="1576">
                  <c:v>18.03</c:v>
                </c:pt>
                <c:pt idx="1577">
                  <c:v>34.65</c:v>
                </c:pt>
                <c:pt idx="1578">
                  <c:v>42.94</c:v>
                </c:pt>
                <c:pt idx="1579">
                  <c:v>31.254999999999999</c:v>
                </c:pt>
                <c:pt idx="1580">
                  <c:v>45.43</c:v>
                </c:pt>
                <c:pt idx="1581">
                  <c:v>32.340000000000003</c:v>
                </c:pt>
                <c:pt idx="1582">
                  <c:v>25.46</c:v>
                </c:pt>
                <c:pt idx="1583">
                  <c:v>37.145000000000003</c:v>
                </c:pt>
                <c:pt idx="1584">
                  <c:v>30.8</c:v>
                </c:pt>
                <c:pt idx="1585">
                  <c:v>29.5</c:v>
                </c:pt>
                <c:pt idx="1586">
                  <c:v>43.39</c:v>
                </c:pt>
                <c:pt idx="1587">
                  <c:v>15.08</c:v>
                </c:pt>
                <c:pt idx="1588">
                  <c:v>20.48</c:v>
                </c:pt>
                <c:pt idx="1589">
                  <c:v>34.450000000000003</c:v>
                </c:pt>
                <c:pt idx="1590">
                  <c:v>34.21</c:v>
                </c:pt>
                <c:pt idx="1591">
                  <c:v>28.8</c:v>
                </c:pt>
                <c:pt idx="1592">
                  <c:v>31.74</c:v>
                </c:pt>
                <c:pt idx="1593">
                  <c:v>21.78</c:v>
                </c:pt>
                <c:pt idx="1594">
                  <c:v>23.75</c:v>
                </c:pt>
                <c:pt idx="1595">
                  <c:v>33.21</c:v>
                </c:pt>
                <c:pt idx="1596">
                  <c:v>17.7</c:v>
                </c:pt>
                <c:pt idx="1597">
                  <c:v>17.2</c:v>
                </c:pt>
                <c:pt idx="1598">
                  <c:v>19.21</c:v>
                </c:pt>
                <c:pt idx="1599">
                  <c:v>23.2</c:v>
                </c:pt>
                <c:pt idx="1600">
                  <c:v>32.5</c:v>
                </c:pt>
                <c:pt idx="1601">
                  <c:v>20.9</c:v>
                </c:pt>
                <c:pt idx="1602">
                  <c:v>19.11</c:v>
                </c:pt>
                <c:pt idx="1603">
                  <c:v>31.17</c:v>
                </c:pt>
                <c:pt idx="1604">
                  <c:v>36.08</c:v>
                </c:pt>
                <c:pt idx="1605">
                  <c:v>28.024999999999999</c:v>
                </c:pt>
                <c:pt idx="1606">
                  <c:v>24.32</c:v>
                </c:pt>
                <c:pt idx="1607">
                  <c:v>38</c:v>
                </c:pt>
                <c:pt idx="1608">
                  <c:v>31.6</c:v>
                </c:pt>
                <c:pt idx="1609">
                  <c:v>31.02</c:v>
                </c:pt>
                <c:pt idx="1610">
                  <c:v>29.26</c:v>
                </c:pt>
                <c:pt idx="1611">
                  <c:v>15.09</c:v>
                </c:pt>
                <c:pt idx="1612">
                  <c:v>22.63</c:v>
                </c:pt>
                <c:pt idx="1613">
                  <c:v>23.46</c:v>
                </c:pt>
                <c:pt idx="1614">
                  <c:v>22.56</c:v>
                </c:pt>
                <c:pt idx="1615">
                  <c:v>19.28</c:v>
                </c:pt>
                <c:pt idx="1616">
                  <c:v>15.37</c:v>
                </c:pt>
                <c:pt idx="1617">
                  <c:v>18.71</c:v>
                </c:pt>
                <c:pt idx="1618">
                  <c:v>20.61</c:v>
                </c:pt>
                <c:pt idx="1619">
                  <c:v>15.99</c:v>
                </c:pt>
                <c:pt idx="1620">
                  <c:v>33.155000000000001</c:v>
                </c:pt>
                <c:pt idx="1621">
                  <c:v>26.22</c:v>
                </c:pt>
                <c:pt idx="1622">
                  <c:v>21.85</c:v>
                </c:pt>
                <c:pt idx="1623">
                  <c:v>30.495000000000001</c:v>
                </c:pt>
                <c:pt idx="1624">
                  <c:v>34.104999999999997</c:v>
                </c:pt>
                <c:pt idx="1625">
                  <c:v>32.770000000000003</c:v>
                </c:pt>
                <c:pt idx="1626">
                  <c:v>16.850000000000001</c:v>
                </c:pt>
                <c:pt idx="1627">
                  <c:v>34.700000000000003</c:v>
                </c:pt>
                <c:pt idx="1628">
                  <c:v>37.049999999999997</c:v>
                </c:pt>
                <c:pt idx="1629">
                  <c:v>18.78</c:v>
                </c:pt>
                <c:pt idx="1630">
                  <c:v>28.024999999999999</c:v>
                </c:pt>
                <c:pt idx="1631">
                  <c:v>35.090000000000003</c:v>
                </c:pt>
                <c:pt idx="1632">
                  <c:v>34.42</c:v>
                </c:pt>
                <c:pt idx="1633">
                  <c:v>29.4</c:v>
                </c:pt>
                <c:pt idx="1634">
                  <c:v>21.31</c:v>
                </c:pt>
                <c:pt idx="1635">
                  <c:v>19.559999999999999</c:v>
                </c:pt>
                <c:pt idx="1636">
                  <c:v>37.335000000000001</c:v>
                </c:pt>
                <c:pt idx="1637">
                  <c:v>19.53</c:v>
                </c:pt>
                <c:pt idx="1638">
                  <c:v>34.1</c:v>
                </c:pt>
                <c:pt idx="1639">
                  <c:v>16.5</c:v>
                </c:pt>
                <c:pt idx="1640">
                  <c:v>30.69</c:v>
                </c:pt>
                <c:pt idx="1641">
                  <c:v>28.93</c:v>
                </c:pt>
                <c:pt idx="1642">
                  <c:v>38.9</c:v>
                </c:pt>
                <c:pt idx="1643">
                  <c:v>26.9</c:v>
                </c:pt>
                <c:pt idx="1644">
                  <c:v>24.86</c:v>
                </c:pt>
                <c:pt idx="1645">
                  <c:v>39.14</c:v>
                </c:pt>
                <c:pt idx="1646">
                  <c:v>39.799999999999997</c:v>
                </c:pt>
                <c:pt idx="1647">
                  <c:v>34.32</c:v>
                </c:pt>
                <c:pt idx="1648">
                  <c:v>32.51</c:v>
                </c:pt>
                <c:pt idx="1649">
                  <c:v>30.71</c:v>
                </c:pt>
                <c:pt idx="1650">
                  <c:v>28.9</c:v>
                </c:pt>
                <c:pt idx="1651">
                  <c:v>36.19</c:v>
                </c:pt>
                <c:pt idx="1652">
                  <c:v>29.6</c:v>
                </c:pt>
                <c:pt idx="1653">
                  <c:v>30.95</c:v>
                </c:pt>
                <c:pt idx="1654">
                  <c:v>19.95</c:v>
                </c:pt>
                <c:pt idx="1655">
                  <c:v>23.65</c:v>
                </c:pt>
                <c:pt idx="1656">
                  <c:v>43.34</c:v>
                </c:pt>
                <c:pt idx="1657">
                  <c:v>31.98</c:v>
                </c:pt>
                <c:pt idx="1658">
                  <c:v>35.86</c:v>
                </c:pt>
                <c:pt idx="1659">
                  <c:v>15.2</c:v>
                </c:pt>
                <c:pt idx="1660">
                  <c:v>37.200000000000003</c:v>
                </c:pt>
                <c:pt idx="1661">
                  <c:v>17.91</c:v>
                </c:pt>
                <c:pt idx="1662">
                  <c:v>20.76</c:v>
                </c:pt>
                <c:pt idx="1663">
                  <c:v>38.99</c:v>
                </c:pt>
                <c:pt idx="1664">
                  <c:v>42.655000000000001</c:v>
                </c:pt>
                <c:pt idx="1665">
                  <c:v>30.57</c:v>
                </c:pt>
                <c:pt idx="1666">
                  <c:v>17.7</c:v>
                </c:pt>
                <c:pt idx="1667">
                  <c:v>34.770000000000003</c:v>
                </c:pt>
                <c:pt idx="1668">
                  <c:v>16.88</c:v>
                </c:pt>
                <c:pt idx="1669">
                  <c:v>40.26</c:v>
                </c:pt>
                <c:pt idx="1670">
                  <c:v>25.6</c:v>
                </c:pt>
                <c:pt idx="1671">
                  <c:v>33.549999999999997</c:v>
                </c:pt>
                <c:pt idx="1672">
                  <c:v>16.690000000000001</c:v>
                </c:pt>
                <c:pt idx="1673">
                  <c:v>19.95</c:v>
                </c:pt>
                <c:pt idx="1674">
                  <c:v>17.55</c:v>
                </c:pt>
                <c:pt idx="1675">
                  <c:v>22.01</c:v>
                </c:pt>
                <c:pt idx="1676">
                  <c:v>41.8</c:v>
                </c:pt>
                <c:pt idx="1677">
                  <c:v>19.170000000000002</c:v>
                </c:pt>
                <c:pt idx="1678">
                  <c:v>32.799999999999997</c:v>
                </c:pt>
                <c:pt idx="1679">
                  <c:v>35.814999999999998</c:v>
                </c:pt>
                <c:pt idx="1680">
                  <c:v>24.3</c:v>
                </c:pt>
                <c:pt idx="1681">
                  <c:v>19.059999999999999</c:v>
                </c:pt>
                <c:pt idx="1682">
                  <c:v>33.25</c:v>
                </c:pt>
                <c:pt idx="1683">
                  <c:v>21.37</c:v>
                </c:pt>
                <c:pt idx="1684">
                  <c:v>34.43</c:v>
                </c:pt>
                <c:pt idx="1685">
                  <c:v>20.86</c:v>
                </c:pt>
                <c:pt idx="1686">
                  <c:v>18.34</c:v>
                </c:pt>
                <c:pt idx="1687">
                  <c:v>34.15</c:v>
                </c:pt>
                <c:pt idx="1688">
                  <c:v>18.350000000000001</c:v>
                </c:pt>
                <c:pt idx="1689">
                  <c:v>22.13</c:v>
                </c:pt>
                <c:pt idx="1690">
                  <c:v>22.51</c:v>
                </c:pt>
                <c:pt idx="1691">
                  <c:v>31</c:v>
                </c:pt>
                <c:pt idx="1692">
                  <c:v>28.27</c:v>
                </c:pt>
                <c:pt idx="1693">
                  <c:v>29.92</c:v>
                </c:pt>
                <c:pt idx="1694">
                  <c:v>25.9</c:v>
                </c:pt>
                <c:pt idx="1695">
                  <c:v>27.74</c:v>
                </c:pt>
                <c:pt idx="1696">
                  <c:v>17.260000000000002</c:v>
                </c:pt>
                <c:pt idx="1697">
                  <c:v>19.855</c:v>
                </c:pt>
                <c:pt idx="1698">
                  <c:v>41.69</c:v>
                </c:pt>
                <c:pt idx="1699">
                  <c:v>16.12</c:v>
                </c:pt>
                <c:pt idx="1700">
                  <c:v>37.43</c:v>
                </c:pt>
                <c:pt idx="1701">
                  <c:v>31.065000000000001</c:v>
                </c:pt>
                <c:pt idx="1702">
                  <c:v>25.08</c:v>
                </c:pt>
                <c:pt idx="1703">
                  <c:v>15.2</c:v>
                </c:pt>
                <c:pt idx="1704">
                  <c:v>22.34</c:v>
                </c:pt>
                <c:pt idx="1705">
                  <c:v>40.15</c:v>
                </c:pt>
                <c:pt idx="1706">
                  <c:v>37.729999999999997</c:v>
                </c:pt>
                <c:pt idx="1707">
                  <c:v>25.35</c:v>
                </c:pt>
                <c:pt idx="1708">
                  <c:v>26.41</c:v>
                </c:pt>
                <c:pt idx="1709">
                  <c:v>27.6</c:v>
                </c:pt>
                <c:pt idx="1710">
                  <c:v>33.82</c:v>
                </c:pt>
                <c:pt idx="1711">
                  <c:v>32.9</c:v>
                </c:pt>
                <c:pt idx="1712">
                  <c:v>30.875</c:v>
                </c:pt>
                <c:pt idx="1713">
                  <c:v>32.64</c:v>
                </c:pt>
                <c:pt idx="1714">
                  <c:v>22.135000000000002</c:v>
                </c:pt>
                <c:pt idx="1715">
                  <c:v>16.53</c:v>
                </c:pt>
                <c:pt idx="1716">
                  <c:v>32.774999999999999</c:v>
                </c:pt>
                <c:pt idx="1717">
                  <c:v>30.9</c:v>
                </c:pt>
                <c:pt idx="1718">
                  <c:v>15.58</c:v>
                </c:pt>
                <c:pt idx="1719">
                  <c:v>26.315000000000001</c:v>
                </c:pt>
                <c:pt idx="1720">
                  <c:v>35.61</c:v>
                </c:pt>
                <c:pt idx="1721">
                  <c:v>37.56</c:v>
                </c:pt>
                <c:pt idx="1722">
                  <c:v>15.49</c:v>
                </c:pt>
                <c:pt idx="1723">
                  <c:v>23.48</c:v>
                </c:pt>
                <c:pt idx="1724">
                  <c:v>30.02</c:v>
                </c:pt>
                <c:pt idx="1725">
                  <c:v>26.885000000000002</c:v>
                </c:pt>
                <c:pt idx="1726">
                  <c:v>25.84</c:v>
                </c:pt>
                <c:pt idx="1727">
                  <c:v>27.454999999999998</c:v>
                </c:pt>
                <c:pt idx="1728">
                  <c:v>24.605</c:v>
                </c:pt>
                <c:pt idx="1729">
                  <c:v>30.8</c:v>
                </c:pt>
                <c:pt idx="1730">
                  <c:v>34.799999999999997</c:v>
                </c:pt>
                <c:pt idx="1731">
                  <c:v>34.21</c:v>
                </c:pt>
                <c:pt idx="1732">
                  <c:v>31</c:v>
                </c:pt>
                <c:pt idx="1733">
                  <c:v>26.125</c:v>
                </c:pt>
                <c:pt idx="1734">
                  <c:v>30.13</c:v>
                </c:pt>
                <c:pt idx="1735">
                  <c:v>34.19</c:v>
                </c:pt>
                <c:pt idx="1736">
                  <c:v>22.515000000000001</c:v>
                </c:pt>
                <c:pt idx="1737">
                  <c:v>18.239999999999998</c:v>
                </c:pt>
                <c:pt idx="1738">
                  <c:v>37.28</c:v>
                </c:pt>
                <c:pt idx="1739">
                  <c:v>18.2</c:v>
                </c:pt>
                <c:pt idx="1740">
                  <c:v>20.53</c:v>
                </c:pt>
                <c:pt idx="1741">
                  <c:v>23.79</c:v>
                </c:pt>
                <c:pt idx="1742">
                  <c:v>29.8</c:v>
                </c:pt>
                <c:pt idx="1743">
                  <c:v>31.54</c:v>
                </c:pt>
                <c:pt idx="1744">
                  <c:v>20.82</c:v>
                </c:pt>
                <c:pt idx="1745">
                  <c:v>38.83</c:v>
                </c:pt>
                <c:pt idx="1746">
                  <c:v>23.44</c:v>
                </c:pt>
                <c:pt idx="1747">
                  <c:v>24.13</c:v>
                </c:pt>
                <c:pt idx="1748">
                  <c:v>42.13</c:v>
                </c:pt>
                <c:pt idx="1749">
                  <c:v>17.86</c:v>
                </c:pt>
                <c:pt idx="1750">
                  <c:v>32.78</c:v>
                </c:pt>
                <c:pt idx="1751">
                  <c:v>23.9</c:v>
                </c:pt>
                <c:pt idx="1752">
                  <c:v>15.47</c:v>
                </c:pt>
                <c:pt idx="1753">
                  <c:v>28.54</c:v>
                </c:pt>
                <c:pt idx="1754">
                  <c:v>18.54</c:v>
                </c:pt>
                <c:pt idx="1755">
                  <c:v>32.18</c:v>
                </c:pt>
                <c:pt idx="1756">
                  <c:v>37.380000000000003</c:v>
                </c:pt>
                <c:pt idx="1757">
                  <c:v>31.12</c:v>
                </c:pt>
                <c:pt idx="1758">
                  <c:v>22.01</c:v>
                </c:pt>
                <c:pt idx="1759">
                  <c:v>27.645</c:v>
                </c:pt>
                <c:pt idx="1760">
                  <c:v>29.64</c:v>
                </c:pt>
                <c:pt idx="1761">
                  <c:v>33.700000000000003</c:v>
                </c:pt>
                <c:pt idx="1762">
                  <c:v>27.5</c:v>
                </c:pt>
                <c:pt idx="1763">
                  <c:v>16.12</c:v>
                </c:pt>
                <c:pt idx="1764">
                  <c:v>26.73</c:v>
                </c:pt>
                <c:pt idx="1765">
                  <c:v>37.25</c:v>
                </c:pt>
                <c:pt idx="1766">
                  <c:v>23.56</c:v>
                </c:pt>
                <c:pt idx="1767">
                  <c:v>15.84</c:v>
                </c:pt>
                <c:pt idx="1768">
                  <c:v>36.630000000000003</c:v>
                </c:pt>
                <c:pt idx="1769">
                  <c:v>16.47</c:v>
                </c:pt>
                <c:pt idx="1770">
                  <c:v>25.8</c:v>
                </c:pt>
                <c:pt idx="1771">
                  <c:v>23.6</c:v>
                </c:pt>
                <c:pt idx="1772">
                  <c:v>32.11</c:v>
                </c:pt>
                <c:pt idx="1773">
                  <c:v>30.114999999999998</c:v>
                </c:pt>
                <c:pt idx="1774">
                  <c:v>20.28</c:v>
                </c:pt>
                <c:pt idx="1775">
                  <c:v>20.234999999999999</c:v>
                </c:pt>
                <c:pt idx="1776">
                  <c:v>25.27</c:v>
                </c:pt>
                <c:pt idx="1777">
                  <c:v>24.24</c:v>
                </c:pt>
                <c:pt idx="1778">
                  <c:v>35.75</c:v>
                </c:pt>
                <c:pt idx="1779">
                  <c:v>29.92</c:v>
                </c:pt>
                <c:pt idx="1780">
                  <c:v>26.2</c:v>
                </c:pt>
                <c:pt idx="1781">
                  <c:v>26.695</c:v>
                </c:pt>
                <c:pt idx="1782">
                  <c:v>23.16</c:v>
                </c:pt>
                <c:pt idx="1783">
                  <c:v>32.585000000000001</c:v>
                </c:pt>
                <c:pt idx="1784">
                  <c:v>33.97</c:v>
                </c:pt>
                <c:pt idx="1785">
                  <c:v>16.57</c:v>
                </c:pt>
                <c:pt idx="1786">
                  <c:v>17.55</c:v>
                </c:pt>
                <c:pt idx="1787">
                  <c:v>29.41</c:v>
                </c:pt>
                <c:pt idx="1788">
                  <c:v>17.91</c:v>
                </c:pt>
                <c:pt idx="1789">
                  <c:v>31.57</c:v>
                </c:pt>
                <c:pt idx="1790">
                  <c:v>33.18</c:v>
                </c:pt>
                <c:pt idx="1791">
                  <c:v>37</c:v>
                </c:pt>
                <c:pt idx="1792">
                  <c:v>18.905000000000001</c:v>
                </c:pt>
                <c:pt idx="1793">
                  <c:v>20.03</c:v>
                </c:pt>
                <c:pt idx="1794">
                  <c:v>16.7</c:v>
                </c:pt>
                <c:pt idx="1795">
                  <c:v>39.82</c:v>
                </c:pt>
                <c:pt idx="1796">
                  <c:v>22.04</c:v>
                </c:pt>
                <c:pt idx="1797">
                  <c:v>28.27</c:v>
                </c:pt>
                <c:pt idx="1798">
                  <c:v>18.5</c:v>
                </c:pt>
                <c:pt idx="1799">
                  <c:v>38.6</c:v>
                </c:pt>
                <c:pt idx="1800">
                  <c:v>43.12</c:v>
                </c:pt>
                <c:pt idx="1801">
                  <c:v>30.5</c:v>
                </c:pt>
                <c:pt idx="1802">
                  <c:v>27.61</c:v>
                </c:pt>
                <c:pt idx="1803">
                  <c:v>27.1</c:v>
                </c:pt>
                <c:pt idx="1804">
                  <c:v>35.93</c:v>
                </c:pt>
                <c:pt idx="1805">
                  <c:v>32.68</c:v>
                </c:pt>
                <c:pt idx="1806">
                  <c:v>20.74</c:v>
                </c:pt>
                <c:pt idx="1807">
                  <c:v>15.57</c:v>
                </c:pt>
                <c:pt idx="1808">
                  <c:v>23.844999999999999</c:v>
                </c:pt>
                <c:pt idx="1809">
                  <c:v>22.895</c:v>
                </c:pt>
                <c:pt idx="1810">
                  <c:v>21.945</c:v>
                </c:pt>
                <c:pt idx="1811">
                  <c:v>19.47</c:v>
                </c:pt>
                <c:pt idx="1812">
                  <c:v>15.61</c:v>
                </c:pt>
                <c:pt idx="1813">
                  <c:v>28.6</c:v>
                </c:pt>
                <c:pt idx="1814">
                  <c:v>46.53</c:v>
                </c:pt>
                <c:pt idx="1815">
                  <c:v>34.99</c:v>
                </c:pt>
                <c:pt idx="1816">
                  <c:v>17.05</c:v>
                </c:pt>
                <c:pt idx="1817">
                  <c:v>37.18</c:v>
                </c:pt>
                <c:pt idx="1818">
                  <c:v>35.200000000000003</c:v>
                </c:pt>
                <c:pt idx="1819">
                  <c:v>37.335000000000001</c:v>
                </c:pt>
                <c:pt idx="1820">
                  <c:v>27.265000000000001</c:v>
                </c:pt>
                <c:pt idx="1821">
                  <c:v>30.8</c:v>
                </c:pt>
                <c:pt idx="1822">
                  <c:v>30.21</c:v>
                </c:pt>
                <c:pt idx="1823">
                  <c:v>35.340000000000003</c:v>
                </c:pt>
                <c:pt idx="1824">
                  <c:v>26.695</c:v>
                </c:pt>
                <c:pt idx="1825">
                  <c:v>29.355</c:v>
                </c:pt>
                <c:pt idx="1826">
                  <c:v>29.59</c:v>
                </c:pt>
                <c:pt idx="1827">
                  <c:v>31.35</c:v>
                </c:pt>
                <c:pt idx="1828">
                  <c:v>20.52</c:v>
                </c:pt>
                <c:pt idx="1829">
                  <c:v>42.9</c:v>
                </c:pt>
                <c:pt idx="1830">
                  <c:v>24.6</c:v>
                </c:pt>
                <c:pt idx="1831">
                  <c:v>28.405000000000001</c:v>
                </c:pt>
                <c:pt idx="1832">
                  <c:v>34.674999999999997</c:v>
                </c:pt>
                <c:pt idx="1833">
                  <c:v>18.850000000000001</c:v>
                </c:pt>
                <c:pt idx="1834">
                  <c:v>34.130000000000003</c:v>
                </c:pt>
                <c:pt idx="1835">
                  <c:v>17.34</c:v>
                </c:pt>
                <c:pt idx="1836">
                  <c:v>17.440000000000001</c:v>
                </c:pt>
                <c:pt idx="1837">
                  <c:v>33.659999999999997</c:v>
                </c:pt>
                <c:pt idx="1838">
                  <c:v>21.375</c:v>
                </c:pt>
                <c:pt idx="1839">
                  <c:v>27.14</c:v>
                </c:pt>
                <c:pt idx="1840">
                  <c:v>35.78</c:v>
                </c:pt>
                <c:pt idx="1841">
                  <c:v>34.96</c:v>
                </c:pt>
                <c:pt idx="1842">
                  <c:v>38.39</c:v>
                </c:pt>
                <c:pt idx="1843">
                  <c:v>33.82</c:v>
                </c:pt>
                <c:pt idx="1844">
                  <c:v>27.835000000000001</c:v>
                </c:pt>
                <c:pt idx="1845">
                  <c:v>33</c:v>
                </c:pt>
                <c:pt idx="1846">
                  <c:v>26.885000000000002</c:v>
                </c:pt>
                <c:pt idx="1847">
                  <c:v>29.26</c:v>
                </c:pt>
                <c:pt idx="1848">
                  <c:v>26.98</c:v>
                </c:pt>
                <c:pt idx="1849">
                  <c:v>32.11</c:v>
                </c:pt>
                <c:pt idx="1850">
                  <c:v>31.73</c:v>
                </c:pt>
                <c:pt idx="1851">
                  <c:v>22.515000000000001</c:v>
                </c:pt>
                <c:pt idx="1852">
                  <c:v>25.9</c:v>
                </c:pt>
                <c:pt idx="1853">
                  <c:v>27.72</c:v>
                </c:pt>
                <c:pt idx="1854">
                  <c:v>31.5</c:v>
                </c:pt>
                <c:pt idx="1855">
                  <c:v>29.7</c:v>
                </c:pt>
                <c:pt idx="1856">
                  <c:v>21.26</c:v>
                </c:pt>
                <c:pt idx="1857">
                  <c:v>17.09</c:v>
                </c:pt>
                <c:pt idx="1858">
                  <c:v>24.3</c:v>
                </c:pt>
                <c:pt idx="1859">
                  <c:v>29.734999999999999</c:v>
                </c:pt>
                <c:pt idx="1860">
                  <c:v>29.26</c:v>
                </c:pt>
                <c:pt idx="1861">
                  <c:v>33</c:v>
                </c:pt>
                <c:pt idx="1862">
                  <c:v>31.065000000000001</c:v>
                </c:pt>
                <c:pt idx="1863">
                  <c:v>26.51</c:v>
                </c:pt>
                <c:pt idx="1864">
                  <c:v>28.88</c:v>
                </c:pt>
                <c:pt idx="1865">
                  <c:v>35.814999999999998</c:v>
                </c:pt>
                <c:pt idx="1866">
                  <c:v>21.28</c:v>
                </c:pt>
                <c:pt idx="1867">
                  <c:v>33.81</c:v>
                </c:pt>
                <c:pt idx="1868">
                  <c:v>44.22</c:v>
                </c:pt>
                <c:pt idx="1869">
                  <c:v>15.46</c:v>
                </c:pt>
                <c:pt idx="1870">
                  <c:v>30.3</c:v>
                </c:pt>
                <c:pt idx="1871">
                  <c:v>16.670000000000002</c:v>
                </c:pt>
                <c:pt idx="1872">
                  <c:v>28.594999999999999</c:v>
                </c:pt>
                <c:pt idx="1873">
                  <c:v>25.934999999999999</c:v>
                </c:pt>
                <c:pt idx="1874">
                  <c:v>27.645</c:v>
                </c:pt>
                <c:pt idx="1875">
                  <c:v>30.1</c:v>
                </c:pt>
                <c:pt idx="1876">
                  <c:v>26.79</c:v>
                </c:pt>
                <c:pt idx="1877">
                  <c:v>27.1</c:v>
                </c:pt>
                <c:pt idx="1878">
                  <c:v>24.31</c:v>
                </c:pt>
                <c:pt idx="1879">
                  <c:v>15.53</c:v>
                </c:pt>
                <c:pt idx="1880">
                  <c:v>30.7</c:v>
                </c:pt>
                <c:pt idx="1881">
                  <c:v>33.33</c:v>
                </c:pt>
                <c:pt idx="1882">
                  <c:v>32.4</c:v>
                </c:pt>
                <c:pt idx="1883">
                  <c:v>27.93</c:v>
                </c:pt>
                <c:pt idx="1884">
                  <c:v>21.754999999999999</c:v>
                </c:pt>
                <c:pt idx="1885">
                  <c:v>25.934999999999999</c:v>
                </c:pt>
                <c:pt idx="1886">
                  <c:v>31.5</c:v>
                </c:pt>
                <c:pt idx="1887">
                  <c:v>30.03</c:v>
                </c:pt>
                <c:pt idx="1888">
                  <c:v>33.479999999999997</c:v>
                </c:pt>
                <c:pt idx="1889">
                  <c:v>16.510000000000002</c:v>
                </c:pt>
                <c:pt idx="1890">
                  <c:v>33.155000000000001</c:v>
                </c:pt>
                <c:pt idx="1891">
                  <c:v>37.29</c:v>
                </c:pt>
                <c:pt idx="1892">
                  <c:v>20.23</c:v>
                </c:pt>
                <c:pt idx="1893">
                  <c:v>28.975000000000001</c:v>
                </c:pt>
                <c:pt idx="1894">
                  <c:v>16.420000000000002</c:v>
                </c:pt>
                <c:pt idx="1895">
                  <c:v>17.559999999999999</c:v>
                </c:pt>
                <c:pt idx="1896">
                  <c:v>24.13</c:v>
                </c:pt>
                <c:pt idx="1897">
                  <c:v>19.95</c:v>
                </c:pt>
                <c:pt idx="1898">
                  <c:v>21.24</c:v>
                </c:pt>
                <c:pt idx="1899">
                  <c:v>44.22</c:v>
                </c:pt>
                <c:pt idx="1900">
                  <c:v>41.1</c:v>
                </c:pt>
                <c:pt idx="1901">
                  <c:v>34.200000000000003</c:v>
                </c:pt>
                <c:pt idx="1902">
                  <c:v>29.92</c:v>
                </c:pt>
                <c:pt idx="1903">
                  <c:v>28.93</c:v>
                </c:pt>
                <c:pt idx="1904">
                  <c:v>31.254999999999999</c:v>
                </c:pt>
                <c:pt idx="1905">
                  <c:v>29.83</c:v>
                </c:pt>
                <c:pt idx="1906">
                  <c:v>29.59</c:v>
                </c:pt>
                <c:pt idx="1907">
                  <c:v>31.16</c:v>
                </c:pt>
                <c:pt idx="1908">
                  <c:v>34.21</c:v>
                </c:pt>
                <c:pt idx="1909">
                  <c:v>34.86</c:v>
                </c:pt>
                <c:pt idx="1910">
                  <c:v>34.58</c:v>
                </c:pt>
                <c:pt idx="1911">
                  <c:v>17.940000000000001</c:v>
                </c:pt>
                <c:pt idx="1912">
                  <c:v>26.8</c:v>
                </c:pt>
                <c:pt idx="1913">
                  <c:v>17.690000000000001</c:v>
                </c:pt>
                <c:pt idx="1914">
                  <c:v>25.77</c:v>
                </c:pt>
                <c:pt idx="1915">
                  <c:v>34.46</c:v>
                </c:pt>
                <c:pt idx="1916">
                  <c:v>30.875</c:v>
                </c:pt>
                <c:pt idx="1917">
                  <c:v>39.49</c:v>
                </c:pt>
                <c:pt idx="1918">
                  <c:v>28.88</c:v>
                </c:pt>
                <c:pt idx="1919">
                  <c:v>20.234999999999999</c:v>
                </c:pt>
                <c:pt idx="1920">
                  <c:v>30.67</c:v>
                </c:pt>
                <c:pt idx="1921">
                  <c:v>30.875</c:v>
                </c:pt>
                <c:pt idx="1922">
                  <c:v>23.8</c:v>
                </c:pt>
                <c:pt idx="1923">
                  <c:v>15.37</c:v>
                </c:pt>
                <c:pt idx="1924">
                  <c:v>30.4</c:v>
                </c:pt>
                <c:pt idx="1925">
                  <c:v>19.48</c:v>
                </c:pt>
                <c:pt idx="1926">
                  <c:v>16.96</c:v>
                </c:pt>
                <c:pt idx="1927">
                  <c:v>19.05</c:v>
                </c:pt>
                <c:pt idx="1928">
                  <c:v>37.619999999999997</c:v>
                </c:pt>
                <c:pt idx="1929">
                  <c:v>29.1</c:v>
                </c:pt>
                <c:pt idx="1930">
                  <c:v>26.62</c:v>
                </c:pt>
                <c:pt idx="1931">
                  <c:v>25.74</c:v>
                </c:pt>
                <c:pt idx="1932">
                  <c:v>18.22</c:v>
                </c:pt>
                <c:pt idx="1933">
                  <c:v>26.03</c:v>
                </c:pt>
                <c:pt idx="1934">
                  <c:v>17.29</c:v>
                </c:pt>
                <c:pt idx="1935">
                  <c:v>18.170000000000002</c:v>
                </c:pt>
                <c:pt idx="1936">
                  <c:v>32.54</c:v>
                </c:pt>
                <c:pt idx="1937">
                  <c:v>30.25</c:v>
                </c:pt>
                <c:pt idx="1938">
                  <c:v>19.59</c:v>
                </c:pt>
                <c:pt idx="1939">
                  <c:v>45.9</c:v>
                </c:pt>
                <c:pt idx="1940">
                  <c:v>17.059999999999999</c:v>
                </c:pt>
                <c:pt idx="1941">
                  <c:v>32.07</c:v>
                </c:pt>
                <c:pt idx="1942">
                  <c:v>16.5</c:v>
                </c:pt>
                <c:pt idx="1943">
                  <c:v>31.4</c:v>
                </c:pt>
                <c:pt idx="1944">
                  <c:v>20.36</c:v>
                </c:pt>
                <c:pt idx="1945">
                  <c:v>25.46</c:v>
                </c:pt>
                <c:pt idx="1946">
                  <c:v>17.09</c:v>
                </c:pt>
                <c:pt idx="1947">
                  <c:v>20.83</c:v>
                </c:pt>
                <c:pt idx="1948">
                  <c:v>18.920000000000002</c:v>
                </c:pt>
                <c:pt idx="1949">
                  <c:v>37.1</c:v>
                </c:pt>
                <c:pt idx="1950">
                  <c:v>22.515000000000001</c:v>
                </c:pt>
                <c:pt idx="1951">
                  <c:v>32.700000000000003</c:v>
                </c:pt>
                <c:pt idx="1952">
                  <c:v>17.75</c:v>
                </c:pt>
                <c:pt idx="1953">
                  <c:v>33.630000000000003</c:v>
                </c:pt>
                <c:pt idx="1954">
                  <c:v>34.799999999999997</c:v>
                </c:pt>
                <c:pt idx="1955">
                  <c:v>16.809999999999999</c:v>
                </c:pt>
                <c:pt idx="1956">
                  <c:v>16.690000000000001</c:v>
                </c:pt>
                <c:pt idx="1957">
                  <c:v>23.21</c:v>
                </c:pt>
                <c:pt idx="1958">
                  <c:v>25.175000000000001</c:v>
                </c:pt>
                <c:pt idx="1959">
                  <c:v>34.770000000000003</c:v>
                </c:pt>
                <c:pt idx="1960">
                  <c:v>27.7</c:v>
                </c:pt>
                <c:pt idx="1961">
                  <c:v>19.12</c:v>
                </c:pt>
                <c:pt idx="1962">
                  <c:v>32.67</c:v>
                </c:pt>
                <c:pt idx="1963">
                  <c:v>28.5</c:v>
                </c:pt>
                <c:pt idx="1964">
                  <c:v>39.270000000000003</c:v>
                </c:pt>
                <c:pt idx="1965">
                  <c:v>32.49</c:v>
                </c:pt>
                <c:pt idx="1966">
                  <c:v>23.7</c:v>
                </c:pt>
                <c:pt idx="1967">
                  <c:v>30.4</c:v>
                </c:pt>
                <c:pt idx="1968">
                  <c:v>38.94</c:v>
                </c:pt>
                <c:pt idx="1969">
                  <c:v>31.02</c:v>
                </c:pt>
                <c:pt idx="1970">
                  <c:v>17.5</c:v>
                </c:pt>
                <c:pt idx="1971">
                  <c:v>34.799999999999997</c:v>
                </c:pt>
                <c:pt idx="1972">
                  <c:v>17.3</c:v>
                </c:pt>
                <c:pt idx="1973">
                  <c:v>32.25</c:v>
                </c:pt>
                <c:pt idx="1974">
                  <c:v>42.4</c:v>
                </c:pt>
                <c:pt idx="1975">
                  <c:v>38.664999999999999</c:v>
                </c:pt>
                <c:pt idx="1976">
                  <c:v>29.92</c:v>
                </c:pt>
                <c:pt idx="1977">
                  <c:v>29.48</c:v>
                </c:pt>
                <c:pt idx="1978">
                  <c:v>28.785</c:v>
                </c:pt>
                <c:pt idx="1979">
                  <c:v>19.8</c:v>
                </c:pt>
                <c:pt idx="1980">
                  <c:v>35.53</c:v>
                </c:pt>
                <c:pt idx="1981">
                  <c:v>21.47</c:v>
                </c:pt>
                <c:pt idx="1982">
                  <c:v>25.9</c:v>
                </c:pt>
                <c:pt idx="1983">
                  <c:v>20.81</c:v>
                </c:pt>
                <c:pt idx="1984">
                  <c:v>25.84</c:v>
                </c:pt>
                <c:pt idx="1985">
                  <c:v>30.95</c:v>
                </c:pt>
                <c:pt idx="1986">
                  <c:v>30.54</c:v>
                </c:pt>
                <c:pt idx="1987">
                  <c:v>33.914999999999999</c:v>
                </c:pt>
                <c:pt idx="1988">
                  <c:v>33.31</c:v>
                </c:pt>
                <c:pt idx="1989">
                  <c:v>25.745000000000001</c:v>
                </c:pt>
                <c:pt idx="1990">
                  <c:v>37.1</c:v>
                </c:pt>
                <c:pt idx="1991">
                  <c:v>35.435000000000002</c:v>
                </c:pt>
                <c:pt idx="1992">
                  <c:v>20.399999999999999</c:v>
                </c:pt>
                <c:pt idx="1993">
                  <c:v>42.13</c:v>
                </c:pt>
                <c:pt idx="1994">
                  <c:v>33.99</c:v>
                </c:pt>
                <c:pt idx="1995">
                  <c:v>28.594999999999999</c:v>
                </c:pt>
                <c:pt idx="1996">
                  <c:v>20.8</c:v>
                </c:pt>
                <c:pt idx="1997">
                  <c:v>23.465</c:v>
                </c:pt>
                <c:pt idx="1998">
                  <c:v>40.185000000000002</c:v>
                </c:pt>
                <c:pt idx="1999">
                  <c:v>21.89</c:v>
                </c:pt>
                <c:pt idx="2000">
                  <c:v>29.34</c:v>
                </c:pt>
                <c:pt idx="2001">
                  <c:v>22.61</c:v>
                </c:pt>
                <c:pt idx="2002">
                  <c:v>22.23</c:v>
                </c:pt>
                <c:pt idx="2003">
                  <c:v>33.4</c:v>
                </c:pt>
                <c:pt idx="2004">
                  <c:v>33.11</c:v>
                </c:pt>
                <c:pt idx="2005">
                  <c:v>16.815000000000001</c:v>
                </c:pt>
                <c:pt idx="2006">
                  <c:v>25.61</c:v>
                </c:pt>
                <c:pt idx="2007">
                  <c:v>25.8</c:v>
                </c:pt>
                <c:pt idx="2008">
                  <c:v>27.39</c:v>
                </c:pt>
                <c:pt idx="2009">
                  <c:v>17.03</c:v>
                </c:pt>
                <c:pt idx="2010">
                  <c:v>23.75</c:v>
                </c:pt>
                <c:pt idx="2011">
                  <c:v>26.03</c:v>
                </c:pt>
                <c:pt idx="2012">
                  <c:v>16.079999999999998</c:v>
                </c:pt>
                <c:pt idx="2013">
                  <c:v>30.875</c:v>
                </c:pt>
                <c:pt idx="2014">
                  <c:v>31.79</c:v>
                </c:pt>
                <c:pt idx="2015">
                  <c:v>28.48</c:v>
                </c:pt>
                <c:pt idx="2016">
                  <c:v>26.6</c:v>
                </c:pt>
                <c:pt idx="2017">
                  <c:v>25.27</c:v>
                </c:pt>
                <c:pt idx="2018">
                  <c:v>34.484999999999999</c:v>
                </c:pt>
                <c:pt idx="2019">
                  <c:v>15.57</c:v>
                </c:pt>
                <c:pt idx="2020">
                  <c:v>30.36</c:v>
                </c:pt>
                <c:pt idx="2021">
                  <c:v>19.37</c:v>
                </c:pt>
                <c:pt idx="2022">
                  <c:v>16.71</c:v>
                </c:pt>
                <c:pt idx="2023">
                  <c:v>24.1</c:v>
                </c:pt>
                <c:pt idx="2024">
                  <c:v>29.77</c:v>
                </c:pt>
                <c:pt idx="2025">
                  <c:v>46.53</c:v>
                </c:pt>
                <c:pt idx="2026">
                  <c:v>23.4</c:v>
                </c:pt>
                <c:pt idx="2027">
                  <c:v>30</c:v>
                </c:pt>
                <c:pt idx="2028">
                  <c:v>29.15</c:v>
                </c:pt>
                <c:pt idx="2029">
                  <c:v>34.865000000000002</c:v>
                </c:pt>
                <c:pt idx="2030">
                  <c:v>28.12</c:v>
                </c:pt>
                <c:pt idx="2031">
                  <c:v>29.45</c:v>
                </c:pt>
                <c:pt idx="2032">
                  <c:v>27.94</c:v>
                </c:pt>
                <c:pt idx="2033">
                  <c:v>27.2</c:v>
                </c:pt>
                <c:pt idx="2034">
                  <c:v>33.344999999999999</c:v>
                </c:pt>
                <c:pt idx="2035">
                  <c:v>29.925000000000001</c:v>
                </c:pt>
                <c:pt idx="2036">
                  <c:v>24.225000000000001</c:v>
                </c:pt>
                <c:pt idx="2037">
                  <c:v>29.68</c:v>
                </c:pt>
                <c:pt idx="2038">
                  <c:v>20.614999999999998</c:v>
                </c:pt>
                <c:pt idx="2039">
                  <c:v>32.119999999999997</c:v>
                </c:pt>
                <c:pt idx="2040">
                  <c:v>27.36</c:v>
                </c:pt>
                <c:pt idx="2041">
                  <c:v>17.385000000000002</c:v>
                </c:pt>
                <c:pt idx="2042">
                  <c:v>30.13</c:v>
                </c:pt>
                <c:pt idx="2043">
                  <c:v>25.44</c:v>
                </c:pt>
                <c:pt idx="2044">
                  <c:v>39.805</c:v>
                </c:pt>
                <c:pt idx="2045">
                  <c:v>30.4</c:v>
                </c:pt>
                <c:pt idx="2046">
                  <c:v>23.18</c:v>
                </c:pt>
                <c:pt idx="2047">
                  <c:v>39.615000000000002</c:v>
                </c:pt>
                <c:pt idx="2048">
                  <c:v>30.59</c:v>
                </c:pt>
                <c:pt idx="2049">
                  <c:v>16.72</c:v>
                </c:pt>
                <c:pt idx="2050">
                  <c:v>26.22</c:v>
                </c:pt>
                <c:pt idx="2051">
                  <c:v>31.824999999999999</c:v>
                </c:pt>
                <c:pt idx="2052">
                  <c:v>25.745000000000001</c:v>
                </c:pt>
                <c:pt idx="2053">
                  <c:v>24.605</c:v>
                </c:pt>
                <c:pt idx="2054">
                  <c:v>24.51</c:v>
                </c:pt>
                <c:pt idx="2055">
                  <c:v>31.065000000000001</c:v>
                </c:pt>
                <c:pt idx="2056">
                  <c:v>28.12</c:v>
                </c:pt>
                <c:pt idx="2057">
                  <c:v>38.06</c:v>
                </c:pt>
                <c:pt idx="2058">
                  <c:v>24.96</c:v>
                </c:pt>
                <c:pt idx="2059">
                  <c:v>17.670000000000002</c:v>
                </c:pt>
                <c:pt idx="2060">
                  <c:v>31.35</c:v>
                </c:pt>
                <c:pt idx="2061">
                  <c:v>28.31</c:v>
                </c:pt>
                <c:pt idx="2062">
                  <c:v>30.3</c:v>
                </c:pt>
                <c:pt idx="2063">
                  <c:v>26.4</c:v>
                </c:pt>
                <c:pt idx="2064">
                  <c:v>22.135000000000002</c:v>
                </c:pt>
                <c:pt idx="2065">
                  <c:v>17.399999999999999</c:v>
                </c:pt>
                <c:pt idx="2066">
                  <c:v>28.06</c:v>
                </c:pt>
                <c:pt idx="2067">
                  <c:v>31.13</c:v>
                </c:pt>
                <c:pt idx="2068">
                  <c:v>18.46</c:v>
                </c:pt>
                <c:pt idx="2069">
                  <c:v>17.3</c:v>
                </c:pt>
                <c:pt idx="2070">
                  <c:v>35.625</c:v>
                </c:pt>
                <c:pt idx="2071">
                  <c:v>20.234999999999999</c:v>
                </c:pt>
                <c:pt idx="2072">
                  <c:v>27.55</c:v>
                </c:pt>
                <c:pt idx="2073">
                  <c:v>17.97</c:v>
                </c:pt>
                <c:pt idx="2074">
                  <c:v>29.98</c:v>
                </c:pt>
                <c:pt idx="2075">
                  <c:v>33.659999999999997</c:v>
                </c:pt>
                <c:pt idx="2076">
                  <c:v>32.67</c:v>
                </c:pt>
                <c:pt idx="2077">
                  <c:v>30.5</c:v>
                </c:pt>
                <c:pt idx="2078">
                  <c:v>23.1</c:v>
                </c:pt>
                <c:pt idx="2079">
                  <c:v>39.49</c:v>
                </c:pt>
                <c:pt idx="2080">
                  <c:v>33.99</c:v>
                </c:pt>
                <c:pt idx="2081">
                  <c:v>27.72</c:v>
                </c:pt>
                <c:pt idx="2082">
                  <c:v>30.59</c:v>
                </c:pt>
                <c:pt idx="2083">
                  <c:v>22.6</c:v>
                </c:pt>
                <c:pt idx="2084">
                  <c:v>28.785</c:v>
                </c:pt>
                <c:pt idx="2085">
                  <c:v>50.38</c:v>
                </c:pt>
                <c:pt idx="2086">
                  <c:v>35.200000000000003</c:v>
                </c:pt>
                <c:pt idx="2087">
                  <c:v>35.72</c:v>
                </c:pt>
                <c:pt idx="2088">
                  <c:v>24.51</c:v>
                </c:pt>
                <c:pt idx="2089">
                  <c:v>23.844999999999999</c:v>
                </c:pt>
                <c:pt idx="2090">
                  <c:v>15.68</c:v>
                </c:pt>
                <c:pt idx="2091">
                  <c:v>32.395000000000003</c:v>
                </c:pt>
                <c:pt idx="2092">
                  <c:v>23.655000000000001</c:v>
                </c:pt>
                <c:pt idx="2093">
                  <c:v>28.4</c:v>
                </c:pt>
                <c:pt idx="2094">
                  <c:v>35.42</c:v>
                </c:pt>
                <c:pt idx="2095">
                  <c:v>26.18</c:v>
                </c:pt>
                <c:pt idx="2096">
                  <c:v>20.8</c:v>
                </c:pt>
                <c:pt idx="2097">
                  <c:v>15.82</c:v>
                </c:pt>
                <c:pt idx="2098">
                  <c:v>17.670000000000002</c:v>
                </c:pt>
                <c:pt idx="2099">
                  <c:v>31.92</c:v>
                </c:pt>
                <c:pt idx="2100">
                  <c:v>28.975000000000001</c:v>
                </c:pt>
                <c:pt idx="2101">
                  <c:v>31.73</c:v>
                </c:pt>
                <c:pt idx="2102">
                  <c:v>28.88</c:v>
                </c:pt>
                <c:pt idx="2103">
                  <c:v>25.555</c:v>
                </c:pt>
                <c:pt idx="2104">
                  <c:v>37.29</c:v>
                </c:pt>
                <c:pt idx="2105">
                  <c:v>40.28</c:v>
                </c:pt>
                <c:pt idx="2106">
                  <c:v>40.185000000000002</c:v>
                </c:pt>
                <c:pt idx="2107">
                  <c:v>23.57</c:v>
                </c:pt>
                <c:pt idx="2108">
                  <c:v>35.625</c:v>
                </c:pt>
                <c:pt idx="2109">
                  <c:v>33.155000000000001</c:v>
                </c:pt>
                <c:pt idx="2110">
                  <c:v>31.92</c:v>
                </c:pt>
                <c:pt idx="2111">
                  <c:v>30.305</c:v>
                </c:pt>
                <c:pt idx="2112">
                  <c:v>30.114999999999998</c:v>
                </c:pt>
                <c:pt idx="2113">
                  <c:v>24.09</c:v>
                </c:pt>
                <c:pt idx="2114">
                  <c:v>28.215</c:v>
                </c:pt>
                <c:pt idx="2115">
                  <c:v>26.315000000000001</c:v>
                </c:pt>
                <c:pt idx="2116">
                  <c:v>25.08</c:v>
                </c:pt>
                <c:pt idx="2117">
                  <c:v>15.41</c:v>
                </c:pt>
                <c:pt idx="2118">
                  <c:v>23.83</c:v>
                </c:pt>
                <c:pt idx="2119">
                  <c:v>36</c:v>
                </c:pt>
                <c:pt idx="2120">
                  <c:v>28.82</c:v>
                </c:pt>
                <c:pt idx="2121">
                  <c:v>28.05</c:v>
                </c:pt>
                <c:pt idx="2122">
                  <c:v>27.1</c:v>
                </c:pt>
                <c:pt idx="2123">
                  <c:v>24.3</c:v>
                </c:pt>
                <c:pt idx="2124">
                  <c:v>30.72</c:v>
                </c:pt>
                <c:pt idx="2125">
                  <c:v>37.43</c:v>
                </c:pt>
                <c:pt idx="2126">
                  <c:v>25.74</c:v>
                </c:pt>
                <c:pt idx="2127">
                  <c:v>36.575000000000003</c:v>
                </c:pt>
                <c:pt idx="2128">
                  <c:v>35.15</c:v>
                </c:pt>
                <c:pt idx="2129">
                  <c:v>32.11</c:v>
                </c:pt>
                <c:pt idx="2130">
                  <c:v>30.495000000000001</c:v>
                </c:pt>
                <c:pt idx="2131">
                  <c:v>29.24</c:v>
                </c:pt>
                <c:pt idx="2132">
                  <c:v>22.515000000000001</c:v>
                </c:pt>
                <c:pt idx="2133">
                  <c:v>15.65</c:v>
                </c:pt>
                <c:pt idx="2134">
                  <c:v>27.36</c:v>
                </c:pt>
                <c:pt idx="2135">
                  <c:v>22.3</c:v>
                </c:pt>
                <c:pt idx="2136">
                  <c:v>26.03</c:v>
                </c:pt>
                <c:pt idx="2137">
                  <c:v>27.74</c:v>
                </c:pt>
                <c:pt idx="2138">
                  <c:v>32.11</c:v>
                </c:pt>
                <c:pt idx="2139">
                  <c:v>25.175000000000001</c:v>
                </c:pt>
                <c:pt idx="2140">
                  <c:v>39.49</c:v>
                </c:pt>
                <c:pt idx="2141">
                  <c:v>34.869999999999997</c:v>
                </c:pt>
                <c:pt idx="2142">
                  <c:v>34.6</c:v>
                </c:pt>
                <c:pt idx="2143">
                  <c:v>25.8</c:v>
                </c:pt>
                <c:pt idx="2144">
                  <c:v>35.86</c:v>
                </c:pt>
                <c:pt idx="2145">
                  <c:v>40.47</c:v>
                </c:pt>
                <c:pt idx="2146">
                  <c:v>32.01</c:v>
                </c:pt>
                <c:pt idx="2147">
                  <c:v>33</c:v>
                </c:pt>
                <c:pt idx="2148">
                  <c:v>29.3</c:v>
                </c:pt>
                <c:pt idx="2149">
                  <c:v>25.8</c:v>
                </c:pt>
                <c:pt idx="2150">
                  <c:v>23.4</c:v>
                </c:pt>
                <c:pt idx="2151">
                  <c:v>27.93</c:v>
                </c:pt>
                <c:pt idx="2152">
                  <c:v>22</c:v>
                </c:pt>
                <c:pt idx="2153">
                  <c:v>36.86</c:v>
                </c:pt>
                <c:pt idx="2154">
                  <c:v>31.254999999999999</c:v>
                </c:pt>
                <c:pt idx="2155">
                  <c:v>23.06</c:v>
                </c:pt>
                <c:pt idx="2156">
                  <c:v>28.975000000000001</c:v>
                </c:pt>
                <c:pt idx="2157">
                  <c:v>33.299999999999997</c:v>
                </c:pt>
                <c:pt idx="2158">
                  <c:v>33</c:v>
                </c:pt>
                <c:pt idx="2159">
                  <c:v>31.46</c:v>
                </c:pt>
                <c:pt idx="2160">
                  <c:v>29.6</c:v>
                </c:pt>
                <c:pt idx="2161">
                  <c:v>22.05</c:v>
                </c:pt>
                <c:pt idx="2162">
                  <c:v>27.06</c:v>
                </c:pt>
                <c:pt idx="2163">
                  <c:v>20.49</c:v>
                </c:pt>
                <c:pt idx="2164">
                  <c:v>28.4</c:v>
                </c:pt>
                <c:pt idx="2165">
                  <c:v>41.91</c:v>
                </c:pt>
                <c:pt idx="2166">
                  <c:v>24.6</c:v>
                </c:pt>
                <c:pt idx="2167">
                  <c:v>20.9</c:v>
                </c:pt>
                <c:pt idx="2168">
                  <c:v>34.4</c:v>
                </c:pt>
                <c:pt idx="2169">
                  <c:v>32.56</c:v>
                </c:pt>
                <c:pt idx="2170">
                  <c:v>27.98</c:v>
                </c:pt>
                <c:pt idx="2171">
                  <c:v>26.51</c:v>
                </c:pt>
                <c:pt idx="2172">
                  <c:v>29.734999999999999</c:v>
                </c:pt>
                <c:pt idx="2173">
                  <c:v>40.5</c:v>
                </c:pt>
                <c:pt idx="2174">
                  <c:v>25.64</c:v>
                </c:pt>
                <c:pt idx="2175">
                  <c:v>32.9</c:v>
                </c:pt>
                <c:pt idx="2176">
                  <c:v>29.8</c:v>
                </c:pt>
                <c:pt idx="2177">
                  <c:v>28.9</c:v>
                </c:pt>
                <c:pt idx="2178">
                  <c:v>24.7</c:v>
                </c:pt>
                <c:pt idx="2179">
                  <c:v>20.6</c:v>
                </c:pt>
                <c:pt idx="2180">
                  <c:v>18.600000000000001</c:v>
                </c:pt>
                <c:pt idx="2181">
                  <c:v>17.8</c:v>
                </c:pt>
                <c:pt idx="2182">
                  <c:v>35.200000000000003</c:v>
                </c:pt>
                <c:pt idx="2183">
                  <c:v>33.770000000000003</c:v>
                </c:pt>
                <c:pt idx="2184">
                  <c:v>30.03</c:v>
                </c:pt>
                <c:pt idx="2185">
                  <c:v>29.37</c:v>
                </c:pt>
                <c:pt idx="2186">
                  <c:v>28.5</c:v>
                </c:pt>
                <c:pt idx="2187">
                  <c:v>23.32</c:v>
                </c:pt>
                <c:pt idx="2188">
                  <c:v>26.125</c:v>
                </c:pt>
                <c:pt idx="2189">
                  <c:v>25.46</c:v>
                </c:pt>
                <c:pt idx="2190">
                  <c:v>23.75</c:v>
                </c:pt>
                <c:pt idx="2191">
                  <c:v>23.085000000000001</c:v>
                </c:pt>
                <c:pt idx="2192">
                  <c:v>22.99</c:v>
                </c:pt>
                <c:pt idx="2193">
                  <c:v>21.47</c:v>
                </c:pt>
                <c:pt idx="2194">
                  <c:v>15.96</c:v>
                </c:pt>
                <c:pt idx="2195">
                  <c:v>39.5</c:v>
                </c:pt>
                <c:pt idx="2196">
                  <c:v>33.770000000000003</c:v>
                </c:pt>
                <c:pt idx="2197">
                  <c:v>26.84</c:v>
                </c:pt>
                <c:pt idx="2198">
                  <c:v>35.53</c:v>
                </c:pt>
                <c:pt idx="2199">
                  <c:v>30.59</c:v>
                </c:pt>
                <c:pt idx="2200">
                  <c:v>30.59</c:v>
                </c:pt>
                <c:pt idx="2201">
                  <c:v>27.835000000000001</c:v>
                </c:pt>
                <c:pt idx="2202">
                  <c:v>40.26</c:v>
                </c:pt>
                <c:pt idx="2203">
                  <c:v>39.82</c:v>
                </c:pt>
                <c:pt idx="2204">
                  <c:v>39.159999999999997</c:v>
                </c:pt>
                <c:pt idx="2205">
                  <c:v>25.555</c:v>
                </c:pt>
                <c:pt idx="2206">
                  <c:v>25.175000000000001</c:v>
                </c:pt>
                <c:pt idx="2207">
                  <c:v>38.28</c:v>
                </c:pt>
                <c:pt idx="2208">
                  <c:v>38.17</c:v>
                </c:pt>
                <c:pt idx="2209">
                  <c:v>36.85</c:v>
                </c:pt>
                <c:pt idx="2210">
                  <c:v>22.61</c:v>
                </c:pt>
                <c:pt idx="2211">
                  <c:v>21.754999999999999</c:v>
                </c:pt>
                <c:pt idx="2212">
                  <c:v>20.425000000000001</c:v>
                </c:pt>
                <c:pt idx="2213">
                  <c:v>31.35</c:v>
                </c:pt>
                <c:pt idx="2214">
                  <c:v>31.13</c:v>
                </c:pt>
                <c:pt idx="2215">
                  <c:v>17.48</c:v>
                </c:pt>
                <c:pt idx="2216">
                  <c:v>22.57</c:v>
                </c:pt>
                <c:pt idx="2217">
                  <c:v>26.73</c:v>
                </c:pt>
                <c:pt idx="2218">
                  <c:v>20.79</c:v>
                </c:pt>
                <c:pt idx="2219">
                  <c:v>20.149999999999999</c:v>
                </c:pt>
                <c:pt idx="2220">
                  <c:v>36.85</c:v>
                </c:pt>
                <c:pt idx="2221">
                  <c:v>35.53</c:v>
                </c:pt>
                <c:pt idx="2222">
                  <c:v>31.1</c:v>
                </c:pt>
                <c:pt idx="2223">
                  <c:v>23.21</c:v>
                </c:pt>
                <c:pt idx="2224">
                  <c:v>18.36</c:v>
                </c:pt>
                <c:pt idx="2225">
                  <c:v>15.92</c:v>
                </c:pt>
                <c:pt idx="2226">
                  <c:v>15.17</c:v>
                </c:pt>
                <c:pt idx="2227">
                  <c:v>16.63</c:v>
                </c:pt>
                <c:pt idx="2228">
                  <c:v>19.39</c:v>
                </c:pt>
                <c:pt idx="2229">
                  <c:v>17.34</c:v>
                </c:pt>
                <c:pt idx="2230">
                  <c:v>17.940000000000001</c:v>
                </c:pt>
                <c:pt idx="2231">
                  <c:v>16.670000000000002</c:v>
                </c:pt>
                <c:pt idx="2232">
                  <c:v>20.58</c:v>
                </c:pt>
                <c:pt idx="2233">
                  <c:v>16.5</c:v>
                </c:pt>
                <c:pt idx="2234">
                  <c:v>15.41</c:v>
                </c:pt>
                <c:pt idx="2235">
                  <c:v>24.59</c:v>
                </c:pt>
                <c:pt idx="2236">
                  <c:v>33.33</c:v>
                </c:pt>
                <c:pt idx="2237">
                  <c:v>18.5</c:v>
                </c:pt>
                <c:pt idx="2238">
                  <c:v>18.579999999999998</c:v>
                </c:pt>
                <c:pt idx="2239">
                  <c:v>16.64</c:v>
                </c:pt>
                <c:pt idx="2240">
                  <c:v>19.329999999999998</c:v>
                </c:pt>
                <c:pt idx="2241">
                  <c:v>21.26</c:v>
                </c:pt>
                <c:pt idx="2242">
                  <c:v>15.6</c:v>
                </c:pt>
                <c:pt idx="2243">
                  <c:v>24.39</c:v>
                </c:pt>
                <c:pt idx="2244">
                  <c:v>24.75</c:v>
                </c:pt>
                <c:pt idx="2245">
                  <c:v>20.88</c:v>
                </c:pt>
                <c:pt idx="2246">
                  <c:v>20.43</c:v>
                </c:pt>
                <c:pt idx="2247">
                  <c:v>15.18</c:v>
                </c:pt>
                <c:pt idx="2248">
                  <c:v>15.12</c:v>
                </c:pt>
                <c:pt idx="2249">
                  <c:v>23.88</c:v>
                </c:pt>
                <c:pt idx="2250">
                  <c:v>16.13</c:v>
                </c:pt>
                <c:pt idx="2251">
                  <c:v>24.09</c:v>
                </c:pt>
                <c:pt idx="2252">
                  <c:v>19.43</c:v>
                </c:pt>
                <c:pt idx="2253">
                  <c:v>15.22</c:v>
                </c:pt>
                <c:pt idx="2254">
                  <c:v>20.72</c:v>
                </c:pt>
                <c:pt idx="2255">
                  <c:v>35.4</c:v>
                </c:pt>
                <c:pt idx="2256">
                  <c:v>34.4</c:v>
                </c:pt>
                <c:pt idx="2257">
                  <c:v>34.1</c:v>
                </c:pt>
                <c:pt idx="2258">
                  <c:v>30.4</c:v>
                </c:pt>
                <c:pt idx="2259">
                  <c:v>28.7</c:v>
                </c:pt>
                <c:pt idx="2260">
                  <c:v>17.440000000000001</c:v>
                </c:pt>
                <c:pt idx="2261">
                  <c:v>27.6</c:v>
                </c:pt>
                <c:pt idx="2262">
                  <c:v>20.7</c:v>
                </c:pt>
                <c:pt idx="2263">
                  <c:v>20.3</c:v>
                </c:pt>
                <c:pt idx="2264">
                  <c:v>19.8</c:v>
                </c:pt>
                <c:pt idx="2265">
                  <c:v>21.87</c:v>
                </c:pt>
                <c:pt idx="2266">
                  <c:v>16.600000000000001</c:v>
                </c:pt>
                <c:pt idx="2267">
                  <c:v>21.98</c:v>
                </c:pt>
                <c:pt idx="2268">
                  <c:v>19.7</c:v>
                </c:pt>
                <c:pt idx="2269">
                  <c:v>19.21</c:v>
                </c:pt>
                <c:pt idx="2270">
                  <c:v>19.3</c:v>
                </c:pt>
                <c:pt idx="2271">
                  <c:v>16.22</c:v>
                </c:pt>
                <c:pt idx="2272">
                  <c:v>17.12</c:v>
                </c:pt>
                <c:pt idx="2273">
                  <c:v>19.07</c:v>
                </c:pt>
                <c:pt idx="2274">
                  <c:v>15.56</c:v>
                </c:pt>
                <c:pt idx="2275">
                  <c:v>22.76</c:v>
                </c:pt>
                <c:pt idx="2276">
                  <c:v>22.79</c:v>
                </c:pt>
                <c:pt idx="2277">
                  <c:v>17.41</c:v>
                </c:pt>
                <c:pt idx="2278">
                  <c:v>19.32</c:v>
                </c:pt>
                <c:pt idx="2279">
                  <c:v>18.25</c:v>
                </c:pt>
                <c:pt idx="2280">
                  <c:v>53.13</c:v>
                </c:pt>
                <c:pt idx="2281">
                  <c:v>20.46</c:v>
                </c:pt>
                <c:pt idx="2282">
                  <c:v>43.01</c:v>
                </c:pt>
                <c:pt idx="2283">
                  <c:v>15.01</c:v>
                </c:pt>
                <c:pt idx="2284">
                  <c:v>41.14</c:v>
                </c:pt>
                <c:pt idx="2285">
                  <c:v>16.55</c:v>
                </c:pt>
                <c:pt idx="2286">
                  <c:v>37.29</c:v>
                </c:pt>
                <c:pt idx="2287">
                  <c:v>16.739999999999998</c:v>
                </c:pt>
                <c:pt idx="2288">
                  <c:v>34.43</c:v>
                </c:pt>
                <c:pt idx="2289">
                  <c:v>34.1</c:v>
                </c:pt>
                <c:pt idx="2290">
                  <c:v>19.3</c:v>
                </c:pt>
                <c:pt idx="2291">
                  <c:v>33.659999999999997</c:v>
                </c:pt>
                <c:pt idx="2292">
                  <c:v>33.33</c:v>
                </c:pt>
                <c:pt idx="2293">
                  <c:v>21.84</c:v>
                </c:pt>
                <c:pt idx="2294">
                  <c:v>16.87</c:v>
                </c:pt>
                <c:pt idx="2295">
                  <c:v>30.14</c:v>
                </c:pt>
                <c:pt idx="2296">
                  <c:v>23.21</c:v>
                </c:pt>
                <c:pt idx="2297">
                  <c:v>17.170000000000002</c:v>
                </c:pt>
                <c:pt idx="2298">
                  <c:v>15.61</c:v>
                </c:pt>
                <c:pt idx="2299">
                  <c:v>17.98</c:v>
                </c:pt>
                <c:pt idx="2300">
                  <c:v>21.64</c:v>
                </c:pt>
                <c:pt idx="2301">
                  <c:v>16.399999999999999</c:v>
                </c:pt>
                <c:pt idx="2302">
                  <c:v>15.77</c:v>
                </c:pt>
                <c:pt idx="2303">
                  <c:v>18.27</c:v>
                </c:pt>
                <c:pt idx="2304">
                  <c:v>16.489999999999998</c:v>
                </c:pt>
                <c:pt idx="2305">
                  <c:v>16.14</c:v>
                </c:pt>
                <c:pt idx="2306">
                  <c:v>20.85</c:v>
                </c:pt>
                <c:pt idx="2307">
                  <c:v>15.88</c:v>
                </c:pt>
                <c:pt idx="2308">
                  <c:v>20.66</c:v>
                </c:pt>
                <c:pt idx="2309">
                  <c:v>20.399999999999999</c:v>
                </c:pt>
                <c:pt idx="2310">
                  <c:v>25.19</c:v>
                </c:pt>
                <c:pt idx="2311">
                  <c:v>20.54</c:v>
                </c:pt>
                <c:pt idx="2312">
                  <c:v>20.13</c:v>
                </c:pt>
                <c:pt idx="2313">
                  <c:v>18.93</c:v>
                </c:pt>
                <c:pt idx="2314">
                  <c:v>24.14</c:v>
                </c:pt>
                <c:pt idx="2315">
                  <c:v>25.03</c:v>
                </c:pt>
                <c:pt idx="2316">
                  <c:v>20.47</c:v>
                </c:pt>
                <c:pt idx="2317">
                  <c:v>18.82</c:v>
                </c:pt>
                <c:pt idx="2318">
                  <c:v>17.079999999999998</c:v>
                </c:pt>
                <c:pt idx="2319">
                  <c:v>19.21</c:v>
                </c:pt>
                <c:pt idx="2320">
                  <c:v>17.86</c:v>
                </c:pt>
                <c:pt idx="2321">
                  <c:v>21.38</c:v>
                </c:pt>
                <c:pt idx="2322">
                  <c:v>23.35</c:v>
                </c:pt>
                <c:pt idx="2323">
                  <c:v>22.24</c:v>
                </c:pt>
                <c:pt idx="2324">
                  <c:v>24.76</c:v>
                </c:pt>
                <c:pt idx="2325">
                  <c:v>20.100000000000001</c:v>
                </c:pt>
                <c:pt idx="2326">
                  <c:v>21.77</c:v>
                </c:pt>
                <c:pt idx="2327">
                  <c:v>17.82</c:v>
                </c:pt>
                <c:pt idx="2328">
                  <c:v>17.07</c:v>
                </c:pt>
                <c:pt idx="2329">
                  <c:v>22.24</c:v>
                </c:pt>
                <c:pt idx="2330">
                  <c:v>22.34</c:v>
                </c:pt>
                <c:pt idx="2331">
                  <c:v>17.7</c:v>
                </c:pt>
                <c:pt idx="2332">
                  <c:v>16.47</c:v>
                </c:pt>
                <c:pt idx="2333">
                  <c:v>17.600000000000001</c:v>
                </c:pt>
                <c:pt idx="2334">
                  <c:v>17.579999999999998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04-45E0-BD59-D83C86503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41781"/>
        <c:axId val="83680568"/>
      </c:scatterChart>
      <c:valAx>
        <c:axId val="61141781"/>
        <c:scaling>
          <c:orientation val="minMax"/>
          <c:max val="70"/>
          <c:min val="15"/>
        </c:scaling>
        <c:delete val="0"/>
        <c:axPos val="b"/>
        <c:majorGridlines>
          <c:spPr>
            <a:ln w="6480" cap="flat" cmpd="sng" algn="ctr">
              <a:solidFill>
                <a:srgbClr val="8B8B8B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Age (years)</a:t>
                </a:r>
              </a:p>
            </c:rich>
          </c:tx>
          <c:overlay val="0"/>
          <c:spPr>
            <a:noFill/>
            <a:ln w="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spc="-1" baseline="0">
                  <a:solidFill>
                    <a:srgbClr val="000000"/>
                  </a:solidFill>
                  <a:latin typeface="Calibri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480" cap="flat" cmpd="sng" algn="ctr">
            <a:solidFill>
              <a:srgbClr val="8B8B8B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83680568"/>
        <c:crosses val="autoZero"/>
        <c:crossBetween val="midCat"/>
      </c:valAx>
      <c:valAx>
        <c:axId val="83680568"/>
        <c:scaling>
          <c:orientation val="minMax"/>
          <c:min val="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BMI</a:t>
                </a:r>
              </a:p>
            </c:rich>
          </c:tx>
          <c:overlay val="0"/>
          <c:spPr>
            <a:noFill/>
            <a:ln w="0"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spc="-1" baseline="0">
                  <a:solidFill>
                    <a:srgbClr val="000000"/>
                  </a:solidFill>
                  <a:latin typeface="Calibri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6480" cap="flat" cmpd="sng" algn="ctr">
            <a:solidFill>
              <a:srgbClr val="8B8B8B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61141781"/>
        <c:crosses val="autoZero"/>
        <c:crossBetween val="midCat"/>
      </c:valAx>
      <c:spPr>
        <a:noFill/>
        <a:ln w="0">
          <a:noFill/>
        </a:ln>
        <a:effectLst/>
      </c:spPr>
    </c:plotArea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Age vs HbA1C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HbA1C</c:v>
          </c:tx>
          <c:spPr>
            <a:ln w="31680">
              <a:noFill/>
            </a:ln>
          </c:spPr>
          <c:marker>
            <c:symbol val="circle"/>
            <c:size val="3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21960">
                <a:solidFill>
                  <a:srgbClr val="C00000"/>
                </a:solidFill>
                <a:prstDash val="dash"/>
                <a:round/>
              </a:ln>
            </c:spPr>
            <c:trendlineType val="linear"/>
            <c:dispRSqr val="0"/>
            <c:dispEq val="0"/>
          </c:trendline>
          <c:xVal>
            <c:numRef>
              <c:f>'Chart Data'!$A$2:$A$2336</c:f>
              <c:numCache>
                <c:formatCode>General</c:formatCode>
                <c:ptCount val="2335"/>
                <c:pt idx="0">
                  <c:v>54</c:v>
                </c:pt>
                <c:pt idx="1">
                  <c:v>46</c:v>
                </c:pt>
                <c:pt idx="2">
                  <c:v>52</c:v>
                </c:pt>
                <c:pt idx="3">
                  <c:v>32</c:v>
                </c:pt>
                <c:pt idx="4">
                  <c:v>33</c:v>
                </c:pt>
                <c:pt idx="5">
                  <c:v>60</c:v>
                </c:pt>
                <c:pt idx="6">
                  <c:v>28</c:v>
                </c:pt>
                <c:pt idx="7">
                  <c:v>64</c:v>
                </c:pt>
                <c:pt idx="8">
                  <c:v>59</c:v>
                </c:pt>
                <c:pt idx="9">
                  <c:v>44</c:v>
                </c:pt>
                <c:pt idx="10">
                  <c:v>63</c:v>
                </c:pt>
                <c:pt idx="11">
                  <c:v>57</c:v>
                </c:pt>
                <c:pt idx="12">
                  <c:v>60</c:v>
                </c:pt>
                <c:pt idx="13">
                  <c:v>54</c:v>
                </c:pt>
                <c:pt idx="14">
                  <c:v>61</c:v>
                </c:pt>
                <c:pt idx="15">
                  <c:v>60</c:v>
                </c:pt>
                <c:pt idx="16">
                  <c:v>64</c:v>
                </c:pt>
                <c:pt idx="17">
                  <c:v>59</c:v>
                </c:pt>
                <c:pt idx="18">
                  <c:v>58</c:v>
                </c:pt>
                <c:pt idx="19">
                  <c:v>51</c:v>
                </c:pt>
                <c:pt idx="20">
                  <c:v>61</c:v>
                </c:pt>
                <c:pt idx="21">
                  <c:v>63</c:v>
                </c:pt>
                <c:pt idx="22">
                  <c:v>64</c:v>
                </c:pt>
                <c:pt idx="23">
                  <c:v>52</c:v>
                </c:pt>
                <c:pt idx="24">
                  <c:v>63</c:v>
                </c:pt>
                <c:pt idx="25">
                  <c:v>64</c:v>
                </c:pt>
                <c:pt idx="26">
                  <c:v>62</c:v>
                </c:pt>
                <c:pt idx="27">
                  <c:v>53</c:v>
                </c:pt>
                <c:pt idx="28">
                  <c:v>61</c:v>
                </c:pt>
                <c:pt idx="29">
                  <c:v>51</c:v>
                </c:pt>
                <c:pt idx="30">
                  <c:v>44</c:v>
                </c:pt>
                <c:pt idx="31">
                  <c:v>46</c:v>
                </c:pt>
                <c:pt idx="32">
                  <c:v>60</c:v>
                </c:pt>
                <c:pt idx="33">
                  <c:v>37</c:v>
                </c:pt>
                <c:pt idx="34">
                  <c:v>43</c:v>
                </c:pt>
                <c:pt idx="35">
                  <c:v>62</c:v>
                </c:pt>
                <c:pt idx="36">
                  <c:v>48</c:v>
                </c:pt>
                <c:pt idx="37">
                  <c:v>60</c:v>
                </c:pt>
                <c:pt idx="38">
                  <c:v>51</c:v>
                </c:pt>
                <c:pt idx="39">
                  <c:v>29</c:v>
                </c:pt>
                <c:pt idx="40">
                  <c:v>22</c:v>
                </c:pt>
                <c:pt idx="41">
                  <c:v>55</c:v>
                </c:pt>
                <c:pt idx="42">
                  <c:v>51</c:v>
                </c:pt>
                <c:pt idx="43">
                  <c:v>54</c:v>
                </c:pt>
                <c:pt idx="44">
                  <c:v>48</c:v>
                </c:pt>
                <c:pt idx="45">
                  <c:v>34</c:v>
                </c:pt>
                <c:pt idx="46">
                  <c:v>56</c:v>
                </c:pt>
                <c:pt idx="47">
                  <c:v>42</c:v>
                </c:pt>
                <c:pt idx="48">
                  <c:v>56</c:v>
                </c:pt>
                <c:pt idx="49">
                  <c:v>56</c:v>
                </c:pt>
                <c:pt idx="50">
                  <c:v>36</c:v>
                </c:pt>
                <c:pt idx="51">
                  <c:v>57</c:v>
                </c:pt>
                <c:pt idx="52">
                  <c:v>53</c:v>
                </c:pt>
                <c:pt idx="53">
                  <c:v>57</c:v>
                </c:pt>
                <c:pt idx="54">
                  <c:v>44</c:v>
                </c:pt>
                <c:pt idx="55">
                  <c:v>47</c:v>
                </c:pt>
                <c:pt idx="56">
                  <c:v>50</c:v>
                </c:pt>
                <c:pt idx="57">
                  <c:v>57</c:v>
                </c:pt>
                <c:pt idx="58">
                  <c:v>45</c:v>
                </c:pt>
                <c:pt idx="59">
                  <c:v>51</c:v>
                </c:pt>
                <c:pt idx="60">
                  <c:v>43</c:v>
                </c:pt>
                <c:pt idx="61">
                  <c:v>55</c:v>
                </c:pt>
                <c:pt idx="62">
                  <c:v>54</c:v>
                </c:pt>
                <c:pt idx="63">
                  <c:v>55</c:v>
                </c:pt>
                <c:pt idx="64">
                  <c:v>47</c:v>
                </c:pt>
                <c:pt idx="65">
                  <c:v>49</c:v>
                </c:pt>
                <c:pt idx="66">
                  <c:v>43</c:v>
                </c:pt>
                <c:pt idx="67">
                  <c:v>25</c:v>
                </c:pt>
                <c:pt idx="68">
                  <c:v>46</c:v>
                </c:pt>
                <c:pt idx="69">
                  <c:v>54</c:v>
                </c:pt>
                <c:pt idx="70">
                  <c:v>38</c:v>
                </c:pt>
                <c:pt idx="71">
                  <c:v>51</c:v>
                </c:pt>
                <c:pt idx="72">
                  <c:v>56</c:v>
                </c:pt>
                <c:pt idx="73">
                  <c:v>60</c:v>
                </c:pt>
                <c:pt idx="74">
                  <c:v>47</c:v>
                </c:pt>
                <c:pt idx="75">
                  <c:v>47</c:v>
                </c:pt>
                <c:pt idx="76">
                  <c:v>46</c:v>
                </c:pt>
                <c:pt idx="77">
                  <c:v>48</c:v>
                </c:pt>
                <c:pt idx="78">
                  <c:v>55</c:v>
                </c:pt>
                <c:pt idx="79">
                  <c:v>51</c:v>
                </c:pt>
                <c:pt idx="80">
                  <c:v>58</c:v>
                </c:pt>
                <c:pt idx="81">
                  <c:v>45</c:v>
                </c:pt>
                <c:pt idx="82">
                  <c:v>59</c:v>
                </c:pt>
                <c:pt idx="83">
                  <c:v>53</c:v>
                </c:pt>
                <c:pt idx="84">
                  <c:v>50</c:v>
                </c:pt>
                <c:pt idx="85">
                  <c:v>50</c:v>
                </c:pt>
                <c:pt idx="86">
                  <c:v>43</c:v>
                </c:pt>
                <c:pt idx="87">
                  <c:v>49</c:v>
                </c:pt>
                <c:pt idx="88">
                  <c:v>39</c:v>
                </c:pt>
                <c:pt idx="89">
                  <c:v>43</c:v>
                </c:pt>
                <c:pt idx="90">
                  <c:v>30</c:v>
                </c:pt>
                <c:pt idx="91">
                  <c:v>23</c:v>
                </c:pt>
                <c:pt idx="92">
                  <c:v>50</c:v>
                </c:pt>
                <c:pt idx="93">
                  <c:v>46</c:v>
                </c:pt>
                <c:pt idx="94">
                  <c:v>52</c:v>
                </c:pt>
                <c:pt idx="95">
                  <c:v>47</c:v>
                </c:pt>
                <c:pt idx="96">
                  <c:v>37</c:v>
                </c:pt>
                <c:pt idx="97">
                  <c:v>56</c:v>
                </c:pt>
                <c:pt idx="98">
                  <c:v>60</c:v>
                </c:pt>
                <c:pt idx="99">
                  <c:v>45</c:v>
                </c:pt>
                <c:pt idx="100">
                  <c:v>41</c:v>
                </c:pt>
                <c:pt idx="101">
                  <c:v>41</c:v>
                </c:pt>
                <c:pt idx="102">
                  <c:v>43</c:v>
                </c:pt>
                <c:pt idx="103">
                  <c:v>37</c:v>
                </c:pt>
                <c:pt idx="104">
                  <c:v>39</c:v>
                </c:pt>
                <c:pt idx="105">
                  <c:v>56</c:v>
                </c:pt>
                <c:pt idx="106">
                  <c:v>44</c:v>
                </c:pt>
                <c:pt idx="107">
                  <c:v>40</c:v>
                </c:pt>
                <c:pt idx="108">
                  <c:v>35</c:v>
                </c:pt>
                <c:pt idx="109">
                  <c:v>47</c:v>
                </c:pt>
                <c:pt idx="110">
                  <c:v>37</c:v>
                </c:pt>
                <c:pt idx="111">
                  <c:v>40</c:v>
                </c:pt>
                <c:pt idx="112">
                  <c:v>37</c:v>
                </c:pt>
                <c:pt idx="113">
                  <c:v>35</c:v>
                </c:pt>
                <c:pt idx="114">
                  <c:v>49</c:v>
                </c:pt>
                <c:pt idx="115">
                  <c:v>45</c:v>
                </c:pt>
                <c:pt idx="116">
                  <c:v>19</c:v>
                </c:pt>
                <c:pt idx="117">
                  <c:v>54</c:v>
                </c:pt>
                <c:pt idx="118">
                  <c:v>45</c:v>
                </c:pt>
                <c:pt idx="119">
                  <c:v>27</c:v>
                </c:pt>
                <c:pt idx="120">
                  <c:v>41</c:v>
                </c:pt>
                <c:pt idx="121">
                  <c:v>44</c:v>
                </c:pt>
                <c:pt idx="122">
                  <c:v>56</c:v>
                </c:pt>
                <c:pt idx="123">
                  <c:v>44</c:v>
                </c:pt>
                <c:pt idx="124">
                  <c:v>40</c:v>
                </c:pt>
                <c:pt idx="125">
                  <c:v>30</c:v>
                </c:pt>
                <c:pt idx="126">
                  <c:v>60</c:v>
                </c:pt>
                <c:pt idx="127">
                  <c:v>40</c:v>
                </c:pt>
                <c:pt idx="128">
                  <c:v>37</c:v>
                </c:pt>
                <c:pt idx="129">
                  <c:v>44</c:v>
                </c:pt>
                <c:pt idx="130">
                  <c:v>42</c:v>
                </c:pt>
                <c:pt idx="131">
                  <c:v>46</c:v>
                </c:pt>
                <c:pt idx="132">
                  <c:v>35</c:v>
                </c:pt>
                <c:pt idx="133">
                  <c:v>55</c:v>
                </c:pt>
                <c:pt idx="134">
                  <c:v>59</c:v>
                </c:pt>
                <c:pt idx="135">
                  <c:v>43</c:v>
                </c:pt>
                <c:pt idx="136">
                  <c:v>18</c:v>
                </c:pt>
                <c:pt idx="137">
                  <c:v>31</c:v>
                </c:pt>
                <c:pt idx="138">
                  <c:v>46</c:v>
                </c:pt>
                <c:pt idx="139">
                  <c:v>31</c:v>
                </c:pt>
                <c:pt idx="140">
                  <c:v>36</c:v>
                </c:pt>
                <c:pt idx="141">
                  <c:v>32</c:v>
                </c:pt>
                <c:pt idx="142">
                  <c:v>23</c:v>
                </c:pt>
                <c:pt idx="143">
                  <c:v>36</c:v>
                </c:pt>
                <c:pt idx="144">
                  <c:v>51</c:v>
                </c:pt>
                <c:pt idx="145">
                  <c:v>52</c:v>
                </c:pt>
                <c:pt idx="146">
                  <c:v>20</c:v>
                </c:pt>
                <c:pt idx="147">
                  <c:v>42</c:v>
                </c:pt>
                <c:pt idx="148">
                  <c:v>33</c:v>
                </c:pt>
                <c:pt idx="149">
                  <c:v>42</c:v>
                </c:pt>
                <c:pt idx="150">
                  <c:v>58</c:v>
                </c:pt>
                <c:pt idx="151">
                  <c:v>33</c:v>
                </c:pt>
                <c:pt idx="152">
                  <c:v>50</c:v>
                </c:pt>
                <c:pt idx="153">
                  <c:v>24</c:v>
                </c:pt>
                <c:pt idx="154">
                  <c:v>43</c:v>
                </c:pt>
                <c:pt idx="155">
                  <c:v>39</c:v>
                </c:pt>
                <c:pt idx="156">
                  <c:v>36</c:v>
                </c:pt>
                <c:pt idx="157">
                  <c:v>46</c:v>
                </c:pt>
                <c:pt idx="158">
                  <c:v>34</c:v>
                </c:pt>
                <c:pt idx="159">
                  <c:v>52</c:v>
                </c:pt>
                <c:pt idx="160">
                  <c:v>40</c:v>
                </c:pt>
                <c:pt idx="161">
                  <c:v>32</c:v>
                </c:pt>
                <c:pt idx="162">
                  <c:v>22</c:v>
                </c:pt>
                <c:pt idx="163">
                  <c:v>20</c:v>
                </c:pt>
                <c:pt idx="164">
                  <c:v>43</c:v>
                </c:pt>
                <c:pt idx="165">
                  <c:v>53</c:v>
                </c:pt>
                <c:pt idx="166">
                  <c:v>47</c:v>
                </c:pt>
                <c:pt idx="167">
                  <c:v>37</c:v>
                </c:pt>
                <c:pt idx="168">
                  <c:v>32</c:v>
                </c:pt>
                <c:pt idx="169">
                  <c:v>22</c:v>
                </c:pt>
                <c:pt idx="170">
                  <c:v>27</c:v>
                </c:pt>
                <c:pt idx="171">
                  <c:v>33</c:v>
                </c:pt>
                <c:pt idx="172">
                  <c:v>34</c:v>
                </c:pt>
                <c:pt idx="173">
                  <c:v>31</c:v>
                </c:pt>
                <c:pt idx="174">
                  <c:v>30</c:v>
                </c:pt>
                <c:pt idx="175">
                  <c:v>30</c:v>
                </c:pt>
                <c:pt idx="176">
                  <c:v>45</c:v>
                </c:pt>
                <c:pt idx="177">
                  <c:v>54</c:v>
                </c:pt>
                <c:pt idx="178">
                  <c:v>31</c:v>
                </c:pt>
                <c:pt idx="179">
                  <c:v>59</c:v>
                </c:pt>
                <c:pt idx="180">
                  <c:v>19</c:v>
                </c:pt>
                <c:pt idx="181">
                  <c:v>50</c:v>
                </c:pt>
                <c:pt idx="182">
                  <c:v>30</c:v>
                </c:pt>
                <c:pt idx="183">
                  <c:v>57</c:v>
                </c:pt>
                <c:pt idx="184">
                  <c:v>52</c:v>
                </c:pt>
                <c:pt idx="185">
                  <c:v>61</c:v>
                </c:pt>
                <c:pt idx="186">
                  <c:v>30</c:v>
                </c:pt>
                <c:pt idx="187">
                  <c:v>49</c:v>
                </c:pt>
                <c:pt idx="188">
                  <c:v>60</c:v>
                </c:pt>
                <c:pt idx="189">
                  <c:v>19</c:v>
                </c:pt>
                <c:pt idx="190">
                  <c:v>48</c:v>
                </c:pt>
                <c:pt idx="191">
                  <c:v>55</c:v>
                </c:pt>
                <c:pt idx="192">
                  <c:v>30</c:v>
                </c:pt>
                <c:pt idx="193">
                  <c:v>18</c:v>
                </c:pt>
                <c:pt idx="194">
                  <c:v>19</c:v>
                </c:pt>
                <c:pt idx="195">
                  <c:v>29</c:v>
                </c:pt>
                <c:pt idx="196">
                  <c:v>23</c:v>
                </c:pt>
                <c:pt idx="197">
                  <c:v>48</c:v>
                </c:pt>
                <c:pt idx="198">
                  <c:v>18</c:v>
                </c:pt>
                <c:pt idx="199">
                  <c:v>25</c:v>
                </c:pt>
                <c:pt idx="200">
                  <c:v>43</c:v>
                </c:pt>
                <c:pt idx="201">
                  <c:v>26</c:v>
                </c:pt>
                <c:pt idx="202">
                  <c:v>59</c:v>
                </c:pt>
                <c:pt idx="203">
                  <c:v>23</c:v>
                </c:pt>
                <c:pt idx="204">
                  <c:v>41</c:v>
                </c:pt>
                <c:pt idx="205">
                  <c:v>30</c:v>
                </c:pt>
                <c:pt idx="206">
                  <c:v>46</c:v>
                </c:pt>
                <c:pt idx="207">
                  <c:v>48</c:v>
                </c:pt>
                <c:pt idx="208">
                  <c:v>44</c:v>
                </c:pt>
                <c:pt idx="209">
                  <c:v>22</c:v>
                </c:pt>
                <c:pt idx="210">
                  <c:v>22</c:v>
                </c:pt>
                <c:pt idx="211">
                  <c:v>51</c:v>
                </c:pt>
                <c:pt idx="212">
                  <c:v>58</c:v>
                </c:pt>
                <c:pt idx="213">
                  <c:v>49</c:v>
                </c:pt>
                <c:pt idx="214">
                  <c:v>30</c:v>
                </c:pt>
                <c:pt idx="215">
                  <c:v>49</c:v>
                </c:pt>
                <c:pt idx="216">
                  <c:v>34</c:v>
                </c:pt>
                <c:pt idx="217">
                  <c:v>51</c:v>
                </c:pt>
                <c:pt idx="218">
                  <c:v>34</c:v>
                </c:pt>
                <c:pt idx="219">
                  <c:v>25</c:v>
                </c:pt>
                <c:pt idx="220">
                  <c:v>55</c:v>
                </c:pt>
                <c:pt idx="221">
                  <c:v>24</c:v>
                </c:pt>
                <c:pt idx="222">
                  <c:v>45</c:v>
                </c:pt>
                <c:pt idx="223">
                  <c:v>47</c:v>
                </c:pt>
                <c:pt idx="224">
                  <c:v>40</c:v>
                </c:pt>
                <c:pt idx="225">
                  <c:v>25</c:v>
                </c:pt>
                <c:pt idx="226">
                  <c:v>24</c:v>
                </c:pt>
                <c:pt idx="227">
                  <c:v>55</c:v>
                </c:pt>
                <c:pt idx="228">
                  <c:v>39</c:v>
                </c:pt>
                <c:pt idx="229">
                  <c:v>27</c:v>
                </c:pt>
                <c:pt idx="230">
                  <c:v>19</c:v>
                </c:pt>
                <c:pt idx="231">
                  <c:v>27</c:v>
                </c:pt>
                <c:pt idx="232">
                  <c:v>19</c:v>
                </c:pt>
                <c:pt idx="233">
                  <c:v>28</c:v>
                </c:pt>
                <c:pt idx="234">
                  <c:v>18</c:v>
                </c:pt>
                <c:pt idx="235">
                  <c:v>46</c:v>
                </c:pt>
                <c:pt idx="236">
                  <c:v>24</c:v>
                </c:pt>
                <c:pt idx="237">
                  <c:v>32</c:v>
                </c:pt>
                <c:pt idx="238">
                  <c:v>19</c:v>
                </c:pt>
                <c:pt idx="239">
                  <c:v>38</c:v>
                </c:pt>
                <c:pt idx="240">
                  <c:v>39</c:v>
                </c:pt>
                <c:pt idx="241">
                  <c:v>36</c:v>
                </c:pt>
                <c:pt idx="242">
                  <c:v>27</c:v>
                </c:pt>
                <c:pt idx="243">
                  <c:v>24</c:v>
                </c:pt>
                <c:pt idx="244">
                  <c:v>60</c:v>
                </c:pt>
                <c:pt idx="245">
                  <c:v>47</c:v>
                </c:pt>
                <c:pt idx="246">
                  <c:v>51</c:v>
                </c:pt>
                <c:pt idx="247">
                  <c:v>23</c:v>
                </c:pt>
                <c:pt idx="248">
                  <c:v>20</c:v>
                </c:pt>
                <c:pt idx="249">
                  <c:v>50</c:v>
                </c:pt>
                <c:pt idx="250">
                  <c:v>28</c:v>
                </c:pt>
                <c:pt idx="251">
                  <c:v>22</c:v>
                </c:pt>
                <c:pt idx="252">
                  <c:v>25</c:v>
                </c:pt>
                <c:pt idx="253">
                  <c:v>22</c:v>
                </c:pt>
                <c:pt idx="254">
                  <c:v>60</c:v>
                </c:pt>
                <c:pt idx="255">
                  <c:v>19</c:v>
                </c:pt>
                <c:pt idx="256">
                  <c:v>18</c:v>
                </c:pt>
                <c:pt idx="257">
                  <c:v>29</c:v>
                </c:pt>
                <c:pt idx="258">
                  <c:v>19</c:v>
                </c:pt>
                <c:pt idx="259">
                  <c:v>38</c:v>
                </c:pt>
                <c:pt idx="260">
                  <c:v>20</c:v>
                </c:pt>
                <c:pt idx="261">
                  <c:v>52</c:v>
                </c:pt>
                <c:pt idx="262">
                  <c:v>37</c:v>
                </c:pt>
                <c:pt idx="263">
                  <c:v>50</c:v>
                </c:pt>
                <c:pt idx="264">
                  <c:v>19</c:v>
                </c:pt>
                <c:pt idx="265">
                  <c:v>32</c:v>
                </c:pt>
                <c:pt idx="266">
                  <c:v>37</c:v>
                </c:pt>
                <c:pt idx="267">
                  <c:v>53</c:v>
                </c:pt>
                <c:pt idx="268">
                  <c:v>60</c:v>
                </c:pt>
                <c:pt idx="269">
                  <c:v>28</c:v>
                </c:pt>
                <c:pt idx="270">
                  <c:v>55</c:v>
                </c:pt>
                <c:pt idx="271">
                  <c:v>27</c:v>
                </c:pt>
                <c:pt idx="272">
                  <c:v>51</c:v>
                </c:pt>
                <c:pt idx="273">
                  <c:v>41</c:v>
                </c:pt>
                <c:pt idx="274">
                  <c:v>27</c:v>
                </c:pt>
                <c:pt idx="275">
                  <c:v>42</c:v>
                </c:pt>
                <c:pt idx="276">
                  <c:v>50</c:v>
                </c:pt>
                <c:pt idx="277">
                  <c:v>48</c:v>
                </c:pt>
                <c:pt idx="278">
                  <c:v>32</c:v>
                </c:pt>
                <c:pt idx="279">
                  <c:v>32</c:v>
                </c:pt>
                <c:pt idx="280">
                  <c:v>54</c:v>
                </c:pt>
                <c:pt idx="281">
                  <c:v>32</c:v>
                </c:pt>
                <c:pt idx="282">
                  <c:v>19</c:v>
                </c:pt>
                <c:pt idx="283">
                  <c:v>46</c:v>
                </c:pt>
                <c:pt idx="284">
                  <c:v>41</c:v>
                </c:pt>
                <c:pt idx="285">
                  <c:v>46</c:v>
                </c:pt>
                <c:pt idx="286">
                  <c:v>50</c:v>
                </c:pt>
                <c:pt idx="287">
                  <c:v>36</c:v>
                </c:pt>
                <c:pt idx="288">
                  <c:v>47</c:v>
                </c:pt>
                <c:pt idx="289">
                  <c:v>28</c:v>
                </c:pt>
                <c:pt idx="290">
                  <c:v>53</c:v>
                </c:pt>
                <c:pt idx="291">
                  <c:v>44</c:v>
                </c:pt>
                <c:pt idx="292">
                  <c:v>29</c:v>
                </c:pt>
                <c:pt idx="293">
                  <c:v>50</c:v>
                </c:pt>
                <c:pt idx="294">
                  <c:v>47</c:v>
                </c:pt>
                <c:pt idx="295">
                  <c:v>38</c:v>
                </c:pt>
                <c:pt idx="296">
                  <c:v>45</c:v>
                </c:pt>
                <c:pt idx="297">
                  <c:v>62</c:v>
                </c:pt>
                <c:pt idx="298">
                  <c:v>47</c:v>
                </c:pt>
                <c:pt idx="299">
                  <c:v>48</c:v>
                </c:pt>
                <c:pt idx="300">
                  <c:v>27</c:v>
                </c:pt>
                <c:pt idx="301">
                  <c:v>54</c:v>
                </c:pt>
                <c:pt idx="302">
                  <c:v>22</c:v>
                </c:pt>
                <c:pt idx="303">
                  <c:v>18</c:v>
                </c:pt>
                <c:pt idx="304">
                  <c:v>61</c:v>
                </c:pt>
                <c:pt idx="305">
                  <c:v>34</c:v>
                </c:pt>
                <c:pt idx="306">
                  <c:v>39</c:v>
                </c:pt>
                <c:pt idx="307">
                  <c:v>23</c:v>
                </c:pt>
                <c:pt idx="308">
                  <c:v>52</c:v>
                </c:pt>
                <c:pt idx="309">
                  <c:v>36</c:v>
                </c:pt>
                <c:pt idx="310">
                  <c:v>39</c:v>
                </c:pt>
                <c:pt idx="311">
                  <c:v>24</c:v>
                </c:pt>
                <c:pt idx="312">
                  <c:v>46</c:v>
                </c:pt>
                <c:pt idx="313">
                  <c:v>53</c:v>
                </c:pt>
                <c:pt idx="314">
                  <c:v>19</c:v>
                </c:pt>
                <c:pt idx="315">
                  <c:v>50</c:v>
                </c:pt>
                <c:pt idx="316">
                  <c:v>60</c:v>
                </c:pt>
                <c:pt idx="317">
                  <c:v>59</c:v>
                </c:pt>
                <c:pt idx="318">
                  <c:v>64</c:v>
                </c:pt>
                <c:pt idx="319">
                  <c:v>51</c:v>
                </c:pt>
                <c:pt idx="320">
                  <c:v>43</c:v>
                </c:pt>
                <c:pt idx="321">
                  <c:v>55</c:v>
                </c:pt>
                <c:pt idx="322">
                  <c:v>41</c:v>
                </c:pt>
                <c:pt idx="323">
                  <c:v>31</c:v>
                </c:pt>
                <c:pt idx="324">
                  <c:v>46</c:v>
                </c:pt>
                <c:pt idx="325">
                  <c:v>34</c:v>
                </c:pt>
                <c:pt idx="326">
                  <c:v>47</c:v>
                </c:pt>
                <c:pt idx="327">
                  <c:v>33</c:v>
                </c:pt>
                <c:pt idx="328">
                  <c:v>40</c:v>
                </c:pt>
                <c:pt idx="329">
                  <c:v>41</c:v>
                </c:pt>
                <c:pt idx="330">
                  <c:v>24</c:v>
                </c:pt>
                <c:pt idx="331">
                  <c:v>49</c:v>
                </c:pt>
                <c:pt idx="332">
                  <c:v>29</c:v>
                </c:pt>
                <c:pt idx="333">
                  <c:v>47</c:v>
                </c:pt>
                <c:pt idx="334">
                  <c:v>63</c:v>
                </c:pt>
                <c:pt idx="335">
                  <c:v>35</c:v>
                </c:pt>
                <c:pt idx="336">
                  <c:v>37</c:v>
                </c:pt>
                <c:pt idx="337">
                  <c:v>65</c:v>
                </c:pt>
                <c:pt idx="338">
                  <c:v>44</c:v>
                </c:pt>
                <c:pt idx="339">
                  <c:v>53</c:v>
                </c:pt>
                <c:pt idx="340">
                  <c:v>46</c:v>
                </c:pt>
                <c:pt idx="341">
                  <c:v>61</c:v>
                </c:pt>
                <c:pt idx="342">
                  <c:v>44</c:v>
                </c:pt>
                <c:pt idx="343">
                  <c:v>42</c:v>
                </c:pt>
                <c:pt idx="344">
                  <c:v>30</c:v>
                </c:pt>
                <c:pt idx="345">
                  <c:v>19</c:v>
                </c:pt>
                <c:pt idx="346">
                  <c:v>63</c:v>
                </c:pt>
                <c:pt idx="347">
                  <c:v>60</c:v>
                </c:pt>
                <c:pt idx="348">
                  <c:v>61</c:v>
                </c:pt>
                <c:pt idx="349">
                  <c:v>32</c:v>
                </c:pt>
                <c:pt idx="350">
                  <c:v>37</c:v>
                </c:pt>
                <c:pt idx="351">
                  <c:v>40</c:v>
                </c:pt>
                <c:pt idx="352">
                  <c:v>48</c:v>
                </c:pt>
                <c:pt idx="353">
                  <c:v>45</c:v>
                </c:pt>
                <c:pt idx="354">
                  <c:v>32</c:v>
                </c:pt>
                <c:pt idx="355">
                  <c:v>59</c:v>
                </c:pt>
                <c:pt idx="356">
                  <c:v>23</c:v>
                </c:pt>
                <c:pt idx="357">
                  <c:v>62</c:v>
                </c:pt>
                <c:pt idx="358">
                  <c:v>37</c:v>
                </c:pt>
                <c:pt idx="359">
                  <c:v>23</c:v>
                </c:pt>
                <c:pt idx="360">
                  <c:v>61</c:v>
                </c:pt>
                <c:pt idx="361">
                  <c:v>32</c:v>
                </c:pt>
                <c:pt idx="362">
                  <c:v>33</c:v>
                </c:pt>
                <c:pt idx="363">
                  <c:v>37</c:v>
                </c:pt>
                <c:pt idx="364">
                  <c:v>62</c:v>
                </c:pt>
                <c:pt idx="365">
                  <c:v>20</c:v>
                </c:pt>
                <c:pt idx="366">
                  <c:v>30</c:v>
                </c:pt>
                <c:pt idx="367">
                  <c:v>25</c:v>
                </c:pt>
                <c:pt idx="368">
                  <c:v>25</c:v>
                </c:pt>
                <c:pt idx="369">
                  <c:v>30</c:v>
                </c:pt>
                <c:pt idx="370">
                  <c:v>37</c:v>
                </c:pt>
                <c:pt idx="371">
                  <c:v>38</c:v>
                </c:pt>
                <c:pt idx="372">
                  <c:v>57</c:v>
                </c:pt>
                <c:pt idx="373">
                  <c:v>41</c:v>
                </c:pt>
                <c:pt idx="374">
                  <c:v>37</c:v>
                </c:pt>
                <c:pt idx="375">
                  <c:v>34</c:v>
                </c:pt>
                <c:pt idx="376">
                  <c:v>53</c:v>
                </c:pt>
                <c:pt idx="377">
                  <c:v>55</c:v>
                </c:pt>
                <c:pt idx="378">
                  <c:v>23</c:v>
                </c:pt>
                <c:pt idx="379">
                  <c:v>57</c:v>
                </c:pt>
                <c:pt idx="380">
                  <c:v>52</c:v>
                </c:pt>
                <c:pt idx="381">
                  <c:v>32</c:v>
                </c:pt>
                <c:pt idx="382">
                  <c:v>28</c:v>
                </c:pt>
                <c:pt idx="383">
                  <c:v>64</c:v>
                </c:pt>
                <c:pt idx="384">
                  <c:v>62</c:v>
                </c:pt>
                <c:pt idx="385">
                  <c:v>22</c:v>
                </c:pt>
                <c:pt idx="386">
                  <c:v>20</c:v>
                </c:pt>
                <c:pt idx="387">
                  <c:v>64</c:v>
                </c:pt>
                <c:pt idx="388">
                  <c:v>31</c:v>
                </c:pt>
                <c:pt idx="389">
                  <c:v>34</c:v>
                </c:pt>
                <c:pt idx="390">
                  <c:v>18</c:v>
                </c:pt>
                <c:pt idx="391">
                  <c:v>52</c:v>
                </c:pt>
                <c:pt idx="392">
                  <c:v>48</c:v>
                </c:pt>
                <c:pt idx="393">
                  <c:v>18</c:v>
                </c:pt>
                <c:pt idx="394">
                  <c:v>48</c:v>
                </c:pt>
                <c:pt idx="395">
                  <c:v>49</c:v>
                </c:pt>
                <c:pt idx="396">
                  <c:v>20</c:v>
                </c:pt>
                <c:pt idx="397">
                  <c:v>56</c:v>
                </c:pt>
                <c:pt idx="398">
                  <c:v>22</c:v>
                </c:pt>
                <c:pt idx="399">
                  <c:v>22</c:v>
                </c:pt>
                <c:pt idx="400">
                  <c:v>52</c:v>
                </c:pt>
                <c:pt idx="401">
                  <c:v>59</c:v>
                </c:pt>
                <c:pt idx="402">
                  <c:v>50</c:v>
                </c:pt>
                <c:pt idx="403">
                  <c:v>21</c:v>
                </c:pt>
                <c:pt idx="404">
                  <c:v>54</c:v>
                </c:pt>
                <c:pt idx="405">
                  <c:v>54</c:v>
                </c:pt>
                <c:pt idx="406">
                  <c:v>50</c:v>
                </c:pt>
                <c:pt idx="407">
                  <c:v>47</c:v>
                </c:pt>
                <c:pt idx="408">
                  <c:v>24</c:v>
                </c:pt>
                <c:pt idx="409">
                  <c:v>24</c:v>
                </c:pt>
                <c:pt idx="410">
                  <c:v>27</c:v>
                </c:pt>
                <c:pt idx="411">
                  <c:v>47</c:v>
                </c:pt>
                <c:pt idx="412">
                  <c:v>35</c:v>
                </c:pt>
                <c:pt idx="413">
                  <c:v>53</c:v>
                </c:pt>
                <c:pt idx="414">
                  <c:v>52</c:v>
                </c:pt>
                <c:pt idx="415">
                  <c:v>27</c:v>
                </c:pt>
                <c:pt idx="416">
                  <c:v>28</c:v>
                </c:pt>
                <c:pt idx="417">
                  <c:v>30</c:v>
                </c:pt>
                <c:pt idx="418">
                  <c:v>26</c:v>
                </c:pt>
                <c:pt idx="419">
                  <c:v>52</c:v>
                </c:pt>
                <c:pt idx="420">
                  <c:v>46</c:v>
                </c:pt>
                <c:pt idx="421">
                  <c:v>47</c:v>
                </c:pt>
                <c:pt idx="422">
                  <c:v>50</c:v>
                </c:pt>
                <c:pt idx="423">
                  <c:v>61</c:v>
                </c:pt>
                <c:pt idx="424">
                  <c:v>54</c:v>
                </c:pt>
                <c:pt idx="425">
                  <c:v>52</c:v>
                </c:pt>
                <c:pt idx="426">
                  <c:v>23</c:v>
                </c:pt>
                <c:pt idx="427">
                  <c:v>18</c:v>
                </c:pt>
                <c:pt idx="428">
                  <c:v>58</c:v>
                </c:pt>
                <c:pt idx="429">
                  <c:v>48</c:v>
                </c:pt>
                <c:pt idx="430">
                  <c:v>49</c:v>
                </c:pt>
                <c:pt idx="431">
                  <c:v>19</c:v>
                </c:pt>
                <c:pt idx="432">
                  <c:v>51</c:v>
                </c:pt>
                <c:pt idx="433">
                  <c:v>52</c:v>
                </c:pt>
                <c:pt idx="434">
                  <c:v>49</c:v>
                </c:pt>
                <c:pt idx="435">
                  <c:v>49</c:v>
                </c:pt>
                <c:pt idx="436">
                  <c:v>39</c:v>
                </c:pt>
                <c:pt idx="437">
                  <c:v>47</c:v>
                </c:pt>
                <c:pt idx="438">
                  <c:v>49</c:v>
                </c:pt>
                <c:pt idx="439">
                  <c:v>28</c:v>
                </c:pt>
                <c:pt idx="440">
                  <c:v>53</c:v>
                </c:pt>
                <c:pt idx="441">
                  <c:v>25</c:v>
                </c:pt>
                <c:pt idx="442">
                  <c:v>19</c:v>
                </c:pt>
                <c:pt idx="443">
                  <c:v>47</c:v>
                </c:pt>
                <c:pt idx="444">
                  <c:v>52</c:v>
                </c:pt>
                <c:pt idx="445">
                  <c:v>19</c:v>
                </c:pt>
                <c:pt idx="446">
                  <c:v>43</c:v>
                </c:pt>
                <c:pt idx="447">
                  <c:v>39</c:v>
                </c:pt>
                <c:pt idx="448">
                  <c:v>56</c:v>
                </c:pt>
                <c:pt idx="449">
                  <c:v>23</c:v>
                </c:pt>
                <c:pt idx="450">
                  <c:v>40</c:v>
                </c:pt>
                <c:pt idx="451">
                  <c:v>51</c:v>
                </c:pt>
                <c:pt idx="452">
                  <c:v>57</c:v>
                </c:pt>
                <c:pt idx="453">
                  <c:v>42</c:v>
                </c:pt>
                <c:pt idx="454">
                  <c:v>21</c:v>
                </c:pt>
                <c:pt idx="455">
                  <c:v>33</c:v>
                </c:pt>
                <c:pt idx="456">
                  <c:v>47</c:v>
                </c:pt>
                <c:pt idx="457">
                  <c:v>19</c:v>
                </c:pt>
                <c:pt idx="458">
                  <c:v>43</c:v>
                </c:pt>
                <c:pt idx="459">
                  <c:v>59</c:v>
                </c:pt>
                <c:pt idx="460">
                  <c:v>43</c:v>
                </c:pt>
                <c:pt idx="461">
                  <c:v>43</c:v>
                </c:pt>
                <c:pt idx="462">
                  <c:v>46</c:v>
                </c:pt>
                <c:pt idx="463">
                  <c:v>60</c:v>
                </c:pt>
                <c:pt idx="464">
                  <c:v>39</c:v>
                </c:pt>
                <c:pt idx="465">
                  <c:v>23</c:v>
                </c:pt>
                <c:pt idx="466">
                  <c:v>32</c:v>
                </c:pt>
                <c:pt idx="467">
                  <c:v>42</c:v>
                </c:pt>
                <c:pt idx="468">
                  <c:v>18</c:v>
                </c:pt>
                <c:pt idx="469">
                  <c:v>42</c:v>
                </c:pt>
                <c:pt idx="470">
                  <c:v>48</c:v>
                </c:pt>
                <c:pt idx="471">
                  <c:v>48</c:v>
                </c:pt>
                <c:pt idx="472">
                  <c:v>53</c:v>
                </c:pt>
                <c:pt idx="473">
                  <c:v>45</c:v>
                </c:pt>
                <c:pt idx="474">
                  <c:v>39</c:v>
                </c:pt>
                <c:pt idx="475">
                  <c:v>58</c:v>
                </c:pt>
                <c:pt idx="476">
                  <c:v>47</c:v>
                </c:pt>
                <c:pt idx="477">
                  <c:v>55</c:v>
                </c:pt>
                <c:pt idx="478">
                  <c:v>36</c:v>
                </c:pt>
                <c:pt idx="479">
                  <c:v>30</c:v>
                </c:pt>
                <c:pt idx="480">
                  <c:v>57</c:v>
                </c:pt>
                <c:pt idx="481">
                  <c:v>55</c:v>
                </c:pt>
                <c:pt idx="482">
                  <c:v>56</c:v>
                </c:pt>
                <c:pt idx="483">
                  <c:v>53</c:v>
                </c:pt>
                <c:pt idx="484">
                  <c:v>60</c:v>
                </c:pt>
                <c:pt idx="485">
                  <c:v>37</c:v>
                </c:pt>
                <c:pt idx="486">
                  <c:v>60</c:v>
                </c:pt>
                <c:pt idx="487">
                  <c:v>37</c:v>
                </c:pt>
                <c:pt idx="488">
                  <c:v>29</c:v>
                </c:pt>
                <c:pt idx="489">
                  <c:v>56</c:v>
                </c:pt>
                <c:pt idx="490">
                  <c:v>35</c:v>
                </c:pt>
                <c:pt idx="491">
                  <c:v>29</c:v>
                </c:pt>
                <c:pt idx="492">
                  <c:v>20</c:v>
                </c:pt>
                <c:pt idx="493">
                  <c:v>39</c:v>
                </c:pt>
                <c:pt idx="494">
                  <c:v>34</c:v>
                </c:pt>
                <c:pt idx="495">
                  <c:v>56</c:v>
                </c:pt>
                <c:pt idx="496">
                  <c:v>42</c:v>
                </c:pt>
                <c:pt idx="497">
                  <c:v>25</c:v>
                </c:pt>
                <c:pt idx="498">
                  <c:v>43</c:v>
                </c:pt>
                <c:pt idx="499">
                  <c:v>50</c:v>
                </c:pt>
                <c:pt idx="500">
                  <c:v>32</c:v>
                </c:pt>
                <c:pt idx="501">
                  <c:v>28</c:v>
                </c:pt>
                <c:pt idx="502">
                  <c:v>44</c:v>
                </c:pt>
                <c:pt idx="503">
                  <c:v>59</c:v>
                </c:pt>
                <c:pt idx="504">
                  <c:v>37</c:v>
                </c:pt>
                <c:pt idx="505">
                  <c:v>30</c:v>
                </c:pt>
                <c:pt idx="506">
                  <c:v>42</c:v>
                </c:pt>
                <c:pt idx="507">
                  <c:v>35</c:v>
                </c:pt>
                <c:pt idx="508">
                  <c:v>40</c:v>
                </c:pt>
                <c:pt idx="509">
                  <c:v>29</c:v>
                </c:pt>
                <c:pt idx="510">
                  <c:v>35</c:v>
                </c:pt>
                <c:pt idx="511">
                  <c:v>31</c:v>
                </c:pt>
                <c:pt idx="512">
                  <c:v>56</c:v>
                </c:pt>
                <c:pt idx="513">
                  <c:v>55</c:v>
                </c:pt>
                <c:pt idx="514">
                  <c:v>37</c:v>
                </c:pt>
                <c:pt idx="515">
                  <c:v>31</c:v>
                </c:pt>
                <c:pt idx="516">
                  <c:v>43</c:v>
                </c:pt>
                <c:pt idx="517">
                  <c:v>29</c:v>
                </c:pt>
                <c:pt idx="518">
                  <c:v>34</c:v>
                </c:pt>
                <c:pt idx="519">
                  <c:v>39</c:v>
                </c:pt>
                <c:pt idx="520">
                  <c:v>34</c:v>
                </c:pt>
                <c:pt idx="521">
                  <c:v>30</c:v>
                </c:pt>
                <c:pt idx="522">
                  <c:v>24</c:v>
                </c:pt>
                <c:pt idx="523">
                  <c:v>59</c:v>
                </c:pt>
                <c:pt idx="524">
                  <c:v>53</c:v>
                </c:pt>
                <c:pt idx="525">
                  <c:v>27</c:v>
                </c:pt>
                <c:pt idx="526">
                  <c:v>59</c:v>
                </c:pt>
                <c:pt idx="527">
                  <c:v>19</c:v>
                </c:pt>
                <c:pt idx="528">
                  <c:v>60</c:v>
                </c:pt>
                <c:pt idx="529">
                  <c:v>43</c:v>
                </c:pt>
                <c:pt idx="530">
                  <c:v>27</c:v>
                </c:pt>
                <c:pt idx="531">
                  <c:v>43</c:v>
                </c:pt>
                <c:pt idx="532">
                  <c:v>30</c:v>
                </c:pt>
                <c:pt idx="533">
                  <c:v>55</c:v>
                </c:pt>
                <c:pt idx="534">
                  <c:v>52</c:v>
                </c:pt>
                <c:pt idx="535">
                  <c:v>24</c:v>
                </c:pt>
                <c:pt idx="536">
                  <c:v>36</c:v>
                </c:pt>
                <c:pt idx="537">
                  <c:v>58</c:v>
                </c:pt>
                <c:pt idx="538">
                  <c:v>23</c:v>
                </c:pt>
                <c:pt idx="539">
                  <c:v>27</c:v>
                </c:pt>
                <c:pt idx="540">
                  <c:v>30</c:v>
                </c:pt>
                <c:pt idx="541">
                  <c:v>27</c:v>
                </c:pt>
                <c:pt idx="542">
                  <c:v>18</c:v>
                </c:pt>
                <c:pt idx="543">
                  <c:v>25</c:v>
                </c:pt>
                <c:pt idx="544">
                  <c:v>59</c:v>
                </c:pt>
                <c:pt idx="545">
                  <c:v>29</c:v>
                </c:pt>
                <c:pt idx="546">
                  <c:v>23</c:v>
                </c:pt>
                <c:pt idx="547">
                  <c:v>57</c:v>
                </c:pt>
                <c:pt idx="548">
                  <c:v>47</c:v>
                </c:pt>
                <c:pt idx="549">
                  <c:v>21</c:v>
                </c:pt>
                <c:pt idx="550">
                  <c:v>45</c:v>
                </c:pt>
                <c:pt idx="551">
                  <c:v>33</c:v>
                </c:pt>
                <c:pt idx="552">
                  <c:v>43</c:v>
                </c:pt>
                <c:pt idx="553">
                  <c:v>25</c:v>
                </c:pt>
                <c:pt idx="554">
                  <c:v>46</c:v>
                </c:pt>
                <c:pt idx="555">
                  <c:v>59</c:v>
                </c:pt>
                <c:pt idx="556">
                  <c:v>43</c:v>
                </c:pt>
                <c:pt idx="557">
                  <c:v>56</c:v>
                </c:pt>
                <c:pt idx="558">
                  <c:v>19</c:v>
                </c:pt>
                <c:pt idx="559">
                  <c:v>28</c:v>
                </c:pt>
                <c:pt idx="560">
                  <c:v>32</c:v>
                </c:pt>
                <c:pt idx="561">
                  <c:v>52</c:v>
                </c:pt>
                <c:pt idx="562">
                  <c:v>20</c:v>
                </c:pt>
                <c:pt idx="563">
                  <c:v>59</c:v>
                </c:pt>
                <c:pt idx="564">
                  <c:v>54</c:v>
                </c:pt>
                <c:pt idx="565">
                  <c:v>57</c:v>
                </c:pt>
                <c:pt idx="566">
                  <c:v>32</c:v>
                </c:pt>
                <c:pt idx="567">
                  <c:v>52</c:v>
                </c:pt>
                <c:pt idx="568">
                  <c:v>19</c:v>
                </c:pt>
                <c:pt idx="569">
                  <c:v>30</c:v>
                </c:pt>
                <c:pt idx="570">
                  <c:v>19</c:v>
                </c:pt>
                <c:pt idx="571">
                  <c:v>59</c:v>
                </c:pt>
                <c:pt idx="572">
                  <c:v>47</c:v>
                </c:pt>
                <c:pt idx="573">
                  <c:v>40</c:v>
                </c:pt>
                <c:pt idx="574">
                  <c:v>18</c:v>
                </c:pt>
                <c:pt idx="575">
                  <c:v>59</c:v>
                </c:pt>
                <c:pt idx="576">
                  <c:v>57</c:v>
                </c:pt>
                <c:pt idx="577">
                  <c:v>25</c:v>
                </c:pt>
                <c:pt idx="578">
                  <c:v>20</c:v>
                </c:pt>
                <c:pt idx="579">
                  <c:v>19</c:v>
                </c:pt>
                <c:pt idx="580">
                  <c:v>26</c:v>
                </c:pt>
                <c:pt idx="581">
                  <c:v>51</c:v>
                </c:pt>
                <c:pt idx="582">
                  <c:v>42</c:v>
                </c:pt>
                <c:pt idx="583">
                  <c:v>45</c:v>
                </c:pt>
                <c:pt idx="584">
                  <c:v>54</c:v>
                </c:pt>
                <c:pt idx="585">
                  <c:v>19</c:v>
                </c:pt>
                <c:pt idx="586">
                  <c:v>48</c:v>
                </c:pt>
                <c:pt idx="587">
                  <c:v>27</c:v>
                </c:pt>
                <c:pt idx="588">
                  <c:v>60</c:v>
                </c:pt>
                <c:pt idx="589">
                  <c:v>33</c:v>
                </c:pt>
                <c:pt idx="590">
                  <c:v>48</c:v>
                </c:pt>
                <c:pt idx="591">
                  <c:v>29</c:v>
                </c:pt>
                <c:pt idx="592">
                  <c:v>45</c:v>
                </c:pt>
                <c:pt idx="593">
                  <c:v>47</c:v>
                </c:pt>
                <c:pt idx="594">
                  <c:v>52</c:v>
                </c:pt>
                <c:pt idx="595">
                  <c:v>59</c:v>
                </c:pt>
                <c:pt idx="596">
                  <c:v>21</c:v>
                </c:pt>
                <c:pt idx="597">
                  <c:v>27</c:v>
                </c:pt>
                <c:pt idx="598">
                  <c:v>64</c:v>
                </c:pt>
                <c:pt idx="599">
                  <c:v>19</c:v>
                </c:pt>
                <c:pt idx="600">
                  <c:v>27</c:v>
                </c:pt>
                <c:pt idx="601">
                  <c:v>57</c:v>
                </c:pt>
                <c:pt idx="602">
                  <c:v>53</c:v>
                </c:pt>
                <c:pt idx="603">
                  <c:v>19</c:v>
                </c:pt>
                <c:pt idx="604">
                  <c:v>50</c:v>
                </c:pt>
                <c:pt idx="605">
                  <c:v>20</c:v>
                </c:pt>
                <c:pt idx="606">
                  <c:v>34</c:v>
                </c:pt>
                <c:pt idx="607">
                  <c:v>34</c:v>
                </c:pt>
                <c:pt idx="608">
                  <c:v>48</c:v>
                </c:pt>
                <c:pt idx="609">
                  <c:v>40</c:v>
                </c:pt>
                <c:pt idx="610">
                  <c:v>29</c:v>
                </c:pt>
                <c:pt idx="611">
                  <c:v>35</c:v>
                </c:pt>
                <c:pt idx="612">
                  <c:v>29</c:v>
                </c:pt>
                <c:pt idx="613">
                  <c:v>37</c:v>
                </c:pt>
                <c:pt idx="614">
                  <c:v>64</c:v>
                </c:pt>
                <c:pt idx="615">
                  <c:v>64</c:v>
                </c:pt>
                <c:pt idx="616">
                  <c:v>44</c:v>
                </c:pt>
                <c:pt idx="617">
                  <c:v>34</c:v>
                </c:pt>
                <c:pt idx="618">
                  <c:v>42</c:v>
                </c:pt>
                <c:pt idx="619">
                  <c:v>40</c:v>
                </c:pt>
                <c:pt idx="620">
                  <c:v>42</c:v>
                </c:pt>
                <c:pt idx="621">
                  <c:v>60</c:v>
                </c:pt>
                <c:pt idx="622">
                  <c:v>40</c:v>
                </c:pt>
                <c:pt idx="623">
                  <c:v>38</c:v>
                </c:pt>
                <c:pt idx="624">
                  <c:v>25</c:v>
                </c:pt>
                <c:pt idx="625">
                  <c:v>48</c:v>
                </c:pt>
                <c:pt idx="626">
                  <c:v>46</c:v>
                </c:pt>
                <c:pt idx="627">
                  <c:v>49</c:v>
                </c:pt>
                <c:pt idx="628">
                  <c:v>34</c:v>
                </c:pt>
                <c:pt idx="629">
                  <c:v>63</c:v>
                </c:pt>
                <c:pt idx="630">
                  <c:v>57</c:v>
                </c:pt>
                <c:pt idx="631">
                  <c:v>48</c:v>
                </c:pt>
                <c:pt idx="632">
                  <c:v>63</c:v>
                </c:pt>
                <c:pt idx="633">
                  <c:v>48</c:v>
                </c:pt>
                <c:pt idx="634">
                  <c:v>18</c:v>
                </c:pt>
                <c:pt idx="635">
                  <c:v>46</c:v>
                </c:pt>
                <c:pt idx="636">
                  <c:v>32</c:v>
                </c:pt>
                <c:pt idx="637">
                  <c:v>58</c:v>
                </c:pt>
                <c:pt idx="638">
                  <c:v>60</c:v>
                </c:pt>
                <c:pt idx="639">
                  <c:v>54</c:v>
                </c:pt>
                <c:pt idx="640">
                  <c:v>34</c:v>
                </c:pt>
                <c:pt idx="641">
                  <c:v>21</c:v>
                </c:pt>
                <c:pt idx="642">
                  <c:v>59</c:v>
                </c:pt>
                <c:pt idx="643">
                  <c:v>53</c:v>
                </c:pt>
                <c:pt idx="644">
                  <c:v>62</c:v>
                </c:pt>
                <c:pt idx="645">
                  <c:v>44</c:v>
                </c:pt>
                <c:pt idx="646">
                  <c:v>60</c:v>
                </c:pt>
                <c:pt idx="647">
                  <c:v>63</c:v>
                </c:pt>
                <c:pt idx="648">
                  <c:v>64</c:v>
                </c:pt>
                <c:pt idx="649">
                  <c:v>60</c:v>
                </c:pt>
                <c:pt idx="650">
                  <c:v>51</c:v>
                </c:pt>
                <c:pt idx="651">
                  <c:v>44</c:v>
                </c:pt>
                <c:pt idx="652">
                  <c:v>50</c:v>
                </c:pt>
                <c:pt idx="653">
                  <c:v>47</c:v>
                </c:pt>
                <c:pt idx="654">
                  <c:v>54</c:v>
                </c:pt>
                <c:pt idx="655">
                  <c:v>51</c:v>
                </c:pt>
                <c:pt idx="656">
                  <c:v>52</c:v>
                </c:pt>
                <c:pt idx="657">
                  <c:v>43</c:v>
                </c:pt>
                <c:pt idx="658">
                  <c:v>62</c:v>
                </c:pt>
                <c:pt idx="659">
                  <c:v>27</c:v>
                </c:pt>
                <c:pt idx="660">
                  <c:v>64</c:v>
                </c:pt>
                <c:pt idx="661">
                  <c:v>60</c:v>
                </c:pt>
                <c:pt idx="662">
                  <c:v>54</c:v>
                </c:pt>
                <c:pt idx="663">
                  <c:v>41</c:v>
                </c:pt>
                <c:pt idx="664">
                  <c:v>64</c:v>
                </c:pt>
                <c:pt idx="665">
                  <c:v>52</c:v>
                </c:pt>
                <c:pt idx="666">
                  <c:v>42</c:v>
                </c:pt>
                <c:pt idx="667">
                  <c:v>43</c:v>
                </c:pt>
                <c:pt idx="668">
                  <c:v>47</c:v>
                </c:pt>
                <c:pt idx="669">
                  <c:v>57</c:v>
                </c:pt>
                <c:pt idx="670">
                  <c:v>60</c:v>
                </c:pt>
                <c:pt idx="671">
                  <c:v>20</c:v>
                </c:pt>
                <c:pt idx="672">
                  <c:v>40</c:v>
                </c:pt>
                <c:pt idx="673">
                  <c:v>64</c:v>
                </c:pt>
                <c:pt idx="674">
                  <c:v>53</c:v>
                </c:pt>
                <c:pt idx="675">
                  <c:v>41</c:v>
                </c:pt>
                <c:pt idx="676">
                  <c:v>55</c:v>
                </c:pt>
                <c:pt idx="677">
                  <c:v>31</c:v>
                </c:pt>
                <c:pt idx="678">
                  <c:v>57</c:v>
                </c:pt>
                <c:pt idx="679">
                  <c:v>55</c:v>
                </c:pt>
                <c:pt idx="680">
                  <c:v>59</c:v>
                </c:pt>
                <c:pt idx="681">
                  <c:v>60</c:v>
                </c:pt>
                <c:pt idx="682">
                  <c:v>24</c:v>
                </c:pt>
                <c:pt idx="683">
                  <c:v>33</c:v>
                </c:pt>
                <c:pt idx="684">
                  <c:v>33</c:v>
                </c:pt>
                <c:pt idx="685">
                  <c:v>43</c:v>
                </c:pt>
                <c:pt idx="686">
                  <c:v>63</c:v>
                </c:pt>
                <c:pt idx="687">
                  <c:v>46</c:v>
                </c:pt>
                <c:pt idx="688">
                  <c:v>26</c:v>
                </c:pt>
                <c:pt idx="689">
                  <c:v>63</c:v>
                </c:pt>
                <c:pt idx="690">
                  <c:v>63</c:v>
                </c:pt>
                <c:pt idx="691">
                  <c:v>55</c:v>
                </c:pt>
                <c:pt idx="692">
                  <c:v>55</c:v>
                </c:pt>
                <c:pt idx="693">
                  <c:v>23</c:v>
                </c:pt>
                <c:pt idx="694">
                  <c:v>64</c:v>
                </c:pt>
                <c:pt idx="695">
                  <c:v>64</c:v>
                </c:pt>
                <c:pt idx="696">
                  <c:v>64</c:v>
                </c:pt>
                <c:pt idx="697">
                  <c:v>57</c:v>
                </c:pt>
                <c:pt idx="698">
                  <c:v>59</c:v>
                </c:pt>
                <c:pt idx="699">
                  <c:v>34</c:v>
                </c:pt>
                <c:pt idx="700">
                  <c:v>55</c:v>
                </c:pt>
                <c:pt idx="701">
                  <c:v>63</c:v>
                </c:pt>
                <c:pt idx="702">
                  <c:v>53</c:v>
                </c:pt>
                <c:pt idx="703">
                  <c:v>64</c:v>
                </c:pt>
                <c:pt idx="704">
                  <c:v>64</c:v>
                </c:pt>
                <c:pt idx="705">
                  <c:v>54</c:v>
                </c:pt>
                <c:pt idx="706">
                  <c:v>18</c:v>
                </c:pt>
                <c:pt idx="707">
                  <c:v>50</c:v>
                </c:pt>
                <c:pt idx="708">
                  <c:v>48</c:v>
                </c:pt>
                <c:pt idx="709">
                  <c:v>63</c:v>
                </c:pt>
                <c:pt idx="710">
                  <c:v>63</c:v>
                </c:pt>
                <c:pt idx="711">
                  <c:v>61</c:v>
                </c:pt>
                <c:pt idx="712">
                  <c:v>64</c:v>
                </c:pt>
                <c:pt idx="713">
                  <c:v>39</c:v>
                </c:pt>
                <c:pt idx="714">
                  <c:v>54</c:v>
                </c:pt>
                <c:pt idx="715">
                  <c:v>38</c:v>
                </c:pt>
                <c:pt idx="716">
                  <c:v>18</c:v>
                </c:pt>
                <c:pt idx="717">
                  <c:v>61</c:v>
                </c:pt>
                <c:pt idx="718">
                  <c:v>46</c:v>
                </c:pt>
                <c:pt idx="719">
                  <c:v>31</c:v>
                </c:pt>
                <c:pt idx="720">
                  <c:v>62</c:v>
                </c:pt>
                <c:pt idx="721">
                  <c:v>59</c:v>
                </c:pt>
                <c:pt idx="722">
                  <c:v>59</c:v>
                </c:pt>
                <c:pt idx="723">
                  <c:v>59</c:v>
                </c:pt>
                <c:pt idx="724">
                  <c:v>63</c:v>
                </c:pt>
                <c:pt idx="725">
                  <c:v>32</c:v>
                </c:pt>
                <c:pt idx="726">
                  <c:v>63</c:v>
                </c:pt>
                <c:pt idx="727">
                  <c:v>62</c:v>
                </c:pt>
                <c:pt idx="728">
                  <c:v>60</c:v>
                </c:pt>
                <c:pt idx="729">
                  <c:v>63</c:v>
                </c:pt>
                <c:pt idx="730">
                  <c:v>63</c:v>
                </c:pt>
                <c:pt idx="731">
                  <c:v>37</c:v>
                </c:pt>
                <c:pt idx="732">
                  <c:v>63</c:v>
                </c:pt>
                <c:pt idx="733">
                  <c:v>44</c:v>
                </c:pt>
                <c:pt idx="734">
                  <c:v>62</c:v>
                </c:pt>
                <c:pt idx="735">
                  <c:v>20</c:v>
                </c:pt>
                <c:pt idx="736">
                  <c:v>64</c:v>
                </c:pt>
                <c:pt idx="737">
                  <c:v>64</c:v>
                </c:pt>
                <c:pt idx="738">
                  <c:v>36</c:v>
                </c:pt>
                <c:pt idx="739">
                  <c:v>56</c:v>
                </c:pt>
                <c:pt idx="740">
                  <c:v>63</c:v>
                </c:pt>
                <c:pt idx="741">
                  <c:v>18</c:v>
                </c:pt>
                <c:pt idx="742">
                  <c:v>53</c:v>
                </c:pt>
                <c:pt idx="743">
                  <c:v>37</c:v>
                </c:pt>
                <c:pt idx="744">
                  <c:v>41</c:v>
                </c:pt>
                <c:pt idx="745">
                  <c:v>36</c:v>
                </c:pt>
                <c:pt idx="746">
                  <c:v>37</c:v>
                </c:pt>
                <c:pt idx="747">
                  <c:v>59</c:v>
                </c:pt>
                <c:pt idx="748">
                  <c:v>38</c:v>
                </c:pt>
                <c:pt idx="749">
                  <c:v>61</c:v>
                </c:pt>
                <c:pt idx="750">
                  <c:v>53</c:v>
                </c:pt>
                <c:pt idx="751">
                  <c:v>61</c:v>
                </c:pt>
                <c:pt idx="752">
                  <c:v>58</c:v>
                </c:pt>
                <c:pt idx="753">
                  <c:v>30</c:v>
                </c:pt>
                <c:pt idx="754">
                  <c:v>54</c:v>
                </c:pt>
                <c:pt idx="755">
                  <c:v>62</c:v>
                </c:pt>
                <c:pt idx="756">
                  <c:v>59</c:v>
                </c:pt>
                <c:pt idx="757">
                  <c:v>32</c:v>
                </c:pt>
                <c:pt idx="758">
                  <c:v>47</c:v>
                </c:pt>
                <c:pt idx="759">
                  <c:v>62</c:v>
                </c:pt>
                <c:pt idx="760">
                  <c:v>62</c:v>
                </c:pt>
                <c:pt idx="761">
                  <c:v>37</c:v>
                </c:pt>
                <c:pt idx="762">
                  <c:v>62</c:v>
                </c:pt>
                <c:pt idx="763">
                  <c:v>62</c:v>
                </c:pt>
                <c:pt idx="764">
                  <c:v>62</c:v>
                </c:pt>
                <c:pt idx="765">
                  <c:v>47</c:v>
                </c:pt>
                <c:pt idx="766">
                  <c:v>56</c:v>
                </c:pt>
                <c:pt idx="767">
                  <c:v>61</c:v>
                </c:pt>
                <c:pt idx="768">
                  <c:v>28</c:v>
                </c:pt>
                <c:pt idx="769">
                  <c:v>61</c:v>
                </c:pt>
                <c:pt idx="770">
                  <c:v>30</c:v>
                </c:pt>
                <c:pt idx="771">
                  <c:v>63</c:v>
                </c:pt>
                <c:pt idx="772">
                  <c:v>63</c:v>
                </c:pt>
                <c:pt idx="773">
                  <c:v>63</c:v>
                </c:pt>
                <c:pt idx="774">
                  <c:v>39</c:v>
                </c:pt>
                <c:pt idx="775">
                  <c:v>43</c:v>
                </c:pt>
                <c:pt idx="776">
                  <c:v>58</c:v>
                </c:pt>
                <c:pt idx="777">
                  <c:v>32</c:v>
                </c:pt>
                <c:pt idx="778">
                  <c:v>62</c:v>
                </c:pt>
                <c:pt idx="779">
                  <c:v>46</c:v>
                </c:pt>
                <c:pt idx="780">
                  <c:v>28</c:v>
                </c:pt>
                <c:pt idx="781">
                  <c:v>60</c:v>
                </c:pt>
                <c:pt idx="782">
                  <c:v>60</c:v>
                </c:pt>
                <c:pt idx="783">
                  <c:v>57</c:v>
                </c:pt>
                <c:pt idx="784">
                  <c:v>60</c:v>
                </c:pt>
                <c:pt idx="785">
                  <c:v>40</c:v>
                </c:pt>
                <c:pt idx="786">
                  <c:v>60</c:v>
                </c:pt>
                <c:pt idx="787">
                  <c:v>61</c:v>
                </c:pt>
                <c:pt idx="788">
                  <c:v>61</c:v>
                </c:pt>
                <c:pt idx="789">
                  <c:v>61</c:v>
                </c:pt>
                <c:pt idx="790">
                  <c:v>23</c:v>
                </c:pt>
                <c:pt idx="791">
                  <c:v>59</c:v>
                </c:pt>
                <c:pt idx="792">
                  <c:v>30</c:v>
                </c:pt>
                <c:pt idx="793">
                  <c:v>60</c:v>
                </c:pt>
                <c:pt idx="794">
                  <c:v>51</c:v>
                </c:pt>
                <c:pt idx="795">
                  <c:v>44</c:v>
                </c:pt>
                <c:pt idx="796">
                  <c:v>61</c:v>
                </c:pt>
                <c:pt idx="797">
                  <c:v>37</c:v>
                </c:pt>
                <c:pt idx="798">
                  <c:v>55</c:v>
                </c:pt>
                <c:pt idx="799">
                  <c:v>53</c:v>
                </c:pt>
                <c:pt idx="800">
                  <c:v>61</c:v>
                </c:pt>
                <c:pt idx="801">
                  <c:v>57</c:v>
                </c:pt>
                <c:pt idx="802">
                  <c:v>58</c:v>
                </c:pt>
                <c:pt idx="803">
                  <c:v>60</c:v>
                </c:pt>
                <c:pt idx="804">
                  <c:v>50</c:v>
                </c:pt>
                <c:pt idx="805">
                  <c:v>53</c:v>
                </c:pt>
                <c:pt idx="806">
                  <c:v>60</c:v>
                </c:pt>
                <c:pt idx="807">
                  <c:v>41</c:v>
                </c:pt>
                <c:pt idx="808">
                  <c:v>43</c:v>
                </c:pt>
                <c:pt idx="809">
                  <c:v>62</c:v>
                </c:pt>
                <c:pt idx="810">
                  <c:v>62</c:v>
                </c:pt>
                <c:pt idx="811">
                  <c:v>62</c:v>
                </c:pt>
                <c:pt idx="812">
                  <c:v>62</c:v>
                </c:pt>
                <c:pt idx="813">
                  <c:v>61</c:v>
                </c:pt>
                <c:pt idx="814">
                  <c:v>56</c:v>
                </c:pt>
                <c:pt idx="815">
                  <c:v>59</c:v>
                </c:pt>
                <c:pt idx="816">
                  <c:v>59</c:v>
                </c:pt>
                <c:pt idx="817">
                  <c:v>59</c:v>
                </c:pt>
                <c:pt idx="818">
                  <c:v>18</c:v>
                </c:pt>
                <c:pt idx="819">
                  <c:v>38</c:v>
                </c:pt>
                <c:pt idx="820">
                  <c:v>59</c:v>
                </c:pt>
                <c:pt idx="821">
                  <c:v>49</c:v>
                </c:pt>
                <c:pt idx="822">
                  <c:v>29</c:v>
                </c:pt>
                <c:pt idx="823">
                  <c:v>18</c:v>
                </c:pt>
                <c:pt idx="824">
                  <c:v>55</c:v>
                </c:pt>
                <c:pt idx="825">
                  <c:v>59</c:v>
                </c:pt>
                <c:pt idx="826">
                  <c:v>44</c:v>
                </c:pt>
                <c:pt idx="827">
                  <c:v>39</c:v>
                </c:pt>
                <c:pt idx="828">
                  <c:v>59</c:v>
                </c:pt>
                <c:pt idx="829">
                  <c:v>50</c:v>
                </c:pt>
                <c:pt idx="830">
                  <c:v>47</c:v>
                </c:pt>
                <c:pt idx="831">
                  <c:v>60</c:v>
                </c:pt>
                <c:pt idx="832">
                  <c:v>60</c:v>
                </c:pt>
                <c:pt idx="833">
                  <c:v>34</c:v>
                </c:pt>
                <c:pt idx="834">
                  <c:v>52</c:v>
                </c:pt>
                <c:pt idx="835">
                  <c:v>58</c:v>
                </c:pt>
                <c:pt idx="836">
                  <c:v>30</c:v>
                </c:pt>
                <c:pt idx="837">
                  <c:v>48</c:v>
                </c:pt>
                <c:pt idx="838">
                  <c:v>60</c:v>
                </c:pt>
                <c:pt idx="839">
                  <c:v>57</c:v>
                </c:pt>
                <c:pt idx="840">
                  <c:v>60</c:v>
                </c:pt>
                <c:pt idx="841">
                  <c:v>56</c:v>
                </c:pt>
                <c:pt idx="842">
                  <c:v>50</c:v>
                </c:pt>
                <c:pt idx="843">
                  <c:v>60</c:v>
                </c:pt>
                <c:pt idx="844">
                  <c:v>60</c:v>
                </c:pt>
                <c:pt idx="845">
                  <c:v>57</c:v>
                </c:pt>
                <c:pt idx="846">
                  <c:v>52</c:v>
                </c:pt>
                <c:pt idx="847">
                  <c:v>59</c:v>
                </c:pt>
                <c:pt idx="848">
                  <c:v>24</c:v>
                </c:pt>
                <c:pt idx="849">
                  <c:v>34</c:v>
                </c:pt>
                <c:pt idx="850">
                  <c:v>52</c:v>
                </c:pt>
                <c:pt idx="851">
                  <c:v>53</c:v>
                </c:pt>
                <c:pt idx="852">
                  <c:v>61</c:v>
                </c:pt>
                <c:pt idx="853">
                  <c:v>61</c:v>
                </c:pt>
                <c:pt idx="854">
                  <c:v>60</c:v>
                </c:pt>
                <c:pt idx="855">
                  <c:v>56</c:v>
                </c:pt>
                <c:pt idx="856">
                  <c:v>54</c:v>
                </c:pt>
                <c:pt idx="857">
                  <c:v>55</c:v>
                </c:pt>
                <c:pt idx="858">
                  <c:v>54</c:v>
                </c:pt>
                <c:pt idx="859">
                  <c:v>54</c:v>
                </c:pt>
                <c:pt idx="860">
                  <c:v>27</c:v>
                </c:pt>
                <c:pt idx="861">
                  <c:v>58</c:v>
                </c:pt>
                <c:pt idx="862">
                  <c:v>43</c:v>
                </c:pt>
                <c:pt idx="863">
                  <c:v>50</c:v>
                </c:pt>
                <c:pt idx="864">
                  <c:v>33</c:v>
                </c:pt>
                <c:pt idx="865">
                  <c:v>60</c:v>
                </c:pt>
                <c:pt idx="866">
                  <c:v>56</c:v>
                </c:pt>
                <c:pt idx="867">
                  <c:v>59</c:v>
                </c:pt>
                <c:pt idx="868">
                  <c:v>59</c:v>
                </c:pt>
                <c:pt idx="869">
                  <c:v>59</c:v>
                </c:pt>
                <c:pt idx="870">
                  <c:v>59</c:v>
                </c:pt>
                <c:pt idx="871">
                  <c:v>32</c:v>
                </c:pt>
                <c:pt idx="872">
                  <c:v>56</c:v>
                </c:pt>
                <c:pt idx="873">
                  <c:v>55</c:v>
                </c:pt>
                <c:pt idx="874">
                  <c:v>55</c:v>
                </c:pt>
                <c:pt idx="875">
                  <c:v>56</c:v>
                </c:pt>
                <c:pt idx="876">
                  <c:v>36</c:v>
                </c:pt>
                <c:pt idx="877">
                  <c:v>33</c:v>
                </c:pt>
                <c:pt idx="878">
                  <c:v>48</c:v>
                </c:pt>
                <c:pt idx="879">
                  <c:v>59</c:v>
                </c:pt>
                <c:pt idx="880">
                  <c:v>56</c:v>
                </c:pt>
                <c:pt idx="881">
                  <c:v>58</c:v>
                </c:pt>
                <c:pt idx="882">
                  <c:v>59</c:v>
                </c:pt>
                <c:pt idx="883">
                  <c:v>58</c:v>
                </c:pt>
                <c:pt idx="884">
                  <c:v>58</c:v>
                </c:pt>
                <c:pt idx="885">
                  <c:v>58</c:v>
                </c:pt>
                <c:pt idx="886">
                  <c:v>45</c:v>
                </c:pt>
                <c:pt idx="887">
                  <c:v>31</c:v>
                </c:pt>
                <c:pt idx="888">
                  <c:v>35</c:v>
                </c:pt>
                <c:pt idx="889">
                  <c:v>60</c:v>
                </c:pt>
                <c:pt idx="890">
                  <c:v>60</c:v>
                </c:pt>
                <c:pt idx="891">
                  <c:v>48</c:v>
                </c:pt>
                <c:pt idx="892">
                  <c:v>31</c:v>
                </c:pt>
                <c:pt idx="893">
                  <c:v>60</c:v>
                </c:pt>
                <c:pt idx="894">
                  <c:v>59</c:v>
                </c:pt>
                <c:pt idx="895">
                  <c:v>54</c:v>
                </c:pt>
                <c:pt idx="896">
                  <c:v>54</c:v>
                </c:pt>
                <c:pt idx="897">
                  <c:v>54</c:v>
                </c:pt>
                <c:pt idx="898">
                  <c:v>38</c:v>
                </c:pt>
                <c:pt idx="899">
                  <c:v>36</c:v>
                </c:pt>
                <c:pt idx="900">
                  <c:v>56</c:v>
                </c:pt>
                <c:pt idx="901">
                  <c:v>43</c:v>
                </c:pt>
                <c:pt idx="902">
                  <c:v>57</c:v>
                </c:pt>
                <c:pt idx="903">
                  <c:v>57</c:v>
                </c:pt>
                <c:pt idx="904">
                  <c:v>40</c:v>
                </c:pt>
                <c:pt idx="905">
                  <c:v>29</c:v>
                </c:pt>
                <c:pt idx="906">
                  <c:v>39</c:v>
                </c:pt>
                <c:pt idx="907">
                  <c:v>55</c:v>
                </c:pt>
                <c:pt idx="908">
                  <c:v>58</c:v>
                </c:pt>
                <c:pt idx="909">
                  <c:v>57</c:v>
                </c:pt>
                <c:pt idx="910">
                  <c:v>58</c:v>
                </c:pt>
                <c:pt idx="911">
                  <c:v>31</c:v>
                </c:pt>
                <c:pt idx="912">
                  <c:v>58</c:v>
                </c:pt>
                <c:pt idx="913">
                  <c:v>58</c:v>
                </c:pt>
                <c:pt idx="914">
                  <c:v>58</c:v>
                </c:pt>
                <c:pt idx="915">
                  <c:v>19</c:v>
                </c:pt>
                <c:pt idx="916">
                  <c:v>55</c:v>
                </c:pt>
                <c:pt idx="917">
                  <c:v>55</c:v>
                </c:pt>
                <c:pt idx="918">
                  <c:v>55</c:v>
                </c:pt>
                <c:pt idx="919">
                  <c:v>48</c:v>
                </c:pt>
                <c:pt idx="920">
                  <c:v>58</c:v>
                </c:pt>
                <c:pt idx="921">
                  <c:v>58</c:v>
                </c:pt>
                <c:pt idx="922">
                  <c:v>57</c:v>
                </c:pt>
                <c:pt idx="923">
                  <c:v>58</c:v>
                </c:pt>
                <c:pt idx="924">
                  <c:v>57</c:v>
                </c:pt>
                <c:pt idx="925">
                  <c:v>58</c:v>
                </c:pt>
                <c:pt idx="926">
                  <c:v>58</c:v>
                </c:pt>
                <c:pt idx="927">
                  <c:v>57</c:v>
                </c:pt>
                <c:pt idx="928">
                  <c:v>40</c:v>
                </c:pt>
                <c:pt idx="929">
                  <c:v>56</c:v>
                </c:pt>
                <c:pt idx="930">
                  <c:v>43</c:v>
                </c:pt>
                <c:pt idx="931">
                  <c:v>58</c:v>
                </c:pt>
                <c:pt idx="932">
                  <c:v>59</c:v>
                </c:pt>
                <c:pt idx="933">
                  <c:v>53</c:v>
                </c:pt>
                <c:pt idx="934">
                  <c:v>34</c:v>
                </c:pt>
                <c:pt idx="935">
                  <c:v>58</c:v>
                </c:pt>
                <c:pt idx="936">
                  <c:v>38</c:v>
                </c:pt>
                <c:pt idx="937">
                  <c:v>53</c:v>
                </c:pt>
                <c:pt idx="938">
                  <c:v>40</c:v>
                </c:pt>
                <c:pt idx="939">
                  <c:v>52</c:v>
                </c:pt>
                <c:pt idx="940">
                  <c:v>56</c:v>
                </c:pt>
                <c:pt idx="941">
                  <c:v>56</c:v>
                </c:pt>
                <c:pt idx="942">
                  <c:v>56</c:v>
                </c:pt>
                <c:pt idx="943">
                  <c:v>28</c:v>
                </c:pt>
                <c:pt idx="944">
                  <c:v>56</c:v>
                </c:pt>
                <c:pt idx="945">
                  <c:v>36</c:v>
                </c:pt>
                <c:pt idx="946">
                  <c:v>58</c:v>
                </c:pt>
                <c:pt idx="947">
                  <c:v>57</c:v>
                </c:pt>
                <c:pt idx="948">
                  <c:v>57</c:v>
                </c:pt>
                <c:pt idx="949">
                  <c:v>57</c:v>
                </c:pt>
                <c:pt idx="950">
                  <c:v>49</c:v>
                </c:pt>
                <c:pt idx="951">
                  <c:v>51</c:v>
                </c:pt>
                <c:pt idx="952">
                  <c:v>54</c:v>
                </c:pt>
                <c:pt idx="953">
                  <c:v>57</c:v>
                </c:pt>
                <c:pt idx="954">
                  <c:v>52</c:v>
                </c:pt>
                <c:pt idx="955">
                  <c:v>34</c:v>
                </c:pt>
                <c:pt idx="956">
                  <c:v>51</c:v>
                </c:pt>
                <c:pt idx="957">
                  <c:v>54</c:v>
                </c:pt>
                <c:pt idx="958">
                  <c:v>33</c:v>
                </c:pt>
                <c:pt idx="959">
                  <c:v>53</c:v>
                </c:pt>
                <c:pt idx="960">
                  <c:v>40</c:v>
                </c:pt>
                <c:pt idx="961">
                  <c:v>52</c:v>
                </c:pt>
                <c:pt idx="962">
                  <c:v>18</c:v>
                </c:pt>
                <c:pt idx="963">
                  <c:v>56</c:v>
                </c:pt>
                <c:pt idx="964">
                  <c:v>57</c:v>
                </c:pt>
                <c:pt idx="965">
                  <c:v>56</c:v>
                </c:pt>
                <c:pt idx="966">
                  <c:v>51</c:v>
                </c:pt>
                <c:pt idx="967">
                  <c:v>42</c:v>
                </c:pt>
                <c:pt idx="968">
                  <c:v>37</c:v>
                </c:pt>
                <c:pt idx="969">
                  <c:v>39</c:v>
                </c:pt>
                <c:pt idx="970">
                  <c:v>52</c:v>
                </c:pt>
                <c:pt idx="971">
                  <c:v>52</c:v>
                </c:pt>
                <c:pt idx="972">
                  <c:v>55</c:v>
                </c:pt>
                <c:pt idx="973">
                  <c:v>25</c:v>
                </c:pt>
                <c:pt idx="974">
                  <c:v>58</c:v>
                </c:pt>
                <c:pt idx="975">
                  <c:v>50</c:v>
                </c:pt>
                <c:pt idx="976">
                  <c:v>44</c:v>
                </c:pt>
                <c:pt idx="977">
                  <c:v>58</c:v>
                </c:pt>
                <c:pt idx="978">
                  <c:v>58</c:v>
                </c:pt>
                <c:pt idx="979">
                  <c:v>58</c:v>
                </c:pt>
                <c:pt idx="980">
                  <c:v>57</c:v>
                </c:pt>
                <c:pt idx="981">
                  <c:v>57</c:v>
                </c:pt>
                <c:pt idx="982">
                  <c:v>58</c:v>
                </c:pt>
                <c:pt idx="983">
                  <c:v>54</c:v>
                </c:pt>
                <c:pt idx="984">
                  <c:v>33</c:v>
                </c:pt>
                <c:pt idx="985">
                  <c:v>20</c:v>
                </c:pt>
                <c:pt idx="986">
                  <c:v>59</c:v>
                </c:pt>
                <c:pt idx="987">
                  <c:v>27</c:v>
                </c:pt>
                <c:pt idx="988">
                  <c:v>59</c:v>
                </c:pt>
                <c:pt idx="989">
                  <c:v>54</c:v>
                </c:pt>
                <c:pt idx="990">
                  <c:v>50</c:v>
                </c:pt>
                <c:pt idx="991">
                  <c:v>34</c:v>
                </c:pt>
                <c:pt idx="992">
                  <c:v>52</c:v>
                </c:pt>
                <c:pt idx="993">
                  <c:v>55</c:v>
                </c:pt>
                <c:pt idx="994">
                  <c:v>18</c:v>
                </c:pt>
                <c:pt idx="995">
                  <c:v>51</c:v>
                </c:pt>
                <c:pt idx="996">
                  <c:v>53</c:v>
                </c:pt>
                <c:pt idx="997">
                  <c:v>41</c:v>
                </c:pt>
                <c:pt idx="998">
                  <c:v>53</c:v>
                </c:pt>
                <c:pt idx="999">
                  <c:v>33</c:v>
                </c:pt>
                <c:pt idx="1000">
                  <c:v>53</c:v>
                </c:pt>
                <c:pt idx="1001">
                  <c:v>46</c:v>
                </c:pt>
                <c:pt idx="1002">
                  <c:v>52</c:v>
                </c:pt>
                <c:pt idx="1003">
                  <c:v>50</c:v>
                </c:pt>
                <c:pt idx="1004">
                  <c:v>56</c:v>
                </c:pt>
                <c:pt idx="1005">
                  <c:v>53</c:v>
                </c:pt>
                <c:pt idx="1006">
                  <c:v>53</c:v>
                </c:pt>
                <c:pt idx="1007">
                  <c:v>42</c:v>
                </c:pt>
                <c:pt idx="1008">
                  <c:v>56</c:v>
                </c:pt>
                <c:pt idx="1009">
                  <c:v>56</c:v>
                </c:pt>
                <c:pt idx="1010">
                  <c:v>50</c:v>
                </c:pt>
                <c:pt idx="1011">
                  <c:v>55</c:v>
                </c:pt>
                <c:pt idx="1012">
                  <c:v>56</c:v>
                </c:pt>
                <c:pt idx="1013">
                  <c:v>56</c:v>
                </c:pt>
                <c:pt idx="1014">
                  <c:v>51</c:v>
                </c:pt>
                <c:pt idx="1015">
                  <c:v>22</c:v>
                </c:pt>
                <c:pt idx="1016">
                  <c:v>21</c:v>
                </c:pt>
                <c:pt idx="1017">
                  <c:v>48</c:v>
                </c:pt>
                <c:pt idx="1018">
                  <c:v>33</c:v>
                </c:pt>
                <c:pt idx="1019">
                  <c:v>48</c:v>
                </c:pt>
                <c:pt idx="1020">
                  <c:v>26</c:v>
                </c:pt>
                <c:pt idx="1021">
                  <c:v>31</c:v>
                </c:pt>
                <c:pt idx="1022">
                  <c:v>48</c:v>
                </c:pt>
                <c:pt idx="1023">
                  <c:v>54</c:v>
                </c:pt>
                <c:pt idx="1024">
                  <c:v>22</c:v>
                </c:pt>
                <c:pt idx="1025">
                  <c:v>57</c:v>
                </c:pt>
                <c:pt idx="1026">
                  <c:v>49</c:v>
                </c:pt>
                <c:pt idx="1027">
                  <c:v>56</c:v>
                </c:pt>
                <c:pt idx="1028">
                  <c:v>57</c:v>
                </c:pt>
                <c:pt idx="1029">
                  <c:v>53</c:v>
                </c:pt>
                <c:pt idx="1030">
                  <c:v>57</c:v>
                </c:pt>
                <c:pt idx="1031">
                  <c:v>53</c:v>
                </c:pt>
                <c:pt idx="1032">
                  <c:v>54</c:v>
                </c:pt>
                <c:pt idx="1033">
                  <c:v>54</c:v>
                </c:pt>
                <c:pt idx="1034">
                  <c:v>28</c:v>
                </c:pt>
                <c:pt idx="1035">
                  <c:v>51</c:v>
                </c:pt>
                <c:pt idx="1036">
                  <c:v>54</c:v>
                </c:pt>
                <c:pt idx="1037">
                  <c:v>55</c:v>
                </c:pt>
                <c:pt idx="1038">
                  <c:v>52</c:v>
                </c:pt>
                <c:pt idx="1039">
                  <c:v>52</c:v>
                </c:pt>
                <c:pt idx="1040">
                  <c:v>55</c:v>
                </c:pt>
                <c:pt idx="1041">
                  <c:v>23</c:v>
                </c:pt>
                <c:pt idx="1042">
                  <c:v>55</c:v>
                </c:pt>
                <c:pt idx="1043">
                  <c:v>33</c:v>
                </c:pt>
                <c:pt idx="1044">
                  <c:v>36</c:v>
                </c:pt>
                <c:pt idx="1045">
                  <c:v>48</c:v>
                </c:pt>
                <c:pt idx="1046">
                  <c:v>30</c:v>
                </c:pt>
                <c:pt idx="1047">
                  <c:v>55</c:v>
                </c:pt>
                <c:pt idx="1048">
                  <c:v>55</c:v>
                </c:pt>
                <c:pt idx="1049">
                  <c:v>50</c:v>
                </c:pt>
                <c:pt idx="1050">
                  <c:v>46</c:v>
                </c:pt>
                <c:pt idx="1051">
                  <c:v>45</c:v>
                </c:pt>
                <c:pt idx="1052">
                  <c:v>60</c:v>
                </c:pt>
                <c:pt idx="1053">
                  <c:v>46</c:v>
                </c:pt>
                <c:pt idx="1054">
                  <c:v>58</c:v>
                </c:pt>
                <c:pt idx="1055">
                  <c:v>32</c:v>
                </c:pt>
                <c:pt idx="1056">
                  <c:v>30</c:v>
                </c:pt>
                <c:pt idx="1057">
                  <c:v>57</c:v>
                </c:pt>
                <c:pt idx="1058">
                  <c:v>56</c:v>
                </c:pt>
                <c:pt idx="1059">
                  <c:v>55</c:v>
                </c:pt>
                <c:pt idx="1060">
                  <c:v>56</c:v>
                </c:pt>
                <c:pt idx="1061">
                  <c:v>50</c:v>
                </c:pt>
                <c:pt idx="1062">
                  <c:v>55</c:v>
                </c:pt>
                <c:pt idx="1063">
                  <c:v>56</c:v>
                </c:pt>
                <c:pt idx="1064">
                  <c:v>53</c:v>
                </c:pt>
                <c:pt idx="1065">
                  <c:v>56</c:v>
                </c:pt>
                <c:pt idx="1066">
                  <c:v>53</c:v>
                </c:pt>
                <c:pt idx="1067">
                  <c:v>51</c:v>
                </c:pt>
                <c:pt idx="1068">
                  <c:v>51</c:v>
                </c:pt>
                <c:pt idx="1069">
                  <c:v>45</c:v>
                </c:pt>
                <c:pt idx="1070">
                  <c:v>50</c:v>
                </c:pt>
                <c:pt idx="1071">
                  <c:v>44</c:v>
                </c:pt>
                <c:pt idx="1072">
                  <c:v>35</c:v>
                </c:pt>
                <c:pt idx="1073">
                  <c:v>53</c:v>
                </c:pt>
                <c:pt idx="1074">
                  <c:v>58</c:v>
                </c:pt>
                <c:pt idx="1075">
                  <c:v>46</c:v>
                </c:pt>
                <c:pt idx="1076">
                  <c:v>58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43</c:v>
                </c:pt>
                <c:pt idx="1082">
                  <c:v>49</c:v>
                </c:pt>
                <c:pt idx="1083">
                  <c:v>42</c:v>
                </c:pt>
                <c:pt idx="1084">
                  <c:v>48</c:v>
                </c:pt>
                <c:pt idx="1085">
                  <c:v>53</c:v>
                </c:pt>
                <c:pt idx="1086">
                  <c:v>49</c:v>
                </c:pt>
                <c:pt idx="1087">
                  <c:v>49</c:v>
                </c:pt>
                <c:pt idx="1088">
                  <c:v>51</c:v>
                </c:pt>
                <c:pt idx="1089">
                  <c:v>53</c:v>
                </c:pt>
                <c:pt idx="1090">
                  <c:v>48</c:v>
                </c:pt>
                <c:pt idx="1091">
                  <c:v>49</c:v>
                </c:pt>
                <c:pt idx="1092">
                  <c:v>54</c:v>
                </c:pt>
                <c:pt idx="1093">
                  <c:v>40</c:v>
                </c:pt>
                <c:pt idx="1094">
                  <c:v>52</c:v>
                </c:pt>
                <c:pt idx="1095">
                  <c:v>31</c:v>
                </c:pt>
                <c:pt idx="1096">
                  <c:v>31</c:v>
                </c:pt>
                <c:pt idx="1097">
                  <c:v>60</c:v>
                </c:pt>
                <c:pt idx="1098">
                  <c:v>59</c:v>
                </c:pt>
                <c:pt idx="1099">
                  <c:v>34</c:v>
                </c:pt>
                <c:pt idx="1100">
                  <c:v>52</c:v>
                </c:pt>
                <c:pt idx="1101">
                  <c:v>49</c:v>
                </c:pt>
                <c:pt idx="1102">
                  <c:v>49</c:v>
                </c:pt>
                <c:pt idx="1103">
                  <c:v>47</c:v>
                </c:pt>
                <c:pt idx="1104">
                  <c:v>54</c:v>
                </c:pt>
                <c:pt idx="1105">
                  <c:v>55</c:v>
                </c:pt>
                <c:pt idx="1106">
                  <c:v>55</c:v>
                </c:pt>
                <c:pt idx="1107">
                  <c:v>52</c:v>
                </c:pt>
                <c:pt idx="1108">
                  <c:v>37</c:v>
                </c:pt>
                <c:pt idx="1109">
                  <c:v>50</c:v>
                </c:pt>
                <c:pt idx="1110">
                  <c:v>49</c:v>
                </c:pt>
                <c:pt idx="1111">
                  <c:v>41</c:v>
                </c:pt>
                <c:pt idx="1112">
                  <c:v>48</c:v>
                </c:pt>
                <c:pt idx="1113">
                  <c:v>25</c:v>
                </c:pt>
                <c:pt idx="1114">
                  <c:v>50</c:v>
                </c:pt>
                <c:pt idx="1115">
                  <c:v>47</c:v>
                </c:pt>
                <c:pt idx="1116">
                  <c:v>50</c:v>
                </c:pt>
                <c:pt idx="1117">
                  <c:v>50</c:v>
                </c:pt>
                <c:pt idx="1118">
                  <c:v>46</c:v>
                </c:pt>
                <c:pt idx="1119">
                  <c:v>53</c:v>
                </c:pt>
                <c:pt idx="1120">
                  <c:v>53</c:v>
                </c:pt>
                <c:pt idx="1121">
                  <c:v>53</c:v>
                </c:pt>
                <c:pt idx="1122">
                  <c:v>48</c:v>
                </c:pt>
                <c:pt idx="1123">
                  <c:v>43</c:v>
                </c:pt>
                <c:pt idx="1124">
                  <c:v>34</c:v>
                </c:pt>
                <c:pt idx="1125">
                  <c:v>52</c:v>
                </c:pt>
                <c:pt idx="1126">
                  <c:v>51</c:v>
                </c:pt>
                <c:pt idx="1127">
                  <c:v>51</c:v>
                </c:pt>
                <c:pt idx="1128">
                  <c:v>58</c:v>
                </c:pt>
                <c:pt idx="1129">
                  <c:v>39</c:v>
                </c:pt>
                <c:pt idx="1130">
                  <c:v>37</c:v>
                </c:pt>
                <c:pt idx="1131">
                  <c:v>50</c:v>
                </c:pt>
                <c:pt idx="1132">
                  <c:v>60</c:v>
                </c:pt>
                <c:pt idx="1133">
                  <c:v>26</c:v>
                </c:pt>
                <c:pt idx="1134">
                  <c:v>56</c:v>
                </c:pt>
                <c:pt idx="1135">
                  <c:v>51</c:v>
                </c:pt>
                <c:pt idx="1136">
                  <c:v>51</c:v>
                </c:pt>
                <c:pt idx="1137">
                  <c:v>51</c:v>
                </c:pt>
                <c:pt idx="1138">
                  <c:v>51</c:v>
                </c:pt>
                <c:pt idx="1139">
                  <c:v>24</c:v>
                </c:pt>
                <c:pt idx="1140">
                  <c:v>53</c:v>
                </c:pt>
                <c:pt idx="1141">
                  <c:v>51</c:v>
                </c:pt>
                <c:pt idx="1142">
                  <c:v>53</c:v>
                </c:pt>
                <c:pt idx="1143">
                  <c:v>51</c:v>
                </c:pt>
                <c:pt idx="1144">
                  <c:v>51</c:v>
                </c:pt>
                <c:pt idx="1145">
                  <c:v>54</c:v>
                </c:pt>
                <c:pt idx="1146">
                  <c:v>30</c:v>
                </c:pt>
                <c:pt idx="1147">
                  <c:v>50</c:v>
                </c:pt>
                <c:pt idx="1148">
                  <c:v>50</c:v>
                </c:pt>
                <c:pt idx="1149">
                  <c:v>49</c:v>
                </c:pt>
                <c:pt idx="1150">
                  <c:v>46</c:v>
                </c:pt>
                <c:pt idx="1151">
                  <c:v>26</c:v>
                </c:pt>
                <c:pt idx="1152">
                  <c:v>49</c:v>
                </c:pt>
                <c:pt idx="1153">
                  <c:v>57</c:v>
                </c:pt>
                <c:pt idx="1154">
                  <c:v>21</c:v>
                </c:pt>
                <c:pt idx="1155">
                  <c:v>52</c:v>
                </c:pt>
                <c:pt idx="1156">
                  <c:v>52</c:v>
                </c:pt>
                <c:pt idx="1157">
                  <c:v>52</c:v>
                </c:pt>
                <c:pt idx="1158">
                  <c:v>47</c:v>
                </c:pt>
                <c:pt idx="1159">
                  <c:v>50</c:v>
                </c:pt>
                <c:pt idx="1160">
                  <c:v>45</c:v>
                </c:pt>
                <c:pt idx="1161">
                  <c:v>58</c:v>
                </c:pt>
                <c:pt idx="1162">
                  <c:v>56</c:v>
                </c:pt>
                <c:pt idx="1163">
                  <c:v>41</c:v>
                </c:pt>
                <c:pt idx="1164">
                  <c:v>48</c:v>
                </c:pt>
                <c:pt idx="1165">
                  <c:v>51</c:v>
                </c:pt>
                <c:pt idx="1166">
                  <c:v>52</c:v>
                </c:pt>
                <c:pt idx="1167">
                  <c:v>54</c:v>
                </c:pt>
                <c:pt idx="1168">
                  <c:v>50</c:v>
                </c:pt>
                <c:pt idx="1169">
                  <c:v>43</c:v>
                </c:pt>
                <c:pt idx="1170">
                  <c:v>24</c:v>
                </c:pt>
                <c:pt idx="1171">
                  <c:v>52</c:v>
                </c:pt>
                <c:pt idx="1172">
                  <c:v>47</c:v>
                </c:pt>
                <c:pt idx="1173">
                  <c:v>40</c:v>
                </c:pt>
                <c:pt idx="1174">
                  <c:v>50</c:v>
                </c:pt>
                <c:pt idx="1175">
                  <c:v>58</c:v>
                </c:pt>
                <c:pt idx="1176">
                  <c:v>41</c:v>
                </c:pt>
                <c:pt idx="1177">
                  <c:v>49</c:v>
                </c:pt>
                <c:pt idx="1178">
                  <c:v>56</c:v>
                </c:pt>
                <c:pt idx="1179">
                  <c:v>49</c:v>
                </c:pt>
                <c:pt idx="1180">
                  <c:v>48</c:v>
                </c:pt>
                <c:pt idx="1181">
                  <c:v>50</c:v>
                </c:pt>
                <c:pt idx="1182">
                  <c:v>50</c:v>
                </c:pt>
                <c:pt idx="1183">
                  <c:v>47</c:v>
                </c:pt>
                <c:pt idx="1184">
                  <c:v>49</c:v>
                </c:pt>
                <c:pt idx="1185">
                  <c:v>51</c:v>
                </c:pt>
                <c:pt idx="1186">
                  <c:v>30</c:v>
                </c:pt>
                <c:pt idx="1187">
                  <c:v>53</c:v>
                </c:pt>
                <c:pt idx="1188">
                  <c:v>46</c:v>
                </c:pt>
                <c:pt idx="1189">
                  <c:v>54</c:v>
                </c:pt>
                <c:pt idx="1190">
                  <c:v>43</c:v>
                </c:pt>
                <c:pt idx="1191">
                  <c:v>35</c:v>
                </c:pt>
                <c:pt idx="1192">
                  <c:v>49</c:v>
                </c:pt>
                <c:pt idx="1193">
                  <c:v>48</c:v>
                </c:pt>
                <c:pt idx="1194">
                  <c:v>46</c:v>
                </c:pt>
                <c:pt idx="1195">
                  <c:v>46</c:v>
                </c:pt>
                <c:pt idx="1196">
                  <c:v>46</c:v>
                </c:pt>
                <c:pt idx="1197">
                  <c:v>51</c:v>
                </c:pt>
                <c:pt idx="1198">
                  <c:v>51</c:v>
                </c:pt>
                <c:pt idx="1199">
                  <c:v>47</c:v>
                </c:pt>
                <c:pt idx="1200">
                  <c:v>51</c:v>
                </c:pt>
                <c:pt idx="1201">
                  <c:v>53</c:v>
                </c:pt>
                <c:pt idx="1202">
                  <c:v>51</c:v>
                </c:pt>
                <c:pt idx="1203">
                  <c:v>34</c:v>
                </c:pt>
                <c:pt idx="1204">
                  <c:v>26</c:v>
                </c:pt>
                <c:pt idx="1205">
                  <c:v>34</c:v>
                </c:pt>
                <c:pt idx="1206">
                  <c:v>45</c:v>
                </c:pt>
                <c:pt idx="1207">
                  <c:v>60</c:v>
                </c:pt>
                <c:pt idx="1208">
                  <c:v>49</c:v>
                </c:pt>
                <c:pt idx="1209">
                  <c:v>46</c:v>
                </c:pt>
                <c:pt idx="1210">
                  <c:v>49</c:v>
                </c:pt>
                <c:pt idx="1211">
                  <c:v>49</c:v>
                </c:pt>
                <c:pt idx="1212">
                  <c:v>53</c:v>
                </c:pt>
                <c:pt idx="1213">
                  <c:v>51</c:v>
                </c:pt>
                <c:pt idx="1214">
                  <c:v>49</c:v>
                </c:pt>
                <c:pt idx="1215">
                  <c:v>51</c:v>
                </c:pt>
                <c:pt idx="1216">
                  <c:v>48</c:v>
                </c:pt>
                <c:pt idx="1217">
                  <c:v>42</c:v>
                </c:pt>
                <c:pt idx="1218">
                  <c:v>47</c:v>
                </c:pt>
                <c:pt idx="1219">
                  <c:v>41</c:v>
                </c:pt>
                <c:pt idx="1220">
                  <c:v>36</c:v>
                </c:pt>
                <c:pt idx="1221">
                  <c:v>46</c:v>
                </c:pt>
                <c:pt idx="1222">
                  <c:v>49</c:v>
                </c:pt>
                <c:pt idx="1223">
                  <c:v>51</c:v>
                </c:pt>
                <c:pt idx="1224">
                  <c:v>52</c:v>
                </c:pt>
                <c:pt idx="1225">
                  <c:v>32</c:v>
                </c:pt>
                <c:pt idx="1226">
                  <c:v>40</c:v>
                </c:pt>
                <c:pt idx="1227">
                  <c:v>52</c:v>
                </c:pt>
                <c:pt idx="1228">
                  <c:v>52</c:v>
                </c:pt>
                <c:pt idx="1229">
                  <c:v>45</c:v>
                </c:pt>
                <c:pt idx="1230">
                  <c:v>57</c:v>
                </c:pt>
                <c:pt idx="1231">
                  <c:v>45</c:v>
                </c:pt>
                <c:pt idx="1232">
                  <c:v>50</c:v>
                </c:pt>
                <c:pt idx="1233">
                  <c:v>50</c:v>
                </c:pt>
                <c:pt idx="1234">
                  <c:v>29</c:v>
                </c:pt>
                <c:pt idx="1235">
                  <c:v>43</c:v>
                </c:pt>
                <c:pt idx="1236">
                  <c:v>49</c:v>
                </c:pt>
                <c:pt idx="1237">
                  <c:v>48</c:v>
                </c:pt>
                <c:pt idx="1238">
                  <c:v>48</c:v>
                </c:pt>
                <c:pt idx="1239">
                  <c:v>39</c:v>
                </c:pt>
                <c:pt idx="1240">
                  <c:v>48</c:v>
                </c:pt>
                <c:pt idx="1241">
                  <c:v>30</c:v>
                </c:pt>
                <c:pt idx="1242">
                  <c:v>46</c:v>
                </c:pt>
                <c:pt idx="1243">
                  <c:v>51</c:v>
                </c:pt>
                <c:pt idx="1244">
                  <c:v>47</c:v>
                </c:pt>
                <c:pt idx="1245">
                  <c:v>55</c:v>
                </c:pt>
                <c:pt idx="1246">
                  <c:v>25</c:v>
                </c:pt>
                <c:pt idx="1247">
                  <c:v>44</c:v>
                </c:pt>
                <c:pt idx="1248">
                  <c:v>49</c:v>
                </c:pt>
                <c:pt idx="1249">
                  <c:v>48</c:v>
                </c:pt>
                <c:pt idx="1250">
                  <c:v>50</c:v>
                </c:pt>
                <c:pt idx="1251">
                  <c:v>50</c:v>
                </c:pt>
                <c:pt idx="1252">
                  <c:v>46</c:v>
                </c:pt>
                <c:pt idx="1253">
                  <c:v>34</c:v>
                </c:pt>
                <c:pt idx="1254">
                  <c:v>46</c:v>
                </c:pt>
                <c:pt idx="1255">
                  <c:v>46</c:v>
                </c:pt>
                <c:pt idx="1256">
                  <c:v>21</c:v>
                </c:pt>
                <c:pt idx="1257">
                  <c:v>57</c:v>
                </c:pt>
                <c:pt idx="1258">
                  <c:v>51</c:v>
                </c:pt>
                <c:pt idx="1259">
                  <c:v>51</c:v>
                </c:pt>
                <c:pt idx="1260">
                  <c:v>48</c:v>
                </c:pt>
                <c:pt idx="1261">
                  <c:v>53</c:v>
                </c:pt>
                <c:pt idx="1262">
                  <c:v>23</c:v>
                </c:pt>
                <c:pt idx="1263">
                  <c:v>46</c:v>
                </c:pt>
                <c:pt idx="1264">
                  <c:v>49</c:v>
                </c:pt>
                <c:pt idx="1265">
                  <c:v>42</c:v>
                </c:pt>
                <c:pt idx="1266">
                  <c:v>49</c:v>
                </c:pt>
                <c:pt idx="1267">
                  <c:v>48</c:v>
                </c:pt>
                <c:pt idx="1268">
                  <c:v>53</c:v>
                </c:pt>
                <c:pt idx="1269">
                  <c:v>57</c:v>
                </c:pt>
                <c:pt idx="1270">
                  <c:v>47</c:v>
                </c:pt>
                <c:pt idx="1271">
                  <c:v>45</c:v>
                </c:pt>
                <c:pt idx="1272">
                  <c:v>43</c:v>
                </c:pt>
                <c:pt idx="1273">
                  <c:v>45</c:v>
                </c:pt>
                <c:pt idx="1274">
                  <c:v>45</c:v>
                </c:pt>
                <c:pt idx="1275">
                  <c:v>45</c:v>
                </c:pt>
                <c:pt idx="1276">
                  <c:v>49</c:v>
                </c:pt>
                <c:pt idx="1277">
                  <c:v>39</c:v>
                </c:pt>
                <c:pt idx="1278">
                  <c:v>39</c:v>
                </c:pt>
                <c:pt idx="1279">
                  <c:v>35</c:v>
                </c:pt>
                <c:pt idx="1280">
                  <c:v>40</c:v>
                </c:pt>
                <c:pt idx="1281">
                  <c:v>47</c:v>
                </c:pt>
                <c:pt idx="1282">
                  <c:v>34</c:v>
                </c:pt>
                <c:pt idx="1283">
                  <c:v>47</c:v>
                </c:pt>
                <c:pt idx="1284">
                  <c:v>47</c:v>
                </c:pt>
                <c:pt idx="1285">
                  <c:v>39</c:v>
                </c:pt>
                <c:pt idx="1286">
                  <c:v>47</c:v>
                </c:pt>
                <c:pt idx="1287">
                  <c:v>41</c:v>
                </c:pt>
                <c:pt idx="1288">
                  <c:v>39</c:v>
                </c:pt>
                <c:pt idx="1289">
                  <c:v>45</c:v>
                </c:pt>
                <c:pt idx="1290">
                  <c:v>43</c:v>
                </c:pt>
                <c:pt idx="1291">
                  <c:v>45</c:v>
                </c:pt>
                <c:pt idx="1292">
                  <c:v>45</c:v>
                </c:pt>
                <c:pt idx="1293">
                  <c:v>45</c:v>
                </c:pt>
                <c:pt idx="1294">
                  <c:v>29</c:v>
                </c:pt>
                <c:pt idx="1295">
                  <c:v>30</c:v>
                </c:pt>
                <c:pt idx="1296">
                  <c:v>50</c:v>
                </c:pt>
                <c:pt idx="1297">
                  <c:v>38</c:v>
                </c:pt>
                <c:pt idx="1298">
                  <c:v>56</c:v>
                </c:pt>
                <c:pt idx="1299">
                  <c:v>50</c:v>
                </c:pt>
                <c:pt idx="1300">
                  <c:v>50</c:v>
                </c:pt>
                <c:pt idx="1301">
                  <c:v>59</c:v>
                </c:pt>
                <c:pt idx="1302">
                  <c:v>47</c:v>
                </c:pt>
                <c:pt idx="1303">
                  <c:v>45</c:v>
                </c:pt>
                <c:pt idx="1304">
                  <c:v>43</c:v>
                </c:pt>
                <c:pt idx="1305">
                  <c:v>51</c:v>
                </c:pt>
                <c:pt idx="1306">
                  <c:v>51</c:v>
                </c:pt>
                <c:pt idx="1307">
                  <c:v>59</c:v>
                </c:pt>
                <c:pt idx="1308">
                  <c:v>46</c:v>
                </c:pt>
                <c:pt idx="1309">
                  <c:v>46</c:v>
                </c:pt>
                <c:pt idx="1310">
                  <c:v>46</c:v>
                </c:pt>
                <c:pt idx="1311">
                  <c:v>46</c:v>
                </c:pt>
                <c:pt idx="1312">
                  <c:v>29</c:v>
                </c:pt>
                <c:pt idx="1313">
                  <c:v>43</c:v>
                </c:pt>
                <c:pt idx="1314">
                  <c:v>44</c:v>
                </c:pt>
                <c:pt idx="1315">
                  <c:v>49</c:v>
                </c:pt>
                <c:pt idx="1316">
                  <c:v>48</c:v>
                </c:pt>
                <c:pt idx="1317">
                  <c:v>48</c:v>
                </c:pt>
                <c:pt idx="1318">
                  <c:v>22</c:v>
                </c:pt>
                <c:pt idx="1319">
                  <c:v>48</c:v>
                </c:pt>
                <c:pt idx="1320">
                  <c:v>58</c:v>
                </c:pt>
                <c:pt idx="1321">
                  <c:v>40</c:v>
                </c:pt>
                <c:pt idx="1322">
                  <c:v>46</c:v>
                </c:pt>
                <c:pt idx="1323">
                  <c:v>46</c:v>
                </c:pt>
                <c:pt idx="1324">
                  <c:v>46</c:v>
                </c:pt>
                <c:pt idx="1325">
                  <c:v>44</c:v>
                </c:pt>
                <c:pt idx="1326">
                  <c:v>44</c:v>
                </c:pt>
                <c:pt idx="1327">
                  <c:v>60</c:v>
                </c:pt>
                <c:pt idx="1328">
                  <c:v>25</c:v>
                </c:pt>
                <c:pt idx="1329">
                  <c:v>40</c:v>
                </c:pt>
                <c:pt idx="1330">
                  <c:v>59</c:v>
                </c:pt>
                <c:pt idx="1331">
                  <c:v>40</c:v>
                </c:pt>
                <c:pt idx="1332">
                  <c:v>32</c:v>
                </c:pt>
                <c:pt idx="1333">
                  <c:v>49</c:v>
                </c:pt>
                <c:pt idx="1334">
                  <c:v>49</c:v>
                </c:pt>
                <c:pt idx="1335">
                  <c:v>49</c:v>
                </c:pt>
                <c:pt idx="1336">
                  <c:v>44</c:v>
                </c:pt>
                <c:pt idx="1337">
                  <c:v>49</c:v>
                </c:pt>
                <c:pt idx="1338">
                  <c:v>55</c:v>
                </c:pt>
                <c:pt idx="1339">
                  <c:v>47</c:v>
                </c:pt>
                <c:pt idx="1340">
                  <c:v>28</c:v>
                </c:pt>
                <c:pt idx="1341">
                  <c:v>21</c:v>
                </c:pt>
                <c:pt idx="1342">
                  <c:v>29</c:v>
                </c:pt>
                <c:pt idx="1343">
                  <c:v>57</c:v>
                </c:pt>
                <c:pt idx="1344">
                  <c:v>47</c:v>
                </c:pt>
                <c:pt idx="1345">
                  <c:v>57</c:v>
                </c:pt>
                <c:pt idx="1346">
                  <c:v>47</c:v>
                </c:pt>
                <c:pt idx="1347">
                  <c:v>52</c:v>
                </c:pt>
                <c:pt idx="1348">
                  <c:v>40</c:v>
                </c:pt>
                <c:pt idx="1349">
                  <c:v>37</c:v>
                </c:pt>
                <c:pt idx="1350">
                  <c:v>19</c:v>
                </c:pt>
                <c:pt idx="1351">
                  <c:v>45</c:v>
                </c:pt>
                <c:pt idx="1352">
                  <c:v>46</c:v>
                </c:pt>
                <c:pt idx="1353">
                  <c:v>44</c:v>
                </c:pt>
                <c:pt idx="1354">
                  <c:v>33</c:v>
                </c:pt>
                <c:pt idx="1355">
                  <c:v>42</c:v>
                </c:pt>
                <c:pt idx="1356">
                  <c:v>27</c:v>
                </c:pt>
                <c:pt idx="1357">
                  <c:v>60</c:v>
                </c:pt>
                <c:pt idx="1358">
                  <c:v>39</c:v>
                </c:pt>
                <c:pt idx="1359">
                  <c:v>39</c:v>
                </c:pt>
                <c:pt idx="1360">
                  <c:v>50</c:v>
                </c:pt>
                <c:pt idx="1361">
                  <c:v>47</c:v>
                </c:pt>
                <c:pt idx="1362">
                  <c:v>52</c:v>
                </c:pt>
                <c:pt idx="1363">
                  <c:v>41</c:v>
                </c:pt>
                <c:pt idx="1364">
                  <c:v>56</c:v>
                </c:pt>
                <c:pt idx="1365">
                  <c:v>35</c:v>
                </c:pt>
                <c:pt idx="1366">
                  <c:v>45</c:v>
                </c:pt>
                <c:pt idx="1367">
                  <c:v>60</c:v>
                </c:pt>
                <c:pt idx="1368">
                  <c:v>28</c:v>
                </c:pt>
                <c:pt idx="1369">
                  <c:v>21</c:v>
                </c:pt>
                <c:pt idx="1370">
                  <c:v>33</c:v>
                </c:pt>
                <c:pt idx="1371">
                  <c:v>31</c:v>
                </c:pt>
                <c:pt idx="1372">
                  <c:v>48</c:v>
                </c:pt>
                <c:pt idx="1373">
                  <c:v>25</c:v>
                </c:pt>
                <c:pt idx="1374">
                  <c:v>23</c:v>
                </c:pt>
                <c:pt idx="1375">
                  <c:v>48</c:v>
                </c:pt>
                <c:pt idx="1376">
                  <c:v>25</c:v>
                </c:pt>
                <c:pt idx="1377">
                  <c:v>41</c:v>
                </c:pt>
                <c:pt idx="1378">
                  <c:v>46</c:v>
                </c:pt>
                <c:pt idx="1379">
                  <c:v>44</c:v>
                </c:pt>
                <c:pt idx="1380">
                  <c:v>57</c:v>
                </c:pt>
                <c:pt idx="1381">
                  <c:v>45</c:v>
                </c:pt>
                <c:pt idx="1382">
                  <c:v>44</c:v>
                </c:pt>
                <c:pt idx="1383">
                  <c:v>42</c:v>
                </c:pt>
                <c:pt idx="1384">
                  <c:v>44</c:v>
                </c:pt>
                <c:pt idx="1385">
                  <c:v>44</c:v>
                </c:pt>
                <c:pt idx="1386">
                  <c:v>35</c:v>
                </c:pt>
                <c:pt idx="1387">
                  <c:v>40</c:v>
                </c:pt>
                <c:pt idx="1388">
                  <c:v>41</c:v>
                </c:pt>
                <c:pt idx="1389">
                  <c:v>51</c:v>
                </c:pt>
                <c:pt idx="1390">
                  <c:v>27</c:v>
                </c:pt>
                <c:pt idx="1391">
                  <c:v>26</c:v>
                </c:pt>
                <c:pt idx="1392">
                  <c:v>46</c:v>
                </c:pt>
                <c:pt idx="1393">
                  <c:v>57</c:v>
                </c:pt>
                <c:pt idx="1394">
                  <c:v>24</c:v>
                </c:pt>
                <c:pt idx="1395">
                  <c:v>29</c:v>
                </c:pt>
                <c:pt idx="1396">
                  <c:v>42</c:v>
                </c:pt>
                <c:pt idx="1397">
                  <c:v>23</c:v>
                </c:pt>
                <c:pt idx="1398">
                  <c:v>42</c:v>
                </c:pt>
                <c:pt idx="1399">
                  <c:v>42</c:v>
                </c:pt>
                <c:pt idx="1400">
                  <c:v>21</c:v>
                </c:pt>
                <c:pt idx="1401">
                  <c:v>44</c:v>
                </c:pt>
                <c:pt idx="1402">
                  <c:v>44</c:v>
                </c:pt>
                <c:pt idx="1403">
                  <c:v>44</c:v>
                </c:pt>
                <c:pt idx="1404">
                  <c:v>44</c:v>
                </c:pt>
                <c:pt idx="1405">
                  <c:v>26</c:v>
                </c:pt>
                <c:pt idx="1406">
                  <c:v>54</c:v>
                </c:pt>
                <c:pt idx="1407">
                  <c:v>25</c:v>
                </c:pt>
                <c:pt idx="1408">
                  <c:v>55</c:v>
                </c:pt>
                <c:pt idx="1409">
                  <c:v>28</c:v>
                </c:pt>
                <c:pt idx="1410">
                  <c:v>34</c:v>
                </c:pt>
                <c:pt idx="1411">
                  <c:v>38</c:v>
                </c:pt>
                <c:pt idx="1412">
                  <c:v>44</c:v>
                </c:pt>
                <c:pt idx="1413">
                  <c:v>46</c:v>
                </c:pt>
                <c:pt idx="1414">
                  <c:v>44</c:v>
                </c:pt>
                <c:pt idx="1415">
                  <c:v>39</c:v>
                </c:pt>
                <c:pt idx="1416">
                  <c:v>25</c:v>
                </c:pt>
                <c:pt idx="1417">
                  <c:v>34</c:v>
                </c:pt>
                <c:pt idx="1418">
                  <c:v>26</c:v>
                </c:pt>
                <c:pt idx="1419">
                  <c:v>55</c:v>
                </c:pt>
                <c:pt idx="1420">
                  <c:v>22</c:v>
                </c:pt>
                <c:pt idx="1421">
                  <c:v>45</c:v>
                </c:pt>
                <c:pt idx="1422">
                  <c:v>45</c:v>
                </c:pt>
                <c:pt idx="1423">
                  <c:v>42</c:v>
                </c:pt>
                <c:pt idx="1424">
                  <c:v>43</c:v>
                </c:pt>
                <c:pt idx="1425">
                  <c:v>45</c:v>
                </c:pt>
                <c:pt idx="1426">
                  <c:v>44</c:v>
                </c:pt>
                <c:pt idx="1427">
                  <c:v>44</c:v>
                </c:pt>
                <c:pt idx="1428">
                  <c:v>39</c:v>
                </c:pt>
                <c:pt idx="1429">
                  <c:v>57</c:v>
                </c:pt>
                <c:pt idx="1430">
                  <c:v>29</c:v>
                </c:pt>
                <c:pt idx="1431">
                  <c:v>41</c:v>
                </c:pt>
                <c:pt idx="1432">
                  <c:v>57</c:v>
                </c:pt>
                <c:pt idx="1433">
                  <c:v>41</c:v>
                </c:pt>
                <c:pt idx="1434">
                  <c:v>39</c:v>
                </c:pt>
                <c:pt idx="1435">
                  <c:v>29</c:v>
                </c:pt>
                <c:pt idx="1436">
                  <c:v>45</c:v>
                </c:pt>
                <c:pt idx="1437">
                  <c:v>43</c:v>
                </c:pt>
                <c:pt idx="1438">
                  <c:v>45</c:v>
                </c:pt>
                <c:pt idx="1439">
                  <c:v>36</c:v>
                </c:pt>
                <c:pt idx="1440">
                  <c:v>43</c:v>
                </c:pt>
                <c:pt idx="1441">
                  <c:v>38</c:v>
                </c:pt>
                <c:pt idx="1442">
                  <c:v>43</c:v>
                </c:pt>
                <c:pt idx="1443">
                  <c:v>18</c:v>
                </c:pt>
                <c:pt idx="1444">
                  <c:v>57</c:v>
                </c:pt>
                <c:pt idx="1445">
                  <c:v>50</c:v>
                </c:pt>
                <c:pt idx="1446">
                  <c:v>57</c:v>
                </c:pt>
                <c:pt idx="1447">
                  <c:v>58</c:v>
                </c:pt>
                <c:pt idx="1448">
                  <c:v>56</c:v>
                </c:pt>
                <c:pt idx="1449">
                  <c:v>37</c:v>
                </c:pt>
                <c:pt idx="1450">
                  <c:v>46</c:v>
                </c:pt>
                <c:pt idx="1451">
                  <c:v>41</c:v>
                </c:pt>
                <c:pt idx="1452">
                  <c:v>49</c:v>
                </c:pt>
                <c:pt idx="1453">
                  <c:v>41</c:v>
                </c:pt>
                <c:pt idx="1454">
                  <c:v>41</c:v>
                </c:pt>
                <c:pt idx="1455">
                  <c:v>40</c:v>
                </c:pt>
                <c:pt idx="1456">
                  <c:v>36</c:v>
                </c:pt>
                <c:pt idx="1457">
                  <c:v>36</c:v>
                </c:pt>
                <c:pt idx="1458">
                  <c:v>45</c:v>
                </c:pt>
                <c:pt idx="1459">
                  <c:v>31</c:v>
                </c:pt>
                <c:pt idx="1460">
                  <c:v>39</c:v>
                </c:pt>
                <c:pt idx="1461">
                  <c:v>39</c:v>
                </c:pt>
                <c:pt idx="1462">
                  <c:v>40</c:v>
                </c:pt>
                <c:pt idx="1463">
                  <c:v>54</c:v>
                </c:pt>
                <c:pt idx="1464">
                  <c:v>47</c:v>
                </c:pt>
                <c:pt idx="1465">
                  <c:v>40</c:v>
                </c:pt>
                <c:pt idx="1466">
                  <c:v>42</c:v>
                </c:pt>
                <c:pt idx="1467">
                  <c:v>42</c:v>
                </c:pt>
                <c:pt idx="1468">
                  <c:v>42</c:v>
                </c:pt>
                <c:pt idx="1469">
                  <c:v>41</c:v>
                </c:pt>
                <c:pt idx="1470">
                  <c:v>44</c:v>
                </c:pt>
                <c:pt idx="1471">
                  <c:v>38</c:v>
                </c:pt>
                <c:pt idx="1472">
                  <c:v>44</c:v>
                </c:pt>
                <c:pt idx="1473">
                  <c:v>46</c:v>
                </c:pt>
                <c:pt idx="1474">
                  <c:v>38</c:v>
                </c:pt>
                <c:pt idx="1475">
                  <c:v>23</c:v>
                </c:pt>
                <c:pt idx="1476">
                  <c:v>38</c:v>
                </c:pt>
                <c:pt idx="1477">
                  <c:v>29</c:v>
                </c:pt>
                <c:pt idx="1478">
                  <c:v>54</c:v>
                </c:pt>
                <c:pt idx="1479">
                  <c:v>35</c:v>
                </c:pt>
                <c:pt idx="1480">
                  <c:v>30</c:v>
                </c:pt>
                <c:pt idx="1481">
                  <c:v>40</c:v>
                </c:pt>
                <c:pt idx="1482">
                  <c:v>44</c:v>
                </c:pt>
                <c:pt idx="1483">
                  <c:v>42</c:v>
                </c:pt>
                <c:pt idx="1484">
                  <c:v>42</c:v>
                </c:pt>
                <c:pt idx="1485">
                  <c:v>42</c:v>
                </c:pt>
                <c:pt idx="1486">
                  <c:v>42</c:v>
                </c:pt>
                <c:pt idx="1487">
                  <c:v>27</c:v>
                </c:pt>
                <c:pt idx="1488">
                  <c:v>45</c:v>
                </c:pt>
                <c:pt idx="1489">
                  <c:v>53</c:v>
                </c:pt>
                <c:pt idx="1490">
                  <c:v>40</c:v>
                </c:pt>
                <c:pt idx="1491">
                  <c:v>40</c:v>
                </c:pt>
                <c:pt idx="1492">
                  <c:v>37</c:v>
                </c:pt>
                <c:pt idx="1493">
                  <c:v>48</c:v>
                </c:pt>
                <c:pt idx="1494">
                  <c:v>42</c:v>
                </c:pt>
                <c:pt idx="1495">
                  <c:v>44</c:v>
                </c:pt>
                <c:pt idx="1496">
                  <c:v>42</c:v>
                </c:pt>
                <c:pt idx="1497">
                  <c:v>42</c:v>
                </c:pt>
                <c:pt idx="1498">
                  <c:v>44</c:v>
                </c:pt>
                <c:pt idx="1499">
                  <c:v>38</c:v>
                </c:pt>
                <c:pt idx="1500">
                  <c:v>33</c:v>
                </c:pt>
                <c:pt idx="1501">
                  <c:v>37</c:v>
                </c:pt>
                <c:pt idx="1502">
                  <c:v>18</c:v>
                </c:pt>
                <c:pt idx="1503">
                  <c:v>41</c:v>
                </c:pt>
                <c:pt idx="1504">
                  <c:v>53</c:v>
                </c:pt>
                <c:pt idx="1505">
                  <c:v>44</c:v>
                </c:pt>
                <c:pt idx="1506">
                  <c:v>41</c:v>
                </c:pt>
                <c:pt idx="1507">
                  <c:v>43</c:v>
                </c:pt>
                <c:pt idx="1508">
                  <c:v>45</c:v>
                </c:pt>
                <c:pt idx="1509">
                  <c:v>22</c:v>
                </c:pt>
                <c:pt idx="1510">
                  <c:v>43</c:v>
                </c:pt>
                <c:pt idx="1511">
                  <c:v>28</c:v>
                </c:pt>
                <c:pt idx="1512">
                  <c:v>47</c:v>
                </c:pt>
                <c:pt idx="1513">
                  <c:v>31</c:v>
                </c:pt>
                <c:pt idx="1514">
                  <c:v>37</c:v>
                </c:pt>
                <c:pt idx="1515">
                  <c:v>42</c:v>
                </c:pt>
                <c:pt idx="1516">
                  <c:v>41</c:v>
                </c:pt>
                <c:pt idx="1517">
                  <c:v>41</c:v>
                </c:pt>
                <c:pt idx="1518">
                  <c:v>41</c:v>
                </c:pt>
                <c:pt idx="1519">
                  <c:v>34</c:v>
                </c:pt>
                <c:pt idx="1520">
                  <c:v>56</c:v>
                </c:pt>
                <c:pt idx="1521">
                  <c:v>52</c:v>
                </c:pt>
                <c:pt idx="1522">
                  <c:v>37</c:v>
                </c:pt>
                <c:pt idx="1523">
                  <c:v>36</c:v>
                </c:pt>
                <c:pt idx="1524">
                  <c:v>54</c:v>
                </c:pt>
                <c:pt idx="1525">
                  <c:v>44</c:v>
                </c:pt>
                <c:pt idx="1526">
                  <c:v>28</c:v>
                </c:pt>
                <c:pt idx="1527">
                  <c:v>39</c:v>
                </c:pt>
                <c:pt idx="1528">
                  <c:v>51</c:v>
                </c:pt>
                <c:pt idx="1529">
                  <c:v>54</c:v>
                </c:pt>
                <c:pt idx="1530">
                  <c:v>37</c:v>
                </c:pt>
                <c:pt idx="1531">
                  <c:v>33</c:v>
                </c:pt>
                <c:pt idx="1532">
                  <c:v>41</c:v>
                </c:pt>
                <c:pt idx="1533">
                  <c:v>40</c:v>
                </c:pt>
                <c:pt idx="1534">
                  <c:v>33</c:v>
                </c:pt>
                <c:pt idx="1535">
                  <c:v>38</c:v>
                </c:pt>
                <c:pt idx="1536">
                  <c:v>52</c:v>
                </c:pt>
                <c:pt idx="1537">
                  <c:v>38</c:v>
                </c:pt>
                <c:pt idx="1538">
                  <c:v>33</c:v>
                </c:pt>
                <c:pt idx="1539">
                  <c:v>19</c:v>
                </c:pt>
                <c:pt idx="1540">
                  <c:v>49</c:v>
                </c:pt>
                <c:pt idx="1541">
                  <c:v>40</c:v>
                </c:pt>
                <c:pt idx="1542">
                  <c:v>40</c:v>
                </c:pt>
                <c:pt idx="1543">
                  <c:v>40</c:v>
                </c:pt>
                <c:pt idx="1544">
                  <c:v>40</c:v>
                </c:pt>
                <c:pt idx="1545">
                  <c:v>38</c:v>
                </c:pt>
                <c:pt idx="1546">
                  <c:v>41</c:v>
                </c:pt>
                <c:pt idx="1547">
                  <c:v>38</c:v>
                </c:pt>
                <c:pt idx="1548">
                  <c:v>54</c:v>
                </c:pt>
                <c:pt idx="1549">
                  <c:v>33</c:v>
                </c:pt>
                <c:pt idx="1550">
                  <c:v>36</c:v>
                </c:pt>
                <c:pt idx="1551">
                  <c:v>53</c:v>
                </c:pt>
                <c:pt idx="1552">
                  <c:v>40</c:v>
                </c:pt>
                <c:pt idx="1553">
                  <c:v>40</c:v>
                </c:pt>
                <c:pt idx="1554">
                  <c:v>46</c:v>
                </c:pt>
                <c:pt idx="1555">
                  <c:v>28</c:v>
                </c:pt>
                <c:pt idx="1556">
                  <c:v>40</c:v>
                </c:pt>
                <c:pt idx="1557">
                  <c:v>40</c:v>
                </c:pt>
                <c:pt idx="1558">
                  <c:v>52</c:v>
                </c:pt>
                <c:pt idx="1559">
                  <c:v>43</c:v>
                </c:pt>
                <c:pt idx="1560">
                  <c:v>41</c:v>
                </c:pt>
                <c:pt idx="1561">
                  <c:v>38</c:v>
                </c:pt>
                <c:pt idx="1562">
                  <c:v>38</c:v>
                </c:pt>
                <c:pt idx="1563">
                  <c:v>37</c:v>
                </c:pt>
                <c:pt idx="1564">
                  <c:v>47</c:v>
                </c:pt>
                <c:pt idx="1565">
                  <c:v>46</c:v>
                </c:pt>
                <c:pt idx="1566">
                  <c:v>35</c:v>
                </c:pt>
                <c:pt idx="1567">
                  <c:v>51</c:v>
                </c:pt>
                <c:pt idx="1568">
                  <c:v>52</c:v>
                </c:pt>
                <c:pt idx="1569">
                  <c:v>37</c:v>
                </c:pt>
                <c:pt idx="1570">
                  <c:v>35</c:v>
                </c:pt>
                <c:pt idx="1571">
                  <c:v>40</c:v>
                </c:pt>
                <c:pt idx="1572">
                  <c:v>25</c:v>
                </c:pt>
                <c:pt idx="1573">
                  <c:v>40</c:v>
                </c:pt>
                <c:pt idx="1574">
                  <c:v>46</c:v>
                </c:pt>
                <c:pt idx="1575">
                  <c:v>38</c:v>
                </c:pt>
                <c:pt idx="1576">
                  <c:v>52</c:v>
                </c:pt>
                <c:pt idx="1577">
                  <c:v>26</c:v>
                </c:pt>
                <c:pt idx="1578">
                  <c:v>33</c:v>
                </c:pt>
                <c:pt idx="1579">
                  <c:v>42</c:v>
                </c:pt>
                <c:pt idx="1580">
                  <c:v>39</c:v>
                </c:pt>
                <c:pt idx="1581">
                  <c:v>39</c:v>
                </c:pt>
                <c:pt idx="1582">
                  <c:v>36</c:v>
                </c:pt>
                <c:pt idx="1583">
                  <c:v>32</c:v>
                </c:pt>
                <c:pt idx="1584">
                  <c:v>37</c:v>
                </c:pt>
                <c:pt idx="1585">
                  <c:v>37</c:v>
                </c:pt>
                <c:pt idx="1586">
                  <c:v>18</c:v>
                </c:pt>
                <c:pt idx="1587">
                  <c:v>53</c:v>
                </c:pt>
                <c:pt idx="1588">
                  <c:v>48</c:v>
                </c:pt>
                <c:pt idx="1589">
                  <c:v>26</c:v>
                </c:pt>
                <c:pt idx="1590">
                  <c:v>41</c:v>
                </c:pt>
                <c:pt idx="1591">
                  <c:v>41</c:v>
                </c:pt>
                <c:pt idx="1592">
                  <c:v>29</c:v>
                </c:pt>
                <c:pt idx="1593">
                  <c:v>41</c:v>
                </c:pt>
                <c:pt idx="1594">
                  <c:v>38</c:v>
                </c:pt>
                <c:pt idx="1595">
                  <c:v>27</c:v>
                </c:pt>
                <c:pt idx="1596">
                  <c:v>52</c:v>
                </c:pt>
                <c:pt idx="1597">
                  <c:v>50</c:v>
                </c:pt>
                <c:pt idx="1598">
                  <c:v>50</c:v>
                </c:pt>
                <c:pt idx="1599">
                  <c:v>43</c:v>
                </c:pt>
                <c:pt idx="1600">
                  <c:v>39</c:v>
                </c:pt>
                <c:pt idx="1601">
                  <c:v>44</c:v>
                </c:pt>
                <c:pt idx="1602">
                  <c:v>50</c:v>
                </c:pt>
                <c:pt idx="1603">
                  <c:v>30</c:v>
                </c:pt>
                <c:pt idx="1604">
                  <c:v>23</c:v>
                </c:pt>
                <c:pt idx="1605">
                  <c:v>37</c:v>
                </c:pt>
                <c:pt idx="1606">
                  <c:v>37</c:v>
                </c:pt>
                <c:pt idx="1607">
                  <c:v>34</c:v>
                </c:pt>
                <c:pt idx="1608">
                  <c:v>41</c:v>
                </c:pt>
                <c:pt idx="1609">
                  <c:v>41</c:v>
                </c:pt>
                <c:pt idx="1610">
                  <c:v>34</c:v>
                </c:pt>
                <c:pt idx="1611">
                  <c:v>52</c:v>
                </c:pt>
                <c:pt idx="1612">
                  <c:v>37</c:v>
                </c:pt>
                <c:pt idx="1613">
                  <c:v>38</c:v>
                </c:pt>
                <c:pt idx="1614">
                  <c:v>37</c:v>
                </c:pt>
                <c:pt idx="1615">
                  <c:v>49</c:v>
                </c:pt>
                <c:pt idx="1616">
                  <c:v>52</c:v>
                </c:pt>
                <c:pt idx="1617">
                  <c:v>46</c:v>
                </c:pt>
                <c:pt idx="1618">
                  <c:v>44</c:v>
                </c:pt>
                <c:pt idx="1619">
                  <c:v>53</c:v>
                </c:pt>
                <c:pt idx="1620">
                  <c:v>32</c:v>
                </c:pt>
                <c:pt idx="1621">
                  <c:v>39</c:v>
                </c:pt>
                <c:pt idx="1622">
                  <c:v>39</c:v>
                </c:pt>
                <c:pt idx="1623">
                  <c:v>31</c:v>
                </c:pt>
                <c:pt idx="1624">
                  <c:v>37</c:v>
                </c:pt>
                <c:pt idx="1625">
                  <c:v>27</c:v>
                </c:pt>
                <c:pt idx="1626">
                  <c:v>52</c:v>
                </c:pt>
                <c:pt idx="1627">
                  <c:v>38</c:v>
                </c:pt>
                <c:pt idx="1628">
                  <c:v>38</c:v>
                </c:pt>
                <c:pt idx="1629">
                  <c:v>43</c:v>
                </c:pt>
                <c:pt idx="1630">
                  <c:v>38</c:v>
                </c:pt>
                <c:pt idx="1631">
                  <c:v>28</c:v>
                </c:pt>
                <c:pt idx="1632">
                  <c:v>26</c:v>
                </c:pt>
                <c:pt idx="1633">
                  <c:v>33</c:v>
                </c:pt>
                <c:pt idx="1634">
                  <c:v>42</c:v>
                </c:pt>
                <c:pt idx="1635">
                  <c:v>48</c:v>
                </c:pt>
                <c:pt idx="1636">
                  <c:v>34</c:v>
                </c:pt>
                <c:pt idx="1637">
                  <c:v>48</c:v>
                </c:pt>
                <c:pt idx="1638">
                  <c:v>42</c:v>
                </c:pt>
                <c:pt idx="1639">
                  <c:v>52</c:v>
                </c:pt>
                <c:pt idx="1640">
                  <c:v>38</c:v>
                </c:pt>
                <c:pt idx="1641">
                  <c:v>38</c:v>
                </c:pt>
                <c:pt idx="1642">
                  <c:v>33</c:v>
                </c:pt>
                <c:pt idx="1643">
                  <c:v>42</c:v>
                </c:pt>
                <c:pt idx="1644">
                  <c:v>42</c:v>
                </c:pt>
                <c:pt idx="1645">
                  <c:v>18</c:v>
                </c:pt>
                <c:pt idx="1646">
                  <c:v>19</c:v>
                </c:pt>
                <c:pt idx="1647">
                  <c:v>35</c:v>
                </c:pt>
                <c:pt idx="1648">
                  <c:v>28</c:v>
                </c:pt>
                <c:pt idx="1649">
                  <c:v>29</c:v>
                </c:pt>
                <c:pt idx="1650">
                  <c:v>35</c:v>
                </c:pt>
                <c:pt idx="1651">
                  <c:v>40</c:v>
                </c:pt>
                <c:pt idx="1652">
                  <c:v>40</c:v>
                </c:pt>
                <c:pt idx="1653">
                  <c:v>29</c:v>
                </c:pt>
                <c:pt idx="1654">
                  <c:v>38</c:v>
                </c:pt>
                <c:pt idx="1655">
                  <c:v>37</c:v>
                </c:pt>
                <c:pt idx="1656">
                  <c:v>35</c:v>
                </c:pt>
                <c:pt idx="1657">
                  <c:v>27</c:v>
                </c:pt>
                <c:pt idx="1658">
                  <c:v>35</c:v>
                </c:pt>
                <c:pt idx="1659">
                  <c:v>51</c:v>
                </c:pt>
                <c:pt idx="1660">
                  <c:v>20</c:v>
                </c:pt>
                <c:pt idx="1661">
                  <c:v>50</c:v>
                </c:pt>
                <c:pt idx="1662">
                  <c:v>42</c:v>
                </c:pt>
                <c:pt idx="1663">
                  <c:v>18</c:v>
                </c:pt>
                <c:pt idx="1664">
                  <c:v>39</c:v>
                </c:pt>
                <c:pt idx="1665">
                  <c:v>29</c:v>
                </c:pt>
                <c:pt idx="1666">
                  <c:v>50</c:v>
                </c:pt>
                <c:pt idx="1667">
                  <c:v>35</c:v>
                </c:pt>
                <c:pt idx="1668">
                  <c:v>51</c:v>
                </c:pt>
                <c:pt idx="1669">
                  <c:v>41</c:v>
                </c:pt>
                <c:pt idx="1670">
                  <c:v>29</c:v>
                </c:pt>
                <c:pt idx="1671">
                  <c:v>41</c:v>
                </c:pt>
                <c:pt idx="1672">
                  <c:v>48</c:v>
                </c:pt>
                <c:pt idx="1673">
                  <c:v>30</c:v>
                </c:pt>
                <c:pt idx="1674">
                  <c:v>50</c:v>
                </c:pt>
                <c:pt idx="1675">
                  <c:v>38</c:v>
                </c:pt>
                <c:pt idx="1676">
                  <c:v>39</c:v>
                </c:pt>
                <c:pt idx="1677">
                  <c:v>44</c:v>
                </c:pt>
                <c:pt idx="1678">
                  <c:v>40</c:v>
                </c:pt>
                <c:pt idx="1679">
                  <c:v>35</c:v>
                </c:pt>
                <c:pt idx="1680">
                  <c:v>28</c:v>
                </c:pt>
                <c:pt idx="1681">
                  <c:v>44</c:v>
                </c:pt>
                <c:pt idx="1682">
                  <c:v>34</c:v>
                </c:pt>
                <c:pt idx="1683">
                  <c:v>39</c:v>
                </c:pt>
                <c:pt idx="1684">
                  <c:v>36</c:v>
                </c:pt>
                <c:pt idx="1685">
                  <c:v>37</c:v>
                </c:pt>
                <c:pt idx="1686">
                  <c:v>48</c:v>
                </c:pt>
                <c:pt idx="1687">
                  <c:v>23</c:v>
                </c:pt>
                <c:pt idx="1688">
                  <c:v>42</c:v>
                </c:pt>
                <c:pt idx="1689">
                  <c:v>41</c:v>
                </c:pt>
                <c:pt idx="1690">
                  <c:v>34</c:v>
                </c:pt>
                <c:pt idx="1691">
                  <c:v>38</c:v>
                </c:pt>
                <c:pt idx="1692">
                  <c:v>38</c:v>
                </c:pt>
                <c:pt idx="1693">
                  <c:v>36</c:v>
                </c:pt>
                <c:pt idx="1694">
                  <c:v>36</c:v>
                </c:pt>
                <c:pt idx="1695">
                  <c:v>36</c:v>
                </c:pt>
                <c:pt idx="1696">
                  <c:v>49</c:v>
                </c:pt>
                <c:pt idx="1697">
                  <c:v>36</c:v>
                </c:pt>
                <c:pt idx="1698">
                  <c:v>40</c:v>
                </c:pt>
                <c:pt idx="1699">
                  <c:v>45</c:v>
                </c:pt>
                <c:pt idx="1700">
                  <c:v>30</c:v>
                </c:pt>
                <c:pt idx="1701">
                  <c:v>31</c:v>
                </c:pt>
                <c:pt idx="1702">
                  <c:v>40</c:v>
                </c:pt>
                <c:pt idx="1703">
                  <c:v>47</c:v>
                </c:pt>
                <c:pt idx="1704">
                  <c:v>37</c:v>
                </c:pt>
                <c:pt idx="1705">
                  <c:v>38</c:v>
                </c:pt>
                <c:pt idx="1706">
                  <c:v>38</c:v>
                </c:pt>
                <c:pt idx="1707">
                  <c:v>33</c:v>
                </c:pt>
                <c:pt idx="1708">
                  <c:v>34</c:v>
                </c:pt>
                <c:pt idx="1709">
                  <c:v>39</c:v>
                </c:pt>
                <c:pt idx="1710">
                  <c:v>36</c:v>
                </c:pt>
                <c:pt idx="1711">
                  <c:v>33</c:v>
                </c:pt>
                <c:pt idx="1712">
                  <c:v>37</c:v>
                </c:pt>
                <c:pt idx="1713">
                  <c:v>28</c:v>
                </c:pt>
                <c:pt idx="1714">
                  <c:v>33</c:v>
                </c:pt>
                <c:pt idx="1715">
                  <c:v>50</c:v>
                </c:pt>
                <c:pt idx="1716">
                  <c:v>31</c:v>
                </c:pt>
                <c:pt idx="1717">
                  <c:v>30</c:v>
                </c:pt>
                <c:pt idx="1718">
                  <c:v>48</c:v>
                </c:pt>
                <c:pt idx="1719">
                  <c:v>28</c:v>
                </c:pt>
                <c:pt idx="1720">
                  <c:v>22</c:v>
                </c:pt>
                <c:pt idx="1721">
                  <c:v>18</c:v>
                </c:pt>
                <c:pt idx="1722">
                  <c:v>48</c:v>
                </c:pt>
                <c:pt idx="1723">
                  <c:v>35</c:v>
                </c:pt>
                <c:pt idx="1724">
                  <c:v>36</c:v>
                </c:pt>
                <c:pt idx="1725">
                  <c:v>36</c:v>
                </c:pt>
                <c:pt idx="1726">
                  <c:v>36</c:v>
                </c:pt>
                <c:pt idx="1727">
                  <c:v>33</c:v>
                </c:pt>
                <c:pt idx="1728">
                  <c:v>33</c:v>
                </c:pt>
                <c:pt idx="1729">
                  <c:v>32</c:v>
                </c:pt>
                <c:pt idx="1730">
                  <c:v>35</c:v>
                </c:pt>
                <c:pt idx="1731">
                  <c:v>35</c:v>
                </c:pt>
                <c:pt idx="1732">
                  <c:v>35</c:v>
                </c:pt>
                <c:pt idx="1733">
                  <c:v>35</c:v>
                </c:pt>
                <c:pt idx="1734">
                  <c:v>28</c:v>
                </c:pt>
                <c:pt idx="1735">
                  <c:v>23</c:v>
                </c:pt>
                <c:pt idx="1736">
                  <c:v>29</c:v>
                </c:pt>
                <c:pt idx="1737">
                  <c:v>39</c:v>
                </c:pt>
                <c:pt idx="1738">
                  <c:v>19</c:v>
                </c:pt>
                <c:pt idx="1739">
                  <c:v>43</c:v>
                </c:pt>
                <c:pt idx="1740">
                  <c:v>38</c:v>
                </c:pt>
                <c:pt idx="1741">
                  <c:v>31</c:v>
                </c:pt>
                <c:pt idx="1742">
                  <c:v>32</c:v>
                </c:pt>
                <c:pt idx="1743">
                  <c:v>32</c:v>
                </c:pt>
                <c:pt idx="1744">
                  <c:v>38</c:v>
                </c:pt>
                <c:pt idx="1745">
                  <c:v>29</c:v>
                </c:pt>
                <c:pt idx="1746">
                  <c:v>34</c:v>
                </c:pt>
                <c:pt idx="1747">
                  <c:v>35</c:v>
                </c:pt>
                <c:pt idx="1748">
                  <c:v>34</c:v>
                </c:pt>
                <c:pt idx="1749">
                  <c:v>35</c:v>
                </c:pt>
                <c:pt idx="1750">
                  <c:v>23</c:v>
                </c:pt>
                <c:pt idx="1751">
                  <c:v>25</c:v>
                </c:pt>
                <c:pt idx="1752">
                  <c:v>44</c:v>
                </c:pt>
                <c:pt idx="1753">
                  <c:v>29</c:v>
                </c:pt>
                <c:pt idx="1754">
                  <c:v>42</c:v>
                </c:pt>
                <c:pt idx="1755">
                  <c:v>25</c:v>
                </c:pt>
                <c:pt idx="1756">
                  <c:v>21</c:v>
                </c:pt>
                <c:pt idx="1757">
                  <c:v>25</c:v>
                </c:pt>
                <c:pt idx="1758">
                  <c:v>36</c:v>
                </c:pt>
                <c:pt idx="1759">
                  <c:v>31</c:v>
                </c:pt>
                <c:pt idx="1760">
                  <c:v>37</c:v>
                </c:pt>
                <c:pt idx="1761">
                  <c:v>34</c:v>
                </c:pt>
                <c:pt idx="1762">
                  <c:v>34</c:v>
                </c:pt>
                <c:pt idx="1763">
                  <c:v>45</c:v>
                </c:pt>
                <c:pt idx="1764">
                  <c:v>34</c:v>
                </c:pt>
                <c:pt idx="1765">
                  <c:v>21</c:v>
                </c:pt>
                <c:pt idx="1766">
                  <c:v>34</c:v>
                </c:pt>
                <c:pt idx="1767">
                  <c:v>49</c:v>
                </c:pt>
                <c:pt idx="1768">
                  <c:v>31</c:v>
                </c:pt>
                <c:pt idx="1769">
                  <c:v>48</c:v>
                </c:pt>
                <c:pt idx="1770">
                  <c:v>31</c:v>
                </c:pt>
                <c:pt idx="1771">
                  <c:v>31</c:v>
                </c:pt>
                <c:pt idx="1772">
                  <c:v>29</c:v>
                </c:pt>
                <c:pt idx="1773">
                  <c:v>20</c:v>
                </c:pt>
                <c:pt idx="1774">
                  <c:v>41</c:v>
                </c:pt>
                <c:pt idx="1775">
                  <c:v>29</c:v>
                </c:pt>
                <c:pt idx="1776">
                  <c:v>34</c:v>
                </c:pt>
                <c:pt idx="1777">
                  <c:v>32</c:v>
                </c:pt>
                <c:pt idx="1778">
                  <c:v>33</c:v>
                </c:pt>
                <c:pt idx="1779">
                  <c:v>36</c:v>
                </c:pt>
                <c:pt idx="1780">
                  <c:v>36</c:v>
                </c:pt>
                <c:pt idx="1781">
                  <c:v>25</c:v>
                </c:pt>
                <c:pt idx="1782">
                  <c:v>33</c:v>
                </c:pt>
                <c:pt idx="1783">
                  <c:v>27</c:v>
                </c:pt>
                <c:pt idx="1784">
                  <c:v>22</c:v>
                </c:pt>
                <c:pt idx="1785">
                  <c:v>48</c:v>
                </c:pt>
                <c:pt idx="1786">
                  <c:v>43</c:v>
                </c:pt>
                <c:pt idx="1787">
                  <c:v>27</c:v>
                </c:pt>
                <c:pt idx="1788">
                  <c:v>38</c:v>
                </c:pt>
                <c:pt idx="1789">
                  <c:v>30</c:v>
                </c:pt>
                <c:pt idx="1790">
                  <c:v>22</c:v>
                </c:pt>
                <c:pt idx="1791">
                  <c:v>20</c:v>
                </c:pt>
                <c:pt idx="1792">
                  <c:v>27</c:v>
                </c:pt>
                <c:pt idx="1793">
                  <c:v>41</c:v>
                </c:pt>
                <c:pt idx="1794">
                  <c:v>44</c:v>
                </c:pt>
                <c:pt idx="1795">
                  <c:v>33</c:v>
                </c:pt>
                <c:pt idx="1796">
                  <c:v>35</c:v>
                </c:pt>
                <c:pt idx="1797">
                  <c:v>33</c:v>
                </c:pt>
                <c:pt idx="1798">
                  <c:v>33</c:v>
                </c:pt>
                <c:pt idx="1799">
                  <c:v>35</c:v>
                </c:pt>
                <c:pt idx="1800">
                  <c:v>30</c:v>
                </c:pt>
                <c:pt idx="1801">
                  <c:v>35</c:v>
                </c:pt>
                <c:pt idx="1802">
                  <c:v>35</c:v>
                </c:pt>
                <c:pt idx="1803">
                  <c:v>36</c:v>
                </c:pt>
                <c:pt idx="1804">
                  <c:v>18</c:v>
                </c:pt>
                <c:pt idx="1805">
                  <c:v>31</c:v>
                </c:pt>
                <c:pt idx="1806">
                  <c:v>36</c:v>
                </c:pt>
                <c:pt idx="1807">
                  <c:v>42</c:v>
                </c:pt>
                <c:pt idx="1808">
                  <c:v>28</c:v>
                </c:pt>
                <c:pt idx="1809">
                  <c:v>30</c:v>
                </c:pt>
                <c:pt idx="1810">
                  <c:v>30</c:v>
                </c:pt>
                <c:pt idx="1811">
                  <c:v>41</c:v>
                </c:pt>
                <c:pt idx="1812">
                  <c:v>45</c:v>
                </c:pt>
                <c:pt idx="1813">
                  <c:v>19</c:v>
                </c:pt>
                <c:pt idx="1814">
                  <c:v>32</c:v>
                </c:pt>
                <c:pt idx="1815">
                  <c:v>19</c:v>
                </c:pt>
                <c:pt idx="1816">
                  <c:v>43</c:v>
                </c:pt>
                <c:pt idx="1817">
                  <c:v>32</c:v>
                </c:pt>
                <c:pt idx="1818">
                  <c:v>32</c:v>
                </c:pt>
                <c:pt idx="1819">
                  <c:v>32</c:v>
                </c:pt>
                <c:pt idx="1820">
                  <c:v>26</c:v>
                </c:pt>
                <c:pt idx="1821">
                  <c:v>37</c:v>
                </c:pt>
                <c:pt idx="1822">
                  <c:v>24</c:v>
                </c:pt>
                <c:pt idx="1823">
                  <c:v>22</c:v>
                </c:pt>
                <c:pt idx="1824">
                  <c:v>33</c:v>
                </c:pt>
                <c:pt idx="1825">
                  <c:v>26</c:v>
                </c:pt>
                <c:pt idx="1826">
                  <c:v>32</c:v>
                </c:pt>
                <c:pt idx="1827">
                  <c:v>18</c:v>
                </c:pt>
                <c:pt idx="1828">
                  <c:v>32</c:v>
                </c:pt>
                <c:pt idx="1829">
                  <c:v>34</c:v>
                </c:pt>
                <c:pt idx="1830">
                  <c:v>29</c:v>
                </c:pt>
                <c:pt idx="1831">
                  <c:v>30</c:v>
                </c:pt>
                <c:pt idx="1832">
                  <c:v>34</c:v>
                </c:pt>
                <c:pt idx="1833">
                  <c:v>35</c:v>
                </c:pt>
                <c:pt idx="1834">
                  <c:v>19</c:v>
                </c:pt>
                <c:pt idx="1835">
                  <c:v>42</c:v>
                </c:pt>
                <c:pt idx="1836">
                  <c:v>40</c:v>
                </c:pt>
                <c:pt idx="1837">
                  <c:v>25</c:v>
                </c:pt>
                <c:pt idx="1838">
                  <c:v>34</c:v>
                </c:pt>
                <c:pt idx="1839">
                  <c:v>30</c:v>
                </c:pt>
                <c:pt idx="1840">
                  <c:v>18</c:v>
                </c:pt>
                <c:pt idx="1841">
                  <c:v>23</c:v>
                </c:pt>
                <c:pt idx="1842">
                  <c:v>31</c:v>
                </c:pt>
                <c:pt idx="1843">
                  <c:v>32</c:v>
                </c:pt>
                <c:pt idx="1844">
                  <c:v>32</c:v>
                </c:pt>
                <c:pt idx="1845">
                  <c:v>28</c:v>
                </c:pt>
                <c:pt idx="1846">
                  <c:v>31</c:v>
                </c:pt>
                <c:pt idx="1847">
                  <c:v>28</c:v>
                </c:pt>
                <c:pt idx="1848">
                  <c:v>28</c:v>
                </c:pt>
                <c:pt idx="1849">
                  <c:v>29</c:v>
                </c:pt>
                <c:pt idx="1850">
                  <c:v>29</c:v>
                </c:pt>
                <c:pt idx="1851">
                  <c:v>28</c:v>
                </c:pt>
                <c:pt idx="1852">
                  <c:v>30</c:v>
                </c:pt>
                <c:pt idx="1853">
                  <c:v>34</c:v>
                </c:pt>
                <c:pt idx="1854">
                  <c:v>36</c:v>
                </c:pt>
                <c:pt idx="1855">
                  <c:v>36</c:v>
                </c:pt>
                <c:pt idx="1856">
                  <c:v>34</c:v>
                </c:pt>
                <c:pt idx="1857">
                  <c:v>40</c:v>
                </c:pt>
                <c:pt idx="1858">
                  <c:v>25</c:v>
                </c:pt>
                <c:pt idx="1859">
                  <c:v>32</c:v>
                </c:pt>
                <c:pt idx="1860">
                  <c:v>31</c:v>
                </c:pt>
                <c:pt idx="1861">
                  <c:v>28</c:v>
                </c:pt>
                <c:pt idx="1862">
                  <c:v>32</c:v>
                </c:pt>
                <c:pt idx="1863">
                  <c:v>28</c:v>
                </c:pt>
                <c:pt idx="1864">
                  <c:v>28</c:v>
                </c:pt>
                <c:pt idx="1865">
                  <c:v>34</c:v>
                </c:pt>
                <c:pt idx="1866">
                  <c:v>22</c:v>
                </c:pt>
                <c:pt idx="1867">
                  <c:v>20</c:v>
                </c:pt>
                <c:pt idx="1868">
                  <c:v>30</c:v>
                </c:pt>
                <c:pt idx="1869">
                  <c:v>39</c:v>
                </c:pt>
                <c:pt idx="1870">
                  <c:v>27</c:v>
                </c:pt>
                <c:pt idx="1871">
                  <c:v>40</c:v>
                </c:pt>
                <c:pt idx="1872">
                  <c:v>31</c:v>
                </c:pt>
                <c:pt idx="1873">
                  <c:v>31</c:v>
                </c:pt>
                <c:pt idx="1874">
                  <c:v>30</c:v>
                </c:pt>
                <c:pt idx="1875">
                  <c:v>24</c:v>
                </c:pt>
                <c:pt idx="1876">
                  <c:v>25</c:v>
                </c:pt>
                <c:pt idx="1877">
                  <c:v>27</c:v>
                </c:pt>
                <c:pt idx="1878">
                  <c:v>33</c:v>
                </c:pt>
                <c:pt idx="1879">
                  <c:v>38</c:v>
                </c:pt>
                <c:pt idx="1880">
                  <c:v>24</c:v>
                </c:pt>
                <c:pt idx="1881">
                  <c:v>30</c:v>
                </c:pt>
                <c:pt idx="1882">
                  <c:v>30</c:v>
                </c:pt>
                <c:pt idx="1883">
                  <c:v>30</c:v>
                </c:pt>
                <c:pt idx="1884">
                  <c:v>31</c:v>
                </c:pt>
                <c:pt idx="1885">
                  <c:v>28</c:v>
                </c:pt>
                <c:pt idx="1886">
                  <c:v>32</c:v>
                </c:pt>
                <c:pt idx="1887">
                  <c:v>32</c:v>
                </c:pt>
                <c:pt idx="1888">
                  <c:v>20</c:v>
                </c:pt>
                <c:pt idx="1889">
                  <c:v>39</c:v>
                </c:pt>
                <c:pt idx="1890">
                  <c:v>27</c:v>
                </c:pt>
                <c:pt idx="1891">
                  <c:v>29</c:v>
                </c:pt>
                <c:pt idx="1892">
                  <c:v>34</c:v>
                </c:pt>
                <c:pt idx="1893">
                  <c:v>29</c:v>
                </c:pt>
                <c:pt idx="1894">
                  <c:v>39</c:v>
                </c:pt>
                <c:pt idx="1895">
                  <c:v>38</c:v>
                </c:pt>
                <c:pt idx="1896">
                  <c:v>30</c:v>
                </c:pt>
                <c:pt idx="1897">
                  <c:v>22</c:v>
                </c:pt>
                <c:pt idx="1898">
                  <c:v>33</c:v>
                </c:pt>
                <c:pt idx="1899">
                  <c:v>32</c:v>
                </c:pt>
                <c:pt idx="1900">
                  <c:v>32</c:v>
                </c:pt>
                <c:pt idx="1901">
                  <c:v>26</c:v>
                </c:pt>
                <c:pt idx="1902">
                  <c:v>26</c:v>
                </c:pt>
                <c:pt idx="1903">
                  <c:v>32</c:v>
                </c:pt>
                <c:pt idx="1904">
                  <c:v>27</c:v>
                </c:pt>
                <c:pt idx="1905">
                  <c:v>23</c:v>
                </c:pt>
                <c:pt idx="1906">
                  <c:v>29</c:v>
                </c:pt>
                <c:pt idx="1907">
                  <c:v>29</c:v>
                </c:pt>
                <c:pt idx="1908">
                  <c:v>34</c:v>
                </c:pt>
                <c:pt idx="1909">
                  <c:v>20</c:v>
                </c:pt>
                <c:pt idx="1910">
                  <c:v>22</c:v>
                </c:pt>
                <c:pt idx="1911">
                  <c:v>37</c:v>
                </c:pt>
                <c:pt idx="1912">
                  <c:v>25</c:v>
                </c:pt>
                <c:pt idx="1913">
                  <c:v>41</c:v>
                </c:pt>
                <c:pt idx="1914">
                  <c:v>29</c:v>
                </c:pt>
                <c:pt idx="1915">
                  <c:v>18</c:v>
                </c:pt>
                <c:pt idx="1916">
                  <c:v>26</c:v>
                </c:pt>
                <c:pt idx="1917">
                  <c:v>31</c:v>
                </c:pt>
                <c:pt idx="1918">
                  <c:v>32</c:v>
                </c:pt>
                <c:pt idx="1919">
                  <c:v>21</c:v>
                </c:pt>
                <c:pt idx="1920">
                  <c:v>22</c:v>
                </c:pt>
                <c:pt idx="1921">
                  <c:v>31</c:v>
                </c:pt>
                <c:pt idx="1922">
                  <c:v>28</c:v>
                </c:pt>
                <c:pt idx="1923">
                  <c:v>41</c:v>
                </c:pt>
                <c:pt idx="1924">
                  <c:v>23</c:v>
                </c:pt>
                <c:pt idx="1925">
                  <c:v>34</c:v>
                </c:pt>
                <c:pt idx="1926">
                  <c:v>41</c:v>
                </c:pt>
                <c:pt idx="1927">
                  <c:v>35</c:v>
                </c:pt>
                <c:pt idx="1928">
                  <c:v>28</c:v>
                </c:pt>
                <c:pt idx="1929">
                  <c:v>31</c:v>
                </c:pt>
                <c:pt idx="1930">
                  <c:v>31</c:v>
                </c:pt>
                <c:pt idx="1931">
                  <c:v>31</c:v>
                </c:pt>
                <c:pt idx="1932">
                  <c:v>36</c:v>
                </c:pt>
                <c:pt idx="1933">
                  <c:v>29</c:v>
                </c:pt>
                <c:pt idx="1934">
                  <c:v>28</c:v>
                </c:pt>
                <c:pt idx="1935">
                  <c:v>36</c:v>
                </c:pt>
                <c:pt idx="1936">
                  <c:v>18</c:v>
                </c:pt>
                <c:pt idx="1937">
                  <c:v>33</c:v>
                </c:pt>
                <c:pt idx="1938">
                  <c:v>34</c:v>
                </c:pt>
                <c:pt idx="1939">
                  <c:v>27</c:v>
                </c:pt>
                <c:pt idx="1940">
                  <c:v>41</c:v>
                </c:pt>
                <c:pt idx="1941">
                  <c:v>19</c:v>
                </c:pt>
                <c:pt idx="1942">
                  <c:v>38</c:v>
                </c:pt>
                <c:pt idx="1943">
                  <c:v>30</c:v>
                </c:pt>
                <c:pt idx="1944">
                  <c:v>32</c:v>
                </c:pt>
                <c:pt idx="1945">
                  <c:v>30</c:v>
                </c:pt>
                <c:pt idx="1946">
                  <c:v>37</c:v>
                </c:pt>
                <c:pt idx="1947">
                  <c:v>32</c:v>
                </c:pt>
                <c:pt idx="1948">
                  <c:v>34</c:v>
                </c:pt>
                <c:pt idx="1949">
                  <c:v>23</c:v>
                </c:pt>
                <c:pt idx="1950">
                  <c:v>25</c:v>
                </c:pt>
                <c:pt idx="1951">
                  <c:v>24</c:v>
                </c:pt>
                <c:pt idx="1952">
                  <c:v>36</c:v>
                </c:pt>
                <c:pt idx="1953">
                  <c:v>21</c:v>
                </c:pt>
                <c:pt idx="1954">
                  <c:v>27</c:v>
                </c:pt>
                <c:pt idx="1955">
                  <c:v>34</c:v>
                </c:pt>
                <c:pt idx="1956">
                  <c:v>41</c:v>
                </c:pt>
                <c:pt idx="1957">
                  <c:v>27</c:v>
                </c:pt>
                <c:pt idx="1958">
                  <c:v>27</c:v>
                </c:pt>
                <c:pt idx="1959">
                  <c:v>28</c:v>
                </c:pt>
                <c:pt idx="1960">
                  <c:v>30</c:v>
                </c:pt>
                <c:pt idx="1961">
                  <c:v>34</c:v>
                </c:pt>
                <c:pt idx="1962">
                  <c:v>19</c:v>
                </c:pt>
                <c:pt idx="1963">
                  <c:v>24</c:v>
                </c:pt>
                <c:pt idx="1964">
                  <c:v>23</c:v>
                </c:pt>
                <c:pt idx="1965">
                  <c:v>26</c:v>
                </c:pt>
                <c:pt idx="1966">
                  <c:v>26</c:v>
                </c:pt>
                <c:pt idx="1967">
                  <c:v>18</c:v>
                </c:pt>
                <c:pt idx="1968">
                  <c:v>29</c:v>
                </c:pt>
                <c:pt idx="1969">
                  <c:v>19</c:v>
                </c:pt>
                <c:pt idx="1970">
                  <c:v>35</c:v>
                </c:pt>
                <c:pt idx="1971">
                  <c:v>22</c:v>
                </c:pt>
                <c:pt idx="1972">
                  <c:v>36</c:v>
                </c:pt>
                <c:pt idx="1973">
                  <c:v>21</c:v>
                </c:pt>
                <c:pt idx="1974">
                  <c:v>26</c:v>
                </c:pt>
                <c:pt idx="1975">
                  <c:v>18</c:v>
                </c:pt>
                <c:pt idx="1976">
                  <c:v>26</c:v>
                </c:pt>
                <c:pt idx="1977">
                  <c:v>26</c:v>
                </c:pt>
                <c:pt idx="1978">
                  <c:v>26</c:v>
                </c:pt>
                <c:pt idx="1979">
                  <c:v>26</c:v>
                </c:pt>
                <c:pt idx="1980">
                  <c:v>29</c:v>
                </c:pt>
                <c:pt idx="1981">
                  <c:v>27</c:v>
                </c:pt>
                <c:pt idx="1982">
                  <c:v>29</c:v>
                </c:pt>
                <c:pt idx="1983">
                  <c:v>31</c:v>
                </c:pt>
                <c:pt idx="1984">
                  <c:v>25</c:v>
                </c:pt>
                <c:pt idx="1985">
                  <c:v>19</c:v>
                </c:pt>
                <c:pt idx="1986">
                  <c:v>19</c:v>
                </c:pt>
                <c:pt idx="1987">
                  <c:v>26</c:v>
                </c:pt>
                <c:pt idx="1988">
                  <c:v>19</c:v>
                </c:pt>
                <c:pt idx="1989">
                  <c:v>21</c:v>
                </c:pt>
                <c:pt idx="1990">
                  <c:v>28</c:v>
                </c:pt>
                <c:pt idx="1991">
                  <c:v>28</c:v>
                </c:pt>
                <c:pt idx="1992">
                  <c:v>31</c:v>
                </c:pt>
                <c:pt idx="1993">
                  <c:v>25</c:v>
                </c:pt>
                <c:pt idx="1994">
                  <c:v>25</c:v>
                </c:pt>
                <c:pt idx="1995">
                  <c:v>25</c:v>
                </c:pt>
                <c:pt idx="1996">
                  <c:v>25</c:v>
                </c:pt>
                <c:pt idx="1997">
                  <c:v>25</c:v>
                </c:pt>
                <c:pt idx="1998">
                  <c:v>26</c:v>
                </c:pt>
                <c:pt idx="1999">
                  <c:v>21</c:v>
                </c:pt>
                <c:pt idx="2000">
                  <c:v>22</c:v>
                </c:pt>
                <c:pt idx="2001">
                  <c:v>26</c:v>
                </c:pt>
                <c:pt idx="2002">
                  <c:v>26</c:v>
                </c:pt>
                <c:pt idx="2003">
                  <c:v>28</c:v>
                </c:pt>
                <c:pt idx="2004">
                  <c:v>28</c:v>
                </c:pt>
                <c:pt idx="2005">
                  <c:v>21</c:v>
                </c:pt>
                <c:pt idx="2006">
                  <c:v>29</c:v>
                </c:pt>
                <c:pt idx="2007">
                  <c:v>28</c:v>
                </c:pt>
                <c:pt idx="2008">
                  <c:v>23</c:v>
                </c:pt>
                <c:pt idx="2009">
                  <c:v>35</c:v>
                </c:pt>
                <c:pt idx="2010">
                  <c:v>21</c:v>
                </c:pt>
                <c:pt idx="2011">
                  <c:v>27</c:v>
                </c:pt>
                <c:pt idx="2012">
                  <c:v>33</c:v>
                </c:pt>
                <c:pt idx="2013">
                  <c:v>28</c:v>
                </c:pt>
                <c:pt idx="2014">
                  <c:v>20</c:v>
                </c:pt>
                <c:pt idx="2015">
                  <c:v>25</c:v>
                </c:pt>
                <c:pt idx="2016">
                  <c:v>24</c:v>
                </c:pt>
                <c:pt idx="2017">
                  <c:v>24</c:v>
                </c:pt>
                <c:pt idx="2018">
                  <c:v>25</c:v>
                </c:pt>
                <c:pt idx="2019">
                  <c:v>34</c:v>
                </c:pt>
                <c:pt idx="2020">
                  <c:v>20</c:v>
                </c:pt>
                <c:pt idx="2021">
                  <c:v>31</c:v>
                </c:pt>
                <c:pt idx="2022">
                  <c:v>35</c:v>
                </c:pt>
                <c:pt idx="2023">
                  <c:v>27</c:v>
                </c:pt>
                <c:pt idx="2024">
                  <c:v>20</c:v>
                </c:pt>
                <c:pt idx="2025">
                  <c:v>26</c:v>
                </c:pt>
                <c:pt idx="2026">
                  <c:v>20</c:v>
                </c:pt>
                <c:pt idx="2027">
                  <c:v>26</c:v>
                </c:pt>
                <c:pt idx="2028">
                  <c:v>26</c:v>
                </c:pt>
                <c:pt idx="2029">
                  <c:v>23</c:v>
                </c:pt>
                <c:pt idx="2030">
                  <c:v>22</c:v>
                </c:pt>
                <c:pt idx="2031">
                  <c:v>26</c:v>
                </c:pt>
                <c:pt idx="2032">
                  <c:v>29</c:v>
                </c:pt>
                <c:pt idx="2033">
                  <c:v>29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22</c:v>
                </c:pt>
                <c:pt idx="2038">
                  <c:v>19</c:v>
                </c:pt>
                <c:pt idx="2039">
                  <c:v>18</c:v>
                </c:pt>
                <c:pt idx="2040">
                  <c:v>23</c:v>
                </c:pt>
                <c:pt idx="2041">
                  <c:v>23</c:v>
                </c:pt>
                <c:pt idx="2042">
                  <c:v>18</c:v>
                </c:pt>
                <c:pt idx="2043">
                  <c:v>25</c:v>
                </c:pt>
                <c:pt idx="2044">
                  <c:v>22</c:v>
                </c:pt>
                <c:pt idx="2045">
                  <c:v>22</c:v>
                </c:pt>
                <c:pt idx="2046">
                  <c:v>22</c:v>
                </c:pt>
                <c:pt idx="2047">
                  <c:v>19</c:v>
                </c:pt>
                <c:pt idx="2048">
                  <c:v>25</c:v>
                </c:pt>
                <c:pt idx="2049">
                  <c:v>34</c:v>
                </c:pt>
                <c:pt idx="2050">
                  <c:v>25</c:v>
                </c:pt>
                <c:pt idx="2051">
                  <c:v>19</c:v>
                </c:pt>
                <c:pt idx="2052">
                  <c:v>19</c:v>
                </c:pt>
                <c:pt idx="2053">
                  <c:v>19</c:v>
                </c:pt>
                <c:pt idx="2054">
                  <c:v>19</c:v>
                </c:pt>
                <c:pt idx="2055">
                  <c:v>26</c:v>
                </c:pt>
                <c:pt idx="2056">
                  <c:v>23</c:v>
                </c:pt>
                <c:pt idx="2057">
                  <c:v>28</c:v>
                </c:pt>
                <c:pt idx="2058">
                  <c:v>28</c:v>
                </c:pt>
                <c:pt idx="2059">
                  <c:v>26</c:v>
                </c:pt>
                <c:pt idx="2060">
                  <c:v>22</c:v>
                </c:pt>
                <c:pt idx="2061">
                  <c:v>22</c:v>
                </c:pt>
                <c:pt idx="2062">
                  <c:v>25</c:v>
                </c:pt>
                <c:pt idx="2063">
                  <c:v>21</c:v>
                </c:pt>
                <c:pt idx="2064">
                  <c:v>21</c:v>
                </c:pt>
                <c:pt idx="2065">
                  <c:v>21</c:v>
                </c:pt>
                <c:pt idx="2066">
                  <c:v>20</c:v>
                </c:pt>
                <c:pt idx="2067">
                  <c:v>20</c:v>
                </c:pt>
                <c:pt idx="2068">
                  <c:v>31</c:v>
                </c:pt>
                <c:pt idx="2069">
                  <c:v>32</c:v>
                </c:pt>
                <c:pt idx="2070">
                  <c:v>25</c:v>
                </c:pt>
                <c:pt idx="2071">
                  <c:v>22</c:v>
                </c:pt>
                <c:pt idx="2072">
                  <c:v>25</c:v>
                </c:pt>
                <c:pt idx="2073">
                  <c:v>31</c:v>
                </c:pt>
                <c:pt idx="2074">
                  <c:v>18</c:v>
                </c:pt>
                <c:pt idx="2075">
                  <c:v>27</c:v>
                </c:pt>
                <c:pt idx="2076">
                  <c:v>27</c:v>
                </c:pt>
                <c:pt idx="2077">
                  <c:v>27</c:v>
                </c:pt>
                <c:pt idx="2078">
                  <c:v>27</c:v>
                </c:pt>
                <c:pt idx="2079">
                  <c:v>24</c:v>
                </c:pt>
                <c:pt idx="2080">
                  <c:v>24</c:v>
                </c:pt>
                <c:pt idx="2081">
                  <c:v>24</c:v>
                </c:pt>
                <c:pt idx="2082">
                  <c:v>20</c:v>
                </c:pt>
                <c:pt idx="2083">
                  <c:v>24</c:v>
                </c:pt>
                <c:pt idx="2084">
                  <c:v>20</c:v>
                </c:pt>
                <c:pt idx="2085">
                  <c:v>23</c:v>
                </c:pt>
                <c:pt idx="2086">
                  <c:v>23</c:v>
                </c:pt>
                <c:pt idx="2087">
                  <c:v>22</c:v>
                </c:pt>
                <c:pt idx="2088">
                  <c:v>23</c:v>
                </c:pt>
                <c:pt idx="2089">
                  <c:v>23</c:v>
                </c:pt>
                <c:pt idx="2090">
                  <c:v>34</c:v>
                </c:pt>
                <c:pt idx="2091">
                  <c:v>20</c:v>
                </c:pt>
                <c:pt idx="2092">
                  <c:v>24</c:v>
                </c:pt>
                <c:pt idx="2093">
                  <c:v>19</c:v>
                </c:pt>
                <c:pt idx="2094">
                  <c:v>26</c:v>
                </c:pt>
                <c:pt idx="2095">
                  <c:v>18</c:v>
                </c:pt>
                <c:pt idx="2096">
                  <c:v>26</c:v>
                </c:pt>
                <c:pt idx="2097">
                  <c:v>33</c:v>
                </c:pt>
                <c:pt idx="2098">
                  <c:v>31</c:v>
                </c:pt>
                <c:pt idx="2099">
                  <c:v>20</c:v>
                </c:pt>
                <c:pt idx="2100">
                  <c:v>20</c:v>
                </c:pt>
                <c:pt idx="2101">
                  <c:v>22</c:v>
                </c:pt>
                <c:pt idx="2102">
                  <c:v>22</c:v>
                </c:pt>
                <c:pt idx="2103">
                  <c:v>19</c:v>
                </c:pt>
                <c:pt idx="2104">
                  <c:v>18</c:v>
                </c:pt>
                <c:pt idx="2105">
                  <c:v>18</c:v>
                </c:pt>
                <c:pt idx="2106">
                  <c:v>18</c:v>
                </c:pt>
                <c:pt idx="2107">
                  <c:v>28</c:v>
                </c:pt>
                <c:pt idx="2108">
                  <c:v>18</c:v>
                </c:pt>
                <c:pt idx="2109">
                  <c:v>18</c:v>
                </c:pt>
                <c:pt idx="2110">
                  <c:v>18</c:v>
                </c:pt>
                <c:pt idx="2111">
                  <c:v>18</c:v>
                </c:pt>
                <c:pt idx="2112">
                  <c:v>18</c:v>
                </c:pt>
                <c:pt idx="2113">
                  <c:v>18</c:v>
                </c:pt>
                <c:pt idx="2114">
                  <c:v>18</c:v>
                </c:pt>
                <c:pt idx="2115">
                  <c:v>18</c:v>
                </c:pt>
                <c:pt idx="2116">
                  <c:v>18</c:v>
                </c:pt>
                <c:pt idx="2117">
                  <c:v>31</c:v>
                </c:pt>
                <c:pt idx="2118">
                  <c:v>28</c:v>
                </c:pt>
                <c:pt idx="2119">
                  <c:v>22</c:v>
                </c:pt>
                <c:pt idx="2120">
                  <c:v>22</c:v>
                </c:pt>
                <c:pt idx="2121">
                  <c:v>22</c:v>
                </c:pt>
                <c:pt idx="2122">
                  <c:v>22</c:v>
                </c:pt>
                <c:pt idx="2123">
                  <c:v>22</c:v>
                </c:pt>
                <c:pt idx="2124">
                  <c:v>18</c:v>
                </c:pt>
                <c:pt idx="2125">
                  <c:v>19</c:v>
                </c:pt>
                <c:pt idx="2126">
                  <c:v>25</c:v>
                </c:pt>
                <c:pt idx="2127">
                  <c:v>19</c:v>
                </c:pt>
                <c:pt idx="2128">
                  <c:v>19</c:v>
                </c:pt>
                <c:pt idx="2129">
                  <c:v>19</c:v>
                </c:pt>
                <c:pt idx="2130">
                  <c:v>19</c:v>
                </c:pt>
                <c:pt idx="2131">
                  <c:v>18</c:v>
                </c:pt>
                <c:pt idx="2132">
                  <c:v>19</c:v>
                </c:pt>
                <c:pt idx="2133">
                  <c:v>33</c:v>
                </c:pt>
                <c:pt idx="2134">
                  <c:v>21</c:v>
                </c:pt>
                <c:pt idx="2135">
                  <c:v>21</c:v>
                </c:pt>
                <c:pt idx="2136">
                  <c:v>21</c:v>
                </c:pt>
                <c:pt idx="2137">
                  <c:v>18</c:v>
                </c:pt>
                <c:pt idx="2138">
                  <c:v>22</c:v>
                </c:pt>
                <c:pt idx="2139">
                  <c:v>22</c:v>
                </c:pt>
                <c:pt idx="2140">
                  <c:v>21</c:v>
                </c:pt>
                <c:pt idx="2141">
                  <c:v>21</c:v>
                </c:pt>
                <c:pt idx="2142">
                  <c:v>21</c:v>
                </c:pt>
                <c:pt idx="2143">
                  <c:v>21</c:v>
                </c:pt>
                <c:pt idx="2144">
                  <c:v>24</c:v>
                </c:pt>
                <c:pt idx="2145">
                  <c:v>20</c:v>
                </c:pt>
                <c:pt idx="2146">
                  <c:v>24</c:v>
                </c:pt>
                <c:pt idx="2147">
                  <c:v>20</c:v>
                </c:pt>
                <c:pt idx="2148">
                  <c:v>24</c:v>
                </c:pt>
                <c:pt idx="2149">
                  <c:v>24</c:v>
                </c:pt>
                <c:pt idx="2150">
                  <c:v>24</c:v>
                </c:pt>
                <c:pt idx="2151">
                  <c:v>20</c:v>
                </c:pt>
                <c:pt idx="2152">
                  <c:v>20</c:v>
                </c:pt>
                <c:pt idx="2153">
                  <c:v>21</c:v>
                </c:pt>
                <c:pt idx="2154">
                  <c:v>21</c:v>
                </c:pt>
                <c:pt idx="2155">
                  <c:v>28</c:v>
                </c:pt>
                <c:pt idx="2156">
                  <c:v>21</c:v>
                </c:pt>
                <c:pt idx="2157">
                  <c:v>20</c:v>
                </c:pt>
                <c:pt idx="2158">
                  <c:v>20</c:v>
                </c:pt>
                <c:pt idx="2159">
                  <c:v>20</c:v>
                </c:pt>
                <c:pt idx="2160">
                  <c:v>20</c:v>
                </c:pt>
                <c:pt idx="2161">
                  <c:v>26</c:v>
                </c:pt>
                <c:pt idx="2162">
                  <c:v>18</c:v>
                </c:pt>
                <c:pt idx="2163">
                  <c:v>28</c:v>
                </c:pt>
                <c:pt idx="2164">
                  <c:v>19</c:v>
                </c:pt>
                <c:pt idx="2165">
                  <c:v>23</c:v>
                </c:pt>
                <c:pt idx="2166">
                  <c:v>19</c:v>
                </c:pt>
                <c:pt idx="2167">
                  <c:v>19</c:v>
                </c:pt>
                <c:pt idx="2168">
                  <c:v>23</c:v>
                </c:pt>
                <c:pt idx="2169">
                  <c:v>23</c:v>
                </c:pt>
                <c:pt idx="2170">
                  <c:v>18</c:v>
                </c:pt>
                <c:pt idx="2171">
                  <c:v>23</c:v>
                </c:pt>
                <c:pt idx="2172">
                  <c:v>20</c:v>
                </c:pt>
                <c:pt idx="2173">
                  <c:v>19</c:v>
                </c:pt>
                <c:pt idx="2174">
                  <c:v>24</c:v>
                </c:pt>
                <c:pt idx="2175">
                  <c:v>19</c:v>
                </c:pt>
                <c:pt idx="2176">
                  <c:v>19</c:v>
                </c:pt>
                <c:pt idx="2177">
                  <c:v>19</c:v>
                </c:pt>
                <c:pt idx="2178">
                  <c:v>19</c:v>
                </c:pt>
                <c:pt idx="2179">
                  <c:v>19</c:v>
                </c:pt>
                <c:pt idx="2180">
                  <c:v>19</c:v>
                </c:pt>
                <c:pt idx="2181">
                  <c:v>19</c:v>
                </c:pt>
                <c:pt idx="2182">
                  <c:v>18</c:v>
                </c:pt>
                <c:pt idx="2183">
                  <c:v>18</c:v>
                </c:pt>
                <c:pt idx="2184">
                  <c:v>18</c:v>
                </c:pt>
                <c:pt idx="2185">
                  <c:v>18</c:v>
                </c:pt>
                <c:pt idx="2186">
                  <c:v>18</c:v>
                </c:pt>
                <c:pt idx="2187">
                  <c:v>18</c:v>
                </c:pt>
                <c:pt idx="2188">
                  <c:v>18</c:v>
                </c:pt>
                <c:pt idx="2189">
                  <c:v>18</c:v>
                </c:pt>
                <c:pt idx="2190">
                  <c:v>18</c:v>
                </c:pt>
                <c:pt idx="2191">
                  <c:v>18</c:v>
                </c:pt>
                <c:pt idx="2192">
                  <c:v>18</c:v>
                </c:pt>
                <c:pt idx="2193">
                  <c:v>18</c:v>
                </c:pt>
                <c:pt idx="2194">
                  <c:v>18</c:v>
                </c:pt>
                <c:pt idx="2195">
                  <c:v>22</c:v>
                </c:pt>
                <c:pt idx="2196">
                  <c:v>22</c:v>
                </c:pt>
                <c:pt idx="2197">
                  <c:v>22</c:v>
                </c:pt>
                <c:pt idx="2198">
                  <c:v>19</c:v>
                </c:pt>
                <c:pt idx="2199">
                  <c:v>19</c:v>
                </c:pt>
                <c:pt idx="2200">
                  <c:v>19</c:v>
                </c:pt>
                <c:pt idx="2201">
                  <c:v>19</c:v>
                </c:pt>
                <c:pt idx="2202">
                  <c:v>18</c:v>
                </c:pt>
                <c:pt idx="2203">
                  <c:v>18</c:v>
                </c:pt>
                <c:pt idx="2204">
                  <c:v>18</c:v>
                </c:pt>
                <c:pt idx="2205">
                  <c:v>19</c:v>
                </c:pt>
                <c:pt idx="2206">
                  <c:v>19</c:v>
                </c:pt>
                <c:pt idx="2207">
                  <c:v>18</c:v>
                </c:pt>
                <c:pt idx="2208">
                  <c:v>18</c:v>
                </c:pt>
                <c:pt idx="2209">
                  <c:v>18</c:v>
                </c:pt>
                <c:pt idx="2210">
                  <c:v>19</c:v>
                </c:pt>
                <c:pt idx="2211">
                  <c:v>19</c:v>
                </c:pt>
                <c:pt idx="2212">
                  <c:v>19</c:v>
                </c:pt>
                <c:pt idx="2213">
                  <c:v>18</c:v>
                </c:pt>
                <c:pt idx="2214">
                  <c:v>18</c:v>
                </c:pt>
                <c:pt idx="2215">
                  <c:v>19</c:v>
                </c:pt>
                <c:pt idx="2216">
                  <c:v>27</c:v>
                </c:pt>
                <c:pt idx="2217">
                  <c:v>18</c:v>
                </c:pt>
                <c:pt idx="2218">
                  <c:v>18</c:v>
                </c:pt>
                <c:pt idx="2219">
                  <c:v>30</c:v>
                </c:pt>
                <c:pt idx="2220">
                  <c:v>21</c:v>
                </c:pt>
                <c:pt idx="2221">
                  <c:v>22</c:v>
                </c:pt>
                <c:pt idx="2222">
                  <c:v>21</c:v>
                </c:pt>
                <c:pt idx="2223">
                  <c:v>21</c:v>
                </c:pt>
                <c:pt idx="2224">
                  <c:v>24</c:v>
                </c:pt>
                <c:pt idx="2225">
                  <c:v>27</c:v>
                </c:pt>
                <c:pt idx="2226">
                  <c:v>25</c:v>
                </c:pt>
                <c:pt idx="2227">
                  <c:v>24</c:v>
                </c:pt>
                <c:pt idx="2228">
                  <c:v>19</c:v>
                </c:pt>
                <c:pt idx="2229">
                  <c:v>25</c:v>
                </c:pt>
                <c:pt idx="2230">
                  <c:v>22</c:v>
                </c:pt>
                <c:pt idx="2231">
                  <c:v>25</c:v>
                </c:pt>
                <c:pt idx="2232">
                  <c:v>21</c:v>
                </c:pt>
                <c:pt idx="2233">
                  <c:v>26</c:v>
                </c:pt>
                <c:pt idx="2234">
                  <c:v>25</c:v>
                </c:pt>
                <c:pt idx="2235">
                  <c:v>24</c:v>
                </c:pt>
                <c:pt idx="2236">
                  <c:v>20</c:v>
                </c:pt>
                <c:pt idx="2237">
                  <c:v>20</c:v>
                </c:pt>
                <c:pt idx="2238">
                  <c:v>23</c:v>
                </c:pt>
                <c:pt idx="2239">
                  <c:v>20</c:v>
                </c:pt>
                <c:pt idx="2240">
                  <c:v>24</c:v>
                </c:pt>
                <c:pt idx="2241">
                  <c:v>25</c:v>
                </c:pt>
                <c:pt idx="2242">
                  <c:v>27</c:v>
                </c:pt>
                <c:pt idx="2243">
                  <c:v>24</c:v>
                </c:pt>
                <c:pt idx="2244">
                  <c:v>23</c:v>
                </c:pt>
                <c:pt idx="2245">
                  <c:v>20</c:v>
                </c:pt>
                <c:pt idx="2246">
                  <c:v>23</c:v>
                </c:pt>
                <c:pt idx="2247">
                  <c:v>20</c:v>
                </c:pt>
                <c:pt idx="2248">
                  <c:v>21</c:v>
                </c:pt>
                <c:pt idx="2249">
                  <c:v>25</c:v>
                </c:pt>
                <c:pt idx="2250">
                  <c:v>22</c:v>
                </c:pt>
                <c:pt idx="2251">
                  <c:v>18</c:v>
                </c:pt>
                <c:pt idx="2252">
                  <c:v>18</c:v>
                </c:pt>
                <c:pt idx="2253">
                  <c:v>25</c:v>
                </c:pt>
                <c:pt idx="2254">
                  <c:v>20</c:v>
                </c:pt>
                <c:pt idx="2255">
                  <c:v>19</c:v>
                </c:pt>
                <c:pt idx="2256">
                  <c:v>19</c:v>
                </c:pt>
                <c:pt idx="2257">
                  <c:v>19</c:v>
                </c:pt>
                <c:pt idx="2258">
                  <c:v>19</c:v>
                </c:pt>
                <c:pt idx="2259">
                  <c:v>19</c:v>
                </c:pt>
                <c:pt idx="2260">
                  <c:v>25</c:v>
                </c:pt>
                <c:pt idx="2261">
                  <c:v>19</c:v>
                </c:pt>
                <c:pt idx="2262">
                  <c:v>19</c:v>
                </c:pt>
                <c:pt idx="2263">
                  <c:v>19</c:v>
                </c:pt>
                <c:pt idx="2264">
                  <c:v>19</c:v>
                </c:pt>
                <c:pt idx="2265">
                  <c:v>20</c:v>
                </c:pt>
                <c:pt idx="2266">
                  <c:v>24</c:v>
                </c:pt>
                <c:pt idx="2267">
                  <c:v>20</c:v>
                </c:pt>
                <c:pt idx="2268">
                  <c:v>24</c:v>
                </c:pt>
                <c:pt idx="2269">
                  <c:v>18</c:v>
                </c:pt>
                <c:pt idx="2270">
                  <c:v>18</c:v>
                </c:pt>
                <c:pt idx="2271">
                  <c:v>26</c:v>
                </c:pt>
                <c:pt idx="2272">
                  <c:v>19</c:v>
                </c:pt>
                <c:pt idx="2273">
                  <c:v>30</c:v>
                </c:pt>
                <c:pt idx="2274">
                  <c:v>23</c:v>
                </c:pt>
                <c:pt idx="2275">
                  <c:v>20</c:v>
                </c:pt>
                <c:pt idx="2276">
                  <c:v>25</c:v>
                </c:pt>
                <c:pt idx="2277">
                  <c:v>26</c:v>
                </c:pt>
                <c:pt idx="2278">
                  <c:v>21</c:v>
                </c:pt>
                <c:pt idx="2279">
                  <c:v>20</c:v>
                </c:pt>
                <c:pt idx="2280">
                  <c:v>18</c:v>
                </c:pt>
                <c:pt idx="2281">
                  <c:v>28</c:v>
                </c:pt>
                <c:pt idx="2282">
                  <c:v>18</c:v>
                </c:pt>
                <c:pt idx="2283">
                  <c:v>19</c:v>
                </c:pt>
                <c:pt idx="2284">
                  <c:v>18</c:v>
                </c:pt>
                <c:pt idx="2285">
                  <c:v>20</c:v>
                </c:pt>
                <c:pt idx="2286">
                  <c:v>18</c:v>
                </c:pt>
                <c:pt idx="2287">
                  <c:v>21</c:v>
                </c:pt>
                <c:pt idx="2288">
                  <c:v>18</c:v>
                </c:pt>
                <c:pt idx="2289">
                  <c:v>18</c:v>
                </c:pt>
                <c:pt idx="2290">
                  <c:v>20</c:v>
                </c:pt>
                <c:pt idx="2291">
                  <c:v>18</c:v>
                </c:pt>
                <c:pt idx="2292">
                  <c:v>18</c:v>
                </c:pt>
                <c:pt idx="2293">
                  <c:v>18</c:v>
                </c:pt>
                <c:pt idx="2294">
                  <c:v>20</c:v>
                </c:pt>
                <c:pt idx="2295">
                  <c:v>18</c:v>
                </c:pt>
                <c:pt idx="2296">
                  <c:v>18</c:v>
                </c:pt>
                <c:pt idx="2297">
                  <c:v>20</c:v>
                </c:pt>
                <c:pt idx="2298">
                  <c:v>24</c:v>
                </c:pt>
                <c:pt idx="2299">
                  <c:v>25</c:v>
                </c:pt>
                <c:pt idx="2300">
                  <c:v>18</c:v>
                </c:pt>
                <c:pt idx="2301">
                  <c:v>29</c:v>
                </c:pt>
                <c:pt idx="2302">
                  <c:v>28</c:v>
                </c:pt>
                <c:pt idx="2303">
                  <c:v>20</c:v>
                </c:pt>
                <c:pt idx="2304">
                  <c:v>20</c:v>
                </c:pt>
                <c:pt idx="2305">
                  <c:v>28</c:v>
                </c:pt>
                <c:pt idx="2306">
                  <c:v>27</c:v>
                </c:pt>
                <c:pt idx="2307">
                  <c:v>23</c:v>
                </c:pt>
                <c:pt idx="2308">
                  <c:v>22</c:v>
                </c:pt>
                <c:pt idx="2309">
                  <c:v>28</c:v>
                </c:pt>
                <c:pt idx="2310">
                  <c:v>21</c:v>
                </c:pt>
                <c:pt idx="2311">
                  <c:v>27</c:v>
                </c:pt>
                <c:pt idx="2312">
                  <c:v>28</c:v>
                </c:pt>
                <c:pt idx="2313">
                  <c:v>29</c:v>
                </c:pt>
                <c:pt idx="2314">
                  <c:v>22</c:v>
                </c:pt>
                <c:pt idx="2315">
                  <c:v>18</c:v>
                </c:pt>
                <c:pt idx="2316">
                  <c:v>27</c:v>
                </c:pt>
                <c:pt idx="2317">
                  <c:v>26</c:v>
                </c:pt>
                <c:pt idx="2318">
                  <c:v>29</c:v>
                </c:pt>
                <c:pt idx="2319">
                  <c:v>26</c:v>
                </c:pt>
                <c:pt idx="2320">
                  <c:v>29</c:v>
                </c:pt>
                <c:pt idx="2321">
                  <c:v>20</c:v>
                </c:pt>
                <c:pt idx="2322">
                  <c:v>23</c:v>
                </c:pt>
                <c:pt idx="2323">
                  <c:v>23</c:v>
                </c:pt>
                <c:pt idx="2324">
                  <c:v>21</c:v>
                </c:pt>
                <c:pt idx="2325">
                  <c:v>25</c:v>
                </c:pt>
                <c:pt idx="2326">
                  <c:v>20</c:v>
                </c:pt>
                <c:pt idx="2327">
                  <c:v>27</c:v>
                </c:pt>
                <c:pt idx="2328">
                  <c:v>30</c:v>
                </c:pt>
                <c:pt idx="2329">
                  <c:v>21</c:v>
                </c:pt>
                <c:pt idx="2330">
                  <c:v>24</c:v>
                </c:pt>
                <c:pt idx="2331">
                  <c:v>30</c:v>
                </c:pt>
                <c:pt idx="2332">
                  <c:v>29</c:v>
                </c:pt>
                <c:pt idx="2333">
                  <c:v>30</c:v>
                </c:pt>
                <c:pt idx="2334">
                  <c:v>30</c:v>
                </c:pt>
              </c:numCache>
            </c:numRef>
          </c:xVal>
          <c:yVal>
            <c:numRef>
              <c:f>'Chart Data'!$D$2:$D$2336</c:f>
              <c:numCache>
                <c:formatCode>0.00</c:formatCode>
                <c:ptCount val="2335"/>
                <c:pt idx="0">
                  <c:v>7.47</c:v>
                </c:pt>
                <c:pt idx="1">
                  <c:v>5.77</c:v>
                </c:pt>
                <c:pt idx="2">
                  <c:v>11.87</c:v>
                </c:pt>
                <c:pt idx="3">
                  <c:v>6.05</c:v>
                </c:pt>
                <c:pt idx="4">
                  <c:v>5.45</c:v>
                </c:pt>
                <c:pt idx="5">
                  <c:v>6.59</c:v>
                </c:pt>
                <c:pt idx="6">
                  <c:v>6.07</c:v>
                </c:pt>
                <c:pt idx="7">
                  <c:v>7.93</c:v>
                </c:pt>
                <c:pt idx="8">
                  <c:v>9.58</c:v>
                </c:pt>
                <c:pt idx="9">
                  <c:v>10.79</c:v>
                </c:pt>
                <c:pt idx="10">
                  <c:v>5.96</c:v>
                </c:pt>
                <c:pt idx="11">
                  <c:v>11.9</c:v>
                </c:pt>
                <c:pt idx="12">
                  <c:v>8.41</c:v>
                </c:pt>
                <c:pt idx="13">
                  <c:v>7.02</c:v>
                </c:pt>
                <c:pt idx="14">
                  <c:v>7.59</c:v>
                </c:pt>
                <c:pt idx="15">
                  <c:v>11.32</c:v>
                </c:pt>
                <c:pt idx="16">
                  <c:v>7.67</c:v>
                </c:pt>
                <c:pt idx="17">
                  <c:v>7.29</c:v>
                </c:pt>
                <c:pt idx="18">
                  <c:v>4.72</c:v>
                </c:pt>
                <c:pt idx="19">
                  <c:v>11.41</c:v>
                </c:pt>
                <c:pt idx="20">
                  <c:v>11.5</c:v>
                </c:pt>
                <c:pt idx="21">
                  <c:v>6.22</c:v>
                </c:pt>
                <c:pt idx="22">
                  <c:v>11.38</c:v>
                </c:pt>
                <c:pt idx="23">
                  <c:v>7.89</c:v>
                </c:pt>
                <c:pt idx="24">
                  <c:v>4.38</c:v>
                </c:pt>
                <c:pt idx="25">
                  <c:v>7.01</c:v>
                </c:pt>
                <c:pt idx="26">
                  <c:v>11.88</c:v>
                </c:pt>
                <c:pt idx="27">
                  <c:v>5.19</c:v>
                </c:pt>
                <c:pt idx="28">
                  <c:v>6.74</c:v>
                </c:pt>
                <c:pt idx="29">
                  <c:v>8.44</c:v>
                </c:pt>
                <c:pt idx="30">
                  <c:v>8.7100000000000009</c:v>
                </c:pt>
                <c:pt idx="31">
                  <c:v>5.08</c:v>
                </c:pt>
                <c:pt idx="32">
                  <c:v>6.86</c:v>
                </c:pt>
                <c:pt idx="33">
                  <c:v>5.95</c:v>
                </c:pt>
                <c:pt idx="34">
                  <c:v>6.09</c:v>
                </c:pt>
                <c:pt idx="35">
                  <c:v>11.75</c:v>
                </c:pt>
                <c:pt idx="36">
                  <c:v>7.37</c:v>
                </c:pt>
                <c:pt idx="37">
                  <c:v>11.91</c:v>
                </c:pt>
                <c:pt idx="38">
                  <c:v>6.52</c:v>
                </c:pt>
                <c:pt idx="39">
                  <c:v>5.14</c:v>
                </c:pt>
                <c:pt idx="40">
                  <c:v>4.1900000000000004</c:v>
                </c:pt>
                <c:pt idx="41">
                  <c:v>11.68</c:v>
                </c:pt>
                <c:pt idx="42">
                  <c:v>6.98</c:v>
                </c:pt>
                <c:pt idx="43">
                  <c:v>8.34</c:v>
                </c:pt>
                <c:pt idx="44">
                  <c:v>8.49</c:v>
                </c:pt>
                <c:pt idx="45">
                  <c:v>5.34</c:v>
                </c:pt>
                <c:pt idx="46">
                  <c:v>4.43</c:v>
                </c:pt>
                <c:pt idx="47">
                  <c:v>4.47</c:v>
                </c:pt>
                <c:pt idx="48">
                  <c:v>4.82</c:v>
                </c:pt>
                <c:pt idx="49">
                  <c:v>5.51</c:v>
                </c:pt>
                <c:pt idx="50">
                  <c:v>10.87</c:v>
                </c:pt>
                <c:pt idx="51">
                  <c:v>9.34</c:v>
                </c:pt>
                <c:pt idx="52">
                  <c:v>5.03</c:v>
                </c:pt>
                <c:pt idx="53">
                  <c:v>11.05</c:v>
                </c:pt>
                <c:pt idx="54">
                  <c:v>11.95</c:v>
                </c:pt>
                <c:pt idx="55">
                  <c:v>7.72</c:v>
                </c:pt>
                <c:pt idx="56">
                  <c:v>5.75</c:v>
                </c:pt>
                <c:pt idx="57">
                  <c:v>11.89</c:v>
                </c:pt>
                <c:pt idx="58">
                  <c:v>6.2</c:v>
                </c:pt>
                <c:pt idx="59">
                  <c:v>10.61</c:v>
                </c:pt>
                <c:pt idx="60">
                  <c:v>6.04</c:v>
                </c:pt>
                <c:pt idx="61">
                  <c:v>9.33</c:v>
                </c:pt>
                <c:pt idx="62">
                  <c:v>11.47</c:v>
                </c:pt>
                <c:pt idx="63">
                  <c:v>7.02</c:v>
                </c:pt>
                <c:pt idx="64">
                  <c:v>8.8000000000000007</c:v>
                </c:pt>
                <c:pt idx="65">
                  <c:v>8.68</c:v>
                </c:pt>
                <c:pt idx="66">
                  <c:v>6.12</c:v>
                </c:pt>
                <c:pt idx="67">
                  <c:v>5.4</c:v>
                </c:pt>
                <c:pt idx="68">
                  <c:v>4.3600000000000003</c:v>
                </c:pt>
                <c:pt idx="69">
                  <c:v>9.77</c:v>
                </c:pt>
                <c:pt idx="70">
                  <c:v>4.25</c:v>
                </c:pt>
                <c:pt idx="71">
                  <c:v>4.76</c:v>
                </c:pt>
                <c:pt idx="72">
                  <c:v>6.22</c:v>
                </c:pt>
                <c:pt idx="73">
                  <c:v>7.96</c:v>
                </c:pt>
                <c:pt idx="74">
                  <c:v>10.92</c:v>
                </c:pt>
                <c:pt idx="75">
                  <c:v>11.51</c:v>
                </c:pt>
                <c:pt idx="76">
                  <c:v>5.99</c:v>
                </c:pt>
                <c:pt idx="77">
                  <c:v>11.57</c:v>
                </c:pt>
                <c:pt idx="78">
                  <c:v>6.67</c:v>
                </c:pt>
                <c:pt idx="79">
                  <c:v>9.1999999999999993</c:v>
                </c:pt>
                <c:pt idx="80">
                  <c:v>5.1100000000000003</c:v>
                </c:pt>
                <c:pt idx="81">
                  <c:v>5.34</c:v>
                </c:pt>
                <c:pt idx="82">
                  <c:v>4.03</c:v>
                </c:pt>
                <c:pt idx="83">
                  <c:v>4.2300000000000004</c:v>
                </c:pt>
                <c:pt idx="84">
                  <c:v>4.0599999999999996</c:v>
                </c:pt>
                <c:pt idx="85">
                  <c:v>4.68</c:v>
                </c:pt>
                <c:pt idx="86">
                  <c:v>4.34</c:v>
                </c:pt>
                <c:pt idx="87">
                  <c:v>10.51</c:v>
                </c:pt>
                <c:pt idx="88">
                  <c:v>5.84</c:v>
                </c:pt>
                <c:pt idx="89">
                  <c:v>5.41</c:v>
                </c:pt>
                <c:pt idx="90">
                  <c:v>6.06</c:v>
                </c:pt>
                <c:pt idx="91">
                  <c:v>4.22</c:v>
                </c:pt>
                <c:pt idx="92">
                  <c:v>5.12</c:v>
                </c:pt>
                <c:pt idx="93">
                  <c:v>4.57</c:v>
                </c:pt>
                <c:pt idx="94">
                  <c:v>9.58</c:v>
                </c:pt>
                <c:pt idx="95">
                  <c:v>9.7799999999999994</c:v>
                </c:pt>
                <c:pt idx="96">
                  <c:v>4.1100000000000003</c:v>
                </c:pt>
                <c:pt idx="97">
                  <c:v>4.0199999999999996</c:v>
                </c:pt>
                <c:pt idx="98">
                  <c:v>6.92</c:v>
                </c:pt>
                <c:pt idx="99">
                  <c:v>4.84</c:v>
                </c:pt>
                <c:pt idx="100">
                  <c:v>8</c:v>
                </c:pt>
                <c:pt idx="101">
                  <c:v>8.77</c:v>
                </c:pt>
                <c:pt idx="102">
                  <c:v>4.96</c:v>
                </c:pt>
                <c:pt idx="103">
                  <c:v>4.43</c:v>
                </c:pt>
                <c:pt idx="104">
                  <c:v>5.82</c:v>
                </c:pt>
                <c:pt idx="105">
                  <c:v>6.03</c:v>
                </c:pt>
                <c:pt idx="106">
                  <c:v>9.27</c:v>
                </c:pt>
                <c:pt idx="107">
                  <c:v>5.53</c:v>
                </c:pt>
                <c:pt idx="108">
                  <c:v>5.07</c:v>
                </c:pt>
                <c:pt idx="109">
                  <c:v>11.17</c:v>
                </c:pt>
                <c:pt idx="110">
                  <c:v>6.14</c:v>
                </c:pt>
                <c:pt idx="111">
                  <c:v>6.26</c:v>
                </c:pt>
                <c:pt idx="112">
                  <c:v>4.72</c:v>
                </c:pt>
                <c:pt idx="113">
                  <c:v>5.18</c:v>
                </c:pt>
                <c:pt idx="114">
                  <c:v>9.4</c:v>
                </c:pt>
                <c:pt idx="115">
                  <c:v>6.29</c:v>
                </c:pt>
                <c:pt idx="116">
                  <c:v>6.04</c:v>
                </c:pt>
                <c:pt idx="117">
                  <c:v>10.55</c:v>
                </c:pt>
                <c:pt idx="118">
                  <c:v>5.09</c:v>
                </c:pt>
                <c:pt idx="119">
                  <c:v>5.2</c:v>
                </c:pt>
                <c:pt idx="120">
                  <c:v>8.4499999999999993</c:v>
                </c:pt>
                <c:pt idx="121">
                  <c:v>9.5399999999999991</c:v>
                </c:pt>
                <c:pt idx="122">
                  <c:v>4.99</c:v>
                </c:pt>
                <c:pt idx="123">
                  <c:v>10.54</c:v>
                </c:pt>
                <c:pt idx="124">
                  <c:v>4.54</c:v>
                </c:pt>
                <c:pt idx="125">
                  <c:v>6.29</c:v>
                </c:pt>
                <c:pt idx="126">
                  <c:v>9.51</c:v>
                </c:pt>
                <c:pt idx="127">
                  <c:v>4.72</c:v>
                </c:pt>
                <c:pt idx="128">
                  <c:v>5.91</c:v>
                </c:pt>
                <c:pt idx="129">
                  <c:v>9.58</c:v>
                </c:pt>
                <c:pt idx="130">
                  <c:v>5.77</c:v>
                </c:pt>
                <c:pt idx="131">
                  <c:v>4.38</c:v>
                </c:pt>
                <c:pt idx="132">
                  <c:v>5.65</c:v>
                </c:pt>
                <c:pt idx="133">
                  <c:v>7.54</c:v>
                </c:pt>
                <c:pt idx="134">
                  <c:v>5.1100000000000003</c:v>
                </c:pt>
                <c:pt idx="135">
                  <c:v>4.25</c:v>
                </c:pt>
                <c:pt idx="136">
                  <c:v>5.55</c:v>
                </c:pt>
                <c:pt idx="137">
                  <c:v>5.78</c:v>
                </c:pt>
                <c:pt idx="138">
                  <c:v>5.28</c:v>
                </c:pt>
                <c:pt idx="139">
                  <c:v>5.39</c:v>
                </c:pt>
                <c:pt idx="140">
                  <c:v>8.01</c:v>
                </c:pt>
                <c:pt idx="141">
                  <c:v>5.21</c:v>
                </c:pt>
                <c:pt idx="142">
                  <c:v>6.27</c:v>
                </c:pt>
                <c:pt idx="143">
                  <c:v>10.73</c:v>
                </c:pt>
                <c:pt idx="144">
                  <c:v>10.52</c:v>
                </c:pt>
                <c:pt idx="145">
                  <c:v>11.82</c:v>
                </c:pt>
                <c:pt idx="146">
                  <c:v>6.76</c:v>
                </c:pt>
                <c:pt idx="147">
                  <c:v>5.62</c:v>
                </c:pt>
                <c:pt idx="148">
                  <c:v>4.1900000000000004</c:v>
                </c:pt>
                <c:pt idx="149">
                  <c:v>5.32</c:v>
                </c:pt>
                <c:pt idx="150">
                  <c:v>4.46</c:v>
                </c:pt>
                <c:pt idx="151">
                  <c:v>5.65</c:v>
                </c:pt>
                <c:pt idx="152">
                  <c:v>6.04</c:v>
                </c:pt>
                <c:pt idx="153">
                  <c:v>5.76</c:v>
                </c:pt>
                <c:pt idx="154">
                  <c:v>4.3600000000000003</c:v>
                </c:pt>
                <c:pt idx="155">
                  <c:v>4.76</c:v>
                </c:pt>
                <c:pt idx="156">
                  <c:v>10.82</c:v>
                </c:pt>
                <c:pt idx="157">
                  <c:v>4.01</c:v>
                </c:pt>
                <c:pt idx="158">
                  <c:v>5.12</c:v>
                </c:pt>
                <c:pt idx="159">
                  <c:v>10.54</c:v>
                </c:pt>
                <c:pt idx="160">
                  <c:v>4.21</c:v>
                </c:pt>
                <c:pt idx="161">
                  <c:v>5.42</c:v>
                </c:pt>
                <c:pt idx="162">
                  <c:v>4.28</c:v>
                </c:pt>
                <c:pt idx="163">
                  <c:v>8.9</c:v>
                </c:pt>
                <c:pt idx="164">
                  <c:v>4.8899999999999997</c:v>
                </c:pt>
                <c:pt idx="165">
                  <c:v>4.29</c:v>
                </c:pt>
                <c:pt idx="166">
                  <c:v>8</c:v>
                </c:pt>
                <c:pt idx="167">
                  <c:v>4.67</c:v>
                </c:pt>
                <c:pt idx="168">
                  <c:v>4.5</c:v>
                </c:pt>
                <c:pt idx="169">
                  <c:v>6.32</c:v>
                </c:pt>
                <c:pt idx="170">
                  <c:v>6.1</c:v>
                </c:pt>
                <c:pt idx="171">
                  <c:v>5.4</c:v>
                </c:pt>
                <c:pt idx="172">
                  <c:v>6.24</c:v>
                </c:pt>
                <c:pt idx="173">
                  <c:v>4.45</c:v>
                </c:pt>
                <c:pt idx="174">
                  <c:v>5.22</c:v>
                </c:pt>
                <c:pt idx="175">
                  <c:v>4.6100000000000003</c:v>
                </c:pt>
                <c:pt idx="176">
                  <c:v>6.24</c:v>
                </c:pt>
                <c:pt idx="177">
                  <c:v>10.039999999999999</c:v>
                </c:pt>
                <c:pt idx="178">
                  <c:v>6.09</c:v>
                </c:pt>
                <c:pt idx="179">
                  <c:v>11.4</c:v>
                </c:pt>
                <c:pt idx="180">
                  <c:v>4.29</c:v>
                </c:pt>
                <c:pt idx="181">
                  <c:v>5.7</c:v>
                </c:pt>
                <c:pt idx="182">
                  <c:v>6.09</c:v>
                </c:pt>
                <c:pt idx="183">
                  <c:v>10.67</c:v>
                </c:pt>
                <c:pt idx="184">
                  <c:v>6.75</c:v>
                </c:pt>
                <c:pt idx="185">
                  <c:v>9.26</c:v>
                </c:pt>
                <c:pt idx="186">
                  <c:v>4.2699999999999996</c:v>
                </c:pt>
                <c:pt idx="187">
                  <c:v>11.51</c:v>
                </c:pt>
                <c:pt idx="188">
                  <c:v>7.22</c:v>
                </c:pt>
                <c:pt idx="189">
                  <c:v>4.37</c:v>
                </c:pt>
                <c:pt idx="190">
                  <c:v>11.56</c:v>
                </c:pt>
                <c:pt idx="191">
                  <c:v>8.82</c:v>
                </c:pt>
                <c:pt idx="192">
                  <c:v>4.6900000000000004</c:v>
                </c:pt>
                <c:pt idx="193">
                  <c:v>4.53</c:v>
                </c:pt>
                <c:pt idx="194">
                  <c:v>5.84</c:v>
                </c:pt>
                <c:pt idx="195">
                  <c:v>4.9000000000000004</c:v>
                </c:pt>
                <c:pt idx="196">
                  <c:v>4.3</c:v>
                </c:pt>
                <c:pt idx="197">
                  <c:v>11.34</c:v>
                </c:pt>
                <c:pt idx="198">
                  <c:v>5.88</c:v>
                </c:pt>
                <c:pt idx="199">
                  <c:v>5.01</c:v>
                </c:pt>
                <c:pt idx="200">
                  <c:v>4.4000000000000004</c:v>
                </c:pt>
                <c:pt idx="201">
                  <c:v>6.26</c:v>
                </c:pt>
                <c:pt idx="202">
                  <c:v>10.27</c:v>
                </c:pt>
                <c:pt idx="203">
                  <c:v>5.27</c:v>
                </c:pt>
                <c:pt idx="204">
                  <c:v>10.73</c:v>
                </c:pt>
                <c:pt idx="205">
                  <c:v>4.45</c:v>
                </c:pt>
                <c:pt idx="206">
                  <c:v>5.25</c:v>
                </c:pt>
                <c:pt idx="207">
                  <c:v>9.51</c:v>
                </c:pt>
                <c:pt idx="208">
                  <c:v>11.12</c:v>
                </c:pt>
                <c:pt idx="209">
                  <c:v>4.5599999999999996</c:v>
                </c:pt>
                <c:pt idx="210">
                  <c:v>4.0199999999999996</c:v>
                </c:pt>
                <c:pt idx="211">
                  <c:v>8.7200000000000006</c:v>
                </c:pt>
                <c:pt idx="212">
                  <c:v>6.25</c:v>
                </c:pt>
                <c:pt idx="213">
                  <c:v>7.32</c:v>
                </c:pt>
                <c:pt idx="214">
                  <c:v>4.24</c:v>
                </c:pt>
                <c:pt idx="215">
                  <c:v>6.84</c:v>
                </c:pt>
                <c:pt idx="216">
                  <c:v>5.23</c:v>
                </c:pt>
                <c:pt idx="217">
                  <c:v>9.68</c:v>
                </c:pt>
                <c:pt idx="218">
                  <c:v>6.05</c:v>
                </c:pt>
                <c:pt idx="219">
                  <c:v>6.11</c:v>
                </c:pt>
                <c:pt idx="220">
                  <c:v>10.93</c:v>
                </c:pt>
                <c:pt idx="221">
                  <c:v>5.12</c:v>
                </c:pt>
                <c:pt idx="222">
                  <c:v>5.72</c:v>
                </c:pt>
                <c:pt idx="223">
                  <c:v>11.83</c:v>
                </c:pt>
                <c:pt idx="224">
                  <c:v>4.55</c:v>
                </c:pt>
                <c:pt idx="225">
                  <c:v>4.87</c:v>
                </c:pt>
                <c:pt idx="226">
                  <c:v>4.45</c:v>
                </c:pt>
                <c:pt idx="227">
                  <c:v>9.42</c:v>
                </c:pt>
                <c:pt idx="228">
                  <c:v>5.37</c:v>
                </c:pt>
                <c:pt idx="229">
                  <c:v>4.5999999999999996</c:v>
                </c:pt>
                <c:pt idx="230">
                  <c:v>6.22</c:v>
                </c:pt>
                <c:pt idx="231">
                  <c:v>4.5199999999999996</c:v>
                </c:pt>
                <c:pt idx="232">
                  <c:v>6.18</c:v>
                </c:pt>
                <c:pt idx="233">
                  <c:v>4.4000000000000004</c:v>
                </c:pt>
                <c:pt idx="234">
                  <c:v>6.23</c:v>
                </c:pt>
                <c:pt idx="235">
                  <c:v>5.33</c:v>
                </c:pt>
                <c:pt idx="236">
                  <c:v>4.09</c:v>
                </c:pt>
                <c:pt idx="237">
                  <c:v>5.19</c:v>
                </c:pt>
                <c:pt idx="238">
                  <c:v>4.12</c:v>
                </c:pt>
                <c:pt idx="239">
                  <c:v>5.0999999999999996</c:v>
                </c:pt>
                <c:pt idx="240">
                  <c:v>6.21</c:v>
                </c:pt>
                <c:pt idx="241">
                  <c:v>9.5299999999999994</c:v>
                </c:pt>
                <c:pt idx="242">
                  <c:v>4.6399999999999997</c:v>
                </c:pt>
                <c:pt idx="243">
                  <c:v>5.05</c:v>
                </c:pt>
                <c:pt idx="244">
                  <c:v>10.38</c:v>
                </c:pt>
                <c:pt idx="245">
                  <c:v>8.31</c:v>
                </c:pt>
                <c:pt idx="246">
                  <c:v>7.59</c:v>
                </c:pt>
                <c:pt idx="247">
                  <c:v>5.49</c:v>
                </c:pt>
                <c:pt idx="248">
                  <c:v>11.68</c:v>
                </c:pt>
                <c:pt idx="249">
                  <c:v>4.1900000000000004</c:v>
                </c:pt>
                <c:pt idx="250">
                  <c:v>4.01</c:v>
                </c:pt>
                <c:pt idx="251">
                  <c:v>5.91</c:v>
                </c:pt>
                <c:pt idx="252">
                  <c:v>4.47</c:v>
                </c:pt>
                <c:pt idx="253">
                  <c:v>4.5599999999999996</c:v>
                </c:pt>
                <c:pt idx="254">
                  <c:v>9.9</c:v>
                </c:pt>
                <c:pt idx="255">
                  <c:v>5.1100000000000003</c:v>
                </c:pt>
                <c:pt idx="256">
                  <c:v>5.73</c:v>
                </c:pt>
                <c:pt idx="257">
                  <c:v>6.04</c:v>
                </c:pt>
                <c:pt idx="258">
                  <c:v>5.19</c:v>
                </c:pt>
                <c:pt idx="259">
                  <c:v>5.56</c:v>
                </c:pt>
                <c:pt idx="260">
                  <c:v>8.23</c:v>
                </c:pt>
                <c:pt idx="261">
                  <c:v>9.0299999999999994</c:v>
                </c:pt>
                <c:pt idx="262">
                  <c:v>4.07</c:v>
                </c:pt>
                <c:pt idx="263">
                  <c:v>5.77</c:v>
                </c:pt>
                <c:pt idx="264">
                  <c:v>5.98</c:v>
                </c:pt>
                <c:pt idx="265">
                  <c:v>6.01</c:v>
                </c:pt>
                <c:pt idx="266">
                  <c:v>5.67</c:v>
                </c:pt>
                <c:pt idx="267">
                  <c:v>6.02</c:v>
                </c:pt>
                <c:pt idx="268">
                  <c:v>11.19</c:v>
                </c:pt>
                <c:pt idx="269">
                  <c:v>5.1100000000000003</c:v>
                </c:pt>
                <c:pt idx="270">
                  <c:v>10.85</c:v>
                </c:pt>
                <c:pt idx="271">
                  <c:v>5.24</c:v>
                </c:pt>
                <c:pt idx="272">
                  <c:v>10.08</c:v>
                </c:pt>
                <c:pt idx="273">
                  <c:v>10.97</c:v>
                </c:pt>
                <c:pt idx="274">
                  <c:v>4.9000000000000004</c:v>
                </c:pt>
                <c:pt idx="275">
                  <c:v>5.33</c:v>
                </c:pt>
                <c:pt idx="276">
                  <c:v>4.6100000000000003</c:v>
                </c:pt>
                <c:pt idx="277">
                  <c:v>8.18</c:v>
                </c:pt>
                <c:pt idx="278">
                  <c:v>5.62</c:v>
                </c:pt>
                <c:pt idx="279">
                  <c:v>5.82</c:v>
                </c:pt>
                <c:pt idx="280">
                  <c:v>7.66</c:v>
                </c:pt>
                <c:pt idx="281">
                  <c:v>4.2300000000000004</c:v>
                </c:pt>
                <c:pt idx="282">
                  <c:v>5.58</c:v>
                </c:pt>
                <c:pt idx="283">
                  <c:v>6.26</c:v>
                </c:pt>
                <c:pt idx="284">
                  <c:v>10.6</c:v>
                </c:pt>
                <c:pt idx="285">
                  <c:v>4.78</c:v>
                </c:pt>
                <c:pt idx="286">
                  <c:v>6.03</c:v>
                </c:pt>
                <c:pt idx="287">
                  <c:v>11.55</c:v>
                </c:pt>
                <c:pt idx="288">
                  <c:v>7.59</c:v>
                </c:pt>
                <c:pt idx="289">
                  <c:v>4.26</c:v>
                </c:pt>
                <c:pt idx="290">
                  <c:v>5.9</c:v>
                </c:pt>
                <c:pt idx="291">
                  <c:v>7.79</c:v>
                </c:pt>
                <c:pt idx="292">
                  <c:v>5.28</c:v>
                </c:pt>
                <c:pt idx="293">
                  <c:v>5.87</c:v>
                </c:pt>
                <c:pt idx="294">
                  <c:v>9.08</c:v>
                </c:pt>
                <c:pt idx="295">
                  <c:v>5.2</c:v>
                </c:pt>
                <c:pt idx="296">
                  <c:v>5.48</c:v>
                </c:pt>
                <c:pt idx="297">
                  <c:v>11.95</c:v>
                </c:pt>
                <c:pt idx="298">
                  <c:v>8.6999999999999993</c:v>
                </c:pt>
                <c:pt idx="299">
                  <c:v>7.84</c:v>
                </c:pt>
                <c:pt idx="300">
                  <c:v>5.19</c:v>
                </c:pt>
                <c:pt idx="301">
                  <c:v>8.41</c:v>
                </c:pt>
                <c:pt idx="302">
                  <c:v>5.86</c:v>
                </c:pt>
                <c:pt idx="303">
                  <c:v>4.18</c:v>
                </c:pt>
                <c:pt idx="304">
                  <c:v>11.99</c:v>
                </c:pt>
                <c:pt idx="305">
                  <c:v>4.8499999999999996</c:v>
                </c:pt>
                <c:pt idx="306">
                  <c:v>6.18</c:v>
                </c:pt>
                <c:pt idx="307">
                  <c:v>6.37</c:v>
                </c:pt>
                <c:pt idx="308">
                  <c:v>9.81</c:v>
                </c:pt>
                <c:pt idx="309">
                  <c:v>11.8</c:v>
                </c:pt>
                <c:pt idx="310">
                  <c:v>5.86</c:v>
                </c:pt>
                <c:pt idx="311">
                  <c:v>4.28</c:v>
                </c:pt>
                <c:pt idx="312">
                  <c:v>4.16</c:v>
                </c:pt>
                <c:pt idx="313">
                  <c:v>4.9800000000000004</c:v>
                </c:pt>
                <c:pt idx="314">
                  <c:v>6.38</c:v>
                </c:pt>
                <c:pt idx="315">
                  <c:v>5.19</c:v>
                </c:pt>
                <c:pt idx="316">
                  <c:v>10.210000000000001</c:v>
                </c:pt>
                <c:pt idx="317">
                  <c:v>9.6999999999999993</c:v>
                </c:pt>
                <c:pt idx="318">
                  <c:v>10.25</c:v>
                </c:pt>
                <c:pt idx="319">
                  <c:v>9.77</c:v>
                </c:pt>
                <c:pt idx="320">
                  <c:v>4.83</c:v>
                </c:pt>
                <c:pt idx="321">
                  <c:v>10.86</c:v>
                </c:pt>
                <c:pt idx="322">
                  <c:v>9.5299999999999994</c:v>
                </c:pt>
                <c:pt idx="323">
                  <c:v>5.68</c:v>
                </c:pt>
                <c:pt idx="324">
                  <c:v>5.57</c:v>
                </c:pt>
                <c:pt idx="325">
                  <c:v>4.58</c:v>
                </c:pt>
                <c:pt idx="326">
                  <c:v>8.9600000000000009</c:v>
                </c:pt>
                <c:pt idx="327">
                  <c:v>6.09</c:v>
                </c:pt>
                <c:pt idx="328">
                  <c:v>4.3600000000000003</c:v>
                </c:pt>
                <c:pt idx="329">
                  <c:v>11.74</c:v>
                </c:pt>
                <c:pt idx="330">
                  <c:v>5.89</c:v>
                </c:pt>
                <c:pt idx="331">
                  <c:v>10.64</c:v>
                </c:pt>
                <c:pt idx="332">
                  <c:v>6.06</c:v>
                </c:pt>
                <c:pt idx="333">
                  <c:v>7.46</c:v>
                </c:pt>
                <c:pt idx="334">
                  <c:v>4.68</c:v>
                </c:pt>
                <c:pt idx="335">
                  <c:v>6.15</c:v>
                </c:pt>
                <c:pt idx="336">
                  <c:v>4.28</c:v>
                </c:pt>
                <c:pt idx="337">
                  <c:v>9.86</c:v>
                </c:pt>
                <c:pt idx="338">
                  <c:v>11.19</c:v>
                </c:pt>
                <c:pt idx="339">
                  <c:v>4.8899999999999997</c:v>
                </c:pt>
                <c:pt idx="340">
                  <c:v>4.3499999999999996</c:v>
                </c:pt>
                <c:pt idx="341">
                  <c:v>8.66</c:v>
                </c:pt>
                <c:pt idx="342">
                  <c:v>8.64</c:v>
                </c:pt>
                <c:pt idx="343">
                  <c:v>4.2699999999999996</c:v>
                </c:pt>
                <c:pt idx="344">
                  <c:v>4.21</c:v>
                </c:pt>
                <c:pt idx="345">
                  <c:v>5.04</c:v>
                </c:pt>
                <c:pt idx="346">
                  <c:v>5.21</c:v>
                </c:pt>
                <c:pt idx="347">
                  <c:v>8.83</c:v>
                </c:pt>
                <c:pt idx="348">
                  <c:v>8.4700000000000006</c:v>
                </c:pt>
                <c:pt idx="349">
                  <c:v>4.2</c:v>
                </c:pt>
                <c:pt idx="350">
                  <c:v>6.14</c:v>
                </c:pt>
                <c:pt idx="351">
                  <c:v>6.07</c:v>
                </c:pt>
                <c:pt idx="352">
                  <c:v>10.210000000000001</c:v>
                </c:pt>
                <c:pt idx="353">
                  <c:v>4.6900000000000004</c:v>
                </c:pt>
                <c:pt idx="354">
                  <c:v>5.71</c:v>
                </c:pt>
                <c:pt idx="355">
                  <c:v>9.07</c:v>
                </c:pt>
                <c:pt idx="356">
                  <c:v>4.99</c:v>
                </c:pt>
                <c:pt idx="357">
                  <c:v>8.31</c:v>
                </c:pt>
                <c:pt idx="358">
                  <c:v>5.07</c:v>
                </c:pt>
                <c:pt idx="359">
                  <c:v>4.79</c:v>
                </c:pt>
                <c:pt idx="360">
                  <c:v>11.39</c:v>
                </c:pt>
                <c:pt idx="361">
                  <c:v>6</c:v>
                </c:pt>
                <c:pt idx="362">
                  <c:v>5.13</c:v>
                </c:pt>
                <c:pt idx="363">
                  <c:v>5.26</c:v>
                </c:pt>
                <c:pt idx="364">
                  <c:v>6.84</c:v>
                </c:pt>
                <c:pt idx="365">
                  <c:v>9.0399999999999991</c:v>
                </c:pt>
                <c:pt idx="366">
                  <c:v>4.0999999999999996</c:v>
                </c:pt>
                <c:pt idx="367">
                  <c:v>4.2300000000000004</c:v>
                </c:pt>
                <c:pt idx="368">
                  <c:v>6.48</c:v>
                </c:pt>
                <c:pt idx="369">
                  <c:v>5.53</c:v>
                </c:pt>
                <c:pt idx="370">
                  <c:v>4.07</c:v>
                </c:pt>
                <c:pt idx="371">
                  <c:v>5.51</c:v>
                </c:pt>
                <c:pt idx="372">
                  <c:v>11.66</c:v>
                </c:pt>
                <c:pt idx="373">
                  <c:v>7.26</c:v>
                </c:pt>
                <c:pt idx="374">
                  <c:v>4.79</c:v>
                </c:pt>
                <c:pt idx="375">
                  <c:v>4.68</c:v>
                </c:pt>
                <c:pt idx="376">
                  <c:v>4.33</c:v>
                </c:pt>
                <c:pt idx="377">
                  <c:v>11.89</c:v>
                </c:pt>
                <c:pt idx="378">
                  <c:v>5.24</c:v>
                </c:pt>
                <c:pt idx="379">
                  <c:v>7.63</c:v>
                </c:pt>
                <c:pt idx="380">
                  <c:v>8.92</c:v>
                </c:pt>
                <c:pt idx="381">
                  <c:v>5.37</c:v>
                </c:pt>
                <c:pt idx="382">
                  <c:v>4.3099999999999996</c:v>
                </c:pt>
                <c:pt idx="383">
                  <c:v>10.46</c:v>
                </c:pt>
                <c:pt idx="384">
                  <c:v>7.39</c:v>
                </c:pt>
                <c:pt idx="385">
                  <c:v>6.18</c:v>
                </c:pt>
                <c:pt idx="386">
                  <c:v>8.86</c:v>
                </c:pt>
                <c:pt idx="387">
                  <c:v>10.96</c:v>
                </c:pt>
                <c:pt idx="388">
                  <c:v>6.28</c:v>
                </c:pt>
                <c:pt idx="389">
                  <c:v>6.29</c:v>
                </c:pt>
                <c:pt idx="390">
                  <c:v>4.0199999999999996</c:v>
                </c:pt>
                <c:pt idx="391">
                  <c:v>11.95</c:v>
                </c:pt>
                <c:pt idx="392">
                  <c:v>8.7100000000000009</c:v>
                </c:pt>
                <c:pt idx="393">
                  <c:v>4.67</c:v>
                </c:pt>
                <c:pt idx="394">
                  <c:v>11.14</c:v>
                </c:pt>
                <c:pt idx="395">
                  <c:v>9.0500000000000007</c:v>
                </c:pt>
                <c:pt idx="396">
                  <c:v>11.31</c:v>
                </c:pt>
                <c:pt idx="397">
                  <c:v>4.68</c:v>
                </c:pt>
                <c:pt idx="398">
                  <c:v>6.05</c:v>
                </c:pt>
                <c:pt idx="399">
                  <c:v>4.68</c:v>
                </c:pt>
                <c:pt idx="400">
                  <c:v>9.5</c:v>
                </c:pt>
                <c:pt idx="401">
                  <c:v>10.84</c:v>
                </c:pt>
                <c:pt idx="402">
                  <c:v>5.88</c:v>
                </c:pt>
                <c:pt idx="403">
                  <c:v>5.24</c:v>
                </c:pt>
                <c:pt idx="404">
                  <c:v>11.75</c:v>
                </c:pt>
                <c:pt idx="405">
                  <c:v>6.97</c:v>
                </c:pt>
                <c:pt idx="406">
                  <c:v>4.76</c:v>
                </c:pt>
                <c:pt idx="407">
                  <c:v>8.24</c:v>
                </c:pt>
                <c:pt idx="408">
                  <c:v>4.76</c:v>
                </c:pt>
                <c:pt idx="409">
                  <c:v>6.03</c:v>
                </c:pt>
                <c:pt idx="410">
                  <c:v>4.07</c:v>
                </c:pt>
                <c:pt idx="411">
                  <c:v>8.26</c:v>
                </c:pt>
                <c:pt idx="412">
                  <c:v>4.76</c:v>
                </c:pt>
                <c:pt idx="413">
                  <c:v>6.13</c:v>
                </c:pt>
                <c:pt idx="414">
                  <c:v>10.47</c:v>
                </c:pt>
                <c:pt idx="415">
                  <c:v>4.04</c:v>
                </c:pt>
                <c:pt idx="416">
                  <c:v>5.74</c:v>
                </c:pt>
                <c:pt idx="417">
                  <c:v>6.33</c:v>
                </c:pt>
                <c:pt idx="418">
                  <c:v>4.28</c:v>
                </c:pt>
                <c:pt idx="419">
                  <c:v>9.4700000000000006</c:v>
                </c:pt>
                <c:pt idx="420">
                  <c:v>4.8499999999999996</c:v>
                </c:pt>
                <c:pt idx="421">
                  <c:v>11.03</c:v>
                </c:pt>
                <c:pt idx="422">
                  <c:v>5.22</c:v>
                </c:pt>
                <c:pt idx="423">
                  <c:v>9.52</c:v>
                </c:pt>
                <c:pt idx="424">
                  <c:v>11.09</c:v>
                </c:pt>
                <c:pt idx="425">
                  <c:v>9.4499999999999993</c:v>
                </c:pt>
                <c:pt idx="426">
                  <c:v>5.51</c:v>
                </c:pt>
                <c:pt idx="427">
                  <c:v>4.18</c:v>
                </c:pt>
                <c:pt idx="428">
                  <c:v>5.98</c:v>
                </c:pt>
                <c:pt idx="429">
                  <c:v>10.16</c:v>
                </c:pt>
                <c:pt idx="430">
                  <c:v>11.71</c:v>
                </c:pt>
                <c:pt idx="431">
                  <c:v>5.23</c:v>
                </c:pt>
                <c:pt idx="432">
                  <c:v>6.85</c:v>
                </c:pt>
                <c:pt idx="433">
                  <c:v>7.05</c:v>
                </c:pt>
                <c:pt idx="434">
                  <c:v>11.64</c:v>
                </c:pt>
                <c:pt idx="435">
                  <c:v>10.52</c:v>
                </c:pt>
                <c:pt idx="436">
                  <c:v>4.01</c:v>
                </c:pt>
                <c:pt idx="437">
                  <c:v>8.56</c:v>
                </c:pt>
                <c:pt idx="438">
                  <c:v>10.5</c:v>
                </c:pt>
                <c:pt idx="439">
                  <c:v>6.39</c:v>
                </c:pt>
                <c:pt idx="440">
                  <c:v>5.71</c:v>
                </c:pt>
                <c:pt idx="441">
                  <c:v>4.43</c:v>
                </c:pt>
                <c:pt idx="442">
                  <c:v>5.52</c:v>
                </c:pt>
                <c:pt idx="443">
                  <c:v>9.1999999999999993</c:v>
                </c:pt>
                <c:pt idx="444">
                  <c:v>10.97</c:v>
                </c:pt>
                <c:pt idx="445">
                  <c:v>4.25</c:v>
                </c:pt>
                <c:pt idx="446">
                  <c:v>5.23</c:v>
                </c:pt>
                <c:pt idx="447">
                  <c:v>5.96</c:v>
                </c:pt>
                <c:pt idx="448">
                  <c:v>4.29</c:v>
                </c:pt>
                <c:pt idx="449">
                  <c:v>4.09</c:v>
                </c:pt>
                <c:pt idx="450">
                  <c:v>4.88</c:v>
                </c:pt>
                <c:pt idx="451">
                  <c:v>6.76</c:v>
                </c:pt>
                <c:pt idx="452">
                  <c:v>10.67</c:v>
                </c:pt>
                <c:pt idx="453">
                  <c:v>6.21</c:v>
                </c:pt>
                <c:pt idx="454">
                  <c:v>5.03</c:v>
                </c:pt>
                <c:pt idx="455">
                  <c:v>5.27</c:v>
                </c:pt>
                <c:pt idx="456">
                  <c:v>10.53</c:v>
                </c:pt>
                <c:pt idx="457">
                  <c:v>5.78</c:v>
                </c:pt>
                <c:pt idx="458">
                  <c:v>4.3600000000000003</c:v>
                </c:pt>
                <c:pt idx="459">
                  <c:v>9.7200000000000006</c:v>
                </c:pt>
                <c:pt idx="460">
                  <c:v>5.18</c:v>
                </c:pt>
                <c:pt idx="461">
                  <c:v>5.29</c:v>
                </c:pt>
                <c:pt idx="462">
                  <c:v>4.8600000000000003</c:v>
                </c:pt>
                <c:pt idx="463">
                  <c:v>7.66</c:v>
                </c:pt>
                <c:pt idx="464">
                  <c:v>6.1</c:v>
                </c:pt>
                <c:pt idx="465">
                  <c:v>4.4400000000000004</c:v>
                </c:pt>
                <c:pt idx="466">
                  <c:v>6.15</c:v>
                </c:pt>
                <c:pt idx="467">
                  <c:v>4.53</c:v>
                </c:pt>
                <c:pt idx="468">
                  <c:v>5.48</c:v>
                </c:pt>
                <c:pt idx="469">
                  <c:v>5.48</c:v>
                </c:pt>
                <c:pt idx="470">
                  <c:v>8.1</c:v>
                </c:pt>
                <c:pt idx="471">
                  <c:v>7.16</c:v>
                </c:pt>
                <c:pt idx="472">
                  <c:v>4.55</c:v>
                </c:pt>
                <c:pt idx="473">
                  <c:v>6.03</c:v>
                </c:pt>
                <c:pt idx="474">
                  <c:v>5.47</c:v>
                </c:pt>
                <c:pt idx="475">
                  <c:v>4.1500000000000004</c:v>
                </c:pt>
                <c:pt idx="476">
                  <c:v>11.32</c:v>
                </c:pt>
                <c:pt idx="477">
                  <c:v>9.51</c:v>
                </c:pt>
                <c:pt idx="478">
                  <c:v>7.67</c:v>
                </c:pt>
                <c:pt idx="479">
                  <c:v>6.23</c:v>
                </c:pt>
                <c:pt idx="480">
                  <c:v>8.9</c:v>
                </c:pt>
                <c:pt idx="481">
                  <c:v>7.79</c:v>
                </c:pt>
                <c:pt idx="482">
                  <c:v>4.49</c:v>
                </c:pt>
                <c:pt idx="483">
                  <c:v>5.24</c:v>
                </c:pt>
                <c:pt idx="484">
                  <c:v>9.6</c:v>
                </c:pt>
                <c:pt idx="485">
                  <c:v>5.78</c:v>
                </c:pt>
                <c:pt idx="486">
                  <c:v>7.02</c:v>
                </c:pt>
                <c:pt idx="487">
                  <c:v>4.09</c:v>
                </c:pt>
                <c:pt idx="488">
                  <c:v>4.93</c:v>
                </c:pt>
                <c:pt idx="489">
                  <c:v>5.34</c:v>
                </c:pt>
                <c:pt idx="490">
                  <c:v>5.65</c:v>
                </c:pt>
                <c:pt idx="491">
                  <c:v>4.49</c:v>
                </c:pt>
                <c:pt idx="492">
                  <c:v>10.55</c:v>
                </c:pt>
                <c:pt idx="493">
                  <c:v>4.92</c:v>
                </c:pt>
                <c:pt idx="494">
                  <c:v>5.9</c:v>
                </c:pt>
                <c:pt idx="495">
                  <c:v>4.9800000000000004</c:v>
                </c:pt>
                <c:pt idx="496">
                  <c:v>5.8</c:v>
                </c:pt>
                <c:pt idx="497">
                  <c:v>6.21</c:v>
                </c:pt>
                <c:pt idx="498">
                  <c:v>6.17</c:v>
                </c:pt>
                <c:pt idx="499">
                  <c:v>5.36</c:v>
                </c:pt>
                <c:pt idx="500">
                  <c:v>5.2</c:v>
                </c:pt>
                <c:pt idx="501">
                  <c:v>5.42</c:v>
                </c:pt>
                <c:pt idx="502">
                  <c:v>6.84</c:v>
                </c:pt>
                <c:pt idx="503">
                  <c:v>10.9</c:v>
                </c:pt>
                <c:pt idx="504">
                  <c:v>4.87</c:v>
                </c:pt>
                <c:pt idx="505">
                  <c:v>6.07</c:v>
                </c:pt>
                <c:pt idx="506">
                  <c:v>4.33</c:v>
                </c:pt>
                <c:pt idx="507">
                  <c:v>5.83</c:v>
                </c:pt>
                <c:pt idx="508">
                  <c:v>5.5</c:v>
                </c:pt>
                <c:pt idx="509">
                  <c:v>4.79</c:v>
                </c:pt>
                <c:pt idx="510">
                  <c:v>5.81</c:v>
                </c:pt>
                <c:pt idx="511">
                  <c:v>5.58</c:v>
                </c:pt>
                <c:pt idx="512">
                  <c:v>4.4000000000000004</c:v>
                </c:pt>
                <c:pt idx="513">
                  <c:v>8.18</c:v>
                </c:pt>
                <c:pt idx="514">
                  <c:v>5.52</c:v>
                </c:pt>
                <c:pt idx="515">
                  <c:v>4.84</c:v>
                </c:pt>
                <c:pt idx="516">
                  <c:v>4.08</c:v>
                </c:pt>
                <c:pt idx="517">
                  <c:v>4.4800000000000004</c:v>
                </c:pt>
                <c:pt idx="518">
                  <c:v>5.73</c:v>
                </c:pt>
                <c:pt idx="519">
                  <c:v>5.46</c:v>
                </c:pt>
                <c:pt idx="520">
                  <c:v>5.0199999999999996</c:v>
                </c:pt>
                <c:pt idx="521">
                  <c:v>6.36</c:v>
                </c:pt>
                <c:pt idx="522">
                  <c:v>5.36</c:v>
                </c:pt>
                <c:pt idx="523">
                  <c:v>8.3699999999999992</c:v>
                </c:pt>
                <c:pt idx="524">
                  <c:v>5.18</c:v>
                </c:pt>
                <c:pt idx="525">
                  <c:v>5.68</c:v>
                </c:pt>
                <c:pt idx="526">
                  <c:v>7.31</c:v>
                </c:pt>
                <c:pt idx="527">
                  <c:v>4.67</c:v>
                </c:pt>
                <c:pt idx="528">
                  <c:v>6.87</c:v>
                </c:pt>
                <c:pt idx="529">
                  <c:v>5.87</c:v>
                </c:pt>
                <c:pt idx="530">
                  <c:v>4.07</c:v>
                </c:pt>
                <c:pt idx="531">
                  <c:v>6.47</c:v>
                </c:pt>
                <c:pt idx="532">
                  <c:v>5.14</c:v>
                </c:pt>
                <c:pt idx="533">
                  <c:v>9.77</c:v>
                </c:pt>
                <c:pt idx="534">
                  <c:v>8.8000000000000007</c:v>
                </c:pt>
                <c:pt idx="535">
                  <c:v>5.84</c:v>
                </c:pt>
                <c:pt idx="536">
                  <c:v>10.43</c:v>
                </c:pt>
                <c:pt idx="537">
                  <c:v>4.25</c:v>
                </c:pt>
                <c:pt idx="538">
                  <c:v>4.8899999999999997</c:v>
                </c:pt>
                <c:pt idx="539">
                  <c:v>5.55</c:v>
                </c:pt>
                <c:pt idx="540">
                  <c:v>4.5199999999999996</c:v>
                </c:pt>
                <c:pt idx="541">
                  <c:v>4.45</c:v>
                </c:pt>
                <c:pt idx="542">
                  <c:v>4.72</c:v>
                </c:pt>
                <c:pt idx="543">
                  <c:v>4.6500000000000004</c:v>
                </c:pt>
                <c:pt idx="544">
                  <c:v>11.34</c:v>
                </c:pt>
                <c:pt idx="545">
                  <c:v>4.53</c:v>
                </c:pt>
                <c:pt idx="546">
                  <c:v>6.35</c:v>
                </c:pt>
                <c:pt idx="547">
                  <c:v>8.51</c:v>
                </c:pt>
                <c:pt idx="548">
                  <c:v>8.59</c:v>
                </c:pt>
                <c:pt idx="549">
                  <c:v>4.13</c:v>
                </c:pt>
                <c:pt idx="550">
                  <c:v>4.55</c:v>
                </c:pt>
                <c:pt idx="551">
                  <c:v>4.5199999999999996</c:v>
                </c:pt>
                <c:pt idx="552">
                  <c:v>5.07</c:v>
                </c:pt>
                <c:pt idx="553">
                  <c:v>4.04</c:v>
                </c:pt>
                <c:pt idx="554">
                  <c:v>5.3</c:v>
                </c:pt>
                <c:pt idx="555">
                  <c:v>8.64</c:v>
                </c:pt>
                <c:pt idx="556">
                  <c:v>4.03</c:v>
                </c:pt>
                <c:pt idx="557">
                  <c:v>4.26</c:v>
                </c:pt>
                <c:pt idx="558">
                  <c:v>5.35</c:v>
                </c:pt>
                <c:pt idx="559">
                  <c:v>4.9000000000000004</c:v>
                </c:pt>
                <c:pt idx="560">
                  <c:v>4.5</c:v>
                </c:pt>
                <c:pt idx="561">
                  <c:v>8.3800000000000008</c:v>
                </c:pt>
                <c:pt idx="562">
                  <c:v>7.03</c:v>
                </c:pt>
                <c:pt idx="563">
                  <c:v>8.75</c:v>
                </c:pt>
                <c:pt idx="564">
                  <c:v>9.51</c:v>
                </c:pt>
                <c:pt idx="565">
                  <c:v>9.36</c:v>
                </c:pt>
                <c:pt idx="566">
                  <c:v>4.8099999999999996</c:v>
                </c:pt>
                <c:pt idx="567">
                  <c:v>8.08</c:v>
                </c:pt>
                <c:pt idx="568">
                  <c:v>6.29</c:v>
                </c:pt>
                <c:pt idx="569">
                  <c:v>6.29</c:v>
                </c:pt>
                <c:pt idx="570">
                  <c:v>5.12</c:v>
                </c:pt>
                <c:pt idx="571">
                  <c:v>9.9499999999999993</c:v>
                </c:pt>
                <c:pt idx="572">
                  <c:v>9.08</c:v>
                </c:pt>
                <c:pt idx="573">
                  <c:v>4.82</c:v>
                </c:pt>
                <c:pt idx="574">
                  <c:v>4.6500000000000004</c:v>
                </c:pt>
                <c:pt idx="575">
                  <c:v>5.16</c:v>
                </c:pt>
                <c:pt idx="576">
                  <c:v>10.44</c:v>
                </c:pt>
                <c:pt idx="577">
                  <c:v>5.69</c:v>
                </c:pt>
                <c:pt idx="578">
                  <c:v>6.5</c:v>
                </c:pt>
                <c:pt idx="579">
                  <c:v>5.73</c:v>
                </c:pt>
                <c:pt idx="580">
                  <c:v>5.74</c:v>
                </c:pt>
                <c:pt idx="581">
                  <c:v>8.6999999999999993</c:v>
                </c:pt>
                <c:pt idx="582">
                  <c:v>5.09</c:v>
                </c:pt>
                <c:pt idx="583">
                  <c:v>5.57</c:v>
                </c:pt>
                <c:pt idx="584">
                  <c:v>10.87</c:v>
                </c:pt>
                <c:pt idx="585">
                  <c:v>6.02</c:v>
                </c:pt>
                <c:pt idx="586">
                  <c:v>7</c:v>
                </c:pt>
                <c:pt idx="587">
                  <c:v>5.56</c:v>
                </c:pt>
                <c:pt idx="588">
                  <c:v>8.4499999999999993</c:v>
                </c:pt>
                <c:pt idx="589">
                  <c:v>6.19</c:v>
                </c:pt>
                <c:pt idx="590">
                  <c:v>7.71</c:v>
                </c:pt>
                <c:pt idx="591">
                  <c:v>4.63</c:v>
                </c:pt>
                <c:pt idx="592">
                  <c:v>4.6100000000000003</c:v>
                </c:pt>
                <c:pt idx="593">
                  <c:v>9.5299999999999994</c:v>
                </c:pt>
                <c:pt idx="594">
                  <c:v>11.43</c:v>
                </c:pt>
                <c:pt idx="595">
                  <c:v>7.65</c:v>
                </c:pt>
                <c:pt idx="596">
                  <c:v>5.87</c:v>
                </c:pt>
                <c:pt idx="597">
                  <c:v>4.3600000000000003</c:v>
                </c:pt>
                <c:pt idx="598">
                  <c:v>10.119999999999999</c:v>
                </c:pt>
                <c:pt idx="599">
                  <c:v>4.01</c:v>
                </c:pt>
                <c:pt idx="600">
                  <c:v>4.7699999999999996</c:v>
                </c:pt>
                <c:pt idx="601">
                  <c:v>6.83</c:v>
                </c:pt>
                <c:pt idx="602">
                  <c:v>6.14</c:v>
                </c:pt>
                <c:pt idx="603">
                  <c:v>5.6</c:v>
                </c:pt>
                <c:pt idx="604">
                  <c:v>4.8</c:v>
                </c:pt>
                <c:pt idx="605">
                  <c:v>11.89</c:v>
                </c:pt>
                <c:pt idx="606">
                  <c:v>4.7300000000000004</c:v>
                </c:pt>
                <c:pt idx="607">
                  <c:v>4.6100000000000003</c:v>
                </c:pt>
                <c:pt idx="608">
                  <c:v>7.3</c:v>
                </c:pt>
                <c:pt idx="609">
                  <c:v>5.88</c:v>
                </c:pt>
                <c:pt idx="610">
                  <c:v>4.0599999999999996</c:v>
                </c:pt>
                <c:pt idx="611">
                  <c:v>4.9000000000000004</c:v>
                </c:pt>
                <c:pt idx="612">
                  <c:v>5.52</c:v>
                </c:pt>
                <c:pt idx="613">
                  <c:v>5.2</c:v>
                </c:pt>
                <c:pt idx="614">
                  <c:v>7.59</c:v>
                </c:pt>
                <c:pt idx="615">
                  <c:v>8.2799999999999994</c:v>
                </c:pt>
                <c:pt idx="616">
                  <c:v>6.72</c:v>
                </c:pt>
                <c:pt idx="617">
                  <c:v>5.47</c:v>
                </c:pt>
                <c:pt idx="618">
                  <c:v>4.71</c:v>
                </c:pt>
                <c:pt idx="619">
                  <c:v>5.49</c:v>
                </c:pt>
                <c:pt idx="620">
                  <c:v>4.72</c:v>
                </c:pt>
                <c:pt idx="621">
                  <c:v>6.7</c:v>
                </c:pt>
                <c:pt idx="622">
                  <c:v>5.5</c:v>
                </c:pt>
                <c:pt idx="623">
                  <c:v>4.46</c:v>
                </c:pt>
                <c:pt idx="624">
                  <c:v>5.29</c:v>
                </c:pt>
                <c:pt idx="625">
                  <c:v>10.99</c:v>
                </c:pt>
                <c:pt idx="626">
                  <c:v>5.2</c:v>
                </c:pt>
                <c:pt idx="627">
                  <c:v>9.66</c:v>
                </c:pt>
                <c:pt idx="628">
                  <c:v>4.22</c:v>
                </c:pt>
                <c:pt idx="629">
                  <c:v>11.78</c:v>
                </c:pt>
                <c:pt idx="630">
                  <c:v>9.6199999999999992</c:v>
                </c:pt>
                <c:pt idx="631">
                  <c:v>10.78</c:v>
                </c:pt>
                <c:pt idx="632">
                  <c:v>5.1100000000000003</c:v>
                </c:pt>
                <c:pt idx="633">
                  <c:v>7.18</c:v>
                </c:pt>
                <c:pt idx="634">
                  <c:v>4.96</c:v>
                </c:pt>
                <c:pt idx="635">
                  <c:v>4.67</c:v>
                </c:pt>
                <c:pt idx="636">
                  <c:v>5.0599999999999996</c:v>
                </c:pt>
                <c:pt idx="637">
                  <c:v>5.0199999999999996</c:v>
                </c:pt>
                <c:pt idx="638">
                  <c:v>7.76</c:v>
                </c:pt>
                <c:pt idx="639">
                  <c:v>9.32</c:v>
                </c:pt>
                <c:pt idx="640">
                  <c:v>5.31</c:v>
                </c:pt>
                <c:pt idx="641">
                  <c:v>5.56</c:v>
                </c:pt>
                <c:pt idx="642">
                  <c:v>7.11</c:v>
                </c:pt>
                <c:pt idx="643">
                  <c:v>5.13</c:v>
                </c:pt>
                <c:pt idx="644">
                  <c:v>10.199999999999999</c:v>
                </c:pt>
                <c:pt idx="645">
                  <c:v>10.4</c:v>
                </c:pt>
                <c:pt idx="646">
                  <c:v>10.67</c:v>
                </c:pt>
                <c:pt idx="647">
                  <c:v>4.6500000000000004</c:v>
                </c:pt>
                <c:pt idx="648">
                  <c:v>5.65</c:v>
                </c:pt>
                <c:pt idx="649">
                  <c:v>11.97</c:v>
                </c:pt>
                <c:pt idx="650">
                  <c:v>6.71</c:v>
                </c:pt>
                <c:pt idx="651">
                  <c:v>11.92</c:v>
                </c:pt>
                <c:pt idx="652">
                  <c:v>5.35</c:v>
                </c:pt>
                <c:pt idx="653">
                  <c:v>8.9600000000000009</c:v>
                </c:pt>
                <c:pt idx="654">
                  <c:v>11.93</c:v>
                </c:pt>
                <c:pt idx="655">
                  <c:v>9.59</c:v>
                </c:pt>
                <c:pt idx="656">
                  <c:v>11.88</c:v>
                </c:pt>
                <c:pt idx="657">
                  <c:v>4.6399999999999997</c:v>
                </c:pt>
                <c:pt idx="658">
                  <c:v>9.5299999999999994</c:v>
                </c:pt>
                <c:pt idx="659">
                  <c:v>5.29</c:v>
                </c:pt>
                <c:pt idx="660">
                  <c:v>10.95</c:v>
                </c:pt>
                <c:pt idx="661">
                  <c:v>9.17</c:v>
                </c:pt>
                <c:pt idx="662">
                  <c:v>7.39</c:v>
                </c:pt>
                <c:pt idx="663">
                  <c:v>9.1300000000000008</c:v>
                </c:pt>
                <c:pt idx="664">
                  <c:v>10.4</c:v>
                </c:pt>
                <c:pt idx="665">
                  <c:v>9.4600000000000009</c:v>
                </c:pt>
                <c:pt idx="666">
                  <c:v>8.69</c:v>
                </c:pt>
                <c:pt idx="667">
                  <c:v>4.2300000000000004</c:v>
                </c:pt>
                <c:pt idx="668">
                  <c:v>9.16</c:v>
                </c:pt>
                <c:pt idx="669">
                  <c:v>8.26</c:v>
                </c:pt>
                <c:pt idx="670">
                  <c:v>11.25</c:v>
                </c:pt>
                <c:pt idx="671">
                  <c:v>6.74</c:v>
                </c:pt>
                <c:pt idx="672">
                  <c:v>4.87</c:v>
                </c:pt>
                <c:pt idx="673">
                  <c:v>6.68</c:v>
                </c:pt>
                <c:pt idx="674">
                  <c:v>5.0199999999999996</c:v>
                </c:pt>
                <c:pt idx="675">
                  <c:v>10.64</c:v>
                </c:pt>
                <c:pt idx="676">
                  <c:v>8.74</c:v>
                </c:pt>
                <c:pt idx="677">
                  <c:v>5.64</c:v>
                </c:pt>
                <c:pt idx="678">
                  <c:v>10.37</c:v>
                </c:pt>
                <c:pt idx="679">
                  <c:v>9.56</c:v>
                </c:pt>
                <c:pt idx="680">
                  <c:v>8.23</c:v>
                </c:pt>
                <c:pt idx="681">
                  <c:v>7.03</c:v>
                </c:pt>
                <c:pt idx="682">
                  <c:v>5.45</c:v>
                </c:pt>
                <c:pt idx="683">
                  <c:v>5.76</c:v>
                </c:pt>
                <c:pt idx="684">
                  <c:v>5.4</c:v>
                </c:pt>
                <c:pt idx="685">
                  <c:v>6.35</c:v>
                </c:pt>
                <c:pt idx="686">
                  <c:v>6.26</c:v>
                </c:pt>
                <c:pt idx="687">
                  <c:v>5.97</c:v>
                </c:pt>
                <c:pt idx="688">
                  <c:v>5.29</c:v>
                </c:pt>
                <c:pt idx="689">
                  <c:v>4.2699999999999996</c:v>
                </c:pt>
                <c:pt idx="690">
                  <c:v>5.2</c:v>
                </c:pt>
                <c:pt idx="691">
                  <c:v>8.23</c:v>
                </c:pt>
                <c:pt idx="692">
                  <c:v>10.33</c:v>
                </c:pt>
                <c:pt idx="693">
                  <c:v>6.13</c:v>
                </c:pt>
                <c:pt idx="694">
                  <c:v>8.08</c:v>
                </c:pt>
                <c:pt idx="695">
                  <c:v>10.49</c:v>
                </c:pt>
                <c:pt idx="696">
                  <c:v>8.11</c:v>
                </c:pt>
                <c:pt idx="697">
                  <c:v>6.6</c:v>
                </c:pt>
                <c:pt idx="698">
                  <c:v>10.14</c:v>
                </c:pt>
                <c:pt idx="699">
                  <c:v>6.06</c:v>
                </c:pt>
                <c:pt idx="700">
                  <c:v>9.91</c:v>
                </c:pt>
                <c:pt idx="701">
                  <c:v>4.1399999999999997</c:v>
                </c:pt>
                <c:pt idx="702">
                  <c:v>4.38</c:v>
                </c:pt>
                <c:pt idx="703">
                  <c:v>9.83</c:v>
                </c:pt>
                <c:pt idx="704">
                  <c:v>11.08</c:v>
                </c:pt>
                <c:pt idx="705">
                  <c:v>11.01</c:v>
                </c:pt>
                <c:pt idx="706">
                  <c:v>4.37</c:v>
                </c:pt>
                <c:pt idx="707">
                  <c:v>5.91</c:v>
                </c:pt>
                <c:pt idx="708">
                  <c:v>7.65</c:v>
                </c:pt>
                <c:pt idx="709">
                  <c:v>5.37</c:v>
                </c:pt>
                <c:pt idx="710">
                  <c:v>5.75</c:v>
                </c:pt>
                <c:pt idx="711">
                  <c:v>6.79</c:v>
                </c:pt>
                <c:pt idx="712">
                  <c:v>7.03</c:v>
                </c:pt>
                <c:pt idx="713">
                  <c:v>5.41</c:v>
                </c:pt>
                <c:pt idx="714">
                  <c:v>8.0500000000000007</c:v>
                </c:pt>
                <c:pt idx="715">
                  <c:v>5.94</c:v>
                </c:pt>
                <c:pt idx="716">
                  <c:v>5.51</c:v>
                </c:pt>
                <c:pt idx="717">
                  <c:v>6.55</c:v>
                </c:pt>
                <c:pt idx="718">
                  <c:v>5.79</c:v>
                </c:pt>
                <c:pt idx="719">
                  <c:v>4.5599999999999996</c:v>
                </c:pt>
                <c:pt idx="720">
                  <c:v>7</c:v>
                </c:pt>
                <c:pt idx="721">
                  <c:v>6.57</c:v>
                </c:pt>
                <c:pt idx="722">
                  <c:v>11.61</c:v>
                </c:pt>
                <c:pt idx="723">
                  <c:v>8.16</c:v>
                </c:pt>
                <c:pt idx="724">
                  <c:v>4.4800000000000004</c:v>
                </c:pt>
                <c:pt idx="725">
                  <c:v>4.08</c:v>
                </c:pt>
                <c:pt idx="726">
                  <c:v>4.4000000000000004</c:v>
                </c:pt>
                <c:pt idx="727">
                  <c:v>9.02</c:v>
                </c:pt>
                <c:pt idx="728">
                  <c:v>8.06</c:v>
                </c:pt>
                <c:pt idx="729">
                  <c:v>6.21</c:v>
                </c:pt>
                <c:pt idx="730">
                  <c:v>5.79</c:v>
                </c:pt>
                <c:pt idx="731">
                  <c:v>5.69</c:v>
                </c:pt>
                <c:pt idx="732">
                  <c:v>5.36</c:v>
                </c:pt>
                <c:pt idx="733">
                  <c:v>11.37</c:v>
                </c:pt>
                <c:pt idx="734">
                  <c:v>11.87</c:v>
                </c:pt>
                <c:pt idx="735">
                  <c:v>4.9000000000000004</c:v>
                </c:pt>
                <c:pt idx="736">
                  <c:v>6.7</c:v>
                </c:pt>
                <c:pt idx="737">
                  <c:v>10.3</c:v>
                </c:pt>
                <c:pt idx="738">
                  <c:v>11.14</c:v>
                </c:pt>
                <c:pt idx="739">
                  <c:v>4.74</c:v>
                </c:pt>
                <c:pt idx="740">
                  <c:v>5.96</c:v>
                </c:pt>
                <c:pt idx="741">
                  <c:v>4.95</c:v>
                </c:pt>
                <c:pt idx="742">
                  <c:v>5.21</c:v>
                </c:pt>
                <c:pt idx="743">
                  <c:v>4.8600000000000003</c:v>
                </c:pt>
                <c:pt idx="744">
                  <c:v>7.79</c:v>
                </c:pt>
                <c:pt idx="745">
                  <c:v>7.12</c:v>
                </c:pt>
                <c:pt idx="746">
                  <c:v>4.67</c:v>
                </c:pt>
                <c:pt idx="747">
                  <c:v>9.1199999999999992</c:v>
                </c:pt>
                <c:pt idx="748">
                  <c:v>4.1500000000000004</c:v>
                </c:pt>
                <c:pt idx="749">
                  <c:v>6.72</c:v>
                </c:pt>
                <c:pt idx="750">
                  <c:v>5.01</c:v>
                </c:pt>
                <c:pt idx="751">
                  <c:v>10.9</c:v>
                </c:pt>
                <c:pt idx="752">
                  <c:v>5.52</c:v>
                </c:pt>
                <c:pt idx="753">
                  <c:v>4.55</c:v>
                </c:pt>
                <c:pt idx="754">
                  <c:v>11.76</c:v>
                </c:pt>
                <c:pt idx="755">
                  <c:v>7.06</c:v>
                </c:pt>
                <c:pt idx="756">
                  <c:v>11.35</c:v>
                </c:pt>
                <c:pt idx="757">
                  <c:v>5.52</c:v>
                </c:pt>
                <c:pt idx="758">
                  <c:v>7.86</c:v>
                </c:pt>
                <c:pt idx="759">
                  <c:v>11.38</c:v>
                </c:pt>
                <c:pt idx="760">
                  <c:v>10.48</c:v>
                </c:pt>
                <c:pt idx="761">
                  <c:v>5.04</c:v>
                </c:pt>
                <c:pt idx="762">
                  <c:v>9.06</c:v>
                </c:pt>
                <c:pt idx="763">
                  <c:v>11.07</c:v>
                </c:pt>
                <c:pt idx="764">
                  <c:v>10.45</c:v>
                </c:pt>
                <c:pt idx="765">
                  <c:v>8.6300000000000008</c:v>
                </c:pt>
                <c:pt idx="766">
                  <c:v>5.28</c:v>
                </c:pt>
                <c:pt idx="767">
                  <c:v>7.49</c:v>
                </c:pt>
                <c:pt idx="768">
                  <c:v>4.2699999999999996</c:v>
                </c:pt>
                <c:pt idx="769">
                  <c:v>9.2200000000000006</c:v>
                </c:pt>
                <c:pt idx="770">
                  <c:v>5.99</c:v>
                </c:pt>
                <c:pt idx="771">
                  <c:v>5.86</c:v>
                </c:pt>
                <c:pt idx="772">
                  <c:v>5.19</c:v>
                </c:pt>
                <c:pt idx="773">
                  <c:v>4.37</c:v>
                </c:pt>
                <c:pt idx="774">
                  <c:v>5.32</c:v>
                </c:pt>
                <c:pt idx="775">
                  <c:v>5.64</c:v>
                </c:pt>
                <c:pt idx="776">
                  <c:v>5.59</c:v>
                </c:pt>
                <c:pt idx="777">
                  <c:v>5.29</c:v>
                </c:pt>
                <c:pt idx="778">
                  <c:v>6.65</c:v>
                </c:pt>
                <c:pt idx="779">
                  <c:v>5.68</c:v>
                </c:pt>
                <c:pt idx="780">
                  <c:v>4.49</c:v>
                </c:pt>
                <c:pt idx="781">
                  <c:v>6.9</c:v>
                </c:pt>
                <c:pt idx="782">
                  <c:v>11.52</c:v>
                </c:pt>
                <c:pt idx="783">
                  <c:v>11.24</c:v>
                </c:pt>
                <c:pt idx="784">
                  <c:v>10.98</c:v>
                </c:pt>
                <c:pt idx="785">
                  <c:v>5.42</c:v>
                </c:pt>
                <c:pt idx="786">
                  <c:v>10.97</c:v>
                </c:pt>
                <c:pt idx="787">
                  <c:v>9.56</c:v>
                </c:pt>
                <c:pt idx="788">
                  <c:v>9.4</c:v>
                </c:pt>
                <c:pt idx="789">
                  <c:v>8.48</c:v>
                </c:pt>
                <c:pt idx="790">
                  <c:v>5.57</c:v>
                </c:pt>
                <c:pt idx="791">
                  <c:v>6.94</c:v>
                </c:pt>
                <c:pt idx="792">
                  <c:v>4.05</c:v>
                </c:pt>
                <c:pt idx="793">
                  <c:v>10.220000000000001</c:v>
                </c:pt>
                <c:pt idx="794">
                  <c:v>9.24</c:v>
                </c:pt>
                <c:pt idx="795">
                  <c:v>8.6</c:v>
                </c:pt>
                <c:pt idx="796">
                  <c:v>9.32</c:v>
                </c:pt>
                <c:pt idx="797">
                  <c:v>6.12</c:v>
                </c:pt>
                <c:pt idx="798">
                  <c:v>9.19</c:v>
                </c:pt>
                <c:pt idx="799">
                  <c:v>5.84</c:v>
                </c:pt>
                <c:pt idx="800">
                  <c:v>7.19</c:v>
                </c:pt>
                <c:pt idx="801">
                  <c:v>9.39</c:v>
                </c:pt>
                <c:pt idx="802">
                  <c:v>4.2699999999999996</c:v>
                </c:pt>
                <c:pt idx="803">
                  <c:v>11.71</c:v>
                </c:pt>
                <c:pt idx="804">
                  <c:v>5.29</c:v>
                </c:pt>
                <c:pt idx="805">
                  <c:v>6</c:v>
                </c:pt>
                <c:pt idx="806">
                  <c:v>10.64</c:v>
                </c:pt>
                <c:pt idx="807">
                  <c:v>8.2100000000000009</c:v>
                </c:pt>
                <c:pt idx="808">
                  <c:v>5.58</c:v>
                </c:pt>
                <c:pt idx="809">
                  <c:v>8.75</c:v>
                </c:pt>
                <c:pt idx="810">
                  <c:v>11.86</c:v>
                </c:pt>
                <c:pt idx="811">
                  <c:v>11.46</c:v>
                </c:pt>
                <c:pt idx="812">
                  <c:v>9.0299999999999994</c:v>
                </c:pt>
                <c:pt idx="813">
                  <c:v>8.26</c:v>
                </c:pt>
                <c:pt idx="814">
                  <c:v>5.42</c:v>
                </c:pt>
                <c:pt idx="815">
                  <c:v>11.33</c:v>
                </c:pt>
                <c:pt idx="816">
                  <c:v>7.69</c:v>
                </c:pt>
                <c:pt idx="817">
                  <c:v>8.77</c:v>
                </c:pt>
                <c:pt idx="818">
                  <c:v>4.91</c:v>
                </c:pt>
                <c:pt idx="819">
                  <c:v>4.95</c:v>
                </c:pt>
                <c:pt idx="820">
                  <c:v>10.8</c:v>
                </c:pt>
                <c:pt idx="821">
                  <c:v>7.21</c:v>
                </c:pt>
                <c:pt idx="822">
                  <c:v>5.12</c:v>
                </c:pt>
                <c:pt idx="823">
                  <c:v>4.62</c:v>
                </c:pt>
                <c:pt idx="824">
                  <c:v>7.68</c:v>
                </c:pt>
                <c:pt idx="825">
                  <c:v>6.79</c:v>
                </c:pt>
                <c:pt idx="826">
                  <c:v>11.09</c:v>
                </c:pt>
                <c:pt idx="827">
                  <c:v>5.24</c:v>
                </c:pt>
                <c:pt idx="828">
                  <c:v>7.51</c:v>
                </c:pt>
                <c:pt idx="829">
                  <c:v>4.13</c:v>
                </c:pt>
                <c:pt idx="830">
                  <c:v>8.3800000000000008</c:v>
                </c:pt>
                <c:pt idx="831">
                  <c:v>8.07</c:v>
                </c:pt>
                <c:pt idx="832">
                  <c:v>8.9499999999999993</c:v>
                </c:pt>
                <c:pt idx="833">
                  <c:v>6.31</c:v>
                </c:pt>
                <c:pt idx="834">
                  <c:v>7.19</c:v>
                </c:pt>
                <c:pt idx="835">
                  <c:v>6.11</c:v>
                </c:pt>
                <c:pt idx="836">
                  <c:v>6.02</c:v>
                </c:pt>
                <c:pt idx="837">
                  <c:v>11.86</c:v>
                </c:pt>
                <c:pt idx="838">
                  <c:v>8.25</c:v>
                </c:pt>
                <c:pt idx="839">
                  <c:v>8.1300000000000008</c:v>
                </c:pt>
                <c:pt idx="840">
                  <c:v>10.1</c:v>
                </c:pt>
                <c:pt idx="841">
                  <c:v>5.89</c:v>
                </c:pt>
                <c:pt idx="842">
                  <c:v>4.97</c:v>
                </c:pt>
                <c:pt idx="843">
                  <c:v>9.9</c:v>
                </c:pt>
                <c:pt idx="844">
                  <c:v>9.0500000000000007</c:v>
                </c:pt>
                <c:pt idx="845">
                  <c:v>10.93</c:v>
                </c:pt>
                <c:pt idx="846">
                  <c:v>7.58</c:v>
                </c:pt>
                <c:pt idx="847">
                  <c:v>11</c:v>
                </c:pt>
                <c:pt idx="848">
                  <c:v>5.0599999999999996</c:v>
                </c:pt>
                <c:pt idx="849">
                  <c:v>6.11</c:v>
                </c:pt>
                <c:pt idx="850">
                  <c:v>6.66</c:v>
                </c:pt>
                <c:pt idx="851">
                  <c:v>4.0199999999999996</c:v>
                </c:pt>
                <c:pt idx="852">
                  <c:v>8.81</c:v>
                </c:pt>
                <c:pt idx="853">
                  <c:v>7.92</c:v>
                </c:pt>
                <c:pt idx="854">
                  <c:v>7.48</c:v>
                </c:pt>
                <c:pt idx="855">
                  <c:v>4.62</c:v>
                </c:pt>
                <c:pt idx="856">
                  <c:v>8.4700000000000006</c:v>
                </c:pt>
                <c:pt idx="857">
                  <c:v>10.58</c:v>
                </c:pt>
                <c:pt idx="858">
                  <c:v>7.48</c:v>
                </c:pt>
                <c:pt idx="859">
                  <c:v>7.82</c:v>
                </c:pt>
                <c:pt idx="860">
                  <c:v>4.96</c:v>
                </c:pt>
                <c:pt idx="861">
                  <c:v>6.15</c:v>
                </c:pt>
                <c:pt idx="862">
                  <c:v>4.62</c:v>
                </c:pt>
                <c:pt idx="863">
                  <c:v>4.87</c:v>
                </c:pt>
                <c:pt idx="864">
                  <c:v>4.63</c:v>
                </c:pt>
                <c:pt idx="865">
                  <c:v>11.93</c:v>
                </c:pt>
                <c:pt idx="866">
                  <c:v>5.65</c:v>
                </c:pt>
                <c:pt idx="867">
                  <c:v>11.21</c:v>
                </c:pt>
                <c:pt idx="868">
                  <c:v>10.62</c:v>
                </c:pt>
                <c:pt idx="869">
                  <c:v>10.7</c:v>
                </c:pt>
                <c:pt idx="870">
                  <c:v>10.02</c:v>
                </c:pt>
                <c:pt idx="871">
                  <c:v>4.8499999999999996</c:v>
                </c:pt>
                <c:pt idx="872">
                  <c:v>4.3899999999999997</c:v>
                </c:pt>
                <c:pt idx="873">
                  <c:v>8.24</c:v>
                </c:pt>
                <c:pt idx="874">
                  <c:v>9.77</c:v>
                </c:pt>
                <c:pt idx="875">
                  <c:v>5.5</c:v>
                </c:pt>
                <c:pt idx="876">
                  <c:v>11.84</c:v>
                </c:pt>
                <c:pt idx="877">
                  <c:v>4.66</c:v>
                </c:pt>
                <c:pt idx="878">
                  <c:v>11.11</c:v>
                </c:pt>
                <c:pt idx="879">
                  <c:v>7.72</c:v>
                </c:pt>
                <c:pt idx="880">
                  <c:v>5.55</c:v>
                </c:pt>
                <c:pt idx="881">
                  <c:v>5.05</c:v>
                </c:pt>
                <c:pt idx="882">
                  <c:v>8.69</c:v>
                </c:pt>
                <c:pt idx="883">
                  <c:v>5.9</c:v>
                </c:pt>
                <c:pt idx="884">
                  <c:v>6.29</c:v>
                </c:pt>
                <c:pt idx="885">
                  <c:v>5.84</c:v>
                </c:pt>
                <c:pt idx="886">
                  <c:v>6.12</c:v>
                </c:pt>
                <c:pt idx="887">
                  <c:v>6.24</c:v>
                </c:pt>
                <c:pt idx="888">
                  <c:v>6.25</c:v>
                </c:pt>
                <c:pt idx="889">
                  <c:v>11.96</c:v>
                </c:pt>
                <c:pt idx="890">
                  <c:v>7.69</c:v>
                </c:pt>
                <c:pt idx="891">
                  <c:v>8.83</c:v>
                </c:pt>
                <c:pt idx="892">
                  <c:v>4.41</c:v>
                </c:pt>
                <c:pt idx="893">
                  <c:v>9.1</c:v>
                </c:pt>
                <c:pt idx="894">
                  <c:v>11.52</c:v>
                </c:pt>
                <c:pt idx="895">
                  <c:v>10.95</c:v>
                </c:pt>
                <c:pt idx="896">
                  <c:v>11.5</c:v>
                </c:pt>
                <c:pt idx="897">
                  <c:v>9.8800000000000008</c:v>
                </c:pt>
                <c:pt idx="898">
                  <c:v>6.2</c:v>
                </c:pt>
                <c:pt idx="899">
                  <c:v>8.41</c:v>
                </c:pt>
                <c:pt idx="900">
                  <c:v>5.07</c:v>
                </c:pt>
                <c:pt idx="901">
                  <c:v>4.0599999999999996</c:v>
                </c:pt>
                <c:pt idx="902">
                  <c:v>10.52</c:v>
                </c:pt>
                <c:pt idx="903">
                  <c:v>9.65</c:v>
                </c:pt>
                <c:pt idx="904">
                  <c:v>6.21</c:v>
                </c:pt>
                <c:pt idx="905">
                  <c:v>4.76</c:v>
                </c:pt>
                <c:pt idx="906">
                  <c:v>5.73</c:v>
                </c:pt>
                <c:pt idx="907">
                  <c:v>10.78</c:v>
                </c:pt>
                <c:pt idx="908">
                  <c:v>5.08</c:v>
                </c:pt>
                <c:pt idx="909">
                  <c:v>11.39</c:v>
                </c:pt>
                <c:pt idx="910">
                  <c:v>5.35</c:v>
                </c:pt>
                <c:pt idx="911">
                  <c:v>5.6</c:v>
                </c:pt>
                <c:pt idx="912">
                  <c:v>4.2699999999999996</c:v>
                </c:pt>
                <c:pt idx="913">
                  <c:v>5.57</c:v>
                </c:pt>
                <c:pt idx="914">
                  <c:v>5.68</c:v>
                </c:pt>
                <c:pt idx="915">
                  <c:v>5.3</c:v>
                </c:pt>
                <c:pt idx="916">
                  <c:v>9.4499999999999993</c:v>
                </c:pt>
                <c:pt idx="917">
                  <c:v>6.79</c:v>
                </c:pt>
                <c:pt idx="918">
                  <c:v>11.1</c:v>
                </c:pt>
                <c:pt idx="919">
                  <c:v>7.26</c:v>
                </c:pt>
                <c:pt idx="920">
                  <c:v>5.27</c:v>
                </c:pt>
                <c:pt idx="921">
                  <c:v>5.46</c:v>
                </c:pt>
                <c:pt idx="922">
                  <c:v>8.1300000000000008</c:v>
                </c:pt>
                <c:pt idx="923">
                  <c:v>4.25</c:v>
                </c:pt>
                <c:pt idx="924">
                  <c:v>8.68</c:v>
                </c:pt>
                <c:pt idx="925">
                  <c:v>6.25</c:v>
                </c:pt>
                <c:pt idx="926">
                  <c:v>4.47</c:v>
                </c:pt>
                <c:pt idx="927">
                  <c:v>8.31</c:v>
                </c:pt>
                <c:pt idx="928">
                  <c:v>5.68</c:v>
                </c:pt>
                <c:pt idx="929">
                  <c:v>4.75</c:v>
                </c:pt>
                <c:pt idx="930">
                  <c:v>6.31</c:v>
                </c:pt>
                <c:pt idx="931">
                  <c:v>6.28</c:v>
                </c:pt>
                <c:pt idx="932">
                  <c:v>9.2899999999999991</c:v>
                </c:pt>
                <c:pt idx="933">
                  <c:v>5.79</c:v>
                </c:pt>
                <c:pt idx="934">
                  <c:v>4.54</c:v>
                </c:pt>
                <c:pt idx="935">
                  <c:v>4.68</c:v>
                </c:pt>
                <c:pt idx="936">
                  <c:v>5.88</c:v>
                </c:pt>
                <c:pt idx="937">
                  <c:v>5.42</c:v>
                </c:pt>
                <c:pt idx="938">
                  <c:v>4.16</c:v>
                </c:pt>
                <c:pt idx="939">
                  <c:v>7.05</c:v>
                </c:pt>
                <c:pt idx="940">
                  <c:v>5.63</c:v>
                </c:pt>
                <c:pt idx="941">
                  <c:v>4.24</c:v>
                </c:pt>
                <c:pt idx="942">
                  <c:v>4.96</c:v>
                </c:pt>
                <c:pt idx="943">
                  <c:v>4.34</c:v>
                </c:pt>
                <c:pt idx="944">
                  <c:v>5.43</c:v>
                </c:pt>
                <c:pt idx="945">
                  <c:v>8.33</c:v>
                </c:pt>
                <c:pt idx="946">
                  <c:v>5.63</c:v>
                </c:pt>
                <c:pt idx="947">
                  <c:v>7.23</c:v>
                </c:pt>
                <c:pt idx="948">
                  <c:v>10.57</c:v>
                </c:pt>
                <c:pt idx="949">
                  <c:v>7.92</c:v>
                </c:pt>
                <c:pt idx="950">
                  <c:v>10.119999999999999</c:v>
                </c:pt>
                <c:pt idx="951">
                  <c:v>7.91</c:v>
                </c:pt>
                <c:pt idx="952">
                  <c:v>10.9</c:v>
                </c:pt>
                <c:pt idx="953">
                  <c:v>11.83</c:v>
                </c:pt>
                <c:pt idx="954">
                  <c:v>7.42</c:v>
                </c:pt>
                <c:pt idx="955">
                  <c:v>5.62</c:v>
                </c:pt>
                <c:pt idx="956">
                  <c:v>7.16</c:v>
                </c:pt>
                <c:pt idx="957">
                  <c:v>9.89</c:v>
                </c:pt>
                <c:pt idx="958">
                  <c:v>5.14</c:v>
                </c:pt>
                <c:pt idx="959">
                  <c:v>5.61</c:v>
                </c:pt>
                <c:pt idx="960">
                  <c:v>5.51</c:v>
                </c:pt>
                <c:pt idx="961">
                  <c:v>8.3800000000000008</c:v>
                </c:pt>
                <c:pt idx="962">
                  <c:v>4.68</c:v>
                </c:pt>
                <c:pt idx="963">
                  <c:v>4.3600000000000003</c:v>
                </c:pt>
                <c:pt idx="964">
                  <c:v>7.74</c:v>
                </c:pt>
                <c:pt idx="965">
                  <c:v>4.05</c:v>
                </c:pt>
                <c:pt idx="966">
                  <c:v>11.49</c:v>
                </c:pt>
                <c:pt idx="967">
                  <c:v>5.65</c:v>
                </c:pt>
                <c:pt idx="968">
                  <c:v>4.29</c:v>
                </c:pt>
                <c:pt idx="969">
                  <c:v>4.74</c:v>
                </c:pt>
                <c:pt idx="970">
                  <c:v>7.6</c:v>
                </c:pt>
                <c:pt idx="971">
                  <c:v>8.5</c:v>
                </c:pt>
                <c:pt idx="972">
                  <c:v>11.22</c:v>
                </c:pt>
                <c:pt idx="973">
                  <c:v>5.0999999999999996</c:v>
                </c:pt>
                <c:pt idx="974">
                  <c:v>5.43</c:v>
                </c:pt>
                <c:pt idx="975">
                  <c:v>5.82</c:v>
                </c:pt>
                <c:pt idx="976">
                  <c:v>6.05</c:v>
                </c:pt>
                <c:pt idx="977">
                  <c:v>6.38</c:v>
                </c:pt>
                <c:pt idx="978">
                  <c:v>5.73</c:v>
                </c:pt>
                <c:pt idx="979">
                  <c:v>5.47</c:v>
                </c:pt>
                <c:pt idx="980">
                  <c:v>11.3</c:v>
                </c:pt>
                <c:pt idx="981">
                  <c:v>6.72</c:v>
                </c:pt>
                <c:pt idx="982">
                  <c:v>5.36</c:v>
                </c:pt>
                <c:pt idx="983">
                  <c:v>9.8800000000000008</c:v>
                </c:pt>
                <c:pt idx="984">
                  <c:v>4.1100000000000003</c:v>
                </c:pt>
                <c:pt idx="985">
                  <c:v>7.48</c:v>
                </c:pt>
                <c:pt idx="986">
                  <c:v>9.18</c:v>
                </c:pt>
                <c:pt idx="987">
                  <c:v>4.51</c:v>
                </c:pt>
                <c:pt idx="988">
                  <c:v>7.33</c:v>
                </c:pt>
                <c:pt idx="989">
                  <c:v>10.56</c:v>
                </c:pt>
                <c:pt idx="990">
                  <c:v>4.01</c:v>
                </c:pt>
                <c:pt idx="991">
                  <c:v>5.64</c:v>
                </c:pt>
                <c:pt idx="992">
                  <c:v>8.02</c:v>
                </c:pt>
                <c:pt idx="993">
                  <c:v>7.2</c:v>
                </c:pt>
                <c:pt idx="994">
                  <c:v>4.55</c:v>
                </c:pt>
                <c:pt idx="995">
                  <c:v>9.0299999999999994</c:v>
                </c:pt>
                <c:pt idx="996">
                  <c:v>5.2</c:v>
                </c:pt>
                <c:pt idx="997">
                  <c:v>8.3000000000000007</c:v>
                </c:pt>
                <c:pt idx="998">
                  <c:v>5.56</c:v>
                </c:pt>
                <c:pt idx="999">
                  <c:v>4.1500000000000004</c:v>
                </c:pt>
                <c:pt idx="1000">
                  <c:v>5.99</c:v>
                </c:pt>
                <c:pt idx="1001">
                  <c:v>5.8</c:v>
                </c:pt>
                <c:pt idx="1002">
                  <c:v>7.32</c:v>
                </c:pt>
                <c:pt idx="1003">
                  <c:v>5.16</c:v>
                </c:pt>
                <c:pt idx="1004">
                  <c:v>5.96</c:v>
                </c:pt>
                <c:pt idx="1005">
                  <c:v>4.8499999999999996</c:v>
                </c:pt>
                <c:pt idx="1006">
                  <c:v>5.09</c:v>
                </c:pt>
                <c:pt idx="1007">
                  <c:v>4.9400000000000004</c:v>
                </c:pt>
                <c:pt idx="1008">
                  <c:v>4.92</c:v>
                </c:pt>
                <c:pt idx="1009">
                  <c:v>6.05</c:v>
                </c:pt>
                <c:pt idx="1010">
                  <c:v>4.67</c:v>
                </c:pt>
                <c:pt idx="1011">
                  <c:v>9.81</c:v>
                </c:pt>
                <c:pt idx="1012">
                  <c:v>6.06</c:v>
                </c:pt>
                <c:pt idx="1013">
                  <c:v>5.19</c:v>
                </c:pt>
                <c:pt idx="1014">
                  <c:v>10.16</c:v>
                </c:pt>
                <c:pt idx="1015">
                  <c:v>4.68</c:v>
                </c:pt>
                <c:pt idx="1016">
                  <c:v>5.32</c:v>
                </c:pt>
                <c:pt idx="1017">
                  <c:v>6.99</c:v>
                </c:pt>
                <c:pt idx="1018">
                  <c:v>5.55</c:v>
                </c:pt>
                <c:pt idx="1019">
                  <c:v>6.94</c:v>
                </c:pt>
                <c:pt idx="1020">
                  <c:v>4.2</c:v>
                </c:pt>
                <c:pt idx="1021">
                  <c:v>5.59</c:v>
                </c:pt>
                <c:pt idx="1022">
                  <c:v>9.9600000000000009</c:v>
                </c:pt>
                <c:pt idx="1023">
                  <c:v>7.37</c:v>
                </c:pt>
                <c:pt idx="1024">
                  <c:v>5.0599999999999996</c:v>
                </c:pt>
                <c:pt idx="1025">
                  <c:v>8.2100000000000009</c:v>
                </c:pt>
                <c:pt idx="1026">
                  <c:v>10.34</c:v>
                </c:pt>
                <c:pt idx="1027">
                  <c:v>5.51</c:v>
                </c:pt>
                <c:pt idx="1028">
                  <c:v>11.2</c:v>
                </c:pt>
                <c:pt idx="1029">
                  <c:v>4.3499999999999996</c:v>
                </c:pt>
                <c:pt idx="1030">
                  <c:v>10.45</c:v>
                </c:pt>
                <c:pt idx="1031">
                  <c:v>4.07</c:v>
                </c:pt>
                <c:pt idx="1032">
                  <c:v>8.34</c:v>
                </c:pt>
                <c:pt idx="1033">
                  <c:v>7.41</c:v>
                </c:pt>
                <c:pt idx="1034">
                  <c:v>4.3099999999999996</c:v>
                </c:pt>
                <c:pt idx="1035">
                  <c:v>10.83</c:v>
                </c:pt>
                <c:pt idx="1036">
                  <c:v>11.31</c:v>
                </c:pt>
                <c:pt idx="1037">
                  <c:v>11.81</c:v>
                </c:pt>
                <c:pt idx="1038">
                  <c:v>8.26</c:v>
                </c:pt>
                <c:pt idx="1039">
                  <c:v>10.74</c:v>
                </c:pt>
                <c:pt idx="1040">
                  <c:v>7.69</c:v>
                </c:pt>
                <c:pt idx="1041">
                  <c:v>4.84</c:v>
                </c:pt>
                <c:pt idx="1042">
                  <c:v>9.77</c:v>
                </c:pt>
                <c:pt idx="1043">
                  <c:v>5.84</c:v>
                </c:pt>
                <c:pt idx="1044">
                  <c:v>8.6999999999999993</c:v>
                </c:pt>
                <c:pt idx="1045">
                  <c:v>10.79</c:v>
                </c:pt>
                <c:pt idx="1046">
                  <c:v>4.32</c:v>
                </c:pt>
                <c:pt idx="1047">
                  <c:v>7.19</c:v>
                </c:pt>
                <c:pt idx="1048">
                  <c:v>11.94</c:v>
                </c:pt>
                <c:pt idx="1049">
                  <c:v>5.56</c:v>
                </c:pt>
                <c:pt idx="1050">
                  <c:v>5.64</c:v>
                </c:pt>
                <c:pt idx="1051">
                  <c:v>4.6500000000000004</c:v>
                </c:pt>
                <c:pt idx="1052">
                  <c:v>9.0500000000000007</c:v>
                </c:pt>
                <c:pt idx="1053">
                  <c:v>4.5199999999999996</c:v>
                </c:pt>
                <c:pt idx="1054">
                  <c:v>4.62</c:v>
                </c:pt>
                <c:pt idx="1055">
                  <c:v>5.87</c:v>
                </c:pt>
                <c:pt idx="1056">
                  <c:v>5.71</c:v>
                </c:pt>
                <c:pt idx="1057">
                  <c:v>9.08</c:v>
                </c:pt>
                <c:pt idx="1058">
                  <c:v>5.3</c:v>
                </c:pt>
                <c:pt idx="1059">
                  <c:v>11.76</c:v>
                </c:pt>
                <c:pt idx="1060">
                  <c:v>5.1100000000000003</c:v>
                </c:pt>
                <c:pt idx="1061">
                  <c:v>5.54</c:v>
                </c:pt>
                <c:pt idx="1062">
                  <c:v>8.8699999999999992</c:v>
                </c:pt>
                <c:pt idx="1063">
                  <c:v>5.96</c:v>
                </c:pt>
                <c:pt idx="1064">
                  <c:v>4.4400000000000004</c:v>
                </c:pt>
                <c:pt idx="1065">
                  <c:v>4.6500000000000004</c:v>
                </c:pt>
                <c:pt idx="1066">
                  <c:v>5.64</c:v>
                </c:pt>
                <c:pt idx="1067">
                  <c:v>10.19</c:v>
                </c:pt>
                <c:pt idx="1068">
                  <c:v>10.79</c:v>
                </c:pt>
                <c:pt idx="1069">
                  <c:v>4.24</c:v>
                </c:pt>
                <c:pt idx="1070">
                  <c:v>5.83</c:v>
                </c:pt>
                <c:pt idx="1071">
                  <c:v>11.85</c:v>
                </c:pt>
                <c:pt idx="1072">
                  <c:v>5.98</c:v>
                </c:pt>
                <c:pt idx="1073">
                  <c:v>4.26</c:v>
                </c:pt>
                <c:pt idx="1074">
                  <c:v>4.96</c:v>
                </c:pt>
                <c:pt idx="1075">
                  <c:v>4</c:v>
                </c:pt>
                <c:pt idx="1076">
                  <c:v>4.1500000000000004</c:v>
                </c:pt>
                <c:pt idx="1077">
                  <c:v>11.36</c:v>
                </c:pt>
                <c:pt idx="1078">
                  <c:v>7.53</c:v>
                </c:pt>
                <c:pt idx="1079">
                  <c:v>7.95</c:v>
                </c:pt>
                <c:pt idx="1080">
                  <c:v>8.5</c:v>
                </c:pt>
                <c:pt idx="1081">
                  <c:v>5.89</c:v>
                </c:pt>
                <c:pt idx="1082">
                  <c:v>8.76</c:v>
                </c:pt>
                <c:pt idx="1083">
                  <c:v>4.1100000000000003</c:v>
                </c:pt>
                <c:pt idx="1084">
                  <c:v>7.56</c:v>
                </c:pt>
                <c:pt idx="1085">
                  <c:v>4.17</c:v>
                </c:pt>
                <c:pt idx="1086">
                  <c:v>11.42</c:v>
                </c:pt>
                <c:pt idx="1087">
                  <c:v>7.33</c:v>
                </c:pt>
                <c:pt idx="1088">
                  <c:v>6.7</c:v>
                </c:pt>
                <c:pt idx="1089">
                  <c:v>5.27</c:v>
                </c:pt>
                <c:pt idx="1090">
                  <c:v>7.72</c:v>
                </c:pt>
                <c:pt idx="1091">
                  <c:v>8.68</c:v>
                </c:pt>
                <c:pt idx="1092">
                  <c:v>9.8000000000000007</c:v>
                </c:pt>
                <c:pt idx="1093">
                  <c:v>4.4400000000000004</c:v>
                </c:pt>
                <c:pt idx="1094">
                  <c:v>7.19</c:v>
                </c:pt>
                <c:pt idx="1095">
                  <c:v>6.06</c:v>
                </c:pt>
                <c:pt idx="1096">
                  <c:v>5.12</c:v>
                </c:pt>
                <c:pt idx="1097">
                  <c:v>10.72</c:v>
                </c:pt>
                <c:pt idx="1098">
                  <c:v>9.58</c:v>
                </c:pt>
                <c:pt idx="1099">
                  <c:v>6.4</c:v>
                </c:pt>
                <c:pt idx="1100">
                  <c:v>6.8</c:v>
                </c:pt>
                <c:pt idx="1101">
                  <c:v>9.48</c:v>
                </c:pt>
                <c:pt idx="1102">
                  <c:v>7.45</c:v>
                </c:pt>
                <c:pt idx="1103">
                  <c:v>6.94</c:v>
                </c:pt>
                <c:pt idx="1104">
                  <c:v>7.83</c:v>
                </c:pt>
                <c:pt idx="1105">
                  <c:v>10.17</c:v>
                </c:pt>
                <c:pt idx="1106">
                  <c:v>8.9600000000000009</c:v>
                </c:pt>
                <c:pt idx="1107">
                  <c:v>6.96</c:v>
                </c:pt>
                <c:pt idx="1108">
                  <c:v>5.07</c:v>
                </c:pt>
                <c:pt idx="1109">
                  <c:v>5.85</c:v>
                </c:pt>
                <c:pt idx="1110">
                  <c:v>10.56</c:v>
                </c:pt>
                <c:pt idx="1111">
                  <c:v>8.92</c:v>
                </c:pt>
                <c:pt idx="1112">
                  <c:v>8.6300000000000008</c:v>
                </c:pt>
                <c:pt idx="1113">
                  <c:v>6.29</c:v>
                </c:pt>
                <c:pt idx="1114">
                  <c:v>5.75</c:v>
                </c:pt>
                <c:pt idx="1115">
                  <c:v>6.66</c:v>
                </c:pt>
                <c:pt idx="1116">
                  <c:v>5.0999999999999996</c:v>
                </c:pt>
                <c:pt idx="1117">
                  <c:v>4.41</c:v>
                </c:pt>
                <c:pt idx="1118">
                  <c:v>5.52</c:v>
                </c:pt>
                <c:pt idx="1119">
                  <c:v>4.62</c:v>
                </c:pt>
                <c:pt idx="1120">
                  <c:v>5.74</c:v>
                </c:pt>
                <c:pt idx="1121">
                  <c:v>6.3</c:v>
                </c:pt>
                <c:pt idx="1122">
                  <c:v>10.27</c:v>
                </c:pt>
                <c:pt idx="1123">
                  <c:v>5.85</c:v>
                </c:pt>
                <c:pt idx="1124">
                  <c:v>5.92</c:v>
                </c:pt>
                <c:pt idx="1125">
                  <c:v>10.01</c:v>
                </c:pt>
                <c:pt idx="1126">
                  <c:v>9.59</c:v>
                </c:pt>
                <c:pt idx="1127">
                  <c:v>10.37</c:v>
                </c:pt>
                <c:pt idx="1128">
                  <c:v>4.01</c:v>
                </c:pt>
                <c:pt idx="1129">
                  <c:v>4.24</c:v>
                </c:pt>
                <c:pt idx="1130">
                  <c:v>5.36</c:v>
                </c:pt>
                <c:pt idx="1131">
                  <c:v>4.99</c:v>
                </c:pt>
                <c:pt idx="1132">
                  <c:v>8.68</c:v>
                </c:pt>
                <c:pt idx="1133">
                  <c:v>4.2300000000000004</c:v>
                </c:pt>
                <c:pt idx="1134">
                  <c:v>5.32</c:v>
                </c:pt>
                <c:pt idx="1135">
                  <c:v>6.66</c:v>
                </c:pt>
                <c:pt idx="1136">
                  <c:v>7.4</c:v>
                </c:pt>
                <c:pt idx="1137">
                  <c:v>10.08</c:v>
                </c:pt>
                <c:pt idx="1138">
                  <c:v>8.58</c:v>
                </c:pt>
                <c:pt idx="1139">
                  <c:v>5.84</c:v>
                </c:pt>
                <c:pt idx="1140">
                  <c:v>4.8600000000000003</c:v>
                </c:pt>
                <c:pt idx="1141">
                  <c:v>11.52</c:v>
                </c:pt>
                <c:pt idx="1142">
                  <c:v>6.15</c:v>
                </c:pt>
                <c:pt idx="1143">
                  <c:v>9.94</c:v>
                </c:pt>
                <c:pt idx="1144">
                  <c:v>10.56</c:v>
                </c:pt>
                <c:pt idx="1145">
                  <c:v>6.79</c:v>
                </c:pt>
                <c:pt idx="1146">
                  <c:v>4.8</c:v>
                </c:pt>
                <c:pt idx="1147">
                  <c:v>5.75</c:v>
                </c:pt>
                <c:pt idx="1148">
                  <c:v>5.81</c:v>
                </c:pt>
                <c:pt idx="1149">
                  <c:v>9.2799999999999994</c:v>
                </c:pt>
                <c:pt idx="1150">
                  <c:v>6.37</c:v>
                </c:pt>
                <c:pt idx="1151">
                  <c:v>5.09</c:v>
                </c:pt>
                <c:pt idx="1152">
                  <c:v>7.94</c:v>
                </c:pt>
                <c:pt idx="1153">
                  <c:v>10.95</c:v>
                </c:pt>
                <c:pt idx="1154">
                  <c:v>6.3</c:v>
                </c:pt>
                <c:pt idx="1155">
                  <c:v>8.0500000000000007</c:v>
                </c:pt>
                <c:pt idx="1156">
                  <c:v>9.8800000000000008</c:v>
                </c:pt>
                <c:pt idx="1157">
                  <c:v>7.42</c:v>
                </c:pt>
                <c:pt idx="1158">
                  <c:v>8.4499999999999993</c:v>
                </c:pt>
                <c:pt idx="1159">
                  <c:v>6.21</c:v>
                </c:pt>
                <c:pt idx="1160">
                  <c:v>4.6500000000000004</c:v>
                </c:pt>
                <c:pt idx="1161">
                  <c:v>5.87</c:v>
                </c:pt>
                <c:pt idx="1162">
                  <c:v>4.24</c:v>
                </c:pt>
                <c:pt idx="1163">
                  <c:v>7.81</c:v>
                </c:pt>
                <c:pt idx="1164">
                  <c:v>9.85</c:v>
                </c:pt>
                <c:pt idx="1165">
                  <c:v>6.94</c:v>
                </c:pt>
                <c:pt idx="1166">
                  <c:v>11.3</c:v>
                </c:pt>
                <c:pt idx="1167">
                  <c:v>9.23</c:v>
                </c:pt>
                <c:pt idx="1168">
                  <c:v>4.37</c:v>
                </c:pt>
                <c:pt idx="1169">
                  <c:v>5.76</c:v>
                </c:pt>
                <c:pt idx="1170">
                  <c:v>4.96</c:v>
                </c:pt>
                <c:pt idx="1171">
                  <c:v>11.04</c:v>
                </c:pt>
                <c:pt idx="1172">
                  <c:v>7.81</c:v>
                </c:pt>
                <c:pt idx="1173">
                  <c:v>4.55</c:v>
                </c:pt>
                <c:pt idx="1174">
                  <c:v>6.13</c:v>
                </c:pt>
                <c:pt idx="1175">
                  <c:v>6.04</c:v>
                </c:pt>
                <c:pt idx="1176">
                  <c:v>8.85</c:v>
                </c:pt>
                <c:pt idx="1177">
                  <c:v>10.54</c:v>
                </c:pt>
                <c:pt idx="1178">
                  <c:v>4.37</c:v>
                </c:pt>
                <c:pt idx="1179">
                  <c:v>9.6300000000000008</c:v>
                </c:pt>
                <c:pt idx="1180">
                  <c:v>10.37</c:v>
                </c:pt>
                <c:pt idx="1181">
                  <c:v>5.44</c:v>
                </c:pt>
                <c:pt idx="1182">
                  <c:v>5.19</c:v>
                </c:pt>
                <c:pt idx="1183">
                  <c:v>11.8</c:v>
                </c:pt>
                <c:pt idx="1184">
                  <c:v>8.3800000000000008</c:v>
                </c:pt>
                <c:pt idx="1185">
                  <c:v>7.58</c:v>
                </c:pt>
                <c:pt idx="1186">
                  <c:v>4.6100000000000003</c:v>
                </c:pt>
                <c:pt idx="1187">
                  <c:v>4.7</c:v>
                </c:pt>
                <c:pt idx="1188">
                  <c:v>6.05</c:v>
                </c:pt>
                <c:pt idx="1189">
                  <c:v>5.63</c:v>
                </c:pt>
                <c:pt idx="1190">
                  <c:v>6.06</c:v>
                </c:pt>
                <c:pt idx="1191">
                  <c:v>5.19</c:v>
                </c:pt>
                <c:pt idx="1192">
                  <c:v>8.9600000000000009</c:v>
                </c:pt>
                <c:pt idx="1193">
                  <c:v>11.39</c:v>
                </c:pt>
                <c:pt idx="1194">
                  <c:v>4.0599999999999996</c:v>
                </c:pt>
                <c:pt idx="1195">
                  <c:v>5.23</c:v>
                </c:pt>
                <c:pt idx="1196">
                  <c:v>5.05</c:v>
                </c:pt>
                <c:pt idx="1197">
                  <c:v>7.34</c:v>
                </c:pt>
                <c:pt idx="1198">
                  <c:v>8.1300000000000008</c:v>
                </c:pt>
                <c:pt idx="1199">
                  <c:v>6.68</c:v>
                </c:pt>
                <c:pt idx="1200">
                  <c:v>11.51</c:v>
                </c:pt>
                <c:pt idx="1201">
                  <c:v>6.02</c:v>
                </c:pt>
                <c:pt idx="1202">
                  <c:v>7.96</c:v>
                </c:pt>
                <c:pt idx="1203">
                  <c:v>6.01</c:v>
                </c:pt>
                <c:pt idx="1204">
                  <c:v>5.9</c:v>
                </c:pt>
                <c:pt idx="1205">
                  <c:v>4.49</c:v>
                </c:pt>
                <c:pt idx="1206">
                  <c:v>6.25</c:v>
                </c:pt>
                <c:pt idx="1207">
                  <c:v>9.6199999999999992</c:v>
                </c:pt>
                <c:pt idx="1208">
                  <c:v>11.06</c:v>
                </c:pt>
                <c:pt idx="1209">
                  <c:v>6.11</c:v>
                </c:pt>
                <c:pt idx="1210">
                  <c:v>11.49</c:v>
                </c:pt>
                <c:pt idx="1211">
                  <c:v>8.68</c:v>
                </c:pt>
                <c:pt idx="1212">
                  <c:v>5.68</c:v>
                </c:pt>
                <c:pt idx="1213">
                  <c:v>8.4499999999999993</c:v>
                </c:pt>
                <c:pt idx="1214">
                  <c:v>8.51</c:v>
                </c:pt>
                <c:pt idx="1215">
                  <c:v>7.62</c:v>
                </c:pt>
                <c:pt idx="1216">
                  <c:v>10.18</c:v>
                </c:pt>
                <c:pt idx="1217">
                  <c:v>5.36</c:v>
                </c:pt>
                <c:pt idx="1218">
                  <c:v>11.78</c:v>
                </c:pt>
                <c:pt idx="1219">
                  <c:v>10.82</c:v>
                </c:pt>
                <c:pt idx="1220">
                  <c:v>7.73</c:v>
                </c:pt>
                <c:pt idx="1221">
                  <c:v>6.24</c:v>
                </c:pt>
                <c:pt idx="1222">
                  <c:v>10.42</c:v>
                </c:pt>
                <c:pt idx="1223">
                  <c:v>11.11</c:v>
                </c:pt>
                <c:pt idx="1224">
                  <c:v>7.67</c:v>
                </c:pt>
                <c:pt idx="1225">
                  <c:v>6.15</c:v>
                </c:pt>
                <c:pt idx="1226">
                  <c:v>5.71</c:v>
                </c:pt>
                <c:pt idx="1227">
                  <c:v>8.6999999999999993</c:v>
                </c:pt>
                <c:pt idx="1228">
                  <c:v>9.0399999999999991</c:v>
                </c:pt>
                <c:pt idx="1229">
                  <c:v>5.61</c:v>
                </c:pt>
                <c:pt idx="1230">
                  <c:v>8.1199999999999992</c:v>
                </c:pt>
                <c:pt idx="1231">
                  <c:v>4.74</c:v>
                </c:pt>
                <c:pt idx="1232">
                  <c:v>4.0599999999999996</c:v>
                </c:pt>
                <c:pt idx="1233">
                  <c:v>5.69</c:v>
                </c:pt>
                <c:pt idx="1234">
                  <c:v>5.66</c:v>
                </c:pt>
                <c:pt idx="1235">
                  <c:v>4.32</c:v>
                </c:pt>
                <c:pt idx="1236">
                  <c:v>8.2899999999999991</c:v>
                </c:pt>
                <c:pt idx="1237">
                  <c:v>10.46</c:v>
                </c:pt>
                <c:pt idx="1238">
                  <c:v>11.96</c:v>
                </c:pt>
                <c:pt idx="1239">
                  <c:v>4.25</c:v>
                </c:pt>
                <c:pt idx="1240">
                  <c:v>8.33</c:v>
                </c:pt>
                <c:pt idx="1241">
                  <c:v>4.29</c:v>
                </c:pt>
                <c:pt idx="1242">
                  <c:v>6.32</c:v>
                </c:pt>
                <c:pt idx="1243">
                  <c:v>5.65</c:v>
                </c:pt>
                <c:pt idx="1244">
                  <c:v>8.41</c:v>
                </c:pt>
                <c:pt idx="1245">
                  <c:v>11.96</c:v>
                </c:pt>
                <c:pt idx="1246">
                  <c:v>5.17</c:v>
                </c:pt>
                <c:pt idx="1247">
                  <c:v>8.76</c:v>
                </c:pt>
                <c:pt idx="1248">
                  <c:v>7.99</c:v>
                </c:pt>
                <c:pt idx="1249">
                  <c:v>8.59</c:v>
                </c:pt>
                <c:pt idx="1250">
                  <c:v>6.14</c:v>
                </c:pt>
                <c:pt idx="1251">
                  <c:v>4.08</c:v>
                </c:pt>
                <c:pt idx="1252">
                  <c:v>6.25</c:v>
                </c:pt>
                <c:pt idx="1253">
                  <c:v>5.94</c:v>
                </c:pt>
                <c:pt idx="1254">
                  <c:v>6.45</c:v>
                </c:pt>
                <c:pt idx="1255">
                  <c:v>5.74</c:v>
                </c:pt>
                <c:pt idx="1256">
                  <c:v>4.43</c:v>
                </c:pt>
                <c:pt idx="1257">
                  <c:v>6.5</c:v>
                </c:pt>
                <c:pt idx="1258">
                  <c:v>8.75</c:v>
                </c:pt>
                <c:pt idx="1259">
                  <c:v>11.96</c:v>
                </c:pt>
                <c:pt idx="1260">
                  <c:v>10.54</c:v>
                </c:pt>
                <c:pt idx="1261">
                  <c:v>4.54</c:v>
                </c:pt>
                <c:pt idx="1262">
                  <c:v>5.71</c:v>
                </c:pt>
                <c:pt idx="1263">
                  <c:v>6.25</c:v>
                </c:pt>
                <c:pt idx="1264">
                  <c:v>9.4700000000000006</c:v>
                </c:pt>
                <c:pt idx="1265">
                  <c:v>5.7</c:v>
                </c:pt>
                <c:pt idx="1266">
                  <c:v>11.18</c:v>
                </c:pt>
                <c:pt idx="1267">
                  <c:v>10.98</c:v>
                </c:pt>
                <c:pt idx="1268">
                  <c:v>5.1100000000000003</c:v>
                </c:pt>
                <c:pt idx="1269">
                  <c:v>10.24</c:v>
                </c:pt>
                <c:pt idx="1270">
                  <c:v>7.71</c:v>
                </c:pt>
                <c:pt idx="1271">
                  <c:v>6.03</c:v>
                </c:pt>
                <c:pt idx="1272">
                  <c:v>5.96</c:v>
                </c:pt>
                <c:pt idx="1273">
                  <c:v>4.16</c:v>
                </c:pt>
                <c:pt idx="1274">
                  <c:v>6.11</c:v>
                </c:pt>
                <c:pt idx="1275">
                  <c:v>5.97</c:v>
                </c:pt>
                <c:pt idx="1276">
                  <c:v>10.81</c:v>
                </c:pt>
                <c:pt idx="1277">
                  <c:v>5.7</c:v>
                </c:pt>
                <c:pt idx="1278">
                  <c:v>4.7699999999999996</c:v>
                </c:pt>
                <c:pt idx="1279">
                  <c:v>4.25</c:v>
                </c:pt>
                <c:pt idx="1280">
                  <c:v>5.52</c:v>
                </c:pt>
                <c:pt idx="1281">
                  <c:v>6.53</c:v>
                </c:pt>
                <c:pt idx="1282">
                  <c:v>4.82</c:v>
                </c:pt>
                <c:pt idx="1283">
                  <c:v>11.94</c:v>
                </c:pt>
                <c:pt idx="1284">
                  <c:v>7.85</c:v>
                </c:pt>
                <c:pt idx="1285">
                  <c:v>8.01</c:v>
                </c:pt>
                <c:pt idx="1286">
                  <c:v>7.4</c:v>
                </c:pt>
                <c:pt idx="1287">
                  <c:v>8.3800000000000008</c:v>
                </c:pt>
                <c:pt idx="1288">
                  <c:v>11.56</c:v>
                </c:pt>
                <c:pt idx="1289">
                  <c:v>4.6100000000000003</c:v>
                </c:pt>
                <c:pt idx="1290">
                  <c:v>4.95</c:v>
                </c:pt>
                <c:pt idx="1291">
                  <c:v>5.04</c:v>
                </c:pt>
                <c:pt idx="1292">
                  <c:v>5.42</c:v>
                </c:pt>
                <c:pt idx="1293">
                  <c:v>5.39</c:v>
                </c:pt>
                <c:pt idx="1294">
                  <c:v>6</c:v>
                </c:pt>
                <c:pt idx="1295">
                  <c:v>6.02</c:v>
                </c:pt>
                <c:pt idx="1296">
                  <c:v>4.62</c:v>
                </c:pt>
                <c:pt idx="1297">
                  <c:v>5.59</c:v>
                </c:pt>
                <c:pt idx="1298">
                  <c:v>5.18</c:v>
                </c:pt>
                <c:pt idx="1299">
                  <c:v>6.29</c:v>
                </c:pt>
                <c:pt idx="1300">
                  <c:v>4.49</c:v>
                </c:pt>
                <c:pt idx="1301">
                  <c:v>11.82</c:v>
                </c:pt>
                <c:pt idx="1302">
                  <c:v>7.41</c:v>
                </c:pt>
                <c:pt idx="1303">
                  <c:v>5.97</c:v>
                </c:pt>
                <c:pt idx="1304">
                  <c:v>5.74</c:v>
                </c:pt>
                <c:pt idx="1305">
                  <c:v>9.85</c:v>
                </c:pt>
                <c:pt idx="1306">
                  <c:v>7.59</c:v>
                </c:pt>
                <c:pt idx="1307">
                  <c:v>6.98</c:v>
                </c:pt>
                <c:pt idx="1308">
                  <c:v>4.7300000000000004</c:v>
                </c:pt>
                <c:pt idx="1309">
                  <c:v>4.76</c:v>
                </c:pt>
                <c:pt idx="1310">
                  <c:v>6.24</c:v>
                </c:pt>
                <c:pt idx="1311">
                  <c:v>5.44</c:v>
                </c:pt>
                <c:pt idx="1312">
                  <c:v>5.08</c:v>
                </c:pt>
                <c:pt idx="1313">
                  <c:v>4.87</c:v>
                </c:pt>
                <c:pt idx="1314">
                  <c:v>8.17</c:v>
                </c:pt>
                <c:pt idx="1315">
                  <c:v>7.61</c:v>
                </c:pt>
                <c:pt idx="1316">
                  <c:v>10.1</c:v>
                </c:pt>
                <c:pt idx="1317">
                  <c:v>11.24</c:v>
                </c:pt>
                <c:pt idx="1318">
                  <c:v>6.1</c:v>
                </c:pt>
                <c:pt idx="1319">
                  <c:v>6.98</c:v>
                </c:pt>
                <c:pt idx="1320">
                  <c:v>4</c:v>
                </c:pt>
                <c:pt idx="1321">
                  <c:v>4.2300000000000004</c:v>
                </c:pt>
                <c:pt idx="1322">
                  <c:v>4.72</c:v>
                </c:pt>
                <c:pt idx="1323">
                  <c:v>5.63</c:v>
                </c:pt>
                <c:pt idx="1324">
                  <c:v>5.83</c:v>
                </c:pt>
                <c:pt idx="1325">
                  <c:v>9.23</c:v>
                </c:pt>
                <c:pt idx="1326">
                  <c:v>9.89</c:v>
                </c:pt>
                <c:pt idx="1327">
                  <c:v>12</c:v>
                </c:pt>
                <c:pt idx="1328">
                  <c:v>4.24</c:v>
                </c:pt>
                <c:pt idx="1329">
                  <c:v>4.68</c:v>
                </c:pt>
                <c:pt idx="1330">
                  <c:v>8.57</c:v>
                </c:pt>
                <c:pt idx="1331">
                  <c:v>4.0999999999999996</c:v>
                </c:pt>
                <c:pt idx="1332">
                  <c:v>4.49</c:v>
                </c:pt>
                <c:pt idx="1333">
                  <c:v>8.8000000000000007</c:v>
                </c:pt>
                <c:pt idx="1334">
                  <c:v>7.93</c:v>
                </c:pt>
                <c:pt idx="1335">
                  <c:v>9.4499999999999993</c:v>
                </c:pt>
                <c:pt idx="1336">
                  <c:v>7.67</c:v>
                </c:pt>
                <c:pt idx="1337">
                  <c:v>10.53</c:v>
                </c:pt>
                <c:pt idx="1338">
                  <c:v>10.08</c:v>
                </c:pt>
                <c:pt idx="1339">
                  <c:v>11.39</c:v>
                </c:pt>
                <c:pt idx="1340">
                  <c:v>6.36</c:v>
                </c:pt>
                <c:pt idx="1341">
                  <c:v>5.31</c:v>
                </c:pt>
                <c:pt idx="1342">
                  <c:v>4.74</c:v>
                </c:pt>
                <c:pt idx="1343">
                  <c:v>11.35</c:v>
                </c:pt>
                <c:pt idx="1344">
                  <c:v>6.81</c:v>
                </c:pt>
                <c:pt idx="1345">
                  <c:v>8.06</c:v>
                </c:pt>
                <c:pt idx="1346">
                  <c:v>6.74</c:v>
                </c:pt>
                <c:pt idx="1347">
                  <c:v>6.54</c:v>
                </c:pt>
                <c:pt idx="1348">
                  <c:v>5.4</c:v>
                </c:pt>
                <c:pt idx="1349">
                  <c:v>5.58</c:v>
                </c:pt>
                <c:pt idx="1350">
                  <c:v>5.84</c:v>
                </c:pt>
                <c:pt idx="1351">
                  <c:v>4.2</c:v>
                </c:pt>
                <c:pt idx="1352">
                  <c:v>6.06</c:v>
                </c:pt>
                <c:pt idx="1353">
                  <c:v>7.57</c:v>
                </c:pt>
                <c:pt idx="1354">
                  <c:v>6.15</c:v>
                </c:pt>
                <c:pt idx="1355">
                  <c:v>4.5599999999999996</c:v>
                </c:pt>
                <c:pt idx="1356">
                  <c:v>4.72</c:v>
                </c:pt>
                <c:pt idx="1357">
                  <c:v>7.98</c:v>
                </c:pt>
                <c:pt idx="1358">
                  <c:v>6.26</c:v>
                </c:pt>
                <c:pt idx="1359">
                  <c:v>4.29</c:v>
                </c:pt>
                <c:pt idx="1360">
                  <c:v>5.43</c:v>
                </c:pt>
                <c:pt idx="1361">
                  <c:v>8</c:v>
                </c:pt>
                <c:pt idx="1362">
                  <c:v>9.9600000000000009</c:v>
                </c:pt>
                <c:pt idx="1363">
                  <c:v>6.8</c:v>
                </c:pt>
                <c:pt idx="1364">
                  <c:v>6.22</c:v>
                </c:pt>
                <c:pt idx="1365">
                  <c:v>5.79</c:v>
                </c:pt>
                <c:pt idx="1366">
                  <c:v>5.41</c:v>
                </c:pt>
                <c:pt idx="1367">
                  <c:v>11.05</c:v>
                </c:pt>
                <c:pt idx="1368">
                  <c:v>6.27</c:v>
                </c:pt>
                <c:pt idx="1369">
                  <c:v>4.7699999999999996</c:v>
                </c:pt>
                <c:pt idx="1370">
                  <c:v>4.08</c:v>
                </c:pt>
                <c:pt idx="1371">
                  <c:v>6.01</c:v>
                </c:pt>
                <c:pt idx="1372">
                  <c:v>11.84</c:v>
                </c:pt>
                <c:pt idx="1373">
                  <c:v>6.27</c:v>
                </c:pt>
                <c:pt idx="1374">
                  <c:v>5.28</c:v>
                </c:pt>
                <c:pt idx="1375">
                  <c:v>7.03</c:v>
                </c:pt>
                <c:pt idx="1376">
                  <c:v>5.32</c:v>
                </c:pt>
                <c:pt idx="1377">
                  <c:v>9.59</c:v>
                </c:pt>
                <c:pt idx="1378">
                  <c:v>6.15</c:v>
                </c:pt>
                <c:pt idx="1379">
                  <c:v>11.08</c:v>
                </c:pt>
                <c:pt idx="1380">
                  <c:v>7.95</c:v>
                </c:pt>
                <c:pt idx="1381">
                  <c:v>6.23</c:v>
                </c:pt>
                <c:pt idx="1382">
                  <c:v>6.5</c:v>
                </c:pt>
                <c:pt idx="1383">
                  <c:v>5.22</c:v>
                </c:pt>
                <c:pt idx="1384">
                  <c:v>6.3</c:v>
                </c:pt>
                <c:pt idx="1385">
                  <c:v>8.84</c:v>
                </c:pt>
                <c:pt idx="1386">
                  <c:v>4.1100000000000003</c:v>
                </c:pt>
                <c:pt idx="1387">
                  <c:v>4.57</c:v>
                </c:pt>
                <c:pt idx="1388">
                  <c:v>11.06</c:v>
                </c:pt>
                <c:pt idx="1389">
                  <c:v>10.68</c:v>
                </c:pt>
                <c:pt idx="1390">
                  <c:v>6.14</c:v>
                </c:pt>
                <c:pt idx="1391">
                  <c:v>5.45</c:v>
                </c:pt>
                <c:pt idx="1392">
                  <c:v>6.14</c:v>
                </c:pt>
                <c:pt idx="1393">
                  <c:v>7.85</c:v>
                </c:pt>
                <c:pt idx="1394">
                  <c:v>4.09</c:v>
                </c:pt>
                <c:pt idx="1395">
                  <c:v>4.62</c:v>
                </c:pt>
                <c:pt idx="1396">
                  <c:v>5.77</c:v>
                </c:pt>
                <c:pt idx="1397">
                  <c:v>5.84</c:v>
                </c:pt>
                <c:pt idx="1398">
                  <c:v>4.91</c:v>
                </c:pt>
                <c:pt idx="1399">
                  <c:v>5.07</c:v>
                </c:pt>
                <c:pt idx="1400">
                  <c:v>5.81</c:v>
                </c:pt>
                <c:pt idx="1401">
                  <c:v>11.2</c:v>
                </c:pt>
                <c:pt idx="1402">
                  <c:v>10.75</c:v>
                </c:pt>
                <c:pt idx="1403">
                  <c:v>7.8</c:v>
                </c:pt>
                <c:pt idx="1404">
                  <c:v>7.04</c:v>
                </c:pt>
                <c:pt idx="1405">
                  <c:v>4.18</c:v>
                </c:pt>
                <c:pt idx="1406">
                  <c:v>8.19</c:v>
                </c:pt>
                <c:pt idx="1407">
                  <c:v>6.22</c:v>
                </c:pt>
                <c:pt idx="1408">
                  <c:v>8.2200000000000006</c:v>
                </c:pt>
                <c:pt idx="1409">
                  <c:v>6.15</c:v>
                </c:pt>
                <c:pt idx="1410">
                  <c:v>5.65</c:v>
                </c:pt>
                <c:pt idx="1411">
                  <c:v>5.5</c:v>
                </c:pt>
                <c:pt idx="1412">
                  <c:v>8</c:v>
                </c:pt>
                <c:pt idx="1413">
                  <c:v>5.71</c:v>
                </c:pt>
                <c:pt idx="1414">
                  <c:v>11.71</c:v>
                </c:pt>
                <c:pt idx="1415">
                  <c:v>6.17</c:v>
                </c:pt>
                <c:pt idx="1416">
                  <c:v>6.1</c:v>
                </c:pt>
                <c:pt idx="1417">
                  <c:v>5.19</c:v>
                </c:pt>
                <c:pt idx="1418">
                  <c:v>5.37</c:v>
                </c:pt>
                <c:pt idx="1419">
                  <c:v>10.82</c:v>
                </c:pt>
                <c:pt idx="1420">
                  <c:v>6.06</c:v>
                </c:pt>
                <c:pt idx="1421">
                  <c:v>5.91</c:v>
                </c:pt>
                <c:pt idx="1422">
                  <c:v>5.87</c:v>
                </c:pt>
                <c:pt idx="1423">
                  <c:v>6.22</c:v>
                </c:pt>
                <c:pt idx="1424">
                  <c:v>5.73</c:v>
                </c:pt>
                <c:pt idx="1425">
                  <c:v>5.7</c:v>
                </c:pt>
                <c:pt idx="1426">
                  <c:v>9.91</c:v>
                </c:pt>
                <c:pt idx="1427">
                  <c:v>11.4</c:v>
                </c:pt>
                <c:pt idx="1428">
                  <c:v>6.29</c:v>
                </c:pt>
                <c:pt idx="1429">
                  <c:v>9.2799999999999994</c:v>
                </c:pt>
                <c:pt idx="1430">
                  <c:v>4.78</c:v>
                </c:pt>
                <c:pt idx="1431">
                  <c:v>8.8699999999999992</c:v>
                </c:pt>
                <c:pt idx="1432">
                  <c:v>11.4</c:v>
                </c:pt>
                <c:pt idx="1433">
                  <c:v>9.1300000000000008</c:v>
                </c:pt>
                <c:pt idx="1434">
                  <c:v>6.22</c:v>
                </c:pt>
                <c:pt idx="1435">
                  <c:v>5.9</c:v>
                </c:pt>
                <c:pt idx="1436">
                  <c:v>4.45</c:v>
                </c:pt>
                <c:pt idx="1437">
                  <c:v>6.17</c:v>
                </c:pt>
                <c:pt idx="1438">
                  <c:v>4.93</c:v>
                </c:pt>
                <c:pt idx="1439">
                  <c:v>7.32</c:v>
                </c:pt>
                <c:pt idx="1440">
                  <c:v>5.27</c:v>
                </c:pt>
                <c:pt idx="1441">
                  <c:v>5.82</c:v>
                </c:pt>
                <c:pt idx="1442">
                  <c:v>5.8</c:v>
                </c:pt>
                <c:pt idx="1443">
                  <c:v>4.87</c:v>
                </c:pt>
                <c:pt idx="1444">
                  <c:v>8.1199999999999992</c:v>
                </c:pt>
                <c:pt idx="1445">
                  <c:v>4.3600000000000003</c:v>
                </c:pt>
                <c:pt idx="1446">
                  <c:v>9.16</c:v>
                </c:pt>
                <c:pt idx="1447">
                  <c:v>9.14</c:v>
                </c:pt>
                <c:pt idx="1448">
                  <c:v>5.49</c:v>
                </c:pt>
                <c:pt idx="1449">
                  <c:v>5.96</c:v>
                </c:pt>
                <c:pt idx="1450">
                  <c:v>4.62</c:v>
                </c:pt>
                <c:pt idx="1451">
                  <c:v>9.9600000000000009</c:v>
                </c:pt>
                <c:pt idx="1452">
                  <c:v>10.53</c:v>
                </c:pt>
                <c:pt idx="1453">
                  <c:v>6.69</c:v>
                </c:pt>
                <c:pt idx="1454">
                  <c:v>9.5500000000000007</c:v>
                </c:pt>
                <c:pt idx="1455">
                  <c:v>6.05</c:v>
                </c:pt>
                <c:pt idx="1456">
                  <c:v>10.56</c:v>
                </c:pt>
                <c:pt idx="1457">
                  <c:v>10.81</c:v>
                </c:pt>
                <c:pt idx="1458">
                  <c:v>4.32</c:v>
                </c:pt>
                <c:pt idx="1459">
                  <c:v>4.37</c:v>
                </c:pt>
                <c:pt idx="1460">
                  <c:v>4.8099999999999996</c:v>
                </c:pt>
                <c:pt idx="1461">
                  <c:v>4.5599999999999996</c:v>
                </c:pt>
                <c:pt idx="1462">
                  <c:v>4.3899999999999997</c:v>
                </c:pt>
                <c:pt idx="1463">
                  <c:v>11.44</c:v>
                </c:pt>
                <c:pt idx="1464">
                  <c:v>11.37</c:v>
                </c:pt>
                <c:pt idx="1465">
                  <c:v>6.14</c:v>
                </c:pt>
                <c:pt idx="1466">
                  <c:v>4.8899999999999997</c:v>
                </c:pt>
                <c:pt idx="1467">
                  <c:v>4.5999999999999996</c:v>
                </c:pt>
                <c:pt idx="1468">
                  <c:v>4.42</c:v>
                </c:pt>
                <c:pt idx="1469">
                  <c:v>7.48</c:v>
                </c:pt>
                <c:pt idx="1470">
                  <c:v>10.74</c:v>
                </c:pt>
                <c:pt idx="1471">
                  <c:v>5.19</c:v>
                </c:pt>
                <c:pt idx="1472">
                  <c:v>9.17</c:v>
                </c:pt>
                <c:pt idx="1473">
                  <c:v>4.95</c:v>
                </c:pt>
                <c:pt idx="1474">
                  <c:v>6.03</c:v>
                </c:pt>
                <c:pt idx="1475">
                  <c:v>5.36</c:v>
                </c:pt>
                <c:pt idx="1476">
                  <c:v>6.11</c:v>
                </c:pt>
                <c:pt idx="1477">
                  <c:v>4.88</c:v>
                </c:pt>
                <c:pt idx="1478">
                  <c:v>6.72</c:v>
                </c:pt>
                <c:pt idx="1479">
                  <c:v>4.2</c:v>
                </c:pt>
                <c:pt idx="1480">
                  <c:v>5.79</c:v>
                </c:pt>
                <c:pt idx="1481">
                  <c:v>4.29</c:v>
                </c:pt>
                <c:pt idx="1482">
                  <c:v>8.27</c:v>
                </c:pt>
                <c:pt idx="1483">
                  <c:v>4.5599999999999996</c:v>
                </c:pt>
                <c:pt idx="1484">
                  <c:v>5.33</c:v>
                </c:pt>
                <c:pt idx="1485">
                  <c:v>5.63</c:v>
                </c:pt>
                <c:pt idx="1486">
                  <c:v>5.12</c:v>
                </c:pt>
                <c:pt idx="1487">
                  <c:v>5.15</c:v>
                </c:pt>
                <c:pt idx="1488">
                  <c:v>7.5</c:v>
                </c:pt>
                <c:pt idx="1489">
                  <c:v>4.88</c:v>
                </c:pt>
                <c:pt idx="1490">
                  <c:v>5.57</c:v>
                </c:pt>
                <c:pt idx="1491">
                  <c:v>5.31</c:v>
                </c:pt>
                <c:pt idx="1492">
                  <c:v>4.57</c:v>
                </c:pt>
                <c:pt idx="1493">
                  <c:v>8.6999999999999993</c:v>
                </c:pt>
                <c:pt idx="1494">
                  <c:v>4.76</c:v>
                </c:pt>
                <c:pt idx="1495">
                  <c:v>11.81</c:v>
                </c:pt>
                <c:pt idx="1496">
                  <c:v>4.67</c:v>
                </c:pt>
                <c:pt idx="1497">
                  <c:v>6.02</c:v>
                </c:pt>
                <c:pt idx="1498">
                  <c:v>7.46</c:v>
                </c:pt>
                <c:pt idx="1499">
                  <c:v>4.74</c:v>
                </c:pt>
                <c:pt idx="1500">
                  <c:v>4.79</c:v>
                </c:pt>
                <c:pt idx="1501">
                  <c:v>5.35</c:v>
                </c:pt>
                <c:pt idx="1502">
                  <c:v>4.87</c:v>
                </c:pt>
                <c:pt idx="1503">
                  <c:v>10.09</c:v>
                </c:pt>
                <c:pt idx="1504">
                  <c:v>5.47</c:v>
                </c:pt>
                <c:pt idx="1505">
                  <c:v>8.6</c:v>
                </c:pt>
                <c:pt idx="1506">
                  <c:v>10.74</c:v>
                </c:pt>
                <c:pt idx="1507">
                  <c:v>4.3899999999999997</c:v>
                </c:pt>
                <c:pt idx="1508">
                  <c:v>6.3</c:v>
                </c:pt>
                <c:pt idx="1509">
                  <c:v>5.41</c:v>
                </c:pt>
                <c:pt idx="1510">
                  <c:v>4.47</c:v>
                </c:pt>
                <c:pt idx="1511">
                  <c:v>6.26</c:v>
                </c:pt>
                <c:pt idx="1512">
                  <c:v>11.58</c:v>
                </c:pt>
                <c:pt idx="1513">
                  <c:v>4.3600000000000003</c:v>
                </c:pt>
                <c:pt idx="1514">
                  <c:v>4.1399999999999997</c:v>
                </c:pt>
                <c:pt idx="1515">
                  <c:v>4.38</c:v>
                </c:pt>
                <c:pt idx="1516">
                  <c:v>11.61</c:v>
                </c:pt>
                <c:pt idx="1517">
                  <c:v>10.59</c:v>
                </c:pt>
                <c:pt idx="1518">
                  <c:v>11.85</c:v>
                </c:pt>
                <c:pt idx="1519">
                  <c:v>5.46</c:v>
                </c:pt>
                <c:pt idx="1520">
                  <c:v>4.54</c:v>
                </c:pt>
                <c:pt idx="1521">
                  <c:v>11.98</c:v>
                </c:pt>
                <c:pt idx="1522">
                  <c:v>6.59</c:v>
                </c:pt>
                <c:pt idx="1523">
                  <c:v>10.83</c:v>
                </c:pt>
                <c:pt idx="1524">
                  <c:v>8.6</c:v>
                </c:pt>
                <c:pt idx="1525">
                  <c:v>11.17</c:v>
                </c:pt>
                <c:pt idx="1526">
                  <c:v>5.75</c:v>
                </c:pt>
                <c:pt idx="1527">
                  <c:v>4.83</c:v>
                </c:pt>
                <c:pt idx="1528">
                  <c:v>11.93</c:v>
                </c:pt>
                <c:pt idx="1529">
                  <c:v>8.41</c:v>
                </c:pt>
                <c:pt idx="1530">
                  <c:v>5.59</c:v>
                </c:pt>
                <c:pt idx="1531">
                  <c:v>4.0599999999999996</c:v>
                </c:pt>
                <c:pt idx="1532">
                  <c:v>7.02</c:v>
                </c:pt>
                <c:pt idx="1533">
                  <c:v>4.47</c:v>
                </c:pt>
                <c:pt idx="1534">
                  <c:v>4.54</c:v>
                </c:pt>
                <c:pt idx="1535">
                  <c:v>4.99</c:v>
                </c:pt>
                <c:pt idx="1536">
                  <c:v>10.84</c:v>
                </c:pt>
                <c:pt idx="1537">
                  <c:v>5.63</c:v>
                </c:pt>
                <c:pt idx="1538">
                  <c:v>4.1399999999999997</c:v>
                </c:pt>
                <c:pt idx="1539">
                  <c:v>5.17</c:v>
                </c:pt>
                <c:pt idx="1540">
                  <c:v>6.93</c:v>
                </c:pt>
                <c:pt idx="1541">
                  <c:v>4.24</c:v>
                </c:pt>
                <c:pt idx="1542">
                  <c:v>5.91</c:v>
                </c:pt>
                <c:pt idx="1543">
                  <c:v>5.93</c:v>
                </c:pt>
                <c:pt idx="1544">
                  <c:v>5.66</c:v>
                </c:pt>
                <c:pt idx="1545">
                  <c:v>4.1900000000000004</c:v>
                </c:pt>
                <c:pt idx="1546">
                  <c:v>9.2100000000000009</c:v>
                </c:pt>
                <c:pt idx="1547">
                  <c:v>5.51</c:v>
                </c:pt>
                <c:pt idx="1548">
                  <c:v>8.5</c:v>
                </c:pt>
                <c:pt idx="1549">
                  <c:v>6.23</c:v>
                </c:pt>
                <c:pt idx="1550">
                  <c:v>8.5299999999999994</c:v>
                </c:pt>
                <c:pt idx="1551">
                  <c:v>5.75</c:v>
                </c:pt>
                <c:pt idx="1552">
                  <c:v>5.6</c:v>
                </c:pt>
                <c:pt idx="1553">
                  <c:v>4.68</c:v>
                </c:pt>
                <c:pt idx="1554">
                  <c:v>5.62</c:v>
                </c:pt>
                <c:pt idx="1555">
                  <c:v>5.08</c:v>
                </c:pt>
                <c:pt idx="1556">
                  <c:v>5.28</c:v>
                </c:pt>
                <c:pt idx="1557">
                  <c:v>4.6100000000000003</c:v>
                </c:pt>
                <c:pt idx="1558">
                  <c:v>6.57</c:v>
                </c:pt>
                <c:pt idx="1559">
                  <c:v>5.83</c:v>
                </c:pt>
                <c:pt idx="1560">
                  <c:v>6.98</c:v>
                </c:pt>
                <c:pt idx="1561">
                  <c:v>4.03</c:v>
                </c:pt>
                <c:pt idx="1562">
                  <c:v>4.5599999999999996</c:v>
                </c:pt>
                <c:pt idx="1563">
                  <c:v>5.38</c:v>
                </c:pt>
                <c:pt idx="1564">
                  <c:v>11.04</c:v>
                </c:pt>
                <c:pt idx="1565">
                  <c:v>6.09</c:v>
                </c:pt>
                <c:pt idx="1566">
                  <c:v>4.71</c:v>
                </c:pt>
                <c:pt idx="1567">
                  <c:v>8.18</c:v>
                </c:pt>
                <c:pt idx="1568">
                  <c:v>11.18</c:v>
                </c:pt>
                <c:pt idx="1569">
                  <c:v>5.03</c:v>
                </c:pt>
                <c:pt idx="1570">
                  <c:v>5.56</c:v>
                </c:pt>
                <c:pt idx="1571">
                  <c:v>4.33</c:v>
                </c:pt>
                <c:pt idx="1572">
                  <c:v>5.21</c:v>
                </c:pt>
                <c:pt idx="1573">
                  <c:v>5.89</c:v>
                </c:pt>
                <c:pt idx="1574">
                  <c:v>4.8099999999999996</c:v>
                </c:pt>
                <c:pt idx="1575">
                  <c:v>5.66</c:v>
                </c:pt>
                <c:pt idx="1576">
                  <c:v>10.66</c:v>
                </c:pt>
                <c:pt idx="1577">
                  <c:v>5.98</c:v>
                </c:pt>
                <c:pt idx="1578">
                  <c:v>4.34</c:v>
                </c:pt>
                <c:pt idx="1579">
                  <c:v>5.17</c:v>
                </c:pt>
                <c:pt idx="1580">
                  <c:v>4.2300000000000004</c:v>
                </c:pt>
                <c:pt idx="1581">
                  <c:v>4.88</c:v>
                </c:pt>
                <c:pt idx="1582">
                  <c:v>9.7100000000000009</c:v>
                </c:pt>
                <c:pt idx="1583">
                  <c:v>5.32</c:v>
                </c:pt>
                <c:pt idx="1584">
                  <c:v>5.83</c:v>
                </c:pt>
                <c:pt idx="1585">
                  <c:v>5.54</c:v>
                </c:pt>
                <c:pt idx="1586">
                  <c:v>5.85</c:v>
                </c:pt>
                <c:pt idx="1587">
                  <c:v>4.8499999999999996</c:v>
                </c:pt>
                <c:pt idx="1588">
                  <c:v>11.09</c:v>
                </c:pt>
                <c:pt idx="1589">
                  <c:v>5.58</c:v>
                </c:pt>
                <c:pt idx="1590">
                  <c:v>9.7200000000000006</c:v>
                </c:pt>
                <c:pt idx="1591">
                  <c:v>11.41</c:v>
                </c:pt>
                <c:pt idx="1592">
                  <c:v>4.46</c:v>
                </c:pt>
                <c:pt idx="1593">
                  <c:v>9.31</c:v>
                </c:pt>
                <c:pt idx="1594">
                  <c:v>5.03</c:v>
                </c:pt>
                <c:pt idx="1595">
                  <c:v>5.07</c:v>
                </c:pt>
                <c:pt idx="1596">
                  <c:v>10.42</c:v>
                </c:pt>
                <c:pt idx="1597">
                  <c:v>6.45</c:v>
                </c:pt>
                <c:pt idx="1598">
                  <c:v>5.52</c:v>
                </c:pt>
                <c:pt idx="1599">
                  <c:v>4.41</c:v>
                </c:pt>
                <c:pt idx="1600">
                  <c:v>4.6900000000000004</c:v>
                </c:pt>
                <c:pt idx="1601">
                  <c:v>6.94</c:v>
                </c:pt>
                <c:pt idx="1602">
                  <c:v>4.3499999999999996</c:v>
                </c:pt>
                <c:pt idx="1603">
                  <c:v>5.28</c:v>
                </c:pt>
                <c:pt idx="1604">
                  <c:v>4.29</c:v>
                </c:pt>
                <c:pt idx="1605">
                  <c:v>5.69</c:v>
                </c:pt>
                <c:pt idx="1606">
                  <c:v>5.56</c:v>
                </c:pt>
                <c:pt idx="1607">
                  <c:v>5.41</c:v>
                </c:pt>
                <c:pt idx="1608">
                  <c:v>10.85</c:v>
                </c:pt>
                <c:pt idx="1609">
                  <c:v>11.63</c:v>
                </c:pt>
                <c:pt idx="1610">
                  <c:v>5.68</c:v>
                </c:pt>
                <c:pt idx="1611">
                  <c:v>7.59</c:v>
                </c:pt>
                <c:pt idx="1612">
                  <c:v>5.09</c:v>
                </c:pt>
                <c:pt idx="1613">
                  <c:v>4.21</c:v>
                </c:pt>
                <c:pt idx="1614">
                  <c:v>4.34</c:v>
                </c:pt>
                <c:pt idx="1615">
                  <c:v>11.85</c:v>
                </c:pt>
                <c:pt idx="1616">
                  <c:v>9.61</c:v>
                </c:pt>
                <c:pt idx="1617">
                  <c:v>5.29</c:v>
                </c:pt>
                <c:pt idx="1618">
                  <c:v>6.89</c:v>
                </c:pt>
                <c:pt idx="1619">
                  <c:v>4.57</c:v>
                </c:pt>
                <c:pt idx="1620">
                  <c:v>4.32</c:v>
                </c:pt>
                <c:pt idx="1621">
                  <c:v>5.57</c:v>
                </c:pt>
                <c:pt idx="1622">
                  <c:v>5.26</c:v>
                </c:pt>
                <c:pt idx="1623">
                  <c:v>6.25</c:v>
                </c:pt>
                <c:pt idx="1624">
                  <c:v>5.67</c:v>
                </c:pt>
                <c:pt idx="1625">
                  <c:v>4.42</c:v>
                </c:pt>
                <c:pt idx="1626">
                  <c:v>11.75</c:v>
                </c:pt>
                <c:pt idx="1627">
                  <c:v>6.06</c:v>
                </c:pt>
                <c:pt idx="1628">
                  <c:v>5.48</c:v>
                </c:pt>
                <c:pt idx="1629">
                  <c:v>4.45</c:v>
                </c:pt>
                <c:pt idx="1630">
                  <c:v>5</c:v>
                </c:pt>
                <c:pt idx="1631">
                  <c:v>5.84</c:v>
                </c:pt>
                <c:pt idx="1632">
                  <c:v>5.21</c:v>
                </c:pt>
                <c:pt idx="1633">
                  <c:v>4.26</c:v>
                </c:pt>
                <c:pt idx="1634">
                  <c:v>4.17</c:v>
                </c:pt>
                <c:pt idx="1635">
                  <c:v>11.96</c:v>
                </c:pt>
                <c:pt idx="1636">
                  <c:v>6.26</c:v>
                </c:pt>
                <c:pt idx="1637">
                  <c:v>11.68</c:v>
                </c:pt>
                <c:pt idx="1638">
                  <c:v>5.16</c:v>
                </c:pt>
                <c:pt idx="1639">
                  <c:v>6.9</c:v>
                </c:pt>
                <c:pt idx="1640">
                  <c:v>4.83</c:v>
                </c:pt>
                <c:pt idx="1641">
                  <c:v>4.87</c:v>
                </c:pt>
                <c:pt idx="1642">
                  <c:v>4.28</c:v>
                </c:pt>
                <c:pt idx="1643">
                  <c:v>4.07</c:v>
                </c:pt>
                <c:pt idx="1644">
                  <c:v>6.23</c:v>
                </c:pt>
                <c:pt idx="1645">
                  <c:v>6.24</c:v>
                </c:pt>
                <c:pt idx="1646">
                  <c:v>6.17</c:v>
                </c:pt>
                <c:pt idx="1647">
                  <c:v>5.16</c:v>
                </c:pt>
                <c:pt idx="1648">
                  <c:v>4.3</c:v>
                </c:pt>
                <c:pt idx="1649">
                  <c:v>6.14</c:v>
                </c:pt>
                <c:pt idx="1650">
                  <c:v>5.36</c:v>
                </c:pt>
                <c:pt idx="1651">
                  <c:v>4.3</c:v>
                </c:pt>
                <c:pt idx="1652">
                  <c:v>4.09</c:v>
                </c:pt>
                <c:pt idx="1653">
                  <c:v>6.27</c:v>
                </c:pt>
                <c:pt idx="1654">
                  <c:v>5.39</c:v>
                </c:pt>
                <c:pt idx="1655">
                  <c:v>5.75</c:v>
                </c:pt>
                <c:pt idx="1656">
                  <c:v>4.91</c:v>
                </c:pt>
                <c:pt idx="1657">
                  <c:v>4.46</c:v>
                </c:pt>
                <c:pt idx="1658">
                  <c:v>6.22</c:v>
                </c:pt>
                <c:pt idx="1659">
                  <c:v>8.82</c:v>
                </c:pt>
                <c:pt idx="1660">
                  <c:v>10.14</c:v>
                </c:pt>
                <c:pt idx="1661">
                  <c:v>4.66</c:v>
                </c:pt>
                <c:pt idx="1662">
                  <c:v>6.26</c:v>
                </c:pt>
                <c:pt idx="1663">
                  <c:v>5.21</c:v>
                </c:pt>
                <c:pt idx="1664">
                  <c:v>5.94</c:v>
                </c:pt>
                <c:pt idx="1665">
                  <c:v>5.34</c:v>
                </c:pt>
                <c:pt idx="1666">
                  <c:v>6.38</c:v>
                </c:pt>
                <c:pt idx="1667">
                  <c:v>4.47</c:v>
                </c:pt>
                <c:pt idx="1668">
                  <c:v>9.9600000000000009</c:v>
                </c:pt>
                <c:pt idx="1669">
                  <c:v>9.92</c:v>
                </c:pt>
                <c:pt idx="1670">
                  <c:v>6.03</c:v>
                </c:pt>
                <c:pt idx="1671">
                  <c:v>10.9</c:v>
                </c:pt>
                <c:pt idx="1672">
                  <c:v>10.66</c:v>
                </c:pt>
                <c:pt idx="1673">
                  <c:v>4.05</c:v>
                </c:pt>
                <c:pt idx="1674">
                  <c:v>4.2300000000000004</c:v>
                </c:pt>
                <c:pt idx="1675">
                  <c:v>5.01</c:v>
                </c:pt>
                <c:pt idx="1676">
                  <c:v>5.82</c:v>
                </c:pt>
                <c:pt idx="1677">
                  <c:v>7.94</c:v>
                </c:pt>
                <c:pt idx="1678">
                  <c:v>6.16</c:v>
                </c:pt>
                <c:pt idx="1679">
                  <c:v>4.1500000000000004</c:v>
                </c:pt>
                <c:pt idx="1680">
                  <c:v>6.23</c:v>
                </c:pt>
                <c:pt idx="1681">
                  <c:v>7.41</c:v>
                </c:pt>
                <c:pt idx="1682">
                  <c:v>5.62</c:v>
                </c:pt>
                <c:pt idx="1683">
                  <c:v>4.54</c:v>
                </c:pt>
                <c:pt idx="1684">
                  <c:v>8.6199999999999992</c:v>
                </c:pt>
                <c:pt idx="1685">
                  <c:v>4.3600000000000003</c:v>
                </c:pt>
                <c:pt idx="1686">
                  <c:v>10.01</c:v>
                </c:pt>
                <c:pt idx="1687">
                  <c:v>5.42</c:v>
                </c:pt>
                <c:pt idx="1688">
                  <c:v>5.12</c:v>
                </c:pt>
                <c:pt idx="1689">
                  <c:v>9.1999999999999993</c:v>
                </c:pt>
                <c:pt idx="1690">
                  <c:v>6.08</c:v>
                </c:pt>
                <c:pt idx="1691">
                  <c:v>4.7699999999999996</c:v>
                </c:pt>
                <c:pt idx="1692">
                  <c:v>4.62</c:v>
                </c:pt>
                <c:pt idx="1693">
                  <c:v>9.07</c:v>
                </c:pt>
                <c:pt idx="1694">
                  <c:v>9.1199999999999992</c:v>
                </c:pt>
                <c:pt idx="1695">
                  <c:v>7.32</c:v>
                </c:pt>
                <c:pt idx="1696">
                  <c:v>11.73</c:v>
                </c:pt>
                <c:pt idx="1697">
                  <c:v>6.64</c:v>
                </c:pt>
                <c:pt idx="1698">
                  <c:v>5.78</c:v>
                </c:pt>
                <c:pt idx="1699">
                  <c:v>10.45</c:v>
                </c:pt>
                <c:pt idx="1700">
                  <c:v>4.5199999999999996</c:v>
                </c:pt>
                <c:pt idx="1701">
                  <c:v>5.71</c:v>
                </c:pt>
                <c:pt idx="1702">
                  <c:v>4.7699999999999996</c:v>
                </c:pt>
                <c:pt idx="1703">
                  <c:v>7.81</c:v>
                </c:pt>
                <c:pt idx="1704">
                  <c:v>5.19</c:v>
                </c:pt>
                <c:pt idx="1705">
                  <c:v>5.93</c:v>
                </c:pt>
                <c:pt idx="1706">
                  <c:v>6.29</c:v>
                </c:pt>
                <c:pt idx="1707">
                  <c:v>4.9000000000000004</c:v>
                </c:pt>
                <c:pt idx="1708">
                  <c:v>5.07</c:v>
                </c:pt>
                <c:pt idx="1709">
                  <c:v>5.33</c:v>
                </c:pt>
                <c:pt idx="1710">
                  <c:v>8.93</c:v>
                </c:pt>
                <c:pt idx="1711">
                  <c:v>4.3499999999999996</c:v>
                </c:pt>
                <c:pt idx="1712">
                  <c:v>9.5399999999999991</c:v>
                </c:pt>
                <c:pt idx="1713">
                  <c:v>5.91</c:v>
                </c:pt>
                <c:pt idx="1714">
                  <c:v>5.0999999999999996</c:v>
                </c:pt>
                <c:pt idx="1715">
                  <c:v>5.08</c:v>
                </c:pt>
                <c:pt idx="1716">
                  <c:v>4.75</c:v>
                </c:pt>
                <c:pt idx="1717">
                  <c:v>6.05</c:v>
                </c:pt>
                <c:pt idx="1718">
                  <c:v>11.56</c:v>
                </c:pt>
                <c:pt idx="1719">
                  <c:v>5.76</c:v>
                </c:pt>
                <c:pt idx="1720">
                  <c:v>5.65</c:v>
                </c:pt>
                <c:pt idx="1721">
                  <c:v>5.88</c:v>
                </c:pt>
                <c:pt idx="1722">
                  <c:v>9.6</c:v>
                </c:pt>
                <c:pt idx="1723">
                  <c:v>6.24</c:v>
                </c:pt>
                <c:pt idx="1724">
                  <c:v>7.63</c:v>
                </c:pt>
                <c:pt idx="1725">
                  <c:v>8.66</c:v>
                </c:pt>
                <c:pt idx="1726">
                  <c:v>8.5500000000000007</c:v>
                </c:pt>
                <c:pt idx="1727">
                  <c:v>4.54</c:v>
                </c:pt>
                <c:pt idx="1728">
                  <c:v>5.7</c:v>
                </c:pt>
                <c:pt idx="1729">
                  <c:v>5.07</c:v>
                </c:pt>
                <c:pt idx="1730">
                  <c:v>4.38</c:v>
                </c:pt>
                <c:pt idx="1731">
                  <c:v>4.54</c:v>
                </c:pt>
                <c:pt idx="1732">
                  <c:v>5.38</c:v>
                </c:pt>
                <c:pt idx="1733">
                  <c:v>5.55</c:v>
                </c:pt>
                <c:pt idx="1734">
                  <c:v>4.03</c:v>
                </c:pt>
                <c:pt idx="1735">
                  <c:v>4.1900000000000004</c:v>
                </c:pt>
                <c:pt idx="1736">
                  <c:v>4.37</c:v>
                </c:pt>
                <c:pt idx="1737">
                  <c:v>5.31</c:v>
                </c:pt>
                <c:pt idx="1738">
                  <c:v>4.66</c:v>
                </c:pt>
                <c:pt idx="1739">
                  <c:v>6.19</c:v>
                </c:pt>
                <c:pt idx="1740">
                  <c:v>4.8600000000000003</c:v>
                </c:pt>
                <c:pt idx="1741">
                  <c:v>4.74</c:v>
                </c:pt>
                <c:pt idx="1742">
                  <c:v>6.03</c:v>
                </c:pt>
                <c:pt idx="1743">
                  <c:v>4.71</c:v>
                </c:pt>
                <c:pt idx="1744">
                  <c:v>5.55</c:v>
                </c:pt>
                <c:pt idx="1745">
                  <c:v>4.78</c:v>
                </c:pt>
                <c:pt idx="1746">
                  <c:v>4.6500000000000004</c:v>
                </c:pt>
                <c:pt idx="1747">
                  <c:v>5.2</c:v>
                </c:pt>
                <c:pt idx="1748">
                  <c:v>4.54</c:v>
                </c:pt>
                <c:pt idx="1749">
                  <c:v>4.1100000000000003</c:v>
                </c:pt>
                <c:pt idx="1750">
                  <c:v>4.63</c:v>
                </c:pt>
                <c:pt idx="1751">
                  <c:v>6.06</c:v>
                </c:pt>
                <c:pt idx="1752">
                  <c:v>8.43</c:v>
                </c:pt>
                <c:pt idx="1753">
                  <c:v>5.51</c:v>
                </c:pt>
                <c:pt idx="1754">
                  <c:v>4.95</c:v>
                </c:pt>
                <c:pt idx="1755">
                  <c:v>6.44</c:v>
                </c:pt>
                <c:pt idx="1756">
                  <c:v>6.05</c:v>
                </c:pt>
                <c:pt idx="1757">
                  <c:v>4.76</c:v>
                </c:pt>
                <c:pt idx="1758">
                  <c:v>6.72</c:v>
                </c:pt>
                <c:pt idx="1759">
                  <c:v>5.7</c:v>
                </c:pt>
                <c:pt idx="1760">
                  <c:v>5.31</c:v>
                </c:pt>
                <c:pt idx="1761">
                  <c:v>4.32</c:v>
                </c:pt>
                <c:pt idx="1762">
                  <c:v>4.2300000000000004</c:v>
                </c:pt>
                <c:pt idx="1763">
                  <c:v>6.09</c:v>
                </c:pt>
                <c:pt idx="1764">
                  <c:v>4.74</c:v>
                </c:pt>
                <c:pt idx="1765">
                  <c:v>6.23</c:v>
                </c:pt>
                <c:pt idx="1766">
                  <c:v>5.45</c:v>
                </c:pt>
                <c:pt idx="1767">
                  <c:v>10.34</c:v>
                </c:pt>
                <c:pt idx="1768">
                  <c:v>5.15</c:v>
                </c:pt>
                <c:pt idx="1769">
                  <c:v>11.72</c:v>
                </c:pt>
                <c:pt idx="1770">
                  <c:v>5.29</c:v>
                </c:pt>
                <c:pt idx="1771">
                  <c:v>4.33</c:v>
                </c:pt>
                <c:pt idx="1772">
                  <c:v>6.24</c:v>
                </c:pt>
                <c:pt idx="1773">
                  <c:v>11.61</c:v>
                </c:pt>
                <c:pt idx="1774">
                  <c:v>11.07</c:v>
                </c:pt>
                <c:pt idx="1775">
                  <c:v>5.19</c:v>
                </c:pt>
                <c:pt idx="1776">
                  <c:v>5.7</c:v>
                </c:pt>
                <c:pt idx="1777">
                  <c:v>6.15</c:v>
                </c:pt>
                <c:pt idx="1778">
                  <c:v>5.07</c:v>
                </c:pt>
                <c:pt idx="1779">
                  <c:v>10.97</c:v>
                </c:pt>
                <c:pt idx="1780">
                  <c:v>10.93</c:v>
                </c:pt>
                <c:pt idx="1781">
                  <c:v>4.21</c:v>
                </c:pt>
                <c:pt idx="1782">
                  <c:v>5.5</c:v>
                </c:pt>
                <c:pt idx="1783">
                  <c:v>4.93</c:v>
                </c:pt>
                <c:pt idx="1784">
                  <c:v>5.6</c:v>
                </c:pt>
                <c:pt idx="1785">
                  <c:v>9.99</c:v>
                </c:pt>
                <c:pt idx="1786">
                  <c:v>5.93</c:v>
                </c:pt>
                <c:pt idx="1787">
                  <c:v>6.29</c:v>
                </c:pt>
                <c:pt idx="1788">
                  <c:v>5.65</c:v>
                </c:pt>
                <c:pt idx="1789">
                  <c:v>6.15</c:v>
                </c:pt>
                <c:pt idx="1790">
                  <c:v>5.22</c:v>
                </c:pt>
                <c:pt idx="1791">
                  <c:v>11.66</c:v>
                </c:pt>
                <c:pt idx="1792">
                  <c:v>4.91</c:v>
                </c:pt>
                <c:pt idx="1793">
                  <c:v>9.25</c:v>
                </c:pt>
                <c:pt idx="1794">
                  <c:v>11.48</c:v>
                </c:pt>
                <c:pt idx="1795">
                  <c:v>6.06</c:v>
                </c:pt>
                <c:pt idx="1796">
                  <c:v>5.86</c:v>
                </c:pt>
                <c:pt idx="1797">
                  <c:v>5.33</c:v>
                </c:pt>
                <c:pt idx="1798">
                  <c:v>5.33</c:v>
                </c:pt>
                <c:pt idx="1799">
                  <c:v>6.02</c:v>
                </c:pt>
                <c:pt idx="1800">
                  <c:v>6.25</c:v>
                </c:pt>
                <c:pt idx="1801">
                  <c:v>4.8099999999999996</c:v>
                </c:pt>
                <c:pt idx="1802">
                  <c:v>4.5999999999999996</c:v>
                </c:pt>
                <c:pt idx="1803">
                  <c:v>5.08</c:v>
                </c:pt>
                <c:pt idx="1804">
                  <c:v>5.43</c:v>
                </c:pt>
                <c:pt idx="1805">
                  <c:v>5.44</c:v>
                </c:pt>
                <c:pt idx="1806">
                  <c:v>11.69</c:v>
                </c:pt>
                <c:pt idx="1807">
                  <c:v>6.07</c:v>
                </c:pt>
                <c:pt idx="1808">
                  <c:v>4.3600000000000003</c:v>
                </c:pt>
                <c:pt idx="1809">
                  <c:v>5.24</c:v>
                </c:pt>
                <c:pt idx="1810">
                  <c:v>5.37</c:v>
                </c:pt>
                <c:pt idx="1811">
                  <c:v>6.6</c:v>
                </c:pt>
                <c:pt idx="1812">
                  <c:v>5.77</c:v>
                </c:pt>
                <c:pt idx="1813">
                  <c:v>6.08</c:v>
                </c:pt>
                <c:pt idx="1814">
                  <c:v>4.16</c:v>
                </c:pt>
                <c:pt idx="1815">
                  <c:v>5.0999999999999996</c:v>
                </c:pt>
                <c:pt idx="1816">
                  <c:v>5.3</c:v>
                </c:pt>
                <c:pt idx="1817">
                  <c:v>4.9000000000000004</c:v>
                </c:pt>
                <c:pt idx="1818">
                  <c:v>5.55</c:v>
                </c:pt>
                <c:pt idx="1819">
                  <c:v>4.95</c:v>
                </c:pt>
                <c:pt idx="1820">
                  <c:v>6.46</c:v>
                </c:pt>
                <c:pt idx="1821">
                  <c:v>4.9000000000000004</c:v>
                </c:pt>
                <c:pt idx="1822">
                  <c:v>5.21</c:v>
                </c:pt>
                <c:pt idx="1823">
                  <c:v>4.13</c:v>
                </c:pt>
                <c:pt idx="1824">
                  <c:v>5.28</c:v>
                </c:pt>
                <c:pt idx="1825">
                  <c:v>4.68</c:v>
                </c:pt>
                <c:pt idx="1826">
                  <c:v>4.0599999999999996</c:v>
                </c:pt>
                <c:pt idx="1827">
                  <c:v>4.2</c:v>
                </c:pt>
                <c:pt idx="1828">
                  <c:v>4.83</c:v>
                </c:pt>
                <c:pt idx="1829">
                  <c:v>4.87</c:v>
                </c:pt>
                <c:pt idx="1830">
                  <c:v>5.86</c:v>
                </c:pt>
                <c:pt idx="1831">
                  <c:v>4.12</c:v>
                </c:pt>
                <c:pt idx="1832">
                  <c:v>5.71</c:v>
                </c:pt>
                <c:pt idx="1833">
                  <c:v>6.03</c:v>
                </c:pt>
                <c:pt idx="1834">
                  <c:v>5.65</c:v>
                </c:pt>
                <c:pt idx="1835">
                  <c:v>5.05</c:v>
                </c:pt>
                <c:pt idx="1836">
                  <c:v>6.26</c:v>
                </c:pt>
                <c:pt idx="1837">
                  <c:v>4.08</c:v>
                </c:pt>
                <c:pt idx="1838">
                  <c:v>6.19</c:v>
                </c:pt>
                <c:pt idx="1839">
                  <c:v>6.01</c:v>
                </c:pt>
                <c:pt idx="1840">
                  <c:v>6.07</c:v>
                </c:pt>
                <c:pt idx="1841">
                  <c:v>5.63</c:v>
                </c:pt>
                <c:pt idx="1842">
                  <c:v>6.05</c:v>
                </c:pt>
                <c:pt idx="1843">
                  <c:v>4.6500000000000004</c:v>
                </c:pt>
                <c:pt idx="1844">
                  <c:v>5.37</c:v>
                </c:pt>
                <c:pt idx="1845">
                  <c:v>5.39</c:v>
                </c:pt>
                <c:pt idx="1846">
                  <c:v>5.86</c:v>
                </c:pt>
                <c:pt idx="1847">
                  <c:v>4.4400000000000004</c:v>
                </c:pt>
                <c:pt idx="1848">
                  <c:v>4.41</c:v>
                </c:pt>
                <c:pt idx="1849">
                  <c:v>5.19</c:v>
                </c:pt>
                <c:pt idx="1850">
                  <c:v>5.16</c:v>
                </c:pt>
                <c:pt idx="1851">
                  <c:v>4.24</c:v>
                </c:pt>
                <c:pt idx="1852">
                  <c:v>5.45</c:v>
                </c:pt>
                <c:pt idx="1853">
                  <c:v>5.03</c:v>
                </c:pt>
                <c:pt idx="1854">
                  <c:v>9.6199999999999992</c:v>
                </c:pt>
                <c:pt idx="1855">
                  <c:v>6.77</c:v>
                </c:pt>
                <c:pt idx="1856">
                  <c:v>5.36</c:v>
                </c:pt>
                <c:pt idx="1857">
                  <c:v>5.69</c:v>
                </c:pt>
                <c:pt idx="1858">
                  <c:v>4.9000000000000004</c:v>
                </c:pt>
                <c:pt idx="1859">
                  <c:v>5.78</c:v>
                </c:pt>
                <c:pt idx="1860">
                  <c:v>4.7</c:v>
                </c:pt>
                <c:pt idx="1861">
                  <c:v>6.28</c:v>
                </c:pt>
                <c:pt idx="1862">
                  <c:v>4.2300000000000004</c:v>
                </c:pt>
                <c:pt idx="1863">
                  <c:v>6.17</c:v>
                </c:pt>
                <c:pt idx="1864">
                  <c:v>4.96</c:v>
                </c:pt>
                <c:pt idx="1865">
                  <c:v>5.1100000000000003</c:v>
                </c:pt>
                <c:pt idx="1866">
                  <c:v>4.05</c:v>
                </c:pt>
                <c:pt idx="1867">
                  <c:v>6.49</c:v>
                </c:pt>
                <c:pt idx="1868">
                  <c:v>4.1900000000000004</c:v>
                </c:pt>
                <c:pt idx="1869">
                  <c:v>4.99</c:v>
                </c:pt>
                <c:pt idx="1870">
                  <c:v>4.7699999999999996</c:v>
                </c:pt>
                <c:pt idx="1871">
                  <c:v>5.46</c:v>
                </c:pt>
                <c:pt idx="1872">
                  <c:v>5.43</c:v>
                </c:pt>
                <c:pt idx="1873">
                  <c:v>4.29</c:v>
                </c:pt>
                <c:pt idx="1874">
                  <c:v>5.25</c:v>
                </c:pt>
                <c:pt idx="1875">
                  <c:v>4.04</c:v>
                </c:pt>
                <c:pt idx="1876">
                  <c:v>5</c:v>
                </c:pt>
                <c:pt idx="1877">
                  <c:v>4.01</c:v>
                </c:pt>
                <c:pt idx="1878">
                  <c:v>5.4</c:v>
                </c:pt>
                <c:pt idx="1879">
                  <c:v>5.81</c:v>
                </c:pt>
                <c:pt idx="1880">
                  <c:v>5.82</c:v>
                </c:pt>
                <c:pt idx="1881">
                  <c:v>4.82</c:v>
                </c:pt>
                <c:pt idx="1882">
                  <c:v>5.08</c:v>
                </c:pt>
                <c:pt idx="1883">
                  <c:v>5.59</c:v>
                </c:pt>
                <c:pt idx="1884">
                  <c:v>5.12</c:v>
                </c:pt>
                <c:pt idx="1885">
                  <c:v>4.95</c:v>
                </c:pt>
                <c:pt idx="1886">
                  <c:v>6.16</c:v>
                </c:pt>
                <c:pt idx="1887">
                  <c:v>6.41</c:v>
                </c:pt>
                <c:pt idx="1888">
                  <c:v>8.94</c:v>
                </c:pt>
                <c:pt idx="1889">
                  <c:v>4.42</c:v>
                </c:pt>
                <c:pt idx="1890">
                  <c:v>5.3</c:v>
                </c:pt>
                <c:pt idx="1891">
                  <c:v>4.6399999999999997</c:v>
                </c:pt>
                <c:pt idx="1892">
                  <c:v>6.16</c:v>
                </c:pt>
                <c:pt idx="1893">
                  <c:v>4.12</c:v>
                </c:pt>
                <c:pt idx="1894">
                  <c:v>5.77</c:v>
                </c:pt>
                <c:pt idx="1895">
                  <c:v>6.2</c:v>
                </c:pt>
                <c:pt idx="1896">
                  <c:v>4.3899999999999997</c:v>
                </c:pt>
                <c:pt idx="1897">
                  <c:v>5.13</c:v>
                </c:pt>
                <c:pt idx="1898">
                  <c:v>4.49</c:v>
                </c:pt>
                <c:pt idx="1899">
                  <c:v>6.35</c:v>
                </c:pt>
                <c:pt idx="1900">
                  <c:v>5.79</c:v>
                </c:pt>
                <c:pt idx="1901">
                  <c:v>4.78</c:v>
                </c:pt>
                <c:pt idx="1902">
                  <c:v>6.02</c:v>
                </c:pt>
                <c:pt idx="1903">
                  <c:v>4.4400000000000004</c:v>
                </c:pt>
                <c:pt idx="1904">
                  <c:v>5.84</c:v>
                </c:pt>
                <c:pt idx="1905">
                  <c:v>5.39</c:v>
                </c:pt>
                <c:pt idx="1906">
                  <c:v>6.16</c:v>
                </c:pt>
                <c:pt idx="1907">
                  <c:v>4.49</c:v>
                </c:pt>
                <c:pt idx="1908">
                  <c:v>4.4800000000000004</c:v>
                </c:pt>
                <c:pt idx="1909">
                  <c:v>10.97</c:v>
                </c:pt>
                <c:pt idx="1910">
                  <c:v>5.14</c:v>
                </c:pt>
                <c:pt idx="1911">
                  <c:v>5.17</c:v>
                </c:pt>
                <c:pt idx="1912">
                  <c:v>6.18</c:v>
                </c:pt>
                <c:pt idx="1913">
                  <c:v>9.07</c:v>
                </c:pt>
                <c:pt idx="1914">
                  <c:v>4.43</c:v>
                </c:pt>
                <c:pt idx="1915">
                  <c:v>4.17</c:v>
                </c:pt>
                <c:pt idx="1916">
                  <c:v>4.95</c:v>
                </c:pt>
                <c:pt idx="1917">
                  <c:v>5.13</c:v>
                </c:pt>
                <c:pt idx="1918">
                  <c:v>4.0999999999999996</c:v>
                </c:pt>
                <c:pt idx="1919">
                  <c:v>5.01</c:v>
                </c:pt>
                <c:pt idx="1920">
                  <c:v>5.09</c:v>
                </c:pt>
                <c:pt idx="1921">
                  <c:v>6.49</c:v>
                </c:pt>
                <c:pt idx="1922">
                  <c:v>4.08</c:v>
                </c:pt>
                <c:pt idx="1923">
                  <c:v>8.6300000000000008</c:v>
                </c:pt>
                <c:pt idx="1924">
                  <c:v>5.28</c:v>
                </c:pt>
                <c:pt idx="1925">
                  <c:v>5.63</c:v>
                </c:pt>
                <c:pt idx="1926">
                  <c:v>11.47</c:v>
                </c:pt>
                <c:pt idx="1927">
                  <c:v>4.92</c:v>
                </c:pt>
                <c:pt idx="1928">
                  <c:v>4.18</c:v>
                </c:pt>
                <c:pt idx="1929">
                  <c:v>4.67</c:v>
                </c:pt>
                <c:pt idx="1930">
                  <c:v>6.24</c:v>
                </c:pt>
                <c:pt idx="1931">
                  <c:v>5.99</c:v>
                </c:pt>
                <c:pt idx="1932">
                  <c:v>10.27</c:v>
                </c:pt>
                <c:pt idx="1933">
                  <c:v>5.97</c:v>
                </c:pt>
                <c:pt idx="1934">
                  <c:v>4.9800000000000004</c:v>
                </c:pt>
                <c:pt idx="1935">
                  <c:v>6.91</c:v>
                </c:pt>
                <c:pt idx="1936">
                  <c:v>6.38</c:v>
                </c:pt>
                <c:pt idx="1937">
                  <c:v>4.7699999999999996</c:v>
                </c:pt>
                <c:pt idx="1938">
                  <c:v>6.04</c:v>
                </c:pt>
                <c:pt idx="1939">
                  <c:v>4.3</c:v>
                </c:pt>
                <c:pt idx="1940">
                  <c:v>8.75</c:v>
                </c:pt>
                <c:pt idx="1941">
                  <c:v>5.25</c:v>
                </c:pt>
                <c:pt idx="1942">
                  <c:v>5.03</c:v>
                </c:pt>
                <c:pt idx="1943">
                  <c:v>5.88</c:v>
                </c:pt>
                <c:pt idx="1944">
                  <c:v>4.49</c:v>
                </c:pt>
                <c:pt idx="1945">
                  <c:v>4.1399999999999997</c:v>
                </c:pt>
                <c:pt idx="1946">
                  <c:v>5.8</c:v>
                </c:pt>
                <c:pt idx="1947">
                  <c:v>5.12</c:v>
                </c:pt>
                <c:pt idx="1948">
                  <c:v>5.98</c:v>
                </c:pt>
                <c:pt idx="1949">
                  <c:v>5.46</c:v>
                </c:pt>
                <c:pt idx="1950">
                  <c:v>4.91</c:v>
                </c:pt>
                <c:pt idx="1951">
                  <c:v>4.66</c:v>
                </c:pt>
                <c:pt idx="1952">
                  <c:v>6.8</c:v>
                </c:pt>
                <c:pt idx="1953">
                  <c:v>4.47</c:v>
                </c:pt>
                <c:pt idx="1954">
                  <c:v>4.08</c:v>
                </c:pt>
                <c:pt idx="1955">
                  <c:v>5.51</c:v>
                </c:pt>
                <c:pt idx="1956">
                  <c:v>8.4</c:v>
                </c:pt>
                <c:pt idx="1957">
                  <c:v>5.14</c:v>
                </c:pt>
                <c:pt idx="1958">
                  <c:v>5.21</c:v>
                </c:pt>
                <c:pt idx="1959">
                  <c:v>6.23</c:v>
                </c:pt>
                <c:pt idx="1960">
                  <c:v>5.6</c:v>
                </c:pt>
                <c:pt idx="1961">
                  <c:v>4.72</c:v>
                </c:pt>
                <c:pt idx="1962">
                  <c:v>4.67</c:v>
                </c:pt>
                <c:pt idx="1963">
                  <c:v>6.11</c:v>
                </c:pt>
                <c:pt idx="1964">
                  <c:v>6.25</c:v>
                </c:pt>
                <c:pt idx="1965">
                  <c:v>4</c:v>
                </c:pt>
                <c:pt idx="1966">
                  <c:v>5.55</c:v>
                </c:pt>
                <c:pt idx="1967">
                  <c:v>5.95</c:v>
                </c:pt>
                <c:pt idx="1968">
                  <c:v>4.3600000000000003</c:v>
                </c:pt>
                <c:pt idx="1969">
                  <c:v>4.84</c:v>
                </c:pt>
                <c:pt idx="1970">
                  <c:v>4.5599999999999996</c:v>
                </c:pt>
                <c:pt idx="1971">
                  <c:v>4.42</c:v>
                </c:pt>
                <c:pt idx="1972">
                  <c:v>7.66</c:v>
                </c:pt>
                <c:pt idx="1973">
                  <c:v>5.2</c:v>
                </c:pt>
                <c:pt idx="1974">
                  <c:v>5.53</c:v>
                </c:pt>
                <c:pt idx="1975">
                  <c:v>4.8600000000000003</c:v>
                </c:pt>
                <c:pt idx="1976">
                  <c:v>5.49</c:v>
                </c:pt>
                <c:pt idx="1977">
                  <c:v>4.09</c:v>
                </c:pt>
                <c:pt idx="1978">
                  <c:v>4.3099999999999996</c:v>
                </c:pt>
                <c:pt idx="1979">
                  <c:v>4</c:v>
                </c:pt>
                <c:pt idx="1980">
                  <c:v>4.68</c:v>
                </c:pt>
                <c:pt idx="1981">
                  <c:v>4.0199999999999996</c:v>
                </c:pt>
                <c:pt idx="1982">
                  <c:v>5.12</c:v>
                </c:pt>
                <c:pt idx="1983">
                  <c:v>5.52</c:v>
                </c:pt>
                <c:pt idx="1984">
                  <c:v>5.81</c:v>
                </c:pt>
                <c:pt idx="1985">
                  <c:v>5.16</c:v>
                </c:pt>
                <c:pt idx="1986">
                  <c:v>5</c:v>
                </c:pt>
                <c:pt idx="1987">
                  <c:v>5.84</c:v>
                </c:pt>
                <c:pt idx="1988">
                  <c:v>4.1900000000000004</c:v>
                </c:pt>
                <c:pt idx="1989">
                  <c:v>4.62</c:v>
                </c:pt>
                <c:pt idx="1990">
                  <c:v>6.24</c:v>
                </c:pt>
                <c:pt idx="1991">
                  <c:v>5.81</c:v>
                </c:pt>
                <c:pt idx="1992">
                  <c:v>4.83</c:v>
                </c:pt>
                <c:pt idx="1993">
                  <c:v>5.72</c:v>
                </c:pt>
                <c:pt idx="1994">
                  <c:v>4.83</c:v>
                </c:pt>
                <c:pt idx="1995">
                  <c:v>4.1399999999999997</c:v>
                </c:pt>
                <c:pt idx="1996">
                  <c:v>4.07</c:v>
                </c:pt>
                <c:pt idx="1997">
                  <c:v>6.26</c:v>
                </c:pt>
                <c:pt idx="1998">
                  <c:v>5.88</c:v>
                </c:pt>
                <c:pt idx="1999">
                  <c:v>5.72</c:v>
                </c:pt>
                <c:pt idx="2000">
                  <c:v>6.09</c:v>
                </c:pt>
                <c:pt idx="2001">
                  <c:v>4.25</c:v>
                </c:pt>
                <c:pt idx="2002">
                  <c:v>6.09</c:v>
                </c:pt>
                <c:pt idx="2003">
                  <c:v>5.51</c:v>
                </c:pt>
                <c:pt idx="2004">
                  <c:v>5.63</c:v>
                </c:pt>
                <c:pt idx="2005">
                  <c:v>5.29</c:v>
                </c:pt>
                <c:pt idx="2006">
                  <c:v>4</c:v>
                </c:pt>
                <c:pt idx="2007">
                  <c:v>5.49</c:v>
                </c:pt>
                <c:pt idx="2008">
                  <c:v>5.34</c:v>
                </c:pt>
                <c:pt idx="2009">
                  <c:v>4.12</c:v>
                </c:pt>
                <c:pt idx="2010">
                  <c:v>5.49</c:v>
                </c:pt>
                <c:pt idx="2011">
                  <c:v>5.1100000000000003</c:v>
                </c:pt>
                <c:pt idx="2012">
                  <c:v>5.94</c:v>
                </c:pt>
                <c:pt idx="2013">
                  <c:v>5.54</c:v>
                </c:pt>
                <c:pt idx="2014">
                  <c:v>7.09</c:v>
                </c:pt>
                <c:pt idx="2015">
                  <c:v>6.22</c:v>
                </c:pt>
                <c:pt idx="2016">
                  <c:v>4.33</c:v>
                </c:pt>
                <c:pt idx="2017">
                  <c:v>5.83</c:v>
                </c:pt>
                <c:pt idx="2018">
                  <c:v>4.7</c:v>
                </c:pt>
                <c:pt idx="2019">
                  <c:v>4.07</c:v>
                </c:pt>
                <c:pt idx="2020">
                  <c:v>9.39</c:v>
                </c:pt>
                <c:pt idx="2021">
                  <c:v>4.18</c:v>
                </c:pt>
                <c:pt idx="2022">
                  <c:v>4.18</c:v>
                </c:pt>
                <c:pt idx="2023">
                  <c:v>4.4000000000000004</c:v>
                </c:pt>
                <c:pt idx="2024">
                  <c:v>9.9</c:v>
                </c:pt>
                <c:pt idx="2025">
                  <c:v>4.84</c:v>
                </c:pt>
                <c:pt idx="2026">
                  <c:v>5.53</c:v>
                </c:pt>
                <c:pt idx="2027">
                  <c:v>4.33</c:v>
                </c:pt>
                <c:pt idx="2028">
                  <c:v>4.91</c:v>
                </c:pt>
                <c:pt idx="2029">
                  <c:v>4.8</c:v>
                </c:pt>
                <c:pt idx="2030">
                  <c:v>5.55</c:v>
                </c:pt>
                <c:pt idx="2031">
                  <c:v>5.24</c:v>
                </c:pt>
                <c:pt idx="2032">
                  <c:v>6.08</c:v>
                </c:pt>
                <c:pt idx="2033">
                  <c:v>5.83</c:v>
                </c:pt>
                <c:pt idx="2034">
                  <c:v>4.29</c:v>
                </c:pt>
                <c:pt idx="2035">
                  <c:v>5.3</c:v>
                </c:pt>
                <c:pt idx="2036">
                  <c:v>4.42</c:v>
                </c:pt>
                <c:pt idx="2037">
                  <c:v>5.68</c:v>
                </c:pt>
                <c:pt idx="2038">
                  <c:v>6.05</c:v>
                </c:pt>
                <c:pt idx="2039">
                  <c:v>5.33</c:v>
                </c:pt>
                <c:pt idx="2040">
                  <c:v>6.22</c:v>
                </c:pt>
                <c:pt idx="2041">
                  <c:v>5.84</c:v>
                </c:pt>
                <c:pt idx="2042">
                  <c:v>5.71</c:v>
                </c:pt>
                <c:pt idx="2043">
                  <c:v>6.04</c:v>
                </c:pt>
                <c:pt idx="2044">
                  <c:v>4.38</c:v>
                </c:pt>
                <c:pt idx="2045">
                  <c:v>5.56</c:v>
                </c:pt>
                <c:pt idx="2046">
                  <c:v>4.24</c:v>
                </c:pt>
                <c:pt idx="2047">
                  <c:v>6.32</c:v>
                </c:pt>
                <c:pt idx="2048">
                  <c:v>6.3</c:v>
                </c:pt>
                <c:pt idx="2049">
                  <c:v>4.38</c:v>
                </c:pt>
                <c:pt idx="2050">
                  <c:v>4.6500000000000004</c:v>
                </c:pt>
                <c:pt idx="2051">
                  <c:v>4.7</c:v>
                </c:pt>
                <c:pt idx="2052">
                  <c:v>4.34</c:v>
                </c:pt>
                <c:pt idx="2053">
                  <c:v>5.62</c:v>
                </c:pt>
                <c:pt idx="2054">
                  <c:v>4.24</c:v>
                </c:pt>
                <c:pt idx="2055">
                  <c:v>4.57</c:v>
                </c:pt>
                <c:pt idx="2056">
                  <c:v>5.05</c:v>
                </c:pt>
                <c:pt idx="2057">
                  <c:v>6.16</c:v>
                </c:pt>
                <c:pt idx="2058">
                  <c:v>4.57</c:v>
                </c:pt>
                <c:pt idx="2059">
                  <c:v>5.53</c:v>
                </c:pt>
                <c:pt idx="2060">
                  <c:v>5.84</c:v>
                </c:pt>
                <c:pt idx="2061">
                  <c:v>6.41</c:v>
                </c:pt>
                <c:pt idx="2062">
                  <c:v>4.7300000000000004</c:v>
                </c:pt>
                <c:pt idx="2063">
                  <c:v>6.22</c:v>
                </c:pt>
                <c:pt idx="2064">
                  <c:v>4.46</c:v>
                </c:pt>
                <c:pt idx="2065">
                  <c:v>4.5</c:v>
                </c:pt>
                <c:pt idx="2066">
                  <c:v>8.93</c:v>
                </c:pt>
                <c:pt idx="2067">
                  <c:v>11.02</c:v>
                </c:pt>
                <c:pt idx="2068">
                  <c:v>5.25</c:v>
                </c:pt>
                <c:pt idx="2069">
                  <c:v>4.75</c:v>
                </c:pt>
                <c:pt idx="2070">
                  <c:v>4.68</c:v>
                </c:pt>
                <c:pt idx="2071">
                  <c:v>6.17</c:v>
                </c:pt>
                <c:pt idx="2072">
                  <c:v>4.5599999999999996</c:v>
                </c:pt>
                <c:pt idx="2073">
                  <c:v>6.3</c:v>
                </c:pt>
                <c:pt idx="2074">
                  <c:v>6.03</c:v>
                </c:pt>
                <c:pt idx="2075">
                  <c:v>4.2</c:v>
                </c:pt>
                <c:pt idx="2076">
                  <c:v>5.61</c:v>
                </c:pt>
                <c:pt idx="2077">
                  <c:v>5.88</c:v>
                </c:pt>
                <c:pt idx="2078">
                  <c:v>5.92</c:v>
                </c:pt>
                <c:pt idx="2079">
                  <c:v>4.8099999999999996</c:v>
                </c:pt>
                <c:pt idx="2080">
                  <c:v>4.55</c:v>
                </c:pt>
                <c:pt idx="2081">
                  <c:v>6.43</c:v>
                </c:pt>
                <c:pt idx="2082">
                  <c:v>11.62</c:v>
                </c:pt>
                <c:pt idx="2083">
                  <c:v>6.04</c:v>
                </c:pt>
                <c:pt idx="2084">
                  <c:v>8.82</c:v>
                </c:pt>
                <c:pt idx="2085">
                  <c:v>5.8</c:v>
                </c:pt>
                <c:pt idx="2086">
                  <c:v>4.28</c:v>
                </c:pt>
                <c:pt idx="2087">
                  <c:v>5.5</c:v>
                </c:pt>
                <c:pt idx="2088">
                  <c:v>4.6900000000000004</c:v>
                </c:pt>
                <c:pt idx="2089">
                  <c:v>4.43</c:v>
                </c:pt>
                <c:pt idx="2090">
                  <c:v>6.16</c:v>
                </c:pt>
                <c:pt idx="2091">
                  <c:v>6.66</c:v>
                </c:pt>
                <c:pt idx="2092">
                  <c:v>5.92</c:v>
                </c:pt>
                <c:pt idx="2093">
                  <c:v>5.97</c:v>
                </c:pt>
                <c:pt idx="2094">
                  <c:v>4.6399999999999997</c:v>
                </c:pt>
                <c:pt idx="2095">
                  <c:v>6.12</c:v>
                </c:pt>
                <c:pt idx="2096">
                  <c:v>4.87</c:v>
                </c:pt>
                <c:pt idx="2097">
                  <c:v>4.5999999999999996</c:v>
                </c:pt>
                <c:pt idx="2098">
                  <c:v>4.78</c:v>
                </c:pt>
                <c:pt idx="2099">
                  <c:v>11.05</c:v>
                </c:pt>
                <c:pt idx="2100">
                  <c:v>7.62</c:v>
                </c:pt>
                <c:pt idx="2101">
                  <c:v>4.78</c:v>
                </c:pt>
                <c:pt idx="2102">
                  <c:v>6.09</c:v>
                </c:pt>
                <c:pt idx="2103">
                  <c:v>5.1100000000000003</c:v>
                </c:pt>
                <c:pt idx="2104">
                  <c:v>4.46</c:v>
                </c:pt>
                <c:pt idx="2105">
                  <c:v>6.11</c:v>
                </c:pt>
                <c:pt idx="2106">
                  <c:v>4.66</c:v>
                </c:pt>
                <c:pt idx="2107">
                  <c:v>6.14</c:v>
                </c:pt>
                <c:pt idx="2108">
                  <c:v>6.21</c:v>
                </c:pt>
                <c:pt idx="2109">
                  <c:v>4.5999999999999996</c:v>
                </c:pt>
                <c:pt idx="2110">
                  <c:v>5.04</c:v>
                </c:pt>
                <c:pt idx="2111">
                  <c:v>5.08</c:v>
                </c:pt>
                <c:pt idx="2112">
                  <c:v>4.38</c:v>
                </c:pt>
                <c:pt idx="2113">
                  <c:v>4.79</c:v>
                </c:pt>
                <c:pt idx="2114">
                  <c:v>4.21</c:v>
                </c:pt>
                <c:pt idx="2115">
                  <c:v>5.47</c:v>
                </c:pt>
                <c:pt idx="2116">
                  <c:v>5.09</c:v>
                </c:pt>
                <c:pt idx="2117">
                  <c:v>5.08</c:v>
                </c:pt>
                <c:pt idx="2118">
                  <c:v>5.68</c:v>
                </c:pt>
                <c:pt idx="2119">
                  <c:v>4.66</c:v>
                </c:pt>
                <c:pt idx="2120">
                  <c:v>5.59</c:v>
                </c:pt>
                <c:pt idx="2121">
                  <c:v>6.2</c:v>
                </c:pt>
                <c:pt idx="2122">
                  <c:v>4.45</c:v>
                </c:pt>
                <c:pt idx="2123">
                  <c:v>6.1</c:v>
                </c:pt>
                <c:pt idx="2124">
                  <c:v>6.06</c:v>
                </c:pt>
                <c:pt idx="2125">
                  <c:v>4.5599999999999996</c:v>
                </c:pt>
                <c:pt idx="2126">
                  <c:v>6.41</c:v>
                </c:pt>
                <c:pt idx="2127">
                  <c:v>5.57</c:v>
                </c:pt>
                <c:pt idx="2128">
                  <c:v>5.47</c:v>
                </c:pt>
                <c:pt idx="2129">
                  <c:v>4.43</c:v>
                </c:pt>
                <c:pt idx="2130">
                  <c:v>4.95</c:v>
                </c:pt>
                <c:pt idx="2131">
                  <c:v>4.04</c:v>
                </c:pt>
                <c:pt idx="2132">
                  <c:v>5.93</c:v>
                </c:pt>
                <c:pt idx="2133">
                  <c:v>4.2300000000000004</c:v>
                </c:pt>
                <c:pt idx="2134">
                  <c:v>5.59</c:v>
                </c:pt>
                <c:pt idx="2135">
                  <c:v>4.8899999999999997</c:v>
                </c:pt>
                <c:pt idx="2136">
                  <c:v>5.81</c:v>
                </c:pt>
                <c:pt idx="2137">
                  <c:v>4.29</c:v>
                </c:pt>
                <c:pt idx="2138">
                  <c:v>4.03</c:v>
                </c:pt>
                <c:pt idx="2139">
                  <c:v>6.29</c:v>
                </c:pt>
                <c:pt idx="2140">
                  <c:v>4.4800000000000004</c:v>
                </c:pt>
                <c:pt idx="2141">
                  <c:v>5.51</c:v>
                </c:pt>
                <c:pt idx="2142">
                  <c:v>4.5</c:v>
                </c:pt>
                <c:pt idx="2143">
                  <c:v>6.29</c:v>
                </c:pt>
                <c:pt idx="2144">
                  <c:v>4.33</c:v>
                </c:pt>
                <c:pt idx="2145">
                  <c:v>11.15</c:v>
                </c:pt>
                <c:pt idx="2146">
                  <c:v>6.45</c:v>
                </c:pt>
                <c:pt idx="2147">
                  <c:v>9.27</c:v>
                </c:pt>
                <c:pt idx="2148">
                  <c:v>6.15</c:v>
                </c:pt>
                <c:pt idx="2149">
                  <c:v>4.13</c:v>
                </c:pt>
                <c:pt idx="2150">
                  <c:v>4.24</c:v>
                </c:pt>
                <c:pt idx="2151">
                  <c:v>9.8800000000000008</c:v>
                </c:pt>
                <c:pt idx="2152">
                  <c:v>9.5</c:v>
                </c:pt>
                <c:pt idx="2153">
                  <c:v>4.97</c:v>
                </c:pt>
                <c:pt idx="2154">
                  <c:v>5.49</c:v>
                </c:pt>
                <c:pt idx="2155">
                  <c:v>4.47</c:v>
                </c:pt>
                <c:pt idx="2156">
                  <c:v>4.34</c:v>
                </c:pt>
                <c:pt idx="2157">
                  <c:v>9.49</c:v>
                </c:pt>
                <c:pt idx="2158">
                  <c:v>10.16</c:v>
                </c:pt>
                <c:pt idx="2159">
                  <c:v>11.19</c:v>
                </c:pt>
                <c:pt idx="2160">
                  <c:v>11.03</c:v>
                </c:pt>
                <c:pt idx="2161">
                  <c:v>4.43</c:v>
                </c:pt>
                <c:pt idx="2162">
                  <c:v>6.14</c:v>
                </c:pt>
                <c:pt idx="2163">
                  <c:v>4.87</c:v>
                </c:pt>
                <c:pt idx="2164">
                  <c:v>4.3</c:v>
                </c:pt>
                <c:pt idx="2165">
                  <c:v>6.19</c:v>
                </c:pt>
                <c:pt idx="2166">
                  <c:v>6.19</c:v>
                </c:pt>
                <c:pt idx="2167">
                  <c:v>5.12</c:v>
                </c:pt>
                <c:pt idx="2168">
                  <c:v>4.04</c:v>
                </c:pt>
                <c:pt idx="2169">
                  <c:v>5.36</c:v>
                </c:pt>
                <c:pt idx="2170">
                  <c:v>4.38</c:v>
                </c:pt>
                <c:pt idx="2171">
                  <c:v>4.58</c:v>
                </c:pt>
                <c:pt idx="2172">
                  <c:v>11.92</c:v>
                </c:pt>
                <c:pt idx="2173">
                  <c:v>5.4</c:v>
                </c:pt>
                <c:pt idx="2174">
                  <c:v>4.76</c:v>
                </c:pt>
                <c:pt idx="2175">
                  <c:v>4.78</c:v>
                </c:pt>
                <c:pt idx="2176">
                  <c:v>4.26</c:v>
                </c:pt>
                <c:pt idx="2177">
                  <c:v>5.85</c:v>
                </c:pt>
                <c:pt idx="2178">
                  <c:v>5.32</c:v>
                </c:pt>
                <c:pt idx="2179">
                  <c:v>5.14</c:v>
                </c:pt>
                <c:pt idx="2180">
                  <c:v>5</c:v>
                </c:pt>
                <c:pt idx="2181">
                  <c:v>4.55</c:v>
                </c:pt>
                <c:pt idx="2182">
                  <c:v>5.97</c:v>
                </c:pt>
                <c:pt idx="2183">
                  <c:v>4.0199999999999996</c:v>
                </c:pt>
                <c:pt idx="2184">
                  <c:v>4.04</c:v>
                </c:pt>
                <c:pt idx="2185">
                  <c:v>5.54</c:v>
                </c:pt>
                <c:pt idx="2186">
                  <c:v>4.03</c:v>
                </c:pt>
                <c:pt idx="2187">
                  <c:v>5.62</c:v>
                </c:pt>
                <c:pt idx="2188">
                  <c:v>5.27</c:v>
                </c:pt>
                <c:pt idx="2189">
                  <c:v>5.18</c:v>
                </c:pt>
                <c:pt idx="2190">
                  <c:v>5.27</c:v>
                </c:pt>
                <c:pt idx="2191">
                  <c:v>5.62</c:v>
                </c:pt>
                <c:pt idx="2192">
                  <c:v>5.0599999999999996</c:v>
                </c:pt>
                <c:pt idx="2193">
                  <c:v>4.6900000000000004</c:v>
                </c:pt>
                <c:pt idx="2194">
                  <c:v>5.44</c:v>
                </c:pt>
                <c:pt idx="2195">
                  <c:v>5.05</c:v>
                </c:pt>
                <c:pt idx="2196">
                  <c:v>6</c:v>
                </c:pt>
                <c:pt idx="2197">
                  <c:v>5.99</c:v>
                </c:pt>
                <c:pt idx="2198">
                  <c:v>4.3600000000000003</c:v>
                </c:pt>
                <c:pt idx="2199">
                  <c:v>4.41</c:v>
                </c:pt>
                <c:pt idx="2200">
                  <c:v>4.17</c:v>
                </c:pt>
                <c:pt idx="2201">
                  <c:v>4.4400000000000004</c:v>
                </c:pt>
                <c:pt idx="2202">
                  <c:v>5.52</c:v>
                </c:pt>
                <c:pt idx="2203">
                  <c:v>6.01</c:v>
                </c:pt>
                <c:pt idx="2204">
                  <c:v>5.81</c:v>
                </c:pt>
                <c:pt idx="2205">
                  <c:v>4.37</c:v>
                </c:pt>
                <c:pt idx="2206">
                  <c:v>5.74</c:v>
                </c:pt>
                <c:pt idx="2207">
                  <c:v>5.39</c:v>
                </c:pt>
                <c:pt idx="2208">
                  <c:v>4.07</c:v>
                </c:pt>
                <c:pt idx="2209">
                  <c:v>5.49</c:v>
                </c:pt>
                <c:pt idx="2210">
                  <c:v>5.68</c:v>
                </c:pt>
                <c:pt idx="2211">
                  <c:v>6.09</c:v>
                </c:pt>
                <c:pt idx="2212">
                  <c:v>5.53</c:v>
                </c:pt>
                <c:pt idx="2213">
                  <c:v>4.28</c:v>
                </c:pt>
                <c:pt idx="2214">
                  <c:v>6.01</c:v>
                </c:pt>
                <c:pt idx="2215">
                  <c:v>4.59</c:v>
                </c:pt>
                <c:pt idx="2216">
                  <c:v>5.8</c:v>
                </c:pt>
                <c:pt idx="2217">
                  <c:v>5.08</c:v>
                </c:pt>
                <c:pt idx="2218">
                  <c:v>5.84</c:v>
                </c:pt>
                <c:pt idx="2219">
                  <c:v>4.1500000000000004</c:v>
                </c:pt>
                <c:pt idx="2220">
                  <c:v>4.3600000000000003</c:v>
                </c:pt>
                <c:pt idx="2221">
                  <c:v>4.55</c:v>
                </c:pt>
                <c:pt idx="2222">
                  <c:v>4.37</c:v>
                </c:pt>
                <c:pt idx="2223">
                  <c:v>5.24</c:v>
                </c:pt>
                <c:pt idx="2224">
                  <c:v>5.96</c:v>
                </c:pt>
                <c:pt idx="2225">
                  <c:v>4.76</c:v>
                </c:pt>
                <c:pt idx="2226">
                  <c:v>4.3</c:v>
                </c:pt>
                <c:pt idx="2227">
                  <c:v>4.5</c:v>
                </c:pt>
                <c:pt idx="2228">
                  <c:v>5.59</c:v>
                </c:pt>
                <c:pt idx="2229">
                  <c:v>6.29</c:v>
                </c:pt>
                <c:pt idx="2230">
                  <c:v>4.1900000000000004</c:v>
                </c:pt>
                <c:pt idx="2231">
                  <c:v>4.7</c:v>
                </c:pt>
                <c:pt idx="2232">
                  <c:v>5.64</c:v>
                </c:pt>
                <c:pt idx="2233">
                  <c:v>4.1100000000000003</c:v>
                </c:pt>
                <c:pt idx="2234">
                  <c:v>5.43</c:v>
                </c:pt>
                <c:pt idx="2235">
                  <c:v>4.38</c:v>
                </c:pt>
                <c:pt idx="2236">
                  <c:v>9.7899999999999991</c:v>
                </c:pt>
                <c:pt idx="2237">
                  <c:v>11.84</c:v>
                </c:pt>
                <c:pt idx="2238">
                  <c:v>6.22</c:v>
                </c:pt>
                <c:pt idx="2239">
                  <c:v>10.01</c:v>
                </c:pt>
                <c:pt idx="2240">
                  <c:v>4.32</c:v>
                </c:pt>
                <c:pt idx="2241">
                  <c:v>5.65</c:v>
                </c:pt>
                <c:pt idx="2242">
                  <c:v>4.12</c:v>
                </c:pt>
                <c:pt idx="2243">
                  <c:v>6.24</c:v>
                </c:pt>
                <c:pt idx="2244">
                  <c:v>4.83</c:v>
                </c:pt>
                <c:pt idx="2245">
                  <c:v>7.4</c:v>
                </c:pt>
                <c:pt idx="2246">
                  <c:v>4.54</c:v>
                </c:pt>
                <c:pt idx="2247">
                  <c:v>11.11</c:v>
                </c:pt>
                <c:pt idx="2248">
                  <c:v>4.03</c:v>
                </c:pt>
                <c:pt idx="2249">
                  <c:v>4.51</c:v>
                </c:pt>
                <c:pt idx="2250">
                  <c:v>5.56</c:v>
                </c:pt>
                <c:pt idx="2251">
                  <c:v>4.0999999999999996</c:v>
                </c:pt>
                <c:pt idx="2252">
                  <c:v>5.85</c:v>
                </c:pt>
                <c:pt idx="2253">
                  <c:v>4.92</c:v>
                </c:pt>
                <c:pt idx="2254">
                  <c:v>9.4600000000000009</c:v>
                </c:pt>
                <c:pt idx="2255">
                  <c:v>5.94</c:v>
                </c:pt>
                <c:pt idx="2256">
                  <c:v>5.7</c:v>
                </c:pt>
                <c:pt idx="2257">
                  <c:v>4.13</c:v>
                </c:pt>
                <c:pt idx="2258">
                  <c:v>4.7699999999999996</c:v>
                </c:pt>
                <c:pt idx="2259">
                  <c:v>4.99</c:v>
                </c:pt>
                <c:pt idx="2260">
                  <c:v>4.42</c:v>
                </c:pt>
                <c:pt idx="2261">
                  <c:v>4.01</c:v>
                </c:pt>
                <c:pt idx="2262">
                  <c:v>4.49</c:v>
                </c:pt>
                <c:pt idx="2263">
                  <c:v>6.37</c:v>
                </c:pt>
                <c:pt idx="2264">
                  <c:v>5.12</c:v>
                </c:pt>
                <c:pt idx="2265">
                  <c:v>8.59</c:v>
                </c:pt>
                <c:pt idx="2266">
                  <c:v>5.87</c:v>
                </c:pt>
                <c:pt idx="2267">
                  <c:v>7.03</c:v>
                </c:pt>
                <c:pt idx="2268">
                  <c:v>5.51</c:v>
                </c:pt>
                <c:pt idx="2269">
                  <c:v>4.76</c:v>
                </c:pt>
                <c:pt idx="2270">
                  <c:v>4.7</c:v>
                </c:pt>
                <c:pt idx="2271">
                  <c:v>6.21</c:v>
                </c:pt>
                <c:pt idx="2272">
                  <c:v>4.5199999999999996</c:v>
                </c:pt>
                <c:pt idx="2273">
                  <c:v>5.45</c:v>
                </c:pt>
                <c:pt idx="2274">
                  <c:v>4.42</c:v>
                </c:pt>
                <c:pt idx="2275">
                  <c:v>9.44</c:v>
                </c:pt>
                <c:pt idx="2276">
                  <c:v>6.15</c:v>
                </c:pt>
                <c:pt idx="2277">
                  <c:v>5.13</c:v>
                </c:pt>
                <c:pt idx="2278">
                  <c:v>4.96</c:v>
                </c:pt>
                <c:pt idx="2279">
                  <c:v>10.95</c:v>
                </c:pt>
                <c:pt idx="2280">
                  <c:v>4.4400000000000004</c:v>
                </c:pt>
                <c:pt idx="2281">
                  <c:v>4.0199999999999996</c:v>
                </c:pt>
                <c:pt idx="2282">
                  <c:v>5.44</c:v>
                </c:pt>
                <c:pt idx="2283">
                  <c:v>4.1500000000000004</c:v>
                </c:pt>
                <c:pt idx="2284">
                  <c:v>6.02</c:v>
                </c:pt>
                <c:pt idx="2285">
                  <c:v>7.73</c:v>
                </c:pt>
                <c:pt idx="2286">
                  <c:v>5.03</c:v>
                </c:pt>
                <c:pt idx="2287">
                  <c:v>4.08</c:v>
                </c:pt>
                <c:pt idx="2288">
                  <c:v>4.2699999999999996</c:v>
                </c:pt>
                <c:pt idx="2289">
                  <c:v>4.07</c:v>
                </c:pt>
                <c:pt idx="2290">
                  <c:v>10.36</c:v>
                </c:pt>
                <c:pt idx="2291">
                  <c:v>5.71</c:v>
                </c:pt>
                <c:pt idx="2292">
                  <c:v>6.08</c:v>
                </c:pt>
                <c:pt idx="2293">
                  <c:v>5.71</c:v>
                </c:pt>
                <c:pt idx="2294">
                  <c:v>9.1300000000000008</c:v>
                </c:pt>
                <c:pt idx="2295">
                  <c:v>5.49</c:v>
                </c:pt>
                <c:pt idx="2296">
                  <c:v>4.37</c:v>
                </c:pt>
                <c:pt idx="2297">
                  <c:v>8.4600000000000009</c:v>
                </c:pt>
                <c:pt idx="2298">
                  <c:v>5.28</c:v>
                </c:pt>
                <c:pt idx="2299">
                  <c:v>5.33</c:v>
                </c:pt>
                <c:pt idx="2300">
                  <c:v>5.5</c:v>
                </c:pt>
                <c:pt idx="2301">
                  <c:v>5.4</c:v>
                </c:pt>
                <c:pt idx="2302">
                  <c:v>6.05</c:v>
                </c:pt>
                <c:pt idx="2303">
                  <c:v>11.46</c:v>
                </c:pt>
                <c:pt idx="2304">
                  <c:v>8.48</c:v>
                </c:pt>
                <c:pt idx="2305">
                  <c:v>4.8600000000000003</c:v>
                </c:pt>
                <c:pt idx="2306">
                  <c:v>4.45</c:v>
                </c:pt>
                <c:pt idx="2307">
                  <c:v>4.3600000000000003</c:v>
                </c:pt>
                <c:pt idx="2308">
                  <c:v>5.8</c:v>
                </c:pt>
                <c:pt idx="2309">
                  <c:v>5.27</c:v>
                </c:pt>
                <c:pt idx="2310">
                  <c:v>5.64</c:v>
                </c:pt>
                <c:pt idx="2311">
                  <c:v>4.2</c:v>
                </c:pt>
                <c:pt idx="2312">
                  <c:v>5.42</c:v>
                </c:pt>
                <c:pt idx="2313">
                  <c:v>6.11</c:v>
                </c:pt>
                <c:pt idx="2314">
                  <c:v>5.29</c:v>
                </c:pt>
                <c:pt idx="2315">
                  <c:v>5.91</c:v>
                </c:pt>
                <c:pt idx="2316">
                  <c:v>5.81</c:v>
                </c:pt>
                <c:pt idx="2317">
                  <c:v>5.51</c:v>
                </c:pt>
                <c:pt idx="2318">
                  <c:v>5.73</c:v>
                </c:pt>
                <c:pt idx="2319">
                  <c:v>5.53</c:v>
                </c:pt>
                <c:pt idx="2320">
                  <c:v>5.43</c:v>
                </c:pt>
                <c:pt idx="2321">
                  <c:v>8.01</c:v>
                </c:pt>
                <c:pt idx="2322">
                  <c:v>5.94</c:v>
                </c:pt>
                <c:pt idx="2323">
                  <c:v>5.04</c:v>
                </c:pt>
                <c:pt idx="2324">
                  <c:v>4.54</c:v>
                </c:pt>
                <c:pt idx="2325">
                  <c:v>5.6</c:v>
                </c:pt>
                <c:pt idx="2326">
                  <c:v>10.67</c:v>
                </c:pt>
                <c:pt idx="2327">
                  <c:v>5.26</c:v>
                </c:pt>
                <c:pt idx="2328">
                  <c:v>5.22</c:v>
                </c:pt>
                <c:pt idx="2329">
                  <c:v>4.29</c:v>
                </c:pt>
                <c:pt idx="2330">
                  <c:v>5.57</c:v>
                </c:pt>
                <c:pt idx="2331">
                  <c:v>6.28</c:v>
                </c:pt>
                <c:pt idx="2332">
                  <c:v>6.35</c:v>
                </c:pt>
                <c:pt idx="2333">
                  <c:v>4.3899999999999997</c:v>
                </c:pt>
                <c:pt idx="2334">
                  <c:v>4.51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7B-4A23-80D1-325F31AEF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454807"/>
        <c:axId val="74702492"/>
      </c:scatterChart>
      <c:valAx>
        <c:axId val="84454807"/>
        <c:scaling>
          <c:orientation val="minMax"/>
          <c:max val="70"/>
          <c:min val="15"/>
        </c:scaling>
        <c:delete val="0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Age (years)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702492"/>
        <c:crosses val="autoZero"/>
        <c:crossBetween val="midCat"/>
      </c:valAx>
      <c:valAx>
        <c:axId val="74702492"/>
        <c:scaling>
          <c:orientation val="minMax"/>
          <c:min val="3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HbA1C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45480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Age vs healthcare charges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Charges ($)</c:v>
          </c:tx>
          <c:spPr>
            <a:ln w="31680">
              <a:noFill/>
            </a:ln>
          </c:spPr>
          <c:marker>
            <c:symbol val="circle"/>
            <c:size val="3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21960">
                <a:solidFill>
                  <a:srgbClr val="C00000"/>
                </a:solidFill>
                <a:prstDash val="dash"/>
                <a:round/>
              </a:ln>
            </c:spPr>
            <c:trendlineType val="linear"/>
            <c:dispRSqr val="0"/>
            <c:dispEq val="0"/>
          </c:trendline>
          <c:xVal>
            <c:numRef>
              <c:f>'Chart Data'!$A$2:$A$2336</c:f>
              <c:numCache>
                <c:formatCode>General</c:formatCode>
                <c:ptCount val="2335"/>
                <c:pt idx="0">
                  <c:v>54</c:v>
                </c:pt>
                <c:pt idx="1">
                  <c:v>46</c:v>
                </c:pt>
                <c:pt idx="2">
                  <c:v>52</c:v>
                </c:pt>
                <c:pt idx="3">
                  <c:v>32</c:v>
                </c:pt>
                <c:pt idx="4">
                  <c:v>33</c:v>
                </c:pt>
                <c:pt idx="5">
                  <c:v>60</c:v>
                </c:pt>
                <c:pt idx="6">
                  <c:v>28</c:v>
                </c:pt>
                <c:pt idx="7">
                  <c:v>64</c:v>
                </c:pt>
                <c:pt idx="8">
                  <c:v>59</c:v>
                </c:pt>
                <c:pt idx="9">
                  <c:v>44</c:v>
                </c:pt>
                <c:pt idx="10">
                  <c:v>63</c:v>
                </c:pt>
                <c:pt idx="11">
                  <c:v>57</c:v>
                </c:pt>
                <c:pt idx="12">
                  <c:v>60</c:v>
                </c:pt>
                <c:pt idx="13">
                  <c:v>54</c:v>
                </c:pt>
                <c:pt idx="14">
                  <c:v>61</c:v>
                </c:pt>
                <c:pt idx="15">
                  <c:v>60</c:v>
                </c:pt>
                <c:pt idx="16">
                  <c:v>64</c:v>
                </c:pt>
                <c:pt idx="17">
                  <c:v>59</c:v>
                </c:pt>
                <c:pt idx="18">
                  <c:v>58</c:v>
                </c:pt>
                <c:pt idx="19">
                  <c:v>51</c:v>
                </c:pt>
                <c:pt idx="20">
                  <c:v>61</c:v>
                </c:pt>
                <c:pt idx="21">
                  <c:v>63</c:v>
                </c:pt>
                <c:pt idx="22">
                  <c:v>64</c:v>
                </c:pt>
                <c:pt idx="23">
                  <c:v>52</c:v>
                </c:pt>
                <c:pt idx="24">
                  <c:v>63</c:v>
                </c:pt>
                <c:pt idx="25">
                  <c:v>64</c:v>
                </c:pt>
                <c:pt idx="26">
                  <c:v>62</c:v>
                </c:pt>
                <c:pt idx="27">
                  <c:v>53</c:v>
                </c:pt>
                <c:pt idx="28">
                  <c:v>61</c:v>
                </c:pt>
                <c:pt idx="29">
                  <c:v>51</c:v>
                </c:pt>
                <c:pt idx="30">
                  <c:v>44</c:v>
                </c:pt>
                <c:pt idx="31">
                  <c:v>46</c:v>
                </c:pt>
                <c:pt idx="32">
                  <c:v>60</c:v>
                </c:pt>
                <c:pt idx="33">
                  <c:v>37</c:v>
                </c:pt>
                <c:pt idx="34">
                  <c:v>43</c:v>
                </c:pt>
                <c:pt idx="35">
                  <c:v>62</c:v>
                </c:pt>
                <c:pt idx="36">
                  <c:v>48</c:v>
                </c:pt>
                <c:pt idx="37">
                  <c:v>60</c:v>
                </c:pt>
                <c:pt idx="38">
                  <c:v>51</c:v>
                </c:pt>
                <c:pt idx="39">
                  <c:v>29</c:v>
                </c:pt>
                <c:pt idx="40">
                  <c:v>22</c:v>
                </c:pt>
                <c:pt idx="41">
                  <c:v>55</c:v>
                </c:pt>
                <c:pt idx="42">
                  <c:v>51</c:v>
                </c:pt>
                <c:pt idx="43">
                  <c:v>54</c:v>
                </c:pt>
                <c:pt idx="44">
                  <c:v>48</c:v>
                </c:pt>
                <c:pt idx="45">
                  <c:v>34</c:v>
                </c:pt>
                <c:pt idx="46">
                  <c:v>56</c:v>
                </c:pt>
                <c:pt idx="47">
                  <c:v>42</c:v>
                </c:pt>
                <c:pt idx="48">
                  <c:v>56</c:v>
                </c:pt>
                <c:pt idx="49">
                  <c:v>56</c:v>
                </c:pt>
                <c:pt idx="50">
                  <c:v>36</c:v>
                </c:pt>
                <c:pt idx="51">
                  <c:v>57</c:v>
                </c:pt>
                <c:pt idx="52">
                  <c:v>53</c:v>
                </c:pt>
                <c:pt idx="53">
                  <c:v>57</c:v>
                </c:pt>
                <c:pt idx="54">
                  <c:v>44</c:v>
                </c:pt>
                <c:pt idx="55">
                  <c:v>47</c:v>
                </c:pt>
                <c:pt idx="56">
                  <c:v>50</c:v>
                </c:pt>
                <c:pt idx="57">
                  <c:v>57</c:v>
                </c:pt>
                <c:pt idx="58">
                  <c:v>45</c:v>
                </c:pt>
                <c:pt idx="59">
                  <c:v>51</c:v>
                </c:pt>
                <c:pt idx="60">
                  <c:v>43</c:v>
                </c:pt>
                <c:pt idx="61">
                  <c:v>55</c:v>
                </c:pt>
                <c:pt idx="62">
                  <c:v>54</c:v>
                </c:pt>
                <c:pt idx="63">
                  <c:v>55</c:v>
                </c:pt>
                <c:pt idx="64">
                  <c:v>47</c:v>
                </c:pt>
                <c:pt idx="65">
                  <c:v>49</c:v>
                </c:pt>
                <c:pt idx="66">
                  <c:v>43</c:v>
                </c:pt>
                <c:pt idx="67">
                  <c:v>25</c:v>
                </c:pt>
                <c:pt idx="68">
                  <c:v>46</c:v>
                </c:pt>
                <c:pt idx="69">
                  <c:v>54</c:v>
                </c:pt>
                <c:pt idx="70">
                  <c:v>38</c:v>
                </c:pt>
                <c:pt idx="71">
                  <c:v>51</c:v>
                </c:pt>
                <c:pt idx="72">
                  <c:v>56</c:v>
                </c:pt>
                <c:pt idx="73">
                  <c:v>60</c:v>
                </c:pt>
                <c:pt idx="74">
                  <c:v>47</c:v>
                </c:pt>
                <c:pt idx="75">
                  <c:v>47</c:v>
                </c:pt>
                <c:pt idx="76">
                  <c:v>46</c:v>
                </c:pt>
                <c:pt idx="77">
                  <c:v>48</c:v>
                </c:pt>
                <c:pt idx="78">
                  <c:v>55</c:v>
                </c:pt>
                <c:pt idx="79">
                  <c:v>51</c:v>
                </c:pt>
                <c:pt idx="80">
                  <c:v>58</c:v>
                </c:pt>
                <c:pt idx="81">
                  <c:v>45</c:v>
                </c:pt>
                <c:pt idx="82">
                  <c:v>59</c:v>
                </c:pt>
                <c:pt idx="83">
                  <c:v>53</c:v>
                </c:pt>
                <c:pt idx="84">
                  <c:v>50</c:v>
                </c:pt>
                <c:pt idx="85">
                  <c:v>50</c:v>
                </c:pt>
                <c:pt idx="86">
                  <c:v>43</c:v>
                </c:pt>
                <c:pt idx="87">
                  <c:v>49</c:v>
                </c:pt>
                <c:pt idx="88">
                  <c:v>39</c:v>
                </c:pt>
                <c:pt idx="89">
                  <c:v>43</c:v>
                </c:pt>
                <c:pt idx="90">
                  <c:v>30</c:v>
                </c:pt>
                <c:pt idx="91">
                  <c:v>23</c:v>
                </c:pt>
                <c:pt idx="92">
                  <c:v>50</c:v>
                </c:pt>
                <c:pt idx="93">
                  <c:v>46</c:v>
                </c:pt>
                <c:pt idx="94">
                  <c:v>52</c:v>
                </c:pt>
                <c:pt idx="95">
                  <c:v>47</c:v>
                </c:pt>
                <c:pt idx="96">
                  <c:v>37</c:v>
                </c:pt>
                <c:pt idx="97">
                  <c:v>56</c:v>
                </c:pt>
                <c:pt idx="98">
                  <c:v>60</c:v>
                </c:pt>
                <c:pt idx="99">
                  <c:v>45</c:v>
                </c:pt>
                <c:pt idx="100">
                  <c:v>41</c:v>
                </c:pt>
                <c:pt idx="101">
                  <c:v>41</c:v>
                </c:pt>
                <c:pt idx="102">
                  <c:v>43</c:v>
                </c:pt>
                <c:pt idx="103">
                  <c:v>37</c:v>
                </c:pt>
                <c:pt idx="104">
                  <c:v>39</c:v>
                </c:pt>
                <c:pt idx="105">
                  <c:v>56</c:v>
                </c:pt>
                <c:pt idx="106">
                  <c:v>44</c:v>
                </c:pt>
                <c:pt idx="107">
                  <c:v>40</c:v>
                </c:pt>
                <c:pt idx="108">
                  <c:v>35</c:v>
                </c:pt>
                <c:pt idx="109">
                  <c:v>47</c:v>
                </c:pt>
                <c:pt idx="110">
                  <c:v>37</c:v>
                </c:pt>
                <c:pt idx="111">
                  <c:v>40</c:v>
                </c:pt>
                <c:pt idx="112">
                  <c:v>37</c:v>
                </c:pt>
                <c:pt idx="113">
                  <c:v>35</c:v>
                </c:pt>
                <c:pt idx="114">
                  <c:v>49</c:v>
                </c:pt>
                <c:pt idx="115">
                  <c:v>45</c:v>
                </c:pt>
                <c:pt idx="116">
                  <c:v>19</c:v>
                </c:pt>
                <c:pt idx="117">
                  <c:v>54</c:v>
                </c:pt>
                <c:pt idx="118">
                  <c:v>45</c:v>
                </c:pt>
                <c:pt idx="119">
                  <c:v>27</c:v>
                </c:pt>
                <c:pt idx="120">
                  <c:v>41</c:v>
                </c:pt>
                <c:pt idx="121">
                  <c:v>44</c:v>
                </c:pt>
                <c:pt idx="122">
                  <c:v>56</c:v>
                </c:pt>
                <c:pt idx="123">
                  <c:v>44</c:v>
                </c:pt>
                <c:pt idx="124">
                  <c:v>40</c:v>
                </c:pt>
                <c:pt idx="125">
                  <c:v>30</c:v>
                </c:pt>
                <c:pt idx="126">
                  <c:v>60</c:v>
                </c:pt>
                <c:pt idx="127">
                  <c:v>40</c:v>
                </c:pt>
                <c:pt idx="128">
                  <c:v>37</c:v>
                </c:pt>
                <c:pt idx="129">
                  <c:v>44</c:v>
                </c:pt>
                <c:pt idx="130">
                  <c:v>42</c:v>
                </c:pt>
                <c:pt idx="131">
                  <c:v>46</c:v>
                </c:pt>
                <c:pt idx="132">
                  <c:v>35</c:v>
                </c:pt>
                <c:pt idx="133">
                  <c:v>55</c:v>
                </c:pt>
                <c:pt idx="134">
                  <c:v>59</c:v>
                </c:pt>
                <c:pt idx="135">
                  <c:v>43</c:v>
                </c:pt>
                <c:pt idx="136">
                  <c:v>18</c:v>
                </c:pt>
                <c:pt idx="137">
                  <c:v>31</c:v>
                </c:pt>
                <c:pt idx="138">
                  <c:v>46</c:v>
                </c:pt>
                <c:pt idx="139">
                  <c:v>31</c:v>
                </c:pt>
                <c:pt idx="140">
                  <c:v>36</c:v>
                </c:pt>
                <c:pt idx="141">
                  <c:v>32</c:v>
                </c:pt>
                <c:pt idx="142">
                  <c:v>23</c:v>
                </c:pt>
                <c:pt idx="143">
                  <c:v>36</c:v>
                </c:pt>
                <c:pt idx="144">
                  <c:v>51</c:v>
                </c:pt>
                <c:pt idx="145">
                  <c:v>52</c:v>
                </c:pt>
                <c:pt idx="146">
                  <c:v>20</c:v>
                </c:pt>
                <c:pt idx="147">
                  <c:v>42</c:v>
                </c:pt>
                <c:pt idx="148">
                  <c:v>33</c:v>
                </c:pt>
                <c:pt idx="149">
                  <c:v>42</c:v>
                </c:pt>
                <c:pt idx="150">
                  <c:v>58</c:v>
                </c:pt>
                <c:pt idx="151">
                  <c:v>33</c:v>
                </c:pt>
                <c:pt idx="152">
                  <c:v>50</c:v>
                </c:pt>
                <c:pt idx="153">
                  <c:v>24</c:v>
                </c:pt>
                <c:pt idx="154">
                  <c:v>43</c:v>
                </c:pt>
                <c:pt idx="155">
                  <c:v>39</c:v>
                </c:pt>
                <c:pt idx="156">
                  <c:v>36</c:v>
                </c:pt>
                <c:pt idx="157">
                  <c:v>46</c:v>
                </c:pt>
                <c:pt idx="158">
                  <c:v>34</c:v>
                </c:pt>
                <c:pt idx="159">
                  <c:v>52</c:v>
                </c:pt>
                <c:pt idx="160">
                  <c:v>40</c:v>
                </c:pt>
                <c:pt idx="161">
                  <c:v>32</c:v>
                </c:pt>
                <c:pt idx="162">
                  <c:v>22</c:v>
                </c:pt>
                <c:pt idx="163">
                  <c:v>20</c:v>
                </c:pt>
                <c:pt idx="164">
                  <c:v>43</c:v>
                </c:pt>
                <c:pt idx="165">
                  <c:v>53</c:v>
                </c:pt>
                <c:pt idx="166">
                  <c:v>47</c:v>
                </c:pt>
                <c:pt idx="167">
                  <c:v>37</c:v>
                </c:pt>
                <c:pt idx="168">
                  <c:v>32</c:v>
                </c:pt>
                <c:pt idx="169">
                  <c:v>22</c:v>
                </c:pt>
                <c:pt idx="170">
                  <c:v>27</c:v>
                </c:pt>
                <c:pt idx="171">
                  <c:v>33</c:v>
                </c:pt>
                <c:pt idx="172">
                  <c:v>34</c:v>
                </c:pt>
                <c:pt idx="173">
                  <c:v>31</c:v>
                </c:pt>
                <c:pt idx="174">
                  <c:v>30</c:v>
                </c:pt>
                <c:pt idx="175">
                  <c:v>30</c:v>
                </c:pt>
                <c:pt idx="176">
                  <c:v>45</c:v>
                </c:pt>
                <c:pt idx="177">
                  <c:v>54</c:v>
                </c:pt>
                <c:pt idx="178">
                  <c:v>31</c:v>
                </c:pt>
                <c:pt idx="179">
                  <c:v>59</c:v>
                </c:pt>
                <c:pt idx="180">
                  <c:v>19</c:v>
                </c:pt>
                <c:pt idx="181">
                  <c:v>50</c:v>
                </c:pt>
                <c:pt idx="182">
                  <c:v>30</c:v>
                </c:pt>
                <c:pt idx="183">
                  <c:v>57</c:v>
                </c:pt>
                <c:pt idx="184">
                  <c:v>52</c:v>
                </c:pt>
                <c:pt idx="185">
                  <c:v>61</c:v>
                </c:pt>
                <c:pt idx="186">
                  <c:v>30</c:v>
                </c:pt>
                <c:pt idx="187">
                  <c:v>49</c:v>
                </c:pt>
                <c:pt idx="188">
                  <c:v>60</c:v>
                </c:pt>
                <c:pt idx="189">
                  <c:v>19</c:v>
                </c:pt>
                <c:pt idx="190">
                  <c:v>48</c:v>
                </c:pt>
                <c:pt idx="191">
                  <c:v>55</c:v>
                </c:pt>
                <c:pt idx="192">
                  <c:v>30</c:v>
                </c:pt>
                <c:pt idx="193">
                  <c:v>18</c:v>
                </c:pt>
                <c:pt idx="194">
                  <c:v>19</c:v>
                </c:pt>
                <c:pt idx="195">
                  <c:v>29</c:v>
                </c:pt>
                <c:pt idx="196">
                  <c:v>23</c:v>
                </c:pt>
                <c:pt idx="197">
                  <c:v>48</c:v>
                </c:pt>
                <c:pt idx="198">
                  <c:v>18</c:v>
                </c:pt>
                <c:pt idx="199">
                  <c:v>25</c:v>
                </c:pt>
                <c:pt idx="200">
                  <c:v>43</c:v>
                </c:pt>
                <c:pt idx="201">
                  <c:v>26</c:v>
                </c:pt>
                <c:pt idx="202">
                  <c:v>59</c:v>
                </c:pt>
                <c:pt idx="203">
                  <c:v>23</c:v>
                </c:pt>
                <c:pt idx="204">
                  <c:v>41</c:v>
                </c:pt>
                <c:pt idx="205">
                  <c:v>30</c:v>
                </c:pt>
                <c:pt idx="206">
                  <c:v>46</c:v>
                </c:pt>
                <c:pt idx="207">
                  <c:v>48</c:v>
                </c:pt>
                <c:pt idx="208">
                  <c:v>44</c:v>
                </c:pt>
                <c:pt idx="209">
                  <c:v>22</c:v>
                </c:pt>
                <c:pt idx="210">
                  <c:v>22</c:v>
                </c:pt>
                <c:pt idx="211">
                  <c:v>51</c:v>
                </c:pt>
                <c:pt idx="212">
                  <c:v>58</c:v>
                </c:pt>
                <c:pt idx="213">
                  <c:v>49</c:v>
                </c:pt>
                <c:pt idx="214">
                  <c:v>30</c:v>
                </c:pt>
                <c:pt idx="215">
                  <c:v>49</c:v>
                </c:pt>
                <c:pt idx="216">
                  <c:v>34</c:v>
                </c:pt>
                <c:pt idx="217">
                  <c:v>51</c:v>
                </c:pt>
                <c:pt idx="218">
                  <c:v>34</c:v>
                </c:pt>
                <c:pt idx="219">
                  <c:v>25</c:v>
                </c:pt>
                <c:pt idx="220">
                  <c:v>55</c:v>
                </c:pt>
                <c:pt idx="221">
                  <c:v>24</c:v>
                </c:pt>
                <c:pt idx="222">
                  <c:v>45</c:v>
                </c:pt>
                <c:pt idx="223">
                  <c:v>47</c:v>
                </c:pt>
                <c:pt idx="224">
                  <c:v>40</c:v>
                </c:pt>
                <c:pt idx="225">
                  <c:v>25</c:v>
                </c:pt>
                <c:pt idx="226">
                  <c:v>24</c:v>
                </c:pt>
                <c:pt idx="227">
                  <c:v>55</c:v>
                </c:pt>
                <c:pt idx="228">
                  <c:v>39</c:v>
                </c:pt>
                <c:pt idx="229">
                  <c:v>27</c:v>
                </c:pt>
                <c:pt idx="230">
                  <c:v>19</c:v>
                </c:pt>
                <c:pt idx="231">
                  <c:v>27</c:v>
                </c:pt>
                <c:pt idx="232">
                  <c:v>19</c:v>
                </c:pt>
                <c:pt idx="233">
                  <c:v>28</c:v>
                </c:pt>
                <c:pt idx="234">
                  <c:v>18</c:v>
                </c:pt>
                <c:pt idx="235">
                  <c:v>46</c:v>
                </c:pt>
                <c:pt idx="236">
                  <c:v>24</c:v>
                </c:pt>
                <c:pt idx="237">
                  <c:v>32</c:v>
                </c:pt>
                <c:pt idx="238">
                  <c:v>19</c:v>
                </c:pt>
                <c:pt idx="239">
                  <c:v>38</c:v>
                </c:pt>
                <c:pt idx="240">
                  <c:v>39</c:v>
                </c:pt>
                <c:pt idx="241">
                  <c:v>36</c:v>
                </c:pt>
                <c:pt idx="242">
                  <c:v>27</c:v>
                </c:pt>
                <c:pt idx="243">
                  <c:v>24</c:v>
                </c:pt>
                <c:pt idx="244">
                  <c:v>60</c:v>
                </c:pt>
                <c:pt idx="245">
                  <c:v>47</c:v>
                </c:pt>
                <c:pt idx="246">
                  <c:v>51</c:v>
                </c:pt>
                <c:pt idx="247">
                  <c:v>23</c:v>
                </c:pt>
                <c:pt idx="248">
                  <c:v>20</c:v>
                </c:pt>
                <c:pt idx="249">
                  <c:v>50</c:v>
                </c:pt>
                <c:pt idx="250">
                  <c:v>28</c:v>
                </c:pt>
                <c:pt idx="251">
                  <c:v>22</c:v>
                </c:pt>
                <c:pt idx="252">
                  <c:v>25</c:v>
                </c:pt>
                <c:pt idx="253">
                  <c:v>22</c:v>
                </c:pt>
                <c:pt idx="254">
                  <c:v>60</c:v>
                </c:pt>
                <c:pt idx="255">
                  <c:v>19</c:v>
                </c:pt>
                <c:pt idx="256">
                  <c:v>18</c:v>
                </c:pt>
                <c:pt idx="257">
                  <c:v>29</c:v>
                </c:pt>
                <c:pt idx="258">
                  <c:v>19</c:v>
                </c:pt>
                <c:pt idx="259">
                  <c:v>38</c:v>
                </c:pt>
                <c:pt idx="260">
                  <c:v>20</c:v>
                </c:pt>
                <c:pt idx="261">
                  <c:v>52</c:v>
                </c:pt>
                <c:pt idx="262">
                  <c:v>37</c:v>
                </c:pt>
                <c:pt idx="263">
                  <c:v>50</c:v>
                </c:pt>
                <c:pt idx="264">
                  <c:v>19</c:v>
                </c:pt>
                <c:pt idx="265">
                  <c:v>32</c:v>
                </c:pt>
                <c:pt idx="266">
                  <c:v>37</c:v>
                </c:pt>
                <c:pt idx="267">
                  <c:v>53</c:v>
                </c:pt>
                <c:pt idx="268">
                  <c:v>60</c:v>
                </c:pt>
                <c:pt idx="269">
                  <c:v>28</c:v>
                </c:pt>
                <c:pt idx="270">
                  <c:v>55</c:v>
                </c:pt>
                <c:pt idx="271">
                  <c:v>27</c:v>
                </c:pt>
                <c:pt idx="272">
                  <c:v>51</c:v>
                </c:pt>
                <c:pt idx="273">
                  <c:v>41</c:v>
                </c:pt>
                <c:pt idx="274">
                  <c:v>27</c:v>
                </c:pt>
                <c:pt idx="275">
                  <c:v>42</c:v>
                </c:pt>
                <c:pt idx="276">
                  <c:v>50</c:v>
                </c:pt>
                <c:pt idx="277">
                  <c:v>48</c:v>
                </c:pt>
                <c:pt idx="278">
                  <c:v>32</c:v>
                </c:pt>
                <c:pt idx="279">
                  <c:v>32</c:v>
                </c:pt>
                <c:pt idx="280">
                  <c:v>54</c:v>
                </c:pt>
                <c:pt idx="281">
                  <c:v>32</c:v>
                </c:pt>
                <c:pt idx="282">
                  <c:v>19</c:v>
                </c:pt>
                <c:pt idx="283">
                  <c:v>46</c:v>
                </c:pt>
                <c:pt idx="284">
                  <c:v>41</c:v>
                </c:pt>
                <c:pt idx="285">
                  <c:v>46</c:v>
                </c:pt>
                <c:pt idx="286">
                  <c:v>50</c:v>
                </c:pt>
                <c:pt idx="287">
                  <c:v>36</c:v>
                </c:pt>
                <c:pt idx="288">
                  <c:v>47</c:v>
                </c:pt>
                <c:pt idx="289">
                  <c:v>28</c:v>
                </c:pt>
                <c:pt idx="290">
                  <c:v>53</c:v>
                </c:pt>
                <c:pt idx="291">
                  <c:v>44</c:v>
                </c:pt>
                <c:pt idx="292">
                  <c:v>29</c:v>
                </c:pt>
                <c:pt idx="293">
                  <c:v>50</c:v>
                </c:pt>
                <c:pt idx="294">
                  <c:v>47</c:v>
                </c:pt>
                <c:pt idx="295">
                  <c:v>38</c:v>
                </c:pt>
                <c:pt idx="296">
                  <c:v>45</c:v>
                </c:pt>
                <c:pt idx="297">
                  <c:v>62</c:v>
                </c:pt>
                <c:pt idx="298">
                  <c:v>47</c:v>
                </c:pt>
                <c:pt idx="299">
                  <c:v>48</c:v>
                </c:pt>
                <c:pt idx="300">
                  <c:v>27</c:v>
                </c:pt>
                <c:pt idx="301">
                  <c:v>54</c:v>
                </c:pt>
                <c:pt idx="302">
                  <c:v>22</c:v>
                </c:pt>
                <c:pt idx="303">
                  <c:v>18</c:v>
                </c:pt>
                <c:pt idx="304">
                  <c:v>61</c:v>
                </c:pt>
                <c:pt idx="305">
                  <c:v>34</c:v>
                </c:pt>
                <c:pt idx="306">
                  <c:v>39</c:v>
                </c:pt>
                <c:pt idx="307">
                  <c:v>23</c:v>
                </c:pt>
                <c:pt idx="308">
                  <c:v>52</c:v>
                </c:pt>
                <c:pt idx="309">
                  <c:v>36</c:v>
                </c:pt>
                <c:pt idx="310">
                  <c:v>39</c:v>
                </c:pt>
                <c:pt idx="311">
                  <c:v>24</c:v>
                </c:pt>
                <c:pt idx="312">
                  <c:v>46</c:v>
                </c:pt>
                <c:pt idx="313">
                  <c:v>53</c:v>
                </c:pt>
                <c:pt idx="314">
                  <c:v>19</c:v>
                </c:pt>
                <c:pt idx="315">
                  <c:v>50</c:v>
                </c:pt>
                <c:pt idx="316">
                  <c:v>60</c:v>
                </c:pt>
                <c:pt idx="317">
                  <c:v>59</c:v>
                </c:pt>
                <c:pt idx="318">
                  <c:v>64</c:v>
                </c:pt>
                <c:pt idx="319">
                  <c:v>51</c:v>
                </c:pt>
                <c:pt idx="320">
                  <c:v>43</c:v>
                </c:pt>
                <c:pt idx="321">
                  <c:v>55</c:v>
                </c:pt>
                <c:pt idx="322">
                  <c:v>41</c:v>
                </c:pt>
                <c:pt idx="323">
                  <c:v>31</c:v>
                </c:pt>
                <c:pt idx="324">
                  <c:v>46</c:v>
                </c:pt>
                <c:pt idx="325">
                  <c:v>34</c:v>
                </c:pt>
                <c:pt idx="326">
                  <c:v>47</c:v>
                </c:pt>
                <c:pt idx="327">
                  <c:v>33</c:v>
                </c:pt>
                <c:pt idx="328">
                  <c:v>40</c:v>
                </c:pt>
                <c:pt idx="329">
                  <c:v>41</c:v>
                </c:pt>
                <c:pt idx="330">
                  <c:v>24</c:v>
                </c:pt>
                <c:pt idx="331">
                  <c:v>49</c:v>
                </c:pt>
                <c:pt idx="332">
                  <c:v>29</c:v>
                </c:pt>
                <c:pt idx="333">
                  <c:v>47</c:v>
                </c:pt>
                <c:pt idx="334">
                  <c:v>63</c:v>
                </c:pt>
                <c:pt idx="335">
                  <c:v>35</c:v>
                </c:pt>
                <c:pt idx="336">
                  <c:v>37</c:v>
                </c:pt>
                <c:pt idx="337">
                  <c:v>65</c:v>
                </c:pt>
                <c:pt idx="338">
                  <c:v>44</c:v>
                </c:pt>
                <c:pt idx="339">
                  <c:v>53</c:v>
                </c:pt>
                <c:pt idx="340">
                  <c:v>46</c:v>
                </c:pt>
                <c:pt idx="341">
                  <c:v>61</c:v>
                </c:pt>
                <c:pt idx="342">
                  <c:v>44</c:v>
                </c:pt>
                <c:pt idx="343">
                  <c:v>42</c:v>
                </c:pt>
                <c:pt idx="344">
                  <c:v>30</c:v>
                </c:pt>
                <c:pt idx="345">
                  <c:v>19</c:v>
                </c:pt>
                <c:pt idx="346">
                  <c:v>63</c:v>
                </c:pt>
                <c:pt idx="347">
                  <c:v>60</c:v>
                </c:pt>
                <c:pt idx="348">
                  <c:v>61</c:v>
                </c:pt>
                <c:pt idx="349">
                  <c:v>32</c:v>
                </c:pt>
                <c:pt idx="350">
                  <c:v>37</c:v>
                </c:pt>
                <c:pt idx="351">
                  <c:v>40</c:v>
                </c:pt>
                <c:pt idx="352">
                  <c:v>48</c:v>
                </c:pt>
                <c:pt idx="353">
                  <c:v>45</c:v>
                </c:pt>
                <c:pt idx="354">
                  <c:v>32</c:v>
                </c:pt>
                <c:pt idx="355">
                  <c:v>59</c:v>
                </c:pt>
                <c:pt idx="356">
                  <c:v>23</c:v>
                </c:pt>
                <c:pt idx="357">
                  <c:v>62</c:v>
                </c:pt>
                <c:pt idx="358">
                  <c:v>37</c:v>
                </c:pt>
                <c:pt idx="359">
                  <c:v>23</c:v>
                </c:pt>
                <c:pt idx="360">
                  <c:v>61</c:v>
                </c:pt>
                <c:pt idx="361">
                  <c:v>32</c:v>
                </c:pt>
                <c:pt idx="362">
                  <c:v>33</c:v>
                </c:pt>
                <c:pt idx="363">
                  <c:v>37</c:v>
                </c:pt>
                <c:pt idx="364">
                  <c:v>62</c:v>
                </c:pt>
                <c:pt idx="365">
                  <c:v>20</c:v>
                </c:pt>
                <c:pt idx="366">
                  <c:v>30</c:v>
                </c:pt>
                <c:pt idx="367">
                  <c:v>25</c:v>
                </c:pt>
                <c:pt idx="368">
                  <c:v>25</c:v>
                </c:pt>
                <c:pt idx="369">
                  <c:v>30</c:v>
                </c:pt>
                <c:pt idx="370">
                  <c:v>37</c:v>
                </c:pt>
                <c:pt idx="371">
                  <c:v>38</c:v>
                </c:pt>
                <c:pt idx="372">
                  <c:v>57</c:v>
                </c:pt>
                <c:pt idx="373">
                  <c:v>41</c:v>
                </c:pt>
                <c:pt idx="374">
                  <c:v>37</c:v>
                </c:pt>
                <c:pt idx="375">
                  <c:v>34</c:v>
                </c:pt>
                <c:pt idx="376">
                  <c:v>53</c:v>
                </c:pt>
                <c:pt idx="377">
                  <c:v>55</c:v>
                </c:pt>
                <c:pt idx="378">
                  <c:v>23</c:v>
                </c:pt>
                <c:pt idx="379">
                  <c:v>57</c:v>
                </c:pt>
                <c:pt idx="380">
                  <c:v>52</c:v>
                </c:pt>
                <c:pt idx="381">
                  <c:v>32</c:v>
                </c:pt>
                <c:pt idx="382">
                  <c:v>28</c:v>
                </c:pt>
                <c:pt idx="383">
                  <c:v>64</c:v>
                </c:pt>
                <c:pt idx="384">
                  <c:v>62</c:v>
                </c:pt>
                <c:pt idx="385">
                  <c:v>22</c:v>
                </c:pt>
                <c:pt idx="386">
                  <c:v>20</c:v>
                </c:pt>
                <c:pt idx="387">
                  <c:v>64</c:v>
                </c:pt>
                <c:pt idx="388">
                  <c:v>31</c:v>
                </c:pt>
                <c:pt idx="389">
                  <c:v>34</c:v>
                </c:pt>
                <c:pt idx="390">
                  <c:v>18</c:v>
                </c:pt>
                <c:pt idx="391">
                  <c:v>52</c:v>
                </c:pt>
                <c:pt idx="392">
                  <c:v>48</c:v>
                </c:pt>
                <c:pt idx="393">
                  <c:v>18</c:v>
                </c:pt>
                <c:pt idx="394">
                  <c:v>48</c:v>
                </c:pt>
                <c:pt idx="395">
                  <c:v>49</c:v>
                </c:pt>
                <c:pt idx="396">
                  <c:v>20</c:v>
                </c:pt>
                <c:pt idx="397">
                  <c:v>56</c:v>
                </c:pt>
                <c:pt idx="398">
                  <c:v>22</c:v>
                </c:pt>
                <c:pt idx="399">
                  <c:v>22</c:v>
                </c:pt>
                <c:pt idx="400">
                  <c:v>52</c:v>
                </c:pt>
                <c:pt idx="401">
                  <c:v>59</c:v>
                </c:pt>
                <c:pt idx="402">
                  <c:v>50</c:v>
                </c:pt>
                <c:pt idx="403">
                  <c:v>21</c:v>
                </c:pt>
                <c:pt idx="404">
                  <c:v>54</c:v>
                </c:pt>
                <c:pt idx="405">
                  <c:v>54</c:v>
                </c:pt>
                <c:pt idx="406">
                  <c:v>50</c:v>
                </c:pt>
                <c:pt idx="407">
                  <c:v>47</c:v>
                </c:pt>
                <c:pt idx="408">
                  <c:v>24</c:v>
                </c:pt>
                <c:pt idx="409">
                  <c:v>24</c:v>
                </c:pt>
                <c:pt idx="410">
                  <c:v>27</c:v>
                </c:pt>
                <c:pt idx="411">
                  <c:v>47</c:v>
                </c:pt>
                <c:pt idx="412">
                  <c:v>35</c:v>
                </c:pt>
                <c:pt idx="413">
                  <c:v>53</c:v>
                </c:pt>
                <c:pt idx="414">
                  <c:v>52</c:v>
                </c:pt>
                <c:pt idx="415">
                  <c:v>27</c:v>
                </c:pt>
                <c:pt idx="416">
                  <c:v>28</c:v>
                </c:pt>
                <c:pt idx="417">
                  <c:v>30</c:v>
                </c:pt>
                <c:pt idx="418">
                  <c:v>26</c:v>
                </c:pt>
                <c:pt idx="419">
                  <c:v>52</c:v>
                </c:pt>
                <c:pt idx="420">
                  <c:v>46</c:v>
                </c:pt>
                <c:pt idx="421">
                  <c:v>47</c:v>
                </c:pt>
                <c:pt idx="422">
                  <c:v>50</c:v>
                </c:pt>
                <c:pt idx="423">
                  <c:v>61</c:v>
                </c:pt>
                <c:pt idx="424">
                  <c:v>54</c:v>
                </c:pt>
                <c:pt idx="425">
                  <c:v>52</c:v>
                </c:pt>
                <c:pt idx="426">
                  <c:v>23</c:v>
                </c:pt>
                <c:pt idx="427">
                  <c:v>18</c:v>
                </c:pt>
                <c:pt idx="428">
                  <c:v>58</c:v>
                </c:pt>
                <c:pt idx="429">
                  <c:v>48</c:v>
                </c:pt>
                <c:pt idx="430">
                  <c:v>49</c:v>
                </c:pt>
                <c:pt idx="431">
                  <c:v>19</c:v>
                </c:pt>
                <c:pt idx="432">
                  <c:v>51</c:v>
                </c:pt>
                <c:pt idx="433">
                  <c:v>52</c:v>
                </c:pt>
                <c:pt idx="434">
                  <c:v>49</c:v>
                </c:pt>
                <c:pt idx="435">
                  <c:v>49</c:v>
                </c:pt>
                <c:pt idx="436">
                  <c:v>39</c:v>
                </c:pt>
                <c:pt idx="437">
                  <c:v>47</c:v>
                </c:pt>
                <c:pt idx="438">
                  <c:v>49</c:v>
                </c:pt>
                <c:pt idx="439">
                  <c:v>28</c:v>
                </c:pt>
                <c:pt idx="440">
                  <c:v>53</c:v>
                </c:pt>
                <c:pt idx="441">
                  <c:v>25</c:v>
                </c:pt>
                <c:pt idx="442">
                  <c:v>19</c:v>
                </c:pt>
                <c:pt idx="443">
                  <c:v>47</c:v>
                </c:pt>
                <c:pt idx="444">
                  <c:v>52</c:v>
                </c:pt>
                <c:pt idx="445">
                  <c:v>19</c:v>
                </c:pt>
                <c:pt idx="446">
                  <c:v>43</c:v>
                </c:pt>
                <c:pt idx="447">
                  <c:v>39</c:v>
                </c:pt>
                <c:pt idx="448">
                  <c:v>56</c:v>
                </c:pt>
                <c:pt idx="449">
                  <c:v>23</c:v>
                </c:pt>
                <c:pt idx="450">
                  <c:v>40</c:v>
                </c:pt>
                <c:pt idx="451">
                  <c:v>51</c:v>
                </c:pt>
                <c:pt idx="452">
                  <c:v>57</c:v>
                </c:pt>
                <c:pt idx="453">
                  <c:v>42</c:v>
                </c:pt>
                <c:pt idx="454">
                  <c:v>21</c:v>
                </c:pt>
                <c:pt idx="455">
                  <c:v>33</c:v>
                </c:pt>
                <c:pt idx="456">
                  <c:v>47</c:v>
                </c:pt>
                <c:pt idx="457">
                  <c:v>19</c:v>
                </c:pt>
                <c:pt idx="458">
                  <c:v>43</c:v>
                </c:pt>
                <c:pt idx="459">
                  <c:v>59</c:v>
                </c:pt>
                <c:pt idx="460">
                  <c:v>43</c:v>
                </c:pt>
                <c:pt idx="461">
                  <c:v>43</c:v>
                </c:pt>
                <c:pt idx="462">
                  <c:v>46</c:v>
                </c:pt>
                <c:pt idx="463">
                  <c:v>60</c:v>
                </c:pt>
                <c:pt idx="464">
                  <c:v>39</c:v>
                </c:pt>
                <c:pt idx="465">
                  <c:v>23</c:v>
                </c:pt>
                <c:pt idx="466">
                  <c:v>32</c:v>
                </c:pt>
                <c:pt idx="467">
                  <c:v>42</c:v>
                </c:pt>
                <c:pt idx="468">
                  <c:v>18</c:v>
                </c:pt>
                <c:pt idx="469">
                  <c:v>42</c:v>
                </c:pt>
                <c:pt idx="470">
                  <c:v>48</c:v>
                </c:pt>
                <c:pt idx="471">
                  <c:v>48</c:v>
                </c:pt>
                <c:pt idx="472">
                  <c:v>53</c:v>
                </c:pt>
                <c:pt idx="473">
                  <c:v>45</c:v>
                </c:pt>
                <c:pt idx="474">
                  <c:v>39</c:v>
                </c:pt>
                <c:pt idx="475">
                  <c:v>58</c:v>
                </c:pt>
                <c:pt idx="476">
                  <c:v>47</c:v>
                </c:pt>
                <c:pt idx="477">
                  <c:v>55</c:v>
                </c:pt>
                <c:pt idx="478">
                  <c:v>36</c:v>
                </c:pt>
                <c:pt idx="479">
                  <c:v>30</c:v>
                </c:pt>
                <c:pt idx="480">
                  <c:v>57</c:v>
                </c:pt>
                <c:pt idx="481">
                  <c:v>55</c:v>
                </c:pt>
                <c:pt idx="482">
                  <c:v>56</c:v>
                </c:pt>
                <c:pt idx="483">
                  <c:v>53</c:v>
                </c:pt>
                <c:pt idx="484">
                  <c:v>60</c:v>
                </c:pt>
                <c:pt idx="485">
                  <c:v>37</c:v>
                </c:pt>
                <c:pt idx="486">
                  <c:v>60</c:v>
                </c:pt>
                <c:pt idx="487">
                  <c:v>37</c:v>
                </c:pt>
                <c:pt idx="488">
                  <c:v>29</c:v>
                </c:pt>
                <c:pt idx="489">
                  <c:v>56</c:v>
                </c:pt>
                <c:pt idx="490">
                  <c:v>35</c:v>
                </c:pt>
                <c:pt idx="491">
                  <c:v>29</c:v>
                </c:pt>
                <c:pt idx="492">
                  <c:v>20</c:v>
                </c:pt>
                <c:pt idx="493">
                  <c:v>39</c:v>
                </c:pt>
                <c:pt idx="494">
                  <c:v>34</c:v>
                </c:pt>
                <c:pt idx="495">
                  <c:v>56</c:v>
                </c:pt>
                <c:pt idx="496">
                  <c:v>42</c:v>
                </c:pt>
                <c:pt idx="497">
                  <c:v>25</c:v>
                </c:pt>
                <c:pt idx="498">
                  <c:v>43</c:v>
                </c:pt>
                <c:pt idx="499">
                  <c:v>50</c:v>
                </c:pt>
                <c:pt idx="500">
                  <c:v>32</c:v>
                </c:pt>
                <c:pt idx="501">
                  <c:v>28</c:v>
                </c:pt>
                <c:pt idx="502">
                  <c:v>44</c:v>
                </c:pt>
                <c:pt idx="503">
                  <c:v>59</c:v>
                </c:pt>
                <c:pt idx="504">
                  <c:v>37</c:v>
                </c:pt>
                <c:pt idx="505">
                  <c:v>30</c:v>
                </c:pt>
                <c:pt idx="506">
                  <c:v>42</c:v>
                </c:pt>
                <c:pt idx="507">
                  <c:v>35</c:v>
                </c:pt>
                <c:pt idx="508">
                  <c:v>40</c:v>
                </c:pt>
                <c:pt idx="509">
                  <c:v>29</c:v>
                </c:pt>
                <c:pt idx="510">
                  <c:v>35</c:v>
                </c:pt>
                <c:pt idx="511">
                  <c:v>31</c:v>
                </c:pt>
                <c:pt idx="512">
                  <c:v>56</c:v>
                </c:pt>
                <c:pt idx="513">
                  <c:v>55</c:v>
                </c:pt>
                <c:pt idx="514">
                  <c:v>37</c:v>
                </c:pt>
                <c:pt idx="515">
                  <c:v>31</c:v>
                </c:pt>
                <c:pt idx="516">
                  <c:v>43</c:v>
                </c:pt>
                <c:pt idx="517">
                  <c:v>29</c:v>
                </c:pt>
                <c:pt idx="518">
                  <c:v>34</c:v>
                </c:pt>
                <c:pt idx="519">
                  <c:v>39</c:v>
                </c:pt>
                <c:pt idx="520">
                  <c:v>34</c:v>
                </c:pt>
                <c:pt idx="521">
                  <c:v>30</c:v>
                </c:pt>
                <c:pt idx="522">
                  <c:v>24</c:v>
                </c:pt>
                <c:pt idx="523">
                  <c:v>59</c:v>
                </c:pt>
                <c:pt idx="524">
                  <c:v>53</c:v>
                </c:pt>
                <c:pt idx="525">
                  <c:v>27</c:v>
                </c:pt>
                <c:pt idx="526">
                  <c:v>59</c:v>
                </c:pt>
                <c:pt idx="527">
                  <c:v>19</c:v>
                </c:pt>
                <c:pt idx="528">
                  <c:v>60</c:v>
                </c:pt>
                <c:pt idx="529">
                  <c:v>43</c:v>
                </c:pt>
                <c:pt idx="530">
                  <c:v>27</c:v>
                </c:pt>
                <c:pt idx="531">
                  <c:v>43</c:v>
                </c:pt>
                <c:pt idx="532">
                  <c:v>30</c:v>
                </c:pt>
                <c:pt idx="533">
                  <c:v>55</c:v>
                </c:pt>
                <c:pt idx="534">
                  <c:v>52</c:v>
                </c:pt>
                <c:pt idx="535">
                  <c:v>24</c:v>
                </c:pt>
                <c:pt idx="536">
                  <c:v>36</c:v>
                </c:pt>
                <c:pt idx="537">
                  <c:v>58</c:v>
                </c:pt>
                <c:pt idx="538">
                  <c:v>23</c:v>
                </c:pt>
                <c:pt idx="539">
                  <c:v>27</c:v>
                </c:pt>
                <c:pt idx="540">
                  <c:v>30</c:v>
                </c:pt>
                <c:pt idx="541">
                  <c:v>27</c:v>
                </c:pt>
                <c:pt idx="542">
                  <c:v>18</c:v>
                </c:pt>
                <c:pt idx="543">
                  <c:v>25</c:v>
                </c:pt>
                <c:pt idx="544">
                  <c:v>59</c:v>
                </c:pt>
                <c:pt idx="545">
                  <c:v>29</c:v>
                </c:pt>
                <c:pt idx="546">
                  <c:v>23</c:v>
                </c:pt>
                <c:pt idx="547">
                  <c:v>57</c:v>
                </c:pt>
                <c:pt idx="548">
                  <c:v>47</c:v>
                </c:pt>
                <c:pt idx="549">
                  <c:v>21</c:v>
                </c:pt>
                <c:pt idx="550">
                  <c:v>45</c:v>
                </c:pt>
                <c:pt idx="551">
                  <c:v>33</c:v>
                </c:pt>
                <c:pt idx="552">
                  <c:v>43</c:v>
                </c:pt>
                <c:pt idx="553">
                  <c:v>25</c:v>
                </c:pt>
                <c:pt idx="554">
                  <c:v>46</c:v>
                </c:pt>
                <c:pt idx="555">
                  <c:v>59</c:v>
                </c:pt>
                <c:pt idx="556">
                  <c:v>43</c:v>
                </c:pt>
                <c:pt idx="557">
                  <c:v>56</c:v>
                </c:pt>
                <c:pt idx="558">
                  <c:v>19</c:v>
                </c:pt>
                <c:pt idx="559">
                  <c:v>28</c:v>
                </c:pt>
                <c:pt idx="560">
                  <c:v>32</c:v>
                </c:pt>
                <c:pt idx="561">
                  <c:v>52</c:v>
                </c:pt>
                <c:pt idx="562">
                  <c:v>20</c:v>
                </c:pt>
                <c:pt idx="563">
                  <c:v>59</c:v>
                </c:pt>
                <c:pt idx="564">
                  <c:v>54</c:v>
                </c:pt>
                <c:pt idx="565">
                  <c:v>57</c:v>
                </c:pt>
                <c:pt idx="566">
                  <c:v>32</c:v>
                </c:pt>
                <c:pt idx="567">
                  <c:v>52</c:v>
                </c:pt>
                <c:pt idx="568">
                  <c:v>19</c:v>
                </c:pt>
                <c:pt idx="569">
                  <c:v>30</c:v>
                </c:pt>
                <c:pt idx="570">
                  <c:v>19</c:v>
                </c:pt>
                <c:pt idx="571">
                  <c:v>59</c:v>
                </c:pt>
                <c:pt idx="572">
                  <c:v>47</c:v>
                </c:pt>
                <c:pt idx="573">
                  <c:v>40</c:v>
                </c:pt>
                <c:pt idx="574">
                  <c:v>18</c:v>
                </c:pt>
                <c:pt idx="575">
                  <c:v>59</c:v>
                </c:pt>
                <c:pt idx="576">
                  <c:v>57</c:v>
                </c:pt>
                <c:pt idx="577">
                  <c:v>25</c:v>
                </c:pt>
                <c:pt idx="578">
                  <c:v>20</c:v>
                </c:pt>
                <c:pt idx="579">
                  <c:v>19</c:v>
                </c:pt>
                <c:pt idx="580">
                  <c:v>26</c:v>
                </c:pt>
                <c:pt idx="581">
                  <c:v>51</c:v>
                </c:pt>
                <c:pt idx="582">
                  <c:v>42</c:v>
                </c:pt>
                <c:pt idx="583">
                  <c:v>45</c:v>
                </c:pt>
                <c:pt idx="584">
                  <c:v>54</c:v>
                </c:pt>
                <c:pt idx="585">
                  <c:v>19</c:v>
                </c:pt>
                <c:pt idx="586">
                  <c:v>48</c:v>
                </c:pt>
                <c:pt idx="587">
                  <c:v>27</c:v>
                </c:pt>
                <c:pt idx="588">
                  <c:v>60</c:v>
                </c:pt>
                <c:pt idx="589">
                  <c:v>33</c:v>
                </c:pt>
                <c:pt idx="590">
                  <c:v>48</c:v>
                </c:pt>
                <c:pt idx="591">
                  <c:v>29</c:v>
                </c:pt>
                <c:pt idx="592">
                  <c:v>45</c:v>
                </c:pt>
                <c:pt idx="593">
                  <c:v>47</c:v>
                </c:pt>
                <c:pt idx="594">
                  <c:v>52</c:v>
                </c:pt>
                <c:pt idx="595">
                  <c:v>59</c:v>
                </c:pt>
                <c:pt idx="596">
                  <c:v>21</c:v>
                </c:pt>
                <c:pt idx="597">
                  <c:v>27</c:v>
                </c:pt>
                <c:pt idx="598">
                  <c:v>64</c:v>
                </c:pt>
                <c:pt idx="599">
                  <c:v>19</c:v>
                </c:pt>
                <c:pt idx="600">
                  <c:v>27</c:v>
                </c:pt>
                <c:pt idx="601">
                  <c:v>57</c:v>
                </c:pt>
                <c:pt idx="602">
                  <c:v>53</c:v>
                </c:pt>
                <c:pt idx="603">
                  <c:v>19</c:v>
                </c:pt>
                <c:pt idx="604">
                  <c:v>50</c:v>
                </c:pt>
                <c:pt idx="605">
                  <c:v>20</c:v>
                </c:pt>
                <c:pt idx="606">
                  <c:v>34</c:v>
                </c:pt>
                <c:pt idx="607">
                  <c:v>34</c:v>
                </c:pt>
                <c:pt idx="608">
                  <c:v>48</c:v>
                </c:pt>
                <c:pt idx="609">
                  <c:v>40</c:v>
                </c:pt>
                <c:pt idx="610">
                  <c:v>29</c:v>
                </c:pt>
                <c:pt idx="611">
                  <c:v>35</c:v>
                </c:pt>
                <c:pt idx="612">
                  <c:v>29</c:v>
                </c:pt>
                <c:pt idx="613">
                  <c:v>37</c:v>
                </c:pt>
                <c:pt idx="614">
                  <c:v>64</c:v>
                </c:pt>
                <c:pt idx="615">
                  <c:v>64</c:v>
                </c:pt>
                <c:pt idx="616">
                  <c:v>44</c:v>
                </c:pt>
                <c:pt idx="617">
                  <c:v>34</c:v>
                </c:pt>
                <c:pt idx="618">
                  <c:v>42</c:v>
                </c:pt>
                <c:pt idx="619">
                  <c:v>40</c:v>
                </c:pt>
                <c:pt idx="620">
                  <c:v>42</c:v>
                </c:pt>
                <c:pt idx="621">
                  <c:v>60</c:v>
                </c:pt>
                <c:pt idx="622">
                  <c:v>40</c:v>
                </c:pt>
                <c:pt idx="623">
                  <c:v>38</c:v>
                </c:pt>
                <c:pt idx="624">
                  <c:v>25</c:v>
                </c:pt>
                <c:pt idx="625">
                  <c:v>48</c:v>
                </c:pt>
                <c:pt idx="626">
                  <c:v>46</c:v>
                </c:pt>
                <c:pt idx="627">
                  <c:v>49</c:v>
                </c:pt>
                <c:pt idx="628">
                  <c:v>34</c:v>
                </c:pt>
                <c:pt idx="629">
                  <c:v>63</c:v>
                </c:pt>
                <c:pt idx="630">
                  <c:v>57</c:v>
                </c:pt>
                <c:pt idx="631">
                  <c:v>48</c:v>
                </c:pt>
                <c:pt idx="632">
                  <c:v>63</c:v>
                </c:pt>
                <c:pt idx="633">
                  <c:v>48</c:v>
                </c:pt>
                <c:pt idx="634">
                  <c:v>18</c:v>
                </c:pt>
                <c:pt idx="635">
                  <c:v>46</c:v>
                </c:pt>
                <c:pt idx="636">
                  <c:v>32</c:v>
                </c:pt>
                <c:pt idx="637">
                  <c:v>58</c:v>
                </c:pt>
                <c:pt idx="638">
                  <c:v>60</c:v>
                </c:pt>
                <c:pt idx="639">
                  <c:v>54</c:v>
                </c:pt>
                <c:pt idx="640">
                  <c:v>34</c:v>
                </c:pt>
                <c:pt idx="641">
                  <c:v>21</c:v>
                </c:pt>
                <c:pt idx="642">
                  <c:v>59</c:v>
                </c:pt>
                <c:pt idx="643">
                  <c:v>53</c:v>
                </c:pt>
                <c:pt idx="644">
                  <c:v>62</c:v>
                </c:pt>
                <c:pt idx="645">
                  <c:v>44</c:v>
                </c:pt>
                <c:pt idx="646">
                  <c:v>60</c:v>
                </c:pt>
                <c:pt idx="647">
                  <c:v>63</c:v>
                </c:pt>
                <c:pt idx="648">
                  <c:v>64</c:v>
                </c:pt>
                <c:pt idx="649">
                  <c:v>60</c:v>
                </c:pt>
                <c:pt idx="650">
                  <c:v>51</c:v>
                </c:pt>
                <c:pt idx="651">
                  <c:v>44</c:v>
                </c:pt>
                <c:pt idx="652">
                  <c:v>50</c:v>
                </c:pt>
                <c:pt idx="653">
                  <c:v>47</c:v>
                </c:pt>
                <c:pt idx="654">
                  <c:v>54</c:v>
                </c:pt>
                <c:pt idx="655">
                  <c:v>51</c:v>
                </c:pt>
                <c:pt idx="656">
                  <c:v>52</c:v>
                </c:pt>
                <c:pt idx="657">
                  <c:v>43</c:v>
                </c:pt>
                <c:pt idx="658">
                  <c:v>62</c:v>
                </c:pt>
                <c:pt idx="659">
                  <c:v>27</c:v>
                </c:pt>
                <c:pt idx="660">
                  <c:v>64</c:v>
                </c:pt>
                <c:pt idx="661">
                  <c:v>60</c:v>
                </c:pt>
                <c:pt idx="662">
                  <c:v>54</c:v>
                </c:pt>
                <c:pt idx="663">
                  <c:v>41</c:v>
                </c:pt>
                <c:pt idx="664">
                  <c:v>64</c:v>
                </c:pt>
                <c:pt idx="665">
                  <c:v>52</c:v>
                </c:pt>
                <c:pt idx="666">
                  <c:v>42</c:v>
                </c:pt>
                <c:pt idx="667">
                  <c:v>43</c:v>
                </c:pt>
                <c:pt idx="668">
                  <c:v>47</c:v>
                </c:pt>
                <c:pt idx="669">
                  <c:v>57</c:v>
                </c:pt>
                <c:pt idx="670">
                  <c:v>60</c:v>
                </c:pt>
                <c:pt idx="671">
                  <c:v>20</c:v>
                </c:pt>
                <c:pt idx="672">
                  <c:v>40</c:v>
                </c:pt>
                <c:pt idx="673">
                  <c:v>64</c:v>
                </c:pt>
                <c:pt idx="674">
                  <c:v>53</c:v>
                </c:pt>
                <c:pt idx="675">
                  <c:v>41</c:v>
                </c:pt>
                <c:pt idx="676">
                  <c:v>55</c:v>
                </c:pt>
                <c:pt idx="677">
                  <c:v>31</c:v>
                </c:pt>
                <c:pt idx="678">
                  <c:v>57</c:v>
                </c:pt>
                <c:pt idx="679">
                  <c:v>55</c:v>
                </c:pt>
                <c:pt idx="680">
                  <c:v>59</c:v>
                </c:pt>
                <c:pt idx="681">
                  <c:v>60</c:v>
                </c:pt>
                <c:pt idx="682">
                  <c:v>24</c:v>
                </c:pt>
                <c:pt idx="683">
                  <c:v>33</c:v>
                </c:pt>
                <c:pt idx="684">
                  <c:v>33</c:v>
                </c:pt>
                <c:pt idx="685">
                  <c:v>43</c:v>
                </c:pt>
                <c:pt idx="686">
                  <c:v>63</c:v>
                </c:pt>
                <c:pt idx="687">
                  <c:v>46</c:v>
                </c:pt>
                <c:pt idx="688">
                  <c:v>26</c:v>
                </c:pt>
                <c:pt idx="689">
                  <c:v>63</c:v>
                </c:pt>
                <c:pt idx="690">
                  <c:v>63</c:v>
                </c:pt>
                <c:pt idx="691">
                  <c:v>55</c:v>
                </c:pt>
                <c:pt idx="692">
                  <c:v>55</c:v>
                </c:pt>
                <c:pt idx="693">
                  <c:v>23</c:v>
                </c:pt>
                <c:pt idx="694">
                  <c:v>64</c:v>
                </c:pt>
                <c:pt idx="695">
                  <c:v>64</c:v>
                </c:pt>
                <c:pt idx="696">
                  <c:v>64</c:v>
                </c:pt>
                <c:pt idx="697">
                  <c:v>57</c:v>
                </c:pt>
                <c:pt idx="698">
                  <c:v>59</c:v>
                </c:pt>
                <c:pt idx="699">
                  <c:v>34</c:v>
                </c:pt>
                <c:pt idx="700">
                  <c:v>55</c:v>
                </c:pt>
                <c:pt idx="701">
                  <c:v>63</c:v>
                </c:pt>
                <c:pt idx="702">
                  <c:v>53</c:v>
                </c:pt>
                <c:pt idx="703">
                  <c:v>64</c:v>
                </c:pt>
                <c:pt idx="704">
                  <c:v>64</c:v>
                </c:pt>
                <c:pt idx="705">
                  <c:v>54</c:v>
                </c:pt>
                <c:pt idx="706">
                  <c:v>18</c:v>
                </c:pt>
                <c:pt idx="707">
                  <c:v>50</c:v>
                </c:pt>
                <c:pt idx="708">
                  <c:v>48</c:v>
                </c:pt>
                <c:pt idx="709">
                  <c:v>63</c:v>
                </c:pt>
                <c:pt idx="710">
                  <c:v>63</c:v>
                </c:pt>
                <c:pt idx="711">
                  <c:v>61</c:v>
                </c:pt>
                <c:pt idx="712">
                  <c:v>64</c:v>
                </c:pt>
                <c:pt idx="713">
                  <c:v>39</c:v>
                </c:pt>
                <c:pt idx="714">
                  <c:v>54</c:v>
                </c:pt>
                <c:pt idx="715">
                  <c:v>38</c:v>
                </c:pt>
                <c:pt idx="716">
                  <c:v>18</c:v>
                </c:pt>
                <c:pt idx="717">
                  <c:v>61</c:v>
                </c:pt>
                <c:pt idx="718">
                  <c:v>46</c:v>
                </c:pt>
                <c:pt idx="719">
                  <c:v>31</c:v>
                </c:pt>
                <c:pt idx="720">
                  <c:v>62</c:v>
                </c:pt>
                <c:pt idx="721">
                  <c:v>59</c:v>
                </c:pt>
                <c:pt idx="722">
                  <c:v>59</c:v>
                </c:pt>
                <c:pt idx="723">
                  <c:v>59</c:v>
                </c:pt>
                <c:pt idx="724">
                  <c:v>63</c:v>
                </c:pt>
                <c:pt idx="725">
                  <c:v>32</c:v>
                </c:pt>
                <c:pt idx="726">
                  <c:v>63</c:v>
                </c:pt>
                <c:pt idx="727">
                  <c:v>62</c:v>
                </c:pt>
                <c:pt idx="728">
                  <c:v>60</c:v>
                </c:pt>
                <c:pt idx="729">
                  <c:v>63</c:v>
                </c:pt>
                <c:pt idx="730">
                  <c:v>63</c:v>
                </c:pt>
                <c:pt idx="731">
                  <c:v>37</c:v>
                </c:pt>
                <c:pt idx="732">
                  <c:v>63</c:v>
                </c:pt>
                <c:pt idx="733">
                  <c:v>44</c:v>
                </c:pt>
                <c:pt idx="734">
                  <c:v>62</c:v>
                </c:pt>
                <c:pt idx="735">
                  <c:v>20</c:v>
                </c:pt>
                <c:pt idx="736">
                  <c:v>64</c:v>
                </c:pt>
                <c:pt idx="737">
                  <c:v>64</c:v>
                </c:pt>
                <c:pt idx="738">
                  <c:v>36</c:v>
                </c:pt>
                <c:pt idx="739">
                  <c:v>56</c:v>
                </c:pt>
                <c:pt idx="740">
                  <c:v>63</c:v>
                </c:pt>
                <c:pt idx="741">
                  <c:v>18</c:v>
                </c:pt>
                <c:pt idx="742">
                  <c:v>53</c:v>
                </c:pt>
                <c:pt idx="743">
                  <c:v>37</c:v>
                </c:pt>
                <c:pt idx="744">
                  <c:v>41</c:v>
                </c:pt>
                <c:pt idx="745">
                  <c:v>36</c:v>
                </c:pt>
                <c:pt idx="746">
                  <c:v>37</c:v>
                </c:pt>
                <c:pt idx="747">
                  <c:v>59</c:v>
                </c:pt>
                <c:pt idx="748">
                  <c:v>38</c:v>
                </c:pt>
                <c:pt idx="749">
                  <c:v>61</c:v>
                </c:pt>
                <c:pt idx="750">
                  <c:v>53</c:v>
                </c:pt>
                <c:pt idx="751">
                  <c:v>61</c:v>
                </c:pt>
                <c:pt idx="752">
                  <c:v>58</c:v>
                </c:pt>
                <c:pt idx="753">
                  <c:v>30</c:v>
                </c:pt>
                <c:pt idx="754">
                  <c:v>54</c:v>
                </c:pt>
                <c:pt idx="755">
                  <c:v>62</c:v>
                </c:pt>
                <c:pt idx="756">
                  <c:v>59</c:v>
                </c:pt>
                <c:pt idx="757">
                  <c:v>32</c:v>
                </c:pt>
                <c:pt idx="758">
                  <c:v>47</c:v>
                </c:pt>
                <c:pt idx="759">
                  <c:v>62</c:v>
                </c:pt>
                <c:pt idx="760">
                  <c:v>62</c:v>
                </c:pt>
                <c:pt idx="761">
                  <c:v>37</c:v>
                </c:pt>
                <c:pt idx="762">
                  <c:v>62</c:v>
                </c:pt>
                <c:pt idx="763">
                  <c:v>62</c:v>
                </c:pt>
                <c:pt idx="764">
                  <c:v>62</c:v>
                </c:pt>
                <c:pt idx="765">
                  <c:v>47</c:v>
                </c:pt>
                <c:pt idx="766">
                  <c:v>56</c:v>
                </c:pt>
                <c:pt idx="767">
                  <c:v>61</c:v>
                </c:pt>
                <c:pt idx="768">
                  <c:v>28</c:v>
                </c:pt>
                <c:pt idx="769">
                  <c:v>61</c:v>
                </c:pt>
                <c:pt idx="770">
                  <c:v>30</c:v>
                </c:pt>
                <c:pt idx="771">
                  <c:v>63</c:v>
                </c:pt>
                <c:pt idx="772">
                  <c:v>63</c:v>
                </c:pt>
                <c:pt idx="773">
                  <c:v>63</c:v>
                </c:pt>
                <c:pt idx="774">
                  <c:v>39</c:v>
                </c:pt>
                <c:pt idx="775">
                  <c:v>43</c:v>
                </c:pt>
                <c:pt idx="776">
                  <c:v>58</c:v>
                </c:pt>
                <c:pt idx="777">
                  <c:v>32</c:v>
                </c:pt>
                <c:pt idx="778">
                  <c:v>62</c:v>
                </c:pt>
                <c:pt idx="779">
                  <c:v>46</c:v>
                </c:pt>
                <c:pt idx="780">
                  <c:v>28</c:v>
                </c:pt>
                <c:pt idx="781">
                  <c:v>60</c:v>
                </c:pt>
                <c:pt idx="782">
                  <c:v>60</c:v>
                </c:pt>
                <c:pt idx="783">
                  <c:v>57</c:v>
                </c:pt>
                <c:pt idx="784">
                  <c:v>60</c:v>
                </c:pt>
                <c:pt idx="785">
                  <c:v>40</c:v>
                </c:pt>
                <c:pt idx="786">
                  <c:v>60</c:v>
                </c:pt>
                <c:pt idx="787">
                  <c:v>61</c:v>
                </c:pt>
                <c:pt idx="788">
                  <c:v>61</c:v>
                </c:pt>
                <c:pt idx="789">
                  <c:v>61</c:v>
                </c:pt>
                <c:pt idx="790">
                  <c:v>23</c:v>
                </c:pt>
                <c:pt idx="791">
                  <c:v>59</c:v>
                </c:pt>
                <c:pt idx="792">
                  <c:v>30</c:v>
                </c:pt>
                <c:pt idx="793">
                  <c:v>60</c:v>
                </c:pt>
                <c:pt idx="794">
                  <c:v>51</c:v>
                </c:pt>
                <c:pt idx="795">
                  <c:v>44</c:v>
                </c:pt>
                <c:pt idx="796">
                  <c:v>61</c:v>
                </c:pt>
                <c:pt idx="797">
                  <c:v>37</c:v>
                </c:pt>
                <c:pt idx="798">
                  <c:v>55</c:v>
                </c:pt>
                <c:pt idx="799">
                  <c:v>53</c:v>
                </c:pt>
                <c:pt idx="800">
                  <c:v>61</c:v>
                </c:pt>
                <c:pt idx="801">
                  <c:v>57</c:v>
                </c:pt>
                <c:pt idx="802">
                  <c:v>58</c:v>
                </c:pt>
                <c:pt idx="803">
                  <c:v>60</c:v>
                </c:pt>
                <c:pt idx="804">
                  <c:v>50</c:v>
                </c:pt>
                <c:pt idx="805">
                  <c:v>53</c:v>
                </c:pt>
                <c:pt idx="806">
                  <c:v>60</c:v>
                </c:pt>
                <c:pt idx="807">
                  <c:v>41</c:v>
                </c:pt>
                <c:pt idx="808">
                  <c:v>43</c:v>
                </c:pt>
                <c:pt idx="809">
                  <c:v>62</c:v>
                </c:pt>
                <c:pt idx="810">
                  <c:v>62</c:v>
                </c:pt>
                <c:pt idx="811">
                  <c:v>62</c:v>
                </c:pt>
                <c:pt idx="812">
                  <c:v>62</c:v>
                </c:pt>
                <c:pt idx="813">
                  <c:v>61</c:v>
                </c:pt>
                <c:pt idx="814">
                  <c:v>56</c:v>
                </c:pt>
                <c:pt idx="815">
                  <c:v>59</c:v>
                </c:pt>
                <c:pt idx="816">
                  <c:v>59</c:v>
                </c:pt>
                <c:pt idx="817">
                  <c:v>59</c:v>
                </c:pt>
                <c:pt idx="818">
                  <c:v>18</c:v>
                </c:pt>
                <c:pt idx="819">
                  <c:v>38</c:v>
                </c:pt>
                <c:pt idx="820">
                  <c:v>59</c:v>
                </c:pt>
                <c:pt idx="821">
                  <c:v>49</c:v>
                </c:pt>
                <c:pt idx="822">
                  <c:v>29</c:v>
                </c:pt>
                <c:pt idx="823">
                  <c:v>18</c:v>
                </c:pt>
                <c:pt idx="824">
                  <c:v>55</c:v>
                </c:pt>
                <c:pt idx="825">
                  <c:v>59</c:v>
                </c:pt>
                <c:pt idx="826">
                  <c:v>44</c:v>
                </c:pt>
                <c:pt idx="827">
                  <c:v>39</c:v>
                </c:pt>
                <c:pt idx="828">
                  <c:v>59</c:v>
                </c:pt>
                <c:pt idx="829">
                  <c:v>50</c:v>
                </c:pt>
                <c:pt idx="830">
                  <c:v>47</c:v>
                </c:pt>
                <c:pt idx="831">
                  <c:v>60</c:v>
                </c:pt>
                <c:pt idx="832">
                  <c:v>60</c:v>
                </c:pt>
                <c:pt idx="833">
                  <c:v>34</c:v>
                </c:pt>
                <c:pt idx="834">
                  <c:v>52</c:v>
                </c:pt>
                <c:pt idx="835">
                  <c:v>58</c:v>
                </c:pt>
                <c:pt idx="836">
                  <c:v>30</c:v>
                </c:pt>
                <c:pt idx="837">
                  <c:v>48</c:v>
                </c:pt>
                <c:pt idx="838">
                  <c:v>60</c:v>
                </c:pt>
                <c:pt idx="839">
                  <c:v>57</c:v>
                </c:pt>
                <c:pt idx="840">
                  <c:v>60</c:v>
                </c:pt>
                <c:pt idx="841">
                  <c:v>56</c:v>
                </c:pt>
                <c:pt idx="842">
                  <c:v>50</c:v>
                </c:pt>
                <c:pt idx="843">
                  <c:v>60</c:v>
                </c:pt>
                <c:pt idx="844">
                  <c:v>60</c:v>
                </c:pt>
                <c:pt idx="845">
                  <c:v>57</c:v>
                </c:pt>
                <c:pt idx="846">
                  <c:v>52</c:v>
                </c:pt>
                <c:pt idx="847">
                  <c:v>59</c:v>
                </c:pt>
                <c:pt idx="848">
                  <c:v>24</c:v>
                </c:pt>
                <c:pt idx="849">
                  <c:v>34</c:v>
                </c:pt>
                <c:pt idx="850">
                  <c:v>52</c:v>
                </c:pt>
                <c:pt idx="851">
                  <c:v>53</c:v>
                </c:pt>
                <c:pt idx="852">
                  <c:v>61</c:v>
                </c:pt>
                <c:pt idx="853">
                  <c:v>61</c:v>
                </c:pt>
                <c:pt idx="854">
                  <c:v>60</c:v>
                </c:pt>
                <c:pt idx="855">
                  <c:v>56</c:v>
                </c:pt>
                <c:pt idx="856">
                  <c:v>54</c:v>
                </c:pt>
                <c:pt idx="857">
                  <c:v>55</c:v>
                </c:pt>
                <c:pt idx="858">
                  <c:v>54</c:v>
                </c:pt>
                <c:pt idx="859">
                  <c:v>54</c:v>
                </c:pt>
                <c:pt idx="860">
                  <c:v>27</c:v>
                </c:pt>
                <c:pt idx="861">
                  <c:v>58</c:v>
                </c:pt>
                <c:pt idx="862">
                  <c:v>43</c:v>
                </c:pt>
                <c:pt idx="863">
                  <c:v>50</c:v>
                </c:pt>
                <c:pt idx="864">
                  <c:v>33</c:v>
                </c:pt>
                <c:pt idx="865">
                  <c:v>60</c:v>
                </c:pt>
                <c:pt idx="866">
                  <c:v>56</c:v>
                </c:pt>
                <c:pt idx="867">
                  <c:v>59</c:v>
                </c:pt>
                <c:pt idx="868">
                  <c:v>59</c:v>
                </c:pt>
                <c:pt idx="869">
                  <c:v>59</c:v>
                </c:pt>
                <c:pt idx="870">
                  <c:v>59</c:v>
                </c:pt>
                <c:pt idx="871">
                  <c:v>32</c:v>
                </c:pt>
                <c:pt idx="872">
                  <c:v>56</c:v>
                </c:pt>
                <c:pt idx="873">
                  <c:v>55</c:v>
                </c:pt>
                <c:pt idx="874">
                  <c:v>55</c:v>
                </c:pt>
                <c:pt idx="875">
                  <c:v>56</c:v>
                </c:pt>
                <c:pt idx="876">
                  <c:v>36</c:v>
                </c:pt>
                <c:pt idx="877">
                  <c:v>33</c:v>
                </c:pt>
                <c:pt idx="878">
                  <c:v>48</c:v>
                </c:pt>
                <c:pt idx="879">
                  <c:v>59</c:v>
                </c:pt>
                <c:pt idx="880">
                  <c:v>56</c:v>
                </c:pt>
                <c:pt idx="881">
                  <c:v>58</c:v>
                </c:pt>
                <c:pt idx="882">
                  <c:v>59</c:v>
                </c:pt>
                <c:pt idx="883">
                  <c:v>58</c:v>
                </c:pt>
                <c:pt idx="884">
                  <c:v>58</c:v>
                </c:pt>
                <c:pt idx="885">
                  <c:v>58</c:v>
                </c:pt>
                <c:pt idx="886">
                  <c:v>45</c:v>
                </c:pt>
                <c:pt idx="887">
                  <c:v>31</c:v>
                </c:pt>
                <c:pt idx="888">
                  <c:v>35</c:v>
                </c:pt>
                <c:pt idx="889">
                  <c:v>60</c:v>
                </c:pt>
                <c:pt idx="890">
                  <c:v>60</c:v>
                </c:pt>
                <c:pt idx="891">
                  <c:v>48</c:v>
                </c:pt>
                <c:pt idx="892">
                  <c:v>31</c:v>
                </c:pt>
                <c:pt idx="893">
                  <c:v>60</c:v>
                </c:pt>
                <c:pt idx="894">
                  <c:v>59</c:v>
                </c:pt>
                <c:pt idx="895">
                  <c:v>54</c:v>
                </c:pt>
                <c:pt idx="896">
                  <c:v>54</c:v>
                </c:pt>
                <c:pt idx="897">
                  <c:v>54</c:v>
                </c:pt>
                <c:pt idx="898">
                  <c:v>38</c:v>
                </c:pt>
                <c:pt idx="899">
                  <c:v>36</c:v>
                </c:pt>
                <c:pt idx="900">
                  <c:v>56</c:v>
                </c:pt>
                <c:pt idx="901">
                  <c:v>43</c:v>
                </c:pt>
                <c:pt idx="902">
                  <c:v>57</c:v>
                </c:pt>
                <c:pt idx="903">
                  <c:v>57</c:v>
                </c:pt>
                <c:pt idx="904">
                  <c:v>40</c:v>
                </c:pt>
                <c:pt idx="905">
                  <c:v>29</c:v>
                </c:pt>
                <c:pt idx="906">
                  <c:v>39</c:v>
                </c:pt>
                <c:pt idx="907">
                  <c:v>55</c:v>
                </c:pt>
                <c:pt idx="908">
                  <c:v>58</c:v>
                </c:pt>
                <c:pt idx="909">
                  <c:v>57</c:v>
                </c:pt>
                <c:pt idx="910">
                  <c:v>58</c:v>
                </c:pt>
                <c:pt idx="911">
                  <c:v>31</c:v>
                </c:pt>
                <c:pt idx="912">
                  <c:v>58</c:v>
                </c:pt>
                <c:pt idx="913">
                  <c:v>58</c:v>
                </c:pt>
                <c:pt idx="914">
                  <c:v>58</c:v>
                </c:pt>
                <c:pt idx="915">
                  <c:v>19</c:v>
                </c:pt>
                <c:pt idx="916">
                  <c:v>55</c:v>
                </c:pt>
                <c:pt idx="917">
                  <c:v>55</c:v>
                </c:pt>
                <c:pt idx="918">
                  <c:v>55</c:v>
                </c:pt>
                <c:pt idx="919">
                  <c:v>48</c:v>
                </c:pt>
                <c:pt idx="920">
                  <c:v>58</c:v>
                </c:pt>
                <c:pt idx="921">
                  <c:v>58</c:v>
                </c:pt>
                <c:pt idx="922">
                  <c:v>57</c:v>
                </c:pt>
                <c:pt idx="923">
                  <c:v>58</c:v>
                </c:pt>
                <c:pt idx="924">
                  <c:v>57</c:v>
                </c:pt>
                <c:pt idx="925">
                  <c:v>58</c:v>
                </c:pt>
                <c:pt idx="926">
                  <c:v>58</c:v>
                </c:pt>
                <c:pt idx="927">
                  <c:v>57</c:v>
                </c:pt>
                <c:pt idx="928">
                  <c:v>40</c:v>
                </c:pt>
                <c:pt idx="929">
                  <c:v>56</c:v>
                </c:pt>
                <c:pt idx="930">
                  <c:v>43</c:v>
                </c:pt>
                <c:pt idx="931">
                  <c:v>58</c:v>
                </c:pt>
                <c:pt idx="932">
                  <c:v>59</c:v>
                </c:pt>
                <c:pt idx="933">
                  <c:v>53</c:v>
                </c:pt>
                <c:pt idx="934">
                  <c:v>34</c:v>
                </c:pt>
                <c:pt idx="935">
                  <c:v>58</c:v>
                </c:pt>
                <c:pt idx="936">
                  <c:v>38</c:v>
                </c:pt>
                <c:pt idx="937">
                  <c:v>53</c:v>
                </c:pt>
                <c:pt idx="938">
                  <c:v>40</c:v>
                </c:pt>
                <c:pt idx="939">
                  <c:v>52</c:v>
                </c:pt>
                <c:pt idx="940">
                  <c:v>56</c:v>
                </c:pt>
                <c:pt idx="941">
                  <c:v>56</c:v>
                </c:pt>
                <c:pt idx="942">
                  <c:v>56</c:v>
                </c:pt>
                <c:pt idx="943">
                  <c:v>28</c:v>
                </c:pt>
                <c:pt idx="944">
                  <c:v>56</c:v>
                </c:pt>
                <c:pt idx="945">
                  <c:v>36</c:v>
                </c:pt>
                <c:pt idx="946">
                  <c:v>58</c:v>
                </c:pt>
                <c:pt idx="947">
                  <c:v>57</c:v>
                </c:pt>
                <c:pt idx="948">
                  <c:v>57</c:v>
                </c:pt>
                <c:pt idx="949">
                  <c:v>57</c:v>
                </c:pt>
                <c:pt idx="950">
                  <c:v>49</c:v>
                </c:pt>
                <c:pt idx="951">
                  <c:v>51</c:v>
                </c:pt>
                <c:pt idx="952">
                  <c:v>54</c:v>
                </c:pt>
                <c:pt idx="953">
                  <c:v>57</c:v>
                </c:pt>
                <c:pt idx="954">
                  <c:v>52</c:v>
                </c:pt>
                <c:pt idx="955">
                  <c:v>34</c:v>
                </c:pt>
                <c:pt idx="956">
                  <c:v>51</c:v>
                </c:pt>
                <c:pt idx="957">
                  <c:v>54</c:v>
                </c:pt>
                <c:pt idx="958">
                  <c:v>33</c:v>
                </c:pt>
                <c:pt idx="959">
                  <c:v>53</c:v>
                </c:pt>
                <c:pt idx="960">
                  <c:v>40</c:v>
                </c:pt>
                <c:pt idx="961">
                  <c:v>52</c:v>
                </c:pt>
                <c:pt idx="962">
                  <c:v>18</c:v>
                </c:pt>
                <c:pt idx="963">
                  <c:v>56</c:v>
                </c:pt>
                <c:pt idx="964">
                  <c:v>57</c:v>
                </c:pt>
                <c:pt idx="965">
                  <c:v>56</c:v>
                </c:pt>
                <c:pt idx="966">
                  <c:v>51</c:v>
                </c:pt>
                <c:pt idx="967">
                  <c:v>42</c:v>
                </c:pt>
                <c:pt idx="968">
                  <c:v>37</c:v>
                </c:pt>
                <c:pt idx="969">
                  <c:v>39</c:v>
                </c:pt>
                <c:pt idx="970">
                  <c:v>52</c:v>
                </c:pt>
                <c:pt idx="971">
                  <c:v>52</c:v>
                </c:pt>
                <c:pt idx="972">
                  <c:v>55</c:v>
                </c:pt>
                <c:pt idx="973">
                  <c:v>25</c:v>
                </c:pt>
                <c:pt idx="974">
                  <c:v>58</c:v>
                </c:pt>
                <c:pt idx="975">
                  <c:v>50</c:v>
                </c:pt>
                <c:pt idx="976">
                  <c:v>44</c:v>
                </c:pt>
                <c:pt idx="977">
                  <c:v>58</c:v>
                </c:pt>
                <c:pt idx="978">
                  <c:v>58</c:v>
                </c:pt>
                <c:pt idx="979">
                  <c:v>58</c:v>
                </c:pt>
                <c:pt idx="980">
                  <c:v>57</c:v>
                </c:pt>
                <c:pt idx="981">
                  <c:v>57</c:v>
                </c:pt>
                <c:pt idx="982">
                  <c:v>58</c:v>
                </c:pt>
                <c:pt idx="983">
                  <c:v>54</c:v>
                </c:pt>
                <c:pt idx="984">
                  <c:v>33</c:v>
                </c:pt>
                <c:pt idx="985">
                  <c:v>20</c:v>
                </c:pt>
                <c:pt idx="986">
                  <c:v>59</c:v>
                </c:pt>
                <c:pt idx="987">
                  <c:v>27</c:v>
                </c:pt>
                <c:pt idx="988">
                  <c:v>59</c:v>
                </c:pt>
                <c:pt idx="989">
                  <c:v>54</c:v>
                </c:pt>
                <c:pt idx="990">
                  <c:v>50</c:v>
                </c:pt>
                <c:pt idx="991">
                  <c:v>34</c:v>
                </c:pt>
                <c:pt idx="992">
                  <c:v>52</c:v>
                </c:pt>
                <c:pt idx="993">
                  <c:v>55</c:v>
                </c:pt>
                <c:pt idx="994">
                  <c:v>18</c:v>
                </c:pt>
                <c:pt idx="995">
                  <c:v>51</c:v>
                </c:pt>
                <c:pt idx="996">
                  <c:v>53</c:v>
                </c:pt>
                <c:pt idx="997">
                  <c:v>41</c:v>
                </c:pt>
                <c:pt idx="998">
                  <c:v>53</c:v>
                </c:pt>
                <c:pt idx="999">
                  <c:v>33</c:v>
                </c:pt>
                <c:pt idx="1000">
                  <c:v>53</c:v>
                </c:pt>
                <c:pt idx="1001">
                  <c:v>46</c:v>
                </c:pt>
                <c:pt idx="1002">
                  <c:v>52</c:v>
                </c:pt>
                <c:pt idx="1003">
                  <c:v>50</c:v>
                </c:pt>
                <c:pt idx="1004">
                  <c:v>56</c:v>
                </c:pt>
                <c:pt idx="1005">
                  <c:v>53</c:v>
                </c:pt>
                <c:pt idx="1006">
                  <c:v>53</c:v>
                </c:pt>
                <c:pt idx="1007">
                  <c:v>42</c:v>
                </c:pt>
                <c:pt idx="1008">
                  <c:v>56</c:v>
                </c:pt>
                <c:pt idx="1009">
                  <c:v>56</c:v>
                </c:pt>
                <c:pt idx="1010">
                  <c:v>50</c:v>
                </c:pt>
                <c:pt idx="1011">
                  <c:v>55</c:v>
                </c:pt>
                <c:pt idx="1012">
                  <c:v>56</c:v>
                </c:pt>
                <c:pt idx="1013">
                  <c:v>56</c:v>
                </c:pt>
                <c:pt idx="1014">
                  <c:v>51</c:v>
                </c:pt>
                <c:pt idx="1015">
                  <c:v>22</c:v>
                </c:pt>
                <c:pt idx="1016">
                  <c:v>21</c:v>
                </c:pt>
                <c:pt idx="1017">
                  <c:v>48</c:v>
                </c:pt>
                <c:pt idx="1018">
                  <c:v>33</c:v>
                </c:pt>
                <c:pt idx="1019">
                  <c:v>48</c:v>
                </c:pt>
                <c:pt idx="1020">
                  <c:v>26</c:v>
                </c:pt>
                <c:pt idx="1021">
                  <c:v>31</c:v>
                </c:pt>
                <c:pt idx="1022">
                  <c:v>48</c:v>
                </c:pt>
                <c:pt idx="1023">
                  <c:v>54</c:v>
                </c:pt>
                <c:pt idx="1024">
                  <c:v>22</c:v>
                </c:pt>
                <c:pt idx="1025">
                  <c:v>57</c:v>
                </c:pt>
                <c:pt idx="1026">
                  <c:v>49</c:v>
                </c:pt>
                <c:pt idx="1027">
                  <c:v>56</c:v>
                </c:pt>
                <c:pt idx="1028">
                  <c:v>57</c:v>
                </c:pt>
                <c:pt idx="1029">
                  <c:v>53</c:v>
                </c:pt>
                <c:pt idx="1030">
                  <c:v>57</c:v>
                </c:pt>
                <c:pt idx="1031">
                  <c:v>53</c:v>
                </c:pt>
                <c:pt idx="1032">
                  <c:v>54</c:v>
                </c:pt>
                <c:pt idx="1033">
                  <c:v>54</c:v>
                </c:pt>
                <c:pt idx="1034">
                  <c:v>28</c:v>
                </c:pt>
                <c:pt idx="1035">
                  <c:v>51</c:v>
                </c:pt>
                <c:pt idx="1036">
                  <c:v>54</c:v>
                </c:pt>
                <c:pt idx="1037">
                  <c:v>55</c:v>
                </c:pt>
                <c:pt idx="1038">
                  <c:v>52</c:v>
                </c:pt>
                <c:pt idx="1039">
                  <c:v>52</c:v>
                </c:pt>
                <c:pt idx="1040">
                  <c:v>55</c:v>
                </c:pt>
                <c:pt idx="1041">
                  <c:v>23</c:v>
                </c:pt>
                <c:pt idx="1042">
                  <c:v>55</c:v>
                </c:pt>
                <c:pt idx="1043">
                  <c:v>33</c:v>
                </c:pt>
                <c:pt idx="1044">
                  <c:v>36</c:v>
                </c:pt>
                <c:pt idx="1045">
                  <c:v>48</c:v>
                </c:pt>
                <c:pt idx="1046">
                  <c:v>30</c:v>
                </c:pt>
                <c:pt idx="1047">
                  <c:v>55</c:v>
                </c:pt>
                <c:pt idx="1048">
                  <c:v>55</c:v>
                </c:pt>
                <c:pt idx="1049">
                  <c:v>50</c:v>
                </c:pt>
                <c:pt idx="1050">
                  <c:v>46</c:v>
                </c:pt>
                <c:pt idx="1051">
                  <c:v>45</c:v>
                </c:pt>
                <c:pt idx="1052">
                  <c:v>60</c:v>
                </c:pt>
                <c:pt idx="1053">
                  <c:v>46</c:v>
                </c:pt>
                <c:pt idx="1054">
                  <c:v>58</c:v>
                </c:pt>
                <c:pt idx="1055">
                  <c:v>32</c:v>
                </c:pt>
                <c:pt idx="1056">
                  <c:v>30</c:v>
                </c:pt>
                <c:pt idx="1057">
                  <c:v>57</c:v>
                </c:pt>
                <c:pt idx="1058">
                  <c:v>56</c:v>
                </c:pt>
                <c:pt idx="1059">
                  <c:v>55</c:v>
                </c:pt>
                <c:pt idx="1060">
                  <c:v>56</c:v>
                </c:pt>
                <c:pt idx="1061">
                  <c:v>50</c:v>
                </c:pt>
                <c:pt idx="1062">
                  <c:v>55</c:v>
                </c:pt>
                <c:pt idx="1063">
                  <c:v>56</c:v>
                </c:pt>
                <c:pt idx="1064">
                  <c:v>53</c:v>
                </c:pt>
                <c:pt idx="1065">
                  <c:v>56</c:v>
                </c:pt>
                <c:pt idx="1066">
                  <c:v>53</c:v>
                </c:pt>
                <c:pt idx="1067">
                  <c:v>51</c:v>
                </c:pt>
                <c:pt idx="1068">
                  <c:v>51</c:v>
                </c:pt>
                <c:pt idx="1069">
                  <c:v>45</c:v>
                </c:pt>
                <c:pt idx="1070">
                  <c:v>50</c:v>
                </c:pt>
                <c:pt idx="1071">
                  <c:v>44</c:v>
                </c:pt>
                <c:pt idx="1072">
                  <c:v>35</c:v>
                </c:pt>
                <c:pt idx="1073">
                  <c:v>53</c:v>
                </c:pt>
                <c:pt idx="1074">
                  <c:v>58</c:v>
                </c:pt>
                <c:pt idx="1075">
                  <c:v>46</c:v>
                </c:pt>
                <c:pt idx="1076">
                  <c:v>58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43</c:v>
                </c:pt>
                <c:pt idx="1082">
                  <c:v>49</c:v>
                </c:pt>
                <c:pt idx="1083">
                  <c:v>42</c:v>
                </c:pt>
                <c:pt idx="1084">
                  <c:v>48</c:v>
                </c:pt>
                <c:pt idx="1085">
                  <c:v>53</c:v>
                </c:pt>
                <c:pt idx="1086">
                  <c:v>49</c:v>
                </c:pt>
                <c:pt idx="1087">
                  <c:v>49</c:v>
                </c:pt>
                <c:pt idx="1088">
                  <c:v>51</c:v>
                </c:pt>
                <c:pt idx="1089">
                  <c:v>53</c:v>
                </c:pt>
                <c:pt idx="1090">
                  <c:v>48</c:v>
                </c:pt>
                <c:pt idx="1091">
                  <c:v>49</c:v>
                </c:pt>
                <c:pt idx="1092">
                  <c:v>54</c:v>
                </c:pt>
                <c:pt idx="1093">
                  <c:v>40</c:v>
                </c:pt>
                <c:pt idx="1094">
                  <c:v>52</c:v>
                </c:pt>
                <c:pt idx="1095">
                  <c:v>31</c:v>
                </c:pt>
                <c:pt idx="1096">
                  <c:v>31</c:v>
                </c:pt>
                <c:pt idx="1097">
                  <c:v>60</c:v>
                </c:pt>
                <c:pt idx="1098">
                  <c:v>59</c:v>
                </c:pt>
                <c:pt idx="1099">
                  <c:v>34</c:v>
                </c:pt>
                <c:pt idx="1100">
                  <c:v>52</c:v>
                </c:pt>
                <c:pt idx="1101">
                  <c:v>49</c:v>
                </c:pt>
                <c:pt idx="1102">
                  <c:v>49</c:v>
                </c:pt>
                <c:pt idx="1103">
                  <c:v>47</c:v>
                </c:pt>
                <c:pt idx="1104">
                  <c:v>54</c:v>
                </c:pt>
                <c:pt idx="1105">
                  <c:v>55</c:v>
                </c:pt>
                <c:pt idx="1106">
                  <c:v>55</c:v>
                </c:pt>
                <c:pt idx="1107">
                  <c:v>52</c:v>
                </c:pt>
                <c:pt idx="1108">
                  <c:v>37</c:v>
                </c:pt>
                <c:pt idx="1109">
                  <c:v>50</c:v>
                </c:pt>
                <c:pt idx="1110">
                  <c:v>49</c:v>
                </c:pt>
                <c:pt idx="1111">
                  <c:v>41</c:v>
                </c:pt>
                <c:pt idx="1112">
                  <c:v>48</c:v>
                </c:pt>
                <c:pt idx="1113">
                  <c:v>25</c:v>
                </c:pt>
                <c:pt idx="1114">
                  <c:v>50</c:v>
                </c:pt>
                <c:pt idx="1115">
                  <c:v>47</c:v>
                </c:pt>
                <c:pt idx="1116">
                  <c:v>50</c:v>
                </c:pt>
                <c:pt idx="1117">
                  <c:v>50</c:v>
                </c:pt>
                <c:pt idx="1118">
                  <c:v>46</c:v>
                </c:pt>
                <c:pt idx="1119">
                  <c:v>53</c:v>
                </c:pt>
                <c:pt idx="1120">
                  <c:v>53</c:v>
                </c:pt>
                <c:pt idx="1121">
                  <c:v>53</c:v>
                </c:pt>
                <c:pt idx="1122">
                  <c:v>48</c:v>
                </c:pt>
                <c:pt idx="1123">
                  <c:v>43</c:v>
                </c:pt>
                <c:pt idx="1124">
                  <c:v>34</c:v>
                </c:pt>
                <c:pt idx="1125">
                  <c:v>52</c:v>
                </c:pt>
                <c:pt idx="1126">
                  <c:v>51</c:v>
                </c:pt>
                <c:pt idx="1127">
                  <c:v>51</c:v>
                </c:pt>
                <c:pt idx="1128">
                  <c:v>58</c:v>
                </c:pt>
                <c:pt idx="1129">
                  <c:v>39</c:v>
                </c:pt>
                <c:pt idx="1130">
                  <c:v>37</c:v>
                </c:pt>
                <c:pt idx="1131">
                  <c:v>50</c:v>
                </c:pt>
                <c:pt idx="1132">
                  <c:v>60</c:v>
                </c:pt>
                <c:pt idx="1133">
                  <c:v>26</c:v>
                </c:pt>
                <c:pt idx="1134">
                  <c:v>56</c:v>
                </c:pt>
                <c:pt idx="1135">
                  <c:v>51</c:v>
                </c:pt>
                <c:pt idx="1136">
                  <c:v>51</c:v>
                </c:pt>
                <c:pt idx="1137">
                  <c:v>51</c:v>
                </c:pt>
                <c:pt idx="1138">
                  <c:v>51</c:v>
                </c:pt>
                <c:pt idx="1139">
                  <c:v>24</c:v>
                </c:pt>
                <c:pt idx="1140">
                  <c:v>53</c:v>
                </c:pt>
                <c:pt idx="1141">
                  <c:v>51</c:v>
                </c:pt>
                <c:pt idx="1142">
                  <c:v>53</c:v>
                </c:pt>
                <c:pt idx="1143">
                  <c:v>51</c:v>
                </c:pt>
                <c:pt idx="1144">
                  <c:v>51</c:v>
                </c:pt>
                <c:pt idx="1145">
                  <c:v>54</c:v>
                </c:pt>
                <c:pt idx="1146">
                  <c:v>30</c:v>
                </c:pt>
                <c:pt idx="1147">
                  <c:v>50</c:v>
                </c:pt>
                <c:pt idx="1148">
                  <c:v>50</c:v>
                </c:pt>
                <c:pt idx="1149">
                  <c:v>49</c:v>
                </c:pt>
                <c:pt idx="1150">
                  <c:v>46</c:v>
                </c:pt>
                <c:pt idx="1151">
                  <c:v>26</c:v>
                </c:pt>
                <c:pt idx="1152">
                  <c:v>49</c:v>
                </c:pt>
                <c:pt idx="1153">
                  <c:v>57</c:v>
                </c:pt>
                <c:pt idx="1154">
                  <c:v>21</c:v>
                </c:pt>
                <c:pt idx="1155">
                  <c:v>52</c:v>
                </c:pt>
                <c:pt idx="1156">
                  <c:v>52</c:v>
                </c:pt>
                <c:pt idx="1157">
                  <c:v>52</c:v>
                </c:pt>
                <c:pt idx="1158">
                  <c:v>47</c:v>
                </c:pt>
                <c:pt idx="1159">
                  <c:v>50</c:v>
                </c:pt>
                <c:pt idx="1160">
                  <c:v>45</c:v>
                </c:pt>
                <c:pt idx="1161">
                  <c:v>58</c:v>
                </c:pt>
                <c:pt idx="1162">
                  <c:v>56</c:v>
                </c:pt>
                <c:pt idx="1163">
                  <c:v>41</c:v>
                </c:pt>
                <c:pt idx="1164">
                  <c:v>48</c:v>
                </c:pt>
                <c:pt idx="1165">
                  <c:v>51</c:v>
                </c:pt>
                <c:pt idx="1166">
                  <c:v>52</c:v>
                </c:pt>
                <c:pt idx="1167">
                  <c:v>54</c:v>
                </c:pt>
                <c:pt idx="1168">
                  <c:v>50</c:v>
                </c:pt>
                <c:pt idx="1169">
                  <c:v>43</c:v>
                </c:pt>
                <c:pt idx="1170">
                  <c:v>24</c:v>
                </c:pt>
                <c:pt idx="1171">
                  <c:v>52</c:v>
                </c:pt>
                <c:pt idx="1172">
                  <c:v>47</c:v>
                </c:pt>
                <c:pt idx="1173">
                  <c:v>40</c:v>
                </c:pt>
                <c:pt idx="1174">
                  <c:v>50</c:v>
                </c:pt>
                <c:pt idx="1175">
                  <c:v>58</c:v>
                </c:pt>
                <c:pt idx="1176">
                  <c:v>41</c:v>
                </c:pt>
                <c:pt idx="1177">
                  <c:v>49</c:v>
                </c:pt>
                <c:pt idx="1178">
                  <c:v>56</c:v>
                </c:pt>
                <c:pt idx="1179">
                  <c:v>49</c:v>
                </c:pt>
                <c:pt idx="1180">
                  <c:v>48</c:v>
                </c:pt>
                <c:pt idx="1181">
                  <c:v>50</c:v>
                </c:pt>
                <c:pt idx="1182">
                  <c:v>50</c:v>
                </c:pt>
                <c:pt idx="1183">
                  <c:v>47</c:v>
                </c:pt>
                <c:pt idx="1184">
                  <c:v>49</c:v>
                </c:pt>
                <c:pt idx="1185">
                  <c:v>51</c:v>
                </c:pt>
                <c:pt idx="1186">
                  <c:v>30</c:v>
                </c:pt>
                <c:pt idx="1187">
                  <c:v>53</c:v>
                </c:pt>
                <c:pt idx="1188">
                  <c:v>46</c:v>
                </c:pt>
                <c:pt idx="1189">
                  <c:v>54</c:v>
                </c:pt>
                <c:pt idx="1190">
                  <c:v>43</c:v>
                </c:pt>
                <c:pt idx="1191">
                  <c:v>35</c:v>
                </c:pt>
                <c:pt idx="1192">
                  <c:v>49</c:v>
                </c:pt>
                <c:pt idx="1193">
                  <c:v>48</c:v>
                </c:pt>
                <c:pt idx="1194">
                  <c:v>46</c:v>
                </c:pt>
                <c:pt idx="1195">
                  <c:v>46</c:v>
                </c:pt>
                <c:pt idx="1196">
                  <c:v>46</c:v>
                </c:pt>
                <c:pt idx="1197">
                  <c:v>51</c:v>
                </c:pt>
                <c:pt idx="1198">
                  <c:v>51</c:v>
                </c:pt>
                <c:pt idx="1199">
                  <c:v>47</c:v>
                </c:pt>
                <c:pt idx="1200">
                  <c:v>51</c:v>
                </c:pt>
                <c:pt idx="1201">
                  <c:v>53</c:v>
                </c:pt>
                <c:pt idx="1202">
                  <c:v>51</c:v>
                </c:pt>
                <c:pt idx="1203">
                  <c:v>34</c:v>
                </c:pt>
                <c:pt idx="1204">
                  <c:v>26</c:v>
                </c:pt>
                <c:pt idx="1205">
                  <c:v>34</c:v>
                </c:pt>
                <c:pt idx="1206">
                  <c:v>45</c:v>
                </c:pt>
                <c:pt idx="1207">
                  <c:v>60</c:v>
                </c:pt>
                <c:pt idx="1208">
                  <c:v>49</c:v>
                </c:pt>
                <c:pt idx="1209">
                  <c:v>46</c:v>
                </c:pt>
                <c:pt idx="1210">
                  <c:v>49</c:v>
                </c:pt>
                <c:pt idx="1211">
                  <c:v>49</c:v>
                </c:pt>
                <c:pt idx="1212">
                  <c:v>53</c:v>
                </c:pt>
                <c:pt idx="1213">
                  <c:v>51</c:v>
                </c:pt>
                <c:pt idx="1214">
                  <c:v>49</c:v>
                </c:pt>
                <c:pt idx="1215">
                  <c:v>51</c:v>
                </c:pt>
                <c:pt idx="1216">
                  <c:v>48</c:v>
                </c:pt>
                <c:pt idx="1217">
                  <c:v>42</c:v>
                </c:pt>
                <c:pt idx="1218">
                  <c:v>47</c:v>
                </c:pt>
                <c:pt idx="1219">
                  <c:v>41</c:v>
                </c:pt>
                <c:pt idx="1220">
                  <c:v>36</c:v>
                </c:pt>
                <c:pt idx="1221">
                  <c:v>46</c:v>
                </c:pt>
                <c:pt idx="1222">
                  <c:v>49</c:v>
                </c:pt>
                <c:pt idx="1223">
                  <c:v>51</c:v>
                </c:pt>
                <c:pt idx="1224">
                  <c:v>52</c:v>
                </c:pt>
                <c:pt idx="1225">
                  <c:v>32</c:v>
                </c:pt>
                <c:pt idx="1226">
                  <c:v>40</c:v>
                </c:pt>
                <c:pt idx="1227">
                  <c:v>52</c:v>
                </c:pt>
                <c:pt idx="1228">
                  <c:v>52</c:v>
                </c:pt>
                <c:pt idx="1229">
                  <c:v>45</c:v>
                </c:pt>
                <c:pt idx="1230">
                  <c:v>57</c:v>
                </c:pt>
                <c:pt idx="1231">
                  <c:v>45</c:v>
                </c:pt>
                <c:pt idx="1232">
                  <c:v>50</c:v>
                </c:pt>
                <c:pt idx="1233">
                  <c:v>50</c:v>
                </c:pt>
                <c:pt idx="1234">
                  <c:v>29</c:v>
                </c:pt>
                <c:pt idx="1235">
                  <c:v>43</c:v>
                </c:pt>
                <c:pt idx="1236">
                  <c:v>49</c:v>
                </c:pt>
                <c:pt idx="1237">
                  <c:v>48</c:v>
                </c:pt>
                <c:pt idx="1238">
                  <c:v>48</c:v>
                </c:pt>
                <c:pt idx="1239">
                  <c:v>39</c:v>
                </c:pt>
                <c:pt idx="1240">
                  <c:v>48</c:v>
                </c:pt>
                <c:pt idx="1241">
                  <c:v>30</c:v>
                </c:pt>
                <c:pt idx="1242">
                  <c:v>46</c:v>
                </c:pt>
                <c:pt idx="1243">
                  <c:v>51</c:v>
                </c:pt>
                <c:pt idx="1244">
                  <c:v>47</c:v>
                </c:pt>
                <c:pt idx="1245">
                  <c:v>55</c:v>
                </c:pt>
                <c:pt idx="1246">
                  <c:v>25</c:v>
                </c:pt>
                <c:pt idx="1247">
                  <c:v>44</c:v>
                </c:pt>
                <c:pt idx="1248">
                  <c:v>49</c:v>
                </c:pt>
                <c:pt idx="1249">
                  <c:v>48</c:v>
                </c:pt>
                <c:pt idx="1250">
                  <c:v>50</c:v>
                </c:pt>
                <c:pt idx="1251">
                  <c:v>50</c:v>
                </c:pt>
                <c:pt idx="1252">
                  <c:v>46</c:v>
                </c:pt>
                <c:pt idx="1253">
                  <c:v>34</c:v>
                </c:pt>
                <c:pt idx="1254">
                  <c:v>46</c:v>
                </c:pt>
                <c:pt idx="1255">
                  <c:v>46</c:v>
                </c:pt>
                <c:pt idx="1256">
                  <c:v>21</c:v>
                </c:pt>
                <c:pt idx="1257">
                  <c:v>57</c:v>
                </c:pt>
                <c:pt idx="1258">
                  <c:v>51</c:v>
                </c:pt>
                <c:pt idx="1259">
                  <c:v>51</c:v>
                </c:pt>
                <c:pt idx="1260">
                  <c:v>48</c:v>
                </c:pt>
                <c:pt idx="1261">
                  <c:v>53</c:v>
                </c:pt>
                <c:pt idx="1262">
                  <c:v>23</c:v>
                </c:pt>
                <c:pt idx="1263">
                  <c:v>46</c:v>
                </c:pt>
                <c:pt idx="1264">
                  <c:v>49</c:v>
                </c:pt>
                <c:pt idx="1265">
                  <c:v>42</c:v>
                </c:pt>
                <c:pt idx="1266">
                  <c:v>49</c:v>
                </c:pt>
                <c:pt idx="1267">
                  <c:v>48</c:v>
                </c:pt>
                <c:pt idx="1268">
                  <c:v>53</c:v>
                </c:pt>
                <c:pt idx="1269">
                  <c:v>57</c:v>
                </c:pt>
                <c:pt idx="1270">
                  <c:v>47</c:v>
                </c:pt>
                <c:pt idx="1271">
                  <c:v>45</c:v>
                </c:pt>
                <c:pt idx="1272">
                  <c:v>43</c:v>
                </c:pt>
                <c:pt idx="1273">
                  <c:v>45</c:v>
                </c:pt>
                <c:pt idx="1274">
                  <c:v>45</c:v>
                </c:pt>
                <c:pt idx="1275">
                  <c:v>45</c:v>
                </c:pt>
                <c:pt idx="1276">
                  <c:v>49</c:v>
                </c:pt>
                <c:pt idx="1277">
                  <c:v>39</c:v>
                </c:pt>
                <c:pt idx="1278">
                  <c:v>39</c:v>
                </c:pt>
                <c:pt idx="1279">
                  <c:v>35</c:v>
                </c:pt>
                <c:pt idx="1280">
                  <c:v>40</c:v>
                </c:pt>
                <c:pt idx="1281">
                  <c:v>47</c:v>
                </c:pt>
                <c:pt idx="1282">
                  <c:v>34</c:v>
                </c:pt>
                <c:pt idx="1283">
                  <c:v>47</c:v>
                </c:pt>
                <c:pt idx="1284">
                  <c:v>47</c:v>
                </c:pt>
                <c:pt idx="1285">
                  <c:v>39</c:v>
                </c:pt>
                <c:pt idx="1286">
                  <c:v>47</c:v>
                </c:pt>
                <c:pt idx="1287">
                  <c:v>41</c:v>
                </c:pt>
                <c:pt idx="1288">
                  <c:v>39</c:v>
                </c:pt>
                <c:pt idx="1289">
                  <c:v>45</c:v>
                </c:pt>
                <c:pt idx="1290">
                  <c:v>43</c:v>
                </c:pt>
                <c:pt idx="1291">
                  <c:v>45</c:v>
                </c:pt>
                <c:pt idx="1292">
                  <c:v>45</c:v>
                </c:pt>
                <c:pt idx="1293">
                  <c:v>45</c:v>
                </c:pt>
                <c:pt idx="1294">
                  <c:v>29</c:v>
                </c:pt>
                <c:pt idx="1295">
                  <c:v>30</c:v>
                </c:pt>
                <c:pt idx="1296">
                  <c:v>50</c:v>
                </c:pt>
                <c:pt idx="1297">
                  <c:v>38</c:v>
                </c:pt>
                <c:pt idx="1298">
                  <c:v>56</c:v>
                </c:pt>
                <c:pt idx="1299">
                  <c:v>50</c:v>
                </c:pt>
                <c:pt idx="1300">
                  <c:v>50</c:v>
                </c:pt>
                <c:pt idx="1301">
                  <c:v>59</c:v>
                </c:pt>
                <c:pt idx="1302">
                  <c:v>47</c:v>
                </c:pt>
                <c:pt idx="1303">
                  <c:v>45</c:v>
                </c:pt>
                <c:pt idx="1304">
                  <c:v>43</c:v>
                </c:pt>
                <c:pt idx="1305">
                  <c:v>51</c:v>
                </c:pt>
                <c:pt idx="1306">
                  <c:v>51</c:v>
                </c:pt>
                <c:pt idx="1307">
                  <c:v>59</c:v>
                </c:pt>
                <c:pt idx="1308">
                  <c:v>46</c:v>
                </c:pt>
                <c:pt idx="1309">
                  <c:v>46</c:v>
                </c:pt>
                <c:pt idx="1310">
                  <c:v>46</c:v>
                </c:pt>
                <c:pt idx="1311">
                  <c:v>46</c:v>
                </c:pt>
                <c:pt idx="1312">
                  <c:v>29</c:v>
                </c:pt>
                <c:pt idx="1313">
                  <c:v>43</c:v>
                </c:pt>
                <c:pt idx="1314">
                  <c:v>44</c:v>
                </c:pt>
                <c:pt idx="1315">
                  <c:v>49</c:v>
                </c:pt>
                <c:pt idx="1316">
                  <c:v>48</c:v>
                </c:pt>
                <c:pt idx="1317">
                  <c:v>48</c:v>
                </c:pt>
                <c:pt idx="1318">
                  <c:v>22</c:v>
                </c:pt>
                <c:pt idx="1319">
                  <c:v>48</c:v>
                </c:pt>
                <c:pt idx="1320">
                  <c:v>58</c:v>
                </c:pt>
                <c:pt idx="1321">
                  <c:v>40</c:v>
                </c:pt>
                <c:pt idx="1322">
                  <c:v>46</c:v>
                </c:pt>
                <c:pt idx="1323">
                  <c:v>46</c:v>
                </c:pt>
                <c:pt idx="1324">
                  <c:v>46</c:v>
                </c:pt>
                <c:pt idx="1325">
                  <c:v>44</c:v>
                </c:pt>
                <c:pt idx="1326">
                  <c:v>44</c:v>
                </c:pt>
                <c:pt idx="1327">
                  <c:v>60</c:v>
                </c:pt>
                <c:pt idx="1328">
                  <c:v>25</c:v>
                </c:pt>
                <c:pt idx="1329">
                  <c:v>40</c:v>
                </c:pt>
                <c:pt idx="1330">
                  <c:v>59</c:v>
                </c:pt>
                <c:pt idx="1331">
                  <c:v>40</c:v>
                </c:pt>
                <c:pt idx="1332">
                  <c:v>32</c:v>
                </c:pt>
                <c:pt idx="1333">
                  <c:v>49</c:v>
                </c:pt>
                <c:pt idx="1334">
                  <c:v>49</c:v>
                </c:pt>
                <c:pt idx="1335">
                  <c:v>49</c:v>
                </c:pt>
                <c:pt idx="1336">
                  <c:v>44</c:v>
                </c:pt>
                <c:pt idx="1337">
                  <c:v>49</c:v>
                </c:pt>
                <c:pt idx="1338">
                  <c:v>55</c:v>
                </c:pt>
                <c:pt idx="1339">
                  <c:v>47</c:v>
                </c:pt>
                <c:pt idx="1340">
                  <c:v>28</c:v>
                </c:pt>
                <c:pt idx="1341">
                  <c:v>21</c:v>
                </c:pt>
                <c:pt idx="1342">
                  <c:v>29</c:v>
                </c:pt>
                <c:pt idx="1343">
                  <c:v>57</c:v>
                </c:pt>
                <c:pt idx="1344">
                  <c:v>47</c:v>
                </c:pt>
                <c:pt idx="1345">
                  <c:v>57</c:v>
                </c:pt>
                <c:pt idx="1346">
                  <c:v>47</c:v>
                </c:pt>
                <c:pt idx="1347">
                  <c:v>52</c:v>
                </c:pt>
                <c:pt idx="1348">
                  <c:v>40</c:v>
                </c:pt>
                <c:pt idx="1349">
                  <c:v>37</c:v>
                </c:pt>
                <c:pt idx="1350">
                  <c:v>19</c:v>
                </c:pt>
                <c:pt idx="1351">
                  <c:v>45</c:v>
                </c:pt>
                <c:pt idx="1352">
                  <c:v>46</c:v>
                </c:pt>
                <c:pt idx="1353">
                  <c:v>44</c:v>
                </c:pt>
                <c:pt idx="1354">
                  <c:v>33</c:v>
                </c:pt>
                <c:pt idx="1355">
                  <c:v>42</c:v>
                </c:pt>
                <c:pt idx="1356">
                  <c:v>27</c:v>
                </c:pt>
                <c:pt idx="1357">
                  <c:v>60</c:v>
                </c:pt>
                <c:pt idx="1358">
                  <c:v>39</c:v>
                </c:pt>
                <c:pt idx="1359">
                  <c:v>39</c:v>
                </c:pt>
                <c:pt idx="1360">
                  <c:v>50</c:v>
                </c:pt>
                <c:pt idx="1361">
                  <c:v>47</c:v>
                </c:pt>
                <c:pt idx="1362">
                  <c:v>52</c:v>
                </c:pt>
                <c:pt idx="1363">
                  <c:v>41</c:v>
                </c:pt>
                <c:pt idx="1364">
                  <c:v>56</c:v>
                </c:pt>
                <c:pt idx="1365">
                  <c:v>35</c:v>
                </c:pt>
                <c:pt idx="1366">
                  <c:v>45</c:v>
                </c:pt>
                <c:pt idx="1367">
                  <c:v>60</c:v>
                </c:pt>
                <c:pt idx="1368">
                  <c:v>28</c:v>
                </c:pt>
                <c:pt idx="1369">
                  <c:v>21</c:v>
                </c:pt>
                <c:pt idx="1370">
                  <c:v>33</c:v>
                </c:pt>
                <c:pt idx="1371">
                  <c:v>31</c:v>
                </c:pt>
                <c:pt idx="1372">
                  <c:v>48</c:v>
                </c:pt>
                <c:pt idx="1373">
                  <c:v>25</c:v>
                </c:pt>
                <c:pt idx="1374">
                  <c:v>23</c:v>
                </c:pt>
                <c:pt idx="1375">
                  <c:v>48</c:v>
                </c:pt>
                <c:pt idx="1376">
                  <c:v>25</c:v>
                </c:pt>
                <c:pt idx="1377">
                  <c:v>41</c:v>
                </c:pt>
                <c:pt idx="1378">
                  <c:v>46</c:v>
                </c:pt>
                <c:pt idx="1379">
                  <c:v>44</c:v>
                </c:pt>
                <c:pt idx="1380">
                  <c:v>57</c:v>
                </c:pt>
                <c:pt idx="1381">
                  <c:v>45</c:v>
                </c:pt>
                <c:pt idx="1382">
                  <c:v>44</c:v>
                </c:pt>
                <c:pt idx="1383">
                  <c:v>42</c:v>
                </c:pt>
                <c:pt idx="1384">
                  <c:v>44</c:v>
                </c:pt>
                <c:pt idx="1385">
                  <c:v>44</c:v>
                </c:pt>
                <c:pt idx="1386">
                  <c:v>35</c:v>
                </c:pt>
                <c:pt idx="1387">
                  <c:v>40</c:v>
                </c:pt>
                <c:pt idx="1388">
                  <c:v>41</c:v>
                </c:pt>
                <c:pt idx="1389">
                  <c:v>51</c:v>
                </c:pt>
                <c:pt idx="1390">
                  <c:v>27</c:v>
                </c:pt>
                <c:pt idx="1391">
                  <c:v>26</c:v>
                </c:pt>
                <c:pt idx="1392">
                  <c:v>46</c:v>
                </c:pt>
                <c:pt idx="1393">
                  <c:v>57</c:v>
                </c:pt>
                <c:pt idx="1394">
                  <c:v>24</c:v>
                </c:pt>
                <c:pt idx="1395">
                  <c:v>29</c:v>
                </c:pt>
                <c:pt idx="1396">
                  <c:v>42</c:v>
                </c:pt>
                <c:pt idx="1397">
                  <c:v>23</c:v>
                </c:pt>
                <c:pt idx="1398">
                  <c:v>42</c:v>
                </c:pt>
                <c:pt idx="1399">
                  <c:v>42</c:v>
                </c:pt>
                <c:pt idx="1400">
                  <c:v>21</c:v>
                </c:pt>
                <c:pt idx="1401">
                  <c:v>44</c:v>
                </c:pt>
                <c:pt idx="1402">
                  <c:v>44</c:v>
                </c:pt>
                <c:pt idx="1403">
                  <c:v>44</c:v>
                </c:pt>
                <c:pt idx="1404">
                  <c:v>44</c:v>
                </c:pt>
                <c:pt idx="1405">
                  <c:v>26</c:v>
                </c:pt>
                <c:pt idx="1406">
                  <c:v>54</c:v>
                </c:pt>
                <c:pt idx="1407">
                  <c:v>25</c:v>
                </c:pt>
                <c:pt idx="1408">
                  <c:v>55</c:v>
                </c:pt>
                <c:pt idx="1409">
                  <c:v>28</c:v>
                </c:pt>
                <c:pt idx="1410">
                  <c:v>34</c:v>
                </c:pt>
                <c:pt idx="1411">
                  <c:v>38</c:v>
                </c:pt>
                <c:pt idx="1412">
                  <c:v>44</c:v>
                </c:pt>
                <c:pt idx="1413">
                  <c:v>46</c:v>
                </c:pt>
                <c:pt idx="1414">
                  <c:v>44</c:v>
                </c:pt>
                <c:pt idx="1415">
                  <c:v>39</c:v>
                </c:pt>
                <c:pt idx="1416">
                  <c:v>25</c:v>
                </c:pt>
                <c:pt idx="1417">
                  <c:v>34</c:v>
                </c:pt>
                <c:pt idx="1418">
                  <c:v>26</c:v>
                </c:pt>
                <c:pt idx="1419">
                  <c:v>55</c:v>
                </c:pt>
                <c:pt idx="1420">
                  <c:v>22</c:v>
                </c:pt>
                <c:pt idx="1421">
                  <c:v>45</c:v>
                </c:pt>
                <c:pt idx="1422">
                  <c:v>45</c:v>
                </c:pt>
                <c:pt idx="1423">
                  <c:v>42</c:v>
                </c:pt>
                <c:pt idx="1424">
                  <c:v>43</c:v>
                </c:pt>
                <c:pt idx="1425">
                  <c:v>45</c:v>
                </c:pt>
                <c:pt idx="1426">
                  <c:v>44</c:v>
                </c:pt>
                <c:pt idx="1427">
                  <c:v>44</c:v>
                </c:pt>
                <c:pt idx="1428">
                  <c:v>39</c:v>
                </c:pt>
                <c:pt idx="1429">
                  <c:v>57</c:v>
                </c:pt>
                <c:pt idx="1430">
                  <c:v>29</c:v>
                </c:pt>
                <c:pt idx="1431">
                  <c:v>41</c:v>
                </c:pt>
                <c:pt idx="1432">
                  <c:v>57</c:v>
                </c:pt>
                <c:pt idx="1433">
                  <c:v>41</c:v>
                </c:pt>
                <c:pt idx="1434">
                  <c:v>39</c:v>
                </c:pt>
                <c:pt idx="1435">
                  <c:v>29</c:v>
                </c:pt>
                <c:pt idx="1436">
                  <c:v>45</c:v>
                </c:pt>
                <c:pt idx="1437">
                  <c:v>43</c:v>
                </c:pt>
                <c:pt idx="1438">
                  <c:v>45</c:v>
                </c:pt>
                <c:pt idx="1439">
                  <c:v>36</c:v>
                </c:pt>
                <c:pt idx="1440">
                  <c:v>43</c:v>
                </c:pt>
                <c:pt idx="1441">
                  <c:v>38</c:v>
                </c:pt>
                <c:pt idx="1442">
                  <c:v>43</c:v>
                </c:pt>
                <c:pt idx="1443">
                  <c:v>18</c:v>
                </c:pt>
                <c:pt idx="1444">
                  <c:v>57</c:v>
                </c:pt>
                <c:pt idx="1445">
                  <c:v>50</c:v>
                </c:pt>
                <c:pt idx="1446">
                  <c:v>57</c:v>
                </c:pt>
                <c:pt idx="1447">
                  <c:v>58</c:v>
                </c:pt>
                <c:pt idx="1448">
                  <c:v>56</c:v>
                </c:pt>
                <c:pt idx="1449">
                  <c:v>37</c:v>
                </c:pt>
                <c:pt idx="1450">
                  <c:v>46</c:v>
                </c:pt>
                <c:pt idx="1451">
                  <c:v>41</c:v>
                </c:pt>
                <c:pt idx="1452">
                  <c:v>49</c:v>
                </c:pt>
                <c:pt idx="1453">
                  <c:v>41</c:v>
                </c:pt>
                <c:pt idx="1454">
                  <c:v>41</c:v>
                </c:pt>
                <c:pt idx="1455">
                  <c:v>40</c:v>
                </c:pt>
                <c:pt idx="1456">
                  <c:v>36</c:v>
                </c:pt>
                <c:pt idx="1457">
                  <c:v>36</c:v>
                </c:pt>
                <c:pt idx="1458">
                  <c:v>45</c:v>
                </c:pt>
                <c:pt idx="1459">
                  <c:v>31</c:v>
                </c:pt>
                <c:pt idx="1460">
                  <c:v>39</c:v>
                </c:pt>
                <c:pt idx="1461">
                  <c:v>39</c:v>
                </c:pt>
                <c:pt idx="1462">
                  <c:v>40</c:v>
                </c:pt>
                <c:pt idx="1463">
                  <c:v>54</c:v>
                </c:pt>
                <c:pt idx="1464">
                  <c:v>47</c:v>
                </c:pt>
                <c:pt idx="1465">
                  <c:v>40</c:v>
                </c:pt>
                <c:pt idx="1466">
                  <c:v>42</c:v>
                </c:pt>
                <c:pt idx="1467">
                  <c:v>42</c:v>
                </c:pt>
                <c:pt idx="1468">
                  <c:v>42</c:v>
                </c:pt>
                <c:pt idx="1469">
                  <c:v>41</c:v>
                </c:pt>
                <c:pt idx="1470">
                  <c:v>44</c:v>
                </c:pt>
                <c:pt idx="1471">
                  <c:v>38</c:v>
                </c:pt>
                <c:pt idx="1472">
                  <c:v>44</c:v>
                </c:pt>
                <c:pt idx="1473">
                  <c:v>46</c:v>
                </c:pt>
                <c:pt idx="1474">
                  <c:v>38</c:v>
                </c:pt>
                <c:pt idx="1475">
                  <c:v>23</c:v>
                </c:pt>
                <c:pt idx="1476">
                  <c:v>38</c:v>
                </c:pt>
                <c:pt idx="1477">
                  <c:v>29</c:v>
                </c:pt>
                <c:pt idx="1478">
                  <c:v>54</c:v>
                </c:pt>
                <c:pt idx="1479">
                  <c:v>35</c:v>
                </c:pt>
                <c:pt idx="1480">
                  <c:v>30</c:v>
                </c:pt>
                <c:pt idx="1481">
                  <c:v>40</c:v>
                </c:pt>
                <c:pt idx="1482">
                  <c:v>44</c:v>
                </c:pt>
                <c:pt idx="1483">
                  <c:v>42</c:v>
                </c:pt>
                <c:pt idx="1484">
                  <c:v>42</c:v>
                </c:pt>
                <c:pt idx="1485">
                  <c:v>42</c:v>
                </c:pt>
                <c:pt idx="1486">
                  <c:v>42</c:v>
                </c:pt>
                <c:pt idx="1487">
                  <c:v>27</c:v>
                </c:pt>
                <c:pt idx="1488">
                  <c:v>45</c:v>
                </c:pt>
                <c:pt idx="1489">
                  <c:v>53</c:v>
                </c:pt>
                <c:pt idx="1490">
                  <c:v>40</c:v>
                </c:pt>
                <c:pt idx="1491">
                  <c:v>40</c:v>
                </c:pt>
                <c:pt idx="1492">
                  <c:v>37</c:v>
                </c:pt>
                <c:pt idx="1493">
                  <c:v>48</c:v>
                </c:pt>
                <c:pt idx="1494">
                  <c:v>42</c:v>
                </c:pt>
                <c:pt idx="1495">
                  <c:v>44</c:v>
                </c:pt>
                <c:pt idx="1496">
                  <c:v>42</c:v>
                </c:pt>
                <c:pt idx="1497">
                  <c:v>42</c:v>
                </c:pt>
                <c:pt idx="1498">
                  <c:v>44</c:v>
                </c:pt>
                <c:pt idx="1499">
                  <c:v>38</c:v>
                </c:pt>
                <c:pt idx="1500">
                  <c:v>33</c:v>
                </c:pt>
                <c:pt idx="1501">
                  <c:v>37</c:v>
                </c:pt>
                <c:pt idx="1502">
                  <c:v>18</c:v>
                </c:pt>
                <c:pt idx="1503">
                  <c:v>41</c:v>
                </c:pt>
                <c:pt idx="1504">
                  <c:v>53</c:v>
                </c:pt>
                <c:pt idx="1505">
                  <c:v>44</c:v>
                </c:pt>
                <c:pt idx="1506">
                  <c:v>41</c:v>
                </c:pt>
                <c:pt idx="1507">
                  <c:v>43</c:v>
                </c:pt>
                <c:pt idx="1508">
                  <c:v>45</c:v>
                </c:pt>
                <c:pt idx="1509">
                  <c:v>22</c:v>
                </c:pt>
                <c:pt idx="1510">
                  <c:v>43</c:v>
                </c:pt>
                <c:pt idx="1511">
                  <c:v>28</c:v>
                </c:pt>
                <c:pt idx="1512">
                  <c:v>47</c:v>
                </c:pt>
                <c:pt idx="1513">
                  <c:v>31</c:v>
                </c:pt>
                <c:pt idx="1514">
                  <c:v>37</c:v>
                </c:pt>
                <c:pt idx="1515">
                  <c:v>42</c:v>
                </c:pt>
                <c:pt idx="1516">
                  <c:v>41</c:v>
                </c:pt>
                <c:pt idx="1517">
                  <c:v>41</c:v>
                </c:pt>
                <c:pt idx="1518">
                  <c:v>41</c:v>
                </c:pt>
                <c:pt idx="1519">
                  <c:v>34</c:v>
                </c:pt>
                <c:pt idx="1520">
                  <c:v>56</c:v>
                </c:pt>
                <c:pt idx="1521">
                  <c:v>52</c:v>
                </c:pt>
                <c:pt idx="1522">
                  <c:v>37</c:v>
                </c:pt>
                <c:pt idx="1523">
                  <c:v>36</c:v>
                </c:pt>
                <c:pt idx="1524">
                  <c:v>54</c:v>
                </c:pt>
                <c:pt idx="1525">
                  <c:v>44</c:v>
                </c:pt>
                <c:pt idx="1526">
                  <c:v>28</c:v>
                </c:pt>
                <c:pt idx="1527">
                  <c:v>39</c:v>
                </c:pt>
                <c:pt idx="1528">
                  <c:v>51</c:v>
                </c:pt>
                <c:pt idx="1529">
                  <c:v>54</c:v>
                </c:pt>
                <c:pt idx="1530">
                  <c:v>37</c:v>
                </c:pt>
                <c:pt idx="1531">
                  <c:v>33</c:v>
                </c:pt>
                <c:pt idx="1532">
                  <c:v>41</c:v>
                </c:pt>
                <c:pt idx="1533">
                  <c:v>40</c:v>
                </c:pt>
                <c:pt idx="1534">
                  <c:v>33</c:v>
                </c:pt>
                <c:pt idx="1535">
                  <c:v>38</c:v>
                </c:pt>
                <c:pt idx="1536">
                  <c:v>52</c:v>
                </c:pt>
                <c:pt idx="1537">
                  <c:v>38</c:v>
                </c:pt>
                <c:pt idx="1538">
                  <c:v>33</c:v>
                </c:pt>
                <c:pt idx="1539">
                  <c:v>19</c:v>
                </c:pt>
                <c:pt idx="1540">
                  <c:v>49</c:v>
                </c:pt>
                <c:pt idx="1541">
                  <c:v>40</c:v>
                </c:pt>
                <c:pt idx="1542">
                  <c:v>40</c:v>
                </c:pt>
                <c:pt idx="1543">
                  <c:v>40</c:v>
                </c:pt>
                <c:pt idx="1544">
                  <c:v>40</c:v>
                </c:pt>
                <c:pt idx="1545">
                  <c:v>38</c:v>
                </c:pt>
                <c:pt idx="1546">
                  <c:v>41</c:v>
                </c:pt>
                <c:pt idx="1547">
                  <c:v>38</c:v>
                </c:pt>
                <c:pt idx="1548">
                  <c:v>54</c:v>
                </c:pt>
                <c:pt idx="1549">
                  <c:v>33</c:v>
                </c:pt>
                <c:pt idx="1550">
                  <c:v>36</c:v>
                </c:pt>
                <c:pt idx="1551">
                  <c:v>53</c:v>
                </c:pt>
                <c:pt idx="1552">
                  <c:v>40</c:v>
                </c:pt>
                <c:pt idx="1553">
                  <c:v>40</c:v>
                </c:pt>
                <c:pt idx="1554">
                  <c:v>46</c:v>
                </c:pt>
                <c:pt idx="1555">
                  <c:v>28</c:v>
                </c:pt>
                <c:pt idx="1556">
                  <c:v>40</c:v>
                </c:pt>
                <c:pt idx="1557">
                  <c:v>40</c:v>
                </c:pt>
                <c:pt idx="1558">
                  <c:v>52</c:v>
                </c:pt>
                <c:pt idx="1559">
                  <c:v>43</c:v>
                </c:pt>
                <c:pt idx="1560">
                  <c:v>41</c:v>
                </c:pt>
                <c:pt idx="1561">
                  <c:v>38</c:v>
                </c:pt>
                <c:pt idx="1562">
                  <c:v>38</c:v>
                </c:pt>
                <c:pt idx="1563">
                  <c:v>37</c:v>
                </c:pt>
                <c:pt idx="1564">
                  <c:v>47</c:v>
                </c:pt>
                <c:pt idx="1565">
                  <c:v>46</c:v>
                </c:pt>
                <c:pt idx="1566">
                  <c:v>35</c:v>
                </c:pt>
                <c:pt idx="1567">
                  <c:v>51</c:v>
                </c:pt>
                <c:pt idx="1568">
                  <c:v>52</c:v>
                </c:pt>
                <c:pt idx="1569">
                  <c:v>37</c:v>
                </c:pt>
                <c:pt idx="1570">
                  <c:v>35</c:v>
                </c:pt>
                <c:pt idx="1571">
                  <c:v>40</c:v>
                </c:pt>
                <c:pt idx="1572">
                  <c:v>25</c:v>
                </c:pt>
                <c:pt idx="1573">
                  <c:v>40</c:v>
                </c:pt>
                <c:pt idx="1574">
                  <c:v>46</c:v>
                </c:pt>
                <c:pt idx="1575">
                  <c:v>38</c:v>
                </c:pt>
                <c:pt idx="1576">
                  <c:v>52</c:v>
                </c:pt>
                <c:pt idx="1577">
                  <c:v>26</c:v>
                </c:pt>
                <c:pt idx="1578">
                  <c:v>33</c:v>
                </c:pt>
                <c:pt idx="1579">
                  <c:v>42</c:v>
                </c:pt>
                <c:pt idx="1580">
                  <c:v>39</c:v>
                </c:pt>
                <c:pt idx="1581">
                  <c:v>39</c:v>
                </c:pt>
                <c:pt idx="1582">
                  <c:v>36</c:v>
                </c:pt>
                <c:pt idx="1583">
                  <c:v>32</c:v>
                </c:pt>
                <c:pt idx="1584">
                  <c:v>37</c:v>
                </c:pt>
                <c:pt idx="1585">
                  <c:v>37</c:v>
                </c:pt>
                <c:pt idx="1586">
                  <c:v>18</c:v>
                </c:pt>
                <c:pt idx="1587">
                  <c:v>53</c:v>
                </c:pt>
                <c:pt idx="1588">
                  <c:v>48</c:v>
                </c:pt>
                <c:pt idx="1589">
                  <c:v>26</c:v>
                </c:pt>
                <c:pt idx="1590">
                  <c:v>41</c:v>
                </c:pt>
                <c:pt idx="1591">
                  <c:v>41</c:v>
                </c:pt>
                <c:pt idx="1592">
                  <c:v>29</c:v>
                </c:pt>
                <c:pt idx="1593">
                  <c:v>41</c:v>
                </c:pt>
                <c:pt idx="1594">
                  <c:v>38</c:v>
                </c:pt>
                <c:pt idx="1595">
                  <c:v>27</c:v>
                </c:pt>
                <c:pt idx="1596">
                  <c:v>52</c:v>
                </c:pt>
                <c:pt idx="1597">
                  <c:v>50</c:v>
                </c:pt>
                <c:pt idx="1598">
                  <c:v>50</c:v>
                </c:pt>
                <c:pt idx="1599">
                  <c:v>43</c:v>
                </c:pt>
                <c:pt idx="1600">
                  <c:v>39</c:v>
                </c:pt>
                <c:pt idx="1601">
                  <c:v>44</c:v>
                </c:pt>
                <c:pt idx="1602">
                  <c:v>50</c:v>
                </c:pt>
                <c:pt idx="1603">
                  <c:v>30</c:v>
                </c:pt>
                <c:pt idx="1604">
                  <c:v>23</c:v>
                </c:pt>
                <c:pt idx="1605">
                  <c:v>37</c:v>
                </c:pt>
                <c:pt idx="1606">
                  <c:v>37</c:v>
                </c:pt>
                <c:pt idx="1607">
                  <c:v>34</c:v>
                </c:pt>
                <c:pt idx="1608">
                  <c:v>41</c:v>
                </c:pt>
                <c:pt idx="1609">
                  <c:v>41</c:v>
                </c:pt>
                <c:pt idx="1610">
                  <c:v>34</c:v>
                </c:pt>
                <c:pt idx="1611">
                  <c:v>52</c:v>
                </c:pt>
                <c:pt idx="1612">
                  <c:v>37</c:v>
                </c:pt>
                <c:pt idx="1613">
                  <c:v>38</c:v>
                </c:pt>
                <c:pt idx="1614">
                  <c:v>37</c:v>
                </c:pt>
                <c:pt idx="1615">
                  <c:v>49</c:v>
                </c:pt>
                <c:pt idx="1616">
                  <c:v>52</c:v>
                </c:pt>
                <c:pt idx="1617">
                  <c:v>46</c:v>
                </c:pt>
                <c:pt idx="1618">
                  <c:v>44</c:v>
                </c:pt>
                <c:pt idx="1619">
                  <c:v>53</c:v>
                </c:pt>
                <c:pt idx="1620">
                  <c:v>32</c:v>
                </c:pt>
                <c:pt idx="1621">
                  <c:v>39</c:v>
                </c:pt>
                <c:pt idx="1622">
                  <c:v>39</c:v>
                </c:pt>
                <c:pt idx="1623">
                  <c:v>31</c:v>
                </c:pt>
                <c:pt idx="1624">
                  <c:v>37</c:v>
                </c:pt>
                <c:pt idx="1625">
                  <c:v>27</c:v>
                </c:pt>
                <c:pt idx="1626">
                  <c:v>52</c:v>
                </c:pt>
                <c:pt idx="1627">
                  <c:v>38</c:v>
                </c:pt>
                <c:pt idx="1628">
                  <c:v>38</c:v>
                </c:pt>
                <c:pt idx="1629">
                  <c:v>43</c:v>
                </c:pt>
                <c:pt idx="1630">
                  <c:v>38</c:v>
                </c:pt>
                <c:pt idx="1631">
                  <c:v>28</c:v>
                </c:pt>
                <c:pt idx="1632">
                  <c:v>26</c:v>
                </c:pt>
                <c:pt idx="1633">
                  <c:v>33</c:v>
                </c:pt>
                <c:pt idx="1634">
                  <c:v>42</c:v>
                </c:pt>
                <c:pt idx="1635">
                  <c:v>48</c:v>
                </c:pt>
                <c:pt idx="1636">
                  <c:v>34</c:v>
                </c:pt>
                <c:pt idx="1637">
                  <c:v>48</c:v>
                </c:pt>
                <c:pt idx="1638">
                  <c:v>42</c:v>
                </c:pt>
                <c:pt idx="1639">
                  <c:v>52</c:v>
                </c:pt>
                <c:pt idx="1640">
                  <c:v>38</c:v>
                </c:pt>
                <c:pt idx="1641">
                  <c:v>38</c:v>
                </c:pt>
                <c:pt idx="1642">
                  <c:v>33</c:v>
                </c:pt>
                <c:pt idx="1643">
                  <c:v>42</c:v>
                </c:pt>
                <c:pt idx="1644">
                  <c:v>42</c:v>
                </c:pt>
                <c:pt idx="1645">
                  <c:v>18</c:v>
                </c:pt>
                <c:pt idx="1646">
                  <c:v>19</c:v>
                </c:pt>
                <c:pt idx="1647">
                  <c:v>35</c:v>
                </c:pt>
                <c:pt idx="1648">
                  <c:v>28</c:v>
                </c:pt>
                <c:pt idx="1649">
                  <c:v>29</c:v>
                </c:pt>
                <c:pt idx="1650">
                  <c:v>35</c:v>
                </c:pt>
                <c:pt idx="1651">
                  <c:v>40</c:v>
                </c:pt>
                <c:pt idx="1652">
                  <c:v>40</c:v>
                </c:pt>
                <c:pt idx="1653">
                  <c:v>29</c:v>
                </c:pt>
                <c:pt idx="1654">
                  <c:v>38</c:v>
                </c:pt>
                <c:pt idx="1655">
                  <c:v>37</c:v>
                </c:pt>
                <c:pt idx="1656">
                  <c:v>35</c:v>
                </c:pt>
                <c:pt idx="1657">
                  <c:v>27</c:v>
                </c:pt>
                <c:pt idx="1658">
                  <c:v>35</c:v>
                </c:pt>
                <c:pt idx="1659">
                  <c:v>51</c:v>
                </c:pt>
                <c:pt idx="1660">
                  <c:v>20</c:v>
                </c:pt>
                <c:pt idx="1661">
                  <c:v>50</c:v>
                </c:pt>
                <c:pt idx="1662">
                  <c:v>42</c:v>
                </c:pt>
                <c:pt idx="1663">
                  <c:v>18</c:v>
                </c:pt>
                <c:pt idx="1664">
                  <c:v>39</c:v>
                </c:pt>
                <c:pt idx="1665">
                  <c:v>29</c:v>
                </c:pt>
                <c:pt idx="1666">
                  <c:v>50</c:v>
                </c:pt>
                <c:pt idx="1667">
                  <c:v>35</c:v>
                </c:pt>
                <c:pt idx="1668">
                  <c:v>51</c:v>
                </c:pt>
                <c:pt idx="1669">
                  <c:v>41</c:v>
                </c:pt>
                <c:pt idx="1670">
                  <c:v>29</c:v>
                </c:pt>
                <c:pt idx="1671">
                  <c:v>41</c:v>
                </c:pt>
                <c:pt idx="1672">
                  <c:v>48</c:v>
                </c:pt>
                <c:pt idx="1673">
                  <c:v>30</c:v>
                </c:pt>
                <c:pt idx="1674">
                  <c:v>50</c:v>
                </c:pt>
                <c:pt idx="1675">
                  <c:v>38</c:v>
                </c:pt>
                <c:pt idx="1676">
                  <c:v>39</c:v>
                </c:pt>
                <c:pt idx="1677">
                  <c:v>44</c:v>
                </c:pt>
                <c:pt idx="1678">
                  <c:v>40</c:v>
                </c:pt>
                <c:pt idx="1679">
                  <c:v>35</c:v>
                </c:pt>
                <c:pt idx="1680">
                  <c:v>28</c:v>
                </c:pt>
                <c:pt idx="1681">
                  <c:v>44</c:v>
                </c:pt>
                <c:pt idx="1682">
                  <c:v>34</c:v>
                </c:pt>
                <c:pt idx="1683">
                  <c:v>39</c:v>
                </c:pt>
                <c:pt idx="1684">
                  <c:v>36</c:v>
                </c:pt>
                <c:pt idx="1685">
                  <c:v>37</c:v>
                </c:pt>
                <c:pt idx="1686">
                  <c:v>48</c:v>
                </c:pt>
                <c:pt idx="1687">
                  <c:v>23</c:v>
                </c:pt>
                <c:pt idx="1688">
                  <c:v>42</c:v>
                </c:pt>
                <c:pt idx="1689">
                  <c:v>41</c:v>
                </c:pt>
                <c:pt idx="1690">
                  <c:v>34</c:v>
                </c:pt>
                <c:pt idx="1691">
                  <c:v>38</c:v>
                </c:pt>
                <c:pt idx="1692">
                  <c:v>38</c:v>
                </c:pt>
                <c:pt idx="1693">
                  <c:v>36</c:v>
                </c:pt>
                <c:pt idx="1694">
                  <c:v>36</c:v>
                </c:pt>
                <c:pt idx="1695">
                  <c:v>36</c:v>
                </c:pt>
                <c:pt idx="1696">
                  <c:v>49</c:v>
                </c:pt>
                <c:pt idx="1697">
                  <c:v>36</c:v>
                </c:pt>
                <c:pt idx="1698">
                  <c:v>40</c:v>
                </c:pt>
                <c:pt idx="1699">
                  <c:v>45</c:v>
                </c:pt>
                <c:pt idx="1700">
                  <c:v>30</c:v>
                </c:pt>
                <c:pt idx="1701">
                  <c:v>31</c:v>
                </c:pt>
                <c:pt idx="1702">
                  <c:v>40</c:v>
                </c:pt>
                <c:pt idx="1703">
                  <c:v>47</c:v>
                </c:pt>
                <c:pt idx="1704">
                  <c:v>37</c:v>
                </c:pt>
                <c:pt idx="1705">
                  <c:v>38</c:v>
                </c:pt>
                <c:pt idx="1706">
                  <c:v>38</c:v>
                </c:pt>
                <c:pt idx="1707">
                  <c:v>33</c:v>
                </c:pt>
                <c:pt idx="1708">
                  <c:v>34</c:v>
                </c:pt>
                <c:pt idx="1709">
                  <c:v>39</c:v>
                </c:pt>
                <c:pt idx="1710">
                  <c:v>36</c:v>
                </c:pt>
                <c:pt idx="1711">
                  <c:v>33</c:v>
                </c:pt>
                <c:pt idx="1712">
                  <c:v>37</c:v>
                </c:pt>
                <c:pt idx="1713">
                  <c:v>28</c:v>
                </c:pt>
                <c:pt idx="1714">
                  <c:v>33</c:v>
                </c:pt>
                <c:pt idx="1715">
                  <c:v>50</c:v>
                </c:pt>
                <c:pt idx="1716">
                  <c:v>31</c:v>
                </c:pt>
                <c:pt idx="1717">
                  <c:v>30</c:v>
                </c:pt>
                <c:pt idx="1718">
                  <c:v>48</c:v>
                </c:pt>
                <c:pt idx="1719">
                  <c:v>28</c:v>
                </c:pt>
                <c:pt idx="1720">
                  <c:v>22</c:v>
                </c:pt>
                <c:pt idx="1721">
                  <c:v>18</c:v>
                </c:pt>
                <c:pt idx="1722">
                  <c:v>48</c:v>
                </c:pt>
                <c:pt idx="1723">
                  <c:v>35</c:v>
                </c:pt>
                <c:pt idx="1724">
                  <c:v>36</c:v>
                </c:pt>
                <c:pt idx="1725">
                  <c:v>36</c:v>
                </c:pt>
                <c:pt idx="1726">
                  <c:v>36</c:v>
                </c:pt>
                <c:pt idx="1727">
                  <c:v>33</c:v>
                </c:pt>
                <c:pt idx="1728">
                  <c:v>33</c:v>
                </c:pt>
                <c:pt idx="1729">
                  <c:v>32</c:v>
                </c:pt>
                <c:pt idx="1730">
                  <c:v>35</c:v>
                </c:pt>
                <c:pt idx="1731">
                  <c:v>35</c:v>
                </c:pt>
                <c:pt idx="1732">
                  <c:v>35</c:v>
                </c:pt>
                <c:pt idx="1733">
                  <c:v>35</c:v>
                </c:pt>
                <c:pt idx="1734">
                  <c:v>28</c:v>
                </c:pt>
                <c:pt idx="1735">
                  <c:v>23</c:v>
                </c:pt>
                <c:pt idx="1736">
                  <c:v>29</c:v>
                </c:pt>
                <c:pt idx="1737">
                  <c:v>39</c:v>
                </c:pt>
                <c:pt idx="1738">
                  <c:v>19</c:v>
                </c:pt>
                <c:pt idx="1739">
                  <c:v>43</c:v>
                </c:pt>
                <c:pt idx="1740">
                  <c:v>38</c:v>
                </c:pt>
                <c:pt idx="1741">
                  <c:v>31</c:v>
                </c:pt>
                <c:pt idx="1742">
                  <c:v>32</c:v>
                </c:pt>
                <c:pt idx="1743">
                  <c:v>32</c:v>
                </c:pt>
                <c:pt idx="1744">
                  <c:v>38</c:v>
                </c:pt>
                <c:pt idx="1745">
                  <c:v>29</c:v>
                </c:pt>
                <c:pt idx="1746">
                  <c:v>34</c:v>
                </c:pt>
                <c:pt idx="1747">
                  <c:v>35</c:v>
                </c:pt>
                <c:pt idx="1748">
                  <c:v>34</c:v>
                </c:pt>
                <c:pt idx="1749">
                  <c:v>35</c:v>
                </c:pt>
                <c:pt idx="1750">
                  <c:v>23</c:v>
                </c:pt>
                <c:pt idx="1751">
                  <c:v>25</c:v>
                </c:pt>
                <c:pt idx="1752">
                  <c:v>44</c:v>
                </c:pt>
                <c:pt idx="1753">
                  <c:v>29</c:v>
                </c:pt>
                <c:pt idx="1754">
                  <c:v>42</c:v>
                </c:pt>
                <c:pt idx="1755">
                  <c:v>25</c:v>
                </c:pt>
                <c:pt idx="1756">
                  <c:v>21</c:v>
                </c:pt>
                <c:pt idx="1757">
                  <c:v>25</c:v>
                </c:pt>
                <c:pt idx="1758">
                  <c:v>36</c:v>
                </c:pt>
                <c:pt idx="1759">
                  <c:v>31</c:v>
                </c:pt>
                <c:pt idx="1760">
                  <c:v>37</c:v>
                </c:pt>
                <c:pt idx="1761">
                  <c:v>34</c:v>
                </c:pt>
                <c:pt idx="1762">
                  <c:v>34</c:v>
                </c:pt>
                <c:pt idx="1763">
                  <c:v>45</c:v>
                </c:pt>
                <c:pt idx="1764">
                  <c:v>34</c:v>
                </c:pt>
                <c:pt idx="1765">
                  <c:v>21</c:v>
                </c:pt>
                <c:pt idx="1766">
                  <c:v>34</c:v>
                </c:pt>
                <c:pt idx="1767">
                  <c:v>49</c:v>
                </c:pt>
                <c:pt idx="1768">
                  <c:v>31</c:v>
                </c:pt>
                <c:pt idx="1769">
                  <c:v>48</c:v>
                </c:pt>
                <c:pt idx="1770">
                  <c:v>31</c:v>
                </c:pt>
                <c:pt idx="1771">
                  <c:v>31</c:v>
                </c:pt>
                <c:pt idx="1772">
                  <c:v>29</c:v>
                </c:pt>
                <c:pt idx="1773">
                  <c:v>20</c:v>
                </c:pt>
                <c:pt idx="1774">
                  <c:v>41</c:v>
                </c:pt>
                <c:pt idx="1775">
                  <c:v>29</c:v>
                </c:pt>
                <c:pt idx="1776">
                  <c:v>34</c:v>
                </c:pt>
                <c:pt idx="1777">
                  <c:v>32</c:v>
                </c:pt>
                <c:pt idx="1778">
                  <c:v>33</c:v>
                </c:pt>
                <c:pt idx="1779">
                  <c:v>36</c:v>
                </c:pt>
                <c:pt idx="1780">
                  <c:v>36</c:v>
                </c:pt>
                <c:pt idx="1781">
                  <c:v>25</c:v>
                </c:pt>
                <c:pt idx="1782">
                  <c:v>33</c:v>
                </c:pt>
                <c:pt idx="1783">
                  <c:v>27</c:v>
                </c:pt>
                <c:pt idx="1784">
                  <c:v>22</c:v>
                </c:pt>
                <c:pt idx="1785">
                  <c:v>48</c:v>
                </c:pt>
                <c:pt idx="1786">
                  <c:v>43</c:v>
                </c:pt>
                <c:pt idx="1787">
                  <c:v>27</c:v>
                </c:pt>
                <c:pt idx="1788">
                  <c:v>38</c:v>
                </c:pt>
                <c:pt idx="1789">
                  <c:v>30</c:v>
                </c:pt>
                <c:pt idx="1790">
                  <c:v>22</c:v>
                </c:pt>
                <c:pt idx="1791">
                  <c:v>20</c:v>
                </c:pt>
                <c:pt idx="1792">
                  <c:v>27</c:v>
                </c:pt>
                <c:pt idx="1793">
                  <c:v>41</c:v>
                </c:pt>
                <c:pt idx="1794">
                  <c:v>44</c:v>
                </c:pt>
                <c:pt idx="1795">
                  <c:v>33</c:v>
                </c:pt>
                <c:pt idx="1796">
                  <c:v>35</c:v>
                </c:pt>
                <c:pt idx="1797">
                  <c:v>33</c:v>
                </c:pt>
                <c:pt idx="1798">
                  <c:v>33</c:v>
                </c:pt>
                <c:pt idx="1799">
                  <c:v>35</c:v>
                </c:pt>
                <c:pt idx="1800">
                  <c:v>30</c:v>
                </c:pt>
                <c:pt idx="1801">
                  <c:v>35</c:v>
                </c:pt>
                <c:pt idx="1802">
                  <c:v>35</c:v>
                </c:pt>
                <c:pt idx="1803">
                  <c:v>36</c:v>
                </c:pt>
                <c:pt idx="1804">
                  <c:v>18</c:v>
                </c:pt>
                <c:pt idx="1805">
                  <c:v>31</c:v>
                </c:pt>
                <c:pt idx="1806">
                  <c:v>36</c:v>
                </c:pt>
                <c:pt idx="1807">
                  <c:v>42</c:v>
                </c:pt>
                <c:pt idx="1808">
                  <c:v>28</c:v>
                </c:pt>
                <c:pt idx="1809">
                  <c:v>30</c:v>
                </c:pt>
                <c:pt idx="1810">
                  <c:v>30</c:v>
                </c:pt>
                <c:pt idx="1811">
                  <c:v>41</c:v>
                </c:pt>
                <c:pt idx="1812">
                  <c:v>45</c:v>
                </c:pt>
                <c:pt idx="1813">
                  <c:v>19</c:v>
                </c:pt>
                <c:pt idx="1814">
                  <c:v>32</c:v>
                </c:pt>
                <c:pt idx="1815">
                  <c:v>19</c:v>
                </c:pt>
                <c:pt idx="1816">
                  <c:v>43</c:v>
                </c:pt>
                <c:pt idx="1817">
                  <c:v>32</c:v>
                </c:pt>
                <c:pt idx="1818">
                  <c:v>32</c:v>
                </c:pt>
                <c:pt idx="1819">
                  <c:v>32</c:v>
                </c:pt>
                <c:pt idx="1820">
                  <c:v>26</c:v>
                </c:pt>
                <c:pt idx="1821">
                  <c:v>37</c:v>
                </c:pt>
                <c:pt idx="1822">
                  <c:v>24</c:v>
                </c:pt>
                <c:pt idx="1823">
                  <c:v>22</c:v>
                </c:pt>
                <c:pt idx="1824">
                  <c:v>33</c:v>
                </c:pt>
                <c:pt idx="1825">
                  <c:v>26</c:v>
                </c:pt>
                <c:pt idx="1826">
                  <c:v>32</c:v>
                </c:pt>
                <c:pt idx="1827">
                  <c:v>18</c:v>
                </c:pt>
                <c:pt idx="1828">
                  <c:v>32</c:v>
                </c:pt>
                <c:pt idx="1829">
                  <c:v>34</c:v>
                </c:pt>
                <c:pt idx="1830">
                  <c:v>29</c:v>
                </c:pt>
                <c:pt idx="1831">
                  <c:v>30</c:v>
                </c:pt>
                <c:pt idx="1832">
                  <c:v>34</c:v>
                </c:pt>
                <c:pt idx="1833">
                  <c:v>35</c:v>
                </c:pt>
                <c:pt idx="1834">
                  <c:v>19</c:v>
                </c:pt>
                <c:pt idx="1835">
                  <c:v>42</c:v>
                </c:pt>
                <c:pt idx="1836">
                  <c:v>40</c:v>
                </c:pt>
                <c:pt idx="1837">
                  <c:v>25</c:v>
                </c:pt>
                <c:pt idx="1838">
                  <c:v>34</c:v>
                </c:pt>
                <c:pt idx="1839">
                  <c:v>30</c:v>
                </c:pt>
                <c:pt idx="1840">
                  <c:v>18</c:v>
                </c:pt>
                <c:pt idx="1841">
                  <c:v>23</c:v>
                </c:pt>
                <c:pt idx="1842">
                  <c:v>31</c:v>
                </c:pt>
                <c:pt idx="1843">
                  <c:v>32</c:v>
                </c:pt>
                <c:pt idx="1844">
                  <c:v>32</c:v>
                </c:pt>
                <c:pt idx="1845">
                  <c:v>28</c:v>
                </c:pt>
                <c:pt idx="1846">
                  <c:v>31</c:v>
                </c:pt>
                <c:pt idx="1847">
                  <c:v>28</c:v>
                </c:pt>
                <c:pt idx="1848">
                  <c:v>28</c:v>
                </c:pt>
                <c:pt idx="1849">
                  <c:v>29</c:v>
                </c:pt>
                <c:pt idx="1850">
                  <c:v>29</c:v>
                </c:pt>
                <c:pt idx="1851">
                  <c:v>28</c:v>
                </c:pt>
                <c:pt idx="1852">
                  <c:v>30</c:v>
                </c:pt>
                <c:pt idx="1853">
                  <c:v>34</c:v>
                </c:pt>
                <c:pt idx="1854">
                  <c:v>36</c:v>
                </c:pt>
                <c:pt idx="1855">
                  <c:v>36</c:v>
                </c:pt>
                <c:pt idx="1856">
                  <c:v>34</c:v>
                </c:pt>
                <c:pt idx="1857">
                  <c:v>40</c:v>
                </c:pt>
                <c:pt idx="1858">
                  <c:v>25</c:v>
                </c:pt>
                <c:pt idx="1859">
                  <c:v>32</c:v>
                </c:pt>
                <c:pt idx="1860">
                  <c:v>31</c:v>
                </c:pt>
                <c:pt idx="1861">
                  <c:v>28</c:v>
                </c:pt>
                <c:pt idx="1862">
                  <c:v>32</c:v>
                </c:pt>
                <c:pt idx="1863">
                  <c:v>28</c:v>
                </c:pt>
                <c:pt idx="1864">
                  <c:v>28</c:v>
                </c:pt>
                <c:pt idx="1865">
                  <c:v>34</c:v>
                </c:pt>
                <c:pt idx="1866">
                  <c:v>22</c:v>
                </c:pt>
                <c:pt idx="1867">
                  <c:v>20</c:v>
                </c:pt>
                <c:pt idx="1868">
                  <c:v>30</c:v>
                </c:pt>
                <c:pt idx="1869">
                  <c:v>39</c:v>
                </c:pt>
                <c:pt idx="1870">
                  <c:v>27</c:v>
                </c:pt>
                <c:pt idx="1871">
                  <c:v>40</c:v>
                </c:pt>
                <c:pt idx="1872">
                  <c:v>31</c:v>
                </c:pt>
                <c:pt idx="1873">
                  <c:v>31</c:v>
                </c:pt>
                <c:pt idx="1874">
                  <c:v>30</c:v>
                </c:pt>
                <c:pt idx="1875">
                  <c:v>24</c:v>
                </c:pt>
                <c:pt idx="1876">
                  <c:v>25</c:v>
                </c:pt>
                <c:pt idx="1877">
                  <c:v>27</c:v>
                </c:pt>
                <c:pt idx="1878">
                  <c:v>33</c:v>
                </c:pt>
                <c:pt idx="1879">
                  <c:v>38</c:v>
                </c:pt>
                <c:pt idx="1880">
                  <c:v>24</c:v>
                </c:pt>
                <c:pt idx="1881">
                  <c:v>30</c:v>
                </c:pt>
                <c:pt idx="1882">
                  <c:v>30</c:v>
                </c:pt>
                <c:pt idx="1883">
                  <c:v>30</c:v>
                </c:pt>
                <c:pt idx="1884">
                  <c:v>31</c:v>
                </c:pt>
                <c:pt idx="1885">
                  <c:v>28</c:v>
                </c:pt>
                <c:pt idx="1886">
                  <c:v>32</c:v>
                </c:pt>
                <c:pt idx="1887">
                  <c:v>32</c:v>
                </c:pt>
                <c:pt idx="1888">
                  <c:v>20</c:v>
                </c:pt>
                <c:pt idx="1889">
                  <c:v>39</c:v>
                </c:pt>
                <c:pt idx="1890">
                  <c:v>27</c:v>
                </c:pt>
                <c:pt idx="1891">
                  <c:v>29</c:v>
                </c:pt>
                <c:pt idx="1892">
                  <c:v>34</c:v>
                </c:pt>
                <c:pt idx="1893">
                  <c:v>29</c:v>
                </c:pt>
                <c:pt idx="1894">
                  <c:v>39</c:v>
                </c:pt>
                <c:pt idx="1895">
                  <c:v>38</c:v>
                </c:pt>
                <c:pt idx="1896">
                  <c:v>30</c:v>
                </c:pt>
                <c:pt idx="1897">
                  <c:v>22</c:v>
                </c:pt>
                <c:pt idx="1898">
                  <c:v>33</c:v>
                </c:pt>
                <c:pt idx="1899">
                  <c:v>32</c:v>
                </c:pt>
                <c:pt idx="1900">
                  <c:v>32</c:v>
                </c:pt>
                <c:pt idx="1901">
                  <c:v>26</c:v>
                </c:pt>
                <c:pt idx="1902">
                  <c:v>26</c:v>
                </c:pt>
                <c:pt idx="1903">
                  <c:v>32</c:v>
                </c:pt>
                <c:pt idx="1904">
                  <c:v>27</c:v>
                </c:pt>
                <c:pt idx="1905">
                  <c:v>23</c:v>
                </c:pt>
                <c:pt idx="1906">
                  <c:v>29</c:v>
                </c:pt>
                <c:pt idx="1907">
                  <c:v>29</c:v>
                </c:pt>
                <c:pt idx="1908">
                  <c:v>34</c:v>
                </c:pt>
                <c:pt idx="1909">
                  <c:v>20</c:v>
                </c:pt>
                <c:pt idx="1910">
                  <c:v>22</c:v>
                </c:pt>
                <c:pt idx="1911">
                  <c:v>37</c:v>
                </c:pt>
                <c:pt idx="1912">
                  <c:v>25</c:v>
                </c:pt>
                <c:pt idx="1913">
                  <c:v>41</c:v>
                </c:pt>
                <c:pt idx="1914">
                  <c:v>29</c:v>
                </c:pt>
                <c:pt idx="1915">
                  <c:v>18</c:v>
                </c:pt>
                <c:pt idx="1916">
                  <c:v>26</c:v>
                </c:pt>
                <c:pt idx="1917">
                  <c:v>31</c:v>
                </c:pt>
                <c:pt idx="1918">
                  <c:v>32</c:v>
                </c:pt>
                <c:pt idx="1919">
                  <c:v>21</c:v>
                </c:pt>
                <c:pt idx="1920">
                  <c:v>22</c:v>
                </c:pt>
                <c:pt idx="1921">
                  <c:v>31</c:v>
                </c:pt>
                <c:pt idx="1922">
                  <c:v>28</c:v>
                </c:pt>
                <c:pt idx="1923">
                  <c:v>41</c:v>
                </c:pt>
                <c:pt idx="1924">
                  <c:v>23</c:v>
                </c:pt>
                <c:pt idx="1925">
                  <c:v>34</c:v>
                </c:pt>
                <c:pt idx="1926">
                  <c:v>41</c:v>
                </c:pt>
                <c:pt idx="1927">
                  <c:v>35</c:v>
                </c:pt>
                <c:pt idx="1928">
                  <c:v>28</c:v>
                </c:pt>
                <c:pt idx="1929">
                  <c:v>31</c:v>
                </c:pt>
                <c:pt idx="1930">
                  <c:v>31</c:v>
                </c:pt>
                <c:pt idx="1931">
                  <c:v>31</c:v>
                </c:pt>
                <c:pt idx="1932">
                  <c:v>36</c:v>
                </c:pt>
                <c:pt idx="1933">
                  <c:v>29</c:v>
                </c:pt>
                <c:pt idx="1934">
                  <c:v>28</c:v>
                </c:pt>
                <c:pt idx="1935">
                  <c:v>36</c:v>
                </c:pt>
                <c:pt idx="1936">
                  <c:v>18</c:v>
                </c:pt>
                <c:pt idx="1937">
                  <c:v>33</c:v>
                </c:pt>
                <c:pt idx="1938">
                  <c:v>34</c:v>
                </c:pt>
                <c:pt idx="1939">
                  <c:v>27</c:v>
                </c:pt>
                <c:pt idx="1940">
                  <c:v>41</c:v>
                </c:pt>
                <c:pt idx="1941">
                  <c:v>19</c:v>
                </c:pt>
                <c:pt idx="1942">
                  <c:v>38</c:v>
                </c:pt>
                <c:pt idx="1943">
                  <c:v>30</c:v>
                </c:pt>
                <c:pt idx="1944">
                  <c:v>32</c:v>
                </c:pt>
                <c:pt idx="1945">
                  <c:v>30</c:v>
                </c:pt>
                <c:pt idx="1946">
                  <c:v>37</c:v>
                </c:pt>
                <c:pt idx="1947">
                  <c:v>32</c:v>
                </c:pt>
                <c:pt idx="1948">
                  <c:v>34</c:v>
                </c:pt>
                <c:pt idx="1949">
                  <c:v>23</c:v>
                </c:pt>
                <c:pt idx="1950">
                  <c:v>25</c:v>
                </c:pt>
                <c:pt idx="1951">
                  <c:v>24</c:v>
                </c:pt>
                <c:pt idx="1952">
                  <c:v>36</c:v>
                </c:pt>
                <c:pt idx="1953">
                  <c:v>21</c:v>
                </c:pt>
                <c:pt idx="1954">
                  <c:v>27</c:v>
                </c:pt>
                <c:pt idx="1955">
                  <c:v>34</c:v>
                </c:pt>
                <c:pt idx="1956">
                  <c:v>41</c:v>
                </c:pt>
                <c:pt idx="1957">
                  <c:v>27</c:v>
                </c:pt>
                <c:pt idx="1958">
                  <c:v>27</c:v>
                </c:pt>
                <c:pt idx="1959">
                  <c:v>28</c:v>
                </c:pt>
                <c:pt idx="1960">
                  <c:v>30</c:v>
                </c:pt>
                <c:pt idx="1961">
                  <c:v>34</c:v>
                </c:pt>
                <c:pt idx="1962">
                  <c:v>19</c:v>
                </c:pt>
                <c:pt idx="1963">
                  <c:v>24</c:v>
                </c:pt>
                <c:pt idx="1964">
                  <c:v>23</c:v>
                </c:pt>
                <c:pt idx="1965">
                  <c:v>26</c:v>
                </c:pt>
                <c:pt idx="1966">
                  <c:v>26</c:v>
                </c:pt>
                <c:pt idx="1967">
                  <c:v>18</c:v>
                </c:pt>
                <c:pt idx="1968">
                  <c:v>29</c:v>
                </c:pt>
                <c:pt idx="1969">
                  <c:v>19</c:v>
                </c:pt>
                <c:pt idx="1970">
                  <c:v>35</c:v>
                </c:pt>
                <c:pt idx="1971">
                  <c:v>22</c:v>
                </c:pt>
                <c:pt idx="1972">
                  <c:v>36</c:v>
                </c:pt>
                <c:pt idx="1973">
                  <c:v>21</c:v>
                </c:pt>
                <c:pt idx="1974">
                  <c:v>26</c:v>
                </c:pt>
                <c:pt idx="1975">
                  <c:v>18</c:v>
                </c:pt>
                <c:pt idx="1976">
                  <c:v>26</c:v>
                </c:pt>
                <c:pt idx="1977">
                  <c:v>26</c:v>
                </c:pt>
                <c:pt idx="1978">
                  <c:v>26</c:v>
                </c:pt>
                <c:pt idx="1979">
                  <c:v>26</c:v>
                </c:pt>
                <c:pt idx="1980">
                  <c:v>29</c:v>
                </c:pt>
                <c:pt idx="1981">
                  <c:v>27</c:v>
                </c:pt>
                <c:pt idx="1982">
                  <c:v>29</c:v>
                </c:pt>
                <c:pt idx="1983">
                  <c:v>31</c:v>
                </c:pt>
                <c:pt idx="1984">
                  <c:v>25</c:v>
                </c:pt>
                <c:pt idx="1985">
                  <c:v>19</c:v>
                </c:pt>
                <c:pt idx="1986">
                  <c:v>19</c:v>
                </c:pt>
                <c:pt idx="1987">
                  <c:v>26</c:v>
                </c:pt>
                <c:pt idx="1988">
                  <c:v>19</c:v>
                </c:pt>
                <c:pt idx="1989">
                  <c:v>21</c:v>
                </c:pt>
                <c:pt idx="1990">
                  <c:v>28</c:v>
                </c:pt>
                <c:pt idx="1991">
                  <c:v>28</c:v>
                </c:pt>
                <c:pt idx="1992">
                  <c:v>31</c:v>
                </c:pt>
                <c:pt idx="1993">
                  <c:v>25</c:v>
                </c:pt>
                <c:pt idx="1994">
                  <c:v>25</c:v>
                </c:pt>
                <c:pt idx="1995">
                  <c:v>25</c:v>
                </c:pt>
                <c:pt idx="1996">
                  <c:v>25</c:v>
                </c:pt>
                <c:pt idx="1997">
                  <c:v>25</c:v>
                </c:pt>
                <c:pt idx="1998">
                  <c:v>26</c:v>
                </c:pt>
                <c:pt idx="1999">
                  <c:v>21</c:v>
                </c:pt>
                <c:pt idx="2000">
                  <c:v>22</c:v>
                </c:pt>
                <c:pt idx="2001">
                  <c:v>26</c:v>
                </c:pt>
                <c:pt idx="2002">
                  <c:v>26</c:v>
                </c:pt>
                <c:pt idx="2003">
                  <c:v>28</c:v>
                </c:pt>
                <c:pt idx="2004">
                  <c:v>28</c:v>
                </c:pt>
                <c:pt idx="2005">
                  <c:v>21</c:v>
                </c:pt>
                <c:pt idx="2006">
                  <c:v>29</c:v>
                </c:pt>
                <c:pt idx="2007">
                  <c:v>28</c:v>
                </c:pt>
                <c:pt idx="2008">
                  <c:v>23</c:v>
                </c:pt>
                <c:pt idx="2009">
                  <c:v>35</c:v>
                </c:pt>
                <c:pt idx="2010">
                  <c:v>21</c:v>
                </c:pt>
                <c:pt idx="2011">
                  <c:v>27</c:v>
                </c:pt>
                <c:pt idx="2012">
                  <c:v>33</c:v>
                </c:pt>
                <c:pt idx="2013">
                  <c:v>28</c:v>
                </c:pt>
                <c:pt idx="2014">
                  <c:v>20</c:v>
                </c:pt>
                <c:pt idx="2015">
                  <c:v>25</c:v>
                </c:pt>
                <c:pt idx="2016">
                  <c:v>24</c:v>
                </c:pt>
                <c:pt idx="2017">
                  <c:v>24</c:v>
                </c:pt>
                <c:pt idx="2018">
                  <c:v>25</c:v>
                </c:pt>
                <c:pt idx="2019">
                  <c:v>34</c:v>
                </c:pt>
                <c:pt idx="2020">
                  <c:v>20</c:v>
                </c:pt>
                <c:pt idx="2021">
                  <c:v>31</c:v>
                </c:pt>
                <c:pt idx="2022">
                  <c:v>35</c:v>
                </c:pt>
                <c:pt idx="2023">
                  <c:v>27</c:v>
                </c:pt>
                <c:pt idx="2024">
                  <c:v>20</c:v>
                </c:pt>
                <c:pt idx="2025">
                  <c:v>26</c:v>
                </c:pt>
                <c:pt idx="2026">
                  <c:v>20</c:v>
                </c:pt>
                <c:pt idx="2027">
                  <c:v>26</c:v>
                </c:pt>
                <c:pt idx="2028">
                  <c:v>26</c:v>
                </c:pt>
                <c:pt idx="2029">
                  <c:v>23</c:v>
                </c:pt>
                <c:pt idx="2030">
                  <c:v>22</c:v>
                </c:pt>
                <c:pt idx="2031">
                  <c:v>26</c:v>
                </c:pt>
                <c:pt idx="2032">
                  <c:v>29</c:v>
                </c:pt>
                <c:pt idx="2033">
                  <c:v>29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22</c:v>
                </c:pt>
                <c:pt idx="2038">
                  <c:v>19</c:v>
                </c:pt>
                <c:pt idx="2039">
                  <c:v>18</c:v>
                </c:pt>
                <c:pt idx="2040">
                  <c:v>23</c:v>
                </c:pt>
                <c:pt idx="2041">
                  <c:v>23</c:v>
                </c:pt>
                <c:pt idx="2042">
                  <c:v>18</c:v>
                </c:pt>
                <c:pt idx="2043">
                  <c:v>25</c:v>
                </c:pt>
                <c:pt idx="2044">
                  <c:v>22</c:v>
                </c:pt>
                <c:pt idx="2045">
                  <c:v>22</c:v>
                </c:pt>
                <c:pt idx="2046">
                  <c:v>22</c:v>
                </c:pt>
                <c:pt idx="2047">
                  <c:v>19</c:v>
                </c:pt>
                <c:pt idx="2048">
                  <c:v>25</c:v>
                </c:pt>
                <c:pt idx="2049">
                  <c:v>34</c:v>
                </c:pt>
                <c:pt idx="2050">
                  <c:v>25</c:v>
                </c:pt>
                <c:pt idx="2051">
                  <c:v>19</c:v>
                </c:pt>
                <c:pt idx="2052">
                  <c:v>19</c:v>
                </c:pt>
                <c:pt idx="2053">
                  <c:v>19</c:v>
                </c:pt>
                <c:pt idx="2054">
                  <c:v>19</c:v>
                </c:pt>
                <c:pt idx="2055">
                  <c:v>26</c:v>
                </c:pt>
                <c:pt idx="2056">
                  <c:v>23</c:v>
                </c:pt>
                <c:pt idx="2057">
                  <c:v>28</c:v>
                </c:pt>
                <c:pt idx="2058">
                  <c:v>28</c:v>
                </c:pt>
                <c:pt idx="2059">
                  <c:v>26</c:v>
                </c:pt>
                <c:pt idx="2060">
                  <c:v>22</c:v>
                </c:pt>
                <c:pt idx="2061">
                  <c:v>22</c:v>
                </c:pt>
                <c:pt idx="2062">
                  <c:v>25</c:v>
                </c:pt>
                <c:pt idx="2063">
                  <c:v>21</c:v>
                </c:pt>
                <c:pt idx="2064">
                  <c:v>21</c:v>
                </c:pt>
                <c:pt idx="2065">
                  <c:v>21</c:v>
                </c:pt>
                <c:pt idx="2066">
                  <c:v>20</c:v>
                </c:pt>
                <c:pt idx="2067">
                  <c:v>20</c:v>
                </c:pt>
                <c:pt idx="2068">
                  <c:v>31</c:v>
                </c:pt>
                <c:pt idx="2069">
                  <c:v>32</c:v>
                </c:pt>
                <c:pt idx="2070">
                  <c:v>25</c:v>
                </c:pt>
                <c:pt idx="2071">
                  <c:v>22</c:v>
                </c:pt>
                <c:pt idx="2072">
                  <c:v>25</c:v>
                </c:pt>
                <c:pt idx="2073">
                  <c:v>31</c:v>
                </c:pt>
                <c:pt idx="2074">
                  <c:v>18</c:v>
                </c:pt>
                <c:pt idx="2075">
                  <c:v>27</c:v>
                </c:pt>
                <c:pt idx="2076">
                  <c:v>27</c:v>
                </c:pt>
                <c:pt idx="2077">
                  <c:v>27</c:v>
                </c:pt>
                <c:pt idx="2078">
                  <c:v>27</c:v>
                </c:pt>
                <c:pt idx="2079">
                  <c:v>24</c:v>
                </c:pt>
                <c:pt idx="2080">
                  <c:v>24</c:v>
                </c:pt>
                <c:pt idx="2081">
                  <c:v>24</c:v>
                </c:pt>
                <c:pt idx="2082">
                  <c:v>20</c:v>
                </c:pt>
                <c:pt idx="2083">
                  <c:v>24</c:v>
                </c:pt>
                <c:pt idx="2084">
                  <c:v>20</c:v>
                </c:pt>
                <c:pt idx="2085">
                  <c:v>23</c:v>
                </c:pt>
                <c:pt idx="2086">
                  <c:v>23</c:v>
                </c:pt>
                <c:pt idx="2087">
                  <c:v>22</c:v>
                </c:pt>
                <c:pt idx="2088">
                  <c:v>23</c:v>
                </c:pt>
                <c:pt idx="2089">
                  <c:v>23</c:v>
                </c:pt>
                <c:pt idx="2090">
                  <c:v>34</c:v>
                </c:pt>
                <c:pt idx="2091">
                  <c:v>20</c:v>
                </c:pt>
                <c:pt idx="2092">
                  <c:v>24</c:v>
                </c:pt>
                <c:pt idx="2093">
                  <c:v>19</c:v>
                </c:pt>
                <c:pt idx="2094">
                  <c:v>26</c:v>
                </c:pt>
                <c:pt idx="2095">
                  <c:v>18</c:v>
                </c:pt>
                <c:pt idx="2096">
                  <c:v>26</c:v>
                </c:pt>
                <c:pt idx="2097">
                  <c:v>33</c:v>
                </c:pt>
                <c:pt idx="2098">
                  <c:v>31</c:v>
                </c:pt>
                <c:pt idx="2099">
                  <c:v>20</c:v>
                </c:pt>
                <c:pt idx="2100">
                  <c:v>20</c:v>
                </c:pt>
                <c:pt idx="2101">
                  <c:v>22</c:v>
                </c:pt>
                <c:pt idx="2102">
                  <c:v>22</c:v>
                </c:pt>
                <c:pt idx="2103">
                  <c:v>19</c:v>
                </c:pt>
                <c:pt idx="2104">
                  <c:v>18</c:v>
                </c:pt>
                <c:pt idx="2105">
                  <c:v>18</c:v>
                </c:pt>
                <c:pt idx="2106">
                  <c:v>18</c:v>
                </c:pt>
                <c:pt idx="2107">
                  <c:v>28</c:v>
                </c:pt>
                <c:pt idx="2108">
                  <c:v>18</c:v>
                </c:pt>
                <c:pt idx="2109">
                  <c:v>18</c:v>
                </c:pt>
                <c:pt idx="2110">
                  <c:v>18</c:v>
                </c:pt>
                <c:pt idx="2111">
                  <c:v>18</c:v>
                </c:pt>
                <c:pt idx="2112">
                  <c:v>18</c:v>
                </c:pt>
                <c:pt idx="2113">
                  <c:v>18</c:v>
                </c:pt>
                <c:pt idx="2114">
                  <c:v>18</c:v>
                </c:pt>
                <c:pt idx="2115">
                  <c:v>18</c:v>
                </c:pt>
                <c:pt idx="2116">
                  <c:v>18</c:v>
                </c:pt>
                <c:pt idx="2117">
                  <c:v>31</c:v>
                </c:pt>
                <c:pt idx="2118">
                  <c:v>28</c:v>
                </c:pt>
                <c:pt idx="2119">
                  <c:v>22</c:v>
                </c:pt>
                <c:pt idx="2120">
                  <c:v>22</c:v>
                </c:pt>
                <c:pt idx="2121">
                  <c:v>22</c:v>
                </c:pt>
                <c:pt idx="2122">
                  <c:v>22</c:v>
                </c:pt>
                <c:pt idx="2123">
                  <c:v>22</c:v>
                </c:pt>
                <c:pt idx="2124">
                  <c:v>18</c:v>
                </c:pt>
                <c:pt idx="2125">
                  <c:v>19</c:v>
                </c:pt>
                <c:pt idx="2126">
                  <c:v>25</c:v>
                </c:pt>
                <c:pt idx="2127">
                  <c:v>19</c:v>
                </c:pt>
                <c:pt idx="2128">
                  <c:v>19</c:v>
                </c:pt>
                <c:pt idx="2129">
                  <c:v>19</c:v>
                </c:pt>
                <c:pt idx="2130">
                  <c:v>19</c:v>
                </c:pt>
                <c:pt idx="2131">
                  <c:v>18</c:v>
                </c:pt>
                <c:pt idx="2132">
                  <c:v>19</c:v>
                </c:pt>
                <c:pt idx="2133">
                  <c:v>33</c:v>
                </c:pt>
                <c:pt idx="2134">
                  <c:v>21</c:v>
                </c:pt>
                <c:pt idx="2135">
                  <c:v>21</c:v>
                </c:pt>
                <c:pt idx="2136">
                  <c:v>21</c:v>
                </c:pt>
                <c:pt idx="2137">
                  <c:v>18</c:v>
                </c:pt>
                <c:pt idx="2138">
                  <c:v>22</c:v>
                </c:pt>
                <c:pt idx="2139">
                  <c:v>22</c:v>
                </c:pt>
                <c:pt idx="2140">
                  <c:v>21</c:v>
                </c:pt>
                <c:pt idx="2141">
                  <c:v>21</c:v>
                </c:pt>
                <c:pt idx="2142">
                  <c:v>21</c:v>
                </c:pt>
                <c:pt idx="2143">
                  <c:v>21</c:v>
                </c:pt>
                <c:pt idx="2144">
                  <c:v>24</c:v>
                </c:pt>
                <c:pt idx="2145">
                  <c:v>20</c:v>
                </c:pt>
                <c:pt idx="2146">
                  <c:v>24</c:v>
                </c:pt>
                <c:pt idx="2147">
                  <c:v>20</c:v>
                </c:pt>
                <c:pt idx="2148">
                  <c:v>24</c:v>
                </c:pt>
                <c:pt idx="2149">
                  <c:v>24</c:v>
                </c:pt>
                <c:pt idx="2150">
                  <c:v>24</c:v>
                </c:pt>
                <c:pt idx="2151">
                  <c:v>20</c:v>
                </c:pt>
                <c:pt idx="2152">
                  <c:v>20</c:v>
                </c:pt>
                <c:pt idx="2153">
                  <c:v>21</c:v>
                </c:pt>
                <c:pt idx="2154">
                  <c:v>21</c:v>
                </c:pt>
                <c:pt idx="2155">
                  <c:v>28</c:v>
                </c:pt>
                <c:pt idx="2156">
                  <c:v>21</c:v>
                </c:pt>
                <c:pt idx="2157">
                  <c:v>20</c:v>
                </c:pt>
                <c:pt idx="2158">
                  <c:v>20</c:v>
                </c:pt>
                <c:pt idx="2159">
                  <c:v>20</c:v>
                </c:pt>
                <c:pt idx="2160">
                  <c:v>20</c:v>
                </c:pt>
                <c:pt idx="2161">
                  <c:v>26</c:v>
                </c:pt>
                <c:pt idx="2162">
                  <c:v>18</c:v>
                </c:pt>
                <c:pt idx="2163">
                  <c:v>28</c:v>
                </c:pt>
                <c:pt idx="2164">
                  <c:v>19</c:v>
                </c:pt>
                <c:pt idx="2165">
                  <c:v>23</c:v>
                </c:pt>
                <c:pt idx="2166">
                  <c:v>19</c:v>
                </c:pt>
                <c:pt idx="2167">
                  <c:v>19</c:v>
                </c:pt>
                <c:pt idx="2168">
                  <c:v>23</c:v>
                </c:pt>
                <c:pt idx="2169">
                  <c:v>23</c:v>
                </c:pt>
                <c:pt idx="2170">
                  <c:v>18</c:v>
                </c:pt>
                <c:pt idx="2171">
                  <c:v>23</c:v>
                </c:pt>
                <c:pt idx="2172">
                  <c:v>20</c:v>
                </c:pt>
                <c:pt idx="2173">
                  <c:v>19</c:v>
                </c:pt>
                <c:pt idx="2174">
                  <c:v>24</c:v>
                </c:pt>
                <c:pt idx="2175">
                  <c:v>19</c:v>
                </c:pt>
                <c:pt idx="2176">
                  <c:v>19</c:v>
                </c:pt>
                <c:pt idx="2177">
                  <c:v>19</c:v>
                </c:pt>
                <c:pt idx="2178">
                  <c:v>19</c:v>
                </c:pt>
                <c:pt idx="2179">
                  <c:v>19</c:v>
                </c:pt>
                <c:pt idx="2180">
                  <c:v>19</c:v>
                </c:pt>
                <c:pt idx="2181">
                  <c:v>19</c:v>
                </c:pt>
                <c:pt idx="2182">
                  <c:v>18</c:v>
                </c:pt>
                <c:pt idx="2183">
                  <c:v>18</c:v>
                </c:pt>
                <c:pt idx="2184">
                  <c:v>18</c:v>
                </c:pt>
                <c:pt idx="2185">
                  <c:v>18</c:v>
                </c:pt>
                <c:pt idx="2186">
                  <c:v>18</c:v>
                </c:pt>
                <c:pt idx="2187">
                  <c:v>18</c:v>
                </c:pt>
                <c:pt idx="2188">
                  <c:v>18</c:v>
                </c:pt>
                <c:pt idx="2189">
                  <c:v>18</c:v>
                </c:pt>
                <c:pt idx="2190">
                  <c:v>18</c:v>
                </c:pt>
                <c:pt idx="2191">
                  <c:v>18</c:v>
                </c:pt>
                <c:pt idx="2192">
                  <c:v>18</c:v>
                </c:pt>
                <c:pt idx="2193">
                  <c:v>18</c:v>
                </c:pt>
                <c:pt idx="2194">
                  <c:v>18</c:v>
                </c:pt>
                <c:pt idx="2195">
                  <c:v>22</c:v>
                </c:pt>
                <c:pt idx="2196">
                  <c:v>22</c:v>
                </c:pt>
                <c:pt idx="2197">
                  <c:v>22</c:v>
                </c:pt>
                <c:pt idx="2198">
                  <c:v>19</c:v>
                </c:pt>
                <c:pt idx="2199">
                  <c:v>19</c:v>
                </c:pt>
                <c:pt idx="2200">
                  <c:v>19</c:v>
                </c:pt>
                <c:pt idx="2201">
                  <c:v>19</c:v>
                </c:pt>
                <c:pt idx="2202">
                  <c:v>18</c:v>
                </c:pt>
                <c:pt idx="2203">
                  <c:v>18</c:v>
                </c:pt>
                <c:pt idx="2204">
                  <c:v>18</c:v>
                </c:pt>
                <c:pt idx="2205">
                  <c:v>19</c:v>
                </c:pt>
                <c:pt idx="2206">
                  <c:v>19</c:v>
                </c:pt>
                <c:pt idx="2207">
                  <c:v>18</c:v>
                </c:pt>
                <c:pt idx="2208">
                  <c:v>18</c:v>
                </c:pt>
                <c:pt idx="2209">
                  <c:v>18</c:v>
                </c:pt>
                <c:pt idx="2210">
                  <c:v>19</c:v>
                </c:pt>
                <c:pt idx="2211">
                  <c:v>19</c:v>
                </c:pt>
                <c:pt idx="2212">
                  <c:v>19</c:v>
                </c:pt>
                <c:pt idx="2213">
                  <c:v>18</c:v>
                </c:pt>
                <c:pt idx="2214">
                  <c:v>18</c:v>
                </c:pt>
                <c:pt idx="2215">
                  <c:v>19</c:v>
                </c:pt>
                <c:pt idx="2216">
                  <c:v>27</c:v>
                </c:pt>
                <c:pt idx="2217">
                  <c:v>18</c:v>
                </c:pt>
                <c:pt idx="2218">
                  <c:v>18</c:v>
                </c:pt>
                <c:pt idx="2219">
                  <c:v>30</c:v>
                </c:pt>
                <c:pt idx="2220">
                  <c:v>21</c:v>
                </c:pt>
                <c:pt idx="2221">
                  <c:v>22</c:v>
                </c:pt>
                <c:pt idx="2222">
                  <c:v>21</c:v>
                </c:pt>
                <c:pt idx="2223">
                  <c:v>21</c:v>
                </c:pt>
                <c:pt idx="2224">
                  <c:v>24</c:v>
                </c:pt>
                <c:pt idx="2225">
                  <c:v>27</c:v>
                </c:pt>
                <c:pt idx="2226">
                  <c:v>25</c:v>
                </c:pt>
                <c:pt idx="2227">
                  <c:v>24</c:v>
                </c:pt>
                <c:pt idx="2228">
                  <c:v>19</c:v>
                </c:pt>
                <c:pt idx="2229">
                  <c:v>25</c:v>
                </c:pt>
                <c:pt idx="2230">
                  <c:v>22</c:v>
                </c:pt>
                <c:pt idx="2231">
                  <c:v>25</c:v>
                </c:pt>
                <c:pt idx="2232">
                  <c:v>21</c:v>
                </c:pt>
                <c:pt idx="2233">
                  <c:v>26</c:v>
                </c:pt>
                <c:pt idx="2234">
                  <c:v>25</c:v>
                </c:pt>
                <c:pt idx="2235">
                  <c:v>24</c:v>
                </c:pt>
                <c:pt idx="2236">
                  <c:v>20</c:v>
                </c:pt>
                <c:pt idx="2237">
                  <c:v>20</c:v>
                </c:pt>
                <c:pt idx="2238">
                  <c:v>23</c:v>
                </c:pt>
                <c:pt idx="2239">
                  <c:v>20</c:v>
                </c:pt>
                <c:pt idx="2240">
                  <c:v>24</c:v>
                </c:pt>
                <c:pt idx="2241">
                  <c:v>25</c:v>
                </c:pt>
                <c:pt idx="2242">
                  <c:v>27</c:v>
                </c:pt>
                <c:pt idx="2243">
                  <c:v>24</c:v>
                </c:pt>
                <c:pt idx="2244">
                  <c:v>23</c:v>
                </c:pt>
                <c:pt idx="2245">
                  <c:v>20</c:v>
                </c:pt>
                <c:pt idx="2246">
                  <c:v>23</c:v>
                </c:pt>
                <c:pt idx="2247">
                  <c:v>20</c:v>
                </c:pt>
                <c:pt idx="2248">
                  <c:v>21</c:v>
                </c:pt>
                <c:pt idx="2249">
                  <c:v>25</c:v>
                </c:pt>
                <c:pt idx="2250">
                  <c:v>22</c:v>
                </c:pt>
                <c:pt idx="2251">
                  <c:v>18</c:v>
                </c:pt>
                <c:pt idx="2252">
                  <c:v>18</c:v>
                </c:pt>
                <c:pt idx="2253">
                  <c:v>25</c:v>
                </c:pt>
                <c:pt idx="2254">
                  <c:v>20</c:v>
                </c:pt>
                <c:pt idx="2255">
                  <c:v>19</c:v>
                </c:pt>
                <c:pt idx="2256">
                  <c:v>19</c:v>
                </c:pt>
                <c:pt idx="2257">
                  <c:v>19</c:v>
                </c:pt>
                <c:pt idx="2258">
                  <c:v>19</c:v>
                </c:pt>
                <c:pt idx="2259">
                  <c:v>19</c:v>
                </c:pt>
                <c:pt idx="2260">
                  <c:v>25</c:v>
                </c:pt>
                <c:pt idx="2261">
                  <c:v>19</c:v>
                </c:pt>
                <c:pt idx="2262">
                  <c:v>19</c:v>
                </c:pt>
                <c:pt idx="2263">
                  <c:v>19</c:v>
                </c:pt>
                <c:pt idx="2264">
                  <c:v>19</c:v>
                </c:pt>
                <c:pt idx="2265">
                  <c:v>20</c:v>
                </c:pt>
                <c:pt idx="2266">
                  <c:v>24</c:v>
                </c:pt>
                <c:pt idx="2267">
                  <c:v>20</c:v>
                </c:pt>
                <c:pt idx="2268">
                  <c:v>24</c:v>
                </c:pt>
                <c:pt idx="2269">
                  <c:v>18</c:v>
                </c:pt>
                <c:pt idx="2270">
                  <c:v>18</c:v>
                </c:pt>
                <c:pt idx="2271">
                  <c:v>26</c:v>
                </c:pt>
                <c:pt idx="2272">
                  <c:v>19</c:v>
                </c:pt>
                <c:pt idx="2273">
                  <c:v>30</c:v>
                </c:pt>
                <c:pt idx="2274">
                  <c:v>23</c:v>
                </c:pt>
                <c:pt idx="2275">
                  <c:v>20</c:v>
                </c:pt>
                <c:pt idx="2276">
                  <c:v>25</c:v>
                </c:pt>
                <c:pt idx="2277">
                  <c:v>26</c:v>
                </c:pt>
                <c:pt idx="2278">
                  <c:v>21</c:v>
                </c:pt>
                <c:pt idx="2279">
                  <c:v>20</c:v>
                </c:pt>
                <c:pt idx="2280">
                  <c:v>18</c:v>
                </c:pt>
                <c:pt idx="2281">
                  <c:v>28</c:v>
                </c:pt>
                <c:pt idx="2282">
                  <c:v>18</c:v>
                </c:pt>
                <c:pt idx="2283">
                  <c:v>19</c:v>
                </c:pt>
                <c:pt idx="2284">
                  <c:v>18</c:v>
                </c:pt>
                <c:pt idx="2285">
                  <c:v>20</c:v>
                </c:pt>
                <c:pt idx="2286">
                  <c:v>18</c:v>
                </c:pt>
                <c:pt idx="2287">
                  <c:v>21</c:v>
                </c:pt>
                <c:pt idx="2288">
                  <c:v>18</c:v>
                </c:pt>
                <c:pt idx="2289">
                  <c:v>18</c:v>
                </c:pt>
                <c:pt idx="2290">
                  <c:v>20</c:v>
                </c:pt>
                <c:pt idx="2291">
                  <c:v>18</c:v>
                </c:pt>
                <c:pt idx="2292">
                  <c:v>18</c:v>
                </c:pt>
                <c:pt idx="2293">
                  <c:v>18</c:v>
                </c:pt>
                <c:pt idx="2294">
                  <c:v>20</c:v>
                </c:pt>
                <c:pt idx="2295">
                  <c:v>18</c:v>
                </c:pt>
                <c:pt idx="2296">
                  <c:v>18</c:v>
                </c:pt>
                <c:pt idx="2297">
                  <c:v>20</c:v>
                </c:pt>
                <c:pt idx="2298">
                  <c:v>24</c:v>
                </c:pt>
                <c:pt idx="2299">
                  <c:v>25</c:v>
                </c:pt>
                <c:pt idx="2300">
                  <c:v>18</c:v>
                </c:pt>
                <c:pt idx="2301">
                  <c:v>29</c:v>
                </c:pt>
                <c:pt idx="2302">
                  <c:v>28</c:v>
                </c:pt>
                <c:pt idx="2303">
                  <c:v>20</c:v>
                </c:pt>
                <c:pt idx="2304">
                  <c:v>20</c:v>
                </c:pt>
                <c:pt idx="2305">
                  <c:v>28</c:v>
                </c:pt>
                <c:pt idx="2306">
                  <c:v>27</c:v>
                </c:pt>
                <c:pt idx="2307">
                  <c:v>23</c:v>
                </c:pt>
                <c:pt idx="2308">
                  <c:v>22</c:v>
                </c:pt>
                <c:pt idx="2309">
                  <c:v>28</c:v>
                </c:pt>
                <c:pt idx="2310">
                  <c:v>21</c:v>
                </c:pt>
                <c:pt idx="2311">
                  <c:v>27</c:v>
                </c:pt>
                <c:pt idx="2312">
                  <c:v>28</c:v>
                </c:pt>
                <c:pt idx="2313">
                  <c:v>29</c:v>
                </c:pt>
                <c:pt idx="2314">
                  <c:v>22</c:v>
                </c:pt>
                <c:pt idx="2315">
                  <c:v>18</c:v>
                </c:pt>
                <c:pt idx="2316">
                  <c:v>27</c:v>
                </c:pt>
                <c:pt idx="2317">
                  <c:v>26</c:v>
                </c:pt>
                <c:pt idx="2318">
                  <c:v>29</c:v>
                </c:pt>
                <c:pt idx="2319">
                  <c:v>26</c:v>
                </c:pt>
                <c:pt idx="2320">
                  <c:v>29</c:v>
                </c:pt>
                <c:pt idx="2321">
                  <c:v>20</c:v>
                </c:pt>
                <c:pt idx="2322">
                  <c:v>23</c:v>
                </c:pt>
                <c:pt idx="2323">
                  <c:v>23</c:v>
                </c:pt>
                <c:pt idx="2324">
                  <c:v>21</c:v>
                </c:pt>
                <c:pt idx="2325">
                  <c:v>25</c:v>
                </c:pt>
                <c:pt idx="2326">
                  <c:v>20</c:v>
                </c:pt>
                <c:pt idx="2327">
                  <c:v>27</c:v>
                </c:pt>
                <c:pt idx="2328">
                  <c:v>30</c:v>
                </c:pt>
                <c:pt idx="2329">
                  <c:v>21</c:v>
                </c:pt>
                <c:pt idx="2330">
                  <c:v>24</c:v>
                </c:pt>
                <c:pt idx="2331">
                  <c:v>30</c:v>
                </c:pt>
                <c:pt idx="2332">
                  <c:v>29</c:v>
                </c:pt>
                <c:pt idx="2333">
                  <c:v>30</c:v>
                </c:pt>
                <c:pt idx="2334">
                  <c:v>30</c:v>
                </c:pt>
              </c:numCache>
            </c:numRef>
          </c:xVal>
          <c:yVal>
            <c:numRef>
              <c:f>'Chart Data'!$E$2:$E$2336</c:f>
              <c:numCache>
                <c:formatCode>\$#,##0</c:formatCode>
                <c:ptCount val="2335"/>
                <c:pt idx="0">
                  <c:v>63770.43</c:v>
                </c:pt>
                <c:pt idx="1">
                  <c:v>62592.87</c:v>
                </c:pt>
                <c:pt idx="2">
                  <c:v>60021.4</c:v>
                </c:pt>
                <c:pt idx="3">
                  <c:v>58571.07</c:v>
                </c:pt>
                <c:pt idx="4">
                  <c:v>55135.4</c:v>
                </c:pt>
                <c:pt idx="5">
                  <c:v>52590.83</c:v>
                </c:pt>
                <c:pt idx="6">
                  <c:v>51194.559999999998</c:v>
                </c:pt>
                <c:pt idx="7">
                  <c:v>49577.66</c:v>
                </c:pt>
                <c:pt idx="8">
                  <c:v>48970.25</c:v>
                </c:pt>
                <c:pt idx="9">
                  <c:v>48885.14</c:v>
                </c:pt>
                <c:pt idx="10">
                  <c:v>48824.45</c:v>
                </c:pt>
                <c:pt idx="11">
                  <c:v>48675.519999999997</c:v>
                </c:pt>
                <c:pt idx="12">
                  <c:v>48673.56</c:v>
                </c:pt>
                <c:pt idx="13">
                  <c:v>48549.18</c:v>
                </c:pt>
                <c:pt idx="14">
                  <c:v>48517.56</c:v>
                </c:pt>
                <c:pt idx="15">
                  <c:v>48173.36</c:v>
                </c:pt>
                <c:pt idx="16">
                  <c:v>47928.03</c:v>
                </c:pt>
                <c:pt idx="17">
                  <c:v>47896.79</c:v>
                </c:pt>
                <c:pt idx="18">
                  <c:v>47496.49</c:v>
                </c:pt>
                <c:pt idx="19">
                  <c:v>47462.89</c:v>
                </c:pt>
                <c:pt idx="20">
                  <c:v>47403.88</c:v>
                </c:pt>
                <c:pt idx="21">
                  <c:v>47305.31</c:v>
                </c:pt>
                <c:pt idx="22">
                  <c:v>47291.06</c:v>
                </c:pt>
                <c:pt idx="23">
                  <c:v>47269.85</c:v>
                </c:pt>
                <c:pt idx="24">
                  <c:v>47055.53</c:v>
                </c:pt>
                <c:pt idx="25">
                  <c:v>46889.26</c:v>
                </c:pt>
                <c:pt idx="26">
                  <c:v>46718.16</c:v>
                </c:pt>
                <c:pt idx="27">
                  <c:v>46661.440000000002</c:v>
                </c:pt>
                <c:pt idx="28">
                  <c:v>46599.11</c:v>
                </c:pt>
                <c:pt idx="29">
                  <c:v>46255.11</c:v>
                </c:pt>
                <c:pt idx="30">
                  <c:v>46200.99</c:v>
                </c:pt>
                <c:pt idx="31">
                  <c:v>46151.12</c:v>
                </c:pt>
                <c:pt idx="32">
                  <c:v>46130.53</c:v>
                </c:pt>
                <c:pt idx="33">
                  <c:v>46113.51</c:v>
                </c:pt>
                <c:pt idx="34">
                  <c:v>45863.21</c:v>
                </c:pt>
                <c:pt idx="35">
                  <c:v>45710.21</c:v>
                </c:pt>
                <c:pt idx="36">
                  <c:v>45702.02</c:v>
                </c:pt>
                <c:pt idx="37">
                  <c:v>45008.959999999999</c:v>
                </c:pt>
                <c:pt idx="38">
                  <c:v>44641.2</c:v>
                </c:pt>
                <c:pt idx="39">
                  <c:v>44585.46</c:v>
                </c:pt>
                <c:pt idx="40">
                  <c:v>44501.4</c:v>
                </c:pt>
                <c:pt idx="41">
                  <c:v>44423.8</c:v>
                </c:pt>
                <c:pt idx="42">
                  <c:v>44400.41</c:v>
                </c:pt>
                <c:pt idx="43">
                  <c:v>44260.75</c:v>
                </c:pt>
                <c:pt idx="44">
                  <c:v>44202.65</c:v>
                </c:pt>
                <c:pt idx="45">
                  <c:v>43943.88</c:v>
                </c:pt>
                <c:pt idx="46">
                  <c:v>43921.18</c:v>
                </c:pt>
                <c:pt idx="47">
                  <c:v>43896.38</c:v>
                </c:pt>
                <c:pt idx="48">
                  <c:v>43817.45</c:v>
                </c:pt>
                <c:pt idx="49">
                  <c:v>43813.87</c:v>
                </c:pt>
                <c:pt idx="50">
                  <c:v>43753.34</c:v>
                </c:pt>
                <c:pt idx="51">
                  <c:v>43578.94</c:v>
                </c:pt>
                <c:pt idx="52">
                  <c:v>43254.42</c:v>
                </c:pt>
                <c:pt idx="53">
                  <c:v>43073.760000000002</c:v>
                </c:pt>
                <c:pt idx="54">
                  <c:v>42983.46</c:v>
                </c:pt>
                <c:pt idx="55">
                  <c:v>42969.85</c:v>
                </c:pt>
                <c:pt idx="56">
                  <c:v>42856.84</c:v>
                </c:pt>
                <c:pt idx="57">
                  <c:v>42764.12</c:v>
                </c:pt>
                <c:pt idx="58">
                  <c:v>42760.5</c:v>
                </c:pt>
                <c:pt idx="59">
                  <c:v>42644.2</c:v>
                </c:pt>
                <c:pt idx="60">
                  <c:v>42560.43</c:v>
                </c:pt>
                <c:pt idx="61">
                  <c:v>42538.720000000001</c:v>
                </c:pt>
                <c:pt idx="62">
                  <c:v>42478.6</c:v>
                </c:pt>
                <c:pt idx="63">
                  <c:v>42303.69</c:v>
                </c:pt>
                <c:pt idx="64">
                  <c:v>42211.14</c:v>
                </c:pt>
                <c:pt idx="65">
                  <c:v>42188.15</c:v>
                </c:pt>
                <c:pt idx="66">
                  <c:v>42124.52</c:v>
                </c:pt>
                <c:pt idx="67">
                  <c:v>42112.24</c:v>
                </c:pt>
                <c:pt idx="68">
                  <c:v>42111.66</c:v>
                </c:pt>
                <c:pt idx="69">
                  <c:v>41999.519999999997</c:v>
                </c:pt>
                <c:pt idx="70">
                  <c:v>41949.24</c:v>
                </c:pt>
                <c:pt idx="71">
                  <c:v>41919.1</c:v>
                </c:pt>
                <c:pt idx="72">
                  <c:v>41886.54</c:v>
                </c:pt>
                <c:pt idx="73">
                  <c:v>41794.629999999997</c:v>
                </c:pt>
                <c:pt idx="74">
                  <c:v>41681.86</c:v>
                </c:pt>
                <c:pt idx="75">
                  <c:v>41676.080000000002</c:v>
                </c:pt>
                <c:pt idx="76">
                  <c:v>41661.599999999999</c:v>
                </c:pt>
                <c:pt idx="77">
                  <c:v>41636.199999999997</c:v>
                </c:pt>
                <c:pt idx="78">
                  <c:v>41505.15</c:v>
                </c:pt>
                <c:pt idx="79">
                  <c:v>41351.879999999997</c:v>
                </c:pt>
                <c:pt idx="80">
                  <c:v>41331.79</c:v>
                </c:pt>
                <c:pt idx="81">
                  <c:v>41271.5</c:v>
                </c:pt>
                <c:pt idx="82">
                  <c:v>41250.39</c:v>
                </c:pt>
                <c:pt idx="83">
                  <c:v>41191.57</c:v>
                </c:pt>
                <c:pt idx="84">
                  <c:v>41097.160000000003</c:v>
                </c:pt>
                <c:pt idx="85">
                  <c:v>41055.29</c:v>
                </c:pt>
                <c:pt idx="86">
                  <c:v>41034.22</c:v>
                </c:pt>
                <c:pt idx="87">
                  <c:v>40974.160000000003</c:v>
                </c:pt>
                <c:pt idx="88">
                  <c:v>40961.29</c:v>
                </c:pt>
                <c:pt idx="89">
                  <c:v>40941.29</c:v>
                </c:pt>
                <c:pt idx="90">
                  <c:v>40932.43</c:v>
                </c:pt>
                <c:pt idx="91">
                  <c:v>40904.199999999997</c:v>
                </c:pt>
                <c:pt idx="92">
                  <c:v>40817.85</c:v>
                </c:pt>
                <c:pt idx="93">
                  <c:v>40720.550000000003</c:v>
                </c:pt>
                <c:pt idx="94">
                  <c:v>40692.910000000003</c:v>
                </c:pt>
                <c:pt idx="95">
                  <c:v>40590.550000000003</c:v>
                </c:pt>
                <c:pt idx="96">
                  <c:v>40419.019999999997</c:v>
                </c:pt>
                <c:pt idx="97">
                  <c:v>40373.74</c:v>
                </c:pt>
                <c:pt idx="98">
                  <c:v>40309.93</c:v>
                </c:pt>
                <c:pt idx="99">
                  <c:v>40284.379999999997</c:v>
                </c:pt>
                <c:pt idx="100">
                  <c:v>40273.65</c:v>
                </c:pt>
                <c:pt idx="101">
                  <c:v>40208.559999999998</c:v>
                </c:pt>
                <c:pt idx="102">
                  <c:v>40204.83</c:v>
                </c:pt>
                <c:pt idx="103">
                  <c:v>40182.25</c:v>
                </c:pt>
                <c:pt idx="104">
                  <c:v>40103.89</c:v>
                </c:pt>
                <c:pt idx="105">
                  <c:v>40069.440000000002</c:v>
                </c:pt>
                <c:pt idx="106">
                  <c:v>40054.730000000003</c:v>
                </c:pt>
                <c:pt idx="107">
                  <c:v>40003.33</c:v>
                </c:pt>
                <c:pt idx="108">
                  <c:v>39983.43</c:v>
                </c:pt>
                <c:pt idx="109">
                  <c:v>39963.120000000003</c:v>
                </c:pt>
                <c:pt idx="110">
                  <c:v>39871.699999999997</c:v>
                </c:pt>
                <c:pt idx="111">
                  <c:v>39865.699999999997</c:v>
                </c:pt>
                <c:pt idx="112">
                  <c:v>39836.519999999997</c:v>
                </c:pt>
                <c:pt idx="113">
                  <c:v>39774.28</c:v>
                </c:pt>
                <c:pt idx="114">
                  <c:v>39727.61</c:v>
                </c:pt>
                <c:pt idx="115">
                  <c:v>39725.519999999997</c:v>
                </c:pt>
                <c:pt idx="116">
                  <c:v>39722.75</c:v>
                </c:pt>
                <c:pt idx="117">
                  <c:v>39721.93</c:v>
                </c:pt>
                <c:pt idx="118">
                  <c:v>39670.44</c:v>
                </c:pt>
                <c:pt idx="119">
                  <c:v>39611.760000000002</c:v>
                </c:pt>
                <c:pt idx="120">
                  <c:v>39597.410000000003</c:v>
                </c:pt>
                <c:pt idx="121">
                  <c:v>39556.49</c:v>
                </c:pt>
                <c:pt idx="122">
                  <c:v>39396.86</c:v>
                </c:pt>
                <c:pt idx="123">
                  <c:v>39352.6</c:v>
                </c:pt>
                <c:pt idx="124">
                  <c:v>39315.279999999999</c:v>
                </c:pt>
                <c:pt idx="125">
                  <c:v>39241.440000000002</c:v>
                </c:pt>
                <c:pt idx="126">
                  <c:v>39221.120000000003</c:v>
                </c:pt>
                <c:pt idx="127">
                  <c:v>39125.33</c:v>
                </c:pt>
                <c:pt idx="128">
                  <c:v>39047.29</c:v>
                </c:pt>
                <c:pt idx="129">
                  <c:v>38998.550000000003</c:v>
                </c:pt>
                <c:pt idx="130">
                  <c:v>38947.43</c:v>
                </c:pt>
                <c:pt idx="131">
                  <c:v>38932.559999999998</c:v>
                </c:pt>
                <c:pt idx="132">
                  <c:v>38924.04</c:v>
                </c:pt>
                <c:pt idx="133">
                  <c:v>38893.360000000001</c:v>
                </c:pt>
                <c:pt idx="134">
                  <c:v>38869.25</c:v>
                </c:pt>
                <c:pt idx="135">
                  <c:v>38836.980000000003</c:v>
                </c:pt>
                <c:pt idx="136">
                  <c:v>38792.69</c:v>
                </c:pt>
                <c:pt idx="137">
                  <c:v>38746.36</c:v>
                </c:pt>
                <c:pt idx="138">
                  <c:v>38740.120000000003</c:v>
                </c:pt>
                <c:pt idx="139">
                  <c:v>38711</c:v>
                </c:pt>
                <c:pt idx="140">
                  <c:v>38709.18</c:v>
                </c:pt>
                <c:pt idx="141">
                  <c:v>38652.089999999997</c:v>
                </c:pt>
                <c:pt idx="142">
                  <c:v>38511.629999999997</c:v>
                </c:pt>
                <c:pt idx="143">
                  <c:v>38415.47</c:v>
                </c:pt>
                <c:pt idx="144">
                  <c:v>38405.26</c:v>
                </c:pt>
                <c:pt idx="145">
                  <c:v>38389.79</c:v>
                </c:pt>
                <c:pt idx="146">
                  <c:v>38344.57</c:v>
                </c:pt>
                <c:pt idx="147">
                  <c:v>38313.129999999997</c:v>
                </c:pt>
                <c:pt idx="148">
                  <c:v>38282.75</c:v>
                </c:pt>
                <c:pt idx="149">
                  <c:v>38245.589999999997</c:v>
                </c:pt>
                <c:pt idx="150">
                  <c:v>38241.74</c:v>
                </c:pt>
                <c:pt idx="151">
                  <c:v>38237.339999999997</c:v>
                </c:pt>
                <c:pt idx="152">
                  <c:v>38189.1</c:v>
                </c:pt>
                <c:pt idx="153">
                  <c:v>38126.25</c:v>
                </c:pt>
                <c:pt idx="154">
                  <c:v>37829.72</c:v>
                </c:pt>
                <c:pt idx="155">
                  <c:v>37800.980000000003</c:v>
                </c:pt>
                <c:pt idx="156">
                  <c:v>37742.58</c:v>
                </c:pt>
                <c:pt idx="157">
                  <c:v>37735.199999999997</c:v>
                </c:pt>
                <c:pt idx="158">
                  <c:v>37701.879999999997</c:v>
                </c:pt>
                <c:pt idx="159">
                  <c:v>37675.06</c:v>
                </c:pt>
                <c:pt idx="160">
                  <c:v>37650.74</c:v>
                </c:pt>
                <c:pt idx="161">
                  <c:v>37607.53</c:v>
                </c:pt>
                <c:pt idx="162">
                  <c:v>37484.449999999997</c:v>
                </c:pt>
                <c:pt idx="163">
                  <c:v>37465.339999999997</c:v>
                </c:pt>
                <c:pt idx="164">
                  <c:v>37425.94</c:v>
                </c:pt>
                <c:pt idx="165">
                  <c:v>37277.269999999997</c:v>
                </c:pt>
                <c:pt idx="166">
                  <c:v>37272.339999999997</c:v>
                </c:pt>
                <c:pt idx="167">
                  <c:v>37270.15</c:v>
                </c:pt>
                <c:pt idx="168">
                  <c:v>37251.22</c:v>
                </c:pt>
                <c:pt idx="169">
                  <c:v>37165.160000000003</c:v>
                </c:pt>
                <c:pt idx="170">
                  <c:v>37133.9</c:v>
                </c:pt>
                <c:pt idx="171">
                  <c:v>37079.370000000003</c:v>
                </c:pt>
                <c:pt idx="172">
                  <c:v>37076.370000000003</c:v>
                </c:pt>
                <c:pt idx="173">
                  <c:v>37040.879999999997</c:v>
                </c:pt>
                <c:pt idx="174">
                  <c:v>36976.449999999997</c:v>
                </c:pt>
                <c:pt idx="175">
                  <c:v>36950.26</c:v>
                </c:pt>
                <c:pt idx="176">
                  <c:v>36935.64</c:v>
                </c:pt>
                <c:pt idx="177">
                  <c:v>36922.61</c:v>
                </c:pt>
                <c:pt idx="178">
                  <c:v>36911.99</c:v>
                </c:pt>
                <c:pt idx="179">
                  <c:v>36910.61</c:v>
                </c:pt>
                <c:pt idx="180">
                  <c:v>36898.730000000003</c:v>
                </c:pt>
                <c:pt idx="181">
                  <c:v>36889.99</c:v>
                </c:pt>
                <c:pt idx="182">
                  <c:v>36837.47</c:v>
                </c:pt>
                <c:pt idx="183">
                  <c:v>36795.29</c:v>
                </c:pt>
                <c:pt idx="184">
                  <c:v>36786.370000000003</c:v>
                </c:pt>
                <c:pt idx="185">
                  <c:v>36580.28</c:v>
                </c:pt>
                <c:pt idx="186">
                  <c:v>36572.800000000003</c:v>
                </c:pt>
                <c:pt idx="187">
                  <c:v>36541.550000000003</c:v>
                </c:pt>
                <c:pt idx="188">
                  <c:v>36445.550000000003</c:v>
                </c:pt>
                <c:pt idx="189">
                  <c:v>36397.58</c:v>
                </c:pt>
                <c:pt idx="190">
                  <c:v>36350.71</c:v>
                </c:pt>
                <c:pt idx="191">
                  <c:v>36332.449999999997</c:v>
                </c:pt>
                <c:pt idx="192">
                  <c:v>36314.050000000003</c:v>
                </c:pt>
                <c:pt idx="193">
                  <c:v>36307.800000000003</c:v>
                </c:pt>
                <c:pt idx="194">
                  <c:v>36219.410000000003</c:v>
                </c:pt>
                <c:pt idx="195">
                  <c:v>36197.699999999997</c:v>
                </c:pt>
                <c:pt idx="196">
                  <c:v>36189.1</c:v>
                </c:pt>
                <c:pt idx="197">
                  <c:v>36182.870000000003</c:v>
                </c:pt>
                <c:pt idx="198">
                  <c:v>36149.480000000003</c:v>
                </c:pt>
                <c:pt idx="199">
                  <c:v>36124.57</c:v>
                </c:pt>
                <c:pt idx="200">
                  <c:v>36090.49</c:v>
                </c:pt>
                <c:pt idx="201">
                  <c:v>36085.22</c:v>
                </c:pt>
                <c:pt idx="202">
                  <c:v>36074.339999999997</c:v>
                </c:pt>
                <c:pt idx="203">
                  <c:v>36021.01</c:v>
                </c:pt>
                <c:pt idx="204">
                  <c:v>35952.65</c:v>
                </c:pt>
                <c:pt idx="205">
                  <c:v>35883.269999999997</c:v>
                </c:pt>
                <c:pt idx="206">
                  <c:v>35733.96</c:v>
                </c:pt>
                <c:pt idx="207">
                  <c:v>35711.39</c:v>
                </c:pt>
                <c:pt idx="208">
                  <c:v>35701.9</c:v>
                </c:pt>
                <c:pt idx="209">
                  <c:v>35595.589999999997</c:v>
                </c:pt>
                <c:pt idx="210">
                  <c:v>35585.58</c:v>
                </c:pt>
                <c:pt idx="211">
                  <c:v>35583.17</c:v>
                </c:pt>
                <c:pt idx="212">
                  <c:v>35573.26</c:v>
                </c:pt>
                <c:pt idx="213">
                  <c:v>35547.72</c:v>
                </c:pt>
                <c:pt idx="214">
                  <c:v>35547.47</c:v>
                </c:pt>
                <c:pt idx="215">
                  <c:v>35517.19</c:v>
                </c:pt>
                <c:pt idx="216">
                  <c:v>35491.64</c:v>
                </c:pt>
                <c:pt idx="217">
                  <c:v>35345.730000000003</c:v>
                </c:pt>
                <c:pt idx="218">
                  <c:v>35315.96</c:v>
                </c:pt>
                <c:pt idx="219">
                  <c:v>35302.089999999997</c:v>
                </c:pt>
                <c:pt idx="220">
                  <c:v>35160.129999999997</c:v>
                </c:pt>
                <c:pt idx="221">
                  <c:v>35147.53</c:v>
                </c:pt>
                <c:pt idx="222">
                  <c:v>35069.370000000003</c:v>
                </c:pt>
                <c:pt idx="223">
                  <c:v>35050.620000000003</c:v>
                </c:pt>
                <c:pt idx="224">
                  <c:v>35000.730000000003</c:v>
                </c:pt>
                <c:pt idx="225">
                  <c:v>34979.86</c:v>
                </c:pt>
                <c:pt idx="226">
                  <c:v>34976.42</c:v>
                </c:pt>
                <c:pt idx="227">
                  <c:v>34975.68</c:v>
                </c:pt>
                <c:pt idx="228">
                  <c:v>34940.61</c:v>
                </c:pt>
                <c:pt idx="229">
                  <c:v>34838.870000000003</c:v>
                </c:pt>
                <c:pt idx="230">
                  <c:v>34828.65</c:v>
                </c:pt>
                <c:pt idx="231">
                  <c:v>34806.47</c:v>
                </c:pt>
                <c:pt idx="232">
                  <c:v>34779.620000000003</c:v>
                </c:pt>
                <c:pt idx="233">
                  <c:v>34672.15</c:v>
                </c:pt>
                <c:pt idx="234">
                  <c:v>34617.839999999997</c:v>
                </c:pt>
                <c:pt idx="235">
                  <c:v>34543.39</c:v>
                </c:pt>
                <c:pt idx="236">
                  <c:v>34472.839999999997</c:v>
                </c:pt>
                <c:pt idx="237">
                  <c:v>34456.269999999997</c:v>
                </c:pt>
                <c:pt idx="238">
                  <c:v>34439.86</c:v>
                </c:pt>
                <c:pt idx="239">
                  <c:v>34402.22</c:v>
                </c:pt>
                <c:pt idx="240">
                  <c:v>34307.22</c:v>
                </c:pt>
                <c:pt idx="241">
                  <c:v>34293.120000000003</c:v>
                </c:pt>
                <c:pt idx="242">
                  <c:v>34289.43</c:v>
                </c:pt>
                <c:pt idx="243">
                  <c:v>34254.050000000003</c:v>
                </c:pt>
                <c:pt idx="244">
                  <c:v>34218.019999999997</c:v>
                </c:pt>
                <c:pt idx="245">
                  <c:v>34210.33</c:v>
                </c:pt>
                <c:pt idx="246">
                  <c:v>34205.07</c:v>
                </c:pt>
                <c:pt idx="247">
                  <c:v>34166.269999999997</c:v>
                </c:pt>
                <c:pt idx="248">
                  <c:v>34084.68</c:v>
                </c:pt>
                <c:pt idx="249">
                  <c:v>34053.360000000001</c:v>
                </c:pt>
                <c:pt idx="250">
                  <c:v>33975.47</c:v>
                </c:pt>
                <c:pt idx="251">
                  <c:v>33907.550000000003</c:v>
                </c:pt>
                <c:pt idx="252">
                  <c:v>33900.65</c:v>
                </c:pt>
                <c:pt idx="253">
                  <c:v>33829.39</c:v>
                </c:pt>
                <c:pt idx="254">
                  <c:v>33753.32</c:v>
                </c:pt>
                <c:pt idx="255">
                  <c:v>33750.29</c:v>
                </c:pt>
                <c:pt idx="256">
                  <c:v>33732.69</c:v>
                </c:pt>
                <c:pt idx="257">
                  <c:v>33707.550000000003</c:v>
                </c:pt>
                <c:pt idx="258">
                  <c:v>33611.71</c:v>
                </c:pt>
                <c:pt idx="259">
                  <c:v>33527.1</c:v>
                </c:pt>
                <c:pt idx="260">
                  <c:v>33475.82</c:v>
                </c:pt>
                <c:pt idx="261">
                  <c:v>33471.97</c:v>
                </c:pt>
                <c:pt idx="262">
                  <c:v>33450.99</c:v>
                </c:pt>
                <c:pt idx="263">
                  <c:v>33344.449999999997</c:v>
                </c:pt>
                <c:pt idx="264">
                  <c:v>33307.550000000003</c:v>
                </c:pt>
                <c:pt idx="265">
                  <c:v>33292.83</c:v>
                </c:pt>
                <c:pt idx="266">
                  <c:v>33121</c:v>
                </c:pt>
                <c:pt idx="267">
                  <c:v>33090.660000000003</c:v>
                </c:pt>
                <c:pt idx="268">
                  <c:v>33074.94</c:v>
                </c:pt>
                <c:pt idx="269">
                  <c:v>33057.230000000003</c:v>
                </c:pt>
                <c:pt idx="270">
                  <c:v>33025.32</c:v>
                </c:pt>
                <c:pt idx="271">
                  <c:v>33017.46</c:v>
                </c:pt>
                <c:pt idx="272">
                  <c:v>32947.629999999997</c:v>
                </c:pt>
                <c:pt idx="273">
                  <c:v>32906.69</c:v>
                </c:pt>
                <c:pt idx="274">
                  <c:v>32827.51</c:v>
                </c:pt>
                <c:pt idx="275">
                  <c:v>32787.46</c:v>
                </c:pt>
                <c:pt idx="276">
                  <c:v>32765.33</c:v>
                </c:pt>
                <c:pt idx="277">
                  <c:v>32760.48</c:v>
                </c:pt>
                <c:pt idx="278">
                  <c:v>32734.19</c:v>
                </c:pt>
                <c:pt idx="279">
                  <c:v>32716.2</c:v>
                </c:pt>
                <c:pt idx="280">
                  <c:v>32686.080000000002</c:v>
                </c:pt>
                <c:pt idx="281">
                  <c:v>32672.11</c:v>
                </c:pt>
                <c:pt idx="282">
                  <c:v>32548.34</c:v>
                </c:pt>
                <c:pt idx="283">
                  <c:v>32485.46</c:v>
                </c:pt>
                <c:pt idx="284">
                  <c:v>32462.35</c:v>
                </c:pt>
                <c:pt idx="285">
                  <c:v>32430.22</c:v>
                </c:pt>
                <c:pt idx="286">
                  <c:v>32428.63</c:v>
                </c:pt>
                <c:pt idx="287">
                  <c:v>32288.49</c:v>
                </c:pt>
                <c:pt idx="288">
                  <c:v>32259.96</c:v>
                </c:pt>
                <c:pt idx="289">
                  <c:v>32222.81</c:v>
                </c:pt>
                <c:pt idx="290">
                  <c:v>32192.76</c:v>
                </c:pt>
                <c:pt idx="291">
                  <c:v>32108.66</c:v>
                </c:pt>
                <c:pt idx="292">
                  <c:v>32086.21</c:v>
                </c:pt>
                <c:pt idx="293">
                  <c:v>31980.89</c:v>
                </c:pt>
                <c:pt idx="294">
                  <c:v>31897.1</c:v>
                </c:pt>
                <c:pt idx="295">
                  <c:v>31743.919999999998</c:v>
                </c:pt>
                <c:pt idx="296">
                  <c:v>31736.7</c:v>
                </c:pt>
                <c:pt idx="297">
                  <c:v>31620</c:v>
                </c:pt>
                <c:pt idx="298">
                  <c:v>31591.82</c:v>
                </c:pt>
                <c:pt idx="299">
                  <c:v>31368.81</c:v>
                </c:pt>
                <c:pt idx="300">
                  <c:v>31328.27</c:v>
                </c:pt>
                <c:pt idx="301">
                  <c:v>31322.53</c:v>
                </c:pt>
                <c:pt idx="302">
                  <c:v>31234.560000000001</c:v>
                </c:pt>
                <c:pt idx="303">
                  <c:v>31196.61</c:v>
                </c:pt>
                <c:pt idx="304">
                  <c:v>30942.19</c:v>
                </c:pt>
                <c:pt idx="305">
                  <c:v>30763.01</c:v>
                </c:pt>
                <c:pt idx="306">
                  <c:v>30724.44</c:v>
                </c:pt>
                <c:pt idx="307">
                  <c:v>30697.71</c:v>
                </c:pt>
                <c:pt idx="308">
                  <c:v>30625.65</c:v>
                </c:pt>
                <c:pt idx="309">
                  <c:v>30530.5</c:v>
                </c:pt>
                <c:pt idx="310">
                  <c:v>30457.37</c:v>
                </c:pt>
                <c:pt idx="311">
                  <c:v>30422.03</c:v>
                </c:pt>
                <c:pt idx="312">
                  <c:v>30409.53</c:v>
                </c:pt>
                <c:pt idx="313">
                  <c:v>30366.93</c:v>
                </c:pt>
                <c:pt idx="314">
                  <c:v>30328.27</c:v>
                </c:pt>
                <c:pt idx="315">
                  <c:v>30284.639999999999</c:v>
                </c:pt>
                <c:pt idx="316">
                  <c:v>30260</c:v>
                </c:pt>
                <c:pt idx="317">
                  <c:v>30184.94</c:v>
                </c:pt>
                <c:pt idx="318">
                  <c:v>30166.62</c:v>
                </c:pt>
                <c:pt idx="319">
                  <c:v>30134.75</c:v>
                </c:pt>
                <c:pt idx="320">
                  <c:v>30095.97</c:v>
                </c:pt>
                <c:pt idx="321">
                  <c:v>30063.58</c:v>
                </c:pt>
                <c:pt idx="322">
                  <c:v>30026.87</c:v>
                </c:pt>
                <c:pt idx="323">
                  <c:v>29969.67</c:v>
                </c:pt>
                <c:pt idx="324">
                  <c:v>29933.75</c:v>
                </c:pt>
                <c:pt idx="325">
                  <c:v>29929.56</c:v>
                </c:pt>
                <c:pt idx="326">
                  <c:v>29899.25</c:v>
                </c:pt>
                <c:pt idx="327">
                  <c:v>29852.48</c:v>
                </c:pt>
                <c:pt idx="328">
                  <c:v>29818.76</c:v>
                </c:pt>
                <c:pt idx="329">
                  <c:v>29816.639999999999</c:v>
                </c:pt>
                <c:pt idx="330">
                  <c:v>29760.6</c:v>
                </c:pt>
                <c:pt idx="331">
                  <c:v>29757.69</c:v>
                </c:pt>
                <c:pt idx="332">
                  <c:v>29622.69</c:v>
                </c:pt>
                <c:pt idx="333">
                  <c:v>29583.8</c:v>
                </c:pt>
                <c:pt idx="334">
                  <c:v>29523.17</c:v>
                </c:pt>
                <c:pt idx="335">
                  <c:v>29443.59</c:v>
                </c:pt>
                <c:pt idx="336">
                  <c:v>29352.560000000001</c:v>
                </c:pt>
                <c:pt idx="337">
                  <c:v>29330.98</c:v>
                </c:pt>
                <c:pt idx="338">
                  <c:v>29227.599999999999</c:v>
                </c:pt>
                <c:pt idx="339">
                  <c:v>29186.48</c:v>
                </c:pt>
                <c:pt idx="340">
                  <c:v>29160.39</c:v>
                </c:pt>
                <c:pt idx="341">
                  <c:v>29141.360000000001</c:v>
                </c:pt>
                <c:pt idx="342">
                  <c:v>29114.77</c:v>
                </c:pt>
                <c:pt idx="343">
                  <c:v>29114.21</c:v>
                </c:pt>
                <c:pt idx="344">
                  <c:v>29007.82</c:v>
                </c:pt>
                <c:pt idx="345">
                  <c:v>28998.68</c:v>
                </c:pt>
                <c:pt idx="346">
                  <c:v>28950.47</c:v>
                </c:pt>
                <c:pt idx="347">
                  <c:v>28923.14</c:v>
                </c:pt>
                <c:pt idx="348">
                  <c:v>28868.66</c:v>
                </c:pt>
                <c:pt idx="349">
                  <c:v>28716.14</c:v>
                </c:pt>
                <c:pt idx="350">
                  <c:v>28542.86</c:v>
                </c:pt>
                <c:pt idx="351">
                  <c:v>28476.73</c:v>
                </c:pt>
                <c:pt idx="352">
                  <c:v>28468.92</c:v>
                </c:pt>
                <c:pt idx="353">
                  <c:v>28340.19</c:v>
                </c:pt>
                <c:pt idx="354">
                  <c:v>28302.33</c:v>
                </c:pt>
                <c:pt idx="355">
                  <c:v>28287.9</c:v>
                </c:pt>
                <c:pt idx="356">
                  <c:v>28245.34</c:v>
                </c:pt>
                <c:pt idx="357">
                  <c:v>28101.33</c:v>
                </c:pt>
                <c:pt idx="358">
                  <c:v>28006.94</c:v>
                </c:pt>
                <c:pt idx="359">
                  <c:v>27980.77</c:v>
                </c:pt>
                <c:pt idx="360">
                  <c:v>27941.29</c:v>
                </c:pt>
                <c:pt idx="361">
                  <c:v>27931.11</c:v>
                </c:pt>
                <c:pt idx="362">
                  <c:v>27925.86</c:v>
                </c:pt>
                <c:pt idx="363">
                  <c:v>27849.94</c:v>
                </c:pt>
                <c:pt idx="364">
                  <c:v>27808.73</c:v>
                </c:pt>
                <c:pt idx="365">
                  <c:v>27724.29</c:v>
                </c:pt>
                <c:pt idx="366">
                  <c:v>27696.11</c:v>
                </c:pt>
                <c:pt idx="367">
                  <c:v>27625.17</c:v>
                </c:pt>
                <c:pt idx="368">
                  <c:v>27619.360000000001</c:v>
                </c:pt>
                <c:pt idx="369">
                  <c:v>27614.71</c:v>
                </c:pt>
                <c:pt idx="370">
                  <c:v>27598.93</c:v>
                </c:pt>
                <c:pt idx="371">
                  <c:v>27534.53</c:v>
                </c:pt>
                <c:pt idx="372">
                  <c:v>27533.91</c:v>
                </c:pt>
                <c:pt idx="373">
                  <c:v>27495.59</c:v>
                </c:pt>
                <c:pt idx="374">
                  <c:v>27432.73</c:v>
                </c:pt>
                <c:pt idx="375">
                  <c:v>27375.9</c:v>
                </c:pt>
                <c:pt idx="376">
                  <c:v>27346.04</c:v>
                </c:pt>
                <c:pt idx="377">
                  <c:v>27322.73</c:v>
                </c:pt>
                <c:pt idx="378">
                  <c:v>27236.959999999999</c:v>
                </c:pt>
                <c:pt idx="379">
                  <c:v>27218.44</c:v>
                </c:pt>
                <c:pt idx="380">
                  <c:v>27117.99</c:v>
                </c:pt>
                <c:pt idx="381">
                  <c:v>27092.38</c:v>
                </c:pt>
                <c:pt idx="382">
                  <c:v>27080.639999999999</c:v>
                </c:pt>
                <c:pt idx="383">
                  <c:v>27037.91</c:v>
                </c:pt>
                <c:pt idx="384">
                  <c:v>27000.98</c:v>
                </c:pt>
                <c:pt idx="385">
                  <c:v>26936.98</c:v>
                </c:pt>
                <c:pt idx="386">
                  <c:v>26927.69</c:v>
                </c:pt>
                <c:pt idx="387">
                  <c:v>26926.51</c:v>
                </c:pt>
                <c:pt idx="388">
                  <c:v>26912.560000000001</c:v>
                </c:pt>
                <c:pt idx="389">
                  <c:v>26607.89</c:v>
                </c:pt>
                <c:pt idx="390">
                  <c:v>26479.4</c:v>
                </c:pt>
                <c:pt idx="391">
                  <c:v>26467.1</c:v>
                </c:pt>
                <c:pt idx="392">
                  <c:v>26392.26</c:v>
                </c:pt>
                <c:pt idx="393">
                  <c:v>26316.59</c:v>
                </c:pt>
                <c:pt idx="394">
                  <c:v>26236.58</c:v>
                </c:pt>
                <c:pt idx="395">
                  <c:v>26140.36</c:v>
                </c:pt>
                <c:pt idx="396">
                  <c:v>26125.67</c:v>
                </c:pt>
                <c:pt idx="397">
                  <c:v>26109.33</c:v>
                </c:pt>
                <c:pt idx="398">
                  <c:v>26026.97</c:v>
                </c:pt>
                <c:pt idx="399">
                  <c:v>26018.95</c:v>
                </c:pt>
                <c:pt idx="400">
                  <c:v>25992.82</c:v>
                </c:pt>
                <c:pt idx="401">
                  <c:v>25678.78</c:v>
                </c:pt>
                <c:pt idx="402">
                  <c:v>25656.58</c:v>
                </c:pt>
                <c:pt idx="403">
                  <c:v>25648.98</c:v>
                </c:pt>
                <c:pt idx="404">
                  <c:v>25517.11</c:v>
                </c:pt>
                <c:pt idx="405">
                  <c:v>25382.3</c:v>
                </c:pt>
                <c:pt idx="406">
                  <c:v>25333.33</c:v>
                </c:pt>
                <c:pt idx="407">
                  <c:v>25309.49</c:v>
                </c:pt>
                <c:pt idx="408">
                  <c:v>25127.22</c:v>
                </c:pt>
                <c:pt idx="409">
                  <c:v>25081.77</c:v>
                </c:pt>
                <c:pt idx="410">
                  <c:v>25075.97</c:v>
                </c:pt>
                <c:pt idx="411">
                  <c:v>24915.22</c:v>
                </c:pt>
                <c:pt idx="412">
                  <c:v>24915.05</c:v>
                </c:pt>
                <c:pt idx="413">
                  <c:v>24873.38</c:v>
                </c:pt>
                <c:pt idx="414">
                  <c:v>24869.84</c:v>
                </c:pt>
                <c:pt idx="415">
                  <c:v>24863.25</c:v>
                </c:pt>
                <c:pt idx="416">
                  <c:v>24817.25</c:v>
                </c:pt>
                <c:pt idx="417">
                  <c:v>24795.040000000001</c:v>
                </c:pt>
                <c:pt idx="418">
                  <c:v>24671.66</c:v>
                </c:pt>
                <c:pt idx="419">
                  <c:v>24667.42</c:v>
                </c:pt>
                <c:pt idx="420">
                  <c:v>24603.05</c:v>
                </c:pt>
                <c:pt idx="421">
                  <c:v>24535.7</c:v>
                </c:pt>
                <c:pt idx="422">
                  <c:v>24520.26</c:v>
                </c:pt>
                <c:pt idx="423">
                  <c:v>24513.09</c:v>
                </c:pt>
                <c:pt idx="424">
                  <c:v>24476.48</c:v>
                </c:pt>
                <c:pt idx="425">
                  <c:v>24393.62</c:v>
                </c:pt>
                <c:pt idx="426">
                  <c:v>24387.74</c:v>
                </c:pt>
                <c:pt idx="427">
                  <c:v>24294.02</c:v>
                </c:pt>
                <c:pt idx="428">
                  <c:v>24227.34</c:v>
                </c:pt>
                <c:pt idx="429">
                  <c:v>24180.93</c:v>
                </c:pt>
                <c:pt idx="430">
                  <c:v>24106.91</c:v>
                </c:pt>
                <c:pt idx="431">
                  <c:v>24059.68</c:v>
                </c:pt>
                <c:pt idx="432">
                  <c:v>23967.38</c:v>
                </c:pt>
                <c:pt idx="433">
                  <c:v>23887.66</c:v>
                </c:pt>
                <c:pt idx="434">
                  <c:v>23807.24</c:v>
                </c:pt>
                <c:pt idx="435">
                  <c:v>23568.27</c:v>
                </c:pt>
                <c:pt idx="436">
                  <c:v>23563.02</c:v>
                </c:pt>
                <c:pt idx="437">
                  <c:v>23401.31</c:v>
                </c:pt>
                <c:pt idx="438">
                  <c:v>23306.55</c:v>
                </c:pt>
                <c:pt idx="439">
                  <c:v>23288.93</c:v>
                </c:pt>
                <c:pt idx="440">
                  <c:v>23244.79</c:v>
                </c:pt>
                <c:pt idx="441">
                  <c:v>23241.47</c:v>
                </c:pt>
                <c:pt idx="442">
                  <c:v>23082.959999999999</c:v>
                </c:pt>
                <c:pt idx="443">
                  <c:v>23065.42</c:v>
                </c:pt>
                <c:pt idx="444">
                  <c:v>23045.57</c:v>
                </c:pt>
                <c:pt idx="445">
                  <c:v>22493.66</c:v>
                </c:pt>
                <c:pt idx="446">
                  <c:v>22478.6</c:v>
                </c:pt>
                <c:pt idx="447">
                  <c:v>22462.04</c:v>
                </c:pt>
                <c:pt idx="448">
                  <c:v>22412.65</c:v>
                </c:pt>
                <c:pt idx="449">
                  <c:v>22395.74</c:v>
                </c:pt>
                <c:pt idx="450">
                  <c:v>22331.57</c:v>
                </c:pt>
                <c:pt idx="451">
                  <c:v>22218.11</c:v>
                </c:pt>
                <c:pt idx="452">
                  <c:v>22192.44</c:v>
                </c:pt>
                <c:pt idx="453">
                  <c:v>22144.03</c:v>
                </c:pt>
                <c:pt idx="454">
                  <c:v>22097.62</c:v>
                </c:pt>
                <c:pt idx="455">
                  <c:v>21984.47</c:v>
                </c:pt>
                <c:pt idx="456">
                  <c:v>21978.68</c:v>
                </c:pt>
                <c:pt idx="457">
                  <c:v>21882.400000000001</c:v>
                </c:pt>
                <c:pt idx="458">
                  <c:v>21880.82</c:v>
                </c:pt>
                <c:pt idx="459">
                  <c:v>21797</c:v>
                </c:pt>
                <c:pt idx="460">
                  <c:v>21774.32</c:v>
                </c:pt>
                <c:pt idx="461">
                  <c:v>21771.34</c:v>
                </c:pt>
                <c:pt idx="462">
                  <c:v>21677.279999999999</c:v>
                </c:pt>
                <c:pt idx="463">
                  <c:v>21661.16</c:v>
                </c:pt>
                <c:pt idx="464">
                  <c:v>21659.93</c:v>
                </c:pt>
                <c:pt idx="465">
                  <c:v>21595.38</c:v>
                </c:pt>
                <c:pt idx="466">
                  <c:v>21472.48</c:v>
                </c:pt>
                <c:pt idx="467">
                  <c:v>21348.71</c:v>
                </c:pt>
                <c:pt idx="468">
                  <c:v>21344.85</c:v>
                </c:pt>
                <c:pt idx="469">
                  <c:v>21259.38</c:v>
                </c:pt>
                <c:pt idx="470">
                  <c:v>21232.18</c:v>
                </c:pt>
                <c:pt idx="471">
                  <c:v>21223.68</c:v>
                </c:pt>
                <c:pt idx="472">
                  <c:v>21195.82</c:v>
                </c:pt>
                <c:pt idx="473">
                  <c:v>21098.55</c:v>
                </c:pt>
                <c:pt idx="474">
                  <c:v>21082.16</c:v>
                </c:pt>
                <c:pt idx="475">
                  <c:v>20893.060000000001</c:v>
                </c:pt>
                <c:pt idx="476">
                  <c:v>20878.78</c:v>
                </c:pt>
                <c:pt idx="477">
                  <c:v>20781.490000000002</c:v>
                </c:pt>
                <c:pt idx="478">
                  <c:v>20773.63</c:v>
                </c:pt>
                <c:pt idx="479">
                  <c:v>20745.990000000002</c:v>
                </c:pt>
                <c:pt idx="480">
                  <c:v>20709.02</c:v>
                </c:pt>
                <c:pt idx="481">
                  <c:v>20630.28</c:v>
                </c:pt>
                <c:pt idx="482">
                  <c:v>20568.32</c:v>
                </c:pt>
                <c:pt idx="483">
                  <c:v>20463</c:v>
                </c:pt>
                <c:pt idx="484">
                  <c:v>20446.849999999999</c:v>
                </c:pt>
                <c:pt idx="485">
                  <c:v>20420.599999999999</c:v>
                </c:pt>
                <c:pt idx="486">
                  <c:v>20354.5</c:v>
                </c:pt>
                <c:pt idx="487">
                  <c:v>20296.86</c:v>
                </c:pt>
                <c:pt idx="488">
                  <c:v>20277.810000000001</c:v>
                </c:pt>
                <c:pt idx="489">
                  <c:v>20253.84</c:v>
                </c:pt>
                <c:pt idx="490">
                  <c:v>20234.849999999999</c:v>
                </c:pt>
                <c:pt idx="491">
                  <c:v>20177.669999999998</c:v>
                </c:pt>
                <c:pt idx="492">
                  <c:v>20167.34</c:v>
                </c:pt>
                <c:pt idx="493">
                  <c:v>20149.32</c:v>
                </c:pt>
                <c:pt idx="494">
                  <c:v>20009.63</c:v>
                </c:pt>
                <c:pt idx="495">
                  <c:v>19995.29</c:v>
                </c:pt>
                <c:pt idx="496">
                  <c:v>19964.75</c:v>
                </c:pt>
                <c:pt idx="497">
                  <c:v>19933.46</c:v>
                </c:pt>
                <c:pt idx="498">
                  <c:v>19798.05</c:v>
                </c:pt>
                <c:pt idx="499">
                  <c:v>19749.38</c:v>
                </c:pt>
                <c:pt idx="500">
                  <c:v>19719.689999999999</c:v>
                </c:pt>
                <c:pt idx="501">
                  <c:v>19673.34</c:v>
                </c:pt>
                <c:pt idx="502">
                  <c:v>19594.810000000001</c:v>
                </c:pt>
                <c:pt idx="503">
                  <c:v>19551.34</c:v>
                </c:pt>
                <c:pt idx="504">
                  <c:v>19539.240000000002</c:v>
                </c:pt>
                <c:pt idx="505">
                  <c:v>19521.97</c:v>
                </c:pt>
                <c:pt idx="506">
                  <c:v>19515.54</c:v>
                </c:pt>
                <c:pt idx="507">
                  <c:v>19496.72</c:v>
                </c:pt>
                <c:pt idx="508">
                  <c:v>19444.27</c:v>
                </c:pt>
                <c:pt idx="509">
                  <c:v>19442.349999999999</c:v>
                </c:pt>
                <c:pt idx="510">
                  <c:v>19362</c:v>
                </c:pt>
                <c:pt idx="511">
                  <c:v>19350.37</c:v>
                </c:pt>
                <c:pt idx="512">
                  <c:v>19321.060000000001</c:v>
                </c:pt>
                <c:pt idx="513">
                  <c:v>19259.96</c:v>
                </c:pt>
                <c:pt idx="514">
                  <c:v>19214.71</c:v>
                </c:pt>
                <c:pt idx="515">
                  <c:v>19199.939999999999</c:v>
                </c:pt>
                <c:pt idx="516">
                  <c:v>19144.580000000002</c:v>
                </c:pt>
                <c:pt idx="517">
                  <c:v>19107.78</c:v>
                </c:pt>
                <c:pt idx="518">
                  <c:v>19040.88</c:v>
                </c:pt>
                <c:pt idx="519">
                  <c:v>19023.259999999998</c:v>
                </c:pt>
                <c:pt idx="520">
                  <c:v>18972.5</c:v>
                </c:pt>
                <c:pt idx="521">
                  <c:v>18963.169999999998</c:v>
                </c:pt>
                <c:pt idx="522">
                  <c:v>18955.22</c:v>
                </c:pt>
                <c:pt idx="523">
                  <c:v>18954.560000000001</c:v>
                </c:pt>
                <c:pt idx="524">
                  <c:v>18932.810000000001</c:v>
                </c:pt>
                <c:pt idx="525">
                  <c:v>18903.490000000002</c:v>
                </c:pt>
                <c:pt idx="526">
                  <c:v>18883.330000000002</c:v>
                </c:pt>
                <c:pt idx="527">
                  <c:v>18838.7</c:v>
                </c:pt>
                <c:pt idx="528">
                  <c:v>18815.53</c:v>
                </c:pt>
                <c:pt idx="529">
                  <c:v>18806.150000000001</c:v>
                </c:pt>
                <c:pt idx="530">
                  <c:v>18804.75</c:v>
                </c:pt>
                <c:pt idx="531">
                  <c:v>18767.740000000002</c:v>
                </c:pt>
                <c:pt idx="532">
                  <c:v>18765.88</c:v>
                </c:pt>
                <c:pt idx="533">
                  <c:v>18694.689999999999</c:v>
                </c:pt>
                <c:pt idx="534">
                  <c:v>18682.740000000002</c:v>
                </c:pt>
                <c:pt idx="535">
                  <c:v>18648.419999999998</c:v>
                </c:pt>
                <c:pt idx="536">
                  <c:v>18608.259999999998</c:v>
                </c:pt>
                <c:pt idx="537">
                  <c:v>18443.11</c:v>
                </c:pt>
                <c:pt idx="538">
                  <c:v>18328.240000000002</c:v>
                </c:pt>
                <c:pt idx="539">
                  <c:v>18310.740000000002</c:v>
                </c:pt>
                <c:pt idx="540">
                  <c:v>18259.22</c:v>
                </c:pt>
                <c:pt idx="541">
                  <c:v>18246.5</c:v>
                </c:pt>
                <c:pt idx="542">
                  <c:v>18223.45</c:v>
                </c:pt>
                <c:pt idx="543">
                  <c:v>18218.16</c:v>
                </c:pt>
                <c:pt idx="544">
                  <c:v>18208.34</c:v>
                </c:pt>
                <c:pt idx="545">
                  <c:v>18157.88</c:v>
                </c:pt>
                <c:pt idx="546">
                  <c:v>18033.97</c:v>
                </c:pt>
                <c:pt idx="547">
                  <c:v>18031.189999999999</c:v>
                </c:pt>
                <c:pt idx="548">
                  <c:v>18031.16</c:v>
                </c:pt>
                <c:pt idx="549">
                  <c:v>17942.11</c:v>
                </c:pt>
                <c:pt idx="550">
                  <c:v>17929.3</c:v>
                </c:pt>
                <c:pt idx="551">
                  <c:v>17904.53</c:v>
                </c:pt>
                <c:pt idx="552">
                  <c:v>17882.669999999998</c:v>
                </c:pt>
                <c:pt idx="553">
                  <c:v>17878.900000000001</c:v>
                </c:pt>
                <c:pt idx="554">
                  <c:v>17862.919999999998</c:v>
                </c:pt>
                <c:pt idx="555">
                  <c:v>17832.599999999999</c:v>
                </c:pt>
                <c:pt idx="556">
                  <c:v>17779.939999999999</c:v>
                </c:pt>
                <c:pt idx="557">
                  <c:v>17777.73</c:v>
                </c:pt>
                <c:pt idx="558">
                  <c:v>17748.509999999998</c:v>
                </c:pt>
                <c:pt idx="559">
                  <c:v>17663.14</c:v>
                </c:pt>
                <c:pt idx="560">
                  <c:v>17626.240000000002</c:v>
                </c:pt>
                <c:pt idx="561">
                  <c:v>17584.72</c:v>
                </c:pt>
                <c:pt idx="562">
                  <c:v>17560.38</c:v>
                </c:pt>
                <c:pt idx="563">
                  <c:v>17556.88</c:v>
                </c:pt>
                <c:pt idx="564">
                  <c:v>17507.47</c:v>
                </c:pt>
                <c:pt idx="565">
                  <c:v>17505.650000000001</c:v>
                </c:pt>
                <c:pt idx="566">
                  <c:v>17496.310000000001</c:v>
                </c:pt>
                <c:pt idx="567">
                  <c:v>17479.53</c:v>
                </c:pt>
                <c:pt idx="568">
                  <c:v>17468.98</c:v>
                </c:pt>
                <c:pt idx="569">
                  <c:v>17361.77</c:v>
                </c:pt>
                <c:pt idx="570">
                  <c:v>17352.68</c:v>
                </c:pt>
                <c:pt idx="571">
                  <c:v>17337.580000000002</c:v>
                </c:pt>
                <c:pt idx="572">
                  <c:v>17253.43</c:v>
                </c:pt>
                <c:pt idx="573">
                  <c:v>17179.52</c:v>
                </c:pt>
                <c:pt idx="574">
                  <c:v>17178.68</c:v>
                </c:pt>
                <c:pt idx="575">
                  <c:v>17174.52</c:v>
                </c:pt>
                <c:pt idx="576">
                  <c:v>17172.27</c:v>
                </c:pt>
                <c:pt idx="577">
                  <c:v>17128.43</c:v>
                </c:pt>
                <c:pt idx="578">
                  <c:v>17085.27</c:v>
                </c:pt>
                <c:pt idx="579">
                  <c:v>17081.080000000002</c:v>
                </c:pt>
                <c:pt idx="580">
                  <c:v>17043.34</c:v>
                </c:pt>
                <c:pt idx="581">
                  <c:v>17016.009999999998</c:v>
                </c:pt>
                <c:pt idx="582">
                  <c:v>16990.55</c:v>
                </c:pt>
                <c:pt idx="583">
                  <c:v>16921.09</c:v>
                </c:pt>
                <c:pt idx="584">
                  <c:v>16903.5</c:v>
                </c:pt>
                <c:pt idx="585">
                  <c:v>16884.919999999998</c:v>
                </c:pt>
                <c:pt idx="586">
                  <c:v>16841.32</c:v>
                </c:pt>
                <c:pt idx="587">
                  <c:v>16796.41</c:v>
                </c:pt>
                <c:pt idx="588">
                  <c:v>16779.400000000001</c:v>
                </c:pt>
                <c:pt idx="589">
                  <c:v>16776.3</c:v>
                </c:pt>
                <c:pt idx="590">
                  <c:v>16770.990000000002</c:v>
                </c:pt>
                <c:pt idx="591">
                  <c:v>16657.72</c:v>
                </c:pt>
                <c:pt idx="592">
                  <c:v>16631.61</c:v>
                </c:pt>
                <c:pt idx="593">
                  <c:v>16602.18</c:v>
                </c:pt>
                <c:pt idx="594">
                  <c:v>16600.16</c:v>
                </c:pt>
                <c:pt idx="595">
                  <c:v>16587.96</c:v>
                </c:pt>
                <c:pt idx="596">
                  <c:v>16586.5</c:v>
                </c:pt>
                <c:pt idx="597">
                  <c:v>16577.78</c:v>
                </c:pt>
                <c:pt idx="598">
                  <c:v>16455.71</c:v>
                </c:pt>
                <c:pt idx="599">
                  <c:v>16450.89</c:v>
                </c:pt>
                <c:pt idx="600">
                  <c:v>16420.490000000002</c:v>
                </c:pt>
                <c:pt idx="601">
                  <c:v>16351.42</c:v>
                </c:pt>
                <c:pt idx="602">
                  <c:v>16311.05</c:v>
                </c:pt>
                <c:pt idx="603">
                  <c:v>16297.85</c:v>
                </c:pt>
                <c:pt idx="604">
                  <c:v>16267.32</c:v>
                </c:pt>
                <c:pt idx="605">
                  <c:v>16232.85</c:v>
                </c:pt>
                <c:pt idx="606">
                  <c:v>16205.88</c:v>
                </c:pt>
                <c:pt idx="607">
                  <c:v>16199.1</c:v>
                </c:pt>
                <c:pt idx="608">
                  <c:v>16190.97</c:v>
                </c:pt>
                <c:pt idx="609">
                  <c:v>16152.04</c:v>
                </c:pt>
                <c:pt idx="610">
                  <c:v>16138.76</c:v>
                </c:pt>
                <c:pt idx="611">
                  <c:v>16122.65</c:v>
                </c:pt>
                <c:pt idx="612">
                  <c:v>16115.3</c:v>
                </c:pt>
                <c:pt idx="613">
                  <c:v>16097.94</c:v>
                </c:pt>
                <c:pt idx="614">
                  <c:v>16085.13</c:v>
                </c:pt>
                <c:pt idx="615">
                  <c:v>16069.08</c:v>
                </c:pt>
                <c:pt idx="616">
                  <c:v>16062.89</c:v>
                </c:pt>
                <c:pt idx="617">
                  <c:v>16059.06</c:v>
                </c:pt>
                <c:pt idx="618">
                  <c:v>15966.19</c:v>
                </c:pt>
                <c:pt idx="619">
                  <c:v>15965.29</c:v>
                </c:pt>
                <c:pt idx="620">
                  <c:v>15922.29</c:v>
                </c:pt>
                <c:pt idx="621">
                  <c:v>15840.81</c:v>
                </c:pt>
                <c:pt idx="622">
                  <c:v>15828.82</c:v>
                </c:pt>
                <c:pt idx="623">
                  <c:v>15820.7</c:v>
                </c:pt>
                <c:pt idx="624">
                  <c:v>15817.99</c:v>
                </c:pt>
                <c:pt idx="625">
                  <c:v>15746.62</c:v>
                </c:pt>
                <c:pt idx="626">
                  <c:v>15698.86</c:v>
                </c:pt>
                <c:pt idx="627">
                  <c:v>15670.3</c:v>
                </c:pt>
                <c:pt idx="628">
                  <c:v>15646.28</c:v>
                </c:pt>
                <c:pt idx="629">
                  <c:v>15612.19</c:v>
                </c:pt>
                <c:pt idx="630">
                  <c:v>15608.58</c:v>
                </c:pt>
                <c:pt idx="631">
                  <c:v>15556.67</c:v>
                </c:pt>
                <c:pt idx="632">
                  <c:v>15555.19</c:v>
                </c:pt>
                <c:pt idx="633">
                  <c:v>15532.16</c:v>
                </c:pt>
                <c:pt idx="634">
                  <c:v>15518.18</c:v>
                </c:pt>
                <c:pt idx="635">
                  <c:v>15450.48</c:v>
                </c:pt>
                <c:pt idx="636">
                  <c:v>15440.2</c:v>
                </c:pt>
                <c:pt idx="637">
                  <c:v>15377.77</c:v>
                </c:pt>
                <c:pt idx="638">
                  <c:v>15368.22</c:v>
                </c:pt>
                <c:pt idx="639">
                  <c:v>15363.77</c:v>
                </c:pt>
                <c:pt idx="640">
                  <c:v>15361.5</c:v>
                </c:pt>
                <c:pt idx="641">
                  <c:v>15359.1</c:v>
                </c:pt>
                <c:pt idx="642">
                  <c:v>15322.77</c:v>
                </c:pt>
                <c:pt idx="643">
                  <c:v>15260.52</c:v>
                </c:pt>
                <c:pt idx="644">
                  <c:v>15230.32</c:v>
                </c:pt>
                <c:pt idx="645">
                  <c:v>15207.92</c:v>
                </c:pt>
                <c:pt idx="646">
                  <c:v>15174.81</c:v>
                </c:pt>
                <c:pt idx="647">
                  <c:v>15170.07</c:v>
                </c:pt>
                <c:pt idx="648">
                  <c:v>15161.53</c:v>
                </c:pt>
                <c:pt idx="649">
                  <c:v>15161.25</c:v>
                </c:pt>
                <c:pt idx="650">
                  <c:v>15150.44</c:v>
                </c:pt>
                <c:pt idx="651">
                  <c:v>15123.19</c:v>
                </c:pt>
                <c:pt idx="652">
                  <c:v>15103.69</c:v>
                </c:pt>
                <c:pt idx="653">
                  <c:v>15090.35</c:v>
                </c:pt>
                <c:pt idx="654">
                  <c:v>15052.68</c:v>
                </c:pt>
                <c:pt idx="655">
                  <c:v>15038.51</c:v>
                </c:pt>
                <c:pt idx="656">
                  <c:v>15026.3</c:v>
                </c:pt>
                <c:pt idx="657">
                  <c:v>15025.76</c:v>
                </c:pt>
                <c:pt idx="658">
                  <c:v>15019.76</c:v>
                </c:pt>
                <c:pt idx="659">
                  <c:v>15006.58</c:v>
                </c:pt>
                <c:pt idx="660">
                  <c:v>14988.43</c:v>
                </c:pt>
                <c:pt idx="661">
                  <c:v>14945.34</c:v>
                </c:pt>
                <c:pt idx="662">
                  <c:v>14926.97</c:v>
                </c:pt>
                <c:pt idx="663">
                  <c:v>14908.27</c:v>
                </c:pt>
                <c:pt idx="664">
                  <c:v>14901.52</c:v>
                </c:pt>
                <c:pt idx="665">
                  <c:v>14847.63</c:v>
                </c:pt>
                <c:pt idx="666">
                  <c:v>14843.96</c:v>
                </c:pt>
                <c:pt idx="667">
                  <c:v>14839.34</c:v>
                </c:pt>
                <c:pt idx="668">
                  <c:v>14819</c:v>
                </c:pt>
                <c:pt idx="669">
                  <c:v>14750.42</c:v>
                </c:pt>
                <c:pt idx="670">
                  <c:v>14738.43</c:v>
                </c:pt>
                <c:pt idx="671">
                  <c:v>14711.74</c:v>
                </c:pt>
                <c:pt idx="672">
                  <c:v>14696.77</c:v>
                </c:pt>
                <c:pt idx="673">
                  <c:v>14692.67</c:v>
                </c:pt>
                <c:pt idx="674">
                  <c:v>14665.75</c:v>
                </c:pt>
                <c:pt idx="675">
                  <c:v>14657.2</c:v>
                </c:pt>
                <c:pt idx="676">
                  <c:v>14640.35</c:v>
                </c:pt>
                <c:pt idx="677">
                  <c:v>14630.52</c:v>
                </c:pt>
                <c:pt idx="678">
                  <c:v>14612.33</c:v>
                </c:pt>
                <c:pt idx="679">
                  <c:v>14600.62</c:v>
                </c:pt>
                <c:pt idx="680">
                  <c:v>14590.63</c:v>
                </c:pt>
                <c:pt idx="681">
                  <c:v>14574.64</c:v>
                </c:pt>
                <c:pt idx="682">
                  <c:v>14571.89</c:v>
                </c:pt>
                <c:pt idx="683">
                  <c:v>14547.26</c:v>
                </c:pt>
                <c:pt idx="684">
                  <c:v>14507.46</c:v>
                </c:pt>
                <c:pt idx="685">
                  <c:v>14478.33</c:v>
                </c:pt>
                <c:pt idx="686">
                  <c:v>14474.68</c:v>
                </c:pt>
                <c:pt idx="687">
                  <c:v>14470.01</c:v>
                </c:pt>
                <c:pt idx="688">
                  <c:v>14455.64</c:v>
                </c:pt>
                <c:pt idx="689">
                  <c:v>14451.84</c:v>
                </c:pt>
                <c:pt idx="690">
                  <c:v>14449.85</c:v>
                </c:pt>
                <c:pt idx="691">
                  <c:v>14427.63</c:v>
                </c:pt>
                <c:pt idx="692">
                  <c:v>14426.66</c:v>
                </c:pt>
                <c:pt idx="693">
                  <c:v>14426.07</c:v>
                </c:pt>
                <c:pt idx="694">
                  <c:v>14418.28</c:v>
                </c:pt>
                <c:pt idx="695">
                  <c:v>14410.93</c:v>
                </c:pt>
                <c:pt idx="696">
                  <c:v>14394.56</c:v>
                </c:pt>
                <c:pt idx="697">
                  <c:v>14394.4</c:v>
                </c:pt>
                <c:pt idx="698">
                  <c:v>14382.71</c:v>
                </c:pt>
                <c:pt idx="699">
                  <c:v>14358.36</c:v>
                </c:pt>
                <c:pt idx="700">
                  <c:v>14355.43</c:v>
                </c:pt>
                <c:pt idx="701">
                  <c:v>14349.85</c:v>
                </c:pt>
                <c:pt idx="702">
                  <c:v>14337.91</c:v>
                </c:pt>
                <c:pt idx="703">
                  <c:v>14319.03</c:v>
                </c:pt>
                <c:pt idx="704">
                  <c:v>14313.85</c:v>
                </c:pt>
                <c:pt idx="705">
                  <c:v>14285.9</c:v>
                </c:pt>
                <c:pt idx="706">
                  <c:v>14283.46</c:v>
                </c:pt>
                <c:pt idx="707">
                  <c:v>14258.33</c:v>
                </c:pt>
                <c:pt idx="708">
                  <c:v>14256.79</c:v>
                </c:pt>
                <c:pt idx="709">
                  <c:v>14256.19</c:v>
                </c:pt>
                <c:pt idx="710">
                  <c:v>14254.61</c:v>
                </c:pt>
                <c:pt idx="711">
                  <c:v>14235.07</c:v>
                </c:pt>
                <c:pt idx="712">
                  <c:v>14210.54</c:v>
                </c:pt>
                <c:pt idx="713">
                  <c:v>14209.4</c:v>
                </c:pt>
                <c:pt idx="714">
                  <c:v>14193.55</c:v>
                </c:pt>
                <c:pt idx="715">
                  <c:v>14152.46</c:v>
                </c:pt>
                <c:pt idx="716">
                  <c:v>14133.04</c:v>
                </c:pt>
                <c:pt idx="717">
                  <c:v>14119.62</c:v>
                </c:pt>
                <c:pt idx="718">
                  <c:v>14098.07</c:v>
                </c:pt>
                <c:pt idx="719">
                  <c:v>14081.93</c:v>
                </c:pt>
                <c:pt idx="720">
                  <c:v>14043.48</c:v>
                </c:pt>
                <c:pt idx="721">
                  <c:v>14007.22</c:v>
                </c:pt>
                <c:pt idx="722">
                  <c:v>14001.29</c:v>
                </c:pt>
                <c:pt idx="723">
                  <c:v>14001.13</c:v>
                </c:pt>
                <c:pt idx="724">
                  <c:v>13981.85</c:v>
                </c:pt>
                <c:pt idx="725">
                  <c:v>13979.45</c:v>
                </c:pt>
                <c:pt idx="726">
                  <c:v>13974.46</c:v>
                </c:pt>
                <c:pt idx="727">
                  <c:v>13937.67</c:v>
                </c:pt>
                <c:pt idx="728">
                  <c:v>13919.82</c:v>
                </c:pt>
                <c:pt idx="729">
                  <c:v>13887.97</c:v>
                </c:pt>
                <c:pt idx="730">
                  <c:v>13887.2</c:v>
                </c:pt>
                <c:pt idx="731">
                  <c:v>13886.4</c:v>
                </c:pt>
                <c:pt idx="732">
                  <c:v>13880.95</c:v>
                </c:pt>
                <c:pt idx="733">
                  <c:v>13874.89</c:v>
                </c:pt>
                <c:pt idx="734">
                  <c:v>13844.8</c:v>
                </c:pt>
                <c:pt idx="735">
                  <c:v>13844.51</c:v>
                </c:pt>
                <c:pt idx="736">
                  <c:v>13831.12</c:v>
                </c:pt>
                <c:pt idx="737">
                  <c:v>13822.8</c:v>
                </c:pt>
                <c:pt idx="738">
                  <c:v>13819.49</c:v>
                </c:pt>
                <c:pt idx="739">
                  <c:v>13801.61</c:v>
                </c:pt>
                <c:pt idx="740">
                  <c:v>13770.1</c:v>
                </c:pt>
                <c:pt idx="741">
                  <c:v>13747.87</c:v>
                </c:pt>
                <c:pt idx="742">
                  <c:v>13746.74</c:v>
                </c:pt>
                <c:pt idx="743">
                  <c:v>13726.21</c:v>
                </c:pt>
                <c:pt idx="744">
                  <c:v>13725.47</c:v>
                </c:pt>
                <c:pt idx="745">
                  <c:v>13714.55</c:v>
                </c:pt>
                <c:pt idx="746">
                  <c:v>13685.51</c:v>
                </c:pt>
                <c:pt idx="747">
                  <c:v>13677.68</c:v>
                </c:pt>
                <c:pt idx="748">
                  <c:v>13638.06</c:v>
                </c:pt>
                <c:pt idx="749">
                  <c:v>13635.64</c:v>
                </c:pt>
                <c:pt idx="750">
                  <c:v>13622.01</c:v>
                </c:pt>
                <c:pt idx="751">
                  <c:v>13616.36</c:v>
                </c:pt>
                <c:pt idx="752">
                  <c:v>13607.37</c:v>
                </c:pt>
                <c:pt idx="753">
                  <c:v>13588.17</c:v>
                </c:pt>
                <c:pt idx="754">
                  <c:v>13566.04</c:v>
                </c:pt>
                <c:pt idx="755">
                  <c:v>13555</c:v>
                </c:pt>
                <c:pt idx="756">
                  <c:v>13511.28</c:v>
                </c:pt>
                <c:pt idx="757">
                  <c:v>13480.83</c:v>
                </c:pt>
                <c:pt idx="758">
                  <c:v>13472.19</c:v>
                </c:pt>
                <c:pt idx="759">
                  <c:v>13470.86</c:v>
                </c:pt>
                <c:pt idx="760">
                  <c:v>13470.8</c:v>
                </c:pt>
                <c:pt idx="761">
                  <c:v>13465.8</c:v>
                </c:pt>
                <c:pt idx="762">
                  <c:v>13462.52</c:v>
                </c:pt>
                <c:pt idx="763">
                  <c:v>13457.96</c:v>
                </c:pt>
                <c:pt idx="764">
                  <c:v>13451.12</c:v>
                </c:pt>
                <c:pt idx="765">
                  <c:v>13440.7</c:v>
                </c:pt>
                <c:pt idx="766">
                  <c:v>13430.27</c:v>
                </c:pt>
                <c:pt idx="767">
                  <c:v>13429.04</c:v>
                </c:pt>
                <c:pt idx="768">
                  <c:v>13417.05</c:v>
                </c:pt>
                <c:pt idx="769">
                  <c:v>13415.04</c:v>
                </c:pt>
                <c:pt idx="770">
                  <c:v>13412.97</c:v>
                </c:pt>
                <c:pt idx="771">
                  <c:v>13405.39</c:v>
                </c:pt>
                <c:pt idx="772">
                  <c:v>13393.76</c:v>
                </c:pt>
                <c:pt idx="773">
                  <c:v>13390.56</c:v>
                </c:pt>
                <c:pt idx="774">
                  <c:v>13383.67</c:v>
                </c:pt>
                <c:pt idx="775">
                  <c:v>13377.41</c:v>
                </c:pt>
                <c:pt idx="776">
                  <c:v>13375.76</c:v>
                </c:pt>
                <c:pt idx="777">
                  <c:v>13360.94</c:v>
                </c:pt>
                <c:pt idx="778">
                  <c:v>13352.1</c:v>
                </c:pt>
                <c:pt idx="779">
                  <c:v>13333.71</c:v>
                </c:pt>
                <c:pt idx="780">
                  <c:v>13292.52</c:v>
                </c:pt>
                <c:pt idx="781">
                  <c:v>13228.85</c:v>
                </c:pt>
                <c:pt idx="782">
                  <c:v>13224.69</c:v>
                </c:pt>
                <c:pt idx="783">
                  <c:v>13224.06</c:v>
                </c:pt>
                <c:pt idx="784">
                  <c:v>13217.09</c:v>
                </c:pt>
                <c:pt idx="785">
                  <c:v>13214.43</c:v>
                </c:pt>
                <c:pt idx="786">
                  <c:v>13204.29</c:v>
                </c:pt>
                <c:pt idx="787">
                  <c:v>13143.86</c:v>
                </c:pt>
                <c:pt idx="788">
                  <c:v>13143.34</c:v>
                </c:pt>
                <c:pt idx="789">
                  <c:v>13129.6</c:v>
                </c:pt>
                <c:pt idx="790">
                  <c:v>13126.68</c:v>
                </c:pt>
                <c:pt idx="791">
                  <c:v>13116.84</c:v>
                </c:pt>
                <c:pt idx="792">
                  <c:v>13113.51</c:v>
                </c:pt>
                <c:pt idx="793">
                  <c:v>13112.6</c:v>
                </c:pt>
                <c:pt idx="794">
                  <c:v>13110.79</c:v>
                </c:pt>
                <c:pt idx="795">
                  <c:v>13101.74</c:v>
                </c:pt>
                <c:pt idx="796">
                  <c:v>13063.88</c:v>
                </c:pt>
                <c:pt idx="797">
                  <c:v>13051.22</c:v>
                </c:pt>
                <c:pt idx="798">
                  <c:v>13047.33</c:v>
                </c:pt>
                <c:pt idx="799">
                  <c:v>13044.41</c:v>
                </c:pt>
                <c:pt idx="800">
                  <c:v>13041.92</c:v>
                </c:pt>
                <c:pt idx="801">
                  <c:v>13023.93</c:v>
                </c:pt>
                <c:pt idx="802">
                  <c:v>13019.16</c:v>
                </c:pt>
                <c:pt idx="803">
                  <c:v>13012.21</c:v>
                </c:pt>
                <c:pt idx="804">
                  <c:v>13010.86</c:v>
                </c:pt>
                <c:pt idx="805">
                  <c:v>13008.07</c:v>
                </c:pt>
                <c:pt idx="806">
                  <c:v>13004.95</c:v>
                </c:pt>
                <c:pt idx="807">
                  <c:v>13002.91</c:v>
                </c:pt>
                <c:pt idx="808">
                  <c:v>12994.12</c:v>
                </c:pt>
                <c:pt idx="809">
                  <c:v>12982.87</c:v>
                </c:pt>
                <c:pt idx="810">
                  <c:v>12981.35</c:v>
                </c:pt>
                <c:pt idx="811">
                  <c:v>12979.36</c:v>
                </c:pt>
                <c:pt idx="812">
                  <c:v>12957.12</c:v>
                </c:pt>
                <c:pt idx="813">
                  <c:v>12950.07</c:v>
                </c:pt>
                <c:pt idx="814">
                  <c:v>12949.16</c:v>
                </c:pt>
                <c:pt idx="815">
                  <c:v>12928.79</c:v>
                </c:pt>
                <c:pt idx="816">
                  <c:v>12925.89</c:v>
                </c:pt>
                <c:pt idx="817">
                  <c:v>12913.99</c:v>
                </c:pt>
                <c:pt idx="818">
                  <c:v>12890.06</c:v>
                </c:pt>
                <c:pt idx="819">
                  <c:v>12870.31</c:v>
                </c:pt>
                <c:pt idx="820">
                  <c:v>12856.84</c:v>
                </c:pt>
                <c:pt idx="821">
                  <c:v>12852.37</c:v>
                </c:pt>
                <c:pt idx="822">
                  <c:v>12847.24</c:v>
                </c:pt>
                <c:pt idx="823">
                  <c:v>12829.46</c:v>
                </c:pt>
                <c:pt idx="824">
                  <c:v>12823.25</c:v>
                </c:pt>
                <c:pt idx="825">
                  <c:v>12815.44</c:v>
                </c:pt>
                <c:pt idx="826">
                  <c:v>12797.21</c:v>
                </c:pt>
                <c:pt idx="827">
                  <c:v>12788.18</c:v>
                </c:pt>
                <c:pt idx="828">
                  <c:v>12788.03</c:v>
                </c:pt>
                <c:pt idx="829">
                  <c:v>12776.05</c:v>
                </c:pt>
                <c:pt idx="830">
                  <c:v>12770.27</c:v>
                </c:pt>
                <c:pt idx="831">
                  <c:v>12741.17</c:v>
                </c:pt>
                <c:pt idx="832">
                  <c:v>12731</c:v>
                </c:pt>
                <c:pt idx="833">
                  <c:v>12718.21</c:v>
                </c:pt>
                <c:pt idx="834">
                  <c:v>12713</c:v>
                </c:pt>
                <c:pt idx="835">
                  <c:v>12700.63</c:v>
                </c:pt>
                <c:pt idx="836">
                  <c:v>12699.56</c:v>
                </c:pt>
                <c:pt idx="837">
                  <c:v>12697.48</c:v>
                </c:pt>
                <c:pt idx="838">
                  <c:v>12648.7</c:v>
                </c:pt>
                <c:pt idx="839">
                  <c:v>12646.21</c:v>
                </c:pt>
                <c:pt idx="840">
                  <c:v>12644.59</c:v>
                </c:pt>
                <c:pt idx="841">
                  <c:v>12643.38</c:v>
                </c:pt>
                <c:pt idx="842">
                  <c:v>12640.24</c:v>
                </c:pt>
                <c:pt idx="843">
                  <c:v>12638.2</c:v>
                </c:pt>
                <c:pt idx="844">
                  <c:v>12629.9</c:v>
                </c:pt>
                <c:pt idx="845">
                  <c:v>12629.17</c:v>
                </c:pt>
                <c:pt idx="846">
                  <c:v>12624.74</c:v>
                </c:pt>
                <c:pt idx="847">
                  <c:v>12622.18</c:v>
                </c:pt>
                <c:pt idx="848">
                  <c:v>12609.89</c:v>
                </c:pt>
                <c:pt idx="849">
                  <c:v>12600.46</c:v>
                </c:pt>
                <c:pt idx="850">
                  <c:v>12592.53</c:v>
                </c:pt>
                <c:pt idx="851">
                  <c:v>12579.92</c:v>
                </c:pt>
                <c:pt idx="852">
                  <c:v>12574.05</c:v>
                </c:pt>
                <c:pt idx="853">
                  <c:v>12557.61</c:v>
                </c:pt>
                <c:pt idx="854">
                  <c:v>12523.6</c:v>
                </c:pt>
                <c:pt idx="855">
                  <c:v>12499.88</c:v>
                </c:pt>
                <c:pt idx="856">
                  <c:v>12495.29</c:v>
                </c:pt>
                <c:pt idx="857">
                  <c:v>12485.8</c:v>
                </c:pt>
                <c:pt idx="858">
                  <c:v>12479.71</c:v>
                </c:pt>
                <c:pt idx="859">
                  <c:v>12475.35</c:v>
                </c:pt>
                <c:pt idx="860">
                  <c:v>12452.25</c:v>
                </c:pt>
                <c:pt idx="861">
                  <c:v>12430.95</c:v>
                </c:pt>
                <c:pt idx="862">
                  <c:v>12408.29</c:v>
                </c:pt>
                <c:pt idx="863">
                  <c:v>12407.3</c:v>
                </c:pt>
                <c:pt idx="864">
                  <c:v>12404.88</c:v>
                </c:pt>
                <c:pt idx="865">
                  <c:v>12369.89</c:v>
                </c:pt>
                <c:pt idx="866">
                  <c:v>12363.55</c:v>
                </c:pt>
                <c:pt idx="867">
                  <c:v>12347.17</c:v>
                </c:pt>
                <c:pt idx="868">
                  <c:v>12333.83</c:v>
                </c:pt>
                <c:pt idx="869">
                  <c:v>12323.94</c:v>
                </c:pt>
                <c:pt idx="870">
                  <c:v>12299.59</c:v>
                </c:pt>
                <c:pt idx="871">
                  <c:v>12282.38</c:v>
                </c:pt>
                <c:pt idx="872">
                  <c:v>12282.03</c:v>
                </c:pt>
                <c:pt idx="873">
                  <c:v>12269.69</c:v>
                </c:pt>
                <c:pt idx="874">
                  <c:v>12268.63</c:v>
                </c:pt>
                <c:pt idx="875">
                  <c:v>12265.51</c:v>
                </c:pt>
                <c:pt idx="876">
                  <c:v>12255.04</c:v>
                </c:pt>
                <c:pt idx="877">
                  <c:v>12254.44</c:v>
                </c:pt>
                <c:pt idx="878">
                  <c:v>12245.17</c:v>
                </c:pt>
                <c:pt idx="879">
                  <c:v>12244.53</c:v>
                </c:pt>
                <c:pt idx="880">
                  <c:v>12237.73</c:v>
                </c:pt>
                <c:pt idx="881">
                  <c:v>12235.84</c:v>
                </c:pt>
                <c:pt idx="882">
                  <c:v>12233.83</c:v>
                </c:pt>
                <c:pt idx="883">
                  <c:v>12231.61</c:v>
                </c:pt>
                <c:pt idx="884">
                  <c:v>12224.35</c:v>
                </c:pt>
                <c:pt idx="885">
                  <c:v>12222.9</c:v>
                </c:pt>
                <c:pt idx="886">
                  <c:v>12218.7</c:v>
                </c:pt>
                <c:pt idx="887">
                  <c:v>12198.64</c:v>
                </c:pt>
                <c:pt idx="888">
                  <c:v>12148.2</c:v>
                </c:pt>
                <c:pt idx="889">
                  <c:v>12146.97</c:v>
                </c:pt>
                <c:pt idx="890">
                  <c:v>12142.58</c:v>
                </c:pt>
                <c:pt idx="891">
                  <c:v>12137.6</c:v>
                </c:pt>
                <c:pt idx="892">
                  <c:v>12130.8</c:v>
                </c:pt>
                <c:pt idx="893">
                  <c:v>12129.61</c:v>
                </c:pt>
                <c:pt idx="894">
                  <c:v>12124.99</c:v>
                </c:pt>
                <c:pt idx="895">
                  <c:v>12105.32</c:v>
                </c:pt>
                <c:pt idx="896">
                  <c:v>12096.65</c:v>
                </c:pt>
                <c:pt idx="897">
                  <c:v>12094.48</c:v>
                </c:pt>
                <c:pt idx="898">
                  <c:v>12091.34</c:v>
                </c:pt>
                <c:pt idx="899">
                  <c:v>12048.13</c:v>
                </c:pt>
                <c:pt idx="900">
                  <c:v>12044.34</c:v>
                </c:pt>
                <c:pt idx="901">
                  <c:v>12035.18</c:v>
                </c:pt>
                <c:pt idx="902">
                  <c:v>12032.33</c:v>
                </c:pt>
                <c:pt idx="903">
                  <c:v>12029.29</c:v>
                </c:pt>
                <c:pt idx="904">
                  <c:v>12001.29</c:v>
                </c:pt>
                <c:pt idx="905">
                  <c:v>11994.89</c:v>
                </c:pt>
                <c:pt idx="906">
                  <c:v>11987.68</c:v>
                </c:pt>
                <c:pt idx="907">
                  <c:v>11987.17</c:v>
                </c:pt>
                <c:pt idx="908">
                  <c:v>11946.63</c:v>
                </c:pt>
                <c:pt idx="909">
                  <c:v>11945.13</c:v>
                </c:pt>
                <c:pt idx="910">
                  <c:v>11944.59</c:v>
                </c:pt>
                <c:pt idx="911">
                  <c:v>11941.83</c:v>
                </c:pt>
                <c:pt idx="912">
                  <c:v>11938.26</c:v>
                </c:pt>
                <c:pt idx="913">
                  <c:v>11931.13</c:v>
                </c:pt>
                <c:pt idx="914">
                  <c:v>11918.2</c:v>
                </c:pt>
                <c:pt idx="915">
                  <c:v>11884.05</c:v>
                </c:pt>
                <c:pt idx="916">
                  <c:v>11881.97</c:v>
                </c:pt>
                <c:pt idx="917">
                  <c:v>11881.36</c:v>
                </c:pt>
                <c:pt idx="918">
                  <c:v>11879.1</c:v>
                </c:pt>
                <c:pt idx="919">
                  <c:v>11858.56</c:v>
                </c:pt>
                <c:pt idx="920">
                  <c:v>11856.41</c:v>
                </c:pt>
                <c:pt idx="921">
                  <c:v>11848.14</c:v>
                </c:pt>
                <c:pt idx="922">
                  <c:v>11842.62</c:v>
                </c:pt>
                <c:pt idx="923">
                  <c:v>11842.44</c:v>
                </c:pt>
                <c:pt idx="924">
                  <c:v>11840.78</c:v>
                </c:pt>
                <c:pt idx="925">
                  <c:v>11837.16</c:v>
                </c:pt>
                <c:pt idx="926">
                  <c:v>11833.78</c:v>
                </c:pt>
                <c:pt idx="927">
                  <c:v>11830.61</c:v>
                </c:pt>
                <c:pt idx="928">
                  <c:v>11773.06</c:v>
                </c:pt>
                <c:pt idx="929">
                  <c:v>11763</c:v>
                </c:pt>
                <c:pt idx="930">
                  <c:v>11752.68</c:v>
                </c:pt>
                <c:pt idx="931">
                  <c:v>11743.93</c:v>
                </c:pt>
                <c:pt idx="932">
                  <c:v>11743.3</c:v>
                </c:pt>
                <c:pt idx="933">
                  <c:v>11741.73</c:v>
                </c:pt>
                <c:pt idx="934">
                  <c:v>11737.85</c:v>
                </c:pt>
                <c:pt idx="935">
                  <c:v>11735.88</c:v>
                </c:pt>
                <c:pt idx="936">
                  <c:v>11730.82</c:v>
                </c:pt>
                <c:pt idx="937">
                  <c:v>11729.68</c:v>
                </c:pt>
                <c:pt idx="938">
                  <c:v>11712.97</c:v>
                </c:pt>
                <c:pt idx="939">
                  <c:v>11696.52</c:v>
                </c:pt>
                <c:pt idx="940">
                  <c:v>11674.13</c:v>
                </c:pt>
                <c:pt idx="941">
                  <c:v>11658.38</c:v>
                </c:pt>
                <c:pt idx="942">
                  <c:v>11658.12</c:v>
                </c:pt>
                <c:pt idx="943">
                  <c:v>11657.81</c:v>
                </c:pt>
                <c:pt idx="944">
                  <c:v>11657.72</c:v>
                </c:pt>
                <c:pt idx="945">
                  <c:v>11625.11</c:v>
                </c:pt>
                <c:pt idx="946">
                  <c:v>11602.75</c:v>
                </c:pt>
                <c:pt idx="947">
                  <c:v>11576.13</c:v>
                </c:pt>
                <c:pt idx="948">
                  <c:v>11566.3</c:v>
                </c:pt>
                <c:pt idx="949">
                  <c:v>11554.22</c:v>
                </c:pt>
                <c:pt idx="950">
                  <c:v>11552.9</c:v>
                </c:pt>
                <c:pt idx="951">
                  <c:v>11540.25</c:v>
                </c:pt>
                <c:pt idx="952">
                  <c:v>11538.42</c:v>
                </c:pt>
                <c:pt idx="953">
                  <c:v>11534.87</c:v>
                </c:pt>
                <c:pt idx="954">
                  <c:v>11530.12</c:v>
                </c:pt>
                <c:pt idx="955">
                  <c:v>11524.25</c:v>
                </c:pt>
                <c:pt idx="956">
                  <c:v>11520.1</c:v>
                </c:pt>
                <c:pt idx="957">
                  <c:v>11512.41</c:v>
                </c:pt>
                <c:pt idx="958">
                  <c:v>11511.61</c:v>
                </c:pt>
                <c:pt idx="959">
                  <c:v>11497.69</c:v>
                </c:pt>
                <c:pt idx="960">
                  <c:v>11492.46</c:v>
                </c:pt>
                <c:pt idx="961">
                  <c:v>11488.32</c:v>
                </c:pt>
                <c:pt idx="962">
                  <c:v>11482.63</c:v>
                </c:pt>
                <c:pt idx="963">
                  <c:v>11478.14</c:v>
                </c:pt>
                <c:pt idx="964">
                  <c:v>11455.28</c:v>
                </c:pt>
                <c:pt idx="965">
                  <c:v>11454.02</c:v>
                </c:pt>
                <c:pt idx="966">
                  <c:v>11436.74</c:v>
                </c:pt>
                <c:pt idx="967">
                  <c:v>11435.74</c:v>
                </c:pt>
                <c:pt idx="968">
                  <c:v>11419.49</c:v>
                </c:pt>
                <c:pt idx="969">
                  <c:v>11412.02</c:v>
                </c:pt>
                <c:pt idx="970">
                  <c:v>11411.69</c:v>
                </c:pt>
                <c:pt idx="971">
                  <c:v>11396.9</c:v>
                </c:pt>
                <c:pt idx="972">
                  <c:v>11394.07</c:v>
                </c:pt>
                <c:pt idx="973">
                  <c:v>11388.27</c:v>
                </c:pt>
                <c:pt idx="974">
                  <c:v>11381.33</c:v>
                </c:pt>
                <c:pt idx="975">
                  <c:v>11378.57</c:v>
                </c:pt>
                <c:pt idx="976">
                  <c:v>11369.39</c:v>
                </c:pt>
                <c:pt idx="977">
                  <c:v>11365.95</c:v>
                </c:pt>
                <c:pt idx="978">
                  <c:v>11363.28</c:v>
                </c:pt>
                <c:pt idx="979">
                  <c:v>11362.76</c:v>
                </c:pt>
                <c:pt idx="980">
                  <c:v>11356.66</c:v>
                </c:pt>
                <c:pt idx="981">
                  <c:v>11353.23</c:v>
                </c:pt>
                <c:pt idx="982">
                  <c:v>11345.52</c:v>
                </c:pt>
                <c:pt idx="983">
                  <c:v>11344.32</c:v>
                </c:pt>
                <c:pt idx="984">
                  <c:v>11326.71</c:v>
                </c:pt>
                <c:pt idx="985">
                  <c:v>11321.49</c:v>
                </c:pt>
                <c:pt idx="986">
                  <c:v>11319.12</c:v>
                </c:pt>
                <c:pt idx="987">
                  <c:v>11318.57</c:v>
                </c:pt>
                <c:pt idx="988">
                  <c:v>11312.33</c:v>
                </c:pt>
                <c:pt idx="989">
                  <c:v>11305.93</c:v>
                </c:pt>
                <c:pt idx="990">
                  <c:v>11299.34</c:v>
                </c:pt>
                <c:pt idx="991">
                  <c:v>11294.57</c:v>
                </c:pt>
                <c:pt idx="992">
                  <c:v>11289.11</c:v>
                </c:pt>
                <c:pt idx="993">
                  <c:v>11286.54</c:v>
                </c:pt>
                <c:pt idx="994">
                  <c:v>11272.33</c:v>
                </c:pt>
                <c:pt idx="995">
                  <c:v>11265.71</c:v>
                </c:pt>
                <c:pt idx="996">
                  <c:v>11264.54</c:v>
                </c:pt>
                <c:pt idx="997">
                  <c:v>11255.29</c:v>
                </c:pt>
                <c:pt idx="998">
                  <c:v>11253.42</c:v>
                </c:pt>
                <c:pt idx="999">
                  <c:v>11250.43</c:v>
                </c:pt>
                <c:pt idx="1000">
                  <c:v>11244.38</c:v>
                </c:pt>
                <c:pt idx="1001">
                  <c:v>11217.35</c:v>
                </c:pt>
                <c:pt idx="1002">
                  <c:v>11187.66</c:v>
                </c:pt>
                <c:pt idx="1003">
                  <c:v>11186.2</c:v>
                </c:pt>
                <c:pt idx="1004">
                  <c:v>11165.42</c:v>
                </c:pt>
                <c:pt idx="1005">
                  <c:v>11163.57</c:v>
                </c:pt>
                <c:pt idx="1006">
                  <c:v>11150.78</c:v>
                </c:pt>
                <c:pt idx="1007">
                  <c:v>11103.33</c:v>
                </c:pt>
                <c:pt idx="1008">
                  <c:v>11093.62</c:v>
                </c:pt>
                <c:pt idx="1009">
                  <c:v>11090.72</c:v>
                </c:pt>
                <c:pt idx="1010">
                  <c:v>11085.59</c:v>
                </c:pt>
                <c:pt idx="1011">
                  <c:v>11082.58</c:v>
                </c:pt>
                <c:pt idx="1012">
                  <c:v>11073.18</c:v>
                </c:pt>
                <c:pt idx="1013">
                  <c:v>11070.54</c:v>
                </c:pt>
                <c:pt idx="1014">
                  <c:v>11068.77</c:v>
                </c:pt>
                <c:pt idx="1015">
                  <c:v>11068.7</c:v>
                </c:pt>
                <c:pt idx="1016">
                  <c:v>11046.02</c:v>
                </c:pt>
                <c:pt idx="1017">
                  <c:v>11037.85</c:v>
                </c:pt>
                <c:pt idx="1018">
                  <c:v>11037.51</c:v>
                </c:pt>
                <c:pt idx="1019">
                  <c:v>11033.66</c:v>
                </c:pt>
                <c:pt idx="1020">
                  <c:v>11028.56</c:v>
                </c:pt>
                <c:pt idx="1021">
                  <c:v>11018.05</c:v>
                </c:pt>
                <c:pt idx="1022">
                  <c:v>11015.17</c:v>
                </c:pt>
                <c:pt idx="1023">
                  <c:v>11013.71</c:v>
                </c:pt>
                <c:pt idx="1024">
                  <c:v>10991.58</c:v>
                </c:pt>
                <c:pt idx="1025">
                  <c:v>10982.5</c:v>
                </c:pt>
                <c:pt idx="1026">
                  <c:v>10977.21</c:v>
                </c:pt>
                <c:pt idx="1027">
                  <c:v>10976.25</c:v>
                </c:pt>
                <c:pt idx="1028">
                  <c:v>10965.45</c:v>
                </c:pt>
                <c:pt idx="1029">
                  <c:v>10959.69</c:v>
                </c:pt>
                <c:pt idx="1030">
                  <c:v>10959.33</c:v>
                </c:pt>
                <c:pt idx="1031">
                  <c:v>10942.13</c:v>
                </c:pt>
                <c:pt idx="1032">
                  <c:v>10928.85</c:v>
                </c:pt>
                <c:pt idx="1033">
                  <c:v>10923.93</c:v>
                </c:pt>
                <c:pt idx="1034">
                  <c:v>10886.66</c:v>
                </c:pt>
                <c:pt idx="1035">
                  <c:v>10848.13</c:v>
                </c:pt>
                <c:pt idx="1036">
                  <c:v>10825.25</c:v>
                </c:pt>
                <c:pt idx="1037">
                  <c:v>10807.49</c:v>
                </c:pt>
                <c:pt idx="1038">
                  <c:v>10806.84</c:v>
                </c:pt>
                <c:pt idx="1039">
                  <c:v>10797.34</c:v>
                </c:pt>
                <c:pt idx="1040">
                  <c:v>10796.35</c:v>
                </c:pt>
                <c:pt idx="1041">
                  <c:v>10795.94</c:v>
                </c:pt>
                <c:pt idx="1042">
                  <c:v>10791.96</c:v>
                </c:pt>
                <c:pt idx="1043">
                  <c:v>10769.75</c:v>
                </c:pt>
                <c:pt idx="1044">
                  <c:v>10749.02</c:v>
                </c:pt>
                <c:pt idx="1045">
                  <c:v>10736.87</c:v>
                </c:pt>
                <c:pt idx="1046">
                  <c:v>10719.57</c:v>
                </c:pt>
                <c:pt idx="1047">
                  <c:v>10713.64</c:v>
                </c:pt>
                <c:pt idx="1048">
                  <c:v>10704.47</c:v>
                </c:pt>
                <c:pt idx="1049">
                  <c:v>10702.64</c:v>
                </c:pt>
                <c:pt idx="1050">
                  <c:v>10698.38</c:v>
                </c:pt>
                <c:pt idx="1051">
                  <c:v>10690.11</c:v>
                </c:pt>
                <c:pt idx="1052">
                  <c:v>10676.83</c:v>
                </c:pt>
                <c:pt idx="1053">
                  <c:v>10665.44</c:v>
                </c:pt>
                <c:pt idx="1054">
                  <c:v>10627.81</c:v>
                </c:pt>
                <c:pt idx="1055">
                  <c:v>10620.26</c:v>
                </c:pt>
                <c:pt idx="1056">
                  <c:v>10617.04</c:v>
                </c:pt>
                <c:pt idx="1057">
                  <c:v>10608.67</c:v>
                </c:pt>
                <c:pt idx="1058">
                  <c:v>10602.39</c:v>
                </c:pt>
                <c:pt idx="1059">
                  <c:v>10601.63</c:v>
                </c:pt>
                <c:pt idx="1060">
                  <c:v>10601.41</c:v>
                </c:pt>
                <c:pt idx="1061">
                  <c:v>10600.55</c:v>
                </c:pt>
                <c:pt idx="1062">
                  <c:v>10594.5</c:v>
                </c:pt>
                <c:pt idx="1063">
                  <c:v>10594.23</c:v>
                </c:pt>
                <c:pt idx="1064">
                  <c:v>10579.71</c:v>
                </c:pt>
                <c:pt idx="1065">
                  <c:v>10577.09</c:v>
                </c:pt>
                <c:pt idx="1066">
                  <c:v>10564.88</c:v>
                </c:pt>
                <c:pt idx="1067">
                  <c:v>10560.49</c:v>
                </c:pt>
                <c:pt idx="1068">
                  <c:v>10546.48</c:v>
                </c:pt>
                <c:pt idx="1069">
                  <c:v>10495.6</c:v>
                </c:pt>
                <c:pt idx="1070">
                  <c:v>10493.95</c:v>
                </c:pt>
                <c:pt idx="1071">
                  <c:v>10486.55</c:v>
                </c:pt>
                <c:pt idx="1072">
                  <c:v>10464.83</c:v>
                </c:pt>
                <c:pt idx="1073">
                  <c:v>10461.98</c:v>
                </c:pt>
                <c:pt idx="1074">
                  <c:v>10459.19</c:v>
                </c:pt>
                <c:pt idx="1075">
                  <c:v>10455.14</c:v>
                </c:pt>
                <c:pt idx="1076">
                  <c:v>10455.1</c:v>
                </c:pt>
                <c:pt idx="1077">
                  <c:v>10450.549999999999</c:v>
                </c:pt>
                <c:pt idx="1078">
                  <c:v>10436.1</c:v>
                </c:pt>
                <c:pt idx="1079">
                  <c:v>10435.07</c:v>
                </c:pt>
                <c:pt idx="1080">
                  <c:v>10422.92</c:v>
                </c:pt>
                <c:pt idx="1081">
                  <c:v>10419.65</c:v>
                </c:pt>
                <c:pt idx="1082">
                  <c:v>10419.59</c:v>
                </c:pt>
                <c:pt idx="1083">
                  <c:v>10407.98</c:v>
                </c:pt>
                <c:pt idx="1084">
                  <c:v>10407.09</c:v>
                </c:pt>
                <c:pt idx="1085">
                  <c:v>10403.27</c:v>
                </c:pt>
                <c:pt idx="1086">
                  <c:v>10381.48</c:v>
                </c:pt>
                <c:pt idx="1087">
                  <c:v>10370.91</c:v>
                </c:pt>
                <c:pt idx="1088">
                  <c:v>10356.67</c:v>
                </c:pt>
                <c:pt idx="1089">
                  <c:v>10355.64</c:v>
                </c:pt>
                <c:pt idx="1090">
                  <c:v>10352.48</c:v>
                </c:pt>
                <c:pt idx="1091">
                  <c:v>10345.93</c:v>
                </c:pt>
                <c:pt idx="1092">
                  <c:v>10338.93</c:v>
                </c:pt>
                <c:pt idx="1093">
                  <c:v>10329.06</c:v>
                </c:pt>
                <c:pt idx="1094">
                  <c:v>10325.209999999999</c:v>
                </c:pt>
                <c:pt idx="1095">
                  <c:v>10322.9</c:v>
                </c:pt>
                <c:pt idx="1096">
                  <c:v>10315.91</c:v>
                </c:pt>
                <c:pt idx="1097">
                  <c:v>10310.780000000001</c:v>
                </c:pt>
                <c:pt idx="1098">
                  <c:v>10308.040000000001</c:v>
                </c:pt>
                <c:pt idx="1099">
                  <c:v>10276.99</c:v>
                </c:pt>
                <c:pt idx="1100">
                  <c:v>10274.33</c:v>
                </c:pt>
                <c:pt idx="1101">
                  <c:v>10269.459999999999</c:v>
                </c:pt>
                <c:pt idx="1102">
                  <c:v>10264.44</c:v>
                </c:pt>
                <c:pt idx="1103">
                  <c:v>10259.129999999999</c:v>
                </c:pt>
                <c:pt idx="1104">
                  <c:v>10231.5</c:v>
                </c:pt>
                <c:pt idx="1105">
                  <c:v>10226.280000000001</c:v>
                </c:pt>
                <c:pt idx="1106">
                  <c:v>10214.64</c:v>
                </c:pt>
                <c:pt idx="1107">
                  <c:v>10197.77</c:v>
                </c:pt>
                <c:pt idx="1108">
                  <c:v>10191.82</c:v>
                </c:pt>
                <c:pt idx="1109">
                  <c:v>10160.870000000001</c:v>
                </c:pt>
                <c:pt idx="1110">
                  <c:v>10156.780000000001</c:v>
                </c:pt>
                <c:pt idx="1111">
                  <c:v>10146.129999999999</c:v>
                </c:pt>
                <c:pt idx="1112">
                  <c:v>10141.14</c:v>
                </c:pt>
                <c:pt idx="1113">
                  <c:v>10139.84</c:v>
                </c:pt>
                <c:pt idx="1114">
                  <c:v>10118.42</c:v>
                </c:pt>
                <c:pt idx="1115">
                  <c:v>10115.01</c:v>
                </c:pt>
                <c:pt idx="1116">
                  <c:v>10107.219999999999</c:v>
                </c:pt>
                <c:pt idx="1117">
                  <c:v>10106.129999999999</c:v>
                </c:pt>
                <c:pt idx="1118">
                  <c:v>10096.969999999999</c:v>
                </c:pt>
                <c:pt idx="1119">
                  <c:v>10085.85</c:v>
                </c:pt>
                <c:pt idx="1120">
                  <c:v>10072.06</c:v>
                </c:pt>
                <c:pt idx="1121">
                  <c:v>10065.41</c:v>
                </c:pt>
                <c:pt idx="1122">
                  <c:v>10043.25</c:v>
                </c:pt>
                <c:pt idx="1123">
                  <c:v>10027.15</c:v>
                </c:pt>
                <c:pt idx="1124">
                  <c:v>10011.44</c:v>
                </c:pt>
                <c:pt idx="1125">
                  <c:v>9991.0400000000009</c:v>
                </c:pt>
                <c:pt idx="1126">
                  <c:v>9964.06</c:v>
                </c:pt>
                <c:pt idx="1127">
                  <c:v>9957.7199999999993</c:v>
                </c:pt>
                <c:pt idx="1128">
                  <c:v>9933.44</c:v>
                </c:pt>
                <c:pt idx="1129">
                  <c:v>9931.9599999999991</c:v>
                </c:pt>
                <c:pt idx="1130">
                  <c:v>9930.64</c:v>
                </c:pt>
                <c:pt idx="1131">
                  <c:v>9910.36</c:v>
                </c:pt>
                <c:pt idx="1132">
                  <c:v>9907.83</c:v>
                </c:pt>
                <c:pt idx="1133">
                  <c:v>9894.69</c:v>
                </c:pt>
                <c:pt idx="1134">
                  <c:v>9890.23</c:v>
                </c:pt>
                <c:pt idx="1135">
                  <c:v>9880.07</c:v>
                </c:pt>
                <c:pt idx="1136">
                  <c:v>9877.61</c:v>
                </c:pt>
                <c:pt idx="1137">
                  <c:v>9875.68</c:v>
                </c:pt>
                <c:pt idx="1138">
                  <c:v>9872.7000000000007</c:v>
                </c:pt>
                <c:pt idx="1139">
                  <c:v>9870.59</c:v>
                </c:pt>
                <c:pt idx="1140">
                  <c:v>9869.81</c:v>
                </c:pt>
                <c:pt idx="1141">
                  <c:v>9866.2999999999993</c:v>
                </c:pt>
                <c:pt idx="1142">
                  <c:v>9863.4699999999993</c:v>
                </c:pt>
                <c:pt idx="1143">
                  <c:v>9861.0300000000007</c:v>
                </c:pt>
                <c:pt idx="1144">
                  <c:v>9855.1299999999992</c:v>
                </c:pt>
                <c:pt idx="1145">
                  <c:v>9850.43</c:v>
                </c:pt>
                <c:pt idx="1146">
                  <c:v>9844.4500000000007</c:v>
                </c:pt>
                <c:pt idx="1147">
                  <c:v>9836.2099999999991</c:v>
                </c:pt>
                <c:pt idx="1148">
                  <c:v>9819.25</c:v>
                </c:pt>
                <c:pt idx="1149">
                  <c:v>9800.89</c:v>
                </c:pt>
                <c:pt idx="1150">
                  <c:v>9788.8700000000008</c:v>
                </c:pt>
                <c:pt idx="1151">
                  <c:v>9787.32</c:v>
                </c:pt>
                <c:pt idx="1152">
                  <c:v>9778.35</c:v>
                </c:pt>
                <c:pt idx="1153">
                  <c:v>9764.08</c:v>
                </c:pt>
                <c:pt idx="1154">
                  <c:v>9753.49</c:v>
                </c:pt>
                <c:pt idx="1155">
                  <c:v>9748.91</c:v>
                </c:pt>
                <c:pt idx="1156">
                  <c:v>9724.5300000000007</c:v>
                </c:pt>
                <c:pt idx="1157">
                  <c:v>9722.77</c:v>
                </c:pt>
                <c:pt idx="1158">
                  <c:v>9715.84</c:v>
                </c:pt>
                <c:pt idx="1159">
                  <c:v>9710.7099999999991</c:v>
                </c:pt>
                <c:pt idx="1160">
                  <c:v>9704.67</c:v>
                </c:pt>
                <c:pt idx="1161">
                  <c:v>9698.42</c:v>
                </c:pt>
                <c:pt idx="1162">
                  <c:v>9684.2900000000009</c:v>
                </c:pt>
                <c:pt idx="1163">
                  <c:v>9664.34</c:v>
                </c:pt>
                <c:pt idx="1164">
                  <c:v>9653.81</c:v>
                </c:pt>
                <c:pt idx="1165">
                  <c:v>9644.25</c:v>
                </c:pt>
                <c:pt idx="1166">
                  <c:v>9634.5400000000009</c:v>
                </c:pt>
                <c:pt idx="1167">
                  <c:v>9630.91</c:v>
                </c:pt>
                <c:pt idx="1168">
                  <c:v>9630.4</c:v>
                </c:pt>
                <c:pt idx="1169">
                  <c:v>9630.2999999999993</c:v>
                </c:pt>
                <c:pt idx="1170">
                  <c:v>9628.7900000000009</c:v>
                </c:pt>
                <c:pt idx="1171">
                  <c:v>9625.92</c:v>
                </c:pt>
                <c:pt idx="1172">
                  <c:v>9620.33</c:v>
                </c:pt>
                <c:pt idx="1173">
                  <c:v>9619.18</c:v>
                </c:pt>
                <c:pt idx="1174">
                  <c:v>9617.66</c:v>
                </c:pt>
                <c:pt idx="1175">
                  <c:v>9597.6299999999992</c:v>
                </c:pt>
                <c:pt idx="1176">
                  <c:v>9584.0400000000009</c:v>
                </c:pt>
                <c:pt idx="1177">
                  <c:v>9583.89</c:v>
                </c:pt>
                <c:pt idx="1178">
                  <c:v>9582.5400000000009</c:v>
                </c:pt>
                <c:pt idx="1179">
                  <c:v>9566.99</c:v>
                </c:pt>
                <c:pt idx="1180">
                  <c:v>9563.0300000000007</c:v>
                </c:pt>
                <c:pt idx="1181">
                  <c:v>9549.57</c:v>
                </c:pt>
                <c:pt idx="1182">
                  <c:v>9541.7000000000007</c:v>
                </c:pt>
                <c:pt idx="1183">
                  <c:v>9540.17</c:v>
                </c:pt>
                <c:pt idx="1184">
                  <c:v>9538.65</c:v>
                </c:pt>
                <c:pt idx="1185">
                  <c:v>9528.9</c:v>
                </c:pt>
                <c:pt idx="1186">
                  <c:v>9507.68</c:v>
                </c:pt>
                <c:pt idx="1187">
                  <c:v>9504.31</c:v>
                </c:pt>
                <c:pt idx="1188">
                  <c:v>9500.57</c:v>
                </c:pt>
                <c:pt idx="1189">
                  <c:v>9487.64</c:v>
                </c:pt>
                <c:pt idx="1190">
                  <c:v>9453.92</c:v>
                </c:pt>
                <c:pt idx="1191">
                  <c:v>9448.42</c:v>
                </c:pt>
                <c:pt idx="1192">
                  <c:v>9447.3799999999992</c:v>
                </c:pt>
                <c:pt idx="1193">
                  <c:v>9447.25</c:v>
                </c:pt>
                <c:pt idx="1194">
                  <c:v>9432.93</c:v>
                </c:pt>
                <c:pt idx="1195">
                  <c:v>9414.92</c:v>
                </c:pt>
                <c:pt idx="1196">
                  <c:v>9411.01</c:v>
                </c:pt>
                <c:pt idx="1197">
                  <c:v>9391.35</c:v>
                </c:pt>
                <c:pt idx="1198">
                  <c:v>9386.16</c:v>
                </c:pt>
                <c:pt idx="1199">
                  <c:v>9380.75</c:v>
                </c:pt>
                <c:pt idx="1200">
                  <c:v>9377.9</c:v>
                </c:pt>
                <c:pt idx="1201">
                  <c:v>9377.4500000000007</c:v>
                </c:pt>
                <c:pt idx="1202">
                  <c:v>9361.33</c:v>
                </c:pt>
                <c:pt idx="1203">
                  <c:v>9344.2000000000007</c:v>
                </c:pt>
                <c:pt idx="1204">
                  <c:v>9338.61</c:v>
                </c:pt>
                <c:pt idx="1205">
                  <c:v>9320.26</c:v>
                </c:pt>
                <c:pt idx="1206">
                  <c:v>9315.41</c:v>
                </c:pt>
                <c:pt idx="1207">
                  <c:v>9310.81</c:v>
                </c:pt>
                <c:pt idx="1208">
                  <c:v>9304.7000000000007</c:v>
                </c:pt>
                <c:pt idx="1209">
                  <c:v>9301.89</c:v>
                </c:pt>
                <c:pt idx="1210">
                  <c:v>9290.14</c:v>
                </c:pt>
                <c:pt idx="1211">
                  <c:v>9288.0300000000007</c:v>
                </c:pt>
                <c:pt idx="1212">
                  <c:v>9285.8700000000008</c:v>
                </c:pt>
                <c:pt idx="1213">
                  <c:v>9283.56</c:v>
                </c:pt>
                <c:pt idx="1214">
                  <c:v>9282.48</c:v>
                </c:pt>
                <c:pt idx="1215">
                  <c:v>9264.7999999999993</c:v>
                </c:pt>
                <c:pt idx="1216">
                  <c:v>9249.5</c:v>
                </c:pt>
                <c:pt idx="1217">
                  <c:v>9247.94</c:v>
                </c:pt>
                <c:pt idx="1218">
                  <c:v>9225.26</c:v>
                </c:pt>
                <c:pt idx="1219">
                  <c:v>9222.4</c:v>
                </c:pt>
                <c:pt idx="1220">
                  <c:v>9210.06</c:v>
                </c:pt>
                <c:pt idx="1221">
                  <c:v>9193.84</c:v>
                </c:pt>
                <c:pt idx="1222">
                  <c:v>9182.17</c:v>
                </c:pt>
                <c:pt idx="1223">
                  <c:v>9174.14</c:v>
                </c:pt>
                <c:pt idx="1224">
                  <c:v>9171.75</c:v>
                </c:pt>
                <c:pt idx="1225">
                  <c:v>9159.51</c:v>
                </c:pt>
                <c:pt idx="1226">
                  <c:v>9147.5</c:v>
                </c:pt>
                <c:pt idx="1227">
                  <c:v>9144.57</c:v>
                </c:pt>
                <c:pt idx="1228">
                  <c:v>9140.9500000000007</c:v>
                </c:pt>
                <c:pt idx="1229">
                  <c:v>9101.7999999999993</c:v>
                </c:pt>
                <c:pt idx="1230">
                  <c:v>9095.94</c:v>
                </c:pt>
                <c:pt idx="1231">
                  <c:v>9095.07</c:v>
                </c:pt>
                <c:pt idx="1232">
                  <c:v>9058.73</c:v>
                </c:pt>
                <c:pt idx="1233">
                  <c:v>9048.0300000000007</c:v>
                </c:pt>
                <c:pt idx="1234">
                  <c:v>9010.2000000000007</c:v>
                </c:pt>
                <c:pt idx="1235">
                  <c:v>8998.43</c:v>
                </c:pt>
                <c:pt idx="1236">
                  <c:v>8988.16</c:v>
                </c:pt>
                <c:pt idx="1237">
                  <c:v>8978.19</c:v>
                </c:pt>
                <c:pt idx="1238">
                  <c:v>8968.33</c:v>
                </c:pt>
                <c:pt idx="1239">
                  <c:v>8965.7999999999993</c:v>
                </c:pt>
                <c:pt idx="1240">
                  <c:v>8964.06</c:v>
                </c:pt>
                <c:pt idx="1241">
                  <c:v>8954.99</c:v>
                </c:pt>
                <c:pt idx="1242">
                  <c:v>8944.1200000000008</c:v>
                </c:pt>
                <c:pt idx="1243">
                  <c:v>8932.08</c:v>
                </c:pt>
                <c:pt idx="1244">
                  <c:v>8930.93</c:v>
                </c:pt>
                <c:pt idx="1245">
                  <c:v>8908.4699999999993</c:v>
                </c:pt>
                <c:pt idx="1246">
                  <c:v>8906.14</c:v>
                </c:pt>
                <c:pt idx="1247">
                  <c:v>8891.14</c:v>
                </c:pt>
                <c:pt idx="1248">
                  <c:v>8890.59</c:v>
                </c:pt>
                <c:pt idx="1249">
                  <c:v>8871.15</c:v>
                </c:pt>
                <c:pt idx="1250">
                  <c:v>8835.26</c:v>
                </c:pt>
                <c:pt idx="1251">
                  <c:v>8827.2099999999991</c:v>
                </c:pt>
                <c:pt idx="1252">
                  <c:v>8825.09</c:v>
                </c:pt>
                <c:pt idx="1253">
                  <c:v>8824.27</c:v>
                </c:pt>
                <c:pt idx="1254">
                  <c:v>8823.99</c:v>
                </c:pt>
                <c:pt idx="1255">
                  <c:v>8823.2800000000007</c:v>
                </c:pt>
                <c:pt idx="1256">
                  <c:v>8821.8799999999992</c:v>
                </c:pt>
                <c:pt idx="1257">
                  <c:v>8800.49</c:v>
                </c:pt>
                <c:pt idx="1258">
                  <c:v>8798.59</c:v>
                </c:pt>
                <c:pt idx="1259">
                  <c:v>8782.4699999999993</c:v>
                </c:pt>
                <c:pt idx="1260">
                  <c:v>8765.25</c:v>
                </c:pt>
                <c:pt idx="1261">
                  <c:v>8760.1200000000008</c:v>
                </c:pt>
                <c:pt idx="1262">
                  <c:v>8747.68</c:v>
                </c:pt>
                <c:pt idx="1263">
                  <c:v>8733.23</c:v>
                </c:pt>
                <c:pt idx="1264">
                  <c:v>8703.4599999999991</c:v>
                </c:pt>
                <c:pt idx="1265">
                  <c:v>8701.84</c:v>
                </c:pt>
                <c:pt idx="1266">
                  <c:v>8688.86</c:v>
                </c:pt>
                <c:pt idx="1267">
                  <c:v>8671.19</c:v>
                </c:pt>
                <c:pt idx="1268">
                  <c:v>8665.14</c:v>
                </c:pt>
                <c:pt idx="1269">
                  <c:v>8665.09</c:v>
                </c:pt>
                <c:pt idx="1270">
                  <c:v>8627.5400000000009</c:v>
                </c:pt>
                <c:pt idx="1271">
                  <c:v>8615.2999999999993</c:v>
                </c:pt>
                <c:pt idx="1272">
                  <c:v>8606.2199999999993</c:v>
                </c:pt>
                <c:pt idx="1273">
                  <c:v>8605.36</c:v>
                </c:pt>
                <c:pt idx="1274">
                  <c:v>8604.48</c:v>
                </c:pt>
                <c:pt idx="1275">
                  <c:v>8603.82</c:v>
                </c:pt>
                <c:pt idx="1276">
                  <c:v>8601.33</c:v>
                </c:pt>
                <c:pt idx="1277">
                  <c:v>8596.83</c:v>
                </c:pt>
                <c:pt idx="1278">
                  <c:v>8582.2999999999993</c:v>
                </c:pt>
                <c:pt idx="1279">
                  <c:v>8573.2999999999993</c:v>
                </c:pt>
                <c:pt idx="1280">
                  <c:v>8572.0400000000009</c:v>
                </c:pt>
                <c:pt idx="1281">
                  <c:v>8569.86</c:v>
                </c:pt>
                <c:pt idx="1282">
                  <c:v>8567.25</c:v>
                </c:pt>
                <c:pt idx="1283">
                  <c:v>8556.91</c:v>
                </c:pt>
                <c:pt idx="1284">
                  <c:v>8551.35</c:v>
                </c:pt>
                <c:pt idx="1285">
                  <c:v>8547.69</c:v>
                </c:pt>
                <c:pt idx="1286">
                  <c:v>8539.67</c:v>
                </c:pt>
                <c:pt idx="1287">
                  <c:v>8538.2900000000009</c:v>
                </c:pt>
                <c:pt idx="1288">
                  <c:v>8534.67</c:v>
                </c:pt>
                <c:pt idx="1289">
                  <c:v>8527.5300000000007</c:v>
                </c:pt>
                <c:pt idx="1290">
                  <c:v>8522</c:v>
                </c:pt>
                <c:pt idx="1291">
                  <c:v>8520.0300000000007</c:v>
                </c:pt>
                <c:pt idx="1292">
                  <c:v>8516.83</c:v>
                </c:pt>
                <c:pt idx="1293">
                  <c:v>8515.76</c:v>
                </c:pt>
                <c:pt idx="1294">
                  <c:v>8471.65</c:v>
                </c:pt>
                <c:pt idx="1295">
                  <c:v>8466.35</c:v>
                </c:pt>
                <c:pt idx="1296">
                  <c:v>8457.82</c:v>
                </c:pt>
                <c:pt idx="1297">
                  <c:v>8450.82</c:v>
                </c:pt>
                <c:pt idx="1298">
                  <c:v>8448.66</c:v>
                </c:pt>
                <c:pt idx="1299">
                  <c:v>8444.4699999999993</c:v>
                </c:pt>
                <c:pt idx="1300">
                  <c:v>8442.67</c:v>
                </c:pt>
                <c:pt idx="1301">
                  <c:v>8440.0499999999993</c:v>
                </c:pt>
                <c:pt idx="1302">
                  <c:v>8428.07</c:v>
                </c:pt>
                <c:pt idx="1303">
                  <c:v>8413.4599999999991</c:v>
                </c:pt>
                <c:pt idx="1304">
                  <c:v>8410.0499999999993</c:v>
                </c:pt>
                <c:pt idx="1305">
                  <c:v>8400.01</c:v>
                </c:pt>
                <c:pt idx="1306">
                  <c:v>8396.6200000000008</c:v>
                </c:pt>
                <c:pt idx="1307">
                  <c:v>8355.5400000000009</c:v>
                </c:pt>
                <c:pt idx="1308">
                  <c:v>8347.16</c:v>
                </c:pt>
                <c:pt idx="1309">
                  <c:v>8342.91</c:v>
                </c:pt>
                <c:pt idx="1310">
                  <c:v>8334.59</c:v>
                </c:pt>
                <c:pt idx="1311">
                  <c:v>8334.4599999999991</c:v>
                </c:pt>
                <c:pt idx="1312">
                  <c:v>8314.65</c:v>
                </c:pt>
                <c:pt idx="1313">
                  <c:v>8310.84</c:v>
                </c:pt>
                <c:pt idx="1314">
                  <c:v>8302.5400000000009</c:v>
                </c:pt>
                <c:pt idx="1315">
                  <c:v>8283.68</c:v>
                </c:pt>
                <c:pt idx="1316">
                  <c:v>8280.6200000000008</c:v>
                </c:pt>
                <c:pt idx="1317">
                  <c:v>8277.52</c:v>
                </c:pt>
                <c:pt idx="1318">
                  <c:v>8271.4599999999991</c:v>
                </c:pt>
                <c:pt idx="1319">
                  <c:v>8269.0400000000009</c:v>
                </c:pt>
                <c:pt idx="1320">
                  <c:v>8268</c:v>
                </c:pt>
                <c:pt idx="1321">
                  <c:v>8252.2800000000007</c:v>
                </c:pt>
                <c:pt idx="1322">
                  <c:v>8240.59</c:v>
                </c:pt>
                <c:pt idx="1323">
                  <c:v>8233.1</c:v>
                </c:pt>
                <c:pt idx="1324">
                  <c:v>8232.64</c:v>
                </c:pt>
                <c:pt idx="1325">
                  <c:v>8219.2000000000007</c:v>
                </c:pt>
                <c:pt idx="1326">
                  <c:v>8211.1</c:v>
                </c:pt>
                <c:pt idx="1327">
                  <c:v>8188.12</c:v>
                </c:pt>
                <c:pt idx="1328">
                  <c:v>8182.89</c:v>
                </c:pt>
                <c:pt idx="1329">
                  <c:v>8179.51</c:v>
                </c:pt>
                <c:pt idx="1330">
                  <c:v>8177.9</c:v>
                </c:pt>
                <c:pt idx="1331">
                  <c:v>8162.72</c:v>
                </c:pt>
                <c:pt idx="1332">
                  <c:v>8157.92</c:v>
                </c:pt>
                <c:pt idx="1333">
                  <c:v>8125.78</c:v>
                </c:pt>
                <c:pt idx="1334">
                  <c:v>8124.41</c:v>
                </c:pt>
                <c:pt idx="1335">
                  <c:v>8116.68</c:v>
                </c:pt>
                <c:pt idx="1336">
                  <c:v>8116.27</c:v>
                </c:pt>
                <c:pt idx="1337">
                  <c:v>8112.59</c:v>
                </c:pt>
                <c:pt idx="1338">
                  <c:v>8091.3</c:v>
                </c:pt>
                <c:pt idx="1339">
                  <c:v>8083.92</c:v>
                </c:pt>
                <c:pt idx="1340">
                  <c:v>8081.74</c:v>
                </c:pt>
                <c:pt idx="1341">
                  <c:v>8081.26</c:v>
                </c:pt>
                <c:pt idx="1342">
                  <c:v>8077.41</c:v>
                </c:pt>
                <c:pt idx="1343">
                  <c:v>8071.57</c:v>
                </c:pt>
                <c:pt idx="1344">
                  <c:v>8068.19</c:v>
                </c:pt>
                <c:pt idx="1345">
                  <c:v>8067.83</c:v>
                </c:pt>
                <c:pt idx="1346">
                  <c:v>8062.76</c:v>
                </c:pt>
                <c:pt idx="1347">
                  <c:v>8062.31</c:v>
                </c:pt>
                <c:pt idx="1348">
                  <c:v>8059.68</c:v>
                </c:pt>
                <c:pt idx="1349">
                  <c:v>8059.06</c:v>
                </c:pt>
                <c:pt idx="1350">
                  <c:v>8035.64</c:v>
                </c:pt>
                <c:pt idx="1351">
                  <c:v>8027.97</c:v>
                </c:pt>
                <c:pt idx="1352">
                  <c:v>8026.67</c:v>
                </c:pt>
                <c:pt idx="1353">
                  <c:v>8023.14</c:v>
                </c:pt>
                <c:pt idx="1354">
                  <c:v>8021.11</c:v>
                </c:pt>
                <c:pt idx="1355">
                  <c:v>8017.06</c:v>
                </c:pt>
                <c:pt idx="1356">
                  <c:v>8014.62</c:v>
                </c:pt>
                <c:pt idx="1357">
                  <c:v>8004.96</c:v>
                </c:pt>
                <c:pt idx="1358">
                  <c:v>7986.48</c:v>
                </c:pt>
                <c:pt idx="1359">
                  <c:v>7985.82</c:v>
                </c:pt>
                <c:pt idx="1360">
                  <c:v>7980.34</c:v>
                </c:pt>
                <c:pt idx="1361">
                  <c:v>7966.81</c:v>
                </c:pt>
                <c:pt idx="1362">
                  <c:v>7958.13</c:v>
                </c:pt>
                <c:pt idx="1363">
                  <c:v>7954.52</c:v>
                </c:pt>
                <c:pt idx="1364">
                  <c:v>7953.72</c:v>
                </c:pt>
                <c:pt idx="1365">
                  <c:v>7948.22</c:v>
                </c:pt>
                <c:pt idx="1366">
                  <c:v>7935.29</c:v>
                </c:pt>
                <c:pt idx="1367">
                  <c:v>7896.41</c:v>
                </c:pt>
                <c:pt idx="1368">
                  <c:v>7851.85</c:v>
                </c:pt>
                <c:pt idx="1369">
                  <c:v>7844.8</c:v>
                </c:pt>
                <c:pt idx="1370">
                  <c:v>7824.37</c:v>
                </c:pt>
                <c:pt idx="1371">
                  <c:v>7812.67</c:v>
                </c:pt>
                <c:pt idx="1372">
                  <c:v>7804.16</c:v>
                </c:pt>
                <c:pt idx="1373">
                  <c:v>7803.77</c:v>
                </c:pt>
                <c:pt idx="1374">
                  <c:v>7794.68</c:v>
                </c:pt>
                <c:pt idx="1375">
                  <c:v>7789.64</c:v>
                </c:pt>
                <c:pt idx="1376">
                  <c:v>7763.06</c:v>
                </c:pt>
                <c:pt idx="1377">
                  <c:v>7749.16</c:v>
                </c:pt>
                <c:pt idx="1378">
                  <c:v>7742.11</c:v>
                </c:pt>
                <c:pt idx="1379">
                  <c:v>7740.34</c:v>
                </c:pt>
                <c:pt idx="1380">
                  <c:v>7736.39</c:v>
                </c:pt>
                <c:pt idx="1381">
                  <c:v>7731.86</c:v>
                </c:pt>
                <c:pt idx="1382">
                  <c:v>7731.43</c:v>
                </c:pt>
                <c:pt idx="1383">
                  <c:v>7729.65</c:v>
                </c:pt>
                <c:pt idx="1384">
                  <c:v>7727.25</c:v>
                </c:pt>
                <c:pt idx="1385">
                  <c:v>7726.85</c:v>
                </c:pt>
                <c:pt idx="1386">
                  <c:v>7684.62</c:v>
                </c:pt>
                <c:pt idx="1387">
                  <c:v>7682.67</c:v>
                </c:pt>
                <c:pt idx="1388">
                  <c:v>7681.17</c:v>
                </c:pt>
                <c:pt idx="1389">
                  <c:v>7680.92</c:v>
                </c:pt>
                <c:pt idx="1390">
                  <c:v>7676.4</c:v>
                </c:pt>
                <c:pt idx="1391">
                  <c:v>7670.75</c:v>
                </c:pt>
                <c:pt idx="1392">
                  <c:v>7662.47</c:v>
                </c:pt>
                <c:pt idx="1393">
                  <c:v>7657.69</c:v>
                </c:pt>
                <c:pt idx="1394">
                  <c:v>7652.26</c:v>
                </c:pt>
                <c:pt idx="1395">
                  <c:v>7650.8</c:v>
                </c:pt>
                <c:pt idx="1396">
                  <c:v>7650.77</c:v>
                </c:pt>
                <c:pt idx="1397">
                  <c:v>7642.05</c:v>
                </c:pt>
                <c:pt idx="1398">
                  <c:v>7640.31</c:v>
                </c:pt>
                <c:pt idx="1399">
                  <c:v>7639.42</c:v>
                </c:pt>
                <c:pt idx="1400">
                  <c:v>7636.92</c:v>
                </c:pt>
                <c:pt idx="1401">
                  <c:v>7633.72</c:v>
                </c:pt>
                <c:pt idx="1402">
                  <c:v>7626.99</c:v>
                </c:pt>
                <c:pt idx="1403">
                  <c:v>7624.63</c:v>
                </c:pt>
                <c:pt idx="1404">
                  <c:v>7623.52</c:v>
                </c:pt>
                <c:pt idx="1405">
                  <c:v>7623.13</c:v>
                </c:pt>
                <c:pt idx="1406">
                  <c:v>7609.6</c:v>
                </c:pt>
                <c:pt idx="1407">
                  <c:v>7607.03</c:v>
                </c:pt>
                <c:pt idx="1408">
                  <c:v>7585.62</c:v>
                </c:pt>
                <c:pt idx="1409">
                  <c:v>7567.13</c:v>
                </c:pt>
                <c:pt idx="1410">
                  <c:v>7538.52</c:v>
                </c:pt>
                <c:pt idx="1411">
                  <c:v>7537.16</c:v>
                </c:pt>
                <c:pt idx="1412">
                  <c:v>7531.7</c:v>
                </c:pt>
                <c:pt idx="1413">
                  <c:v>7526.71</c:v>
                </c:pt>
                <c:pt idx="1414">
                  <c:v>7518.03</c:v>
                </c:pt>
                <c:pt idx="1415">
                  <c:v>7512.27</c:v>
                </c:pt>
                <c:pt idx="1416">
                  <c:v>7504.3</c:v>
                </c:pt>
                <c:pt idx="1417">
                  <c:v>7494.63</c:v>
                </c:pt>
                <c:pt idx="1418">
                  <c:v>7487.38</c:v>
                </c:pt>
                <c:pt idx="1419">
                  <c:v>7463.51</c:v>
                </c:pt>
                <c:pt idx="1420">
                  <c:v>7450.36</c:v>
                </c:pt>
                <c:pt idx="1421">
                  <c:v>7448.4</c:v>
                </c:pt>
                <c:pt idx="1422">
                  <c:v>7445.92</c:v>
                </c:pt>
                <c:pt idx="1423">
                  <c:v>7443.64</c:v>
                </c:pt>
                <c:pt idx="1424">
                  <c:v>7441.5</c:v>
                </c:pt>
                <c:pt idx="1425">
                  <c:v>7441.05</c:v>
                </c:pt>
                <c:pt idx="1426">
                  <c:v>7421.19</c:v>
                </c:pt>
                <c:pt idx="1427">
                  <c:v>7419.48</c:v>
                </c:pt>
                <c:pt idx="1428">
                  <c:v>7418.52</c:v>
                </c:pt>
                <c:pt idx="1429">
                  <c:v>7403.98</c:v>
                </c:pt>
                <c:pt idx="1430">
                  <c:v>7388.85</c:v>
                </c:pt>
                <c:pt idx="1431">
                  <c:v>7371.77</c:v>
                </c:pt>
                <c:pt idx="1432">
                  <c:v>7362.31</c:v>
                </c:pt>
                <c:pt idx="1433">
                  <c:v>7358.18</c:v>
                </c:pt>
                <c:pt idx="1434">
                  <c:v>7357.49</c:v>
                </c:pt>
                <c:pt idx="1435">
                  <c:v>7349.12</c:v>
                </c:pt>
                <c:pt idx="1436">
                  <c:v>7348.14</c:v>
                </c:pt>
                <c:pt idx="1437">
                  <c:v>7345.73</c:v>
                </c:pt>
                <c:pt idx="1438">
                  <c:v>7345.08</c:v>
                </c:pt>
                <c:pt idx="1439">
                  <c:v>7339.93</c:v>
                </c:pt>
                <c:pt idx="1440">
                  <c:v>7337.75</c:v>
                </c:pt>
                <c:pt idx="1441">
                  <c:v>7325.47</c:v>
                </c:pt>
                <c:pt idx="1442">
                  <c:v>7325.05</c:v>
                </c:pt>
                <c:pt idx="1443">
                  <c:v>7323.73</c:v>
                </c:pt>
                <c:pt idx="1444">
                  <c:v>7322.86</c:v>
                </c:pt>
                <c:pt idx="1445">
                  <c:v>7318.22</c:v>
                </c:pt>
                <c:pt idx="1446">
                  <c:v>7318.21</c:v>
                </c:pt>
                <c:pt idx="1447">
                  <c:v>7304.65</c:v>
                </c:pt>
                <c:pt idx="1448">
                  <c:v>7302.46</c:v>
                </c:pt>
                <c:pt idx="1449">
                  <c:v>7281.51</c:v>
                </c:pt>
                <c:pt idx="1450">
                  <c:v>7273.02</c:v>
                </c:pt>
                <c:pt idx="1451">
                  <c:v>7265.7</c:v>
                </c:pt>
                <c:pt idx="1452">
                  <c:v>7265.58</c:v>
                </c:pt>
                <c:pt idx="1453">
                  <c:v>7261.74</c:v>
                </c:pt>
                <c:pt idx="1454">
                  <c:v>7256.72</c:v>
                </c:pt>
                <c:pt idx="1455">
                  <c:v>7248.71</c:v>
                </c:pt>
                <c:pt idx="1456">
                  <c:v>7243.81</c:v>
                </c:pt>
                <c:pt idx="1457">
                  <c:v>7228.22</c:v>
                </c:pt>
                <c:pt idx="1458">
                  <c:v>7222.79</c:v>
                </c:pt>
                <c:pt idx="1459">
                  <c:v>7220.25</c:v>
                </c:pt>
                <c:pt idx="1460">
                  <c:v>7209.49</c:v>
                </c:pt>
                <c:pt idx="1461">
                  <c:v>7201.7</c:v>
                </c:pt>
                <c:pt idx="1462">
                  <c:v>7196.87</c:v>
                </c:pt>
                <c:pt idx="1463">
                  <c:v>7179.52</c:v>
                </c:pt>
                <c:pt idx="1464">
                  <c:v>7175.51</c:v>
                </c:pt>
                <c:pt idx="1465">
                  <c:v>7173.36</c:v>
                </c:pt>
                <c:pt idx="1466">
                  <c:v>7162.01</c:v>
                </c:pt>
                <c:pt idx="1467">
                  <c:v>7160.33</c:v>
                </c:pt>
                <c:pt idx="1468">
                  <c:v>7160.09</c:v>
                </c:pt>
                <c:pt idx="1469">
                  <c:v>7153.55</c:v>
                </c:pt>
                <c:pt idx="1470">
                  <c:v>7152.67</c:v>
                </c:pt>
                <c:pt idx="1471">
                  <c:v>7151.09</c:v>
                </c:pt>
                <c:pt idx="1472">
                  <c:v>7147.47</c:v>
                </c:pt>
                <c:pt idx="1473">
                  <c:v>7147.11</c:v>
                </c:pt>
                <c:pt idx="1474">
                  <c:v>7144.86</c:v>
                </c:pt>
                <c:pt idx="1475">
                  <c:v>7144.4</c:v>
                </c:pt>
                <c:pt idx="1476">
                  <c:v>7133.9</c:v>
                </c:pt>
                <c:pt idx="1477">
                  <c:v>7128.64</c:v>
                </c:pt>
                <c:pt idx="1478">
                  <c:v>7125.25</c:v>
                </c:pt>
                <c:pt idx="1479">
                  <c:v>7106.81</c:v>
                </c:pt>
                <c:pt idx="1480">
                  <c:v>7096.98</c:v>
                </c:pt>
                <c:pt idx="1481">
                  <c:v>7077.19</c:v>
                </c:pt>
                <c:pt idx="1482">
                  <c:v>7054.41</c:v>
                </c:pt>
                <c:pt idx="1483">
                  <c:v>7050.64</c:v>
                </c:pt>
                <c:pt idx="1484">
                  <c:v>7050.02</c:v>
                </c:pt>
                <c:pt idx="1485">
                  <c:v>7046.72</c:v>
                </c:pt>
                <c:pt idx="1486">
                  <c:v>7045.5</c:v>
                </c:pt>
                <c:pt idx="1487">
                  <c:v>7042.11</c:v>
                </c:pt>
                <c:pt idx="1488">
                  <c:v>7033.08</c:v>
                </c:pt>
                <c:pt idx="1489">
                  <c:v>7003.1</c:v>
                </c:pt>
                <c:pt idx="1490">
                  <c:v>6989.95</c:v>
                </c:pt>
                <c:pt idx="1491">
                  <c:v>6986.7</c:v>
                </c:pt>
                <c:pt idx="1492">
                  <c:v>6985.51</c:v>
                </c:pt>
                <c:pt idx="1493">
                  <c:v>6965.21</c:v>
                </c:pt>
                <c:pt idx="1494">
                  <c:v>6951.12</c:v>
                </c:pt>
                <c:pt idx="1495">
                  <c:v>6948.7</c:v>
                </c:pt>
                <c:pt idx="1496">
                  <c:v>6940.94</c:v>
                </c:pt>
                <c:pt idx="1497">
                  <c:v>6940.91</c:v>
                </c:pt>
                <c:pt idx="1498">
                  <c:v>6938.11</c:v>
                </c:pt>
                <c:pt idx="1499">
                  <c:v>6933.24</c:v>
                </c:pt>
                <c:pt idx="1500">
                  <c:v>6895.19</c:v>
                </c:pt>
                <c:pt idx="1501">
                  <c:v>6877.98</c:v>
                </c:pt>
                <c:pt idx="1502">
                  <c:v>6876.53</c:v>
                </c:pt>
                <c:pt idx="1503">
                  <c:v>6875.96</c:v>
                </c:pt>
                <c:pt idx="1504">
                  <c:v>6868.39</c:v>
                </c:pt>
                <c:pt idx="1505">
                  <c:v>6863.49</c:v>
                </c:pt>
                <c:pt idx="1506">
                  <c:v>6858.48</c:v>
                </c:pt>
                <c:pt idx="1507">
                  <c:v>6849.03</c:v>
                </c:pt>
                <c:pt idx="1508">
                  <c:v>6843.17</c:v>
                </c:pt>
                <c:pt idx="1509">
                  <c:v>6842.28</c:v>
                </c:pt>
                <c:pt idx="1510">
                  <c:v>6837.37</c:v>
                </c:pt>
                <c:pt idx="1511">
                  <c:v>6827.69</c:v>
                </c:pt>
                <c:pt idx="1512">
                  <c:v>6809.46</c:v>
                </c:pt>
                <c:pt idx="1513">
                  <c:v>6799.46</c:v>
                </c:pt>
                <c:pt idx="1514">
                  <c:v>6796.86</c:v>
                </c:pt>
                <c:pt idx="1515">
                  <c:v>6781.52</c:v>
                </c:pt>
                <c:pt idx="1516">
                  <c:v>6781.35</c:v>
                </c:pt>
                <c:pt idx="1517">
                  <c:v>6775.96</c:v>
                </c:pt>
                <c:pt idx="1518">
                  <c:v>6770.19</c:v>
                </c:pt>
                <c:pt idx="1519">
                  <c:v>6753.04</c:v>
                </c:pt>
                <c:pt idx="1520">
                  <c:v>6750.27</c:v>
                </c:pt>
                <c:pt idx="1521">
                  <c:v>6749.63</c:v>
                </c:pt>
                <c:pt idx="1522">
                  <c:v>6748.59</c:v>
                </c:pt>
                <c:pt idx="1523">
                  <c:v>6746.74</c:v>
                </c:pt>
                <c:pt idx="1524">
                  <c:v>6738.84</c:v>
                </c:pt>
                <c:pt idx="1525">
                  <c:v>6737.98</c:v>
                </c:pt>
                <c:pt idx="1526">
                  <c:v>6721.37</c:v>
                </c:pt>
                <c:pt idx="1527">
                  <c:v>6710.19</c:v>
                </c:pt>
                <c:pt idx="1528">
                  <c:v>6706.47</c:v>
                </c:pt>
                <c:pt idx="1529">
                  <c:v>6700.56</c:v>
                </c:pt>
                <c:pt idx="1530">
                  <c:v>6686.43</c:v>
                </c:pt>
                <c:pt idx="1531">
                  <c:v>6666.24</c:v>
                </c:pt>
                <c:pt idx="1532">
                  <c:v>6664.69</c:v>
                </c:pt>
                <c:pt idx="1533">
                  <c:v>6664.32</c:v>
                </c:pt>
                <c:pt idx="1534">
                  <c:v>6653.79</c:v>
                </c:pt>
                <c:pt idx="1535">
                  <c:v>6652.53</c:v>
                </c:pt>
                <c:pt idx="1536">
                  <c:v>6651.26</c:v>
                </c:pt>
                <c:pt idx="1537">
                  <c:v>6640.54</c:v>
                </c:pt>
                <c:pt idx="1538">
                  <c:v>6639.3</c:v>
                </c:pt>
                <c:pt idx="1539">
                  <c:v>6638.16</c:v>
                </c:pt>
                <c:pt idx="1540">
                  <c:v>6630.31</c:v>
                </c:pt>
                <c:pt idx="1541">
                  <c:v>6610.11</c:v>
                </c:pt>
                <c:pt idx="1542">
                  <c:v>6600.36</c:v>
                </c:pt>
                <c:pt idx="1543">
                  <c:v>6600.21</c:v>
                </c:pt>
                <c:pt idx="1544">
                  <c:v>6593.51</c:v>
                </c:pt>
                <c:pt idx="1545">
                  <c:v>6571.54</c:v>
                </c:pt>
                <c:pt idx="1546">
                  <c:v>6571.02</c:v>
                </c:pt>
                <c:pt idx="1547">
                  <c:v>6555.07</c:v>
                </c:pt>
                <c:pt idx="1548">
                  <c:v>6552.01</c:v>
                </c:pt>
                <c:pt idx="1549">
                  <c:v>6551.75</c:v>
                </c:pt>
                <c:pt idx="1550">
                  <c:v>6548.2</c:v>
                </c:pt>
                <c:pt idx="1551">
                  <c:v>6546.16</c:v>
                </c:pt>
                <c:pt idx="1552">
                  <c:v>6536.68</c:v>
                </c:pt>
                <c:pt idx="1553">
                  <c:v>6532.04</c:v>
                </c:pt>
                <c:pt idx="1554">
                  <c:v>6529.21</c:v>
                </c:pt>
                <c:pt idx="1555">
                  <c:v>6512.24</c:v>
                </c:pt>
                <c:pt idx="1556">
                  <c:v>6500.24</c:v>
                </c:pt>
                <c:pt idx="1557">
                  <c:v>6496.89</c:v>
                </c:pt>
                <c:pt idx="1558">
                  <c:v>6481.67</c:v>
                </c:pt>
                <c:pt idx="1559">
                  <c:v>6474.01</c:v>
                </c:pt>
                <c:pt idx="1560">
                  <c:v>6473.15</c:v>
                </c:pt>
                <c:pt idx="1561">
                  <c:v>6457.84</c:v>
                </c:pt>
                <c:pt idx="1562">
                  <c:v>6455.86</c:v>
                </c:pt>
                <c:pt idx="1563">
                  <c:v>6435.62</c:v>
                </c:pt>
                <c:pt idx="1564">
                  <c:v>6423.48</c:v>
                </c:pt>
                <c:pt idx="1565">
                  <c:v>6417.28</c:v>
                </c:pt>
                <c:pt idx="1566">
                  <c:v>6414.18</c:v>
                </c:pt>
                <c:pt idx="1567">
                  <c:v>6412.34</c:v>
                </c:pt>
                <c:pt idx="1568">
                  <c:v>6407.05</c:v>
                </c:pt>
                <c:pt idx="1569">
                  <c:v>6406.41</c:v>
                </c:pt>
                <c:pt idx="1570">
                  <c:v>6402.29</c:v>
                </c:pt>
                <c:pt idx="1571">
                  <c:v>6393.6</c:v>
                </c:pt>
                <c:pt idx="1572">
                  <c:v>6389.53</c:v>
                </c:pt>
                <c:pt idx="1573">
                  <c:v>6389.38</c:v>
                </c:pt>
                <c:pt idx="1574">
                  <c:v>6374.16</c:v>
                </c:pt>
                <c:pt idx="1575">
                  <c:v>6373.56</c:v>
                </c:pt>
                <c:pt idx="1576">
                  <c:v>6367.31</c:v>
                </c:pt>
                <c:pt idx="1577">
                  <c:v>6361.47</c:v>
                </c:pt>
                <c:pt idx="1578">
                  <c:v>6360.99</c:v>
                </c:pt>
                <c:pt idx="1579">
                  <c:v>6358.78</c:v>
                </c:pt>
                <c:pt idx="1580">
                  <c:v>6356.27</c:v>
                </c:pt>
                <c:pt idx="1581">
                  <c:v>6338.08</c:v>
                </c:pt>
                <c:pt idx="1582">
                  <c:v>6335.64</c:v>
                </c:pt>
                <c:pt idx="1583">
                  <c:v>6334.34</c:v>
                </c:pt>
                <c:pt idx="1584">
                  <c:v>6313.76</c:v>
                </c:pt>
                <c:pt idx="1585">
                  <c:v>6311.95</c:v>
                </c:pt>
                <c:pt idx="1586">
                  <c:v>6311.11</c:v>
                </c:pt>
                <c:pt idx="1587">
                  <c:v>6305.61</c:v>
                </c:pt>
                <c:pt idx="1588">
                  <c:v>6302.23</c:v>
                </c:pt>
                <c:pt idx="1589">
                  <c:v>6293.63</c:v>
                </c:pt>
                <c:pt idx="1590">
                  <c:v>6289.75</c:v>
                </c:pt>
                <c:pt idx="1591">
                  <c:v>6282.24</c:v>
                </c:pt>
                <c:pt idx="1592">
                  <c:v>6276.3</c:v>
                </c:pt>
                <c:pt idx="1593">
                  <c:v>6272.48</c:v>
                </c:pt>
                <c:pt idx="1594">
                  <c:v>6269.33</c:v>
                </c:pt>
                <c:pt idx="1595">
                  <c:v>6261.2</c:v>
                </c:pt>
                <c:pt idx="1596">
                  <c:v>6255.38</c:v>
                </c:pt>
                <c:pt idx="1597">
                  <c:v>6254.13</c:v>
                </c:pt>
                <c:pt idx="1598">
                  <c:v>6253.85</c:v>
                </c:pt>
                <c:pt idx="1599">
                  <c:v>6250.44</c:v>
                </c:pt>
                <c:pt idx="1600">
                  <c:v>6238.3</c:v>
                </c:pt>
                <c:pt idx="1601">
                  <c:v>6236.95</c:v>
                </c:pt>
                <c:pt idx="1602">
                  <c:v>6219.93</c:v>
                </c:pt>
                <c:pt idx="1603">
                  <c:v>6208.5</c:v>
                </c:pt>
                <c:pt idx="1604">
                  <c:v>6207.26</c:v>
                </c:pt>
                <c:pt idx="1605">
                  <c:v>6203.9</c:v>
                </c:pt>
                <c:pt idx="1606">
                  <c:v>6198.75</c:v>
                </c:pt>
                <c:pt idx="1607">
                  <c:v>6196.45</c:v>
                </c:pt>
                <c:pt idx="1608">
                  <c:v>6186.13</c:v>
                </c:pt>
                <c:pt idx="1609">
                  <c:v>6185.32</c:v>
                </c:pt>
                <c:pt idx="1610">
                  <c:v>6184.3</c:v>
                </c:pt>
                <c:pt idx="1611">
                  <c:v>6183.46</c:v>
                </c:pt>
                <c:pt idx="1612">
                  <c:v>6183.32</c:v>
                </c:pt>
                <c:pt idx="1613">
                  <c:v>6170.96</c:v>
                </c:pt>
                <c:pt idx="1614">
                  <c:v>6159.57</c:v>
                </c:pt>
                <c:pt idx="1615">
                  <c:v>6152.05</c:v>
                </c:pt>
                <c:pt idx="1616">
                  <c:v>6147.12</c:v>
                </c:pt>
                <c:pt idx="1617">
                  <c:v>6139.14</c:v>
                </c:pt>
                <c:pt idx="1618">
                  <c:v>6138.58</c:v>
                </c:pt>
                <c:pt idx="1619">
                  <c:v>6138.5</c:v>
                </c:pt>
                <c:pt idx="1620">
                  <c:v>6128.8</c:v>
                </c:pt>
                <c:pt idx="1621">
                  <c:v>6123.57</c:v>
                </c:pt>
                <c:pt idx="1622">
                  <c:v>6117.49</c:v>
                </c:pt>
                <c:pt idx="1623">
                  <c:v>6113.23</c:v>
                </c:pt>
                <c:pt idx="1624">
                  <c:v>6112.35</c:v>
                </c:pt>
                <c:pt idx="1625">
                  <c:v>6111.95</c:v>
                </c:pt>
                <c:pt idx="1626">
                  <c:v>6098.38</c:v>
                </c:pt>
                <c:pt idx="1627">
                  <c:v>6082.41</c:v>
                </c:pt>
                <c:pt idx="1628">
                  <c:v>6079.67</c:v>
                </c:pt>
                <c:pt idx="1629">
                  <c:v>6074.37</c:v>
                </c:pt>
                <c:pt idx="1630">
                  <c:v>6067.13</c:v>
                </c:pt>
                <c:pt idx="1631">
                  <c:v>6064.37</c:v>
                </c:pt>
                <c:pt idx="1632">
                  <c:v>6061.8</c:v>
                </c:pt>
                <c:pt idx="1633">
                  <c:v>6059.17</c:v>
                </c:pt>
                <c:pt idx="1634">
                  <c:v>5993.62</c:v>
                </c:pt>
                <c:pt idx="1635">
                  <c:v>5990.17</c:v>
                </c:pt>
                <c:pt idx="1636">
                  <c:v>5989.52</c:v>
                </c:pt>
                <c:pt idx="1637">
                  <c:v>5979.99</c:v>
                </c:pt>
                <c:pt idx="1638">
                  <c:v>5979.73</c:v>
                </c:pt>
                <c:pt idx="1639">
                  <c:v>5979.66</c:v>
                </c:pt>
                <c:pt idx="1640">
                  <c:v>5976.83</c:v>
                </c:pt>
                <c:pt idx="1641">
                  <c:v>5974.38</c:v>
                </c:pt>
                <c:pt idx="1642">
                  <c:v>5972.38</c:v>
                </c:pt>
                <c:pt idx="1643">
                  <c:v>5969.72</c:v>
                </c:pt>
                <c:pt idx="1644">
                  <c:v>5966.89</c:v>
                </c:pt>
                <c:pt idx="1645">
                  <c:v>5960.91</c:v>
                </c:pt>
                <c:pt idx="1646">
                  <c:v>5957.35</c:v>
                </c:pt>
                <c:pt idx="1647">
                  <c:v>5934.38</c:v>
                </c:pt>
                <c:pt idx="1648">
                  <c:v>5927.65</c:v>
                </c:pt>
                <c:pt idx="1649">
                  <c:v>5926.93</c:v>
                </c:pt>
                <c:pt idx="1650">
                  <c:v>5926.85</c:v>
                </c:pt>
                <c:pt idx="1651">
                  <c:v>5920.1</c:v>
                </c:pt>
                <c:pt idx="1652">
                  <c:v>5910.94</c:v>
                </c:pt>
                <c:pt idx="1653">
                  <c:v>5877.02</c:v>
                </c:pt>
                <c:pt idx="1654">
                  <c:v>5855.9</c:v>
                </c:pt>
                <c:pt idx="1655">
                  <c:v>5847.24</c:v>
                </c:pt>
                <c:pt idx="1656">
                  <c:v>5846.92</c:v>
                </c:pt>
                <c:pt idx="1657">
                  <c:v>5843.99</c:v>
                </c:pt>
                <c:pt idx="1658">
                  <c:v>5836.52</c:v>
                </c:pt>
                <c:pt idx="1659">
                  <c:v>5832.6</c:v>
                </c:pt>
                <c:pt idx="1660">
                  <c:v>5816.58</c:v>
                </c:pt>
                <c:pt idx="1661">
                  <c:v>5812.9</c:v>
                </c:pt>
                <c:pt idx="1662">
                  <c:v>5807.06</c:v>
                </c:pt>
                <c:pt idx="1663">
                  <c:v>5778.71</c:v>
                </c:pt>
                <c:pt idx="1664">
                  <c:v>5757.41</c:v>
                </c:pt>
                <c:pt idx="1665">
                  <c:v>5748.13</c:v>
                </c:pt>
                <c:pt idx="1666">
                  <c:v>5741.67</c:v>
                </c:pt>
                <c:pt idx="1667">
                  <c:v>5729.01</c:v>
                </c:pt>
                <c:pt idx="1668">
                  <c:v>5720.38</c:v>
                </c:pt>
                <c:pt idx="1669">
                  <c:v>5709.16</c:v>
                </c:pt>
                <c:pt idx="1670">
                  <c:v>5708.87</c:v>
                </c:pt>
                <c:pt idx="1671">
                  <c:v>5699.84</c:v>
                </c:pt>
                <c:pt idx="1672">
                  <c:v>5698.74</c:v>
                </c:pt>
                <c:pt idx="1673">
                  <c:v>5693.43</c:v>
                </c:pt>
                <c:pt idx="1674">
                  <c:v>5690.79</c:v>
                </c:pt>
                <c:pt idx="1675">
                  <c:v>5679.13</c:v>
                </c:pt>
                <c:pt idx="1676">
                  <c:v>5662.23</c:v>
                </c:pt>
                <c:pt idx="1677">
                  <c:v>5650.14</c:v>
                </c:pt>
                <c:pt idx="1678">
                  <c:v>5649.72</c:v>
                </c:pt>
                <c:pt idx="1679">
                  <c:v>5630.46</c:v>
                </c:pt>
                <c:pt idx="1680">
                  <c:v>5615.37</c:v>
                </c:pt>
                <c:pt idx="1681">
                  <c:v>5612.83</c:v>
                </c:pt>
                <c:pt idx="1682">
                  <c:v>5594.85</c:v>
                </c:pt>
                <c:pt idx="1683">
                  <c:v>5587.59</c:v>
                </c:pt>
                <c:pt idx="1684">
                  <c:v>5584.31</c:v>
                </c:pt>
                <c:pt idx="1685">
                  <c:v>5582.95</c:v>
                </c:pt>
                <c:pt idx="1686">
                  <c:v>5576.35</c:v>
                </c:pt>
                <c:pt idx="1687">
                  <c:v>5552.61</c:v>
                </c:pt>
                <c:pt idx="1688">
                  <c:v>5540.35</c:v>
                </c:pt>
                <c:pt idx="1689">
                  <c:v>5539.4</c:v>
                </c:pt>
                <c:pt idx="1690">
                  <c:v>5503.36</c:v>
                </c:pt>
                <c:pt idx="1691">
                  <c:v>5488.26</c:v>
                </c:pt>
                <c:pt idx="1692">
                  <c:v>5484.47</c:v>
                </c:pt>
                <c:pt idx="1693">
                  <c:v>5478.04</c:v>
                </c:pt>
                <c:pt idx="1694">
                  <c:v>5472.45</c:v>
                </c:pt>
                <c:pt idx="1695">
                  <c:v>5469.01</c:v>
                </c:pt>
                <c:pt idx="1696">
                  <c:v>5466.88</c:v>
                </c:pt>
                <c:pt idx="1697">
                  <c:v>5458.05</c:v>
                </c:pt>
                <c:pt idx="1698">
                  <c:v>5438.75</c:v>
                </c:pt>
                <c:pt idx="1699">
                  <c:v>5428.98</c:v>
                </c:pt>
                <c:pt idx="1700">
                  <c:v>5428.73</c:v>
                </c:pt>
                <c:pt idx="1701">
                  <c:v>5425.02</c:v>
                </c:pt>
                <c:pt idx="1702">
                  <c:v>5415.66</c:v>
                </c:pt>
                <c:pt idx="1703">
                  <c:v>5411.99</c:v>
                </c:pt>
                <c:pt idx="1704">
                  <c:v>5402.89</c:v>
                </c:pt>
                <c:pt idx="1705">
                  <c:v>5400.98</c:v>
                </c:pt>
                <c:pt idx="1706">
                  <c:v>5397.62</c:v>
                </c:pt>
                <c:pt idx="1707">
                  <c:v>5396.44</c:v>
                </c:pt>
                <c:pt idx="1708">
                  <c:v>5385.34</c:v>
                </c:pt>
                <c:pt idx="1709">
                  <c:v>5383.54</c:v>
                </c:pt>
                <c:pt idx="1710">
                  <c:v>5377.46</c:v>
                </c:pt>
                <c:pt idx="1711">
                  <c:v>5375.04</c:v>
                </c:pt>
                <c:pt idx="1712">
                  <c:v>5373.36</c:v>
                </c:pt>
                <c:pt idx="1713">
                  <c:v>5364.66</c:v>
                </c:pt>
                <c:pt idx="1714">
                  <c:v>5354.07</c:v>
                </c:pt>
                <c:pt idx="1715">
                  <c:v>5344.81</c:v>
                </c:pt>
                <c:pt idx="1716">
                  <c:v>5327.4</c:v>
                </c:pt>
                <c:pt idx="1717">
                  <c:v>5325.65</c:v>
                </c:pt>
                <c:pt idx="1718">
                  <c:v>5322.24</c:v>
                </c:pt>
                <c:pt idx="1719">
                  <c:v>5312.17</c:v>
                </c:pt>
                <c:pt idx="1720">
                  <c:v>5306.7</c:v>
                </c:pt>
                <c:pt idx="1721">
                  <c:v>5293.67</c:v>
                </c:pt>
                <c:pt idx="1722">
                  <c:v>5291.71</c:v>
                </c:pt>
                <c:pt idx="1723">
                  <c:v>5275.86</c:v>
                </c:pt>
                <c:pt idx="1724">
                  <c:v>5272.18</c:v>
                </c:pt>
                <c:pt idx="1725">
                  <c:v>5267.82</c:v>
                </c:pt>
                <c:pt idx="1726">
                  <c:v>5266.37</c:v>
                </c:pt>
                <c:pt idx="1727">
                  <c:v>5261.47</c:v>
                </c:pt>
                <c:pt idx="1728">
                  <c:v>5257.51</c:v>
                </c:pt>
                <c:pt idx="1729">
                  <c:v>5253.52</c:v>
                </c:pt>
                <c:pt idx="1730">
                  <c:v>5246.05</c:v>
                </c:pt>
                <c:pt idx="1731">
                  <c:v>5245.23</c:v>
                </c:pt>
                <c:pt idx="1732">
                  <c:v>5240.7700000000004</c:v>
                </c:pt>
                <c:pt idx="1733">
                  <c:v>5227.99</c:v>
                </c:pt>
                <c:pt idx="1734">
                  <c:v>5216.4799999999996</c:v>
                </c:pt>
                <c:pt idx="1735">
                  <c:v>5213.22</c:v>
                </c:pt>
                <c:pt idx="1736">
                  <c:v>5209.58</c:v>
                </c:pt>
                <c:pt idx="1737">
                  <c:v>5207.97</c:v>
                </c:pt>
                <c:pt idx="1738">
                  <c:v>5198.6899999999996</c:v>
                </c:pt>
                <c:pt idx="1739">
                  <c:v>5195.58</c:v>
                </c:pt>
                <c:pt idx="1740">
                  <c:v>5177.12</c:v>
                </c:pt>
                <c:pt idx="1741">
                  <c:v>5166.96</c:v>
                </c:pt>
                <c:pt idx="1742">
                  <c:v>5152.13</c:v>
                </c:pt>
                <c:pt idx="1743">
                  <c:v>5148.55</c:v>
                </c:pt>
                <c:pt idx="1744">
                  <c:v>5144.18</c:v>
                </c:pt>
                <c:pt idx="1745">
                  <c:v>5138.26</c:v>
                </c:pt>
                <c:pt idx="1746">
                  <c:v>5136.75</c:v>
                </c:pt>
                <c:pt idx="1747">
                  <c:v>5125.22</c:v>
                </c:pt>
                <c:pt idx="1748">
                  <c:v>5124.1899999999996</c:v>
                </c:pt>
                <c:pt idx="1749">
                  <c:v>5116.5</c:v>
                </c:pt>
                <c:pt idx="1750">
                  <c:v>5087.92</c:v>
                </c:pt>
                <c:pt idx="1751">
                  <c:v>5080.1000000000004</c:v>
                </c:pt>
                <c:pt idx="1752">
                  <c:v>5077.1899999999996</c:v>
                </c:pt>
                <c:pt idx="1753">
                  <c:v>5059.5600000000004</c:v>
                </c:pt>
                <c:pt idx="1754">
                  <c:v>5054.05</c:v>
                </c:pt>
                <c:pt idx="1755">
                  <c:v>5045.1499999999996</c:v>
                </c:pt>
                <c:pt idx="1756">
                  <c:v>5043.13</c:v>
                </c:pt>
                <c:pt idx="1757">
                  <c:v>5038.57</c:v>
                </c:pt>
                <c:pt idx="1758">
                  <c:v>5034.1000000000004</c:v>
                </c:pt>
                <c:pt idx="1759">
                  <c:v>5031.2700000000004</c:v>
                </c:pt>
                <c:pt idx="1760">
                  <c:v>5028.1499999999996</c:v>
                </c:pt>
                <c:pt idx="1761">
                  <c:v>5012.47</c:v>
                </c:pt>
                <c:pt idx="1762">
                  <c:v>5003.8500000000004</c:v>
                </c:pt>
                <c:pt idx="1763">
                  <c:v>5003.7700000000004</c:v>
                </c:pt>
                <c:pt idx="1764">
                  <c:v>5002.78</c:v>
                </c:pt>
                <c:pt idx="1765">
                  <c:v>4999.04</c:v>
                </c:pt>
                <c:pt idx="1766">
                  <c:v>4992.38</c:v>
                </c:pt>
                <c:pt idx="1767">
                  <c:v>4985.22</c:v>
                </c:pt>
                <c:pt idx="1768">
                  <c:v>4949.76</c:v>
                </c:pt>
                <c:pt idx="1769">
                  <c:v>4942.0600000000004</c:v>
                </c:pt>
                <c:pt idx="1770">
                  <c:v>4934.71</c:v>
                </c:pt>
                <c:pt idx="1771">
                  <c:v>4931.6499999999996</c:v>
                </c:pt>
                <c:pt idx="1772">
                  <c:v>4922.92</c:v>
                </c:pt>
                <c:pt idx="1773">
                  <c:v>4915.0600000000004</c:v>
                </c:pt>
                <c:pt idx="1774">
                  <c:v>4911.8900000000003</c:v>
                </c:pt>
                <c:pt idx="1775">
                  <c:v>4906.41</c:v>
                </c:pt>
                <c:pt idx="1776">
                  <c:v>4894.75</c:v>
                </c:pt>
                <c:pt idx="1777">
                  <c:v>4894.3900000000003</c:v>
                </c:pt>
                <c:pt idx="1778">
                  <c:v>4890</c:v>
                </c:pt>
                <c:pt idx="1779">
                  <c:v>4889.04</c:v>
                </c:pt>
                <c:pt idx="1780">
                  <c:v>4883.87</c:v>
                </c:pt>
                <c:pt idx="1781">
                  <c:v>4877.9799999999996</c:v>
                </c:pt>
                <c:pt idx="1782">
                  <c:v>4859.8900000000003</c:v>
                </c:pt>
                <c:pt idx="1783">
                  <c:v>4846.92</c:v>
                </c:pt>
                <c:pt idx="1784">
                  <c:v>4846.53</c:v>
                </c:pt>
                <c:pt idx="1785">
                  <c:v>4844.67</c:v>
                </c:pt>
                <c:pt idx="1786">
                  <c:v>4843.79</c:v>
                </c:pt>
                <c:pt idx="1787">
                  <c:v>4840.95</c:v>
                </c:pt>
                <c:pt idx="1788">
                  <c:v>4839.18</c:v>
                </c:pt>
                <c:pt idx="1789">
                  <c:v>4837.58</c:v>
                </c:pt>
                <c:pt idx="1790">
                  <c:v>4835.43</c:v>
                </c:pt>
                <c:pt idx="1791">
                  <c:v>4830.63</c:v>
                </c:pt>
                <c:pt idx="1792">
                  <c:v>4827.8999999999996</c:v>
                </c:pt>
                <c:pt idx="1793">
                  <c:v>4827.1000000000004</c:v>
                </c:pt>
                <c:pt idx="1794">
                  <c:v>4812.34</c:v>
                </c:pt>
                <c:pt idx="1795">
                  <c:v>4795.66</c:v>
                </c:pt>
                <c:pt idx="1796">
                  <c:v>4787.42</c:v>
                </c:pt>
                <c:pt idx="1797">
                  <c:v>4779.6000000000004</c:v>
                </c:pt>
                <c:pt idx="1798">
                  <c:v>4766.0200000000004</c:v>
                </c:pt>
                <c:pt idx="1799">
                  <c:v>4762.33</c:v>
                </c:pt>
                <c:pt idx="1800">
                  <c:v>4753.6400000000003</c:v>
                </c:pt>
                <c:pt idx="1801">
                  <c:v>4751.07</c:v>
                </c:pt>
                <c:pt idx="1802">
                  <c:v>4747.05</c:v>
                </c:pt>
                <c:pt idx="1803">
                  <c:v>4746.34</c:v>
                </c:pt>
                <c:pt idx="1804">
                  <c:v>4740.78</c:v>
                </c:pt>
                <c:pt idx="1805">
                  <c:v>4738.2700000000004</c:v>
                </c:pt>
                <c:pt idx="1806">
                  <c:v>4734.6400000000003</c:v>
                </c:pt>
                <c:pt idx="1807">
                  <c:v>4728.71</c:v>
                </c:pt>
                <c:pt idx="1808">
                  <c:v>4719.74</c:v>
                </c:pt>
                <c:pt idx="1809">
                  <c:v>4719.5200000000004</c:v>
                </c:pt>
                <c:pt idx="1810">
                  <c:v>4718.2</c:v>
                </c:pt>
                <c:pt idx="1811">
                  <c:v>4712.12</c:v>
                </c:pt>
                <c:pt idx="1812">
                  <c:v>4699.47</c:v>
                </c:pt>
                <c:pt idx="1813">
                  <c:v>4687.8</c:v>
                </c:pt>
                <c:pt idx="1814">
                  <c:v>4686.3900000000003</c:v>
                </c:pt>
                <c:pt idx="1815">
                  <c:v>4678.8</c:v>
                </c:pt>
                <c:pt idx="1816">
                  <c:v>4674.2</c:v>
                </c:pt>
                <c:pt idx="1817">
                  <c:v>4673.3900000000003</c:v>
                </c:pt>
                <c:pt idx="1818">
                  <c:v>4670.6400000000003</c:v>
                </c:pt>
                <c:pt idx="1819">
                  <c:v>4667.6099999999997</c:v>
                </c:pt>
                <c:pt idx="1820">
                  <c:v>4661.29</c:v>
                </c:pt>
                <c:pt idx="1821">
                  <c:v>4646.76</c:v>
                </c:pt>
                <c:pt idx="1822">
                  <c:v>4618.08</c:v>
                </c:pt>
                <c:pt idx="1823">
                  <c:v>4608.03</c:v>
                </c:pt>
                <c:pt idx="1824">
                  <c:v>4571.41</c:v>
                </c:pt>
                <c:pt idx="1825">
                  <c:v>4564.1899999999996</c:v>
                </c:pt>
                <c:pt idx="1826">
                  <c:v>4562.84</c:v>
                </c:pt>
                <c:pt idx="1827">
                  <c:v>4561.1899999999996</c:v>
                </c:pt>
                <c:pt idx="1828">
                  <c:v>4544.2299999999996</c:v>
                </c:pt>
                <c:pt idx="1829">
                  <c:v>4536.26</c:v>
                </c:pt>
                <c:pt idx="1830">
                  <c:v>4529.4799999999996</c:v>
                </c:pt>
                <c:pt idx="1831">
                  <c:v>4527.18</c:v>
                </c:pt>
                <c:pt idx="1832">
                  <c:v>4518.83</c:v>
                </c:pt>
                <c:pt idx="1833">
                  <c:v>4518.7700000000004</c:v>
                </c:pt>
                <c:pt idx="1834">
                  <c:v>4518.3999999999996</c:v>
                </c:pt>
                <c:pt idx="1835">
                  <c:v>4515.71</c:v>
                </c:pt>
                <c:pt idx="1836">
                  <c:v>4511.41</c:v>
                </c:pt>
                <c:pt idx="1837">
                  <c:v>4504.66</c:v>
                </c:pt>
                <c:pt idx="1838">
                  <c:v>4500.34</c:v>
                </c:pt>
                <c:pt idx="1839">
                  <c:v>4488.58</c:v>
                </c:pt>
                <c:pt idx="1840">
                  <c:v>4468.25</c:v>
                </c:pt>
                <c:pt idx="1841">
                  <c:v>4466.62</c:v>
                </c:pt>
                <c:pt idx="1842">
                  <c:v>4463.21</c:v>
                </c:pt>
                <c:pt idx="1843">
                  <c:v>4462.72</c:v>
                </c:pt>
                <c:pt idx="1844">
                  <c:v>4454.3999999999996</c:v>
                </c:pt>
                <c:pt idx="1845">
                  <c:v>4449.46</c:v>
                </c:pt>
                <c:pt idx="1846">
                  <c:v>4441.21</c:v>
                </c:pt>
                <c:pt idx="1847">
                  <c:v>4438.26</c:v>
                </c:pt>
                <c:pt idx="1848">
                  <c:v>4435.09</c:v>
                </c:pt>
                <c:pt idx="1849">
                  <c:v>4433.92</c:v>
                </c:pt>
                <c:pt idx="1850">
                  <c:v>4433.3900000000003</c:v>
                </c:pt>
                <c:pt idx="1851">
                  <c:v>4428.8900000000003</c:v>
                </c:pt>
                <c:pt idx="1852">
                  <c:v>4420.95</c:v>
                </c:pt>
                <c:pt idx="1853">
                  <c:v>4415.16</c:v>
                </c:pt>
                <c:pt idx="1854">
                  <c:v>4402.2299999999996</c:v>
                </c:pt>
                <c:pt idx="1855">
                  <c:v>4399.7299999999996</c:v>
                </c:pt>
                <c:pt idx="1856">
                  <c:v>4397.3100000000004</c:v>
                </c:pt>
                <c:pt idx="1857">
                  <c:v>4392.7</c:v>
                </c:pt>
                <c:pt idx="1858">
                  <c:v>4391.6499999999996</c:v>
                </c:pt>
                <c:pt idx="1859">
                  <c:v>4357.04</c:v>
                </c:pt>
                <c:pt idx="1860">
                  <c:v>4350.51</c:v>
                </c:pt>
                <c:pt idx="1861">
                  <c:v>4349.46</c:v>
                </c:pt>
                <c:pt idx="1862">
                  <c:v>4347.0200000000004</c:v>
                </c:pt>
                <c:pt idx="1863">
                  <c:v>4340.4399999999996</c:v>
                </c:pt>
                <c:pt idx="1864">
                  <c:v>4337.74</c:v>
                </c:pt>
                <c:pt idx="1865">
                  <c:v>4320.41</c:v>
                </c:pt>
                <c:pt idx="1866">
                  <c:v>4296.2700000000004</c:v>
                </c:pt>
                <c:pt idx="1867">
                  <c:v>4278.55</c:v>
                </c:pt>
                <c:pt idx="1868">
                  <c:v>4266.17</c:v>
                </c:pt>
                <c:pt idx="1869">
                  <c:v>4265.01</c:v>
                </c:pt>
                <c:pt idx="1870">
                  <c:v>4260.74</c:v>
                </c:pt>
                <c:pt idx="1871">
                  <c:v>4250.24</c:v>
                </c:pt>
                <c:pt idx="1872">
                  <c:v>4243.59</c:v>
                </c:pt>
                <c:pt idx="1873">
                  <c:v>4239.8900000000003</c:v>
                </c:pt>
                <c:pt idx="1874">
                  <c:v>4237.13</c:v>
                </c:pt>
                <c:pt idx="1875">
                  <c:v>4234.93</c:v>
                </c:pt>
                <c:pt idx="1876">
                  <c:v>4189.1099999999997</c:v>
                </c:pt>
                <c:pt idx="1877">
                  <c:v>4188.7299999999996</c:v>
                </c:pt>
                <c:pt idx="1878">
                  <c:v>4185.1000000000004</c:v>
                </c:pt>
                <c:pt idx="1879">
                  <c:v>4163.21</c:v>
                </c:pt>
                <c:pt idx="1880">
                  <c:v>4154.97</c:v>
                </c:pt>
                <c:pt idx="1881">
                  <c:v>4151.03</c:v>
                </c:pt>
                <c:pt idx="1882">
                  <c:v>4149.74</c:v>
                </c:pt>
                <c:pt idx="1883">
                  <c:v>4137.5200000000004</c:v>
                </c:pt>
                <c:pt idx="1884">
                  <c:v>4134.08</c:v>
                </c:pt>
                <c:pt idx="1885">
                  <c:v>4133.6400000000003</c:v>
                </c:pt>
                <c:pt idx="1886">
                  <c:v>4076.5</c:v>
                </c:pt>
                <c:pt idx="1887">
                  <c:v>4074.45</c:v>
                </c:pt>
                <c:pt idx="1888">
                  <c:v>4070.51</c:v>
                </c:pt>
                <c:pt idx="1889">
                  <c:v>4070.42</c:v>
                </c:pt>
                <c:pt idx="1890">
                  <c:v>4058.71</c:v>
                </c:pt>
                <c:pt idx="1891">
                  <c:v>4058.12</c:v>
                </c:pt>
                <c:pt idx="1892">
                  <c:v>4047.94</c:v>
                </c:pt>
                <c:pt idx="1893">
                  <c:v>4040.56</c:v>
                </c:pt>
                <c:pt idx="1894">
                  <c:v>4039.9</c:v>
                </c:pt>
                <c:pt idx="1895">
                  <c:v>4038.41</c:v>
                </c:pt>
                <c:pt idx="1896">
                  <c:v>4032.24</c:v>
                </c:pt>
                <c:pt idx="1897">
                  <c:v>4005.42</c:v>
                </c:pt>
                <c:pt idx="1898">
                  <c:v>4002.36</c:v>
                </c:pt>
                <c:pt idx="1899">
                  <c:v>3994.18</c:v>
                </c:pt>
                <c:pt idx="1900">
                  <c:v>3989.84</c:v>
                </c:pt>
                <c:pt idx="1901">
                  <c:v>3987.93</c:v>
                </c:pt>
                <c:pt idx="1902">
                  <c:v>3981.98</c:v>
                </c:pt>
                <c:pt idx="1903">
                  <c:v>3972.92</c:v>
                </c:pt>
                <c:pt idx="1904">
                  <c:v>3956.07</c:v>
                </c:pt>
                <c:pt idx="1905">
                  <c:v>3955.98</c:v>
                </c:pt>
                <c:pt idx="1906">
                  <c:v>3947.41</c:v>
                </c:pt>
                <c:pt idx="1907">
                  <c:v>3943.6</c:v>
                </c:pt>
                <c:pt idx="1908">
                  <c:v>3935.18</c:v>
                </c:pt>
                <c:pt idx="1909">
                  <c:v>3931.51</c:v>
                </c:pt>
                <c:pt idx="1910">
                  <c:v>3925.76</c:v>
                </c:pt>
                <c:pt idx="1911">
                  <c:v>3910.44</c:v>
                </c:pt>
                <c:pt idx="1912">
                  <c:v>3906.13</c:v>
                </c:pt>
                <c:pt idx="1913">
                  <c:v>3902.07</c:v>
                </c:pt>
                <c:pt idx="1914">
                  <c:v>3898.35</c:v>
                </c:pt>
                <c:pt idx="1915">
                  <c:v>3889.2</c:v>
                </c:pt>
                <c:pt idx="1916">
                  <c:v>3877.3</c:v>
                </c:pt>
                <c:pt idx="1917">
                  <c:v>3875.73</c:v>
                </c:pt>
                <c:pt idx="1918">
                  <c:v>3866.86</c:v>
                </c:pt>
                <c:pt idx="1919">
                  <c:v>3861.21</c:v>
                </c:pt>
                <c:pt idx="1920">
                  <c:v>3858.51</c:v>
                </c:pt>
                <c:pt idx="1921">
                  <c:v>3857.76</c:v>
                </c:pt>
                <c:pt idx="1922">
                  <c:v>3847.67</c:v>
                </c:pt>
                <c:pt idx="1923">
                  <c:v>3797.2</c:v>
                </c:pt>
                <c:pt idx="1924">
                  <c:v>3796.36</c:v>
                </c:pt>
                <c:pt idx="1925">
                  <c:v>3793.55</c:v>
                </c:pt>
                <c:pt idx="1926">
                  <c:v>3785.77</c:v>
                </c:pt>
                <c:pt idx="1927">
                  <c:v>3773.23</c:v>
                </c:pt>
                <c:pt idx="1928">
                  <c:v>3766.88</c:v>
                </c:pt>
                <c:pt idx="1929">
                  <c:v>3761.29</c:v>
                </c:pt>
                <c:pt idx="1930">
                  <c:v>3757.84</c:v>
                </c:pt>
                <c:pt idx="1931">
                  <c:v>3756.62</c:v>
                </c:pt>
                <c:pt idx="1932">
                  <c:v>3748.56</c:v>
                </c:pt>
                <c:pt idx="1933">
                  <c:v>3736.46</c:v>
                </c:pt>
                <c:pt idx="1934">
                  <c:v>3732.63</c:v>
                </c:pt>
                <c:pt idx="1935">
                  <c:v>3731.6</c:v>
                </c:pt>
                <c:pt idx="1936">
                  <c:v>3722.23</c:v>
                </c:pt>
                <c:pt idx="1937">
                  <c:v>3704.35</c:v>
                </c:pt>
                <c:pt idx="1938">
                  <c:v>3699.54</c:v>
                </c:pt>
                <c:pt idx="1939">
                  <c:v>3693.43</c:v>
                </c:pt>
                <c:pt idx="1940">
                  <c:v>3688.38</c:v>
                </c:pt>
                <c:pt idx="1941">
                  <c:v>3688.35</c:v>
                </c:pt>
                <c:pt idx="1942">
                  <c:v>3678.86</c:v>
                </c:pt>
                <c:pt idx="1943">
                  <c:v>3659.35</c:v>
                </c:pt>
                <c:pt idx="1944">
                  <c:v>3653.29</c:v>
                </c:pt>
                <c:pt idx="1945">
                  <c:v>3645.09</c:v>
                </c:pt>
                <c:pt idx="1946">
                  <c:v>3622.13</c:v>
                </c:pt>
                <c:pt idx="1947">
                  <c:v>3606.43</c:v>
                </c:pt>
                <c:pt idx="1948">
                  <c:v>3603.6</c:v>
                </c:pt>
                <c:pt idx="1949">
                  <c:v>3597.6</c:v>
                </c:pt>
                <c:pt idx="1950">
                  <c:v>3594.17</c:v>
                </c:pt>
                <c:pt idx="1951">
                  <c:v>3591.48</c:v>
                </c:pt>
                <c:pt idx="1952">
                  <c:v>3589.14</c:v>
                </c:pt>
                <c:pt idx="1953">
                  <c:v>3579.83</c:v>
                </c:pt>
                <c:pt idx="1954">
                  <c:v>3578</c:v>
                </c:pt>
                <c:pt idx="1955">
                  <c:v>3569.96</c:v>
                </c:pt>
                <c:pt idx="1956">
                  <c:v>3562.87</c:v>
                </c:pt>
                <c:pt idx="1957">
                  <c:v>3561.89</c:v>
                </c:pt>
                <c:pt idx="1958">
                  <c:v>3558.62</c:v>
                </c:pt>
                <c:pt idx="1959">
                  <c:v>3556.92</c:v>
                </c:pt>
                <c:pt idx="1960">
                  <c:v>3554.2</c:v>
                </c:pt>
                <c:pt idx="1961">
                  <c:v>3540.12</c:v>
                </c:pt>
                <c:pt idx="1962">
                  <c:v>3538.9</c:v>
                </c:pt>
                <c:pt idx="1963">
                  <c:v>3537.7</c:v>
                </c:pt>
                <c:pt idx="1964">
                  <c:v>3500.61</c:v>
                </c:pt>
                <c:pt idx="1965">
                  <c:v>3490.55</c:v>
                </c:pt>
                <c:pt idx="1966">
                  <c:v>3484.33</c:v>
                </c:pt>
                <c:pt idx="1967">
                  <c:v>3481.87</c:v>
                </c:pt>
                <c:pt idx="1968">
                  <c:v>3471.41</c:v>
                </c:pt>
                <c:pt idx="1969">
                  <c:v>3463.51</c:v>
                </c:pt>
                <c:pt idx="1970">
                  <c:v>3453.77</c:v>
                </c:pt>
                <c:pt idx="1971">
                  <c:v>3443.06</c:v>
                </c:pt>
                <c:pt idx="1972">
                  <c:v>3436.5</c:v>
                </c:pt>
                <c:pt idx="1973">
                  <c:v>3434.38</c:v>
                </c:pt>
                <c:pt idx="1974">
                  <c:v>3410.32</c:v>
                </c:pt>
                <c:pt idx="1975">
                  <c:v>3393.36</c:v>
                </c:pt>
                <c:pt idx="1976">
                  <c:v>3392.98</c:v>
                </c:pt>
                <c:pt idx="1977">
                  <c:v>3392.37</c:v>
                </c:pt>
                <c:pt idx="1978">
                  <c:v>3385.4</c:v>
                </c:pt>
                <c:pt idx="1979">
                  <c:v>3378.91</c:v>
                </c:pt>
                <c:pt idx="1980">
                  <c:v>3366.67</c:v>
                </c:pt>
                <c:pt idx="1981">
                  <c:v>3353.47</c:v>
                </c:pt>
                <c:pt idx="1982">
                  <c:v>3353.28</c:v>
                </c:pt>
                <c:pt idx="1983">
                  <c:v>3342.79</c:v>
                </c:pt>
                <c:pt idx="1984">
                  <c:v>3309.79</c:v>
                </c:pt>
                <c:pt idx="1985">
                  <c:v>3308.46</c:v>
                </c:pt>
                <c:pt idx="1986">
                  <c:v>3300.7</c:v>
                </c:pt>
                <c:pt idx="1987">
                  <c:v>3292.53</c:v>
                </c:pt>
                <c:pt idx="1988">
                  <c:v>3280.22</c:v>
                </c:pt>
                <c:pt idx="1989">
                  <c:v>3279.87</c:v>
                </c:pt>
                <c:pt idx="1990">
                  <c:v>3277.16</c:v>
                </c:pt>
                <c:pt idx="1991">
                  <c:v>3268.85</c:v>
                </c:pt>
                <c:pt idx="1992">
                  <c:v>3260.2</c:v>
                </c:pt>
                <c:pt idx="1993">
                  <c:v>3238.44</c:v>
                </c:pt>
                <c:pt idx="1994">
                  <c:v>3227.12</c:v>
                </c:pt>
                <c:pt idx="1995">
                  <c:v>3213.62</c:v>
                </c:pt>
                <c:pt idx="1996">
                  <c:v>3208.79</c:v>
                </c:pt>
                <c:pt idx="1997">
                  <c:v>3206.49</c:v>
                </c:pt>
                <c:pt idx="1998">
                  <c:v>3201.25</c:v>
                </c:pt>
                <c:pt idx="1999">
                  <c:v>3180.51</c:v>
                </c:pt>
                <c:pt idx="2000">
                  <c:v>3179.96</c:v>
                </c:pt>
                <c:pt idx="2001">
                  <c:v>3176.82</c:v>
                </c:pt>
                <c:pt idx="2002">
                  <c:v>3176.29</c:v>
                </c:pt>
                <c:pt idx="2003">
                  <c:v>3172.02</c:v>
                </c:pt>
                <c:pt idx="2004">
                  <c:v>3171.61</c:v>
                </c:pt>
                <c:pt idx="2005">
                  <c:v>3167.46</c:v>
                </c:pt>
                <c:pt idx="2006">
                  <c:v>3162.02</c:v>
                </c:pt>
                <c:pt idx="2007">
                  <c:v>3161.45</c:v>
                </c:pt>
                <c:pt idx="2008">
                  <c:v>3128.35</c:v>
                </c:pt>
                <c:pt idx="2009">
                  <c:v>3088.06</c:v>
                </c:pt>
                <c:pt idx="2010">
                  <c:v>3077.1</c:v>
                </c:pt>
                <c:pt idx="2011">
                  <c:v>3070.81</c:v>
                </c:pt>
                <c:pt idx="2012">
                  <c:v>3065.49</c:v>
                </c:pt>
                <c:pt idx="2013">
                  <c:v>3062.51</c:v>
                </c:pt>
                <c:pt idx="2014">
                  <c:v>3056.39</c:v>
                </c:pt>
                <c:pt idx="2015">
                  <c:v>3051.73</c:v>
                </c:pt>
                <c:pt idx="2016">
                  <c:v>3046.06</c:v>
                </c:pt>
                <c:pt idx="2017">
                  <c:v>3044.21</c:v>
                </c:pt>
                <c:pt idx="2018">
                  <c:v>3021.81</c:v>
                </c:pt>
                <c:pt idx="2019">
                  <c:v>3018.04</c:v>
                </c:pt>
                <c:pt idx="2020">
                  <c:v>3012.22</c:v>
                </c:pt>
                <c:pt idx="2021">
                  <c:v>2985.67</c:v>
                </c:pt>
                <c:pt idx="2022">
                  <c:v>2979.52</c:v>
                </c:pt>
                <c:pt idx="2023">
                  <c:v>2974.13</c:v>
                </c:pt>
                <c:pt idx="2024">
                  <c:v>2943.41</c:v>
                </c:pt>
                <c:pt idx="2025">
                  <c:v>2927.06</c:v>
                </c:pt>
                <c:pt idx="2026">
                  <c:v>2913.57</c:v>
                </c:pt>
                <c:pt idx="2027">
                  <c:v>2904.09</c:v>
                </c:pt>
                <c:pt idx="2028">
                  <c:v>2902.91</c:v>
                </c:pt>
                <c:pt idx="2029">
                  <c:v>2899.49</c:v>
                </c:pt>
                <c:pt idx="2030">
                  <c:v>2897.46</c:v>
                </c:pt>
                <c:pt idx="2031">
                  <c:v>2897.32</c:v>
                </c:pt>
                <c:pt idx="2032">
                  <c:v>2867.12</c:v>
                </c:pt>
                <c:pt idx="2033">
                  <c:v>2866.09</c:v>
                </c:pt>
                <c:pt idx="2034">
                  <c:v>2855.44</c:v>
                </c:pt>
                <c:pt idx="2035">
                  <c:v>2850.68</c:v>
                </c:pt>
                <c:pt idx="2036">
                  <c:v>2842.76</c:v>
                </c:pt>
                <c:pt idx="2037">
                  <c:v>2819.51</c:v>
                </c:pt>
                <c:pt idx="2038">
                  <c:v>2803.7</c:v>
                </c:pt>
                <c:pt idx="2039">
                  <c:v>2801.26</c:v>
                </c:pt>
                <c:pt idx="2040">
                  <c:v>2789.06</c:v>
                </c:pt>
                <c:pt idx="2041">
                  <c:v>2775.19</c:v>
                </c:pt>
                <c:pt idx="2042">
                  <c:v>2773.46</c:v>
                </c:pt>
                <c:pt idx="2043">
                  <c:v>2758.99</c:v>
                </c:pt>
                <c:pt idx="2044">
                  <c:v>2755.02</c:v>
                </c:pt>
                <c:pt idx="2045">
                  <c:v>2741.95</c:v>
                </c:pt>
                <c:pt idx="2046">
                  <c:v>2731.91</c:v>
                </c:pt>
                <c:pt idx="2047">
                  <c:v>2730.11</c:v>
                </c:pt>
                <c:pt idx="2048">
                  <c:v>2727.4</c:v>
                </c:pt>
                <c:pt idx="2049">
                  <c:v>2726.06</c:v>
                </c:pt>
                <c:pt idx="2050">
                  <c:v>2721.32</c:v>
                </c:pt>
                <c:pt idx="2051">
                  <c:v>2719.28</c:v>
                </c:pt>
                <c:pt idx="2052">
                  <c:v>2710.83</c:v>
                </c:pt>
                <c:pt idx="2053">
                  <c:v>2709.24</c:v>
                </c:pt>
                <c:pt idx="2054">
                  <c:v>2709.11</c:v>
                </c:pt>
                <c:pt idx="2055">
                  <c:v>2699.57</c:v>
                </c:pt>
                <c:pt idx="2056">
                  <c:v>2690.11</c:v>
                </c:pt>
                <c:pt idx="2057">
                  <c:v>2689.5</c:v>
                </c:pt>
                <c:pt idx="2058">
                  <c:v>2684.69</c:v>
                </c:pt>
                <c:pt idx="2059">
                  <c:v>2680.95</c:v>
                </c:pt>
                <c:pt idx="2060">
                  <c:v>2643.27</c:v>
                </c:pt>
                <c:pt idx="2061">
                  <c:v>2639.04</c:v>
                </c:pt>
                <c:pt idx="2062">
                  <c:v>2632.99</c:v>
                </c:pt>
                <c:pt idx="2063">
                  <c:v>2597.7800000000002</c:v>
                </c:pt>
                <c:pt idx="2064">
                  <c:v>2585.85</c:v>
                </c:pt>
                <c:pt idx="2065">
                  <c:v>2585.27</c:v>
                </c:pt>
                <c:pt idx="2066">
                  <c:v>2585.04</c:v>
                </c:pt>
                <c:pt idx="2067">
                  <c:v>2566.4699999999998</c:v>
                </c:pt>
                <c:pt idx="2068">
                  <c:v>2545.6799999999998</c:v>
                </c:pt>
                <c:pt idx="2069">
                  <c:v>2540.39</c:v>
                </c:pt>
                <c:pt idx="2070">
                  <c:v>2534.39</c:v>
                </c:pt>
                <c:pt idx="2071">
                  <c:v>2527.8200000000002</c:v>
                </c:pt>
                <c:pt idx="2072">
                  <c:v>2523.17</c:v>
                </c:pt>
                <c:pt idx="2073">
                  <c:v>2510.79</c:v>
                </c:pt>
                <c:pt idx="2074">
                  <c:v>2500.9299999999998</c:v>
                </c:pt>
                <c:pt idx="2075">
                  <c:v>2498.41</c:v>
                </c:pt>
                <c:pt idx="2076">
                  <c:v>2497.04</c:v>
                </c:pt>
                <c:pt idx="2077">
                  <c:v>2494.02</c:v>
                </c:pt>
                <c:pt idx="2078">
                  <c:v>2483.7399999999998</c:v>
                </c:pt>
                <c:pt idx="2079">
                  <c:v>2480.98</c:v>
                </c:pt>
                <c:pt idx="2080">
                  <c:v>2473.33</c:v>
                </c:pt>
                <c:pt idx="2081">
                  <c:v>2464.62</c:v>
                </c:pt>
                <c:pt idx="2082">
                  <c:v>2459.7199999999998</c:v>
                </c:pt>
                <c:pt idx="2083">
                  <c:v>2457.5</c:v>
                </c:pt>
                <c:pt idx="2084">
                  <c:v>2457.21</c:v>
                </c:pt>
                <c:pt idx="2085">
                  <c:v>2438.06</c:v>
                </c:pt>
                <c:pt idx="2086">
                  <c:v>2416.96</c:v>
                </c:pt>
                <c:pt idx="2087">
                  <c:v>2404.73</c:v>
                </c:pt>
                <c:pt idx="2088">
                  <c:v>2396.1</c:v>
                </c:pt>
                <c:pt idx="2089">
                  <c:v>2395.17</c:v>
                </c:pt>
                <c:pt idx="2090">
                  <c:v>2373.3000000000002</c:v>
                </c:pt>
                <c:pt idx="2091">
                  <c:v>2362.23</c:v>
                </c:pt>
                <c:pt idx="2092">
                  <c:v>2352.9699999999998</c:v>
                </c:pt>
                <c:pt idx="2093">
                  <c:v>2331.52</c:v>
                </c:pt>
                <c:pt idx="2094">
                  <c:v>2322.62</c:v>
                </c:pt>
                <c:pt idx="2095">
                  <c:v>2304</c:v>
                </c:pt>
                <c:pt idx="2096">
                  <c:v>2302.3000000000002</c:v>
                </c:pt>
                <c:pt idx="2097">
                  <c:v>2295.2399999999998</c:v>
                </c:pt>
                <c:pt idx="2098">
                  <c:v>2277.7199999999998</c:v>
                </c:pt>
                <c:pt idx="2099">
                  <c:v>2261.5700000000002</c:v>
                </c:pt>
                <c:pt idx="2100">
                  <c:v>2257.48</c:v>
                </c:pt>
                <c:pt idx="2101">
                  <c:v>2254.8000000000002</c:v>
                </c:pt>
                <c:pt idx="2102">
                  <c:v>2250.84</c:v>
                </c:pt>
                <c:pt idx="2103">
                  <c:v>2221.56</c:v>
                </c:pt>
                <c:pt idx="2104">
                  <c:v>2219.4499999999998</c:v>
                </c:pt>
                <c:pt idx="2105">
                  <c:v>2217.6</c:v>
                </c:pt>
                <c:pt idx="2106">
                  <c:v>2217.4699999999998</c:v>
                </c:pt>
                <c:pt idx="2107">
                  <c:v>2213.21</c:v>
                </c:pt>
                <c:pt idx="2108">
                  <c:v>2211.13</c:v>
                </c:pt>
                <c:pt idx="2109">
                  <c:v>2207.6999999999998</c:v>
                </c:pt>
                <c:pt idx="2110">
                  <c:v>2205.98</c:v>
                </c:pt>
                <c:pt idx="2111">
                  <c:v>2203.7399999999998</c:v>
                </c:pt>
                <c:pt idx="2112">
                  <c:v>2203.4699999999998</c:v>
                </c:pt>
                <c:pt idx="2113">
                  <c:v>2201.1</c:v>
                </c:pt>
                <c:pt idx="2114">
                  <c:v>2200.83</c:v>
                </c:pt>
                <c:pt idx="2115">
                  <c:v>2198.19</c:v>
                </c:pt>
                <c:pt idx="2116">
                  <c:v>2196.4699999999998</c:v>
                </c:pt>
                <c:pt idx="2117">
                  <c:v>2193.1999999999998</c:v>
                </c:pt>
                <c:pt idx="2118">
                  <c:v>2170.08</c:v>
                </c:pt>
                <c:pt idx="2119">
                  <c:v>2166.73</c:v>
                </c:pt>
                <c:pt idx="2120">
                  <c:v>2156.75</c:v>
                </c:pt>
                <c:pt idx="2121">
                  <c:v>2155.6799999999998</c:v>
                </c:pt>
                <c:pt idx="2122">
                  <c:v>2154.36</c:v>
                </c:pt>
                <c:pt idx="2123">
                  <c:v>2150.4699999999998</c:v>
                </c:pt>
                <c:pt idx="2124">
                  <c:v>2144.85</c:v>
                </c:pt>
                <c:pt idx="2125">
                  <c:v>2138.0700000000002</c:v>
                </c:pt>
                <c:pt idx="2126">
                  <c:v>2137.65</c:v>
                </c:pt>
                <c:pt idx="2127">
                  <c:v>2136.88</c:v>
                </c:pt>
                <c:pt idx="2128">
                  <c:v>2134.9</c:v>
                </c:pt>
                <c:pt idx="2129">
                  <c:v>2130.6799999999998</c:v>
                </c:pt>
                <c:pt idx="2130">
                  <c:v>2128.4299999999998</c:v>
                </c:pt>
                <c:pt idx="2131">
                  <c:v>2118.61</c:v>
                </c:pt>
                <c:pt idx="2132">
                  <c:v>2117.34</c:v>
                </c:pt>
                <c:pt idx="2133">
                  <c:v>2106.2600000000002</c:v>
                </c:pt>
                <c:pt idx="2134">
                  <c:v>2104.11</c:v>
                </c:pt>
                <c:pt idx="2135">
                  <c:v>2103.08</c:v>
                </c:pt>
                <c:pt idx="2136">
                  <c:v>2102.2600000000002</c:v>
                </c:pt>
                <c:pt idx="2137">
                  <c:v>2094.1</c:v>
                </c:pt>
                <c:pt idx="2138">
                  <c:v>2055.3200000000002</c:v>
                </c:pt>
                <c:pt idx="2139">
                  <c:v>2045.69</c:v>
                </c:pt>
                <c:pt idx="2140">
                  <c:v>2026.97</c:v>
                </c:pt>
                <c:pt idx="2141">
                  <c:v>2020.55</c:v>
                </c:pt>
                <c:pt idx="2142">
                  <c:v>2020.18</c:v>
                </c:pt>
                <c:pt idx="2143">
                  <c:v>2007.95</c:v>
                </c:pt>
                <c:pt idx="2144">
                  <c:v>1986.93</c:v>
                </c:pt>
                <c:pt idx="2145">
                  <c:v>1984.45</c:v>
                </c:pt>
                <c:pt idx="2146">
                  <c:v>1981.58</c:v>
                </c:pt>
                <c:pt idx="2147">
                  <c:v>1980.07</c:v>
                </c:pt>
                <c:pt idx="2148">
                  <c:v>1977.82</c:v>
                </c:pt>
                <c:pt idx="2149">
                  <c:v>1972.95</c:v>
                </c:pt>
                <c:pt idx="2150">
                  <c:v>1969.61</c:v>
                </c:pt>
                <c:pt idx="2151">
                  <c:v>1967.02</c:v>
                </c:pt>
                <c:pt idx="2152">
                  <c:v>1964.78</c:v>
                </c:pt>
                <c:pt idx="2153">
                  <c:v>1917.32</c:v>
                </c:pt>
                <c:pt idx="2154">
                  <c:v>1909.53</c:v>
                </c:pt>
                <c:pt idx="2155">
                  <c:v>1908.9</c:v>
                </c:pt>
                <c:pt idx="2156">
                  <c:v>1906.36</c:v>
                </c:pt>
                <c:pt idx="2157">
                  <c:v>1880.49</c:v>
                </c:pt>
                <c:pt idx="2158">
                  <c:v>1880.07</c:v>
                </c:pt>
                <c:pt idx="2159">
                  <c:v>1877.93</c:v>
                </c:pt>
                <c:pt idx="2160">
                  <c:v>1875.34</c:v>
                </c:pt>
                <c:pt idx="2161">
                  <c:v>1865.98</c:v>
                </c:pt>
                <c:pt idx="2162">
                  <c:v>1863.45</c:v>
                </c:pt>
                <c:pt idx="2163">
                  <c:v>1850.55</c:v>
                </c:pt>
                <c:pt idx="2164">
                  <c:v>1842.52</c:v>
                </c:pt>
                <c:pt idx="2165">
                  <c:v>1837.28</c:v>
                </c:pt>
                <c:pt idx="2166">
                  <c:v>1837.24</c:v>
                </c:pt>
                <c:pt idx="2167">
                  <c:v>1832.09</c:v>
                </c:pt>
                <c:pt idx="2168">
                  <c:v>1826.84</c:v>
                </c:pt>
                <c:pt idx="2169">
                  <c:v>1824.29</c:v>
                </c:pt>
                <c:pt idx="2170">
                  <c:v>1822.54</c:v>
                </c:pt>
                <c:pt idx="2171">
                  <c:v>1815.88</c:v>
                </c:pt>
                <c:pt idx="2172">
                  <c:v>1769.53</c:v>
                </c:pt>
                <c:pt idx="2173">
                  <c:v>1759.34</c:v>
                </c:pt>
                <c:pt idx="2174">
                  <c:v>1756.6</c:v>
                </c:pt>
                <c:pt idx="2175">
                  <c:v>1748.77</c:v>
                </c:pt>
                <c:pt idx="2176">
                  <c:v>1744.47</c:v>
                </c:pt>
                <c:pt idx="2177">
                  <c:v>1743.21</c:v>
                </c:pt>
                <c:pt idx="2178">
                  <c:v>1737.38</c:v>
                </c:pt>
                <c:pt idx="2179">
                  <c:v>1731.68</c:v>
                </c:pt>
                <c:pt idx="2180">
                  <c:v>1728.9</c:v>
                </c:pt>
                <c:pt idx="2181">
                  <c:v>1727.79</c:v>
                </c:pt>
                <c:pt idx="2182">
                  <c:v>1727.54</c:v>
                </c:pt>
                <c:pt idx="2183">
                  <c:v>1725.55</c:v>
                </c:pt>
                <c:pt idx="2184">
                  <c:v>1720.35</c:v>
                </c:pt>
                <c:pt idx="2185">
                  <c:v>1719.44</c:v>
                </c:pt>
                <c:pt idx="2186">
                  <c:v>1712.23</c:v>
                </c:pt>
                <c:pt idx="2187">
                  <c:v>1711.03</c:v>
                </c:pt>
                <c:pt idx="2188">
                  <c:v>1708.93</c:v>
                </c:pt>
                <c:pt idx="2189">
                  <c:v>1708</c:v>
                </c:pt>
                <c:pt idx="2190">
                  <c:v>1705.62</c:v>
                </c:pt>
                <c:pt idx="2191">
                  <c:v>1704.7</c:v>
                </c:pt>
                <c:pt idx="2192">
                  <c:v>1704.57</c:v>
                </c:pt>
                <c:pt idx="2193">
                  <c:v>1702.46</c:v>
                </c:pt>
                <c:pt idx="2194">
                  <c:v>1694.8</c:v>
                </c:pt>
                <c:pt idx="2195">
                  <c:v>1682.6</c:v>
                </c:pt>
                <c:pt idx="2196">
                  <c:v>1674.63</c:v>
                </c:pt>
                <c:pt idx="2197">
                  <c:v>1665</c:v>
                </c:pt>
                <c:pt idx="2198">
                  <c:v>1646.43</c:v>
                </c:pt>
                <c:pt idx="2199">
                  <c:v>1639.56</c:v>
                </c:pt>
                <c:pt idx="2200">
                  <c:v>1639.56</c:v>
                </c:pt>
                <c:pt idx="2201">
                  <c:v>1635.73</c:v>
                </c:pt>
                <c:pt idx="2202">
                  <c:v>1634.57</c:v>
                </c:pt>
                <c:pt idx="2203">
                  <c:v>1633.96</c:v>
                </c:pt>
                <c:pt idx="2204">
                  <c:v>1633.04</c:v>
                </c:pt>
                <c:pt idx="2205">
                  <c:v>1632.56</c:v>
                </c:pt>
                <c:pt idx="2206">
                  <c:v>1632.04</c:v>
                </c:pt>
                <c:pt idx="2207">
                  <c:v>1631.82</c:v>
                </c:pt>
                <c:pt idx="2208">
                  <c:v>1631.67</c:v>
                </c:pt>
                <c:pt idx="2209">
                  <c:v>1629.83</c:v>
                </c:pt>
                <c:pt idx="2210">
                  <c:v>1628.47</c:v>
                </c:pt>
                <c:pt idx="2211">
                  <c:v>1627.28</c:v>
                </c:pt>
                <c:pt idx="2212">
                  <c:v>1625.43</c:v>
                </c:pt>
                <c:pt idx="2213">
                  <c:v>1622.19</c:v>
                </c:pt>
                <c:pt idx="2214">
                  <c:v>1621.88</c:v>
                </c:pt>
                <c:pt idx="2215">
                  <c:v>1621.34</c:v>
                </c:pt>
                <c:pt idx="2216">
                  <c:v>1617.16</c:v>
                </c:pt>
                <c:pt idx="2217">
                  <c:v>1615.77</c:v>
                </c:pt>
                <c:pt idx="2218">
                  <c:v>1607.51</c:v>
                </c:pt>
                <c:pt idx="2219">
                  <c:v>1566.88</c:v>
                </c:pt>
                <c:pt idx="2220">
                  <c:v>1534.3</c:v>
                </c:pt>
                <c:pt idx="2221">
                  <c:v>1532.47</c:v>
                </c:pt>
                <c:pt idx="2222">
                  <c:v>1526.31</c:v>
                </c:pt>
                <c:pt idx="2223">
                  <c:v>1515.34</c:v>
                </c:pt>
                <c:pt idx="2224">
                  <c:v>1497</c:v>
                </c:pt>
                <c:pt idx="2225">
                  <c:v>1493</c:v>
                </c:pt>
                <c:pt idx="2226">
                  <c:v>1481</c:v>
                </c:pt>
                <c:pt idx="2227">
                  <c:v>1477</c:v>
                </c:pt>
                <c:pt idx="2228">
                  <c:v>1467</c:v>
                </c:pt>
                <c:pt idx="2229">
                  <c:v>1445</c:v>
                </c:pt>
                <c:pt idx="2230">
                  <c:v>1438</c:v>
                </c:pt>
                <c:pt idx="2231">
                  <c:v>1422</c:v>
                </c:pt>
                <c:pt idx="2232">
                  <c:v>1421</c:v>
                </c:pt>
                <c:pt idx="2233">
                  <c:v>1417</c:v>
                </c:pt>
                <c:pt idx="2234">
                  <c:v>1402</c:v>
                </c:pt>
                <c:pt idx="2235">
                  <c:v>1400.44</c:v>
                </c:pt>
                <c:pt idx="2236">
                  <c:v>1391.53</c:v>
                </c:pt>
                <c:pt idx="2237">
                  <c:v>1390</c:v>
                </c:pt>
                <c:pt idx="2238">
                  <c:v>1389</c:v>
                </c:pt>
                <c:pt idx="2239">
                  <c:v>1382</c:v>
                </c:pt>
                <c:pt idx="2240">
                  <c:v>1359</c:v>
                </c:pt>
                <c:pt idx="2241">
                  <c:v>1341.16</c:v>
                </c:pt>
                <c:pt idx="2242">
                  <c:v>1338</c:v>
                </c:pt>
                <c:pt idx="2243">
                  <c:v>1332.61</c:v>
                </c:pt>
                <c:pt idx="2244">
                  <c:v>1329.17</c:v>
                </c:pt>
                <c:pt idx="2245">
                  <c:v>1315</c:v>
                </c:pt>
                <c:pt idx="2246">
                  <c:v>1304</c:v>
                </c:pt>
                <c:pt idx="2247">
                  <c:v>1304</c:v>
                </c:pt>
                <c:pt idx="2248">
                  <c:v>1293</c:v>
                </c:pt>
                <c:pt idx="2249">
                  <c:v>1290.93</c:v>
                </c:pt>
                <c:pt idx="2250">
                  <c:v>1286</c:v>
                </c:pt>
                <c:pt idx="2251">
                  <c:v>1285</c:v>
                </c:pt>
                <c:pt idx="2252">
                  <c:v>1283</c:v>
                </c:pt>
                <c:pt idx="2253">
                  <c:v>1276</c:v>
                </c:pt>
                <c:pt idx="2254">
                  <c:v>1267</c:v>
                </c:pt>
                <c:pt idx="2255">
                  <c:v>1263.25</c:v>
                </c:pt>
                <c:pt idx="2256">
                  <c:v>1261.8599999999999</c:v>
                </c:pt>
                <c:pt idx="2257">
                  <c:v>1261.44</c:v>
                </c:pt>
                <c:pt idx="2258">
                  <c:v>1256.3</c:v>
                </c:pt>
                <c:pt idx="2259">
                  <c:v>1253.94</c:v>
                </c:pt>
                <c:pt idx="2260">
                  <c:v>1253</c:v>
                </c:pt>
                <c:pt idx="2261">
                  <c:v>1252.4100000000001</c:v>
                </c:pt>
                <c:pt idx="2262">
                  <c:v>1242.82</c:v>
                </c:pt>
                <c:pt idx="2263">
                  <c:v>1242.26</c:v>
                </c:pt>
                <c:pt idx="2264">
                  <c:v>1241.57</c:v>
                </c:pt>
                <c:pt idx="2265">
                  <c:v>1241</c:v>
                </c:pt>
                <c:pt idx="2266">
                  <c:v>1240</c:v>
                </c:pt>
                <c:pt idx="2267">
                  <c:v>1237</c:v>
                </c:pt>
                <c:pt idx="2268">
                  <c:v>1234</c:v>
                </c:pt>
                <c:pt idx="2269">
                  <c:v>1228</c:v>
                </c:pt>
                <c:pt idx="2270">
                  <c:v>1224</c:v>
                </c:pt>
                <c:pt idx="2271">
                  <c:v>1220</c:v>
                </c:pt>
                <c:pt idx="2272">
                  <c:v>1210</c:v>
                </c:pt>
                <c:pt idx="2273">
                  <c:v>1200.55</c:v>
                </c:pt>
                <c:pt idx="2274">
                  <c:v>1200</c:v>
                </c:pt>
                <c:pt idx="2275">
                  <c:v>1191</c:v>
                </c:pt>
                <c:pt idx="2276">
                  <c:v>1178.07</c:v>
                </c:pt>
                <c:pt idx="2277">
                  <c:v>1178</c:v>
                </c:pt>
                <c:pt idx="2278">
                  <c:v>1167</c:v>
                </c:pt>
                <c:pt idx="2279">
                  <c:v>1165</c:v>
                </c:pt>
                <c:pt idx="2280">
                  <c:v>1163.46</c:v>
                </c:pt>
                <c:pt idx="2281">
                  <c:v>1158.32</c:v>
                </c:pt>
                <c:pt idx="2282">
                  <c:v>1149.4000000000001</c:v>
                </c:pt>
                <c:pt idx="2283">
                  <c:v>1149</c:v>
                </c:pt>
                <c:pt idx="2284">
                  <c:v>1146.8</c:v>
                </c:pt>
                <c:pt idx="2285">
                  <c:v>1142</c:v>
                </c:pt>
                <c:pt idx="2286">
                  <c:v>1141.45</c:v>
                </c:pt>
                <c:pt idx="2287">
                  <c:v>1141</c:v>
                </c:pt>
                <c:pt idx="2288">
                  <c:v>1137.47</c:v>
                </c:pt>
                <c:pt idx="2289">
                  <c:v>1137.01</c:v>
                </c:pt>
                <c:pt idx="2290">
                  <c:v>1137</c:v>
                </c:pt>
                <c:pt idx="2291">
                  <c:v>1136.4000000000001</c:v>
                </c:pt>
                <c:pt idx="2292">
                  <c:v>1135.94</c:v>
                </c:pt>
                <c:pt idx="2293">
                  <c:v>1135</c:v>
                </c:pt>
                <c:pt idx="2294">
                  <c:v>1132</c:v>
                </c:pt>
                <c:pt idx="2295">
                  <c:v>1131.51</c:v>
                </c:pt>
                <c:pt idx="2296">
                  <c:v>1121.8699999999999</c:v>
                </c:pt>
                <c:pt idx="2297">
                  <c:v>1086</c:v>
                </c:pt>
                <c:pt idx="2298">
                  <c:v>1082</c:v>
                </c:pt>
                <c:pt idx="2299">
                  <c:v>1071</c:v>
                </c:pt>
                <c:pt idx="2300">
                  <c:v>1070</c:v>
                </c:pt>
                <c:pt idx="2301">
                  <c:v>1068</c:v>
                </c:pt>
                <c:pt idx="2302">
                  <c:v>1056</c:v>
                </c:pt>
                <c:pt idx="2303">
                  <c:v>1049</c:v>
                </c:pt>
                <c:pt idx="2304">
                  <c:v>1047</c:v>
                </c:pt>
                <c:pt idx="2305">
                  <c:v>1044</c:v>
                </c:pt>
                <c:pt idx="2306">
                  <c:v>1033.74</c:v>
                </c:pt>
                <c:pt idx="2307">
                  <c:v>1019</c:v>
                </c:pt>
                <c:pt idx="2308">
                  <c:v>1012</c:v>
                </c:pt>
                <c:pt idx="2309">
                  <c:v>1006.65</c:v>
                </c:pt>
                <c:pt idx="2310">
                  <c:v>964.71</c:v>
                </c:pt>
                <c:pt idx="2311">
                  <c:v>928.59</c:v>
                </c:pt>
                <c:pt idx="2312">
                  <c:v>915.07</c:v>
                </c:pt>
                <c:pt idx="2313">
                  <c:v>896.21</c:v>
                </c:pt>
                <c:pt idx="2314">
                  <c:v>865.41</c:v>
                </c:pt>
                <c:pt idx="2315">
                  <c:v>830.52</c:v>
                </c:pt>
                <c:pt idx="2316">
                  <c:v>773.54</c:v>
                </c:pt>
                <c:pt idx="2317">
                  <c:v>770.38</c:v>
                </c:pt>
                <c:pt idx="2318">
                  <c:v>770</c:v>
                </c:pt>
                <c:pt idx="2319">
                  <c:v>760</c:v>
                </c:pt>
                <c:pt idx="2320">
                  <c:v>760</c:v>
                </c:pt>
                <c:pt idx="2321">
                  <c:v>750</c:v>
                </c:pt>
                <c:pt idx="2322">
                  <c:v>722.99</c:v>
                </c:pt>
                <c:pt idx="2323">
                  <c:v>700</c:v>
                </c:pt>
                <c:pt idx="2324">
                  <c:v>687.54</c:v>
                </c:pt>
                <c:pt idx="2325">
                  <c:v>670</c:v>
                </c:pt>
                <c:pt idx="2326">
                  <c:v>668</c:v>
                </c:pt>
                <c:pt idx="2327">
                  <c:v>650</c:v>
                </c:pt>
                <c:pt idx="2328">
                  <c:v>650</c:v>
                </c:pt>
                <c:pt idx="2329">
                  <c:v>646.14</c:v>
                </c:pt>
                <c:pt idx="2330">
                  <c:v>637.26</c:v>
                </c:pt>
                <c:pt idx="2331">
                  <c:v>604.54</c:v>
                </c:pt>
                <c:pt idx="2332">
                  <c:v>600</c:v>
                </c:pt>
                <c:pt idx="2333">
                  <c:v>570.62</c:v>
                </c:pt>
                <c:pt idx="2334">
                  <c:v>563.84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9D-49A5-BE5C-AC09EC55C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97936"/>
        <c:axId val="12141245"/>
      </c:scatterChart>
      <c:valAx>
        <c:axId val="43797936"/>
        <c:scaling>
          <c:orientation val="minMax"/>
          <c:max val="70"/>
          <c:min val="15"/>
        </c:scaling>
        <c:delete val="0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Age (years)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141245"/>
        <c:crosses val="autoZero"/>
        <c:crossBetween val="midCat"/>
      </c:valAx>
      <c:valAx>
        <c:axId val="1214124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Charges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79793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6</xdr:col>
      <xdr:colOff>483840</xdr:colOff>
      <xdr:row>22</xdr:row>
      <xdr:rowOff>187200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9</xdr:row>
      <xdr:rowOff>0</xdr:rowOff>
    </xdr:from>
    <xdr:to>
      <xdr:col>12</xdr:col>
      <xdr:colOff>483840</xdr:colOff>
      <xdr:row>23</xdr:row>
      <xdr:rowOff>435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9</xdr:row>
      <xdr:rowOff>0</xdr:rowOff>
    </xdr:from>
    <xdr:to>
      <xdr:col>18</xdr:col>
      <xdr:colOff>483840</xdr:colOff>
      <xdr:row>22</xdr:row>
      <xdr:rowOff>187200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0</xdr:colOff>
      <xdr:row>9</xdr:row>
      <xdr:rowOff>0</xdr:rowOff>
    </xdr:from>
    <xdr:to>
      <xdr:col>24</xdr:col>
      <xdr:colOff>483840</xdr:colOff>
      <xdr:row>22</xdr:row>
      <xdr:rowOff>187200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1</xdr:colOff>
      <xdr:row>26</xdr:row>
      <xdr:rowOff>0</xdr:rowOff>
    </xdr:from>
    <xdr:to>
      <xdr:col>10</xdr:col>
      <xdr:colOff>425825</xdr:colOff>
      <xdr:row>42</xdr:row>
      <xdr:rowOff>37353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0</xdr:colOff>
      <xdr:row>26</xdr:row>
      <xdr:rowOff>0</xdr:rowOff>
    </xdr:from>
    <xdr:to>
      <xdr:col>24</xdr:col>
      <xdr:colOff>448235</xdr:colOff>
      <xdr:row>42</xdr:row>
      <xdr:rowOff>67235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45</xdr:row>
      <xdr:rowOff>194234</xdr:rowOff>
    </xdr:from>
    <xdr:to>
      <xdr:col>9</xdr:col>
      <xdr:colOff>104588</xdr:colOff>
      <xdr:row>63</xdr:row>
      <xdr:rowOff>37352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0</xdr:colOff>
      <xdr:row>46</xdr:row>
      <xdr:rowOff>0</xdr:rowOff>
    </xdr:from>
    <xdr:to>
      <xdr:col>17</xdr:col>
      <xdr:colOff>68760</xdr:colOff>
      <xdr:row>63</xdr:row>
      <xdr:rowOff>1080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17</xdr:col>
      <xdr:colOff>0</xdr:colOff>
      <xdr:row>46</xdr:row>
      <xdr:rowOff>0</xdr:rowOff>
    </xdr:from>
    <xdr:to>
      <xdr:col>25</xdr:col>
      <xdr:colOff>68760</xdr:colOff>
      <xdr:row>63</xdr:row>
      <xdr:rowOff>1080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C31"/>
  <sheetViews>
    <sheetView showGridLines="0" tabSelected="1" zoomScaleNormal="100" workbookViewId="0">
      <selection activeCell="E6" sqref="E6"/>
    </sheetView>
  </sheetViews>
  <sheetFormatPr defaultColWidth="8.6328125" defaultRowHeight="14.5" x14ac:dyDescent="0.35"/>
  <cols>
    <col min="1" max="1" width="3" customWidth="1"/>
    <col min="2" max="2" width="34" customWidth="1"/>
    <col min="3" max="3" width="110" customWidth="1"/>
  </cols>
  <sheetData>
    <row r="1" spans="1:3" ht="23" x14ac:dyDescent="0.35">
      <c r="A1" s="60"/>
      <c r="B1" s="63" t="s">
        <v>0</v>
      </c>
      <c r="C1" s="64"/>
    </row>
    <row r="2" spans="1:3" x14ac:dyDescent="0.35">
      <c r="A2" s="43"/>
      <c r="B2" s="61" t="s">
        <v>4885</v>
      </c>
      <c r="C2" s="62"/>
    </row>
    <row r="4" spans="1:3" x14ac:dyDescent="0.35">
      <c r="B4" s="40" t="s">
        <v>1</v>
      </c>
      <c r="C4" s="41"/>
    </row>
    <row r="5" spans="1:3" ht="30" customHeight="1" x14ac:dyDescent="0.35">
      <c r="B5" s="42" t="s">
        <v>2</v>
      </c>
      <c r="C5" s="39" t="s">
        <v>3</v>
      </c>
    </row>
    <row r="6" spans="1:3" ht="15" customHeight="1" x14ac:dyDescent="0.35">
      <c r="B6" s="42" t="s">
        <v>4</v>
      </c>
      <c r="C6" s="39" t="s">
        <v>5</v>
      </c>
    </row>
    <row r="7" spans="1:3" ht="15" customHeight="1" x14ac:dyDescent="0.35">
      <c r="B7" s="42" t="s">
        <v>6</v>
      </c>
      <c r="C7" s="39" t="s">
        <v>7</v>
      </c>
    </row>
    <row r="8" spans="1:3" ht="30" customHeight="1" x14ac:dyDescent="0.35">
      <c r="B8" s="42" t="s">
        <v>8</v>
      </c>
      <c r="C8" s="39" t="s">
        <v>9</v>
      </c>
    </row>
    <row r="9" spans="1:3" ht="15" customHeight="1" x14ac:dyDescent="0.35">
      <c r="B9" s="42" t="s">
        <v>10</v>
      </c>
      <c r="C9" s="39" t="s">
        <v>11</v>
      </c>
    </row>
    <row r="10" spans="1:3" ht="15" customHeight="1" x14ac:dyDescent="0.35">
      <c r="B10" s="42" t="s">
        <v>12</v>
      </c>
      <c r="C10" s="39" t="s">
        <v>13</v>
      </c>
    </row>
    <row r="11" spans="1:3" ht="15" customHeight="1" x14ac:dyDescent="0.35">
      <c r="B11" s="42" t="s">
        <v>14</v>
      </c>
      <c r="C11" s="39" t="s">
        <v>15</v>
      </c>
    </row>
    <row r="13" spans="1:3" x14ac:dyDescent="0.35">
      <c r="B13" s="40" t="s">
        <v>16</v>
      </c>
      <c r="C13" s="41"/>
    </row>
    <row r="14" spans="1:3" ht="30" customHeight="1" x14ac:dyDescent="0.35">
      <c r="B14" s="42" t="s">
        <v>17</v>
      </c>
      <c r="C14" s="39" t="s">
        <v>18</v>
      </c>
    </row>
    <row r="15" spans="1:3" ht="30" customHeight="1" x14ac:dyDescent="0.35">
      <c r="B15" s="42" t="s">
        <v>19</v>
      </c>
      <c r="C15" s="39" t="s">
        <v>20</v>
      </c>
    </row>
    <row r="16" spans="1:3" ht="45" customHeight="1" x14ac:dyDescent="0.35">
      <c r="B16" s="42" t="s">
        <v>21</v>
      </c>
      <c r="C16" s="39" t="s">
        <v>22</v>
      </c>
    </row>
    <row r="17" spans="2:3" ht="45" customHeight="1" x14ac:dyDescent="0.35">
      <c r="B17" s="42" t="s">
        <v>23</v>
      </c>
      <c r="C17" s="39" t="s">
        <v>24</v>
      </c>
    </row>
    <row r="18" spans="2:3" ht="30" customHeight="1" x14ac:dyDescent="0.35">
      <c r="B18" s="42" t="s">
        <v>25</v>
      </c>
      <c r="C18" s="39" t="s">
        <v>26</v>
      </c>
    </row>
    <row r="20" spans="2:3" x14ac:dyDescent="0.35">
      <c r="B20" s="40" t="s">
        <v>27</v>
      </c>
      <c r="C20" s="41"/>
    </row>
    <row r="21" spans="2:3" ht="15" customHeight="1" x14ac:dyDescent="0.35">
      <c r="B21" s="42" t="s">
        <v>28</v>
      </c>
      <c r="C21" s="39" t="s">
        <v>29</v>
      </c>
    </row>
    <row r="22" spans="2:3" ht="15" customHeight="1" x14ac:dyDescent="0.35">
      <c r="B22" s="42" t="s">
        <v>30</v>
      </c>
      <c r="C22" s="39" t="s">
        <v>31</v>
      </c>
    </row>
    <row r="23" spans="2:3" ht="30" customHeight="1" x14ac:dyDescent="0.35">
      <c r="B23" s="42" t="s">
        <v>32</v>
      </c>
      <c r="C23" s="39" t="s">
        <v>33</v>
      </c>
    </row>
    <row r="24" spans="2:3" ht="15" customHeight="1" x14ac:dyDescent="0.35">
      <c r="B24" s="42" t="s">
        <v>34</v>
      </c>
      <c r="C24" s="39" t="s">
        <v>35</v>
      </c>
    </row>
    <row r="25" spans="2:3" ht="15" customHeight="1" x14ac:dyDescent="0.35">
      <c r="B25" s="42" t="s">
        <v>36</v>
      </c>
      <c r="C25" s="39" t="s">
        <v>37</v>
      </c>
    </row>
    <row r="26" spans="2:3" ht="15" customHeight="1" x14ac:dyDescent="0.35">
      <c r="B26" s="42" t="s">
        <v>38</v>
      </c>
      <c r="C26" s="39" t="s">
        <v>39</v>
      </c>
    </row>
    <row r="27" spans="2:3" ht="30" customHeight="1" x14ac:dyDescent="0.35">
      <c r="B27" s="42" t="s">
        <v>40</v>
      </c>
      <c r="C27" s="39" t="s">
        <v>41</v>
      </c>
    </row>
    <row r="29" spans="2:3" x14ac:dyDescent="0.35">
      <c r="B29" s="40" t="s">
        <v>42</v>
      </c>
      <c r="C29" s="41"/>
    </row>
    <row r="30" spans="2:3" ht="30" customHeight="1" x14ac:dyDescent="0.35">
      <c r="B30" s="42" t="s">
        <v>43</v>
      </c>
      <c r="C30" s="39" t="s">
        <v>44</v>
      </c>
    </row>
    <row r="31" spans="2:3" ht="30" customHeight="1" x14ac:dyDescent="0.35">
      <c r="B31" s="42" t="s">
        <v>45</v>
      </c>
      <c r="C31" s="39" t="s">
        <v>46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F7F7F"/>
  </sheetPr>
  <dimension ref="A1:D67"/>
  <sheetViews>
    <sheetView showGridLines="0" topLeftCell="A16" zoomScaleNormal="100" workbookViewId="0">
      <selection activeCell="D26" sqref="D26"/>
    </sheetView>
  </sheetViews>
  <sheetFormatPr defaultColWidth="8.6328125" defaultRowHeight="14.5" x14ac:dyDescent="0.35"/>
  <cols>
    <col min="1" max="1" width="38" customWidth="1"/>
    <col min="2" max="2" width="26" customWidth="1"/>
    <col min="3" max="4" width="60" customWidth="1"/>
  </cols>
  <sheetData>
    <row r="1" spans="1:3" ht="18" x14ac:dyDescent="0.4">
      <c r="A1" s="5" t="s">
        <v>47</v>
      </c>
    </row>
    <row r="2" spans="1:3" x14ac:dyDescent="0.35">
      <c r="A2" s="3"/>
    </row>
    <row r="4" spans="1:3" x14ac:dyDescent="0.35">
      <c r="A4" s="6" t="s">
        <v>48</v>
      </c>
    </row>
    <row r="5" spans="1:3" x14ac:dyDescent="0.35">
      <c r="A5" s="31" t="s">
        <v>49</v>
      </c>
      <c r="B5" s="31" t="s">
        <v>50</v>
      </c>
      <c r="C5" s="31" t="s">
        <v>51</v>
      </c>
    </row>
    <row r="6" spans="1:3" x14ac:dyDescent="0.35">
      <c r="A6" s="23" t="s">
        <v>6</v>
      </c>
      <c r="B6" s="23" t="s">
        <v>52</v>
      </c>
      <c r="C6" s="23">
        <f>SUMPRODUCT(--(TRIM('Medical Examinations'!$A$2:$A$2336)="?"))</f>
        <v>0</v>
      </c>
    </row>
    <row r="7" spans="1:3" x14ac:dyDescent="0.35">
      <c r="A7" s="23" t="s">
        <v>6</v>
      </c>
      <c r="B7" s="23" t="s">
        <v>53</v>
      </c>
      <c r="C7" s="23">
        <f>SUMPRODUCT(--(TRIM('Medical Examinations'!$B$2:$B$2336)="?"))</f>
        <v>0</v>
      </c>
    </row>
    <row r="8" spans="1:3" x14ac:dyDescent="0.35">
      <c r="A8" s="23" t="s">
        <v>6</v>
      </c>
      <c r="B8" s="23" t="s">
        <v>54</v>
      </c>
      <c r="C8" s="23">
        <f>SUMPRODUCT(--(TRIM('Medical Examinations'!$C$2:$C$2336)="?"))</f>
        <v>0</v>
      </c>
    </row>
    <row r="9" spans="1:3" x14ac:dyDescent="0.35">
      <c r="A9" s="23" t="s">
        <v>6</v>
      </c>
      <c r="B9" s="23" t="s">
        <v>55</v>
      </c>
      <c r="C9" s="23">
        <f>SUMPRODUCT(--(TRIM('Medical Examinations'!$D$2:$D$2336)="?"))</f>
        <v>0</v>
      </c>
    </row>
    <row r="10" spans="1:3" x14ac:dyDescent="0.35">
      <c r="A10" s="23" t="s">
        <v>6</v>
      </c>
      <c r="B10" s="23" t="s">
        <v>56</v>
      </c>
      <c r="C10" s="23">
        <f>SUMPRODUCT(--(TRIM('Medical Examinations'!$E$2:$E$2336)="?"))</f>
        <v>0</v>
      </c>
    </row>
    <row r="11" spans="1:3" x14ac:dyDescent="0.35">
      <c r="A11" s="23" t="s">
        <v>6</v>
      </c>
      <c r="B11" s="23" t="s">
        <v>57</v>
      </c>
      <c r="C11" s="23">
        <f>SUMPRODUCT(--(TRIM('Medical Examinations'!$F$2:$F$2336)="?"))</f>
        <v>0</v>
      </c>
    </row>
    <row r="12" spans="1:3" x14ac:dyDescent="0.35">
      <c r="A12" s="23" t="s">
        <v>6</v>
      </c>
      <c r="B12" s="23" t="s">
        <v>58</v>
      </c>
      <c r="C12" s="23">
        <f>SUMPRODUCT(--(TRIM('Medical Examinations'!$G$2:$G$2336)="?"))</f>
        <v>0</v>
      </c>
    </row>
    <row r="13" spans="1:3" x14ac:dyDescent="0.35">
      <c r="A13" s="23" t="s">
        <v>6</v>
      </c>
      <c r="B13" s="23" t="s">
        <v>59</v>
      </c>
      <c r="C13" s="23">
        <f>SUMPRODUCT(--(TRIM('Medical Examinations'!$H$2:$H$2336)="?"))</f>
        <v>2</v>
      </c>
    </row>
    <row r="14" spans="1:3" x14ac:dyDescent="0.35">
      <c r="A14" s="23" t="s">
        <v>8</v>
      </c>
      <c r="B14" s="23" t="s">
        <v>52</v>
      </c>
      <c r="C14" s="23">
        <f>SUMPRODUCT(--(TRIM('Hospitalisation Details'!$A$2:$A$2344)="?"))</f>
        <v>6</v>
      </c>
    </row>
    <row r="15" spans="1:3" x14ac:dyDescent="0.35">
      <c r="A15" s="23" t="s">
        <v>8</v>
      </c>
      <c r="B15" s="23" t="s">
        <v>60</v>
      </c>
      <c r="C15" s="23">
        <f>SUMPRODUCT(--(TRIM('Hospitalisation Details'!$B$2:$B$2344)="?"))</f>
        <v>2</v>
      </c>
    </row>
    <row r="16" spans="1:3" x14ac:dyDescent="0.35">
      <c r="A16" s="23" t="s">
        <v>8</v>
      </c>
      <c r="B16" s="23" t="s">
        <v>61</v>
      </c>
      <c r="C16" s="23">
        <f>SUMPRODUCT(--(TRIM('Hospitalisation Details'!$C$2:$C$2344)="?"))</f>
        <v>3</v>
      </c>
    </row>
    <row r="17" spans="1:3" x14ac:dyDescent="0.35">
      <c r="A17" s="23" t="s">
        <v>8</v>
      </c>
      <c r="B17" s="23" t="s">
        <v>62</v>
      </c>
      <c r="C17" s="23">
        <f>SUMPRODUCT(--(TRIM('Hospitalisation Details'!$D$2:$D$2344)="?"))</f>
        <v>0</v>
      </c>
    </row>
    <row r="18" spans="1:3" x14ac:dyDescent="0.35">
      <c r="A18" s="23" t="s">
        <v>8</v>
      </c>
      <c r="B18" s="23" t="s">
        <v>63</v>
      </c>
      <c r="C18" s="23">
        <f>SUMPRODUCT(--(TRIM('Hospitalisation Details'!$E$2:$E$2344)="?"))</f>
        <v>0</v>
      </c>
    </row>
    <row r="19" spans="1:3" x14ac:dyDescent="0.35">
      <c r="A19" s="23" t="s">
        <v>8</v>
      </c>
      <c r="B19" s="23" t="s">
        <v>64</v>
      </c>
      <c r="C19" s="23">
        <f>SUMPRODUCT(--(TRIM('Hospitalisation Details'!$F$2:$F$2344)="?"))</f>
        <v>0</v>
      </c>
    </row>
    <row r="20" spans="1:3" x14ac:dyDescent="0.35">
      <c r="A20" s="23" t="s">
        <v>8</v>
      </c>
      <c r="B20" s="23" t="s">
        <v>65</v>
      </c>
      <c r="C20" s="23">
        <f>SUMPRODUCT(--(TRIM('Hospitalisation Details'!$G$2:$G$2344)="?"))</f>
        <v>1</v>
      </c>
    </row>
    <row r="21" spans="1:3" x14ac:dyDescent="0.35">
      <c r="A21" s="23" t="s">
        <v>8</v>
      </c>
      <c r="B21" s="23" t="s">
        <v>66</v>
      </c>
      <c r="C21" s="23">
        <f>SUMPRODUCT(--(TRIM('Hospitalisation Details'!$H$2:$H$2344)="?"))</f>
        <v>1</v>
      </c>
    </row>
    <row r="22" spans="1:3" x14ac:dyDescent="0.35">
      <c r="A22" s="23" t="s">
        <v>8</v>
      </c>
      <c r="B22" s="23" t="s">
        <v>67</v>
      </c>
      <c r="C22" s="23">
        <f>SUMPRODUCT(--(TRIM('Hospitalisation Details'!$I$2:$I$2344)="?"))</f>
        <v>2</v>
      </c>
    </row>
    <row r="23" spans="1:3" x14ac:dyDescent="0.35">
      <c r="A23" s="37" t="s">
        <v>68</v>
      </c>
      <c r="B23" s="37"/>
      <c r="C23" s="37">
        <f>SUM(C6:C22)</f>
        <v>17</v>
      </c>
    </row>
    <row r="25" spans="1:3" x14ac:dyDescent="0.35">
      <c r="A25" s="6" t="s">
        <v>69</v>
      </c>
    </row>
    <row r="26" spans="1:3" x14ac:dyDescent="0.35">
      <c r="A26" s="31" t="s">
        <v>70</v>
      </c>
      <c r="B26" s="31" t="s">
        <v>71</v>
      </c>
      <c r="C26" s="31" t="s">
        <v>72</v>
      </c>
    </row>
    <row r="27" spans="1:3" x14ac:dyDescent="0.35">
      <c r="A27" s="23" t="s">
        <v>61</v>
      </c>
      <c r="B27" s="38" t="s">
        <v>73</v>
      </c>
      <c r="C27" s="39" t="s">
        <v>74</v>
      </c>
    </row>
    <row r="28" spans="1:3" ht="25" x14ac:dyDescent="0.35">
      <c r="A28" s="23" t="s">
        <v>60</v>
      </c>
      <c r="B28" s="30">
        <f>ROUND(AVERAGE('Hospitalisation Details'!$B$2:$B$2344),0)</f>
        <v>1983</v>
      </c>
      <c r="C28" s="39" t="s">
        <v>75</v>
      </c>
    </row>
    <row r="29" spans="1:3" x14ac:dyDescent="0.35">
      <c r="A29" s="23" t="s">
        <v>67</v>
      </c>
      <c r="B29" s="38" t="s">
        <v>76</v>
      </c>
      <c r="C29" s="39" t="s">
        <v>77</v>
      </c>
    </row>
    <row r="31" spans="1:3" x14ac:dyDescent="0.35">
      <c r="A31" s="11" t="s">
        <v>78</v>
      </c>
    </row>
    <row r="32" spans="1:3" x14ac:dyDescent="0.35">
      <c r="A32" s="7" t="s">
        <v>50</v>
      </c>
      <c r="B32" s="7" t="s">
        <v>79</v>
      </c>
      <c r="C32" s="7" t="s">
        <v>80</v>
      </c>
    </row>
    <row r="33" spans="1:4" x14ac:dyDescent="0.35">
      <c r="A33" s="8" t="s">
        <v>59</v>
      </c>
      <c r="B33" s="8" t="s">
        <v>81</v>
      </c>
      <c r="C33" s="8">
        <f>COUNTIF('Medical Examinations'!$H$2:$H$2336,B33)</f>
        <v>1845</v>
      </c>
    </row>
    <row r="34" spans="1:4" x14ac:dyDescent="0.35">
      <c r="A34" s="8" t="s">
        <v>59</v>
      </c>
      <c r="B34" s="8" t="s">
        <v>82</v>
      </c>
      <c r="C34" s="8">
        <f>COUNTIF('Medical Examinations'!$H$2:$H$2336,B34)</f>
        <v>488</v>
      </c>
    </row>
    <row r="35" spans="1:4" x14ac:dyDescent="0.35">
      <c r="A35" s="9" t="s">
        <v>83</v>
      </c>
      <c r="B35" s="12" t="str">
        <f>INDEX(B33:B34,MATCH(MAX(C33:C34),C33:C34,0))</f>
        <v>No</v>
      </c>
      <c r="C35" s="9" t="s">
        <v>84</v>
      </c>
    </row>
    <row r="37" spans="1:4" x14ac:dyDescent="0.35">
      <c r="A37" s="8" t="s">
        <v>65</v>
      </c>
      <c r="B37" s="8" t="s">
        <v>85</v>
      </c>
      <c r="C37" s="8">
        <f>COUNTIF('Hospitalisation Details'!$G$2:$G$2344,B37)</f>
        <v>309</v>
      </c>
    </row>
    <row r="38" spans="1:4" x14ac:dyDescent="0.35">
      <c r="A38" s="8" t="s">
        <v>65</v>
      </c>
      <c r="B38" s="8" t="s">
        <v>86</v>
      </c>
      <c r="C38" s="8">
        <f>COUNTIF('Hospitalisation Details'!$G$2:$G$2344,B38)</f>
        <v>1339</v>
      </c>
    </row>
    <row r="39" spans="1:4" x14ac:dyDescent="0.35">
      <c r="A39" s="8" t="s">
        <v>65</v>
      </c>
      <c r="B39" s="8" t="s">
        <v>87</v>
      </c>
      <c r="C39" s="8">
        <f>COUNTIF('Hospitalisation Details'!$G$2:$G$2344,B39)</f>
        <v>694</v>
      </c>
    </row>
    <row r="40" spans="1:4" x14ac:dyDescent="0.35">
      <c r="A40" s="9" t="s">
        <v>88</v>
      </c>
      <c r="B40" s="12" t="str">
        <f>INDEX(B37:B39,MATCH(MAX(C37:C39),C37:C39,0))</f>
        <v>tier - 2</v>
      </c>
      <c r="C40" s="9" t="s">
        <v>84</v>
      </c>
    </row>
    <row r="42" spans="1:4" x14ac:dyDescent="0.35">
      <c r="A42" s="8" t="s">
        <v>66</v>
      </c>
      <c r="B42" s="8" t="s">
        <v>85</v>
      </c>
      <c r="C42" s="8">
        <f>COUNTIF('Hospitalisation Details'!$H$2:$H$2344,B42)</f>
        <v>734</v>
      </c>
    </row>
    <row r="43" spans="1:4" x14ac:dyDescent="0.35">
      <c r="A43" s="8" t="s">
        <v>66</v>
      </c>
      <c r="B43" s="8" t="s">
        <v>86</v>
      </c>
      <c r="C43" s="8">
        <f>COUNTIF('Hospitalisation Details'!$H$2:$H$2344,B43)</f>
        <v>812</v>
      </c>
    </row>
    <row r="44" spans="1:4" x14ac:dyDescent="0.35">
      <c r="A44" s="8" t="s">
        <v>66</v>
      </c>
      <c r="B44" s="8" t="s">
        <v>87</v>
      </c>
      <c r="C44" s="8">
        <f>COUNTIF('Hospitalisation Details'!$H$2:$H$2344,B44)</f>
        <v>796</v>
      </c>
    </row>
    <row r="45" spans="1:4" x14ac:dyDescent="0.35">
      <c r="A45" s="9" t="s">
        <v>89</v>
      </c>
      <c r="B45" s="12" t="str">
        <f>INDEX(B42:B44,MATCH(MAX(C42:C44),C42:C44,0))</f>
        <v>tier - 2</v>
      </c>
      <c r="C45" s="9" t="s">
        <v>84</v>
      </c>
    </row>
    <row r="47" spans="1:4" x14ac:dyDescent="0.35">
      <c r="A47" s="6" t="s">
        <v>90</v>
      </c>
    </row>
    <row r="48" spans="1:4" x14ac:dyDescent="0.35">
      <c r="A48" s="7" t="s">
        <v>50</v>
      </c>
      <c r="B48" s="7" t="s">
        <v>91</v>
      </c>
      <c r="C48" s="7" t="s">
        <v>92</v>
      </c>
      <c r="D48" s="7" t="s">
        <v>93</v>
      </c>
    </row>
    <row r="49" spans="1:4" ht="15" customHeight="1" x14ac:dyDescent="0.35">
      <c r="A49" s="8" t="s">
        <v>55</v>
      </c>
      <c r="B49" s="8" t="s">
        <v>81</v>
      </c>
      <c r="C49" s="8">
        <f>SUMPRODUCT(--EXACT('Medical Examinations'!$D$2:$D$2336,B49))</f>
        <v>1409</v>
      </c>
      <c r="D49" s="44" t="s">
        <v>94</v>
      </c>
    </row>
    <row r="50" spans="1:4" x14ac:dyDescent="0.35">
      <c r="A50" s="8" t="s">
        <v>55</v>
      </c>
      <c r="B50" s="8" t="s">
        <v>95</v>
      </c>
      <c r="C50" s="8">
        <f>SUMPRODUCT(--EXACT('Medical Examinations'!$D$2:$D$2336,B50))</f>
        <v>926</v>
      </c>
      <c r="D50" s="44"/>
    </row>
    <row r="51" spans="1:4" x14ac:dyDescent="0.35">
      <c r="A51" s="8" t="s">
        <v>55</v>
      </c>
      <c r="B51" s="8" t="s">
        <v>82</v>
      </c>
      <c r="C51" s="8">
        <f>SUMPRODUCT(--EXACT('Medical Examinations'!$D$2:$D$2336,B51))</f>
        <v>0</v>
      </c>
      <c r="D51" s="44"/>
    </row>
    <row r="52" spans="1:4" ht="15" customHeight="1" x14ac:dyDescent="0.35">
      <c r="A52" s="8" t="s">
        <v>59</v>
      </c>
      <c r="B52" s="8" t="s">
        <v>81</v>
      </c>
      <c r="C52" s="8">
        <f>SUMPRODUCT(--EXACT('Medical Examinations'!$H$2:$H$2336,B52))</f>
        <v>1845</v>
      </c>
      <c r="D52" s="44" t="s">
        <v>96</v>
      </c>
    </row>
    <row r="53" spans="1:4" x14ac:dyDescent="0.35">
      <c r="A53" s="8" t="s">
        <v>59</v>
      </c>
      <c r="B53" s="8" t="s">
        <v>95</v>
      </c>
      <c r="C53" s="8">
        <f>SUMPRODUCT(--EXACT('Medical Examinations'!$H$2:$H$2336,B53))</f>
        <v>488</v>
      </c>
      <c r="D53" s="44"/>
    </row>
    <row r="54" spans="1:4" x14ac:dyDescent="0.35">
      <c r="A54" s="8" t="s">
        <v>59</v>
      </c>
      <c r="B54" s="8" t="s">
        <v>82</v>
      </c>
      <c r="C54" s="8">
        <f>SUMPRODUCT(--EXACT('Medical Examinations'!$H$2:$H$2336,B54))</f>
        <v>0</v>
      </c>
      <c r="D54" s="44"/>
    </row>
    <row r="55" spans="1:4" x14ac:dyDescent="0.35">
      <c r="A55" s="8" t="s">
        <v>59</v>
      </c>
      <c r="B55" s="8" t="s">
        <v>97</v>
      </c>
      <c r="C55" s="8">
        <f>SUMPRODUCT(--EXACT('Medical Examinations'!$H$2:$H$2336,B55))</f>
        <v>2</v>
      </c>
      <c r="D55" s="45"/>
    </row>
    <row r="57" spans="1:4" x14ac:dyDescent="0.35">
      <c r="A57" s="3" t="s">
        <v>98</v>
      </c>
    </row>
    <row r="58" spans="1:4" x14ac:dyDescent="0.35">
      <c r="A58" s="3" t="s">
        <v>99</v>
      </c>
    </row>
    <row r="60" spans="1:4" x14ac:dyDescent="0.35">
      <c r="A60" s="6" t="s">
        <v>100</v>
      </c>
    </row>
    <row r="61" spans="1:4" x14ac:dyDescent="0.35">
      <c r="A61" s="7" t="s">
        <v>101</v>
      </c>
      <c r="B61" s="7" t="s">
        <v>102</v>
      </c>
      <c r="C61" s="7" t="s">
        <v>103</v>
      </c>
    </row>
    <row r="62" spans="1:4" x14ac:dyDescent="0.35">
      <c r="A62" s="8" t="s">
        <v>104</v>
      </c>
      <c r="B62" s="13">
        <v>45085</v>
      </c>
      <c r="C62" s="4" t="s">
        <v>105</v>
      </c>
    </row>
    <row r="63" spans="1:4" x14ac:dyDescent="0.35">
      <c r="A63" s="8" t="s">
        <v>106</v>
      </c>
      <c r="B63" s="10">
        <v>18.5</v>
      </c>
      <c r="C63" s="4" t="s">
        <v>107</v>
      </c>
    </row>
    <row r="64" spans="1:4" x14ac:dyDescent="0.35">
      <c r="A64" s="8" t="s">
        <v>108</v>
      </c>
      <c r="B64" s="10">
        <v>25</v>
      </c>
      <c r="C64" s="4" t="s">
        <v>109</v>
      </c>
    </row>
    <row r="65" spans="1:3" x14ac:dyDescent="0.35">
      <c r="A65" s="8" t="s">
        <v>110</v>
      </c>
      <c r="B65" s="10">
        <v>30</v>
      </c>
      <c r="C65" s="4" t="s">
        <v>111</v>
      </c>
    </row>
    <row r="66" spans="1:3" x14ac:dyDescent="0.35">
      <c r="A66" s="8" t="s">
        <v>112</v>
      </c>
      <c r="B66" s="10">
        <v>5.7</v>
      </c>
      <c r="C66" s="4" t="s">
        <v>113</v>
      </c>
    </row>
    <row r="67" spans="1:3" x14ac:dyDescent="0.35">
      <c r="A67" s="8" t="s">
        <v>114</v>
      </c>
      <c r="B67" s="10">
        <v>6.5</v>
      </c>
      <c r="C67" s="4" t="s">
        <v>115</v>
      </c>
    </row>
  </sheetData>
  <mergeCells count="2">
    <mergeCell ref="D49:D51"/>
    <mergeCell ref="D52:D5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7F7F"/>
  </sheetPr>
  <dimension ref="A1:E2336"/>
  <sheetViews>
    <sheetView zoomScaleNormal="100"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ColWidth="8.6328125" defaultRowHeight="14.5" x14ac:dyDescent="0.35"/>
  <cols>
    <col min="1" max="1" width="13" style="24" customWidth="1"/>
    <col min="2" max="2" width="30" style="24" customWidth="1"/>
    <col min="3" max="5" width="16" style="24" customWidth="1"/>
  </cols>
  <sheetData>
    <row r="1" spans="1:5" s="14" customFormat="1" ht="31.5" customHeight="1" x14ac:dyDescent="0.35">
      <c r="A1" s="25" t="s">
        <v>52</v>
      </c>
      <c r="B1" s="26" t="s">
        <v>116</v>
      </c>
      <c r="C1" s="21" t="s">
        <v>117</v>
      </c>
      <c r="D1" s="21" t="s">
        <v>34</v>
      </c>
      <c r="E1" s="21" t="s">
        <v>118</v>
      </c>
    </row>
    <row r="2" spans="1:5" ht="15.75" customHeight="1" x14ac:dyDescent="0.35">
      <c r="A2" s="22" t="s">
        <v>119</v>
      </c>
      <c r="B2" s="22" t="s">
        <v>120</v>
      </c>
      <c r="C2" s="23" t="str">
        <f t="shared" ref="C2:C65" si="0">TRIM(MID(B2,FIND(",",B2)+1,FIND(".",B2,FIND(",",B2))-FIND(",",B2)))</f>
        <v>Ms.</v>
      </c>
      <c r="D2" s="23" t="str">
        <f t="shared" ref="D2:D65" si="1">TRIM(MID(B2,FIND(".",B2,FIND(",",B2))+1,100))</f>
        <v>Kelly</v>
      </c>
      <c r="E2" s="23" t="str">
        <f t="shared" ref="E2:E65" si="2">TRIM(LEFT(B2,FIND(",",B2)-1))</f>
        <v>Hawks</v>
      </c>
    </row>
    <row r="3" spans="1:5" ht="15.75" customHeight="1" x14ac:dyDescent="0.35">
      <c r="A3" s="22" t="s">
        <v>121</v>
      </c>
      <c r="B3" s="22" t="s">
        <v>122</v>
      </c>
      <c r="C3" s="23" t="str">
        <f t="shared" si="0"/>
        <v>Mr.</v>
      </c>
      <c r="D3" s="23" t="str">
        <f t="shared" si="1"/>
        <v>Matthew D</v>
      </c>
      <c r="E3" s="23" t="str">
        <f t="shared" si="2"/>
        <v>Lehner</v>
      </c>
    </row>
    <row r="4" spans="1:5" ht="15.75" customHeight="1" x14ac:dyDescent="0.35">
      <c r="A4" s="22" t="s">
        <v>123</v>
      </c>
      <c r="B4" s="22" t="s">
        <v>124</v>
      </c>
      <c r="C4" s="23" t="str">
        <f t="shared" si="0"/>
        <v>Mr.</v>
      </c>
      <c r="D4" s="23" t="str">
        <f t="shared" si="1"/>
        <v>Phil</v>
      </c>
      <c r="E4" s="23" t="str">
        <f t="shared" si="2"/>
        <v>Lu</v>
      </c>
    </row>
    <row r="5" spans="1:5" ht="15.75" customHeight="1" x14ac:dyDescent="0.35">
      <c r="A5" s="22" t="s">
        <v>125</v>
      </c>
      <c r="B5" s="22" t="s">
        <v>126</v>
      </c>
      <c r="C5" s="23" t="str">
        <f t="shared" si="0"/>
        <v>Ms.</v>
      </c>
      <c r="D5" s="23" t="str">
        <f t="shared" si="1"/>
        <v>Kelsey</v>
      </c>
      <c r="E5" s="23" t="str">
        <f t="shared" si="2"/>
        <v>Osborne</v>
      </c>
    </row>
    <row r="6" spans="1:5" ht="15.75" customHeight="1" x14ac:dyDescent="0.35">
      <c r="A6" s="22" t="s">
        <v>127</v>
      </c>
      <c r="B6" s="22" t="s">
        <v>128</v>
      </c>
      <c r="C6" s="23" t="str">
        <f t="shared" si="0"/>
        <v>Ms.</v>
      </c>
      <c r="D6" s="23" t="str">
        <f t="shared" si="1"/>
        <v>Kristyn</v>
      </c>
      <c r="E6" s="23" t="str">
        <f t="shared" si="2"/>
        <v>Kadala</v>
      </c>
    </row>
    <row r="7" spans="1:5" ht="15.75" customHeight="1" x14ac:dyDescent="0.35">
      <c r="A7" s="22" t="s">
        <v>129</v>
      </c>
      <c r="B7" s="22" t="s">
        <v>130</v>
      </c>
      <c r="C7" s="23" t="str">
        <f t="shared" si="0"/>
        <v>Mr.</v>
      </c>
      <c r="D7" s="23" t="str">
        <f t="shared" si="1"/>
        <v>Russell B.</v>
      </c>
      <c r="E7" s="23" t="str">
        <f t="shared" si="2"/>
        <v>Baker</v>
      </c>
    </row>
    <row r="8" spans="1:5" ht="15.75" customHeight="1" x14ac:dyDescent="0.35">
      <c r="A8" s="22" t="s">
        <v>131</v>
      </c>
      <c r="B8" s="22" t="s">
        <v>132</v>
      </c>
      <c r="C8" s="23" t="str">
        <f t="shared" si="0"/>
        <v>Mr.</v>
      </c>
      <c r="D8" s="23" t="str">
        <f t="shared" si="1"/>
        <v>Scott</v>
      </c>
      <c r="E8" s="23" t="str">
        <f t="shared" si="2"/>
        <v>Macpherson</v>
      </c>
    </row>
    <row r="9" spans="1:5" ht="15.75" customHeight="1" x14ac:dyDescent="0.35">
      <c r="A9" s="22" t="s">
        <v>133</v>
      </c>
      <c r="B9" s="22" t="s">
        <v>134</v>
      </c>
      <c r="C9" s="23" t="str">
        <f t="shared" si="0"/>
        <v>Mr.</v>
      </c>
      <c r="D9" s="23" t="str">
        <f t="shared" si="1"/>
        <v>Stephen</v>
      </c>
      <c r="E9" s="23" t="str">
        <f t="shared" si="2"/>
        <v>Hallman</v>
      </c>
    </row>
    <row r="10" spans="1:5" ht="15.75" customHeight="1" x14ac:dyDescent="0.35">
      <c r="A10" s="22" t="s">
        <v>135</v>
      </c>
      <c r="B10" s="22" t="s">
        <v>136</v>
      </c>
      <c r="C10" s="23" t="str">
        <f t="shared" si="0"/>
        <v>Mr.</v>
      </c>
      <c r="D10" s="23" t="str">
        <f t="shared" si="1"/>
        <v>Patrick R.</v>
      </c>
      <c r="E10" s="23" t="str">
        <f t="shared" si="2"/>
        <v>Moran</v>
      </c>
    </row>
    <row r="11" spans="1:5" ht="15.75" customHeight="1" x14ac:dyDescent="0.35">
      <c r="A11" s="22" t="s">
        <v>137</v>
      </c>
      <c r="B11" s="22" t="s">
        <v>138</v>
      </c>
      <c r="C11" s="23" t="str">
        <f t="shared" si="0"/>
        <v>Ms.</v>
      </c>
      <c r="D11" s="23" t="str">
        <f t="shared" si="1"/>
        <v>Brooke N.</v>
      </c>
      <c r="E11" s="23" t="str">
        <f t="shared" si="2"/>
        <v>Benner</v>
      </c>
    </row>
    <row r="12" spans="1:5" ht="15.75" customHeight="1" x14ac:dyDescent="0.35">
      <c r="A12" s="22" t="s">
        <v>139</v>
      </c>
      <c r="B12" s="22" t="s">
        <v>140</v>
      </c>
      <c r="C12" s="23" t="str">
        <f t="shared" si="0"/>
        <v>Ms.</v>
      </c>
      <c r="D12" s="23" t="str">
        <f t="shared" si="1"/>
        <v>Paola Andrea</v>
      </c>
      <c r="E12" s="23" t="str">
        <f t="shared" si="2"/>
        <v>Fierro Vargas</v>
      </c>
    </row>
    <row r="13" spans="1:5" ht="15.75" customHeight="1" x14ac:dyDescent="0.35">
      <c r="A13" s="22" t="s">
        <v>141</v>
      </c>
      <c r="B13" s="22" t="s">
        <v>142</v>
      </c>
      <c r="C13" s="23" t="str">
        <f t="shared" si="0"/>
        <v>Mr.</v>
      </c>
      <c r="D13" s="23" t="str">
        <f t="shared" si="1"/>
        <v>David</v>
      </c>
      <c r="E13" s="23" t="str">
        <f t="shared" si="2"/>
        <v>Franz</v>
      </c>
    </row>
    <row r="14" spans="1:5" ht="15.75" customHeight="1" x14ac:dyDescent="0.35">
      <c r="A14" s="22" t="s">
        <v>143</v>
      </c>
      <c r="B14" s="22" t="s">
        <v>144</v>
      </c>
      <c r="C14" s="23" t="str">
        <f t="shared" si="0"/>
        <v>Mr.</v>
      </c>
      <c r="D14" s="23" t="str">
        <f t="shared" si="1"/>
        <v>Wade</v>
      </c>
      <c r="E14" s="23" t="str">
        <f t="shared" si="2"/>
        <v>Foster</v>
      </c>
    </row>
    <row r="15" spans="1:5" ht="15.75" customHeight="1" x14ac:dyDescent="0.35">
      <c r="A15" s="22" t="s">
        <v>145</v>
      </c>
      <c r="B15" s="22" t="s">
        <v>146</v>
      </c>
      <c r="C15" s="23" t="str">
        <f t="shared" si="0"/>
        <v>Mr.</v>
      </c>
      <c r="D15" s="23" t="str">
        <f t="shared" si="1"/>
        <v>Franklin</v>
      </c>
      <c r="E15" s="23" t="str">
        <f t="shared" si="2"/>
        <v>Tenorio</v>
      </c>
    </row>
    <row r="16" spans="1:5" ht="15.75" customHeight="1" x14ac:dyDescent="0.35">
      <c r="A16" s="22" t="s">
        <v>147</v>
      </c>
      <c r="B16" s="22" t="s">
        <v>148</v>
      </c>
      <c r="C16" s="23" t="str">
        <f t="shared" si="0"/>
        <v>Ms.</v>
      </c>
      <c r="D16" s="23" t="str">
        <f t="shared" si="1"/>
        <v>Leilani M.</v>
      </c>
      <c r="E16" s="23" t="str">
        <f t="shared" si="2"/>
        <v>Rios</v>
      </c>
    </row>
    <row r="17" spans="1:5" ht="15.75" customHeight="1" x14ac:dyDescent="0.35">
      <c r="A17" s="22" t="s">
        <v>149</v>
      </c>
      <c r="B17" s="22" t="s">
        <v>150</v>
      </c>
      <c r="C17" s="23" t="str">
        <f t="shared" si="0"/>
        <v>Mr.</v>
      </c>
      <c r="D17" s="23" t="str">
        <f t="shared" si="1"/>
        <v>Philippe</v>
      </c>
      <c r="E17" s="23" t="str">
        <f t="shared" si="2"/>
        <v>Viau-Dupuis</v>
      </c>
    </row>
    <row r="18" spans="1:5" ht="15.75" customHeight="1" x14ac:dyDescent="0.35">
      <c r="A18" s="22" t="s">
        <v>151</v>
      </c>
      <c r="B18" s="22" t="s">
        <v>152</v>
      </c>
      <c r="C18" s="23" t="str">
        <f t="shared" si="0"/>
        <v>Ms.</v>
      </c>
      <c r="D18" s="23" t="str">
        <f t="shared" si="1"/>
        <v>Jennifer A.</v>
      </c>
      <c r="E18" s="23" t="str">
        <f t="shared" si="2"/>
        <v>Cronin</v>
      </c>
    </row>
    <row r="19" spans="1:5" ht="15.75" customHeight="1" x14ac:dyDescent="0.35">
      <c r="A19" s="22" t="s">
        <v>153</v>
      </c>
      <c r="B19" s="22" t="s">
        <v>154</v>
      </c>
      <c r="C19" s="23" t="str">
        <f t="shared" si="0"/>
        <v>Ms.</v>
      </c>
      <c r="D19" s="23" t="str">
        <f t="shared" si="1"/>
        <v>Christina M.</v>
      </c>
      <c r="E19" s="23" t="str">
        <f t="shared" si="2"/>
        <v>Noordstar</v>
      </c>
    </row>
    <row r="20" spans="1:5" ht="15.75" customHeight="1" x14ac:dyDescent="0.35">
      <c r="A20" s="22" t="s">
        <v>155</v>
      </c>
      <c r="B20" s="22" t="s">
        <v>156</v>
      </c>
      <c r="C20" s="23" t="str">
        <f t="shared" si="0"/>
        <v>Mr.</v>
      </c>
      <c r="D20" s="23" t="str">
        <f t="shared" si="1"/>
        <v>Said Sr.</v>
      </c>
      <c r="E20" s="23" t="str">
        <f t="shared" si="2"/>
        <v>Boudalia</v>
      </c>
    </row>
    <row r="21" spans="1:5" ht="15.75" customHeight="1" x14ac:dyDescent="0.35">
      <c r="A21" s="22" t="s">
        <v>157</v>
      </c>
      <c r="B21" s="22" t="s">
        <v>158</v>
      </c>
      <c r="C21" s="23" t="str">
        <f t="shared" si="0"/>
        <v>Mr.</v>
      </c>
      <c r="D21" s="23" t="str">
        <f t="shared" si="1"/>
        <v>John</v>
      </c>
      <c r="E21" s="23" t="str">
        <f t="shared" si="2"/>
        <v>Flor</v>
      </c>
    </row>
    <row r="22" spans="1:5" ht="15.75" customHeight="1" x14ac:dyDescent="0.35">
      <c r="A22" s="22" t="s">
        <v>159</v>
      </c>
      <c r="B22" s="22" t="s">
        <v>160</v>
      </c>
      <c r="C22" s="23" t="str">
        <f t="shared" si="0"/>
        <v>Mr.</v>
      </c>
      <c r="D22" s="23" t="str">
        <f t="shared" si="1"/>
        <v>Myles</v>
      </c>
      <c r="E22" s="23" t="str">
        <f t="shared" si="2"/>
        <v>Fennon</v>
      </c>
    </row>
    <row r="23" spans="1:5" ht="15.75" customHeight="1" x14ac:dyDescent="0.35">
      <c r="A23" s="22" t="s">
        <v>161</v>
      </c>
      <c r="B23" s="22" t="s">
        <v>162</v>
      </c>
      <c r="C23" s="23" t="str">
        <f t="shared" si="0"/>
        <v>Ms.</v>
      </c>
      <c r="D23" s="23" t="str">
        <f t="shared" si="1"/>
        <v>Madelyn C</v>
      </c>
      <c r="E23" s="23" t="str">
        <f t="shared" si="2"/>
        <v>Hribar</v>
      </c>
    </row>
    <row r="24" spans="1:5" ht="15.75" customHeight="1" x14ac:dyDescent="0.35">
      <c r="A24" s="22" t="s">
        <v>163</v>
      </c>
      <c r="B24" s="22" t="s">
        <v>164</v>
      </c>
      <c r="C24" s="23" t="str">
        <f t="shared" si="0"/>
        <v>Ms.</v>
      </c>
      <c r="D24" s="23" t="str">
        <f t="shared" si="1"/>
        <v>Nicole</v>
      </c>
      <c r="E24" s="23" t="str">
        <f t="shared" si="2"/>
        <v>Tassello</v>
      </c>
    </row>
    <row r="25" spans="1:5" ht="15.75" customHeight="1" x14ac:dyDescent="0.35">
      <c r="A25" s="22" t="s">
        <v>165</v>
      </c>
      <c r="B25" s="22" t="s">
        <v>166</v>
      </c>
      <c r="C25" s="23" t="str">
        <f t="shared" si="0"/>
        <v>Mr.</v>
      </c>
      <c r="D25" s="23" t="str">
        <f t="shared" si="1"/>
        <v>Eric A.</v>
      </c>
      <c r="E25" s="23" t="str">
        <f t="shared" si="2"/>
        <v>Mauricette</v>
      </c>
    </row>
    <row r="26" spans="1:5" ht="15.75" customHeight="1" x14ac:dyDescent="0.35">
      <c r="A26" s="22" t="s">
        <v>167</v>
      </c>
      <c r="B26" s="22" t="s">
        <v>168</v>
      </c>
      <c r="C26" s="23" t="str">
        <f t="shared" si="0"/>
        <v>Mr.</v>
      </c>
      <c r="D26" s="23" t="str">
        <f t="shared" si="1"/>
        <v>Emiliano I.</v>
      </c>
      <c r="E26" s="23" t="str">
        <f t="shared" si="2"/>
        <v>Garcia</v>
      </c>
    </row>
    <row r="27" spans="1:5" ht="15.75" customHeight="1" x14ac:dyDescent="0.35">
      <c r="A27" s="22" t="s">
        <v>169</v>
      </c>
      <c r="B27" s="22" t="s">
        <v>170</v>
      </c>
      <c r="C27" s="23" t="str">
        <f t="shared" si="0"/>
        <v>Mr.</v>
      </c>
      <c r="D27" s="23" t="str">
        <f t="shared" si="1"/>
        <v>Adam</v>
      </c>
      <c r="E27" s="23" t="str">
        <f t="shared" si="2"/>
        <v>Airoldi</v>
      </c>
    </row>
    <row r="28" spans="1:5" ht="15.75" customHeight="1" x14ac:dyDescent="0.35">
      <c r="A28" s="22" t="s">
        <v>171</v>
      </c>
      <c r="B28" s="22" t="s">
        <v>172</v>
      </c>
      <c r="C28" s="23" t="str">
        <f t="shared" si="0"/>
        <v>Mr.</v>
      </c>
      <c r="D28" s="23" t="str">
        <f t="shared" si="1"/>
        <v>Zach</v>
      </c>
      <c r="E28" s="23" t="str">
        <f t="shared" si="2"/>
        <v>Cater-Cyker</v>
      </c>
    </row>
    <row r="29" spans="1:5" ht="15.75" customHeight="1" x14ac:dyDescent="0.35">
      <c r="A29" s="22" t="s">
        <v>173</v>
      </c>
      <c r="B29" s="22" t="s">
        <v>174</v>
      </c>
      <c r="C29" s="23" t="str">
        <f t="shared" si="0"/>
        <v>Ms.</v>
      </c>
      <c r="D29" s="23" t="str">
        <f t="shared" si="1"/>
        <v>Stephanie W.</v>
      </c>
      <c r="E29" s="23" t="str">
        <f t="shared" si="2"/>
        <v>Hamm</v>
      </c>
    </row>
    <row r="30" spans="1:5" ht="15.75" customHeight="1" x14ac:dyDescent="0.35">
      <c r="A30" s="22" t="s">
        <v>175</v>
      </c>
      <c r="B30" s="22" t="s">
        <v>176</v>
      </c>
      <c r="C30" s="23" t="str">
        <f t="shared" si="0"/>
        <v>Mr.</v>
      </c>
      <c r="D30" s="23" t="str">
        <f t="shared" si="1"/>
        <v>Stephen</v>
      </c>
      <c r="E30" s="23" t="str">
        <f t="shared" si="2"/>
        <v>Cox</v>
      </c>
    </row>
    <row r="31" spans="1:5" ht="15.75" customHeight="1" x14ac:dyDescent="0.35">
      <c r="A31" s="22" t="s">
        <v>177</v>
      </c>
      <c r="B31" s="22" t="s">
        <v>178</v>
      </c>
      <c r="C31" s="23" t="str">
        <f t="shared" si="0"/>
        <v>Ms.</v>
      </c>
      <c r="D31" s="23" t="str">
        <f t="shared" si="1"/>
        <v>Natalie</v>
      </c>
      <c r="E31" s="23" t="str">
        <f t="shared" si="2"/>
        <v>Sachrajda</v>
      </c>
    </row>
    <row r="32" spans="1:5" ht="15.75" customHeight="1" x14ac:dyDescent="0.35">
      <c r="A32" s="22" t="s">
        <v>179</v>
      </c>
      <c r="B32" s="22" t="s">
        <v>180</v>
      </c>
      <c r="C32" s="23" t="str">
        <f t="shared" si="0"/>
        <v>Ms.</v>
      </c>
      <c r="D32" s="23" t="str">
        <f t="shared" si="1"/>
        <v>Nicole J.</v>
      </c>
      <c r="E32" s="23" t="str">
        <f t="shared" si="2"/>
        <v>Gareri</v>
      </c>
    </row>
    <row r="33" spans="1:5" ht="15.75" customHeight="1" x14ac:dyDescent="0.35">
      <c r="A33" s="22" t="s">
        <v>181</v>
      </c>
      <c r="B33" s="22" t="s">
        <v>182</v>
      </c>
      <c r="C33" s="23" t="str">
        <f t="shared" si="0"/>
        <v>Mr.</v>
      </c>
      <c r="D33" s="23" t="str">
        <f t="shared" si="1"/>
        <v>Jefferson D</v>
      </c>
      <c r="E33" s="23" t="str">
        <f t="shared" si="2"/>
        <v>Welch</v>
      </c>
    </row>
    <row r="34" spans="1:5" ht="15.75" customHeight="1" x14ac:dyDescent="0.35">
      <c r="A34" s="22" t="s">
        <v>183</v>
      </c>
      <c r="B34" s="22" t="s">
        <v>184</v>
      </c>
      <c r="C34" s="23" t="str">
        <f t="shared" si="0"/>
        <v>Mr.</v>
      </c>
      <c r="D34" s="23" t="str">
        <f t="shared" si="1"/>
        <v>Brendan D.</v>
      </c>
      <c r="E34" s="23" t="str">
        <f t="shared" si="2"/>
        <v>Prindiville</v>
      </c>
    </row>
    <row r="35" spans="1:5" ht="15.75" customHeight="1" x14ac:dyDescent="0.35">
      <c r="A35" s="22" t="s">
        <v>185</v>
      </c>
      <c r="B35" s="22" t="s">
        <v>186</v>
      </c>
      <c r="C35" s="23" t="str">
        <f t="shared" si="0"/>
        <v>Ms.</v>
      </c>
      <c r="D35" s="23" t="str">
        <f t="shared" si="1"/>
        <v>Courtney</v>
      </c>
      <c r="E35" s="23" t="str">
        <f t="shared" si="2"/>
        <v>Kincaid</v>
      </c>
    </row>
    <row r="36" spans="1:5" ht="15.75" customHeight="1" x14ac:dyDescent="0.35">
      <c r="A36" s="22" t="s">
        <v>187</v>
      </c>
      <c r="B36" s="22" t="s">
        <v>188</v>
      </c>
      <c r="C36" s="23" t="str">
        <f t="shared" si="0"/>
        <v>Ms.</v>
      </c>
      <c r="D36" s="23" t="str">
        <f t="shared" si="1"/>
        <v>Sydney L.</v>
      </c>
      <c r="E36" s="23" t="str">
        <f t="shared" si="2"/>
        <v>Bruestle</v>
      </c>
    </row>
    <row r="37" spans="1:5" ht="15.75" customHeight="1" x14ac:dyDescent="0.35">
      <c r="A37" s="22" t="s">
        <v>189</v>
      </c>
      <c r="B37" s="22" t="s">
        <v>190</v>
      </c>
      <c r="C37" s="23" t="str">
        <f t="shared" si="0"/>
        <v>Mr.</v>
      </c>
      <c r="D37" s="23" t="str">
        <f t="shared" si="1"/>
        <v>Julien</v>
      </c>
      <c r="E37" s="23" t="str">
        <f t="shared" si="2"/>
        <v>Lachance</v>
      </c>
    </row>
    <row r="38" spans="1:5" ht="15.75" customHeight="1" x14ac:dyDescent="0.35">
      <c r="A38" s="22" t="s">
        <v>191</v>
      </c>
      <c r="B38" s="22" t="s">
        <v>192</v>
      </c>
      <c r="C38" s="23" t="str">
        <f t="shared" si="0"/>
        <v>Mr.</v>
      </c>
      <c r="D38" s="23" t="str">
        <f t="shared" si="1"/>
        <v>Ryan M</v>
      </c>
      <c r="E38" s="23" t="str">
        <f t="shared" si="2"/>
        <v>Eason</v>
      </c>
    </row>
    <row r="39" spans="1:5" ht="15.75" customHeight="1" x14ac:dyDescent="0.35">
      <c r="A39" s="22" t="s">
        <v>193</v>
      </c>
      <c r="B39" s="22" t="s">
        <v>194</v>
      </c>
      <c r="C39" s="23" t="str">
        <f t="shared" si="0"/>
        <v>Ms.</v>
      </c>
      <c r="D39" s="23" t="str">
        <f t="shared" si="1"/>
        <v>Anna H.</v>
      </c>
      <c r="E39" s="23" t="str">
        <f t="shared" si="2"/>
        <v>Grummon</v>
      </c>
    </row>
    <row r="40" spans="1:5" ht="15.75" customHeight="1" x14ac:dyDescent="0.35">
      <c r="A40" s="22" t="s">
        <v>195</v>
      </c>
      <c r="B40" s="22" t="s">
        <v>196</v>
      </c>
      <c r="C40" s="23" t="str">
        <f t="shared" si="0"/>
        <v>Ms.</v>
      </c>
      <c r="D40" s="23" t="str">
        <f t="shared" si="1"/>
        <v>Samantha</v>
      </c>
      <c r="E40" s="23" t="str">
        <f t="shared" si="2"/>
        <v>Vanwechel</v>
      </c>
    </row>
    <row r="41" spans="1:5" ht="15.75" customHeight="1" x14ac:dyDescent="0.35">
      <c r="A41" s="22" t="s">
        <v>197</v>
      </c>
      <c r="B41" s="22" t="s">
        <v>198</v>
      </c>
      <c r="C41" s="23" t="str">
        <f t="shared" si="0"/>
        <v>Mr.</v>
      </c>
      <c r="D41" s="23" t="str">
        <f t="shared" si="1"/>
        <v>Robert</v>
      </c>
      <c r="E41" s="23" t="str">
        <f t="shared" si="2"/>
        <v>Fisher</v>
      </c>
    </row>
    <row r="42" spans="1:5" ht="15.75" customHeight="1" x14ac:dyDescent="0.35">
      <c r="A42" s="22" t="s">
        <v>199</v>
      </c>
      <c r="B42" s="22" t="s">
        <v>200</v>
      </c>
      <c r="C42" s="23" t="str">
        <f t="shared" si="0"/>
        <v>Mr.</v>
      </c>
      <c r="D42" s="23" t="str">
        <f t="shared" si="1"/>
        <v>James R.</v>
      </c>
      <c r="E42" s="23" t="str">
        <f t="shared" si="2"/>
        <v>Jenkins</v>
      </c>
    </row>
    <row r="43" spans="1:5" ht="15.75" customHeight="1" x14ac:dyDescent="0.35">
      <c r="A43" s="22" t="s">
        <v>201</v>
      </c>
      <c r="B43" s="22" t="s">
        <v>202</v>
      </c>
      <c r="C43" s="23" t="str">
        <f t="shared" si="0"/>
        <v>Ms.</v>
      </c>
      <c r="D43" s="23" t="str">
        <f t="shared" si="1"/>
        <v>Roseann</v>
      </c>
      <c r="E43" s="23" t="str">
        <f t="shared" si="2"/>
        <v>Peters</v>
      </c>
    </row>
    <row r="44" spans="1:5" ht="15.75" customHeight="1" x14ac:dyDescent="0.35">
      <c r="A44" s="22" t="s">
        <v>203</v>
      </c>
      <c r="B44" s="22" t="s">
        <v>204</v>
      </c>
      <c r="C44" s="23" t="str">
        <f t="shared" si="0"/>
        <v>Ms.</v>
      </c>
      <c r="D44" s="23" t="str">
        <f t="shared" si="1"/>
        <v>Nicole</v>
      </c>
      <c r="E44" s="23" t="str">
        <f t="shared" si="2"/>
        <v>Aha</v>
      </c>
    </row>
    <row r="45" spans="1:5" ht="15.75" customHeight="1" x14ac:dyDescent="0.35">
      <c r="A45" s="22" t="s">
        <v>205</v>
      </c>
      <c r="B45" s="22" t="s">
        <v>206</v>
      </c>
      <c r="C45" s="23" t="str">
        <f t="shared" si="0"/>
        <v>Mr.</v>
      </c>
      <c r="D45" s="23" t="str">
        <f t="shared" si="1"/>
        <v>Spencer</v>
      </c>
      <c r="E45" s="23" t="str">
        <f t="shared" si="2"/>
        <v>McElwain</v>
      </c>
    </row>
    <row r="46" spans="1:5" ht="15.75" customHeight="1" x14ac:dyDescent="0.35">
      <c r="A46" s="22" t="s">
        <v>207</v>
      </c>
      <c r="B46" s="22" t="s">
        <v>208</v>
      </c>
      <c r="C46" s="23" t="str">
        <f t="shared" si="0"/>
        <v>Mr.</v>
      </c>
      <c r="D46" s="23" t="str">
        <f t="shared" si="1"/>
        <v>Eric W</v>
      </c>
      <c r="E46" s="23" t="str">
        <f t="shared" si="2"/>
        <v>Januszewski</v>
      </c>
    </row>
    <row r="47" spans="1:5" ht="15.75" customHeight="1" x14ac:dyDescent="0.35">
      <c r="A47" s="22" t="s">
        <v>209</v>
      </c>
      <c r="B47" s="22" t="s">
        <v>210</v>
      </c>
      <c r="C47" s="23" t="str">
        <f t="shared" si="0"/>
        <v>Ms.</v>
      </c>
      <c r="D47" s="23" t="str">
        <f t="shared" si="1"/>
        <v>Brianna L</v>
      </c>
      <c r="E47" s="23" t="str">
        <f t="shared" si="2"/>
        <v>Rohne</v>
      </c>
    </row>
    <row r="48" spans="1:5" ht="15.75" customHeight="1" x14ac:dyDescent="0.35">
      <c r="A48" s="22" t="s">
        <v>211</v>
      </c>
      <c r="B48" s="22" t="s">
        <v>212</v>
      </c>
      <c r="C48" s="23" t="str">
        <f t="shared" si="0"/>
        <v>Mr.</v>
      </c>
      <c r="D48" s="23" t="str">
        <f t="shared" si="1"/>
        <v>Thomas J.</v>
      </c>
      <c r="E48" s="23" t="str">
        <f t="shared" si="2"/>
        <v>O'Grady</v>
      </c>
    </row>
    <row r="49" spans="1:5" ht="15.75" customHeight="1" x14ac:dyDescent="0.35">
      <c r="A49" s="22" t="s">
        <v>213</v>
      </c>
      <c r="B49" s="22" t="s">
        <v>214</v>
      </c>
      <c r="C49" s="23" t="str">
        <f t="shared" si="0"/>
        <v>Ms.</v>
      </c>
      <c r="D49" s="23" t="str">
        <f t="shared" si="1"/>
        <v>Melissa L</v>
      </c>
      <c r="E49" s="23" t="str">
        <f t="shared" si="2"/>
        <v>Peters</v>
      </c>
    </row>
    <row r="50" spans="1:5" ht="15.75" customHeight="1" x14ac:dyDescent="0.35">
      <c r="A50" s="22" t="s">
        <v>215</v>
      </c>
      <c r="B50" s="22" t="s">
        <v>216</v>
      </c>
      <c r="C50" s="23" t="str">
        <f t="shared" si="0"/>
        <v>Mr.</v>
      </c>
      <c r="D50" s="23" t="str">
        <f t="shared" si="1"/>
        <v>Flavio</v>
      </c>
      <c r="E50" s="23" t="str">
        <f t="shared" si="2"/>
        <v>De Simone</v>
      </c>
    </row>
    <row r="51" spans="1:5" ht="15.75" customHeight="1" x14ac:dyDescent="0.35">
      <c r="A51" s="22" t="s">
        <v>217</v>
      </c>
      <c r="B51" s="22" t="s">
        <v>218</v>
      </c>
      <c r="C51" s="23" t="str">
        <f t="shared" si="0"/>
        <v>Mr.</v>
      </c>
      <c r="D51" s="23" t="str">
        <f t="shared" si="1"/>
        <v>Ryan</v>
      </c>
      <c r="E51" s="23" t="str">
        <f t="shared" si="2"/>
        <v>Beckett</v>
      </c>
    </row>
    <row r="52" spans="1:5" ht="15.75" customHeight="1" x14ac:dyDescent="0.35">
      <c r="A52" s="22" t="s">
        <v>219</v>
      </c>
      <c r="B52" s="22" t="s">
        <v>220</v>
      </c>
      <c r="C52" s="23" t="str">
        <f t="shared" si="0"/>
        <v>Mr.</v>
      </c>
      <c r="D52" s="23" t="str">
        <f t="shared" si="1"/>
        <v>Anthony J.</v>
      </c>
      <c r="E52" s="23" t="str">
        <f t="shared" si="2"/>
        <v>Sobrilsky</v>
      </c>
    </row>
    <row r="53" spans="1:5" ht="15.75" customHeight="1" x14ac:dyDescent="0.35">
      <c r="A53" s="22" t="s">
        <v>221</v>
      </c>
      <c r="B53" s="22" t="s">
        <v>222</v>
      </c>
      <c r="C53" s="23" t="str">
        <f t="shared" si="0"/>
        <v>Ms.</v>
      </c>
      <c r="D53" s="23" t="str">
        <f t="shared" si="1"/>
        <v>Alex</v>
      </c>
      <c r="E53" s="23" t="str">
        <f t="shared" si="2"/>
        <v>Wang</v>
      </c>
    </row>
    <row r="54" spans="1:5" ht="15.75" customHeight="1" x14ac:dyDescent="0.35">
      <c r="A54" s="22" t="s">
        <v>223</v>
      </c>
      <c r="B54" s="22" t="s">
        <v>224</v>
      </c>
      <c r="C54" s="23" t="str">
        <f t="shared" si="0"/>
        <v>Mr.</v>
      </c>
      <c r="D54" s="23" t="str">
        <f t="shared" si="1"/>
        <v>David</v>
      </c>
      <c r="E54" s="23" t="str">
        <f t="shared" si="2"/>
        <v>Campa</v>
      </c>
    </row>
    <row r="55" spans="1:5" ht="15.75" customHeight="1" x14ac:dyDescent="0.35">
      <c r="A55" s="22" t="s">
        <v>225</v>
      </c>
      <c r="B55" s="22" t="s">
        <v>226</v>
      </c>
      <c r="C55" s="23" t="str">
        <f t="shared" si="0"/>
        <v>Mr.</v>
      </c>
      <c r="D55" s="23" t="str">
        <f t="shared" si="1"/>
        <v>Andrew B</v>
      </c>
      <c r="E55" s="23" t="str">
        <f t="shared" si="2"/>
        <v>Clifford</v>
      </c>
    </row>
    <row r="56" spans="1:5" ht="15.75" customHeight="1" x14ac:dyDescent="0.35">
      <c r="A56" s="22" t="s">
        <v>227</v>
      </c>
      <c r="B56" s="22" t="s">
        <v>228</v>
      </c>
      <c r="C56" s="23" t="str">
        <f t="shared" si="0"/>
        <v>Ms.</v>
      </c>
      <c r="D56" s="23" t="str">
        <f t="shared" si="1"/>
        <v>Dara E</v>
      </c>
      <c r="E56" s="23" t="str">
        <f t="shared" si="2"/>
        <v>Dalmata</v>
      </c>
    </row>
    <row r="57" spans="1:5" ht="15.75" customHeight="1" x14ac:dyDescent="0.35">
      <c r="A57" s="22" t="s">
        <v>229</v>
      </c>
      <c r="B57" s="22" t="s">
        <v>230</v>
      </c>
      <c r="C57" s="23" t="str">
        <f t="shared" si="0"/>
        <v>Ms.</v>
      </c>
      <c r="D57" s="23" t="str">
        <f t="shared" si="1"/>
        <v>Inna</v>
      </c>
      <c r="E57" s="23" t="str">
        <f t="shared" si="2"/>
        <v>Vishik</v>
      </c>
    </row>
    <row r="58" spans="1:5" ht="15.75" customHeight="1" x14ac:dyDescent="0.35">
      <c r="A58" s="22" t="s">
        <v>231</v>
      </c>
      <c r="B58" s="22" t="s">
        <v>232</v>
      </c>
      <c r="C58" s="23" t="str">
        <f t="shared" si="0"/>
        <v>Mr.</v>
      </c>
      <c r="D58" s="23" t="str">
        <f t="shared" si="1"/>
        <v>Ari</v>
      </c>
      <c r="E58" s="23" t="str">
        <f t="shared" si="2"/>
        <v>Schorr</v>
      </c>
    </row>
    <row r="59" spans="1:5" ht="15.75" customHeight="1" x14ac:dyDescent="0.35">
      <c r="A59" s="22" t="s">
        <v>233</v>
      </c>
      <c r="B59" s="22" t="s">
        <v>234</v>
      </c>
      <c r="C59" s="23" t="str">
        <f t="shared" si="0"/>
        <v>Ms.</v>
      </c>
      <c r="D59" s="23" t="str">
        <f t="shared" si="1"/>
        <v>Lindsey</v>
      </c>
      <c r="E59" s="23" t="str">
        <f t="shared" si="2"/>
        <v>Lusardi</v>
      </c>
    </row>
    <row r="60" spans="1:5" ht="15.75" customHeight="1" x14ac:dyDescent="0.35">
      <c r="A60" s="22" t="s">
        <v>235</v>
      </c>
      <c r="B60" s="22" t="s">
        <v>236</v>
      </c>
      <c r="C60" s="23" t="str">
        <f t="shared" si="0"/>
        <v>Mr.</v>
      </c>
      <c r="D60" s="23" t="str">
        <f t="shared" si="1"/>
        <v>Kenny</v>
      </c>
      <c r="E60" s="23" t="str">
        <f t="shared" si="2"/>
        <v>Rayner</v>
      </c>
    </row>
    <row r="61" spans="1:5" ht="15.75" customHeight="1" x14ac:dyDescent="0.35">
      <c r="A61" s="22" t="s">
        <v>237</v>
      </c>
      <c r="B61" s="22" t="s">
        <v>238</v>
      </c>
      <c r="C61" s="23" t="str">
        <f t="shared" si="0"/>
        <v>Ms.</v>
      </c>
      <c r="D61" s="23" t="str">
        <f t="shared" si="1"/>
        <v>Louise</v>
      </c>
      <c r="E61" s="23" t="str">
        <f t="shared" si="2"/>
        <v>Voghel</v>
      </c>
    </row>
    <row r="62" spans="1:5" ht="15.75" customHeight="1" x14ac:dyDescent="0.35">
      <c r="A62" s="22" t="s">
        <v>239</v>
      </c>
      <c r="B62" s="22" t="s">
        <v>240</v>
      </c>
      <c r="C62" s="23" t="str">
        <f t="shared" si="0"/>
        <v>Mr.</v>
      </c>
      <c r="D62" s="23" t="str">
        <f t="shared" si="1"/>
        <v>Cameron</v>
      </c>
      <c r="E62" s="23" t="str">
        <f t="shared" si="2"/>
        <v>Rieth</v>
      </c>
    </row>
    <row r="63" spans="1:5" ht="15.75" customHeight="1" x14ac:dyDescent="0.35">
      <c r="A63" s="22" t="s">
        <v>241</v>
      </c>
      <c r="B63" s="22" t="s">
        <v>242</v>
      </c>
      <c r="C63" s="23" t="str">
        <f t="shared" si="0"/>
        <v>Ms.</v>
      </c>
      <c r="D63" s="23" t="str">
        <f t="shared" si="1"/>
        <v>Katie T.</v>
      </c>
      <c r="E63" s="23" t="str">
        <f t="shared" si="2"/>
        <v>Gollotto</v>
      </c>
    </row>
    <row r="64" spans="1:5" ht="15.75" customHeight="1" x14ac:dyDescent="0.35">
      <c r="A64" s="22" t="s">
        <v>243</v>
      </c>
      <c r="B64" s="22" t="s">
        <v>244</v>
      </c>
      <c r="C64" s="23" t="str">
        <f t="shared" si="0"/>
        <v>Ms.</v>
      </c>
      <c r="D64" s="23" t="str">
        <f t="shared" si="1"/>
        <v>Casey</v>
      </c>
      <c r="E64" s="23" t="str">
        <f t="shared" si="2"/>
        <v>Dunn</v>
      </c>
    </row>
    <row r="65" spans="1:5" ht="15.75" customHeight="1" x14ac:dyDescent="0.35">
      <c r="A65" s="22" t="s">
        <v>245</v>
      </c>
      <c r="B65" s="22" t="s">
        <v>246</v>
      </c>
      <c r="C65" s="23" t="str">
        <f t="shared" si="0"/>
        <v>Mr.</v>
      </c>
      <c r="D65" s="23" t="str">
        <f t="shared" si="1"/>
        <v>David</v>
      </c>
      <c r="E65" s="23" t="str">
        <f t="shared" si="2"/>
        <v>Blitzer</v>
      </c>
    </row>
    <row r="66" spans="1:5" ht="15.75" customHeight="1" x14ac:dyDescent="0.35">
      <c r="A66" s="22" t="s">
        <v>247</v>
      </c>
      <c r="B66" s="22" t="s">
        <v>248</v>
      </c>
      <c r="C66" s="23" t="str">
        <f t="shared" ref="C66:C129" si="3">TRIM(MID(B66,FIND(",",B66)+1,FIND(".",B66,FIND(",",B66))-FIND(",",B66)))</f>
        <v>Mr.</v>
      </c>
      <c r="D66" s="23" t="str">
        <f t="shared" ref="D66:D129" si="4">TRIM(MID(B66,FIND(".",B66,FIND(",",B66))+1,100))</f>
        <v>Bryson C.</v>
      </c>
      <c r="E66" s="23" t="str">
        <f t="shared" ref="E66:E129" si="5">TRIM(LEFT(B66,FIND(",",B66)-1))</f>
        <v>Smith</v>
      </c>
    </row>
    <row r="67" spans="1:5" ht="15.75" customHeight="1" x14ac:dyDescent="0.35">
      <c r="A67" s="22" t="s">
        <v>249</v>
      </c>
      <c r="B67" s="22" t="s">
        <v>250</v>
      </c>
      <c r="C67" s="23" t="str">
        <f t="shared" si="3"/>
        <v>Ms.</v>
      </c>
      <c r="D67" s="23" t="str">
        <f t="shared" si="4"/>
        <v>Megan</v>
      </c>
      <c r="E67" s="23" t="str">
        <f t="shared" si="5"/>
        <v>Hyland</v>
      </c>
    </row>
    <row r="68" spans="1:5" ht="15.75" customHeight="1" x14ac:dyDescent="0.35">
      <c r="A68" s="22" t="s">
        <v>251</v>
      </c>
      <c r="B68" s="22" t="s">
        <v>252</v>
      </c>
      <c r="C68" s="23" t="str">
        <f t="shared" si="3"/>
        <v>Mr.</v>
      </c>
      <c r="D68" s="23" t="str">
        <f t="shared" si="4"/>
        <v>Daniel</v>
      </c>
      <c r="E68" s="23" t="str">
        <f t="shared" si="5"/>
        <v>Ducharme</v>
      </c>
    </row>
    <row r="69" spans="1:5" ht="15.75" customHeight="1" x14ac:dyDescent="0.35">
      <c r="A69" s="22" t="s">
        <v>253</v>
      </c>
      <c r="B69" s="22" t="s">
        <v>254</v>
      </c>
      <c r="C69" s="23" t="str">
        <f t="shared" si="3"/>
        <v>Mr.</v>
      </c>
      <c r="D69" s="23" t="str">
        <f t="shared" si="4"/>
        <v>Steven M.</v>
      </c>
      <c r="E69" s="23" t="str">
        <f t="shared" si="5"/>
        <v>Johnson</v>
      </c>
    </row>
    <row r="70" spans="1:5" ht="15.75" customHeight="1" x14ac:dyDescent="0.35">
      <c r="A70" s="22" t="s">
        <v>255</v>
      </c>
      <c r="B70" s="22" t="s">
        <v>256</v>
      </c>
      <c r="C70" s="23" t="str">
        <f t="shared" si="3"/>
        <v>Ms.</v>
      </c>
      <c r="D70" s="23" t="str">
        <f t="shared" si="4"/>
        <v>Jenna L.</v>
      </c>
      <c r="E70" s="23" t="str">
        <f t="shared" si="5"/>
        <v>Mutz</v>
      </c>
    </row>
    <row r="71" spans="1:5" ht="15.75" customHeight="1" x14ac:dyDescent="0.35">
      <c r="A71" s="22" t="s">
        <v>257</v>
      </c>
      <c r="B71" s="22" t="s">
        <v>258</v>
      </c>
      <c r="C71" s="23" t="str">
        <f t="shared" si="3"/>
        <v>Mr.</v>
      </c>
      <c r="D71" s="23" t="str">
        <f t="shared" si="4"/>
        <v>Freeman</v>
      </c>
      <c r="E71" s="23" t="str">
        <f t="shared" si="5"/>
        <v>Lee</v>
      </c>
    </row>
    <row r="72" spans="1:5" ht="15.75" customHeight="1" x14ac:dyDescent="0.35">
      <c r="A72" s="22" t="s">
        <v>259</v>
      </c>
      <c r="B72" s="22" t="s">
        <v>260</v>
      </c>
      <c r="C72" s="23" t="str">
        <f t="shared" si="3"/>
        <v>Mr.</v>
      </c>
      <c r="D72" s="23" t="str">
        <f t="shared" si="4"/>
        <v>Jeff</v>
      </c>
      <c r="E72" s="23" t="str">
        <f t="shared" si="5"/>
        <v>Turner</v>
      </c>
    </row>
    <row r="73" spans="1:5" ht="15.75" customHeight="1" x14ac:dyDescent="0.35">
      <c r="A73" s="22" t="s">
        <v>261</v>
      </c>
      <c r="B73" s="22" t="s">
        <v>262</v>
      </c>
      <c r="C73" s="23" t="str">
        <f t="shared" si="3"/>
        <v>Mr.</v>
      </c>
      <c r="D73" s="23" t="str">
        <f t="shared" si="4"/>
        <v>Elenilton V. Sr.</v>
      </c>
      <c r="E73" s="23" t="str">
        <f t="shared" si="5"/>
        <v>Rangel</v>
      </c>
    </row>
    <row r="74" spans="1:5" ht="15.75" customHeight="1" x14ac:dyDescent="0.35">
      <c r="A74" s="22" t="s">
        <v>263</v>
      </c>
      <c r="B74" s="22" t="s">
        <v>264</v>
      </c>
      <c r="C74" s="23" t="str">
        <f t="shared" si="3"/>
        <v>Ms.</v>
      </c>
      <c r="D74" s="23" t="str">
        <f t="shared" si="4"/>
        <v>Maurya</v>
      </c>
      <c r="E74" s="23" t="str">
        <f t="shared" si="5"/>
        <v>Lacey</v>
      </c>
    </row>
    <row r="75" spans="1:5" ht="15.75" customHeight="1" x14ac:dyDescent="0.35">
      <c r="A75" s="22" t="s">
        <v>265</v>
      </c>
      <c r="B75" s="22" t="s">
        <v>266</v>
      </c>
      <c r="C75" s="23" t="str">
        <f t="shared" si="3"/>
        <v>Ms.</v>
      </c>
      <c r="D75" s="23" t="str">
        <f t="shared" si="4"/>
        <v>Samantha C</v>
      </c>
      <c r="E75" s="23" t="str">
        <f t="shared" si="5"/>
        <v>Stiger</v>
      </c>
    </row>
    <row r="76" spans="1:5" ht="15.75" customHeight="1" x14ac:dyDescent="0.35">
      <c r="A76" s="22" t="s">
        <v>267</v>
      </c>
      <c r="B76" s="22" t="s">
        <v>268</v>
      </c>
      <c r="C76" s="23" t="str">
        <f t="shared" si="3"/>
        <v>Ms.</v>
      </c>
      <c r="D76" s="23" t="str">
        <f t="shared" si="4"/>
        <v>Bethany A</v>
      </c>
      <c r="E76" s="23" t="str">
        <f t="shared" si="5"/>
        <v>Caldwell</v>
      </c>
    </row>
    <row r="77" spans="1:5" ht="15.75" customHeight="1" x14ac:dyDescent="0.35">
      <c r="A77" s="22" t="s">
        <v>269</v>
      </c>
      <c r="B77" s="22" t="s">
        <v>270</v>
      </c>
      <c r="C77" s="23" t="str">
        <f t="shared" si="3"/>
        <v>Mr.</v>
      </c>
      <c r="D77" s="23" t="str">
        <f t="shared" si="4"/>
        <v>Yves</v>
      </c>
      <c r="E77" s="23" t="str">
        <f t="shared" si="5"/>
        <v>Marmillod</v>
      </c>
    </row>
    <row r="78" spans="1:5" ht="15.75" customHeight="1" x14ac:dyDescent="0.35">
      <c r="A78" s="22" t="s">
        <v>271</v>
      </c>
      <c r="B78" s="22" t="s">
        <v>272</v>
      </c>
      <c r="C78" s="23" t="str">
        <f t="shared" si="3"/>
        <v>Ms.</v>
      </c>
      <c r="D78" s="23" t="str">
        <f t="shared" si="4"/>
        <v>Danielle</v>
      </c>
      <c r="E78" s="23" t="str">
        <f t="shared" si="5"/>
        <v>Cloutier-Simons</v>
      </c>
    </row>
    <row r="79" spans="1:5" ht="15.75" customHeight="1" x14ac:dyDescent="0.35">
      <c r="A79" s="22" t="s">
        <v>273</v>
      </c>
      <c r="B79" s="22" t="s">
        <v>274</v>
      </c>
      <c r="C79" s="23" t="str">
        <f t="shared" si="3"/>
        <v>Ms.</v>
      </c>
      <c r="D79" s="23" t="str">
        <f t="shared" si="4"/>
        <v>Julia</v>
      </c>
      <c r="E79" s="23" t="str">
        <f t="shared" si="5"/>
        <v>Vegas</v>
      </c>
    </row>
    <row r="80" spans="1:5" ht="15.75" customHeight="1" x14ac:dyDescent="0.35">
      <c r="A80" s="22" t="s">
        <v>275</v>
      </c>
      <c r="B80" s="22" t="s">
        <v>276</v>
      </c>
      <c r="C80" s="23" t="str">
        <f t="shared" si="3"/>
        <v>Mr.</v>
      </c>
      <c r="D80" s="23" t="str">
        <f t="shared" si="4"/>
        <v>Joshua</v>
      </c>
      <c r="E80" s="23" t="str">
        <f t="shared" si="5"/>
        <v>Cochran</v>
      </c>
    </row>
    <row r="81" spans="1:5" ht="15.75" customHeight="1" x14ac:dyDescent="0.35">
      <c r="A81" s="22" t="s">
        <v>277</v>
      </c>
      <c r="B81" s="22" t="s">
        <v>278</v>
      </c>
      <c r="C81" s="23" t="str">
        <f t="shared" si="3"/>
        <v>Ms.</v>
      </c>
      <c r="D81" s="23" t="str">
        <f t="shared" si="4"/>
        <v>Jennifer</v>
      </c>
      <c r="E81" s="23" t="str">
        <f t="shared" si="5"/>
        <v>Holtzapple</v>
      </c>
    </row>
    <row r="82" spans="1:5" ht="15.75" customHeight="1" x14ac:dyDescent="0.35">
      <c r="A82" s="22" t="s">
        <v>279</v>
      </c>
      <c r="B82" s="22" t="s">
        <v>280</v>
      </c>
      <c r="C82" s="23" t="str">
        <f t="shared" si="3"/>
        <v>Ms.</v>
      </c>
      <c r="D82" s="23" t="str">
        <f t="shared" si="4"/>
        <v>Gwen M.</v>
      </c>
      <c r="E82" s="23" t="str">
        <f t="shared" si="5"/>
        <v>Meyer</v>
      </c>
    </row>
    <row r="83" spans="1:5" ht="15.75" customHeight="1" x14ac:dyDescent="0.35">
      <c r="A83" s="22" t="s">
        <v>281</v>
      </c>
      <c r="B83" s="22" t="s">
        <v>282</v>
      </c>
      <c r="C83" s="23" t="str">
        <f t="shared" si="3"/>
        <v>Mr.</v>
      </c>
      <c r="D83" s="23" t="str">
        <f t="shared" si="4"/>
        <v>Patrick</v>
      </c>
      <c r="E83" s="23" t="str">
        <f t="shared" si="5"/>
        <v>Brickley</v>
      </c>
    </row>
    <row r="84" spans="1:5" ht="15.75" customHeight="1" x14ac:dyDescent="0.35">
      <c r="A84" s="22" t="s">
        <v>283</v>
      </c>
      <c r="B84" s="22" t="s">
        <v>284</v>
      </c>
      <c r="C84" s="23" t="str">
        <f t="shared" si="3"/>
        <v>Ms.</v>
      </c>
      <c r="D84" s="23" t="str">
        <f t="shared" si="4"/>
        <v>Kate</v>
      </c>
      <c r="E84" s="23" t="str">
        <f t="shared" si="5"/>
        <v>Magee</v>
      </c>
    </row>
    <row r="85" spans="1:5" ht="15.75" customHeight="1" x14ac:dyDescent="0.35">
      <c r="A85" s="22" t="s">
        <v>285</v>
      </c>
      <c r="B85" s="22" t="s">
        <v>286</v>
      </c>
      <c r="C85" s="23" t="str">
        <f t="shared" si="3"/>
        <v>Mr.</v>
      </c>
      <c r="D85" s="23" t="str">
        <f t="shared" si="4"/>
        <v>Kevin</v>
      </c>
      <c r="E85" s="23" t="str">
        <f t="shared" si="5"/>
        <v>Thoma</v>
      </c>
    </row>
    <row r="86" spans="1:5" ht="15.75" customHeight="1" x14ac:dyDescent="0.35">
      <c r="A86" s="22" t="s">
        <v>287</v>
      </c>
      <c r="B86" s="22" t="s">
        <v>288</v>
      </c>
      <c r="C86" s="23" t="str">
        <f t="shared" si="3"/>
        <v>Mr.</v>
      </c>
      <c r="D86" s="23" t="str">
        <f t="shared" si="4"/>
        <v>Stephen II</v>
      </c>
      <c r="E86" s="23" t="str">
        <f t="shared" si="5"/>
        <v>Heagy</v>
      </c>
    </row>
    <row r="87" spans="1:5" ht="15.75" customHeight="1" x14ac:dyDescent="0.35">
      <c r="A87" s="22" t="s">
        <v>289</v>
      </c>
      <c r="B87" s="22" t="s">
        <v>290</v>
      </c>
      <c r="C87" s="23" t="str">
        <f t="shared" si="3"/>
        <v>Mr.</v>
      </c>
      <c r="D87" s="23" t="str">
        <f t="shared" si="4"/>
        <v>Philip</v>
      </c>
      <c r="E87" s="23" t="str">
        <f t="shared" si="5"/>
        <v>Regnier</v>
      </c>
    </row>
    <row r="88" spans="1:5" ht="15.75" customHeight="1" x14ac:dyDescent="0.35">
      <c r="A88" s="22" t="s">
        <v>291</v>
      </c>
      <c r="B88" s="22" t="s">
        <v>292</v>
      </c>
      <c r="C88" s="23" t="str">
        <f t="shared" si="3"/>
        <v>Mr.</v>
      </c>
      <c r="D88" s="23" t="str">
        <f t="shared" si="4"/>
        <v>Brett A</v>
      </c>
      <c r="E88" s="23" t="str">
        <f t="shared" si="5"/>
        <v>Parendo</v>
      </c>
    </row>
    <row r="89" spans="1:5" ht="15.75" customHeight="1" x14ac:dyDescent="0.35">
      <c r="A89" s="22" t="s">
        <v>293</v>
      </c>
      <c r="B89" s="22" t="s">
        <v>294</v>
      </c>
      <c r="C89" s="23" t="str">
        <f t="shared" si="3"/>
        <v>Ms.</v>
      </c>
      <c r="D89" s="23" t="str">
        <f t="shared" si="4"/>
        <v>Rebecca</v>
      </c>
      <c r="E89" s="23" t="str">
        <f t="shared" si="5"/>
        <v>Schell</v>
      </c>
    </row>
    <row r="90" spans="1:5" ht="15.75" customHeight="1" x14ac:dyDescent="0.35">
      <c r="A90" s="22" t="s">
        <v>295</v>
      </c>
      <c r="B90" s="22" t="s">
        <v>296</v>
      </c>
      <c r="C90" s="23" t="str">
        <f t="shared" si="3"/>
        <v>Ms.</v>
      </c>
      <c r="D90" s="23" t="str">
        <f t="shared" si="4"/>
        <v>Kelley</v>
      </c>
      <c r="E90" s="23" t="str">
        <f t="shared" si="5"/>
        <v>Driscoll</v>
      </c>
    </row>
    <row r="91" spans="1:5" ht="15.75" customHeight="1" x14ac:dyDescent="0.35">
      <c r="A91" s="22" t="s">
        <v>297</v>
      </c>
      <c r="B91" s="22" t="s">
        <v>298</v>
      </c>
      <c r="C91" s="23" t="str">
        <f t="shared" si="3"/>
        <v>Ms.</v>
      </c>
      <c r="D91" s="23" t="str">
        <f t="shared" si="4"/>
        <v>Abigail K</v>
      </c>
      <c r="E91" s="23" t="str">
        <f t="shared" si="5"/>
        <v>Mitchell</v>
      </c>
    </row>
    <row r="92" spans="1:5" ht="15.75" customHeight="1" x14ac:dyDescent="0.35">
      <c r="A92" s="22" t="s">
        <v>299</v>
      </c>
      <c r="B92" s="22" t="s">
        <v>300</v>
      </c>
      <c r="C92" s="23" t="str">
        <f t="shared" si="3"/>
        <v>Ms.</v>
      </c>
      <c r="D92" s="23" t="str">
        <f t="shared" si="4"/>
        <v>Hope</v>
      </c>
      <c r="E92" s="23" t="str">
        <f t="shared" si="5"/>
        <v>Cutler</v>
      </c>
    </row>
    <row r="93" spans="1:5" ht="15.75" customHeight="1" x14ac:dyDescent="0.35">
      <c r="A93" s="22" t="s">
        <v>301</v>
      </c>
      <c r="B93" s="22" t="s">
        <v>302</v>
      </c>
      <c r="C93" s="23" t="str">
        <f t="shared" si="3"/>
        <v>Ms.</v>
      </c>
      <c r="D93" s="23" t="str">
        <f t="shared" si="4"/>
        <v>Elyse M.</v>
      </c>
      <c r="E93" s="23" t="str">
        <f t="shared" si="5"/>
        <v>Derian</v>
      </c>
    </row>
    <row r="94" spans="1:5" ht="15.75" customHeight="1" x14ac:dyDescent="0.35">
      <c r="A94" s="22" t="s">
        <v>303</v>
      </c>
      <c r="B94" s="22" t="s">
        <v>304</v>
      </c>
      <c r="C94" s="23" t="str">
        <f t="shared" si="3"/>
        <v>Mr.</v>
      </c>
      <c r="D94" s="23" t="str">
        <f t="shared" si="4"/>
        <v>Nicholas</v>
      </c>
      <c r="E94" s="23" t="str">
        <f t="shared" si="5"/>
        <v>Farina</v>
      </c>
    </row>
    <row r="95" spans="1:5" ht="15.75" customHeight="1" x14ac:dyDescent="0.35">
      <c r="A95" s="22" t="s">
        <v>305</v>
      </c>
      <c r="B95" s="22" t="s">
        <v>306</v>
      </c>
      <c r="C95" s="23" t="str">
        <f t="shared" si="3"/>
        <v>Mr.</v>
      </c>
      <c r="D95" s="23" t="str">
        <f t="shared" si="4"/>
        <v>David</v>
      </c>
      <c r="E95" s="23" t="str">
        <f t="shared" si="5"/>
        <v>Saunders</v>
      </c>
    </row>
    <row r="96" spans="1:5" ht="15.75" customHeight="1" x14ac:dyDescent="0.35">
      <c r="A96" s="22" t="s">
        <v>307</v>
      </c>
      <c r="B96" s="22" t="s">
        <v>308</v>
      </c>
      <c r="C96" s="23" t="str">
        <f t="shared" si="3"/>
        <v>Ms.</v>
      </c>
      <c r="D96" s="23" t="str">
        <f t="shared" si="4"/>
        <v>Natalie</v>
      </c>
      <c r="E96" s="23" t="str">
        <f t="shared" si="5"/>
        <v>Kratz</v>
      </c>
    </row>
    <row r="97" spans="1:5" ht="15.75" customHeight="1" x14ac:dyDescent="0.35">
      <c r="A97" s="22" t="s">
        <v>309</v>
      </c>
      <c r="B97" s="22" t="s">
        <v>310</v>
      </c>
      <c r="C97" s="23" t="str">
        <f t="shared" si="3"/>
        <v>Mr.</v>
      </c>
      <c r="D97" s="23" t="str">
        <f t="shared" si="4"/>
        <v>Thomas</v>
      </c>
      <c r="E97" s="23" t="str">
        <f t="shared" si="5"/>
        <v>Boland</v>
      </c>
    </row>
    <row r="98" spans="1:5" ht="15.75" customHeight="1" x14ac:dyDescent="0.35">
      <c r="A98" s="22" t="s">
        <v>311</v>
      </c>
      <c r="B98" s="22" t="s">
        <v>312</v>
      </c>
      <c r="C98" s="23" t="str">
        <f t="shared" si="3"/>
        <v>Ms.</v>
      </c>
      <c r="D98" s="23" t="str">
        <f t="shared" si="4"/>
        <v>Pamela J.</v>
      </c>
      <c r="E98" s="23" t="str">
        <f t="shared" si="5"/>
        <v>Van Hout</v>
      </c>
    </row>
    <row r="99" spans="1:5" ht="15.75" customHeight="1" x14ac:dyDescent="0.35">
      <c r="A99" s="22" t="s">
        <v>313</v>
      </c>
      <c r="B99" s="22" t="s">
        <v>314</v>
      </c>
      <c r="C99" s="23" t="str">
        <f t="shared" si="3"/>
        <v>Ms.</v>
      </c>
      <c r="D99" s="23" t="str">
        <f t="shared" si="4"/>
        <v>Jessica</v>
      </c>
      <c r="E99" s="23" t="str">
        <f t="shared" si="5"/>
        <v>Ramsey</v>
      </c>
    </row>
    <row r="100" spans="1:5" ht="15.75" customHeight="1" x14ac:dyDescent="0.35">
      <c r="A100" s="22" t="s">
        <v>315</v>
      </c>
      <c r="B100" s="22" t="s">
        <v>316</v>
      </c>
      <c r="C100" s="23" t="str">
        <f t="shared" si="3"/>
        <v>Mr.</v>
      </c>
      <c r="D100" s="23" t="str">
        <f t="shared" si="4"/>
        <v>Ron N</v>
      </c>
      <c r="E100" s="23" t="str">
        <f t="shared" si="5"/>
        <v>Gage</v>
      </c>
    </row>
    <row r="101" spans="1:5" ht="15.75" customHeight="1" x14ac:dyDescent="0.35">
      <c r="A101" s="22" t="s">
        <v>317</v>
      </c>
      <c r="B101" s="22" t="s">
        <v>318</v>
      </c>
      <c r="C101" s="23" t="str">
        <f t="shared" si="3"/>
        <v>Mr.</v>
      </c>
      <c r="D101" s="23" t="str">
        <f t="shared" si="4"/>
        <v>Daniel</v>
      </c>
      <c r="E101" s="23" t="str">
        <f t="shared" si="5"/>
        <v>Gollins</v>
      </c>
    </row>
    <row r="102" spans="1:5" ht="15.75" customHeight="1" x14ac:dyDescent="0.35">
      <c r="A102" s="22" t="s">
        <v>319</v>
      </c>
      <c r="B102" s="22" t="s">
        <v>320</v>
      </c>
      <c r="C102" s="23" t="str">
        <f t="shared" si="3"/>
        <v>Mr.</v>
      </c>
      <c r="D102" s="23" t="str">
        <f t="shared" si="4"/>
        <v>Brian</v>
      </c>
      <c r="E102" s="23" t="str">
        <f t="shared" si="5"/>
        <v>Benestad</v>
      </c>
    </row>
    <row r="103" spans="1:5" ht="15.75" customHeight="1" x14ac:dyDescent="0.35">
      <c r="A103" s="22" t="s">
        <v>321</v>
      </c>
      <c r="B103" s="22" t="s">
        <v>322</v>
      </c>
      <c r="C103" s="23" t="str">
        <f t="shared" si="3"/>
        <v>Ms.</v>
      </c>
      <c r="D103" s="23" t="str">
        <f t="shared" si="4"/>
        <v>Sari</v>
      </c>
      <c r="E103" s="23" t="str">
        <f t="shared" si="5"/>
        <v>Aviv</v>
      </c>
    </row>
    <row r="104" spans="1:5" ht="15.75" customHeight="1" x14ac:dyDescent="0.35">
      <c r="A104" s="22" t="s">
        <v>323</v>
      </c>
      <c r="B104" s="22" t="s">
        <v>324</v>
      </c>
      <c r="C104" s="23" t="str">
        <f t="shared" si="3"/>
        <v>Mr.</v>
      </c>
      <c r="D104" s="23" t="str">
        <f t="shared" si="4"/>
        <v>Robert M.</v>
      </c>
      <c r="E104" s="23" t="str">
        <f t="shared" si="5"/>
        <v>Burns</v>
      </c>
    </row>
    <row r="105" spans="1:5" ht="15.75" customHeight="1" x14ac:dyDescent="0.35">
      <c r="A105" s="22" t="s">
        <v>325</v>
      </c>
      <c r="B105" s="22" t="s">
        <v>326</v>
      </c>
      <c r="C105" s="23" t="str">
        <f t="shared" si="3"/>
        <v>Mr.</v>
      </c>
      <c r="D105" s="23" t="str">
        <f t="shared" si="4"/>
        <v>Ricardo</v>
      </c>
      <c r="E105" s="23" t="str">
        <f t="shared" si="5"/>
        <v>Maldonado</v>
      </c>
    </row>
    <row r="106" spans="1:5" ht="15.75" customHeight="1" x14ac:dyDescent="0.35">
      <c r="A106" s="22" t="s">
        <v>327</v>
      </c>
      <c r="B106" s="22" t="s">
        <v>328</v>
      </c>
      <c r="C106" s="23" t="str">
        <f t="shared" si="3"/>
        <v>Mr.</v>
      </c>
      <c r="D106" s="23" t="str">
        <f t="shared" si="4"/>
        <v>Gedion</v>
      </c>
      <c r="E106" s="23" t="str">
        <f t="shared" si="5"/>
        <v>Yitref</v>
      </c>
    </row>
    <row r="107" spans="1:5" ht="15.75" customHeight="1" x14ac:dyDescent="0.35">
      <c r="A107" s="22" t="s">
        <v>329</v>
      </c>
      <c r="B107" s="22" t="s">
        <v>330</v>
      </c>
      <c r="C107" s="23" t="str">
        <f t="shared" si="3"/>
        <v>Mr.</v>
      </c>
      <c r="D107" s="23" t="str">
        <f t="shared" si="4"/>
        <v>Mark</v>
      </c>
      <c r="E107" s="23" t="str">
        <f t="shared" si="5"/>
        <v>Loudon-Brown</v>
      </c>
    </row>
    <row r="108" spans="1:5" ht="15.75" customHeight="1" x14ac:dyDescent="0.35">
      <c r="A108" s="22" t="s">
        <v>331</v>
      </c>
      <c r="B108" s="22" t="s">
        <v>332</v>
      </c>
      <c r="C108" s="23" t="str">
        <f t="shared" si="3"/>
        <v>Mr.</v>
      </c>
      <c r="D108" s="23" t="str">
        <f t="shared" si="4"/>
        <v>Gamini P.</v>
      </c>
      <c r="E108" s="23" t="str">
        <f t="shared" si="5"/>
        <v>Sugathadasa</v>
      </c>
    </row>
    <row r="109" spans="1:5" ht="15.75" customHeight="1" x14ac:dyDescent="0.35">
      <c r="A109" s="22" t="s">
        <v>333</v>
      </c>
      <c r="B109" s="22" t="s">
        <v>334</v>
      </c>
      <c r="C109" s="23" t="str">
        <f t="shared" si="3"/>
        <v>Ms.</v>
      </c>
      <c r="D109" s="23" t="str">
        <f t="shared" si="4"/>
        <v>Emily J</v>
      </c>
      <c r="E109" s="23" t="str">
        <f t="shared" si="5"/>
        <v>Ganley</v>
      </c>
    </row>
    <row r="110" spans="1:5" ht="15.75" customHeight="1" x14ac:dyDescent="0.35">
      <c r="A110" s="22" t="s">
        <v>335</v>
      </c>
      <c r="B110" s="22" t="s">
        <v>336</v>
      </c>
      <c r="C110" s="23" t="str">
        <f t="shared" si="3"/>
        <v>Ms.</v>
      </c>
      <c r="D110" s="23" t="str">
        <f t="shared" si="4"/>
        <v>Amanda</v>
      </c>
      <c r="E110" s="23" t="str">
        <f t="shared" si="5"/>
        <v>Potter</v>
      </c>
    </row>
    <row r="111" spans="1:5" ht="15.75" customHeight="1" x14ac:dyDescent="0.35">
      <c r="A111" s="22" t="s">
        <v>337</v>
      </c>
      <c r="B111" s="22" t="s">
        <v>338</v>
      </c>
      <c r="C111" s="23" t="str">
        <f t="shared" si="3"/>
        <v>Mr.</v>
      </c>
      <c r="D111" s="23" t="str">
        <f t="shared" si="4"/>
        <v>Nicholas</v>
      </c>
      <c r="E111" s="23" t="str">
        <f t="shared" si="5"/>
        <v>Rasmussen</v>
      </c>
    </row>
    <row r="112" spans="1:5" ht="15.75" customHeight="1" x14ac:dyDescent="0.35">
      <c r="A112" s="22" t="s">
        <v>339</v>
      </c>
      <c r="B112" s="22" t="s">
        <v>340</v>
      </c>
      <c r="C112" s="23" t="str">
        <f t="shared" si="3"/>
        <v>Mr.</v>
      </c>
      <c r="D112" s="23" t="str">
        <f t="shared" si="4"/>
        <v>Knox</v>
      </c>
      <c r="E112" s="23" t="str">
        <f t="shared" si="5"/>
        <v>Robinson</v>
      </c>
    </row>
    <row r="113" spans="1:5" ht="15.75" customHeight="1" x14ac:dyDescent="0.35">
      <c r="A113" s="22" t="s">
        <v>341</v>
      </c>
      <c r="B113" s="22" t="s">
        <v>342</v>
      </c>
      <c r="C113" s="23" t="str">
        <f t="shared" si="3"/>
        <v>Ms.</v>
      </c>
      <c r="D113" s="23" t="str">
        <f t="shared" si="4"/>
        <v>Yianna</v>
      </c>
      <c r="E113" s="23" t="str">
        <f t="shared" si="5"/>
        <v>Antonopoulos</v>
      </c>
    </row>
    <row r="114" spans="1:5" ht="15.75" customHeight="1" x14ac:dyDescent="0.35">
      <c r="A114" s="22" t="s">
        <v>343</v>
      </c>
      <c r="B114" s="22" t="s">
        <v>344</v>
      </c>
      <c r="C114" s="23" t="str">
        <f t="shared" si="3"/>
        <v>Ms.</v>
      </c>
      <c r="D114" s="23" t="str">
        <f t="shared" si="4"/>
        <v>Roberta</v>
      </c>
      <c r="E114" s="23" t="str">
        <f t="shared" si="5"/>
        <v>Groner</v>
      </c>
    </row>
    <row r="115" spans="1:5" ht="15.75" customHeight="1" x14ac:dyDescent="0.35">
      <c r="A115" s="22" t="s">
        <v>345</v>
      </c>
      <c r="B115" s="22" t="s">
        <v>346</v>
      </c>
      <c r="C115" s="23" t="str">
        <f t="shared" si="3"/>
        <v>Mr.</v>
      </c>
      <c r="D115" s="23" t="str">
        <f t="shared" si="4"/>
        <v>Benjamin P.</v>
      </c>
      <c r="E115" s="23" t="str">
        <f t="shared" si="5"/>
        <v>Zywicki</v>
      </c>
    </row>
    <row r="116" spans="1:5" ht="15.75" customHeight="1" x14ac:dyDescent="0.35">
      <c r="A116" s="22" t="s">
        <v>347</v>
      </c>
      <c r="B116" s="22" t="s">
        <v>348</v>
      </c>
      <c r="C116" s="23" t="str">
        <f t="shared" si="3"/>
        <v>Mr.</v>
      </c>
      <c r="D116" s="23" t="str">
        <f t="shared" si="4"/>
        <v>Craig</v>
      </c>
      <c r="E116" s="23" t="str">
        <f t="shared" si="5"/>
        <v>Cardinal</v>
      </c>
    </row>
    <row r="117" spans="1:5" ht="15.75" customHeight="1" x14ac:dyDescent="0.35">
      <c r="A117" s="22" t="s">
        <v>349</v>
      </c>
      <c r="B117" s="22" t="s">
        <v>350</v>
      </c>
      <c r="C117" s="23" t="str">
        <f t="shared" si="3"/>
        <v>Ms.</v>
      </c>
      <c r="D117" s="23" t="str">
        <f t="shared" si="4"/>
        <v>Ann</v>
      </c>
      <c r="E117" s="23" t="str">
        <f t="shared" si="5"/>
        <v>Alleman</v>
      </c>
    </row>
    <row r="118" spans="1:5" ht="15.75" customHeight="1" x14ac:dyDescent="0.35">
      <c r="A118" s="22" t="s">
        <v>351</v>
      </c>
      <c r="B118" s="22" t="s">
        <v>352</v>
      </c>
      <c r="C118" s="23" t="str">
        <f t="shared" si="3"/>
        <v>Mr.</v>
      </c>
      <c r="D118" s="23" t="str">
        <f t="shared" si="4"/>
        <v>Jamie P</v>
      </c>
      <c r="E118" s="23" t="str">
        <f t="shared" si="5"/>
        <v>Stroffolino</v>
      </c>
    </row>
    <row r="119" spans="1:5" ht="15.75" customHeight="1" x14ac:dyDescent="0.35">
      <c r="A119" s="22" t="s">
        <v>353</v>
      </c>
      <c r="B119" s="22" t="s">
        <v>354</v>
      </c>
      <c r="C119" s="23" t="str">
        <f t="shared" si="3"/>
        <v>Mr.</v>
      </c>
      <c r="D119" s="23" t="str">
        <f t="shared" si="4"/>
        <v>John</v>
      </c>
      <c r="E119" s="23" t="str">
        <f t="shared" si="5"/>
        <v>Clubb</v>
      </c>
    </row>
    <row r="120" spans="1:5" ht="15.75" customHeight="1" x14ac:dyDescent="0.35">
      <c r="A120" s="22" t="s">
        <v>355</v>
      </c>
      <c r="B120" s="22" t="s">
        <v>356</v>
      </c>
      <c r="C120" s="23" t="str">
        <f t="shared" si="3"/>
        <v>Mr.</v>
      </c>
      <c r="D120" s="23" t="str">
        <f t="shared" si="4"/>
        <v>Charlie</v>
      </c>
      <c r="E120" s="23" t="str">
        <f t="shared" si="5"/>
        <v>McGoogan</v>
      </c>
    </row>
    <row r="121" spans="1:5" ht="15.75" customHeight="1" x14ac:dyDescent="0.35">
      <c r="A121" s="22" t="s">
        <v>357</v>
      </c>
      <c r="B121" s="22" t="s">
        <v>358</v>
      </c>
      <c r="C121" s="23" t="str">
        <f t="shared" si="3"/>
        <v>Mr.</v>
      </c>
      <c r="D121" s="23" t="str">
        <f t="shared" si="4"/>
        <v>Meb</v>
      </c>
      <c r="E121" s="23" t="str">
        <f t="shared" si="5"/>
        <v>Keflezighi</v>
      </c>
    </row>
    <row r="122" spans="1:5" ht="15.75" customHeight="1" x14ac:dyDescent="0.35">
      <c r="A122" s="22" t="s">
        <v>359</v>
      </c>
      <c r="B122" s="22" t="s">
        <v>360</v>
      </c>
      <c r="C122" s="23" t="str">
        <f t="shared" si="3"/>
        <v>Mr.</v>
      </c>
      <c r="D122" s="23" t="str">
        <f t="shared" si="4"/>
        <v>Aaqib L.</v>
      </c>
      <c r="E122" s="23" t="str">
        <f t="shared" si="5"/>
        <v>Syed</v>
      </c>
    </row>
    <row r="123" spans="1:5" ht="15.75" customHeight="1" x14ac:dyDescent="0.35">
      <c r="A123" s="22" t="s">
        <v>361</v>
      </c>
      <c r="B123" s="22" t="s">
        <v>362</v>
      </c>
      <c r="C123" s="23" t="str">
        <f t="shared" si="3"/>
        <v>Mr.</v>
      </c>
      <c r="D123" s="23" t="str">
        <f t="shared" si="4"/>
        <v>Craig A.</v>
      </c>
      <c r="E123" s="23" t="str">
        <f t="shared" si="5"/>
        <v>Segal</v>
      </c>
    </row>
    <row r="124" spans="1:5" ht="15.75" customHeight="1" x14ac:dyDescent="0.35">
      <c r="A124" s="22" t="s">
        <v>363</v>
      </c>
      <c r="B124" s="22" t="s">
        <v>364</v>
      </c>
      <c r="C124" s="23" t="str">
        <f t="shared" si="3"/>
        <v>Ms.</v>
      </c>
      <c r="D124" s="23" t="str">
        <f t="shared" si="4"/>
        <v>Meredith</v>
      </c>
      <c r="E124" s="23" t="str">
        <f t="shared" si="5"/>
        <v>Defranco</v>
      </c>
    </row>
    <row r="125" spans="1:5" ht="15.75" customHeight="1" x14ac:dyDescent="0.35">
      <c r="A125" s="22" t="s">
        <v>365</v>
      </c>
      <c r="B125" s="22" t="s">
        <v>366</v>
      </c>
      <c r="C125" s="23" t="str">
        <f t="shared" si="3"/>
        <v>Mr.</v>
      </c>
      <c r="D125" s="23" t="str">
        <f t="shared" si="4"/>
        <v>Doug</v>
      </c>
      <c r="E125" s="23" t="str">
        <f t="shared" si="5"/>
        <v>Kells</v>
      </c>
    </row>
    <row r="126" spans="1:5" ht="15.75" customHeight="1" x14ac:dyDescent="0.35">
      <c r="A126" s="22" t="s">
        <v>367</v>
      </c>
      <c r="B126" s="22" t="s">
        <v>368</v>
      </c>
      <c r="C126" s="23" t="str">
        <f t="shared" si="3"/>
        <v>Ms.</v>
      </c>
      <c r="D126" s="23" t="str">
        <f t="shared" si="4"/>
        <v>Elizabeth J.</v>
      </c>
      <c r="E126" s="23" t="str">
        <f t="shared" si="5"/>
        <v>Lawton</v>
      </c>
    </row>
    <row r="127" spans="1:5" ht="15.75" customHeight="1" x14ac:dyDescent="0.35">
      <c r="A127" s="22" t="s">
        <v>369</v>
      </c>
      <c r="B127" s="22" t="s">
        <v>370</v>
      </c>
      <c r="C127" s="23" t="str">
        <f t="shared" si="3"/>
        <v>Mr.</v>
      </c>
      <c r="D127" s="23" t="str">
        <f t="shared" si="4"/>
        <v>Matthew P</v>
      </c>
      <c r="E127" s="23" t="str">
        <f t="shared" si="5"/>
        <v>Bejar</v>
      </c>
    </row>
    <row r="128" spans="1:5" ht="15.75" customHeight="1" x14ac:dyDescent="0.35">
      <c r="A128" s="22" t="s">
        <v>371</v>
      </c>
      <c r="B128" s="22" t="s">
        <v>372</v>
      </c>
      <c r="C128" s="23" t="str">
        <f t="shared" si="3"/>
        <v>Mr.</v>
      </c>
      <c r="D128" s="23" t="str">
        <f t="shared" si="4"/>
        <v>Guillermo Sr.</v>
      </c>
      <c r="E128" s="23" t="str">
        <f t="shared" si="5"/>
        <v>Navarro Castro</v>
      </c>
    </row>
    <row r="129" spans="1:5" ht="15.75" customHeight="1" x14ac:dyDescent="0.35">
      <c r="A129" s="22" t="s">
        <v>373</v>
      </c>
      <c r="B129" s="22" t="s">
        <v>374</v>
      </c>
      <c r="C129" s="23" t="str">
        <f t="shared" si="3"/>
        <v>Mr.</v>
      </c>
      <c r="D129" s="23" t="str">
        <f t="shared" si="4"/>
        <v>Ryan C</v>
      </c>
      <c r="E129" s="23" t="str">
        <f t="shared" si="5"/>
        <v>Tice</v>
      </c>
    </row>
    <row r="130" spans="1:5" ht="15.75" customHeight="1" x14ac:dyDescent="0.35">
      <c r="A130" s="22" t="s">
        <v>375</v>
      </c>
      <c r="B130" s="22" t="s">
        <v>376</v>
      </c>
      <c r="C130" s="23" t="str">
        <f t="shared" ref="C130:C193" si="6">TRIM(MID(B130,FIND(",",B130)+1,FIND(".",B130,FIND(",",B130))-FIND(",",B130)))</f>
        <v>Mr.</v>
      </c>
      <c r="D130" s="23" t="str">
        <f t="shared" ref="D130:D193" si="7">TRIM(MID(B130,FIND(".",B130,FIND(",",B130))+1,100))</f>
        <v>Dane</v>
      </c>
      <c r="E130" s="23" t="str">
        <f t="shared" ref="E130:E193" si="8">TRIM(LEFT(B130,FIND(",",B130)-1))</f>
        <v>Wolf</v>
      </c>
    </row>
    <row r="131" spans="1:5" ht="15.75" customHeight="1" x14ac:dyDescent="0.35">
      <c r="A131" s="22" t="s">
        <v>377</v>
      </c>
      <c r="B131" s="22" t="s">
        <v>378</v>
      </c>
      <c r="C131" s="23" t="str">
        <f t="shared" si="6"/>
        <v>Mr.</v>
      </c>
      <c r="D131" s="23" t="str">
        <f t="shared" si="7"/>
        <v>Jonas</v>
      </c>
      <c r="E131" s="23" t="str">
        <f t="shared" si="8"/>
        <v>Oppedal</v>
      </c>
    </row>
    <row r="132" spans="1:5" ht="15.75" customHeight="1" x14ac:dyDescent="0.35">
      <c r="A132" s="22" t="s">
        <v>379</v>
      </c>
      <c r="B132" s="22" t="s">
        <v>380</v>
      </c>
      <c r="C132" s="23" t="str">
        <f t="shared" si="6"/>
        <v>Mr.</v>
      </c>
      <c r="D132" s="23" t="str">
        <f t="shared" si="7"/>
        <v>George E</v>
      </c>
      <c r="E132" s="23" t="str">
        <f t="shared" si="8"/>
        <v>Wright</v>
      </c>
    </row>
    <row r="133" spans="1:5" ht="15.75" customHeight="1" x14ac:dyDescent="0.35">
      <c r="A133" s="22" t="s">
        <v>381</v>
      </c>
      <c r="B133" s="22" t="s">
        <v>382</v>
      </c>
      <c r="C133" s="23" t="str">
        <f t="shared" si="6"/>
        <v>Ms.</v>
      </c>
      <c r="D133" s="23" t="str">
        <f t="shared" si="7"/>
        <v>Sara S</v>
      </c>
      <c r="E133" s="23" t="str">
        <f t="shared" si="8"/>
        <v>Ellis</v>
      </c>
    </row>
    <row r="134" spans="1:5" ht="15.75" customHeight="1" x14ac:dyDescent="0.35">
      <c r="A134" s="22" t="s">
        <v>383</v>
      </c>
      <c r="B134" s="22" t="s">
        <v>384</v>
      </c>
      <c r="C134" s="23" t="str">
        <f t="shared" si="6"/>
        <v>Mr.</v>
      </c>
      <c r="D134" s="23" t="str">
        <f t="shared" si="7"/>
        <v>Nick</v>
      </c>
      <c r="E134" s="23" t="str">
        <f t="shared" si="8"/>
        <v>Taormina</v>
      </c>
    </row>
    <row r="135" spans="1:5" ht="15.75" customHeight="1" x14ac:dyDescent="0.35">
      <c r="A135" s="22" t="s">
        <v>385</v>
      </c>
      <c r="B135" s="22" t="s">
        <v>386</v>
      </c>
      <c r="C135" s="23" t="str">
        <f t="shared" si="6"/>
        <v>Mr.</v>
      </c>
      <c r="D135" s="23" t="str">
        <f t="shared" si="7"/>
        <v>Timothy</v>
      </c>
      <c r="E135" s="23" t="str">
        <f t="shared" si="8"/>
        <v>Lynch</v>
      </c>
    </row>
    <row r="136" spans="1:5" ht="15.75" customHeight="1" x14ac:dyDescent="0.35">
      <c r="A136" s="22" t="s">
        <v>387</v>
      </c>
      <c r="B136" s="22" t="s">
        <v>388</v>
      </c>
      <c r="C136" s="23" t="str">
        <f t="shared" si="6"/>
        <v>Ms.</v>
      </c>
      <c r="D136" s="23" t="str">
        <f t="shared" si="7"/>
        <v>Becky L</v>
      </c>
      <c r="E136" s="23" t="str">
        <f t="shared" si="8"/>
        <v>Tavella</v>
      </c>
    </row>
    <row r="137" spans="1:5" ht="15.75" customHeight="1" x14ac:dyDescent="0.35">
      <c r="A137" s="22" t="s">
        <v>389</v>
      </c>
      <c r="B137" s="22" t="s">
        <v>390</v>
      </c>
      <c r="C137" s="23" t="str">
        <f t="shared" si="6"/>
        <v>Ms.</v>
      </c>
      <c r="D137" s="23" t="str">
        <f t="shared" si="7"/>
        <v>Steph K.</v>
      </c>
      <c r="E137" s="23" t="str">
        <f t="shared" si="8"/>
        <v>Neufeld</v>
      </c>
    </row>
    <row r="138" spans="1:5" ht="15.75" customHeight="1" x14ac:dyDescent="0.35">
      <c r="A138" s="22" t="s">
        <v>391</v>
      </c>
      <c r="B138" s="22" t="s">
        <v>392</v>
      </c>
      <c r="C138" s="23" t="str">
        <f t="shared" si="6"/>
        <v>Ms.</v>
      </c>
      <c r="D138" s="23" t="str">
        <f t="shared" si="7"/>
        <v>Kristine B.</v>
      </c>
      <c r="E138" s="23" t="str">
        <f t="shared" si="8"/>
        <v>Walhovd</v>
      </c>
    </row>
    <row r="139" spans="1:5" ht="15.75" customHeight="1" x14ac:dyDescent="0.35">
      <c r="A139" s="22" t="s">
        <v>393</v>
      </c>
      <c r="B139" s="22" t="s">
        <v>394</v>
      </c>
      <c r="C139" s="23" t="str">
        <f t="shared" si="6"/>
        <v>Mr.</v>
      </c>
      <c r="D139" s="23" t="str">
        <f t="shared" si="7"/>
        <v>Taylor B</v>
      </c>
      <c r="E139" s="23" t="str">
        <f t="shared" si="8"/>
        <v>Washburn</v>
      </c>
    </row>
    <row r="140" spans="1:5" ht="15.75" customHeight="1" x14ac:dyDescent="0.35">
      <c r="A140" s="22" t="s">
        <v>395</v>
      </c>
      <c r="B140" s="22" t="s">
        <v>396</v>
      </c>
      <c r="C140" s="23" t="str">
        <f t="shared" si="6"/>
        <v>Mr.</v>
      </c>
      <c r="D140" s="23" t="str">
        <f t="shared" si="7"/>
        <v>William</v>
      </c>
      <c r="E140" s="23" t="str">
        <f t="shared" si="8"/>
        <v>Mroz</v>
      </c>
    </row>
    <row r="141" spans="1:5" ht="15.75" customHeight="1" x14ac:dyDescent="0.35">
      <c r="A141" s="22" t="s">
        <v>397</v>
      </c>
      <c r="B141" s="22" t="s">
        <v>398</v>
      </c>
      <c r="C141" s="23" t="str">
        <f t="shared" si="6"/>
        <v>Mr.</v>
      </c>
      <c r="D141" s="23" t="str">
        <f t="shared" si="7"/>
        <v>Sage</v>
      </c>
      <c r="E141" s="23" t="str">
        <f t="shared" si="8"/>
        <v>Canaday</v>
      </c>
    </row>
    <row r="142" spans="1:5" ht="15.75" customHeight="1" x14ac:dyDescent="0.35">
      <c r="A142" s="22" t="s">
        <v>399</v>
      </c>
      <c r="B142" s="22" t="s">
        <v>400</v>
      </c>
      <c r="C142" s="23" t="str">
        <f t="shared" si="6"/>
        <v>Mr.</v>
      </c>
      <c r="D142" s="23" t="str">
        <f t="shared" si="7"/>
        <v>Cole</v>
      </c>
      <c r="E142" s="23" t="str">
        <f t="shared" si="8"/>
        <v>Atkins</v>
      </c>
    </row>
    <row r="143" spans="1:5" ht="15.75" customHeight="1" x14ac:dyDescent="0.35">
      <c r="A143" s="22" t="s">
        <v>401</v>
      </c>
      <c r="B143" s="22" t="s">
        <v>402</v>
      </c>
      <c r="C143" s="23" t="str">
        <f t="shared" si="6"/>
        <v>Mr.</v>
      </c>
      <c r="D143" s="23" t="str">
        <f t="shared" si="7"/>
        <v>Jesse</v>
      </c>
      <c r="E143" s="23" t="str">
        <f t="shared" si="8"/>
        <v>Kropelnicki</v>
      </c>
    </row>
    <row r="144" spans="1:5" ht="15.75" customHeight="1" x14ac:dyDescent="0.35">
      <c r="A144" s="22" t="s">
        <v>403</v>
      </c>
      <c r="B144" s="22" t="s">
        <v>404</v>
      </c>
      <c r="C144" s="23" t="str">
        <f t="shared" si="6"/>
        <v>Ms.</v>
      </c>
      <c r="D144" s="23" t="str">
        <f t="shared" si="7"/>
        <v>Tammi J.</v>
      </c>
      <c r="E144" s="23" t="str">
        <f t="shared" si="8"/>
        <v>Braund</v>
      </c>
    </row>
    <row r="145" spans="1:5" ht="15.75" customHeight="1" x14ac:dyDescent="0.35">
      <c r="A145" s="22" t="s">
        <v>405</v>
      </c>
      <c r="B145" s="22" t="s">
        <v>406</v>
      </c>
      <c r="C145" s="23" t="str">
        <f t="shared" si="6"/>
        <v>Mr.</v>
      </c>
      <c r="D145" s="23" t="str">
        <f t="shared" si="7"/>
        <v>Matthew S.</v>
      </c>
      <c r="E145" s="23" t="str">
        <f t="shared" si="8"/>
        <v>Anderson</v>
      </c>
    </row>
    <row r="146" spans="1:5" ht="15.75" customHeight="1" x14ac:dyDescent="0.35">
      <c r="A146" s="22" t="s">
        <v>407</v>
      </c>
      <c r="B146" s="22" t="s">
        <v>408</v>
      </c>
      <c r="C146" s="23" t="str">
        <f t="shared" si="6"/>
        <v>Mr.</v>
      </c>
      <c r="D146" s="23" t="str">
        <f t="shared" si="7"/>
        <v>Eric</v>
      </c>
      <c r="E146" s="23" t="str">
        <f t="shared" si="8"/>
        <v>Bilbrey</v>
      </c>
    </row>
    <row r="147" spans="1:5" ht="15.75" customHeight="1" x14ac:dyDescent="0.35">
      <c r="A147" s="22" t="s">
        <v>409</v>
      </c>
      <c r="B147" s="22" t="s">
        <v>410</v>
      </c>
      <c r="C147" s="23" t="str">
        <f t="shared" si="6"/>
        <v>Ms.</v>
      </c>
      <c r="D147" s="23" t="str">
        <f t="shared" si="7"/>
        <v>Valeria R</v>
      </c>
      <c r="E147" s="23" t="str">
        <f t="shared" si="8"/>
        <v>Curtis</v>
      </c>
    </row>
    <row r="148" spans="1:5" ht="15.75" customHeight="1" x14ac:dyDescent="0.35">
      <c r="A148" s="22" t="s">
        <v>411</v>
      </c>
      <c r="B148" s="22" t="s">
        <v>412</v>
      </c>
      <c r="C148" s="23" t="str">
        <f t="shared" si="6"/>
        <v>Mr.</v>
      </c>
      <c r="D148" s="23" t="str">
        <f t="shared" si="7"/>
        <v>Michael P</v>
      </c>
      <c r="E148" s="23" t="str">
        <f t="shared" si="8"/>
        <v>Meyer</v>
      </c>
    </row>
    <row r="149" spans="1:5" ht="15.75" customHeight="1" x14ac:dyDescent="0.35">
      <c r="A149" s="22" t="s">
        <v>413</v>
      </c>
      <c r="B149" s="22" t="s">
        <v>414</v>
      </c>
      <c r="C149" s="23" t="str">
        <f t="shared" si="6"/>
        <v>Mr.</v>
      </c>
      <c r="D149" s="23" t="str">
        <f t="shared" si="7"/>
        <v>Rami</v>
      </c>
      <c r="E149" s="23" t="str">
        <f t="shared" si="8"/>
        <v>Bardeesy</v>
      </c>
    </row>
    <row r="150" spans="1:5" ht="15.75" customHeight="1" x14ac:dyDescent="0.35">
      <c r="A150" s="22" t="s">
        <v>415</v>
      </c>
      <c r="B150" s="22" t="s">
        <v>416</v>
      </c>
      <c r="C150" s="23" t="str">
        <f t="shared" si="6"/>
        <v>Mr.</v>
      </c>
      <c r="D150" s="23" t="str">
        <f t="shared" si="7"/>
        <v>Denis</v>
      </c>
      <c r="E150" s="23" t="str">
        <f t="shared" si="8"/>
        <v>Shanahan</v>
      </c>
    </row>
    <row r="151" spans="1:5" ht="15.75" customHeight="1" x14ac:dyDescent="0.35">
      <c r="A151" s="22" t="s">
        <v>417</v>
      </c>
      <c r="B151" s="22" t="s">
        <v>418</v>
      </c>
      <c r="C151" s="23" t="str">
        <f t="shared" si="6"/>
        <v>Mr.</v>
      </c>
      <c r="D151" s="23" t="str">
        <f t="shared" si="7"/>
        <v>Brian E</v>
      </c>
      <c r="E151" s="23" t="str">
        <f t="shared" si="8"/>
        <v>Sutter</v>
      </c>
    </row>
    <row r="152" spans="1:5" ht="15.75" customHeight="1" x14ac:dyDescent="0.35">
      <c r="A152" s="22" t="s">
        <v>419</v>
      </c>
      <c r="B152" s="22" t="s">
        <v>420</v>
      </c>
      <c r="C152" s="23" t="str">
        <f t="shared" si="6"/>
        <v>Ms.</v>
      </c>
      <c r="D152" s="23" t="str">
        <f t="shared" si="7"/>
        <v>Bonnie</v>
      </c>
      <c r="E152" s="23" t="str">
        <f t="shared" si="8"/>
        <v>Yesian</v>
      </c>
    </row>
    <row r="153" spans="1:5" ht="15.75" customHeight="1" x14ac:dyDescent="0.35">
      <c r="A153" s="22" t="s">
        <v>421</v>
      </c>
      <c r="B153" s="22" t="s">
        <v>422</v>
      </c>
      <c r="C153" s="23" t="str">
        <f t="shared" si="6"/>
        <v>Mr.</v>
      </c>
      <c r="D153" s="23" t="str">
        <f t="shared" si="7"/>
        <v>Michael P</v>
      </c>
      <c r="E153" s="23" t="str">
        <f t="shared" si="8"/>
        <v>Meers</v>
      </c>
    </row>
    <row r="154" spans="1:5" ht="15.75" customHeight="1" x14ac:dyDescent="0.35">
      <c r="A154" s="22" t="s">
        <v>423</v>
      </c>
      <c r="B154" s="22" t="s">
        <v>424</v>
      </c>
      <c r="C154" s="23" t="str">
        <f t="shared" si="6"/>
        <v>Mr.</v>
      </c>
      <c r="D154" s="23" t="str">
        <f t="shared" si="7"/>
        <v>Paul</v>
      </c>
      <c r="E154" s="23" t="str">
        <f t="shared" si="8"/>
        <v>Conlon</v>
      </c>
    </row>
    <row r="155" spans="1:5" ht="15.75" customHeight="1" x14ac:dyDescent="0.35">
      <c r="A155" s="22" t="s">
        <v>425</v>
      </c>
      <c r="B155" s="22" t="s">
        <v>426</v>
      </c>
      <c r="C155" s="23" t="str">
        <f t="shared" si="6"/>
        <v>Mr.</v>
      </c>
      <c r="D155" s="23" t="str">
        <f t="shared" si="7"/>
        <v>Michael</v>
      </c>
      <c r="E155" s="23" t="str">
        <f t="shared" si="8"/>
        <v>Arnstein</v>
      </c>
    </row>
    <row r="156" spans="1:5" ht="15.75" customHeight="1" x14ac:dyDescent="0.35">
      <c r="A156" s="22" t="s">
        <v>427</v>
      </c>
      <c r="B156" s="22" t="s">
        <v>428</v>
      </c>
      <c r="C156" s="23" t="str">
        <f t="shared" si="6"/>
        <v>Mr.</v>
      </c>
      <c r="D156" s="23" t="str">
        <f t="shared" si="7"/>
        <v>Samuel</v>
      </c>
      <c r="E156" s="23" t="str">
        <f t="shared" si="8"/>
        <v>Jurek</v>
      </c>
    </row>
    <row r="157" spans="1:5" ht="15.75" customHeight="1" x14ac:dyDescent="0.35">
      <c r="A157" s="22" t="s">
        <v>429</v>
      </c>
      <c r="B157" s="22" t="s">
        <v>430</v>
      </c>
      <c r="C157" s="23" t="str">
        <f t="shared" si="6"/>
        <v>Mr.</v>
      </c>
      <c r="D157" s="23" t="str">
        <f t="shared" si="7"/>
        <v>Matthew</v>
      </c>
      <c r="E157" s="23" t="str">
        <f t="shared" si="8"/>
        <v>Thill</v>
      </c>
    </row>
    <row r="158" spans="1:5" ht="15.75" customHeight="1" x14ac:dyDescent="0.35">
      <c r="A158" s="22" t="s">
        <v>431</v>
      </c>
      <c r="B158" s="22" t="s">
        <v>432</v>
      </c>
      <c r="C158" s="23" t="str">
        <f t="shared" si="6"/>
        <v>Mr.</v>
      </c>
      <c r="D158" s="23" t="str">
        <f t="shared" si="7"/>
        <v>Daniel</v>
      </c>
      <c r="E158" s="23" t="str">
        <f t="shared" si="8"/>
        <v>Glaz</v>
      </c>
    </row>
    <row r="159" spans="1:5" ht="15.75" customHeight="1" x14ac:dyDescent="0.35">
      <c r="A159" s="22" t="s">
        <v>433</v>
      </c>
      <c r="B159" s="22" t="s">
        <v>434</v>
      </c>
      <c r="C159" s="23" t="str">
        <f t="shared" si="6"/>
        <v>Ms.</v>
      </c>
      <c r="D159" s="23" t="str">
        <f t="shared" si="7"/>
        <v>Syndy</v>
      </c>
      <c r="E159" s="23" t="str">
        <f t="shared" si="8"/>
        <v>Sampson</v>
      </c>
    </row>
    <row r="160" spans="1:5" ht="15.75" customHeight="1" x14ac:dyDescent="0.35">
      <c r="A160" s="22" t="s">
        <v>435</v>
      </c>
      <c r="B160" s="22" t="s">
        <v>436</v>
      </c>
      <c r="C160" s="23" t="str">
        <f t="shared" si="6"/>
        <v>Ms.</v>
      </c>
      <c r="D160" s="23" t="str">
        <f t="shared" si="7"/>
        <v>Aleksandra</v>
      </c>
      <c r="E160" s="23" t="str">
        <f t="shared" si="8"/>
        <v>Duliba</v>
      </c>
    </row>
    <row r="161" spans="1:5" ht="15.75" customHeight="1" x14ac:dyDescent="0.35">
      <c r="A161" s="22" t="s">
        <v>437</v>
      </c>
      <c r="B161" s="22" t="s">
        <v>438</v>
      </c>
      <c r="C161" s="23" t="str">
        <f t="shared" si="6"/>
        <v>Mr.</v>
      </c>
      <c r="D161" s="23" t="str">
        <f t="shared" si="7"/>
        <v>Steeve T Sr.</v>
      </c>
      <c r="E161" s="23" t="str">
        <f t="shared" si="8"/>
        <v>Tanguay</v>
      </c>
    </row>
    <row r="162" spans="1:5" ht="15.75" customHeight="1" x14ac:dyDescent="0.35">
      <c r="A162" s="22" t="s">
        <v>439</v>
      </c>
      <c r="B162" s="22" t="s">
        <v>440</v>
      </c>
      <c r="C162" s="23" t="str">
        <f t="shared" si="6"/>
        <v>Mr.</v>
      </c>
      <c r="D162" s="23" t="str">
        <f t="shared" si="7"/>
        <v>Richard</v>
      </c>
      <c r="E162" s="23" t="str">
        <f t="shared" si="8"/>
        <v>McClelland</v>
      </c>
    </row>
    <row r="163" spans="1:5" ht="15.75" customHeight="1" x14ac:dyDescent="0.35">
      <c r="A163" s="22" t="s">
        <v>441</v>
      </c>
      <c r="B163" s="22" t="s">
        <v>442</v>
      </c>
      <c r="C163" s="23" t="str">
        <f t="shared" si="6"/>
        <v>Mr.</v>
      </c>
      <c r="D163" s="23" t="str">
        <f t="shared" si="7"/>
        <v>Aaron T</v>
      </c>
      <c r="E163" s="23" t="str">
        <f t="shared" si="8"/>
        <v>Gorman</v>
      </c>
    </row>
    <row r="164" spans="1:5" ht="15.75" customHeight="1" x14ac:dyDescent="0.35">
      <c r="A164" s="22" t="s">
        <v>443</v>
      </c>
      <c r="B164" s="22" t="s">
        <v>444</v>
      </c>
      <c r="C164" s="23" t="str">
        <f t="shared" si="6"/>
        <v>Mr.</v>
      </c>
      <c r="D164" s="23" t="str">
        <f t="shared" si="7"/>
        <v>Akira</v>
      </c>
      <c r="E164" s="23" t="str">
        <f t="shared" si="8"/>
        <v>Nishimura</v>
      </c>
    </row>
    <row r="165" spans="1:5" ht="15.75" customHeight="1" x14ac:dyDescent="0.35">
      <c r="A165" s="22" t="s">
        <v>445</v>
      </c>
      <c r="B165" s="22" t="s">
        <v>446</v>
      </c>
      <c r="C165" s="23" t="str">
        <f t="shared" si="6"/>
        <v>Mr.</v>
      </c>
      <c r="D165" s="23" t="str">
        <f t="shared" si="7"/>
        <v>Ben</v>
      </c>
      <c r="E165" s="23" t="str">
        <f t="shared" si="8"/>
        <v>Brimble</v>
      </c>
    </row>
    <row r="166" spans="1:5" ht="15.75" customHeight="1" x14ac:dyDescent="0.35">
      <c r="A166" s="22" t="s">
        <v>447</v>
      </c>
      <c r="B166" s="22" t="s">
        <v>448</v>
      </c>
      <c r="C166" s="23" t="str">
        <f t="shared" si="6"/>
        <v>Ms.</v>
      </c>
      <c r="D166" s="23" t="str">
        <f t="shared" si="7"/>
        <v>Jana</v>
      </c>
      <c r="E166" s="23" t="str">
        <f t="shared" si="8"/>
        <v>Trenk</v>
      </c>
    </row>
    <row r="167" spans="1:5" ht="15.75" customHeight="1" x14ac:dyDescent="0.35">
      <c r="A167" s="22" t="s">
        <v>449</v>
      </c>
      <c r="B167" s="22" t="s">
        <v>450</v>
      </c>
      <c r="C167" s="23" t="str">
        <f t="shared" si="6"/>
        <v>Mr.</v>
      </c>
      <c r="D167" s="23" t="str">
        <f t="shared" si="7"/>
        <v>Jay T.</v>
      </c>
      <c r="E167" s="23" t="str">
        <f t="shared" si="8"/>
        <v>Wittmann</v>
      </c>
    </row>
    <row r="168" spans="1:5" ht="15.75" customHeight="1" x14ac:dyDescent="0.35">
      <c r="A168" s="22" t="s">
        <v>451</v>
      </c>
      <c r="B168" s="22" t="s">
        <v>452</v>
      </c>
      <c r="C168" s="23" t="str">
        <f t="shared" si="6"/>
        <v>Ms.</v>
      </c>
      <c r="D168" s="23" t="str">
        <f t="shared" si="7"/>
        <v>Marie-Helene</v>
      </c>
      <c r="E168" s="23" t="str">
        <f t="shared" si="8"/>
        <v>Tremblay</v>
      </c>
    </row>
    <row r="169" spans="1:5" ht="15.75" customHeight="1" x14ac:dyDescent="0.35">
      <c r="A169" s="22" t="s">
        <v>453</v>
      </c>
      <c r="B169" s="22" t="s">
        <v>454</v>
      </c>
      <c r="C169" s="23" t="str">
        <f t="shared" si="6"/>
        <v>Ms.</v>
      </c>
      <c r="D169" s="23" t="str">
        <f t="shared" si="7"/>
        <v>Bret R</v>
      </c>
      <c r="E169" s="23" t="str">
        <f t="shared" si="8"/>
        <v>Scofield</v>
      </c>
    </row>
    <row r="170" spans="1:5" ht="15.75" customHeight="1" x14ac:dyDescent="0.35">
      <c r="A170" s="22" t="s">
        <v>455</v>
      </c>
      <c r="B170" s="22" t="s">
        <v>456</v>
      </c>
      <c r="C170" s="23" t="str">
        <f t="shared" si="6"/>
        <v>Mr.</v>
      </c>
      <c r="D170" s="23" t="str">
        <f t="shared" si="7"/>
        <v>Gardner L</v>
      </c>
      <c r="E170" s="23" t="str">
        <f t="shared" si="8"/>
        <v>Yost</v>
      </c>
    </row>
    <row r="171" spans="1:5" ht="15.75" customHeight="1" x14ac:dyDescent="0.35">
      <c r="A171" s="22" t="s">
        <v>457</v>
      </c>
      <c r="B171" s="22" t="s">
        <v>458</v>
      </c>
      <c r="C171" s="23" t="str">
        <f t="shared" si="6"/>
        <v>Mr.</v>
      </c>
      <c r="D171" s="23" t="str">
        <f t="shared" si="7"/>
        <v>Bobby</v>
      </c>
      <c r="E171" s="23" t="str">
        <f t="shared" si="8"/>
        <v>Torphy</v>
      </c>
    </row>
    <row r="172" spans="1:5" ht="15.75" customHeight="1" x14ac:dyDescent="0.35">
      <c r="A172" s="22" t="s">
        <v>459</v>
      </c>
      <c r="B172" s="22" t="s">
        <v>460</v>
      </c>
      <c r="C172" s="23" t="str">
        <f t="shared" si="6"/>
        <v>Ms.</v>
      </c>
      <c r="D172" s="23" t="str">
        <f t="shared" si="7"/>
        <v>Natalie</v>
      </c>
      <c r="E172" s="23" t="str">
        <f t="shared" si="8"/>
        <v>Busby</v>
      </c>
    </row>
    <row r="173" spans="1:5" ht="15.75" customHeight="1" x14ac:dyDescent="0.35">
      <c r="A173" s="22" t="s">
        <v>461</v>
      </c>
      <c r="B173" s="22" t="s">
        <v>462</v>
      </c>
      <c r="C173" s="23" t="str">
        <f t="shared" si="6"/>
        <v>Ms.</v>
      </c>
      <c r="D173" s="23" t="str">
        <f t="shared" si="7"/>
        <v>Lina</v>
      </c>
      <c r="E173" s="23" t="str">
        <f t="shared" si="8"/>
        <v>Nguyen</v>
      </c>
    </row>
    <row r="174" spans="1:5" ht="15.75" customHeight="1" x14ac:dyDescent="0.35">
      <c r="A174" s="22" t="s">
        <v>463</v>
      </c>
      <c r="B174" s="22" t="s">
        <v>464</v>
      </c>
      <c r="C174" s="23" t="str">
        <f t="shared" si="6"/>
        <v>Mr.</v>
      </c>
      <c r="D174" s="23" t="str">
        <f t="shared" si="7"/>
        <v>Zebulon</v>
      </c>
      <c r="E174" s="23" t="str">
        <f t="shared" si="8"/>
        <v>Hanley</v>
      </c>
    </row>
    <row r="175" spans="1:5" ht="15.75" customHeight="1" x14ac:dyDescent="0.35">
      <c r="A175" s="22" t="s">
        <v>465</v>
      </c>
      <c r="B175" s="22" t="s">
        <v>466</v>
      </c>
      <c r="C175" s="23" t="str">
        <f t="shared" si="6"/>
        <v>Ms.</v>
      </c>
      <c r="D175" s="23" t="str">
        <f t="shared" si="7"/>
        <v>Amanda</v>
      </c>
      <c r="E175" s="23" t="str">
        <f t="shared" si="8"/>
        <v>Scheer</v>
      </c>
    </row>
    <row r="176" spans="1:5" ht="15.75" customHeight="1" x14ac:dyDescent="0.35">
      <c r="A176" s="22" t="s">
        <v>467</v>
      </c>
      <c r="B176" s="22" t="s">
        <v>468</v>
      </c>
      <c r="C176" s="23" t="str">
        <f t="shared" si="6"/>
        <v>Mr.</v>
      </c>
      <c r="D176" s="23" t="str">
        <f t="shared" si="7"/>
        <v>Greg</v>
      </c>
      <c r="E176" s="23" t="str">
        <f t="shared" si="8"/>
        <v>Rankin</v>
      </c>
    </row>
    <row r="177" spans="1:5" ht="15.75" customHeight="1" x14ac:dyDescent="0.35">
      <c r="A177" s="22" t="s">
        <v>469</v>
      </c>
      <c r="B177" s="22" t="s">
        <v>470</v>
      </c>
      <c r="C177" s="23" t="str">
        <f t="shared" si="6"/>
        <v>Mr.</v>
      </c>
      <c r="D177" s="23" t="str">
        <f t="shared" si="7"/>
        <v>John</v>
      </c>
      <c r="E177" s="23" t="str">
        <f t="shared" si="8"/>
        <v>Ricardi</v>
      </c>
    </row>
    <row r="178" spans="1:5" ht="15.75" customHeight="1" x14ac:dyDescent="0.35">
      <c r="A178" s="22" t="s">
        <v>471</v>
      </c>
      <c r="B178" s="22" t="s">
        <v>472</v>
      </c>
      <c r="C178" s="23" t="str">
        <f t="shared" si="6"/>
        <v>Ms.</v>
      </c>
      <c r="D178" s="23" t="str">
        <f t="shared" si="7"/>
        <v>Kelsey A.</v>
      </c>
      <c r="E178" s="23" t="str">
        <f t="shared" si="8"/>
        <v>Karkos</v>
      </c>
    </row>
    <row r="179" spans="1:5" ht="15.75" customHeight="1" x14ac:dyDescent="0.35">
      <c r="A179" s="22" t="s">
        <v>473</v>
      </c>
      <c r="B179" s="22" t="s">
        <v>474</v>
      </c>
      <c r="C179" s="23" t="str">
        <f t="shared" si="6"/>
        <v>Ms.</v>
      </c>
      <c r="D179" s="23" t="str">
        <f t="shared" si="7"/>
        <v>Bronwen L</v>
      </c>
      <c r="E179" s="23" t="str">
        <f t="shared" si="8"/>
        <v>Price-Dierksen</v>
      </c>
    </row>
    <row r="180" spans="1:5" ht="15.75" customHeight="1" x14ac:dyDescent="0.35">
      <c r="A180" s="22" t="s">
        <v>475</v>
      </c>
      <c r="B180" s="22" t="s">
        <v>476</v>
      </c>
      <c r="C180" s="23" t="str">
        <f t="shared" si="6"/>
        <v>Ms.</v>
      </c>
      <c r="D180" s="23" t="str">
        <f t="shared" si="7"/>
        <v>Manuela</v>
      </c>
      <c r="E180" s="23" t="str">
        <f t="shared" si="8"/>
        <v>Knispel</v>
      </c>
    </row>
    <row r="181" spans="1:5" ht="15.75" customHeight="1" x14ac:dyDescent="0.35">
      <c r="A181" s="22" t="s">
        <v>477</v>
      </c>
      <c r="B181" s="22" t="s">
        <v>478</v>
      </c>
      <c r="C181" s="23" t="str">
        <f t="shared" si="6"/>
        <v>Ms.</v>
      </c>
      <c r="D181" s="23" t="str">
        <f t="shared" si="7"/>
        <v>Jennifer L</v>
      </c>
      <c r="E181" s="23" t="str">
        <f t="shared" si="8"/>
        <v>King</v>
      </c>
    </row>
    <row r="182" spans="1:5" ht="15.75" customHeight="1" x14ac:dyDescent="0.35">
      <c r="A182" s="22" t="s">
        <v>479</v>
      </c>
      <c r="B182" s="22" t="s">
        <v>480</v>
      </c>
      <c r="C182" s="23" t="str">
        <f t="shared" si="6"/>
        <v>Ms.</v>
      </c>
      <c r="D182" s="23" t="str">
        <f t="shared" si="7"/>
        <v>Abby W.</v>
      </c>
      <c r="E182" s="23" t="str">
        <f t="shared" si="8"/>
        <v>Samuelson</v>
      </c>
    </row>
    <row r="183" spans="1:5" ht="15.75" customHeight="1" x14ac:dyDescent="0.35">
      <c r="A183" s="22" t="s">
        <v>481</v>
      </c>
      <c r="B183" s="22" t="s">
        <v>482</v>
      </c>
      <c r="C183" s="23" t="str">
        <f t="shared" si="6"/>
        <v>Mr.</v>
      </c>
      <c r="D183" s="23" t="str">
        <f t="shared" si="7"/>
        <v>Tyler</v>
      </c>
      <c r="E183" s="23" t="str">
        <f t="shared" si="8"/>
        <v>Fredsall</v>
      </c>
    </row>
    <row r="184" spans="1:5" ht="15.75" customHeight="1" x14ac:dyDescent="0.35">
      <c r="A184" s="22" t="s">
        <v>483</v>
      </c>
      <c r="B184" s="22" t="s">
        <v>484</v>
      </c>
      <c r="C184" s="23" t="str">
        <f t="shared" si="6"/>
        <v>Mr.</v>
      </c>
      <c r="D184" s="23" t="str">
        <f t="shared" si="7"/>
        <v>Jeffrey</v>
      </c>
      <c r="E184" s="23" t="str">
        <f t="shared" si="8"/>
        <v>Eggleston</v>
      </c>
    </row>
    <row r="185" spans="1:5" ht="15.75" customHeight="1" x14ac:dyDescent="0.35">
      <c r="A185" s="22" t="s">
        <v>485</v>
      </c>
      <c r="B185" s="22" t="s">
        <v>486</v>
      </c>
      <c r="C185" s="23" t="str">
        <f t="shared" si="6"/>
        <v>Mr.</v>
      </c>
      <c r="D185" s="23" t="str">
        <f t="shared" si="7"/>
        <v>Matthew F</v>
      </c>
      <c r="E185" s="23" t="str">
        <f t="shared" si="8"/>
        <v>Palombaro</v>
      </c>
    </row>
    <row r="186" spans="1:5" ht="15.75" customHeight="1" x14ac:dyDescent="0.35">
      <c r="A186" s="22" t="s">
        <v>487</v>
      </c>
      <c r="B186" s="22" t="s">
        <v>488</v>
      </c>
      <c r="C186" s="23" t="str">
        <f t="shared" si="6"/>
        <v>Mr.</v>
      </c>
      <c r="D186" s="23" t="str">
        <f t="shared" si="7"/>
        <v>Ryan J.</v>
      </c>
      <c r="E186" s="23" t="str">
        <f t="shared" si="8"/>
        <v>Silva</v>
      </c>
    </row>
    <row r="187" spans="1:5" ht="15.75" customHeight="1" x14ac:dyDescent="0.35">
      <c r="A187" s="22" t="s">
        <v>489</v>
      </c>
      <c r="B187" s="22" t="s">
        <v>490</v>
      </c>
      <c r="C187" s="23" t="str">
        <f t="shared" si="6"/>
        <v>Ms.</v>
      </c>
      <c r="D187" s="23" t="str">
        <f t="shared" si="7"/>
        <v>Amy</v>
      </c>
      <c r="E187" s="23" t="str">
        <f t="shared" si="8"/>
        <v>Bugala</v>
      </c>
    </row>
    <row r="188" spans="1:5" ht="15.75" customHeight="1" x14ac:dyDescent="0.35">
      <c r="A188" s="22" t="s">
        <v>491</v>
      </c>
      <c r="B188" s="22" t="s">
        <v>492</v>
      </c>
      <c r="C188" s="23" t="str">
        <f t="shared" si="6"/>
        <v>Mr.</v>
      </c>
      <c r="D188" s="23" t="str">
        <f t="shared" si="7"/>
        <v>Andrew P</v>
      </c>
      <c r="E188" s="23" t="str">
        <f t="shared" si="8"/>
        <v>Dublin</v>
      </c>
    </row>
    <row r="189" spans="1:5" ht="15.75" customHeight="1" x14ac:dyDescent="0.35">
      <c r="A189" s="22" t="s">
        <v>493</v>
      </c>
      <c r="B189" s="22" t="s">
        <v>494</v>
      </c>
      <c r="C189" s="23" t="str">
        <f t="shared" si="6"/>
        <v>Mr.</v>
      </c>
      <c r="D189" s="23" t="str">
        <f t="shared" si="7"/>
        <v>George M. V</v>
      </c>
      <c r="E189" s="23" t="str">
        <f t="shared" si="8"/>
        <v>Cleland</v>
      </c>
    </row>
    <row r="190" spans="1:5" ht="15.75" customHeight="1" x14ac:dyDescent="0.35">
      <c r="A190" s="22" t="s">
        <v>495</v>
      </c>
      <c r="B190" s="22" t="s">
        <v>496</v>
      </c>
      <c r="C190" s="23" t="str">
        <f t="shared" si="6"/>
        <v>Ms.</v>
      </c>
      <c r="D190" s="23" t="str">
        <f t="shared" si="7"/>
        <v>Sarah</v>
      </c>
      <c r="E190" s="23" t="str">
        <f t="shared" si="8"/>
        <v>Evans</v>
      </c>
    </row>
    <row r="191" spans="1:5" ht="15.75" customHeight="1" x14ac:dyDescent="0.35">
      <c r="A191" s="22" t="s">
        <v>497</v>
      </c>
      <c r="B191" s="22" t="s">
        <v>498</v>
      </c>
      <c r="C191" s="23" t="str">
        <f t="shared" si="6"/>
        <v>Ms.</v>
      </c>
      <c r="D191" s="23" t="str">
        <f t="shared" si="7"/>
        <v>Lara</v>
      </c>
      <c r="E191" s="23" t="str">
        <f t="shared" si="8"/>
        <v>Boyd</v>
      </c>
    </row>
    <row r="192" spans="1:5" ht="15.75" customHeight="1" x14ac:dyDescent="0.35">
      <c r="A192" s="22" t="s">
        <v>499</v>
      </c>
      <c r="B192" s="22" t="s">
        <v>500</v>
      </c>
      <c r="C192" s="23" t="str">
        <f t="shared" si="6"/>
        <v>Mr.</v>
      </c>
      <c r="D192" s="23" t="str">
        <f t="shared" si="7"/>
        <v>Sebastien</v>
      </c>
      <c r="E192" s="23" t="str">
        <f t="shared" si="8"/>
        <v>Roulier</v>
      </c>
    </row>
    <row r="193" spans="1:5" ht="15.75" customHeight="1" x14ac:dyDescent="0.35">
      <c r="A193" s="22" t="s">
        <v>501</v>
      </c>
      <c r="B193" s="22" t="s">
        <v>502</v>
      </c>
      <c r="C193" s="23" t="str">
        <f t="shared" si="6"/>
        <v>Mr.</v>
      </c>
      <c r="D193" s="23" t="str">
        <f t="shared" si="7"/>
        <v>Padraig</v>
      </c>
      <c r="E193" s="23" t="str">
        <f t="shared" si="8"/>
        <v>Mullins</v>
      </c>
    </row>
    <row r="194" spans="1:5" ht="15.75" customHeight="1" x14ac:dyDescent="0.35">
      <c r="A194" s="22" t="s">
        <v>503</v>
      </c>
      <c r="B194" s="22" t="s">
        <v>504</v>
      </c>
      <c r="C194" s="23" t="str">
        <f t="shared" ref="C194:C257" si="9">TRIM(MID(B194,FIND(",",B194)+1,FIND(".",B194,FIND(",",B194))-FIND(",",B194)))</f>
        <v>Ms.</v>
      </c>
      <c r="D194" s="23" t="str">
        <f t="shared" ref="D194:D257" si="10">TRIM(MID(B194,FIND(".",B194,FIND(",",B194))+1,100))</f>
        <v>Heather</v>
      </c>
      <c r="E194" s="23" t="str">
        <f t="shared" ref="E194:E257" si="11">TRIM(LEFT(B194,FIND(",",B194)-1))</f>
        <v>Hofmann</v>
      </c>
    </row>
    <row r="195" spans="1:5" ht="15.75" customHeight="1" x14ac:dyDescent="0.35">
      <c r="A195" s="22" t="s">
        <v>505</v>
      </c>
      <c r="B195" s="22" t="s">
        <v>506</v>
      </c>
      <c r="C195" s="23" t="str">
        <f t="shared" si="9"/>
        <v>Mr.</v>
      </c>
      <c r="D195" s="23" t="str">
        <f t="shared" si="10"/>
        <v>Jorge</v>
      </c>
      <c r="E195" s="23" t="str">
        <f t="shared" si="11"/>
        <v>Garcia Garcia</v>
      </c>
    </row>
    <row r="196" spans="1:5" ht="15.75" customHeight="1" x14ac:dyDescent="0.35">
      <c r="A196" s="22" t="s">
        <v>507</v>
      </c>
      <c r="B196" s="22" t="s">
        <v>508</v>
      </c>
      <c r="C196" s="23" t="str">
        <f t="shared" si="9"/>
        <v>Mr.</v>
      </c>
      <c r="D196" s="23" t="str">
        <f t="shared" si="10"/>
        <v>Jack R</v>
      </c>
      <c r="E196" s="23" t="str">
        <f t="shared" si="11"/>
        <v>Klecker</v>
      </c>
    </row>
    <row r="197" spans="1:5" ht="15.75" customHeight="1" x14ac:dyDescent="0.35">
      <c r="A197" s="22" t="s">
        <v>509</v>
      </c>
      <c r="B197" s="22" t="s">
        <v>510</v>
      </c>
      <c r="C197" s="23" t="str">
        <f t="shared" si="9"/>
        <v>Mr.</v>
      </c>
      <c r="D197" s="23" t="str">
        <f t="shared" si="10"/>
        <v>Felix</v>
      </c>
      <c r="E197" s="23" t="str">
        <f t="shared" si="11"/>
        <v>Cancre</v>
      </c>
    </row>
    <row r="198" spans="1:5" ht="15.75" customHeight="1" x14ac:dyDescent="0.35">
      <c r="A198" s="22" t="s">
        <v>511</v>
      </c>
      <c r="B198" s="22" t="s">
        <v>512</v>
      </c>
      <c r="C198" s="23" t="str">
        <f t="shared" si="9"/>
        <v>Mr.</v>
      </c>
      <c r="D198" s="23" t="str">
        <f t="shared" si="10"/>
        <v>Christopher C</v>
      </c>
      <c r="E198" s="23" t="str">
        <f t="shared" si="11"/>
        <v>Denucci</v>
      </c>
    </row>
    <row r="199" spans="1:5" ht="15.75" customHeight="1" x14ac:dyDescent="0.35">
      <c r="A199" s="22" t="s">
        <v>513</v>
      </c>
      <c r="B199" s="22" t="s">
        <v>514</v>
      </c>
      <c r="C199" s="23" t="str">
        <f t="shared" si="9"/>
        <v>Mr.</v>
      </c>
      <c r="D199" s="23" t="str">
        <f t="shared" si="10"/>
        <v>Jesse</v>
      </c>
      <c r="E199" s="23" t="str">
        <f t="shared" si="11"/>
        <v>Saldana</v>
      </c>
    </row>
    <row r="200" spans="1:5" ht="15.75" customHeight="1" x14ac:dyDescent="0.35">
      <c r="A200" s="22" t="s">
        <v>515</v>
      </c>
      <c r="B200" s="22" t="s">
        <v>516</v>
      </c>
      <c r="C200" s="23" t="str">
        <f t="shared" si="9"/>
        <v>Ms.</v>
      </c>
      <c r="D200" s="23" t="str">
        <f t="shared" si="10"/>
        <v>Jill</v>
      </c>
      <c r="E200" s="23" t="str">
        <f t="shared" si="11"/>
        <v>Weinberg</v>
      </c>
    </row>
    <row r="201" spans="1:5" ht="15.75" customHeight="1" x14ac:dyDescent="0.35">
      <c r="A201" s="22" t="s">
        <v>517</v>
      </c>
      <c r="B201" s="22" t="s">
        <v>518</v>
      </c>
      <c r="C201" s="23" t="str">
        <f t="shared" si="9"/>
        <v>Mr.</v>
      </c>
      <c r="D201" s="23" t="str">
        <f t="shared" si="10"/>
        <v>William</v>
      </c>
      <c r="E201" s="23" t="str">
        <f t="shared" si="11"/>
        <v>Walsh</v>
      </c>
    </row>
    <row r="202" spans="1:5" ht="15.75" customHeight="1" x14ac:dyDescent="0.35">
      <c r="A202" s="22" t="s">
        <v>519</v>
      </c>
      <c r="B202" s="22" t="s">
        <v>520</v>
      </c>
      <c r="C202" s="23" t="str">
        <f t="shared" si="9"/>
        <v>Mr.</v>
      </c>
      <c r="D202" s="23" t="str">
        <f t="shared" si="10"/>
        <v>Alejandro</v>
      </c>
      <c r="E202" s="23" t="str">
        <f t="shared" si="11"/>
        <v>Pasten</v>
      </c>
    </row>
    <row r="203" spans="1:5" ht="15.75" customHeight="1" x14ac:dyDescent="0.35">
      <c r="A203" s="22" t="s">
        <v>521</v>
      </c>
      <c r="B203" s="22" t="s">
        <v>522</v>
      </c>
      <c r="C203" s="23" t="str">
        <f t="shared" si="9"/>
        <v>Mr.</v>
      </c>
      <c r="D203" s="23" t="str">
        <f t="shared" si="10"/>
        <v>Ian E.</v>
      </c>
      <c r="E203" s="23" t="str">
        <f t="shared" si="11"/>
        <v>LaBelle</v>
      </c>
    </row>
    <row r="204" spans="1:5" ht="15.75" customHeight="1" x14ac:dyDescent="0.35">
      <c r="A204" s="22" t="s">
        <v>523</v>
      </c>
      <c r="B204" s="22" t="s">
        <v>524</v>
      </c>
      <c r="C204" s="23" t="str">
        <f t="shared" si="9"/>
        <v>Mr.</v>
      </c>
      <c r="D204" s="23" t="str">
        <f t="shared" si="10"/>
        <v>Hector Sr.</v>
      </c>
      <c r="E204" s="23" t="str">
        <f t="shared" si="11"/>
        <v>Guzman</v>
      </c>
    </row>
    <row r="205" spans="1:5" ht="15.75" customHeight="1" x14ac:dyDescent="0.35">
      <c r="A205" s="22" t="s">
        <v>525</v>
      </c>
      <c r="B205" s="22" t="s">
        <v>526</v>
      </c>
      <c r="C205" s="23" t="str">
        <f t="shared" si="9"/>
        <v>Ms.</v>
      </c>
      <c r="D205" s="23" t="str">
        <f t="shared" si="10"/>
        <v>Rebecca</v>
      </c>
      <c r="E205" s="23" t="str">
        <f t="shared" si="11"/>
        <v>Turnbull</v>
      </c>
    </row>
    <row r="206" spans="1:5" ht="15.75" customHeight="1" x14ac:dyDescent="0.35">
      <c r="A206" s="22" t="s">
        <v>527</v>
      </c>
      <c r="B206" s="22" t="s">
        <v>528</v>
      </c>
      <c r="C206" s="23" t="str">
        <f t="shared" si="9"/>
        <v>Mr.</v>
      </c>
      <c r="D206" s="23" t="str">
        <f t="shared" si="10"/>
        <v>Matt</v>
      </c>
      <c r="E206" s="23" t="str">
        <f t="shared" si="11"/>
        <v>Aguero</v>
      </c>
    </row>
    <row r="207" spans="1:5" ht="15.75" customHeight="1" x14ac:dyDescent="0.35">
      <c r="A207" s="22" t="s">
        <v>529</v>
      </c>
      <c r="B207" s="22" t="s">
        <v>530</v>
      </c>
      <c r="C207" s="23" t="str">
        <f t="shared" si="9"/>
        <v>Ms.</v>
      </c>
      <c r="D207" s="23" t="str">
        <f t="shared" si="10"/>
        <v>Elizabeth H</v>
      </c>
      <c r="E207" s="23" t="str">
        <f t="shared" si="11"/>
        <v>Woodward</v>
      </c>
    </row>
    <row r="208" spans="1:5" ht="15.75" customHeight="1" x14ac:dyDescent="0.35">
      <c r="A208" s="22" t="s">
        <v>531</v>
      </c>
      <c r="B208" s="22" t="s">
        <v>532</v>
      </c>
      <c r="C208" s="23" t="str">
        <f t="shared" si="9"/>
        <v>Ms.</v>
      </c>
      <c r="D208" s="23" t="str">
        <f t="shared" si="10"/>
        <v>Grace</v>
      </c>
      <c r="E208" s="23" t="str">
        <f t="shared" si="11"/>
        <v>McElroy</v>
      </c>
    </row>
    <row r="209" spans="1:5" ht="15.75" customHeight="1" x14ac:dyDescent="0.35">
      <c r="A209" s="22" t="s">
        <v>533</v>
      </c>
      <c r="B209" s="22" t="s">
        <v>534</v>
      </c>
      <c r="C209" s="23" t="str">
        <f t="shared" si="9"/>
        <v>Mr.</v>
      </c>
      <c r="D209" s="23" t="str">
        <f t="shared" si="10"/>
        <v>Jaime</v>
      </c>
      <c r="E209" s="23" t="str">
        <f t="shared" si="11"/>
        <v>Lopez</v>
      </c>
    </row>
    <row r="210" spans="1:5" ht="15.75" customHeight="1" x14ac:dyDescent="0.35">
      <c r="A210" s="22" t="s">
        <v>535</v>
      </c>
      <c r="B210" s="22" t="s">
        <v>536</v>
      </c>
      <c r="C210" s="23" t="str">
        <f t="shared" si="9"/>
        <v>Ms.</v>
      </c>
      <c r="D210" s="23" t="str">
        <f t="shared" si="10"/>
        <v>Calesse</v>
      </c>
      <c r="E210" s="23" t="str">
        <f t="shared" si="11"/>
        <v>Cardosi</v>
      </c>
    </row>
    <row r="211" spans="1:5" ht="15.75" customHeight="1" x14ac:dyDescent="0.35">
      <c r="A211" s="22" t="s">
        <v>537</v>
      </c>
      <c r="B211" s="22" t="s">
        <v>538</v>
      </c>
      <c r="C211" s="23" t="str">
        <f t="shared" si="9"/>
        <v>Ms.</v>
      </c>
      <c r="D211" s="23" t="str">
        <f t="shared" si="10"/>
        <v>Kate L</v>
      </c>
      <c r="E211" s="23" t="str">
        <f t="shared" si="11"/>
        <v>Looney</v>
      </c>
    </row>
    <row r="212" spans="1:5" ht="15.75" customHeight="1" x14ac:dyDescent="0.35">
      <c r="A212" s="22" t="s">
        <v>539</v>
      </c>
      <c r="B212" s="22" t="s">
        <v>540</v>
      </c>
      <c r="C212" s="23" t="str">
        <f t="shared" si="9"/>
        <v>Mr.</v>
      </c>
      <c r="D212" s="23" t="str">
        <f t="shared" si="10"/>
        <v>Sergey</v>
      </c>
      <c r="E212" s="23" t="str">
        <f t="shared" si="11"/>
        <v>Zyryanov</v>
      </c>
    </row>
    <row r="213" spans="1:5" ht="15.75" customHeight="1" x14ac:dyDescent="0.35">
      <c r="A213" s="22" t="s">
        <v>541</v>
      </c>
      <c r="B213" s="22" t="s">
        <v>542</v>
      </c>
      <c r="C213" s="23" t="str">
        <f t="shared" si="9"/>
        <v>Mr.</v>
      </c>
      <c r="D213" s="23" t="str">
        <f t="shared" si="10"/>
        <v>Timothy V</v>
      </c>
      <c r="E213" s="23" t="str">
        <f t="shared" si="11"/>
        <v>Gavin</v>
      </c>
    </row>
    <row r="214" spans="1:5" ht="15.75" customHeight="1" x14ac:dyDescent="0.35">
      <c r="A214" s="22" t="s">
        <v>543</v>
      </c>
      <c r="B214" s="22" t="s">
        <v>544</v>
      </c>
      <c r="C214" s="23" t="str">
        <f t="shared" si="9"/>
        <v>Mr.</v>
      </c>
      <c r="D214" s="23" t="str">
        <f t="shared" si="10"/>
        <v>Andrew S</v>
      </c>
      <c r="E214" s="23" t="str">
        <f t="shared" si="11"/>
        <v>Littlefield</v>
      </c>
    </row>
    <row r="215" spans="1:5" ht="15.75" customHeight="1" x14ac:dyDescent="0.35">
      <c r="A215" s="22" t="s">
        <v>545</v>
      </c>
      <c r="B215" s="22" t="s">
        <v>546</v>
      </c>
      <c r="C215" s="23" t="str">
        <f t="shared" si="9"/>
        <v>Mr.</v>
      </c>
      <c r="D215" s="23" t="str">
        <f t="shared" si="10"/>
        <v>Matthew D</v>
      </c>
      <c r="E215" s="23" t="str">
        <f t="shared" si="11"/>
        <v>Shearer</v>
      </c>
    </row>
    <row r="216" spans="1:5" ht="15.75" customHeight="1" x14ac:dyDescent="0.35">
      <c r="A216" s="22" t="s">
        <v>547</v>
      </c>
      <c r="B216" s="22" t="s">
        <v>548</v>
      </c>
      <c r="C216" s="23" t="str">
        <f t="shared" si="9"/>
        <v>Ms.</v>
      </c>
      <c r="D216" s="23" t="str">
        <f t="shared" si="10"/>
        <v>Jessica</v>
      </c>
      <c r="E216" s="23" t="str">
        <f t="shared" si="11"/>
        <v>Armstrong</v>
      </c>
    </row>
    <row r="217" spans="1:5" ht="15.75" customHeight="1" x14ac:dyDescent="0.35">
      <c r="A217" s="22" t="s">
        <v>549</v>
      </c>
      <c r="B217" s="22" t="s">
        <v>550</v>
      </c>
      <c r="C217" s="23" t="str">
        <f t="shared" si="9"/>
        <v>Mr.</v>
      </c>
      <c r="D217" s="23" t="str">
        <f t="shared" si="10"/>
        <v>Lawrence</v>
      </c>
      <c r="E217" s="23" t="str">
        <f t="shared" si="11"/>
        <v>Warriner</v>
      </c>
    </row>
    <row r="218" spans="1:5" ht="15.75" customHeight="1" x14ac:dyDescent="0.35">
      <c r="A218" s="22" t="s">
        <v>551</v>
      </c>
      <c r="B218" s="22" t="s">
        <v>552</v>
      </c>
      <c r="C218" s="23" t="str">
        <f t="shared" si="9"/>
        <v>Mr.</v>
      </c>
      <c r="D218" s="23" t="str">
        <f t="shared" si="10"/>
        <v>Alex</v>
      </c>
      <c r="E218" s="23" t="str">
        <f t="shared" si="11"/>
        <v>White</v>
      </c>
    </row>
    <row r="219" spans="1:5" ht="15.75" customHeight="1" x14ac:dyDescent="0.35">
      <c r="A219" s="22" t="s">
        <v>553</v>
      </c>
      <c r="B219" s="22" t="s">
        <v>554</v>
      </c>
      <c r="C219" s="23" t="str">
        <f t="shared" si="9"/>
        <v>Mr.</v>
      </c>
      <c r="D219" s="23" t="str">
        <f t="shared" si="10"/>
        <v>Kevin</v>
      </c>
      <c r="E219" s="23" t="str">
        <f t="shared" si="11"/>
        <v>Cordaro</v>
      </c>
    </row>
    <row r="220" spans="1:5" ht="15.75" customHeight="1" x14ac:dyDescent="0.35">
      <c r="A220" s="22" t="s">
        <v>555</v>
      </c>
      <c r="B220" s="22" t="s">
        <v>556</v>
      </c>
      <c r="C220" s="23" t="str">
        <f t="shared" si="9"/>
        <v>Mr.</v>
      </c>
      <c r="D220" s="23" t="str">
        <f t="shared" si="10"/>
        <v>Gavin M.</v>
      </c>
      <c r="E220" s="23" t="str">
        <f t="shared" si="11"/>
        <v>Hamilton</v>
      </c>
    </row>
    <row r="221" spans="1:5" ht="15.75" customHeight="1" x14ac:dyDescent="0.35">
      <c r="A221" s="22" t="s">
        <v>557</v>
      </c>
      <c r="B221" s="22" t="s">
        <v>558</v>
      </c>
      <c r="C221" s="23" t="str">
        <f t="shared" si="9"/>
        <v>Mr.</v>
      </c>
      <c r="D221" s="23" t="str">
        <f t="shared" si="10"/>
        <v>Rick E</v>
      </c>
      <c r="E221" s="23" t="str">
        <f t="shared" si="11"/>
        <v>Meyer</v>
      </c>
    </row>
    <row r="222" spans="1:5" ht="15.75" customHeight="1" x14ac:dyDescent="0.35">
      <c r="A222" s="22" t="s">
        <v>559</v>
      </c>
      <c r="B222" s="22" t="s">
        <v>560</v>
      </c>
      <c r="C222" s="23" t="str">
        <f t="shared" si="9"/>
        <v>Ms.</v>
      </c>
      <c r="D222" s="23" t="str">
        <f t="shared" si="10"/>
        <v>Andrea H.</v>
      </c>
      <c r="E222" s="23" t="str">
        <f t="shared" si="11"/>
        <v>Duke</v>
      </c>
    </row>
    <row r="223" spans="1:5" ht="15.75" customHeight="1" x14ac:dyDescent="0.35">
      <c r="A223" s="22" t="s">
        <v>561</v>
      </c>
      <c r="B223" s="22" t="s">
        <v>562</v>
      </c>
      <c r="C223" s="23" t="str">
        <f t="shared" si="9"/>
        <v>Mr.</v>
      </c>
      <c r="D223" s="23" t="str">
        <f t="shared" si="10"/>
        <v>Anthony S</v>
      </c>
      <c r="E223" s="23" t="str">
        <f t="shared" si="11"/>
        <v>Malatesta</v>
      </c>
    </row>
    <row r="224" spans="1:5" ht="15.75" customHeight="1" x14ac:dyDescent="0.35">
      <c r="A224" s="22" t="s">
        <v>563</v>
      </c>
      <c r="B224" s="22" t="s">
        <v>564</v>
      </c>
      <c r="C224" s="23" t="str">
        <f t="shared" si="9"/>
        <v>Mr.</v>
      </c>
      <c r="D224" s="23" t="str">
        <f t="shared" si="10"/>
        <v>Erik</v>
      </c>
      <c r="E224" s="23" t="str">
        <f t="shared" si="11"/>
        <v>Hinrichsen</v>
      </c>
    </row>
    <row r="225" spans="1:5" ht="15.75" customHeight="1" x14ac:dyDescent="0.35">
      <c r="A225" s="22" t="s">
        <v>565</v>
      </c>
      <c r="B225" s="22" t="s">
        <v>566</v>
      </c>
      <c r="C225" s="23" t="str">
        <f t="shared" si="9"/>
        <v>Ms.</v>
      </c>
      <c r="D225" s="23" t="str">
        <f t="shared" si="10"/>
        <v>Kiley D</v>
      </c>
      <c r="E225" s="23" t="str">
        <f t="shared" si="11"/>
        <v>Lucan</v>
      </c>
    </row>
    <row r="226" spans="1:5" ht="15.75" customHeight="1" x14ac:dyDescent="0.35">
      <c r="A226" s="22" t="s">
        <v>567</v>
      </c>
      <c r="B226" s="22" t="s">
        <v>568</v>
      </c>
      <c r="C226" s="23" t="str">
        <f t="shared" si="9"/>
        <v>Ms.</v>
      </c>
      <c r="D226" s="23" t="str">
        <f t="shared" si="10"/>
        <v>Jennifer</v>
      </c>
      <c r="E226" s="23" t="str">
        <f t="shared" si="11"/>
        <v>Koch</v>
      </c>
    </row>
    <row r="227" spans="1:5" ht="15.75" customHeight="1" x14ac:dyDescent="0.35">
      <c r="A227" s="22" t="s">
        <v>569</v>
      </c>
      <c r="B227" s="22" t="s">
        <v>570</v>
      </c>
      <c r="C227" s="23" t="str">
        <f t="shared" si="9"/>
        <v>Mr.</v>
      </c>
      <c r="D227" s="23" t="str">
        <f t="shared" si="10"/>
        <v>Chris</v>
      </c>
      <c r="E227" s="23" t="str">
        <f t="shared" si="11"/>
        <v>Smith</v>
      </c>
    </row>
    <row r="228" spans="1:5" ht="15.75" customHeight="1" x14ac:dyDescent="0.35">
      <c r="A228" s="22" t="s">
        <v>571</v>
      </c>
      <c r="B228" s="22" t="s">
        <v>572</v>
      </c>
      <c r="C228" s="23" t="str">
        <f t="shared" si="9"/>
        <v>Ms.</v>
      </c>
      <c r="D228" s="23" t="str">
        <f t="shared" si="10"/>
        <v>Marian M.</v>
      </c>
      <c r="E228" s="23" t="str">
        <f t="shared" si="11"/>
        <v>O'Connor</v>
      </c>
    </row>
    <row r="229" spans="1:5" ht="15.75" customHeight="1" x14ac:dyDescent="0.35">
      <c r="A229" s="22" t="s">
        <v>573</v>
      </c>
      <c r="B229" s="22" t="s">
        <v>574</v>
      </c>
      <c r="C229" s="23" t="str">
        <f t="shared" si="9"/>
        <v>Mr.</v>
      </c>
      <c r="D229" s="23" t="str">
        <f t="shared" si="10"/>
        <v>Jeremy</v>
      </c>
      <c r="E229" s="23" t="str">
        <f t="shared" si="11"/>
        <v>Kampwerth</v>
      </c>
    </row>
    <row r="230" spans="1:5" ht="15.75" customHeight="1" x14ac:dyDescent="0.35">
      <c r="A230" s="22" t="s">
        <v>575</v>
      </c>
      <c r="B230" s="22" t="s">
        <v>576</v>
      </c>
      <c r="C230" s="23" t="str">
        <f t="shared" si="9"/>
        <v>Ms.</v>
      </c>
      <c r="D230" s="23" t="str">
        <f t="shared" si="10"/>
        <v>Allison H</v>
      </c>
      <c r="E230" s="23" t="str">
        <f t="shared" si="11"/>
        <v>Federoff</v>
      </c>
    </row>
    <row r="231" spans="1:5" ht="15.75" customHeight="1" x14ac:dyDescent="0.35">
      <c r="A231" s="22" t="s">
        <v>577</v>
      </c>
      <c r="B231" s="22" t="s">
        <v>578</v>
      </c>
      <c r="C231" s="23" t="str">
        <f t="shared" si="9"/>
        <v>Ms.</v>
      </c>
      <c r="D231" s="23" t="str">
        <f t="shared" si="10"/>
        <v>Elizabeth</v>
      </c>
      <c r="E231" s="23" t="str">
        <f t="shared" si="11"/>
        <v>Goya</v>
      </c>
    </row>
    <row r="232" spans="1:5" ht="15.75" customHeight="1" x14ac:dyDescent="0.35">
      <c r="A232" s="22" t="s">
        <v>579</v>
      </c>
      <c r="B232" s="22" t="s">
        <v>580</v>
      </c>
      <c r="C232" s="23" t="str">
        <f t="shared" si="9"/>
        <v>Mr.</v>
      </c>
      <c r="D232" s="23" t="str">
        <f t="shared" si="10"/>
        <v>Andrew</v>
      </c>
      <c r="E232" s="23" t="str">
        <f t="shared" si="11"/>
        <v>Hodges</v>
      </c>
    </row>
    <row r="233" spans="1:5" ht="15.75" customHeight="1" x14ac:dyDescent="0.35">
      <c r="A233" s="22" t="s">
        <v>581</v>
      </c>
      <c r="B233" s="22" t="s">
        <v>582</v>
      </c>
      <c r="C233" s="23" t="str">
        <f t="shared" si="9"/>
        <v>Mr.</v>
      </c>
      <c r="D233" s="23" t="str">
        <f t="shared" si="10"/>
        <v>Anders J</v>
      </c>
      <c r="E233" s="23" t="str">
        <f t="shared" si="11"/>
        <v>Erickson</v>
      </c>
    </row>
    <row r="234" spans="1:5" ht="15.75" customHeight="1" x14ac:dyDescent="0.35">
      <c r="A234" s="22" t="s">
        <v>583</v>
      </c>
      <c r="B234" s="22" t="s">
        <v>584</v>
      </c>
      <c r="C234" s="23" t="str">
        <f t="shared" si="9"/>
        <v>Mr.</v>
      </c>
      <c r="D234" s="23" t="str">
        <f t="shared" si="10"/>
        <v>Sean</v>
      </c>
      <c r="E234" s="23" t="str">
        <f t="shared" si="11"/>
        <v>Welleck</v>
      </c>
    </row>
    <row r="235" spans="1:5" ht="15.75" customHeight="1" x14ac:dyDescent="0.35">
      <c r="A235" s="22" t="s">
        <v>585</v>
      </c>
      <c r="B235" s="22" t="s">
        <v>586</v>
      </c>
      <c r="C235" s="23" t="str">
        <f t="shared" si="9"/>
        <v>Mr.</v>
      </c>
      <c r="D235" s="23" t="str">
        <f t="shared" si="10"/>
        <v>Brian M.</v>
      </c>
      <c r="E235" s="23" t="str">
        <f t="shared" si="11"/>
        <v>Polen</v>
      </c>
    </row>
    <row r="236" spans="1:5" ht="15.75" customHeight="1" x14ac:dyDescent="0.35">
      <c r="A236" s="22" t="s">
        <v>587</v>
      </c>
      <c r="B236" s="22" t="s">
        <v>588</v>
      </c>
      <c r="C236" s="23" t="str">
        <f t="shared" si="9"/>
        <v>Mr.</v>
      </c>
      <c r="D236" s="23" t="str">
        <f t="shared" si="10"/>
        <v>Jeremy</v>
      </c>
      <c r="E236" s="23" t="str">
        <f t="shared" si="11"/>
        <v>Lynch</v>
      </c>
    </row>
    <row r="237" spans="1:5" ht="15.75" customHeight="1" x14ac:dyDescent="0.35">
      <c r="A237" s="22" t="s">
        <v>589</v>
      </c>
      <c r="B237" s="22" t="s">
        <v>590</v>
      </c>
      <c r="C237" s="23" t="str">
        <f t="shared" si="9"/>
        <v>Ms.</v>
      </c>
      <c r="D237" s="23" t="str">
        <f t="shared" si="10"/>
        <v>Susannah</v>
      </c>
      <c r="E237" s="23" t="str">
        <f t="shared" si="11"/>
        <v>Hufstader</v>
      </c>
    </row>
    <row r="238" spans="1:5" ht="15.75" customHeight="1" x14ac:dyDescent="0.35">
      <c r="A238" s="22" t="s">
        <v>591</v>
      </c>
      <c r="B238" s="22" t="s">
        <v>592</v>
      </c>
      <c r="C238" s="23" t="str">
        <f t="shared" si="9"/>
        <v>Mr.</v>
      </c>
      <c r="D238" s="23" t="str">
        <f t="shared" si="10"/>
        <v>Randy</v>
      </c>
      <c r="E238" s="23" t="str">
        <f t="shared" si="11"/>
        <v>Doak</v>
      </c>
    </row>
    <row r="239" spans="1:5" ht="15.75" customHeight="1" x14ac:dyDescent="0.35">
      <c r="A239" s="22" t="s">
        <v>593</v>
      </c>
      <c r="B239" s="22" t="s">
        <v>594</v>
      </c>
      <c r="C239" s="23" t="str">
        <f t="shared" si="9"/>
        <v>Mr.</v>
      </c>
      <c r="D239" s="23" t="str">
        <f t="shared" si="10"/>
        <v>Leslie</v>
      </c>
      <c r="E239" s="23" t="str">
        <f t="shared" si="11"/>
        <v>Noya</v>
      </c>
    </row>
    <row r="240" spans="1:5" ht="15.75" customHeight="1" x14ac:dyDescent="0.35">
      <c r="A240" s="22" t="s">
        <v>595</v>
      </c>
      <c r="B240" s="22" t="s">
        <v>596</v>
      </c>
      <c r="C240" s="23" t="str">
        <f t="shared" si="9"/>
        <v>Ms.</v>
      </c>
      <c r="D240" s="23" t="str">
        <f t="shared" si="10"/>
        <v>Brittany L.</v>
      </c>
      <c r="E240" s="23" t="str">
        <f t="shared" si="11"/>
        <v>Heninger</v>
      </c>
    </row>
    <row r="241" spans="1:5" ht="15.75" customHeight="1" x14ac:dyDescent="0.35">
      <c r="A241" s="22" t="s">
        <v>597</v>
      </c>
      <c r="B241" s="22" t="s">
        <v>598</v>
      </c>
      <c r="C241" s="23" t="str">
        <f t="shared" si="9"/>
        <v>Ms.</v>
      </c>
      <c r="D241" s="23" t="str">
        <f t="shared" si="10"/>
        <v>Cassie J.</v>
      </c>
      <c r="E241" s="23" t="str">
        <f t="shared" si="11"/>
        <v>Richardson</v>
      </c>
    </row>
    <row r="242" spans="1:5" ht="15.75" customHeight="1" x14ac:dyDescent="0.35">
      <c r="A242" s="22" t="s">
        <v>599</v>
      </c>
      <c r="B242" s="22" t="s">
        <v>600</v>
      </c>
      <c r="C242" s="23" t="str">
        <f t="shared" si="9"/>
        <v>Mr.</v>
      </c>
      <c r="D242" s="23" t="str">
        <f t="shared" si="10"/>
        <v>Peter W</v>
      </c>
      <c r="E242" s="23" t="str">
        <f t="shared" si="11"/>
        <v>Deucher</v>
      </c>
    </row>
    <row r="243" spans="1:5" ht="15.75" customHeight="1" x14ac:dyDescent="0.35">
      <c r="A243" s="22" t="s">
        <v>601</v>
      </c>
      <c r="B243" s="22" t="s">
        <v>602</v>
      </c>
      <c r="C243" s="23" t="str">
        <f t="shared" si="9"/>
        <v>Mr.</v>
      </c>
      <c r="D243" s="23" t="str">
        <f t="shared" si="10"/>
        <v>Douglas</v>
      </c>
      <c r="E243" s="23" t="str">
        <f t="shared" si="11"/>
        <v>Wilson</v>
      </c>
    </row>
    <row r="244" spans="1:5" ht="15.75" customHeight="1" x14ac:dyDescent="0.35">
      <c r="A244" s="22" t="s">
        <v>603</v>
      </c>
      <c r="B244" s="22" t="s">
        <v>604</v>
      </c>
      <c r="C244" s="23" t="str">
        <f t="shared" si="9"/>
        <v>Mr.</v>
      </c>
      <c r="D244" s="23" t="str">
        <f t="shared" si="10"/>
        <v>Dan</v>
      </c>
      <c r="E244" s="23" t="str">
        <f t="shared" si="11"/>
        <v>Hall</v>
      </c>
    </row>
    <row r="245" spans="1:5" ht="15.75" customHeight="1" x14ac:dyDescent="0.35">
      <c r="A245" s="22" t="s">
        <v>605</v>
      </c>
      <c r="B245" s="22" t="s">
        <v>606</v>
      </c>
      <c r="C245" s="23" t="str">
        <f t="shared" si="9"/>
        <v>Mr.</v>
      </c>
      <c r="D245" s="23" t="str">
        <f t="shared" si="10"/>
        <v>Dan M.</v>
      </c>
      <c r="E245" s="23" t="str">
        <f t="shared" si="11"/>
        <v>Reed</v>
      </c>
    </row>
    <row r="246" spans="1:5" ht="15.75" customHeight="1" x14ac:dyDescent="0.35">
      <c r="A246" s="22" t="s">
        <v>607</v>
      </c>
      <c r="B246" s="22" t="s">
        <v>608</v>
      </c>
      <c r="C246" s="23" t="str">
        <f t="shared" si="9"/>
        <v>Mr.</v>
      </c>
      <c r="D246" s="23" t="str">
        <f t="shared" si="10"/>
        <v>Eric L.</v>
      </c>
      <c r="E246" s="23" t="str">
        <f t="shared" si="11"/>
        <v>Frome</v>
      </c>
    </row>
    <row r="247" spans="1:5" ht="15.75" customHeight="1" x14ac:dyDescent="0.35">
      <c r="A247" s="22" t="s">
        <v>609</v>
      </c>
      <c r="B247" s="22" t="s">
        <v>610</v>
      </c>
      <c r="C247" s="23" t="str">
        <f t="shared" si="9"/>
        <v>Mr.</v>
      </c>
      <c r="D247" s="23" t="str">
        <f t="shared" si="10"/>
        <v>Les J</v>
      </c>
      <c r="E247" s="23" t="str">
        <f t="shared" si="11"/>
        <v>Creasy</v>
      </c>
    </row>
    <row r="248" spans="1:5" ht="15.75" customHeight="1" x14ac:dyDescent="0.35">
      <c r="A248" s="22" t="s">
        <v>611</v>
      </c>
      <c r="B248" s="22" t="s">
        <v>612</v>
      </c>
      <c r="C248" s="23" t="str">
        <f t="shared" si="9"/>
        <v>Ms.</v>
      </c>
      <c r="D248" s="23" t="str">
        <f t="shared" si="10"/>
        <v>Stephanie</v>
      </c>
      <c r="E248" s="23" t="str">
        <f t="shared" si="11"/>
        <v>Latimer</v>
      </c>
    </row>
    <row r="249" spans="1:5" ht="15.75" customHeight="1" x14ac:dyDescent="0.35">
      <c r="A249" s="22" t="s">
        <v>613</v>
      </c>
      <c r="B249" s="22" t="s">
        <v>614</v>
      </c>
      <c r="C249" s="23" t="str">
        <f t="shared" si="9"/>
        <v>Ms.</v>
      </c>
      <c r="D249" s="23" t="str">
        <f t="shared" si="10"/>
        <v>Melissa Y</v>
      </c>
      <c r="E249" s="23" t="str">
        <f t="shared" si="11"/>
        <v>Wei</v>
      </c>
    </row>
    <row r="250" spans="1:5" ht="15.75" customHeight="1" x14ac:dyDescent="0.35">
      <c r="A250" s="22" t="s">
        <v>615</v>
      </c>
      <c r="B250" s="22" t="s">
        <v>616</v>
      </c>
      <c r="C250" s="23" t="str">
        <f t="shared" si="9"/>
        <v>Ms.</v>
      </c>
      <c r="D250" s="23" t="str">
        <f t="shared" si="10"/>
        <v>Ashley</v>
      </c>
      <c r="E250" s="23" t="str">
        <f t="shared" si="11"/>
        <v>Hayes</v>
      </c>
    </row>
    <row r="251" spans="1:5" ht="15.75" customHeight="1" x14ac:dyDescent="0.35">
      <c r="A251" s="22" t="s">
        <v>617</v>
      </c>
      <c r="B251" s="22" t="s">
        <v>618</v>
      </c>
      <c r="C251" s="23" t="str">
        <f t="shared" si="9"/>
        <v>Ms.</v>
      </c>
      <c r="D251" s="23" t="str">
        <f t="shared" si="10"/>
        <v>Stephanie M.</v>
      </c>
      <c r="E251" s="23" t="str">
        <f t="shared" si="11"/>
        <v>Velardo</v>
      </c>
    </row>
    <row r="252" spans="1:5" ht="15.75" customHeight="1" x14ac:dyDescent="0.35">
      <c r="A252" s="22" t="s">
        <v>619</v>
      </c>
      <c r="B252" s="22" t="s">
        <v>620</v>
      </c>
      <c r="C252" s="23" t="str">
        <f t="shared" si="9"/>
        <v>Ms.</v>
      </c>
      <c r="D252" s="23" t="str">
        <f t="shared" si="10"/>
        <v>Kylie</v>
      </c>
      <c r="E252" s="23" t="str">
        <f t="shared" si="11"/>
        <v>Kastes</v>
      </c>
    </row>
    <row r="253" spans="1:5" ht="15.75" customHeight="1" x14ac:dyDescent="0.35">
      <c r="A253" s="22" t="s">
        <v>621</v>
      </c>
      <c r="B253" s="22" t="s">
        <v>622</v>
      </c>
      <c r="C253" s="23" t="str">
        <f t="shared" si="9"/>
        <v>Ms.</v>
      </c>
      <c r="D253" s="23" t="str">
        <f t="shared" si="10"/>
        <v>Kelly</v>
      </c>
      <c r="E253" s="23" t="str">
        <f t="shared" si="11"/>
        <v>Escorcia</v>
      </c>
    </row>
    <row r="254" spans="1:5" ht="15.75" customHeight="1" x14ac:dyDescent="0.35">
      <c r="A254" s="22" t="s">
        <v>623</v>
      </c>
      <c r="B254" s="22" t="s">
        <v>624</v>
      </c>
      <c r="C254" s="23" t="str">
        <f t="shared" si="9"/>
        <v>Ms.</v>
      </c>
      <c r="D254" s="23" t="str">
        <f t="shared" si="10"/>
        <v>Carrie</v>
      </c>
      <c r="E254" s="23" t="str">
        <f t="shared" si="11"/>
        <v>Larscheid</v>
      </c>
    </row>
    <row r="255" spans="1:5" ht="15.75" customHeight="1" x14ac:dyDescent="0.35">
      <c r="A255" s="22" t="s">
        <v>625</v>
      </c>
      <c r="B255" s="22" t="s">
        <v>626</v>
      </c>
      <c r="C255" s="23" t="str">
        <f t="shared" si="9"/>
        <v>Mr.</v>
      </c>
      <c r="D255" s="23" t="str">
        <f t="shared" si="10"/>
        <v>Alex</v>
      </c>
      <c r="E255" s="23" t="str">
        <f t="shared" si="11"/>
        <v>O'Bannon</v>
      </c>
    </row>
    <row r="256" spans="1:5" ht="15.75" customHeight="1" x14ac:dyDescent="0.35">
      <c r="A256" s="22" t="s">
        <v>627</v>
      </c>
      <c r="B256" s="22" t="s">
        <v>628</v>
      </c>
      <c r="C256" s="23" t="str">
        <f t="shared" si="9"/>
        <v>Mr.</v>
      </c>
      <c r="D256" s="23" t="str">
        <f t="shared" si="10"/>
        <v>Zach S</v>
      </c>
      <c r="E256" s="23" t="str">
        <f t="shared" si="11"/>
        <v>Ridgway</v>
      </c>
    </row>
    <row r="257" spans="1:5" ht="15.75" customHeight="1" x14ac:dyDescent="0.35">
      <c r="A257" s="22" t="s">
        <v>629</v>
      </c>
      <c r="B257" s="22" t="s">
        <v>630</v>
      </c>
      <c r="C257" s="23" t="str">
        <f t="shared" si="9"/>
        <v>Mr.</v>
      </c>
      <c r="D257" s="23" t="str">
        <f t="shared" si="10"/>
        <v>Alan</v>
      </c>
      <c r="E257" s="23" t="str">
        <f t="shared" si="11"/>
        <v>Black</v>
      </c>
    </row>
    <row r="258" spans="1:5" ht="15.75" customHeight="1" x14ac:dyDescent="0.35">
      <c r="A258" s="22" t="s">
        <v>631</v>
      </c>
      <c r="B258" s="22" t="s">
        <v>632</v>
      </c>
      <c r="C258" s="23" t="str">
        <f t="shared" ref="C258:C321" si="12">TRIM(MID(B258,FIND(",",B258)+1,FIND(".",B258,FIND(",",B258))-FIND(",",B258)))</f>
        <v>Mr.</v>
      </c>
      <c r="D258" s="23" t="str">
        <f t="shared" ref="D258:D321" si="13">TRIM(MID(B258,FIND(".",B258,FIND(",",B258))+1,100))</f>
        <v>Nate</v>
      </c>
      <c r="E258" s="23" t="str">
        <f t="shared" ref="E258:E321" si="14">TRIM(LEFT(B258,FIND(",",B258)-1))</f>
        <v>Canton</v>
      </c>
    </row>
    <row r="259" spans="1:5" ht="15.75" customHeight="1" x14ac:dyDescent="0.35">
      <c r="A259" s="22" t="s">
        <v>633</v>
      </c>
      <c r="B259" s="22" t="s">
        <v>634</v>
      </c>
      <c r="C259" s="23" t="str">
        <f t="shared" si="12"/>
        <v>Mr.</v>
      </c>
      <c r="D259" s="23" t="str">
        <f t="shared" si="13"/>
        <v>Jesse G.</v>
      </c>
      <c r="E259" s="23" t="str">
        <f t="shared" si="14"/>
        <v>Fine</v>
      </c>
    </row>
    <row r="260" spans="1:5" ht="15.75" customHeight="1" x14ac:dyDescent="0.35">
      <c r="A260" s="22" t="s">
        <v>635</v>
      </c>
      <c r="B260" s="22" t="s">
        <v>636</v>
      </c>
      <c r="C260" s="23" t="str">
        <f t="shared" si="12"/>
        <v>Mr.</v>
      </c>
      <c r="D260" s="23" t="str">
        <f t="shared" si="13"/>
        <v>Jason</v>
      </c>
      <c r="E260" s="23" t="str">
        <f t="shared" si="14"/>
        <v>Bui</v>
      </c>
    </row>
    <row r="261" spans="1:5" ht="15.75" customHeight="1" x14ac:dyDescent="0.35">
      <c r="A261" s="22" t="s">
        <v>637</v>
      </c>
      <c r="B261" s="22" t="s">
        <v>638</v>
      </c>
      <c r="C261" s="23" t="str">
        <f t="shared" si="12"/>
        <v>Ms.</v>
      </c>
      <c r="D261" s="23" t="str">
        <f t="shared" si="13"/>
        <v>Megan A.</v>
      </c>
      <c r="E261" s="23" t="str">
        <f t="shared" si="14"/>
        <v>Riepma</v>
      </c>
    </row>
    <row r="262" spans="1:5" ht="15.75" customHeight="1" x14ac:dyDescent="0.35">
      <c r="A262" s="22" t="s">
        <v>639</v>
      </c>
      <c r="B262" s="22" t="s">
        <v>640</v>
      </c>
      <c r="C262" s="23" t="str">
        <f t="shared" si="12"/>
        <v>Mr.</v>
      </c>
      <c r="D262" s="23" t="str">
        <f t="shared" si="13"/>
        <v>Luke M</v>
      </c>
      <c r="E262" s="23" t="str">
        <f t="shared" si="14"/>
        <v>Inman</v>
      </c>
    </row>
    <row r="263" spans="1:5" ht="15.75" customHeight="1" x14ac:dyDescent="0.35">
      <c r="A263" s="22" t="s">
        <v>641</v>
      </c>
      <c r="B263" s="22" t="s">
        <v>642</v>
      </c>
      <c r="C263" s="23" t="str">
        <f t="shared" si="12"/>
        <v>Ms.</v>
      </c>
      <c r="D263" s="23" t="str">
        <f t="shared" si="13"/>
        <v>Jacy D</v>
      </c>
      <c r="E263" s="23" t="str">
        <f t="shared" si="14"/>
        <v>Kruzel</v>
      </c>
    </row>
    <row r="264" spans="1:5" ht="15.75" customHeight="1" x14ac:dyDescent="0.35">
      <c r="A264" s="22" t="s">
        <v>643</v>
      </c>
      <c r="B264" s="22" t="s">
        <v>644</v>
      </c>
      <c r="C264" s="23" t="str">
        <f t="shared" si="12"/>
        <v>Mr.</v>
      </c>
      <c r="D264" s="23" t="str">
        <f t="shared" si="13"/>
        <v>Simon G.</v>
      </c>
      <c r="E264" s="23" t="str">
        <f t="shared" si="14"/>
        <v>Lindsay</v>
      </c>
    </row>
    <row r="265" spans="1:5" ht="15.75" customHeight="1" x14ac:dyDescent="0.35">
      <c r="A265" s="22" t="s">
        <v>645</v>
      </c>
      <c r="B265" s="22" t="s">
        <v>646</v>
      </c>
      <c r="C265" s="23" t="str">
        <f t="shared" si="12"/>
        <v>Ms.</v>
      </c>
      <c r="D265" s="23" t="str">
        <f t="shared" si="13"/>
        <v>Ainsley E.</v>
      </c>
      <c r="E265" s="23" t="str">
        <f t="shared" si="14"/>
        <v>Land</v>
      </c>
    </row>
    <row r="266" spans="1:5" ht="15.75" customHeight="1" x14ac:dyDescent="0.35">
      <c r="A266" s="22" t="s">
        <v>647</v>
      </c>
      <c r="B266" s="22" t="s">
        <v>648</v>
      </c>
      <c r="C266" s="23" t="str">
        <f t="shared" si="12"/>
        <v>Ms.</v>
      </c>
      <c r="D266" s="23" t="str">
        <f t="shared" si="13"/>
        <v>Erica A.</v>
      </c>
      <c r="E266" s="23" t="str">
        <f t="shared" si="14"/>
        <v>Brecher</v>
      </c>
    </row>
    <row r="267" spans="1:5" ht="15.75" customHeight="1" x14ac:dyDescent="0.35">
      <c r="A267" s="22" t="s">
        <v>649</v>
      </c>
      <c r="B267" s="22" t="s">
        <v>650</v>
      </c>
      <c r="C267" s="23" t="str">
        <f t="shared" si="12"/>
        <v>Mr.</v>
      </c>
      <c r="D267" s="23" t="str">
        <f t="shared" si="13"/>
        <v>Erik</v>
      </c>
      <c r="E267" s="23" t="str">
        <f t="shared" si="14"/>
        <v>Debolt</v>
      </c>
    </row>
    <row r="268" spans="1:5" ht="15.75" customHeight="1" x14ac:dyDescent="0.35">
      <c r="A268" s="22" t="s">
        <v>651</v>
      </c>
      <c r="B268" s="22" t="s">
        <v>652</v>
      </c>
      <c r="C268" s="23" t="str">
        <f t="shared" si="12"/>
        <v>Ms.</v>
      </c>
      <c r="D268" s="23" t="str">
        <f t="shared" si="13"/>
        <v>Erin C.</v>
      </c>
      <c r="E268" s="23" t="str">
        <f t="shared" si="14"/>
        <v>Oswalt</v>
      </c>
    </row>
    <row r="269" spans="1:5" ht="15.75" customHeight="1" x14ac:dyDescent="0.35">
      <c r="A269" s="22" t="s">
        <v>653</v>
      </c>
      <c r="B269" s="22" t="s">
        <v>654</v>
      </c>
      <c r="C269" s="23" t="str">
        <f t="shared" si="12"/>
        <v>Ms.</v>
      </c>
      <c r="D269" s="23" t="str">
        <f t="shared" si="13"/>
        <v>Adrienne</v>
      </c>
      <c r="E269" s="23" t="str">
        <f t="shared" si="14"/>
        <v>Boyd</v>
      </c>
    </row>
    <row r="270" spans="1:5" ht="15.75" customHeight="1" x14ac:dyDescent="0.35">
      <c r="A270" s="22" t="s">
        <v>655</v>
      </c>
      <c r="B270" s="22" t="s">
        <v>656</v>
      </c>
      <c r="C270" s="23" t="str">
        <f t="shared" si="12"/>
        <v>Mr.</v>
      </c>
      <c r="D270" s="23" t="str">
        <f t="shared" si="13"/>
        <v>Adam</v>
      </c>
      <c r="E270" s="23" t="str">
        <f t="shared" si="14"/>
        <v>Bulewich</v>
      </c>
    </row>
    <row r="271" spans="1:5" ht="15.75" customHeight="1" x14ac:dyDescent="0.35">
      <c r="A271" s="22" t="s">
        <v>657</v>
      </c>
      <c r="B271" s="22" t="s">
        <v>658</v>
      </c>
      <c r="C271" s="23" t="str">
        <f t="shared" si="12"/>
        <v>Mr.</v>
      </c>
      <c r="D271" s="23" t="str">
        <f t="shared" si="13"/>
        <v>Yutaka</v>
      </c>
      <c r="E271" s="23" t="str">
        <f t="shared" si="14"/>
        <v>Fukuda</v>
      </c>
    </row>
    <row r="272" spans="1:5" ht="15.75" customHeight="1" x14ac:dyDescent="0.35">
      <c r="A272" s="22" t="s">
        <v>659</v>
      </c>
      <c r="B272" s="22" t="s">
        <v>660</v>
      </c>
      <c r="C272" s="23" t="str">
        <f t="shared" si="12"/>
        <v>Mr.</v>
      </c>
      <c r="D272" s="23" t="str">
        <f t="shared" si="13"/>
        <v>Tyler M</v>
      </c>
      <c r="E272" s="23" t="str">
        <f t="shared" si="14"/>
        <v>Phillips</v>
      </c>
    </row>
    <row r="273" spans="1:5" ht="15.75" customHeight="1" x14ac:dyDescent="0.35">
      <c r="A273" s="22" t="s">
        <v>661</v>
      </c>
      <c r="B273" s="22" t="s">
        <v>662</v>
      </c>
      <c r="C273" s="23" t="str">
        <f t="shared" si="12"/>
        <v>Mr.</v>
      </c>
      <c r="D273" s="23" t="str">
        <f t="shared" si="13"/>
        <v>Stephen</v>
      </c>
      <c r="E273" s="23" t="str">
        <f t="shared" si="14"/>
        <v>Maddison</v>
      </c>
    </row>
    <row r="274" spans="1:5" ht="15.75" customHeight="1" x14ac:dyDescent="0.35">
      <c r="A274" s="22" t="s">
        <v>663</v>
      </c>
      <c r="B274" s="22" t="s">
        <v>664</v>
      </c>
      <c r="C274" s="23" t="str">
        <f t="shared" si="12"/>
        <v>Mr.</v>
      </c>
      <c r="D274" s="23" t="str">
        <f t="shared" si="13"/>
        <v>Andrew B.</v>
      </c>
      <c r="E274" s="23" t="str">
        <f t="shared" si="14"/>
        <v>Lockwood</v>
      </c>
    </row>
    <row r="275" spans="1:5" ht="15.75" customHeight="1" x14ac:dyDescent="0.35">
      <c r="A275" s="22" t="s">
        <v>665</v>
      </c>
      <c r="B275" s="22" t="s">
        <v>666</v>
      </c>
      <c r="C275" s="23" t="str">
        <f t="shared" si="12"/>
        <v>Mr.</v>
      </c>
      <c r="D275" s="23" t="str">
        <f t="shared" si="13"/>
        <v>James</v>
      </c>
      <c r="E275" s="23" t="str">
        <f t="shared" si="14"/>
        <v>Defilippi</v>
      </c>
    </row>
    <row r="276" spans="1:5" ht="15.75" customHeight="1" x14ac:dyDescent="0.35">
      <c r="A276" s="22" t="s">
        <v>667</v>
      </c>
      <c r="B276" s="22" t="s">
        <v>668</v>
      </c>
      <c r="C276" s="23" t="str">
        <f t="shared" si="12"/>
        <v>Mr.</v>
      </c>
      <c r="D276" s="23" t="str">
        <f t="shared" si="13"/>
        <v>Shawn P.</v>
      </c>
      <c r="E276" s="23" t="str">
        <f t="shared" si="14"/>
        <v>Jackson</v>
      </c>
    </row>
    <row r="277" spans="1:5" ht="15.75" customHeight="1" x14ac:dyDescent="0.35">
      <c r="A277" s="22" t="s">
        <v>669</v>
      </c>
      <c r="B277" s="22" t="s">
        <v>670</v>
      </c>
      <c r="C277" s="23" t="str">
        <f t="shared" si="12"/>
        <v>Mr.</v>
      </c>
      <c r="D277" s="23" t="str">
        <f t="shared" si="13"/>
        <v>Matt</v>
      </c>
      <c r="E277" s="23" t="str">
        <f t="shared" si="14"/>
        <v>Ozahowski</v>
      </c>
    </row>
    <row r="278" spans="1:5" ht="15.75" customHeight="1" x14ac:dyDescent="0.35">
      <c r="A278" s="22" t="s">
        <v>671</v>
      </c>
      <c r="B278" s="22" t="s">
        <v>672</v>
      </c>
      <c r="C278" s="23" t="str">
        <f t="shared" si="12"/>
        <v>Mr.</v>
      </c>
      <c r="D278" s="23" t="str">
        <f t="shared" si="13"/>
        <v>Nathaniel</v>
      </c>
      <c r="E278" s="23" t="str">
        <f t="shared" si="14"/>
        <v>Guthals</v>
      </c>
    </row>
    <row r="279" spans="1:5" ht="15.75" customHeight="1" x14ac:dyDescent="0.35">
      <c r="A279" s="22" t="s">
        <v>673</v>
      </c>
      <c r="B279" s="22" t="s">
        <v>674</v>
      </c>
      <c r="C279" s="23" t="str">
        <f t="shared" si="12"/>
        <v>Mr.</v>
      </c>
      <c r="D279" s="23" t="str">
        <f t="shared" si="13"/>
        <v>Kevin D.</v>
      </c>
      <c r="E279" s="23" t="str">
        <f t="shared" si="14"/>
        <v>Yates</v>
      </c>
    </row>
    <row r="280" spans="1:5" ht="15.75" customHeight="1" x14ac:dyDescent="0.35">
      <c r="A280" s="22" t="s">
        <v>675</v>
      </c>
      <c r="B280" s="22" t="s">
        <v>676</v>
      </c>
      <c r="C280" s="23" t="str">
        <f t="shared" si="12"/>
        <v>Ms.</v>
      </c>
      <c r="D280" s="23" t="str">
        <f t="shared" si="13"/>
        <v>Joan</v>
      </c>
      <c r="E280" s="23" t="str">
        <f t="shared" si="14"/>
        <v>Samuelson</v>
      </c>
    </row>
    <row r="281" spans="1:5" ht="15.75" customHeight="1" x14ac:dyDescent="0.35">
      <c r="A281" s="22" t="s">
        <v>677</v>
      </c>
      <c r="B281" s="22" t="s">
        <v>678</v>
      </c>
      <c r="C281" s="23" t="str">
        <f t="shared" si="12"/>
        <v>Mr.</v>
      </c>
      <c r="D281" s="23" t="str">
        <f t="shared" si="13"/>
        <v>Christopher A</v>
      </c>
      <c r="E281" s="23" t="str">
        <f t="shared" si="14"/>
        <v>Lemos</v>
      </c>
    </row>
    <row r="282" spans="1:5" ht="15.75" customHeight="1" x14ac:dyDescent="0.35">
      <c r="A282" s="22" t="s">
        <v>679</v>
      </c>
      <c r="B282" s="22" t="s">
        <v>680</v>
      </c>
      <c r="C282" s="23" t="str">
        <f t="shared" si="12"/>
        <v>Ms.</v>
      </c>
      <c r="D282" s="23" t="str">
        <f t="shared" si="13"/>
        <v>Kacy L.</v>
      </c>
      <c r="E282" s="23" t="str">
        <f t="shared" si="14"/>
        <v>Seynders</v>
      </c>
    </row>
    <row r="283" spans="1:5" ht="15.75" customHeight="1" x14ac:dyDescent="0.35">
      <c r="A283" s="22" t="s">
        <v>681</v>
      </c>
      <c r="B283" s="22" t="s">
        <v>682</v>
      </c>
      <c r="C283" s="23" t="str">
        <f t="shared" si="12"/>
        <v>Mr.</v>
      </c>
      <c r="D283" s="23" t="str">
        <f t="shared" si="13"/>
        <v>Benjamin H.</v>
      </c>
      <c r="E283" s="23" t="str">
        <f t="shared" si="14"/>
        <v>Saunders</v>
      </c>
    </row>
    <row r="284" spans="1:5" ht="15.75" customHeight="1" x14ac:dyDescent="0.35">
      <c r="A284" s="22" t="s">
        <v>683</v>
      </c>
      <c r="B284" s="22" t="s">
        <v>684</v>
      </c>
      <c r="C284" s="23" t="str">
        <f t="shared" si="12"/>
        <v>Mr.</v>
      </c>
      <c r="D284" s="23" t="str">
        <f t="shared" si="13"/>
        <v>Xaviour J.</v>
      </c>
      <c r="E284" s="23" t="str">
        <f t="shared" si="14"/>
        <v>Walker</v>
      </c>
    </row>
    <row r="285" spans="1:5" ht="15.75" customHeight="1" x14ac:dyDescent="0.35">
      <c r="A285" s="22" t="s">
        <v>685</v>
      </c>
      <c r="B285" s="22" t="s">
        <v>686</v>
      </c>
      <c r="C285" s="23" t="str">
        <f t="shared" si="12"/>
        <v>Mr.</v>
      </c>
      <c r="D285" s="23" t="str">
        <f t="shared" si="13"/>
        <v>Michael T.</v>
      </c>
      <c r="E285" s="23" t="str">
        <f t="shared" si="14"/>
        <v>Lam</v>
      </c>
    </row>
    <row r="286" spans="1:5" ht="15.75" customHeight="1" x14ac:dyDescent="0.35">
      <c r="A286" s="22" t="s">
        <v>687</v>
      </c>
      <c r="B286" s="22" t="s">
        <v>688</v>
      </c>
      <c r="C286" s="23" t="str">
        <f t="shared" si="12"/>
        <v>Mr.</v>
      </c>
      <c r="D286" s="23" t="str">
        <f t="shared" si="13"/>
        <v>Bradley</v>
      </c>
      <c r="E286" s="23" t="str">
        <f t="shared" si="14"/>
        <v>Sweigart</v>
      </c>
    </row>
    <row r="287" spans="1:5" ht="15.75" customHeight="1" x14ac:dyDescent="0.35">
      <c r="A287" s="22" t="s">
        <v>689</v>
      </c>
      <c r="B287" s="22" t="s">
        <v>690</v>
      </c>
      <c r="C287" s="23" t="str">
        <f t="shared" si="12"/>
        <v>Ms.</v>
      </c>
      <c r="D287" s="23" t="str">
        <f t="shared" si="13"/>
        <v>Andrea</v>
      </c>
      <c r="E287" s="23" t="str">
        <f t="shared" si="14"/>
        <v>Sieczkowski</v>
      </c>
    </row>
    <row r="288" spans="1:5" ht="15.75" customHeight="1" x14ac:dyDescent="0.35">
      <c r="A288" s="22" t="s">
        <v>691</v>
      </c>
      <c r="B288" s="22" t="s">
        <v>692</v>
      </c>
      <c r="C288" s="23" t="str">
        <f t="shared" si="12"/>
        <v>Ms.</v>
      </c>
      <c r="D288" s="23" t="str">
        <f t="shared" si="13"/>
        <v>Nancy M</v>
      </c>
      <c r="E288" s="23" t="str">
        <f t="shared" si="14"/>
        <v>Jurgens</v>
      </c>
    </row>
    <row r="289" spans="1:5" ht="15.75" customHeight="1" x14ac:dyDescent="0.35">
      <c r="A289" s="22" t="s">
        <v>693</v>
      </c>
      <c r="B289" s="22" t="s">
        <v>694</v>
      </c>
      <c r="C289" s="23" t="str">
        <f t="shared" si="12"/>
        <v>Mr.</v>
      </c>
      <c r="D289" s="23" t="str">
        <f t="shared" si="13"/>
        <v>Matt</v>
      </c>
      <c r="E289" s="23" t="str">
        <f t="shared" si="14"/>
        <v>Hackman</v>
      </c>
    </row>
    <row r="290" spans="1:5" ht="15.75" customHeight="1" x14ac:dyDescent="0.35">
      <c r="A290" s="22" t="s">
        <v>695</v>
      </c>
      <c r="B290" s="22" t="s">
        <v>696</v>
      </c>
      <c r="C290" s="23" t="str">
        <f t="shared" si="12"/>
        <v>Mr.</v>
      </c>
      <c r="D290" s="23" t="str">
        <f t="shared" si="13"/>
        <v>Lee</v>
      </c>
      <c r="E290" s="23" t="str">
        <f t="shared" si="14"/>
        <v>Klarich</v>
      </c>
    </row>
    <row r="291" spans="1:5" ht="15.75" customHeight="1" x14ac:dyDescent="0.35">
      <c r="A291" s="22" t="s">
        <v>697</v>
      </c>
      <c r="B291" s="22" t="s">
        <v>698</v>
      </c>
      <c r="C291" s="23" t="str">
        <f t="shared" si="12"/>
        <v>Mr.</v>
      </c>
      <c r="D291" s="23" t="str">
        <f t="shared" si="13"/>
        <v>Chris</v>
      </c>
      <c r="E291" s="23" t="str">
        <f t="shared" si="14"/>
        <v>Schulten</v>
      </c>
    </row>
    <row r="292" spans="1:5" ht="15.75" customHeight="1" x14ac:dyDescent="0.35">
      <c r="A292" s="22" t="s">
        <v>699</v>
      </c>
      <c r="B292" s="22" t="s">
        <v>700</v>
      </c>
      <c r="C292" s="23" t="str">
        <f t="shared" si="12"/>
        <v>Mr.</v>
      </c>
      <c r="D292" s="23" t="str">
        <f t="shared" si="13"/>
        <v>Erik T.</v>
      </c>
      <c r="E292" s="23" t="str">
        <f t="shared" si="14"/>
        <v>Fagerstrom</v>
      </c>
    </row>
    <row r="293" spans="1:5" ht="15.75" customHeight="1" x14ac:dyDescent="0.35">
      <c r="A293" s="22" t="s">
        <v>701</v>
      </c>
      <c r="B293" s="22" t="s">
        <v>702</v>
      </c>
      <c r="C293" s="23" t="str">
        <f t="shared" si="12"/>
        <v>Mr.</v>
      </c>
      <c r="D293" s="23" t="str">
        <f t="shared" si="13"/>
        <v>Rod W</v>
      </c>
      <c r="E293" s="23" t="str">
        <f t="shared" si="14"/>
        <v>Bien</v>
      </c>
    </row>
    <row r="294" spans="1:5" ht="15.75" customHeight="1" x14ac:dyDescent="0.35">
      <c r="A294" s="22" t="s">
        <v>703</v>
      </c>
      <c r="B294" s="22" t="s">
        <v>704</v>
      </c>
      <c r="C294" s="23" t="str">
        <f t="shared" si="12"/>
        <v>Mr.</v>
      </c>
      <c r="D294" s="23" t="str">
        <f t="shared" si="13"/>
        <v>Joey</v>
      </c>
      <c r="E294" s="23" t="str">
        <f t="shared" si="14"/>
        <v>Hess</v>
      </c>
    </row>
    <row r="295" spans="1:5" ht="15.75" customHeight="1" x14ac:dyDescent="0.35">
      <c r="A295" s="22" t="s">
        <v>705</v>
      </c>
      <c r="B295" s="22" t="s">
        <v>706</v>
      </c>
      <c r="C295" s="23" t="str">
        <f t="shared" si="12"/>
        <v>Ms.</v>
      </c>
      <c r="D295" s="23" t="str">
        <f t="shared" si="13"/>
        <v>Hillary L.</v>
      </c>
      <c r="E295" s="23" t="str">
        <f t="shared" si="14"/>
        <v>Shaw</v>
      </c>
    </row>
    <row r="296" spans="1:5" ht="15.75" customHeight="1" x14ac:dyDescent="0.35">
      <c r="A296" s="22" t="s">
        <v>707</v>
      </c>
      <c r="B296" s="22" t="s">
        <v>708</v>
      </c>
      <c r="C296" s="23" t="str">
        <f t="shared" si="12"/>
        <v>Mr.</v>
      </c>
      <c r="D296" s="23" t="str">
        <f t="shared" si="13"/>
        <v>Eric J</v>
      </c>
      <c r="E296" s="23" t="str">
        <f t="shared" si="14"/>
        <v>Williams</v>
      </c>
    </row>
    <row r="297" spans="1:5" ht="15.75" customHeight="1" x14ac:dyDescent="0.35">
      <c r="A297" s="22" t="s">
        <v>709</v>
      </c>
      <c r="B297" s="22" t="s">
        <v>710</v>
      </c>
      <c r="C297" s="23" t="str">
        <f t="shared" si="12"/>
        <v>Mr.</v>
      </c>
      <c r="D297" s="23" t="str">
        <f t="shared" si="13"/>
        <v>Nicolas</v>
      </c>
      <c r="E297" s="23" t="str">
        <f t="shared" si="14"/>
        <v>Menzies</v>
      </c>
    </row>
    <row r="298" spans="1:5" ht="15.75" customHeight="1" x14ac:dyDescent="0.35">
      <c r="A298" s="22" t="s">
        <v>711</v>
      </c>
      <c r="B298" s="22" t="s">
        <v>712</v>
      </c>
      <c r="C298" s="23" t="str">
        <f t="shared" si="12"/>
        <v>Mr.</v>
      </c>
      <c r="D298" s="23" t="str">
        <f t="shared" si="13"/>
        <v>Marcel</v>
      </c>
      <c r="E298" s="23" t="str">
        <f t="shared" si="14"/>
        <v>Buehler</v>
      </c>
    </row>
    <row r="299" spans="1:5" ht="15.75" customHeight="1" x14ac:dyDescent="0.35">
      <c r="A299" s="22" t="s">
        <v>713</v>
      </c>
      <c r="B299" s="22" t="s">
        <v>714</v>
      </c>
      <c r="C299" s="23" t="str">
        <f t="shared" si="12"/>
        <v>Ms.</v>
      </c>
      <c r="D299" s="23" t="str">
        <f t="shared" si="13"/>
        <v>Ashley N</v>
      </c>
      <c r="E299" s="23" t="str">
        <f t="shared" si="14"/>
        <v>Degen</v>
      </c>
    </row>
    <row r="300" spans="1:5" ht="15.75" customHeight="1" x14ac:dyDescent="0.35">
      <c r="A300" s="22" t="s">
        <v>715</v>
      </c>
      <c r="B300" s="22" t="s">
        <v>716</v>
      </c>
      <c r="C300" s="23" t="str">
        <f t="shared" si="12"/>
        <v>Mr.</v>
      </c>
      <c r="D300" s="23" t="str">
        <f t="shared" si="13"/>
        <v>Evan D</v>
      </c>
      <c r="E300" s="23" t="str">
        <f t="shared" si="14"/>
        <v>Arsenault</v>
      </c>
    </row>
    <row r="301" spans="1:5" ht="15.75" customHeight="1" x14ac:dyDescent="0.35">
      <c r="A301" s="22" t="s">
        <v>717</v>
      </c>
      <c r="B301" s="22" t="s">
        <v>718</v>
      </c>
      <c r="C301" s="23" t="str">
        <f t="shared" si="12"/>
        <v>Ms.</v>
      </c>
      <c r="D301" s="23" t="str">
        <f t="shared" si="13"/>
        <v>Krisana</v>
      </c>
      <c r="E301" s="23" t="str">
        <f t="shared" si="14"/>
        <v>Hoff</v>
      </c>
    </row>
    <row r="302" spans="1:5" ht="15.75" customHeight="1" x14ac:dyDescent="0.35">
      <c r="A302" s="22" t="s">
        <v>719</v>
      </c>
      <c r="B302" s="22" t="s">
        <v>720</v>
      </c>
      <c r="C302" s="23" t="str">
        <f t="shared" si="12"/>
        <v>Mr.</v>
      </c>
      <c r="D302" s="23" t="str">
        <f t="shared" si="13"/>
        <v>Kyle</v>
      </c>
      <c r="E302" s="23" t="str">
        <f t="shared" si="14"/>
        <v>Hall</v>
      </c>
    </row>
    <row r="303" spans="1:5" ht="15.75" customHeight="1" x14ac:dyDescent="0.35">
      <c r="A303" s="22" t="s">
        <v>721</v>
      </c>
      <c r="B303" s="22" t="s">
        <v>722</v>
      </c>
      <c r="C303" s="23" t="str">
        <f t="shared" si="12"/>
        <v>Ms.</v>
      </c>
      <c r="D303" s="23" t="str">
        <f t="shared" si="13"/>
        <v>Kate</v>
      </c>
      <c r="E303" s="23" t="str">
        <f t="shared" si="14"/>
        <v>Ashley</v>
      </c>
    </row>
    <row r="304" spans="1:5" ht="15.75" customHeight="1" x14ac:dyDescent="0.35">
      <c r="A304" s="22" t="s">
        <v>723</v>
      </c>
      <c r="B304" s="22" t="s">
        <v>724</v>
      </c>
      <c r="C304" s="23" t="str">
        <f t="shared" si="12"/>
        <v>Mr.</v>
      </c>
      <c r="D304" s="23" t="str">
        <f t="shared" si="13"/>
        <v>Martin A.</v>
      </c>
      <c r="E304" s="23" t="str">
        <f t="shared" si="14"/>
        <v>Rindahl</v>
      </c>
    </row>
    <row r="305" spans="1:5" ht="15.75" customHeight="1" x14ac:dyDescent="0.35">
      <c r="A305" s="22" t="s">
        <v>725</v>
      </c>
      <c r="B305" s="22" t="s">
        <v>726</v>
      </c>
      <c r="C305" s="23" t="str">
        <f t="shared" si="12"/>
        <v>Ms.</v>
      </c>
      <c r="D305" s="23" t="str">
        <f t="shared" si="13"/>
        <v>Stacey</v>
      </c>
      <c r="E305" s="23" t="str">
        <f t="shared" si="14"/>
        <v>Clark</v>
      </c>
    </row>
    <row r="306" spans="1:5" ht="15.75" customHeight="1" x14ac:dyDescent="0.35">
      <c r="A306" s="22" t="s">
        <v>727</v>
      </c>
      <c r="B306" s="22" t="s">
        <v>728</v>
      </c>
      <c r="C306" s="23" t="str">
        <f t="shared" si="12"/>
        <v>Ms.</v>
      </c>
      <c r="D306" s="23" t="str">
        <f t="shared" si="13"/>
        <v>Christine</v>
      </c>
      <c r="E306" s="23" t="str">
        <f t="shared" si="14"/>
        <v>Irish</v>
      </c>
    </row>
    <row r="307" spans="1:5" ht="15.75" customHeight="1" x14ac:dyDescent="0.35">
      <c r="A307" s="22" t="s">
        <v>729</v>
      </c>
      <c r="B307" s="22" t="s">
        <v>730</v>
      </c>
      <c r="C307" s="23" t="str">
        <f t="shared" si="12"/>
        <v>Ms.</v>
      </c>
      <c r="D307" s="23" t="str">
        <f t="shared" si="13"/>
        <v>Sarah C.</v>
      </c>
      <c r="E307" s="23" t="str">
        <f t="shared" si="14"/>
        <v>Richardson</v>
      </c>
    </row>
    <row r="308" spans="1:5" ht="15.75" customHeight="1" x14ac:dyDescent="0.35">
      <c r="A308" s="22" t="s">
        <v>731</v>
      </c>
      <c r="B308" s="22" t="s">
        <v>732</v>
      </c>
      <c r="C308" s="23" t="str">
        <f t="shared" si="12"/>
        <v>Ms.</v>
      </c>
      <c r="D308" s="23" t="str">
        <f t="shared" si="13"/>
        <v>Megan</v>
      </c>
      <c r="E308" s="23" t="str">
        <f t="shared" si="14"/>
        <v>Dewitt</v>
      </c>
    </row>
    <row r="309" spans="1:5" ht="15.75" customHeight="1" x14ac:dyDescent="0.35">
      <c r="A309" s="22" t="s">
        <v>733</v>
      </c>
      <c r="B309" s="22" t="s">
        <v>734</v>
      </c>
      <c r="C309" s="23" t="str">
        <f t="shared" si="12"/>
        <v>Mr.</v>
      </c>
      <c r="D309" s="23" t="str">
        <f t="shared" si="13"/>
        <v>Jason W</v>
      </c>
      <c r="E309" s="23" t="str">
        <f t="shared" si="14"/>
        <v>Hickman</v>
      </c>
    </row>
    <row r="310" spans="1:5" ht="15.75" customHeight="1" x14ac:dyDescent="0.35">
      <c r="A310" s="22" t="s">
        <v>735</v>
      </c>
      <c r="B310" s="22" t="s">
        <v>736</v>
      </c>
      <c r="C310" s="23" t="str">
        <f t="shared" si="12"/>
        <v>Ms.</v>
      </c>
      <c r="D310" s="23" t="str">
        <f t="shared" si="13"/>
        <v>Michele</v>
      </c>
      <c r="E310" s="23" t="str">
        <f t="shared" si="14"/>
        <v>Gonzalez</v>
      </c>
    </row>
    <row r="311" spans="1:5" ht="15.75" customHeight="1" x14ac:dyDescent="0.35">
      <c r="A311" s="22" t="s">
        <v>737</v>
      </c>
      <c r="B311" s="22" t="s">
        <v>738</v>
      </c>
      <c r="C311" s="23" t="str">
        <f t="shared" si="12"/>
        <v>Ms.</v>
      </c>
      <c r="D311" s="23" t="str">
        <f t="shared" si="13"/>
        <v>Nikki</v>
      </c>
      <c r="E311" s="23" t="str">
        <f t="shared" si="14"/>
        <v>Difani</v>
      </c>
    </row>
    <row r="312" spans="1:5" ht="15.75" customHeight="1" x14ac:dyDescent="0.35">
      <c r="A312" s="22" t="s">
        <v>739</v>
      </c>
      <c r="B312" s="22" t="s">
        <v>740</v>
      </c>
      <c r="C312" s="23" t="str">
        <f t="shared" si="12"/>
        <v>Mr.</v>
      </c>
      <c r="D312" s="23" t="str">
        <f t="shared" si="13"/>
        <v>Philip J.</v>
      </c>
      <c r="E312" s="23" t="str">
        <f t="shared" si="14"/>
        <v>Turner</v>
      </c>
    </row>
    <row r="313" spans="1:5" ht="15.75" customHeight="1" x14ac:dyDescent="0.35">
      <c r="A313" s="22" t="s">
        <v>741</v>
      </c>
      <c r="B313" s="22" t="s">
        <v>742</v>
      </c>
      <c r="C313" s="23" t="str">
        <f t="shared" si="12"/>
        <v>Mr.</v>
      </c>
      <c r="D313" s="23" t="str">
        <f t="shared" si="13"/>
        <v>Bryan L</v>
      </c>
      <c r="E313" s="23" t="str">
        <f t="shared" si="14"/>
        <v>Widmann</v>
      </c>
    </row>
    <row r="314" spans="1:5" ht="15.75" customHeight="1" x14ac:dyDescent="0.35">
      <c r="A314" s="22" t="s">
        <v>743</v>
      </c>
      <c r="B314" s="22" t="s">
        <v>744</v>
      </c>
      <c r="C314" s="23" t="str">
        <f t="shared" si="12"/>
        <v>Mr.</v>
      </c>
      <c r="D314" s="23" t="str">
        <f t="shared" si="13"/>
        <v>Timothy F</v>
      </c>
      <c r="E314" s="23" t="str">
        <f t="shared" si="14"/>
        <v>Tunney</v>
      </c>
    </row>
    <row r="315" spans="1:5" ht="15.75" customHeight="1" x14ac:dyDescent="0.35">
      <c r="A315" s="22" t="s">
        <v>745</v>
      </c>
      <c r="B315" s="22" t="s">
        <v>746</v>
      </c>
      <c r="C315" s="23" t="str">
        <f t="shared" si="12"/>
        <v>Ms.</v>
      </c>
      <c r="D315" s="23" t="str">
        <f t="shared" si="13"/>
        <v>Angielyn M</v>
      </c>
      <c r="E315" s="23" t="str">
        <f t="shared" si="14"/>
        <v>San Juan</v>
      </c>
    </row>
    <row r="316" spans="1:5" ht="15.75" customHeight="1" x14ac:dyDescent="0.35">
      <c r="A316" s="22" t="s">
        <v>747</v>
      </c>
      <c r="B316" s="22" t="s">
        <v>748</v>
      </c>
      <c r="C316" s="23" t="str">
        <f t="shared" si="12"/>
        <v>Ms.</v>
      </c>
      <c r="D316" s="23" t="str">
        <f t="shared" si="13"/>
        <v>Jeanie M.</v>
      </c>
      <c r="E316" s="23" t="str">
        <f t="shared" si="14"/>
        <v>Croll</v>
      </c>
    </row>
    <row r="317" spans="1:5" ht="15.75" customHeight="1" x14ac:dyDescent="0.35">
      <c r="A317" s="22" t="s">
        <v>749</v>
      </c>
      <c r="B317" s="22" t="s">
        <v>750</v>
      </c>
      <c r="C317" s="23" t="str">
        <f t="shared" si="12"/>
        <v>Mr.</v>
      </c>
      <c r="D317" s="23" t="str">
        <f t="shared" si="13"/>
        <v>Greg</v>
      </c>
      <c r="E317" s="23" t="str">
        <f t="shared" si="14"/>
        <v>Rolfes</v>
      </c>
    </row>
    <row r="318" spans="1:5" ht="15.75" customHeight="1" x14ac:dyDescent="0.35">
      <c r="A318" s="22" t="s">
        <v>751</v>
      </c>
      <c r="B318" s="22" t="s">
        <v>752</v>
      </c>
      <c r="C318" s="23" t="str">
        <f t="shared" si="12"/>
        <v>Mr.</v>
      </c>
      <c r="D318" s="23" t="str">
        <f t="shared" si="13"/>
        <v>John</v>
      </c>
      <c r="E318" s="23" t="str">
        <f t="shared" si="14"/>
        <v>Hinkle</v>
      </c>
    </row>
    <row r="319" spans="1:5" ht="15.75" customHeight="1" x14ac:dyDescent="0.35">
      <c r="A319" s="22" t="s">
        <v>753</v>
      </c>
      <c r="B319" s="22" t="s">
        <v>754</v>
      </c>
      <c r="C319" s="23" t="str">
        <f t="shared" si="12"/>
        <v>Mr.</v>
      </c>
      <c r="D319" s="23" t="str">
        <f t="shared" si="13"/>
        <v>Aliaksandr</v>
      </c>
      <c r="E319" s="23" t="str">
        <f t="shared" si="14"/>
        <v>Leuchanka</v>
      </c>
    </row>
    <row r="320" spans="1:5" ht="15.75" customHeight="1" x14ac:dyDescent="0.35">
      <c r="A320" s="22" t="s">
        <v>755</v>
      </c>
      <c r="B320" s="22" t="s">
        <v>756</v>
      </c>
      <c r="C320" s="23" t="str">
        <f t="shared" si="12"/>
        <v>Mr.</v>
      </c>
      <c r="D320" s="23" t="str">
        <f t="shared" si="13"/>
        <v>Jason M.</v>
      </c>
      <c r="E320" s="23" t="str">
        <f t="shared" si="14"/>
        <v>Ayr</v>
      </c>
    </row>
    <row r="321" spans="1:5" ht="15.75" customHeight="1" x14ac:dyDescent="0.35">
      <c r="A321" s="22" t="s">
        <v>757</v>
      </c>
      <c r="B321" s="22" t="s">
        <v>758</v>
      </c>
      <c r="C321" s="23" t="str">
        <f t="shared" si="12"/>
        <v>Ms.</v>
      </c>
      <c r="D321" s="23" t="str">
        <f t="shared" si="13"/>
        <v>Sheera K</v>
      </c>
      <c r="E321" s="23" t="str">
        <f t="shared" si="14"/>
        <v>Siegel</v>
      </c>
    </row>
    <row r="322" spans="1:5" ht="15.75" customHeight="1" x14ac:dyDescent="0.35">
      <c r="A322" s="22" t="s">
        <v>759</v>
      </c>
      <c r="B322" s="22" t="s">
        <v>760</v>
      </c>
      <c r="C322" s="23" t="str">
        <f t="shared" ref="C322:C385" si="15">TRIM(MID(B322,FIND(",",B322)+1,FIND(".",B322,FIND(",",B322))-FIND(",",B322)))</f>
        <v>Ms.</v>
      </c>
      <c r="D322" s="23" t="str">
        <f t="shared" ref="D322:D385" si="16">TRIM(MID(B322,FIND(".",B322,FIND(",",B322))+1,100))</f>
        <v>Janice</v>
      </c>
      <c r="E322" s="23" t="str">
        <f t="shared" ref="E322:E385" si="17">TRIM(LEFT(B322,FIND(",",B322)-1))</f>
        <v>Penrose</v>
      </c>
    </row>
    <row r="323" spans="1:5" ht="15.75" customHeight="1" x14ac:dyDescent="0.35">
      <c r="A323" s="22" t="s">
        <v>761</v>
      </c>
      <c r="B323" s="22" t="s">
        <v>762</v>
      </c>
      <c r="C323" s="23" t="str">
        <f t="shared" si="15"/>
        <v>Mr.</v>
      </c>
      <c r="D323" s="23" t="str">
        <f t="shared" si="16"/>
        <v>Timothy G.</v>
      </c>
      <c r="E323" s="23" t="str">
        <f t="shared" si="17"/>
        <v>Schuler</v>
      </c>
    </row>
    <row r="324" spans="1:5" ht="15.75" customHeight="1" x14ac:dyDescent="0.35">
      <c r="A324" s="22" t="s">
        <v>763</v>
      </c>
      <c r="B324" s="22" t="s">
        <v>764</v>
      </c>
      <c r="C324" s="23" t="str">
        <f t="shared" si="15"/>
        <v>Mr.</v>
      </c>
      <c r="D324" s="23" t="str">
        <f t="shared" si="16"/>
        <v>Alan R</v>
      </c>
      <c r="E324" s="23" t="str">
        <f t="shared" si="17"/>
        <v>Walker</v>
      </c>
    </row>
    <row r="325" spans="1:5" ht="15.75" customHeight="1" x14ac:dyDescent="0.35">
      <c r="A325" s="22" t="s">
        <v>765</v>
      </c>
      <c r="B325" s="22" t="s">
        <v>766</v>
      </c>
      <c r="C325" s="23" t="str">
        <f t="shared" si="15"/>
        <v>Mr.</v>
      </c>
      <c r="D325" s="23" t="str">
        <f t="shared" si="16"/>
        <v>Michael</v>
      </c>
      <c r="E325" s="23" t="str">
        <f t="shared" si="17"/>
        <v>Stange</v>
      </c>
    </row>
    <row r="326" spans="1:5" ht="15.75" customHeight="1" x14ac:dyDescent="0.35">
      <c r="A326" s="22" t="s">
        <v>767</v>
      </c>
      <c r="B326" s="22" t="s">
        <v>768</v>
      </c>
      <c r="C326" s="23" t="str">
        <f t="shared" si="15"/>
        <v>Ms.</v>
      </c>
      <c r="D326" s="23" t="str">
        <f t="shared" si="16"/>
        <v>Marie-France</v>
      </c>
      <c r="E326" s="23" t="str">
        <f t="shared" si="17"/>
        <v>Roy</v>
      </c>
    </row>
    <row r="327" spans="1:5" ht="15.75" customHeight="1" x14ac:dyDescent="0.35">
      <c r="A327" s="22" t="s">
        <v>769</v>
      </c>
      <c r="B327" s="22" t="s">
        <v>770</v>
      </c>
      <c r="C327" s="23" t="str">
        <f t="shared" si="15"/>
        <v>Mr.</v>
      </c>
      <c r="D327" s="23" t="str">
        <f t="shared" si="16"/>
        <v>Erik F.</v>
      </c>
      <c r="E327" s="23" t="str">
        <f t="shared" si="17"/>
        <v>Potere</v>
      </c>
    </row>
    <row r="328" spans="1:5" ht="15.75" customHeight="1" x14ac:dyDescent="0.35">
      <c r="A328" s="22" t="s">
        <v>771</v>
      </c>
      <c r="B328" s="22" t="s">
        <v>772</v>
      </c>
      <c r="C328" s="23" t="str">
        <f t="shared" si="15"/>
        <v>Mr.</v>
      </c>
      <c r="D328" s="23" t="str">
        <f t="shared" si="16"/>
        <v>Andrew</v>
      </c>
      <c r="E328" s="23" t="str">
        <f t="shared" si="17"/>
        <v>Podgurski</v>
      </c>
    </row>
    <row r="329" spans="1:5" ht="15.75" customHeight="1" x14ac:dyDescent="0.35">
      <c r="A329" s="22" t="s">
        <v>773</v>
      </c>
      <c r="B329" s="22" t="s">
        <v>774</v>
      </c>
      <c r="C329" s="23" t="str">
        <f t="shared" si="15"/>
        <v>Mr.</v>
      </c>
      <c r="D329" s="23" t="str">
        <f t="shared" si="16"/>
        <v>Anthony</v>
      </c>
      <c r="E329" s="23" t="str">
        <f t="shared" si="17"/>
        <v>Diamond</v>
      </c>
    </row>
    <row r="330" spans="1:5" ht="15.75" customHeight="1" x14ac:dyDescent="0.35">
      <c r="A330" s="22" t="s">
        <v>775</v>
      </c>
      <c r="B330" s="22" t="s">
        <v>776</v>
      </c>
      <c r="C330" s="23" t="str">
        <f t="shared" si="15"/>
        <v>Mr.</v>
      </c>
      <c r="D330" s="23" t="str">
        <f t="shared" si="16"/>
        <v>Chris</v>
      </c>
      <c r="E330" s="23" t="str">
        <f t="shared" si="17"/>
        <v>Sallade</v>
      </c>
    </row>
    <row r="331" spans="1:5" ht="15.75" customHeight="1" x14ac:dyDescent="0.35">
      <c r="A331" s="22" t="s">
        <v>777</v>
      </c>
      <c r="B331" s="22" t="s">
        <v>778</v>
      </c>
      <c r="C331" s="23" t="str">
        <f t="shared" si="15"/>
        <v>Mr.</v>
      </c>
      <c r="D331" s="23" t="str">
        <f t="shared" si="16"/>
        <v>Yu</v>
      </c>
      <c r="E331" s="23" t="str">
        <f t="shared" si="17"/>
        <v>Zhang</v>
      </c>
    </row>
    <row r="332" spans="1:5" ht="15.75" customHeight="1" x14ac:dyDescent="0.35">
      <c r="A332" s="22" t="s">
        <v>779</v>
      </c>
      <c r="B332" s="22" t="s">
        <v>780</v>
      </c>
      <c r="C332" s="23" t="str">
        <f t="shared" si="15"/>
        <v>Mr.</v>
      </c>
      <c r="D332" s="23" t="str">
        <f t="shared" si="16"/>
        <v>Caleb N</v>
      </c>
      <c r="E332" s="23" t="str">
        <f t="shared" si="17"/>
        <v>Chatfield</v>
      </c>
    </row>
    <row r="333" spans="1:5" ht="15.75" customHeight="1" x14ac:dyDescent="0.35">
      <c r="A333" s="22" t="s">
        <v>781</v>
      </c>
      <c r="B333" s="22" t="s">
        <v>782</v>
      </c>
      <c r="C333" s="23" t="str">
        <f t="shared" si="15"/>
        <v>Mr.</v>
      </c>
      <c r="D333" s="23" t="str">
        <f t="shared" si="16"/>
        <v>Jason M.</v>
      </c>
      <c r="E333" s="23" t="str">
        <f t="shared" si="17"/>
        <v>Bruns</v>
      </c>
    </row>
    <row r="334" spans="1:5" ht="15.75" customHeight="1" x14ac:dyDescent="0.35">
      <c r="A334" s="22" t="s">
        <v>783</v>
      </c>
      <c r="B334" s="22" t="s">
        <v>784</v>
      </c>
      <c r="C334" s="23" t="str">
        <f t="shared" si="15"/>
        <v>Ms.</v>
      </c>
      <c r="D334" s="23" t="str">
        <f t="shared" si="16"/>
        <v>Angela R</v>
      </c>
      <c r="E334" s="23" t="str">
        <f t="shared" si="17"/>
        <v>Yochum</v>
      </c>
    </row>
    <row r="335" spans="1:5" ht="15.75" customHeight="1" x14ac:dyDescent="0.35">
      <c r="A335" s="22" t="s">
        <v>785</v>
      </c>
      <c r="B335" s="22" t="s">
        <v>786</v>
      </c>
      <c r="C335" s="23" t="str">
        <f t="shared" si="15"/>
        <v>Mr.</v>
      </c>
      <c r="D335" s="23" t="str">
        <f t="shared" si="16"/>
        <v>Keith J</v>
      </c>
      <c r="E335" s="23" t="str">
        <f t="shared" si="17"/>
        <v>Freeburn</v>
      </c>
    </row>
    <row r="336" spans="1:5" ht="15.75" customHeight="1" x14ac:dyDescent="0.35">
      <c r="A336" s="22" t="s">
        <v>787</v>
      </c>
      <c r="B336" s="22" t="s">
        <v>788</v>
      </c>
      <c r="C336" s="23" t="str">
        <f t="shared" si="15"/>
        <v>Ms.</v>
      </c>
      <c r="D336" s="23" t="str">
        <f t="shared" si="16"/>
        <v>Emma</v>
      </c>
      <c r="E336" s="23" t="str">
        <f t="shared" si="17"/>
        <v>Spencer</v>
      </c>
    </row>
    <row r="337" spans="1:5" ht="15.75" customHeight="1" x14ac:dyDescent="0.35">
      <c r="A337" s="22" t="s">
        <v>789</v>
      </c>
      <c r="B337" s="22" t="s">
        <v>790</v>
      </c>
      <c r="C337" s="23" t="str">
        <f t="shared" si="15"/>
        <v>Mr.</v>
      </c>
      <c r="D337" s="23" t="str">
        <f t="shared" si="16"/>
        <v>Nathan A</v>
      </c>
      <c r="E337" s="23" t="str">
        <f t="shared" si="17"/>
        <v>Jarosik</v>
      </c>
    </row>
    <row r="338" spans="1:5" ht="15.75" customHeight="1" x14ac:dyDescent="0.35">
      <c r="A338" s="22" t="s">
        <v>791</v>
      </c>
      <c r="B338" s="22" t="s">
        <v>792</v>
      </c>
      <c r="C338" s="23" t="str">
        <f t="shared" si="15"/>
        <v>Ms.</v>
      </c>
      <c r="D338" s="23" t="str">
        <f t="shared" si="16"/>
        <v>Kathryn</v>
      </c>
      <c r="E338" s="23" t="str">
        <f t="shared" si="17"/>
        <v>Heinzen</v>
      </c>
    </row>
    <row r="339" spans="1:5" ht="15.75" customHeight="1" x14ac:dyDescent="0.35">
      <c r="A339" s="22" t="s">
        <v>793</v>
      </c>
      <c r="B339" s="22" t="s">
        <v>794</v>
      </c>
      <c r="C339" s="23" t="str">
        <f t="shared" si="15"/>
        <v>Ms.</v>
      </c>
      <c r="D339" s="23" t="str">
        <f t="shared" si="16"/>
        <v>Elizabeth H.</v>
      </c>
      <c r="E339" s="23" t="str">
        <f t="shared" si="17"/>
        <v>Kelley</v>
      </c>
    </row>
    <row r="340" spans="1:5" ht="15.75" customHeight="1" x14ac:dyDescent="0.35">
      <c r="A340" s="22" t="s">
        <v>795</v>
      </c>
      <c r="B340" s="22" t="s">
        <v>796</v>
      </c>
      <c r="C340" s="23" t="str">
        <f t="shared" si="15"/>
        <v>Mr.</v>
      </c>
      <c r="D340" s="23" t="str">
        <f t="shared" si="16"/>
        <v>Ben</v>
      </c>
      <c r="E340" s="23" t="str">
        <f t="shared" si="17"/>
        <v>Thacker</v>
      </c>
    </row>
    <row r="341" spans="1:5" ht="15.75" customHeight="1" x14ac:dyDescent="0.35">
      <c r="A341" s="22" t="s">
        <v>797</v>
      </c>
      <c r="B341" s="22" t="s">
        <v>798</v>
      </c>
      <c r="C341" s="23" t="str">
        <f t="shared" si="15"/>
        <v>Ms.</v>
      </c>
      <c r="D341" s="23" t="str">
        <f t="shared" si="16"/>
        <v>Cheryl A</v>
      </c>
      <c r="E341" s="23" t="str">
        <f t="shared" si="17"/>
        <v>Jeseritz</v>
      </c>
    </row>
    <row r="342" spans="1:5" ht="15.75" customHeight="1" x14ac:dyDescent="0.35">
      <c r="A342" s="22" t="s">
        <v>799</v>
      </c>
      <c r="B342" s="22" t="s">
        <v>800</v>
      </c>
      <c r="C342" s="23" t="str">
        <f t="shared" si="15"/>
        <v>Ms.</v>
      </c>
      <c r="D342" s="23" t="str">
        <f t="shared" si="16"/>
        <v>Kimberly A</v>
      </c>
      <c r="E342" s="23" t="str">
        <f t="shared" si="17"/>
        <v>Hohman</v>
      </c>
    </row>
    <row r="343" spans="1:5" ht="15.75" customHeight="1" x14ac:dyDescent="0.35">
      <c r="A343" s="22" t="s">
        <v>801</v>
      </c>
      <c r="B343" s="22" t="s">
        <v>802</v>
      </c>
      <c r="C343" s="23" t="str">
        <f t="shared" si="15"/>
        <v>Ms.</v>
      </c>
      <c r="D343" s="23" t="str">
        <f t="shared" si="16"/>
        <v>Cynthia</v>
      </c>
      <c r="E343" s="23" t="str">
        <f t="shared" si="17"/>
        <v>Hill</v>
      </c>
    </row>
    <row r="344" spans="1:5" ht="15.75" customHeight="1" x14ac:dyDescent="0.35">
      <c r="A344" s="22" t="s">
        <v>803</v>
      </c>
      <c r="B344" s="22" t="s">
        <v>804</v>
      </c>
      <c r="C344" s="23" t="str">
        <f t="shared" si="15"/>
        <v>Ms.</v>
      </c>
      <c r="D344" s="23" t="str">
        <f t="shared" si="16"/>
        <v>Jessica</v>
      </c>
      <c r="E344" s="23" t="str">
        <f t="shared" si="17"/>
        <v>Kuepfer</v>
      </c>
    </row>
    <row r="345" spans="1:5" ht="15.75" customHeight="1" x14ac:dyDescent="0.35">
      <c r="A345" s="22" t="s">
        <v>805</v>
      </c>
      <c r="B345" s="22" t="s">
        <v>806</v>
      </c>
      <c r="C345" s="23" t="str">
        <f t="shared" si="15"/>
        <v>Mr.</v>
      </c>
      <c r="D345" s="23" t="str">
        <f t="shared" si="16"/>
        <v>Bruce</v>
      </c>
      <c r="E345" s="23" t="str">
        <f t="shared" si="17"/>
        <v>Kaczmarek</v>
      </c>
    </row>
    <row r="346" spans="1:5" ht="15.75" customHeight="1" x14ac:dyDescent="0.35">
      <c r="A346" s="22" t="s">
        <v>807</v>
      </c>
      <c r="B346" s="22" t="s">
        <v>808</v>
      </c>
      <c r="C346" s="23" t="str">
        <f t="shared" si="15"/>
        <v>Ms.</v>
      </c>
      <c r="D346" s="23" t="str">
        <f t="shared" si="16"/>
        <v>Allison</v>
      </c>
      <c r="E346" s="23" t="str">
        <f t="shared" si="17"/>
        <v>Pitt</v>
      </c>
    </row>
    <row r="347" spans="1:5" ht="15.75" customHeight="1" x14ac:dyDescent="0.35">
      <c r="A347" s="22" t="s">
        <v>809</v>
      </c>
      <c r="B347" s="22" t="s">
        <v>810</v>
      </c>
      <c r="C347" s="23" t="str">
        <f t="shared" si="15"/>
        <v>Mr.</v>
      </c>
      <c r="D347" s="23" t="str">
        <f t="shared" si="16"/>
        <v>Alex</v>
      </c>
      <c r="E347" s="23" t="str">
        <f t="shared" si="17"/>
        <v>Lorton</v>
      </c>
    </row>
    <row r="348" spans="1:5" ht="15.75" customHeight="1" x14ac:dyDescent="0.35">
      <c r="A348" s="22" t="s">
        <v>811</v>
      </c>
      <c r="B348" s="22" t="s">
        <v>812</v>
      </c>
      <c r="C348" s="23" t="str">
        <f t="shared" si="15"/>
        <v>Ms.</v>
      </c>
      <c r="D348" s="23" t="str">
        <f t="shared" si="16"/>
        <v>Gabriela</v>
      </c>
      <c r="E348" s="23" t="str">
        <f t="shared" si="17"/>
        <v>Castaneda</v>
      </c>
    </row>
    <row r="349" spans="1:5" ht="15.75" customHeight="1" x14ac:dyDescent="0.35">
      <c r="A349" s="22" t="s">
        <v>813</v>
      </c>
      <c r="B349" s="22" t="s">
        <v>814</v>
      </c>
      <c r="C349" s="23" t="str">
        <f t="shared" si="15"/>
        <v>Ms.</v>
      </c>
      <c r="D349" s="23" t="str">
        <f t="shared" si="16"/>
        <v>Sharon</v>
      </c>
      <c r="E349" s="23" t="str">
        <f t="shared" si="17"/>
        <v>Cherop</v>
      </c>
    </row>
    <row r="350" spans="1:5" ht="15.75" customHeight="1" x14ac:dyDescent="0.35">
      <c r="A350" s="22" t="s">
        <v>815</v>
      </c>
      <c r="B350" s="22" t="s">
        <v>816</v>
      </c>
      <c r="C350" s="23" t="str">
        <f t="shared" si="15"/>
        <v>Mr.</v>
      </c>
      <c r="D350" s="23" t="str">
        <f t="shared" si="16"/>
        <v>Jason A</v>
      </c>
      <c r="E350" s="23" t="str">
        <f t="shared" si="17"/>
        <v>Howell</v>
      </c>
    </row>
    <row r="351" spans="1:5" ht="15.75" customHeight="1" x14ac:dyDescent="0.35">
      <c r="A351" s="22" t="s">
        <v>817</v>
      </c>
      <c r="B351" s="22" t="s">
        <v>818</v>
      </c>
      <c r="C351" s="23" t="str">
        <f t="shared" si="15"/>
        <v>Ms.</v>
      </c>
      <c r="D351" s="23" t="str">
        <f t="shared" si="16"/>
        <v>Chelsey C.</v>
      </c>
      <c r="E351" s="23" t="str">
        <f t="shared" si="17"/>
        <v>Palmer</v>
      </c>
    </row>
    <row r="352" spans="1:5" ht="15.75" customHeight="1" x14ac:dyDescent="0.35">
      <c r="A352" s="22" t="s">
        <v>819</v>
      </c>
      <c r="B352" s="22" t="s">
        <v>820</v>
      </c>
      <c r="C352" s="23" t="str">
        <f t="shared" si="15"/>
        <v>Mr.</v>
      </c>
      <c r="D352" s="23" t="str">
        <f t="shared" si="16"/>
        <v>Devon A.</v>
      </c>
      <c r="E352" s="23" t="str">
        <f t="shared" si="17"/>
        <v>Olson</v>
      </c>
    </row>
    <row r="353" spans="1:5" ht="15.75" customHeight="1" x14ac:dyDescent="0.35">
      <c r="A353" s="22" t="s">
        <v>821</v>
      </c>
      <c r="B353" s="22" t="s">
        <v>822</v>
      </c>
      <c r="C353" s="23" t="str">
        <f t="shared" si="15"/>
        <v>Ms.</v>
      </c>
      <c r="D353" s="23" t="str">
        <f t="shared" si="16"/>
        <v>Joni L</v>
      </c>
      <c r="E353" s="23" t="str">
        <f t="shared" si="17"/>
        <v>Waldron</v>
      </c>
    </row>
    <row r="354" spans="1:5" ht="15.75" customHeight="1" x14ac:dyDescent="0.35">
      <c r="A354" s="22" t="s">
        <v>823</v>
      </c>
      <c r="B354" s="22" t="s">
        <v>824</v>
      </c>
      <c r="C354" s="23" t="str">
        <f t="shared" si="15"/>
        <v>Mr.</v>
      </c>
      <c r="D354" s="23" t="str">
        <f t="shared" si="16"/>
        <v>Colin</v>
      </c>
      <c r="E354" s="23" t="str">
        <f t="shared" si="17"/>
        <v>Meyer</v>
      </c>
    </row>
    <row r="355" spans="1:5" ht="15.75" customHeight="1" x14ac:dyDescent="0.35">
      <c r="A355" s="22" t="s">
        <v>825</v>
      </c>
      <c r="B355" s="22" t="s">
        <v>826</v>
      </c>
      <c r="C355" s="23" t="str">
        <f t="shared" si="15"/>
        <v>Ms.</v>
      </c>
      <c r="D355" s="23" t="str">
        <f t="shared" si="16"/>
        <v>Rachael</v>
      </c>
      <c r="E355" s="23" t="str">
        <f t="shared" si="17"/>
        <v>Stack</v>
      </c>
    </row>
    <row r="356" spans="1:5" ht="15.75" customHeight="1" x14ac:dyDescent="0.35">
      <c r="A356" s="22" t="s">
        <v>827</v>
      </c>
      <c r="B356" s="22" t="s">
        <v>828</v>
      </c>
      <c r="C356" s="23" t="str">
        <f t="shared" si="15"/>
        <v>Ms.</v>
      </c>
      <c r="D356" s="23" t="str">
        <f t="shared" si="16"/>
        <v>Maricela</v>
      </c>
      <c r="E356" s="23" t="str">
        <f t="shared" si="17"/>
        <v>Sanchez Y Torres</v>
      </c>
    </row>
    <row r="357" spans="1:5" ht="15.75" customHeight="1" x14ac:dyDescent="0.35">
      <c r="A357" s="22" t="s">
        <v>829</v>
      </c>
      <c r="B357" s="22" t="s">
        <v>830</v>
      </c>
      <c r="C357" s="23" t="str">
        <f t="shared" si="15"/>
        <v>Ms.</v>
      </c>
      <c r="D357" s="23" t="str">
        <f t="shared" si="16"/>
        <v>Marie</v>
      </c>
      <c r="E357" s="23" t="str">
        <f t="shared" si="17"/>
        <v>Daniels</v>
      </c>
    </row>
    <row r="358" spans="1:5" ht="15.75" customHeight="1" x14ac:dyDescent="0.35">
      <c r="A358" s="22" t="s">
        <v>831</v>
      </c>
      <c r="B358" s="22" t="s">
        <v>832</v>
      </c>
      <c r="C358" s="23" t="str">
        <f t="shared" si="15"/>
        <v>Mr.</v>
      </c>
      <c r="D358" s="23" t="str">
        <f t="shared" si="16"/>
        <v>Frank</v>
      </c>
      <c r="E358" s="23" t="str">
        <f t="shared" si="17"/>
        <v>Pepp</v>
      </c>
    </row>
    <row r="359" spans="1:5" ht="15.75" customHeight="1" x14ac:dyDescent="0.35">
      <c r="A359" s="22" t="s">
        <v>833</v>
      </c>
      <c r="B359" s="22" t="s">
        <v>834</v>
      </c>
      <c r="C359" s="23" t="str">
        <f t="shared" si="15"/>
        <v>Mr.</v>
      </c>
      <c r="D359" s="23" t="str">
        <f t="shared" si="16"/>
        <v>Jeffry</v>
      </c>
      <c r="E359" s="23" t="str">
        <f t="shared" si="17"/>
        <v>Buechler</v>
      </c>
    </row>
    <row r="360" spans="1:5" ht="15.75" customHeight="1" x14ac:dyDescent="0.35">
      <c r="A360" s="22" t="s">
        <v>835</v>
      </c>
      <c r="B360" s="22" t="s">
        <v>836</v>
      </c>
      <c r="C360" s="23" t="str">
        <f t="shared" si="15"/>
        <v>Mr.</v>
      </c>
      <c r="D360" s="23" t="str">
        <f t="shared" si="16"/>
        <v>Mike</v>
      </c>
      <c r="E360" s="23" t="str">
        <f t="shared" si="17"/>
        <v>Buenting</v>
      </c>
    </row>
    <row r="361" spans="1:5" ht="15.75" customHeight="1" x14ac:dyDescent="0.35">
      <c r="A361" s="22" t="s">
        <v>837</v>
      </c>
      <c r="B361" s="22" t="s">
        <v>838</v>
      </c>
      <c r="C361" s="23" t="str">
        <f t="shared" si="15"/>
        <v>Mr.</v>
      </c>
      <c r="D361" s="23" t="str">
        <f t="shared" si="16"/>
        <v>Rick</v>
      </c>
      <c r="E361" s="23" t="str">
        <f t="shared" si="17"/>
        <v>Evans</v>
      </c>
    </row>
    <row r="362" spans="1:5" ht="15.75" customHeight="1" x14ac:dyDescent="0.35">
      <c r="A362" s="22" t="s">
        <v>839</v>
      </c>
      <c r="B362" s="22" t="s">
        <v>840</v>
      </c>
      <c r="C362" s="23" t="str">
        <f t="shared" si="15"/>
        <v>Mr.</v>
      </c>
      <c r="D362" s="23" t="str">
        <f t="shared" si="16"/>
        <v>Pierre-Michel</v>
      </c>
      <c r="E362" s="23" t="str">
        <f t="shared" si="17"/>
        <v>Arcand</v>
      </c>
    </row>
    <row r="363" spans="1:5" ht="15.75" customHeight="1" x14ac:dyDescent="0.35">
      <c r="A363" s="22" t="s">
        <v>841</v>
      </c>
      <c r="B363" s="22" t="s">
        <v>842</v>
      </c>
      <c r="C363" s="23" t="str">
        <f t="shared" si="15"/>
        <v>Mr.</v>
      </c>
      <c r="D363" s="23" t="str">
        <f t="shared" si="16"/>
        <v>Daniel</v>
      </c>
      <c r="E363" s="23" t="str">
        <f t="shared" si="17"/>
        <v>Kesack</v>
      </c>
    </row>
    <row r="364" spans="1:5" ht="15.75" customHeight="1" x14ac:dyDescent="0.35">
      <c r="A364" s="22" t="s">
        <v>843</v>
      </c>
      <c r="B364" s="22" t="s">
        <v>844</v>
      </c>
      <c r="C364" s="23" t="str">
        <f t="shared" si="15"/>
        <v>Mr.</v>
      </c>
      <c r="D364" s="23" t="str">
        <f t="shared" si="16"/>
        <v>Brian L.</v>
      </c>
      <c r="E364" s="23" t="str">
        <f t="shared" si="17"/>
        <v>Post</v>
      </c>
    </row>
    <row r="365" spans="1:5" ht="15.75" customHeight="1" x14ac:dyDescent="0.35">
      <c r="A365" s="22" t="s">
        <v>845</v>
      </c>
      <c r="B365" s="22" t="s">
        <v>846</v>
      </c>
      <c r="C365" s="23" t="str">
        <f t="shared" si="15"/>
        <v>Ms.</v>
      </c>
      <c r="D365" s="23" t="str">
        <f t="shared" si="16"/>
        <v>Morgan M.</v>
      </c>
      <c r="E365" s="23" t="str">
        <f t="shared" si="17"/>
        <v>Dunne</v>
      </c>
    </row>
    <row r="366" spans="1:5" ht="15.75" customHeight="1" x14ac:dyDescent="0.35">
      <c r="A366" s="22" t="s">
        <v>847</v>
      </c>
      <c r="B366" s="22" t="s">
        <v>848</v>
      </c>
      <c r="C366" s="23" t="str">
        <f t="shared" si="15"/>
        <v>Ms.</v>
      </c>
      <c r="D366" s="23" t="str">
        <f t="shared" si="16"/>
        <v>Caroline</v>
      </c>
      <c r="E366" s="23" t="str">
        <f t="shared" si="17"/>
        <v>Kilel</v>
      </c>
    </row>
    <row r="367" spans="1:5" ht="15.75" customHeight="1" x14ac:dyDescent="0.35">
      <c r="A367" s="22" t="s">
        <v>849</v>
      </c>
      <c r="B367" s="22" t="s">
        <v>850</v>
      </c>
      <c r="C367" s="23" t="str">
        <f t="shared" si="15"/>
        <v>Mr.</v>
      </c>
      <c r="D367" s="23" t="str">
        <f t="shared" si="16"/>
        <v>Drew T.</v>
      </c>
      <c r="E367" s="23" t="str">
        <f t="shared" si="17"/>
        <v>Nicholson</v>
      </c>
    </row>
    <row r="368" spans="1:5" ht="15.75" customHeight="1" x14ac:dyDescent="0.35">
      <c r="A368" s="22" t="s">
        <v>851</v>
      </c>
      <c r="B368" s="22" t="s">
        <v>852</v>
      </c>
      <c r="C368" s="23" t="str">
        <f t="shared" si="15"/>
        <v>Mr.</v>
      </c>
      <c r="D368" s="23" t="str">
        <f t="shared" si="16"/>
        <v>Austin W</v>
      </c>
      <c r="E368" s="23" t="str">
        <f t="shared" si="17"/>
        <v>Susmann</v>
      </c>
    </row>
    <row r="369" spans="1:5" ht="15.75" customHeight="1" x14ac:dyDescent="0.35">
      <c r="A369" s="22" t="s">
        <v>853</v>
      </c>
      <c r="B369" s="22" t="s">
        <v>854</v>
      </c>
      <c r="C369" s="23" t="str">
        <f t="shared" si="15"/>
        <v>Ms.</v>
      </c>
      <c r="D369" s="23" t="str">
        <f t="shared" si="16"/>
        <v>Berenice</v>
      </c>
      <c r="E369" s="23" t="str">
        <f t="shared" si="17"/>
        <v>Harsh</v>
      </c>
    </row>
    <row r="370" spans="1:5" ht="15.75" customHeight="1" x14ac:dyDescent="0.35">
      <c r="A370" s="22" t="s">
        <v>855</v>
      </c>
      <c r="B370" s="22" t="s">
        <v>856</v>
      </c>
      <c r="C370" s="23" t="str">
        <f t="shared" si="15"/>
        <v>Mr.</v>
      </c>
      <c r="D370" s="23" t="str">
        <f t="shared" si="16"/>
        <v>Kenneth A</v>
      </c>
      <c r="E370" s="23" t="str">
        <f t="shared" si="17"/>
        <v>Pocasangre</v>
      </c>
    </row>
    <row r="371" spans="1:5" ht="15.75" customHeight="1" x14ac:dyDescent="0.35">
      <c r="A371" s="22" t="s">
        <v>857</v>
      </c>
      <c r="B371" s="22" t="s">
        <v>858</v>
      </c>
      <c r="C371" s="23" t="str">
        <f t="shared" si="15"/>
        <v>Mr.</v>
      </c>
      <c r="D371" s="23" t="str">
        <f t="shared" si="16"/>
        <v>Miguel</v>
      </c>
      <c r="E371" s="23" t="str">
        <f t="shared" si="17"/>
        <v>Martinez Lopez</v>
      </c>
    </row>
    <row r="372" spans="1:5" ht="15.75" customHeight="1" x14ac:dyDescent="0.35">
      <c r="A372" s="22" t="s">
        <v>859</v>
      </c>
      <c r="B372" s="22" t="s">
        <v>860</v>
      </c>
      <c r="C372" s="23" t="str">
        <f t="shared" si="15"/>
        <v>Ms.</v>
      </c>
      <c r="D372" s="23" t="str">
        <f t="shared" si="16"/>
        <v>Hadley T.</v>
      </c>
      <c r="E372" s="23" t="str">
        <f t="shared" si="17"/>
        <v>Riegel</v>
      </c>
    </row>
    <row r="373" spans="1:5" ht="15.75" customHeight="1" x14ac:dyDescent="0.35">
      <c r="A373" s="22" t="s">
        <v>861</v>
      </c>
      <c r="B373" s="22" t="s">
        <v>862</v>
      </c>
      <c r="C373" s="23" t="str">
        <f t="shared" si="15"/>
        <v>Mr.</v>
      </c>
      <c r="D373" s="23" t="str">
        <f t="shared" si="16"/>
        <v>Taylor</v>
      </c>
      <c r="E373" s="23" t="str">
        <f t="shared" si="17"/>
        <v>Monson</v>
      </c>
    </row>
    <row r="374" spans="1:5" ht="15.75" customHeight="1" x14ac:dyDescent="0.35">
      <c r="A374" s="22" t="s">
        <v>863</v>
      </c>
      <c r="B374" s="22" t="s">
        <v>864</v>
      </c>
      <c r="C374" s="23" t="str">
        <f t="shared" si="15"/>
        <v>Ms.</v>
      </c>
      <c r="D374" s="23" t="str">
        <f t="shared" si="16"/>
        <v>Tenielle M</v>
      </c>
      <c r="E374" s="23" t="str">
        <f t="shared" si="17"/>
        <v>Klubben</v>
      </c>
    </row>
    <row r="375" spans="1:5" ht="15.75" customHeight="1" x14ac:dyDescent="0.35">
      <c r="A375" s="22" t="s">
        <v>865</v>
      </c>
      <c r="B375" s="22" t="s">
        <v>866</v>
      </c>
      <c r="C375" s="23" t="str">
        <f t="shared" si="15"/>
        <v>Ms.</v>
      </c>
      <c r="D375" s="23" t="str">
        <f t="shared" si="16"/>
        <v>Andrea</v>
      </c>
      <c r="E375" s="23" t="str">
        <f t="shared" si="17"/>
        <v>Mascaro</v>
      </c>
    </row>
    <row r="376" spans="1:5" ht="15.75" customHeight="1" x14ac:dyDescent="0.35">
      <c r="A376" s="22" t="s">
        <v>867</v>
      </c>
      <c r="B376" s="22" t="s">
        <v>868</v>
      </c>
      <c r="C376" s="23" t="str">
        <f t="shared" si="15"/>
        <v>Ms.</v>
      </c>
      <c r="D376" s="23" t="str">
        <f t="shared" si="16"/>
        <v>Nora P</v>
      </c>
      <c r="E376" s="23" t="str">
        <f t="shared" si="17"/>
        <v>Norvell</v>
      </c>
    </row>
    <row r="377" spans="1:5" ht="15.75" customHeight="1" x14ac:dyDescent="0.35">
      <c r="A377" s="22" t="s">
        <v>869</v>
      </c>
      <c r="B377" s="22" t="s">
        <v>870</v>
      </c>
      <c r="C377" s="23" t="str">
        <f t="shared" si="15"/>
        <v>Mr.</v>
      </c>
      <c r="D377" s="23" t="str">
        <f t="shared" si="16"/>
        <v>Zachary</v>
      </c>
      <c r="E377" s="23" t="str">
        <f t="shared" si="17"/>
        <v>Ornelas</v>
      </c>
    </row>
    <row r="378" spans="1:5" ht="15.75" customHeight="1" x14ac:dyDescent="0.35">
      <c r="A378" s="22" t="s">
        <v>871</v>
      </c>
      <c r="B378" s="22" t="s">
        <v>872</v>
      </c>
      <c r="C378" s="23" t="str">
        <f t="shared" si="15"/>
        <v>Mr.</v>
      </c>
      <c r="D378" s="23" t="str">
        <f t="shared" si="16"/>
        <v>Michael</v>
      </c>
      <c r="E378" s="23" t="str">
        <f t="shared" si="17"/>
        <v>Fitzpatrick</v>
      </c>
    </row>
    <row r="379" spans="1:5" ht="15.75" customHeight="1" x14ac:dyDescent="0.35">
      <c r="A379" s="22" t="s">
        <v>873</v>
      </c>
      <c r="B379" s="22" t="s">
        <v>874</v>
      </c>
      <c r="C379" s="23" t="str">
        <f t="shared" si="15"/>
        <v>Ms.</v>
      </c>
      <c r="D379" s="23" t="str">
        <f t="shared" si="16"/>
        <v>Alyssa K.</v>
      </c>
      <c r="E379" s="23" t="str">
        <f t="shared" si="17"/>
        <v>Bloomquist</v>
      </c>
    </row>
    <row r="380" spans="1:5" ht="15.75" customHeight="1" x14ac:dyDescent="0.35">
      <c r="A380" s="22" t="s">
        <v>875</v>
      </c>
      <c r="B380" s="22" t="s">
        <v>876</v>
      </c>
      <c r="C380" s="23" t="str">
        <f t="shared" si="15"/>
        <v>Ms.</v>
      </c>
      <c r="D380" s="23" t="str">
        <f t="shared" si="16"/>
        <v>Heather</v>
      </c>
      <c r="E380" s="23" t="str">
        <f t="shared" si="17"/>
        <v>Wick</v>
      </c>
    </row>
    <row r="381" spans="1:5" ht="15.75" customHeight="1" x14ac:dyDescent="0.35">
      <c r="A381" s="22" t="s">
        <v>877</v>
      </c>
      <c r="B381" s="22" t="s">
        <v>878</v>
      </c>
      <c r="C381" s="23" t="str">
        <f t="shared" si="15"/>
        <v>Mr.</v>
      </c>
      <c r="D381" s="23" t="str">
        <f t="shared" si="16"/>
        <v>Dante</v>
      </c>
      <c r="E381" s="23" t="str">
        <f t="shared" si="17"/>
        <v>Zappala</v>
      </c>
    </row>
    <row r="382" spans="1:5" ht="15.75" customHeight="1" x14ac:dyDescent="0.35">
      <c r="A382" s="22" t="s">
        <v>879</v>
      </c>
      <c r="B382" s="22" t="s">
        <v>880</v>
      </c>
      <c r="C382" s="23" t="str">
        <f t="shared" si="15"/>
        <v>Ms.</v>
      </c>
      <c r="D382" s="23" t="str">
        <f t="shared" si="16"/>
        <v>Sara E.</v>
      </c>
      <c r="E382" s="23" t="str">
        <f t="shared" si="17"/>
        <v>Earle</v>
      </c>
    </row>
    <row r="383" spans="1:5" ht="15.75" customHeight="1" x14ac:dyDescent="0.35">
      <c r="A383" s="22" t="s">
        <v>881</v>
      </c>
      <c r="B383" s="22" t="s">
        <v>882</v>
      </c>
      <c r="C383" s="23" t="str">
        <f t="shared" si="15"/>
        <v>Mr.</v>
      </c>
      <c r="D383" s="23" t="str">
        <f t="shared" si="16"/>
        <v>Scott</v>
      </c>
      <c r="E383" s="23" t="str">
        <f t="shared" si="17"/>
        <v>Majewski</v>
      </c>
    </row>
    <row r="384" spans="1:5" ht="15.75" customHeight="1" x14ac:dyDescent="0.35">
      <c r="A384" s="22" t="s">
        <v>883</v>
      </c>
      <c r="B384" s="22" t="s">
        <v>884</v>
      </c>
      <c r="C384" s="23" t="str">
        <f t="shared" si="15"/>
        <v>Mr.</v>
      </c>
      <c r="D384" s="23" t="str">
        <f t="shared" si="16"/>
        <v>Sean</v>
      </c>
      <c r="E384" s="23" t="str">
        <f t="shared" si="17"/>
        <v>Apfelbaum</v>
      </c>
    </row>
    <row r="385" spans="1:5" ht="15.75" customHeight="1" x14ac:dyDescent="0.35">
      <c r="A385" s="22" t="s">
        <v>885</v>
      </c>
      <c r="B385" s="22" t="s">
        <v>886</v>
      </c>
      <c r="C385" s="23" t="str">
        <f t="shared" si="15"/>
        <v>Ms.</v>
      </c>
      <c r="D385" s="23" t="str">
        <f t="shared" si="16"/>
        <v>Danielle</v>
      </c>
      <c r="E385" s="23" t="str">
        <f t="shared" si="17"/>
        <v>Graham</v>
      </c>
    </row>
    <row r="386" spans="1:5" ht="15.75" customHeight="1" x14ac:dyDescent="0.35">
      <c r="A386" s="22" t="s">
        <v>887</v>
      </c>
      <c r="B386" s="22" t="s">
        <v>888</v>
      </c>
      <c r="C386" s="23" t="str">
        <f t="shared" ref="C386:C449" si="18">TRIM(MID(B386,FIND(",",B386)+1,FIND(".",B386,FIND(",",B386))-FIND(",",B386)))</f>
        <v>Mr.</v>
      </c>
      <c r="D386" s="23" t="str">
        <f t="shared" ref="D386:D449" si="19">TRIM(MID(B386,FIND(".",B386,FIND(",",B386))+1,100))</f>
        <v>Andrew D.</v>
      </c>
      <c r="E386" s="23" t="str">
        <f t="shared" ref="E386:E449" si="20">TRIM(LEFT(B386,FIND(",",B386)-1))</f>
        <v>Whitacre</v>
      </c>
    </row>
    <row r="387" spans="1:5" ht="15.75" customHeight="1" x14ac:dyDescent="0.35">
      <c r="A387" s="22" t="s">
        <v>889</v>
      </c>
      <c r="B387" s="22" t="s">
        <v>890</v>
      </c>
      <c r="C387" s="23" t="str">
        <f t="shared" si="18"/>
        <v>Mr.</v>
      </c>
      <c r="D387" s="23" t="str">
        <f t="shared" si="19"/>
        <v>Joel D</v>
      </c>
      <c r="E387" s="23" t="str">
        <f t="shared" si="20"/>
        <v>Wegener</v>
      </c>
    </row>
    <row r="388" spans="1:5" ht="15.75" customHeight="1" x14ac:dyDescent="0.35">
      <c r="A388" s="22" t="s">
        <v>891</v>
      </c>
      <c r="B388" s="22" t="s">
        <v>892</v>
      </c>
      <c r="C388" s="23" t="str">
        <f t="shared" si="18"/>
        <v>Ms.</v>
      </c>
      <c r="D388" s="23" t="str">
        <f t="shared" si="19"/>
        <v>Michelle</v>
      </c>
      <c r="E388" s="23" t="str">
        <f t="shared" si="20"/>
        <v>Collie</v>
      </c>
    </row>
    <row r="389" spans="1:5" ht="15.75" customHeight="1" x14ac:dyDescent="0.35">
      <c r="A389" s="22" t="s">
        <v>893</v>
      </c>
      <c r="B389" s="22" t="s">
        <v>894</v>
      </c>
      <c r="C389" s="23" t="str">
        <f t="shared" si="18"/>
        <v>Mr.</v>
      </c>
      <c r="D389" s="23" t="str">
        <f t="shared" si="19"/>
        <v>Michael J.</v>
      </c>
      <c r="E389" s="23" t="str">
        <f t="shared" si="20"/>
        <v>Murphy</v>
      </c>
    </row>
    <row r="390" spans="1:5" ht="15.75" customHeight="1" x14ac:dyDescent="0.35">
      <c r="A390" s="22" t="s">
        <v>895</v>
      </c>
      <c r="B390" s="22" t="s">
        <v>896</v>
      </c>
      <c r="C390" s="23" t="str">
        <f t="shared" si="18"/>
        <v>Ms.</v>
      </c>
      <c r="D390" s="23" t="str">
        <f t="shared" si="19"/>
        <v>Nikki</v>
      </c>
      <c r="E390" s="23" t="str">
        <f t="shared" si="20"/>
        <v>Butters</v>
      </c>
    </row>
    <row r="391" spans="1:5" ht="15.75" customHeight="1" x14ac:dyDescent="0.35">
      <c r="A391" s="22" t="s">
        <v>897</v>
      </c>
      <c r="B391" s="22" t="s">
        <v>898</v>
      </c>
      <c r="C391" s="23" t="str">
        <f t="shared" si="18"/>
        <v>Ms.</v>
      </c>
      <c r="D391" s="23" t="str">
        <f t="shared" si="19"/>
        <v>Summer B.</v>
      </c>
      <c r="E391" s="23" t="str">
        <f t="shared" si="20"/>
        <v>Cook</v>
      </c>
    </row>
    <row r="392" spans="1:5" ht="15.75" customHeight="1" x14ac:dyDescent="0.35">
      <c r="A392" s="22" t="s">
        <v>899</v>
      </c>
      <c r="B392" s="22" t="s">
        <v>900</v>
      </c>
      <c r="C392" s="23" t="str">
        <f t="shared" si="18"/>
        <v>Mr.</v>
      </c>
      <c r="D392" s="23" t="str">
        <f t="shared" si="19"/>
        <v>Edward</v>
      </c>
      <c r="E392" s="23" t="str">
        <f t="shared" si="20"/>
        <v>Breen</v>
      </c>
    </row>
    <row r="393" spans="1:5" ht="15.75" customHeight="1" x14ac:dyDescent="0.35">
      <c r="A393" s="22" t="s">
        <v>901</v>
      </c>
      <c r="B393" s="22" t="s">
        <v>902</v>
      </c>
      <c r="C393" s="23" t="str">
        <f t="shared" si="18"/>
        <v>Mr.</v>
      </c>
      <c r="D393" s="23" t="str">
        <f t="shared" si="19"/>
        <v>Ryan</v>
      </c>
      <c r="E393" s="23" t="str">
        <f t="shared" si="20"/>
        <v>Fitzsimons</v>
      </c>
    </row>
    <row r="394" spans="1:5" ht="15.75" customHeight="1" x14ac:dyDescent="0.35">
      <c r="A394" s="22" t="s">
        <v>903</v>
      </c>
      <c r="B394" s="22" t="s">
        <v>904</v>
      </c>
      <c r="C394" s="23" t="str">
        <f t="shared" si="18"/>
        <v>Ms.</v>
      </c>
      <c r="D394" s="23" t="str">
        <f t="shared" si="19"/>
        <v>Kacee</v>
      </c>
      <c r="E394" s="23" t="str">
        <f t="shared" si="20"/>
        <v>Houle</v>
      </c>
    </row>
    <row r="395" spans="1:5" ht="15.75" customHeight="1" x14ac:dyDescent="0.35">
      <c r="A395" s="22" t="s">
        <v>905</v>
      </c>
      <c r="B395" s="22" t="s">
        <v>906</v>
      </c>
      <c r="C395" s="23" t="str">
        <f t="shared" si="18"/>
        <v>Mr.</v>
      </c>
      <c r="D395" s="23" t="str">
        <f t="shared" si="19"/>
        <v>Dave</v>
      </c>
      <c r="E395" s="23" t="str">
        <f t="shared" si="20"/>
        <v>Woodward</v>
      </c>
    </row>
    <row r="396" spans="1:5" ht="15.75" customHeight="1" x14ac:dyDescent="0.35">
      <c r="A396" s="22" t="s">
        <v>907</v>
      </c>
      <c r="B396" s="22" t="s">
        <v>908</v>
      </c>
      <c r="C396" s="23" t="str">
        <f t="shared" si="18"/>
        <v>Ms.</v>
      </c>
      <c r="D396" s="23" t="str">
        <f t="shared" si="19"/>
        <v>Maryanna</v>
      </c>
      <c r="E396" s="23" t="str">
        <f t="shared" si="20"/>
        <v>Ray</v>
      </c>
    </row>
    <row r="397" spans="1:5" ht="15.75" customHeight="1" x14ac:dyDescent="0.35">
      <c r="A397" s="22" t="s">
        <v>909</v>
      </c>
      <c r="B397" s="22" t="s">
        <v>910</v>
      </c>
      <c r="C397" s="23" t="str">
        <f t="shared" si="18"/>
        <v>Ms.</v>
      </c>
      <c r="D397" s="23" t="str">
        <f t="shared" si="19"/>
        <v>Jessica H.</v>
      </c>
      <c r="E397" s="23" t="str">
        <f t="shared" si="20"/>
        <v>Jennings</v>
      </c>
    </row>
    <row r="398" spans="1:5" ht="15.75" customHeight="1" x14ac:dyDescent="0.35">
      <c r="A398" s="22" t="s">
        <v>911</v>
      </c>
      <c r="B398" s="22" t="s">
        <v>912</v>
      </c>
      <c r="C398" s="23" t="str">
        <f t="shared" si="18"/>
        <v>Ms.</v>
      </c>
      <c r="D398" s="23" t="str">
        <f t="shared" si="19"/>
        <v>Deanna</v>
      </c>
      <c r="E398" s="23" t="str">
        <f t="shared" si="20"/>
        <v>Fuller</v>
      </c>
    </row>
    <row r="399" spans="1:5" ht="15.75" customHeight="1" x14ac:dyDescent="0.35">
      <c r="A399" s="22" t="s">
        <v>913</v>
      </c>
      <c r="B399" s="22" t="s">
        <v>914</v>
      </c>
      <c r="C399" s="23" t="str">
        <f t="shared" si="18"/>
        <v>Mr.</v>
      </c>
      <c r="D399" s="23" t="str">
        <f t="shared" si="19"/>
        <v>Peter</v>
      </c>
      <c r="E399" s="23" t="str">
        <f t="shared" si="20"/>
        <v>Lovisek</v>
      </c>
    </row>
    <row r="400" spans="1:5" ht="15.75" customHeight="1" x14ac:dyDescent="0.35">
      <c r="A400" s="22" t="s">
        <v>915</v>
      </c>
      <c r="B400" s="22" t="s">
        <v>916</v>
      </c>
      <c r="C400" s="23" t="str">
        <f t="shared" si="18"/>
        <v>Ms.</v>
      </c>
      <c r="D400" s="23" t="str">
        <f t="shared" si="19"/>
        <v>Rebecca</v>
      </c>
      <c r="E400" s="23" t="str">
        <f t="shared" si="20"/>
        <v>Painter</v>
      </c>
    </row>
    <row r="401" spans="1:5" ht="15.75" customHeight="1" x14ac:dyDescent="0.35">
      <c r="A401" s="22" t="s">
        <v>917</v>
      </c>
      <c r="B401" s="22" t="s">
        <v>918</v>
      </c>
      <c r="C401" s="23" t="str">
        <f t="shared" si="18"/>
        <v>Ms.</v>
      </c>
      <c r="D401" s="23" t="str">
        <f t="shared" si="19"/>
        <v>Elizabeth M.</v>
      </c>
      <c r="E401" s="23" t="str">
        <f t="shared" si="20"/>
        <v>Edwards</v>
      </c>
    </row>
    <row r="402" spans="1:5" ht="15.75" customHeight="1" x14ac:dyDescent="0.35">
      <c r="A402" s="22" t="s">
        <v>919</v>
      </c>
      <c r="B402" s="22" t="s">
        <v>920</v>
      </c>
      <c r="C402" s="23" t="str">
        <f t="shared" si="18"/>
        <v>Mr.</v>
      </c>
      <c r="D402" s="23" t="str">
        <f t="shared" si="19"/>
        <v>Gregory</v>
      </c>
      <c r="E402" s="23" t="str">
        <f t="shared" si="20"/>
        <v>Liebl</v>
      </c>
    </row>
    <row r="403" spans="1:5" ht="15.75" customHeight="1" x14ac:dyDescent="0.35">
      <c r="A403" s="22" t="s">
        <v>921</v>
      </c>
      <c r="B403" s="22" t="s">
        <v>922</v>
      </c>
      <c r="C403" s="23" t="str">
        <f t="shared" si="18"/>
        <v>Ms.</v>
      </c>
      <c r="D403" s="23" t="str">
        <f t="shared" si="19"/>
        <v>Sarah E.</v>
      </c>
      <c r="E403" s="23" t="str">
        <f t="shared" si="20"/>
        <v>Kasabian-Larson</v>
      </c>
    </row>
    <row r="404" spans="1:5" ht="15.75" customHeight="1" x14ac:dyDescent="0.35">
      <c r="A404" s="22" t="s">
        <v>923</v>
      </c>
      <c r="B404" s="22" t="s">
        <v>924</v>
      </c>
      <c r="C404" s="23" t="str">
        <f t="shared" si="18"/>
        <v>Ms.</v>
      </c>
      <c r="D404" s="23" t="str">
        <f t="shared" si="19"/>
        <v>Anne Elise</v>
      </c>
      <c r="E404" s="23" t="str">
        <f t="shared" si="20"/>
        <v>Creamer</v>
      </c>
    </row>
    <row r="405" spans="1:5" ht="15.75" customHeight="1" x14ac:dyDescent="0.35">
      <c r="A405" s="22" t="s">
        <v>925</v>
      </c>
      <c r="B405" s="22" t="s">
        <v>926</v>
      </c>
      <c r="C405" s="23" t="str">
        <f t="shared" si="18"/>
        <v>Mr.</v>
      </c>
      <c r="D405" s="23" t="str">
        <f t="shared" si="19"/>
        <v>Christopher R</v>
      </c>
      <c r="E405" s="23" t="str">
        <f t="shared" si="20"/>
        <v>Kimbel</v>
      </c>
    </row>
    <row r="406" spans="1:5" ht="15.75" customHeight="1" x14ac:dyDescent="0.35">
      <c r="A406" s="22" t="s">
        <v>927</v>
      </c>
      <c r="B406" s="22" t="s">
        <v>928</v>
      </c>
      <c r="C406" s="23" t="str">
        <f t="shared" si="18"/>
        <v>Mr.</v>
      </c>
      <c r="D406" s="23" t="str">
        <f t="shared" si="19"/>
        <v>Elliot</v>
      </c>
      <c r="E406" s="23" t="str">
        <f t="shared" si="20"/>
        <v>Livensparger</v>
      </c>
    </row>
    <row r="407" spans="1:5" ht="15.75" customHeight="1" x14ac:dyDescent="0.35">
      <c r="A407" s="22" t="s">
        <v>929</v>
      </c>
      <c r="B407" s="22" t="s">
        <v>930</v>
      </c>
      <c r="C407" s="23" t="str">
        <f t="shared" si="18"/>
        <v>Mr.</v>
      </c>
      <c r="D407" s="23" t="str">
        <f t="shared" si="19"/>
        <v>Christopher D.</v>
      </c>
      <c r="E407" s="23" t="str">
        <f t="shared" si="20"/>
        <v>Grange</v>
      </c>
    </row>
    <row r="408" spans="1:5" ht="15.75" customHeight="1" x14ac:dyDescent="0.35">
      <c r="A408" s="22" t="s">
        <v>931</v>
      </c>
      <c r="B408" s="22" t="s">
        <v>932</v>
      </c>
      <c r="C408" s="23" t="str">
        <f t="shared" si="18"/>
        <v>Mr.</v>
      </c>
      <c r="D408" s="23" t="str">
        <f t="shared" si="19"/>
        <v>Corey</v>
      </c>
      <c r="E408" s="23" t="str">
        <f t="shared" si="20"/>
        <v>Nunlist</v>
      </c>
    </row>
    <row r="409" spans="1:5" ht="15.75" customHeight="1" x14ac:dyDescent="0.35">
      <c r="A409" s="22" t="s">
        <v>933</v>
      </c>
      <c r="B409" s="22" t="s">
        <v>934</v>
      </c>
      <c r="C409" s="23" t="str">
        <f t="shared" si="18"/>
        <v>Mr.</v>
      </c>
      <c r="D409" s="23" t="str">
        <f t="shared" si="19"/>
        <v>Patrick D.</v>
      </c>
      <c r="E409" s="23" t="str">
        <f t="shared" si="20"/>
        <v>Cutter</v>
      </c>
    </row>
    <row r="410" spans="1:5" ht="15.75" customHeight="1" x14ac:dyDescent="0.35">
      <c r="A410" s="22" t="s">
        <v>935</v>
      </c>
      <c r="B410" s="22" t="s">
        <v>936</v>
      </c>
      <c r="C410" s="23" t="str">
        <f t="shared" si="18"/>
        <v>Mr.</v>
      </c>
      <c r="D410" s="23" t="str">
        <f t="shared" si="19"/>
        <v>Anthony D.</v>
      </c>
      <c r="E410" s="23" t="str">
        <f t="shared" si="20"/>
        <v>Martin</v>
      </c>
    </row>
    <row r="411" spans="1:5" ht="15.75" customHeight="1" x14ac:dyDescent="0.35">
      <c r="A411" s="22" t="s">
        <v>937</v>
      </c>
      <c r="B411" s="22" t="s">
        <v>938</v>
      </c>
      <c r="C411" s="23" t="str">
        <f t="shared" si="18"/>
        <v>Ms.</v>
      </c>
      <c r="D411" s="23" t="str">
        <f t="shared" si="19"/>
        <v>Melissa</v>
      </c>
      <c r="E411" s="23" t="str">
        <f t="shared" si="20"/>
        <v>Cooney</v>
      </c>
    </row>
    <row r="412" spans="1:5" ht="15.75" customHeight="1" x14ac:dyDescent="0.35">
      <c r="A412" s="22" t="s">
        <v>939</v>
      </c>
      <c r="B412" s="22" t="s">
        <v>940</v>
      </c>
      <c r="C412" s="23" t="str">
        <f t="shared" si="18"/>
        <v>Ms.</v>
      </c>
      <c r="D412" s="23" t="str">
        <f t="shared" si="19"/>
        <v>Raven</v>
      </c>
      <c r="E412" s="23" t="str">
        <f t="shared" si="20"/>
        <v>Bier</v>
      </c>
    </row>
    <row r="413" spans="1:5" ht="15.75" customHeight="1" x14ac:dyDescent="0.35">
      <c r="A413" s="22" t="s">
        <v>941</v>
      </c>
      <c r="B413" s="22" t="s">
        <v>942</v>
      </c>
      <c r="C413" s="23" t="str">
        <f t="shared" si="18"/>
        <v>Mr.</v>
      </c>
      <c r="D413" s="23" t="str">
        <f t="shared" si="19"/>
        <v>Christopher</v>
      </c>
      <c r="E413" s="23" t="str">
        <f t="shared" si="20"/>
        <v>Muskopf</v>
      </c>
    </row>
    <row r="414" spans="1:5" ht="15.75" customHeight="1" x14ac:dyDescent="0.35">
      <c r="A414" s="22" t="s">
        <v>943</v>
      </c>
      <c r="B414" s="22" t="s">
        <v>944</v>
      </c>
      <c r="C414" s="23" t="str">
        <f t="shared" si="18"/>
        <v>Ms.</v>
      </c>
      <c r="D414" s="23" t="str">
        <f t="shared" si="19"/>
        <v>Kendra A</v>
      </c>
      <c r="E414" s="23" t="str">
        <f t="shared" si="20"/>
        <v>Sirak</v>
      </c>
    </row>
    <row r="415" spans="1:5" ht="15.75" customHeight="1" x14ac:dyDescent="0.35">
      <c r="A415" s="22" t="s">
        <v>945</v>
      </c>
      <c r="B415" s="22" t="s">
        <v>946</v>
      </c>
      <c r="C415" s="23" t="str">
        <f t="shared" si="18"/>
        <v>Ms.</v>
      </c>
      <c r="D415" s="23" t="str">
        <f t="shared" si="19"/>
        <v>Jordan</v>
      </c>
      <c r="E415" s="23" t="str">
        <f t="shared" si="20"/>
        <v>Nelsen</v>
      </c>
    </row>
    <row r="416" spans="1:5" ht="15.75" customHeight="1" x14ac:dyDescent="0.35">
      <c r="A416" s="22" t="s">
        <v>947</v>
      </c>
      <c r="B416" s="22" t="s">
        <v>948</v>
      </c>
      <c r="C416" s="23" t="str">
        <f t="shared" si="18"/>
        <v>Mr.</v>
      </c>
      <c r="D416" s="23" t="str">
        <f t="shared" si="19"/>
        <v>Nils</v>
      </c>
      <c r="E416" s="23" t="str">
        <f t="shared" si="20"/>
        <v>Schallner</v>
      </c>
    </row>
    <row r="417" spans="1:5" ht="15.75" customHeight="1" x14ac:dyDescent="0.35">
      <c r="A417" s="22" t="s">
        <v>949</v>
      </c>
      <c r="B417" s="22" t="s">
        <v>950</v>
      </c>
      <c r="C417" s="23" t="str">
        <f t="shared" si="18"/>
        <v>Mr.</v>
      </c>
      <c r="D417" s="23" t="str">
        <f t="shared" si="19"/>
        <v>Scott</v>
      </c>
      <c r="E417" s="23" t="str">
        <f t="shared" si="20"/>
        <v>Dunlap</v>
      </c>
    </row>
    <row r="418" spans="1:5" ht="15.75" customHeight="1" x14ac:dyDescent="0.35">
      <c r="A418" s="22" t="s">
        <v>951</v>
      </c>
      <c r="B418" s="22" t="s">
        <v>952</v>
      </c>
      <c r="C418" s="23" t="str">
        <f t="shared" si="18"/>
        <v>Ms.</v>
      </c>
      <c r="D418" s="23" t="str">
        <f t="shared" si="19"/>
        <v>Angela</v>
      </c>
      <c r="E418" s="23" t="str">
        <f t="shared" si="20"/>
        <v>Messing</v>
      </c>
    </row>
    <row r="419" spans="1:5" ht="15.75" customHeight="1" x14ac:dyDescent="0.35">
      <c r="A419" s="22" t="s">
        <v>953</v>
      </c>
      <c r="B419" s="22" t="s">
        <v>954</v>
      </c>
      <c r="C419" s="23" t="str">
        <f t="shared" si="18"/>
        <v>Ms.</v>
      </c>
      <c r="D419" s="23" t="str">
        <f t="shared" si="19"/>
        <v>Allison</v>
      </c>
      <c r="E419" s="23" t="str">
        <f t="shared" si="20"/>
        <v>Bondell</v>
      </c>
    </row>
    <row r="420" spans="1:5" ht="15.75" customHeight="1" x14ac:dyDescent="0.35">
      <c r="A420" s="22" t="s">
        <v>955</v>
      </c>
      <c r="B420" s="22" t="s">
        <v>956</v>
      </c>
      <c r="C420" s="23" t="str">
        <f t="shared" si="18"/>
        <v>Ms.</v>
      </c>
      <c r="D420" s="23" t="str">
        <f t="shared" si="19"/>
        <v>Caitlin O.</v>
      </c>
      <c r="E420" s="23" t="str">
        <f t="shared" si="20"/>
        <v>Gaughan</v>
      </c>
    </row>
    <row r="421" spans="1:5" ht="15.75" customHeight="1" x14ac:dyDescent="0.35">
      <c r="A421" s="22" t="s">
        <v>957</v>
      </c>
      <c r="B421" s="22" t="s">
        <v>958</v>
      </c>
      <c r="C421" s="23" t="str">
        <f t="shared" si="18"/>
        <v>Ms.</v>
      </c>
      <c r="D421" s="23" t="str">
        <f t="shared" si="19"/>
        <v>Tracy M</v>
      </c>
      <c r="E421" s="23" t="str">
        <f t="shared" si="20"/>
        <v>Gruman</v>
      </c>
    </row>
    <row r="422" spans="1:5" ht="15.75" customHeight="1" x14ac:dyDescent="0.35">
      <c r="A422" s="22" t="s">
        <v>959</v>
      </c>
      <c r="B422" s="22" t="s">
        <v>960</v>
      </c>
      <c r="C422" s="23" t="str">
        <f t="shared" si="18"/>
        <v>Mr.</v>
      </c>
      <c r="D422" s="23" t="str">
        <f t="shared" si="19"/>
        <v>Dustin M.</v>
      </c>
      <c r="E422" s="23" t="str">
        <f t="shared" si="20"/>
        <v>Whitlow</v>
      </c>
    </row>
    <row r="423" spans="1:5" ht="15.75" customHeight="1" x14ac:dyDescent="0.35">
      <c r="A423" s="22" t="s">
        <v>961</v>
      </c>
      <c r="B423" s="22" t="s">
        <v>962</v>
      </c>
      <c r="C423" s="23" t="str">
        <f t="shared" si="18"/>
        <v>Ms.</v>
      </c>
      <c r="D423" s="23" t="str">
        <f t="shared" si="19"/>
        <v>Jenny</v>
      </c>
      <c r="E423" s="23" t="str">
        <f t="shared" si="20"/>
        <v>Robinson</v>
      </c>
    </row>
    <row r="424" spans="1:5" ht="15.75" customHeight="1" x14ac:dyDescent="0.35">
      <c r="A424" s="22" t="s">
        <v>963</v>
      </c>
      <c r="B424" s="22" t="s">
        <v>964</v>
      </c>
      <c r="C424" s="23" t="str">
        <f t="shared" si="18"/>
        <v>Ms.</v>
      </c>
      <c r="D424" s="23" t="str">
        <f t="shared" si="19"/>
        <v>Emily</v>
      </c>
      <c r="E424" s="23" t="str">
        <f t="shared" si="20"/>
        <v>Sabo</v>
      </c>
    </row>
    <row r="425" spans="1:5" ht="15.75" customHeight="1" x14ac:dyDescent="0.35">
      <c r="A425" s="22" t="s">
        <v>965</v>
      </c>
      <c r="B425" s="22" t="s">
        <v>966</v>
      </c>
      <c r="C425" s="23" t="str">
        <f t="shared" si="18"/>
        <v>Ms.</v>
      </c>
      <c r="D425" s="23" t="str">
        <f t="shared" si="19"/>
        <v>Fabienne</v>
      </c>
      <c r="E425" s="23" t="str">
        <f t="shared" si="20"/>
        <v>Nazarian</v>
      </c>
    </row>
    <row r="426" spans="1:5" ht="15.75" customHeight="1" x14ac:dyDescent="0.35">
      <c r="A426" s="22" t="s">
        <v>967</v>
      </c>
      <c r="B426" s="22" t="s">
        <v>968</v>
      </c>
      <c r="C426" s="23" t="str">
        <f t="shared" si="18"/>
        <v>Mr.</v>
      </c>
      <c r="D426" s="23" t="str">
        <f t="shared" si="19"/>
        <v>Jordan</v>
      </c>
      <c r="E426" s="23" t="str">
        <f t="shared" si="20"/>
        <v>Lerma</v>
      </c>
    </row>
    <row r="427" spans="1:5" ht="15.75" customHeight="1" x14ac:dyDescent="0.35">
      <c r="A427" s="22" t="s">
        <v>969</v>
      </c>
      <c r="B427" s="22" t="s">
        <v>970</v>
      </c>
      <c r="C427" s="23" t="str">
        <f t="shared" si="18"/>
        <v>Mr.</v>
      </c>
      <c r="D427" s="23" t="str">
        <f t="shared" si="19"/>
        <v>Matt</v>
      </c>
      <c r="E427" s="23" t="str">
        <f t="shared" si="20"/>
        <v>Dahl</v>
      </c>
    </row>
    <row r="428" spans="1:5" ht="15.75" customHeight="1" x14ac:dyDescent="0.35">
      <c r="A428" s="22" t="s">
        <v>971</v>
      </c>
      <c r="B428" s="22" t="s">
        <v>972</v>
      </c>
      <c r="C428" s="23" t="str">
        <f t="shared" si="18"/>
        <v>Ms.</v>
      </c>
      <c r="D428" s="23" t="str">
        <f t="shared" si="19"/>
        <v>Taryn L</v>
      </c>
      <c r="E428" s="23" t="str">
        <f t="shared" si="20"/>
        <v>Surtees</v>
      </c>
    </row>
    <row r="429" spans="1:5" ht="15.75" customHeight="1" x14ac:dyDescent="0.35">
      <c r="A429" s="22" t="s">
        <v>973</v>
      </c>
      <c r="B429" s="22" t="s">
        <v>974</v>
      </c>
      <c r="C429" s="23" t="str">
        <f t="shared" si="18"/>
        <v>Ms.</v>
      </c>
      <c r="D429" s="23" t="str">
        <f t="shared" si="19"/>
        <v>Temima</v>
      </c>
      <c r="E429" s="23" t="str">
        <f t="shared" si="20"/>
        <v>Spetner</v>
      </c>
    </row>
    <row r="430" spans="1:5" ht="15.75" customHeight="1" x14ac:dyDescent="0.35">
      <c r="A430" s="22" t="s">
        <v>975</v>
      </c>
      <c r="B430" s="22" t="s">
        <v>976</v>
      </c>
      <c r="C430" s="23" t="str">
        <f t="shared" si="18"/>
        <v>Ms.</v>
      </c>
      <c r="D430" s="23" t="str">
        <f t="shared" si="19"/>
        <v>Jennifer</v>
      </c>
      <c r="E430" s="23" t="str">
        <f t="shared" si="20"/>
        <v>Brandon</v>
      </c>
    </row>
    <row r="431" spans="1:5" ht="15.75" customHeight="1" x14ac:dyDescent="0.35">
      <c r="A431" s="22" t="s">
        <v>977</v>
      </c>
      <c r="B431" s="22" t="s">
        <v>978</v>
      </c>
      <c r="C431" s="23" t="str">
        <f t="shared" si="18"/>
        <v>Ms.</v>
      </c>
      <c r="D431" s="23" t="str">
        <f t="shared" si="19"/>
        <v>Serena M.</v>
      </c>
      <c r="E431" s="23" t="str">
        <f t="shared" si="20"/>
        <v>Eley</v>
      </c>
    </row>
    <row r="432" spans="1:5" ht="15.75" customHeight="1" x14ac:dyDescent="0.35">
      <c r="A432" s="22" t="s">
        <v>979</v>
      </c>
      <c r="B432" s="22" t="s">
        <v>980</v>
      </c>
      <c r="C432" s="23" t="str">
        <f t="shared" si="18"/>
        <v>Ms.</v>
      </c>
      <c r="D432" s="23" t="str">
        <f t="shared" si="19"/>
        <v>Victoria M.</v>
      </c>
      <c r="E432" s="23" t="str">
        <f t="shared" si="20"/>
        <v>Sedicum</v>
      </c>
    </row>
    <row r="433" spans="1:5" ht="15.75" customHeight="1" x14ac:dyDescent="0.35">
      <c r="A433" s="22" t="s">
        <v>981</v>
      </c>
      <c r="B433" s="22" t="s">
        <v>982</v>
      </c>
      <c r="C433" s="23" t="str">
        <f t="shared" si="18"/>
        <v>Ms.</v>
      </c>
      <c r="D433" s="23" t="str">
        <f t="shared" si="19"/>
        <v>Phoebe</v>
      </c>
      <c r="E433" s="23" t="str">
        <f t="shared" si="20"/>
        <v>Markle</v>
      </c>
    </row>
    <row r="434" spans="1:5" ht="15.75" customHeight="1" x14ac:dyDescent="0.35">
      <c r="A434" s="22" t="s">
        <v>983</v>
      </c>
      <c r="B434" s="22" t="s">
        <v>984</v>
      </c>
      <c r="C434" s="23" t="str">
        <f t="shared" si="18"/>
        <v>Mr.</v>
      </c>
      <c r="D434" s="23" t="str">
        <f t="shared" si="19"/>
        <v>Corey</v>
      </c>
      <c r="E434" s="23" t="str">
        <f t="shared" si="20"/>
        <v>Kunz</v>
      </c>
    </row>
    <row r="435" spans="1:5" ht="15.75" customHeight="1" x14ac:dyDescent="0.35">
      <c r="A435" s="22" t="s">
        <v>985</v>
      </c>
      <c r="B435" s="22" t="s">
        <v>986</v>
      </c>
      <c r="C435" s="23" t="str">
        <f t="shared" si="18"/>
        <v>Ms.</v>
      </c>
      <c r="D435" s="23" t="str">
        <f t="shared" si="19"/>
        <v>Rebecca</v>
      </c>
      <c r="E435" s="23" t="str">
        <f t="shared" si="20"/>
        <v>Wimert</v>
      </c>
    </row>
    <row r="436" spans="1:5" ht="15.75" customHeight="1" x14ac:dyDescent="0.35">
      <c r="A436" s="22" t="s">
        <v>987</v>
      </c>
      <c r="B436" s="22" t="s">
        <v>988</v>
      </c>
      <c r="C436" s="23" t="str">
        <f t="shared" si="18"/>
        <v>Mr.</v>
      </c>
      <c r="D436" s="23" t="str">
        <f t="shared" si="19"/>
        <v>Nicholas D</v>
      </c>
      <c r="E436" s="23" t="str">
        <f t="shared" si="20"/>
        <v>Peterson</v>
      </c>
    </row>
    <row r="437" spans="1:5" ht="15.75" customHeight="1" x14ac:dyDescent="0.35">
      <c r="A437" s="22" t="s">
        <v>989</v>
      </c>
      <c r="B437" s="22" t="s">
        <v>990</v>
      </c>
      <c r="C437" s="23" t="str">
        <f t="shared" si="18"/>
        <v>Mr.</v>
      </c>
      <c r="D437" s="23" t="str">
        <f t="shared" si="19"/>
        <v>Christian</v>
      </c>
      <c r="E437" s="23" t="str">
        <f t="shared" si="20"/>
        <v>Mercier</v>
      </c>
    </row>
    <row r="438" spans="1:5" ht="15.75" customHeight="1" x14ac:dyDescent="0.35">
      <c r="A438" s="22" t="s">
        <v>991</v>
      </c>
      <c r="B438" s="22" t="s">
        <v>992</v>
      </c>
      <c r="C438" s="23" t="str">
        <f t="shared" si="18"/>
        <v>Mr.</v>
      </c>
      <c r="D438" s="23" t="str">
        <f t="shared" si="19"/>
        <v>Jonathon S.</v>
      </c>
      <c r="E438" s="23" t="str">
        <f t="shared" si="20"/>
        <v>Laurie</v>
      </c>
    </row>
    <row r="439" spans="1:5" ht="15.75" customHeight="1" x14ac:dyDescent="0.35">
      <c r="A439" s="22" t="s">
        <v>993</v>
      </c>
      <c r="B439" s="22" t="s">
        <v>994</v>
      </c>
      <c r="C439" s="23" t="str">
        <f t="shared" si="18"/>
        <v>Ms.</v>
      </c>
      <c r="D439" s="23" t="str">
        <f t="shared" si="19"/>
        <v>Caroline</v>
      </c>
      <c r="E439" s="23" t="str">
        <f t="shared" si="20"/>
        <v>Sekaquaptewa</v>
      </c>
    </row>
    <row r="440" spans="1:5" ht="15.75" customHeight="1" x14ac:dyDescent="0.35">
      <c r="A440" s="22" t="s">
        <v>995</v>
      </c>
      <c r="B440" s="22" t="s">
        <v>996</v>
      </c>
      <c r="C440" s="23" t="str">
        <f t="shared" si="18"/>
        <v>Mr.</v>
      </c>
      <c r="D440" s="23" t="str">
        <f t="shared" si="19"/>
        <v>Joshua D.</v>
      </c>
      <c r="E440" s="23" t="str">
        <f t="shared" si="20"/>
        <v>Frash</v>
      </c>
    </row>
    <row r="441" spans="1:5" ht="15.75" customHeight="1" x14ac:dyDescent="0.35">
      <c r="A441" s="22" t="s">
        <v>997</v>
      </c>
      <c r="B441" s="22" t="s">
        <v>998</v>
      </c>
      <c r="C441" s="23" t="str">
        <f t="shared" si="18"/>
        <v>Ms.</v>
      </c>
      <c r="D441" s="23" t="str">
        <f t="shared" si="19"/>
        <v>Nichole</v>
      </c>
      <c r="E441" s="23" t="str">
        <f t="shared" si="20"/>
        <v>Bukowski</v>
      </c>
    </row>
    <row r="442" spans="1:5" ht="15.75" customHeight="1" x14ac:dyDescent="0.35">
      <c r="A442" s="22" t="s">
        <v>999</v>
      </c>
      <c r="B442" s="22" t="s">
        <v>1000</v>
      </c>
      <c r="C442" s="23" t="str">
        <f t="shared" si="18"/>
        <v>Ms.</v>
      </c>
      <c r="D442" s="23" t="str">
        <f t="shared" si="19"/>
        <v>Denise M</v>
      </c>
      <c r="E442" s="23" t="str">
        <f t="shared" si="20"/>
        <v>Sandahl</v>
      </c>
    </row>
    <row r="443" spans="1:5" ht="15.75" customHeight="1" x14ac:dyDescent="0.35">
      <c r="A443" s="22" t="s">
        <v>1001</v>
      </c>
      <c r="B443" s="22" t="s">
        <v>1002</v>
      </c>
      <c r="C443" s="23" t="str">
        <f t="shared" si="18"/>
        <v>Mr.</v>
      </c>
      <c r="D443" s="23" t="str">
        <f t="shared" si="19"/>
        <v>Peter R.</v>
      </c>
      <c r="E443" s="23" t="str">
        <f t="shared" si="20"/>
        <v>Speight</v>
      </c>
    </row>
    <row r="444" spans="1:5" ht="15.75" customHeight="1" x14ac:dyDescent="0.35">
      <c r="A444" s="22" t="s">
        <v>1003</v>
      </c>
      <c r="B444" s="22" t="s">
        <v>1004</v>
      </c>
      <c r="C444" s="23" t="str">
        <f t="shared" si="18"/>
        <v>Mr.</v>
      </c>
      <c r="D444" s="23" t="str">
        <f t="shared" si="19"/>
        <v>Johnson K</v>
      </c>
      <c r="E444" s="23" t="str">
        <f t="shared" si="20"/>
        <v>Lee</v>
      </c>
    </row>
    <row r="445" spans="1:5" ht="15.75" customHeight="1" x14ac:dyDescent="0.35">
      <c r="A445" s="22" t="s">
        <v>1005</v>
      </c>
      <c r="B445" s="22" t="s">
        <v>1006</v>
      </c>
      <c r="C445" s="23" t="str">
        <f t="shared" si="18"/>
        <v>Ms.</v>
      </c>
      <c r="D445" s="23" t="str">
        <f t="shared" si="19"/>
        <v>Katherine</v>
      </c>
      <c r="E445" s="23" t="str">
        <f t="shared" si="20"/>
        <v>Nielsen</v>
      </c>
    </row>
    <row r="446" spans="1:5" ht="15.75" customHeight="1" x14ac:dyDescent="0.35">
      <c r="A446" s="22" t="s">
        <v>1007</v>
      </c>
      <c r="B446" s="22" t="s">
        <v>1008</v>
      </c>
      <c r="C446" s="23" t="str">
        <f t="shared" si="18"/>
        <v>Ms.</v>
      </c>
      <c r="D446" s="23" t="str">
        <f t="shared" si="19"/>
        <v>Lynda</v>
      </c>
      <c r="E446" s="23" t="str">
        <f t="shared" si="20"/>
        <v>Zirdok</v>
      </c>
    </row>
    <row r="447" spans="1:5" ht="15.75" customHeight="1" x14ac:dyDescent="0.35">
      <c r="A447" s="22" t="s">
        <v>1009</v>
      </c>
      <c r="B447" s="22" t="s">
        <v>1010</v>
      </c>
      <c r="C447" s="23" t="str">
        <f t="shared" si="18"/>
        <v>Mr.</v>
      </c>
      <c r="D447" s="23" t="str">
        <f t="shared" si="19"/>
        <v>Anthony</v>
      </c>
      <c r="E447" s="23" t="str">
        <f t="shared" si="20"/>
        <v>Crudale</v>
      </c>
    </row>
    <row r="448" spans="1:5" ht="15.75" customHeight="1" x14ac:dyDescent="0.35">
      <c r="A448" s="22" t="s">
        <v>1011</v>
      </c>
      <c r="B448" s="22" t="s">
        <v>1012</v>
      </c>
      <c r="C448" s="23" t="str">
        <f t="shared" si="18"/>
        <v>Ms.</v>
      </c>
      <c r="D448" s="23" t="str">
        <f t="shared" si="19"/>
        <v>Linnea C.</v>
      </c>
      <c r="E448" s="23" t="str">
        <f t="shared" si="20"/>
        <v>Koopmans</v>
      </c>
    </row>
    <row r="449" spans="1:5" ht="15.75" customHeight="1" x14ac:dyDescent="0.35">
      <c r="A449" s="22" t="s">
        <v>1013</v>
      </c>
      <c r="B449" s="22" t="s">
        <v>1014</v>
      </c>
      <c r="C449" s="23" t="str">
        <f t="shared" si="18"/>
        <v>Mr.</v>
      </c>
      <c r="D449" s="23" t="str">
        <f t="shared" si="19"/>
        <v>Massimiliano A.</v>
      </c>
      <c r="E449" s="23" t="str">
        <f t="shared" si="20"/>
        <v>Milani</v>
      </c>
    </row>
    <row r="450" spans="1:5" ht="15.75" customHeight="1" x14ac:dyDescent="0.35">
      <c r="A450" s="22" t="s">
        <v>1015</v>
      </c>
      <c r="B450" s="22" t="s">
        <v>1016</v>
      </c>
      <c r="C450" s="23" t="str">
        <f t="shared" ref="C450:C513" si="21">TRIM(MID(B450,FIND(",",B450)+1,FIND(".",B450,FIND(",",B450))-FIND(",",B450)))</f>
        <v>Mr.</v>
      </c>
      <c r="D450" s="23" t="str">
        <f t="shared" ref="D450:D513" si="22">TRIM(MID(B450,FIND(".",B450,FIND(",",B450))+1,100))</f>
        <v>James M.</v>
      </c>
      <c r="E450" s="23" t="str">
        <f t="shared" ref="E450:E513" si="23">TRIM(LEFT(B450,FIND(",",B450)-1))</f>
        <v>Kelly</v>
      </c>
    </row>
    <row r="451" spans="1:5" ht="15.75" customHeight="1" x14ac:dyDescent="0.35">
      <c r="A451" s="22" t="s">
        <v>1017</v>
      </c>
      <c r="B451" s="22" t="s">
        <v>1018</v>
      </c>
      <c r="C451" s="23" t="str">
        <f t="shared" si="21"/>
        <v>Ms.</v>
      </c>
      <c r="D451" s="23" t="str">
        <f t="shared" si="22"/>
        <v>Lauren</v>
      </c>
      <c r="E451" s="23" t="str">
        <f t="shared" si="23"/>
        <v>Finelli</v>
      </c>
    </row>
    <row r="452" spans="1:5" ht="15.75" customHeight="1" x14ac:dyDescent="0.35">
      <c r="A452" s="22" t="s">
        <v>1019</v>
      </c>
      <c r="B452" s="22" t="s">
        <v>1020</v>
      </c>
      <c r="C452" s="23" t="str">
        <f t="shared" si="21"/>
        <v>Ms.</v>
      </c>
      <c r="D452" s="23" t="str">
        <f t="shared" si="22"/>
        <v>Michele V.</v>
      </c>
      <c r="E452" s="23" t="str">
        <f t="shared" si="23"/>
        <v>Palmer</v>
      </c>
    </row>
    <row r="453" spans="1:5" ht="15.75" customHeight="1" x14ac:dyDescent="0.35">
      <c r="A453" s="22" t="s">
        <v>1021</v>
      </c>
      <c r="B453" s="22" t="s">
        <v>1022</v>
      </c>
      <c r="C453" s="23" t="str">
        <f t="shared" si="21"/>
        <v>Mr.</v>
      </c>
      <c r="D453" s="23" t="str">
        <f t="shared" si="22"/>
        <v>Xiao</v>
      </c>
      <c r="E453" s="23" t="str">
        <f t="shared" si="23"/>
        <v>Wang</v>
      </c>
    </row>
    <row r="454" spans="1:5" ht="15.75" customHeight="1" x14ac:dyDescent="0.35">
      <c r="A454" s="22" t="s">
        <v>1023</v>
      </c>
      <c r="B454" s="22" t="s">
        <v>1024</v>
      </c>
      <c r="C454" s="23" t="str">
        <f t="shared" si="21"/>
        <v>Ms.</v>
      </c>
      <c r="D454" s="23" t="str">
        <f t="shared" si="22"/>
        <v>Harper L</v>
      </c>
      <c r="E454" s="23" t="str">
        <f t="shared" si="23"/>
        <v>Beasley</v>
      </c>
    </row>
    <row r="455" spans="1:5" ht="15.75" customHeight="1" x14ac:dyDescent="0.35">
      <c r="A455" s="22" t="s">
        <v>1025</v>
      </c>
      <c r="B455" s="22" t="s">
        <v>1026</v>
      </c>
      <c r="C455" s="23" t="str">
        <f t="shared" si="21"/>
        <v>Mr.</v>
      </c>
      <c r="D455" s="23" t="str">
        <f t="shared" si="22"/>
        <v>Nick</v>
      </c>
      <c r="E455" s="23" t="str">
        <f t="shared" si="23"/>
        <v>Bedbury</v>
      </c>
    </row>
    <row r="456" spans="1:5" ht="15.75" customHeight="1" x14ac:dyDescent="0.35">
      <c r="A456" s="22" t="s">
        <v>1027</v>
      </c>
      <c r="B456" s="22" t="s">
        <v>1028</v>
      </c>
      <c r="C456" s="23" t="str">
        <f t="shared" si="21"/>
        <v>Mr.</v>
      </c>
      <c r="D456" s="23" t="str">
        <f t="shared" si="22"/>
        <v>Scott</v>
      </c>
      <c r="E456" s="23" t="str">
        <f t="shared" si="23"/>
        <v>Stemberger</v>
      </c>
    </row>
    <row r="457" spans="1:5" ht="15.75" customHeight="1" x14ac:dyDescent="0.35">
      <c r="A457" s="22" t="s">
        <v>1029</v>
      </c>
      <c r="B457" s="22" t="s">
        <v>1030</v>
      </c>
      <c r="C457" s="23" t="str">
        <f t="shared" si="21"/>
        <v>Mr.</v>
      </c>
      <c r="D457" s="23" t="str">
        <f t="shared" si="22"/>
        <v>Wilson</v>
      </c>
      <c r="E457" s="23" t="str">
        <f t="shared" si="23"/>
        <v>Chebet</v>
      </c>
    </row>
    <row r="458" spans="1:5" ht="15.75" customHeight="1" x14ac:dyDescent="0.35">
      <c r="A458" s="22" t="s">
        <v>1031</v>
      </c>
      <c r="B458" s="22" t="s">
        <v>1032</v>
      </c>
      <c r="C458" s="23" t="str">
        <f t="shared" si="21"/>
        <v>Mr.</v>
      </c>
      <c r="D458" s="23" t="str">
        <f t="shared" si="22"/>
        <v>Lee</v>
      </c>
      <c r="E458" s="23" t="str">
        <f t="shared" si="23"/>
        <v>Muir</v>
      </c>
    </row>
    <row r="459" spans="1:5" ht="15.75" customHeight="1" x14ac:dyDescent="0.35">
      <c r="A459" s="22" t="s">
        <v>1033</v>
      </c>
      <c r="B459" s="22" t="s">
        <v>1034</v>
      </c>
      <c r="C459" s="23" t="str">
        <f t="shared" si="21"/>
        <v>Mr.</v>
      </c>
      <c r="D459" s="23" t="str">
        <f t="shared" si="22"/>
        <v>Shizhong</v>
      </c>
      <c r="E459" s="23" t="str">
        <f t="shared" si="23"/>
        <v>Yang</v>
      </c>
    </row>
    <row r="460" spans="1:5" ht="15.75" customHeight="1" x14ac:dyDescent="0.35">
      <c r="A460" s="22" t="s">
        <v>1035</v>
      </c>
      <c r="B460" s="22" t="s">
        <v>1036</v>
      </c>
      <c r="C460" s="23" t="str">
        <f t="shared" si="21"/>
        <v>Ms.</v>
      </c>
      <c r="D460" s="23" t="str">
        <f t="shared" si="22"/>
        <v>Marie-Claire</v>
      </c>
      <c r="E460" s="23" t="str">
        <f t="shared" si="23"/>
        <v>Gravel</v>
      </c>
    </row>
    <row r="461" spans="1:5" ht="15.75" customHeight="1" x14ac:dyDescent="0.35">
      <c r="A461" s="22" t="s">
        <v>1037</v>
      </c>
      <c r="B461" s="22" t="s">
        <v>1038</v>
      </c>
      <c r="C461" s="23" t="str">
        <f t="shared" si="21"/>
        <v>Mr.</v>
      </c>
      <c r="D461" s="23" t="str">
        <f t="shared" si="22"/>
        <v>Todd J.</v>
      </c>
      <c r="E461" s="23" t="str">
        <f t="shared" si="23"/>
        <v>Smith</v>
      </c>
    </row>
    <row r="462" spans="1:5" ht="15.75" customHeight="1" x14ac:dyDescent="0.35">
      <c r="A462" s="22" t="s">
        <v>1039</v>
      </c>
      <c r="B462" s="22" t="s">
        <v>1040</v>
      </c>
      <c r="C462" s="23" t="str">
        <f t="shared" si="21"/>
        <v>Ms.</v>
      </c>
      <c r="D462" s="23" t="str">
        <f t="shared" si="22"/>
        <v>Carolyn</v>
      </c>
      <c r="E462" s="23" t="str">
        <f t="shared" si="23"/>
        <v>Williams</v>
      </c>
    </row>
    <row r="463" spans="1:5" ht="15.75" customHeight="1" x14ac:dyDescent="0.35">
      <c r="A463" s="22" t="s">
        <v>1041</v>
      </c>
      <c r="B463" s="22" t="s">
        <v>1042</v>
      </c>
      <c r="C463" s="23" t="str">
        <f t="shared" si="21"/>
        <v>Ms.</v>
      </c>
      <c r="D463" s="23" t="str">
        <f t="shared" si="22"/>
        <v>Lindsey</v>
      </c>
      <c r="E463" s="23" t="str">
        <f t="shared" si="23"/>
        <v>Meyer</v>
      </c>
    </row>
    <row r="464" spans="1:5" ht="15.75" customHeight="1" x14ac:dyDescent="0.35">
      <c r="A464" s="22" t="s">
        <v>1043</v>
      </c>
      <c r="B464" s="22" t="s">
        <v>1044</v>
      </c>
      <c r="C464" s="23" t="str">
        <f t="shared" si="21"/>
        <v>Ms.</v>
      </c>
      <c r="D464" s="23" t="str">
        <f t="shared" si="22"/>
        <v>Marissa D</v>
      </c>
      <c r="E464" s="23" t="str">
        <f t="shared" si="23"/>
        <v>Jamieson</v>
      </c>
    </row>
    <row r="465" spans="1:5" ht="15.75" customHeight="1" x14ac:dyDescent="0.35">
      <c r="A465" s="22" t="s">
        <v>1045</v>
      </c>
      <c r="B465" s="22" t="s">
        <v>1046</v>
      </c>
      <c r="C465" s="23" t="str">
        <f t="shared" si="21"/>
        <v>Mr.</v>
      </c>
      <c r="D465" s="23" t="str">
        <f t="shared" si="22"/>
        <v>Jean Luc</v>
      </c>
      <c r="E465" s="23" t="str">
        <f t="shared" si="23"/>
        <v>Dufeal</v>
      </c>
    </row>
    <row r="466" spans="1:5" ht="15.75" customHeight="1" x14ac:dyDescent="0.35">
      <c r="A466" s="22" t="s">
        <v>1047</v>
      </c>
      <c r="B466" s="22" t="s">
        <v>1048</v>
      </c>
      <c r="C466" s="23" t="str">
        <f t="shared" si="21"/>
        <v>Ms.</v>
      </c>
      <c r="D466" s="23" t="str">
        <f t="shared" si="22"/>
        <v>Danielle</v>
      </c>
      <c r="E466" s="23" t="str">
        <f t="shared" si="23"/>
        <v>Sansonetti</v>
      </c>
    </row>
    <row r="467" spans="1:5" ht="15.75" customHeight="1" x14ac:dyDescent="0.35">
      <c r="A467" s="22" t="s">
        <v>1049</v>
      </c>
      <c r="B467" s="22" t="s">
        <v>1050</v>
      </c>
      <c r="C467" s="23" t="str">
        <f t="shared" si="21"/>
        <v>Mr.</v>
      </c>
      <c r="D467" s="23" t="str">
        <f t="shared" si="22"/>
        <v>Jim</v>
      </c>
      <c r="E467" s="23" t="str">
        <f t="shared" si="23"/>
        <v>Koneazny</v>
      </c>
    </row>
    <row r="468" spans="1:5" ht="15.75" customHeight="1" x14ac:dyDescent="0.35">
      <c r="A468" s="22" t="s">
        <v>1051</v>
      </c>
      <c r="B468" s="22" t="s">
        <v>1052</v>
      </c>
      <c r="C468" s="23" t="str">
        <f t="shared" si="21"/>
        <v>Mr.</v>
      </c>
      <c r="D468" s="23" t="str">
        <f t="shared" si="22"/>
        <v>Matthew T</v>
      </c>
      <c r="E468" s="23" t="str">
        <f t="shared" si="23"/>
        <v>Johnson</v>
      </c>
    </row>
    <row r="469" spans="1:5" ht="15.75" customHeight="1" x14ac:dyDescent="0.35">
      <c r="A469" s="22" t="s">
        <v>1053</v>
      </c>
      <c r="B469" s="22" t="s">
        <v>1054</v>
      </c>
      <c r="C469" s="23" t="str">
        <f t="shared" si="21"/>
        <v>Ms.</v>
      </c>
      <c r="D469" s="23" t="str">
        <f t="shared" si="22"/>
        <v>Rachel L.</v>
      </c>
      <c r="E469" s="23" t="str">
        <f t="shared" si="23"/>
        <v>Glasson</v>
      </c>
    </row>
    <row r="470" spans="1:5" ht="15.75" customHeight="1" x14ac:dyDescent="0.35">
      <c r="A470" s="22" t="s">
        <v>1055</v>
      </c>
      <c r="B470" s="22" t="s">
        <v>1056</v>
      </c>
      <c r="C470" s="23" t="str">
        <f t="shared" si="21"/>
        <v>Ms.</v>
      </c>
      <c r="D470" s="23" t="str">
        <f t="shared" si="22"/>
        <v>Corina</v>
      </c>
      <c r="E470" s="23" t="str">
        <f t="shared" si="23"/>
        <v>Canitz</v>
      </c>
    </row>
    <row r="471" spans="1:5" ht="15.75" customHeight="1" x14ac:dyDescent="0.35">
      <c r="A471" s="22" t="s">
        <v>1057</v>
      </c>
      <c r="B471" s="22" t="s">
        <v>1058</v>
      </c>
      <c r="C471" s="23" t="str">
        <f t="shared" si="21"/>
        <v>Mr.</v>
      </c>
      <c r="D471" s="23" t="str">
        <f t="shared" si="22"/>
        <v>Guannan</v>
      </c>
      <c r="E471" s="23" t="str">
        <f t="shared" si="23"/>
        <v>Li</v>
      </c>
    </row>
    <row r="472" spans="1:5" ht="15.75" customHeight="1" x14ac:dyDescent="0.35">
      <c r="A472" s="22" t="s">
        <v>1059</v>
      </c>
      <c r="B472" s="22" t="s">
        <v>1060</v>
      </c>
      <c r="C472" s="23" t="str">
        <f t="shared" si="21"/>
        <v>Mr.</v>
      </c>
      <c r="D472" s="23" t="str">
        <f t="shared" si="22"/>
        <v>Don</v>
      </c>
      <c r="E472" s="23" t="str">
        <f t="shared" si="23"/>
        <v>Parsons</v>
      </c>
    </row>
    <row r="473" spans="1:5" ht="15.75" customHeight="1" x14ac:dyDescent="0.35">
      <c r="A473" s="22" t="s">
        <v>1061</v>
      </c>
      <c r="B473" s="22" t="s">
        <v>1062</v>
      </c>
      <c r="C473" s="23" t="str">
        <f t="shared" si="21"/>
        <v>Mr.</v>
      </c>
      <c r="D473" s="23" t="str">
        <f t="shared" si="22"/>
        <v>Chris</v>
      </c>
      <c r="E473" s="23" t="str">
        <f t="shared" si="23"/>
        <v>Raulli</v>
      </c>
    </row>
    <row r="474" spans="1:5" ht="15.75" customHeight="1" x14ac:dyDescent="0.35">
      <c r="A474" s="22" t="s">
        <v>1063</v>
      </c>
      <c r="B474" s="22" t="s">
        <v>1064</v>
      </c>
      <c r="C474" s="23" t="str">
        <f t="shared" si="21"/>
        <v>Mr.</v>
      </c>
      <c r="D474" s="23" t="str">
        <f t="shared" si="22"/>
        <v>Gavin V.</v>
      </c>
      <c r="E474" s="23" t="str">
        <f t="shared" si="23"/>
        <v>Frome</v>
      </c>
    </row>
    <row r="475" spans="1:5" ht="15.75" customHeight="1" x14ac:dyDescent="0.35">
      <c r="A475" s="22" t="s">
        <v>1065</v>
      </c>
      <c r="B475" s="22" t="s">
        <v>1066</v>
      </c>
      <c r="C475" s="23" t="str">
        <f t="shared" si="21"/>
        <v>Mr.</v>
      </c>
      <c r="D475" s="23" t="str">
        <f t="shared" si="22"/>
        <v>David</v>
      </c>
      <c r="E475" s="23" t="str">
        <f t="shared" si="23"/>
        <v>Sevcik</v>
      </c>
    </row>
    <row r="476" spans="1:5" ht="15.75" customHeight="1" x14ac:dyDescent="0.35">
      <c r="A476" s="22" t="s">
        <v>1067</v>
      </c>
      <c r="B476" s="22" t="s">
        <v>1068</v>
      </c>
      <c r="C476" s="23" t="str">
        <f t="shared" si="21"/>
        <v>Mr.</v>
      </c>
      <c r="D476" s="23" t="str">
        <f t="shared" si="22"/>
        <v>Jatin</v>
      </c>
      <c r="E476" s="23" t="str">
        <f t="shared" si="23"/>
        <v>Narang</v>
      </c>
    </row>
    <row r="477" spans="1:5" ht="15.75" customHeight="1" x14ac:dyDescent="0.35">
      <c r="A477" s="22" t="s">
        <v>1069</v>
      </c>
      <c r="B477" s="22" t="s">
        <v>1070</v>
      </c>
      <c r="C477" s="23" t="str">
        <f t="shared" si="21"/>
        <v>Mr.</v>
      </c>
      <c r="D477" s="23" t="str">
        <f t="shared" si="22"/>
        <v>J P. II</v>
      </c>
      <c r="E477" s="23" t="str">
        <f t="shared" si="23"/>
        <v>Royston</v>
      </c>
    </row>
    <row r="478" spans="1:5" ht="15.75" customHeight="1" x14ac:dyDescent="0.35">
      <c r="A478" s="22" t="s">
        <v>1071</v>
      </c>
      <c r="B478" s="22" t="s">
        <v>1072</v>
      </c>
      <c r="C478" s="23" t="str">
        <f t="shared" si="21"/>
        <v>Ms.</v>
      </c>
      <c r="D478" s="23" t="str">
        <f t="shared" si="22"/>
        <v>Angela M.</v>
      </c>
      <c r="E478" s="23" t="str">
        <f t="shared" si="23"/>
        <v>Tieri</v>
      </c>
    </row>
    <row r="479" spans="1:5" ht="15.75" customHeight="1" x14ac:dyDescent="0.35">
      <c r="A479" s="22" t="s">
        <v>1073</v>
      </c>
      <c r="B479" s="22" t="s">
        <v>1074</v>
      </c>
      <c r="C479" s="23" t="str">
        <f t="shared" si="21"/>
        <v>Mr.</v>
      </c>
      <c r="D479" s="23" t="str">
        <f t="shared" si="22"/>
        <v>Blake K.</v>
      </c>
      <c r="E479" s="23" t="str">
        <f t="shared" si="23"/>
        <v>Whitney</v>
      </c>
    </row>
    <row r="480" spans="1:5" ht="15.75" customHeight="1" x14ac:dyDescent="0.35">
      <c r="A480" s="22" t="s">
        <v>1075</v>
      </c>
      <c r="B480" s="22" t="s">
        <v>1076</v>
      </c>
      <c r="C480" s="23" t="str">
        <f t="shared" si="21"/>
        <v>Mr.</v>
      </c>
      <c r="D480" s="23" t="str">
        <f t="shared" si="22"/>
        <v>Brian T.</v>
      </c>
      <c r="E480" s="23" t="str">
        <f t="shared" si="23"/>
        <v>Wandzilak</v>
      </c>
    </row>
    <row r="481" spans="1:5" ht="15.75" customHeight="1" x14ac:dyDescent="0.35">
      <c r="A481" s="22" t="s">
        <v>1077</v>
      </c>
      <c r="B481" s="22" t="s">
        <v>1078</v>
      </c>
      <c r="C481" s="23" t="str">
        <f t="shared" si="21"/>
        <v>Mr.</v>
      </c>
      <c r="D481" s="23" t="str">
        <f t="shared" si="22"/>
        <v>Damon</v>
      </c>
      <c r="E481" s="23" t="str">
        <f t="shared" si="23"/>
        <v>Valenzona</v>
      </c>
    </row>
    <row r="482" spans="1:5" ht="15.75" customHeight="1" x14ac:dyDescent="0.35">
      <c r="A482" s="22" t="s">
        <v>1079</v>
      </c>
      <c r="B482" s="22" t="s">
        <v>1080</v>
      </c>
      <c r="C482" s="23" t="str">
        <f t="shared" si="21"/>
        <v>Mr.</v>
      </c>
      <c r="D482" s="23" t="str">
        <f t="shared" si="22"/>
        <v>Jeffrey</v>
      </c>
      <c r="E482" s="23" t="str">
        <f t="shared" si="23"/>
        <v>Young</v>
      </c>
    </row>
    <row r="483" spans="1:5" ht="15.75" customHeight="1" x14ac:dyDescent="0.35">
      <c r="A483" s="22" t="s">
        <v>1081</v>
      </c>
      <c r="B483" s="22" t="s">
        <v>1082</v>
      </c>
      <c r="C483" s="23" t="str">
        <f t="shared" si="21"/>
        <v>Mr.</v>
      </c>
      <c r="D483" s="23" t="str">
        <f t="shared" si="22"/>
        <v>Malcolm J.</v>
      </c>
      <c r="E483" s="23" t="str">
        <f t="shared" si="23"/>
        <v>Richards</v>
      </c>
    </row>
    <row r="484" spans="1:5" ht="15.75" customHeight="1" x14ac:dyDescent="0.35">
      <c r="A484" s="22" t="s">
        <v>1083</v>
      </c>
      <c r="B484" s="22" t="s">
        <v>1084</v>
      </c>
      <c r="C484" s="23" t="str">
        <f t="shared" si="21"/>
        <v>Ms.</v>
      </c>
      <c r="D484" s="23" t="str">
        <f t="shared" si="22"/>
        <v>Margaret B.</v>
      </c>
      <c r="E484" s="23" t="str">
        <f t="shared" si="23"/>
        <v>Alexson</v>
      </c>
    </row>
    <row r="485" spans="1:5" ht="15.75" customHeight="1" x14ac:dyDescent="0.35">
      <c r="A485" s="22" t="s">
        <v>1085</v>
      </c>
      <c r="B485" s="22" t="s">
        <v>1086</v>
      </c>
      <c r="C485" s="23" t="str">
        <f t="shared" si="21"/>
        <v>Ms.</v>
      </c>
      <c r="D485" s="23" t="str">
        <f t="shared" si="22"/>
        <v>Helen</v>
      </c>
      <c r="E485" s="23" t="str">
        <f t="shared" si="23"/>
        <v>Wright</v>
      </c>
    </row>
    <row r="486" spans="1:5" ht="15.75" customHeight="1" x14ac:dyDescent="0.35">
      <c r="A486" s="22" t="s">
        <v>1087</v>
      </c>
      <c r="B486" s="22" t="s">
        <v>1088</v>
      </c>
      <c r="C486" s="23" t="str">
        <f t="shared" si="21"/>
        <v>Mr.</v>
      </c>
      <c r="D486" s="23" t="str">
        <f t="shared" si="22"/>
        <v>Matthew</v>
      </c>
      <c r="E486" s="23" t="str">
        <f t="shared" si="23"/>
        <v>McKenna</v>
      </c>
    </row>
    <row r="487" spans="1:5" ht="15.75" customHeight="1" x14ac:dyDescent="0.35">
      <c r="A487" s="22" t="s">
        <v>1089</v>
      </c>
      <c r="B487" s="22" t="s">
        <v>1090</v>
      </c>
      <c r="C487" s="23" t="str">
        <f t="shared" si="21"/>
        <v>Mr.</v>
      </c>
      <c r="D487" s="23" t="str">
        <f t="shared" si="22"/>
        <v>Jeff</v>
      </c>
      <c r="E487" s="23" t="str">
        <f t="shared" si="23"/>
        <v>Sallade</v>
      </c>
    </row>
    <row r="488" spans="1:5" ht="15.75" customHeight="1" x14ac:dyDescent="0.35">
      <c r="A488" s="22" t="s">
        <v>1091</v>
      </c>
      <c r="B488" s="22" t="s">
        <v>1092</v>
      </c>
      <c r="C488" s="23" t="str">
        <f t="shared" si="21"/>
        <v>Mrs.</v>
      </c>
      <c r="D488" s="23" t="str">
        <f t="shared" si="22"/>
        <v>Tara R</v>
      </c>
      <c r="E488" s="23" t="str">
        <f t="shared" si="23"/>
        <v>Argall</v>
      </c>
    </row>
    <row r="489" spans="1:5" ht="15.75" customHeight="1" x14ac:dyDescent="0.35">
      <c r="A489" s="22" t="s">
        <v>1093</v>
      </c>
      <c r="B489" s="22" t="s">
        <v>1094</v>
      </c>
      <c r="C489" s="23" t="str">
        <f t="shared" si="21"/>
        <v>Ms.</v>
      </c>
      <c r="D489" s="23" t="str">
        <f t="shared" si="22"/>
        <v>Kristin</v>
      </c>
      <c r="E489" s="23" t="str">
        <f t="shared" si="23"/>
        <v>Patchell</v>
      </c>
    </row>
    <row r="490" spans="1:5" ht="15.75" customHeight="1" x14ac:dyDescent="0.35">
      <c r="A490" s="22" t="s">
        <v>1095</v>
      </c>
      <c r="B490" s="22" t="s">
        <v>1096</v>
      </c>
      <c r="C490" s="23" t="str">
        <f t="shared" si="21"/>
        <v>Mr.</v>
      </c>
      <c r="D490" s="23" t="str">
        <f t="shared" si="22"/>
        <v>Timothy</v>
      </c>
      <c r="E490" s="23" t="str">
        <f t="shared" si="23"/>
        <v>Catoggio</v>
      </c>
    </row>
    <row r="491" spans="1:5" ht="15.75" customHeight="1" x14ac:dyDescent="0.35">
      <c r="A491" s="22" t="s">
        <v>1097</v>
      </c>
      <c r="B491" s="22" t="s">
        <v>1098</v>
      </c>
      <c r="C491" s="23" t="str">
        <f t="shared" si="21"/>
        <v>Mr.</v>
      </c>
      <c r="D491" s="23" t="str">
        <f t="shared" si="22"/>
        <v>Scott</v>
      </c>
      <c r="E491" s="23" t="str">
        <f t="shared" si="23"/>
        <v>Adams</v>
      </c>
    </row>
    <row r="492" spans="1:5" ht="15.75" customHeight="1" x14ac:dyDescent="0.35">
      <c r="A492" s="22" t="s">
        <v>1099</v>
      </c>
      <c r="B492" s="22" t="s">
        <v>1100</v>
      </c>
      <c r="C492" s="23" t="str">
        <f t="shared" si="21"/>
        <v>Ms.</v>
      </c>
      <c r="D492" s="23" t="str">
        <f t="shared" si="22"/>
        <v>Carly E</v>
      </c>
      <c r="E492" s="23" t="str">
        <f t="shared" si="23"/>
        <v>Windt</v>
      </c>
    </row>
    <row r="493" spans="1:5" ht="15.75" customHeight="1" x14ac:dyDescent="0.35">
      <c r="A493" s="22" t="s">
        <v>1101</v>
      </c>
      <c r="B493" s="22" t="s">
        <v>1102</v>
      </c>
      <c r="C493" s="23" t="str">
        <f t="shared" si="21"/>
        <v>Ms.</v>
      </c>
      <c r="D493" s="23" t="str">
        <f t="shared" si="22"/>
        <v>Lisa</v>
      </c>
      <c r="E493" s="23" t="str">
        <f t="shared" si="23"/>
        <v>Ryan</v>
      </c>
    </row>
    <row r="494" spans="1:5" ht="15.75" customHeight="1" x14ac:dyDescent="0.35">
      <c r="A494" s="22" t="s">
        <v>1103</v>
      </c>
      <c r="B494" s="22" t="s">
        <v>1104</v>
      </c>
      <c r="C494" s="23" t="str">
        <f t="shared" si="21"/>
        <v>Ms.</v>
      </c>
      <c r="D494" s="23" t="str">
        <f t="shared" si="22"/>
        <v>Stacey</v>
      </c>
      <c r="E494" s="23" t="str">
        <f t="shared" si="23"/>
        <v>Marion</v>
      </c>
    </row>
    <row r="495" spans="1:5" ht="15.75" customHeight="1" x14ac:dyDescent="0.35">
      <c r="A495" s="22" t="s">
        <v>1105</v>
      </c>
      <c r="B495" s="22" t="s">
        <v>1106</v>
      </c>
      <c r="C495" s="23" t="str">
        <f t="shared" si="21"/>
        <v>Mr.</v>
      </c>
      <c r="D495" s="23" t="str">
        <f t="shared" si="22"/>
        <v>Louis</v>
      </c>
      <c r="E495" s="23" t="str">
        <f t="shared" si="23"/>
        <v>Raffetto</v>
      </c>
    </row>
    <row r="496" spans="1:5" ht="15.75" customHeight="1" x14ac:dyDescent="0.35">
      <c r="A496" s="22" t="s">
        <v>1107</v>
      </c>
      <c r="B496" s="22" t="s">
        <v>1108</v>
      </c>
      <c r="C496" s="23" t="str">
        <f t="shared" si="21"/>
        <v>Mr.</v>
      </c>
      <c r="D496" s="23" t="str">
        <f t="shared" si="22"/>
        <v>Brian R.</v>
      </c>
      <c r="E496" s="23" t="str">
        <f t="shared" si="23"/>
        <v>Young</v>
      </c>
    </row>
    <row r="497" spans="1:5" ht="15.75" customHeight="1" x14ac:dyDescent="0.35">
      <c r="A497" s="22" t="s">
        <v>1109</v>
      </c>
      <c r="B497" s="22" t="s">
        <v>1110</v>
      </c>
      <c r="C497" s="23" t="str">
        <f t="shared" si="21"/>
        <v>Mrs.</v>
      </c>
      <c r="D497" s="23" t="str">
        <f t="shared" si="22"/>
        <v>Jessica</v>
      </c>
      <c r="E497" s="23" t="str">
        <f t="shared" si="23"/>
        <v>Oehlke</v>
      </c>
    </row>
    <row r="498" spans="1:5" ht="15.75" customHeight="1" x14ac:dyDescent="0.35">
      <c r="A498" s="22" t="s">
        <v>1111</v>
      </c>
      <c r="B498" s="22" t="s">
        <v>1112</v>
      </c>
      <c r="C498" s="23" t="str">
        <f t="shared" si="21"/>
        <v>Ms.</v>
      </c>
      <c r="D498" s="23" t="str">
        <f t="shared" si="22"/>
        <v>Dawn M.</v>
      </c>
      <c r="E498" s="23" t="str">
        <f t="shared" si="23"/>
        <v>Sudol</v>
      </c>
    </row>
    <row r="499" spans="1:5" ht="15.75" customHeight="1" x14ac:dyDescent="0.35">
      <c r="A499" s="22" t="s">
        <v>1113</v>
      </c>
      <c r="B499" s="22" t="s">
        <v>1114</v>
      </c>
      <c r="C499" s="23" t="str">
        <f t="shared" si="21"/>
        <v>Mr.</v>
      </c>
      <c r="D499" s="23" t="str">
        <f t="shared" si="22"/>
        <v>Chris</v>
      </c>
      <c r="E499" s="23" t="str">
        <f t="shared" si="23"/>
        <v>Van Es</v>
      </c>
    </row>
    <row r="500" spans="1:5" ht="15.75" customHeight="1" x14ac:dyDescent="0.35">
      <c r="A500" s="22" t="s">
        <v>1115</v>
      </c>
      <c r="B500" s="22" t="s">
        <v>1116</v>
      </c>
      <c r="C500" s="23" t="str">
        <f t="shared" si="21"/>
        <v>Ms.</v>
      </c>
      <c r="D500" s="23" t="str">
        <f t="shared" si="22"/>
        <v>Karen</v>
      </c>
      <c r="E500" s="23" t="str">
        <f t="shared" si="23"/>
        <v>Dolge</v>
      </c>
    </row>
    <row r="501" spans="1:5" ht="15.75" customHeight="1" x14ac:dyDescent="0.35">
      <c r="A501" s="22" t="s">
        <v>1117</v>
      </c>
      <c r="B501" s="22" t="s">
        <v>1118</v>
      </c>
      <c r="C501" s="23" t="str">
        <f t="shared" si="21"/>
        <v>Ms.</v>
      </c>
      <c r="D501" s="23" t="str">
        <f t="shared" si="22"/>
        <v>Jessica</v>
      </c>
      <c r="E501" s="23" t="str">
        <f t="shared" si="23"/>
        <v>Marlier</v>
      </c>
    </row>
    <row r="502" spans="1:5" ht="15.75" customHeight="1" x14ac:dyDescent="0.35">
      <c r="A502" s="22" t="s">
        <v>1119</v>
      </c>
      <c r="B502" s="22" t="s">
        <v>1120</v>
      </c>
      <c r="C502" s="23" t="str">
        <f t="shared" si="21"/>
        <v>Mr.</v>
      </c>
      <c r="D502" s="23" t="str">
        <f t="shared" si="22"/>
        <v>Mathieu</v>
      </c>
      <c r="E502" s="23" t="str">
        <f t="shared" si="23"/>
        <v>Girard</v>
      </c>
    </row>
    <row r="503" spans="1:5" ht="15.75" customHeight="1" x14ac:dyDescent="0.35">
      <c r="A503" s="22" t="s">
        <v>1121</v>
      </c>
      <c r="B503" s="22" t="s">
        <v>1122</v>
      </c>
      <c r="C503" s="23" t="str">
        <f t="shared" si="21"/>
        <v>Mr.</v>
      </c>
      <c r="D503" s="23" t="str">
        <f t="shared" si="22"/>
        <v>Kam S.</v>
      </c>
      <c r="E503" s="23" t="str">
        <f t="shared" si="23"/>
        <v>Lee</v>
      </c>
    </row>
    <row r="504" spans="1:5" ht="15.75" customHeight="1" x14ac:dyDescent="0.35">
      <c r="A504" s="22" t="s">
        <v>1123</v>
      </c>
      <c r="B504" s="22" t="s">
        <v>1124</v>
      </c>
      <c r="C504" s="23" t="str">
        <f t="shared" si="21"/>
        <v>Ms.</v>
      </c>
      <c r="D504" s="23" t="str">
        <f t="shared" si="22"/>
        <v>Valerie A</v>
      </c>
      <c r="E504" s="23" t="str">
        <f t="shared" si="23"/>
        <v>Hubbard</v>
      </c>
    </row>
    <row r="505" spans="1:5" ht="15.75" customHeight="1" x14ac:dyDescent="0.35">
      <c r="A505" s="22" t="s">
        <v>1125</v>
      </c>
      <c r="B505" s="22" t="s">
        <v>1126</v>
      </c>
      <c r="C505" s="23" t="str">
        <f t="shared" si="21"/>
        <v>Ms.</v>
      </c>
      <c r="D505" s="23" t="str">
        <f t="shared" si="22"/>
        <v>Freya R</v>
      </c>
      <c r="E505" s="23" t="str">
        <f t="shared" si="23"/>
        <v>Koester</v>
      </c>
    </row>
    <row r="506" spans="1:5" ht="15.75" customHeight="1" x14ac:dyDescent="0.35">
      <c r="A506" s="22" t="s">
        <v>1127</v>
      </c>
      <c r="B506" s="22" t="s">
        <v>1128</v>
      </c>
      <c r="C506" s="23" t="str">
        <f t="shared" si="21"/>
        <v>Ms.</v>
      </c>
      <c r="D506" s="23" t="str">
        <f t="shared" si="22"/>
        <v>Jennifer</v>
      </c>
      <c r="E506" s="23" t="str">
        <f t="shared" si="23"/>
        <v>Matthews</v>
      </c>
    </row>
    <row r="507" spans="1:5" ht="15.75" customHeight="1" x14ac:dyDescent="0.35">
      <c r="A507" s="22" t="s">
        <v>1129</v>
      </c>
      <c r="B507" s="22" t="s">
        <v>1130</v>
      </c>
      <c r="C507" s="23" t="str">
        <f t="shared" si="21"/>
        <v>Ms.</v>
      </c>
      <c r="D507" s="23" t="str">
        <f t="shared" si="22"/>
        <v>Kara</v>
      </c>
      <c r="E507" s="23" t="str">
        <f t="shared" si="23"/>
        <v>Rubinich</v>
      </c>
    </row>
    <row r="508" spans="1:5" ht="15.75" customHeight="1" x14ac:dyDescent="0.35">
      <c r="A508" s="22" t="s">
        <v>1131</v>
      </c>
      <c r="B508" s="22" t="s">
        <v>1132</v>
      </c>
      <c r="C508" s="23" t="str">
        <f t="shared" si="21"/>
        <v>Mr.</v>
      </c>
      <c r="D508" s="23" t="str">
        <f t="shared" si="22"/>
        <v>Bradley A.</v>
      </c>
      <c r="E508" s="23" t="str">
        <f t="shared" si="23"/>
        <v>Alban</v>
      </c>
    </row>
    <row r="509" spans="1:5" ht="15.75" customHeight="1" x14ac:dyDescent="0.35">
      <c r="A509" s="22" t="s">
        <v>1133</v>
      </c>
      <c r="B509" s="22" t="s">
        <v>1134</v>
      </c>
      <c r="C509" s="23" t="str">
        <f t="shared" si="21"/>
        <v>Mr.</v>
      </c>
      <c r="D509" s="23" t="str">
        <f t="shared" si="22"/>
        <v>Brendan</v>
      </c>
      <c r="E509" s="23" t="str">
        <f t="shared" si="23"/>
        <v>Corcoran</v>
      </c>
    </row>
    <row r="510" spans="1:5" ht="15.75" customHeight="1" x14ac:dyDescent="0.35">
      <c r="A510" s="22" t="s">
        <v>1135</v>
      </c>
      <c r="B510" s="22" t="s">
        <v>1136</v>
      </c>
      <c r="C510" s="23" t="str">
        <f t="shared" si="21"/>
        <v>Ms.</v>
      </c>
      <c r="D510" s="23" t="str">
        <f t="shared" si="22"/>
        <v>Amber R</v>
      </c>
      <c r="E510" s="23" t="str">
        <f t="shared" si="23"/>
        <v>Sargent</v>
      </c>
    </row>
    <row r="511" spans="1:5" ht="15.75" customHeight="1" x14ac:dyDescent="0.35">
      <c r="A511" s="22" t="s">
        <v>1137</v>
      </c>
      <c r="B511" s="22" t="s">
        <v>1138</v>
      </c>
      <c r="C511" s="23" t="str">
        <f t="shared" si="21"/>
        <v>Mr.</v>
      </c>
      <c r="D511" s="23" t="str">
        <f t="shared" si="22"/>
        <v>Sean K</v>
      </c>
      <c r="E511" s="23" t="str">
        <f t="shared" si="23"/>
        <v>Watson</v>
      </c>
    </row>
    <row r="512" spans="1:5" ht="15.75" customHeight="1" x14ac:dyDescent="0.35">
      <c r="A512" s="22" t="s">
        <v>1139</v>
      </c>
      <c r="B512" s="22" t="s">
        <v>1140</v>
      </c>
      <c r="C512" s="23" t="str">
        <f t="shared" si="21"/>
        <v>Mr.</v>
      </c>
      <c r="D512" s="23" t="str">
        <f t="shared" si="22"/>
        <v>Rick</v>
      </c>
      <c r="E512" s="23" t="str">
        <f t="shared" si="23"/>
        <v>Esponda</v>
      </c>
    </row>
    <row r="513" spans="1:5" ht="15.75" customHeight="1" x14ac:dyDescent="0.35">
      <c r="A513" s="22" t="s">
        <v>1141</v>
      </c>
      <c r="B513" s="22" t="s">
        <v>1142</v>
      </c>
      <c r="C513" s="23" t="str">
        <f t="shared" si="21"/>
        <v>Mr.</v>
      </c>
      <c r="D513" s="23" t="str">
        <f t="shared" si="22"/>
        <v>Matthew</v>
      </c>
      <c r="E513" s="23" t="str">
        <f t="shared" si="23"/>
        <v>Krall</v>
      </c>
    </row>
    <row r="514" spans="1:5" ht="15.75" customHeight="1" x14ac:dyDescent="0.35">
      <c r="A514" s="22" t="s">
        <v>1143</v>
      </c>
      <c r="B514" s="22" t="s">
        <v>1144</v>
      </c>
      <c r="C514" s="23" t="str">
        <f t="shared" ref="C514:C577" si="24">TRIM(MID(B514,FIND(",",B514)+1,FIND(".",B514,FIND(",",B514))-FIND(",",B514)))</f>
        <v>Mr.</v>
      </c>
      <c r="D514" s="23" t="str">
        <f t="shared" ref="D514:D577" si="25">TRIM(MID(B514,FIND(".",B514,FIND(",",B514))+1,100))</f>
        <v>Brady</v>
      </c>
      <c r="E514" s="23" t="str">
        <f t="shared" ref="E514:E577" si="26">TRIM(LEFT(B514,FIND(",",B514)-1))</f>
        <v>Poskin</v>
      </c>
    </row>
    <row r="515" spans="1:5" ht="15.75" customHeight="1" x14ac:dyDescent="0.35">
      <c r="A515" s="22" t="s">
        <v>1145</v>
      </c>
      <c r="B515" s="22" t="s">
        <v>1146</v>
      </c>
      <c r="C515" s="23" t="str">
        <f t="shared" si="24"/>
        <v>Ms.</v>
      </c>
      <c r="D515" s="23" t="str">
        <f t="shared" si="25"/>
        <v>Kameko</v>
      </c>
      <c r="E515" s="23" t="str">
        <f t="shared" si="26"/>
        <v>Halfmann</v>
      </c>
    </row>
    <row r="516" spans="1:5" ht="15.75" customHeight="1" x14ac:dyDescent="0.35">
      <c r="A516" s="22" t="s">
        <v>1147</v>
      </c>
      <c r="B516" s="22" t="s">
        <v>1148</v>
      </c>
      <c r="C516" s="23" t="str">
        <f t="shared" si="24"/>
        <v>Mr.</v>
      </c>
      <c r="D516" s="23" t="str">
        <f t="shared" si="25"/>
        <v>Jeremy A</v>
      </c>
      <c r="E516" s="23" t="str">
        <f t="shared" si="26"/>
        <v>Klapper</v>
      </c>
    </row>
    <row r="517" spans="1:5" ht="15.75" customHeight="1" x14ac:dyDescent="0.35">
      <c r="A517" s="22" t="s">
        <v>1149</v>
      </c>
      <c r="B517" s="22" t="s">
        <v>1150</v>
      </c>
      <c r="C517" s="23" t="str">
        <f t="shared" si="24"/>
        <v>Mr.</v>
      </c>
      <c r="D517" s="23" t="str">
        <f t="shared" si="25"/>
        <v>Daniel</v>
      </c>
      <c r="E517" s="23" t="str">
        <f t="shared" si="26"/>
        <v>George</v>
      </c>
    </row>
    <row r="518" spans="1:5" ht="15.75" customHeight="1" x14ac:dyDescent="0.35">
      <c r="A518" s="22" t="s">
        <v>1151</v>
      </c>
      <c r="B518" s="22" t="s">
        <v>1152</v>
      </c>
      <c r="C518" s="23" t="str">
        <f t="shared" si="24"/>
        <v>Ms.</v>
      </c>
      <c r="D518" s="23" t="str">
        <f t="shared" si="25"/>
        <v>Amanda</v>
      </c>
      <c r="E518" s="23" t="str">
        <f t="shared" si="26"/>
        <v>Hicks</v>
      </c>
    </row>
    <row r="519" spans="1:5" ht="15.75" customHeight="1" x14ac:dyDescent="0.35">
      <c r="A519" s="22" t="s">
        <v>1153</v>
      </c>
      <c r="B519" s="22" t="s">
        <v>1154</v>
      </c>
      <c r="C519" s="23" t="str">
        <f t="shared" si="24"/>
        <v>Ms.</v>
      </c>
      <c r="D519" s="23" t="str">
        <f t="shared" si="25"/>
        <v>Karen</v>
      </c>
      <c r="E519" s="23" t="str">
        <f t="shared" si="26"/>
        <v>Lockyer</v>
      </c>
    </row>
    <row r="520" spans="1:5" ht="15.75" customHeight="1" x14ac:dyDescent="0.35">
      <c r="A520" s="22" t="s">
        <v>1155</v>
      </c>
      <c r="B520" s="22" t="s">
        <v>1156</v>
      </c>
      <c r="C520" s="23" t="str">
        <f t="shared" si="24"/>
        <v>Mr.</v>
      </c>
      <c r="D520" s="23" t="str">
        <f t="shared" si="25"/>
        <v>Gregory</v>
      </c>
      <c r="E520" s="23" t="str">
        <f t="shared" si="26"/>
        <v>Byrnes</v>
      </c>
    </row>
    <row r="521" spans="1:5" ht="15.75" customHeight="1" x14ac:dyDescent="0.35">
      <c r="A521" s="22" t="s">
        <v>1157</v>
      </c>
      <c r="B521" s="22" t="s">
        <v>1158</v>
      </c>
      <c r="C521" s="23" t="str">
        <f t="shared" si="24"/>
        <v>Ms.</v>
      </c>
      <c r="D521" s="23" t="str">
        <f t="shared" si="25"/>
        <v>Sabine</v>
      </c>
      <c r="E521" s="23" t="str">
        <f t="shared" si="26"/>
        <v>Norris</v>
      </c>
    </row>
    <row r="522" spans="1:5" ht="15.75" customHeight="1" x14ac:dyDescent="0.35">
      <c r="A522" s="22" t="s">
        <v>1159</v>
      </c>
      <c r="B522" s="22" t="s">
        <v>1160</v>
      </c>
      <c r="C522" s="23" t="str">
        <f t="shared" si="24"/>
        <v>Mr.</v>
      </c>
      <c r="D522" s="23" t="str">
        <f t="shared" si="25"/>
        <v>Joseph</v>
      </c>
      <c r="E522" s="23" t="str">
        <f t="shared" si="26"/>
        <v>Darda</v>
      </c>
    </row>
    <row r="523" spans="1:5" ht="15.75" customHeight="1" x14ac:dyDescent="0.35">
      <c r="A523" s="22" t="s">
        <v>1161</v>
      </c>
      <c r="B523" s="22" t="s">
        <v>1162</v>
      </c>
      <c r="C523" s="23" t="str">
        <f t="shared" si="24"/>
        <v>Mr.</v>
      </c>
      <c r="D523" s="23" t="str">
        <f t="shared" si="25"/>
        <v>Adam</v>
      </c>
      <c r="E523" s="23" t="str">
        <f t="shared" si="26"/>
        <v>Otstot</v>
      </c>
    </row>
    <row r="524" spans="1:5" ht="15.75" customHeight="1" x14ac:dyDescent="0.35">
      <c r="A524" s="22" t="s">
        <v>1163</v>
      </c>
      <c r="B524" s="22" t="s">
        <v>1164</v>
      </c>
      <c r="C524" s="23" t="str">
        <f t="shared" si="24"/>
        <v>Ms.</v>
      </c>
      <c r="D524" s="23" t="str">
        <f t="shared" si="25"/>
        <v>Karolyn A</v>
      </c>
      <c r="E524" s="23" t="str">
        <f t="shared" si="26"/>
        <v>Bowley</v>
      </c>
    </row>
    <row r="525" spans="1:5" ht="15.75" customHeight="1" x14ac:dyDescent="0.35">
      <c r="A525" s="22" t="s">
        <v>1165</v>
      </c>
      <c r="B525" s="22" t="s">
        <v>1166</v>
      </c>
      <c r="C525" s="23" t="str">
        <f t="shared" si="24"/>
        <v>Mrs.</v>
      </c>
      <c r="D525" s="23" t="str">
        <f t="shared" si="25"/>
        <v>Anita L.</v>
      </c>
      <c r="E525" s="23" t="str">
        <f t="shared" si="26"/>
        <v>Rogers</v>
      </c>
    </row>
    <row r="526" spans="1:5" ht="15.75" customHeight="1" x14ac:dyDescent="0.35">
      <c r="A526" s="22" t="s">
        <v>1167</v>
      </c>
      <c r="B526" s="22" t="s">
        <v>1168</v>
      </c>
      <c r="C526" s="23" t="str">
        <f t="shared" si="24"/>
        <v>Ms.</v>
      </c>
      <c r="D526" s="23" t="str">
        <f t="shared" si="25"/>
        <v>Laura E.</v>
      </c>
      <c r="E526" s="23" t="str">
        <f t="shared" si="26"/>
        <v>Mclaughlin</v>
      </c>
    </row>
    <row r="527" spans="1:5" ht="15.75" customHeight="1" x14ac:dyDescent="0.35">
      <c r="A527" s="22" t="s">
        <v>1169</v>
      </c>
      <c r="B527" s="22" t="s">
        <v>1170</v>
      </c>
      <c r="C527" s="23" t="str">
        <f t="shared" si="24"/>
        <v>Ms.</v>
      </c>
      <c r="D527" s="23" t="str">
        <f t="shared" si="25"/>
        <v>Sarah</v>
      </c>
      <c r="E527" s="23" t="str">
        <f t="shared" si="26"/>
        <v>Ziegler</v>
      </c>
    </row>
    <row r="528" spans="1:5" ht="15.75" customHeight="1" x14ac:dyDescent="0.35">
      <c r="A528" s="22" t="s">
        <v>1171</v>
      </c>
      <c r="B528" s="22" t="s">
        <v>1172</v>
      </c>
      <c r="C528" s="23" t="str">
        <f t="shared" si="24"/>
        <v>Mrs.</v>
      </c>
      <c r="D528" s="23" t="str">
        <f t="shared" si="25"/>
        <v>Ashley E</v>
      </c>
      <c r="E528" s="23" t="str">
        <f t="shared" si="26"/>
        <v>Hughey</v>
      </c>
    </row>
    <row r="529" spans="1:5" ht="15.75" customHeight="1" x14ac:dyDescent="0.35">
      <c r="A529" s="22" t="s">
        <v>1173</v>
      </c>
      <c r="B529" s="22" t="s">
        <v>1174</v>
      </c>
      <c r="C529" s="23" t="str">
        <f t="shared" si="24"/>
        <v>Ms.</v>
      </c>
      <c r="D529" s="23" t="str">
        <f t="shared" si="25"/>
        <v>Lindsey</v>
      </c>
      <c r="E529" s="23" t="str">
        <f t="shared" si="26"/>
        <v>Knast</v>
      </c>
    </row>
    <row r="530" spans="1:5" ht="15.75" customHeight="1" x14ac:dyDescent="0.35">
      <c r="A530" s="22" t="s">
        <v>1175</v>
      </c>
      <c r="B530" s="22" t="s">
        <v>1176</v>
      </c>
      <c r="C530" s="23" t="str">
        <f t="shared" si="24"/>
        <v>Mr.</v>
      </c>
      <c r="D530" s="23" t="str">
        <f t="shared" si="25"/>
        <v>Alan</v>
      </c>
      <c r="E530" s="23" t="str">
        <f t="shared" si="26"/>
        <v>Stob</v>
      </c>
    </row>
    <row r="531" spans="1:5" ht="15.75" customHeight="1" x14ac:dyDescent="0.35">
      <c r="A531" s="22" t="s">
        <v>1177</v>
      </c>
      <c r="B531" s="22" t="s">
        <v>1178</v>
      </c>
      <c r="C531" s="23" t="str">
        <f t="shared" si="24"/>
        <v>Mr.</v>
      </c>
      <c r="D531" s="23" t="str">
        <f t="shared" si="25"/>
        <v>Dan R.</v>
      </c>
      <c r="E531" s="23" t="str">
        <f t="shared" si="26"/>
        <v>Jensen</v>
      </c>
    </row>
    <row r="532" spans="1:5" ht="15.75" customHeight="1" x14ac:dyDescent="0.35">
      <c r="A532" s="22" t="s">
        <v>1179</v>
      </c>
      <c r="B532" s="22" t="s">
        <v>1180</v>
      </c>
      <c r="C532" s="23" t="str">
        <f t="shared" si="24"/>
        <v>Ms.</v>
      </c>
      <c r="D532" s="23" t="str">
        <f t="shared" si="25"/>
        <v>Katie</v>
      </c>
      <c r="E532" s="23" t="str">
        <f t="shared" si="26"/>
        <v>Mutter</v>
      </c>
    </row>
    <row r="533" spans="1:5" ht="15.75" customHeight="1" x14ac:dyDescent="0.35">
      <c r="A533" s="22" t="s">
        <v>1181</v>
      </c>
      <c r="B533" s="22" t="s">
        <v>1182</v>
      </c>
      <c r="C533" s="23" t="str">
        <f t="shared" si="24"/>
        <v>Mr.</v>
      </c>
      <c r="D533" s="23" t="str">
        <f t="shared" si="25"/>
        <v>Eric</v>
      </c>
      <c r="E533" s="23" t="str">
        <f t="shared" si="26"/>
        <v>Ahern</v>
      </c>
    </row>
    <row r="534" spans="1:5" ht="15.75" customHeight="1" x14ac:dyDescent="0.35">
      <c r="A534" s="22" t="s">
        <v>1183</v>
      </c>
      <c r="B534" s="22" t="s">
        <v>1184</v>
      </c>
      <c r="C534" s="23" t="str">
        <f t="shared" si="24"/>
        <v>Ms.</v>
      </c>
      <c r="D534" s="23" t="str">
        <f t="shared" si="25"/>
        <v>Cathryn</v>
      </c>
      <c r="E534" s="23" t="str">
        <f t="shared" si="26"/>
        <v>Chviruk</v>
      </c>
    </row>
    <row r="535" spans="1:5" ht="15.75" customHeight="1" x14ac:dyDescent="0.35">
      <c r="A535" s="22" t="s">
        <v>1185</v>
      </c>
      <c r="B535" s="22" t="s">
        <v>1186</v>
      </c>
      <c r="C535" s="23" t="str">
        <f t="shared" si="24"/>
        <v>Mr.</v>
      </c>
      <c r="D535" s="23" t="str">
        <f t="shared" si="25"/>
        <v>Brendan</v>
      </c>
      <c r="E535" s="23" t="str">
        <f t="shared" si="26"/>
        <v>Meehan</v>
      </c>
    </row>
    <row r="536" spans="1:5" ht="15.75" customHeight="1" x14ac:dyDescent="0.35">
      <c r="A536" s="22" t="s">
        <v>1187</v>
      </c>
      <c r="B536" s="22" t="s">
        <v>1188</v>
      </c>
      <c r="C536" s="23" t="str">
        <f t="shared" si="24"/>
        <v>Ms.</v>
      </c>
      <c r="D536" s="23" t="str">
        <f t="shared" si="25"/>
        <v>Shauna</v>
      </c>
      <c r="E536" s="23" t="str">
        <f t="shared" si="26"/>
        <v>Gammon</v>
      </c>
    </row>
    <row r="537" spans="1:5" ht="15.75" customHeight="1" x14ac:dyDescent="0.35">
      <c r="A537" s="22" t="s">
        <v>1189</v>
      </c>
      <c r="B537" s="22" t="s">
        <v>1190</v>
      </c>
      <c r="C537" s="23" t="str">
        <f t="shared" si="24"/>
        <v>Mr.</v>
      </c>
      <c r="D537" s="23" t="str">
        <f t="shared" si="25"/>
        <v>Terence</v>
      </c>
      <c r="E537" s="23" t="str">
        <f t="shared" si="26"/>
        <v>Lee</v>
      </c>
    </row>
    <row r="538" spans="1:5" ht="15.75" customHeight="1" x14ac:dyDescent="0.35">
      <c r="A538" s="22" t="s">
        <v>1191</v>
      </c>
      <c r="B538" s="22" t="s">
        <v>1192</v>
      </c>
      <c r="C538" s="23" t="str">
        <f t="shared" si="24"/>
        <v>Ms.</v>
      </c>
      <c r="D538" s="23" t="str">
        <f t="shared" si="25"/>
        <v>Marisol</v>
      </c>
      <c r="E538" s="23" t="str">
        <f t="shared" si="26"/>
        <v>Franco</v>
      </c>
    </row>
    <row r="539" spans="1:5" ht="15.75" customHeight="1" x14ac:dyDescent="0.35">
      <c r="A539" s="22" t="s">
        <v>1193</v>
      </c>
      <c r="B539" s="22" t="s">
        <v>1194</v>
      </c>
      <c r="C539" s="23" t="str">
        <f t="shared" si="24"/>
        <v>Ms.</v>
      </c>
      <c r="D539" s="23" t="str">
        <f t="shared" si="25"/>
        <v>Lindsay</v>
      </c>
      <c r="E539" s="23" t="str">
        <f t="shared" si="26"/>
        <v>Patterson</v>
      </c>
    </row>
    <row r="540" spans="1:5" ht="15.75" customHeight="1" x14ac:dyDescent="0.35">
      <c r="A540" s="22" t="s">
        <v>1195</v>
      </c>
      <c r="B540" s="22" t="s">
        <v>1196</v>
      </c>
      <c r="C540" s="23" t="str">
        <f t="shared" si="24"/>
        <v>Ms.</v>
      </c>
      <c r="D540" s="23" t="str">
        <f t="shared" si="25"/>
        <v>Katie</v>
      </c>
      <c r="E540" s="23" t="str">
        <f t="shared" si="26"/>
        <v>Valdes</v>
      </c>
    </row>
    <row r="541" spans="1:5" ht="15.75" customHeight="1" x14ac:dyDescent="0.35">
      <c r="A541" s="22" t="s">
        <v>1197</v>
      </c>
      <c r="B541" s="22" t="s">
        <v>1198</v>
      </c>
      <c r="C541" s="23" t="str">
        <f t="shared" si="24"/>
        <v>Mr.</v>
      </c>
      <c r="D541" s="23" t="str">
        <f t="shared" si="25"/>
        <v>Daniel</v>
      </c>
      <c r="E541" s="23" t="str">
        <f t="shared" si="26"/>
        <v>Craig</v>
      </c>
    </row>
    <row r="542" spans="1:5" ht="15.75" customHeight="1" x14ac:dyDescent="0.35">
      <c r="A542" s="22" t="s">
        <v>1199</v>
      </c>
      <c r="B542" s="22" t="s">
        <v>1200</v>
      </c>
      <c r="C542" s="23" t="str">
        <f t="shared" si="24"/>
        <v>Mr.</v>
      </c>
      <c r="D542" s="23" t="str">
        <f t="shared" si="25"/>
        <v>Brett W</v>
      </c>
      <c r="E542" s="23" t="str">
        <f t="shared" si="26"/>
        <v>Whipple</v>
      </c>
    </row>
    <row r="543" spans="1:5" ht="15.75" customHeight="1" x14ac:dyDescent="0.35">
      <c r="A543" s="22" t="s">
        <v>1201</v>
      </c>
      <c r="B543" s="22" t="s">
        <v>1202</v>
      </c>
      <c r="C543" s="23" t="str">
        <f t="shared" si="24"/>
        <v>Mr.</v>
      </c>
      <c r="D543" s="23" t="str">
        <f t="shared" si="25"/>
        <v>Dylan J</v>
      </c>
      <c r="E543" s="23" t="str">
        <f t="shared" si="26"/>
        <v>Marton</v>
      </c>
    </row>
    <row r="544" spans="1:5" ht="15.75" customHeight="1" x14ac:dyDescent="0.35">
      <c r="A544" s="22" t="s">
        <v>1203</v>
      </c>
      <c r="B544" s="22" t="s">
        <v>1204</v>
      </c>
      <c r="C544" s="23" t="str">
        <f t="shared" si="24"/>
        <v>Ms.</v>
      </c>
      <c r="D544" s="23" t="str">
        <f t="shared" si="25"/>
        <v>Elizabeth</v>
      </c>
      <c r="E544" s="23" t="str">
        <f t="shared" si="26"/>
        <v>Hildebrandt</v>
      </c>
    </row>
    <row r="545" spans="1:5" ht="15.75" customHeight="1" x14ac:dyDescent="0.35">
      <c r="A545" s="22" t="s">
        <v>1205</v>
      </c>
      <c r="B545" s="22" t="s">
        <v>1206</v>
      </c>
      <c r="C545" s="23" t="str">
        <f t="shared" si="24"/>
        <v>Ms.</v>
      </c>
      <c r="D545" s="23" t="str">
        <f t="shared" si="25"/>
        <v>Brooke M.</v>
      </c>
      <c r="E545" s="23" t="str">
        <f t="shared" si="26"/>
        <v>Biggs</v>
      </c>
    </row>
    <row r="546" spans="1:5" ht="15.75" customHeight="1" x14ac:dyDescent="0.35">
      <c r="A546" s="22" t="s">
        <v>1207</v>
      </c>
      <c r="B546" s="22" t="s">
        <v>1208</v>
      </c>
      <c r="C546" s="23" t="str">
        <f t="shared" si="24"/>
        <v>Mrs.</v>
      </c>
      <c r="D546" s="23" t="str">
        <f t="shared" si="25"/>
        <v>Teiko</v>
      </c>
      <c r="E546" s="23" t="str">
        <f t="shared" si="26"/>
        <v>Shigezumi</v>
      </c>
    </row>
    <row r="547" spans="1:5" ht="15.75" customHeight="1" x14ac:dyDescent="0.35">
      <c r="A547" s="22" t="s">
        <v>1209</v>
      </c>
      <c r="B547" s="22" t="s">
        <v>1210</v>
      </c>
      <c r="C547" s="23" t="str">
        <f t="shared" si="24"/>
        <v>Mr.</v>
      </c>
      <c r="D547" s="23" t="str">
        <f t="shared" si="25"/>
        <v>Zachary</v>
      </c>
      <c r="E547" s="23" t="str">
        <f t="shared" si="26"/>
        <v>Meineke</v>
      </c>
    </row>
    <row r="548" spans="1:5" ht="15.75" customHeight="1" x14ac:dyDescent="0.35">
      <c r="A548" s="22" t="s">
        <v>1211</v>
      </c>
      <c r="B548" s="22" t="s">
        <v>1212</v>
      </c>
      <c r="C548" s="23" t="str">
        <f t="shared" si="24"/>
        <v>Ms.</v>
      </c>
      <c r="D548" s="23" t="str">
        <f t="shared" si="25"/>
        <v>Johannah</v>
      </c>
      <c r="E548" s="23" t="str">
        <f t="shared" si="26"/>
        <v>Ludington</v>
      </c>
    </row>
    <row r="549" spans="1:5" ht="15.75" customHeight="1" x14ac:dyDescent="0.35">
      <c r="A549" s="22" t="s">
        <v>1213</v>
      </c>
      <c r="B549" s="22" t="s">
        <v>1214</v>
      </c>
      <c r="C549" s="23" t="str">
        <f t="shared" si="24"/>
        <v>Mr.</v>
      </c>
      <c r="D549" s="23" t="str">
        <f t="shared" si="25"/>
        <v>Ryan A</v>
      </c>
      <c r="E549" s="23" t="str">
        <f t="shared" si="26"/>
        <v>Perrich</v>
      </c>
    </row>
    <row r="550" spans="1:5" ht="15.75" customHeight="1" x14ac:dyDescent="0.35">
      <c r="A550" s="22" t="s">
        <v>1215</v>
      </c>
      <c r="B550" s="22" t="s">
        <v>1216</v>
      </c>
      <c r="C550" s="23" t="str">
        <f t="shared" si="24"/>
        <v>Mr.</v>
      </c>
      <c r="D550" s="23" t="str">
        <f t="shared" si="25"/>
        <v>Andres Sr.</v>
      </c>
      <c r="E550" s="23" t="str">
        <f t="shared" si="26"/>
        <v>Cervantes</v>
      </c>
    </row>
    <row r="551" spans="1:5" ht="15.75" customHeight="1" x14ac:dyDescent="0.35">
      <c r="A551" s="22" t="s">
        <v>1217</v>
      </c>
      <c r="B551" s="22" t="s">
        <v>1218</v>
      </c>
      <c r="C551" s="23" t="str">
        <f t="shared" si="24"/>
        <v>Mr.</v>
      </c>
      <c r="D551" s="23" t="str">
        <f t="shared" si="25"/>
        <v>Bryan</v>
      </c>
      <c r="E551" s="23" t="str">
        <f t="shared" si="26"/>
        <v>Andrews</v>
      </c>
    </row>
    <row r="552" spans="1:5" ht="15.75" customHeight="1" x14ac:dyDescent="0.35">
      <c r="A552" s="22" t="s">
        <v>1219</v>
      </c>
      <c r="B552" s="22" t="s">
        <v>1220</v>
      </c>
      <c r="C552" s="23" t="str">
        <f t="shared" si="24"/>
        <v>Ms.</v>
      </c>
      <c r="D552" s="23" t="str">
        <f t="shared" si="25"/>
        <v>Lizette</v>
      </c>
      <c r="E552" s="23" t="str">
        <f t="shared" si="26"/>
        <v>Ruvalcaba</v>
      </c>
    </row>
    <row r="553" spans="1:5" ht="15.75" customHeight="1" x14ac:dyDescent="0.35">
      <c r="A553" s="22" t="s">
        <v>1221</v>
      </c>
      <c r="B553" s="22" t="s">
        <v>1222</v>
      </c>
      <c r="C553" s="23" t="str">
        <f t="shared" si="24"/>
        <v>Mr.</v>
      </c>
      <c r="D553" s="23" t="str">
        <f t="shared" si="25"/>
        <v>Don</v>
      </c>
      <c r="E553" s="23" t="str">
        <f t="shared" si="26"/>
        <v>King</v>
      </c>
    </row>
    <row r="554" spans="1:5" ht="15.75" customHeight="1" x14ac:dyDescent="0.35">
      <c r="A554" s="22" t="s">
        <v>1223</v>
      </c>
      <c r="B554" s="22" t="s">
        <v>1224</v>
      </c>
      <c r="C554" s="23" t="str">
        <f t="shared" si="24"/>
        <v>Mr.</v>
      </c>
      <c r="D554" s="23" t="str">
        <f t="shared" si="25"/>
        <v>Jeb</v>
      </c>
      <c r="E554" s="23" t="str">
        <f t="shared" si="26"/>
        <v>Stone</v>
      </c>
    </row>
    <row r="555" spans="1:5" ht="15.75" customHeight="1" x14ac:dyDescent="0.35">
      <c r="A555" s="22" t="s">
        <v>1225</v>
      </c>
      <c r="B555" s="22" t="s">
        <v>1226</v>
      </c>
      <c r="C555" s="23" t="str">
        <f t="shared" si="24"/>
        <v>Ms.</v>
      </c>
      <c r="D555" s="23" t="str">
        <f t="shared" si="25"/>
        <v>Amy R.</v>
      </c>
      <c r="E555" s="23" t="str">
        <f t="shared" si="26"/>
        <v>Campbell</v>
      </c>
    </row>
    <row r="556" spans="1:5" ht="15.75" customHeight="1" x14ac:dyDescent="0.35">
      <c r="A556" s="22" t="s">
        <v>1227</v>
      </c>
      <c r="B556" s="22" t="s">
        <v>1228</v>
      </c>
      <c r="C556" s="23" t="str">
        <f t="shared" si="24"/>
        <v>Mr.</v>
      </c>
      <c r="D556" s="23" t="str">
        <f t="shared" si="25"/>
        <v>Brian</v>
      </c>
      <c r="E556" s="23" t="str">
        <f t="shared" si="26"/>
        <v>Asher</v>
      </c>
    </row>
    <row r="557" spans="1:5" ht="15.75" customHeight="1" x14ac:dyDescent="0.35">
      <c r="A557" s="22" t="s">
        <v>1229</v>
      </c>
      <c r="B557" s="22" t="s">
        <v>1230</v>
      </c>
      <c r="C557" s="23" t="str">
        <f t="shared" si="24"/>
        <v>Mr.</v>
      </c>
      <c r="D557" s="23" t="str">
        <f t="shared" si="25"/>
        <v>Mike G</v>
      </c>
      <c r="E557" s="23" t="str">
        <f t="shared" si="26"/>
        <v>Mazzotta</v>
      </c>
    </row>
    <row r="558" spans="1:5" ht="15.75" customHeight="1" x14ac:dyDescent="0.35">
      <c r="A558" s="22" t="s">
        <v>1231</v>
      </c>
      <c r="B558" s="22" t="s">
        <v>1232</v>
      </c>
      <c r="C558" s="23" t="str">
        <f t="shared" si="24"/>
        <v>Ms.</v>
      </c>
      <c r="D558" s="23" t="str">
        <f t="shared" si="25"/>
        <v>Simonezitrone Sr.</v>
      </c>
      <c r="E558" s="23" t="str">
        <f t="shared" si="26"/>
        <v>Huttl</v>
      </c>
    </row>
    <row r="559" spans="1:5" ht="15.75" customHeight="1" x14ac:dyDescent="0.35">
      <c r="A559" s="22" t="s">
        <v>1233</v>
      </c>
      <c r="B559" s="22" t="s">
        <v>1234</v>
      </c>
      <c r="C559" s="23" t="str">
        <f t="shared" si="24"/>
        <v>Mr.</v>
      </c>
      <c r="D559" s="23" t="str">
        <f t="shared" si="25"/>
        <v>Nicholas</v>
      </c>
      <c r="E559" s="23" t="str">
        <f t="shared" si="26"/>
        <v>Ferron</v>
      </c>
    </row>
    <row r="560" spans="1:5" ht="15.75" customHeight="1" x14ac:dyDescent="0.35">
      <c r="A560" s="22" t="s">
        <v>1235</v>
      </c>
      <c r="B560" s="22" t="s">
        <v>1236</v>
      </c>
      <c r="C560" s="23" t="str">
        <f t="shared" si="24"/>
        <v>Ms.</v>
      </c>
      <c r="D560" s="23" t="str">
        <f t="shared" si="25"/>
        <v>Angela M</v>
      </c>
      <c r="E560" s="23" t="str">
        <f t="shared" si="26"/>
        <v>Colarusso</v>
      </c>
    </row>
    <row r="561" spans="1:5" ht="15.75" customHeight="1" x14ac:dyDescent="0.35">
      <c r="A561" s="22" t="s">
        <v>1237</v>
      </c>
      <c r="B561" s="22" t="s">
        <v>1238</v>
      </c>
      <c r="C561" s="23" t="str">
        <f t="shared" si="24"/>
        <v>Mr.</v>
      </c>
      <c r="D561" s="23" t="str">
        <f t="shared" si="25"/>
        <v>Oz</v>
      </c>
      <c r="E561" s="23" t="str">
        <f t="shared" si="26"/>
        <v>Pearlman</v>
      </c>
    </row>
    <row r="562" spans="1:5" ht="15.75" customHeight="1" x14ac:dyDescent="0.35">
      <c r="A562" s="22" t="s">
        <v>1239</v>
      </c>
      <c r="B562" s="22" t="s">
        <v>1240</v>
      </c>
      <c r="C562" s="23" t="str">
        <f t="shared" si="24"/>
        <v>Ms.</v>
      </c>
      <c r="D562" s="23" t="str">
        <f t="shared" si="25"/>
        <v>Erin M.</v>
      </c>
      <c r="E562" s="23" t="str">
        <f t="shared" si="26"/>
        <v>O'Mara</v>
      </c>
    </row>
    <row r="563" spans="1:5" ht="15.75" customHeight="1" x14ac:dyDescent="0.35">
      <c r="A563" s="22" t="s">
        <v>1241</v>
      </c>
      <c r="B563" s="22" t="s">
        <v>1242</v>
      </c>
      <c r="C563" s="23" t="str">
        <f t="shared" si="24"/>
        <v>Mr.</v>
      </c>
      <c r="D563" s="23" t="str">
        <f t="shared" si="25"/>
        <v>Bobby E.</v>
      </c>
      <c r="E563" s="23" t="str">
        <f t="shared" si="26"/>
        <v>Niska</v>
      </c>
    </row>
    <row r="564" spans="1:5" ht="15.75" customHeight="1" x14ac:dyDescent="0.35">
      <c r="A564" s="22" t="s">
        <v>1243</v>
      </c>
      <c r="B564" s="22" t="s">
        <v>1244</v>
      </c>
      <c r="C564" s="23" t="str">
        <f t="shared" si="24"/>
        <v>Mr.</v>
      </c>
      <c r="D564" s="23" t="str">
        <f t="shared" si="25"/>
        <v>Daniel P.</v>
      </c>
      <c r="E564" s="23" t="str">
        <f t="shared" si="26"/>
        <v>Schlich</v>
      </c>
    </row>
    <row r="565" spans="1:5" ht="15.75" customHeight="1" x14ac:dyDescent="0.35">
      <c r="A565" s="22" t="s">
        <v>1245</v>
      </c>
      <c r="B565" s="22" t="s">
        <v>1246</v>
      </c>
      <c r="C565" s="23" t="str">
        <f t="shared" si="24"/>
        <v>Ms.</v>
      </c>
      <c r="D565" s="23" t="str">
        <f t="shared" si="25"/>
        <v>Marie E.</v>
      </c>
      <c r="E565" s="23" t="str">
        <f t="shared" si="26"/>
        <v>Zidek</v>
      </c>
    </row>
    <row r="566" spans="1:5" ht="15.75" customHeight="1" x14ac:dyDescent="0.35">
      <c r="A566" s="22" t="s">
        <v>1247</v>
      </c>
      <c r="B566" s="22" t="s">
        <v>1248</v>
      </c>
      <c r="C566" s="23" t="str">
        <f t="shared" si="24"/>
        <v>Mrs.</v>
      </c>
      <c r="D566" s="23" t="str">
        <f t="shared" si="25"/>
        <v>Katie</v>
      </c>
      <c r="E566" s="23" t="str">
        <f t="shared" si="26"/>
        <v>Ellgass</v>
      </c>
    </row>
    <row r="567" spans="1:5" ht="15.75" customHeight="1" x14ac:dyDescent="0.35">
      <c r="A567" s="22" t="s">
        <v>1249</v>
      </c>
      <c r="B567" s="22" t="s">
        <v>1250</v>
      </c>
      <c r="C567" s="23" t="str">
        <f t="shared" si="24"/>
        <v>Mr.</v>
      </c>
      <c r="D567" s="23" t="str">
        <f t="shared" si="25"/>
        <v>Eric D</v>
      </c>
      <c r="E567" s="23" t="str">
        <f t="shared" si="26"/>
        <v>Lowe</v>
      </c>
    </row>
    <row r="568" spans="1:5" ht="15.75" customHeight="1" x14ac:dyDescent="0.35">
      <c r="A568" s="22" t="s">
        <v>1251</v>
      </c>
      <c r="B568" s="22" t="s">
        <v>1252</v>
      </c>
      <c r="C568" s="23" t="str">
        <f t="shared" si="24"/>
        <v>Ms.</v>
      </c>
      <c r="D568" s="23" t="str">
        <f t="shared" si="25"/>
        <v>Tara</v>
      </c>
      <c r="E568" s="23" t="str">
        <f t="shared" si="26"/>
        <v>Malone</v>
      </c>
    </row>
    <row r="569" spans="1:5" ht="15.75" customHeight="1" x14ac:dyDescent="0.35">
      <c r="A569" s="22" t="s">
        <v>1253</v>
      </c>
      <c r="B569" s="22" t="s">
        <v>1254</v>
      </c>
      <c r="C569" s="23" t="str">
        <f t="shared" si="24"/>
        <v>Ms.</v>
      </c>
      <c r="D569" s="23" t="str">
        <f t="shared" si="25"/>
        <v>Haley L</v>
      </c>
      <c r="E569" s="23" t="str">
        <f t="shared" si="26"/>
        <v>Dumke</v>
      </c>
    </row>
    <row r="570" spans="1:5" ht="15.75" customHeight="1" x14ac:dyDescent="0.35">
      <c r="A570" s="22" t="s">
        <v>1255</v>
      </c>
      <c r="B570" s="22" t="s">
        <v>1256</v>
      </c>
      <c r="C570" s="23" t="str">
        <f t="shared" si="24"/>
        <v>Ms.</v>
      </c>
      <c r="D570" s="23" t="str">
        <f t="shared" si="25"/>
        <v>Kayla B.</v>
      </c>
      <c r="E570" s="23" t="str">
        <f t="shared" si="26"/>
        <v>Strong</v>
      </c>
    </row>
    <row r="571" spans="1:5" ht="15.75" customHeight="1" x14ac:dyDescent="0.35">
      <c r="A571" s="22" t="s">
        <v>1257</v>
      </c>
      <c r="B571" s="22" t="s">
        <v>1258</v>
      </c>
      <c r="C571" s="23" t="str">
        <f t="shared" si="24"/>
        <v>Mr.</v>
      </c>
      <c r="D571" s="23" t="str">
        <f t="shared" si="25"/>
        <v>Mark D.</v>
      </c>
      <c r="E571" s="23" t="str">
        <f t="shared" si="26"/>
        <v>Ferguson</v>
      </c>
    </row>
    <row r="572" spans="1:5" ht="15.75" customHeight="1" x14ac:dyDescent="0.35">
      <c r="A572" s="22" t="s">
        <v>1259</v>
      </c>
      <c r="B572" s="22" t="s">
        <v>1260</v>
      </c>
      <c r="C572" s="23" t="str">
        <f t="shared" si="24"/>
        <v>Mr.</v>
      </c>
      <c r="D572" s="23" t="str">
        <f t="shared" si="25"/>
        <v>Patrick J.</v>
      </c>
      <c r="E572" s="23" t="str">
        <f t="shared" si="26"/>
        <v>Klein</v>
      </c>
    </row>
    <row r="573" spans="1:5" ht="15.75" customHeight="1" x14ac:dyDescent="0.35">
      <c r="A573" s="22" t="s">
        <v>1261</v>
      </c>
      <c r="B573" s="22" t="s">
        <v>1262</v>
      </c>
      <c r="C573" s="23" t="str">
        <f t="shared" si="24"/>
        <v>Mr.</v>
      </c>
      <c r="D573" s="23" t="str">
        <f t="shared" si="25"/>
        <v>Alejandro</v>
      </c>
      <c r="E573" s="23" t="str">
        <f t="shared" si="26"/>
        <v>Eusebio</v>
      </c>
    </row>
    <row r="574" spans="1:5" ht="15.75" customHeight="1" x14ac:dyDescent="0.35">
      <c r="A574" s="22" t="s">
        <v>1263</v>
      </c>
      <c r="B574" s="22" t="s">
        <v>1264</v>
      </c>
      <c r="C574" s="23" t="str">
        <f t="shared" si="24"/>
        <v>Mrs.</v>
      </c>
      <c r="D574" s="23" t="str">
        <f t="shared" si="25"/>
        <v>Beth A</v>
      </c>
      <c r="E574" s="23" t="str">
        <f t="shared" si="26"/>
        <v>Szolosi</v>
      </c>
    </row>
    <row r="575" spans="1:5" ht="15.75" customHeight="1" x14ac:dyDescent="0.35">
      <c r="A575" s="22" t="s">
        <v>1265</v>
      </c>
      <c r="B575" s="22" t="s">
        <v>1266</v>
      </c>
      <c r="C575" s="23" t="str">
        <f t="shared" si="24"/>
        <v>Mr.</v>
      </c>
      <c r="D575" s="23" t="str">
        <f t="shared" si="25"/>
        <v>Jason R</v>
      </c>
      <c r="E575" s="23" t="str">
        <f t="shared" si="26"/>
        <v>Butler</v>
      </c>
    </row>
    <row r="576" spans="1:5" ht="15.75" customHeight="1" x14ac:dyDescent="0.35">
      <c r="A576" s="22" t="s">
        <v>1267</v>
      </c>
      <c r="B576" s="22" t="s">
        <v>1268</v>
      </c>
      <c r="C576" s="23" t="str">
        <f t="shared" si="24"/>
        <v>Mr.</v>
      </c>
      <c r="D576" s="23" t="str">
        <f t="shared" si="25"/>
        <v>Yoshinori</v>
      </c>
      <c r="E576" s="23" t="str">
        <f t="shared" si="26"/>
        <v>Fukuchi</v>
      </c>
    </row>
    <row r="577" spans="1:5" ht="15.75" customHeight="1" x14ac:dyDescent="0.35">
      <c r="A577" s="22" t="s">
        <v>1269</v>
      </c>
      <c r="B577" s="22" t="s">
        <v>1270</v>
      </c>
      <c r="C577" s="23" t="str">
        <f t="shared" si="24"/>
        <v>Ms.</v>
      </c>
      <c r="D577" s="23" t="str">
        <f t="shared" si="25"/>
        <v>Adrienne G.</v>
      </c>
      <c r="E577" s="23" t="str">
        <f t="shared" si="26"/>
        <v>Drucker</v>
      </c>
    </row>
    <row r="578" spans="1:5" ht="15.75" customHeight="1" x14ac:dyDescent="0.35">
      <c r="A578" s="22" t="s">
        <v>1271</v>
      </c>
      <c r="B578" s="22" t="s">
        <v>1272</v>
      </c>
      <c r="C578" s="23" t="str">
        <f t="shared" ref="C578:C641" si="27">TRIM(MID(B578,FIND(",",B578)+1,FIND(".",B578,FIND(",",B578))-FIND(",",B578)))</f>
        <v>Mrs.</v>
      </c>
      <c r="D578" s="23" t="str">
        <f t="shared" ref="D578:D641" si="28">TRIM(MID(B578,FIND(".",B578,FIND(",",B578))+1,100))</f>
        <v>Meredith</v>
      </c>
      <c r="E578" s="23" t="str">
        <f t="shared" ref="E578:E641" si="29">TRIM(LEFT(B578,FIND(",",B578)-1))</f>
        <v>Aziz</v>
      </c>
    </row>
    <row r="579" spans="1:5" ht="15.75" customHeight="1" x14ac:dyDescent="0.35">
      <c r="A579" s="22" t="s">
        <v>1273</v>
      </c>
      <c r="B579" s="22" t="s">
        <v>1274</v>
      </c>
      <c r="C579" s="23" t="str">
        <f t="shared" si="27"/>
        <v>Mr.</v>
      </c>
      <c r="D579" s="23" t="str">
        <f t="shared" si="28"/>
        <v>Junyong</v>
      </c>
      <c r="E579" s="23" t="str">
        <f t="shared" si="29"/>
        <v>Pak</v>
      </c>
    </row>
    <row r="580" spans="1:5" ht="15.75" customHeight="1" x14ac:dyDescent="0.35">
      <c r="A580" s="22" t="s">
        <v>1275</v>
      </c>
      <c r="B580" s="22" t="s">
        <v>1276</v>
      </c>
      <c r="C580" s="23" t="str">
        <f t="shared" si="27"/>
        <v>Ms.</v>
      </c>
      <c r="D580" s="23" t="str">
        <f t="shared" si="28"/>
        <v>Kristen A.</v>
      </c>
      <c r="E580" s="23" t="str">
        <f t="shared" si="29"/>
        <v>Kieta</v>
      </c>
    </row>
    <row r="581" spans="1:5" ht="15.75" customHeight="1" x14ac:dyDescent="0.35">
      <c r="A581" s="22" t="s">
        <v>1277</v>
      </c>
      <c r="B581" s="22" t="s">
        <v>1278</v>
      </c>
      <c r="C581" s="23" t="str">
        <f t="shared" si="27"/>
        <v>Ms.</v>
      </c>
      <c r="D581" s="23" t="str">
        <f t="shared" si="28"/>
        <v>Maria I.</v>
      </c>
      <c r="E581" s="23" t="str">
        <f t="shared" si="29"/>
        <v>Velez</v>
      </c>
    </row>
    <row r="582" spans="1:5" ht="15.75" customHeight="1" x14ac:dyDescent="0.35">
      <c r="A582" s="22" t="s">
        <v>1279</v>
      </c>
      <c r="B582" s="22" t="s">
        <v>1280</v>
      </c>
      <c r="C582" s="23" t="str">
        <f t="shared" si="27"/>
        <v>Mr.</v>
      </c>
      <c r="D582" s="23" t="str">
        <f t="shared" si="28"/>
        <v>Jonathan</v>
      </c>
      <c r="E582" s="23" t="str">
        <f t="shared" si="29"/>
        <v>Bussiere</v>
      </c>
    </row>
    <row r="583" spans="1:5" ht="15.75" customHeight="1" x14ac:dyDescent="0.35">
      <c r="A583" s="22" t="s">
        <v>1281</v>
      </c>
      <c r="B583" s="22" t="s">
        <v>1282</v>
      </c>
      <c r="C583" s="23" t="str">
        <f t="shared" si="27"/>
        <v>Mr.</v>
      </c>
      <c r="D583" s="23" t="str">
        <f t="shared" si="28"/>
        <v>Phil</v>
      </c>
      <c r="E583" s="23" t="str">
        <f t="shared" si="29"/>
        <v>McCartney</v>
      </c>
    </row>
    <row r="584" spans="1:5" ht="15.75" customHeight="1" x14ac:dyDescent="0.35">
      <c r="A584" s="22" t="s">
        <v>1283</v>
      </c>
      <c r="B584" s="22" t="s">
        <v>1284</v>
      </c>
      <c r="C584" s="23" t="str">
        <f t="shared" si="27"/>
        <v>Ms.</v>
      </c>
      <c r="D584" s="23" t="str">
        <f t="shared" si="28"/>
        <v>Benjamina C</v>
      </c>
      <c r="E584" s="23" t="str">
        <f t="shared" si="29"/>
        <v>Bambauer</v>
      </c>
    </row>
    <row r="585" spans="1:5" ht="15.75" customHeight="1" x14ac:dyDescent="0.35">
      <c r="A585" s="22" t="s">
        <v>1285</v>
      </c>
      <c r="B585" s="22" t="s">
        <v>1286</v>
      </c>
      <c r="C585" s="23" t="str">
        <f t="shared" si="27"/>
        <v>Mr.</v>
      </c>
      <c r="D585" s="23" t="str">
        <f t="shared" si="28"/>
        <v>Christopher</v>
      </c>
      <c r="E585" s="23" t="str">
        <f t="shared" si="29"/>
        <v>Mertz</v>
      </c>
    </row>
    <row r="586" spans="1:5" ht="15.75" customHeight="1" x14ac:dyDescent="0.35">
      <c r="A586" s="22" t="s">
        <v>1287</v>
      </c>
      <c r="B586" s="22" t="s">
        <v>1288</v>
      </c>
      <c r="C586" s="23" t="str">
        <f t="shared" si="27"/>
        <v>Ms.</v>
      </c>
      <c r="D586" s="23" t="str">
        <f t="shared" si="28"/>
        <v>Alison B</v>
      </c>
      <c r="E586" s="23" t="str">
        <f t="shared" si="29"/>
        <v>Mason</v>
      </c>
    </row>
    <row r="587" spans="1:5" ht="15.75" customHeight="1" x14ac:dyDescent="0.35">
      <c r="A587" s="22" t="s">
        <v>1289</v>
      </c>
      <c r="B587" s="22" t="s">
        <v>1290</v>
      </c>
      <c r="C587" s="23" t="str">
        <f t="shared" si="27"/>
        <v>Ms.</v>
      </c>
      <c r="D587" s="23" t="str">
        <f t="shared" si="28"/>
        <v>Caroline</v>
      </c>
      <c r="E587" s="23" t="str">
        <f t="shared" si="29"/>
        <v>Rotich</v>
      </c>
    </row>
    <row r="588" spans="1:5" ht="15.75" customHeight="1" x14ac:dyDescent="0.35">
      <c r="A588" s="22" t="s">
        <v>1291</v>
      </c>
      <c r="B588" s="22" t="s">
        <v>1292</v>
      </c>
      <c r="C588" s="23" t="str">
        <f t="shared" si="27"/>
        <v>Ms.</v>
      </c>
      <c r="D588" s="23" t="str">
        <f t="shared" si="28"/>
        <v>Alexis N</v>
      </c>
      <c r="E588" s="23" t="str">
        <f t="shared" si="29"/>
        <v>Fetzer</v>
      </c>
    </row>
    <row r="589" spans="1:5" ht="15.75" customHeight="1" x14ac:dyDescent="0.35">
      <c r="A589" s="22" t="s">
        <v>1293</v>
      </c>
      <c r="B589" s="22" t="s">
        <v>1294</v>
      </c>
      <c r="C589" s="23" t="str">
        <f t="shared" si="27"/>
        <v>Ms.</v>
      </c>
      <c r="D589" s="23" t="str">
        <f t="shared" si="28"/>
        <v>Shanda L</v>
      </c>
      <c r="E589" s="23" t="str">
        <f t="shared" si="29"/>
        <v>Mattis</v>
      </c>
    </row>
    <row r="590" spans="1:5" ht="15.75" customHeight="1" x14ac:dyDescent="0.35">
      <c r="A590" s="22" t="s">
        <v>1295</v>
      </c>
      <c r="B590" s="22" t="s">
        <v>1296</v>
      </c>
      <c r="C590" s="23" t="str">
        <f t="shared" si="27"/>
        <v>Mrs.</v>
      </c>
      <c r="D590" s="23" t="str">
        <f t="shared" si="28"/>
        <v>Lacey</v>
      </c>
      <c r="E590" s="23" t="str">
        <f t="shared" si="29"/>
        <v>Cochran</v>
      </c>
    </row>
    <row r="591" spans="1:5" ht="15.75" customHeight="1" x14ac:dyDescent="0.35">
      <c r="A591" s="22" t="s">
        <v>1297</v>
      </c>
      <c r="B591" s="22" t="s">
        <v>1298</v>
      </c>
      <c r="C591" s="23" t="str">
        <f t="shared" si="27"/>
        <v>Ms.</v>
      </c>
      <c r="D591" s="23" t="str">
        <f t="shared" si="28"/>
        <v>Laurette</v>
      </c>
      <c r="E591" s="23" t="str">
        <f t="shared" si="29"/>
        <v>Balinsky</v>
      </c>
    </row>
    <row r="592" spans="1:5" ht="15.75" customHeight="1" x14ac:dyDescent="0.35">
      <c r="A592" s="22" t="s">
        <v>1299</v>
      </c>
      <c r="B592" s="22" t="s">
        <v>1300</v>
      </c>
      <c r="C592" s="23" t="str">
        <f t="shared" si="27"/>
        <v>Mr.</v>
      </c>
      <c r="D592" s="23" t="str">
        <f t="shared" si="28"/>
        <v>Jason</v>
      </c>
      <c r="E592" s="23" t="str">
        <f t="shared" si="29"/>
        <v>Reilly</v>
      </c>
    </row>
    <row r="593" spans="1:5" ht="15.75" customHeight="1" x14ac:dyDescent="0.35">
      <c r="A593" s="22" t="s">
        <v>1301</v>
      </c>
      <c r="B593" s="22" t="s">
        <v>1302</v>
      </c>
      <c r="C593" s="23" t="str">
        <f t="shared" si="27"/>
        <v>Ms.</v>
      </c>
      <c r="D593" s="23" t="str">
        <f t="shared" si="28"/>
        <v>Mary</v>
      </c>
      <c r="E593" s="23" t="str">
        <f t="shared" si="29"/>
        <v>Johnson</v>
      </c>
    </row>
    <row r="594" spans="1:5" ht="15.75" customHeight="1" x14ac:dyDescent="0.35">
      <c r="A594" s="22" t="s">
        <v>1303</v>
      </c>
      <c r="B594" s="22" t="s">
        <v>1304</v>
      </c>
      <c r="C594" s="23" t="str">
        <f t="shared" si="27"/>
        <v>Ms.</v>
      </c>
      <c r="D594" s="23" t="str">
        <f t="shared" si="28"/>
        <v>Kati A</v>
      </c>
      <c r="E594" s="23" t="str">
        <f t="shared" si="29"/>
        <v>Petry</v>
      </c>
    </row>
    <row r="595" spans="1:5" ht="15.75" customHeight="1" x14ac:dyDescent="0.35">
      <c r="A595" s="22" t="s">
        <v>1305</v>
      </c>
      <c r="B595" s="22" t="s">
        <v>1306</v>
      </c>
      <c r="C595" s="23" t="str">
        <f t="shared" si="27"/>
        <v>Mrs.</v>
      </c>
      <c r="D595" s="23" t="str">
        <f t="shared" si="28"/>
        <v>Kelly J</v>
      </c>
      <c r="E595" s="23" t="str">
        <f t="shared" si="29"/>
        <v>Laleman</v>
      </c>
    </row>
    <row r="596" spans="1:5" ht="15.75" customHeight="1" x14ac:dyDescent="0.35">
      <c r="A596" s="22" t="s">
        <v>1307</v>
      </c>
      <c r="B596" s="22" t="s">
        <v>1308</v>
      </c>
      <c r="C596" s="23" t="str">
        <f t="shared" si="27"/>
        <v>Ms.</v>
      </c>
      <c r="D596" s="23" t="str">
        <f t="shared" si="28"/>
        <v>Greer D</v>
      </c>
      <c r="E596" s="23" t="str">
        <f t="shared" si="29"/>
        <v>Colby</v>
      </c>
    </row>
    <row r="597" spans="1:5" ht="15.75" customHeight="1" x14ac:dyDescent="0.35">
      <c r="A597" s="22" t="s">
        <v>1309</v>
      </c>
      <c r="B597" s="22" t="s">
        <v>1310</v>
      </c>
      <c r="C597" s="23" t="str">
        <f t="shared" si="27"/>
        <v>Mr.</v>
      </c>
      <c r="D597" s="23" t="str">
        <f t="shared" si="28"/>
        <v>Brent</v>
      </c>
      <c r="E597" s="23" t="str">
        <f t="shared" si="29"/>
        <v>Wathke</v>
      </c>
    </row>
    <row r="598" spans="1:5" ht="15.75" customHeight="1" x14ac:dyDescent="0.35">
      <c r="A598" s="22" t="s">
        <v>1311</v>
      </c>
      <c r="B598" s="22" t="s">
        <v>1312</v>
      </c>
      <c r="C598" s="23" t="str">
        <f t="shared" si="27"/>
        <v>Mr.</v>
      </c>
      <c r="D598" s="23" t="str">
        <f t="shared" si="28"/>
        <v>Eugene M</v>
      </c>
      <c r="E598" s="23" t="str">
        <f t="shared" si="29"/>
        <v>Daly</v>
      </c>
    </row>
    <row r="599" spans="1:5" ht="15.75" customHeight="1" x14ac:dyDescent="0.35">
      <c r="A599" s="22" t="s">
        <v>1313</v>
      </c>
      <c r="B599" s="22" t="s">
        <v>1314</v>
      </c>
      <c r="C599" s="23" t="str">
        <f t="shared" si="27"/>
        <v>Ms.</v>
      </c>
      <c r="D599" s="23" t="str">
        <f t="shared" si="28"/>
        <v>Erin D</v>
      </c>
      <c r="E599" s="23" t="str">
        <f t="shared" si="29"/>
        <v>Dillon</v>
      </c>
    </row>
    <row r="600" spans="1:5" ht="15.75" customHeight="1" x14ac:dyDescent="0.35">
      <c r="A600" s="22" t="s">
        <v>1315</v>
      </c>
      <c r="B600" s="22" t="s">
        <v>1316</v>
      </c>
      <c r="C600" s="23" t="str">
        <f t="shared" si="27"/>
        <v>Ms.</v>
      </c>
      <c r="D600" s="23" t="str">
        <f t="shared" si="28"/>
        <v>Kamilla</v>
      </c>
      <c r="E600" s="23" t="str">
        <f t="shared" si="29"/>
        <v>Pontes</v>
      </c>
    </row>
    <row r="601" spans="1:5" ht="15.75" customHeight="1" x14ac:dyDescent="0.35">
      <c r="A601" s="22" t="s">
        <v>1317</v>
      </c>
      <c r="B601" s="22" t="s">
        <v>1318</v>
      </c>
      <c r="C601" s="23" t="str">
        <f t="shared" si="27"/>
        <v>Mr.</v>
      </c>
      <c r="D601" s="23" t="str">
        <f t="shared" si="28"/>
        <v>Wayne I.</v>
      </c>
      <c r="E601" s="23" t="str">
        <f t="shared" si="29"/>
        <v>Spies</v>
      </c>
    </row>
    <row r="602" spans="1:5" ht="15.75" customHeight="1" x14ac:dyDescent="0.35">
      <c r="A602" s="22" t="s">
        <v>1319</v>
      </c>
      <c r="B602" s="22" t="s">
        <v>1320</v>
      </c>
      <c r="C602" s="23" t="str">
        <f t="shared" si="27"/>
        <v>Ms.</v>
      </c>
      <c r="D602" s="23" t="str">
        <f t="shared" si="28"/>
        <v>Tracy L</v>
      </c>
      <c r="E602" s="23" t="str">
        <f t="shared" si="29"/>
        <v>Greig</v>
      </c>
    </row>
    <row r="603" spans="1:5" ht="15.75" customHeight="1" x14ac:dyDescent="0.35">
      <c r="A603" s="22" t="s">
        <v>1321</v>
      </c>
      <c r="B603" s="22" t="s">
        <v>1322</v>
      </c>
      <c r="C603" s="23" t="str">
        <f t="shared" si="27"/>
        <v>Mrs.</v>
      </c>
      <c r="D603" s="23" t="str">
        <f t="shared" si="28"/>
        <v>Heather</v>
      </c>
      <c r="E603" s="23" t="str">
        <f t="shared" si="29"/>
        <v>Scott</v>
      </c>
    </row>
    <row r="604" spans="1:5" ht="15.75" customHeight="1" x14ac:dyDescent="0.35">
      <c r="A604" s="22" t="s">
        <v>1323</v>
      </c>
      <c r="B604" s="22" t="s">
        <v>1324</v>
      </c>
      <c r="C604" s="23" t="str">
        <f t="shared" si="27"/>
        <v>Mrs.</v>
      </c>
      <c r="D604" s="23" t="str">
        <f t="shared" si="28"/>
        <v>Megan C</v>
      </c>
      <c r="E604" s="23" t="str">
        <f t="shared" si="29"/>
        <v>Erlandson</v>
      </c>
    </row>
    <row r="605" spans="1:5" ht="15.75" customHeight="1" x14ac:dyDescent="0.35">
      <c r="A605" s="22" t="s">
        <v>1325</v>
      </c>
      <c r="B605" s="22" t="s">
        <v>1326</v>
      </c>
      <c r="C605" s="23" t="str">
        <f t="shared" si="27"/>
        <v>Mr.</v>
      </c>
      <c r="D605" s="23" t="str">
        <f t="shared" si="28"/>
        <v>Jonathan</v>
      </c>
      <c r="E605" s="23" t="str">
        <f t="shared" si="29"/>
        <v>Autrey</v>
      </c>
    </row>
    <row r="606" spans="1:5" ht="15.75" customHeight="1" x14ac:dyDescent="0.35">
      <c r="A606" s="22" t="s">
        <v>1327</v>
      </c>
      <c r="B606" s="22" t="s">
        <v>1328</v>
      </c>
      <c r="C606" s="23" t="str">
        <f t="shared" si="27"/>
        <v>Mr.</v>
      </c>
      <c r="D606" s="23" t="str">
        <f t="shared" si="28"/>
        <v>Greg D.</v>
      </c>
      <c r="E606" s="23" t="str">
        <f t="shared" si="29"/>
        <v>Alleman</v>
      </c>
    </row>
    <row r="607" spans="1:5" ht="15.75" customHeight="1" x14ac:dyDescent="0.35">
      <c r="A607" s="22" t="s">
        <v>1329</v>
      </c>
      <c r="B607" s="22" t="s">
        <v>1330</v>
      </c>
      <c r="C607" s="23" t="str">
        <f t="shared" si="27"/>
        <v>Mr.</v>
      </c>
      <c r="D607" s="23" t="str">
        <f t="shared" si="28"/>
        <v>Steven L.</v>
      </c>
      <c r="E607" s="23" t="str">
        <f t="shared" si="29"/>
        <v>Michalski</v>
      </c>
    </row>
    <row r="608" spans="1:5" ht="15.75" customHeight="1" x14ac:dyDescent="0.35">
      <c r="A608" s="22" t="s">
        <v>1331</v>
      </c>
      <c r="B608" s="22" t="s">
        <v>1332</v>
      </c>
      <c r="C608" s="23" t="str">
        <f t="shared" si="27"/>
        <v>Mr.</v>
      </c>
      <c r="D608" s="23" t="str">
        <f t="shared" si="28"/>
        <v>Gianfilippo</v>
      </c>
      <c r="E608" s="23" t="str">
        <f t="shared" si="29"/>
        <v>Grillo</v>
      </c>
    </row>
    <row r="609" spans="1:5" ht="15.75" customHeight="1" x14ac:dyDescent="0.35">
      <c r="A609" s="22" t="s">
        <v>1333</v>
      </c>
      <c r="B609" s="22" t="s">
        <v>1334</v>
      </c>
      <c r="C609" s="23" t="str">
        <f t="shared" si="27"/>
        <v>Mr.</v>
      </c>
      <c r="D609" s="23" t="str">
        <f t="shared" si="28"/>
        <v>Hector</v>
      </c>
      <c r="E609" s="23" t="str">
        <f t="shared" si="29"/>
        <v>Coronado</v>
      </c>
    </row>
    <row r="610" spans="1:5" ht="15.75" customHeight="1" x14ac:dyDescent="0.35">
      <c r="A610" s="22" t="s">
        <v>1335</v>
      </c>
      <c r="B610" s="22" t="s">
        <v>1336</v>
      </c>
      <c r="C610" s="23" t="str">
        <f t="shared" si="27"/>
        <v>Mr.</v>
      </c>
      <c r="D610" s="23" t="str">
        <f t="shared" si="28"/>
        <v>Mark W.</v>
      </c>
      <c r="E610" s="23" t="str">
        <f t="shared" si="29"/>
        <v>Dewine</v>
      </c>
    </row>
    <row r="611" spans="1:5" ht="15.75" customHeight="1" x14ac:dyDescent="0.35">
      <c r="A611" s="22" t="s">
        <v>1337</v>
      </c>
      <c r="B611" s="22" t="s">
        <v>1338</v>
      </c>
      <c r="C611" s="23" t="str">
        <f t="shared" si="27"/>
        <v>Mrs.</v>
      </c>
      <c r="D611" s="23" t="str">
        <f t="shared" si="28"/>
        <v>Aubri</v>
      </c>
      <c r="E611" s="23" t="str">
        <f t="shared" si="29"/>
        <v>Carman</v>
      </c>
    </row>
    <row r="612" spans="1:5" ht="15.75" customHeight="1" x14ac:dyDescent="0.35">
      <c r="A612" s="22" t="s">
        <v>1339</v>
      </c>
      <c r="B612" s="22" t="s">
        <v>1340</v>
      </c>
      <c r="C612" s="23" t="str">
        <f t="shared" si="27"/>
        <v>Mr.</v>
      </c>
      <c r="D612" s="23" t="str">
        <f t="shared" si="28"/>
        <v>Justin</v>
      </c>
      <c r="E612" s="23" t="str">
        <f t="shared" si="29"/>
        <v>Neems</v>
      </c>
    </row>
    <row r="613" spans="1:5" ht="15.75" customHeight="1" x14ac:dyDescent="0.35">
      <c r="A613" s="22" t="s">
        <v>1341</v>
      </c>
      <c r="B613" s="22" t="s">
        <v>1342</v>
      </c>
      <c r="C613" s="23" t="str">
        <f t="shared" si="27"/>
        <v>Ms.</v>
      </c>
      <c r="D613" s="23" t="str">
        <f t="shared" si="28"/>
        <v>Megan A.</v>
      </c>
      <c r="E613" s="23" t="str">
        <f t="shared" si="29"/>
        <v>Pesyna</v>
      </c>
    </row>
    <row r="614" spans="1:5" ht="15.75" customHeight="1" x14ac:dyDescent="0.35">
      <c r="A614" s="22" t="s">
        <v>1343</v>
      </c>
      <c r="B614" s="22" t="s">
        <v>1344</v>
      </c>
      <c r="C614" s="23" t="str">
        <f t="shared" si="27"/>
        <v>Ms.</v>
      </c>
      <c r="D614" s="23" t="str">
        <f t="shared" si="28"/>
        <v>Erika M.</v>
      </c>
      <c r="E614" s="23" t="str">
        <f t="shared" si="29"/>
        <v>Meling</v>
      </c>
    </row>
    <row r="615" spans="1:5" ht="15.75" customHeight="1" x14ac:dyDescent="0.35">
      <c r="A615" s="22" t="s">
        <v>1345</v>
      </c>
      <c r="B615" s="22" t="s">
        <v>1346</v>
      </c>
      <c r="C615" s="23" t="str">
        <f t="shared" si="27"/>
        <v>Mr.</v>
      </c>
      <c r="D615" s="23" t="str">
        <f t="shared" si="28"/>
        <v>Daniel G.</v>
      </c>
      <c r="E615" s="23" t="str">
        <f t="shared" si="29"/>
        <v>Widlowski</v>
      </c>
    </row>
    <row r="616" spans="1:5" ht="15.75" customHeight="1" x14ac:dyDescent="0.35">
      <c r="A616" s="22" t="s">
        <v>1347</v>
      </c>
      <c r="B616" s="22" t="s">
        <v>1348</v>
      </c>
      <c r="C616" s="23" t="str">
        <f t="shared" si="27"/>
        <v>Ms.</v>
      </c>
      <c r="D616" s="23" t="str">
        <f t="shared" si="28"/>
        <v>Devin C.</v>
      </c>
      <c r="E616" s="23" t="str">
        <f t="shared" si="29"/>
        <v>Nadar</v>
      </c>
    </row>
    <row r="617" spans="1:5" ht="15.75" customHeight="1" x14ac:dyDescent="0.35">
      <c r="A617" s="22" t="s">
        <v>1349</v>
      </c>
      <c r="B617" s="22" t="s">
        <v>1350</v>
      </c>
      <c r="C617" s="23" t="str">
        <f t="shared" si="27"/>
        <v>Ms.</v>
      </c>
      <c r="D617" s="23" t="str">
        <f t="shared" si="28"/>
        <v>Louise A</v>
      </c>
      <c r="E617" s="23" t="str">
        <f t="shared" si="29"/>
        <v>Turner</v>
      </c>
    </row>
    <row r="618" spans="1:5" ht="15.75" customHeight="1" x14ac:dyDescent="0.35">
      <c r="A618" s="22" t="s">
        <v>1351</v>
      </c>
      <c r="B618" s="22" t="s">
        <v>1352</v>
      </c>
      <c r="C618" s="23" t="str">
        <f t="shared" si="27"/>
        <v>Mrs.</v>
      </c>
      <c r="D618" s="23" t="str">
        <f t="shared" si="28"/>
        <v>Sarah</v>
      </c>
      <c r="E618" s="23" t="str">
        <f t="shared" si="29"/>
        <v>Walker</v>
      </c>
    </row>
    <row r="619" spans="1:5" ht="15.75" customHeight="1" x14ac:dyDescent="0.35">
      <c r="A619" s="22" t="s">
        <v>1353</v>
      </c>
      <c r="B619" s="22" t="s">
        <v>1354</v>
      </c>
      <c r="C619" s="23" t="str">
        <f t="shared" si="27"/>
        <v>Ms.</v>
      </c>
      <c r="D619" s="23" t="str">
        <f t="shared" si="28"/>
        <v>Amy</v>
      </c>
      <c r="E619" s="23" t="str">
        <f t="shared" si="29"/>
        <v>Leedham</v>
      </c>
    </row>
    <row r="620" spans="1:5" ht="15.75" customHeight="1" x14ac:dyDescent="0.35">
      <c r="A620" s="22" t="s">
        <v>1355</v>
      </c>
      <c r="B620" s="22" t="s">
        <v>1356</v>
      </c>
      <c r="C620" s="23" t="str">
        <f t="shared" si="27"/>
        <v>Ms.</v>
      </c>
      <c r="D620" s="23" t="str">
        <f t="shared" si="28"/>
        <v>Brittany L.</v>
      </c>
      <c r="E620" s="23" t="str">
        <f t="shared" si="29"/>
        <v>Haglund</v>
      </c>
    </row>
    <row r="621" spans="1:5" ht="15.75" customHeight="1" x14ac:dyDescent="0.35">
      <c r="A621" s="22" t="s">
        <v>1357</v>
      </c>
      <c r="B621" s="22" t="s">
        <v>1358</v>
      </c>
      <c r="C621" s="23" t="str">
        <f t="shared" si="27"/>
        <v>Ms.</v>
      </c>
      <c r="D621" s="23" t="str">
        <f t="shared" si="28"/>
        <v>Jessica L</v>
      </c>
      <c r="E621" s="23" t="str">
        <f t="shared" si="29"/>
        <v>Mills</v>
      </c>
    </row>
    <row r="622" spans="1:5" ht="15.75" customHeight="1" x14ac:dyDescent="0.35">
      <c r="A622" s="22" t="s">
        <v>1359</v>
      </c>
      <c r="B622" s="22" t="s">
        <v>1360</v>
      </c>
      <c r="C622" s="23" t="str">
        <f t="shared" si="27"/>
        <v>Mrs.</v>
      </c>
      <c r="D622" s="23" t="str">
        <f t="shared" si="28"/>
        <v>Kristina K</v>
      </c>
      <c r="E622" s="23" t="str">
        <f t="shared" si="29"/>
        <v>Drnjevich</v>
      </c>
    </row>
    <row r="623" spans="1:5" ht="15.75" customHeight="1" x14ac:dyDescent="0.35">
      <c r="A623" s="22" t="s">
        <v>1361</v>
      </c>
      <c r="B623" s="22" t="s">
        <v>1362</v>
      </c>
      <c r="C623" s="23" t="str">
        <f t="shared" si="27"/>
        <v>Mr.</v>
      </c>
      <c r="D623" s="23" t="str">
        <f t="shared" si="28"/>
        <v>Brad</v>
      </c>
      <c r="E623" s="23" t="str">
        <f t="shared" si="29"/>
        <v>Clay</v>
      </c>
    </row>
    <row r="624" spans="1:5" ht="15.75" customHeight="1" x14ac:dyDescent="0.35">
      <c r="A624" s="22" t="s">
        <v>1363</v>
      </c>
      <c r="B624" s="22" t="s">
        <v>1364</v>
      </c>
      <c r="C624" s="23" t="str">
        <f t="shared" si="27"/>
        <v>Ms.</v>
      </c>
      <c r="D624" s="23" t="str">
        <f t="shared" si="28"/>
        <v>Margaret O</v>
      </c>
      <c r="E624" s="23" t="str">
        <f t="shared" si="29"/>
        <v>Marbury</v>
      </c>
    </row>
    <row r="625" spans="1:5" ht="15.75" customHeight="1" x14ac:dyDescent="0.35">
      <c r="A625" s="22" t="s">
        <v>1365</v>
      </c>
      <c r="B625" s="22" t="s">
        <v>1366</v>
      </c>
      <c r="C625" s="23" t="str">
        <f t="shared" si="27"/>
        <v>Mr.</v>
      </c>
      <c r="D625" s="23" t="str">
        <f t="shared" si="28"/>
        <v>Craig R.</v>
      </c>
      <c r="E625" s="23" t="str">
        <f t="shared" si="29"/>
        <v>Coon</v>
      </c>
    </row>
    <row r="626" spans="1:5" ht="15.75" customHeight="1" x14ac:dyDescent="0.35">
      <c r="A626" s="22" t="s">
        <v>1367</v>
      </c>
      <c r="B626" s="22" t="s">
        <v>1368</v>
      </c>
      <c r="C626" s="23" t="str">
        <f t="shared" si="27"/>
        <v>Mr.</v>
      </c>
      <c r="D626" s="23" t="str">
        <f t="shared" si="28"/>
        <v>Simo</v>
      </c>
      <c r="E626" s="23" t="str">
        <f t="shared" si="29"/>
        <v>Vanttinen</v>
      </c>
    </row>
    <row r="627" spans="1:5" ht="15.75" customHeight="1" x14ac:dyDescent="0.35">
      <c r="A627" s="22" t="s">
        <v>1369</v>
      </c>
      <c r="B627" s="22" t="s">
        <v>1370</v>
      </c>
      <c r="C627" s="23" t="str">
        <f t="shared" si="27"/>
        <v>Mr.</v>
      </c>
      <c r="D627" s="23" t="str">
        <f t="shared" si="28"/>
        <v>Christopher J</v>
      </c>
      <c r="E627" s="23" t="str">
        <f t="shared" si="29"/>
        <v>Garges</v>
      </c>
    </row>
    <row r="628" spans="1:5" ht="15.75" customHeight="1" x14ac:dyDescent="0.35">
      <c r="A628" s="22" t="s">
        <v>1371</v>
      </c>
      <c r="B628" s="22" t="s">
        <v>1372</v>
      </c>
      <c r="C628" s="23" t="str">
        <f t="shared" si="27"/>
        <v>Mr.</v>
      </c>
      <c r="D628" s="23" t="str">
        <f t="shared" si="28"/>
        <v>Mario Sr.</v>
      </c>
      <c r="E628" s="23" t="str">
        <f t="shared" si="29"/>
        <v>Rivel</v>
      </c>
    </row>
    <row r="629" spans="1:5" ht="15.75" customHeight="1" x14ac:dyDescent="0.35">
      <c r="A629" s="22" t="s">
        <v>1373</v>
      </c>
      <c r="B629" s="22" t="s">
        <v>1374</v>
      </c>
      <c r="C629" s="23" t="str">
        <f t="shared" si="27"/>
        <v>Mrs.</v>
      </c>
      <c r="D629" s="23" t="str">
        <f t="shared" si="28"/>
        <v>Meghann R.</v>
      </c>
      <c r="E629" s="23" t="str">
        <f t="shared" si="29"/>
        <v>Lawson</v>
      </c>
    </row>
    <row r="630" spans="1:5" ht="15.75" customHeight="1" x14ac:dyDescent="0.35">
      <c r="A630" s="22" t="s">
        <v>1375</v>
      </c>
      <c r="B630" s="22" t="s">
        <v>1376</v>
      </c>
      <c r="C630" s="23" t="str">
        <f t="shared" si="27"/>
        <v>Mr.</v>
      </c>
      <c r="D630" s="23" t="str">
        <f t="shared" si="28"/>
        <v>Scott M</v>
      </c>
      <c r="E630" s="23" t="str">
        <f t="shared" si="29"/>
        <v>Cale</v>
      </c>
    </row>
    <row r="631" spans="1:5" ht="15.75" customHeight="1" x14ac:dyDescent="0.35">
      <c r="A631" s="22" t="s">
        <v>1377</v>
      </c>
      <c r="B631" s="22" t="s">
        <v>1378</v>
      </c>
      <c r="C631" s="23" t="str">
        <f t="shared" si="27"/>
        <v>Ms.</v>
      </c>
      <c r="D631" s="23" t="str">
        <f t="shared" si="28"/>
        <v>Caitlin E.</v>
      </c>
      <c r="E631" s="23" t="str">
        <f t="shared" si="29"/>
        <v>Phillips</v>
      </c>
    </row>
    <row r="632" spans="1:5" ht="15.75" customHeight="1" x14ac:dyDescent="0.35">
      <c r="A632" s="22" t="s">
        <v>1379</v>
      </c>
      <c r="B632" s="22" t="s">
        <v>1380</v>
      </c>
      <c r="C632" s="23" t="str">
        <f t="shared" si="27"/>
        <v>Mrs.</v>
      </c>
      <c r="D632" s="23" t="str">
        <f t="shared" si="28"/>
        <v>Samantha A.</v>
      </c>
      <c r="E632" s="23" t="str">
        <f t="shared" si="29"/>
        <v>Stewart</v>
      </c>
    </row>
    <row r="633" spans="1:5" ht="15.75" customHeight="1" x14ac:dyDescent="0.35">
      <c r="A633" s="22" t="s">
        <v>1381</v>
      </c>
      <c r="B633" s="22" t="s">
        <v>1382</v>
      </c>
      <c r="C633" s="23" t="str">
        <f t="shared" si="27"/>
        <v>Mr.</v>
      </c>
      <c r="D633" s="23" t="str">
        <f t="shared" si="28"/>
        <v>Erik</v>
      </c>
      <c r="E633" s="23" t="str">
        <f t="shared" si="29"/>
        <v>Drotz</v>
      </c>
    </row>
    <row r="634" spans="1:5" ht="15.75" customHeight="1" x14ac:dyDescent="0.35">
      <c r="A634" s="22" t="s">
        <v>1383</v>
      </c>
      <c r="B634" s="22" t="s">
        <v>1384</v>
      </c>
      <c r="C634" s="23" t="str">
        <f t="shared" si="27"/>
        <v>Mr.</v>
      </c>
      <c r="D634" s="23" t="str">
        <f t="shared" si="28"/>
        <v>Christopher</v>
      </c>
      <c r="E634" s="23" t="str">
        <f t="shared" si="29"/>
        <v>Mutai</v>
      </c>
    </row>
    <row r="635" spans="1:5" ht="15.75" customHeight="1" x14ac:dyDescent="0.35">
      <c r="A635" s="22" t="s">
        <v>1385</v>
      </c>
      <c r="B635" s="22" t="s">
        <v>1386</v>
      </c>
      <c r="C635" s="23" t="str">
        <f t="shared" si="27"/>
        <v>Mrs.</v>
      </c>
      <c r="D635" s="23" t="str">
        <f t="shared" si="28"/>
        <v>Maya</v>
      </c>
      <c r="E635" s="23" t="str">
        <f t="shared" si="29"/>
        <v>Lovlien</v>
      </c>
    </row>
    <row r="636" spans="1:5" ht="15.75" customHeight="1" x14ac:dyDescent="0.35">
      <c r="A636" s="22" t="s">
        <v>1387</v>
      </c>
      <c r="B636" s="22" t="s">
        <v>1388</v>
      </c>
      <c r="C636" s="23" t="str">
        <f t="shared" si="27"/>
        <v>Mr.</v>
      </c>
      <c r="D636" s="23" t="str">
        <f t="shared" si="28"/>
        <v>Zachary T</v>
      </c>
      <c r="E636" s="23" t="str">
        <f t="shared" si="29"/>
        <v>Bruns</v>
      </c>
    </row>
    <row r="637" spans="1:5" ht="15.75" customHeight="1" x14ac:dyDescent="0.35">
      <c r="A637" s="22" t="s">
        <v>1389</v>
      </c>
      <c r="B637" s="22" t="s">
        <v>1390</v>
      </c>
      <c r="C637" s="23" t="str">
        <f t="shared" si="27"/>
        <v>Mrs.</v>
      </c>
      <c r="D637" s="23" t="str">
        <f t="shared" si="28"/>
        <v>Hilda</v>
      </c>
      <c r="E637" s="23" t="str">
        <f t="shared" si="29"/>
        <v>Stoney</v>
      </c>
    </row>
    <row r="638" spans="1:5" ht="15.75" customHeight="1" x14ac:dyDescent="0.35">
      <c r="A638" s="22" t="s">
        <v>1391</v>
      </c>
      <c r="B638" s="22" t="s">
        <v>1392</v>
      </c>
      <c r="C638" s="23" t="str">
        <f t="shared" si="27"/>
        <v>Ms.</v>
      </c>
      <c r="D638" s="23" t="str">
        <f t="shared" si="28"/>
        <v>Stephanie</v>
      </c>
      <c r="E638" s="23" t="str">
        <f t="shared" si="29"/>
        <v>Markert</v>
      </c>
    </row>
    <row r="639" spans="1:5" ht="15.75" customHeight="1" x14ac:dyDescent="0.35">
      <c r="A639" s="22" t="s">
        <v>1393</v>
      </c>
      <c r="B639" s="22" t="s">
        <v>1394</v>
      </c>
      <c r="C639" s="23" t="str">
        <f t="shared" si="27"/>
        <v>Mr.</v>
      </c>
      <c r="D639" s="23" t="str">
        <f t="shared" si="28"/>
        <v>Doug</v>
      </c>
      <c r="E639" s="23" t="str">
        <f t="shared" si="29"/>
        <v>McLucas</v>
      </c>
    </row>
    <row r="640" spans="1:5" ht="15.75" customHeight="1" x14ac:dyDescent="0.35">
      <c r="A640" s="22" t="s">
        <v>1395</v>
      </c>
      <c r="B640" s="22" t="s">
        <v>1396</v>
      </c>
      <c r="C640" s="23" t="str">
        <f t="shared" si="27"/>
        <v>Ms.</v>
      </c>
      <c r="D640" s="23" t="str">
        <f t="shared" si="28"/>
        <v>Bethany N.</v>
      </c>
      <c r="E640" s="23" t="str">
        <f t="shared" si="29"/>
        <v>Erwin</v>
      </c>
    </row>
    <row r="641" spans="1:5" ht="15.75" customHeight="1" x14ac:dyDescent="0.35">
      <c r="A641" s="22" t="s">
        <v>1397</v>
      </c>
      <c r="B641" s="22" t="s">
        <v>1398</v>
      </c>
      <c r="C641" s="23" t="str">
        <f t="shared" si="27"/>
        <v>Mrs.</v>
      </c>
      <c r="D641" s="23" t="str">
        <f t="shared" si="28"/>
        <v>Sandra H</v>
      </c>
      <c r="E641" s="23" t="str">
        <f t="shared" si="29"/>
        <v>Osborne</v>
      </c>
    </row>
    <row r="642" spans="1:5" ht="15.75" customHeight="1" x14ac:dyDescent="0.35">
      <c r="A642" s="22" t="s">
        <v>1399</v>
      </c>
      <c r="B642" s="22" t="s">
        <v>1400</v>
      </c>
      <c r="C642" s="23" t="str">
        <f t="shared" ref="C642:C705" si="30">TRIM(MID(B642,FIND(",",B642)+1,FIND(".",B642,FIND(",",B642))-FIND(",",B642)))</f>
        <v>Mr.</v>
      </c>
      <c r="D642" s="23" t="str">
        <f t="shared" ref="D642:D705" si="31">TRIM(MID(B642,FIND(".",B642,FIND(",",B642))+1,100))</f>
        <v>Takuo</v>
      </c>
      <c r="E642" s="23" t="str">
        <f t="shared" ref="E642:E705" si="32">TRIM(LEFT(B642,FIND(",",B642)-1))</f>
        <v>Otsuka</v>
      </c>
    </row>
    <row r="643" spans="1:5" ht="15.75" customHeight="1" x14ac:dyDescent="0.35">
      <c r="A643" s="22" t="s">
        <v>1401</v>
      </c>
      <c r="B643" s="22" t="s">
        <v>1402</v>
      </c>
      <c r="C643" s="23" t="str">
        <f t="shared" si="30"/>
        <v>Ms.</v>
      </c>
      <c r="D643" s="23" t="str">
        <f t="shared" si="31"/>
        <v>Kelly A.</v>
      </c>
      <c r="E643" s="23" t="str">
        <f t="shared" si="32"/>
        <v>Smith</v>
      </c>
    </row>
    <row r="644" spans="1:5" ht="15.75" customHeight="1" x14ac:dyDescent="0.35">
      <c r="A644" s="22" t="s">
        <v>1403</v>
      </c>
      <c r="B644" s="22" t="s">
        <v>1404</v>
      </c>
      <c r="C644" s="23" t="str">
        <f t="shared" si="30"/>
        <v>Mr.</v>
      </c>
      <c r="D644" s="23" t="str">
        <f t="shared" si="31"/>
        <v>Scott</v>
      </c>
      <c r="E644" s="23" t="str">
        <f t="shared" si="32"/>
        <v>Myers</v>
      </c>
    </row>
    <row r="645" spans="1:5" ht="15.75" customHeight="1" x14ac:dyDescent="0.35">
      <c r="A645" s="22" t="s">
        <v>1405</v>
      </c>
      <c r="B645" s="22" t="s">
        <v>1406</v>
      </c>
      <c r="C645" s="23" t="str">
        <f t="shared" si="30"/>
        <v>Mr.</v>
      </c>
      <c r="D645" s="23" t="str">
        <f t="shared" si="31"/>
        <v>Benoit</v>
      </c>
      <c r="E645" s="23" t="str">
        <f t="shared" si="32"/>
        <v>Cote</v>
      </c>
    </row>
    <row r="646" spans="1:5" ht="15.75" customHeight="1" x14ac:dyDescent="0.35">
      <c r="A646" s="22" t="s">
        <v>1407</v>
      </c>
      <c r="B646" s="22" t="s">
        <v>1408</v>
      </c>
      <c r="C646" s="23" t="str">
        <f t="shared" si="30"/>
        <v>Ms.</v>
      </c>
      <c r="D646" s="23" t="str">
        <f t="shared" si="31"/>
        <v>Elizabeth M.</v>
      </c>
      <c r="E646" s="23" t="str">
        <f t="shared" si="32"/>
        <v>Ehrhardt</v>
      </c>
    </row>
    <row r="647" spans="1:5" ht="15.75" customHeight="1" x14ac:dyDescent="0.35">
      <c r="A647" s="22" t="s">
        <v>1409</v>
      </c>
      <c r="B647" s="22" t="s">
        <v>1410</v>
      </c>
      <c r="C647" s="23" t="str">
        <f t="shared" si="30"/>
        <v>Ms.</v>
      </c>
      <c r="D647" s="23" t="str">
        <f t="shared" si="31"/>
        <v>Jessica A.</v>
      </c>
      <c r="E647" s="23" t="str">
        <f t="shared" si="32"/>
        <v>Petersen</v>
      </c>
    </row>
    <row r="648" spans="1:5" ht="15.75" customHeight="1" x14ac:dyDescent="0.35">
      <c r="A648" s="22" t="s">
        <v>1411</v>
      </c>
      <c r="B648" s="22" t="s">
        <v>1412</v>
      </c>
      <c r="C648" s="23" t="str">
        <f t="shared" si="30"/>
        <v>Ms.</v>
      </c>
      <c r="D648" s="23" t="str">
        <f t="shared" si="31"/>
        <v>Monica K</v>
      </c>
      <c r="E648" s="23" t="str">
        <f t="shared" si="32"/>
        <v>Ertel</v>
      </c>
    </row>
    <row r="649" spans="1:5" ht="15.75" customHeight="1" x14ac:dyDescent="0.35">
      <c r="A649" s="22" t="s">
        <v>1413</v>
      </c>
      <c r="B649" s="22" t="s">
        <v>1414</v>
      </c>
      <c r="C649" s="23" t="str">
        <f t="shared" si="30"/>
        <v>Mr.</v>
      </c>
      <c r="D649" s="23" t="str">
        <f t="shared" si="31"/>
        <v>Kevin L</v>
      </c>
      <c r="E649" s="23" t="str">
        <f t="shared" si="32"/>
        <v>Lanza</v>
      </c>
    </row>
    <row r="650" spans="1:5" ht="15.75" customHeight="1" x14ac:dyDescent="0.35">
      <c r="A650" s="22" t="s">
        <v>1415</v>
      </c>
      <c r="B650" s="22" t="s">
        <v>1416</v>
      </c>
      <c r="C650" s="23" t="str">
        <f t="shared" si="30"/>
        <v>Mr.</v>
      </c>
      <c r="D650" s="23" t="str">
        <f t="shared" si="31"/>
        <v>Gregory</v>
      </c>
      <c r="E650" s="23" t="str">
        <f t="shared" si="32"/>
        <v>Picklesimer</v>
      </c>
    </row>
    <row r="651" spans="1:5" ht="15.75" customHeight="1" x14ac:dyDescent="0.35">
      <c r="A651" s="22" t="s">
        <v>1417</v>
      </c>
      <c r="B651" s="22" t="s">
        <v>1418</v>
      </c>
      <c r="C651" s="23" t="str">
        <f t="shared" si="30"/>
        <v>Ms.</v>
      </c>
      <c r="D651" s="23" t="str">
        <f t="shared" si="31"/>
        <v>Della</v>
      </c>
      <c r="E651" s="23" t="str">
        <f t="shared" si="32"/>
        <v>Giles</v>
      </c>
    </row>
    <row r="652" spans="1:5" ht="15.75" customHeight="1" x14ac:dyDescent="0.35">
      <c r="A652" s="22" t="s">
        <v>1419</v>
      </c>
      <c r="B652" s="22" t="s">
        <v>1420</v>
      </c>
      <c r="C652" s="23" t="str">
        <f t="shared" si="30"/>
        <v>Mr.</v>
      </c>
      <c r="D652" s="23" t="str">
        <f t="shared" si="31"/>
        <v>David</v>
      </c>
      <c r="E652" s="23" t="str">
        <f t="shared" si="32"/>
        <v>Harmon</v>
      </c>
    </row>
    <row r="653" spans="1:5" ht="15.75" customHeight="1" x14ac:dyDescent="0.35">
      <c r="A653" s="22" t="s">
        <v>1421</v>
      </c>
      <c r="B653" s="22" t="s">
        <v>1422</v>
      </c>
      <c r="C653" s="23" t="str">
        <f t="shared" si="30"/>
        <v>Ms.</v>
      </c>
      <c r="D653" s="23" t="str">
        <f t="shared" si="31"/>
        <v>Victoria</v>
      </c>
      <c r="E653" s="23" t="str">
        <f t="shared" si="32"/>
        <v>Pennings</v>
      </c>
    </row>
    <row r="654" spans="1:5" ht="15.75" customHeight="1" x14ac:dyDescent="0.35">
      <c r="A654" s="22" t="s">
        <v>1423</v>
      </c>
      <c r="B654" s="22" t="s">
        <v>1424</v>
      </c>
      <c r="C654" s="23" t="str">
        <f t="shared" si="30"/>
        <v>Mr.</v>
      </c>
      <c r="D654" s="23" t="str">
        <f t="shared" si="31"/>
        <v>Tasos</v>
      </c>
      <c r="E654" s="23" t="str">
        <f t="shared" si="32"/>
        <v>Tseronis</v>
      </c>
    </row>
    <row r="655" spans="1:5" ht="15.75" customHeight="1" x14ac:dyDescent="0.35">
      <c r="A655" s="22" t="s">
        <v>1425</v>
      </c>
      <c r="B655" s="22" t="s">
        <v>1426</v>
      </c>
      <c r="C655" s="23" t="str">
        <f t="shared" si="30"/>
        <v>Mr.</v>
      </c>
      <c r="D655" s="23" t="str">
        <f t="shared" si="31"/>
        <v>Thomas</v>
      </c>
      <c r="E655" s="23" t="str">
        <f t="shared" si="32"/>
        <v>Aliff</v>
      </c>
    </row>
    <row r="656" spans="1:5" ht="15.75" customHeight="1" x14ac:dyDescent="0.35">
      <c r="A656" s="22" t="s">
        <v>1427</v>
      </c>
      <c r="B656" s="22" t="s">
        <v>1428</v>
      </c>
      <c r="C656" s="23" t="str">
        <f t="shared" si="30"/>
        <v>Mr.</v>
      </c>
      <c r="D656" s="23" t="str">
        <f t="shared" si="31"/>
        <v>Lukasz</v>
      </c>
      <c r="E656" s="23" t="str">
        <f t="shared" si="32"/>
        <v>Willenberg</v>
      </c>
    </row>
    <row r="657" spans="1:5" ht="15.75" customHeight="1" x14ac:dyDescent="0.35">
      <c r="A657" s="22" t="s">
        <v>1429</v>
      </c>
      <c r="B657" s="22" t="s">
        <v>1430</v>
      </c>
      <c r="C657" s="23" t="str">
        <f t="shared" si="30"/>
        <v>Mr.</v>
      </c>
      <c r="D657" s="23" t="str">
        <f t="shared" si="31"/>
        <v>Matthew A.</v>
      </c>
      <c r="E657" s="23" t="str">
        <f t="shared" si="32"/>
        <v>Millett</v>
      </c>
    </row>
    <row r="658" spans="1:5" ht="15.75" customHeight="1" x14ac:dyDescent="0.35">
      <c r="A658" s="22" t="s">
        <v>1431</v>
      </c>
      <c r="B658" s="22" t="s">
        <v>1432</v>
      </c>
      <c r="C658" s="23" t="str">
        <f t="shared" si="30"/>
        <v>Ms.</v>
      </c>
      <c r="D658" s="23" t="str">
        <f t="shared" si="31"/>
        <v>Meta</v>
      </c>
      <c r="E658" s="23" t="str">
        <f t="shared" si="32"/>
        <v>Haley</v>
      </c>
    </row>
    <row r="659" spans="1:5" ht="15.75" customHeight="1" x14ac:dyDescent="0.35">
      <c r="A659" s="22" t="s">
        <v>1433</v>
      </c>
      <c r="B659" s="22" t="s">
        <v>1434</v>
      </c>
      <c r="C659" s="23" t="str">
        <f t="shared" si="30"/>
        <v>Ms.</v>
      </c>
      <c r="D659" s="23" t="str">
        <f t="shared" si="31"/>
        <v>Rachel E</v>
      </c>
      <c r="E659" s="23" t="str">
        <f t="shared" si="32"/>
        <v>Ackerman</v>
      </c>
    </row>
    <row r="660" spans="1:5" ht="15.75" customHeight="1" x14ac:dyDescent="0.35">
      <c r="A660" s="22" t="s">
        <v>1435</v>
      </c>
      <c r="B660" s="22" t="s">
        <v>1436</v>
      </c>
      <c r="C660" s="23" t="str">
        <f t="shared" si="30"/>
        <v>Ms.</v>
      </c>
      <c r="D660" s="23" t="str">
        <f t="shared" si="31"/>
        <v>Angelica</v>
      </c>
      <c r="E660" s="23" t="str">
        <f t="shared" si="32"/>
        <v>Valdez</v>
      </c>
    </row>
    <row r="661" spans="1:5" ht="15.75" customHeight="1" x14ac:dyDescent="0.35">
      <c r="A661" s="22" t="s">
        <v>1437</v>
      </c>
      <c r="B661" s="22" t="s">
        <v>1438</v>
      </c>
      <c r="C661" s="23" t="str">
        <f t="shared" si="30"/>
        <v>Ms.</v>
      </c>
      <c r="D661" s="23" t="str">
        <f t="shared" si="31"/>
        <v>Kathleen</v>
      </c>
      <c r="E661" s="23" t="str">
        <f t="shared" si="32"/>
        <v>Michaud</v>
      </c>
    </row>
    <row r="662" spans="1:5" ht="15.75" customHeight="1" x14ac:dyDescent="0.35">
      <c r="A662" s="22" t="s">
        <v>1439</v>
      </c>
      <c r="B662" s="22" t="s">
        <v>1440</v>
      </c>
      <c r="C662" s="23" t="str">
        <f t="shared" si="30"/>
        <v>Mr.</v>
      </c>
      <c r="D662" s="23" t="str">
        <f t="shared" si="31"/>
        <v>Gabriel D.</v>
      </c>
      <c r="E662" s="23" t="str">
        <f t="shared" si="32"/>
        <v>Gunnink</v>
      </c>
    </row>
    <row r="663" spans="1:5" ht="15.75" customHeight="1" x14ac:dyDescent="0.35">
      <c r="A663" s="22" t="s">
        <v>1441</v>
      </c>
      <c r="B663" s="22" t="s">
        <v>1442</v>
      </c>
      <c r="C663" s="23" t="str">
        <f t="shared" si="30"/>
        <v>Mr.</v>
      </c>
      <c r="D663" s="23" t="str">
        <f t="shared" si="31"/>
        <v>Jeff T</v>
      </c>
      <c r="E663" s="23" t="str">
        <f t="shared" si="32"/>
        <v>Knight</v>
      </c>
    </row>
    <row r="664" spans="1:5" ht="15.75" customHeight="1" x14ac:dyDescent="0.35">
      <c r="A664" s="22" t="s">
        <v>1443</v>
      </c>
      <c r="B664" s="22" t="s">
        <v>1444</v>
      </c>
      <c r="C664" s="23" t="str">
        <f t="shared" si="30"/>
        <v>Mr.</v>
      </c>
      <c r="D664" s="23" t="str">
        <f t="shared" si="31"/>
        <v>Neil D</v>
      </c>
      <c r="E664" s="23" t="str">
        <f t="shared" si="32"/>
        <v>Grosscup</v>
      </c>
    </row>
    <row r="665" spans="1:5" ht="15.75" customHeight="1" x14ac:dyDescent="0.35">
      <c r="A665" s="22" t="s">
        <v>1445</v>
      </c>
      <c r="B665" s="22" t="s">
        <v>1446</v>
      </c>
      <c r="C665" s="23" t="str">
        <f t="shared" si="30"/>
        <v>Ms.</v>
      </c>
      <c r="D665" s="23" t="str">
        <f t="shared" si="31"/>
        <v>Katherine L.</v>
      </c>
      <c r="E665" s="23" t="str">
        <f t="shared" si="32"/>
        <v>Koniuch</v>
      </c>
    </row>
    <row r="666" spans="1:5" ht="15.75" customHeight="1" x14ac:dyDescent="0.35">
      <c r="A666" s="22" t="s">
        <v>1447</v>
      </c>
      <c r="B666" s="22" t="s">
        <v>1448</v>
      </c>
      <c r="C666" s="23" t="str">
        <f t="shared" si="30"/>
        <v>Ms.</v>
      </c>
      <c r="D666" s="23" t="str">
        <f t="shared" si="31"/>
        <v>Ariel E</v>
      </c>
      <c r="E666" s="23" t="str">
        <f t="shared" si="32"/>
        <v>Heitzman</v>
      </c>
    </row>
    <row r="667" spans="1:5" ht="15.75" customHeight="1" x14ac:dyDescent="0.35">
      <c r="A667" s="22" t="s">
        <v>1449</v>
      </c>
      <c r="B667" s="22" t="s">
        <v>1450</v>
      </c>
      <c r="C667" s="23" t="str">
        <f t="shared" si="30"/>
        <v>Mr.</v>
      </c>
      <c r="D667" s="23" t="str">
        <f t="shared" si="31"/>
        <v>Christopher P</v>
      </c>
      <c r="E667" s="23" t="str">
        <f t="shared" si="32"/>
        <v>Tatton</v>
      </c>
    </row>
    <row r="668" spans="1:5" ht="15.75" customHeight="1" x14ac:dyDescent="0.35">
      <c r="A668" s="22" t="s">
        <v>1451</v>
      </c>
      <c r="B668" s="22" t="s">
        <v>1452</v>
      </c>
      <c r="C668" s="23" t="str">
        <f t="shared" si="30"/>
        <v>Mrs.</v>
      </c>
      <c r="D668" s="23" t="str">
        <f t="shared" si="31"/>
        <v>Erin M.</v>
      </c>
      <c r="E668" s="23" t="str">
        <f t="shared" si="32"/>
        <v>Flanagan</v>
      </c>
    </row>
    <row r="669" spans="1:5" ht="15.75" customHeight="1" x14ac:dyDescent="0.35">
      <c r="A669" s="22" t="s">
        <v>1453</v>
      </c>
      <c r="B669" s="22" t="s">
        <v>1454</v>
      </c>
      <c r="C669" s="23" t="str">
        <f t="shared" si="30"/>
        <v>Mrs.</v>
      </c>
      <c r="D669" s="23" t="str">
        <f t="shared" si="31"/>
        <v>Molly K.</v>
      </c>
      <c r="E669" s="23" t="str">
        <f t="shared" si="32"/>
        <v>Funk</v>
      </c>
    </row>
    <row r="670" spans="1:5" ht="15.75" customHeight="1" x14ac:dyDescent="0.35">
      <c r="A670" s="22" t="s">
        <v>1455</v>
      </c>
      <c r="B670" s="22" t="s">
        <v>1456</v>
      </c>
      <c r="C670" s="23" t="str">
        <f t="shared" si="30"/>
        <v>Mr.</v>
      </c>
      <c r="D670" s="23" t="str">
        <f t="shared" si="31"/>
        <v>Ryan J.</v>
      </c>
      <c r="E670" s="23" t="str">
        <f t="shared" si="32"/>
        <v>Davenport</v>
      </c>
    </row>
    <row r="671" spans="1:5" ht="15.75" customHeight="1" x14ac:dyDescent="0.35">
      <c r="A671" s="22" t="s">
        <v>1457</v>
      </c>
      <c r="B671" s="22" t="s">
        <v>1458</v>
      </c>
      <c r="C671" s="23" t="str">
        <f t="shared" si="30"/>
        <v>Mrs.</v>
      </c>
      <c r="D671" s="23" t="str">
        <f t="shared" si="31"/>
        <v>Jennifer</v>
      </c>
      <c r="E671" s="23" t="str">
        <f t="shared" si="32"/>
        <v>Nicholson</v>
      </c>
    </row>
    <row r="672" spans="1:5" ht="15.75" customHeight="1" x14ac:dyDescent="0.35">
      <c r="A672" s="22" t="s">
        <v>1459</v>
      </c>
      <c r="B672" s="22" t="s">
        <v>1460</v>
      </c>
      <c r="C672" s="23" t="str">
        <f t="shared" si="30"/>
        <v>Mr.</v>
      </c>
      <c r="D672" s="23" t="str">
        <f t="shared" si="31"/>
        <v>Daniel M</v>
      </c>
      <c r="E672" s="23" t="str">
        <f t="shared" si="32"/>
        <v>Lindbloom</v>
      </c>
    </row>
    <row r="673" spans="1:5" ht="15.75" customHeight="1" x14ac:dyDescent="0.35">
      <c r="A673" s="22" t="s">
        <v>1461</v>
      </c>
      <c r="B673" s="22" t="s">
        <v>1462</v>
      </c>
      <c r="C673" s="23" t="str">
        <f t="shared" si="30"/>
        <v>Ms.</v>
      </c>
      <c r="D673" s="23" t="str">
        <f t="shared" si="31"/>
        <v>Hiruni</v>
      </c>
      <c r="E673" s="23" t="str">
        <f t="shared" si="32"/>
        <v>Wijayaratne</v>
      </c>
    </row>
    <row r="674" spans="1:5" ht="15.75" customHeight="1" x14ac:dyDescent="0.35">
      <c r="A674" s="22" t="s">
        <v>1463</v>
      </c>
      <c r="B674" s="22" t="s">
        <v>1464</v>
      </c>
      <c r="C674" s="23" t="str">
        <f t="shared" si="30"/>
        <v>Ms.</v>
      </c>
      <c r="D674" s="23" t="str">
        <f t="shared" si="31"/>
        <v>Reina H.</v>
      </c>
      <c r="E674" s="23" t="str">
        <f t="shared" si="32"/>
        <v>Ainsworth</v>
      </c>
    </row>
    <row r="675" spans="1:5" ht="15.75" customHeight="1" x14ac:dyDescent="0.35">
      <c r="A675" s="22" t="s">
        <v>1465</v>
      </c>
      <c r="B675" s="22" t="s">
        <v>1466</v>
      </c>
      <c r="C675" s="23" t="str">
        <f t="shared" si="30"/>
        <v>Ms.</v>
      </c>
      <c r="D675" s="23" t="str">
        <f t="shared" si="31"/>
        <v>Kristi</v>
      </c>
      <c r="E675" s="23" t="str">
        <f t="shared" si="32"/>
        <v>Gayagoy</v>
      </c>
    </row>
    <row r="676" spans="1:5" ht="15.75" customHeight="1" x14ac:dyDescent="0.35">
      <c r="A676" s="22" t="s">
        <v>1467</v>
      </c>
      <c r="B676" s="22" t="s">
        <v>1468</v>
      </c>
      <c r="C676" s="23" t="str">
        <f t="shared" si="30"/>
        <v>Ms.</v>
      </c>
      <c r="D676" s="23" t="str">
        <f t="shared" si="31"/>
        <v>Meredith L.</v>
      </c>
      <c r="E676" s="23" t="str">
        <f t="shared" si="32"/>
        <v>Fitzmaurice</v>
      </c>
    </row>
    <row r="677" spans="1:5" ht="15.75" customHeight="1" x14ac:dyDescent="0.35">
      <c r="A677" s="22" t="s">
        <v>1469</v>
      </c>
      <c r="B677" s="22" t="s">
        <v>1470</v>
      </c>
      <c r="C677" s="23" t="str">
        <f t="shared" si="30"/>
        <v>Ms.</v>
      </c>
      <c r="D677" s="23" t="str">
        <f t="shared" si="31"/>
        <v>Jocelyn</v>
      </c>
      <c r="E677" s="23" t="str">
        <f t="shared" si="32"/>
        <v>Rodriguez</v>
      </c>
    </row>
    <row r="678" spans="1:5" ht="15.75" customHeight="1" x14ac:dyDescent="0.35">
      <c r="A678" s="22" t="s">
        <v>1471</v>
      </c>
      <c r="B678" s="22" t="s">
        <v>1472</v>
      </c>
      <c r="C678" s="23" t="str">
        <f t="shared" si="30"/>
        <v>Mrs.</v>
      </c>
      <c r="D678" s="23" t="str">
        <f t="shared" si="31"/>
        <v>Daphne</v>
      </c>
      <c r="E678" s="23" t="str">
        <f t="shared" si="32"/>
        <v>Tsoucas</v>
      </c>
    </row>
    <row r="679" spans="1:5" ht="15.75" customHeight="1" x14ac:dyDescent="0.35">
      <c r="A679" s="22" t="s">
        <v>1473</v>
      </c>
      <c r="B679" s="22" t="s">
        <v>1474</v>
      </c>
      <c r="C679" s="23" t="str">
        <f t="shared" si="30"/>
        <v>Ms.</v>
      </c>
      <c r="D679" s="23" t="str">
        <f t="shared" si="31"/>
        <v>Margaret E</v>
      </c>
      <c r="E679" s="23" t="str">
        <f t="shared" si="32"/>
        <v>Muhly</v>
      </c>
    </row>
    <row r="680" spans="1:5" ht="15.75" customHeight="1" x14ac:dyDescent="0.35">
      <c r="A680" s="22" t="s">
        <v>1475</v>
      </c>
      <c r="B680" s="22" t="s">
        <v>1476</v>
      </c>
      <c r="C680" s="23" t="str">
        <f t="shared" si="30"/>
        <v>Mr.</v>
      </c>
      <c r="D680" s="23" t="str">
        <f t="shared" si="31"/>
        <v>Mario J.</v>
      </c>
      <c r="E680" s="23" t="str">
        <f t="shared" si="32"/>
        <v>Lund</v>
      </c>
    </row>
    <row r="681" spans="1:5" ht="15.75" customHeight="1" x14ac:dyDescent="0.35">
      <c r="A681" s="22" t="s">
        <v>1477</v>
      </c>
      <c r="B681" s="22" t="s">
        <v>1478</v>
      </c>
      <c r="C681" s="23" t="str">
        <f t="shared" si="30"/>
        <v>Mr.</v>
      </c>
      <c r="D681" s="23" t="str">
        <f t="shared" si="31"/>
        <v>Peter</v>
      </c>
      <c r="E681" s="23" t="str">
        <f t="shared" si="32"/>
        <v>Battaglino</v>
      </c>
    </row>
    <row r="682" spans="1:5" ht="15.75" customHeight="1" x14ac:dyDescent="0.35">
      <c r="A682" s="22" t="s">
        <v>1479</v>
      </c>
      <c r="B682" s="22" t="s">
        <v>1480</v>
      </c>
      <c r="C682" s="23" t="str">
        <f t="shared" si="30"/>
        <v>Ms.</v>
      </c>
      <c r="D682" s="23" t="str">
        <f t="shared" si="31"/>
        <v>Carolina</v>
      </c>
      <c r="E682" s="23" t="str">
        <f t="shared" si="32"/>
        <v>Pena</v>
      </c>
    </row>
    <row r="683" spans="1:5" ht="15.75" customHeight="1" x14ac:dyDescent="0.35">
      <c r="A683" s="22" t="s">
        <v>1481</v>
      </c>
      <c r="B683" s="22" t="s">
        <v>1482</v>
      </c>
      <c r="C683" s="23" t="str">
        <f t="shared" si="30"/>
        <v>Mrs.</v>
      </c>
      <c r="D683" s="23" t="str">
        <f t="shared" si="31"/>
        <v>Jenny K.</v>
      </c>
      <c r="E683" s="23" t="str">
        <f t="shared" si="32"/>
        <v>Thomason</v>
      </c>
    </row>
    <row r="684" spans="1:5" ht="15.75" customHeight="1" x14ac:dyDescent="0.35">
      <c r="A684" s="22" t="s">
        <v>1483</v>
      </c>
      <c r="B684" s="22" t="s">
        <v>1484</v>
      </c>
      <c r="C684" s="23" t="str">
        <f t="shared" si="30"/>
        <v>Ms.</v>
      </c>
      <c r="D684" s="23" t="str">
        <f t="shared" si="31"/>
        <v>Jessica</v>
      </c>
      <c r="E684" s="23" t="str">
        <f t="shared" si="32"/>
        <v>Hancox</v>
      </c>
    </row>
    <row r="685" spans="1:5" ht="15.75" customHeight="1" x14ac:dyDescent="0.35">
      <c r="A685" s="22" t="s">
        <v>1485</v>
      </c>
      <c r="B685" s="22" t="s">
        <v>1486</v>
      </c>
      <c r="C685" s="23" t="str">
        <f t="shared" si="30"/>
        <v>Ms.</v>
      </c>
      <c r="D685" s="23" t="str">
        <f t="shared" si="31"/>
        <v>Kimberly D</v>
      </c>
      <c r="E685" s="23" t="str">
        <f t="shared" si="32"/>
        <v>Canarecci</v>
      </c>
    </row>
    <row r="686" spans="1:5" ht="15.75" customHeight="1" x14ac:dyDescent="0.35">
      <c r="A686" s="22" t="s">
        <v>1487</v>
      </c>
      <c r="B686" s="22" t="s">
        <v>1488</v>
      </c>
      <c r="C686" s="23" t="str">
        <f t="shared" si="30"/>
        <v>Mr.</v>
      </c>
      <c r="D686" s="23" t="str">
        <f t="shared" si="31"/>
        <v>Marc-Olivier</v>
      </c>
      <c r="E686" s="23" t="str">
        <f t="shared" si="32"/>
        <v>Toupin</v>
      </c>
    </row>
    <row r="687" spans="1:5" ht="15.75" customHeight="1" x14ac:dyDescent="0.35">
      <c r="A687" s="22" t="s">
        <v>1489</v>
      </c>
      <c r="B687" s="22" t="s">
        <v>1490</v>
      </c>
      <c r="C687" s="23" t="str">
        <f t="shared" si="30"/>
        <v>Mr.</v>
      </c>
      <c r="D687" s="23" t="str">
        <f t="shared" si="31"/>
        <v>Russell J</v>
      </c>
      <c r="E687" s="23" t="str">
        <f t="shared" si="32"/>
        <v>Mulley</v>
      </c>
    </row>
    <row r="688" spans="1:5" ht="15.75" customHeight="1" x14ac:dyDescent="0.35">
      <c r="A688" s="22" t="s">
        <v>1491</v>
      </c>
      <c r="B688" s="22" t="s">
        <v>1492</v>
      </c>
      <c r="C688" s="23" t="str">
        <f t="shared" si="30"/>
        <v>Ms.</v>
      </c>
      <c r="D688" s="23" t="str">
        <f t="shared" si="31"/>
        <v>Karine</v>
      </c>
      <c r="E688" s="23" t="str">
        <f t="shared" si="32"/>
        <v>Parry</v>
      </c>
    </row>
    <row r="689" spans="1:5" ht="15.75" customHeight="1" x14ac:dyDescent="0.35">
      <c r="A689" s="22" t="s">
        <v>1493</v>
      </c>
      <c r="B689" s="22" t="s">
        <v>1494</v>
      </c>
      <c r="C689" s="23" t="str">
        <f t="shared" si="30"/>
        <v>Ms.</v>
      </c>
      <c r="D689" s="23" t="str">
        <f t="shared" si="31"/>
        <v>Cheryl</v>
      </c>
      <c r="E689" s="23" t="str">
        <f t="shared" si="32"/>
        <v>Mason Cox</v>
      </c>
    </row>
    <row r="690" spans="1:5" ht="15.75" customHeight="1" x14ac:dyDescent="0.35">
      <c r="A690" s="22" t="s">
        <v>1495</v>
      </c>
      <c r="B690" s="22" t="s">
        <v>1496</v>
      </c>
      <c r="C690" s="23" t="str">
        <f t="shared" si="30"/>
        <v>Ms.</v>
      </c>
      <c r="D690" s="23" t="str">
        <f t="shared" si="31"/>
        <v>Allison M.</v>
      </c>
      <c r="E690" s="23" t="str">
        <f t="shared" si="32"/>
        <v>Thompson</v>
      </c>
    </row>
    <row r="691" spans="1:5" ht="15.75" customHeight="1" x14ac:dyDescent="0.35">
      <c r="A691" s="22" t="s">
        <v>1497</v>
      </c>
      <c r="B691" s="22" t="s">
        <v>1498</v>
      </c>
      <c r="C691" s="23" t="str">
        <f t="shared" si="30"/>
        <v>Ms.</v>
      </c>
      <c r="D691" s="23" t="str">
        <f t="shared" si="31"/>
        <v>Adriana</v>
      </c>
      <c r="E691" s="23" t="str">
        <f t="shared" si="32"/>
        <v>Nelson</v>
      </c>
    </row>
    <row r="692" spans="1:5" ht="15.75" customHeight="1" x14ac:dyDescent="0.35">
      <c r="A692" s="22" t="s">
        <v>1499</v>
      </c>
      <c r="B692" s="22" t="s">
        <v>1500</v>
      </c>
      <c r="C692" s="23" t="str">
        <f t="shared" si="30"/>
        <v>Ms.</v>
      </c>
      <c r="D692" s="23" t="str">
        <f t="shared" si="31"/>
        <v>Miranda J</v>
      </c>
      <c r="E692" s="23" t="str">
        <f t="shared" si="32"/>
        <v>Forte</v>
      </c>
    </row>
    <row r="693" spans="1:5" ht="15.75" customHeight="1" x14ac:dyDescent="0.35">
      <c r="A693" s="22" t="s">
        <v>1501</v>
      </c>
      <c r="B693" s="22" t="s">
        <v>1502</v>
      </c>
      <c r="C693" s="23" t="str">
        <f t="shared" si="30"/>
        <v>Mr.</v>
      </c>
      <c r="D693" s="23" t="str">
        <f t="shared" si="31"/>
        <v>Roberto</v>
      </c>
      <c r="E693" s="23" t="str">
        <f t="shared" si="32"/>
        <v>Corona Iturriaga</v>
      </c>
    </row>
    <row r="694" spans="1:5" ht="15.75" customHeight="1" x14ac:dyDescent="0.35">
      <c r="A694" s="22" t="s">
        <v>1503</v>
      </c>
      <c r="B694" s="22" t="s">
        <v>1504</v>
      </c>
      <c r="C694" s="23" t="str">
        <f t="shared" si="30"/>
        <v>Mrs.</v>
      </c>
      <c r="D694" s="23" t="str">
        <f t="shared" si="31"/>
        <v>Rebecca B.</v>
      </c>
      <c r="E694" s="23" t="str">
        <f t="shared" si="32"/>
        <v>McCollum</v>
      </c>
    </row>
    <row r="695" spans="1:5" ht="15.75" customHeight="1" x14ac:dyDescent="0.35">
      <c r="A695" s="22" t="s">
        <v>1505</v>
      </c>
      <c r="B695" s="22" t="s">
        <v>1506</v>
      </c>
      <c r="C695" s="23" t="str">
        <f t="shared" si="30"/>
        <v>Ms.</v>
      </c>
      <c r="D695" s="23" t="str">
        <f t="shared" si="31"/>
        <v>Tiffany</v>
      </c>
      <c r="E695" s="23" t="str">
        <f t="shared" si="32"/>
        <v>Hevner</v>
      </c>
    </row>
    <row r="696" spans="1:5" ht="15.75" customHeight="1" x14ac:dyDescent="0.35">
      <c r="A696" s="22" t="s">
        <v>1507</v>
      </c>
      <c r="B696" s="22" t="s">
        <v>1508</v>
      </c>
      <c r="C696" s="23" t="str">
        <f t="shared" si="30"/>
        <v>Mr.</v>
      </c>
      <c r="D696" s="23" t="str">
        <f t="shared" si="31"/>
        <v>Alexander</v>
      </c>
      <c r="E696" s="23" t="str">
        <f t="shared" si="32"/>
        <v>Looi</v>
      </c>
    </row>
    <row r="697" spans="1:5" ht="15.75" customHeight="1" x14ac:dyDescent="0.35">
      <c r="A697" s="22" t="s">
        <v>1509</v>
      </c>
      <c r="B697" s="22" t="s">
        <v>1510</v>
      </c>
      <c r="C697" s="23" t="str">
        <f t="shared" si="30"/>
        <v>Mr.</v>
      </c>
      <c r="D697" s="23" t="str">
        <f t="shared" si="31"/>
        <v>Rich M</v>
      </c>
      <c r="E697" s="23" t="str">
        <f t="shared" si="32"/>
        <v>Power</v>
      </c>
    </row>
    <row r="698" spans="1:5" ht="15.75" customHeight="1" x14ac:dyDescent="0.35">
      <c r="A698" s="22" t="s">
        <v>1511</v>
      </c>
      <c r="B698" s="22" t="s">
        <v>1512</v>
      </c>
      <c r="C698" s="23" t="str">
        <f t="shared" si="30"/>
        <v>Mr.</v>
      </c>
      <c r="D698" s="23" t="str">
        <f t="shared" si="31"/>
        <v>Aaron C</v>
      </c>
      <c r="E698" s="23" t="str">
        <f t="shared" si="32"/>
        <v>Routon</v>
      </c>
    </row>
    <row r="699" spans="1:5" ht="15.75" customHeight="1" x14ac:dyDescent="0.35">
      <c r="A699" s="22" t="s">
        <v>1513</v>
      </c>
      <c r="B699" s="22" t="s">
        <v>1514</v>
      </c>
      <c r="C699" s="23" t="str">
        <f t="shared" si="30"/>
        <v>Ms.</v>
      </c>
      <c r="D699" s="23" t="str">
        <f t="shared" si="31"/>
        <v>Kate</v>
      </c>
      <c r="E699" s="23" t="str">
        <f t="shared" si="32"/>
        <v>Dochelli</v>
      </c>
    </row>
    <row r="700" spans="1:5" ht="15.75" customHeight="1" x14ac:dyDescent="0.35">
      <c r="A700" s="22" t="s">
        <v>1515</v>
      </c>
      <c r="B700" s="22" t="s">
        <v>1516</v>
      </c>
      <c r="C700" s="23" t="str">
        <f t="shared" si="30"/>
        <v>Ms.</v>
      </c>
      <c r="D700" s="23" t="str">
        <f t="shared" si="31"/>
        <v>Maria M</v>
      </c>
      <c r="E700" s="23" t="str">
        <f t="shared" si="32"/>
        <v>Gillespie</v>
      </c>
    </row>
    <row r="701" spans="1:5" ht="15.75" customHeight="1" x14ac:dyDescent="0.35">
      <c r="A701" s="22" t="s">
        <v>1517</v>
      </c>
      <c r="B701" s="22" t="s">
        <v>1518</v>
      </c>
      <c r="C701" s="23" t="str">
        <f t="shared" si="30"/>
        <v>Mr.</v>
      </c>
      <c r="D701" s="23" t="str">
        <f t="shared" si="31"/>
        <v>Daven W</v>
      </c>
      <c r="E701" s="23" t="str">
        <f t="shared" si="32"/>
        <v>Oskvig</v>
      </c>
    </row>
    <row r="702" spans="1:5" ht="15.75" customHeight="1" x14ac:dyDescent="0.35">
      <c r="A702" s="22" t="s">
        <v>1519</v>
      </c>
      <c r="B702" s="22" t="s">
        <v>1520</v>
      </c>
      <c r="C702" s="23" t="str">
        <f t="shared" si="30"/>
        <v>Mrs.</v>
      </c>
      <c r="D702" s="23" t="str">
        <f t="shared" si="31"/>
        <v>Brianne</v>
      </c>
      <c r="E702" s="23" t="str">
        <f t="shared" si="32"/>
        <v>Holland-Stergar</v>
      </c>
    </row>
    <row r="703" spans="1:5" ht="15.75" customHeight="1" x14ac:dyDescent="0.35">
      <c r="A703" s="22" t="s">
        <v>1521</v>
      </c>
      <c r="B703" s="22" t="s">
        <v>1522</v>
      </c>
      <c r="C703" s="23" t="str">
        <f t="shared" si="30"/>
        <v>Mr.</v>
      </c>
      <c r="D703" s="23" t="str">
        <f t="shared" si="31"/>
        <v>Hiroki</v>
      </c>
      <c r="E703" s="23" t="str">
        <f t="shared" si="32"/>
        <v>Arai</v>
      </c>
    </row>
    <row r="704" spans="1:5" ht="15.75" customHeight="1" x14ac:dyDescent="0.35">
      <c r="A704" s="22" t="s">
        <v>1523</v>
      </c>
      <c r="B704" s="22" t="s">
        <v>1524</v>
      </c>
      <c r="C704" s="23" t="str">
        <f t="shared" si="30"/>
        <v>Mr.</v>
      </c>
      <c r="D704" s="23" t="str">
        <f t="shared" si="31"/>
        <v>Anders</v>
      </c>
      <c r="E704" s="23" t="str">
        <f t="shared" si="32"/>
        <v>Olausson</v>
      </c>
    </row>
    <row r="705" spans="1:5" ht="15.75" customHeight="1" x14ac:dyDescent="0.35">
      <c r="A705" s="22" t="s">
        <v>1525</v>
      </c>
      <c r="B705" s="22" t="s">
        <v>1526</v>
      </c>
      <c r="C705" s="23" t="str">
        <f t="shared" si="30"/>
        <v>Ms.</v>
      </c>
      <c r="D705" s="23" t="str">
        <f t="shared" si="31"/>
        <v>Danielle</v>
      </c>
      <c r="E705" s="23" t="str">
        <f t="shared" si="32"/>
        <v>Wagner</v>
      </c>
    </row>
    <row r="706" spans="1:5" ht="15.75" customHeight="1" x14ac:dyDescent="0.35">
      <c r="A706" s="22" t="s">
        <v>1527</v>
      </c>
      <c r="B706" s="22" t="s">
        <v>1528</v>
      </c>
      <c r="C706" s="23" t="str">
        <f t="shared" ref="C706:C769" si="33">TRIM(MID(B706,FIND(",",B706)+1,FIND(".",B706,FIND(",",B706))-FIND(",",B706)))</f>
        <v>Ms.</v>
      </c>
      <c r="D706" s="23" t="str">
        <f t="shared" ref="D706:D769" si="34">TRIM(MID(B706,FIND(".",B706,FIND(",",B706))+1,100))</f>
        <v>Candace N</v>
      </c>
      <c r="E706" s="23" t="str">
        <f t="shared" ref="E706:E769" si="35">TRIM(LEFT(B706,FIND(",",B706)-1))</f>
        <v>Delong</v>
      </c>
    </row>
    <row r="707" spans="1:5" ht="15.75" customHeight="1" x14ac:dyDescent="0.35">
      <c r="A707" s="22" t="s">
        <v>1529</v>
      </c>
      <c r="B707" s="22" t="s">
        <v>1530</v>
      </c>
      <c r="C707" s="23" t="str">
        <f t="shared" si="33"/>
        <v>Mr.</v>
      </c>
      <c r="D707" s="23" t="str">
        <f t="shared" si="34"/>
        <v>Bruno F.</v>
      </c>
      <c r="E707" s="23" t="str">
        <f t="shared" si="35"/>
        <v>Mehech</v>
      </c>
    </row>
    <row r="708" spans="1:5" ht="15.75" customHeight="1" x14ac:dyDescent="0.35">
      <c r="A708" s="22" t="s">
        <v>1531</v>
      </c>
      <c r="B708" s="22" t="s">
        <v>1532</v>
      </c>
      <c r="C708" s="23" t="str">
        <f t="shared" si="33"/>
        <v>Ms.</v>
      </c>
      <c r="D708" s="23" t="str">
        <f t="shared" si="34"/>
        <v>Emily</v>
      </c>
      <c r="E708" s="23" t="str">
        <f t="shared" si="35"/>
        <v>Machiela</v>
      </c>
    </row>
    <row r="709" spans="1:5" ht="15.75" customHeight="1" x14ac:dyDescent="0.35">
      <c r="A709" s="22" t="s">
        <v>1533</v>
      </c>
      <c r="B709" s="22" t="s">
        <v>1534</v>
      </c>
      <c r="C709" s="23" t="str">
        <f t="shared" si="33"/>
        <v>Mrs.</v>
      </c>
      <c r="D709" s="23" t="str">
        <f t="shared" si="34"/>
        <v>Katie</v>
      </c>
      <c r="E709" s="23" t="str">
        <f t="shared" si="35"/>
        <v>Young</v>
      </c>
    </row>
    <row r="710" spans="1:5" ht="15.75" customHeight="1" x14ac:dyDescent="0.35">
      <c r="A710" s="22" t="s">
        <v>1535</v>
      </c>
      <c r="B710" s="22" t="s">
        <v>1536</v>
      </c>
      <c r="C710" s="23" t="str">
        <f t="shared" si="33"/>
        <v>Mrs.</v>
      </c>
      <c r="D710" s="23" t="str">
        <f t="shared" si="34"/>
        <v>Sally</v>
      </c>
      <c r="E710" s="23" t="str">
        <f t="shared" si="35"/>
        <v>Dupere</v>
      </c>
    </row>
    <row r="711" spans="1:5" ht="15.75" customHeight="1" x14ac:dyDescent="0.35">
      <c r="A711" s="22" t="s">
        <v>1537</v>
      </c>
      <c r="B711" s="22" t="s">
        <v>1538</v>
      </c>
      <c r="C711" s="23" t="str">
        <f t="shared" si="33"/>
        <v>Ms.</v>
      </c>
      <c r="D711" s="23" t="str">
        <f t="shared" si="34"/>
        <v>Meaghan J</v>
      </c>
      <c r="E711" s="23" t="str">
        <f t="shared" si="35"/>
        <v>Iandolo</v>
      </c>
    </row>
    <row r="712" spans="1:5" ht="15.75" customHeight="1" x14ac:dyDescent="0.35">
      <c r="A712" s="22" t="s">
        <v>1539</v>
      </c>
      <c r="B712" s="22" t="s">
        <v>1540</v>
      </c>
      <c r="C712" s="23" t="str">
        <f t="shared" si="33"/>
        <v>Ms.</v>
      </c>
      <c r="D712" s="23" t="str">
        <f t="shared" si="34"/>
        <v>Rina</v>
      </c>
      <c r="E712" s="23" t="str">
        <f t="shared" si="35"/>
        <v>Ito</v>
      </c>
    </row>
    <row r="713" spans="1:5" ht="15.75" customHeight="1" x14ac:dyDescent="0.35">
      <c r="A713" s="22" t="s">
        <v>1541</v>
      </c>
      <c r="B713" s="22" t="s">
        <v>1542</v>
      </c>
      <c r="C713" s="23" t="str">
        <f t="shared" si="33"/>
        <v>Ms.</v>
      </c>
      <c r="D713" s="23" t="str">
        <f t="shared" si="34"/>
        <v>Kristin P.</v>
      </c>
      <c r="E713" s="23" t="str">
        <f t="shared" si="35"/>
        <v>Barry</v>
      </c>
    </row>
    <row r="714" spans="1:5" ht="15.75" customHeight="1" x14ac:dyDescent="0.35">
      <c r="A714" s="22" t="s">
        <v>1543</v>
      </c>
      <c r="B714" s="22" t="s">
        <v>1544</v>
      </c>
      <c r="C714" s="23" t="str">
        <f t="shared" si="33"/>
        <v>Mr.</v>
      </c>
      <c r="D714" s="23" t="str">
        <f t="shared" si="34"/>
        <v>Albert</v>
      </c>
      <c r="E714" s="23" t="str">
        <f t="shared" si="35"/>
        <v>Boyce</v>
      </c>
    </row>
    <row r="715" spans="1:5" ht="15.75" customHeight="1" x14ac:dyDescent="0.35">
      <c r="A715" s="22" t="s">
        <v>1545</v>
      </c>
      <c r="B715" s="22" t="s">
        <v>1546</v>
      </c>
      <c r="C715" s="23" t="str">
        <f t="shared" si="33"/>
        <v>Mrs.</v>
      </c>
      <c r="D715" s="23" t="str">
        <f t="shared" si="34"/>
        <v>Ashley</v>
      </c>
      <c r="E715" s="23" t="str">
        <f t="shared" si="35"/>
        <v>Lin</v>
      </c>
    </row>
    <row r="716" spans="1:5" ht="15.75" customHeight="1" x14ac:dyDescent="0.35">
      <c r="A716" s="22" t="s">
        <v>1547</v>
      </c>
      <c r="B716" s="22" t="s">
        <v>1548</v>
      </c>
      <c r="C716" s="23" t="str">
        <f t="shared" si="33"/>
        <v>Mrs.</v>
      </c>
      <c r="D716" s="23" t="str">
        <f t="shared" si="34"/>
        <v>Shannon L</v>
      </c>
      <c r="E716" s="23" t="str">
        <f t="shared" si="35"/>
        <v>Smith</v>
      </c>
    </row>
    <row r="717" spans="1:5" ht="15.75" customHeight="1" x14ac:dyDescent="0.35">
      <c r="A717" s="22" t="s">
        <v>1549</v>
      </c>
      <c r="B717" s="22" t="s">
        <v>1550</v>
      </c>
      <c r="C717" s="23" t="str">
        <f t="shared" si="33"/>
        <v>Ms.</v>
      </c>
      <c r="D717" s="23" t="str">
        <f t="shared" si="34"/>
        <v>Amy B</v>
      </c>
      <c r="E717" s="23" t="str">
        <f t="shared" si="35"/>
        <v>Nalven</v>
      </c>
    </row>
    <row r="718" spans="1:5" ht="15.75" customHeight="1" x14ac:dyDescent="0.35">
      <c r="A718" s="22" t="s">
        <v>1551</v>
      </c>
      <c r="B718" s="22" t="s">
        <v>1552</v>
      </c>
      <c r="C718" s="23" t="str">
        <f t="shared" si="33"/>
        <v>Ms.</v>
      </c>
      <c r="D718" s="23" t="str">
        <f t="shared" si="34"/>
        <v>A Danielle</v>
      </c>
      <c r="E718" s="23" t="str">
        <f t="shared" si="35"/>
        <v>Bourgeois</v>
      </c>
    </row>
    <row r="719" spans="1:5" ht="15.75" customHeight="1" x14ac:dyDescent="0.35">
      <c r="A719" s="22" t="s">
        <v>1553</v>
      </c>
      <c r="B719" s="22" t="s">
        <v>1554</v>
      </c>
      <c r="C719" s="23" t="str">
        <f t="shared" si="33"/>
        <v>Mr.</v>
      </c>
      <c r="D719" s="23" t="str">
        <f t="shared" si="34"/>
        <v>Conrad F</v>
      </c>
      <c r="E719" s="23" t="str">
        <f t="shared" si="35"/>
        <v>Orloff</v>
      </c>
    </row>
    <row r="720" spans="1:5" ht="15.75" customHeight="1" x14ac:dyDescent="0.35">
      <c r="A720" s="22" t="s">
        <v>1555</v>
      </c>
      <c r="B720" s="22" t="s">
        <v>1556</v>
      </c>
      <c r="C720" s="23" t="str">
        <f t="shared" si="33"/>
        <v>Mr.</v>
      </c>
      <c r="D720" s="23" t="str">
        <f t="shared" si="34"/>
        <v>Josh</v>
      </c>
      <c r="E720" s="23" t="str">
        <f t="shared" si="35"/>
        <v>Ramirez</v>
      </c>
    </row>
    <row r="721" spans="1:5" ht="15.75" customHeight="1" x14ac:dyDescent="0.35">
      <c r="A721" s="22" t="s">
        <v>1557</v>
      </c>
      <c r="B721" s="22" t="s">
        <v>1558</v>
      </c>
      <c r="C721" s="23" t="str">
        <f t="shared" si="33"/>
        <v>Mr.</v>
      </c>
      <c r="D721" s="23" t="str">
        <f t="shared" si="34"/>
        <v>Maxime</v>
      </c>
      <c r="E721" s="23" t="str">
        <f t="shared" si="35"/>
        <v>Fouquet</v>
      </c>
    </row>
    <row r="722" spans="1:5" ht="15.75" customHeight="1" x14ac:dyDescent="0.35">
      <c r="A722" s="22" t="s">
        <v>1559</v>
      </c>
      <c r="B722" s="22" t="s">
        <v>1560</v>
      </c>
      <c r="C722" s="23" t="str">
        <f t="shared" si="33"/>
        <v>Ms.</v>
      </c>
      <c r="D722" s="23" t="str">
        <f t="shared" si="34"/>
        <v>Natalie</v>
      </c>
      <c r="E722" s="23" t="str">
        <f t="shared" si="35"/>
        <v>McPhillips</v>
      </c>
    </row>
    <row r="723" spans="1:5" ht="15.75" customHeight="1" x14ac:dyDescent="0.35">
      <c r="A723" s="22" t="s">
        <v>1561</v>
      </c>
      <c r="B723" s="22" t="s">
        <v>1562</v>
      </c>
      <c r="C723" s="23" t="str">
        <f t="shared" si="33"/>
        <v>Ms.</v>
      </c>
      <c r="D723" s="23" t="str">
        <f t="shared" si="34"/>
        <v>Melissa</v>
      </c>
      <c r="E723" s="23" t="str">
        <f t="shared" si="35"/>
        <v>Burgin</v>
      </c>
    </row>
    <row r="724" spans="1:5" ht="15.75" customHeight="1" x14ac:dyDescent="0.35">
      <c r="A724" s="22" t="s">
        <v>1563</v>
      </c>
      <c r="B724" s="22" t="s">
        <v>1564</v>
      </c>
      <c r="C724" s="23" t="str">
        <f t="shared" si="33"/>
        <v>Ms.</v>
      </c>
      <c r="D724" s="23" t="str">
        <f t="shared" si="34"/>
        <v>Laura P.</v>
      </c>
      <c r="E724" s="23" t="str">
        <f t="shared" si="35"/>
        <v>Roberts</v>
      </c>
    </row>
    <row r="725" spans="1:5" ht="15.75" customHeight="1" x14ac:dyDescent="0.35">
      <c r="A725" s="22" t="s">
        <v>1565</v>
      </c>
      <c r="B725" s="22" t="s">
        <v>1566</v>
      </c>
      <c r="C725" s="23" t="str">
        <f t="shared" si="33"/>
        <v>Mrs.</v>
      </c>
      <c r="D725" s="23" t="str">
        <f t="shared" si="34"/>
        <v>Lisa</v>
      </c>
      <c r="E725" s="23" t="str">
        <f t="shared" si="35"/>
        <v>Nemec</v>
      </c>
    </row>
    <row r="726" spans="1:5" ht="15.75" customHeight="1" x14ac:dyDescent="0.35">
      <c r="A726" s="22" t="s">
        <v>1567</v>
      </c>
      <c r="B726" s="22" t="s">
        <v>1568</v>
      </c>
      <c r="C726" s="23" t="str">
        <f t="shared" si="33"/>
        <v>Mr.</v>
      </c>
      <c r="D726" s="23" t="str">
        <f t="shared" si="34"/>
        <v>William D. Jr.</v>
      </c>
      <c r="E726" s="23" t="str">
        <f t="shared" si="35"/>
        <v>Appman</v>
      </c>
    </row>
    <row r="727" spans="1:5" ht="15.75" customHeight="1" x14ac:dyDescent="0.35">
      <c r="A727" s="22" t="s">
        <v>1569</v>
      </c>
      <c r="B727" s="22" t="s">
        <v>1570</v>
      </c>
      <c r="C727" s="23" t="str">
        <f t="shared" si="33"/>
        <v>Mr.</v>
      </c>
      <c r="D727" s="23" t="str">
        <f t="shared" si="34"/>
        <v>James</v>
      </c>
      <c r="E727" s="23" t="str">
        <f t="shared" si="35"/>
        <v>Driscoll</v>
      </c>
    </row>
    <row r="728" spans="1:5" ht="15.75" customHeight="1" x14ac:dyDescent="0.35">
      <c r="A728" s="22" t="s">
        <v>1571</v>
      </c>
      <c r="B728" s="22" t="s">
        <v>1572</v>
      </c>
      <c r="C728" s="23" t="str">
        <f t="shared" si="33"/>
        <v>Mr.</v>
      </c>
      <c r="D728" s="23" t="str">
        <f t="shared" si="34"/>
        <v>John</v>
      </c>
      <c r="E728" s="23" t="str">
        <f t="shared" si="35"/>
        <v>Glotzbach</v>
      </c>
    </row>
    <row r="729" spans="1:5" ht="15.75" customHeight="1" x14ac:dyDescent="0.35">
      <c r="A729" s="22" t="s">
        <v>1573</v>
      </c>
      <c r="B729" s="22" t="s">
        <v>1574</v>
      </c>
      <c r="C729" s="23" t="str">
        <f t="shared" si="33"/>
        <v>Mr.</v>
      </c>
      <c r="D729" s="23" t="str">
        <f t="shared" si="34"/>
        <v>Adam S</v>
      </c>
      <c r="E729" s="23" t="str">
        <f t="shared" si="35"/>
        <v>Tenforde</v>
      </c>
    </row>
    <row r="730" spans="1:5" ht="15.75" customHeight="1" x14ac:dyDescent="0.35">
      <c r="A730" s="22" t="s">
        <v>1575</v>
      </c>
      <c r="B730" s="22" t="s">
        <v>1576</v>
      </c>
      <c r="C730" s="23" t="str">
        <f t="shared" si="33"/>
        <v>Mr.</v>
      </c>
      <c r="D730" s="23" t="str">
        <f t="shared" si="34"/>
        <v>Armando</v>
      </c>
      <c r="E730" s="23" t="str">
        <f t="shared" si="35"/>
        <v>Ramirez</v>
      </c>
    </row>
    <row r="731" spans="1:5" ht="15.75" customHeight="1" x14ac:dyDescent="0.35">
      <c r="A731" s="22" t="s">
        <v>1577</v>
      </c>
      <c r="B731" s="22" t="s">
        <v>1578</v>
      </c>
      <c r="C731" s="23" t="str">
        <f t="shared" si="33"/>
        <v>Ms.</v>
      </c>
      <c r="D731" s="23" t="str">
        <f t="shared" si="34"/>
        <v>Dana</v>
      </c>
      <c r="E731" s="23" t="str">
        <f t="shared" si="35"/>
        <v>Stanley Torres</v>
      </c>
    </row>
    <row r="732" spans="1:5" ht="15.75" customHeight="1" x14ac:dyDescent="0.35">
      <c r="A732" s="22" t="s">
        <v>1579</v>
      </c>
      <c r="B732" s="22" t="s">
        <v>1580</v>
      </c>
      <c r="C732" s="23" t="str">
        <f t="shared" si="33"/>
        <v>Ms.</v>
      </c>
      <c r="D732" s="23" t="str">
        <f t="shared" si="34"/>
        <v>Jennifer L</v>
      </c>
      <c r="E732" s="23" t="str">
        <f t="shared" si="35"/>
        <v>Vandongen</v>
      </c>
    </row>
    <row r="733" spans="1:5" ht="15.75" customHeight="1" x14ac:dyDescent="0.35">
      <c r="A733" s="22" t="s">
        <v>1581</v>
      </c>
      <c r="B733" s="22" t="s">
        <v>1582</v>
      </c>
      <c r="C733" s="23" t="str">
        <f t="shared" si="33"/>
        <v>Mr.</v>
      </c>
      <c r="D733" s="23" t="str">
        <f t="shared" si="34"/>
        <v>Benjamin</v>
      </c>
      <c r="E733" s="23" t="str">
        <f t="shared" si="35"/>
        <v>Liebald</v>
      </c>
    </row>
    <row r="734" spans="1:5" ht="15.75" customHeight="1" x14ac:dyDescent="0.35">
      <c r="A734" s="22" t="s">
        <v>1583</v>
      </c>
      <c r="B734" s="22" t="s">
        <v>1584</v>
      </c>
      <c r="C734" s="23" t="str">
        <f t="shared" si="33"/>
        <v>Ms.</v>
      </c>
      <c r="D734" s="23" t="str">
        <f t="shared" si="34"/>
        <v>Tanya</v>
      </c>
      <c r="E734" s="23" t="str">
        <f t="shared" si="35"/>
        <v>Holte</v>
      </c>
    </row>
    <row r="735" spans="1:5" ht="15.75" customHeight="1" x14ac:dyDescent="0.35">
      <c r="A735" s="22" t="s">
        <v>1585</v>
      </c>
      <c r="B735" s="22" t="s">
        <v>1586</v>
      </c>
      <c r="C735" s="23" t="str">
        <f t="shared" si="33"/>
        <v>Ms.</v>
      </c>
      <c r="D735" s="23" t="str">
        <f t="shared" si="34"/>
        <v>Tracy</v>
      </c>
      <c r="E735" s="23" t="str">
        <f t="shared" si="35"/>
        <v>Johnson</v>
      </c>
    </row>
    <row r="736" spans="1:5" ht="15.75" customHeight="1" x14ac:dyDescent="0.35">
      <c r="A736" s="22" t="s">
        <v>1587</v>
      </c>
      <c r="B736" s="22" t="s">
        <v>1588</v>
      </c>
      <c r="C736" s="23" t="str">
        <f t="shared" si="33"/>
        <v>Ms.</v>
      </c>
      <c r="D736" s="23" t="str">
        <f t="shared" si="34"/>
        <v>Emily S</v>
      </c>
      <c r="E736" s="23" t="str">
        <f t="shared" si="35"/>
        <v>Bartlett</v>
      </c>
    </row>
    <row r="737" spans="1:5" ht="15.75" customHeight="1" x14ac:dyDescent="0.35">
      <c r="A737" s="22" t="s">
        <v>1589</v>
      </c>
      <c r="B737" s="22" t="s">
        <v>1590</v>
      </c>
      <c r="C737" s="23" t="str">
        <f t="shared" si="33"/>
        <v>Ms.</v>
      </c>
      <c r="D737" s="23" t="str">
        <f t="shared" si="34"/>
        <v>Kelly R</v>
      </c>
      <c r="E737" s="23" t="str">
        <f t="shared" si="35"/>
        <v>Bergman</v>
      </c>
    </row>
    <row r="738" spans="1:5" ht="15.75" customHeight="1" x14ac:dyDescent="0.35">
      <c r="A738" s="22" t="s">
        <v>1591</v>
      </c>
      <c r="B738" s="22" t="s">
        <v>1592</v>
      </c>
      <c r="C738" s="23" t="str">
        <f t="shared" si="33"/>
        <v>Mr.</v>
      </c>
      <c r="D738" s="23" t="str">
        <f t="shared" si="34"/>
        <v>Kyle</v>
      </c>
      <c r="E738" s="23" t="str">
        <f t="shared" si="35"/>
        <v>Aitken</v>
      </c>
    </row>
    <row r="739" spans="1:5" ht="15.75" customHeight="1" x14ac:dyDescent="0.35">
      <c r="A739" s="22" t="s">
        <v>1593</v>
      </c>
      <c r="B739" s="22" t="s">
        <v>1594</v>
      </c>
      <c r="C739" s="23" t="str">
        <f t="shared" si="33"/>
        <v>Mr.</v>
      </c>
      <c r="D739" s="23" t="str">
        <f t="shared" si="34"/>
        <v>Bruce A Jr.</v>
      </c>
      <c r="E739" s="23" t="str">
        <f t="shared" si="35"/>
        <v>Berger</v>
      </c>
    </row>
    <row r="740" spans="1:5" ht="15.75" customHeight="1" x14ac:dyDescent="0.35">
      <c r="A740" s="22" t="s">
        <v>1595</v>
      </c>
      <c r="B740" s="22" t="s">
        <v>1596</v>
      </c>
      <c r="C740" s="23" t="str">
        <f t="shared" si="33"/>
        <v>Mr.</v>
      </c>
      <c r="D740" s="23" t="str">
        <f t="shared" si="34"/>
        <v>Cary J</v>
      </c>
      <c r="E740" s="23" t="str">
        <f t="shared" si="35"/>
        <v>Richey</v>
      </c>
    </row>
    <row r="741" spans="1:5" ht="15.75" customHeight="1" x14ac:dyDescent="0.35">
      <c r="A741" s="22" t="s">
        <v>1597</v>
      </c>
      <c r="B741" s="22" t="s">
        <v>1598</v>
      </c>
      <c r="C741" s="23" t="str">
        <f t="shared" si="33"/>
        <v>Mrs.</v>
      </c>
      <c r="D741" s="23" t="str">
        <f t="shared" si="34"/>
        <v>Jill M</v>
      </c>
      <c r="E741" s="23" t="str">
        <f t="shared" si="35"/>
        <v>Trotter</v>
      </c>
    </row>
    <row r="742" spans="1:5" ht="15.75" customHeight="1" x14ac:dyDescent="0.35">
      <c r="A742" s="22" t="s">
        <v>1599</v>
      </c>
      <c r="B742" s="22" t="s">
        <v>1600</v>
      </c>
      <c r="C742" s="23" t="str">
        <f t="shared" si="33"/>
        <v>Mr.</v>
      </c>
      <c r="D742" s="23" t="str">
        <f t="shared" si="34"/>
        <v>Chris</v>
      </c>
      <c r="E742" s="23" t="str">
        <f t="shared" si="35"/>
        <v>Chavez</v>
      </c>
    </row>
    <row r="743" spans="1:5" ht="15.75" customHeight="1" x14ac:dyDescent="0.35">
      <c r="A743" s="22" t="s">
        <v>1601</v>
      </c>
      <c r="B743" s="22" t="s">
        <v>1602</v>
      </c>
      <c r="C743" s="23" t="str">
        <f t="shared" si="33"/>
        <v>Mr.</v>
      </c>
      <c r="D743" s="23" t="str">
        <f t="shared" si="34"/>
        <v>Michael E.</v>
      </c>
      <c r="E743" s="23" t="str">
        <f t="shared" si="35"/>
        <v>Orifice</v>
      </c>
    </row>
    <row r="744" spans="1:5" ht="15.75" customHeight="1" x14ac:dyDescent="0.35">
      <c r="A744" s="22" t="s">
        <v>1603</v>
      </c>
      <c r="B744" s="22" t="s">
        <v>1604</v>
      </c>
      <c r="C744" s="23" t="str">
        <f t="shared" si="33"/>
        <v>Mrs.</v>
      </c>
      <c r="D744" s="23" t="str">
        <f t="shared" si="34"/>
        <v>Lauren</v>
      </c>
      <c r="E744" s="23" t="str">
        <f t="shared" si="35"/>
        <v>Farkash</v>
      </c>
    </row>
    <row r="745" spans="1:5" ht="15.75" customHeight="1" x14ac:dyDescent="0.35">
      <c r="A745" s="22" t="s">
        <v>1605</v>
      </c>
      <c r="B745" s="22" t="s">
        <v>1606</v>
      </c>
      <c r="C745" s="23" t="str">
        <f t="shared" si="33"/>
        <v>Mrs.</v>
      </c>
      <c r="D745" s="23" t="str">
        <f t="shared" si="34"/>
        <v>Kathryn E</v>
      </c>
      <c r="E745" s="23" t="str">
        <f t="shared" si="35"/>
        <v>Hribar</v>
      </c>
    </row>
    <row r="746" spans="1:5" ht="15.75" customHeight="1" x14ac:dyDescent="0.35">
      <c r="A746" s="22" t="s">
        <v>1607</v>
      </c>
      <c r="B746" s="22" t="s">
        <v>1608</v>
      </c>
      <c r="C746" s="23" t="str">
        <f t="shared" si="33"/>
        <v>Ms.</v>
      </c>
      <c r="D746" s="23" t="str">
        <f t="shared" si="34"/>
        <v>Polly</v>
      </c>
      <c r="E746" s="23" t="str">
        <f t="shared" si="35"/>
        <v>Crawford</v>
      </c>
    </row>
    <row r="747" spans="1:5" ht="15.75" customHeight="1" x14ac:dyDescent="0.35">
      <c r="A747" s="22" t="s">
        <v>1609</v>
      </c>
      <c r="B747" s="22" t="s">
        <v>1610</v>
      </c>
      <c r="C747" s="23" t="str">
        <f t="shared" si="33"/>
        <v>Mr.</v>
      </c>
      <c r="D747" s="23" t="str">
        <f t="shared" si="34"/>
        <v>Mark H.</v>
      </c>
      <c r="E747" s="23" t="str">
        <f t="shared" si="35"/>
        <v>Sittlington</v>
      </c>
    </row>
    <row r="748" spans="1:5" ht="15.75" customHeight="1" x14ac:dyDescent="0.35">
      <c r="A748" s="22" t="s">
        <v>1611</v>
      </c>
      <c r="B748" s="22" t="s">
        <v>1612</v>
      </c>
      <c r="C748" s="23" t="str">
        <f t="shared" si="33"/>
        <v>Mrs.</v>
      </c>
      <c r="D748" s="23" t="str">
        <f t="shared" si="34"/>
        <v>Jessie M.</v>
      </c>
      <c r="E748" s="23" t="str">
        <f t="shared" si="35"/>
        <v>Silbert</v>
      </c>
    </row>
    <row r="749" spans="1:5" ht="15.75" customHeight="1" x14ac:dyDescent="0.35">
      <c r="A749" s="22" t="s">
        <v>1613</v>
      </c>
      <c r="B749" s="22" t="s">
        <v>1614</v>
      </c>
      <c r="C749" s="23" t="str">
        <f t="shared" si="33"/>
        <v>Mr.</v>
      </c>
      <c r="D749" s="23" t="str">
        <f t="shared" si="34"/>
        <v>Chris</v>
      </c>
      <c r="E749" s="23" t="str">
        <f t="shared" si="35"/>
        <v>Carrique</v>
      </c>
    </row>
    <row r="750" spans="1:5" ht="15.75" customHeight="1" x14ac:dyDescent="0.35">
      <c r="A750" s="22" t="s">
        <v>1615</v>
      </c>
      <c r="B750" s="22" t="s">
        <v>1616</v>
      </c>
      <c r="C750" s="23" t="str">
        <f t="shared" si="33"/>
        <v>Mr.</v>
      </c>
      <c r="D750" s="23" t="str">
        <f t="shared" si="34"/>
        <v>Daniel</v>
      </c>
      <c r="E750" s="23" t="str">
        <f t="shared" si="35"/>
        <v>Kosla</v>
      </c>
    </row>
    <row r="751" spans="1:5" ht="15.75" customHeight="1" x14ac:dyDescent="0.35">
      <c r="A751" s="22" t="s">
        <v>1617</v>
      </c>
      <c r="B751" s="22" t="s">
        <v>1618</v>
      </c>
      <c r="C751" s="23" t="str">
        <f t="shared" si="33"/>
        <v>Ms.</v>
      </c>
      <c r="D751" s="23" t="str">
        <f t="shared" si="34"/>
        <v>Megan</v>
      </c>
      <c r="E751" s="23" t="str">
        <f t="shared" si="35"/>
        <v>Parker</v>
      </c>
    </row>
    <row r="752" spans="1:5" ht="15.75" customHeight="1" x14ac:dyDescent="0.35">
      <c r="A752" s="22" t="s">
        <v>1619</v>
      </c>
      <c r="B752" s="22" t="s">
        <v>1620</v>
      </c>
      <c r="C752" s="23" t="str">
        <f t="shared" si="33"/>
        <v>Mr.</v>
      </c>
      <c r="D752" s="23" t="str">
        <f t="shared" si="34"/>
        <v>Kevin</v>
      </c>
      <c r="E752" s="23" t="str">
        <f t="shared" si="35"/>
        <v>Horton</v>
      </c>
    </row>
    <row r="753" spans="1:5" ht="15.75" customHeight="1" x14ac:dyDescent="0.35">
      <c r="A753" s="22" t="s">
        <v>1621</v>
      </c>
      <c r="B753" s="22" t="s">
        <v>1622</v>
      </c>
      <c r="C753" s="23" t="str">
        <f t="shared" si="33"/>
        <v>Ms.</v>
      </c>
      <c r="D753" s="23" t="str">
        <f t="shared" si="34"/>
        <v>Caroline S.</v>
      </c>
      <c r="E753" s="23" t="str">
        <f t="shared" si="35"/>
        <v>Boller</v>
      </c>
    </row>
    <row r="754" spans="1:5" ht="15.75" customHeight="1" x14ac:dyDescent="0.35">
      <c r="A754" s="22" t="s">
        <v>1623</v>
      </c>
      <c r="B754" s="22" t="s">
        <v>1624</v>
      </c>
      <c r="C754" s="23" t="str">
        <f t="shared" si="33"/>
        <v>Ms.</v>
      </c>
      <c r="D754" s="23" t="str">
        <f t="shared" si="34"/>
        <v>Nuta</v>
      </c>
      <c r="E754" s="23" t="str">
        <f t="shared" si="35"/>
        <v>Olaru</v>
      </c>
    </row>
    <row r="755" spans="1:5" ht="15.75" customHeight="1" x14ac:dyDescent="0.35">
      <c r="A755" s="22" t="s">
        <v>1625</v>
      </c>
      <c r="B755" s="22" t="s">
        <v>1626</v>
      </c>
      <c r="C755" s="23" t="str">
        <f t="shared" si="33"/>
        <v>Ms.</v>
      </c>
      <c r="D755" s="23" t="str">
        <f t="shared" si="34"/>
        <v>Margie</v>
      </c>
      <c r="E755" s="23" t="str">
        <f t="shared" si="35"/>
        <v>Prescott</v>
      </c>
    </row>
    <row r="756" spans="1:5" ht="15.75" customHeight="1" x14ac:dyDescent="0.35">
      <c r="A756" s="22" t="s">
        <v>1627</v>
      </c>
      <c r="B756" s="22" t="s">
        <v>1628</v>
      </c>
      <c r="C756" s="23" t="str">
        <f t="shared" si="33"/>
        <v>Mrs.</v>
      </c>
      <c r="D756" s="23" t="str">
        <f t="shared" si="34"/>
        <v>Heidi</v>
      </c>
      <c r="E756" s="23" t="str">
        <f t="shared" si="35"/>
        <v>Hines</v>
      </c>
    </row>
    <row r="757" spans="1:5" ht="15.75" customHeight="1" x14ac:dyDescent="0.35">
      <c r="A757" s="22" t="s">
        <v>1629</v>
      </c>
      <c r="B757" s="22" t="s">
        <v>1630</v>
      </c>
      <c r="C757" s="23" t="str">
        <f t="shared" si="33"/>
        <v>Mr.</v>
      </c>
      <c r="D757" s="23" t="str">
        <f t="shared" si="34"/>
        <v>Diego J</v>
      </c>
      <c r="E757" s="23" t="str">
        <f t="shared" si="35"/>
        <v>Blanton</v>
      </c>
    </row>
    <row r="758" spans="1:5" ht="15.75" customHeight="1" x14ac:dyDescent="0.35">
      <c r="A758" s="22" t="s">
        <v>1631</v>
      </c>
      <c r="B758" s="22" t="s">
        <v>1632</v>
      </c>
      <c r="C758" s="23" t="str">
        <f t="shared" si="33"/>
        <v>Mr.</v>
      </c>
      <c r="D758" s="23" t="str">
        <f t="shared" si="34"/>
        <v>Enrique M Sr.</v>
      </c>
      <c r="E758" s="23" t="str">
        <f t="shared" si="35"/>
        <v>Bustamante</v>
      </c>
    </row>
    <row r="759" spans="1:5" ht="15.75" customHeight="1" x14ac:dyDescent="0.35">
      <c r="A759" s="22" t="s">
        <v>1633</v>
      </c>
      <c r="B759" s="22" t="s">
        <v>1634</v>
      </c>
      <c r="C759" s="23" t="str">
        <f t="shared" si="33"/>
        <v>Mr.</v>
      </c>
      <c r="D759" s="23" t="str">
        <f t="shared" si="34"/>
        <v>Greg</v>
      </c>
      <c r="E759" s="23" t="str">
        <f t="shared" si="35"/>
        <v>McCann</v>
      </c>
    </row>
    <row r="760" spans="1:5" ht="15.75" customHeight="1" x14ac:dyDescent="0.35">
      <c r="A760" s="22" t="s">
        <v>1635</v>
      </c>
      <c r="B760" s="22" t="s">
        <v>1636</v>
      </c>
      <c r="C760" s="23" t="str">
        <f t="shared" si="33"/>
        <v>Mr.</v>
      </c>
      <c r="D760" s="23" t="str">
        <f t="shared" si="34"/>
        <v>Filip</v>
      </c>
      <c r="E760" s="23" t="str">
        <f t="shared" si="35"/>
        <v>Schmole</v>
      </c>
    </row>
    <row r="761" spans="1:5" ht="15.75" customHeight="1" x14ac:dyDescent="0.35">
      <c r="A761" s="22" t="s">
        <v>1637</v>
      </c>
      <c r="B761" s="22" t="s">
        <v>1638</v>
      </c>
      <c r="C761" s="23" t="str">
        <f t="shared" si="33"/>
        <v>Ms.</v>
      </c>
      <c r="D761" s="23" t="str">
        <f t="shared" si="34"/>
        <v>Rosemary E.</v>
      </c>
      <c r="E761" s="23" t="str">
        <f t="shared" si="35"/>
        <v>Barber</v>
      </c>
    </row>
    <row r="762" spans="1:5" ht="15.75" customHeight="1" x14ac:dyDescent="0.35">
      <c r="A762" s="22" t="s">
        <v>1639</v>
      </c>
      <c r="B762" s="22" t="s">
        <v>1640</v>
      </c>
      <c r="C762" s="23" t="str">
        <f t="shared" si="33"/>
        <v>Ms.</v>
      </c>
      <c r="D762" s="23" t="str">
        <f t="shared" si="34"/>
        <v>Lisa</v>
      </c>
      <c r="E762" s="23" t="str">
        <f t="shared" si="35"/>
        <v>Reichmann</v>
      </c>
    </row>
    <row r="763" spans="1:5" ht="15.75" customHeight="1" x14ac:dyDescent="0.35">
      <c r="A763" s="22" t="s">
        <v>1641</v>
      </c>
      <c r="B763" s="22" t="s">
        <v>1642</v>
      </c>
      <c r="C763" s="23" t="str">
        <f t="shared" si="33"/>
        <v>Mr.</v>
      </c>
      <c r="D763" s="23" t="str">
        <f t="shared" si="34"/>
        <v>Jason</v>
      </c>
      <c r="E763" s="23" t="str">
        <f t="shared" si="35"/>
        <v>Cavatorta</v>
      </c>
    </row>
    <row r="764" spans="1:5" ht="15.75" customHeight="1" x14ac:dyDescent="0.35">
      <c r="A764" s="22" t="s">
        <v>1643</v>
      </c>
      <c r="B764" s="22" t="s">
        <v>1644</v>
      </c>
      <c r="C764" s="23" t="str">
        <f t="shared" si="33"/>
        <v>Ms.</v>
      </c>
      <c r="D764" s="23" t="str">
        <f t="shared" si="34"/>
        <v>Courtney</v>
      </c>
      <c r="E764" s="23" t="str">
        <f t="shared" si="35"/>
        <v>Yaeger</v>
      </c>
    </row>
    <row r="765" spans="1:5" ht="15.75" customHeight="1" x14ac:dyDescent="0.35">
      <c r="A765" s="22" t="s">
        <v>1645</v>
      </c>
      <c r="B765" s="22" t="s">
        <v>1646</v>
      </c>
      <c r="C765" s="23" t="str">
        <f t="shared" si="33"/>
        <v>Ms.</v>
      </c>
      <c r="D765" s="23" t="str">
        <f t="shared" si="34"/>
        <v>Jennifer R.</v>
      </c>
      <c r="E765" s="23" t="str">
        <f t="shared" si="35"/>
        <v>Hughes</v>
      </c>
    </row>
    <row r="766" spans="1:5" ht="15.75" customHeight="1" x14ac:dyDescent="0.35">
      <c r="A766" s="22" t="s">
        <v>1647</v>
      </c>
      <c r="B766" s="22" t="s">
        <v>1648</v>
      </c>
      <c r="C766" s="23" t="str">
        <f t="shared" si="33"/>
        <v>Ms.</v>
      </c>
      <c r="D766" s="23" t="str">
        <f t="shared" si="34"/>
        <v>Lauren E</v>
      </c>
      <c r="E766" s="23" t="str">
        <f t="shared" si="35"/>
        <v>Donahue</v>
      </c>
    </row>
    <row r="767" spans="1:5" ht="15.75" customHeight="1" x14ac:dyDescent="0.35">
      <c r="A767" s="22" t="s">
        <v>1649</v>
      </c>
      <c r="B767" s="22" t="s">
        <v>1650</v>
      </c>
      <c r="C767" s="23" t="str">
        <f t="shared" si="33"/>
        <v>Ms.</v>
      </c>
      <c r="D767" s="23" t="str">
        <f t="shared" si="34"/>
        <v>Ashley M.</v>
      </c>
      <c r="E767" s="23" t="str">
        <f t="shared" si="35"/>
        <v>Greenwell</v>
      </c>
    </row>
    <row r="768" spans="1:5" ht="15.75" customHeight="1" x14ac:dyDescent="0.35">
      <c r="A768" s="22" t="s">
        <v>1651</v>
      </c>
      <c r="B768" s="22" t="s">
        <v>1652</v>
      </c>
      <c r="C768" s="23" t="str">
        <f t="shared" si="33"/>
        <v>Ms.</v>
      </c>
      <c r="D768" s="23" t="str">
        <f t="shared" si="34"/>
        <v>Alison R.</v>
      </c>
      <c r="E768" s="23" t="str">
        <f t="shared" si="35"/>
        <v>Steele</v>
      </c>
    </row>
    <row r="769" spans="1:5" ht="15.75" customHeight="1" x14ac:dyDescent="0.35">
      <c r="A769" s="22" t="s">
        <v>1653</v>
      </c>
      <c r="B769" s="22" t="s">
        <v>1654</v>
      </c>
      <c r="C769" s="23" t="str">
        <f t="shared" si="33"/>
        <v>Ms.</v>
      </c>
      <c r="D769" s="23" t="str">
        <f t="shared" si="34"/>
        <v>Madeleine</v>
      </c>
      <c r="E769" s="23" t="str">
        <f t="shared" si="35"/>
        <v>Gunter</v>
      </c>
    </row>
    <row r="770" spans="1:5" ht="15.75" customHeight="1" x14ac:dyDescent="0.35">
      <c r="A770" s="22" t="s">
        <v>1655</v>
      </c>
      <c r="B770" s="22" t="s">
        <v>1656</v>
      </c>
      <c r="C770" s="23" t="str">
        <f t="shared" ref="C770:C833" si="36">TRIM(MID(B770,FIND(",",B770)+1,FIND(".",B770,FIND(",",B770))-FIND(",",B770)))</f>
        <v>Ms.</v>
      </c>
      <c r="D770" s="23" t="str">
        <f t="shared" ref="D770:D833" si="37">TRIM(MID(B770,FIND(".",B770,FIND(",",B770))+1,100))</f>
        <v>Stacey</v>
      </c>
      <c r="E770" s="23" t="str">
        <f t="shared" ref="E770:E833" si="38">TRIM(LEFT(B770,FIND(",",B770)-1))</f>
        <v>McDonough</v>
      </c>
    </row>
    <row r="771" spans="1:5" ht="15.75" customHeight="1" x14ac:dyDescent="0.35">
      <c r="A771" s="22" t="s">
        <v>1657</v>
      </c>
      <c r="B771" s="22" t="s">
        <v>1658</v>
      </c>
      <c r="C771" s="23" t="str">
        <f t="shared" si="36"/>
        <v>Ms.</v>
      </c>
      <c r="D771" s="23" t="str">
        <f t="shared" si="37"/>
        <v>Kimberly</v>
      </c>
      <c r="E771" s="23" t="str">
        <f t="shared" si="38"/>
        <v>Sweetland</v>
      </c>
    </row>
    <row r="772" spans="1:5" ht="15.75" customHeight="1" x14ac:dyDescent="0.35">
      <c r="A772" s="22" t="s">
        <v>1659</v>
      </c>
      <c r="B772" s="22" t="s">
        <v>1660</v>
      </c>
      <c r="C772" s="23" t="str">
        <f t="shared" si="36"/>
        <v>Mr.</v>
      </c>
      <c r="D772" s="23" t="str">
        <f t="shared" si="37"/>
        <v>Matthew D</v>
      </c>
      <c r="E772" s="23" t="str">
        <f t="shared" si="38"/>
        <v>Hammersmith</v>
      </c>
    </row>
    <row r="773" spans="1:5" ht="15.75" customHeight="1" x14ac:dyDescent="0.35">
      <c r="A773" s="22" t="s">
        <v>1661</v>
      </c>
      <c r="B773" s="22" t="s">
        <v>1662</v>
      </c>
      <c r="C773" s="23" t="str">
        <f t="shared" si="36"/>
        <v>Mr.</v>
      </c>
      <c r="D773" s="23" t="str">
        <f t="shared" si="37"/>
        <v>Michael</v>
      </c>
      <c r="E773" s="23" t="str">
        <f t="shared" si="38"/>
        <v>French</v>
      </c>
    </row>
    <row r="774" spans="1:5" ht="15.75" customHeight="1" x14ac:dyDescent="0.35">
      <c r="A774" s="22" t="s">
        <v>1663</v>
      </c>
      <c r="B774" s="22" t="s">
        <v>1664</v>
      </c>
      <c r="C774" s="23" t="str">
        <f t="shared" si="36"/>
        <v>Mr.</v>
      </c>
      <c r="D774" s="23" t="str">
        <f t="shared" si="37"/>
        <v>Ben</v>
      </c>
      <c r="E774" s="23" t="str">
        <f t="shared" si="38"/>
        <v>Garbe</v>
      </c>
    </row>
    <row r="775" spans="1:5" ht="15.75" customHeight="1" x14ac:dyDescent="0.35">
      <c r="A775" s="22" t="s">
        <v>1665</v>
      </c>
      <c r="B775" s="22" t="s">
        <v>1666</v>
      </c>
      <c r="C775" s="23" t="str">
        <f t="shared" si="36"/>
        <v>Mr.</v>
      </c>
      <c r="D775" s="23" t="str">
        <f t="shared" si="37"/>
        <v>Chris</v>
      </c>
      <c r="E775" s="23" t="str">
        <f t="shared" si="38"/>
        <v>Duncan</v>
      </c>
    </row>
    <row r="776" spans="1:5" ht="15.75" customHeight="1" x14ac:dyDescent="0.35">
      <c r="A776" s="22" t="s">
        <v>1667</v>
      </c>
      <c r="B776" s="22" t="s">
        <v>1668</v>
      </c>
      <c r="C776" s="23" t="str">
        <f t="shared" si="36"/>
        <v>Mr.</v>
      </c>
      <c r="D776" s="23" t="str">
        <f t="shared" si="37"/>
        <v>Jeremy J</v>
      </c>
      <c r="E776" s="23" t="str">
        <f t="shared" si="38"/>
        <v>Wallace</v>
      </c>
    </row>
    <row r="777" spans="1:5" ht="15.75" customHeight="1" x14ac:dyDescent="0.35">
      <c r="A777" s="22" t="s">
        <v>1669</v>
      </c>
      <c r="B777" s="22" t="s">
        <v>1670</v>
      </c>
      <c r="C777" s="23" t="str">
        <f t="shared" si="36"/>
        <v>Mrs.</v>
      </c>
      <c r="D777" s="23" t="str">
        <f t="shared" si="37"/>
        <v>Amy L.</v>
      </c>
      <c r="E777" s="23" t="str">
        <f t="shared" si="38"/>
        <v>Tillman</v>
      </c>
    </row>
    <row r="778" spans="1:5" ht="15.75" customHeight="1" x14ac:dyDescent="0.35">
      <c r="A778" s="22" t="s">
        <v>1671</v>
      </c>
      <c r="B778" s="22" t="s">
        <v>1672</v>
      </c>
      <c r="C778" s="23" t="str">
        <f t="shared" si="36"/>
        <v>Mrs.</v>
      </c>
      <c r="D778" s="23" t="str">
        <f t="shared" si="37"/>
        <v>Karen L.</v>
      </c>
      <c r="E778" s="23" t="str">
        <f t="shared" si="38"/>
        <v>Lee</v>
      </c>
    </row>
    <row r="779" spans="1:5" ht="15.75" customHeight="1" x14ac:dyDescent="0.35">
      <c r="A779" s="22" t="s">
        <v>1673</v>
      </c>
      <c r="B779" s="22" t="s">
        <v>1674</v>
      </c>
      <c r="C779" s="23" t="str">
        <f t="shared" si="36"/>
        <v>Ms.</v>
      </c>
      <c r="D779" s="23" t="str">
        <f t="shared" si="37"/>
        <v>Tennille</v>
      </c>
      <c r="E779" s="23" t="str">
        <f t="shared" si="38"/>
        <v>Taylor</v>
      </c>
    </row>
    <row r="780" spans="1:5" ht="15.75" customHeight="1" x14ac:dyDescent="0.35">
      <c r="A780" s="22" t="s">
        <v>1675</v>
      </c>
      <c r="B780" s="22" t="s">
        <v>1676</v>
      </c>
      <c r="C780" s="23" t="str">
        <f t="shared" si="36"/>
        <v>Mr.</v>
      </c>
      <c r="D780" s="23" t="str">
        <f t="shared" si="37"/>
        <v>Matt</v>
      </c>
      <c r="E780" s="23" t="str">
        <f t="shared" si="38"/>
        <v>McSween</v>
      </c>
    </row>
    <row r="781" spans="1:5" ht="15.75" customHeight="1" x14ac:dyDescent="0.35">
      <c r="A781" s="22" t="s">
        <v>1677</v>
      </c>
      <c r="B781" s="22" t="s">
        <v>1678</v>
      </c>
      <c r="C781" s="23" t="str">
        <f t="shared" si="36"/>
        <v>Ms.</v>
      </c>
      <c r="D781" s="23" t="str">
        <f t="shared" si="37"/>
        <v>Emily</v>
      </c>
      <c r="E781" s="23" t="str">
        <f t="shared" si="38"/>
        <v>Schubert</v>
      </c>
    </row>
    <row r="782" spans="1:5" ht="15.75" customHeight="1" x14ac:dyDescent="0.35">
      <c r="A782" s="22" t="s">
        <v>1679</v>
      </c>
      <c r="B782" s="22" t="s">
        <v>1680</v>
      </c>
      <c r="C782" s="23" t="str">
        <f t="shared" si="36"/>
        <v>Mr.</v>
      </c>
      <c r="D782" s="23" t="str">
        <f t="shared" si="37"/>
        <v>Justin E</v>
      </c>
      <c r="E782" s="23" t="str">
        <f t="shared" si="38"/>
        <v>Lalanne</v>
      </c>
    </row>
    <row r="783" spans="1:5" ht="15.75" customHeight="1" x14ac:dyDescent="0.35">
      <c r="A783" s="22" t="s">
        <v>1681</v>
      </c>
      <c r="B783" s="22" t="s">
        <v>1682</v>
      </c>
      <c r="C783" s="23" t="str">
        <f t="shared" si="36"/>
        <v>Ms.</v>
      </c>
      <c r="D783" s="23" t="str">
        <f t="shared" si="37"/>
        <v>Shalane</v>
      </c>
      <c r="E783" s="23" t="str">
        <f t="shared" si="38"/>
        <v>Flanagan</v>
      </c>
    </row>
    <row r="784" spans="1:5" ht="15.75" customHeight="1" x14ac:dyDescent="0.35">
      <c r="A784" s="22" t="s">
        <v>1683</v>
      </c>
      <c r="B784" s="22" t="s">
        <v>1684</v>
      </c>
      <c r="C784" s="23" t="str">
        <f t="shared" si="36"/>
        <v>Ms.</v>
      </c>
      <c r="D784" s="23" t="str">
        <f t="shared" si="37"/>
        <v>Jessica N.</v>
      </c>
      <c r="E784" s="23" t="str">
        <f t="shared" si="38"/>
        <v>Arellano</v>
      </c>
    </row>
    <row r="785" spans="1:5" ht="15.75" customHeight="1" x14ac:dyDescent="0.35">
      <c r="A785" s="22" t="s">
        <v>1685</v>
      </c>
      <c r="B785" s="22" t="s">
        <v>1686</v>
      </c>
      <c r="C785" s="23" t="str">
        <f t="shared" si="36"/>
        <v>Ms.</v>
      </c>
      <c r="D785" s="23" t="str">
        <f t="shared" si="37"/>
        <v>Melanie</v>
      </c>
      <c r="E785" s="23" t="str">
        <f t="shared" si="38"/>
        <v>Charette</v>
      </c>
    </row>
    <row r="786" spans="1:5" ht="15.75" customHeight="1" x14ac:dyDescent="0.35">
      <c r="A786" s="22" t="s">
        <v>1687</v>
      </c>
      <c r="B786" s="22" t="s">
        <v>1688</v>
      </c>
      <c r="C786" s="23" t="str">
        <f t="shared" si="36"/>
        <v>Ms.</v>
      </c>
      <c r="D786" s="23" t="str">
        <f t="shared" si="37"/>
        <v>Ruth Angelica</v>
      </c>
      <c r="E786" s="23" t="str">
        <f t="shared" si="38"/>
        <v>Pena Reyes</v>
      </c>
    </row>
    <row r="787" spans="1:5" ht="15.75" customHeight="1" x14ac:dyDescent="0.35">
      <c r="A787" s="22" t="s">
        <v>1689</v>
      </c>
      <c r="B787" s="22" t="s">
        <v>1690</v>
      </c>
      <c r="C787" s="23" t="str">
        <f t="shared" si="36"/>
        <v>Ms.</v>
      </c>
      <c r="D787" s="23" t="str">
        <f t="shared" si="37"/>
        <v>Una M</v>
      </c>
      <c r="E787" s="23" t="str">
        <f t="shared" si="38"/>
        <v>Broderick</v>
      </c>
    </row>
    <row r="788" spans="1:5" ht="15.75" customHeight="1" x14ac:dyDescent="0.35">
      <c r="A788" s="22" t="s">
        <v>1691</v>
      </c>
      <c r="B788" s="22" t="s">
        <v>1692</v>
      </c>
      <c r="C788" s="23" t="str">
        <f t="shared" si="36"/>
        <v>Ms.</v>
      </c>
      <c r="D788" s="23" t="str">
        <f t="shared" si="37"/>
        <v>Taralyn</v>
      </c>
      <c r="E788" s="23" t="str">
        <f t="shared" si="38"/>
        <v>Summers</v>
      </c>
    </row>
    <row r="789" spans="1:5" ht="15.75" customHeight="1" x14ac:dyDescent="0.35">
      <c r="A789" s="22" t="s">
        <v>1693</v>
      </c>
      <c r="B789" s="22" t="s">
        <v>1694</v>
      </c>
      <c r="C789" s="23" t="str">
        <f t="shared" si="36"/>
        <v>Mr.</v>
      </c>
      <c r="D789" s="23" t="str">
        <f t="shared" si="37"/>
        <v>James A</v>
      </c>
      <c r="E789" s="23" t="str">
        <f t="shared" si="38"/>
        <v>Fisher</v>
      </c>
    </row>
    <row r="790" spans="1:5" ht="15.75" customHeight="1" x14ac:dyDescent="0.35">
      <c r="A790" s="22" t="s">
        <v>1695</v>
      </c>
      <c r="B790" s="22" t="s">
        <v>1696</v>
      </c>
      <c r="C790" s="23" t="str">
        <f t="shared" si="36"/>
        <v>Mr.</v>
      </c>
      <c r="D790" s="23" t="str">
        <f t="shared" si="37"/>
        <v>Ning</v>
      </c>
      <c r="E790" s="23" t="str">
        <f t="shared" si="38"/>
        <v>Zhou</v>
      </c>
    </row>
    <row r="791" spans="1:5" ht="15.75" customHeight="1" x14ac:dyDescent="0.35">
      <c r="A791" s="22" t="s">
        <v>1697</v>
      </c>
      <c r="B791" s="22" t="s">
        <v>1698</v>
      </c>
      <c r="C791" s="23" t="str">
        <f t="shared" si="36"/>
        <v>Mr.</v>
      </c>
      <c r="D791" s="23" t="str">
        <f t="shared" si="37"/>
        <v>Joel</v>
      </c>
      <c r="E791" s="23" t="str">
        <f t="shared" si="38"/>
        <v>Clarke-Ames</v>
      </c>
    </row>
    <row r="792" spans="1:5" ht="15.75" customHeight="1" x14ac:dyDescent="0.35">
      <c r="A792" s="22" t="s">
        <v>1699</v>
      </c>
      <c r="B792" s="22" t="s">
        <v>1700</v>
      </c>
      <c r="C792" s="23" t="str">
        <f t="shared" si="36"/>
        <v>Ms.</v>
      </c>
      <c r="D792" s="23" t="str">
        <f t="shared" si="37"/>
        <v>Pamela J.</v>
      </c>
      <c r="E792" s="23" t="str">
        <f t="shared" si="38"/>
        <v>Staton</v>
      </c>
    </row>
    <row r="793" spans="1:5" ht="15.75" customHeight="1" x14ac:dyDescent="0.35">
      <c r="A793" s="22" t="s">
        <v>1701</v>
      </c>
      <c r="B793" s="22" t="s">
        <v>1702</v>
      </c>
      <c r="C793" s="23" t="str">
        <f t="shared" si="36"/>
        <v>Ms.</v>
      </c>
      <c r="D793" s="23" t="str">
        <f t="shared" si="37"/>
        <v>Brittney</v>
      </c>
      <c r="E793" s="23" t="str">
        <f t="shared" si="38"/>
        <v>Forster</v>
      </c>
    </row>
    <row r="794" spans="1:5" ht="15.75" customHeight="1" x14ac:dyDescent="0.35">
      <c r="A794" s="22" t="s">
        <v>1703</v>
      </c>
      <c r="B794" s="22" t="s">
        <v>1704</v>
      </c>
      <c r="C794" s="23" t="str">
        <f t="shared" si="36"/>
        <v>Mrs.</v>
      </c>
      <c r="D794" s="23" t="str">
        <f t="shared" si="37"/>
        <v>Sheila</v>
      </c>
      <c r="E794" s="23" t="str">
        <f t="shared" si="38"/>
        <v>Monaghan</v>
      </c>
    </row>
    <row r="795" spans="1:5" ht="15.75" customHeight="1" x14ac:dyDescent="0.35">
      <c r="A795" s="22" t="s">
        <v>1705</v>
      </c>
      <c r="B795" s="22" t="s">
        <v>1706</v>
      </c>
      <c r="C795" s="23" t="str">
        <f t="shared" si="36"/>
        <v>Mr.</v>
      </c>
      <c r="D795" s="23" t="str">
        <f t="shared" si="37"/>
        <v>Koji</v>
      </c>
      <c r="E795" s="23" t="str">
        <f t="shared" si="38"/>
        <v>Kawamoto</v>
      </c>
    </row>
    <row r="796" spans="1:5" ht="15.75" customHeight="1" x14ac:dyDescent="0.35">
      <c r="A796" s="22" t="s">
        <v>1707</v>
      </c>
      <c r="B796" s="22" t="s">
        <v>1708</v>
      </c>
      <c r="C796" s="23" t="str">
        <f t="shared" si="36"/>
        <v>Ms.</v>
      </c>
      <c r="D796" s="23" t="str">
        <f t="shared" si="37"/>
        <v>Sarah</v>
      </c>
      <c r="E796" s="23" t="str">
        <f t="shared" si="38"/>
        <v>Dicharry</v>
      </c>
    </row>
    <row r="797" spans="1:5" ht="15.75" customHeight="1" x14ac:dyDescent="0.35">
      <c r="A797" s="22" t="s">
        <v>1709</v>
      </c>
      <c r="B797" s="22" t="s">
        <v>1710</v>
      </c>
      <c r="C797" s="23" t="str">
        <f t="shared" si="36"/>
        <v>Mrs.</v>
      </c>
      <c r="D797" s="23" t="str">
        <f t="shared" si="37"/>
        <v>Colleen M</v>
      </c>
      <c r="E797" s="23" t="str">
        <f t="shared" si="38"/>
        <v>Berry</v>
      </c>
    </row>
    <row r="798" spans="1:5" ht="15.75" customHeight="1" x14ac:dyDescent="0.35">
      <c r="A798" s="22" t="s">
        <v>1711</v>
      </c>
      <c r="B798" s="22" t="s">
        <v>1712</v>
      </c>
      <c r="C798" s="23" t="str">
        <f t="shared" si="36"/>
        <v>Ms.</v>
      </c>
      <c r="D798" s="23" t="str">
        <f t="shared" si="37"/>
        <v>Deedra G.</v>
      </c>
      <c r="E798" s="23" t="str">
        <f t="shared" si="38"/>
        <v>Porfirio</v>
      </c>
    </row>
    <row r="799" spans="1:5" ht="15.75" customHeight="1" x14ac:dyDescent="0.35">
      <c r="A799" s="22" t="s">
        <v>1713</v>
      </c>
      <c r="B799" s="22" t="s">
        <v>1714</v>
      </c>
      <c r="C799" s="23" t="str">
        <f t="shared" si="36"/>
        <v>Mrs.</v>
      </c>
      <c r="D799" s="23" t="str">
        <f t="shared" si="37"/>
        <v>Kulwinder</v>
      </c>
      <c r="E799" s="23" t="str">
        <f t="shared" si="38"/>
        <v>Thind</v>
      </c>
    </row>
    <row r="800" spans="1:5" ht="15.75" customHeight="1" x14ac:dyDescent="0.35">
      <c r="A800" s="22" t="s">
        <v>1715</v>
      </c>
      <c r="B800" s="22" t="s">
        <v>1716</v>
      </c>
      <c r="C800" s="23" t="str">
        <f t="shared" si="36"/>
        <v>Ms.</v>
      </c>
      <c r="D800" s="23" t="str">
        <f t="shared" si="37"/>
        <v>Ann M.</v>
      </c>
      <c r="E800" s="23" t="str">
        <f t="shared" si="38"/>
        <v>Ryan</v>
      </c>
    </row>
    <row r="801" spans="1:5" ht="15.75" customHeight="1" x14ac:dyDescent="0.35">
      <c r="A801" s="22" t="s">
        <v>1717</v>
      </c>
      <c r="B801" s="22" t="s">
        <v>1718</v>
      </c>
      <c r="C801" s="23" t="str">
        <f t="shared" si="36"/>
        <v>Ms.</v>
      </c>
      <c r="D801" s="23" t="str">
        <f t="shared" si="37"/>
        <v>Sarah E</v>
      </c>
      <c r="E801" s="23" t="str">
        <f t="shared" si="38"/>
        <v>Horn</v>
      </c>
    </row>
    <row r="802" spans="1:5" ht="15.75" customHeight="1" x14ac:dyDescent="0.35">
      <c r="A802" s="22" t="s">
        <v>1719</v>
      </c>
      <c r="B802" s="22" t="s">
        <v>1720</v>
      </c>
      <c r="C802" s="23" t="str">
        <f t="shared" si="36"/>
        <v>Ms.</v>
      </c>
      <c r="D802" s="23" t="str">
        <f t="shared" si="37"/>
        <v>Apryl J.</v>
      </c>
      <c r="E802" s="23" t="str">
        <f t="shared" si="38"/>
        <v>Sabadosa</v>
      </c>
    </row>
    <row r="803" spans="1:5" ht="15.75" customHeight="1" x14ac:dyDescent="0.35">
      <c r="A803" s="22" t="s">
        <v>1721</v>
      </c>
      <c r="B803" s="22" t="s">
        <v>1722</v>
      </c>
      <c r="C803" s="23" t="str">
        <f t="shared" si="36"/>
        <v>Mrs.</v>
      </c>
      <c r="D803" s="23" t="str">
        <f t="shared" si="37"/>
        <v>Ilana</v>
      </c>
      <c r="E803" s="23" t="str">
        <f t="shared" si="38"/>
        <v>Casady</v>
      </c>
    </row>
    <row r="804" spans="1:5" ht="15.75" customHeight="1" x14ac:dyDescent="0.35">
      <c r="A804" s="22" t="s">
        <v>1723</v>
      </c>
      <c r="B804" s="22" t="s">
        <v>1724</v>
      </c>
      <c r="C804" s="23" t="str">
        <f t="shared" si="36"/>
        <v>Ms.</v>
      </c>
      <c r="D804" s="23" t="str">
        <f t="shared" si="37"/>
        <v>Katherine</v>
      </c>
      <c r="E804" s="23" t="str">
        <f t="shared" si="38"/>
        <v>Phillips</v>
      </c>
    </row>
    <row r="805" spans="1:5" ht="15.75" customHeight="1" x14ac:dyDescent="0.35">
      <c r="A805" s="22" t="s">
        <v>1725</v>
      </c>
      <c r="B805" s="22" t="s">
        <v>1726</v>
      </c>
      <c r="C805" s="23" t="str">
        <f t="shared" si="36"/>
        <v>Ms.</v>
      </c>
      <c r="D805" s="23" t="str">
        <f t="shared" si="37"/>
        <v>Katherine</v>
      </c>
      <c r="E805" s="23" t="str">
        <f t="shared" si="38"/>
        <v>Ahokas</v>
      </c>
    </row>
    <row r="806" spans="1:5" ht="15.75" customHeight="1" x14ac:dyDescent="0.35">
      <c r="A806" s="22" t="s">
        <v>1727</v>
      </c>
      <c r="B806" s="22" t="s">
        <v>1728</v>
      </c>
      <c r="C806" s="23" t="str">
        <f t="shared" si="36"/>
        <v>Mr.</v>
      </c>
      <c r="D806" s="23" t="str">
        <f t="shared" si="37"/>
        <v>Karl</v>
      </c>
      <c r="E806" s="23" t="str">
        <f t="shared" si="38"/>
        <v>Hebert</v>
      </c>
    </row>
    <row r="807" spans="1:5" ht="15.75" customHeight="1" x14ac:dyDescent="0.35">
      <c r="A807" s="22" t="s">
        <v>1729</v>
      </c>
      <c r="B807" s="22" t="s">
        <v>1730</v>
      </c>
      <c r="C807" s="23" t="str">
        <f t="shared" si="36"/>
        <v>Mr.</v>
      </c>
      <c r="D807" s="23" t="str">
        <f t="shared" si="37"/>
        <v>Stephen</v>
      </c>
      <c r="E807" s="23" t="str">
        <f t="shared" si="38"/>
        <v>Fair</v>
      </c>
    </row>
    <row r="808" spans="1:5" ht="15.75" customHeight="1" x14ac:dyDescent="0.35">
      <c r="A808" s="22" t="s">
        <v>1731</v>
      </c>
      <c r="B808" s="22" t="s">
        <v>1732</v>
      </c>
      <c r="C808" s="23" t="str">
        <f t="shared" si="36"/>
        <v>Mr.</v>
      </c>
      <c r="D808" s="23" t="str">
        <f t="shared" si="37"/>
        <v>Will</v>
      </c>
      <c r="E808" s="23" t="str">
        <f t="shared" si="38"/>
        <v>Swenson</v>
      </c>
    </row>
    <row r="809" spans="1:5" ht="15.75" customHeight="1" x14ac:dyDescent="0.35">
      <c r="A809" s="22" t="s">
        <v>1733</v>
      </c>
      <c r="B809" s="22" t="s">
        <v>1734</v>
      </c>
      <c r="C809" s="23" t="str">
        <f t="shared" si="36"/>
        <v>Mr.</v>
      </c>
      <c r="D809" s="23" t="str">
        <f t="shared" si="37"/>
        <v>Bradley D</v>
      </c>
      <c r="E809" s="23" t="str">
        <f t="shared" si="38"/>
        <v>Revenis</v>
      </c>
    </row>
    <row r="810" spans="1:5" ht="15.75" customHeight="1" x14ac:dyDescent="0.35">
      <c r="A810" s="22" t="s">
        <v>1735</v>
      </c>
      <c r="B810" s="22" t="s">
        <v>1736</v>
      </c>
      <c r="C810" s="23" t="str">
        <f t="shared" si="36"/>
        <v>Mrs.</v>
      </c>
      <c r="D810" s="23" t="str">
        <f t="shared" si="37"/>
        <v>Amy M</v>
      </c>
      <c r="E810" s="23" t="str">
        <f t="shared" si="38"/>
        <v>Engnes</v>
      </c>
    </row>
    <row r="811" spans="1:5" ht="15.75" customHeight="1" x14ac:dyDescent="0.35">
      <c r="A811" s="22" t="s">
        <v>1737</v>
      </c>
      <c r="B811" s="22" t="s">
        <v>1738</v>
      </c>
      <c r="C811" s="23" t="str">
        <f t="shared" si="36"/>
        <v>Mr.</v>
      </c>
      <c r="D811" s="23" t="str">
        <f t="shared" si="37"/>
        <v>Matthew W.</v>
      </c>
      <c r="E811" s="23" t="str">
        <f t="shared" si="38"/>
        <v>Wiltse</v>
      </c>
    </row>
    <row r="812" spans="1:5" ht="15.75" customHeight="1" x14ac:dyDescent="0.35">
      <c r="A812" s="22" t="s">
        <v>1739</v>
      </c>
      <c r="B812" s="22" t="s">
        <v>1740</v>
      </c>
      <c r="C812" s="23" t="str">
        <f t="shared" si="36"/>
        <v>Mr.</v>
      </c>
      <c r="D812" s="23" t="str">
        <f t="shared" si="37"/>
        <v>Doug</v>
      </c>
      <c r="E812" s="23" t="str">
        <f t="shared" si="38"/>
        <v>Fernandez</v>
      </c>
    </row>
    <row r="813" spans="1:5" ht="15.75" customHeight="1" x14ac:dyDescent="0.35">
      <c r="A813" s="22" t="s">
        <v>1741</v>
      </c>
      <c r="B813" s="22" t="s">
        <v>1742</v>
      </c>
      <c r="C813" s="23" t="str">
        <f t="shared" si="36"/>
        <v>Mr.</v>
      </c>
      <c r="D813" s="23" t="str">
        <f t="shared" si="37"/>
        <v>Tom</v>
      </c>
      <c r="E813" s="23" t="str">
        <f t="shared" si="38"/>
        <v>Edwards</v>
      </c>
    </row>
    <row r="814" spans="1:5" ht="15.75" customHeight="1" x14ac:dyDescent="0.35">
      <c r="A814" s="22" t="s">
        <v>1743</v>
      </c>
      <c r="B814" s="22" t="s">
        <v>1744</v>
      </c>
      <c r="C814" s="23" t="str">
        <f t="shared" si="36"/>
        <v>Mr.</v>
      </c>
      <c r="D814" s="23" t="str">
        <f t="shared" si="37"/>
        <v>Jonathan</v>
      </c>
      <c r="E814" s="23" t="str">
        <f t="shared" si="38"/>
        <v>Pinney</v>
      </c>
    </row>
    <row r="815" spans="1:5" ht="15.75" customHeight="1" x14ac:dyDescent="0.35">
      <c r="A815" s="22" t="s">
        <v>1745</v>
      </c>
      <c r="B815" s="22" t="s">
        <v>1746</v>
      </c>
      <c r="C815" s="23" t="str">
        <f t="shared" si="36"/>
        <v>Mr.</v>
      </c>
      <c r="D815" s="23" t="str">
        <f t="shared" si="37"/>
        <v>Wayne A.</v>
      </c>
      <c r="E815" s="23" t="str">
        <f t="shared" si="38"/>
        <v>Levy</v>
      </c>
    </row>
    <row r="816" spans="1:5" ht="15.75" customHeight="1" x14ac:dyDescent="0.35">
      <c r="A816" s="22" t="s">
        <v>1747</v>
      </c>
      <c r="B816" s="22" t="s">
        <v>1748</v>
      </c>
      <c r="C816" s="23" t="str">
        <f t="shared" si="36"/>
        <v>Mr.</v>
      </c>
      <c r="D816" s="23" t="str">
        <f t="shared" si="37"/>
        <v>Nobuyori</v>
      </c>
      <c r="E816" s="23" t="str">
        <f t="shared" si="38"/>
        <v>Takeda</v>
      </c>
    </row>
    <row r="817" spans="1:5" ht="15.75" customHeight="1" x14ac:dyDescent="0.35">
      <c r="A817" s="22" t="s">
        <v>1749</v>
      </c>
      <c r="B817" s="22" t="s">
        <v>1750</v>
      </c>
      <c r="C817" s="23" t="str">
        <f t="shared" si="36"/>
        <v>Mr.</v>
      </c>
      <c r="D817" s="23" t="str">
        <f t="shared" si="37"/>
        <v>Rich</v>
      </c>
      <c r="E817" s="23" t="str">
        <f t="shared" si="38"/>
        <v>Burke</v>
      </c>
    </row>
    <row r="818" spans="1:5" ht="15.75" customHeight="1" x14ac:dyDescent="0.35">
      <c r="A818" s="22" t="s">
        <v>1751</v>
      </c>
      <c r="B818" s="22" t="s">
        <v>1752</v>
      </c>
      <c r="C818" s="23" t="str">
        <f t="shared" si="36"/>
        <v>Mr.</v>
      </c>
      <c r="D818" s="23" t="str">
        <f t="shared" si="37"/>
        <v>Marcos S</v>
      </c>
      <c r="E818" s="23" t="str">
        <f t="shared" si="38"/>
        <v>Duarte</v>
      </c>
    </row>
    <row r="819" spans="1:5" ht="15.75" customHeight="1" x14ac:dyDescent="0.35">
      <c r="A819" s="22" t="s">
        <v>1753</v>
      </c>
      <c r="B819" s="22" t="s">
        <v>1754</v>
      </c>
      <c r="C819" s="23" t="str">
        <f t="shared" si="36"/>
        <v>Mr.</v>
      </c>
      <c r="D819" s="23" t="str">
        <f t="shared" si="37"/>
        <v>Dave</v>
      </c>
      <c r="E819" s="23" t="str">
        <f t="shared" si="38"/>
        <v>Clark</v>
      </c>
    </row>
    <row r="820" spans="1:5" ht="15.75" customHeight="1" x14ac:dyDescent="0.35">
      <c r="A820" s="22" t="s">
        <v>1755</v>
      </c>
      <c r="B820" s="22" t="s">
        <v>1756</v>
      </c>
      <c r="C820" s="23" t="str">
        <f t="shared" si="36"/>
        <v>Mr.</v>
      </c>
      <c r="D820" s="23" t="str">
        <f t="shared" si="37"/>
        <v>Andy</v>
      </c>
      <c r="E820" s="23" t="str">
        <f t="shared" si="38"/>
        <v>Nice</v>
      </c>
    </row>
    <row r="821" spans="1:5" ht="15.75" customHeight="1" x14ac:dyDescent="0.35">
      <c r="A821" s="22" t="s">
        <v>1757</v>
      </c>
      <c r="B821" s="22" t="s">
        <v>1758</v>
      </c>
      <c r="C821" s="23" t="str">
        <f t="shared" si="36"/>
        <v>Ms.</v>
      </c>
      <c r="D821" s="23" t="str">
        <f t="shared" si="37"/>
        <v>Mary</v>
      </c>
      <c r="E821" s="23" t="str">
        <f t="shared" si="38"/>
        <v>Windler</v>
      </c>
    </row>
    <row r="822" spans="1:5" ht="15.75" customHeight="1" x14ac:dyDescent="0.35">
      <c r="A822" s="22" t="s">
        <v>1759</v>
      </c>
      <c r="B822" s="22" t="s">
        <v>1760</v>
      </c>
      <c r="C822" s="23" t="str">
        <f t="shared" si="36"/>
        <v>Mr.</v>
      </c>
      <c r="D822" s="23" t="str">
        <f t="shared" si="37"/>
        <v>Marcus B</v>
      </c>
      <c r="E822" s="23" t="str">
        <f t="shared" si="38"/>
        <v>Jones</v>
      </c>
    </row>
    <row r="823" spans="1:5" ht="15.75" customHeight="1" x14ac:dyDescent="0.35">
      <c r="A823" s="22" t="s">
        <v>1761</v>
      </c>
      <c r="B823" s="22" t="s">
        <v>1762</v>
      </c>
      <c r="C823" s="23" t="str">
        <f t="shared" si="36"/>
        <v>Mr.</v>
      </c>
      <c r="D823" s="23" t="str">
        <f t="shared" si="37"/>
        <v>Thomas K.</v>
      </c>
      <c r="E823" s="23" t="str">
        <f t="shared" si="38"/>
        <v>Stevenson</v>
      </c>
    </row>
    <row r="824" spans="1:5" ht="15.75" customHeight="1" x14ac:dyDescent="0.35">
      <c r="A824" s="22" t="s">
        <v>1763</v>
      </c>
      <c r="B824" s="22" t="s">
        <v>1764</v>
      </c>
      <c r="C824" s="23" t="str">
        <f t="shared" si="36"/>
        <v>Mr.</v>
      </c>
      <c r="D824" s="23" t="str">
        <f t="shared" si="37"/>
        <v>Robert</v>
      </c>
      <c r="E824" s="23" t="str">
        <f t="shared" si="38"/>
        <v>Humphrey</v>
      </c>
    </row>
    <row r="825" spans="1:5" ht="15.75" customHeight="1" x14ac:dyDescent="0.35">
      <c r="A825" s="22" t="s">
        <v>1765</v>
      </c>
      <c r="B825" s="22" t="s">
        <v>1766</v>
      </c>
      <c r="C825" s="23" t="str">
        <f t="shared" si="36"/>
        <v>Mr.</v>
      </c>
      <c r="D825" s="23" t="str">
        <f t="shared" si="37"/>
        <v>Geoff</v>
      </c>
      <c r="E825" s="23" t="str">
        <f t="shared" si="38"/>
        <v>Nelson</v>
      </c>
    </row>
    <row r="826" spans="1:5" ht="15.75" customHeight="1" x14ac:dyDescent="0.35">
      <c r="A826" s="22" t="s">
        <v>1767</v>
      </c>
      <c r="B826" s="22" t="s">
        <v>1768</v>
      </c>
      <c r="C826" s="23" t="str">
        <f t="shared" si="36"/>
        <v>Mr.</v>
      </c>
      <c r="D826" s="23" t="str">
        <f t="shared" si="37"/>
        <v>Chris J.</v>
      </c>
      <c r="E826" s="23" t="str">
        <f t="shared" si="38"/>
        <v>Payne</v>
      </c>
    </row>
    <row r="827" spans="1:5" ht="15.75" customHeight="1" x14ac:dyDescent="0.35">
      <c r="A827" s="22" t="s">
        <v>1769</v>
      </c>
      <c r="B827" s="22" t="s">
        <v>1770</v>
      </c>
      <c r="C827" s="23" t="str">
        <f t="shared" si="36"/>
        <v>Ms.</v>
      </c>
      <c r="D827" s="23" t="str">
        <f t="shared" si="37"/>
        <v>Kate A.</v>
      </c>
      <c r="E827" s="23" t="str">
        <f t="shared" si="38"/>
        <v>Hails</v>
      </c>
    </row>
    <row r="828" spans="1:5" ht="15.75" customHeight="1" x14ac:dyDescent="0.35">
      <c r="A828" s="22" t="s">
        <v>1771</v>
      </c>
      <c r="B828" s="22" t="s">
        <v>1772</v>
      </c>
      <c r="C828" s="23" t="str">
        <f t="shared" si="36"/>
        <v>Ms.</v>
      </c>
      <c r="D828" s="23" t="str">
        <f t="shared" si="37"/>
        <v>Kelli</v>
      </c>
      <c r="E828" s="23" t="str">
        <f t="shared" si="38"/>
        <v>Proctor</v>
      </c>
    </row>
    <row r="829" spans="1:5" ht="15.75" customHeight="1" x14ac:dyDescent="0.35">
      <c r="A829" s="22" t="s">
        <v>1773</v>
      </c>
      <c r="B829" s="22" t="s">
        <v>1774</v>
      </c>
      <c r="C829" s="23" t="str">
        <f t="shared" si="36"/>
        <v>Mrs.</v>
      </c>
      <c r="D829" s="23" t="str">
        <f t="shared" si="37"/>
        <v>Maggie M</v>
      </c>
      <c r="E829" s="23" t="str">
        <f t="shared" si="38"/>
        <v>Ryan</v>
      </c>
    </row>
    <row r="830" spans="1:5" ht="15.75" customHeight="1" x14ac:dyDescent="0.35">
      <c r="A830" s="22" t="s">
        <v>1775</v>
      </c>
      <c r="B830" s="22" t="s">
        <v>1776</v>
      </c>
      <c r="C830" s="23" t="str">
        <f t="shared" si="36"/>
        <v>Mrs.</v>
      </c>
      <c r="D830" s="23" t="str">
        <f t="shared" si="37"/>
        <v>Michelle L.</v>
      </c>
      <c r="E830" s="23" t="str">
        <f t="shared" si="38"/>
        <v>Watson</v>
      </c>
    </row>
    <row r="831" spans="1:5" ht="15.75" customHeight="1" x14ac:dyDescent="0.35">
      <c r="A831" s="22" t="s">
        <v>1777</v>
      </c>
      <c r="B831" s="22" t="s">
        <v>1778</v>
      </c>
      <c r="C831" s="23" t="str">
        <f t="shared" si="36"/>
        <v>Mrs.</v>
      </c>
      <c r="D831" s="23" t="str">
        <f t="shared" si="37"/>
        <v>Ashley K</v>
      </c>
      <c r="E831" s="23" t="str">
        <f t="shared" si="38"/>
        <v>Gresh</v>
      </c>
    </row>
    <row r="832" spans="1:5" ht="15.75" customHeight="1" x14ac:dyDescent="0.35">
      <c r="A832" s="22" t="s">
        <v>1779</v>
      </c>
      <c r="B832" s="22" t="s">
        <v>1780</v>
      </c>
      <c r="C832" s="23" t="str">
        <f t="shared" si="36"/>
        <v>Mr.</v>
      </c>
      <c r="D832" s="23" t="str">
        <f t="shared" si="37"/>
        <v>Michael</v>
      </c>
      <c r="E832" s="23" t="str">
        <f t="shared" si="38"/>
        <v>Anis</v>
      </c>
    </row>
    <row r="833" spans="1:5" ht="15.75" customHeight="1" x14ac:dyDescent="0.35">
      <c r="A833" s="22" t="s">
        <v>1781</v>
      </c>
      <c r="B833" s="22" t="s">
        <v>1782</v>
      </c>
      <c r="C833" s="23" t="str">
        <f t="shared" si="36"/>
        <v>Mr.</v>
      </c>
      <c r="D833" s="23" t="str">
        <f t="shared" si="37"/>
        <v>Ryan K.</v>
      </c>
      <c r="E833" s="23" t="str">
        <f t="shared" si="38"/>
        <v>Swartz</v>
      </c>
    </row>
    <row r="834" spans="1:5" ht="15.75" customHeight="1" x14ac:dyDescent="0.35">
      <c r="A834" s="22" t="s">
        <v>1783</v>
      </c>
      <c r="B834" s="22" t="s">
        <v>1784</v>
      </c>
      <c r="C834" s="23" t="str">
        <f t="shared" ref="C834:C897" si="39">TRIM(MID(B834,FIND(",",B834)+1,FIND(".",B834,FIND(",",B834))-FIND(",",B834)))</f>
        <v>Mr.</v>
      </c>
      <c r="D834" s="23" t="str">
        <f t="shared" ref="D834:D897" si="40">TRIM(MID(B834,FIND(".",B834,FIND(",",B834))+1,100))</f>
        <v>Matthew J</v>
      </c>
      <c r="E834" s="23" t="str">
        <f t="shared" ref="E834:E897" si="41">TRIM(LEFT(B834,FIND(",",B834)-1))</f>
        <v>Schluneker</v>
      </c>
    </row>
    <row r="835" spans="1:5" ht="15.75" customHeight="1" x14ac:dyDescent="0.35">
      <c r="A835" s="22" t="s">
        <v>1785</v>
      </c>
      <c r="B835" s="22" t="s">
        <v>1786</v>
      </c>
      <c r="C835" s="23" t="str">
        <f t="shared" si="39"/>
        <v>Mrs.</v>
      </c>
      <c r="D835" s="23" t="str">
        <f t="shared" si="40"/>
        <v>Karine</v>
      </c>
      <c r="E835" s="23" t="str">
        <f t="shared" si="41"/>
        <v>Bellemare</v>
      </c>
    </row>
    <row r="836" spans="1:5" ht="15.75" customHeight="1" x14ac:dyDescent="0.35">
      <c r="A836" s="22" t="s">
        <v>1787</v>
      </c>
      <c r="B836" s="22" t="s">
        <v>1788</v>
      </c>
      <c r="C836" s="23" t="str">
        <f t="shared" si="39"/>
        <v>Ms.</v>
      </c>
      <c r="D836" s="23" t="str">
        <f t="shared" si="40"/>
        <v>Antonia G</v>
      </c>
      <c r="E836" s="23" t="str">
        <f t="shared" si="41"/>
        <v>Vitalo</v>
      </c>
    </row>
    <row r="837" spans="1:5" ht="15.75" customHeight="1" x14ac:dyDescent="0.35">
      <c r="A837" s="22" t="s">
        <v>1789</v>
      </c>
      <c r="B837" s="22" t="s">
        <v>1790</v>
      </c>
      <c r="C837" s="23" t="str">
        <f t="shared" si="39"/>
        <v>Ms.</v>
      </c>
      <c r="D837" s="23" t="str">
        <f t="shared" si="40"/>
        <v>Casondra L</v>
      </c>
      <c r="E837" s="23" t="str">
        <f t="shared" si="41"/>
        <v>Hamilton</v>
      </c>
    </row>
    <row r="838" spans="1:5" ht="15.75" customHeight="1" x14ac:dyDescent="0.35">
      <c r="A838" s="22" t="s">
        <v>1791</v>
      </c>
      <c r="B838" s="22" t="s">
        <v>1792</v>
      </c>
      <c r="C838" s="23" t="str">
        <f t="shared" si="39"/>
        <v>Ms.</v>
      </c>
      <c r="D838" s="23" t="str">
        <f t="shared" si="40"/>
        <v>Wendy</v>
      </c>
      <c r="E838" s="23" t="str">
        <f t="shared" si="41"/>
        <v>Marshall</v>
      </c>
    </row>
    <row r="839" spans="1:5" ht="15.75" customHeight="1" x14ac:dyDescent="0.35">
      <c r="A839" s="22" t="s">
        <v>1793</v>
      </c>
      <c r="B839" s="22" t="s">
        <v>1794</v>
      </c>
      <c r="C839" s="23" t="str">
        <f t="shared" si="39"/>
        <v>Mr.</v>
      </c>
      <c r="D839" s="23" t="str">
        <f t="shared" si="40"/>
        <v>Eric D</v>
      </c>
      <c r="E839" s="23" t="str">
        <f t="shared" si="41"/>
        <v>Cale</v>
      </c>
    </row>
    <row r="840" spans="1:5" ht="15.75" customHeight="1" x14ac:dyDescent="0.35">
      <c r="A840" s="22" t="s">
        <v>1795</v>
      </c>
      <c r="B840" s="22" t="s">
        <v>1796</v>
      </c>
      <c r="C840" s="23" t="str">
        <f t="shared" si="39"/>
        <v>Ms.</v>
      </c>
      <c r="D840" s="23" t="str">
        <f t="shared" si="40"/>
        <v>Elizabeth</v>
      </c>
      <c r="E840" s="23" t="str">
        <f t="shared" si="41"/>
        <v>Pittaway</v>
      </c>
    </row>
    <row r="841" spans="1:5" ht="15.75" customHeight="1" x14ac:dyDescent="0.35">
      <c r="A841" s="22" t="s">
        <v>1797</v>
      </c>
      <c r="B841" s="22" t="s">
        <v>1798</v>
      </c>
      <c r="C841" s="23" t="str">
        <f t="shared" si="39"/>
        <v>Ms.</v>
      </c>
      <c r="D841" s="23" t="str">
        <f t="shared" si="40"/>
        <v>Laura F</v>
      </c>
      <c r="E841" s="23" t="str">
        <f t="shared" si="41"/>
        <v>Bill</v>
      </c>
    </row>
    <row r="842" spans="1:5" ht="15.75" customHeight="1" x14ac:dyDescent="0.35">
      <c r="A842" s="22" t="s">
        <v>1799</v>
      </c>
      <c r="B842" s="22" t="s">
        <v>1800</v>
      </c>
      <c r="C842" s="23" t="str">
        <f t="shared" si="39"/>
        <v>Ms.</v>
      </c>
      <c r="D842" s="23" t="str">
        <f t="shared" si="40"/>
        <v>Amelia F.</v>
      </c>
      <c r="E842" s="23" t="str">
        <f t="shared" si="41"/>
        <v>Antrim</v>
      </c>
    </row>
    <row r="843" spans="1:5" ht="15.75" customHeight="1" x14ac:dyDescent="0.35">
      <c r="A843" s="22" t="s">
        <v>1801</v>
      </c>
      <c r="B843" s="22" t="s">
        <v>1802</v>
      </c>
      <c r="C843" s="23" t="str">
        <f t="shared" si="39"/>
        <v>Ms.</v>
      </c>
      <c r="D843" s="23" t="str">
        <f t="shared" si="40"/>
        <v>Amy L.</v>
      </c>
      <c r="E843" s="23" t="str">
        <f t="shared" si="41"/>
        <v>Doolittle-Crider</v>
      </c>
    </row>
    <row r="844" spans="1:5" ht="15.75" customHeight="1" x14ac:dyDescent="0.35">
      <c r="A844" s="22" t="s">
        <v>1803</v>
      </c>
      <c r="B844" s="22" t="s">
        <v>1804</v>
      </c>
      <c r="C844" s="23" t="str">
        <f t="shared" si="39"/>
        <v>Ms.</v>
      </c>
      <c r="D844" s="23" t="str">
        <f t="shared" si="40"/>
        <v>Katie J</v>
      </c>
      <c r="E844" s="23" t="str">
        <f t="shared" si="41"/>
        <v>Ruhlman</v>
      </c>
    </row>
    <row r="845" spans="1:5" ht="15.75" customHeight="1" x14ac:dyDescent="0.35">
      <c r="A845" s="22" t="s">
        <v>1805</v>
      </c>
      <c r="B845" s="22" t="s">
        <v>1806</v>
      </c>
      <c r="C845" s="23" t="str">
        <f t="shared" si="39"/>
        <v>Ms.</v>
      </c>
      <c r="D845" s="23" t="str">
        <f t="shared" si="40"/>
        <v>Laura E.</v>
      </c>
      <c r="E845" s="23" t="str">
        <f t="shared" si="41"/>
        <v>Anderson</v>
      </c>
    </row>
    <row r="846" spans="1:5" ht="15.75" customHeight="1" x14ac:dyDescent="0.35">
      <c r="A846" s="22" t="s">
        <v>1807</v>
      </c>
      <c r="B846" s="22" t="s">
        <v>1808</v>
      </c>
      <c r="C846" s="23" t="str">
        <f t="shared" si="39"/>
        <v>Mrs.</v>
      </c>
      <c r="D846" s="23" t="str">
        <f t="shared" si="40"/>
        <v>Mayumi</v>
      </c>
      <c r="E846" s="23" t="str">
        <f t="shared" si="41"/>
        <v>Uchiyama</v>
      </c>
    </row>
    <row r="847" spans="1:5" ht="15.75" customHeight="1" x14ac:dyDescent="0.35">
      <c r="A847" s="22" t="s">
        <v>1809</v>
      </c>
      <c r="B847" s="22" t="s">
        <v>1810</v>
      </c>
      <c r="C847" s="23" t="str">
        <f t="shared" si="39"/>
        <v>Ms.</v>
      </c>
      <c r="D847" s="23" t="str">
        <f t="shared" si="40"/>
        <v>Vanessa</v>
      </c>
      <c r="E847" s="23" t="str">
        <f t="shared" si="41"/>
        <v>Desota</v>
      </c>
    </row>
    <row r="848" spans="1:5" ht="15.75" customHeight="1" x14ac:dyDescent="0.35">
      <c r="A848" s="22" t="s">
        <v>1811</v>
      </c>
      <c r="B848" s="22" t="s">
        <v>1812</v>
      </c>
      <c r="C848" s="23" t="str">
        <f t="shared" si="39"/>
        <v>Ms.</v>
      </c>
      <c r="D848" s="23" t="str">
        <f t="shared" si="40"/>
        <v>Natali N</v>
      </c>
      <c r="E848" s="23" t="str">
        <f t="shared" si="41"/>
        <v>Edmonds</v>
      </c>
    </row>
    <row r="849" spans="1:5" ht="15.75" customHeight="1" x14ac:dyDescent="0.35">
      <c r="A849" s="22" t="s">
        <v>1813</v>
      </c>
      <c r="B849" s="22" t="s">
        <v>1814</v>
      </c>
      <c r="C849" s="23" t="str">
        <f t="shared" si="39"/>
        <v>Ms.</v>
      </c>
      <c r="D849" s="23" t="str">
        <f t="shared" si="40"/>
        <v>Beth</v>
      </c>
      <c r="E849" s="23" t="str">
        <f t="shared" si="41"/>
        <v>Otto</v>
      </c>
    </row>
    <row r="850" spans="1:5" ht="15.75" customHeight="1" x14ac:dyDescent="0.35">
      <c r="A850" s="22" t="s">
        <v>1815</v>
      </c>
      <c r="B850" s="22" t="s">
        <v>1816</v>
      </c>
      <c r="C850" s="23" t="str">
        <f t="shared" si="39"/>
        <v>Mr.</v>
      </c>
      <c r="D850" s="23" t="str">
        <f t="shared" si="40"/>
        <v>Alex</v>
      </c>
      <c r="E850" s="23" t="str">
        <f t="shared" si="41"/>
        <v>Kurt</v>
      </c>
    </row>
    <row r="851" spans="1:5" ht="15.75" customHeight="1" x14ac:dyDescent="0.35">
      <c r="A851" s="22" t="s">
        <v>1817</v>
      </c>
      <c r="B851" s="22" t="s">
        <v>1818</v>
      </c>
      <c r="C851" s="23" t="str">
        <f t="shared" si="39"/>
        <v>Mr.</v>
      </c>
      <c r="D851" s="23" t="str">
        <f t="shared" si="40"/>
        <v>Spencer</v>
      </c>
      <c r="E851" s="23" t="str">
        <f t="shared" si="41"/>
        <v>Duhaime</v>
      </c>
    </row>
    <row r="852" spans="1:5" ht="15.75" customHeight="1" x14ac:dyDescent="0.35">
      <c r="A852" s="22" t="s">
        <v>1819</v>
      </c>
      <c r="B852" s="22" t="s">
        <v>1820</v>
      </c>
      <c r="C852" s="23" t="str">
        <f t="shared" si="39"/>
        <v>Ms.</v>
      </c>
      <c r="D852" s="23" t="str">
        <f t="shared" si="40"/>
        <v>Andee W.</v>
      </c>
      <c r="E852" s="23" t="str">
        <f t="shared" si="41"/>
        <v>Swann</v>
      </c>
    </row>
    <row r="853" spans="1:5" ht="15.75" customHeight="1" x14ac:dyDescent="0.35">
      <c r="A853" s="22" t="s">
        <v>1821</v>
      </c>
      <c r="B853" s="22" t="s">
        <v>1822</v>
      </c>
      <c r="C853" s="23" t="str">
        <f t="shared" si="39"/>
        <v>Mrs.</v>
      </c>
      <c r="D853" s="23" t="str">
        <f t="shared" si="40"/>
        <v>Amy</v>
      </c>
      <c r="E853" s="23" t="str">
        <f t="shared" si="41"/>
        <v>Burton</v>
      </c>
    </row>
    <row r="854" spans="1:5" ht="15.75" customHeight="1" x14ac:dyDescent="0.35">
      <c r="A854" s="22" t="s">
        <v>1823</v>
      </c>
      <c r="B854" s="22" t="s">
        <v>1824</v>
      </c>
      <c r="C854" s="23" t="str">
        <f t="shared" si="39"/>
        <v>Mr.</v>
      </c>
      <c r="D854" s="23" t="str">
        <f t="shared" si="40"/>
        <v>Joshua</v>
      </c>
      <c r="E854" s="23" t="str">
        <f t="shared" si="41"/>
        <v>Ricardi</v>
      </c>
    </row>
    <row r="855" spans="1:5" ht="15.75" customHeight="1" x14ac:dyDescent="0.35">
      <c r="A855" s="22" t="s">
        <v>1825</v>
      </c>
      <c r="B855" s="22" t="s">
        <v>1826</v>
      </c>
      <c r="C855" s="23" t="str">
        <f t="shared" si="39"/>
        <v>Mr.</v>
      </c>
      <c r="D855" s="23" t="str">
        <f t="shared" si="40"/>
        <v>C Fred</v>
      </c>
      <c r="E855" s="23" t="str">
        <f t="shared" si="41"/>
        <v>Joslyn</v>
      </c>
    </row>
    <row r="856" spans="1:5" ht="15.75" customHeight="1" x14ac:dyDescent="0.35">
      <c r="A856" s="22" t="s">
        <v>1827</v>
      </c>
      <c r="B856" s="22" t="s">
        <v>1828</v>
      </c>
      <c r="C856" s="23" t="str">
        <f t="shared" si="39"/>
        <v>Mr.</v>
      </c>
      <c r="D856" s="23" t="str">
        <f t="shared" si="40"/>
        <v>Jeremy</v>
      </c>
      <c r="E856" s="23" t="str">
        <f t="shared" si="41"/>
        <v>Bennie</v>
      </c>
    </row>
    <row r="857" spans="1:5" ht="15.75" customHeight="1" x14ac:dyDescent="0.35">
      <c r="A857" s="22" t="s">
        <v>1829</v>
      </c>
      <c r="B857" s="22" t="s">
        <v>1830</v>
      </c>
      <c r="C857" s="23" t="str">
        <f t="shared" si="39"/>
        <v>Mr.</v>
      </c>
      <c r="D857" s="23" t="str">
        <f t="shared" si="40"/>
        <v>Patrick Sr.</v>
      </c>
      <c r="E857" s="23" t="str">
        <f t="shared" si="41"/>
        <v>Kanyane</v>
      </c>
    </row>
    <row r="858" spans="1:5" ht="15.75" customHeight="1" x14ac:dyDescent="0.35">
      <c r="A858" s="22" t="s">
        <v>1831</v>
      </c>
      <c r="B858" s="22" t="s">
        <v>1832</v>
      </c>
      <c r="C858" s="23" t="str">
        <f t="shared" si="39"/>
        <v>Ms.</v>
      </c>
      <c r="D858" s="23" t="str">
        <f t="shared" si="40"/>
        <v>Kelly M.</v>
      </c>
      <c r="E858" s="23" t="str">
        <f t="shared" si="41"/>
        <v>McFadden</v>
      </c>
    </row>
    <row r="859" spans="1:5" ht="15.75" customHeight="1" x14ac:dyDescent="0.35">
      <c r="A859" s="22" t="s">
        <v>1833</v>
      </c>
      <c r="B859" s="22" t="s">
        <v>1834</v>
      </c>
      <c r="C859" s="23" t="str">
        <f t="shared" si="39"/>
        <v>Ms.</v>
      </c>
      <c r="D859" s="23" t="str">
        <f t="shared" si="40"/>
        <v>Katherine</v>
      </c>
      <c r="E859" s="23" t="str">
        <f t="shared" si="41"/>
        <v>Connolly</v>
      </c>
    </row>
    <row r="860" spans="1:5" ht="15.75" customHeight="1" x14ac:dyDescent="0.35">
      <c r="A860" s="22" t="s">
        <v>1835</v>
      </c>
      <c r="B860" s="22" t="s">
        <v>1836</v>
      </c>
      <c r="C860" s="23" t="str">
        <f t="shared" si="39"/>
        <v>Ms.</v>
      </c>
      <c r="D860" s="23" t="str">
        <f t="shared" si="40"/>
        <v>Keila L</v>
      </c>
      <c r="E860" s="23" t="str">
        <f t="shared" si="41"/>
        <v>Merino</v>
      </c>
    </row>
    <row r="861" spans="1:5" ht="15.75" customHeight="1" x14ac:dyDescent="0.35">
      <c r="A861" s="22" t="s">
        <v>1837</v>
      </c>
      <c r="B861" s="22" t="s">
        <v>1838</v>
      </c>
      <c r="C861" s="23" t="str">
        <f t="shared" si="39"/>
        <v>Ms.</v>
      </c>
      <c r="D861" s="23" t="str">
        <f t="shared" si="40"/>
        <v>Zanae E</v>
      </c>
      <c r="E861" s="23" t="str">
        <f t="shared" si="41"/>
        <v>Baird</v>
      </c>
    </row>
    <row r="862" spans="1:5" ht="15.75" customHeight="1" x14ac:dyDescent="0.35">
      <c r="A862" s="22" t="s">
        <v>1839</v>
      </c>
      <c r="B862" s="22" t="s">
        <v>1840</v>
      </c>
      <c r="C862" s="23" t="str">
        <f t="shared" si="39"/>
        <v>Mr.</v>
      </c>
      <c r="D862" s="23" t="str">
        <f t="shared" si="40"/>
        <v>Alex</v>
      </c>
      <c r="E862" s="23" t="str">
        <f t="shared" si="41"/>
        <v>Locatelli</v>
      </c>
    </row>
    <row r="863" spans="1:5" ht="15.75" customHeight="1" x14ac:dyDescent="0.35">
      <c r="A863" s="22" t="s">
        <v>1841</v>
      </c>
      <c r="B863" s="22" t="s">
        <v>1842</v>
      </c>
      <c r="C863" s="23" t="str">
        <f t="shared" si="39"/>
        <v>Ms.</v>
      </c>
      <c r="D863" s="23" t="str">
        <f t="shared" si="40"/>
        <v>Kathryn</v>
      </c>
      <c r="E863" s="23" t="str">
        <f t="shared" si="41"/>
        <v>Brake</v>
      </c>
    </row>
    <row r="864" spans="1:5" ht="15.75" customHeight="1" x14ac:dyDescent="0.35">
      <c r="A864" s="22" t="s">
        <v>1843</v>
      </c>
      <c r="B864" s="22" t="s">
        <v>1844</v>
      </c>
      <c r="C864" s="23" t="str">
        <f t="shared" si="39"/>
        <v>Mr.</v>
      </c>
      <c r="D864" s="23" t="str">
        <f t="shared" si="40"/>
        <v>Jason L.</v>
      </c>
      <c r="E864" s="23" t="str">
        <f t="shared" si="41"/>
        <v>Jacobs</v>
      </c>
    </row>
    <row r="865" spans="1:5" ht="15.75" customHeight="1" x14ac:dyDescent="0.35">
      <c r="A865" s="22" t="s">
        <v>1845</v>
      </c>
      <c r="B865" s="22" t="s">
        <v>1846</v>
      </c>
      <c r="C865" s="23" t="str">
        <f t="shared" si="39"/>
        <v>Mr.</v>
      </c>
      <c r="D865" s="23" t="str">
        <f t="shared" si="40"/>
        <v>Benjamin J.</v>
      </c>
      <c r="E865" s="23" t="str">
        <f t="shared" si="41"/>
        <v>Vaught</v>
      </c>
    </row>
    <row r="866" spans="1:5" ht="15.75" customHeight="1" x14ac:dyDescent="0.35">
      <c r="A866" s="22" t="s">
        <v>1847</v>
      </c>
      <c r="B866" s="22" t="s">
        <v>1848</v>
      </c>
      <c r="C866" s="23" t="str">
        <f t="shared" si="39"/>
        <v>Mr.</v>
      </c>
      <c r="D866" s="23" t="str">
        <f t="shared" si="40"/>
        <v>Steven M.</v>
      </c>
      <c r="E866" s="23" t="str">
        <f t="shared" si="41"/>
        <v>Monteleone</v>
      </c>
    </row>
    <row r="867" spans="1:5" ht="15.75" customHeight="1" x14ac:dyDescent="0.35">
      <c r="A867" s="22" t="s">
        <v>1849</v>
      </c>
      <c r="B867" s="22" t="s">
        <v>1850</v>
      </c>
      <c r="C867" s="23" t="str">
        <f t="shared" si="39"/>
        <v>Mrs.</v>
      </c>
      <c r="D867" s="23" t="str">
        <f t="shared" si="40"/>
        <v>Erika</v>
      </c>
      <c r="E867" s="23" t="str">
        <f t="shared" si="41"/>
        <v>Verdugo</v>
      </c>
    </row>
    <row r="868" spans="1:5" ht="15.75" customHeight="1" x14ac:dyDescent="0.35">
      <c r="A868" s="22" t="s">
        <v>1851</v>
      </c>
      <c r="B868" s="22" t="s">
        <v>1852</v>
      </c>
      <c r="C868" s="23" t="str">
        <f t="shared" si="39"/>
        <v>Mr.</v>
      </c>
      <c r="D868" s="23" t="str">
        <f t="shared" si="40"/>
        <v>Chad</v>
      </c>
      <c r="E868" s="23" t="str">
        <f t="shared" si="41"/>
        <v>Sellers</v>
      </c>
    </row>
    <row r="869" spans="1:5" ht="15.75" customHeight="1" x14ac:dyDescent="0.35">
      <c r="A869" s="22" t="s">
        <v>1853</v>
      </c>
      <c r="B869" s="22" t="s">
        <v>1854</v>
      </c>
      <c r="C869" s="23" t="str">
        <f t="shared" si="39"/>
        <v>Mr.</v>
      </c>
      <c r="D869" s="23" t="str">
        <f t="shared" si="40"/>
        <v>Mark</v>
      </c>
      <c r="E869" s="23" t="str">
        <f t="shared" si="41"/>
        <v>Bowman</v>
      </c>
    </row>
    <row r="870" spans="1:5" ht="15.75" customHeight="1" x14ac:dyDescent="0.35">
      <c r="A870" s="22" t="s">
        <v>1855</v>
      </c>
      <c r="B870" s="22" t="s">
        <v>1856</v>
      </c>
      <c r="C870" s="23" t="str">
        <f t="shared" si="39"/>
        <v>Mr.</v>
      </c>
      <c r="D870" s="23" t="str">
        <f t="shared" si="40"/>
        <v>David</v>
      </c>
      <c r="E870" s="23" t="str">
        <f t="shared" si="41"/>
        <v>Marley</v>
      </c>
    </row>
    <row r="871" spans="1:5" ht="15.75" customHeight="1" x14ac:dyDescent="0.35">
      <c r="A871" s="22" t="s">
        <v>1857</v>
      </c>
      <c r="B871" s="22" t="s">
        <v>1858</v>
      </c>
      <c r="C871" s="23" t="str">
        <f t="shared" si="39"/>
        <v>Mr.</v>
      </c>
      <c r="D871" s="23" t="str">
        <f t="shared" si="40"/>
        <v>Matthew R</v>
      </c>
      <c r="E871" s="23" t="str">
        <f t="shared" si="41"/>
        <v>Grey</v>
      </c>
    </row>
    <row r="872" spans="1:5" ht="15.75" customHeight="1" x14ac:dyDescent="0.35">
      <c r="A872" s="22" t="s">
        <v>1859</v>
      </c>
      <c r="B872" s="22" t="s">
        <v>1860</v>
      </c>
      <c r="C872" s="23" t="str">
        <f t="shared" si="39"/>
        <v>Mrs.</v>
      </c>
      <c r="D872" s="23" t="str">
        <f t="shared" si="40"/>
        <v>Orla</v>
      </c>
      <c r="E872" s="23" t="str">
        <f t="shared" si="41"/>
        <v>O'Rourke</v>
      </c>
    </row>
    <row r="873" spans="1:5" ht="15.75" customHeight="1" x14ac:dyDescent="0.35">
      <c r="A873" s="22" t="s">
        <v>1861</v>
      </c>
      <c r="B873" s="22" t="s">
        <v>1862</v>
      </c>
      <c r="C873" s="23" t="str">
        <f t="shared" si="39"/>
        <v>Ms.</v>
      </c>
      <c r="D873" s="23" t="str">
        <f t="shared" si="40"/>
        <v>Shaista S</v>
      </c>
      <c r="E873" s="23" t="str">
        <f t="shared" si="41"/>
        <v>Fatehali</v>
      </c>
    </row>
    <row r="874" spans="1:5" ht="15.75" customHeight="1" x14ac:dyDescent="0.35">
      <c r="A874" s="22" t="s">
        <v>1863</v>
      </c>
      <c r="B874" s="22" t="s">
        <v>1864</v>
      </c>
      <c r="C874" s="23" t="str">
        <f t="shared" si="39"/>
        <v>Mrs.</v>
      </c>
      <c r="D874" s="23" t="str">
        <f t="shared" si="40"/>
        <v>Emily</v>
      </c>
      <c r="E874" s="23" t="str">
        <f t="shared" si="41"/>
        <v>Piza-Taylor</v>
      </c>
    </row>
    <row r="875" spans="1:5" ht="15.75" customHeight="1" x14ac:dyDescent="0.35">
      <c r="A875" s="22" t="s">
        <v>1865</v>
      </c>
      <c r="B875" s="22" t="s">
        <v>1866</v>
      </c>
      <c r="C875" s="23" t="str">
        <f t="shared" si="39"/>
        <v>Ms.</v>
      </c>
      <c r="D875" s="23" t="str">
        <f t="shared" si="40"/>
        <v>Julie A.</v>
      </c>
      <c r="E875" s="23" t="str">
        <f t="shared" si="41"/>
        <v>Cavanaugh</v>
      </c>
    </row>
    <row r="876" spans="1:5" ht="15.75" customHeight="1" x14ac:dyDescent="0.35">
      <c r="A876" s="22" t="s">
        <v>1867</v>
      </c>
      <c r="B876" s="22" t="s">
        <v>1868</v>
      </c>
      <c r="C876" s="23" t="str">
        <f t="shared" si="39"/>
        <v>Ms.</v>
      </c>
      <c r="D876" s="23" t="str">
        <f t="shared" si="40"/>
        <v>Megumi</v>
      </c>
      <c r="E876" s="23" t="str">
        <f t="shared" si="41"/>
        <v>Amako</v>
      </c>
    </row>
    <row r="877" spans="1:5" ht="15.75" customHeight="1" x14ac:dyDescent="0.35">
      <c r="A877" s="22" t="s">
        <v>1869</v>
      </c>
      <c r="B877" s="22" t="s">
        <v>1870</v>
      </c>
      <c r="C877" s="23" t="str">
        <f t="shared" si="39"/>
        <v>Ms.</v>
      </c>
      <c r="D877" s="23" t="str">
        <f t="shared" si="40"/>
        <v>Skylar</v>
      </c>
      <c r="E877" s="23" t="str">
        <f t="shared" si="41"/>
        <v>Musa</v>
      </c>
    </row>
    <row r="878" spans="1:5" ht="15.75" customHeight="1" x14ac:dyDescent="0.35">
      <c r="A878" s="22" t="s">
        <v>1871</v>
      </c>
      <c r="B878" s="22" t="s">
        <v>1872</v>
      </c>
      <c r="C878" s="23" t="str">
        <f t="shared" si="39"/>
        <v>Mrs.</v>
      </c>
      <c r="D878" s="23" t="str">
        <f t="shared" si="40"/>
        <v>Victoria</v>
      </c>
      <c r="E878" s="23" t="str">
        <f t="shared" si="41"/>
        <v>Phillippi</v>
      </c>
    </row>
    <row r="879" spans="1:5" ht="15.75" customHeight="1" x14ac:dyDescent="0.35">
      <c r="A879" s="22" t="s">
        <v>1873</v>
      </c>
      <c r="B879" s="22" t="s">
        <v>1874</v>
      </c>
      <c r="C879" s="23" t="str">
        <f t="shared" si="39"/>
        <v>Mrs.</v>
      </c>
      <c r="D879" s="23" t="str">
        <f t="shared" si="40"/>
        <v>Amanda L</v>
      </c>
      <c r="E879" s="23" t="str">
        <f t="shared" si="41"/>
        <v>Hoskins</v>
      </c>
    </row>
    <row r="880" spans="1:5" ht="15.75" customHeight="1" x14ac:dyDescent="0.35">
      <c r="A880" s="22" t="s">
        <v>1875</v>
      </c>
      <c r="B880" s="22" t="s">
        <v>1876</v>
      </c>
      <c r="C880" s="23" t="str">
        <f t="shared" si="39"/>
        <v>Ms.</v>
      </c>
      <c r="D880" s="23" t="str">
        <f t="shared" si="40"/>
        <v>Renee</v>
      </c>
      <c r="E880" s="23" t="str">
        <f t="shared" si="41"/>
        <v>Imbalzano Zegar</v>
      </c>
    </row>
    <row r="881" spans="1:5" ht="15.75" customHeight="1" x14ac:dyDescent="0.35">
      <c r="A881" s="22" t="s">
        <v>1877</v>
      </c>
      <c r="B881" s="22" t="s">
        <v>1878</v>
      </c>
      <c r="C881" s="23" t="str">
        <f t="shared" si="39"/>
        <v>Ms.</v>
      </c>
      <c r="D881" s="23" t="str">
        <f t="shared" si="40"/>
        <v>Nellie A.</v>
      </c>
      <c r="E881" s="23" t="str">
        <f t="shared" si="41"/>
        <v>Triedman</v>
      </c>
    </row>
    <row r="882" spans="1:5" ht="15.75" customHeight="1" x14ac:dyDescent="0.35">
      <c r="A882" s="22" t="s">
        <v>1879</v>
      </c>
      <c r="B882" s="22" t="s">
        <v>1880</v>
      </c>
      <c r="C882" s="23" t="str">
        <f t="shared" si="39"/>
        <v>Ms.</v>
      </c>
      <c r="D882" s="23" t="str">
        <f t="shared" si="40"/>
        <v>Tamara</v>
      </c>
      <c r="E882" s="23" t="str">
        <f t="shared" si="41"/>
        <v>Lovuolo</v>
      </c>
    </row>
    <row r="883" spans="1:5" ht="15.75" customHeight="1" x14ac:dyDescent="0.35">
      <c r="A883" s="22" t="s">
        <v>1881</v>
      </c>
      <c r="B883" s="22" t="s">
        <v>1882</v>
      </c>
      <c r="C883" s="23" t="str">
        <f t="shared" si="39"/>
        <v>Ms.</v>
      </c>
      <c r="D883" s="23" t="str">
        <f t="shared" si="40"/>
        <v>Joan</v>
      </c>
      <c r="E883" s="23" t="str">
        <f t="shared" si="41"/>
        <v>Chung</v>
      </c>
    </row>
    <row r="884" spans="1:5" ht="15.75" customHeight="1" x14ac:dyDescent="0.35">
      <c r="A884" s="22" t="s">
        <v>1883</v>
      </c>
      <c r="B884" s="22" t="s">
        <v>1884</v>
      </c>
      <c r="C884" s="23" t="str">
        <f t="shared" si="39"/>
        <v>Ms.</v>
      </c>
      <c r="D884" s="23" t="str">
        <f t="shared" si="40"/>
        <v>Aimee J.</v>
      </c>
      <c r="E884" s="23" t="str">
        <f t="shared" si="41"/>
        <v>Newsom</v>
      </c>
    </row>
    <row r="885" spans="1:5" ht="15.75" customHeight="1" x14ac:dyDescent="0.35">
      <c r="A885" s="22" t="s">
        <v>1885</v>
      </c>
      <c r="B885" s="22" t="s">
        <v>1886</v>
      </c>
      <c r="C885" s="23" t="str">
        <f t="shared" si="39"/>
        <v>Ms.</v>
      </c>
      <c r="D885" s="23" t="str">
        <f t="shared" si="40"/>
        <v>Suzanne</v>
      </c>
      <c r="E885" s="23" t="str">
        <f t="shared" si="41"/>
        <v>Harrington</v>
      </c>
    </row>
    <row r="886" spans="1:5" ht="15.75" customHeight="1" x14ac:dyDescent="0.35">
      <c r="A886" s="22" t="s">
        <v>1887</v>
      </c>
      <c r="B886" s="22" t="s">
        <v>1888</v>
      </c>
      <c r="C886" s="23" t="str">
        <f t="shared" si="39"/>
        <v>Ms.</v>
      </c>
      <c r="D886" s="23" t="str">
        <f t="shared" si="40"/>
        <v>Kristin A.</v>
      </c>
      <c r="E886" s="23" t="str">
        <f t="shared" si="41"/>
        <v>Hoffman</v>
      </c>
    </row>
    <row r="887" spans="1:5" ht="15.75" customHeight="1" x14ac:dyDescent="0.35">
      <c r="A887" s="22" t="s">
        <v>1889</v>
      </c>
      <c r="B887" s="22" t="s">
        <v>1890</v>
      </c>
      <c r="C887" s="23" t="str">
        <f t="shared" si="39"/>
        <v>Ms.</v>
      </c>
      <c r="D887" s="23" t="str">
        <f t="shared" si="40"/>
        <v>Bronwyn</v>
      </c>
      <c r="E887" s="23" t="str">
        <f t="shared" si="41"/>
        <v>Van Vugt</v>
      </c>
    </row>
    <row r="888" spans="1:5" ht="15.75" customHeight="1" x14ac:dyDescent="0.35">
      <c r="A888" s="22" t="s">
        <v>1891</v>
      </c>
      <c r="B888" s="22" t="s">
        <v>1892</v>
      </c>
      <c r="C888" s="23" t="str">
        <f t="shared" si="39"/>
        <v>Ms.</v>
      </c>
      <c r="D888" s="23" t="str">
        <f t="shared" si="40"/>
        <v>Taylor J</v>
      </c>
      <c r="E888" s="23" t="str">
        <f t="shared" si="41"/>
        <v>Feehley</v>
      </c>
    </row>
    <row r="889" spans="1:5" ht="15.75" customHeight="1" x14ac:dyDescent="0.35">
      <c r="A889" s="22" t="s">
        <v>1893</v>
      </c>
      <c r="B889" s="22" t="s">
        <v>1894</v>
      </c>
      <c r="C889" s="23" t="str">
        <f t="shared" si="39"/>
        <v>Mrs.</v>
      </c>
      <c r="D889" s="23" t="str">
        <f t="shared" si="40"/>
        <v>Kimberly M.</v>
      </c>
      <c r="E889" s="23" t="str">
        <f t="shared" si="41"/>
        <v>Ashworth</v>
      </c>
    </row>
    <row r="890" spans="1:5" ht="15.75" customHeight="1" x14ac:dyDescent="0.35">
      <c r="A890" s="22" t="s">
        <v>1895</v>
      </c>
      <c r="B890" s="22" t="s">
        <v>1896</v>
      </c>
      <c r="C890" s="23" t="str">
        <f t="shared" si="39"/>
        <v>Mr.</v>
      </c>
      <c r="D890" s="23" t="str">
        <f t="shared" si="40"/>
        <v>Joshua E.</v>
      </c>
      <c r="E890" s="23" t="str">
        <f t="shared" si="41"/>
        <v>Hansen</v>
      </c>
    </row>
    <row r="891" spans="1:5" ht="15.75" customHeight="1" x14ac:dyDescent="0.35">
      <c r="A891" s="22" t="s">
        <v>1897</v>
      </c>
      <c r="B891" s="22" t="s">
        <v>1898</v>
      </c>
      <c r="C891" s="23" t="str">
        <f t="shared" si="39"/>
        <v>Mr.</v>
      </c>
      <c r="D891" s="23" t="str">
        <f t="shared" si="40"/>
        <v>Jeffrey</v>
      </c>
      <c r="E891" s="23" t="str">
        <f t="shared" si="41"/>
        <v>Czyz</v>
      </c>
    </row>
    <row r="892" spans="1:5" ht="15.75" customHeight="1" x14ac:dyDescent="0.35">
      <c r="A892" s="22" t="s">
        <v>1899</v>
      </c>
      <c r="B892" s="22" t="s">
        <v>1900</v>
      </c>
      <c r="C892" s="23" t="str">
        <f t="shared" si="39"/>
        <v>Mr.</v>
      </c>
      <c r="D892" s="23" t="str">
        <f t="shared" si="40"/>
        <v>Andrew R</v>
      </c>
      <c r="E892" s="23" t="str">
        <f t="shared" si="41"/>
        <v>Bauder</v>
      </c>
    </row>
    <row r="893" spans="1:5" ht="15.75" customHeight="1" x14ac:dyDescent="0.35">
      <c r="A893" s="22" t="s">
        <v>1901</v>
      </c>
      <c r="B893" s="22" t="s">
        <v>1902</v>
      </c>
      <c r="C893" s="23" t="str">
        <f t="shared" si="39"/>
        <v>Mr.</v>
      </c>
      <c r="D893" s="23" t="str">
        <f t="shared" si="40"/>
        <v>Francisco J. Sr.</v>
      </c>
      <c r="E893" s="23" t="str">
        <f t="shared" si="41"/>
        <v>Mendoza</v>
      </c>
    </row>
    <row r="894" spans="1:5" ht="15.75" customHeight="1" x14ac:dyDescent="0.35">
      <c r="A894" s="22" t="s">
        <v>1903</v>
      </c>
      <c r="B894" s="22" t="s">
        <v>1904</v>
      </c>
      <c r="C894" s="23" t="str">
        <f t="shared" si="39"/>
        <v>Mrs.</v>
      </c>
      <c r="D894" s="23" t="str">
        <f t="shared" si="40"/>
        <v>Rhonda</v>
      </c>
      <c r="E894" s="23" t="str">
        <f t="shared" si="41"/>
        <v>Glass</v>
      </c>
    </row>
    <row r="895" spans="1:5" ht="15.75" customHeight="1" x14ac:dyDescent="0.35">
      <c r="A895" s="22" t="s">
        <v>1905</v>
      </c>
      <c r="B895" s="22" t="s">
        <v>1906</v>
      </c>
      <c r="C895" s="23" t="str">
        <f t="shared" si="39"/>
        <v>Mr.</v>
      </c>
      <c r="D895" s="23" t="str">
        <f t="shared" si="40"/>
        <v>John</v>
      </c>
      <c r="E895" s="23" t="str">
        <f t="shared" si="41"/>
        <v>Butcher</v>
      </c>
    </row>
    <row r="896" spans="1:5" ht="15.75" customHeight="1" x14ac:dyDescent="0.35">
      <c r="A896" s="22" t="s">
        <v>1907</v>
      </c>
      <c r="B896" s="22" t="s">
        <v>1908</v>
      </c>
      <c r="C896" s="23" t="str">
        <f t="shared" si="39"/>
        <v>Mr.</v>
      </c>
      <c r="D896" s="23" t="str">
        <f t="shared" si="40"/>
        <v>Miles J.</v>
      </c>
      <c r="E896" s="23" t="str">
        <f t="shared" si="41"/>
        <v>Traiser</v>
      </c>
    </row>
    <row r="897" spans="1:5" ht="15.75" customHeight="1" x14ac:dyDescent="0.35">
      <c r="A897" s="22" t="s">
        <v>1909</v>
      </c>
      <c r="B897" s="22" t="s">
        <v>1910</v>
      </c>
      <c r="C897" s="23" t="str">
        <f t="shared" si="39"/>
        <v>Ms.</v>
      </c>
      <c r="D897" s="23" t="str">
        <f t="shared" si="40"/>
        <v>Justyna I.</v>
      </c>
      <c r="E897" s="23" t="str">
        <f t="shared" si="41"/>
        <v>Mudy-Mader</v>
      </c>
    </row>
    <row r="898" spans="1:5" ht="15.75" customHeight="1" x14ac:dyDescent="0.35">
      <c r="A898" s="22" t="s">
        <v>1911</v>
      </c>
      <c r="B898" s="22" t="s">
        <v>1912</v>
      </c>
      <c r="C898" s="23" t="str">
        <f t="shared" ref="C898:C961" si="42">TRIM(MID(B898,FIND(",",B898)+1,FIND(".",B898,FIND(",",B898))-FIND(",",B898)))</f>
        <v>Ms.</v>
      </c>
      <c r="D898" s="23" t="str">
        <f t="shared" ref="D898:D961" si="43">TRIM(MID(B898,FIND(".",B898,FIND(",",B898))+1,100))</f>
        <v>Lucille</v>
      </c>
      <c r="E898" s="23" t="str">
        <f t="shared" ref="E898:E961" si="44">TRIM(LEFT(B898,FIND(",",B898)-1))</f>
        <v>Rogers</v>
      </c>
    </row>
    <row r="899" spans="1:5" ht="15.75" customHeight="1" x14ac:dyDescent="0.35">
      <c r="A899" s="22" t="s">
        <v>1913</v>
      </c>
      <c r="B899" s="22" t="s">
        <v>1914</v>
      </c>
      <c r="C899" s="23" t="str">
        <f t="shared" si="42"/>
        <v>Ms.</v>
      </c>
      <c r="D899" s="23" t="str">
        <f t="shared" si="43"/>
        <v>April</v>
      </c>
      <c r="E899" s="23" t="str">
        <f t="shared" si="44"/>
        <v>Woo</v>
      </c>
    </row>
    <row r="900" spans="1:5" ht="15.75" customHeight="1" x14ac:dyDescent="0.35">
      <c r="A900" s="22" t="s">
        <v>1915</v>
      </c>
      <c r="B900" s="22" t="s">
        <v>1916</v>
      </c>
      <c r="C900" s="23" t="str">
        <f t="shared" si="42"/>
        <v>Mr.</v>
      </c>
      <c r="D900" s="23" t="str">
        <f t="shared" si="43"/>
        <v>Robert</v>
      </c>
      <c r="E900" s="23" t="str">
        <f t="shared" si="44"/>
        <v>Walsh</v>
      </c>
    </row>
    <row r="901" spans="1:5" ht="15.75" customHeight="1" x14ac:dyDescent="0.35">
      <c r="A901" s="22" t="s">
        <v>1917</v>
      </c>
      <c r="B901" s="22" t="s">
        <v>1918</v>
      </c>
      <c r="C901" s="23" t="str">
        <f t="shared" si="42"/>
        <v>Mrs.</v>
      </c>
      <c r="D901" s="23" t="str">
        <f t="shared" si="43"/>
        <v>Alyssa</v>
      </c>
      <c r="E901" s="23" t="str">
        <f t="shared" si="44"/>
        <v>White</v>
      </c>
    </row>
    <row r="902" spans="1:5" ht="15.75" customHeight="1" x14ac:dyDescent="0.35">
      <c r="A902" s="22" t="s">
        <v>1919</v>
      </c>
      <c r="B902" s="22" t="s">
        <v>1920</v>
      </c>
      <c r="C902" s="23" t="str">
        <f t="shared" si="42"/>
        <v>Ms.</v>
      </c>
      <c r="D902" s="23" t="str">
        <f t="shared" si="43"/>
        <v>Jessica E.</v>
      </c>
      <c r="E902" s="23" t="str">
        <f t="shared" si="44"/>
        <v>Sheppard</v>
      </c>
    </row>
    <row r="903" spans="1:5" ht="15.75" customHeight="1" x14ac:dyDescent="0.35">
      <c r="A903" s="22" t="s">
        <v>1921</v>
      </c>
      <c r="B903" s="22" t="s">
        <v>1922</v>
      </c>
      <c r="C903" s="23" t="str">
        <f t="shared" si="42"/>
        <v>Mr.</v>
      </c>
      <c r="D903" s="23" t="str">
        <f t="shared" si="43"/>
        <v>Patrick J.</v>
      </c>
      <c r="E903" s="23" t="str">
        <f t="shared" si="44"/>
        <v>Doran</v>
      </c>
    </row>
    <row r="904" spans="1:5" ht="15.75" customHeight="1" x14ac:dyDescent="0.35">
      <c r="A904" s="22" t="s">
        <v>1923</v>
      </c>
      <c r="B904" s="22" t="s">
        <v>1924</v>
      </c>
      <c r="C904" s="23" t="str">
        <f t="shared" si="42"/>
        <v>Ms.</v>
      </c>
      <c r="D904" s="23" t="str">
        <f t="shared" si="43"/>
        <v>Emilie</v>
      </c>
      <c r="E904" s="23" t="str">
        <f t="shared" si="44"/>
        <v>Labrosse</v>
      </c>
    </row>
    <row r="905" spans="1:5" ht="15.75" customHeight="1" x14ac:dyDescent="0.35">
      <c r="A905" s="22" t="s">
        <v>1925</v>
      </c>
      <c r="B905" s="22" t="s">
        <v>1926</v>
      </c>
      <c r="C905" s="23" t="str">
        <f t="shared" si="42"/>
        <v>Ms.</v>
      </c>
      <c r="D905" s="23" t="str">
        <f t="shared" si="43"/>
        <v>Caitlin B.</v>
      </c>
      <c r="E905" s="23" t="str">
        <f t="shared" si="44"/>
        <v>Thomas</v>
      </c>
    </row>
    <row r="906" spans="1:5" ht="15.75" customHeight="1" x14ac:dyDescent="0.35">
      <c r="A906" s="22" t="s">
        <v>1927</v>
      </c>
      <c r="B906" s="22" t="s">
        <v>1928</v>
      </c>
      <c r="C906" s="23" t="str">
        <f t="shared" si="42"/>
        <v>Mr.</v>
      </c>
      <c r="D906" s="23" t="str">
        <f t="shared" si="43"/>
        <v>Joseph W</v>
      </c>
      <c r="E906" s="23" t="str">
        <f t="shared" si="44"/>
        <v>Lesniak</v>
      </c>
    </row>
    <row r="907" spans="1:5" ht="15.75" customHeight="1" x14ac:dyDescent="0.35">
      <c r="A907" s="22" t="s">
        <v>1929</v>
      </c>
      <c r="B907" s="22" t="s">
        <v>1930</v>
      </c>
      <c r="C907" s="23" t="str">
        <f t="shared" si="42"/>
        <v>Ms.</v>
      </c>
      <c r="D907" s="23" t="str">
        <f t="shared" si="43"/>
        <v>Wendy</v>
      </c>
      <c r="E907" s="23" t="str">
        <f t="shared" si="44"/>
        <v>Prowse</v>
      </c>
    </row>
    <row r="908" spans="1:5" ht="15.75" customHeight="1" x14ac:dyDescent="0.35">
      <c r="A908" s="22" t="s">
        <v>1931</v>
      </c>
      <c r="B908" s="22" t="s">
        <v>1932</v>
      </c>
      <c r="C908" s="23" t="str">
        <f t="shared" si="42"/>
        <v>Mrs.</v>
      </c>
      <c r="D908" s="23" t="str">
        <f t="shared" si="43"/>
        <v>Leah L.</v>
      </c>
      <c r="E908" s="23" t="str">
        <f t="shared" si="44"/>
        <v>Seigel</v>
      </c>
    </row>
    <row r="909" spans="1:5" ht="15.75" customHeight="1" x14ac:dyDescent="0.35">
      <c r="A909" s="22" t="s">
        <v>1933</v>
      </c>
      <c r="B909" s="22" t="s">
        <v>1934</v>
      </c>
      <c r="C909" s="23" t="str">
        <f t="shared" si="42"/>
        <v>Mr.</v>
      </c>
      <c r="D909" s="23" t="str">
        <f t="shared" si="43"/>
        <v>Wayne L.</v>
      </c>
      <c r="E909" s="23" t="str">
        <f t="shared" si="44"/>
        <v>Blas</v>
      </c>
    </row>
    <row r="910" spans="1:5" ht="15.75" customHeight="1" x14ac:dyDescent="0.35">
      <c r="A910" s="22" t="s">
        <v>1935</v>
      </c>
      <c r="B910" s="22" t="s">
        <v>1936</v>
      </c>
      <c r="C910" s="23" t="str">
        <f t="shared" si="42"/>
        <v>Mr.</v>
      </c>
      <c r="D910" s="23" t="str">
        <f t="shared" si="43"/>
        <v>Jason M.</v>
      </c>
      <c r="E910" s="23" t="str">
        <f t="shared" si="44"/>
        <v>Simpson</v>
      </c>
    </row>
    <row r="911" spans="1:5" ht="15.75" customHeight="1" x14ac:dyDescent="0.35">
      <c r="A911" s="22" t="s">
        <v>1937</v>
      </c>
      <c r="B911" s="22" t="s">
        <v>1938</v>
      </c>
      <c r="C911" s="23" t="str">
        <f t="shared" si="42"/>
        <v>Mr.</v>
      </c>
      <c r="D911" s="23" t="str">
        <f t="shared" si="43"/>
        <v>Floris</v>
      </c>
      <c r="E911" s="23" t="str">
        <f t="shared" si="44"/>
        <v>Gierman</v>
      </c>
    </row>
    <row r="912" spans="1:5" ht="15.75" customHeight="1" x14ac:dyDescent="0.35">
      <c r="A912" s="22" t="s">
        <v>1939</v>
      </c>
      <c r="B912" s="22" t="s">
        <v>1940</v>
      </c>
      <c r="C912" s="23" t="str">
        <f t="shared" si="42"/>
        <v>Mr.</v>
      </c>
      <c r="D912" s="23" t="str">
        <f t="shared" si="43"/>
        <v>Marc</v>
      </c>
      <c r="E912" s="23" t="str">
        <f t="shared" si="44"/>
        <v>Jeuland</v>
      </c>
    </row>
    <row r="913" spans="1:5" ht="15.75" customHeight="1" x14ac:dyDescent="0.35">
      <c r="A913" s="22" t="s">
        <v>1941</v>
      </c>
      <c r="B913" s="22" t="s">
        <v>1942</v>
      </c>
      <c r="C913" s="23" t="str">
        <f t="shared" si="42"/>
        <v>Mr.</v>
      </c>
      <c r="D913" s="23" t="str">
        <f t="shared" si="43"/>
        <v>Christopher</v>
      </c>
      <c r="E913" s="23" t="str">
        <f t="shared" si="44"/>
        <v>Chorney</v>
      </c>
    </row>
    <row r="914" spans="1:5" ht="15.75" customHeight="1" x14ac:dyDescent="0.35">
      <c r="A914" s="22" t="s">
        <v>1943</v>
      </c>
      <c r="B914" s="22" t="s">
        <v>1944</v>
      </c>
      <c r="C914" s="23" t="str">
        <f t="shared" si="42"/>
        <v>Mr.</v>
      </c>
      <c r="D914" s="23" t="str">
        <f t="shared" si="43"/>
        <v>Kevin</v>
      </c>
      <c r="E914" s="23" t="str">
        <f t="shared" si="44"/>
        <v>Rook</v>
      </c>
    </row>
    <row r="915" spans="1:5" ht="15.75" customHeight="1" x14ac:dyDescent="0.35">
      <c r="A915" s="22" t="s">
        <v>1945</v>
      </c>
      <c r="B915" s="22" t="s">
        <v>1946</v>
      </c>
      <c r="C915" s="23" t="str">
        <f t="shared" si="42"/>
        <v>Mr.</v>
      </c>
      <c r="D915" s="23" t="str">
        <f t="shared" si="43"/>
        <v>Aharon N</v>
      </c>
      <c r="E915" s="23" t="str">
        <f t="shared" si="44"/>
        <v>Wright</v>
      </c>
    </row>
    <row r="916" spans="1:5" ht="15.75" customHeight="1" x14ac:dyDescent="0.35">
      <c r="A916" s="22" t="s">
        <v>1947</v>
      </c>
      <c r="B916" s="22" t="s">
        <v>1948</v>
      </c>
      <c r="C916" s="23" t="str">
        <f t="shared" si="42"/>
        <v>Mr.</v>
      </c>
      <c r="D916" s="23" t="str">
        <f t="shared" si="43"/>
        <v>Lawrence D.</v>
      </c>
      <c r="E916" s="23" t="str">
        <f t="shared" si="44"/>
        <v>Chin</v>
      </c>
    </row>
    <row r="917" spans="1:5" ht="15.75" customHeight="1" x14ac:dyDescent="0.35">
      <c r="A917" s="22" t="s">
        <v>1949</v>
      </c>
      <c r="B917" s="22" t="s">
        <v>1950</v>
      </c>
      <c r="C917" s="23" t="str">
        <f t="shared" si="42"/>
        <v>Mr.</v>
      </c>
      <c r="D917" s="23" t="str">
        <f t="shared" si="43"/>
        <v>Malcolm</v>
      </c>
      <c r="E917" s="23" t="str">
        <f t="shared" si="44"/>
        <v>White</v>
      </c>
    </row>
    <row r="918" spans="1:5" ht="15.75" customHeight="1" x14ac:dyDescent="0.35">
      <c r="A918" s="22" t="s">
        <v>1951</v>
      </c>
      <c r="B918" s="22" t="s">
        <v>1952</v>
      </c>
      <c r="C918" s="23" t="str">
        <f t="shared" si="42"/>
        <v>Ms.</v>
      </c>
      <c r="D918" s="23" t="str">
        <f t="shared" si="43"/>
        <v>Anna E.</v>
      </c>
      <c r="E918" s="23" t="str">
        <f t="shared" si="44"/>
        <v>Savage</v>
      </c>
    </row>
    <row r="919" spans="1:5" ht="15.75" customHeight="1" x14ac:dyDescent="0.35">
      <c r="A919" s="22" t="s">
        <v>1953</v>
      </c>
      <c r="B919" s="22" t="s">
        <v>1954</v>
      </c>
      <c r="C919" s="23" t="str">
        <f t="shared" si="42"/>
        <v>Ms.</v>
      </c>
      <c r="D919" s="23" t="str">
        <f t="shared" si="43"/>
        <v>Jenny</v>
      </c>
      <c r="E919" s="23" t="str">
        <f t="shared" si="44"/>
        <v>Hitchings</v>
      </c>
    </row>
    <row r="920" spans="1:5" ht="15.75" customHeight="1" x14ac:dyDescent="0.35">
      <c r="A920" s="22" t="s">
        <v>1955</v>
      </c>
      <c r="B920" s="22" t="s">
        <v>1956</v>
      </c>
      <c r="C920" s="23" t="str">
        <f t="shared" si="42"/>
        <v>Ms.</v>
      </c>
      <c r="D920" s="23" t="str">
        <f t="shared" si="43"/>
        <v>Melissa L</v>
      </c>
      <c r="E920" s="23" t="str">
        <f t="shared" si="44"/>
        <v>Truitt</v>
      </c>
    </row>
    <row r="921" spans="1:5" ht="15.75" customHeight="1" x14ac:dyDescent="0.35">
      <c r="A921" s="22" t="s">
        <v>1957</v>
      </c>
      <c r="B921" s="22" t="s">
        <v>1958</v>
      </c>
      <c r="C921" s="23" t="str">
        <f t="shared" si="42"/>
        <v>Ms.</v>
      </c>
      <c r="D921" s="23" t="str">
        <f t="shared" si="43"/>
        <v>Chia J.</v>
      </c>
      <c r="E921" s="23" t="str">
        <f t="shared" si="44"/>
        <v>Chang</v>
      </c>
    </row>
    <row r="922" spans="1:5" ht="15.75" customHeight="1" x14ac:dyDescent="0.35">
      <c r="A922" s="22" t="s">
        <v>1959</v>
      </c>
      <c r="B922" s="22" t="s">
        <v>1960</v>
      </c>
      <c r="C922" s="23" t="str">
        <f t="shared" si="42"/>
        <v>Ms.</v>
      </c>
      <c r="D922" s="23" t="str">
        <f t="shared" si="43"/>
        <v>Laura A</v>
      </c>
      <c r="E922" s="23" t="str">
        <f t="shared" si="44"/>
        <v>Frey</v>
      </c>
    </row>
    <row r="923" spans="1:5" ht="15.75" customHeight="1" x14ac:dyDescent="0.35">
      <c r="A923" s="22" t="s">
        <v>1961</v>
      </c>
      <c r="B923" s="22" t="s">
        <v>1962</v>
      </c>
      <c r="C923" s="23" t="str">
        <f t="shared" si="42"/>
        <v>Ms.</v>
      </c>
      <c r="D923" s="23" t="str">
        <f t="shared" si="43"/>
        <v>Aditi</v>
      </c>
      <c r="E923" s="23" t="str">
        <f t="shared" si="44"/>
        <v>Krishna</v>
      </c>
    </row>
    <row r="924" spans="1:5" ht="15.75" customHeight="1" x14ac:dyDescent="0.35">
      <c r="A924" s="22" t="s">
        <v>1963</v>
      </c>
      <c r="B924" s="22" t="s">
        <v>1964</v>
      </c>
      <c r="C924" s="23" t="str">
        <f t="shared" si="42"/>
        <v>Ms.</v>
      </c>
      <c r="D924" s="23" t="str">
        <f t="shared" si="43"/>
        <v>Leah A.</v>
      </c>
      <c r="E924" s="23" t="str">
        <f t="shared" si="44"/>
        <v>Maher</v>
      </c>
    </row>
    <row r="925" spans="1:5" ht="15.75" customHeight="1" x14ac:dyDescent="0.35">
      <c r="A925" s="22" t="s">
        <v>1965</v>
      </c>
      <c r="B925" s="22" t="s">
        <v>1966</v>
      </c>
      <c r="C925" s="23" t="str">
        <f t="shared" si="42"/>
        <v>Ms.</v>
      </c>
      <c r="D925" s="23" t="str">
        <f t="shared" si="43"/>
        <v>Marianne</v>
      </c>
      <c r="E925" s="23" t="str">
        <f t="shared" si="44"/>
        <v>Boivin</v>
      </c>
    </row>
    <row r="926" spans="1:5" ht="15.75" customHeight="1" x14ac:dyDescent="0.35">
      <c r="A926" s="22" t="s">
        <v>1967</v>
      </c>
      <c r="B926" s="22" t="s">
        <v>1968</v>
      </c>
      <c r="C926" s="23" t="str">
        <f t="shared" si="42"/>
        <v>Ms.</v>
      </c>
      <c r="D926" s="23" t="str">
        <f t="shared" si="43"/>
        <v>Carla</v>
      </c>
      <c r="E926" s="23" t="str">
        <f t="shared" si="44"/>
        <v>McAlister</v>
      </c>
    </row>
    <row r="927" spans="1:5" ht="15.75" customHeight="1" x14ac:dyDescent="0.35">
      <c r="A927" s="22" t="s">
        <v>1969</v>
      </c>
      <c r="B927" s="22" t="s">
        <v>1970</v>
      </c>
      <c r="C927" s="23" t="str">
        <f t="shared" si="42"/>
        <v>Ms.</v>
      </c>
      <c r="D927" s="23" t="str">
        <f t="shared" si="43"/>
        <v>Oksana</v>
      </c>
      <c r="E927" s="23" t="str">
        <f t="shared" si="44"/>
        <v>Akhmedova</v>
      </c>
    </row>
    <row r="928" spans="1:5" ht="15.75" customHeight="1" x14ac:dyDescent="0.35">
      <c r="A928" s="22" t="s">
        <v>1971</v>
      </c>
      <c r="B928" s="22" t="s">
        <v>1972</v>
      </c>
      <c r="C928" s="23" t="str">
        <f t="shared" si="42"/>
        <v>Ms.</v>
      </c>
      <c r="D928" s="23" t="str">
        <f t="shared" si="43"/>
        <v>Rebecca B.</v>
      </c>
      <c r="E928" s="23" t="str">
        <f t="shared" si="44"/>
        <v>Tucker</v>
      </c>
    </row>
    <row r="929" spans="1:5" ht="15.75" customHeight="1" x14ac:dyDescent="0.35">
      <c r="A929" s="22" t="s">
        <v>1973</v>
      </c>
      <c r="B929" s="22" t="s">
        <v>1974</v>
      </c>
      <c r="C929" s="23" t="str">
        <f t="shared" si="42"/>
        <v>Ms.</v>
      </c>
      <c r="D929" s="23" t="str">
        <f t="shared" si="43"/>
        <v>Maria A.</v>
      </c>
      <c r="E929" s="23" t="str">
        <f t="shared" si="44"/>
        <v>Gramelspacher</v>
      </c>
    </row>
    <row r="930" spans="1:5" ht="15.75" customHeight="1" x14ac:dyDescent="0.35">
      <c r="A930" s="22" t="s">
        <v>1975</v>
      </c>
      <c r="B930" s="22" t="s">
        <v>1976</v>
      </c>
      <c r="C930" s="23" t="str">
        <f t="shared" si="42"/>
        <v>Mrs.</v>
      </c>
      <c r="D930" s="23" t="str">
        <f t="shared" si="43"/>
        <v>Lisa M</v>
      </c>
      <c r="E930" s="23" t="str">
        <f t="shared" si="44"/>
        <v>Goldsmith</v>
      </c>
    </row>
    <row r="931" spans="1:5" ht="15.75" customHeight="1" x14ac:dyDescent="0.35">
      <c r="A931" s="22" t="s">
        <v>1977</v>
      </c>
      <c r="B931" s="22" t="s">
        <v>1978</v>
      </c>
      <c r="C931" s="23" t="str">
        <f t="shared" si="42"/>
        <v>Mr.</v>
      </c>
      <c r="D931" s="23" t="str">
        <f t="shared" si="43"/>
        <v>Steve Jr.</v>
      </c>
      <c r="E931" s="23" t="str">
        <f t="shared" si="44"/>
        <v>Tranter</v>
      </c>
    </row>
    <row r="932" spans="1:5" ht="15.75" customHeight="1" x14ac:dyDescent="0.35">
      <c r="A932" s="22" t="s">
        <v>1979</v>
      </c>
      <c r="B932" s="22" t="s">
        <v>1980</v>
      </c>
      <c r="C932" s="23" t="str">
        <f t="shared" si="42"/>
        <v>Mrs.</v>
      </c>
      <c r="D932" s="23" t="str">
        <f t="shared" si="43"/>
        <v>Tiffany</v>
      </c>
      <c r="E932" s="23" t="str">
        <f t="shared" si="44"/>
        <v>Tu</v>
      </c>
    </row>
    <row r="933" spans="1:5" ht="15.75" customHeight="1" x14ac:dyDescent="0.35">
      <c r="A933" s="22" t="s">
        <v>1981</v>
      </c>
      <c r="B933" s="22" t="s">
        <v>1982</v>
      </c>
      <c r="C933" s="23" t="str">
        <f t="shared" si="42"/>
        <v>Mr.</v>
      </c>
      <c r="D933" s="23" t="str">
        <f t="shared" si="43"/>
        <v>Greg</v>
      </c>
      <c r="E933" s="23" t="str">
        <f t="shared" si="44"/>
        <v>Kaczka</v>
      </c>
    </row>
    <row r="934" spans="1:5" ht="15.75" customHeight="1" x14ac:dyDescent="0.35">
      <c r="A934" s="22" t="s">
        <v>1983</v>
      </c>
      <c r="B934" s="22" t="s">
        <v>1984</v>
      </c>
      <c r="C934" s="23" t="str">
        <f t="shared" si="42"/>
        <v>Mr.</v>
      </c>
      <c r="D934" s="23" t="str">
        <f t="shared" si="43"/>
        <v>Dale</v>
      </c>
      <c r="E934" s="23" t="str">
        <f t="shared" si="44"/>
        <v>Hunter</v>
      </c>
    </row>
    <row r="935" spans="1:5" ht="15.75" customHeight="1" x14ac:dyDescent="0.35">
      <c r="A935" s="22" t="s">
        <v>1985</v>
      </c>
      <c r="B935" s="22" t="s">
        <v>1986</v>
      </c>
      <c r="C935" s="23" t="str">
        <f t="shared" si="42"/>
        <v>Ms.</v>
      </c>
      <c r="D935" s="23" t="str">
        <f t="shared" si="43"/>
        <v>Brittany A.</v>
      </c>
      <c r="E935" s="23" t="str">
        <f t="shared" si="44"/>
        <v>Moran</v>
      </c>
    </row>
    <row r="936" spans="1:5" ht="15.75" customHeight="1" x14ac:dyDescent="0.35">
      <c r="A936" s="22" t="s">
        <v>1987</v>
      </c>
      <c r="B936" s="22" t="s">
        <v>1988</v>
      </c>
      <c r="C936" s="23" t="str">
        <f t="shared" si="42"/>
        <v>Mr.</v>
      </c>
      <c r="D936" s="23" t="str">
        <f t="shared" si="43"/>
        <v>Robert S</v>
      </c>
      <c r="E936" s="23" t="str">
        <f t="shared" si="44"/>
        <v>Ashby</v>
      </c>
    </row>
    <row r="937" spans="1:5" ht="15.75" customHeight="1" x14ac:dyDescent="0.35">
      <c r="A937" s="22" t="s">
        <v>1989</v>
      </c>
      <c r="B937" s="22" t="s">
        <v>1990</v>
      </c>
      <c r="C937" s="23" t="str">
        <f t="shared" si="42"/>
        <v>Mr.</v>
      </c>
      <c r="D937" s="23" t="str">
        <f t="shared" si="43"/>
        <v>Cameron</v>
      </c>
      <c r="E937" s="23" t="str">
        <f t="shared" si="44"/>
        <v>Ausen</v>
      </c>
    </row>
    <row r="938" spans="1:5" ht="15.75" customHeight="1" x14ac:dyDescent="0.35">
      <c r="A938" s="22" t="s">
        <v>1991</v>
      </c>
      <c r="B938" s="22" t="s">
        <v>1992</v>
      </c>
      <c r="C938" s="23" t="str">
        <f t="shared" si="42"/>
        <v>Mrs.</v>
      </c>
      <c r="D938" s="23" t="str">
        <f t="shared" si="43"/>
        <v>Ulrike</v>
      </c>
      <c r="E938" s="23" t="str">
        <f t="shared" si="44"/>
        <v>Savage</v>
      </c>
    </row>
    <row r="939" spans="1:5" ht="15.75" customHeight="1" x14ac:dyDescent="0.35">
      <c r="A939" s="22" t="s">
        <v>1993</v>
      </c>
      <c r="B939" s="22" t="s">
        <v>1994</v>
      </c>
      <c r="C939" s="23" t="str">
        <f t="shared" si="42"/>
        <v>Ms.</v>
      </c>
      <c r="D939" s="23" t="str">
        <f t="shared" si="43"/>
        <v>Katlyn A.</v>
      </c>
      <c r="E939" s="23" t="str">
        <f t="shared" si="44"/>
        <v>O'Leary</v>
      </c>
    </row>
    <row r="940" spans="1:5" ht="15.75" customHeight="1" x14ac:dyDescent="0.35">
      <c r="A940" s="22" t="s">
        <v>1995</v>
      </c>
      <c r="B940" s="22" t="s">
        <v>1996</v>
      </c>
      <c r="C940" s="23" t="str">
        <f t="shared" si="42"/>
        <v>Mr.</v>
      </c>
      <c r="D940" s="23" t="str">
        <f t="shared" si="43"/>
        <v>Morgan B.</v>
      </c>
      <c r="E940" s="23" t="str">
        <f t="shared" si="44"/>
        <v>Scoville</v>
      </c>
    </row>
    <row r="941" spans="1:5" ht="15.75" customHeight="1" x14ac:dyDescent="0.35">
      <c r="A941" s="22" t="s">
        <v>1997</v>
      </c>
      <c r="B941" s="22" t="s">
        <v>1998</v>
      </c>
      <c r="C941" s="23" t="str">
        <f t="shared" si="42"/>
        <v>Mr.</v>
      </c>
      <c r="D941" s="23" t="str">
        <f t="shared" si="43"/>
        <v>Peter</v>
      </c>
      <c r="E941" s="23" t="str">
        <f t="shared" si="44"/>
        <v>Kaus</v>
      </c>
    </row>
    <row r="942" spans="1:5" ht="15.75" customHeight="1" x14ac:dyDescent="0.35">
      <c r="A942" s="22" t="s">
        <v>1999</v>
      </c>
      <c r="B942" s="22" t="s">
        <v>2000</v>
      </c>
      <c r="C942" s="23" t="str">
        <f t="shared" si="42"/>
        <v>Ms.</v>
      </c>
      <c r="D942" s="23" t="str">
        <f t="shared" si="43"/>
        <v>Chandler</v>
      </c>
      <c r="E942" s="23" t="str">
        <f t="shared" si="44"/>
        <v>Rainey</v>
      </c>
    </row>
    <row r="943" spans="1:5" ht="15.75" customHeight="1" x14ac:dyDescent="0.35">
      <c r="A943" s="22" t="s">
        <v>2001</v>
      </c>
      <c r="B943" s="22" t="s">
        <v>2002</v>
      </c>
      <c r="C943" s="23" t="str">
        <f t="shared" si="42"/>
        <v>Ms.</v>
      </c>
      <c r="D943" s="23" t="str">
        <f t="shared" si="43"/>
        <v>Silvana M.</v>
      </c>
      <c r="E943" s="23" t="str">
        <f t="shared" si="44"/>
        <v>Rasch</v>
      </c>
    </row>
    <row r="944" spans="1:5" ht="15.75" customHeight="1" x14ac:dyDescent="0.35">
      <c r="A944" s="22" t="s">
        <v>2003</v>
      </c>
      <c r="B944" s="22" t="s">
        <v>2004</v>
      </c>
      <c r="C944" s="23" t="str">
        <f t="shared" si="42"/>
        <v>Ms.</v>
      </c>
      <c r="D944" s="23" t="str">
        <f t="shared" si="43"/>
        <v>Natty</v>
      </c>
      <c r="E944" s="23" t="str">
        <f t="shared" si="44"/>
        <v>Plunkett</v>
      </c>
    </row>
    <row r="945" spans="1:5" ht="15.75" customHeight="1" x14ac:dyDescent="0.35">
      <c r="A945" s="22" t="s">
        <v>2005</v>
      </c>
      <c r="B945" s="22" t="s">
        <v>2006</v>
      </c>
      <c r="C945" s="23" t="str">
        <f t="shared" si="42"/>
        <v>Mr.</v>
      </c>
      <c r="D945" s="23" t="str">
        <f t="shared" si="43"/>
        <v>Nicholas T</v>
      </c>
      <c r="E945" s="23" t="str">
        <f t="shared" si="44"/>
        <v>Murphy</v>
      </c>
    </row>
    <row r="946" spans="1:5" ht="15.75" customHeight="1" x14ac:dyDescent="0.35">
      <c r="A946" s="22" t="s">
        <v>2007</v>
      </c>
      <c r="B946" s="22" t="s">
        <v>2008</v>
      </c>
      <c r="C946" s="23" t="str">
        <f t="shared" si="42"/>
        <v>Ms.</v>
      </c>
      <c r="D946" s="23" t="str">
        <f t="shared" si="43"/>
        <v>Rebecca</v>
      </c>
      <c r="E946" s="23" t="str">
        <f t="shared" si="44"/>
        <v>Gusmer</v>
      </c>
    </row>
    <row r="947" spans="1:5" ht="15.75" customHeight="1" x14ac:dyDescent="0.35">
      <c r="A947" s="22" t="s">
        <v>2009</v>
      </c>
      <c r="B947" s="22" t="s">
        <v>2010</v>
      </c>
      <c r="C947" s="23" t="str">
        <f t="shared" si="42"/>
        <v>Mr.</v>
      </c>
      <c r="D947" s="23" t="str">
        <f t="shared" si="43"/>
        <v>John</v>
      </c>
      <c r="E947" s="23" t="str">
        <f t="shared" si="44"/>
        <v>Loftus</v>
      </c>
    </row>
    <row r="948" spans="1:5" ht="15.75" customHeight="1" x14ac:dyDescent="0.35">
      <c r="A948" s="22" t="s">
        <v>2011</v>
      </c>
      <c r="B948" s="22" t="s">
        <v>2012</v>
      </c>
      <c r="C948" s="23" t="str">
        <f t="shared" si="42"/>
        <v>Mr.</v>
      </c>
      <c r="D948" s="23" t="str">
        <f t="shared" si="43"/>
        <v>Antony G</v>
      </c>
      <c r="E948" s="23" t="str">
        <f t="shared" si="44"/>
        <v>Scott</v>
      </c>
    </row>
    <row r="949" spans="1:5" ht="15.75" customHeight="1" x14ac:dyDescent="0.35">
      <c r="A949" s="22" t="s">
        <v>2013</v>
      </c>
      <c r="B949" s="22" t="s">
        <v>2014</v>
      </c>
      <c r="C949" s="23" t="str">
        <f t="shared" si="42"/>
        <v>Mr.</v>
      </c>
      <c r="D949" s="23" t="str">
        <f t="shared" si="43"/>
        <v>Eric</v>
      </c>
      <c r="E949" s="23" t="str">
        <f t="shared" si="44"/>
        <v>Alvarez</v>
      </c>
    </row>
    <row r="950" spans="1:5" ht="15.75" customHeight="1" x14ac:dyDescent="0.35">
      <c r="A950" s="22" t="s">
        <v>2015</v>
      </c>
      <c r="B950" s="22" t="s">
        <v>2016</v>
      </c>
      <c r="C950" s="23" t="str">
        <f t="shared" si="42"/>
        <v>Mr.</v>
      </c>
      <c r="D950" s="23" t="str">
        <f t="shared" si="43"/>
        <v>Erik</v>
      </c>
      <c r="E950" s="23" t="str">
        <f t="shared" si="44"/>
        <v>Petersson</v>
      </c>
    </row>
    <row r="951" spans="1:5" ht="15.75" customHeight="1" x14ac:dyDescent="0.35">
      <c r="A951" s="22" t="s">
        <v>2017</v>
      </c>
      <c r="B951" s="22" t="s">
        <v>2018</v>
      </c>
      <c r="C951" s="23" t="str">
        <f t="shared" si="42"/>
        <v>Mr.</v>
      </c>
      <c r="D951" s="23" t="str">
        <f t="shared" si="43"/>
        <v>Matthew T</v>
      </c>
      <c r="E951" s="23" t="str">
        <f t="shared" si="44"/>
        <v>Liaw</v>
      </c>
    </row>
    <row r="952" spans="1:5" ht="15.75" customHeight="1" x14ac:dyDescent="0.35">
      <c r="A952" s="22" t="s">
        <v>2019</v>
      </c>
      <c r="B952" s="22" t="s">
        <v>2020</v>
      </c>
      <c r="C952" s="23" t="str">
        <f t="shared" si="42"/>
        <v>Ms.</v>
      </c>
      <c r="D952" s="23" t="str">
        <f t="shared" si="43"/>
        <v>Cassandra</v>
      </c>
      <c r="E952" s="23" t="str">
        <f t="shared" si="44"/>
        <v>Tripaldi</v>
      </c>
    </row>
    <row r="953" spans="1:5" ht="15.75" customHeight="1" x14ac:dyDescent="0.35">
      <c r="A953" s="22" t="s">
        <v>2021</v>
      </c>
      <c r="B953" s="22" t="s">
        <v>2022</v>
      </c>
      <c r="C953" s="23" t="str">
        <f t="shared" si="42"/>
        <v>Ms.</v>
      </c>
      <c r="D953" s="23" t="str">
        <f t="shared" si="43"/>
        <v>Rosemary C</v>
      </c>
      <c r="E953" s="23" t="str">
        <f t="shared" si="44"/>
        <v>Kelley</v>
      </c>
    </row>
    <row r="954" spans="1:5" ht="15.75" customHeight="1" x14ac:dyDescent="0.35">
      <c r="A954" s="22" t="s">
        <v>2023</v>
      </c>
      <c r="B954" s="22" t="s">
        <v>2024</v>
      </c>
      <c r="C954" s="23" t="str">
        <f t="shared" si="42"/>
        <v>Ms.</v>
      </c>
      <c r="D954" s="23" t="str">
        <f t="shared" si="43"/>
        <v>Carrie A.</v>
      </c>
      <c r="E954" s="23" t="str">
        <f t="shared" si="44"/>
        <v>Endara</v>
      </c>
    </row>
    <row r="955" spans="1:5" ht="15.75" customHeight="1" x14ac:dyDescent="0.35">
      <c r="A955" s="22" t="s">
        <v>2025</v>
      </c>
      <c r="B955" s="22" t="s">
        <v>2026</v>
      </c>
      <c r="C955" s="23" t="str">
        <f t="shared" si="42"/>
        <v>Mr.</v>
      </c>
      <c r="D955" s="23" t="str">
        <f t="shared" si="43"/>
        <v>Gerardo Sr.</v>
      </c>
      <c r="E955" s="23" t="str">
        <f t="shared" si="44"/>
        <v>Valle</v>
      </c>
    </row>
    <row r="956" spans="1:5" ht="15.75" customHeight="1" x14ac:dyDescent="0.35">
      <c r="A956" s="22" t="s">
        <v>2027</v>
      </c>
      <c r="B956" s="22" t="s">
        <v>2028</v>
      </c>
      <c r="C956" s="23" t="str">
        <f t="shared" si="42"/>
        <v>Mr.</v>
      </c>
      <c r="D956" s="23" t="str">
        <f t="shared" si="43"/>
        <v>Matthew R.</v>
      </c>
      <c r="E956" s="23" t="str">
        <f t="shared" si="44"/>
        <v>Germain</v>
      </c>
    </row>
    <row r="957" spans="1:5" ht="15.75" customHeight="1" x14ac:dyDescent="0.35">
      <c r="A957" s="22" t="s">
        <v>2029</v>
      </c>
      <c r="B957" s="22" t="s">
        <v>2030</v>
      </c>
      <c r="C957" s="23" t="str">
        <f t="shared" si="42"/>
        <v>Mrs.</v>
      </c>
      <c r="D957" s="23" t="str">
        <f t="shared" si="43"/>
        <v>Meghan E</v>
      </c>
      <c r="E957" s="23" t="str">
        <f t="shared" si="44"/>
        <v>Finecey</v>
      </c>
    </row>
    <row r="958" spans="1:5" ht="15.75" customHeight="1" x14ac:dyDescent="0.35">
      <c r="A958" s="22" t="s">
        <v>2031</v>
      </c>
      <c r="B958" s="22" t="s">
        <v>2032</v>
      </c>
      <c r="C958" s="23" t="str">
        <f t="shared" si="42"/>
        <v>Mr.</v>
      </c>
      <c r="D958" s="23" t="str">
        <f t="shared" si="43"/>
        <v>Eric</v>
      </c>
      <c r="E958" s="23" t="str">
        <f t="shared" si="44"/>
        <v>Mendoza</v>
      </c>
    </row>
    <row r="959" spans="1:5" ht="15.75" customHeight="1" x14ac:dyDescent="0.35">
      <c r="A959" s="22" t="s">
        <v>2033</v>
      </c>
      <c r="B959" s="22" t="s">
        <v>2034</v>
      </c>
      <c r="C959" s="23" t="str">
        <f t="shared" si="42"/>
        <v>Ms.</v>
      </c>
      <c r="D959" s="23" t="str">
        <f t="shared" si="43"/>
        <v>Lisa B</v>
      </c>
      <c r="E959" s="23" t="str">
        <f t="shared" si="44"/>
        <v>Roe</v>
      </c>
    </row>
    <row r="960" spans="1:5" ht="15.75" customHeight="1" x14ac:dyDescent="0.35">
      <c r="A960" s="22" t="s">
        <v>2035</v>
      </c>
      <c r="B960" s="22" t="s">
        <v>2036</v>
      </c>
      <c r="C960" s="23" t="str">
        <f t="shared" si="42"/>
        <v>Mrs.</v>
      </c>
      <c r="D960" s="23" t="str">
        <f t="shared" si="43"/>
        <v>Jane R.</v>
      </c>
      <c r="E960" s="23" t="str">
        <f t="shared" si="44"/>
        <v>Webb</v>
      </c>
    </row>
    <row r="961" spans="1:5" ht="15.75" customHeight="1" x14ac:dyDescent="0.35">
      <c r="A961" s="22" t="s">
        <v>2037</v>
      </c>
      <c r="B961" s="22" t="s">
        <v>2038</v>
      </c>
      <c r="C961" s="23" t="str">
        <f t="shared" si="42"/>
        <v>Ms.</v>
      </c>
      <c r="D961" s="23" t="str">
        <f t="shared" si="43"/>
        <v>Allison M</v>
      </c>
      <c r="E961" s="23" t="str">
        <f t="shared" si="44"/>
        <v>Stocker</v>
      </c>
    </row>
    <row r="962" spans="1:5" ht="15.75" customHeight="1" x14ac:dyDescent="0.35">
      <c r="A962" s="22" t="s">
        <v>2039</v>
      </c>
      <c r="B962" s="22" t="s">
        <v>2040</v>
      </c>
      <c r="C962" s="23" t="str">
        <f t="shared" ref="C962:C1025" si="45">TRIM(MID(B962,FIND(",",B962)+1,FIND(".",B962,FIND(",",B962))-FIND(",",B962)))</f>
        <v>Mrs.</v>
      </c>
      <c r="D962" s="23" t="str">
        <f t="shared" ref="D962:D1025" si="46">TRIM(MID(B962,FIND(".",B962,FIND(",",B962))+1,100))</f>
        <v>Sarah E.</v>
      </c>
      <c r="E962" s="23" t="str">
        <f t="shared" ref="E962:E1025" si="47">TRIM(LEFT(B962,FIND(",",B962)-1))</f>
        <v>Jacobson</v>
      </c>
    </row>
    <row r="963" spans="1:5" ht="15.75" customHeight="1" x14ac:dyDescent="0.35">
      <c r="A963" s="22" t="s">
        <v>2041</v>
      </c>
      <c r="B963" s="22" t="s">
        <v>2042</v>
      </c>
      <c r="C963" s="23" t="str">
        <f t="shared" si="45"/>
        <v>Mr.</v>
      </c>
      <c r="D963" s="23" t="str">
        <f t="shared" si="46"/>
        <v>Philip J</v>
      </c>
      <c r="E963" s="23" t="str">
        <f t="shared" si="47"/>
        <v>Shaw</v>
      </c>
    </row>
    <row r="964" spans="1:5" ht="15.75" customHeight="1" x14ac:dyDescent="0.35">
      <c r="A964" s="22" t="s">
        <v>2043</v>
      </c>
      <c r="B964" s="22" t="s">
        <v>2044</v>
      </c>
      <c r="C964" s="23" t="str">
        <f t="shared" si="45"/>
        <v>Ms.</v>
      </c>
      <c r="D964" s="23" t="str">
        <f t="shared" si="46"/>
        <v>Jillian A.</v>
      </c>
      <c r="E964" s="23" t="str">
        <f t="shared" si="47"/>
        <v>Goodwin</v>
      </c>
    </row>
    <row r="965" spans="1:5" ht="15.75" customHeight="1" x14ac:dyDescent="0.35">
      <c r="A965" s="22" t="s">
        <v>2045</v>
      </c>
      <c r="B965" s="22" t="s">
        <v>2046</v>
      </c>
      <c r="C965" s="23" t="str">
        <f t="shared" si="45"/>
        <v>Mrs.</v>
      </c>
      <c r="D965" s="23" t="str">
        <f t="shared" si="46"/>
        <v>Laura D</v>
      </c>
      <c r="E965" s="23" t="str">
        <f t="shared" si="47"/>
        <v>Brock</v>
      </c>
    </row>
    <row r="966" spans="1:5" ht="15.75" customHeight="1" x14ac:dyDescent="0.35">
      <c r="A966" s="22" t="s">
        <v>2047</v>
      </c>
      <c r="B966" s="22" t="s">
        <v>2048</v>
      </c>
      <c r="C966" s="23" t="str">
        <f t="shared" si="45"/>
        <v>Ms.</v>
      </c>
      <c r="D966" s="23" t="str">
        <f t="shared" si="46"/>
        <v>Megan E.</v>
      </c>
      <c r="E966" s="23" t="str">
        <f t="shared" si="47"/>
        <v>Papp</v>
      </c>
    </row>
    <row r="967" spans="1:5" ht="15.75" customHeight="1" x14ac:dyDescent="0.35">
      <c r="A967" s="22" t="s">
        <v>2049</v>
      </c>
      <c r="B967" s="22" t="s">
        <v>2050</v>
      </c>
      <c r="C967" s="23" t="str">
        <f t="shared" si="45"/>
        <v>Ms.</v>
      </c>
      <c r="D967" s="23" t="str">
        <f t="shared" si="46"/>
        <v>Shannon J.</v>
      </c>
      <c r="E967" s="23" t="str">
        <f t="shared" si="47"/>
        <v>Siragusa</v>
      </c>
    </row>
    <row r="968" spans="1:5" ht="15.75" customHeight="1" x14ac:dyDescent="0.35">
      <c r="A968" s="22" t="s">
        <v>2051</v>
      </c>
      <c r="B968" s="22" t="s">
        <v>2052</v>
      </c>
      <c r="C968" s="23" t="str">
        <f t="shared" si="45"/>
        <v>Ms.</v>
      </c>
      <c r="D968" s="23" t="str">
        <f t="shared" si="46"/>
        <v>Rachelle M</v>
      </c>
      <c r="E968" s="23" t="str">
        <f t="shared" si="47"/>
        <v>Pizarro</v>
      </c>
    </row>
    <row r="969" spans="1:5" ht="15.75" customHeight="1" x14ac:dyDescent="0.35">
      <c r="A969" s="22" t="s">
        <v>2053</v>
      </c>
      <c r="B969" s="22" t="s">
        <v>2054</v>
      </c>
      <c r="C969" s="23" t="str">
        <f t="shared" si="45"/>
        <v>Mr.</v>
      </c>
      <c r="D969" s="23" t="str">
        <f t="shared" si="46"/>
        <v>Casey</v>
      </c>
      <c r="E969" s="23" t="str">
        <f t="shared" si="47"/>
        <v>Strange</v>
      </c>
    </row>
    <row r="970" spans="1:5" ht="15.75" customHeight="1" x14ac:dyDescent="0.35">
      <c r="A970" s="22" t="s">
        <v>2055</v>
      </c>
      <c r="B970" s="22" t="s">
        <v>2056</v>
      </c>
      <c r="C970" s="23" t="str">
        <f t="shared" si="45"/>
        <v>Ms.</v>
      </c>
      <c r="D970" s="23" t="str">
        <f t="shared" si="46"/>
        <v>Jessica L</v>
      </c>
      <c r="E970" s="23" t="str">
        <f t="shared" si="47"/>
        <v>Eidinger</v>
      </c>
    </row>
    <row r="971" spans="1:5" ht="15.75" customHeight="1" x14ac:dyDescent="0.35">
      <c r="A971" s="22" t="s">
        <v>2057</v>
      </c>
      <c r="B971" s="22" t="s">
        <v>2058</v>
      </c>
      <c r="C971" s="23" t="str">
        <f t="shared" si="45"/>
        <v>Mr.</v>
      </c>
      <c r="D971" s="23" t="str">
        <f t="shared" si="46"/>
        <v>Brandon F</v>
      </c>
      <c r="E971" s="23" t="str">
        <f t="shared" si="47"/>
        <v>Ginsburg</v>
      </c>
    </row>
    <row r="972" spans="1:5" ht="15.75" customHeight="1" x14ac:dyDescent="0.35">
      <c r="A972" s="22" t="s">
        <v>2059</v>
      </c>
      <c r="B972" s="22" t="s">
        <v>2060</v>
      </c>
      <c r="C972" s="23" t="str">
        <f t="shared" si="45"/>
        <v>Ms.</v>
      </c>
      <c r="D972" s="23" t="str">
        <f t="shared" si="46"/>
        <v>Melissa</v>
      </c>
      <c r="E972" s="23" t="str">
        <f t="shared" si="47"/>
        <v>Truex</v>
      </c>
    </row>
    <row r="973" spans="1:5" ht="15.75" customHeight="1" x14ac:dyDescent="0.35">
      <c r="A973" s="22" t="s">
        <v>2061</v>
      </c>
      <c r="B973" s="22" t="s">
        <v>2062</v>
      </c>
      <c r="C973" s="23" t="str">
        <f t="shared" si="45"/>
        <v>Ms.</v>
      </c>
      <c r="D973" s="23" t="str">
        <f t="shared" si="46"/>
        <v>Danielle N</v>
      </c>
      <c r="E973" s="23" t="str">
        <f t="shared" si="47"/>
        <v>Higgins</v>
      </c>
    </row>
    <row r="974" spans="1:5" ht="15.75" customHeight="1" x14ac:dyDescent="0.35">
      <c r="A974" s="22" t="s">
        <v>2063</v>
      </c>
      <c r="B974" s="22" t="s">
        <v>2064</v>
      </c>
      <c r="C974" s="23" t="str">
        <f t="shared" si="45"/>
        <v>Mr.</v>
      </c>
      <c r="D974" s="23" t="str">
        <f t="shared" si="46"/>
        <v>Matthew</v>
      </c>
      <c r="E974" s="23" t="str">
        <f t="shared" si="47"/>
        <v>McCurdy</v>
      </c>
    </row>
    <row r="975" spans="1:5" ht="15.75" customHeight="1" x14ac:dyDescent="0.35">
      <c r="A975" s="22" t="s">
        <v>2065</v>
      </c>
      <c r="B975" s="22" t="s">
        <v>2066</v>
      </c>
      <c r="C975" s="23" t="str">
        <f t="shared" si="45"/>
        <v>Mrs.</v>
      </c>
      <c r="D975" s="23" t="str">
        <f t="shared" si="46"/>
        <v>Bettina</v>
      </c>
      <c r="E975" s="23" t="str">
        <f t="shared" si="47"/>
        <v>Hughes</v>
      </c>
    </row>
    <row r="976" spans="1:5" ht="15.75" customHeight="1" x14ac:dyDescent="0.35">
      <c r="A976" s="22" t="s">
        <v>2067</v>
      </c>
      <c r="B976" s="22" t="s">
        <v>2068</v>
      </c>
      <c r="C976" s="23" t="str">
        <f t="shared" si="45"/>
        <v>Mr.</v>
      </c>
      <c r="D976" s="23" t="str">
        <f t="shared" si="46"/>
        <v>Alexander</v>
      </c>
      <c r="E976" s="23" t="str">
        <f t="shared" si="47"/>
        <v>Varner</v>
      </c>
    </row>
    <row r="977" spans="1:5" ht="15.75" customHeight="1" x14ac:dyDescent="0.35">
      <c r="A977" s="22" t="s">
        <v>2069</v>
      </c>
      <c r="B977" s="22" t="s">
        <v>2070</v>
      </c>
      <c r="C977" s="23" t="str">
        <f t="shared" si="45"/>
        <v>Mrs.</v>
      </c>
      <c r="D977" s="23" t="str">
        <f t="shared" si="46"/>
        <v>Holli</v>
      </c>
      <c r="E977" s="23" t="str">
        <f t="shared" si="47"/>
        <v>Dahmen</v>
      </c>
    </row>
    <row r="978" spans="1:5" ht="15.75" customHeight="1" x14ac:dyDescent="0.35">
      <c r="A978" s="22" t="s">
        <v>2071</v>
      </c>
      <c r="B978" s="22" t="s">
        <v>2072</v>
      </c>
      <c r="C978" s="23" t="str">
        <f t="shared" si="45"/>
        <v>Mrs.</v>
      </c>
      <c r="D978" s="23" t="str">
        <f t="shared" si="46"/>
        <v>Heather C</v>
      </c>
      <c r="E978" s="23" t="str">
        <f t="shared" si="47"/>
        <v>Young</v>
      </c>
    </row>
    <row r="979" spans="1:5" ht="15.75" customHeight="1" x14ac:dyDescent="0.35">
      <c r="A979" s="22" t="s">
        <v>2073</v>
      </c>
      <c r="B979" s="22" t="s">
        <v>2074</v>
      </c>
      <c r="C979" s="23" t="str">
        <f t="shared" si="45"/>
        <v>Mr.</v>
      </c>
      <c r="D979" s="23" t="str">
        <f t="shared" si="46"/>
        <v>Kyle</v>
      </c>
      <c r="E979" s="23" t="str">
        <f t="shared" si="47"/>
        <v>Fraser</v>
      </c>
    </row>
    <row r="980" spans="1:5" ht="15.75" customHeight="1" x14ac:dyDescent="0.35">
      <c r="A980" s="22" t="s">
        <v>2075</v>
      </c>
      <c r="B980" s="22" t="s">
        <v>2076</v>
      </c>
      <c r="C980" s="23" t="str">
        <f t="shared" si="45"/>
        <v>Mr.</v>
      </c>
      <c r="D980" s="23" t="str">
        <f t="shared" si="46"/>
        <v>Thomas J</v>
      </c>
      <c r="E980" s="23" t="str">
        <f t="shared" si="47"/>
        <v>Deeg</v>
      </c>
    </row>
    <row r="981" spans="1:5" ht="15.75" customHeight="1" x14ac:dyDescent="0.35">
      <c r="A981" s="22" t="s">
        <v>2077</v>
      </c>
      <c r="B981" s="22" t="s">
        <v>2078</v>
      </c>
      <c r="C981" s="23" t="str">
        <f t="shared" si="45"/>
        <v>Mr.</v>
      </c>
      <c r="D981" s="23" t="str">
        <f t="shared" si="46"/>
        <v>Chris</v>
      </c>
      <c r="E981" s="23" t="str">
        <f t="shared" si="47"/>
        <v>Robertson</v>
      </c>
    </row>
    <row r="982" spans="1:5" ht="15.75" customHeight="1" x14ac:dyDescent="0.35">
      <c r="A982" s="22" t="s">
        <v>2079</v>
      </c>
      <c r="B982" s="22" t="s">
        <v>2080</v>
      </c>
      <c r="C982" s="23" t="str">
        <f t="shared" si="45"/>
        <v>Mr.</v>
      </c>
      <c r="D982" s="23" t="str">
        <f t="shared" si="46"/>
        <v>Graham</v>
      </c>
      <c r="E982" s="23" t="str">
        <f t="shared" si="47"/>
        <v>Peck</v>
      </c>
    </row>
    <row r="983" spans="1:5" ht="15.75" customHeight="1" x14ac:dyDescent="0.35">
      <c r="A983" s="22" t="s">
        <v>2081</v>
      </c>
      <c r="B983" s="22" t="s">
        <v>2082</v>
      </c>
      <c r="C983" s="23" t="str">
        <f t="shared" si="45"/>
        <v>Mr.</v>
      </c>
      <c r="D983" s="23" t="str">
        <f t="shared" si="46"/>
        <v>Garrett</v>
      </c>
      <c r="E983" s="23" t="str">
        <f t="shared" si="47"/>
        <v>Burger</v>
      </c>
    </row>
    <row r="984" spans="1:5" ht="15.75" customHeight="1" x14ac:dyDescent="0.35">
      <c r="A984" s="22" t="s">
        <v>2083</v>
      </c>
      <c r="B984" s="22" t="s">
        <v>2084</v>
      </c>
      <c r="C984" s="23" t="str">
        <f t="shared" si="45"/>
        <v>Mr.</v>
      </c>
      <c r="D984" s="23" t="str">
        <f t="shared" si="46"/>
        <v>Andrew</v>
      </c>
      <c r="E984" s="23" t="str">
        <f t="shared" si="47"/>
        <v>Blain</v>
      </c>
    </row>
    <row r="985" spans="1:5" ht="15.75" customHeight="1" x14ac:dyDescent="0.35">
      <c r="A985" s="22" t="s">
        <v>2085</v>
      </c>
      <c r="B985" s="22" t="s">
        <v>2086</v>
      </c>
      <c r="C985" s="23" t="str">
        <f t="shared" si="45"/>
        <v>Mrs.</v>
      </c>
      <c r="D985" s="23" t="str">
        <f t="shared" si="46"/>
        <v>Annabelle M</v>
      </c>
      <c r="E985" s="23" t="str">
        <f t="shared" si="47"/>
        <v>Winters</v>
      </c>
    </row>
    <row r="986" spans="1:5" ht="15.75" customHeight="1" x14ac:dyDescent="0.35">
      <c r="A986" s="22" t="s">
        <v>2087</v>
      </c>
      <c r="B986" s="22" t="s">
        <v>2088</v>
      </c>
      <c r="C986" s="23" t="str">
        <f t="shared" si="45"/>
        <v>Mr.</v>
      </c>
      <c r="D986" s="23" t="str">
        <f t="shared" si="46"/>
        <v>Daniel T.</v>
      </c>
      <c r="E986" s="23" t="str">
        <f t="shared" si="47"/>
        <v>McCue</v>
      </c>
    </row>
    <row r="987" spans="1:5" ht="15.75" customHeight="1" x14ac:dyDescent="0.35">
      <c r="A987" s="22" t="s">
        <v>2089</v>
      </c>
      <c r="B987" s="22" t="s">
        <v>2090</v>
      </c>
      <c r="C987" s="23" t="str">
        <f t="shared" si="45"/>
        <v>Ms.</v>
      </c>
      <c r="D987" s="23" t="str">
        <f t="shared" si="46"/>
        <v>Deanne</v>
      </c>
      <c r="E987" s="23" t="str">
        <f t="shared" si="47"/>
        <v>Webster</v>
      </c>
    </row>
    <row r="988" spans="1:5" ht="15.75" customHeight="1" x14ac:dyDescent="0.35">
      <c r="A988" s="22" t="s">
        <v>2091</v>
      </c>
      <c r="B988" s="22" t="s">
        <v>2092</v>
      </c>
      <c r="C988" s="23" t="str">
        <f t="shared" si="45"/>
        <v>Ms.</v>
      </c>
      <c r="D988" s="23" t="str">
        <f t="shared" si="46"/>
        <v>Carrie</v>
      </c>
      <c r="E988" s="23" t="str">
        <f t="shared" si="47"/>
        <v>Anderson</v>
      </c>
    </row>
    <row r="989" spans="1:5" ht="15.75" customHeight="1" x14ac:dyDescent="0.35">
      <c r="A989" s="22" t="s">
        <v>2093</v>
      </c>
      <c r="B989" s="22" t="s">
        <v>2094</v>
      </c>
      <c r="C989" s="23" t="str">
        <f t="shared" si="45"/>
        <v>Mrs.</v>
      </c>
      <c r="D989" s="23" t="str">
        <f t="shared" si="46"/>
        <v>Suzanne</v>
      </c>
      <c r="E989" s="23" t="str">
        <f t="shared" si="47"/>
        <v>Chiappone</v>
      </c>
    </row>
    <row r="990" spans="1:5" ht="15.75" customHeight="1" x14ac:dyDescent="0.35">
      <c r="A990" s="22" t="s">
        <v>2095</v>
      </c>
      <c r="B990" s="22" t="s">
        <v>2096</v>
      </c>
      <c r="C990" s="23" t="str">
        <f t="shared" si="45"/>
        <v>Ms.</v>
      </c>
      <c r="D990" s="23" t="str">
        <f t="shared" si="46"/>
        <v>Jasmine P.</v>
      </c>
      <c r="E990" s="23" t="str">
        <f t="shared" si="47"/>
        <v>Opie</v>
      </c>
    </row>
    <row r="991" spans="1:5" ht="15.75" customHeight="1" x14ac:dyDescent="0.35">
      <c r="A991" s="22" t="s">
        <v>2097</v>
      </c>
      <c r="B991" s="22" t="s">
        <v>2098</v>
      </c>
      <c r="C991" s="23" t="str">
        <f t="shared" si="45"/>
        <v>Ms.</v>
      </c>
      <c r="D991" s="23" t="str">
        <f t="shared" si="46"/>
        <v>Jennifer</v>
      </c>
      <c r="E991" s="23" t="str">
        <f t="shared" si="47"/>
        <v>Donnelly</v>
      </c>
    </row>
    <row r="992" spans="1:5" ht="15.75" customHeight="1" x14ac:dyDescent="0.35">
      <c r="A992" s="22" t="s">
        <v>2099</v>
      </c>
      <c r="B992" s="22" t="s">
        <v>2100</v>
      </c>
      <c r="C992" s="23" t="str">
        <f t="shared" si="45"/>
        <v>Ms.</v>
      </c>
      <c r="D992" s="23" t="str">
        <f t="shared" si="46"/>
        <v>Tracie</v>
      </c>
      <c r="E992" s="23" t="str">
        <f t="shared" si="47"/>
        <v>Rall</v>
      </c>
    </row>
    <row r="993" spans="1:5" ht="15.75" customHeight="1" x14ac:dyDescent="0.35">
      <c r="A993" s="22" t="s">
        <v>2101</v>
      </c>
      <c r="B993" s="22" t="s">
        <v>2102</v>
      </c>
      <c r="C993" s="23" t="str">
        <f t="shared" si="45"/>
        <v>Mr.</v>
      </c>
      <c r="D993" s="23" t="str">
        <f t="shared" si="46"/>
        <v>Tristan D.</v>
      </c>
      <c r="E993" s="23" t="str">
        <f t="shared" si="47"/>
        <v>Mitchell</v>
      </c>
    </row>
    <row r="994" spans="1:5" ht="15.75" customHeight="1" x14ac:dyDescent="0.35">
      <c r="A994" s="22" t="s">
        <v>2103</v>
      </c>
      <c r="B994" s="22" t="s">
        <v>2104</v>
      </c>
      <c r="C994" s="23" t="str">
        <f t="shared" si="45"/>
        <v>Mr.</v>
      </c>
      <c r="D994" s="23" t="str">
        <f t="shared" si="46"/>
        <v>Peiweng</v>
      </c>
      <c r="E994" s="23" t="str">
        <f t="shared" si="47"/>
        <v>Chen</v>
      </c>
    </row>
    <row r="995" spans="1:5" ht="15.75" customHeight="1" x14ac:dyDescent="0.35">
      <c r="A995" s="22" t="s">
        <v>2105</v>
      </c>
      <c r="B995" s="22" t="s">
        <v>2106</v>
      </c>
      <c r="C995" s="23" t="str">
        <f t="shared" si="45"/>
        <v>Ms.</v>
      </c>
      <c r="D995" s="23" t="str">
        <f t="shared" si="46"/>
        <v>Theresa M.</v>
      </c>
      <c r="E995" s="23" t="str">
        <f t="shared" si="47"/>
        <v>Tufaro</v>
      </c>
    </row>
    <row r="996" spans="1:5" ht="15.75" customHeight="1" x14ac:dyDescent="0.35">
      <c r="A996" s="22" t="s">
        <v>2107</v>
      </c>
      <c r="B996" s="22" t="s">
        <v>2108</v>
      </c>
      <c r="C996" s="23" t="str">
        <f t="shared" si="45"/>
        <v>Mr.</v>
      </c>
      <c r="D996" s="23" t="str">
        <f t="shared" si="46"/>
        <v>Daniel J</v>
      </c>
      <c r="E996" s="23" t="str">
        <f t="shared" si="47"/>
        <v>Peters</v>
      </c>
    </row>
    <row r="997" spans="1:5" ht="15.75" customHeight="1" x14ac:dyDescent="0.35">
      <c r="A997" s="22" t="s">
        <v>2109</v>
      </c>
      <c r="B997" s="22" t="s">
        <v>2110</v>
      </c>
      <c r="C997" s="23" t="str">
        <f t="shared" si="45"/>
        <v>Mrs.</v>
      </c>
      <c r="D997" s="23" t="str">
        <f t="shared" si="46"/>
        <v>Courtney M.</v>
      </c>
      <c r="E997" s="23" t="str">
        <f t="shared" si="47"/>
        <v>Susedik</v>
      </c>
    </row>
    <row r="998" spans="1:5" ht="15.75" customHeight="1" x14ac:dyDescent="0.35">
      <c r="A998" s="22" t="s">
        <v>2111</v>
      </c>
      <c r="B998" s="22" t="s">
        <v>2112</v>
      </c>
      <c r="C998" s="23" t="str">
        <f t="shared" si="45"/>
        <v>Mr.</v>
      </c>
      <c r="D998" s="23" t="str">
        <f t="shared" si="46"/>
        <v>Jose A.</v>
      </c>
      <c r="E998" s="23" t="str">
        <f t="shared" si="47"/>
        <v>Garcia</v>
      </c>
    </row>
    <row r="999" spans="1:5" ht="15.75" customHeight="1" x14ac:dyDescent="0.35">
      <c r="A999" s="22" t="s">
        <v>2113</v>
      </c>
      <c r="B999" s="22" t="s">
        <v>2114</v>
      </c>
      <c r="C999" s="23" t="str">
        <f t="shared" si="45"/>
        <v>Mrs.</v>
      </c>
      <c r="D999" s="23" t="str">
        <f t="shared" si="46"/>
        <v>Lauren</v>
      </c>
      <c r="E999" s="23" t="str">
        <f t="shared" si="47"/>
        <v>Deady</v>
      </c>
    </row>
    <row r="1000" spans="1:5" ht="15.75" customHeight="1" x14ac:dyDescent="0.35">
      <c r="A1000" s="22" t="s">
        <v>2115</v>
      </c>
      <c r="B1000" s="22" t="s">
        <v>2116</v>
      </c>
      <c r="C1000" s="23" t="str">
        <f t="shared" si="45"/>
        <v>Mr.</v>
      </c>
      <c r="D1000" s="23" t="str">
        <f t="shared" si="46"/>
        <v>Jonathon M.</v>
      </c>
      <c r="E1000" s="23" t="str">
        <f t="shared" si="47"/>
        <v>Campbell</v>
      </c>
    </row>
    <row r="1001" spans="1:5" ht="15.75" customHeight="1" x14ac:dyDescent="0.35">
      <c r="A1001" s="22" t="s">
        <v>2117</v>
      </c>
      <c r="B1001" s="22" t="s">
        <v>2118</v>
      </c>
      <c r="C1001" s="23" t="str">
        <f t="shared" si="45"/>
        <v>Mrs.</v>
      </c>
      <c r="D1001" s="23" t="str">
        <f t="shared" si="46"/>
        <v>Stephanie A</v>
      </c>
      <c r="E1001" s="23" t="str">
        <f t="shared" si="47"/>
        <v>Schaefer</v>
      </c>
    </row>
    <row r="1002" spans="1:5" ht="15.75" customHeight="1" x14ac:dyDescent="0.35">
      <c r="A1002" s="22" t="s">
        <v>2119</v>
      </c>
      <c r="B1002" s="22" t="s">
        <v>2120</v>
      </c>
      <c r="C1002" s="23" t="str">
        <f t="shared" si="45"/>
        <v>Mr.</v>
      </c>
      <c r="D1002" s="23" t="str">
        <f t="shared" si="46"/>
        <v>Patrick</v>
      </c>
      <c r="E1002" s="23" t="str">
        <f t="shared" si="47"/>
        <v>D'Alessandro</v>
      </c>
    </row>
    <row r="1003" spans="1:5" ht="15.75" customHeight="1" x14ac:dyDescent="0.35">
      <c r="A1003" s="22" t="s">
        <v>2121</v>
      </c>
      <c r="B1003" s="22" t="s">
        <v>2122</v>
      </c>
      <c r="C1003" s="23" t="str">
        <f t="shared" si="45"/>
        <v>Mrs.</v>
      </c>
      <c r="D1003" s="23" t="str">
        <f t="shared" si="46"/>
        <v>Krista</v>
      </c>
      <c r="E1003" s="23" t="str">
        <f t="shared" si="47"/>
        <v>Wyss</v>
      </c>
    </row>
    <row r="1004" spans="1:5" ht="15.75" customHeight="1" x14ac:dyDescent="0.35">
      <c r="A1004" s="22" t="s">
        <v>2123</v>
      </c>
      <c r="B1004" s="22" t="s">
        <v>2124</v>
      </c>
      <c r="C1004" s="23" t="str">
        <f t="shared" si="45"/>
        <v>Ms.</v>
      </c>
      <c r="D1004" s="23" t="str">
        <f t="shared" si="46"/>
        <v>Jenessa</v>
      </c>
      <c r="E1004" s="23" t="str">
        <f t="shared" si="47"/>
        <v>Rose</v>
      </c>
    </row>
    <row r="1005" spans="1:5" ht="15.75" customHeight="1" x14ac:dyDescent="0.35">
      <c r="A1005" s="22" t="s">
        <v>2125</v>
      </c>
      <c r="B1005" s="22" t="s">
        <v>2126</v>
      </c>
      <c r="C1005" s="23" t="str">
        <f t="shared" si="45"/>
        <v>Mr.</v>
      </c>
      <c r="D1005" s="23" t="str">
        <f t="shared" si="46"/>
        <v>Ryan M.</v>
      </c>
      <c r="E1005" s="23" t="str">
        <f t="shared" si="47"/>
        <v>Hopper</v>
      </c>
    </row>
    <row r="1006" spans="1:5" ht="15.75" customHeight="1" x14ac:dyDescent="0.35">
      <c r="A1006" s="22" t="s">
        <v>2127</v>
      </c>
      <c r="B1006" s="22" t="s">
        <v>2128</v>
      </c>
      <c r="C1006" s="23" t="str">
        <f t="shared" si="45"/>
        <v>Mr.</v>
      </c>
      <c r="D1006" s="23" t="str">
        <f t="shared" si="46"/>
        <v>Thomas</v>
      </c>
      <c r="E1006" s="23" t="str">
        <f t="shared" si="47"/>
        <v>Finneran</v>
      </c>
    </row>
    <row r="1007" spans="1:5" ht="15.75" customHeight="1" x14ac:dyDescent="0.35">
      <c r="A1007" s="22" t="s">
        <v>2129</v>
      </c>
      <c r="B1007" s="22" t="s">
        <v>2130</v>
      </c>
      <c r="C1007" s="23" t="str">
        <f t="shared" si="45"/>
        <v>Ms.</v>
      </c>
      <c r="D1007" s="23" t="str">
        <f t="shared" si="46"/>
        <v>Amanda N.</v>
      </c>
      <c r="E1007" s="23" t="str">
        <f t="shared" si="47"/>
        <v>Basham</v>
      </c>
    </row>
    <row r="1008" spans="1:5" ht="15.75" customHeight="1" x14ac:dyDescent="0.35">
      <c r="A1008" s="22" t="s">
        <v>2131</v>
      </c>
      <c r="B1008" s="22" t="s">
        <v>2132</v>
      </c>
      <c r="C1008" s="23" t="str">
        <f t="shared" si="45"/>
        <v>Ms.</v>
      </c>
      <c r="D1008" s="23" t="str">
        <f t="shared" si="46"/>
        <v>Teresa P.</v>
      </c>
      <c r="E1008" s="23" t="str">
        <f t="shared" si="47"/>
        <v>Inman</v>
      </c>
    </row>
    <row r="1009" spans="1:5" ht="15.75" customHeight="1" x14ac:dyDescent="0.35">
      <c r="A1009" s="22" t="s">
        <v>2133</v>
      </c>
      <c r="B1009" s="22" t="s">
        <v>2134</v>
      </c>
      <c r="C1009" s="23" t="str">
        <f t="shared" si="45"/>
        <v>Mr.</v>
      </c>
      <c r="D1009" s="23" t="str">
        <f t="shared" si="46"/>
        <v>Dorian</v>
      </c>
      <c r="E1009" s="23" t="str">
        <f t="shared" si="47"/>
        <v>Oscal</v>
      </c>
    </row>
    <row r="1010" spans="1:5" ht="15.75" customHeight="1" x14ac:dyDescent="0.35">
      <c r="A1010" s="22" t="s">
        <v>2135</v>
      </c>
      <c r="B1010" s="22" t="s">
        <v>2136</v>
      </c>
      <c r="C1010" s="23" t="str">
        <f t="shared" si="45"/>
        <v>Ms.</v>
      </c>
      <c r="D1010" s="23" t="str">
        <f t="shared" si="46"/>
        <v>Amy</v>
      </c>
      <c r="E1010" s="23" t="str">
        <f t="shared" si="47"/>
        <v>Craft</v>
      </c>
    </row>
    <row r="1011" spans="1:5" ht="15.75" customHeight="1" x14ac:dyDescent="0.35">
      <c r="A1011" s="22" t="s">
        <v>2137</v>
      </c>
      <c r="B1011" s="22" t="s">
        <v>2138</v>
      </c>
      <c r="C1011" s="23" t="str">
        <f t="shared" si="45"/>
        <v>Ms.</v>
      </c>
      <c r="D1011" s="23" t="str">
        <f t="shared" si="46"/>
        <v>Aberu</v>
      </c>
      <c r="E1011" s="23" t="str">
        <f t="shared" si="47"/>
        <v>Kebede</v>
      </c>
    </row>
    <row r="1012" spans="1:5" ht="15.75" customHeight="1" x14ac:dyDescent="0.35">
      <c r="A1012" s="22" t="s">
        <v>2139</v>
      </c>
      <c r="B1012" s="22" t="s">
        <v>2140</v>
      </c>
      <c r="C1012" s="23" t="str">
        <f t="shared" si="45"/>
        <v>Ms.</v>
      </c>
      <c r="D1012" s="23" t="str">
        <f t="shared" si="46"/>
        <v>Ashley</v>
      </c>
      <c r="E1012" s="23" t="str">
        <f t="shared" si="47"/>
        <v>Strobel</v>
      </c>
    </row>
    <row r="1013" spans="1:5" ht="15.75" customHeight="1" x14ac:dyDescent="0.35">
      <c r="A1013" s="22" t="s">
        <v>2141</v>
      </c>
      <c r="B1013" s="22" t="s">
        <v>2142</v>
      </c>
      <c r="C1013" s="23" t="str">
        <f t="shared" si="45"/>
        <v>Ms.</v>
      </c>
      <c r="D1013" s="23" t="str">
        <f t="shared" si="46"/>
        <v>Anna E</v>
      </c>
      <c r="E1013" s="23" t="str">
        <f t="shared" si="47"/>
        <v>Dalton</v>
      </c>
    </row>
    <row r="1014" spans="1:5" ht="15.75" customHeight="1" x14ac:dyDescent="0.35">
      <c r="A1014" s="22" t="s">
        <v>2143</v>
      </c>
      <c r="B1014" s="22" t="s">
        <v>2144</v>
      </c>
      <c r="C1014" s="23" t="str">
        <f t="shared" si="45"/>
        <v>Ms.</v>
      </c>
      <c r="D1014" s="23" t="str">
        <f t="shared" si="46"/>
        <v>Tania K.</v>
      </c>
      <c r="E1014" s="23" t="str">
        <f t="shared" si="47"/>
        <v>Morimoto</v>
      </c>
    </row>
    <row r="1015" spans="1:5" ht="15.75" customHeight="1" x14ac:dyDescent="0.35">
      <c r="A1015" s="22" t="s">
        <v>2145</v>
      </c>
      <c r="B1015" s="22" t="s">
        <v>2146</v>
      </c>
      <c r="C1015" s="23" t="str">
        <f t="shared" si="45"/>
        <v>Ms.</v>
      </c>
      <c r="D1015" s="23" t="str">
        <f t="shared" si="46"/>
        <v>Ashley E</v>
      </c>
      <c r="E1015" s="23" t="str">
        <f t="shared" si="47"/>
        <v>Manlove</v>
      </c>
    </row>
    <row r="1016" spans="1:5" ht="15.75" customHeight="1" x14ac:dyDescent="0.35">
      <c r="A1016" s="22" t="s">
        <v>2147</v>
      </c>
      <c r="B1016" s="22" t="s">
        <v>2148</v>
      </c>
      <c r="C1016" s="23" t="str">
        <f t="shared" si="45"/>
        <v>Ms.</v>
      </c>
      <c r="D1016" s="23" t="str">
        <f t="shared" si="46"/>
        <v>Aleksandra</v>
      </c>
      <c r="E1016" s="23" t="str">
        <f t="shared" si="47"/>
        <v>Madzik</v>
      </c>
    </row>
    <row r="1017" spans="1:5" ht="15.75" customHeight="1" x14ac:dyDescent="0.35">
      <c r="A1017" s="22" t="s">
        <v>2149</v>
      </c>
      <c r="B1017" s="22" t="s">
        <v>2150</v>
      </c>
      <c r="C1017" s="23" t="str">
        <f t="shared" si="45"/>
        <v>Ms.</v>
      </c>
      <c r="D1017" s="23" t="str">
        <f t="shared" si="46"/>
        <v>Valery L</v>
      </c>
      <c r="E1017" s="23" t="str">
        <f t="shared" si="47"/>
        <v>Hobson</v>
      </c>
    </row>
    <row r="1018" spans="1:5" ht="15.75" customHeight="1" x14ac:dyDescent="0.35">
      <c r="A1018" s="22" t="s">
        <v>2151</v>
      </c>
      <c r="B1018" s="22" t="s">
        <v>2152</v>
      </c>
      <c r="C1018" s="23" t="str">
        <f t="shared" si="45"/>
        <v>Mrs.</v>
      </c>
      <c r="D1018" s="23" t="str">
        <f t="shared" si="46"/>
        <v>Joanna G.</v>
      </c>
      <c r="E1018" s="23" t="str">
        <f t="shared" si="47"/>
        <v>Reyes</v>
      </c>
    </row>
    <row r="1019" spans="1:5" ht="15.75" customHeight="1" x14ac:dyDescent="0.35">
      <c r="A1019" s="22" t="s">
        <v>2153</v>
      </c>
      <c r="B1019" s="22" t="s">
        <v>2154</v>
      </c>
      <c r="C1019" s="23" t="str">
        <f t="shared" si="45"/>
        <v>Mrs.</v>
      </c>
      <c r="D1019" s="23" t="str">
        <f t="shared" si="46"/>
        <v>Stefanie F.</v>
      </c>
      <c r="E1019" s="23" t="str">
        <f t="shared" si="47"/>
        <v>Tierney</v>
      </c>
    </row>
    <row r="1020" spans="1:5" ht="15.75" customHeight="1" x14ac:dyDescent="0.35">
      <c r="A1020" s="22" t="s">
        <v>2155</v>
      </c>
      <c r="B1020" s="22" t="s">
        <v>2156</v>
      </c>
      <c r="C1020" s="23" t="str">
        <f t="shared" si="45"/>
        <v>Mr.</v>
      </c>
      <c r="D1020" s="23" t="str">
        <f t="shared" si="46"/>
        <v>Stephen</v>
      </c>
      <c r="E1020" s="23" t="str">
        <f t="shared" si="47"/>
        <v>Gabris</v>
      </c>
    </row>
    <row r="1021" spans="1:5" ht="15.75" customHeight="1" x14ac:dyDescent="0.35">
      <c r="A1021" s="22" t="s">
        <v>2157</v>
      </c>
      <c r="B1021" s="22" t="s">
        <v>2158</v>
      </c>
      <c r="C1021" s="23" t="str">
        <f t="shared" si="45"/>
        <v>Ms.</v>
      </c>
      <c r="D1021" s="23" t="str">
        <f t="shared" si="46"/>
        <v>Liza J.</v>
      </c>
      <c r="E1021" s="23" t="str">
        <f t="shared" si="47"/>
        <v>Howard</v>
      </c>
    </row>
    <row r="1022" spans="1:5" ht="15.75" customHeight="1" x14ac:dyDescent="0.35">
      <c r="A1022" s="22" t="s">
        <v>2159</v>
      </c>
      <c r="B1022" s="22" t="s">
        <v>2160</v>
      </c>
      <c r="C1022" s="23" t="str">
        <f t="shared" si="45"/>
        <v>Mr.</v>
      </c>
      <c r="D1022" s="23" t="str">
        <f t="shared" si="46"/>
        <v>Ian M.</v>
      </c>
      <c r="E1022" s="23" t="str">
        <f t="shared" si="47"/>
        <v>Kallay</v>
      </c>
    </row>
    <row r="1023" spans="1:5" ht="15.75" customHeight="1" x14ac:dyDescent="0.35">
      <c r="A1023" s="22" t="s">
        <v>2161</v>
      </c>
      <c r="B1023" s="22" t="s">
        <v>2162</v>
      </c>
      <c r="C1023" s="23" t="str">
        <f t="shared" si="45"/>
        <v>Ms.</v>
      </c>
      <c r="D1023" s="23" t="str">
        <f t="shared" si="46"/>
        <v>Claudia L.</v>
      </c>
      <c r="E1023" s="23" t="str">
        <f t="shared" si="47"/>
        <v>Leguizamo</v>
      </c>
    </row>
    <row r="1024" spans="1:5" ht="15.75" customHeight="1" x14ac:dyDescent="0.35">
      <c r="A1024" s="22" t="s">
        <v>2163</v>
      </c>
      <c r="B1024" s="22" t="s">
        <v>2164</v>
      </c>
      <c r="C1024" s="23" t="str">
        <f t="shared" si="45"/>
        <v>Ms.</v>
      </c>
      <c r="D1024" s="23" t="str">
        <f t="shared" si="46"/>
        <v>Jessica M</v>
      </c>
      <c r="E1024" s="23" t="str">
        <f t="shared" si="47"/>
        <v>Escartin</v>
      </c>
    </row>
    <row r="1025" spans="1:5" ht="15.75" customHeight="1" x14ac:dyDescent="0.35">
      <c r="A1025" s="22" t="s">
        <v>2165</v>
      </c>
      <c r="B1025" s="22" t="s">
        <v>2166</v>
      </c>
      <c r="C1025" s="23" t="str">
        <f t="shared" si="45"/>
        <v>Mr.</v>
      </c>
      <c r="D1025" s="23" t="str">
        <f t="shared" si="46"/>
        <v>Billy Jr.</v>
      </c>
      <c r="E1025" s="23" t="str">
        <f t="shared" si="47"/>
        <v>Chorey</v>
      </c>
    </row>
    <row r="1026" spans="1:5" ht="15.75" customHeight="1" x14ac:dyDescent="0.35">
      <c r="A1026" s="22" t="s">
        <v>2167</v>
      </c>
      <c r="B1026" s="22" t="s">
        <v>2168</v>
      </c>
      <c r="C1026" s="23" t="str">
        <f t="shared" ref="C1026:C1089" si="48">TRIM(MID(B1026,FIND(",",B1026)+1,FIND(".",B1026,FIND(",",B1026))-FIND(",",B1026)))</f>
        <v>Mr.</v>
      </c>
      <c r="D1026" s="23" t="str">
        <f t="shared" ref="D1026:D1089" si="49">TRIM(MID(B1026,FIND(".",B1026,FIND(",",B1026))+1,100))</f>
        <v>David</v>
      </c>
      <c r="E1026" s="23" t="str">
        <f t="shared" ref="E1026:E1089" si="50">TRIM(LEFT(B1026,FIND(",",B1026)-1))</f>
        <v>McVay</v>
      </c>
    </row>
    <row r="1027" spans="1:5" ht="15.75" customHeight="1" x14ac:dyDescent="0.35">
      <c r="A1027" s="22" t="s">
        <v>2169</v>
      </c>
      <c r="B1027" s="22" t="s">
        <v>2170</v>
      </c>
      <c r="C1027" s="23" t="str">
        <f t="shared" si="48"/>
        <v>Mr.</v>
      </c>
      <c r="D1027" s="23" t="str">
        <f t="shared" si="49"/>
        <v>Tim</v>
      </c>
      <c r="E1027" s="23" t="str">
        <f t="shared" si="50"/>
        <v>Vinson</v>
      </c>
    </row>
    <row r="1028" spans="1:5" ht="15.75" customHeight="1" x14ac:dyDescent="0.35">
      <c r="A1028" s="22" t="s">
        <v>2171</v>
      </c>
      <c r="B1028" s="22" t="s">
        <v>2172</v>
      </c>
      <c r="C1028" s="23" t="str">
        <f t="shared" si="48"/>
        <v>Ms.</v>
      </c>
      <c r="D1028" s="23" t="str">
        <f t="shared" si="49"/>
        <v>Emma M</v>
      </c>
      <c r="E1028" s="23" t="str">
        <f t="shared" si="50"/>
        <v>Astrike-Davis</v>
      </c>
    </row>
    <row r="1029" spans="1:5" ht="15.75" customHeight="1" x14ac:dyDescent="0.35">
      <c r="A1029" s="22" t="s">
        <v>2173</v>
      </c>
      <c r="B1029" s="22" t="s">
        <v>2174</v>
      </c>
      <c r="C1029" s="23" t="str">
        <f t="shared" si="48"/>
        <v>Mr.</v>
      </c>
      <c r="D1029" s="23" t="str">
        <f t="shared" si="49"/>
        <v>Tim</v>
      </c>
      <c r="E1029" s="23" t="str">
        <f t="shared" si="50"/>
        <v>Harder</v>
      </c>
    </row>
    <row r="1030" spans="1:5" ht="15.75" customHeight="1" x14ac:dyDescent="0.35">
      <c r="A1030" s="22" t="s">
        <v>2175</v>
      </c>
      <c r="B1030" s="22" t="s">
        <v>2176</v>
      </c>
      <c r="C1030" s="23" t="str">
        <f t="shared" si="48"/>
        <v>Mr.</v>
      </c>
      <c r="D1030" s="23" t="str">
        <f t="shared" si="49"/>
        <v>Patrick</v>
      </c>
      <c r="E1030" s="23" t="str">
        <f t="shared" si="50"/>
        <v>Bell</v>
      </c>
    </row>
    <row r="1031" spans="1:5" ht="15.75" customHeight="1" x14ac:dyDescent="0.35">
      <c r="A1031" s="22" t="s">
        <v>2177</v>
      </c>
      <c r="B1031" s="22" t="s">
        <v>2178</v>
      </c>
      <c r="C1031" s="23" t="str">
        <f t="shared" si="48"/>
        <v>Ms.</v>
      </c>
      <c r="D1031" s="23" t="str">
        <f t="shared" si="49"/>
        <v>Bridget K.</v>
      </c>
      <c r="E1031" s="23" t="str">
        <f t="shared" si="50"/>
        <v>Dawes</v>
      </c>
    </row>
    <row r="1032" spans="1:5" ht="15.75" customHeight="1" x14ac:dyDescent="0.35">
      <c r="A1032" s="22" t="s">
        <v>2179</v>
      </c>
      <c r="B1032" s="22" t="s">
        <v>2180</v>
      </c>
      <c r="C1032" s="23" t="str">
        <f t="shared" si="48"/>
        <v>Mr.</v>
      </c>
      <c r="D1032" s="23" t="str">
        <f t="shared" si="49"/>
        <v>Gabriel</v>
      </c>
      <c r="E1032" s="23" t="str">
        <f t="shared" si="50"/>
        <v>Larios</v>
      </c>
    </row>
    <row r="1033" spans="1:5" ht="15.75" customHeight="1" x14ac:dyDescent="0.35">
      <c r="A1033" s="22" t="s">
        <v>2181</v>
      </c>
      <c r="B1033" s="22" t="s">
        <v>2182</v>
      </c>
      <c r="C1033" s="23" t="str">
        <f t="shared" si="48"/>
        <v>Ms.</v>
      </c>
      <c r="D1033" s="23" t="str">
        <f t="shared" si="49"/>
        <v>Natasha</v>
      </c>
      <c r="E1033" s="23" t="str">
        <f t="shared" si="50"/>
        <v>Yaremczuk</v>
      </c>
    </row>
    <row r="1034" spans="1:5" ht="15.75" customHeight="1" x14ac:dyDescent="0.35">
      <c r="A1034" s="22" t="s">
        <v>2183</v>
      </c>
      <c r="B1034" s="22" t="s">
        <v>2184</v>
      </c>
      <c r="C1034" s="23" t="str">
        <f t="shared" si="48"/>
        <v>Ms.</v>
      </c>
      <c r="D1034" s="23" t="str">
        <f t="shared" si="49"/>
        <v>Abby A.</v>
      </c>
      <c r="E1034" s="23" t="str">
        <f t="shared" si="50"/>
        <v>Knight</v>
      </c>
    </row>
    <row r="1035" spans="1:5" ht="15.75" customHeight="1" x14ac:dyDescent="0.35">
      <c r="A1035" s="22" t="s">
        <v>2185</v>
      </c>
      <c r="B1035" s="22" t="s">
        <v>2186</v>
      </c>
      <c r="C1035" s="23" t="str">
        <f t="shared" si="48"/>
        <v>Ms.</v>
      </c>
      <c r="D1035" s="23" t="str">
        <f t="shared" si="49"/>
        <v>Michelle</v>
      </c>
      <c r="E1035" s="23" t="str">
        <f t="shared" si="50"/>
        <v>Eversman</v>
      </c>
    </row>
    <row r="1036" spans="1:5" ht="15.75" customHeight="1" x14ac:dyDescent="0.35">
      <c r="A1036" s="22" t="s">
        <v>2187</v>
      </c>
      <c r="B1036" s="22" t="s">
        <v>2188</v>
      </c>
      <c r="C1036" s="23" t="str">
        <f t="shared" si="48"/>
        <v>Ms.</v>
      </c>
      <c r="D1036" s="23" t="str">
        <f t="shared" si="49"/>
        <v>Mckendree</v>
      </c>
      <c r="E1036" s="23" t="str">
        <f t="shared" si="50"/>
        <v>Hickory</v>
      </c>
    </row>
    <row r="1037" spans="1:5" ht="15.75" customHeight="1" x14ac:dyDescent="0.35">
      <c r="A1037" s="22" t="s">
        <v>2189</v>
      </c>
      <c r="B1037" s="22" t="s">
        <v>2190</v>
      </c>
      <c r="C1037" s="23" t="str">
        <f t="shared" si="48"/>
        <v>Ms.</v>
      </c>
      <c r="D1037" s="23" t="str">
        <f t="shared" si="49"/>
        <v>Tara</v>
      </c>
      <c r="E1037" s="23" t="str">
        <f t="shared" si="50"/>
        <v>Mooney</v>
      </c>
    </row>
    <row r="1038" spans="1:5" ht="15.75" customHeight="1" x14ac:dyDescent="0.35">
      <c r="A1038" s="22" t="s">
        <v>2191</v>
      </c>
      <c r="B1038" s="22" t="s">
        <v>2192</v>
      </c>
      <c r="C1038" s="23" t="str">
        <f t="shared" si="48"/>
        <v>Mr.</v>
      </c>
      <c r="D1038" s="23" t="str">
        <f t="shared" si="49"/>
        <v>Daniel</v>
      </c>
      <c r="E1038" s="23" t="str">
        <f t="shared" si="50"/>
        <v>Craighead</v>
      </c>
    </row>
    <row r="1039" spans="1:5" ht="15.75" customHeight="1" x14ac:dyDescent="0.35">
      <c r="A1039" s="22" t="s">
        <v>2193</v>
      </c>
      <c r="B1039" s="22" t="s">
        <v>2194</v>
      </c>
      <c r="C1039" s="23" t="str">
        <f t="shared" si="48"/>
        <v>Mr.</v>
      </c>
      <c r="D1039" s="23" t="str">
        <f t="shared" si="49"/>
        <v>Joshua P</v>
      </c>
      <c r="E1039" s="23" t="str">
        <f t="shared" si="50"/>
        <v>Gardner</v>
      </c>
    </row>
    <row r="1040" spans="1:5" ht="15.75" customHeight="1" x14ac:dyDescent="0.35">
      <c r="A1040" s="22" t="s">
        <v>2195</v>
      </c>
      <c r="B1040" s="22" t="s">
        <v>2196</v>
      </c>
      <c r="C1040" s="23" t="str">
        <f t="shared" si="48"/>
        <v>Ms.</v>
      </c>
      <c r="D1040" s="23" t="str">
        <f t="shared" si="49"/>
        <v>Erin C</v>
      </c>
      <c r="E1040" s="23" t="str">
        <f t="shared" si="50"/>
        <v>Lohrenz</v>
      </c>
    </row>
    <row r="1041" spans="1:5" ht="15.75" customHeight="1" x14ac:dyDescent="0.35">
      <c r="A1041" s="22" t="s">
        <v>2197</v>
      </c>
      <c r="B1041" s="22" t="s">
        <v>2198</v>
      </c>
      <c r="C1041" s="23" t="str">
        <f t="shared" si="48"/>
        <v>Ms.</v>
      </c>
      <c r="D1041" s="23" t="str">
        <f t="shared" si="49"/>
        <v>Shure</v>
      </c>
      <c r="E1041" s="23" t="str">
        <f t="shared" si="50"/>
        <v>Demise</v>
      </c>
    </row>
    <row r="1042" spans="1:5" ht="15.75" customHeight="1" x14ac:dyDescent="0.35">
      <c r="A1042" s="22" t="s">
        <v>2199</v>
      </c>
      <c r="B1042" s="22" t="s">
        <v>2200</v>
      </c>
      <c r="C1042" s="23" t="str">
        <f t="shared" si="48"/>
        <v>Mr.</v>
      </c>
      <c r="D1042" s="23" t="str">
        <f t="shared" si="49"/>
        <v>Richard</v>
      </c>
      <c r="E1042" s="23" t="str">
        <f t="shared" si="50"/>
        <v>Nelson</v>
      </c>
    </row>
    <row r="1043" spans="1:5" ht="15.75" customHeight="1" x14ac:dyDescent="0.35">
      <c r="A1043" s="22" t="s">
        <v>2201</v>
      </c>
      <c r="B1043" s="22" t="s">
        <v>2202</v>
      </c>
      <c r="C1043" s="23" t="str">
        <f t="shared" si="48"/>
        <v>Ms.</v>
      </c>
      <c r="D1043" s="23" t="str">
        <f t="shared" si="49"/>
        <v>Brenda</v>
      </c>
      <c r="E1043" s="23" t="str">
        <f t="shared" si="50"/>
        <v>Guitard</v>
      </c>
    </row>
    <row r="1044" spans="1:5" ht="15.75" customHeight="1" x14ac:dyDescent="0.35">
      <c r="A1044" s="22" t="s">
        <v>2203</v>
      </c>
      <c r="B1044" s="22" t="s">
        <v>2204</v>
      </c>
      <c r="C1044" s="23" t="str">
        <f t="shared" si="48"/>
        <v>Mr.</v>
      </c>
      <c r="D1044" s="23" t="str">
        <f t="shared" si="49"/>
        <v>Joseph M</v>
      </c>
      <c r="E1044" s="23" t="str">
        <f t="shared" si="50"/>
        <v>Navas</v>
      </c>
    </row>
    <row r="1045" spans="1:5" ht="15.75" customHeight="1" x14ac:dyDescent="0.35">
      <c r="A1045" s="22" t="s">
        <v>2205</v>
      </c>
      <c r="B1045" s="22" t="s">
        <v>2206</v>
      </c>
      <c r="C1045" s="23" t="str">
        <f t="shared" si="48"/>
        <v>Mr.</v>
      </c>
      <c r="D1045" s="23" t="str">
        <f t="shared" si="49"/>
        <v>Stephen J.</v>
      </c>
      <c r="E1045" s="23" t="str">
        <f t="shared" si="50"/>
        <v>Ptucha</v>
      </c>
    </row>
    <row r="1046" spans="1:5" ht="15.75" customHeight="1" x14ac:dyDescent="0.35">
      <c r="A1046" s="22" t="s">
        <v>2207</v>
      </c>
      <c r="B1046" s="22" t="s">
        <v>2208</v>
      </c>
      <c r="C1046" s="23" t="str">
        <f t="shared" si="48"/>
        <v>Mrs.</v>
      </c>
      <c r="D1046" s="23" t="str">
        <f t="shared" si="49"/>
        <v>Kathya</v>
      </c>
      <c r="E1046" s="23" t="str">
        <f t="shared" si="50"/>
        <v>Kirouac</v>
      </c>
    </row>
    <row r="1047" spans="1:5" ht="15.75" customHeight="1" x14ac:dyDescent="0.35">
      <c r="A1047" s="22" t="s">
        <v>2209</v>
      </c>
      <c r="B1047" s="22" t="s">
        <v>2210</v>
      </c>
      <c r="C1047" s="23" t="str">
        <f t="shared" si="48"/>
        <v>Mr.</v>
      </c>
      <c r="D1047" s="23" t="str">
        <f t="shared" si="49"/>
        <v>Wesley</v>
      </c>
      <c r="E1047" s="23" t="str">
        <f t="shared" si="50"/>
        <v>Toews</v>
      </c>
    </row>
    <row r="1048" spans="1:5" ht="15.75" customHeight="1" x14ac:dyDescent="0.35">
      <c r="A1048" s="22" t="s">
        <v>2211</v>
      </c>
      <c r="B1048" s="22" t="s">
        <v>2212</v>
      </c>
      <c r="C1048" s="23" t="str">
        <f t="shared" si="48"/>
        <v>Mr.</v>
      </c>
      <c r="D1048" s="23" t="str">
        <f t="shared" si="49"/>
        <v>Tim</v>
      </c>
      <c r="E1048" s="23" t="str">
        <f t="shared" si="50"/>
        <v>Perry</v>
      </c>
    </row>
    <row r="1049" spans="1:5" ht="15.75" customHeight="1" x14ac:dyDescent="0.35">
      <c r="A1049" s="22" t="s">
        <v>2213</v>
      </c>
      <c r="B1049" s="22" t="s">
        <v>2214</v>
      </c>
      <c r="C1049" s="23" t="str">
        <f t="shared" si="48"/>
        <v>Ms.</v>
      </c>
      <c r="D1049" s="23" t="str">
        <f t="shared" si="49"/>
        <v>Jamie L.</v>
      </c>
      <c r="E1049" s="23" t="str">
        <f t="shared" si="50"/>
        <v>Kretz</v>
      </c>
    </row>
    <row r="1050" spans="1:5" ht="15.75" customHeight="1" x14ac:dyDescent="0.35">
      <c r="A1050" s="22" t="s">
        <v>2215</v>
      </c>
      <c r="B1050" s="22" t="s">
        <v>2216</v>
      </c>
      <c r="C1050" s="23" t="str">
        <f t="shared" si="48"/>
        <v>Ms.</v>
      </c>
      <c r="D1050" s="23" t="str">
        <f t="shared" si="49"/>
        <v>Alexandra</v>
      </c>
      <c r="E1050" s="23" t="str">
        <f t="shared" si="50"/>
        <v>Hempel</v>
      </c>
    </row>
    <row r="1051" spans="1:5" ht="15.75" customHeight="1" x14ac:dyDescent="0.35">
      <c r="A1051" s="22" t="s">
        <v>2217</v>
      </c>
      <c r="B1051" s="22" t="s">
        <v>2218</v>
      </c>
      <c r="C1051" s="23" t="str">
        <f t="shared" si="48"/>
        <v>Ms.</v>
      </c>
      <c r="D1051" s="23" t="str">
        <f t="shared" si="49"/>
        <v>Tiffany</v>
      </c>
      <c r="E1051" s="23" t="str">
        <f t="shared" si="50"/>
        <v>McBroom</v>
      </c>
    </row>
    <row r="1052" spans="1:5" ht="15.75" customHeight="1" x14ac:dyDescent="0.35">
      <c r="A1052" s="22" t="s">
        <v>2219</v>
      </c>
      <c r="B1052" s="22" t="s">
        <v>2220</v>
      </c>
      <c r="C1052" s="23" t="str">
        <f t="shared" si="48"/>
        <v>Mrs.</v>
      </c>
      <c r="D1052" s="23" t="str">
        <f t="shared" si="49"/>
        <v>Rebecca J</v>
      </c>
      <c r="E1052" s="23" t="str">
        <f t="shared" si="50"/>
        <v>Yoo</v>
      </c>
    </row>
    <row r="1053" spans="1:5" ht="15.75" customHeight="1" x14ac:dyDescent="0.35">
      <c r="A1053" s="22" t="s">
        <v>2221</v>
      </c>
      <c r="B1053" s="22" t="s">
        <v>2222</v>
      </c>
      <c r="C1053" s="23" t="str">
        <f t="shared" si="48"/>
        <v>Mr.</v>
      </c>
      <c r="D1053" s="23" t="str">
        <f t="shared" si="49"/>
        <v>Austin T.</v>
      </c>
      <c r="E1053" s="23" t="str">
        <f t="shared" si="50"/>
        <v>Rand</v>
      </c>
    </row>
    <row r="1054" spans="1:5" ht="15.75" customHeight="1" x14ac:dyDescent="0.35">
      <c r="A1054" s="22" t="s">
        <v>2223</v>
      </c>
      <c r="B1054" s="22" t="s">
        <v>2224</v>
      </c>
      <c r="C1054" s="23" t="str">
        <f t="shared" si="48"/>
        <v>Ms.</v>
      </c>
      <c r="D1054" s="23" t="str">
        <f t="shared" si="49"/>
        <v>Jamie T</v>
      </c>
      <c r="E1054" s="23" t="str">
        <f t="shared" si="50"/>
        <v>Wolfe</v>
      </c>
    </row>
    <row r="1055" spans="1:5" ht="15.75" customHeight="1" x14ac:dyDescent="0.35">
      <c r="A1055" s="22" t="s">
        <v>2225</v>
      </c>
      <c r="B1055" s="22" t="s">
        <v>2226</v>
      </c>
      <c r="C1055" s="23" t="str">
        <f t="shared" si="48"/>
        <v>Mr.</v>
      </c>
      <c r="D1055" s="23" t="str">
        <f t="shared" si="49"/>
        <v>Matthew T.</v>
      </c>
      <c r="E1055" s="23" t="str">
        <f t="shared" si="50"/>
        <v>Vance</v>
      </c>
    </row>
    <row r="1056" spans="1:5" ht="15.75" customHeight="1" x14ac:dyDescent="0.35">
      <c r="A1056" s="22" t="s">
        <v>2227</v>
      </c>
      <c r="B1056" s="22" t="s">
        <v>2228</v>
      </c>
      <c r="C1056" s="23" t="str">
        <f t="shared" si="48"/>
        <v>Mrs.</v>
      </c>
      <c r="D1056" s="23" t="str">
        <f t="shared" si="49"/>
        <v>Emily</v>
      </c>
      <c r="E1056" s="23" t="str">
        <f t="shared" si="50"/>
        <v>Burnett</v>
      </c>
    </row>
    <row r="1057" spans="1:5" ht="15.75" customHeight="1" x14ac:dyDescent="0.35">
      <c r="A1057" s="22" t="s">
        <v>2229</v>
      </c>
      <c r="B1057" s="22" t="s">
        <v>2230</v>
      </c>
      <c r="C1057" s="23" t="str">
        <f t="shared" si="48"/>
        <v>Ms.</v>
      </c>
      <c r="D1057" s="23" t="str">
        <f t="shared" si="49"/>
        <v>Gillian</v>
      </c>
      <c r="E1057" s="23" t="str">
        <f t="shared" si="50"/>
        <v>Clason</v>
      </c>
    </row>
    <row r="1058" spans="1:5" ht="15.75" customHeight="1" x14ac:dyDescent="0.35">
      <c r="A1058" s="22" t="s">
        <v>2231</v>
      </c>
      <c r="B1058" s="22" t="s">
        <v>2232</v>
      </c>
      <c r="C1058" s="23" t="str">
        <f t="shared" si="48"/>
        <v>Mrs.</v>
      </c>
      <c r="D1058" s="23" t="str">
        <f t="shared" si="49"/>
        <v>Brenn E.</v>
      </c>
      <c r="E1058" s="23" t="str">
        <f t="shared" si="50"/>
        <v>Donnelly</v>
      </c>
    </row>
    <row r="1059" spans="1:5" ht="15.75" customHeight="1" x14ac:dyDescent="0.35">
      <c r="A1059" s="22" t="s">
        <v>2233</v>
      </c>
      <c r="B1059" s="22" t="s">
        <v>2234</v>
      </c>
      <c r="C1059" s="23" t="str">
        <f t="shared" si="48"/>
        <v>Ms.</v>
      </c>
      <c r="D1059" s="23" t="str">
        <f t="shared" si="49"/>
        <v>Lisa M</v>
      </c>
      <c r="E1059" s="23" t="str">
        <f t="shared" si="50"/>
        <v>Pietz</v>
      </c>
    </row>
    <row r="1060" spans="1:5" ht="15.75" customHeight="1" x14ac:dyDescent="0.35">
      <c r="A1060" s="22" t="s">
        <v>2235</v>
      </c>
      <c r="B1060" s="22" t="s">
        <v>2236</v>
      </c>
      <c r="C1060" s="23" t="str">
        <f t="shared" si="48"/>
        <v>Mr.</v>
      </c>
      <c r="D1060" s="23" t="str">
        <f t="shared" si="49"/>
        <v>Matt</v>
      </c>
      <c r="E1060" s="23" t="str">
        <f t="shared" si="50"/>
        <v>Tegenkamp</v>
      </c>
    </row>
    <row r="1061" spans="1:5" ht="15.75" customHeight="1" x14ac:dyDescent="0.35">
      <c r="A1061" s="22" t="s">
        <v>2237</v>
      </c>
      <c r="B1061" s="22" t="s">
        <v>2238</v>
      </c>
      <c r="C1061" s="23" t="str">
        <f t="shared" si="48"/>
        <v>Mr.</v>
      </c>
      <c r="D1061" s="23" t="str">
        <f t="shared" si="49"/>
        <v>Thomas A.</v>
      </c>
      <c r="E1061" s="23" t="str">
        <f t="shared" si="50"/>
        <v>Dover</v>
      </c>
    </row>
    <row r="1062" spans="1:5" ht="15.75" customHeight="1" x14ac:dyDescent="0.35">
      <c r="A1062" s="22" t="s">
        <v>2239</v>
      </c>
      <c r="B1062" s="22" t="s">
        <v>2240</v>
      </c>
      <c r="C1062" s="23" t="str">
        <f t="shared" si="48"/>
        <v>Mr.</v>
      </c>
      <c r="D1062" s="23" t="str">
        <f t="shared" si="49"/>
        <v>Kevin J</v>
      </c>
      <c r="E1062" s="23" t="str">
        <f t="shared" si="50"/>
        <v>Dockemeyer</v>
      </c>
    </row>
    <row r="1063" spans="1:5" ht="15.75" customHeight="1" x14ac:dyDescent="0.35">
      <c r="A1063" s="22" t="s">
        <v>2241</v>
      </c>
      <c r="B1063" s="22" t="s">
        <v>2242</v>
      </c>
      <c r="C1063" s="23" t="str">
        <f t="shared" si="48"/>
        <v>Mr.</v>
      </c>
      <c r="D1063" s="23" t="str">
        <f t="shared" si="49"/>
        <v>William H. III</v>
      </c>
      <c r="E1063" s="23" t="str">
        <f t="shared" si="50"/>
        <v>Steele</v>
      </c>
    </row>
    <row r="1064" spans="1:5" ht="15.75" customHeight="1" x14ac:dyDescent="0.35">
      <c r="A1064" s="22" t="s">
        <v>2243</v>
      </c>
      <c r="B1064" s="22" t="s">
        <v>2244</v>
      </c>
      <c r="C1064" s="23" t="str">
        <f t="shared" si="48"/>
        <v>Mr.</v>
      </c>
      <c r="D1064" s="23" t="str">
        <f t="shared" si="49"/>
        <v>Gal</v>
      </c>
      <c r="E1064" s="23" t="str">
        <f t="shared" si="50"/>
        <v>Harel</v>
      </c>
    </row>
    <row r="1065" spans="1:5" ht="15.75" customHeight="1" x14ac:dyDescent="0.35">
      <c r="A1065" s="22" t="s">
        <v>2245</v>
      </c>
      <c r="B1065" s="22" t="s">
        <v>2246</v>
      </c>
      <c r="C1065" s="23" t="str">
        <f t="shared" si="48"/>
        <v>Mr.</v>
      </c>
      <c r="D1065" s="23" t="str">
        <f t="shared" si="49"/>
        <v>Anton</v>
      </c>
      <c r="E1065" s="23" t="str">
        <f t="shared" si="50"/>
        <v>Aguila</v>
      </c>
    </row>
    <row r="1066" spans="1:5" ht="15.75" customHeight="1" x14ac:dyDescent="0.35">
      <c r="A1066" s="22" t="s">
        <v>2247</v>
      </c>
      <c r="B1066" s="22" t="s">
        <v>2248</v>
      </c>
      <c r="C1066" s="23" t="str">
        <f t="shared" si="48"/>
        <v>Ms.</v>
      </c>
      <c r="D1066" s="23" t="str">
        <f t="shared" si="49"/>
        <v>Yazmin</v>
      </c>
      <c r="E1066" s="23" t="str">
        <f t="shared" si="50"/>
        <v>Vallejo Sarmiento</v>
      </c>
    </row>
    <row r="1067" spans="1:5" ht="15.75" customHeight="1" x14ac:dyDescent="0.35">
      <c r="A1067" s="22" t="s">
        <v>2249</v>
      </c>
      <c r="B1067" s="22" t="s">
        <v>2250</v>
      </c>
      <c r="C1067" s="23" t="str">
        <f t="shared" si="48"/>
        <v>Mr.</v>
      </c>
      <c r="D1067" s="23" t="str">
        <f t="shared" si="49"/>
        <v>Florian</v>
      </c>
      <c r="E1067" s="23" t="str">
        <f t="shared" si="50"/>
        <v>Beisheim</v>
      </c>
    </row>
    <row r="1068" spans="1:5" ht="15.75" customHeight="1" x14ac:dyDescent="0.35">
      <c r="A1068" s="22" t="s">
        <v>2251</v>
      </c>
      <c r="B1068" s="22" t="s">
        <v>2252</v>
      </c>
      <c r="C1068" s="23" t="str">
        <f t="shared" si="48"/>
        <v>Ms.</v>
      </c>
      <c r="D1068" s="23" t="str">
        <f t="shared" si="49"/>
        <v>Karen L</v>
      </c>
      <c r="E1068" s="23" t="str">
        <f t="shared" si="50"/>
        <v>Lenhoff</v>
      </c>
    </row>
    <row r="1069" spans="1:5" ht="15.75" customHeight="1" x14ac:dyDescent="0.35">
      <c r="A1069" s="22" t="s">
        <v>2253</v>
      </c>
      <c r="B1069" s="22" t="s">
        <v>2254</v>
      </c>
      <c r="C1069" s="23" t="str">
        <f t="shared" si="48"/>
        <v>Mr.</v>
      </c>
      <c r="D1069" s="23" t="str">
        <f t="shared" si="49"/>
        <v>Scott</v>
      </c>
      <c r="E1069" s="23" t="str">
        <f t="shared" si="50"/>
        <v>Wehrwein</v>
      </c>
    </row>
    <row r="1070" spans="1:5" ht="15.75" customHeight="1" x14ac:dyDescent="0.35">
      <c r="A1070" s="22" t="s">
        <v>2255</v>
      </c>
      <c r="B1070" s="22" t="s">
        <v>2256</v>
      </c>
      <c r="C1070" s="23" t="str">
        <f t="shared" si="48"/>
        <v>Ms.</v>
      </c>
      <c r="D1070" s="23" t="str">
        <f t="shared" si="49"/>
        <v>Claire</v>
      </c>
      <c r="E1070" s="23" t="str">
        <f t="shared" si="50"/>
        <v>Wallace</v>
      </c>
    </row>
    <row r="1071" spans="1:5" ht="15.75" customHeight="1" x14ac:dyDescent="0.35">
      <c r="A1071" s="22" t="s">
        <v>2257</v>
      </c>
      <c r="B1071" s="22" t="s">
        <v>2258</v>
      </c>
      <c r="C1071" s="23" t="str">
        <f t="shared" si="48"/>
        <v>Ms.</v>
      </c>
      <c r="D1071" s="23" t="str">
        <f t="shared" si="49"/>
        <v>Lynn M.</v>
      </c>
      <c r="E1071" s="23" t="str">
        <f t="shared" si="50"/>
        <v>Markowitz</v>
      </c>
    </row>
    <row r="1072" spans="1:5" ht="15.75" customHeight="1" x14ac:dyDescent="0.35">
      <c r="A1072" s="22" t="s">
        <v>2259</v>
      </c>
      <c r="B1072" s="22" t="s">
        <v>2260</v>
      </c>
      <c r="C1072" s="23" t="str">
        <f t="shared" si="48"/>
        <v>Ms.</v>
      </c>
      <c r="D1072" s="23" t="str">
        <f t="shared" si="49"/>
        <v>Sharon</v>
      </c>
      <c r="E1072" s="23" t="str">
        <f t="shared" si="50"/>
        <v>Vos</v>
      </c>
    </row>
    <row r="1073" spans="1:5" ht="15.75" customHeight="1" x14ac:dyDescent="0.35">
      <c r="A1073" s="22" t="s">
        <v>2261</v>
      </c>
      <c r="B1073" s="22" t="s">
        <v>2262</v>
      </c>
      <c r="C1073" s="23" t="str">
        <f t="shared" si="48"/>
        <v>Mrs.</v>
      </c>
      <c r="D1073" s="23" t="str">
        <f t="shared" si="49"/>
        <v>Candice</v>
      </c>
      <c r="E1073" s="23" t="str">
        <f t="shared" si="50"/>
        <v>McLeod</v>
      </c>
    </row>
    <row r="1074" spans="1:5" ht="15.75" customHeight="1" x14ac:dyDescent="0.35">
      <c r="A1074" s="22" t="s">
        <v>2263</v>
      </c>
      <c r="B1074" s="22" t="s">
        <v>2264</v>
      </c>
      <c r="C1074" s="23" t="str">
        <f t="shared" si="48"/>
        <v>Ms.</v>
      </c>
      <c r="D1074" s="23" t="str">
        <f t="shared" si="49"/>
        <v>Jennifer D</v>
      </c>
      <c r="E1074" s="23" t="str">
        <f t="shared" si="50"/>
        <v>Balcom</v>
      </c>
    </row>
    <row r="1075" spans="1:5" ht="15.75" customHeight="1" x14ac:dyDescent="0.35">
      <c r="A1075" s="22" t="s">
        <v>2265</v>
      </c>
      <c r="B1075" s="22" t="s">
        <v>2266</v>
      </c>
      <c r="C1075" s="23" t="str">
        <f t="shared" si="48"/>
        <v>Mr.</v>
      </c>
      <c r="D1075" s="23" t="str">
        <f t="shared" si="49"/>
        <v>Eric</v>
      </c>
      <c r="E1075" s="23" t="str">
        <f t="shared" si="50"/>
        <v>Dirth</v>
      </c>
    </row>
    <row r="1076" spans="1:5" ht="15.75" customHeight="1" x14ac:dyDescent="0.35">
      <c r="A1076" s="22" t="s">
        <v>2267</v>
      </c>
      <c r="B1076" s="22" t="s">
        <v>2268</v>
      </c>
      <c r="C1076" s="23" t="str">
        <f t="shared" si="48"/>
        <v>Mr.</v>
      </c>
      <c r="D1076" s="23" t="str">
        <f t="shared" si="49"/>
        <v>Bryan</v>
      </c>
      <c r="E1076" s="23" t="str">
        <f t="shared" si="50"/>
        <v>Inglish</v>
      </c>
    </row>
    <row r="1077" spans="1:5" ht="15.75" customHeight="1" x14ac:dyDescent="0.35">
      <c r="A1077" s="22" t="s">
        <v>2269</v>
      </c>
      <c r="B1077" s="22" t="s">
        <v>2270</v>
      </c>
      <c r="C1077" s="23" t="str">
        <f t="shared" si="48"/>
        <v>Mr.</v>
      </c>
      <c r="D1077" s="23" t="str">
        <f t="shared" si="49"/>
        <v>Devon R.</v>
      </c>
      <c r="E1077" s="23" t="str">
        <f t="shared" si="50"/>
        <v>Matthews</v>
      </c>
    </row>
    <row r="1078" spans="1:5" ht="15.75" customHeight="1" x14ac:dyDescent="0.35">
      <c r="A1078" s="22" t="s">
        <v>2271</v>
      </c>
      <c r="B1078" s="22" t="s">
        <v>2272</v>
      </c>
      <c r="C1078" s="23" t="str">
        <f t="shared" si="48"/>
        <v>Ms.</v>
      </c>
      <c r="D1078" s="23" t="str">
        <f t="shared" si="49"/>
        <v>Elena</v>
      </c>
      <c r="E1078" s="23" t="str">
        <f t="shared" si="50"/>
        <v>Massa-Musiak</v>
      </c>
    </row>
    <row r="1079" spans="1:5" ht="15.75" customHeight="1" x14ac:dyDescent="0.35">
      <c r="A1079" s="22" t="s">
        <v>2273</v>
      </c>
      <c r="B1079" s="22" t="s">
        <v>2274</v>
      </c>
      <c r="C1079" s="23" t="str">
        <f t="shared" si="48"/>
        <v>Mr.</v>
      </c>
      <c r="D1079" s="23" t="str">
        <f t="shared" si="49"/>
        <v>Chris</v>
      </c>
      <c r="E1079" s="23" t="str">
        <f t="shared" si="50"/>
        <v>Bailey</v>
      </c>
    </row>
    <row r="1080" spans="1:5" ht="15.75" customHeight="1" x14ac:dyDescent="0.35">
      <c r="A1080" s="22" t="s">
        <v>2275</v>
      </c>
      <c r="B1080" s="22" t="s">
        <v>2276</v>
      </c>
      <c r="C1080" s="23" t="str">
        <f t="shared" si="48"/>
        <v>Mr.</v>
      </c>
      <c r="D1080" s="23" t="str">
        <f t="shared" si="49"/>
        <v>Bert</v>
      </c>
      <c r="E1080" s="23" t="str">
        <f t="shared" si="50"/>
        <v>Jacoby</v>
      </c>
    </row>
    <row r="1081" spans="1:5" ht="15.75" customHeight="1" x14ac:dyDescent="0.35">
      <c r="A1081" s="22" t="s">
        <v>2277</v>
      </c>
      <c r="B1081" s="22" t="s">
        <v>2278</v>
      </c>
      <c r="C1081" s="23" t="str">
        <f t="shared" si="48"/>
        <v>Mr.</v>
      </c>
      <c r="D1081" s="23" t="str">
        <f t="shared" si="49"/>
        <v>John P.</v>
      </c>
      <c r="E1081" s="23" t="str">
        <f t="shared" si="50"/>
        <v>Crimmings</v>
      </c>
    </row>
    <row r="1082" spans="1:5" ht="15.75" customHeight="1" x14ac:dyDescent="0.35">
      <c r="A1082" s="22" t="s">
        <v>2279</v>
      </c>
      <c r="B1082" s="22" t="s">
        <v>2280</v>
      </c>
      <c r="C1082" s="23" t="str">
        <f t="shared" si="48"/>
        <v>Mr.</v>
      </c>
      <c r="D1082" s="23" t="str">
        <f t="shared" si="49"/>
        <v>Daniel P</v>
      </c>
      <c r="E1082" s="23" t="str">
        <f t="shared" si="50"/>
        <v>Crane</v>
      </c>
    </row>
    <row r="1083" spans="1:5" ht="15.75" customHeight="1" x14ac:dyDescent="0.35">
      <c r="A1083" s="22" t="s">
        <v>2281</v>
      </c>
      <c r="B1083" s="22" t="s">
        <v>2282</v>
      </c>
      <c r="C1083" s="23" t="str">
        <f t="shared" si="48"/>
        <v>Mrs.</v>
      </c>
      <c r="D1083" s="23" t="str">
        <f t="shared" si="49"/>
        <v>Lisa K.</v>
      </c>
      <c r="E1083" s="23" t="str">
        <f t="shared" si="50"/>
        <v>Swartzfager</v>
      </c>
    </row>
    <row r="1084" spans="1:5" ht="15.75" customHeight="1" x14ac:dyDescent="0.35">
      <c r="A1084" s="22" t="s">
        <v>2283</v>
      </c>
      <c r="B1084" s="22" t="s">
        <v>2284</v>
      </c>
      <c r="C1084" s="23" t="str">
        <f t="shared" si="48"/>
        <v>Mrs.</v>
      </c>
      <c r="D1084" s="23" t="str">
        <f t="shared" si="49"/>
        <v>Kristine</v>
      </c>
      <c r="E1084" s="23" t="str">
        <f t="shared" si="50"/>
        <v>Clevenger</v>
      </c>
    </row>
    <row r="1085" spans="1:5" ht="15.75" customHeight="1" x14ac:dyDescent="0.35">
      <c r="A1085" s="22" t="s">
        <v>2285</v>
      </c>
      <c r="B1085" s="22" t="s">
        <v>2286</v>
      </c>
      <c r="C1085" s="23" t="str">
        <f t="shared" si="48"/>
        <v>Mr.</v>
      </c>
      <c r="D1085" s="23" t="str">
        <f t="shared" si="49"/>
        <v>Paul A</v>
      </c>
      <c r="E1085" s="23" t="str">
        <f t="shared" si="50"/>
        <v>Reichardt</v>
      </c>
    </row>
    <row r="1086" spans="1:5" ht="15.75" customHeight="1" x14ac:dyDescent="0.35">
      <c r="A1086" s="22" t="s">
        <v>2287</v>
      </c>
      <c r="B1086" s="22" t="s">
        <v>2288</v>
      </c>
      <c r="C1086" s="23" t="str">
        <f t="shared" si="48"/>
        <v>Mr.</v>
      </c>
      <c r="D1086" s="23" t="str">
        <f t="shared" si="49"/>
        <v>Bryan</v>
      </c>
      <c r="E1086" s="23" t="str">
        <f t="shared" si="50"/>
        <v>Morton</v>
      </c>
    </row>
    <row r="1087" spans="1:5" ht="15.75" customHeight="1" x14ac:dyDescent="0.35">
      <c r="A1087" s="22" t="s">
        <v>2289</v>
      </c>
      <c r="B1087" s="22" t="s">
        <v>2290</v>
      </c>
      <c r="C1087" s="23" t="str">
        <f t="shared" si="48"/>
        <v>Mr.</v>
      </c>
      <c r="D1087" s="23" t="str">
        <f t="shared" si="49"/>
        <v>Chris</v>
      </c>
      <c r="E1087" s="23" t="str">
        <f t="shared" si="50"/>
        <v>Sunstrum</v>
      </c>
    </row>
    <row r="1088" spans="1:5" ht="15.75" customHeight="1" x14ac:dyDescent="0.35">
      <c r="A1088" s="22" t="s">
        <v>2291</v>
      </c>
      <c r="B1088" s="22" t="s">
        <v>2292</v>
      </c>
      <c r="C1088" s="23" t="str">
        <f t="shared" si="48"/>
        <v>Ms.</v>
      </c>
      <c r="D1088" s="23" t="str">
        <f t="shared" si="49"/>
        <v>Milah B</v>
      </c>
      <c r="E1088" s="23" t="str">
        <f t="shared" si="50"/>
        <v>Frownfelter</v>
      </c>
    </row>
    <row r="1089" spans="1:5" ht="15.75" customHeight="1" x14ac:dyDescent="0.35">
      <c r="A1089" s="22" t="s">
        <v>2293</v>
      </c>
      <c r="B1089" s="22" t="s">
        <v>2294</v>
      </c>
      <c r="C1089" s="23" t="str">
        <f t="shared" si="48"/>
        <v>Ms.</v>
      </c>
      <c r="D1089" s="23" t="str">
        <f t="shared" si="49"/>
        <v>Annette M.</v>
      </c>
      <c r="E1089" s="23" t="str">
        <f t="shared" si="50"/>
        <v>Richter</v>
      </c>
    </row>
    <row r="1090" spans="1:5" ht="15.75" customHeight="1" x14ac:dyDescent="0.35">
      <c r="A1090" s="22" t="s">
        <v>2295</v>
      </c>
      <c r="B1090" s="22" t="s">
        <v>2296</v>
      </c>
      <c r="C1090" s="23" t="str">
        <f t="shared" ref="C1090:C1153" si="51">TRIM(MID(B1090,FIND(",",B1090)+1,FIND(".",B1090,FIND(",",B1090))-FIND(",",B1090)))</f>
        <v>Mrs.</v>
      </c>
      <c r="D1090" s="23" t="str">
        <f t="shared" ref="D1090:D1153" si="52">TRIM(MID(B1090,FIND(".",B1090,FIND(",",B1090))+1,100))</f>
        <v>Yoko</v>
      </c>
      <c r="E1090" s="23" t="str">
        <f t="shared" ref="E1090:E1153" si="53">TRIM(LEFT(B1090,FIND(",",B1090)-1))</f>
        <v>England</v>
      </c>
    </row>
    <row r="1091" spans="1:5" ht="15.75" customHeight="1" x14ac:dyDescent="0.35">
      <c r="A1091" s="22" t="s">
        <v>2297</v>
      </c>
      <c r="B1091" s="22" t="s">
        <v>2298</v>
      </c>
      <c r="C1091" s="23" t="str">
        <f t="shared" si="51"/>
        <v>Ms.</v>
      </c>
      <c r="D1091" s="23" t="str">
        <f t="shared" si="52"/>
        <v>Laura</v>
      </c>
      <c r="E1091" s="23" t="str">
        <f t="shared" si="53"/>
        <v>McLean</v>
      </c>
    </row>
    <row r="1092" spans="1:5" ht="15.75" customHeight="1" x14ac:dyDescent="0.35">
      <c r="A1092" s="22" t="s">
        <v>2299</v>
      </c>
      <c r="B1092" s="22" t="s">
        <v>2300</v>
      </c>
      <c r="C1092" s="23" t="str">
        <f t="shared" si="51"/>
        <v>Ms.</v>
      </c>
      <c r="D1092" s="23" t="str">
        <f t="shared" si="52"/>
        <v>Tess A.</v>
      </c>
      <c r="E1092" s="23" t="str">
        <f t="shared" si="53"/>
        <v>Gardner</v>
      </c>
    </row>
    <row r="1093" spans="1:5" ht="15.75" customHeight="1" x14ac:dyDescent="0.35">
      <c r="A1093" s="22" t="s">
        <v>2301</v>
      </c>
      <c r="B1093" s="22" t="s">
        <v>2302</v>
      </c>
      <c r="C1093" s="23" t="str">
        <f t="shared" si="51"/>
        <v>Mr.</v>
      </c>
      <c r="D1093" s="23" t="str">
        <f t="shared" si="52"/>
        <v>William G.</v>
      </c>
      <c r="E1093" s="23" t="str">
        <f t="shared" si="53"/>
        <v>Lane</v>
      </c>
    </row>
    <row r="1094" spans="1:5" ht="15.75" customHeight="1" x14ac:dyDescent="0.35">
      <c r="A1094" s="22" t="s">
        <v>2303</v>
      </c>
      <c r="B1094" s="22" t="s">
        <v>2304</v>
      </c>
      <c r="C1094" s="23" t="str">
        <f t="shared" si="51"/>
        <v>Ms.</v>
      </c>
      <c r="D1094" s="23" t="str">
        <f t="shared" si="52"/>
        <v>Paige</v>
      </c>
      <c r="E1094" s="23" t="str">
        <f t="shared" si="53"/>
        <v>Vonachen</v>
      </c>
    </row>
    <row r="1095" spans="1:5" ht="15.75" customHeight="1" x14ac:dyDescent="0.35">
      <c r="A1095" s="22" t="s">
        <v>2305</v>
      </c>
      <c r="B1095" s="22" t="s">
        <v>2306</v>
      </c>
      <c r="C1095" s="23" t="str">
        <f t="shared" si="51"/>
        <v>Mr.</v>
      </c>
      <c r="D1095" s="23" t="str">
        <f t="shared" si="52"/>
        <v>Matthew J</v>
      </c>
      <c r="E1095" s="23" t="str">
        <f t="shared" si="53"/>
        <v>Smith</v>
      </c>
    </row>
    <row r="1096" spans="1:5" ht="15.75" customHeight="1" x14ac:dyDescent="0.35">
      <c r="A1096" s="22" t="s">
        <v>2307</v>
      </c>
      <c r="B1096" s="22" t="s">
        <v>2308</v>
      </c>
      <c r="C1096" s="23" t="str">
        <f t="shared" si="51"/>
        <v>Mr.</v>
      </c>
      <c r="D1096" s="23" t="str">
        <f t="shared" si="52"/>
        <v>Matthew</v>
      </c>
      <c r="E1096" s="23" t="str">
        <f t="shared" si="53"/>
        <v>Kidwell</v>
      </c>
    </row>
    <row r="1097" spans="1:5" ht="15.75" customHeight="1" x14ac:dyDescent="0.35">
      <c r="A1097" s="22" t="s">
        <v>2309</v>
      </c>
      <c r="B1097" s="22" t="s">
        <v>2310</v>
      </c>
      <c r="C1097" s="23" t="str">
        <f t="shared" si="51"/>
        <v>Mrs.</v>
      </c>
      <c r="D1097" s="23" t="str">
        <f t="shared" si="52"/>
        <v>Maria</v>
      </c>
      <c r="E1097" s="23" t="str">
        <f t="shared" si="53"/>
        <v>Betancourth</v>
      </c>
    </row>
    <row r="1098" spans="1:5" ht="15.75" customHeight="1" x14ac:dyDescent="0.35">
      <c r="A1098" s="22" t="s">
        <v>2311</v>
      </c>
      <c r="B1098" s="22" t="s">
        <v>2312</v>
      </c>
      <c r="C1098" s="23" t="str">
        <f t="shared" si="51"/>
        <v>Ms.</v>
      </c>
      <c r="D1098" s="23" t="str">
        <f t="shared" si="52"/>
        <v>Stephanie D</v>
      </c>
      <c r="E1098" s="23" t="str">
        <f t="shared" si="53"/>
        <v>Henstrom</v>
      </c>
    </row>
    <row r="1099" spans="1:5" ht="15.75" customHeight="1" x14ac:dyDescent="0.35">
      <c r="A1099" s="22" t="s">
        <v>2313</v>
      </c>
      <c r="B1099" s="22" t="s">
        <v>2314</v>
      </c>
      <c r="C1099" s="23" t="str">
        <f t="shared" si="51"/>
        <v>Ms.</v>
      </c>
      <c r="D1099" s="23" t="str">
        <f t="shared" si="52"/>
        <v>Tiffany</v>
      </c>
      <c r="E1099" s="23" t="str">
        <f t="shared" si="53"/>
        <v>Pereira</v>
      </c>
    </row>
    <row r="1100" spans="1:5" ht="15.75" customHeight="1" x14ac:dyDescent="0.35">
      <c r="A1100" s="22" t="s">
        <v>2315</v>
      </c>
      <c r="B1100" s="22" t="s">
        <v>2316</v>
      </c>
      <c r="C1100" s="23" t="str">
        <f t="shared" si="51"/>
        <v>Ms.</v>
      </c>
      <c r="D1100" s="23" t="str">
        <f t="shared" si="52"/>
        <v>Sara M.</v>
      </c>
      <c r="E1100" s="23" t="str">
        <f t="shared" si="53"/>
        <v>Black</v>
      </c>
    </row>
    <row r="1101" spans="1:5" ht="15.75" customHeight="1" x14ac:dyDescent="0.35">
      <c r="A1101" s="22" t="s">
        <v>2317</v>
      </c>
      <c r="B1101" s="22" t="s">
        <v>2318</v>
      </c>
      <c r="C1101" s="23" t="str">
        <f t="shared" si="51"/>
        <v>Mr.</v>
      </c>
      <c r="D1101" s="23" t="str">
        <f t="shared" si="52"/>
        <v>Scott A.</v>
      </c>
      <c r="E1101" s="23" t="str">
        <f t="shared" si="53"/>
        <v>Brown</v>
      </c>
    </row>
    <row r="1102" spans="1:5" ht="15.75" customHeight="1" x14ac:dyDescent="0.35">
      <c r="A1102" s="22" t="s">
        <v>2319</v>
      </c>
      <c r="B1102" s="22" t="s">
        <v>2320</v>
      </c>
      <c r="C1102" s="23" t="str">
        <f t="shared" si="51"/>
        <v>Mrs.</v>
      </c>
      <c r="D1102" s="23" t="str">
        <f t="shared" si="52"/>
        <v>Lauren</v>
      </c>
      <c r="E1102" s="23" t="str">
        <f t="shared" si="53"/>
        <v>Reasoner</v>
      </c>
    </row>
    <row r="1103" spans="1:5" ht="15.75" customHeight="1" x14ac:dyDescent="0.35">
      <c r="A1103" s="22" t="s">
        <v>2321</v>
      </c>
      <c r="B1103" s="22" t="s">
        <v>2322</v>
      </c>
      <c r="C1103" s="23" t="str">
        <f t="shared" si="51"/>
        <v>Mr.</v>
      </c>
      <c r="D1103" s="23" t="str">
        <f t="shared" si="52"/>
        <v>Scott</v>
      </c>
      <c r="E1103" s="23" t="str">
        <f t="shared" si="53"/>
        <v>Wandzilak</v>
      </c>
    </row>
    <row r="1104" spans="1:5" ht="15.75" customHeight="1" x14ac:dyDescent="0.35">
      <c r="A1104" s="22" t="s">
        <v>2323</v>
      </c>
      <c r="B1104" s="22" t="s">
        <v>2324</v>
      </c>
      <c r="C1104" s="23" t="str">
        <f t="shared" si="51"/>
        <v>Mr.</v>
      </c>
      <c r="D1104" s="23" t="str">
        <f t="shared" si="52"/>
        <v>Brian A.</v>
      </c>
      <c r="E1104" s="23" t="str">
        <f t="shared" si="53"/>
        <v>Carver</v>
      </c>
    </row>
    <row r="1105" spans="1:5" ht="15.75" customHeight="1" x14ac:dyDescent="0.35">
      <c r="A1105" s="22" t="s">
        <v>2325</v>
      </c>
      <c r="B1105" s="22" t="s">
        <v>2326</v>
      </c>
      <c r="C1105" s="23" t="str">
        <f t="shared" si="51"/>
        <v>Ms.</v>
      </c>
      <c r="D1105" s="23" t="str">
        <f t="shared" si="52"/>
        <v>Kaitlin R.</v>
      </c>
      <c r="E1105" s="23" t="str">
        <f t="shared" si="53"/>
        <v>Borror</v>
      </c>
    </row>
    <row r="1106" spans="1:5" ht="15.75" customHeight="1" x14ac:dyDescent="0.35">
      <c r="A1106" s="22" t="s">
        <v>2327</v>
      </c>
      <c r="B1106" s="22" t="s">
        <v>2328</v>
      </c>
      <c r="C1106" s="23" t="str">
        <f t="shared" si="51"/>
        <v>Mr.</v>
      </c>
      <c r="D1106" s="23" t="str">
        <f t="shared" si="52"/>
        <v>Mohammad</v>
      </c>
      <c r="E1106" s="23" t="str">
        <f t="shared" si="53"/>
        <v>Saad</v>
      </c>
    </row>
    <row r="1107" spans="1:5" ht="15.75" customHeight="1" x14ac:dyDescent="0.35">
      <c r="A1107" s="22" t="s">
        <v>2329</v>
      </c>
      <c r="B1107" s="22" t="s">
        <v>2330</v>
      </c>
      <c r="C1107" s="23" t="str">
        <f t="shared" si="51"/>
        <v>Mr.</v>
      </c>
      <c r="D1107" s="23" t="str">
        <f t="shared" si="52"/>
        <v>Charlie</v>
      </c>
      <c r="E1107" s="23" t="str">
        <f t="shared" si="53"/>
        <v>Paul</v>
      </c>
    </row>
    <row r="1108" spans="1:5" ht="15.75" customHeight="1" x14ac:dyDescent="0.35">
      <c r="A1108" s="22" t="s">
        <v>2331</v>
      </c>
      <c r="B1108" s="22" t="s">
        <v>2332</v>
      </c>
      <c r="C1108" s="23" t="str">
        <f t="shared" si="51"/>
        <v>Mr.</v>
      </c>
      <c r="D1108" s="23" t="str">
        <f t="shared" si="52"/>
        <v>Brent</v>
      </c>
      <c r="E1108" s="23" t="str">
        <f t="shared" si="53"/>
        <v>Trail</v>
      </c>
    </row>
    <row r="1109" spans="1:5" ht="15.75" customHeight="1" x14ac:dyDescent="0.35">
      <c r="A1109" s="22" t="s">
        <v>2333</v>
      </c>
      <c r="B1109" s="22" t="s">
        <v>2334</v>
      </c>
      <c r="C1109" s="23" t="str">
        <f t="shared" si="51"/>
        <v>Ms.</v>
      </c>
      <c r="D1109" s="23" t="str">
        <f t="shared" si="52"/>
        <v>Kelli M</v>
      </c>
      <c r="E1109" s="23" t="str">
        <f t="shared" si="53"/>
        <v>Benton</v>
      </c>
    </row>
    <row r="1110" spans="1:5" ht="15.75" customHeight="1" x14ac:dyDescent="0.35">
      <c r="A1110" s="22" t="s">
        <v>2335</v>
      </c>
      <c r="B1110" s="22" t="s">
        <v>2336</v>
      </c>
      <c r="C1110" s="23" t="str">
        <f t="shared" si="51"/>
        <v>Mrs.</v>
      </c>
      <c r="D1110" s="23" t="str">
        <f t="shared" si="52"/>
        <v>Sheridan H</v>
      </c>
      <c r="E1110" s="23" t="str">
        <f t="shared" si="53"/>
        <v>Bauman</v>
      </c>
    </row>
    <row r="1111" spans="1:5" ht="15.75" customHeight="1" x14ac:dyDescent="0.35">
      <c r="A1111" s="22" t="s">
        <v>2337</v>
      </c>
      <c r="B1111" s="22" t="s">
        <v>2338</v>
      </c>
      <c r="C1111" s="23" t="str">
        <f t="shared" si="51"/>
        <v>Mrs.</v>
      </c>
      <c r="D1111" s="23" t="str">
        <f t="shared" si="52"/>
        <v>Sarah M.</v>
      </c>
      <c r="E1111" s="23" t="str">
        <f t="shared" si="53"/>
        <v>Bakula</v>
      </c>
    </row>
    <row r="1112" spans="1:5" ht="15.75" customHeight="1" x14ac:dyDescent="0.35">
      <c r="A1112" s="22" t="s">
        <v>2339</v>
      </c>
      <c r="B1112" s="22" t="s">
        <v>2340</v>
      </c>
      <c r="C1112" s="23" t="str">
        <f t="shared" si="51"/>
        <v>Ms.</v>
      </c>
      <c r="D1112" s="23" t="str">
        <f t="shared" si="52"/>
        <v>Jennifer</v>
      </c>
      <c r="E1112" s="23" t="str">
        <f t="shared" si="53"/>
        <v>Edwards</v>
      </c>
    </row>
    <row r="1113" spans="1:5" ht="15.75" customHeight="1" x14ac:dyDescent="0.35">
      <c r="A1113" s="22" t="s">
        <v>2341</v>
      </c>
      <c r="B1113" s="22" t="s">
        <v>2342</v>
      </c>
      <c r="C1113" s="23" t="str">
        <f t="shared" si="51"/>
        <v>Mrs.</v>
      </c>
      <c r="D1113" s="23" t="str">
        <f t="shared" si="52"/>
        <v>Laura J</v>
      </c>
      <c r="E1113" s="23" t="str">
        <f t="shared" si="53"/>
        <v>Davis</v>
      </c>
    </row>
    <row r="1114" spans="1:5" ht="15.75" customHeight="1" x14ac:dyDescent="0.35">
      <c r="A1114" s="22" t="s">
        <v>2343</v>
      </c>
      <c r="B1114" s="22" t="s">
        <v>2344</v>
      </c>
      <c r="C1114" s="23" t="str">
        <f t="shared" si="51"/>
        <v>Mr.</v>
      </c>
      <c r="D1114" s="23" t="str">
        <f t="shared" si="52"/>
        <v>Thomas</v>
      </c>
      <c r="E1114" s="23" t="str">
        <f t="shared" si="53"/>
        <v>Weiler</v>
      </c>
    </row>
    <row r="1115" spans="1:5" ht="15.75" customHeight="1" x14ac:dyDescent="0.35">
      <c r="A1115" s="22" t="s">
        <v>2345</v>
      </c>
      <c r="B1115" s="22" t="s">
        <v>2346</v>
      </c>
      <c r="C1115" s="23" t="str">
        <f t="shared" si="51"/>
        <v>Ms.</v>
      </c>
      <c r="D1115" s="23" t="str">
        <f t="shared" si="52"/>
        <v>Gisele</v>
      </c>
      <c r="E1115" s="23" t="str">
        <f t="shared" si="53"/>
        <v>Schaaf</v>
      </c>
    </row>
    <row r="1116" spans="1:5" ht="15.75" customHeight="1" x14ac:dyDescent="0.35">
      <c r="A1116" s="22" t="s">
        <v>2347</v>
      </c>
      <c r="B1116" s="22" t="s">
        <v>2348</v>
      </c>
      <c r="C1116" s="23" t="str">
        <f t="shared" si="51"/>
        <v>Ms.</v>
      </c>
      <c r="D1116" s="23" t="str">
        <f t="shared" si="52"/>
        <v>Myra L</v>
      </c>
      <c r="E1116" s="23" t="str">
        <f t="shared" si="53"/>
        <v>Sack</v>
      </c>
    </row>
    <row r="1117" spans="1:5" ht="15.75" customHeight="1" x14ac:dyDescent="0.35">
      <c r="A1117" s="22" t="s">
        <v>2349</v>
      </c>
      <c r="B1117" s="22" t="s">
        <v>2350</v>
      </c>
      <c r="C1117" s="23" t="str">
        <f t="shared" si="51"/>
        <v>Ms.</v>
      </c>
      <c r="D1117" s="23" t="str">
        <f t="shared" si="52"/>
        <v>Melissa M.</v>
      </c>
      <c r="E1117" s="23" t="str">
        <f t="shared" si="53"/>
        <v>Chenard</v>
      </c>
    </row>
    <row r="1118" spans="1:5" ht="15.75" customHeight="1" x14ac:dyDescent="0.35">
      <c r="A1118" s="22" t="s">
        <v>2351</v>
      </c>
      <c r="B1118" s="22" t="s">
        <v>2352</v>
      </c>
      <c r="C1118" s="23" t="str">
        <f t="shared" si="51"/>
        <v>Ms.</v>
      </c>
      <c r="D1118" s="23" t="str">
        <f t="shared" si="52"/>
        <v>Eleanor F.</v>
      </c>
      <c r="E1118" s="23" t="str">
        <f t="shared" si="53"/>
        <v>Williamson</v>
      </c>
    </row>
    <row r="1119" spans="1:5" ht="15.75" customHeight="1" x14ac:dyDescent="0.35">
      <c r="A1119" s="22" t="s">
        <v>2353</v>
      </c>
      <c r="B1119" s="22" t="s">
        <v>2354</v>
      </c>
      <c r="C1119" s="23" t="str">
        <f t="shared" si="51"/>
        <v>Ms.</v>
      </c>
      <c r="D1119" s="23" t="str">
        <f t="shared" si="52"/>
        <v>Elizabeth</v>
      </c>
      <c r="E1119" s="23" t="str">
        <f t="shared" si="53"/>
        <v>Dollas</v>
      </c>
    </row>
    <row r="1120" spans="1:5" ht="15.75" customHeight="1" x14ac:dyDescent="0.35">
      <c r="A1120" s="22" t="s">
        <v>2355</v>
      </c>
      <c r="B1120" s="22" t="s">
        <v>2356</v>
      </c>
      <c r="C1120" s="23" t="str">
        <f t="shared" si="51"/>
        <v>Mr.</v>
      </c>
      <c r="D1120" s="23" t="str">
        <f t="shared" si="52"/>
        <v>Kenneth</v>
      </c>
      <c r="E1120" s="23" t="str">
        <f t="shared" si="53"/>
        <v>Sprague</v>
      </c>
    </row>
    <row r="1121" spans="1:5" ht="15.75" customHeight="1" x14ac:dyDescent="0.35">
      <c r="A1121" s="22" t="s">
        <v>2357</v>
      </c>
      <c r="B1121" s="22" t="s">
        <v>2358</v>
      </c>
      <c r="C1121" s="23" t="str">
        <f t="shared" si="51"/>
        <v>Mr.</v>
      </c>
      <c r="D1121" s="23" t="str">
        <f t="shared" si="52"/>
        <v>Robert G.</v>
      </c>
      <c r="E1121" s="23" t="str">
        <f t="shared" si="53"/>
        <v>Michell</v>
      </c>
    </row>
    <row r="1122" spans="1:5" ht="15.75" customHeight="1" x14ac:dyDescent="0.35">
      <c r="A1122" s="22" t="s">
        <v>2359</v>
      </c>
      <c r="B1122" s="22" t="s">
        <v>2360</v>
      </c>
      <c r="C1122" s="23" t="str">
        <f t="shared" si="51"/>
        <v>Mr.</v>
      </c>
      <c r="D1122" s="23" t="str">
        <f t="shared" si="52"/>
        <v>Thomas C.</v>
      </c>
      <c r="E1122" s="23" t="str">
        <f t="shared" si="53"/>
        <v>Datwyler</v>
      </c>
    </row>
    <row r="1123" spans="1:5" ht="15.75" customHeight="1" x14ac:dyDescent="0.35">
      <c r="A1123" s="22" t="s">
        <v>2361</v>
      </c>
      <c r="B1123" s="22" t="s">
        <v>2362</v>
      </c>
      <c r="C1123" s="23" t="str">
        <f t="shared" si="51"/>
        <v>Mr.</v>
      </c>
      <c r="D1123" s="23" t="str">
        <f t="shared" si="52"/>
        <v>Matthew J.</v>
      </c>
      <c r="E1123" s="23" t="str">
        <f t="shared" si="53"/>
        <v>Mead</v>
      </c>
    </row>
    <row r="1124" spans="1:5" ht="15.75" customHeight="1" x14ac:dyDescent="0.35">
      <c r="A1124" s="22" t="s">
        <v>2363</v>
      </c>
      <c r="B1124" s="22" t="s">
        <v>2364</v>
      </c>
      <c r="C1124" s="23" t="str">
        <f t="shared" si="51"/>
        <v>Ms.</v>
      </c>
      <c r="D1124" s="23" t="str">
        <f t="shared" si="52"/>
        <v>Mallory D.</v>
      </c>
      <c r="E1124" s="23" t="str">
        <f t="shared" si="53"/>
        <v>Kennedy</v>
      </c>
    </row>
    <row r="1125" spans="1:5" ht="15.75" customHeight="1" x14ac:dyDescent="0.35">
      <c r="A1125" s="22" t="s">
        <v>2365</v>
      </c>
      <c r="B1125" s="22" t="s">
        <v>2366</v>
      </c>
      <c r="C1125" s="23" t="str">
        <f t="shared" si="51"/>
        <v>Mr.</v>
      </c>
      <c r="D1125" s="23" t="str">
        <f t="shared" si="52"/>
        <v>Christopher D.</v>
      </c>
      <c r="E1125" s="23" t="str">
        <f t="shared" si="53"/>
        <v>Czech</v>
      </c>
    </row>
    <row r="1126" spans="1:5" ht="15.75" customHeight="1" x14ac:dyDescent="0.35">
      <c r="A1126" s="22" t="s">
        <v>2367</v>
      </c>
      <c r="B1126" s="22" t="s">
        <v>2368</v>
      </c>
      <c r="C1126" s="23" t="str">
        <f t="shared" si="51"/>
        <v>Mrs.</v>
      </c>
      <c r="D1126" s="23" t="str">
        <f t="shared" si="52"/>
        <v>Jamie</v>
      </c>
      <c r="E1126" s="23" t="str">
        <f t="shared" si="53"/>
        <v>O'Brien</v>
      </c>
    </row>
    <row r="1127" spans="1:5" ht="15.75" customHeight="1" x14ac:dyDescent="0.35">
      <c r="A1127" s="22" t="s">
        <v>2369</v>
      </c>
      <c r="B1127" s="22" t="s">
        <v>2370</v>
      </c>
      <c r="C1127" s="23" t="str">
        <f t="shared" si="51"/>
        <v>Ms.</v>
      </c>
      <c r="D1127" s="23" t="str">
        <f t="shared" si="52"/>
        <v>Ariell</v>
      </c>
      <c r="E1127" s="23" t="str">
        <f t="shared" si="53"/>
        <v>Bachman</v>
      </c>
    </row>
    <row r="1128" spans="1:5" ht="15.75" customHeight="1" x14ac:dyDescent="0.35">
      <c r="A1128" s="22" t="s">
        <v>2371</v>
      </c>
      <c r="B1128" s="22" t="s">
        <v>2372</v>
      </c>
      <c r="C1128" s="23" t="str">
        <f t="shared" si="51"/>
        <v>Mr.</v>
      </c>
      <c r="D1128" s="23" t="str">
        <f t="shared" si="52"/>
        <v>Christopher</v>
      </c>
      <c r="E1128" s="23" t="str">
        <f t="shared" si="53"/>
        <v>Bednar</v>
      </c>
    </row>
    <row r="1129" spans="1:5" ht="15.75" customHeight="1" x14ac:dyDescent="0.35">
      <c r="A1129" s="22" t="s">
        <v>2373</v>
      </c>
      <c r="B1129" s="22" t="s">
        <v>2374</v>
      </c>
      <c r="C1129" s="23" t="str">
        <f t="shared" si="51"/>
        <v>Mr.</v>
      </c>
      <c r="D1129" s="23" t="str">
        <f t="shared" si="52"/>
        <v>Ryan</v>
      </c>
      <c r="E1129" s="23" t="str">
        <f t="shared" si="53"/>
        <v>Daye</v>
      </c>
    </row>
    <row r="1130" spans="1:5" ht="15.75" customHeight="1" x14ac:dyDescent="0.35">
      <c r="A1130" s="22" t="s">
        <v>2375</v>
      </c>
      <c r="B1130" s="22" t="s">
        <v>2376</v>
      </c>
      <c r="C1130" s="23" t="str">
        <f t="shared" si="51"/>
        <v>Mr.</v>
      </c>
      <c r="D1130" s="23" t="str">
        <f t="shared" si="52"/>
        <v>Thomas B.</v>
      </c>
      <c r="E1130" s="23" t="str">
        <f t="shared" si="53"/>
        <v>Clarke</v>
      </c>
    </row>
    <row r="1131" spans="1:5" ht="15.75" customHeight="1" x14ac:dyDescent="0.35">
      <c r="A1131" s="22" t="s">
        <v>2377</v>
      </c>
      <c r="B1131" s="22" t="s">
        <v>2378</v>
      </c>
      <c r="C1131" s="23" t="str">
        <f t="shared" si="51"/>
        <v>Ms.</v>
      </c>
      <c r="D1131" s="23" t="str">
        <f t="shared" si="52"/>
        <v>Katie</v>
      </c>
      <c r="E1131" s="23" t="str">
        <f t="shared" si="53"/>
        <v>Koren</v>
      </c>
    </row>
    <row r="1132" spans="1:5" ht="15.75" customHeight="1" x14ac:dyDescent="0.35">
      <c r="A1132" s="22" t="s">
        <v>2379</v>
      </c>
      <c r="B1132" s="22" t="s">
        <v>2380</v>
      </c>
      <c r="C1132" s="23" t="str">
        <f t="shared" si="51"/>
        <v>Mrs.</v>
      </c>
      <c r="D1132" s="23" t="str">
        <f t="shared" si="52"/>
        <v>Rachelle L</v>
      </c>
      <c r="E1132" s="23" t="str">
        <f t="shared" si="53"/>
        <v>Kuramoto</v>
      </c>
    </row>
    <row r="1133" spans="1:5" ht="15.75" customHeight="1" x14ac:dyDescent="0.35">
      <c r="A1133" s="22" t="s">
        <v>2381</v>
      </c>
      <c r="B1133" s="22" t="s">
        <v>2382</v>
      </c>
      <c r="C1133" s="23" t="str">
        <f t="shared" si="51"/>
        <v>Ms.</v>
      </c>
      <c r="D1133" s="23" t="str">
        <f t="shared" si="52"/>
        <v>Colleen</v>
      </c>
      <c r="E1133" s="23" t="str">
        <f t="shared" si="53"/>
        <v>Lynn</v>
      </c>
    </row>
    <row r="1134" spans="1:5" ht="15.75" customHeight="1" x14ac:dyDescent="0.35">
      <c r="A1134" s="22" t="s">
        <v>2383</v>
      </c>
      <c r="B1134" s="22" t="s">
        <v>2384</v>
      </c>
      <c r="C1134" s="23" t="str">
        <f t="shared" si="51"/>
        <v>Mr.</v>
      </c>
      <c r="D1134" s="23" t="str">
        <f t="shared" si="52"/>
        <v>Gregory A</v>
      </c>
      <c r="E1134" s="23" t="str">
        <f t="shared" si="53"/>
        <v>Dierksen</v>
      </c>
    </row>
    <row r="1135" spans="1:5" ht="15.75" customHeight="1" x14ac:dyDescent="0.35">
      <c r="A1135" s="22" t="s">
        <v>2385</v>
      </c>
      <c r="B1135" s="22" t="s">
        <v>2386</v>
      </c>
      <c r="C1135" s="23" t="str">
        <f t="shared" si="51"/>
        <v>Ms.</v>
      </c>
      <c r="D1135" s="23" t="str">
        <f t="shared" si="52"/>
        <v>Lara</v>
      </c>
      <c r="E1135" s="23" t="str">
        <f t="shared" si="53"/>
        <v>Zoeller</v>
      </c>
    </row>
    <row r="1136" spans="1:5" ht="15.75" customHeight="1" x14ac:dyDescent="0.35">
      <c r="A1136" s="22" t="s">
        <v>2387</v>
      </c>
      <c r="B1136" s="22" t="s">
        <v>2388</v>
      </c>
      <c r="C1136" s="23" t="str">
        <f t="shared" si="51"/>
        <v>Ms.</v>
      </c>
      <c r="D1136" s="23" t="str">
        <f t="shared" si="52"/>
        <v>Megan</v>
      </c>
      <c r="E1136" s="23" t="str">
        <f t="shared" si="53"/>
        <v>Flesch</v>
      </c>
    </row>
    <row r="1137" spans="1:5" ht="15.75" customHeight="1" x14ac:dyDescent="0.35">
      <c r="A1137" s="22" t="s">
        <v>2389</v>
      </c>
      <c r="B1137" s="22" t="s">
        <v>2390</v>
      </c>
      <c r="C1137" s="23" t="str">
        <f t="shared" si="51"/>
        <v>Ms.</v>
      </c>
      <c r="D1137" s="23" t="str">
        <f t="shared" si="52"/>
        <v>Sara</v>
      </c>
      <c r="E1137" s="23" t="str">
        <f t="shared" si="53"/>
        <v>Maltby</v>
      </c>
    </row>
    <row r="1138" spans="1:5" ht="15.75" customHeight="1" x14ac:dyDescent="0.35">
      <c r="A1138" s="22" t="s">
        <v>2391</v>
      </c>
      <c r="B1138" s="22" t="s">
        <v>2392</v>
      </c>
      <c r="C1138" s="23" t="str">
        <f t="shared" si="51"/>
        <v>Ms.</v>
      </c>
      <c r="D1138" s="23" t="str">
        <f t="shared" si="52"/>
        <v>Lucie J.</v>
      </c>
      <c r="E1138" s="23" t="str">
        <f t="shared" si="53"/>
        <v>Custance</v>
      </c>
    </row>
    <row r="1139" spans="1:5" ht="15.75" customHeight="1" x14ac:dyDescent="0.35">
      <c r="A1139" s="22" t="s">
        <v>2393</v>
      </c>
      <c r="B1139" s="22" t="s">
        <v>2394</v>
      </c>
      <c r="C1139" s="23" t="str">
        <f t="shared" si="51"/>
        <v>Ms.</v>
      </c>
      <c r="D1139" s="23" t="str">
        <f t="shared" si="52"/>
        <v>Elizabeth S.</v>
      </c>
      <c r="E1139" s="23" t="str">
        <f t="shared" si="53"/>
        <v>Choi</v>
      </c>
    </row>
    <row r="1140" spans="1:5" ht="15.75" customHeight="1" x14ac:dyDescent="0.35">
      <c r="A1140" s="22" t="s">
        <v>2395</v>
      </c>
      <c r="B1140" s="22" t="s">
        <v>2396</v>
      </c>
      <c r="C1140" s="23" t="str">
        <f t="shared" si="51"/>
        <v>Ms.</v>
      </c>
      <c r="D1140" s="23" t="str">
        <f t="shared" si="52"/>
        <v>Carma S</v>
      </c>
      <c r="E1140" s="23" t="str">
        <f t="shared" si="53"/>
        <v>Barnett</v>
      </c>
    </row>
    <row r="1141" spans="1:5" ht="15.75" customHeight="1" x14ac:dyDescent="0.35">
      <c r="A1141" s="22" t="s">
        <v>2397</v>
      </c>
      <c r="B1141" s="22" t="s">
        <v>2398</v>
      </c>
      <c r="C1141" s="23" t="str">
        <f t="shared" si="51"/>
        <v>Mr.</v>
      </c>
      <c r="D1141" s="23" t="str">
        <f t="shared" si="52"/>
        <v>Ryan</v>
      </c>
      <c r="E1141" s="23" t="str">
        <f t="shared" si="53"/>
        <v>Proulx</v>
      </c>
    </row>
    <row r="1142" spans="1:5" ht="15.75" customHeight="1" x14ac:dyDescent="0.35">
      <c r="A1142" s="22" t="s">
        <v>2399</v>
      </c>
      <c r="B1142" s="22" t="s">
        <v>2400</v>
      </c>
      <c r="C1142" s="23" t="str">
        <f t="shared" si="51"/>
        <v>Mr.</v>
      </c>
      <c r="D1142" s="23" t="str">
        <f t="shared" si="52"/>
        <v>Daniel</v>
      </c>
      <c r="E1142" s="23" t="str">
        <f t="shared" si="53"/>
        <v>Hamilton</v>
      </c>
    </row>
    <row r="1143" spans="1:5" ht="15.75" customHeight="1" x14ac:dyDescent="0.35">
      <c r="A1143" s="22" t="s">
        <v>2401</v>
      </c>
      <c r="B1143" s="22" t="s">
        <v>2402</v>
      </c>
      <c r="C1143" s="23" t="str">
        <f t="shared" si="51"/>
        <v>Ms.</v>
      </c>
      <c r="D1143" s="23" t="str">
        <f t="shared" si="52"/>
        <v>Sarah</v>
      </c>
      <c r="E1143" s="23" t="str">
        <f t="shared" si="53"/>
        <v>Lundine</v>
      </c>
    </row>
    <row r="1144" spans="1:5" ht="15.75" customHeight="1" x14ac:dyDescent="0.35">
      <c r="A1144" s="22" t="s">
        <v>2403</v>
      </c>
      <c r="B1144" s="22" t="s">
        <v>2404</v>
      </c>
      <c r="C1144" s="23" t="str">
        <f t="shared" si="51"/>
        <v>Mr.</v>
      </c>
      <c r="D1144" s="23" t="str">
        <f t="shared" si="52"/>
        <v>Matthew J</v>
      </c>
      <c r="E1144" s="23" t="str">
        <f t="shared" si="53"/>
        <v>Paullin</v>
      </c>
    </row>
    <row r="1145" spans="1:5" ht="15.75" customHeight="1" x14ac:dyDescent="0.35">
      <c r="A1145" s="22" t="s">
        <v>2405</v>
      </c>
      <c r="B1145" s="22" t="s">
        <v>2406</v>
      </c>
      <c r="C1145" s="23" t="str">
        <f t="shared" si="51"/>
        <v>Ms.</v>
      </c>
      <c r="D1145" s="23" t="str">
        <f t="shared" si="52"/>
        <v>Francesca</v>
      </c>
      <c r="E1145" s="23" t="str">
        <f t="shared" si="53"/>
        <v>Delucia</v>
      </c>
    </row>
    <row r="1146" spans="1:5" ht="15.75" customHeight="1" x14ac:dyDescent="0.35">
      <c r="A1146" s="22" t="s">
        <v>2407</v>
      </c>
      <c r="B1146" s="22" t="s">
        <v>2408</v>
      </c>
      <c r="C1146" s="23" t="str">
        <f t="shared" si="51"/>
        <v>Ms.</v>
      </c>
      <c r="D1146" s="23" t="str">
        <f t="shared" si="52"/>
        <v>Nicole</v>
      </c>
      <c r="E1146" s="23" t="str">
        <f t="shared" si="53"/>
        <v>Valentine</v>
      </c>
    </row>
    <row r="1147" spans="1:5" ht="15.75" customHeight="1" x14ac:dyDescent="0.35">
      <c r="A1147" s="22" t="s">
        <v>2409</v>
      </c>
      <c r="B1147" s="22" t="s">
        <v>2410</v>
      </c>
      <c r="C1147" s="23" t="str">
        <f t="shared" si="51"/>
        <v>Mr.</v>
      </c>
      <c r="D1147" s="23" t="str">
        <f t="shared" si="52"/>
        <v>Toshiyuki</v>
      </c>
      <c r="E1147" s="23" t="str">
        <f t="shared" si="53"/>
        <v>Mohara</v>
      </c>
    </row>
    <row r="1148" spans="1:5" ht="15.75" customHeight="1" x14ac:dyDescent="0.35">
      <c r="A1148" s="22" t="s">
        <v>2411</v>
      </c>
      <c r="B1148" s="22" t="s">
        <v>2412</v>
      </c>
      <c r="C1148" s="23" t="str">
        <f t="shared" si="51"/>
        <v>Mr.</v>
      </c>
      <c r="D1148" s="23" t="str">
        <f t="shared" si="52"/>
        <v>Tom L.</v>
      </c>
      <c r="E1148" s="23" t="str">
        <f t="shared" si="53"/>
        <v>Fairbrother</v>
      </c>
    </row>
    <row r="1149" spans="1:5" ht="15.75" customHeight="1" x14ac:dyDescent="0.35">
      <c r="A1149" s="22" t="s">
        <v>2413</v>
      </c>
      <c r="B1149" s="22" t="s">
        <v>2414</v>
      </c>
      <c r="C1149" s="23" t="str">
        <f t="shared" si="51"/>
        <v>Mr.</v>
      </c>
      <c r="D1149" s="23" t="str">
        <f t="shared" si="52"/>
        <v>Brian</v>
      </c>
      <c r="E1149" s="23" t="str">
        <f t="shared" si="53"/>
        <v>Fagan</v>
      </c>
    </row>
    <row r="1150" spans="1:5" ht="15.75" customHeight="1" x14ac:dyDescent="0.35">
      <c r="A1150" s="22" t="s">
        <v>2415</v>
      </c>
      <c r="B1150" s="22" t="s">
        <v>2416</v>
      </c>
      <c r="C1150" s="23" t="str">
        <f t="shared" si="51"/>
        <v>Mr.</v>
      </c>
      <c r="D1150" s="23" t="str">
        <f t="shared" si="52"/>
        <v>Matthew</v>
      </c>
      <c r="E1150" s="23" t="str">
        <f t="shared" si="53"/>
        <v>Toth</v>
      </c>
    </row>
    <row r="1151" spans="1:5" ht="15.75" customHeight="1" x14ac:dyDescent="0.35">
      <c r="A1151" s="22" t="s">
        <v>2417</v>
      </c>
      <c r="B1151" s="22" t="s">
        <v>2418</v>
      </c>
      <c r="C1151" s="23" t="str">
        <f t="shared" si="51"/>
        <v>Ms.</v>
      </c>
      <c r="D1151" s="23" t="str">
        <f t="shared" si="52"/>
        <v>Julee</v>
      </c>
      <c r="E1151" s="23" t="str">
        <f t="shared" si="53"/>
        <v>Guinn</v>
      </c>
    </row>
    <row r="1152" spans="1:5" ht="15.75" customHeight="1" x14ac:dyDescent="0.35">
      <c r="A1152" s="22" t="s">
        <v>2419</v>
      </c>
      <c r="B1152" s="22" t="s">
        <v>2420</v>
      </c>
      <c r="C1152" s="23" t="str">
        <f t="shared" si="51"/>
        <v>Mr.</v>
      </c>
      <c r="D1152" s="23" t="str">
        <f t="shared" si="52"/>
        <v>Christopher M.</v>
      </c>
      <c r="E1152" s="23" t="str">
        <f t="shared" si="53"/>
        <v>Rogers</v>
      </c>
    </row>
    <row r="1153" spans="1:5" ht="15.75" customHeight="1" x14ac:dyDescent="0.35">
      <c r="A1153" s="22" t="s">
        <v>2421</v>
      </c>
      <c r="B1153" s="22" t="s">
        <v>2422</v>
      </c>
      <c r="C1153" s="23" t="str">
        <f t="shared" si="51"/>
        <v>Mr.</v>
      </c>
      <c r="D1153" s="23" t="str">
        <f t="shared" si="52"/>
        <v>Ciaran</v>
      </c>
      <c r="E1153" s="23" t="str">
        <f t="shared" si="53"/>
        <v>Diviney</v>
      </c>
    </row>
    <row r="1154" spans="1:5" ht="15.75" customHeight="1" x14ac:dyDescent="0.35">
      <c r="A1154" s="22" t="s">
        <v>2423</v>
      </c>
      <c r="B1154" s="22" t="s">
        <v>2424</v>
      </c>
      <c r="C1154" s="23" t="str">
        <f t="shared" ref="C1154:C1217" si="54">TRIM(MID(B1154,FIND(",",B1154)+1,FIND(".",B1154,FIND(",",B1154))-FIND(",",B1154)))</f>
        <v>Ms.</v>
      </c>
      <c r="D1154" s="23" t="str">
        <f t="shared" ref="D1154:D1217" si="55">TRIM(MID(B1154,FIND(".",B1154,FIND(",",B1154))+1,100))</f>
        <v>Kara</v>
      </c>
      <c r="E1154" s="23" t="str">
        <f t="shared" ref="E1154:E1217" si="56">TRIM(LEFT(B1154,FIND(",",B1154)-1))</f>
        <v>Marlatt</v>
      </c>
    </row>
    <row r="1155" spans="1:5" ht="15.75" customHeight="1" x14ac:dyDescent="0.35">
      <c r="A1155" s="22" t="s">
        <v>2425</v>
      </c>
      <c r="B1155" s="22" t="s">
        <v>2426</v>
      </c>
      <c r="C1155" s="23" t="str">
        <f t="shared" si="54"/>
        <v>Ms.</v>
      </c>
      <c r="D1155" s="23" t="str">
        <f t="shared" si="55"/>
        <v>Makie</v>
      </c>
      <c r="E1155" s="23" t="str">
        <f t="shared" si="56"/>
        <v>Ohler</v>
      </c>
    </row>
    <row r="1156" spans="1:5" ht="15.75" customHeight="1" x14ac:dyDescent="0.35">
      <c r="A1156" s="22" t="s">
        <v>2427</v>
      </c>
      <c r="B1156" s="22" t="s">
        <v>2428</v>
      </c>
      <c r="C1156" s="23" t="str">
        <f t="shared" si="54"/>
        <v>Ms.</v>
      </c>
      <c r="D1156" s="23" t="str">
        <f t="shared" si="55"/>
        <v>Emily E</v>
      </c>
      <c r="E1156" s="23" t="str">
        <f t="shared" si="56"/>
        <v>Mossler</v>
      </c>
    </row>
    <row r="1157" spans="1:5" ht="15.75" customHeight="1" x14ac:dyDescent="0.35">
      <c r="A1157" s="22" t="s">
        <v>2429</v>
      </c>
      <c r="B1157" s="22" t="s">
        <v>2430</v>
      </c>
      <c r="C1157" s="23" t="str">
        <f t="shared" si="54"/>
        <v>Mr.</v>
      </c>
      <c r="D1157" s="23" t="str">
        <f t="shared" si="55"/>
        <v>Cary</v>
      </c>
      <c r="E1157" s="23" t="str">
        <f t="shared" si="56"/>
        <v>Segall</v>
      </c>
    </row>
    <row r="1158" spans="1:5" ht="15.75" customHeight="1" x14ac:dyDescent="0.35">
      <c r="A1158" s="22" t="s">
        <v>2431</v>
      </c>
      <c r="B1158" s="22" t="s">
        <v>2432</v>
      </c>
      <c r="C1158" s="23" t="str">
        <f t="shared" si="54"/>
        <v>Mr.</v>
      </c>
      <c r="D1158" s="23" t="str">
        <f t="shared" si="55"/>
        <v>Steven</v>
      </c>
      <c r="E1158" s="23" t="str">
        <f t="shared" si="56"/>
        <v>Sprieser</v>
      </c>
    </row>
    <row r="1159" spans="1:5" ht="15.75" customHeight="1" x14ac:dyDescent="0.35">
      <c r="A1159" s="22" t="s">
        <v>2433</v>
      </c>
      <c r="B1159" s="22" t="s">
        <v>2434</v>
      </c>
      <c r="C1159" s="23" t="str">
        <f t="shared" si="54"/>
        <v>Mr.</v>
      </c>
      <c r="D1159" s="23" t="str">
        <f t="shared" si="55"/>
        <v>Jose Antonio Sr.</v>
      </c>
      <c r="E1159" s="23" t="str">
        <f t="shared" si="56"/>
        <v>Blanco</v>
      </c>
    </row>
    <row r="1160" spans="1:5" ht="15.75" customHeight="1" x14ac:dyDescent="0.35">
      <c r="A1160" s="22" t="s">
        <v>2435</v>
      </c>
      <c r="B1160" s="22" t="s">
        <v>2436</v>
      </c>
      <c r="C1160" s="23" t="str">
        <f t="shared" si="54"/>
        <v>Ms.</v>
      </c>
      <c r="D1160" s="23" t="str">
        <f t="shared" si="55"/>
        <v>Tatiana</v>
      </c>
      <c r="E1160" s="23" t="str">
        <f t="shared" si="56"/>
        <v>Sheptock</v>
      </c>
    </row>
    <row r="1161" spans="1:5" ht="15.75" customHeight="1" x14ac:dyDescent="0.35">
      <c r="A1161" s="22" t="s">
        <v>2437</v>
      </c>
      <c r="B1161" s="22" t="s">
        <v>2438</v>
      </c>
      <c r="C1161" s="23" t="str">
        <f t="shared" si="54"/>
        <v>Mr.</v>
      </c>
      <c r="D1161" s="23" t="str">
        <f t="shared" si="55"/>
        <v>Dan T.</v>
      </c>
      <c r="E1161" s="23" t="str">
        <f t="shared" si="56"/>
        <v>Chruniak</v>
      </c>
    </row>
    <row r="1162" spans="1:5" ht="15.75" customHeight="1" x14ac:dyDescent="0.35">
      <c r="A1162" s="22" t="s">
        <v>2439</v>
      </c>
      <c r="B1162" s="22" t="s">
        <v>2440</v>
      </c>
      <c r="C1162" s="23" t="str">
        <f t="shared" si="54"/>
        <v>Ms.</v>
      </c>
      <c r="D1162" s="23" t="str">
        <f t="shared" si="55"/>
        <v>Liisa A.</v>
      </c>
      <c r="E1162" s="23" t="str">
        <f t="shared" si="56"/>
        <v>Miller</v>
      </c>
    </row>
    <row r="1163" spans="1:5" ht="15.75" customHeight="1" x14ac:dyDescent="0.35">
      <c r="A1163" s="22" t="s">
        <v>2441</v>
      </c>
      <c r="B1163" s="22" t="s">
        <v>2442</v>
      </c>
      <c r="C1163" s="23" t="str">
        <f t="shared" si="54"/>
        <v>Ms.</v>
      </c>
      <c r="D1163" s="23" t="str">
        <f t="shared" si="55"/>
        <v>Kathryn E.</v>
      </c>
      <c r="E1163" s="23" t="str">
        <f t="shared" si="56"/>
        <v>Theis</v>
      </c>
    </row>
    <row r="1164" spans="1:5" ht="15.75" customHeight="1" x14ac:dyDescent="0.35">
      <c r="A1164" s="22" t="s">
        <v>2443</v>
      </c>
      <c r="B1164" s="22" t="s">
        <v>2444</v>
      </c>
      <c r="C1164" s="23" t="str">
        <f t="shared" si="54"/>
        <v>Mr.</v>
      </c>
      <c r="D1164" s="23" t="str">
        <f t="shared" si="55"/>
        <v>Maxwell</v>
      </c>
      <c r="E1164" s="23" t="str">
        <f t="shared" si="56"/>
        <v>Sadler</v>
      </c>
    </row>
    <row r="1165" spans="1:5" ht="15.75" customHeight="1" x14ac:dyDescent="0.35">
      <c r="A1165" s="22" t="s">
        <v>2445</v>
      </c>
      <c r="B1165" s="22" t="s">
        <v>2446</v>
      </c>
      <c r="C1165" s="23" t="str">
        <f t="shared" si="54"/>
        <v>Ms.</v>
      </c>
      <c r="D1165" s="23" t="str">
        <f t="shared" si="55"/>
        <v>Pascale</v>
      </c>
      <c r="E1165" s="23" t="str">
        <f t="shared" si="56"/>
        <v>Auger</v>
      </c>
    </row>
    <row r="1166" spans="1:5" ht="15.75" customHeight="1" x14ac:dyDescent="0.35">
      <c r="A1166" s="22" t="s">
        <v>2447</v>
      </c>
      <c r="B1166" s="22" t="s">
        <v>2448</v>
      </c>
      <c r="C1166" s="23" t="str">
        <f t="shared" si="54"/>
        <v>Ms.</v>
      </c>
      <c r="D1166" s="23" t="str">
        <f t="shared" si="55"/>
        <v>Becca</v>
      </c>
      <c r="E1166" s="23" t="str">
        <f t="shared" si="56"/>
        <v>Steadman</v>
      </c>
    </row>
    <row r="1167" spans="1:5" ht="15.75" customHeight="1" x14ac:dyDescent="0.35">
      <c r="A1167" s="22" t="s">
        <v>2449</v>
      </c>
      <c r="B1167" s="22" t="s">
        <v>2450</v>
      </c>
      <c r="C1167" s="23" t="str">
        <f t="shared" si="54"/>
        <v>Ms.</v>
      </c>
      <c r="D1167" s="23" t="str">
        <f t="shared" si="55"/>
        <v>Grace</v>
      </c>
      <c r="E1167" s="23" t="str">
        <f t="shared" si="56"/>
        <v>McCarron</v>
      </c>
    </row>
    <row r="1168" spans="1:5" ht="15.75" customHeight="1" x14ac:dyDescent="0.35">
      <c r="A1168" s="22" t="s">
        <v>2451</v>
      </c>
      <c r="B1168" s="22" t="s">
        <v>2452</v>
      </c>
      <c r="C1168" s="23" t="str">
        <f t="shared" si="54"/>
        <v>Ms.</v>
      </c>
      <c r="D1168" s="23" t="str">
        <f t="shared" si="55"/>
        <v>Samantha</v>
      </c>
      <c r="E1168" s="23" t="str">
        <f t="shared" si="56"/>
        <v>Roecker</v>
      </c>
    </row>
    <row r="1169" spans="1:5" ht="15.75" customHeight="1" x14ac:dyDescent="0.35">
      <c r="A1169" s="22" t="s">
        <v>2453</v>
      </c>
      <c r="B1169" s="22" t="s">
        <v>2454</v>
      </c>
      <c r="C1169" s="23" t="str">
        <f t="shared" si="54"/>
        <v>Mrs.</v>
      </c>
      <c r="D1169" s="23" t="str">
        <f t="shared" si="55"/>
        <v>Nicole R.</v>
      </c>
      <c r="E1169" s="23" t="str">
        <f t="shared" si="56"/>
        <v>Giumarra</v>
      </c>
    </row>
    <row r="1170" spans="1:5" ht="15.75" customHeight="1" x14ac:dyDescent="0.35">
      <c r="A1170" s="22" t="s">
        <v>2455</v>
      </c>
      <c r="B1170" s="22" t="s">
        <v>2456</v>
      </c>
      <c r="C1170" s="23" t="str">
        <f t="shared" si="54"/>
        <v>Mr.</v>
      </c>
      <c r="D1170" s="23" t="str">
        <f t="shared" si="55"/>
        <v>David W</v>
      </c>
      <c r="E1170" s="23" t="str">
        <f t="shared" si="56"/>
        <v>Peters</v>
      </c>
    </row>
    <row r="1171" spans="1:5" ht="15.75" customHeight="1" x14ac:dyDescent="0.35">
      <c r="A1171" s="22" t="s">
        <v>2457</v>
      </c>
      <c r="B1171" s="22" t="s">
        <v>2458</v>
      </c>
      <c r="C1171" s="23" t="str">
        <f t="shared" si="54"/>
        <v>Mr.</v>
      </c>
      <c r="D1171" s="23" t="str">
        <f t="shared" si="55"/>
        <v>Grant</v>
      </c>
      <c r="E1171" s="23" t="str">
        <f t="shared" si="56"/>
        <v>Bower</v>
      </c>
    </row>
    <row r="1172" spans="1:5" ht="15.75" customHeight="1" x14ac:dyDescent="0.35">
      <c r="A1172" s="22" t="s">
        <v>2459</v>
      </c>
      <c r="B1172" s="22" t="s">
        <v>2460</v>
      </c>
      <c r="C1172" s="23" t="str">
        <f t="shared" si="54"/>
        <v>Mrs.</v>
      </c>
      <c r="D1172" s="23" t="str">
        <f t="shared" si="55"/>
        <v>Sophia</v>
      </c>
      <c r="E1172" s="23" t="str">
        <f t="shared" si="56"/>
        <v>Chen</v>
      </c>
    </row>
    <row r="1173" spans="1:5" ht="15.75" customHeight="1" x14ac:dyDescent="0.35">
      <c r="A1173" s="22" t="s">
        <v>2461</v>
      </c>
      <c r="B1173" s="22" t="s">
        <v>2462</v>
      </c>
      <c r="C1173" s="23" t="str">
        <f t="shared" si="54"/>
        <v>Ms.</v>
      </c>
      <c r="D1173" s="23" t="str">
        <f t="shared" si="55"/>
        <v>Christina</v>
      </c>
      <c r="E1173" s="23" t="str">
        <f t="shared" si="56"/>
        <v>Capriccioso</v>
      </c>
    </row>
    <row r="1174" spans="1:5" ht="15.75" customHeight="1" x14ac:dyDescent="0.35">
      <c r="A1174" s="22" t="s">
        <v>2463</v>
      </c>
      <c r="B1174" s="22" t="s">
        <v>2464</v>
      </c>
      <c r="C1174" s="23" t="str">
        <f t="shared" si="54"/>
        <v>Mr.</v>
      </c>
      <c r="D1174" s="23" t="str">
        <f t="shared" si="55"/>
        <v>Sam L.</v>
      </c>
      <c r="E1174" s="23" t="str">
        <f t="shared" si="56"/>
        <v>Starbuck</v>
      </c>
    </row>
    <row r="1175" spans="1:5" ht="15.75" customHeight="1" x14ac:dyDescent="0.35">
      <c r="A1175" s="22" t="s">
        <v>2465</v>
      </c>
      <c r="B1175" s="22" t="s">
        <v>2466</v>
      </c>
      <c r="C1175" s="23" t="str">
        <f t="shared" si="54"/>
        <v>Mrs.</v>
      </c>
      <c r="D1175" s="23" t="str">
        <f t="shared" si="55"/>
        <v>Haley R.</v>
      </c>
      <c r="E1175" s="23" t="str">
        <f t="shared" si="56"/>
        <v>McMahon</v>
      </c>
    </row>
    <row r="1176" spans="1:5" ht="15.75" customHeight="1" x14ac:dyDescent="0.35">
      <c r="A1176" s="22" t="s">
        <v>2467</v>
      </c>
      <c r="B1176" s="22" t="s">
        <v>2468</v>
      </c>
      <c r="C1176" s="23" t="str">
        <f t="shared" si="54"/>
        <v>Mr.</v>
      </c>
      <c r="D1176" s="23" t="str">
        <f t="shared" si="55"/>
        <v>Ethan</v>
      </c>
      <c r="E1176" s="23" t="str">
        <f t="shared" si="56"/>
        <v>Rissell</v>
      </c>
    </row>
    <row r="1177" spans="1:5" ht="15.75" customHeight="1" x14ac:dyDescent="0.35">
      <c r="A1177" s="22" t="s">
        <v>2469</v>
      </c>
      <c r="B1177" s="22" t="s">
        <v>2470</v>
      </c>
      <c r="C1177" s="23" t="str">
        <f t="shared" si="54"/>
        <v>Mr.</v>
      </c>
      <c r="D1177" s="23" t="str">
        <f t="shared" si="55"/>
        <v>Andrew W</v>
      </c>
      <c r="E1177" s="23" t="str">
        <f t="shared" si="56"/>
        <v>Kromroy</v>
      </c>
    </row>
    <row r="1178" spans="1:5" ht="15.75" customHeight="1" x14ac:dyDescent="0.35">
      <c r="A1178" s="22" t="s">
        <v>2471</v>
      </c>
      <c r="B1178" s="22" t="s">
        <v>2472</v>
      </c>
      <c r="C1178" s="23" t="str">
        <f t="shared" si="54"/>
        <v>Mr.</v>
      </c>
      <c r="D1178" s="23" t="str">
        <f t="shared" si="55"/>
        <v>Mark G</v>
      </c>
      <c r="E1178" s="23" t="str">
        <f t="shared" si="56"/>
        <v>Manfredi</v>
      </c>
    </row>
    <row r="1179" spans="1:5" ht="15.75" customHeight="1" x14ac:dyDescent="0.35">
      <c r="A1179" s="22" t="s">
        <v>2473</v>
      </c>
      <c r="B1179" s="22" t="s">
        <v>2474</v>
      </c>
      <c r="C1179" s="23" t="str">
        <f t="shared" si="54"/>
        <v>Ms.</v>
      </c>
      <c r="D1179" s="23" t="str">
        <f t="shared" si="55"/>
        <v>Kasey E.</v>
      </c>
      <c r="E1179" s="23" t="str">
        <f t="shared" si="56"/>
        <v>Manwaring</v>
      </c>
    </row>
    <row r="1180" spans="1:5" ht="15.75" customHeight="1" x14ac:dyDescent="0.35">
      <c r="A1180" s="22" t="s">
        <v>2475</v>
      </c>
      <c r="B1180" s="22" t="s">
        <v>2476</v>
      </c>
      <c r="C1180" s="23" t="str">
        <f t="shared" si="54"/>
        <v>Mr.</v>
      </c>
      <c r="D1180" s="23" t="str">
        <f t="shared" si="55"/>
        <v>Jeff</v>
      </c>
      <c r="E1180" s="23" t="str">
        <f t="shared" si="56"/>
        <v>Tomaszewski</v>
      </c>
    </row>
    <row r="1181" spans="1:5" ht="15.75" customHeight="1" x14ac:dyDescent="0.35">
      <c r="A1181" s="22" t="s">
        <v>2477</v>
      </c>
      <c r="B1181" s="22" t="s">
        <v>2478</v>
      </c>
      <c r="C1181" s="23" t="str">
        <f t="shared" si="54"/>
        <v>Ms.</v>
      </c>
      <c r="D1181" s="23" t="str">
        <f t="shared" si="55"/>
        <v>Amy</v>
      </c>
      <c r="E1181" s="23" t="str">
        <f t="shared" si="56"/>
        <v>Gannon</v>
      </c>
    </row>
    <row r="1182" spans="1:5" ht="15.75" customHeight="1" x14ac:dyDescent="0.35">
      <c r="A1182" s="22" t="s">
        <v>2479</v>
      </c>
      <c r="B1182" s="22" t="s">
        <v>2480</v>
      </c>
      <c r="C1182" s="23" t="str">
        <f t="shared" si="54"/>
        <v>Mr.</v>
      </c>
      <c r="D1182" s="23" t="str">
        <f t="shared" si="55"/>
        <v>Adam</v>
      </c>
      <c r="E1182" s="23" t="str">
        <f t="shared" si="56"/>
        <v>Frye</v>
      </c>
    </row>
    <row r="1183" spans="1:5" ht="15.75" customHeight="1" x14ac:dyDescent="0.35">
      <c r="A1183" s="22" t="s">
        <v>2481</v>
      </c>
      <c r="B1183" s="22" t="s">
        <v>2482</v>
      </c>
      <c r="C1183" s="23" t="str">
        <f t="shared" si="54"/>
        <v>Ms.</v>
      </c>
      <c r="D1183" s="23" t="str">
        <f t="shared" si="55"/>
        <v>Kristin M</v>
      </c>
      <c r="E1183" s="23" t="str">
        <f t="shared" si="56"/>
        <v>Jenkins</v>
      </c>
    </row>
    <row r="1184" spans="1:5" ht="15.75" customHeight="1" x14ac:dyDescent="0.35">
      <c r="A1184" s="22" t="s">
        <v>2483</v>
      </c>
      <c r="B1184" s="22" t="s">
        <v>2484</v>
      </c>
      <c r="C1184" s="23" t="str">
        <f t="shared" si="54"/>
        <v>Ms.</v>
      </c>
      <c r="D1184" s="23" t="str">
        <f t="shared" si="55"/>
        <v>Mary-Lynn B.</v>
      </c>
      <c r="E1184" s="23" t="str">
        <f t="shared" si="56"/>
        <v>Currier</v>
      </c>
    </row>
    <row r="1185" spans="1:5" ht="15.75" customHeight="1" x14ac:dyDescent="0.35">
      <c r="A1185" s="22" t="s">
        <v>2485</v>
      </c>
      <c r="B1185" s="22" t="s">
        <v>2486</v>
      </c>
      <c r="C1185" s="23" t="str">
        <f t="shared" si="54"/>
        <v>Mrs.</v>
      </c>
      <c r="D1185" s="23" t="str">
        <f t="shared" si="55"/>
        <v>Jamie A</v>
      </c>
      <c r="E1185" s="23" t="str">
        <f t="shared" si="56"/>
        <v>Whittendale</v>
      </c>
    </row>
    <row r="1186" spans="1:5" ht="15.75" customHeight="1" x14ac:dyDescent="0.35">
      <c r="A1186" s="22" t="s">
        <v>2487</v>
      </c>
      <c r="B1186" s="22" t="s">
        <v>2488</v>
      </c>
      <c r="C1186" s="23" t="str">
        <f t="shared" si="54"/>
        <v>Mr.</v>
      </c>
      <c r="D1186" s="23" t="str">
        <f t="shared" si="55"/>
        <v>Jeffrey A.</v>
      </c>
      <c r="E1186" s="23" t="str">
        <f t="shared" si="56"/>
        <v>Rixe</v>
      </c>
    </row>
    <row r="1187" spans="1:5" ht="15.75" customHeight="1" x14ac:dyDescent="0.35">
      <c r="A1187" s="22" t="s">
        <v>2489</v>
      </c>
      <c r="B1187" s="22" t="s">
        <v>2490</v>
      </c>
      <c r="C1187" s="23" t="str">
        <f t="shared" si="54"/>
        <v>Ms.</v>
      </c>
      <c r="D1187" s="23" t="str">
        <f t="shared" si="55"/>
        <v>Nicole</v>
      </c>
      <c r="E1187" s="23" t="str">
        <f t="shared" si="56"/>
        <v>Ballon-Landa</v>
      </c>
    </row>
    <row r="1188" spans="1:5" ht="15.75" customHeight="1" x14ac:dyDescent="0.35">
      <c r="A1188" s="22" t="s">
        <v>2491</v>
      </c>
      <c r="B1188" s="22" t="s">
        <v>2492</v>
      </c>
      <c r="C1188" s="23" t="str">
        <f t="shared" si="54"/>
        <v>Ms.</v>
      </c>
      <c r="D1188" s="23" t="str">
        <f t="shared" si="55"/>
        <v>Audrey</v>
      </c>
      <c r="E1188" s="23" t="str">
        <f t="shared" si="56"/>
        <v>Zaferos</v>
      </c>
    </row>
    <row r="1189" spans="1:5" ht="15.75" customHeight="1" x14ac:dyDescent="0.35">
      <c r="A1189" s="22" t="s">
        <v>2493</v>
      </c>
      <c r="B1189" s="22" t="s">
        <v>2494</v>
      </c>
      <c r="C1189" s="23" t="str">
        <f t="shared" si="54"/>
        <v>Mr.</v>
      </c>
      <c r="D1189" s="23" t="str">
        <f t="shared" si="55"/>
        <v>Jacob</v>
      </c>
      <c r="E1189" s="23" t="str">
        <f t="shared" si="56"/>
        <v>Jackson</v>
      </c>
    </row>
    <row r="1190" spans="1:5" ht="15.75" customHeight="1" x14ac:dyDescent="0.35">
      <c r="A1190" s="22" t="s">
        <v>2495</v>
      </c>
      <c r="B1190" s="22" t="s">
        <v>2496</v>
      </c>
      <c r="C1190" s="23" t="str">
        <f t="shared" si="54"/>
        <v>Mr.</v>
      </c>
      <c r="D1190" s="23" t="str">
        <f t="shared" si="55"/>
        <v>Daniel S</v>
      </c>
      <c r="E1190" s="23" t="str">
        <f t="shared" si="56"/>
        <v>Evans Marke</v>
      </c>
    </row>
    <row r="1191" spans="1:5" ht="15.75" customHeight="1" x14ac:dyDescent="0.35">
      <c r="A1191" s="22" t="s">
        <v>2497</v>
      </c>
      <c r="B1191" s="22" t="s">
        <v>2498</v>
      </c>
      <c r="C1191" s="23" t="str">
        <f t="shared" si="54"/>
        <v>Mr.</v>
      </c>
      <c r="D1191" s="23" t="str">
        <f t="shared" si="55"/>
        <v>Marc C.</v>
      </c>
      <c r="E1191" s="23" t="str">
        <f t="shared" si="56"/>
        <v>Samland</v>
      </c>
    </row>
    <row r="1192" spans="1:5" ht="15.75" customHeight="1" x14ac:dyDescent="0.35">
      <c r="A1192" s="22" t="s">
        <v>2499</v>
      </c>
      <c r="B1192" s="22" t="s">
        <v>2500</v>
      </c>
      <c r="C1192" s="23" t="str">
        <f t="shared" si="54"/>
        <v>Mr.</v>
      </c>
      <c r="D1192" s="23" t="str">
        <f t="shared" si="55"/>
        <v>Mark S</v>
      </c>
      <c r="E1192" s="23" t="str">
        <f t="shared" si="56"/>
        <v>Shapiro</v>
      </c>
    </row>
    <row r="1193" spans="1:5" ht="15.75" customHeight="1" x14ac:dyDescent="0.35">
      <c r="A1193" s="22" t="s">
        <v>2501</v>
      </c>
      <c r="B1193" s="22" t="s">
        <v>2502</v>
      </c>
      <c r="C1193" s="23" t="str">
        <f t="shared" si="54"/>
        <v>Mr.</v>
      </c>
      <c r="D1193" s="23" t="str">
        <f t="shared" si="55"/>
        <v>Dan</v>
      </c>
      <c r="E1193" s="23" t="str">
        <f t="shared" si="56"/>
        <v>Snitzer</v>
      </c>
    </row>
    <row r="1194" spans="1:5" ht="15.75" customHeight="1" x14ac:dyDescent="0.35">
      <c r="A1194" s="22" t="s">
        <v>2503</v>
      </c>
      <c r="B1194" s="22" t="s">
        <v>2504</v>
      </c>
      <c r="C1194" s="23" t="str">
        <f t="shared" si="54"/>
        <v>Ms.</v>
      </c>
      <c r="D1194" s="23" t="str">
        <f t="shared" si="55"/>
        <v>Gabriela</v>
      </c>
      <c r="E1194" s="23" t="str">
        <f t="shared" si="56"/>
        <v>Herra Arroyo</v>
      </c>
    </row>
    <row r="1195" spans="1:5" ht="15.75" customHeight="1" x14ac:dyDescent="0.35">
      <c r="A1195" s="22" t="s">
        <v>2505</v>
      </c>
      <c r="B1195" s="22" t="s">
        <v>2506</v>
      </c>
      <c r="C1195" s="23" t="str">
        <f t="shared" si="54"/>
        <v>Ms.</v>
      </c>
      <c r="D1195" s="23" t="str">
        <f t="shared" si="55"/>
        <v>Amanda</v>
      </c>
      <c r="E1195" s="23" t="str">
        <f t="shared" si="56"/>
        <v>Watters</v>
      </c>
    </row>
    <row r="1196" spans="1:5" ht="15.75" customHeight="1" x14ac:dyDescent="0.35">
      <c r="A1196" s="22" t="s">
        <v>2507</v>
      </c>
      <c r="B1196" s="22" t="s">
        <v>2508</v>
      </c>
      <c r="C1196" s="23" t="str">
        <f t="shared" si="54"/>
        <v>Ms.</v>
      </c>
      <c r="D1196" s="23" t="str">
        <f t="shared" si="55"/>
        <v>Dara</v>
      </c>
      <c r="E1196" s="23" t="str">
        <f t="shared" si="56"/>
        <v>Steele-Belkin</v>
      </c>
    </row>
    <row r="1197" spans="1:5" ht="15.75" customHeight="1" x14ac:dyDescent="0.35">
      <c r="A1197" s="22" t="s">
        <v>2509</v>
      </c>
      <c r="B1197" s="22" t="s">
        <v>2510</v>
      </c>
      <c r="C1197" s="23" t="str">
        <f t="shared" si="54"/>
        <v>Ms.</v>
      </c>
      <c r="D1197" s="23" t="str">
        <f t="shared" si="55"/>
        <v>Rachelle R</v>
      </c>
      <c r="E1197" s="23" t="str">
        <f t="shared" si="56"/>
        <v>Christensen</v>
      </c>
    </row>
    <row r="1198" spans="1:5" ht="15.75" customHeight="1" x14ac:dyDescent="0.35">
      <c r="A1198" s="22" t="s">
        <v>2511</v>
      </c>
      <c r="B1198" s="22" t="s">
        <v>2512</v>
      </c>
      <c r="C1198" s="23" t="str">
        <f t="shared" si="54"/>
        <v>Ms.</v>
      </c>
      <c r="D1198" s="23" t="str">
        <f t="shared" si="55"/>
        <v>Brenda J</v>
      </c>
      <c r="E1198" s="23" t="str">
        <f t="shared" si="56"/>
        <v>Hodge</v>
      </c>
    </row>
    <row r="1199" spans="1:5" ht="15.75" customHeight="1" x14ac:dyDescent="0.35">
      <c r="A1199" s="22" t="s">
        <v>2513</v>
      </c>
      <c r="B1199" s="22" t="s">
        <v>2514</v>
      </c>
      <c r="C1199" s="23" t="str">
        <f t="shared" si="54"/>
        <v>Mr.</v>
      </c>
      <c r="D1199" s="23" t="str">
        <f t="shared" si="55"/>
        <v>Tim</v>
      </c>
      <c r="E1199" s="23" t="str">
        <f t="shared" si="56"/>
        <v>Rusterholz</v>
      </c>
    </row>
    <row r="1200" spans="1:5" ht="15.75" customHeight="1" x14ac:dyDescent="0.35">
      <c r="A1200" s="22" t="s">
        <v>2515</v>
      </c>
      <c r="B1200" s="22" t="s">
        <v>2516</v>
      </c>
      <c r="C1200" s="23" t="str">
        <f t="shared" si="54"/>
        <v>Mr.</v>
      </c>
      <c r="D1200" s="23" t="str">
        <f t="shared" si="55"/>
        <v>Sylvain</v>
      </c>
      <c r="E1200" s="23" t="str">
        <f t="shared" si="56"/>
        <v>Lafrance</v>
      </c>
    </row>
    <row r="1201" spans="1:5" ht="15.75" customHeight="1" x14ac:dyDescent="0.35">
      <c r="A1201" s="22" t="s">
        <v>2517</v>
      </c>
      <c r="B1201" s="22" t="s">
        <v>2518</v>
      </c>
      <c r="C1201" s="23" t="str">
        <f t="shared" si="54"/>
        <v>Mrs.</v>
      </c>
      <c r="D1201" s="23" t="str">
        <f t="shared" si="55"/>
        <v>Lisa M</v>
      </c>
      <c r="E1201" s="23" t="str">
        <f t="shared" si="56"/>
        <v>Hallis</v>
      </c>
    </row>
    <row r="1202" spans="1:5" ht="15.75" customHeight="1" x14ac:dyDescent="0.35">
      <c r="A1202" s="22" t="s">
        <v>2519</v>
      </c>
      <c r="B1202" s="22" t="s">
        <v>2520</v>
      </c>
      <c r="C1202" s="23" t="str">
        <f t="shared" si="54"/>
        <v>Mr.</v>
      </c>
      <c r="D1202" s="23" t="str">
        <f t="shared" si="55"/>
        <v>Ryan</v>
      </c>
      <c r="E1202" s="23" t="str">
        <f t="shared" si="56"/>
        <v>Marshall</v>
      </c>
    </row>
    <row r="1203" spans="1:5" ht="15.75" customHeight="1" x14ac:dyDescent="0.35">
      <c r="A1203" s="22" t="s">
        <v>2521</v>
      </c>
      <c r="B1203" s="22" t="s">
        <v>2522</v>
      </c>
      <c r="C1203" s="23" t="str">
        <f t="shared" si="54"/>
        <v>Mrs.</v>
      </c>
      <c r="D1203" s="23" t="str">
        <f t="shared" si="55"/>
        <v>Kaitlin M</v>
      </c>
      <c r="E1203" s="23" t="str">
        <f t="shared" si="56"/>
        <v>Salowitz</v>
      </c>
    </row>
    <row r="1204" spans="1:5" ht="15.75" customHeight="1" x14ac:dyDescent="0.35">
      <c r="A1204" s="22" t="s">
        <v>2523</v>
      </c>
      <c r="B1204" s="22" t="s">
        <v>2524</v>
      </c>
      <c r="C1204" s="23" t="str">
        <f t="shared" si="54"/>
        <v>Mr.</v>
      </c>
      <c r="D1204" s="23" t="str">
        <f t="shared" si="55"/>
        <v>William R.</v>
      </c>
      <c r="E1204" s="23" t="str">
        <f t="shared" si="56"/>
        <v>Blake</v>
      </c>
    </row>
    <row r="1205" spans="1:5" ht="15.75" customHeight="1" x14ac:dyDescent="0.35">
      <c r="A1205" s="22" t="s">
        <v>2525</v>
      </c>
      <c r="B1205" s="22" t="s">
        <v>2526</v>
      </c>
      <c r="C1205" s="23" t="str">
        <f t="shared" si="54"/>
        <v>Mr.</v>
      </c>
      <c r="D1205" s="23" t="str">
        <f t="shared" si="55"/>
        <v>Bruce</v>
      </c>
      <c r="E1205" s="23" t="str">
        <f t="shared" si="56"/>
        <v>Langerak</v>
      </c>
    </row>
    <row r="1206" spans="1:5" ht="15.75" customHeight="1" x14ac:dyDescent="0.35">
      <c r="A1206" s="22" t="s">
        <v>2527</v>
      </c>
      <c r="B1206" s="22" t="s">
        <v>2528</v>
      </c>
      <c r="C1206" s="23" t="str">
        <f t="shared" si="54"/>
        <v>Mrs.</v>
      </c>
      <c r="D1206" s="23" t="str">
        <f t="shared" si="55"/>
        <v>Veronica</v>
      </c>
      <c r="E1206" s="23" t="str">
        <f t="shared" si="56"/>
        <v>Bonilla</v>
      </c>
    </row>
    <row r="1207" spans="1:5" ht="15.75" customHeight="1" x14ac:dyDescent="0.35">
      <c r="A1207" s="22" t="s">
        <v>2529</v>
      </c>
      <c r="B1207" s="22" t="s">
        <v>2530</v>
      </c>
      <c r="C1207" s="23" t="str">
        <f t="shared" si="54"/>
        <v>Mr.</v>
      </c>
      <c r="D1207" s="23" t="str">
        <f t="shared" si="55"/>
        <v>Warren</v>
      </c>
      <c r="E1207" s="23" t="str">
        <f t="shared" si="56"/>
        <v>Ciabattoni</v>
      </c>
    </row>
    <row r="1208" spans="1:5" ht="15.75" customHeight="1" x14ac:dyDescent="0.35">
      <c r="A1208" s="22" t="s">
        <v>2531</v>
      </c>
      <c r="B1208" s="22" t="s">
        <v>2532</v>
      </c>
      <c r="C1208" s="23" t="str">
        <f t="shared" si="54"/>
        <v>Mrs.</v>
      </c>
      <c r="D1208" s="23" t="str">
        <f t="shared" si="55"/>
        <v>Daniela</v>
      </c>
      <c r="E1208" s="23" t="str">
        <f t="shared" si="56"/>
        <v>Escanero Palmer</v>
      </c>
    </row>
    <row r="1209" spans="1:5" ht="15.75" customHeight="1" x14ac:dyDescent="0.35">
      <c r="A1209" s="22" t="s">
        <v>2533</v>
      </c>
      <c r="B1209" s="22" t="s">
        <v>2534</v>
      </c>
      <c r="C1209" s="23" t="str">
        <f t="shared" si="54"/>
        <v>Ms.</v>
      </c>
      <c r="D1209" s="23" t="str">
        <f t="shared" si="55"/>
        <v>Deirdre A</v>
      </c>
      <c r="E1209" s="23" t="str">
        <f t="shared" si="56"/>
        <v>Lowe</v>
      </c>
    </row>
    <row r="1210" spans="1:5" ht="15.75" customHeight="1" x14ac:dyDescent="0.35">
      <c r="A1210" s="22" t="s">
        <v>2535</v>
      </c>
      <c r="B1210" s="22" t="s">
        <v>2536</v>
      </c>
      <c r="C1210" s="23" t="str">
        <f t="shared" si="54"/>
        <v>Mr.</v>
      </c>
      <c r="D1210" s="23" t="str">
        <f t="shared" si="55"/>
        <v>Mathias</v>
      </c>
      <c r="E1210" s="23" t="str">
        <f t="shared" si="56"/>
        <v>Osmark</v>
      </c>
    </row>
    <row r="1211" spans="1:5" ht="15.75" customHeight="1" x14ac:dyDescent="0.35">
      <c r="A1211" s="22" t="s">
        <v>2537</v>
      </c>
      <c r="B1211" s="22" t="s">
        <v>2538</v>
      </c>
      <c r="C1211" s="23" t="str">
        <f t="shared" si="54"/>
        <v>Mr.</v>
      </c>
      <c r="D1211" s="23" t="str">
        <f t="shared" si="55"/>
        <v>Matthew</v>
      </c>
      <c r="E1211" s="23" t="str">
        <f t="shared" si="56"/>
        <v>Lawson</v>
      </c>
    </row>
    <row r="1212" spans="1:5" ht="15.75" customHeight="1" x14ac:dyDescent="0.35">
      <c r="A1212" s="22" t="s">
        <v>2539</v>
      </c>
      <c r="B1212" s="22" t="s">
        <v>2540</v>
      </c>
      <c r="C1212" s="23" t="str">
        <f t="shared" si="54"/>
        <v>Mr.</v>
      </c>
      <c r="D1212" s="23" t="str">
        <f t="shared" si="55"/>
        <v>Kurt</v>
      </c>
      <c r="E1212" s="23" t="str">
        <f t="shared" si="56"/>
        <v>Warwick</v>
      </c>
    </row>
    <row r="1213" spans="1:5" ht="15.75" customHeight="1" x14ac:dyDescent="0.35">
      <c r="A1213" s="22" t="s">
        <v>2541</v>
      </c>
      <c r="B1213" s="22" t="s">
        <v>2542</v>
      </c>
      <c r="C1213" s="23" t="str">
        <f t="shared" si="54"/>
        <v>Mr.</v>
      </c>
      <c r="D1213" s="23" t="str">
        <f t="shared" si="55"/>
        <v>Samuel</v>
      </c>
      <c r="E1213" s="23" t="str">
        <f t="shared" si="56"/>
        <v>Magnuson</v>
      </c>
    </row>
    <row r="1214" spans="1:5" ht="15.75" customHeight="1" x14ac:dyDescent="0.35">
      <c r="A1214" s="22" t="s">
        <v>2543</v>
      </c>
      <c r="B1214" s="22" t="s">
        <v>2544</v>
      </c>
      <c r="C1214" s="23" t="str">
        <f t="shared" si="54"/>
        <v>Mrs.</v>
      </c>
      <c r="D1214" s="23" t="str">
        <f t="shared" si="55"/>
        <v>Emily</v>
      </c>
      <c r="E1214" s="23" t="str">
        <f t="shared" si="56"/>
        <v>Marsh</v>
      </c>
    </row>
    <row r="1215" spans="1:5" ht="15.75" customHeight="1" x14ac:dyDescent="0.35">
      <c r="A1215" s="22" t="s">
        <v>2545</v>
      </c>
      <c r="B1215" s="22" t="s">
        <v>2546</v>
      </c>
      <c r="C1215" s="23" t="str">
        <f t="shared" si="54"/>
        <v>Ms.</v>
      </c>
      <c r="D1215" s="23" t="str">
        <f t="shared" si="55"/>
        <v>Tiffany</v>
      </c>
      <c r="E1215" s="23" t="str">
        <f t="shared" si="56"/>
        <v>Kari</v>
      </c>
    </row>
    <row r="1216" spans="1:5" ht="15.75" customHeight="1" x14ac:dyDescent="0.35">
      <c r="A1216" s="22" t="s">
        <v>2547</v>
      </c>
      <c r="B1216" s="22" t="s">
        <v>2548</v>
      </c>
      <c r="C1216" s="23" t="str">
        <f t="shared" si="54"/>
        <v>Mr.</v>
      </c>
      <c r="D1216" s="23" t="str">
        <f t="shared" si="55"/>
        <v>Alex F</v>
      </c>
      <c r="E1216" s="23" t="str">
        <f t="shared" si="56"/>
        <v>Standiford</v>
      </c>
    </row>
    <row r="1217" spans="1:5" ht="15.75" customHeight="1" x14ac:dyDescent="0.35">
      <c r="A1217" s="22" t="s">
        <v>2549</v>
      </c>
      <c r="B1217" s="22" t="s">
        <v>2550</v>
      </c>
      <c r="C1217" s="23" t="str">
        <f t="shared" si="54"/>
        <v>Ms.</v>
      </c>
      <c r="D1217" s="23" t="str">
        <f t="shared" si="55"/>
        <v>Alice</v>
      </c>
      <c r="E1217" s="23" t="str">
        <f t="shared" si="56"/>
        <v>Sherwin</v>
      </c>
    </row>
    <row r="1218" spans="1:5" ht="15.75" customHeight="1" x14ac:dyDescent="0.35">
      <c r="A1218" s="22" t="s">
        <v>2551</v>
      </c>
      <c r="B1218" s="22" t="s">
        <v>2552</v>
      </c>
      <c r="C1218" s="23" t="str">
        <f t="shared" ref="C1218:C1281" si="57">TRIM(MID(B1218,FIND(",",B1218)+1,FIND(".",B1218,FIND(",",B1218))-FIND(",",B1218)))</f>
        <v>Ms.</v>
      </c>
      <c r="D1218" s="23" t="str">
        <f t="shared" ref="D1218:D1281" si="58">TRIM(MID(B1218,FIND(".",B1218,FIND(",",B1218))+1,100))</f>
        <v>Allison M.</v>
      </c>
      <c r="E1218" s="23" t="str">
        <f t="shared" ref="E1218:E1281" si="59">TRIM(LEFT(B1218,FIND(",",B1218)-1))</f>
        <v>Parker</v>
      </c>
    </row>
    <row r="1219" spans="1:5" ht="15.75" customHeight="1" x14ac:dyDescent="0.35">
      <c r="A1219" s="22" t="s">
        <v>2553</v>
      </c>
      <c r="B1219" s="22" t="s">
        <v>2554</v>
      </c>
      <c r="C1219" s="23" t="str">
        <f t="shared" si="57"/>
        <v>Mr.</v>
      </c>
      <c r="D1219" s="23" t="str">
        <f t="shared" si="58"/>
        <v>Johannes Fiskerstand</v>
      </c>
      <c r="E1219" s="23" t="str">
        <f t="shared" si="59"/>
        <v>Blekeli</v>
      </c>
    </row>
    <row r="1220" spans="1:5" ht="15.75" customHeight="1" x14ac:dyDescent="0.35">
      <c r="A1220" s="22" t="s">
        <v>2555</v>
      </c>
      <c r="B1220" s="22" t="s">
        <v>2556</v>
      </c>
      <c r="C1220" s="23" t="str">
        <f t="shared" si="57"/>
        <v>Mr.</v>
      </c>
      <c r="D1220" s="23" t="str">
        <f t="shared" si="58"/>
        <v>Stephen</v>
      </c>
      <c r="E1220" s="23" t="str">
        <f t="shared" si="59"/>
        <v>Vangampleare</v>
      </c>
    </row>
    <row r="1221" spans="1:5" ht="15.75" customHeight="1" x14ac:dyDescent="0.35">
      <c r="A1221" s="22" t="s">
        <v>2557</v>
      </c>
      <c r="B1221" s="22" t="s">
        <v>2558</v>
      </c>
      <c r="C1221" s="23" t="str">
        <f t="shared" si="57"/>
        <v>Mr.</v>
      </c>
      <c r="D1221" s="23" t="str">
        <f t="shared" si="58"/>
        <v>Jon M</v>
      </c>
      <c r="E1221" s="23" t="str">
        <f t="shared" si="59"/>
        <v>Hiatt</v>
      </c>
    </row>
    <row r="1222" spans="1:5" ht="15.75" customHeight="1" x14ac:dyDescent="0.35">
      <c r="A1222" s="22" t="s">
        <v>2559</v>
      </c>
      <c r="B1222" s="22" t="s">
        <v>2560</v>
      </c>
      <c r="C1222" s="23" t="str">
        <f t="shared" si="57"/>
        <v>Mr.</v>
      </c>
      <c r="D1222" s="23" t="str">
        <f t="shared" si="58"/>
        <v>Fasil</v>
      </c>
      <c r="E1222" s="23" t="str">
        <f t="shared" si="59"/>
        <v>Tadesse</v>
      </c>
    </row>
    <row r="1223" spans="1:5" ht="15.75" customHeight="1" x14ac:dyDescent="0.35">
      <c r="A1223" s="22" t="s">
        <v>2561</v>
      </c>
      <c r="B1223" s="22" t="s">
        <v>2562</v>
      </c>
      <c r="C1223" s="23" t="str">
        <f t="shared" si="57"/>
        <v>Ms.</v>
      </c>
      <c r="D1223" s="23" t="str">
        <f t="shared" si="58"/>
        <v>Megan C.</v>
      </c>
      <c r="E1223" s="23" t="str">
        <f t="shared" si="59"/>
        <v>Jaswell</v>
      </c>
    </row>
    <row r="1224" spans="1:5" ht="15.75" customHeight="1" x14ac:dyDescent="0.35">
      <c r="A1224" s="22" t="s">
        <v>2563</v>
      </c>
      <c r="B1224" s="22" t="s">
        <v>2564</v>
      </c>
      <c r="C1224" s="23" t="str">
        <f t="shared" si="57"/>
        <v>Ms.</v>
      </c>
      <c r="D1224" s="23" t="str">
        <f t="shared" si="58"/>
        <v>Lisa J.</v>
      </c>
      <c r="E1224" s="23" t="str">
        <f t="shared" si="59"/>
        <v>Phillips-Cook</v>
      </c>
    </row>
    <row r="1225" spans="1:5" ht="15.75" customHeight="1" x14ac:dyDescent="0.35">
      <c r="A1225" s="22" t="s">
        <v>2565</v>
      </c>
      <c r="B1225" s="22" t="s">
        <v>2566</v>
      </c>
      <c r="C1225" s="23" t="str">
        <f t="shared" si="57"/>
        <v>Mr.</v>
      </c>
      <c r="D1225" s="23" t="str">
        <f t="shared" si="58"/>
        <v>Doron P</v>
      </c>
      <c r="E1225" s="23" t="str">
        <f t="shared" si="59"/>
        <v>Clark</v>
      </c>
    </row>
    <row r="1226" spans="1:5" ht="15.75" customHeight="1" x14ac:dyDescent="0.35">
      <c r="A1226" s="22" t="s">
        <v>2567</v>
      </c>
      <c r="B1226" s="22" t="s">
        <v>2568</v>
      </c>
      <c r="C1226" s="23" t="str">
        <f t="shared" si="57"/>
        <v>Ms.</v>
      </c>
      <c r="D1226" s="23" t="str">
        <f t="shared" si="58"/>
        <v>Katharina</v>
      </c>
      <c r="E1226" s="23" t="str">
        <f t="shared" si="59"/>
        <v>Wang</v>
      </c>
    </row>
    <row r="1227" spans="1:5" ht="15.75" customHeight="1" x14ac:dyDescent="0.35">
      <c r="A1227" s="22" t="s">
        <v>2569</v>
      </c>
      <c r="B1227" s="22" t="s">
        <v>2570</v>
      </c>
      <c r="C1227" s="23" t="str">
        <f t="shared" si="57"/>
        <v>Mr.</v>
      </c>
      <c r="D1227" s="23" t="str">
        <f t="shared" si="58"/>
        <v>Carl</v>
      </c>
      <c r="E1227" s="23" t="str">
        <f t="shared" si="59"/>
        <v>Desruisseaux</v>
      </c>
    </row>
    <row r="1228" spans="1:5" ht="15.75" customHeight="1" x14ac:dyDescent="0.35">
      <c r="A1228" s="22" t="s">
        <v>2571</v>
      </c>
      <c r="B1228" s="22" t="s">
        <v>2572</v>
      </c>
      <c r="C1228" s="23" t="str">
        <f t="shared" si="57"/>
        <v>Ms.</v>
      </c>
      <c r="D1228" s="23" t="str">
        <f t="shared" si="58"/>
        <v>Kelsey J.</v>
      </c>
      <c r="E1228" s="23" t="str">
        <f t="shared" si="59"/>
        <v>Ripp</v>
      </c>
    </row>
    <row r="1229" spans="1:5" ht="15.75" customHeight="1" x14ac:dyDescent="0.35">
      <c r="A1229" s="22" t="s">
        <v>2573</v>
      </c>
      <c r="B1229" s="22" t="s">
        <v>2574</v>
      </c>
      <c r="C1229" s="23" t="str">
        <f t="shared" si="57"/>
        <v>Mr.</v>
      </c>
      <c r="D1229" s="23" t="str">
        <f t="shared" si="58"/>
        <v>Stephen A.</v>
      </c>
      <c r="E1229" s="23" t="str">
        <f t="shared" si="59"/>
        <v>Harris</v>
      </c>
    </row>
    <row r="1230" spans="1:5" ht="15.75" customHeight="1" x14ac:dyDescent="0.35">
      <c r="A1230" s="22" t="s">
        <v>2575</v>
      </c>
      <c r="B1230" s="22" t="s">
        <v>2576</v>
      </c>
      <c r="C1230" s="23" t="str">
        <f t="shared" si="57"/>
        <v>Mr.</v>
      </c>
      <c r="D1230" s="23" t="str">
        <f t="shared" si="58"/>
        <v>Dan</v>
      </c>
      <c r="E1230" s="23" t="str">
        <f t="shared" si="59"/>
        <v>Shafer</v>
      </c>
    </row>
    <row r="1231" spans="1:5" ht="15.75" customHeight="1" x14ac:dyDescent="0.35">
      <c r="A1231" s="22" t="s">
        <v>2577</v>
      </c>
      <c r="B1231" s="22" t="s">
        <v>2578</v>
      </c>
      <c r="C1231" s="23" t="str">
        <f t="shared" si="57"/>
        <v>Ms.</v>
      </c>
      <c r="D1231" s="23" t="str">
        <f t="shared" si="58"/>
        <v>Katie C</v>
      </c>
      <c r="E1231" s="23" t="str">
        <f t="shared" si="59"/>
        <v>Hemesath</v>
      </c>
    </row>
    <row r="1232" spans="1:5" ht="15.75" customHeight="1" x14ac:dyDescent="0.35">
      <c r="A1232" s="22" t="s">
        <v>2579</v>
      </c>
      <c r="B1232" s="22" t="s">
        <v>2580</v>
      </c>
      <c r="C1232" s="23" t="str">
        <f t="shared" si="57"/>
        <v>Ms.</v>
      </c>
      <c r="D1232" s="23" t="str">
        <f t="shared" si="58"/>
        <v>Melissa K</v>
      </c>
      <c r="E1232" s="23" t="str">
        <f t="shared" si="59"/>
        <v>Vinci</v>
      </c>
    </row>
    <row r="1233" spans="1:5" ht="15.75" customHeight="1" x14ac:dyDescent="0.35">
      <c r="A1233" s="22" t="s">
        <v>2581</v>
      </c>
      <c r="B1233" s="22" t="s">
        <v>2582</v>
      </c>
      <c r="C1233" s="23" t="str">
        <f t="shared" si="57"/>
        <v>Ms.</v>
      </c>
      <c r="D1233" s="23" t="str">
        <f t="shared" si="58"/>
        <v>Kara H</v>
      </c>
      <c r="E1233" s="23" t="str">
        <f t="shared" si="59"/>
        <v>Diamond-Husmann</v>
      </c>
    </row>
    <row r="1234" spans="1:5" ht="15.75" customHeight="1" x14ac:dyDescent="0.35">
      <c r="A1234" s="22" t="s">
        <v>2583</v>
      </c>
      <c r="B1234" s="22" t="s">
        <v>2584</v>
      </c>
      <c r="C1234" s="23" t="str">
        <f t="shared" si="57"/>
        <v>Mr.</v>
      </c>
      <c r="D1234" s="23" t="str">
        <f t="shared" si="58"/>
        <v>Juan Carlos</v>
      </c>
      <c r="E1234" s="23" t="str">
        <f t="shared" si="59"/>
        <v>Soto</v>
      </c>
    </row>
    <row r="1235" spans="1:5" ht="15.75" customHeight="1" x14ac:dyDescent="0.35">
      <c r="A1235" s="22" t="s">
        <v>2585</v>
      </c>
      <c r="B1235" s="22" t="s">
        <v>2586</v>
      </c>
      <c r="C1235" s="23" t="str">
        <f t="shared" si="57"/>
        <v>Mr.</v>
      </c>
      <c r="D1235" s="23" t="str">
        <f t="shared" si="58"/>
        <v>John III</v>
      </c>
      <c r="E1235" s="23" t="str">
        <f t="shared" si="59"/>
        <v>Howard</v>
      </c>
    </row>
    <row r="1236" spans="1:5" ht="15.75" customHeight="1" x14ac:dyDescent="0.35">
      <c r="A1236" s="22" t="s">
        <v>2587</v>
      </c>
      <c r="B1236" s="22" t="s">
        <v>2588</v>
      </c>
      <c r="C1236" s="23" t="str">
        <f t="shared" si="57"/>
        <v>Mrs.</v>
      </c>
      <c r="D1236" s="23" t="str">
        <f t="shared" si="58"/>
        <v>Sarah M</v>
      </c>
      <c r="E1236" s="23" t="str">
        <f t="shared" si="59"/>
        <v>Patrick</v>
      </c>
    </row>
    <row r="1237" spans="1:5" ht="15.75" customHeight="1" x14ac:dyDescent="0.35">
      <c r="A1237" s="22" t="s">
        <v>2589</v>
      </c>
      <c r="B1237" s="22" t="s">
        <v>2590</v>
      </c>
      <c r="C1237" s="23" t="str">
        <f t="shared" si="57"/>
        <v>Mrs.</v>
      </c>
      <c r="D1237" s="23" t="str">
        <f t="shared" si="58"/>
        <v>Kristin C</v>
      </c>
      <c r="E1237" s="23" t="str">
        <f t="shared" si="59"/>
        <v>Dacko</v>
      </c>
    </row>
    <row r="1238" spans="1:5" ht="15.75" customHeight="1" x14ac:dyDescent="0.35">
      <c r="A1238" s="22" t="s">
        <v>2591</v>
      </c>
      <c r="B1238" s="22" t="s">
        <v>2592</v>
      </c>
      <c r="C1238" s="23" t="str">
        <f t="shared" si="57"/>
        <v>Ms.</v>
      </c>
      <c r="D1238" s="23" t="str">
        <f t="shared" si="58"/>
        <v>Casey M.</v>
      </c>
      <c r="E1238" s="23" t="str">
        <f t="shared" si="59"/>
        <v>Glassey</v>
      </c>
    </row>
    <row r="1239" spans="1:5" ht="15.75" customHeight="1" x14ac:dyDescent="0.35">
      <c r="A1239" s="22" t="s">
        <v>2593</v>
      </c>
      <c r="B1239" s="22" t="s">
        <v>2594</v>
      </c>
      <c r="C1239" s="23" t="str">
        <f t="shared" si="57"/>
        <v>Mr.</v>
      </c>
      <c r="D1239" s="23" t="str">
        <f t="shared" si="58"/>
        <v>Samuel</v>
      </c>
      <c r="E1239" s="23" t="str">
        <f t="shared" si="59"/>
        <v>Frechette</v>
      </c>
    </row>
    <row r="1240" spans="1:5" ht="15.75" customHeight="1" x14ac:dyDescent="0.35">
      <c r="A1240" s="22" t="s">
        <v>2595</v>
      </c>
      <c r="B1240" s="22" t="s">
        <v>2596</v>
      </c>
      <c r="C1240" s="23" t="str">
        <f t="shared" si="57"/>
        <v>Mr.</v>
      </c>
      <c r="D1240" s="23" t="str">
        <f t="shared" si="58"/>
        <v>Braulio</v>
      </c>
      <c r="E1240" s="23" t="str">
        <f t="shared" si="59"/>
        <v>Benitez</v>
      </c>
    </row>
    <row r="1241" spans="1:5" ht="15.75" customHeight="1" x14ac:dyDescent="0.35">
      <c r="A1241" s="22" t="s">
        <v>2597</v>
      </c>
      <c r="B1241" s="22" t="s">
        <v>2598</v>
      </c>
      <c r="C1241" s="23" t="str">
        <f t="shared" si="57"/>
        <v>Ms.</v>
      </c>
      <c r="D1241" s="23" t="str">
        <f t="shared" si="58"/>
        <v>Anne-Marie</v>
      </c>
      <c r="E1241" s="23" t="str">
        <f t="shared" si="59"/>
        <v>Gauthier</v>
      </c>
    </row>
    <row r="1242" spans="1:5" ht="15.75" customHeight="1" x14ac:dyDescent="0.35">
      <c r="A1242" s="22" t="s">
        <v>2599</v>
      </c>
      <c r="B1242" s="22" t="s">
        <v>2600</v>
      </c>
      <c r="C1242" s="23" t="str">
        <f t="shared" si="57"/>
        <v>Mr.</v>
      </c>
      <c r="D1242" s="23" t="str">
        <f t="shared" si="58"/>
        <v>Samuel K.</v>
      </c>
      <c r="E1242" s="23" t="str">
        <f t="shared" si="59"/>
        <v>Fazioli</v>
      </c>
    </row>
    <row r="1243" spans="1:5" ht="15.75" customHeight="1" x14ac:dyDescent="0.35">
      <c r="A1243" s="22" t="s">
        <v>2601</v>
      </c>
      <c r="B1243" s="22" t="s">
        <v>2602</v>
      </c>
      <c r="C1243" s="23" t="str">
        <f t="shared" si="57"/>
        <v>Mrs.</v>
      </c>
      <c r="D1243" s="23" t="str">
        <f t="shared" si="58"/>
        <v>Yuki</v>
      </c>
      <c r="E1243" s="23" t="str">
        <f t="shared" si="59"/>
        <v>Chorney</v>
      </c>
    </row>
    <row r="1244" spans="1:5" ht="15.75" customHeight="1" x14ac:dyDescent="0.35">
      <c r="A1244" s="22" t="s">
        <v>2603</v>
      </c>
      <c r="B1244" s="22" t="s">
        <v>2604</v>
      </c>
      <c r="C1244" s="23" t="str">
        <f t="shared" si="57"/>
        <v>Mr.</v>
      </c>
      <c r="D1244" s="23" t="str">
        <f t="shared" si="58"/>
        <v>Rafer</v>
      </c>
      <c r="E1244" s="23" t="str">
        <f t="shared" si="59"/>
        <v>Dannenhauer</v>
      </c>
    </row>
    <row r="1245" spans="1:5" ht="15.75" customHeight="1" x14ac:dyDescent="0.35">
      <c r="A1245" s="22" t="s">
        <v>2605</v>
      </c>
      <c r="B1245" s="22" t="s">
        <v>2606</v>
      </c>
      <c r="C1245" s="23" t="str">
        <f t="shared" si="57"/>
        <v>Ms.</v>
      </c>
      <c r="D1245" s="23" t="str">
        <f t="shared" si="58"/>
        <v>Claire</v>
      </c>
      <c r="E1245" s="23" t="str">
        <f t="shared" si="59"/>
        <v>McComb</v>
      </c>
    </row>
    <row r="1246" spans="1:5" ht="15.75" customHeight="1" x14ac:dyDescent="0.35">
      <c r="A1246" s="22" t="s">
        <v>2607</v>
      </c>
      <c r="B1246" s="22" t="s">
        <v>2608</v>
      </c>
      <c r="C1246" s="23" t="str">
        <f t="shared" si="57"/>
        <v>Ms.</v>
      </c>
      <c r="D1246" s="23" t="str">
        <f t="shared" si="58"/>
        <v>Erynn J.</v>
      </c>
      <c r="E1246" s="23" t="str">
        <f t="shared" si="59"/>
        <v>Blake</v>
      </c>
    </row>
    <row r="1247" spans="1:5" ht="15.75" customHeight="1" x14ac:dyDescent="0.35">
      <c r="A1247" s="22" t="s">
        <v>2609</v>
      </c>
      <c r="B1247" s="22" t="s">
        <v>2610</v>
      </c>
      <c r="C1247" s="23" t="str">
        <f t="shared" si="57"/>
        <v>Mr.</v>
      </c>
      <c r="D1247" s="23" t="str">
        <f t="shared" si="58"/>
        <v>Mahesh</v>
      </c>
      <c r="E1247" s="23" t="str">
        <f t="shared" si="59"/>
        <v>Sambasivam</v>
      </c>
    </row>
    <row r="1248" spans="1:5" ht="15.75" customHeight="1" x14ac:dyDescent="0.35">
      <c r="A1248" s="22" t="s">
        <v>2611</v>
      </c>
      <c r="B1248" s="22" t="s">
        <v>2612</v>
      </c>
      <c r="C1248" s="23" t="str">
        <f t="shared" si="57"/>
        <v>Mr.</v>
      </c>
      <c r="D1248" s="23" t="str">
        <f t="shared" si="58"/>
        <v>Stanley</v>
      </c>
      <c r="E1248" s="23" t="str">
        <f t="shared" si="59"/>
        <v>Maina</v>
      </c>
    </row>
    <row r="1249" spans="1:5" ht="15.75" customHeight="1" x14ac:dyDescent="0.35">
      <c r="A1249" s="22" t="s">
        <v>2613</v>
      </c>
      <c r="B1249" s="22" t="s">
        <v>2614</v>
      </c>
      <c r="C1249" s="23" t="str">
        <f t="shared" si="57"/>
        <v>Mr.</v>
      </c>
      <c r="D1249" s="23" t="str">
        <f t="shared" si="58"/>
        <v>Gregory</v>
      </c>
      <c r="E1249" s="23" t="str">
        <f t="shared" si="59"/>
        <v>Keshian</v>
      </c>
    </row>
    <row r="1250" spans="1:5" ht="15.75" customHeight="1" x14ac:dyDescent="0.35">
      <c r="A1250" s="22" t="s">
        <v>2615</v>
      </c>
      <c r="B1250" s="22" t="s">
        <v>2616</v>
      </c>
      <c r="C1250" s="23" t="str">
        <f t="shared" si="57"/>
        <v>Mr.</v>
      </c>
      <c r="D1250" s="23" t="str">
        <f t="shared" si="58"/>
        <v>Eric</v>
      </c>
      <c r="E1250" s="23" t="str">
        <f t="shared" si="59"/>
        <v>Maas</v>
      </c>
    </row>
    <row r="1251" spans="1:5" ht="15.75" customHeight="1" x14ac:dyDescent="0.35">
      <c r="A1251" s="22" t="s">
        <v>2617</v>
      </c>
      <c r="B1251" s="22" t="s">
        <v>2618</v>
      </c>
      <c r="C1251" s="23" t="str">
        <f t="shared" si="57"/>
        <v>Ms.</v>
      </c>
      <c r="D1251" s="23" t="str">
        <f t="shared" si="58"/>
        <v>Rachel M</v>
      </c>
      <c r="E1251" s="23" t="str">
        <f t="shared" si="59"/>
        <v>Sinasac</v>
      </c>
    </row>
    <row r="1252" spans="1:5" ht="15.75" customHeight="1" x14ac:dyDescent="0.35">
      <c r="A1252" s="22" t="s">
        <v>2619</v>
      </c>
      <c r="B1252" s="22" t="s">
        <v>2620</v>
      </c>
      <c r="C1252" s="23" t="str">
        <f t="shared" si="57"/>
        <v>Mr.</v>
      </c>
      <c r="D1252" s="23" t="str">
        <f t="shared" si="58"/>
        <v>Fritz</v>
      </c>
      <c r="E1252" s="23" t="str">
        <f t="shared" si="59"/>
        <v>Van De Kamp</v>
      </c>
    </row>
    <row r="1253" spans="1:5" ht="15.75" customHeight="1" x14ac:dyDescent="0.35">
      <c r="A1253" s="22" t="s">
        <v>2621</v>
      </c>
      <c r="B1253" s="22" t="s">
        <v>2622</v>
      </c>
      <c r="C1253" s="23" t="str">
        <f t="shared" si="57"/>
        <v>Mr.</v>
      </c>
      <c r="D1253" s="23" t="str">
        <f t="shared" si="58"/>
        <v>Brad</v>
      </c>
      <c r="E1253" s="23" t="str">
        <f t="shared" si="59"/>
        <v>Ruffo</v>
      </c>
    </row>
    <row r="1254" spans="1:5" ht="15.75" customHeight="1" x14ac:dyDescent="0.35">
      <c r="A1254" s="22" t="s">
        <v>2623</v>
      </c>
      <c r="B1254" s="22" t="s">
        <v>2624</v>
      </c>
      <c r="C1254" s="23" t="str">
        <f t="shared" si="57"/>
        <v>Ms.</v>
      </c>
      <c r="D1254" s="23" t="str">
        <f t="shared" si="58"/>
        <v>Claire M</v>
      </c>
      <c r="E1254" s="23" t="str">
        <f t="shared" si="59"/>
        <v>Long</v>
      </c>
    </row>
    <row r="1255" spans="1:5" ht="15.75" customHeight="1" x14ac:dyDescent="0.35">
      <c r="A1255" s="22" t="s">
        <v>2625</v>
      </c>
      <c r="B1255" s="22" t="s">
        <v>2626</v>
      </c>
      <c r="C1255" s="23" t="str">
        <f t="shared" si="57"/>
        <v>Mrs.</v>
      </c>
      <c r="D1255" s="23" t="str">
        <f t="shared" si="58"/>
        <v>Jennifer</v>
      </c>
      <c r="E1255" s="23" t="str">
        <f t="shared" si="59"/>
        <v>Rohde</v>
      </c>
    </row>
    <row r="1256" spans="1:5" ht="15.75" customHeight="1" x14ac:dyDescent="0.35">
      <c r="A1256" s="22" t="s">
        <v>2627</v>
      </c>
      <c r="B1256" s="22" t="s">
        <v>2628</v>
      </c>
      <c r="C1256" s="23" t="str">
        <f t="shared" si="57"/>
        <v>Ms.</v>
      </c>
      <c r="D1256" s="23" t="str">
        <f t="shared" si="58"/>
        <v>Maria S.</v>
      </c>
      <c r="E1256" s="23" t="str">
        <f t="shared" si="59"/>
        <v>Bonzi</v>
      </c>
    </row>
    <row r="1257" spans="1:5" ht="15.75" customHeight="1" x14ac:dyDescent="0.35">
      <c r="A1257" s="22" t="s">
        <v>2629</v>
      </c>
      <c r="B1257" s="22" t="s">
        <v>2630</v>
      </c>
      <c r="C1257" s="23" t="str">
        <f t="shared" si="57"/>
        <v>Ms.</v>
      </c>
      <c r="D1257" s="23" t="str">
        <f t="shared" si="58"/>
        <v>Katherine E</v>
      </c>
      <c r="E1257" s="23" t="str">
        <f t="shared" si="59"/>
        <v>Moore</v>
      </c>
    </row>
    <row r="1258" spans="1:5" ht="15.75" customHeight="1" x14ac:dyDescent="0.35">
      <c r="A1258" s="22" t="s">
        <v>2631</v>
      </c>
      <c r="B1258" s="22" t="s">
        <v>2632</v>
      </c>
      <c r="C1258" s="23" t="str">
        <f t="shared" si="57"/>
        <v>Mr.</v>
      </c>
      <c r="D1258" s="23" t="str">
        <f t="shared" si="58"/>
        <v>Michael</v>
      </c>
      <c r="E1258" s="23" t="str">
        <f t="shared" si="59"/>
        <v>McGrane</v>
      </c>
    </row>
    <row r="1259" spans="1:5" ht="15.75" customHeight="1" x14ac:dyDescent="0.35">
      <c r="A1259" s="22" t="s">
        <v>2633</v>
      </c>
      <c r="B1259" s="22" t="s">
        <v>2634</v>
      </c>
      <c r="C1259" s="23" t="str">
        <f t="shared" si="57"/>
        <v>Ms.</v>
      </c>
      <c r="D1259" s="23" t="str">
        <f t="shared" si="58"/>
        <v>Roxanne</v>
      </c>
      <c r="E1259" s="23" t="str">
        <f t="shared" si="59"/>
        <v>Stepnowski</v>
      </c>
    </row>
    <row r="1260" spans="1:5" ht="15.75" customHeight="1" x14ac:dyDescent="0.35">
      <c r="A1260" s="22" t="s">
        <v>2635</v>
      </c>
      <c r="B1260" s="22" t="s">
        <v>2636</v>
      </c>
      <c r="C1260" s="23" t="str">
        <f t="shared" si="57"/>
        <v>Mr.</v>
      </c>
      <c r="D1260" s="23" t="str">
        <f t="shared" si="58"/>
        <v>Israel</v>
      </c>
      <c r="E1260" s="23" t="str">
        <f t="shared" si="59"/>
        <v>Merkle</v>
      </c>
    </row>
    <row r="1261" spans="1:5" ht="15.75" customHeight="1" x14ac:dyDescent="0.35">
      <c r="A1261" s="22" t="s">
        <v>2637</v>
      </c>
      <c r="B1261" s="22" t="s">
        <v>2638</v>
      </c>
      <c r="C1261" s="23" t="str">
        <f t="shared" si="57"/>
        <v>Mr.</v>
      </c>
      <c r="D1261" s="23" t="str">
        <f t="shared" si="58"/>
        <v>Samalya</v>
      </c>
      <c r="E1261" s="23" t="str">
        <f t="shared" si="59"/>
        <v>Schaefer</v>
      </c>
    </row>
    <row r="1262" spans="1:5" ht="15.75" customHeight="1" x14ac:dyDescent="0.35">
      <c r="A1262" s="22" t="s">
        <v>2639</v>
      </c>
      <c r="B1262" s="22" t="s">
        <v>2640</v>
      </c>
      <c r="C1262" s="23" t="str">
        <f t="shared" si="57"/>
        <v>Mr.</v>
      </c>
      <c r="D1262" s="23" t="str">
        <f t="shared" si="58"/>
        <v>Peter</v>
      </c>
      <c r="E1262" s="23" t="str">
        <f t="shared" si="59"/>
        <v>Vigneron</v>
      </c>
    </row>
    <row r="1263" spans="1:5" ht="15.75" customHeight="1" x14ac:dyDescent="0.35">
      <c r="A1263" s="22" t="s">
        <v>2641</v>
      </c>
      <c r="B1263" s="22" t="s">
        <v>2642</v>
      </c>
      <c r="C1263" s="23" t="str">
        <f t="shared" si="57"/>
        <v>Ms.</v>
      </c>
      <c r="D1263" s="23" t="str">
        <f t="shared" si="58"/>
        <v>Alicia</v>
      </c>
      <c r="E1263" s="23" t="str">
        <f t="shared" si="59"/>
        <v>Mucci</v>
      </c>
    </row>
    <row r="1264" spans="1:5" ht="15.75" customHeight="1" x14ac:dyDescent="0.35">
      <c r="A1264" s="22" t="s">
        <v>2643</v>
      </c>
      <c r="B1264" s="22" t="s">
        <v>2644</v>
      </c>
      <c r="C1264" s="23" t="str">
        <f t="shared" si="57"/>
        <v>Ms.</v>
      </c>
      <c r="D1264" s="23" t="str">
        <f t="shared" si="58"/>
        <v>Sarah K.</v>
      </c>
      <c r="E1264" s="23" t="str">
        <f t="shared" si="59"/>
        <v>MacDonald</v>
      </c>
    </row>
    <row r="1265" spans="1:5" ht="15.75" customHeight="1" x14ac:dyDescent="0.35">
      <c r="A1265" s="22" t="s">
        <v>2645</v>
      </c>
      <c r="B1265" s="22" t="s">
        <v>2646</v>
      </c>
      <c r="C1265" s="23" t="str">
        <f t="shared" si="57"/>
        <v>Mr.</v>
      </c>
      <c r="D1265" s="23" t="str">
        <f t="shared" si="58"/>
        <v>Guomin</v>
      </c>
      <c r="E1265" s="23" t="str">
        <f t="shared" si="59"/>
        <v>Deng</v>
      </c>
    </row>
    <row r="1266" spans="1:5" ht="15.75" customHeight="1" x14ac:dyDescent="0.35">
      <c r="A1266" s="22" t="s">
        <v>2647</v>
      </c>
      <c r="B1266" s="22" t="s">
        <v>2648</v>
      </c>
      <c r="C1266" s="23" t="str">
        <f t="shared" si="57"/>
        <v>Mr.</v>
      </c>
      <c r="D1266" s="23" t="str">
        <f t="shared" si="58"/>
        <v>Javier</v>
      </c>
      <c r="E1266" s="23" t="str">
        <f t="shared" si="59"/>
        <v>De Mata</v>
      </c>
    </row>
    <row r="1267" spans="1:5" ht="15.75" customHeight="1" x14ac:dyDescent="0.35">
      <c r="A1267" s="22" t="s">
        <v>2649</v>
      </c>
      <c r="B1267" s="22" t="s">
        <v>2650</v>
      </c>
      <c r="C1267" s="23" t="str">
        <f t="shared" si="57"/>
        <v>Mr.</v>
      </c>
      <c r="D1267" s="23" t="str">
        <f t="shared" si="58"/>
        <v>Matt</v>
      </c>
      <c r="E1267" s="23" t="str">
        <f t="shared" si="59"/>
        <v>Strickland</v>
      </c>
    </row>
    <row r="1268" spans="1:5" ht="15.75" customHeight="1" x14ac:dyDescent="0.35">
      <c r="A1268" s="22" t="s">
        <v>2651</v>
      </c>
      <c r="B1268" s="22" t="s">
        <v>2652</v>
      </c>
      <c r="C1268" s="23" t="str">
        <f t="shared" si="57"/>
        <v>Mr.</v>
      </c>
      <c r="D1268" s="23" t="str">
        <f t="shared" si="58"/>
        <v>Thomas S</v>
      </c>
      <c r="E1268" s="23" t="str">
        <f t="shared" si="59"/>
        <v>Cheney</v>
      </c>
    </row>
    <row r="1269" spans="1:5" ht="15.75" customHeight="1" x14ac:dyDescent="0.35">
      <c r="A1269" s="22" t="s">
        <v>2653</v>
      </c>
      <c r="B1269" s="22" t="s">
        <v>2654</v>
      </c>
      <c r="C1269" s="23" t="str">
        <f t="shared" si="57"/>
        <v>Ms.</v>
      </c>
      <c r="D1269" s="23" t="str">
        <f t="shared" si="58"/>
        <v>Martha Patricia</v>
      </c>
      <c r="E1269" s="23" t="str">
        <f t="shared" si="59"/>
        <v>Godoy</v>
      </c>
    </row>
    <row r="1270" spans="1:5" ht="15.75" customHeight="1" x14ac:dyDescent="0.35">
      <c r="A1270" s="22" t="s">
        <v>2655</v>
      </c>
      <c r="B1270" s="22" t="s">
        <v>2656</v>
      </c>
      <c r="C1270" s="23" t="str">
        <f t="shared" si="57"/>
        <v>Ms.</v>
      </c>
      <c r="D1270" s="23" t="str">
        <f t="shared" si="58"/>
        <v>Alicia</v>
      </c>
      <c r="E1270" s="23" t="str">
        <f t="shared" si="59"/>
        <v>Rider</v>
      </c>
    </row>
    <row r="1271" spans="1:5" ht="15.75" customHeight="1" x14ac:dyDescent="0.35">
      <c r="A1271" s="22" t="s">
        <v>2657</v>
      </c>
      <c r="B1271" s="22" t="s">
        <v>2658</v>
      </c>
      <c r="C1271" s="23" t="str">
        <f t="shared" si="57"/>
        <v>Ms.</v>
      </c>
      <c r="D1271" s="23" t="str">
        <f t="shared" si="58"/>
        <v>Jennifer V.</v>
      </c>
      <c r="E1271" s="23" t="str">
        <f t="shared" si="59"/>
        <v>Evans</v>
      </c>
    </row>
    <row r="1272" spans="1:5" ht="15.75" customHeight="1" x14ac:dyDescent="0.35">
      <c r="A1272" s="22" t="s">
        <v>2659</v>
      </c>
      <c r="B1272" s="22" t="s">
        <v>2660</v>
      </c>
      <c r="C1272" s="23" t="str">
        <f t="shared" si="57"/>
        <v>Mr.</v>
      </c>
      <c r="D1272" s="23" t="str">
        <f t="shared" si="58"/>
        <v>Michael W.</v>
      </c>
      <c r="E1272" s="23" t="str">
        <f t="shared" si="59"/>
        <v>Anderson</v>
      </c>
    </row>
    <row r="1273" spans="1:5" ht="15.75" customHeight="1" x14ac:dyDescent="0.35">
      <c r="A1273" s="22" t="s">
        <v>2661</v>
      </c>
      <c r="B1273" s="22" t="s">
        <v>2662</v>
      </c>
      <c r="C1273" s="23" t="str">
        <f t="shared" si="57"/>
        <v>Mr.</v>
      </c>
      <c r="D1273" s="23" t="str">
        <f t="shared" si="58"/>
        <v>Eddie C</v>
      </c>
      <c r="E1273" s="23" t="str">
        <f t="shared" si="59"/>
        <v>Walters</v>
      </c>
    </row>
    <row r="1274" spans="1:5" ht="15.75" customHeight="1" x14ac:dyDescent="0.35">
      <c r="A1274" s="22" t="s">
        <v>2663</v>
      </c>
      <c r="B1274" s="22" t="s">
        <v>2664</v>
      </c>
      <c r="C1274" s="23" t="str">
        <f t="shared" si="57"/>
        <v>Mr.</v>
      </c>
      <c r="D1274" s="23" t="str">
        <f t="shared" si="58"/>
        <v>Maxime M</v>
      </c>
      <c r="E1274" s="23" t="str">
        <f t="shared" si="59"/>
        <v>Leboeuf</v>
      </c>
    </row>
    <row r="1275" spans="1:5" ht="15.75" customHeight="1" x14ac:dyDescent="0.35">
      <c r="A1275" s="22" t="s">
        <v>2665</v>
      </c>
      <c r="B1275" s="22" t="s">
        <v>2666</v>
      </c>
      <c r="C1275" s="23" t="str">
        <f t="shared" si="57"/>
        <v>Mr.</v>
      </c>
      <c r="D1275" s="23" t="str">
        <f t="shared" si="58"/>
        <v>Mark D</v>
      </c>
      <c r="E1275" s="23" t="str">
        <f t="shared" si="59"/>
        <v>Scheibel</v>
      </c>
    </row>
    <row r="1276" spans="1:5" ht="15.75" customHeight="1" x14ac:dyDescent="0.35">
      <c r="A1276" s="22" t="s">
        <v>2667</v>
      </c>
      <c r="B1276" s="22" t="s">
        <v>2668</v>
      </c>
      <c r="C1276" s="23" t="str">
        <f t="shared" si="57"/>
        <v>Mr.</v>
      </c>
      <c r="D1276" s="23" t="str">
        <f t="shared" si="58"/>
        <v>Adam</v>
      </c>
      <c r="E1276" s="23" t="str">
        <f t="shared" si="59"/>
        <v>Ritter</v>
      </c>
    </row>
    <row r="1277" spans="1:5" ht="15.75" customHeight="1" x14ac:dyDescent="0.35">
      <c r="A1277" s="22" t="s">
        <v>2669</v>
      </c>
      <c r="B1277" s="22" t="s">
        <v>2670</v>
      </c>
      <c r="C1277" s="23" t="str">
        <f t="shared" si="57"/>
        <v>Mr.</v>
      </c>
      <c r="D1277" s="23" t="str">
        <f t="shared" si="58"/>
        <v>Justin M</v>
      </c>
      <c r="E1277" s="23" t="str">
        <f t="shared" si="59"/>
        <v>Deeg</v>
      </c>
    </row>
    <row r="1278" spans="1:5" ht="15.75" customHeight="1" x14ac:dyDescent="0.35">
      <c r="A1278" s="22" t="s">
        <v>2671</v>
      </c>
      <c r="B1278" s="22" t="s">
        <v>2672</v>
      </c>
      <c r="C1278" s="23" t="str">
        <f t="shared" si="57"/>
        <v>Ms.</v>
      </c>
      <c r="D1278" s="23" t="str">
        <f t="shared" si="58"/>
        <v>Svetlana V.</v>
      </c>
      <c r="E1278" s="23" t="str">
        <f t="shared" si="59"/>
        <v>Pretot</v>
      </c>
    </row>
    <row r="1279" spans="1:5" ht="15.75" customHeight="1" x14ac:dyDescent="0.35">
      <c r="A1279" s="22" t="s">
        <v>2673</v>
      </c>
      <c r="B1279" s="22" t="s">
        <v>2674</v>
      </c>
      <c r="C1279" s="23" t="str">
        <f t="shared" si="57"/>
        <v>Ms.</v>
      </c>
      <c r="D1279" s="23" t="str">
        <f t="shared" si="58"/>
        <v>Jana L</v>
      </c>
      <c r="E1279" s="23" t="str">
        <f t="shared" si="59"/>
        <v>Willsey</v>
      </c>
    </row>
    <row r="1280" spans="1:5" ht="15.75" customHeight="1" x14ac:dyDescent="0.35">
      <c r="A1280" s="22" t="s">
        <v>2675</v>
      </c>
      <c r="B1280" s="22" t="s">
        <v>2676</v>
      </c>
      <c r="C1280" s="23" t="str">
        <f t="shared" si="57"/>
        <v>Ms.</v>
      </c>
      <c r="D1280" s="23" t="str">
        <f t="shared" si="58"/>
        <v>Laura</v>
      </c>
      <c r="E1280" s="23" t="str">
        <f t="shared" si="59"/>
        <v>Roach</v>
      </c>
    </row>
    <row r="1281" spans="1:5" ht="15.75" customHeight="1" x14ac:dyDescent="0.35">
      <c r="A1281" s="22" t="s">
        <v>2677</v>
      </c>
      <c r="B1281" s="22" t="s">
        <v>2678</v>
      </c>
      <c r="C1281" s="23" t="str">
        <f t="shared" si="57"/>
        <v>Mr.</v>
      </c>
      <c r="D1281" s="23" t="str">
        <f t="shared" si="58"/>
        <v>Torrey C III</v>
      </c>
      <c r="E1281" s="23" t="str">
        <f t="shared" si="59"/>
        <v>Jacobsen</v>
      </c>
    </row>
    <row r="1282" spans="1:5" ht="15.75" customHeight="1" x14ac:dyDescent="0.35">
      <c r="A1282" s="22" t="s">
        <v>2679</v>
      </c>
      <c r="B1282" s="22" t="s">
        <v>2680</v>
      </c>
      <c r="C1282" s="23" t="str">
        <f t="shared" ref="C1282:C1345" si="60">TRIM(MID(B1282,FIND(",",B1282)+1,FIND(".",B1282,FIND(",",B1282))-FIND(",",B1282)))</f>
        <v>Mr.</v>
      </c>
      <c r="D1282" s="23" t="str">
        <f t="shared" ref="D1282:D1345" si="61">TRIM(MID(B1282,FIND(".",B1282,FIND(",",B1282))+1,100))</f>
        <v>Paul</v>
      </c>
      <c r="E1282" s="23" t="str">
        <f t="shared" ref="E1282:E1345" si="62">TRIM(LEFT(B1282,FIND(",",B1282)-1))</f>
        <v>O'Hora</v>
      </c>
    </row>
    <row r="1283" spans="1:5" ht="15.75" customHeight="1" x14ac:dyDescent="0.35">
      <c r="A1283" s="22" t="s">
        <v>2681</v>
      </c>
      <c r="B1283" s="22" t="s">
        <v>2682</v>
      </c>
      <c r="C1283" s="23" t="str">
        <f t="shared" si="60"/>
        <v>Ms.</v>
      </c>
      <c r="D1283" s="23" t="str">
        <f t="shared" si="61"/>
        <v>Jennifer D.</v>
      </c>
      <c r="E1283" s="23" t="str">
        <f t="shared" si="62"/>
        <v>Amato</v>
      </c>
    </row>
    <row r="1284" spans="1:5" ht="15.75" customHeight="1" x14ac:dyDescent="0.35">
      <c r="A1284" s="22" t="s">
        <v>2683</v>
      </c>
      <c r="B1284" s="22" t="s">
        <v>2684</v>
      </c>
      <c r="C1284" s="23" t="str">
        <f t="shared" si="60"/>
        <v>Mr.</v>
      </c>
      <c r="D1284" s="23" t="str">
        <f t="shared" si="61"/>
        <v>Erik</v>
      </c>
      <c r="E1284" s="23" t="str">
        <f t="shared" si="62"/>
        <v>Reed</v>
      </c>
    </row>
    <row r="1285" spans="1:5" ht="15.75" customHeight="1" x14ac:dyDescent="0.35">
      <c r="A1285" s="22" t="s">
        <v>2685</v>
      </c>
      <c r="B1285" s="22" t="s">
        <v>2686</v>
      </c>
      <c r="C1285" s="23" t="str">
        <f t="shared" si="60"/>
        <v>Ms.</v>
      </c>
      <c r="D1285" s="23" t="str">
        <f t="shared" si="61"/>
        <v>Lana J</v>
      </c>
      <c r="E1285" s="23" t="str">
        <f t="shared" si="62"/>
        <v>Wegner</v>
      </c>
    </row>
    <row r="1286" spans="1:5" ht="15.75" customHeight="1" x14ac:dyDescent="0.35">
      <c r="A1286" s="22" t="s">
        <v>2687</v>
      </c>
      <c r="B1286" s="22" t="s">
        <v>2688</v>
      </c>
      <c r="C1286" s="23" t="str">
        <f t="shared" si="60"/>
        <v>Ms.</v>
      </c>
      <c r="D1286" s="23" t="str">
        <f t="shared" si="61"/>
        <v>Rebecca E</v>
      </c>
      <c r="E1286" s="23" t="str">
        <f t="shared" si="62"/>
        <v>Bokun</v>
      </c>
    </row>
    <row r="1287" spans="1:5" ht="15.75" customHeight="1" x14ac:dyDescent="0.35">
      <c r="A1287" s="22" t="s">
        <v>2689</v>
      </c>
      <c r="B1287" s="22" t="s">
        <v>2690</v>
      </c>
      <c r="C1287" s="23" t="str">
        <f t="shared" si="60"/>
        <v>Ms.</v>
      </c>
      <c r="D1287" s="23" t="str">
        <f t="shared" si="61"/>
        <v>Katie M.</v>
      </c>
      <c r="E1287" s="23" t="str">
        <f t="shared" si="62"/>
        <v>Ainsley</v>
      </c>
    </row>
    <row r="1288" spans="1:5" ht="15.75" customHeight="1" x14ac:dyDescent="0.35">
      <c r="A1288" s="22" t="s">
        <v>2691</v>
      </c>
      <c r="B1288" s="22" t="s">
        <v>2692</v>
      </c>
      <c r="C1288" s="23" t="str">
        <f t="shared" si="60"/>
        <v>Ms.</v>
      </c>
      <c r="D1288" s="23" t="str">
        <f t="shared" si="61"/>
        <v>Elizabeth A.</v>
      </c>
      <c r="E1288" s="23" t="str">
        <f t="shared" si="62"/>
        <v>Foster</v>
      </c>
    </row>
    <row r="1289" spans="1:5" ht="15.75" customHeight="1" x14ac:dyDescent="0.35">
      <c r="A1289" s="22" t="s">
        <v>2693</v>
      </c>
      <c r="B1289" s="22" t="s">
        <v>2694</v>
      </c>
      <c r="C1289" s="23" t="str">
        <f t="shared" si="60"/>
        <v>Ms.</v>
      </c>
      <c r="D1289" s="23" t="str">
        <f t="shared" si="61"/>
        <v>Sarah</v>
      </c>
      <c r="E1289" s="23" t="str">
        <f t="shared" si="62"/>
        <v>Overpeck</v>
      </c>
    </row>
    <row r="1290" spans="1:5" ht="15.75" customHeight="1" x14ac:dyDescent="0.35">
      <c r="A1290" s="22" t="s">
        <v>2695</v>
      </c>
      <c r="B1290" s="22" t="s">
        <v>2696</v>
      </c>
      <c r="C1290" s="23" t="str">
        <f t="shared" si="60"/>
        <v>Ms.</v>
      </c>
      <c r="D1290" s="23" t="str">
        <f t="shared" si="61"/>
        <v>Annie J.</v>
      </c>
      <c r="E1290" s="23" t="str">
        <f t="shared" si="62"/>
        <v>Levine</v>
      </c>
    </row>
    <row r="1291" spans="1:5" ht="15.75" customHeight="1" x14ac:dyDescent="0.35">
      <c r="A1291" s="22" t="s">
        <v>2697</v>
      </c>
      <c r="B1291" s="22" t="s">
        <v>2698</v>
      </c>
      <c r="C1291" s="23" t="str">
        <f t="shared" si="60"/>
        <v>Ms.</v>
      </c>
      <c r="D1291" s="23" t="str">
        <f t="shared" si="61"/>
        <v>Annie</v>
      </c>
      <c r="E1291" s="23" t="str">
        <f t="shared" si="62"/>
        <v>Jean</v>
      </c>
    </row>
    <row r="1292" spans="1:5" ht="15.75" customHeight="1" x14ac:dyDescent="0.35">
      <c r="A1292" s="22" t="s">
        <v>2699</v>
      </c>
      <c r="B1292" s="22" t="s">
        <v>2700</v>
      </c>
      <c r="C1292" s="23" t="str">
        <f t="shared" si="60"/>
        <v>Ms.</v>
      </c>
      <c r="D1292" s="23" t="str">
        <f t="shared" si="61"/>
        <v>Lindsey</v>
      </c>
      <c r="E1292" s="23" t="str">
        <f t="shared" si="62"/>
        <v>Wild</v>
      </c>
    </row>
    <row r="1293" spans="1:5" ht="15.75" customHeight="1" x14ac:dyDescent="0.35">
      <c r="A1293" s="22" t="s">
        <v>2701</v>
      </c>
      <c r="B1293" s="22" t="s">
        <v>2702</v>
      </c>
      <c r="C1293" s="23" t="str">
        <f t="shared" si="60"/>
        <v>Ms.</v>
      </c>
      <c r="D1293" s="23" t="str">
        <f t="shared" si="61"/>
        <v>Laura</v>
      </c>
      <c r="E1293" s="23" t="str">
        <f t="shared" si="62"/>
        <v>Tabor</v>
      </c>
    </row>
    <row r="1294" spans="1:5" ht="15.75" customHeight="1" x14ac:dyDescent="0.35">
      <c r="A1294" s="22" t="s">
        <v>2703</v>
      </c>
      <c r="B1294" s="22" t="s">
        <v>2704</v>
      </c>
      <c r="C1294" s="23" t="str">
        <f t="shared" si="60"/>
        <v>Ms.</v>
      </c>
      <c r="D1294" s="23" t="str">
        <f t="shared" si="61"/>
        <v>Amy T</v>
      </c>
      <c r="E1294" s="23" t="str">
        <f t="shared" si="62"/>
        <v>Steffen</v>
      </c>
    </row>
    <row r="1295" spans="1:5" ht="15.75" customHeight="1" x14ac:dyDescent="0.35">
      <c r="A1295" s="22" t="s">
        <v>2705</v>
      </c>
      <c r="B1295" s="22" t="s">
        <v>2706</v>
      </c>
      <c r="C1295" s="23" t="str">
        <f t="shared" si="60"/>
        <v>Ms.</v>
      </c>
      <c r="D1295" s="23" t="str">
        <f t="shared" si="61"/>
        <v>Katarina D</v>
      </c>
      <c r="E1295" s="23" t="str">
        <f t="shared" si="62"/>
        <v>Tadich</v>
      </c>
    </row>
    <row r="1296" spans="1:5" ht="15.75" customHeight="1" x14ac:dyDescent="0.35">
      <c r="A1296" s="22" t="s">
        <v>2707</v>
      </c>
      <c r="B1296" s="22" t="s">
        <v>2708</v>
      </c>
      <c r="C1296" s="23" t="str">
        <f t="shared" si="60"/>
        <v>Mr.</v>
      </c>
      <c r="D1296" s="23" t="str">
        <f t="shared" si="61"/>
        <v>B.j.</v>
      </c>
      <c r="E1296" s="23" t="str">
        <f t="shared" si="62"/>
        <v>Christenson</v>
      </c>
    </row>
    <row r="1297" spans="1:5" ht="15.75" customHeight="1" x14ac:dyDescent="0.35">
      <c r="A1297" s="22" t="s">
        <v>2709</v>
      </c>
      <c r="B1297" s="22" t="s">
        <v>2710</v>
      </c>
      <c r="C1297" s="23" t="str">
        <f t="shared" si="60"/>
        <v>Ms.</v>
      </c>
      <c r="D1297" s="23" t="str">
        <f t="shared" si="61"/>
        <v>Alison</v>
      </c>
      <c r="E1297" s="23" t="str">
        <f t="shared" si="62"/>
        <v>Shell</v>
      </c>
    </row>
    <row r="1298" spans="1:5" ht="15.75" customHeight="1" x14ac:dyDescent="0.35">
      <c r="A1298" s="22" t="s">
        <v>2711</v>
      </c>
      <c r="B1298" s="22" t="s">
        <v>2712</v>
      </c>
      <c r="C1298" s="23" t="str">
        <f t="shared" si="60"/>
        <v>Mr.</v>
      </c>
      <c r="D1298" s="23" t="str">
        <f t="shared" si="61"/>
        <v>Neil K.</v>
      </c>
      <c r="E1298" s="23" t="str">
        <f t="shared" si="62"/>
        <v>Rao</v>
      </c>
    </row>
    <row r="1299" spans="1:5" ht="15.75" customHeight="1" x14ac:dyDescent="0.35">
      <c r="A1299" s="22" t="s">
        <v>2713</v>
      </c>
      <c r="B1299" s="22" t="s">
        <v>2714</v>
      </c>
      <c r="C1299" s="23" t="str">
        <f t="shared" si="60"/>
        <v>Mrs.</v>
      </c>
      <c r="D1299" s="23" t="str">
        <f t="shared" si="61"/>
        <v>Anne Hunter</v>
      </c>
      <c r="E1299" s="23" t="str">
        <f t="shared" si="62"/>
        <v>Myers</v>
      </c>
    </row>
    <row r="1300" spans="1:5" ht="15.75" customHeight="1" x14ac:dyDescent="0.35">
      <c r="A1300" s="22" t="s">
        <v>2715</v>
      </c>
      <c r="B1300" s="22" t="s">
        <v>2716</v>
      </c>
      <c r="C1300" s="23" t="str">
        <f t="shared" si="60"/>
        <v>Ms.</v>
      </c>
      <c r="D1300" s="23" t="str">
        <f t="shared" si="61"/>
        <v>Sandra</v>
      </c>
      <c r="E1300" s="23" t="str">
        <f t="shared" si="62"/>
        <v>McLean</v>
      </c>
    </row>
    <row r="1301" spans="1:5" ht="15.75" customHeight="1" x14ac:dyDescent="0.35">
      <c r="A1301" s="22" t="s">
        <v>2717</v>
      </c>
      <c r="B1301" s="22" t="s">
        <v>2718</v>
      </c>
      <c r="C1301" s="23" t="str">
        <f t="shared" si="60"/>
        <v>Mr.</v>
      </c>
      <c r="D1301" s="23" t="str">
        <f t="shared" si="61"/>
        <v>Robert</v>
      </c>
      <c r="E1301" s="23" t="str">
        <f t="shared" si="62"/>
        <v>Gomez</v>
      </c>
    </row>
    <row r="1302" spans="1:5" ht="15.75" customHeight="1" x14ac:dyDescent="0.35">
      <c r="A1302" s="22" t="s">
        <v>2719</v>
      </c>
      <c r="B1302" s="22" t="s">
        <v>2720</v>
      </c>
      <c r="C1302" s="23" t="str">
        <f t="shared" si="60"/>
        <v>Mr.</v>
      </c>
      <c r="D1302" s="23" t="str">
        <f t="shared" si="61"/>
        <v>Rodney</v>
      </c>
      <c r="E1302" s="23" t="str">
        <f t="shared" si="62"/>
        <v>Hemingway</v>
      </c>
    </row>
    <row r="1303" spans="1:5" ht="15.75" customHeight="1" x14ac:dyDescent="0.35">
      <c r="A1303" s="22" t="s">
        <v>2721</v>
      </c>
      <c r="B1303" s="22" t="s">
        <v>2722</v>
      </c>
      <c r="C1303" s="23" t="str">
        <f t="shared" si="60"/>
        <v>Mr.</v>
      </c>
      <c r="D1303" s="23" t="str">
        <f t="shared" si="61"/>
        <v>Carl R</v>
      </c>
      <c r="E1303" s="23" t="str">
        <f t="shared" si="62"/>
        <v>Pett</v>
      </c>
    </row>
    <row r="1304" spans="1:5" ht="15.75" customHeight="1" x14ac:dyDescent="0.35">
      <c r="A1304" s="22" t="s">
        <v>2723</v>
      </c>
      <c r="B1304" s="22" t="s">
        <v>2724</v>
      </c>
      <c r="C1304" s="23" t="str">
        <f t="shared" si="60"/>
        <v>Mr.</v>
      </c>
      <c r="D1304" s="23" t="str">
        <f t="shared" si="61"/>
        <v>Maximilian</v>
      </c>
      <c r="E1304" s="23" t="str">
        <f t="shared" si="62"/>
        <v>Meingast</v>
      </c>
    </row>
    <row r="1305" spans="1:5" ht="15.75" customHeight="1" x14ac:dyDescent="0.35">
      <c r="A1305" s="22" t="s">
        <v>2725</v>
      </c>
      <c r="B1305" s="22" t="s">
        <v>2726</v>
      </c>
      <c r="C1305" s="23" t="str">
        <f t="shared" si="60"/>
        <v>Mr.</v>
      </c>
      <c r="D1305" s="23" t="str">
        <f t="shared" si="61"/>
        <v>Erik</v>
      </c>
      <c r="E1305" s="23" t="str">
        <f t="shared" si="62"/>
        <v>McCarthy</v>
      </c>
    </row>
    <row r="1306" spans="1:5" ht="15.75" customHeight="1" x14ac:dyDescent="0.35">
      <c r="A1306" s="22" t="s">
        <v>2727</v>
      </c>
      <c r="B1306" s="22" t="s">
        <v>2728</v>
      </c>
      <c r="C1306" s="23" t="str">
        <f t="shared" si="60"/>
        <v>Mr.</v>
      </c>
      <c r="D1306" s="23" t="str">
        <f t="shared" si="61"/>
        <v>Christopher</v>
      </c>
      <c r="E1306" s="23" t="str">
        <f t="shared" si="62"/>
        <v>Boyle</v>
      </c>
    </row>
    <row r="1307" spans="1:5" ht="15.75" customHeight="1" x14ac:dyDescent="0.35">
      <c r="A1307" s="22" t="s">
        <v>2729</v>
      </c>
      <c r="B1307" s="22" t="s">
        <v>2730</v>
      </c>
      <c r="C1307" s="23" t="str">
        <f t="shared" si="60"/>
        <v>Mr.</v>
      </c>
      <c r="D1307" s="23" t="str">
        <f t="shared" si="61"/>
        <v>Eirik</v>
      </c>
      <c r="E1307" s="23" t="str">
        <f t="shared" si="62"/>
        <v>Gundersen</v>
      </c>
    </row>
    <row r="1308" spans="1:5" ht="15.75" customHeight="1" x14ac:dyDescent="0.35">
      <c r="A1308" s="22" t="s">
        <v>2731</v>
      </c>
      <c r="B1308" s="22" t="s">
        <v>2732</v>
      </c>
      <c r="C1308" s="23" t="str">
        <f t="shared" si="60"/>
        <v>Mr.</v>
      </c>
      <c r="D1308" s="23" t="str">
        <f t="shared" si="61"/>
        <v>Rik</v>
      </c>
      <c r="E1308" s="23" t="str">
        <f t="shared" si="62"/>
        <v>Wolswinkel</v>
      </c>
    </row>
    <row r="1309" spans="1:5" ht="15.75" customHeight="1" x14ac:dyDescent="0.35">
      <c r="A1309" s="22" t="s">
        <v>2733</v>
      </c>
      <c r="B1309" s="22" t="s">
        <v>2734</v>
      </c>
      <c r="C1309" s="23" t="str">
        <f t="shared" si="60"/>
        <v>Mr.</v>
      </c>
      <c r="D1309" s="23" t="str">
        <f t="shared" si="61"/>
        <v>Matthew R</v>
      </c>
      <c r="E1309" s="23" t="str">
        <f t="shared" si="62"/>
        <v>Bomberger</v>
      </c>
    </row>
    <row r="1310" spans="1:5" ht="15.75" customHeight="1" x14ac:dyDescent="0.35">
      <c r="A1310" s="22" t="s">
        <v>2735</v>
      </c>
      <c r="B1310" s="22" t="s">
        <v>2736</v>
      </c>
      <c r="C1310" s="23" t="str">
        <f t="shared" si="60"/>
        <v>Mr.</v>
      </c>
      <c r="D1310" s="23" t="str">
        <f t="shared" si="61"/>
        <v>Daniel G</v>
      </c>
      <c r="E1310" s="23" t="str">
        <f t="shared" si="62"/>
        <v>Roy</v>
      </c>
    </row>
    <row r="1311" spans="1:5" ht="15.75" customHeight="1" x14ac:dyDescent="0.35">
      <c r="A1311" s="22" t="s">
        <v>2737</v>
      </c>
      <c r="B1311" s="22" t="s">
        <v>2738</v>
      </c>
      <c r="C1311" s="23" t="str">
        <f t="shared" si="60"/>
        <v>Mr.</v>
      </c>
      <c r="D1311" s="23" t="str">
        <f t="shared" si="61"/>
        <v>Yannick</v>
      </c>
      <c r="E1311" s="23" t="str">
        <f t="shared" si="62"/>
        <v>Lapierre</v>
      </c>
    </row>
    <row r="1312" spans="1:5" ht="15.75" customHeight="1" x14ac:dyDescent="0.35">
      <c r="A1312" s="22" t="s">
        <v>2739</v>
      </c>
      <c r="B1312" s="22" t="s">
        <v>2740</v>
      </c>
      <c r="C1312" s="23" t="str">
        <f t="shared" si="60"/>
        <v>Mr.</v>
      </c>
      <c r="D1312" s="23" t="str">
        <f t="shared" si="61"/>
        <v>Sean R</v>
      </c>
      <c r="E1312" s="23" t="str">
        <f t="shared" si="62"/>
        <v>Beaty</v>
      </c>
    </row>
    <row r="1313" spans="1:5" ht="15.75" customHeight="1" x14ac:dyDescent="0.35">
      <c r="A1313" s="22" t="s">
        <v>2741</v>
      </c>
      <c r="B1313" s="22" t="s">
        <v>2742</v>
      </c>
      <c r="C1313" s="23" t="str">
        <f t="shared" si="60"/>
        <v>Mr.</v>
      </c>
      <c r="D1313" s="23" t="str">
        <f t="shared" si="61"/>
        <v>Peter</v>
      </c>
      <c r="E1313" s="23" t="str">
        <f t="shared" si="62"/>
        <v>Hammer</v>
      </c>
    </row>
    <row r="1314" spans="1:5" ht="15.75" customHeight="1" x14ac:dyDescent="0.35">
      <c r="A1314" s="22" t="s">
        <v>2743</v>
      </c>
      <c r="B1314" s="22" t="s">
        <v>2744</v>
      </c>
      <c r="C1314" s="23" t="str">
        <f t="shared" si="60"/>
        <v>Ms.</v>
      </c>
      <c r="D1314" s="23" t="str">
        <f t="shared" si="61"/>
        <v>Sara A.</v>
      </c>
      <c r="E1314" s="23" t="str">
        <f t="shared" si="62"/>
        <v>Randolph</v>
      </c>
    </row>
    <row r="1315" spans="1:5" ht="15.75" customHeight="1" x14ac:dyDescent="0.35">
      <c r="A1315" s="22" t="s">
        <v>2745</v>
      </c>
      <c r="B1315" s="22" t="s">
        <v>2746</v>
      </c>
      <c r="C1315" s="23" t="str">
        <f t="shared" si="60"/>
        <v>Ms.</v>
      </c>
      <c r="D1315" s="23" t="str">
        <f t="shared" si="61"/>
        <v>Erin C.</v>
      </c>
      <c r="E1315" s="23" t="str">
        <f t="shared" si="62"/>
        <v>Masterson</v>
      </c>
    </row>
    <row r="1316" spans="1:5" ht="15.75" customHeight="1" x14ac:dyDescent="0.35">
      <c r="A1316" s="22" t="s">
        <v>2747</v>
      </c>
      <c r="B1316" s="22" t="s">
        <v>2748</v>
      </c>
      <c r="C1316" s="23" t="str">
        <f t="shared" si="60"/>
        <v>Mr.</v>
      </c>
      <c r="D1316" s="23" t="str">
        <f t="shared" si="61"/>
        <v>Thibaud</v>
      </c>
      <c r="E1316" s="23" t="str">
        <f t="shared" si="62"/>
        <v>Friess</v>
      </c>
    </row>
    <row r="1317" spans="1:5" ht="15.75" customHeight="1" x14ac:dyDescent="0.35">
      <c r="A1317" s="22" t="s">
        <v>2749</v>
      </c>
      <c r="B1317" s="22" t="s">
        <v>2750</v>
      </c>
      <c r="C1317" s="23" t="str">
        <f t="shared" si="60"/>
        <v>Ms.</v>
      </c>
      <c r="D1317" s="23" t="str">
        <f t="shared" si="61"/>
        <v>Lisa</v>
      </c>
      <c r="E1317" s="23" t="str">
        <f t="shared" si="62"/>
        <v>Mantoni</v>
      </c>
    </row>
    <row r="1318" spans="1:5" ht="15.75" customHeight="1" x14ac:dyDescent="0.35">
      <c r="A1318" s="22" t="s">
        <v>2751</v>
      </c>
      <c r="B1318" s="22" t="s">
        <v>2752</v>
      </c>
      <c r="C1318" s="23" t="str">
        <f t="shared" si="60"/>
        <v>Ms.</v>
      </c>
      <c r="D1318" s="23" t="str">
        <f t="shared" si="61"/>
        <v>Gretchen K.</v>
      </c>
      <c r="E1318" s="23" t="str">
        <f t="shared" si="62"/>
        <v>Bodeen</v>
      </c>
    </row>
    <row r="1319" spans="1:5" ht="15.75" customHeight="1" x14ac:dyDescent="0.35">
      <c r="A1319" s="22" t="s">
        <v>2753</v>
      </c>
      <c r="B1319" s="22" t="s">
        <v>2754</v>
      </c>
      <c r="C1319" s="23" t="str">
        <f t="shared" si="60"/>
        <v>Ms.</v>
      </c>
      <c r="D1319" s="23" t="str">
        <f t="shared" si="61"/>
        <v>Martina</v>
      </c>
      <c r="E1319" s="23" t="str">
        <f t="shared" si="62"/>
        <v>McPherson</v>
      </c>
    </row>
    <row r="1320" spans="1:5" ht="15.75" customHeight="1" x14ac:dyDescent="0.35">
      <c r="A1320" s="22" t="s">
        <v>2755</v>
      </c>
      <c r="B1320" s="22" t="s">
        <v>2756</v>
      </c>
      <c r="C1320" s="23" t="str">
        <f t="shared" si="60"/>
        <v>Mr.</v>
      </c>
      <c r="D1320" s="23" t="str">
        <f t="shared" si="61"/>
        <v>Dustin J</v>
      </c>
      <c r="E1320" s="23" t="str">
        <f t="shared" si="62"/>
        <v>Palko</v>
      </c>
    </row>
    <row r="1321" spans="1:5" ht="15.75" customHeight="1" x14ac:dyDescent="0.35">
      <c r="A1321" s="22" t="s">
        <v>2757</v>
      </c>
      <c r="B1321" s="22" t="s">
        <v>2758</v>
      </c>
      <c r="C1321" s="23" t="str">
        <f t="shared" si="60"/>
        <v>Ms.</v>
      </c>
      <c r="D1321" s="23" t="str">
        <f t="shared" si="61"/>
        <v>Kelsey</v>
      </c>
      <c r="E1321" s="23" t="str">
        <f t="shared" si="62"/>
        <v>Breathitt</v>
      </c>
    </row>
    <row r="1322" spans="1:5" ht="15.75" customHeight="1" x14ac:dyDescent="0.35">
      <c r="A1322" s="22" t="s">
        <v>2759</v>
      </c>
      <c r="B1322" s="22" t="s">
        <v>2760</v>
      </c>
      <c r="C1322" s="23" t="str">
        <f t="shared" si="60"/>
        <v>Mr.</v>
      </c>
      <c r="D1322" s="23" t="str">
        <f t="shared" si="61"/>
        <v>Daniel V.</v>
      </c>
      <c r="E1322" s="23" t="str">
        <f t="shared" si="62"/>
        <v>Evora</v>
      </c>
    </row>
    <row r="1323" spans="1:5" ht="15.75" customHeight="1" x14ac:dyDescent="0.35">
      <c r="A1323" s="22" t="s">
        <v>2761</v>
      </c>
      <c r="B1323" s="22" t="s">
        <v>2762</v>
      </c>
      <c r="C1323" s="23" t="str">
        <f t="shared" si="60"/>
        <v>Ms.</v>
      </c>
      <c r="D1323" s="23" t="str">
        <f t="shared" si="61"/>
        <v>Saeger</v>
      </c>
      <c r="E1323" s="23" t="str">
        <f t="shared" si="62"/>
        <v>Fischer</v>
      </c>
    </row>
    <row r="1324" spans="1:5" ht="15.75" customHeight="1" x14ac:dyDescent="0.35">
      <c r="A1324" s="22" t="s">
        <v>2763</v>
      </c>
      <c r="B1324" s="22" t="s">
        <v>2764</v>
      </c>
      <c r="C1324" s="23" t="str">
        <f t="shared" si="60"/>
        <v>Ms.</v>
      </c>
      <c r="D1324" s="23" t="str">
        <f t="shared" si="61"/>
        <v>Buzunesh</v>
      </c>
      <c r="E1324" s="23" t="str">
        <f t="shared" si="62"/>
        <v>Deba</v>
      </c>
    </row>
    <row r="1325" spans="1:5" ht="15.75" customHeight="1" x14ac:dyDescent="0.35">
      <c r="A1325" s="22" t="s">
        <v>2765</v>
      </c>
      <c r="B1325" s="22" t="s">
        <v>2766</v>
      </c>
      <c r="C1325" s="23" t="str">
        <f t="shared" si="60"/>
        <v>Ms.</v>
      </c>
      <c r="D1325" s="23" t="str">
        <f t="shared" si="61"/>
        <v>Mirte</v>
      </c>
      <c r="E1325" s="23" t="str">
        <f t="shared" si="62"/>
        <v>Leloup</v>
      </c>
    </row>
    <row r="1326" spans="1:5" ht="15.75" customHeight="1" x14ac:dyDescent="0.35">
      <c r="A1326" s="22" t="s">
        <v>2767</v>
      </c>
      <c r="B1326" s="22" t="s">
        <v>2768</v>
      </c>
      <c r="C1326" s="23" t="str">
        <f t="shared" si="60"/>
        <v>Ms.</v>
      </c>
      <c r="D1326" s="23" t="str">
        <f t="shared" si="61"/>
        <v>Megan</v>
      </c>
      <c r="E1326" s="23" t="str">
        <f t="shared" si="62"/>
        <v>Labare</v>
      </c>
    </row>
    <row r="1327" spans="1:5" ht="15.75" customHeight="1" x14ac:dyDescent="0.35">
      <c r="A1327" s="22" t="s">
        <v>2769</v>
      </c>
      <c r="B1327" s="22" t="s">
        <v>2770</v>
      </c>
      <c r="C1327" s="23" t="str">
        <f t="shared" si="60"/>
        <v>Ms.</v>
      </c>
      <c r="D1327" s="23" t="str">
        <f t="shared" si="61"/>
        <v>Kerry A.</v>
      </c>
      <c r="E1327" s="23" t="str">
        <f t="shared" si="62"/>
        <v>Arouca</v>
      </c>
    </row>
    <row r="1328" spans="1:5" ht="15.75" customHeight="1" x14ac:dyDescent="0.35">
      <c r="A1328" s="22" t="s">
        <v>2771</v>
      </c>
      <c r="B1328" s="22" t="s">
        <v>2772</v>
      </c>
      <c r="C1328" s="23" t="str">
        <f t="shared" si="60"/>
        <v>Ms.</v>
      </c>
      <c r="D1328" s="23" t="str">
        <f t="shared" si="61"/>
        <v>Kristin</v>
      </c>
      <c r="E1328" s="23" t="str">
        <f t="shared" si="62"/>
        <v>Reese</v>
      </c>
    </row>
    <row r="1329" spans="1:5" ht="15.75" customHeight="1" x14ac:dyDescent="0.35">
      <c r="A1329" s="22" t="s">
        <v>2773</v>
      </c>
      <c r="B1329" s="22" t="s">
        <v>2774</v>
      </c>
      <c r="C1329" s="23" t="str">
        <f t="shared" si="60"/>
        <v>Mr.</v>
      </c>
      <c r="D1329" s="23" t="str">
        <f t="shared" si="61"/>
        <v>Christopher R.</v>
      </c>
      <c r="E1329" s="23" t="str">
        <f t="shared" si="62"/>
        <v>McCloskey</v>
      </c>
    </row>
    <row r="1330" spans="1:5" ht="15.75" customHeight="1" x14ac:dyDescent="0.35">
      <c r="A1330" s="22" t="s">
        <v>2775</v>
      </c>
      <c r="B1330" s="22" t="s">
        <v>2776</v>
      </c>
      <c r="C1330" s="23" t="str">
        <f t="shared" si="60"/>
        <v>Mrs.</v>
      </c>
      <c r="D1330" s="23" t="str">
        <f t="shared" si="61"/>
        <v>Elizabeth A</v>
      </c>
      <c r="E1330" s="23" t="str">
        <f t="shared" si="62"/>
        <v>Tedsen</v>
      </c>
    </row>
    <row r="1331" spans="1:5" ht="15.75" customHeight="1" x14ac:dyDescent="0.35">
      <c r="A1331" s="22" t="s">
        <v>2777</v>
      </c>
      <c r="B1331" s="22" t="s">
        <v>2778</v>
      </c>
      <c r="C1331" s="23" t="str">
        <f t="shared" si="60"/>
        <v>Mr.</v>
      </c>
      <c r="D1331" s="23" t="str">
        <f t="shared" si="61"/>
        <v>Andrew</v>
      </c>
      <c r="E1331" s="23" t="str">
        <f t="shared" si="62"/>
        <v>Koehlinger</v>
      </c>
    </row>
    <row r="1332" spans="1:5" ht="15.75" customHeight="1" x14ac:dyDescent="0.35">
      <c r="A1332" s="22" t="s">
        <v>2779</v>
      </c>
      <c r="B1332" s="22" t="s">
        <v>2780</v>
      </c>
      <c r="C1332" s="23" t="str">
        <f t="shared" si="60"/>
        <v>Ms.</v>
      </c>
      <c r="D1332" s="23" t="str">
        <f t="shared" si="61"/>
        <v>Dawn M.</v>
      </c>
      <c r="E1332" s="23" t="str">
        <f t="shared" si="62"/>
        <v>Pielechaty</v>
      </c>
    </row>
    <row r="1333" spans="1:5" ht="15.75" customHeight="1" x14ac:dyDescent="0.35">
      <c r="A1333" s="22" t="s">
        <v>2781</v>
      </c>
      <c r="B1333" s="22" t="s">
        <v>2782</v>
      </c>
      <c r="C1333" s="23" t="str">
        <f t="shared" si="60"/>
        <v>Mr.</v>
      </c>
      <c r="D1333" s="23" t="str">
        <f t="shared" si="61"/>
        <v>Jonathan P</v>
      </c>
      <c r="E1333" s="23" t="str">
        <f t="shared" si="62"/>
        <v>Korhonen</v>
      </c>
    </row>
    <row r="1334" spans="1:5" ht="15.75" customHeight="1" x14ac:dyDescent="0.35">
      <c r="A1334" s="22" t="s">
        <v>2783</v>
      </c>
      <c r="B1334" s="22" t="s">
        <v>2784</v>
      </c>
      <c r="C1334" s="23" t="str">
        <f t="shared" si="60"/>
        <v>Mrs.</v>
      </c>
      <c r="D1334" s="23" t="str">
        <f t="shared" si="61"/>
        <v>Gina</v>
      </c>
      <c r="E1334" s="23" t="str">
        <f t="shared" si="62"/>
        <v>Kehr</v>
      </c>
    </row>
    <row r="1335" spans="1:5" ht="15.75" customHeight="1" x14ac:dyDescent="0.35">
      <c r="A1335" s="22" t="s">
        <v>2785</v>
      </c>
      <c r="B1335" s="22" t="s">
        <v>2786</v>
      </c>
      <c r="C1335" s="23" t="str">
        <f t="shared" si="60"/>
        <v>Mr.</v>
      </c>
      <c r="D1335" s="23" t="str">
        <f t="shared" si="61"/>
        <v>Dino</v>
      </c>
      <c r="E1335" s="23" t="str">
        <f t="shared" si="62"/>
        <v>Montagna</v>
      </c>
    </row>
    <row r="1336" spans="1:5" ht="15.75" customHeight="1" x14ac:dyDescent="0.35">
      <c r="A1336" s="22" t="s">
        <v>2787</v>
      </c>
      <c r="B1336" s="22" t="s">
        <v>2788</v>
      </c>
      <c r="C1336" s="23" t="str">
        <f t="shared" si="60"/>
        <v>Mr.</v>
      </c>
      <c r="D1336" s="23" t="str">
        <f t="shared" si="61"/>
        <v>Jan</v>
      </c>
      <c r="E1336" s="23" t="str">
        <f t="shared" si="62"/>
        <v>M√ºller</v>
      </c>
    </row>
    <row r="1337" spans="1:5" ht="15.75" customHeight="1" x14ac:dyDescent="0.35">
      <c r="A1337" s="22" t="s">
        <v>2789</v>
      </c>
      <c r="B1337" s="22" t="s">
        <v>2790</v>
      </c>
      <c r="C1337" s="23" t="str">
        <f t="shared" si="60"/>
        <v>Mr.</v>
      </c>
      <c r="D1337" s="23" t="str">
        <f t="shared" si="61"/>
        <v>Jonathan E.</v>
      </c>
      <c r="E1337" s="23" t="str">
        <f t="shared" si="62"/>
        <v>Baker</v>
      </c>
    </row>
    <row r="1338" spans="1:5" ht="15.75" customHeight="1" x14ac:dyDescent="0.35">
      <c r="A1338" s="22" t="s">
        <v>2791</v>
      </c>
      <c r="B1338" s="22" t="s">
        <v>2792</v>
      </c>
      <c r="C1338" s="23" t="str">
        <f t="shared" si="60"/>
        <v>Mr.</v>
      </c>
      <c r="D1338" s="23" t="str">
        <f t="shared" si="61"/>
        <v>Mark A</v>
      </c>
      <c r="E1338" s="23" t="str">
        <f t="shared" si="62"/>
        <v>Sidebottom</v>
      </c>
    </row>
    <row r="1339" spans="1:5" ht="15.75" customHeight="1" x14ac:dyDescent="0.35">
      <c r="A1339" s="22" t="s">
        <v>2793</v>
      </c>
      <c r="B1339" s="22" t="s">
        <v>2794</v>
      </c>
      <c r="C1339" s="23" t="str">
        <f t="shared" si="60"/>
        <v>Mrs.</v>
      </c>
      <c r="D1339" s="23" t="str">
        <f t="shared" si="61"/>
        <v>Mary</v>
      </c>
      <c r="E1339" s="23" t="str">
        <f t="shared" si="62"/>
        <v>Johnson</v>
      </c>
    </row>
    <row r="1340" spans="1:5" ht="15.75" customHeight="1" x14ac:dyDescent="0.35">
      <c r="A1340" s="22" t="s">
        <v>2795</v>
      </c>
      <c r="B1340" s="22" t="s">
        <v>2796</v>
      </c>
      <c r="C1340" s="23" t="str">
        <f t="shared" si="60"/>
        <v>Mr.</v>
      </c>
      <c r="D1340" s="23" t="str">
        <f t="shared" si="61"/>
        <v>Samuel</v>
      </c>
      <c r="E1340" s="23" t="str">
        <f t="shared" si="62"/>
        <v>Morris</v>
      </c>
    </row>
    <row r="1341" spans="1:5" ht="15.75" customHeight="1" x14ac:dyDescent="0.35">
      <c r="A1341" s="22" t="s">
        <v>2797</v>
      </c>
      <c r="B1341" s="22" t="s">
        <v>2798</v>
      </c>
      <c r="C1341" s="23" t="str">
        <f t="shared" si="60"/>
        <v>Mr.</v>
      </c>
      <c r="D1341" s="23" t="str">
        <f t="shared" si="61"/>
        <v>Stan J</v>
      </c>
      <c r="E1341" s="23" t="str">
        <f t="shared" si="62"/>
        <v>Chaisson</v>
      </c>
    </row>
    <row r="1342" spans="1:5" ht="15.75" customHeight="1" x14ac:dyDescent="0.35">
      <c r="A1342" s="22" t="s">
        <v>2799</v>
      </c>
      <c r="B1342" s="22" t="s">
        <v>2800</v>
      </c>
      <c r="C1342" s="23" t="str">
        <f t="shared" si="60"/>
        <v>Mrs.</v>
      </c>
      <c r="D1342" s="23" t="str">
        <f t="shared" si="61"/>
        <v>Jessica L.</v>
      </c>
      <c r="E1342" s="23" t="str">
        <f t="shared" si="62"/>
        <v>Pigott</v>
      </c>
    </row>
    <row r="1343" spans="1:5" ht="15.75" customHeight="1" x14ac:dyDescent="0.35">
      <c r="A1343" s="22" t="s">
        <v>2801</v>
      </c>
      <c r="B1343" s="22" t="s">
        <v>2802</v>
      </c>
      <c r="C1343" s="23" t="str">
        <f t="shared" si="60"/>
        <v>Ms.</v>
      </c>
      <c r="D1343" s="23" t="str">
        <f t="shared" si="61"/>
        <v>Krysta</v>
      </c>
      <c r="E1343" s="23" t="str">
        <f t="shared" si="62"/>
        <v>Cochrane</v>
      </c>
    </row>
    <row r="1344" spans="1:5" ht="15.75" customHeight="1" x14ac:dyDescent="0.35">
      <c r="A1344" s="22" t="s">
        <v>2803</v>
      </c>
      <c r="B1344" s="22" t="s">
        <v>2804</v>
      </c>
      <c r="C1344" s="23" t="str">
        <f t="shared" si="60"/>
        <v>Mrs.</v>
      </c>
      <c r="D1344" s="23" t="str">
        <f t="shared" si="61"/>
        <v>Natascia</v>
      </c>
      <c r="E1344" s="23" t="str">
        <f t="shared" si="62"/>
        <v>Armitage</v>
      </c>
    </row>
    <row r="1345" spans="1:5" ht="15.75" customHeight="1" x14ac:dyDescent="0.35">
      <c r="A1345" s="22" t="s">
        <v>2805</v>
      </c>
      <c r="B1345" s="22" t="s">
        <v>2806</v>
      </c>
      <c r="C1345" s="23" t="str">
        <f t="shared" si="60"/>
        <v>Ms.</v>
      </c>
      <c r="D1345" s="23" t="str">
        <f t="shared" si="61"/>
        <v>Jenny</v>
      </c>
      <c r="E1345" s="23" t="str">
        <f t="shared" si="62"/>
        <v>Shen</v>
      </c>
    </row>
    <row r="1346" spans="1:5" ht="15.75" customHeight="1" x14ac:dyDescent="0.35">
      <c r="A1346" s="22" t="s">
        <v>2807</v>
      </c>
      <c r="B1346" s="22" t="s">
        <v>2808</v>
      </c>
      <c r="C1346" s="23" t="str">
        <f t="shared" ref="C1346:C1409" si="63">TRIM(MID(B1346,FIND(",",B1346)+1,FIND(".",B1346,FIND(",",B1346))-FIND(",",B1346)))</f>
        <v>Mr.</v>
      </c>
      <c r="D1346" s="23" t="str">
        <f t="shared" ref="D1346:D1409" si="64">TRIM(MID(B1346,FIND(".",B1346,FIND(",",B1346))+1,100))</f>
        <v>Brian</v>
      </c>
      <c r="E1346" s="23" t="str">
        <f t="shared" ref="E1346:E1409" si="65">TRIM(LEFT(B1346,FIND(",",B1346)-1))</f>
        <v>O'Kelly</v>
      </c>
    </row>
    <row r="1347" spans="1:5" ht="15.75" customHeight="1" x14ac:dyDescent="0.35">
      <c r="A1347" s="22" t="s">
        <v>2809</v>
      </c>
      <c r="B1347" s="22" t="s">
        <v>2810</v>
      </c>
      <c r="C1347" s="23" t="str">
        <f t="shared" si="63"/>
        <v>Ms.</v>
      </c>
      <c r="D1347" s="23" t="str">
        <f t="shared" si="64"/>
        <v>Monica</v>
      </c>
      <c r="E1347" s="23" t="str">
        <f t="shared" si="65"/>
        <v>Huff</v>
      </c>
    </row>
    <row r="1348" spans="1:5" ht="15.75" customHeight="1" x14ac:dyDescent="0.35">
      <c r="A1348" s="22" t="s">
        <v>2811</v>
      </c>
      <c r="B1348" s="22" t="s">
        <v>2812</v>
      </c>
      <c r="C1348" s="23" t="str">
        <f t="shared" si="63"/>
        <v>Mr.</v>
      </c>
      <c r="D1348" s="23" t="str">
        <f t="shared" si="64"/>
        <v>Tyler</v>
      </c>
      <c r="E1348" s="23" t="str">
        <f t="shared" si="65"/>
        <v>Dye</v>
      </c>
    </row>
    <row r="1349" spans="1:5" ht="15.75" customHeight="1" x14ac:dyDescent="0.35">
      <c r="A1349" s="22" t="s">
        <v>2813</v>
      </c>
      <c r="B1349" s="22" t="s">
        <v>2814</v>
      </c>
      <c r="C1349" s="23" t="str">
        <f t="shared" si="63"/>
        <v>Ms.</v>
      </c>
      <c r="D1349" s="23" t="str">
        <f t="shared" si="64"/>
        <v>Kelly C</v>
      </c>
      <c r="E1349" s="23" t="str">
        <f t="shared" si="65"/>
        <v>Willard</v>
      </c>
    </row>
    <row r="1350" spans="1:5" ht="15.75" customHeight="1" x14ac:dyDescent="0.35">
      <c r="A1350" s="22" t="s">
        <v>2815</v>
      </c>
      <c r="B1350" s="22" t="s">
        <v>2816</v>
      </c>
      <c r="C1350" s="23" t="str">
        <f t="shared" si="63"/>
        <v>Mrs.</v>
      </c>
      <c r="D1350" s="23" t="str">
        <f t="shared" si="64"/>
        <v>Emily</v>
      </c>
      <c r="E1350" s="23" t="str">
        <f t="shared" si="65"/>
        <v>D'Addario</v>
      </c>
    </row>
    <row r="1351" spans="1:5" ht="15.75" customHeight="1" x14ac:dyDescent="0.35">
      <c r="A1351" s="22" t="s">
        <v>2817</v>
      </c>
      <c r="B1351" s="22" t="s">
        <v>2818</v>
      </c>
      <c r="C1351" s="23" t="str">
        <f t="shared" si="63"/>
        <v>Mr.</v>
      </c>
      <c r="D1351" s="23" t="str">
        <f t="shared" si="64"/>
        <v>James V</v>
      </c>
      <c r="E1351" s="23" t="str">
        <f t="shared" si="65"/>
        <v>Buchanan</v>
      </c>
    </row>
    <row r="1352" spans="1:5" ht="15.75" customHeight="1" x14ac:dyDescent="0.35">
      <c r="A1352" s="22" t="s">
        <v>2819</v>
      </c>
      <c r="B1352" s="22" t="s">
        <v>2820</v>
      </c>
      <c r="C1352" s="23" t="str">
        <f t="shared" si="63"/>
        <v>Ms.</v>
      </c>
      <c r="D1352" s="23" t="str">
        <f t="shared" si="64"/>
        <v>Angie</v>
      </c>
      <c r="E1352" s="23" t="str">
        <f t="shared" si="65"/>
        <v>Clark</v>
      </c>
    </row>
    <row r="1353" spans="1:5" ht="15.75" customHeight="1" x14ac:dyDescent="0.35">
      <c r="A1353" s="22" t="s">
        <v>2821</v>
      </c>
      <c r="B1353" s="22" t="s">
        <v>2822</v>
      </c>
      <c r="C1353" s="23" t="str">
        <f t="shared" si="63"/>
        <v>Mr.</v>
      </c>
      <c r="D1353" s="23" t="str">
        <f t="shared" si="64"/>
        <v>Michael J.</v>
      </c>
      <c r="E1353" s="23" t="str">
        <f t="shared" si="65"/>
        <v>Waterson</v>
      </c>
    </row>
    <row r="1354" spans="1:5" ht="15.75" customHeight="1" x14ac:dyDescent="0.35">
      <c r="A1354" s="22" t="s">
        <v>2823</v>
      </c>
      <c r="B1354" s="22" t="s">
        <v>2824</v>
      </c>
      <c r="C1354" s="23" t="str">
        <f t="shared" si="63"/>
        <v>Ms.</v>
      </c>
      <c r="D1354" s="23" t="str">
        <f t="shared" si="64"/>
        <v>Sabina</v>
      </c>
      <c r="E1354" s="23" t="str">
        <f t="shared" si="65"/>
        <v>Piras</v>
      </c>
    </row>
    <row r="1355" spans="1:5" ht="15.75" customHeight="1" x14ac:dyDescent="0.35">
      <c r="A1355" s="22" t="s">
        <v>2825</v>
      </c>
      <c r="B1355" s="22" t="s">
        <v>2826</v>
      </c>
      <c r="C1355" s="23" t="str">
        <f t="shared" si="63"/>
        <v>Ms.</v>
      </c>
      <c r="D1355" s="23" t="str">
        <f t="shared" si="64"/>
        <v>Amy C</v>
      </c>
      <c r="E1355" s="23" t="str">
        <f t="shared" si="65"/>
        <v>Olson</v>
      </c>
    </row>
    <row r="1356" spans="1:5" ht="15.75" customHeight="1" x14ac:dyDescent="0.35">
      <c r="A1356" s="22" t="s">
        <v>2827</v>
      </c>
      <c r="B1356" s="22" t="s">
        <v>2828</v>
      </c>
      <c r="C1356" s="23" t="str">
        <f t="shared" si="63"/>
        <v>Ms.</v>
      </c>
      <c r="D1356" s="23" t="str">
        <f t="shared" si="64"/>
        <v>Victoria U</v>
      </c>
      <c r="E1356" s="23" t="str">
        <f t="shared" si="65"/>
        <v>Manfredi</v>
      </c>
    </row>
    <row r="1357" spans="1:5" ht="15.75" customHeight="1" x14ac:dyDescent="0.35">
      <c r="A1357" s="22" t="s">
        <v>2829</v>
      </c>
      <c r="B1357" s="22" t="s">
        <v>2830</v>
      </c>
      <c r="C1357" s="23" t="str">
        <f t="shared" si="63"/>
        <v>Ms.</v>
      </c>
      <c r="D1357" s="23" t="str">
        <f t="shared" si="64"/>
        <v>Amelia B</v>
      </c>
      <c r="E1357" s="23" t="str">
        <f t="shared" si="65"/>
        <v>Landberg</v>
      </c>
    </row>
    <row r="1358" spans="1:5" ht="15.75" customHeight="1" x14ac:dyDescent="0.35">
      <c r="A1358" s="22" t="s">
        <v>2831</v>
      </c>
      <c r="B1358" s="22" t="s">
        <v>2832</v>
      </c>
      <c r="C1358" s="23" t="str">
        <f t="shared" si="63"/>
        <v>Ms.</v>
      </c>
      <c r="D1358" s="23" t="str">
        <f t="shared" si="64"/>
        <v>Jackie J</v>
      </c>
      <c r="E1358" s="23" t="str">
        <f t="shared" si="65"/>
        <v>Flynn</v>
      </c>
    </row>
    <row r="1359" spans="1:5" ht="15.75" customHeight="1" x14ac:dyDescent="0.35">
      <c r="A1359" s="22" t="s">
        <v>2833</v>
      </c>
      <c r="B1359" s="22" t="s">
        <v>2834</v>
      </c>
      <c r="C1359" s="23" t="str">
        <f t="shared" si="63"/>
        <v>Mr.</v>
      </c>
      <c r="D1359" s="23" t="str">
        <f t="shared" si="64"/>
        <v>Justin</v>
      </c>
      <c r="E1359" s="23" t="str">
        <f t="shared" si="65"/>
        <v>Bishop</v>
      </c>
    </row>
    <row r="1360" spans="1:5" ht="15.75" customHeight="1" x14ac:dyDescent="0.35">
      <c r="A1360" s="22" t="s">
        <v>2835</v>
      </c>
      <c r="B1360" s="22" t="s">
        <v>2836</v>
      </c>
      <c r="C1360" s="23" t="str">
        <f t="shared" si="63"/>
        <v>Ms.</v>
      </c>
      <c r="D1360" s="23" t="str">
        <f t="shared" si="64"/>
        <v>Kerry</v>
      </c>
      <c r="E1360" s="23" t="str">
        <f t="shared" si="65"/>
        <v>Devitt</v>
      </c>
    </row>
    <row r="1361" spans="1:5" ht="15.75" customHeight="1" x14ac:dyDescent="0.35">
      <c r="A1361" s="22" t="s">
        <v>2837</v>
      </c>
      <c r="B1361" s="22" t="s">
        <v>2838</v>
      </c>
      <c r="C1361" s="23" t="str">
        <f t="shared" si="63"/>
        <v>Ms.</v>
      </c>
      <c r="D1361" s="23" t="str">
        <f t="shared" si="64"/>
        <v>Cindy G.</v>
      </c>
      <c r="E1361" s="23" t="str">
        <f t="shared" si="65"/>
        <v>Lynch</v>
      </c>
    </row>
    <row r="1362" spans="1:5" ht="15.75" customHeight="1" x14ac:dyDescent="0.35">
      <c r="A1362" s="22" t="s">
        <v>2839</v>
      </c>
      <c r="B1362" s="22" t="s">
        <v>2840</v>
      </c>
      <c r="C1362" s="23" t="str">
        <f t="shared" si="63"/>
        <v>Mr.</v>
      </c>
      <c r="D1362" s="23" t="str">
        <f t="shared" si="64"/>
        <v>Gennaro</v>
      </c>
      <c r="E1362" s="23" t="str">
        <f t="shared" si="65"/>
        <v>Tramontano</v>
      </c>
    </row>
    <row r="1363" spans="1:5" ht="15.75" customHeight="1" x14ac:dyDescent="0.35">
      <c r="A1363" s="22" t="s">
        <v>2841</v>
      </c>
      <c r="B1363" s="22" t="s">
        <v>2842</v>
      </c>
      <c r="C1363" s="23" t="str">
        <f t="shared" si="63"/>
        <v>Mr.</v>
      </c>
      <c r="D1363" s="23" t="str">
        <f t="shared" si="64"/>
        <v>Terry</v>
      </c>
      <c r="E1363" s="23" t="str">
        <f t="shared" si="65"/>
        <v>Davidson</v>
      </c>
    </row>
    <row r="1364" spans="1:5" ht="15.75" customHeight="1" x14ac:dyDescent="0.35">
      <c r="A1364" s="22" t="s">
        <v>2843</v>
      </c>
      <c r="B1364" s="22" t="s">
        <v>2844</v>
      </c>
      <c r="C1364" s="23" t="str">
        <f t="shared" si="63"/>
        <v>Mr.</v>
      </c>
      <c r="D1364" s="23" t="str">
        <f t="shared" si="64"/>
        <v>Patrick J</v>
      </c>
      <c r="E1364" s="23" t="str">
        <f t="shared" si="65"/>
        <v>Burke</v>
      </c>
    </row>
    <row r="1365" spans="1:5" ht="15.75" customHeight="1" x14ac:dyDescent="0.35">
      <c r="A1365" s="22" t="s">
        <v>2845</v>
      </c>
      <c r="B1365" s="22" t="s">
        <v>2846</v>
      </c>
      <c r="C1365" s="23" t="str">
        <f t="shared" si="63"/>
        <v>Ms.</v>
      </c>
      <c r="D1365" s="23" t="str">
        <f t="shared" si="64"/>
        <v>Keara</v>
      </c>
      <c r="E1365" s="23" t="str">
        <f t="shared" si="65"/>
        <v>McGraw</v>
      </c>
    </row>
    <row r="1366" spans="1:5" ht="15.75" customHeight="1" x14ac:dyDescent="0.35">
      <c r="A1366" s="22" t="s">
        <v>2847</v>
      </c>
      <c r="B1366" s="22" t="s">
        <v>2848</v>
      </c>
      <c r="C1366" s="23" t="str">
        <f t="shared" si="63"/>
        <v>Ms.</v>
      </c>
      <c r="D1366" s="23" t="str">
        <f t="shared" si="64"/>
        <v>Nicole</v>
      </c>
      <c r="E1366" s="23" t="str">
        <f t="shared" si="65"/>
        <v>Fellure</v>
      </c>
    </row>
    <row r="1367" spans="1:5" ht="15.75" customHeight="1" x14ac:dyDescent="0.35">
      <c r="A1367" s="22" t="s">
        <v>2849</v>
      </c>
      <c r="B1367" s="22" t="s">
        <v>2850</v>
      </c>
      <c r="C1367" s="23" t="str">
        <f t="shared" si="63"/>
        <v>Mrs.</v>
      </c>
      <c r="D1367" s="23" t="str">
        <f t="shared" si="64"/>
        <v>Katena</v>
      </c>
      <c r="E1367" s="23" t="str">
        <f t="shared" si="65"/>
        <v>Sanford</v>
      </c>
    </row>
    <row r="1368" spans="1:5" ht="15.75" customHeight="1" x14ac:dyDescent="0.35">
      <c r="A1368" s="22" t="s">
        <v>2851</v>
      </c>
      <c r="B1368" s="22" t="s">
        <v>2852</v>
      </c>
      <c r="C1368" s="23" t="str">
        <f t="shared" si="63"/>
        <v>Ms.</v>
      </c>
      <c r="D1368" s="23" t="str">
        <f t="shared" si="64"/>
        <v>Bean K.</v>
      </c>
      <c r="E1368" s="23" t="str">
        <f t="shared" si="65"/>
        <v>Wrenn</v>
      </c>
    </row>
    <row r="1369" spans="1:5" ht="15.75" customHeight="1" x14ac:dyDescent="0.35">
      <c r="A1369" s="22" t="s">
        <v>2853</v>
      </c>
      <c r="B1369" s="22" t="s">
        <v>2854</v>
      </c>
      <c r="C1369" s="23" t="str">
        <f t="shared" si="63"/>
        <v>Mr.</v>
      </c>
      <c r="D1369" s="23" t="str">
        <f t="shared" si="64"/>
        <v>Brian</v>
      </c>
      <c r="E1369" s="23" t="str">
        <f t="shared" si="65"/>
        <v>Lindsey</v>
      </c>
    </row>
    <row r="1370" spans="1:5" ht="15.75" customHeight="1" x14ac:dyDescent="0.35">
      <c r="A1370" s="22" t="s">
        <v>2855</v>
      </c>
      <c r="B1370" s="22" t="s">
        <v>2856</v>
      </c>
      <c r="C1370" s="23" t="str">
        <f t="shared" si="63"/>
        <v>Mr.</v>
      </c>
      <c r="D1370" s="23" t="str">
        <f t="shared" si="64"/>
        <v>Jan-Patrick</v>
      </c>
      <c r="E1370" s="23" t="str">
        <f t="shared" si="65"/>
        <v>Krueger</v>
      </c>
    </row>
    <row r="1371" spans="1:5" ht="15.75" customHeight="1" x14ac:dyDescent="0.35">
      <c r="A1371" s="22" t="s">
        <v>2857</v>
      </c>
      <c r="B1371" s="22" t="s">
        <v>2858</v>
      </c>
      <c r="C1371" s="23" t="str">
        <f t="shared" si="63"/>
        <v>Mr.</v>
      </c>
      <c r="D1371" s="23" t="str">
        <f t="shared" si="64"/>
        <v>Jesse J</v>
      </c>
      <c r="E1371" s="23" t="str">
        <f t="shared" si="65"/>
        <v>Babler</v>
      </c>
    </row>
    <row r="1372" spans="1:5" ht="15.75" customHeight="1" x14ac:dyDescent="0.35">
      <c r="A1372" s="22" t="s">
        <v>2859</v>
      </c>
      <c r="B1372" s="22" t="s">
        <v>2860</v>
      </c>
      <c r="C1372" s="23" t="str">
        <f t="shared" si="63"/>
        <v>Ms.</v>
      </c>
      <c r="D1372" s="23" t="str">
        <f t="shared" si="64"/>
        <v>Lindsey M</v>
      </c>
      <c r="E1372" s="23" t="str">
        <f t="shared" si="65"/>
        <v>Brezenski</v>
      </c>
    </row>
    <row r="1373" spans="1:5" ht="15.75" customHeight="1" x14ac:dyDescent="0.35">
      <c r="A1373" s="22" t="s">
        <v>2861</v>
      </c>
      <c r="B1373" s="22" t="s">
        <v>2862</v>
      </c>
      <c r="C1373" s="23" t="str">
        <f t="shared" si="63"/>
        <v>Ms.</v>
      </c>
      <c r="D1373" s="23" t="str">
        <f t="shared" si="64"/>
        <v>Marguerite K.</v>
      </c>
      <c r="E1373" s="23" t="str">
        <f t="shared" si="65"/>
        <v>Marschner</v>
      </c>
    </row>
    <row r="1374" spans="1:5" ht="15.75" customHeight="1" x14ac:dyDescent="0.35">
      <c r="A1374" s="22" t="s">
        <v>2863</v>
      </c>
      <c r="B1374" s="22" t="s">
        <v>2864</v>
      </c>
      <c r="C1374" s="23" t="str">
        <f t="shared" si="63"/>
        <v>Mr.</v>
      </c>
      <c r="D1374" s="23" t="str">
        <f t="shared" si="64"/>
        <v>Travis</v>
      </c>
      <c r="E1374" s="23" t="str">
        <f t="shared" si="65"/>
        <v>King</v>
      </c>
    </row>
    <row r="1375" spans="1:5" ht="15.75" customHeight="1" x14ac:dyDescent="0.35">
      <c r="A1375" s="22" t="s">
        <v>2865</v>
      </c>
      <c r="B1375" s="22" t="s">
        <v>2866</v>
      </c>
      <c r="C1375" s="23" t="str">
        <f t="shared" si="63"/>
        <v>Mr.</v>
      </c>
      <c r="D1375" s="23" t="str">
        <f t="shared" si="64"/>
        <v>Ricky</v>
      </c>
      <c r="E1375" s="23" t="str">
        <f t="shared" si="65"/>
        <v>Montez</v>
      </c>
    </row>
    <row r="1376" spans="1:5" ht="15.75" customHeight="1" x14ac:dyDescent="0.35">
      <c r="A1376" s="22" t="s">
        <v>2867</v>
      </c>
      <c r="B1376" s="22" t="s">
        <v>2868</v>
      </c>
      <c r="C1376" s="23" t="str">
        <f t="shared" si="63"/>
        <v>Mrs.</v>
      </c>
      <c r="D1376" s="23" t="str">
        <f t="shared" si="64"/>
        <v>Colleen L.</v>
      </c>
      <c r="E1376" s="23" t="str">
        <f t="shared" si="65"/>
        <v>Campbell</v>
      </c>
    </row>
    <row r="1377" spans="1:5" ht="15.75" customHeight="1" x14ac:dyDescent="0.35">
      <c r="A1377" s="22" t="s">
        <v>2869</v>
      </c>
      <c r="B1377" s="22" t="s">
        <v>2870</v>
      </c>
      <c r="C1377" s="23" t="str">
        <f t="shared" si="63"/>
        <v>Mr.</v>
      </c>
      <c r="D1377" s="23" t="str">
        <f t="shared" si="64"/>
        <v>Charlie A</v>
      </c>
      <c r="E1377" s="23" t="str">
        <f t="shared" si="65"/>
        <v>Hurt</v>
      </c>
    </row>
    <row r="1378" spans="1:5" ht="15.75" customHeight="1" x14ac:dyDescent="0.35">
      <c r="A1378" s="22" t="s">
        <v>2871</v>
      </c>
      <c r="B1378" s="22" t="s">
        <v>2872</v>
      </c>
      <c r="C1378" s="23" t="str">
        <f t="shared" si="63"/>
        <v>Mr.</v>
      </c>
      <c r="D1378" s="23" t="str">
        <f t="shared" si="64"/>
        <v>Rick</v>
      </c>
      <c r="E1378" s="23" t="str">
        <f t="shared" si="65"/>
        <v>Garey</v>
      </c>
    </row>
    <row r="1379" spans="1:5" ht="15.75" customHeight="1" x14ac:dyDescent="0.35">
      <c r="A1379" s="22" t="s">
        <v>2873</v>
      </c>
      <c r="B1379" s="22" t="s">
        <v>2874</v>
      </c>
      <c r="C1379" s="23" t="str">
        <f t="shared" si="63"/>
        <v>Ms.</v>
      </c>
      <c r="D1379" s="23" t="str">
        <f t="shared" si="64"/>
        <v>Lauren C</v>
      </c>
      <c r="E1379" s="23" t="str">
        <f t="shared" si="65"/>
        <v>Reddy</v>
      </c>
    </row>
    <row r="1380" spans="1:5" ht="15.75" customHeight="1" x14ac:dyDescent="0.35">
      <c r="A1380" s="22" t="s">
        <v>2875</v>
      </c>
      <c r="B1380" s="22" t="s">
        <v>2876</v>
      </c>
      <c r="C1380" s="23" t="str">
        <f t="shared" si="63"/>
        <v>Mr.</v>
      </c>
      <c r="D1380" s="23" t="str">
        <f t="shared" si="64"/>
        <v>Daniel</v>
      </c>
      <c r="E1380" s="23" t="str">
        <f t="shared" si="65"/>
        <v>Mueller</v>
      </c>
    </row>
    <row r="1381" spans="1:5" ht="15.75" customHeight="1" x14ac:dyDescent="0.35">
      <c r="A1381" s="22" t="s">
        <v>2877</v>
      </c>
      <c r="B1381" s="22" t="s">
        <v>2878</v>
      </c>
      <c r="C1381" s="23" t="str">
        <f t="shared" si="63"/>
        <v>Mr.</v>
      </c>
      <c r="D1381" s="23" t="str">
        <f t="shared" si="64"/>
        <v>Jaime</v>
      </c>
      <c r="E1381" s="23" t="str">
        <f t="shared" si="65"/>
        <v>Julia</v>
      </c>
    </row>
    <row r="1382" spans="1:5" ht="15.75" customHeight="1" x14ac:dyDescent="0.35">
      <c r="A1382" s="22" t="s">
        <v>2879</v>
      </c>
      <c r="B1382" s="22" t="s">
        <v>2880</v>
      </c>
      <c r="C1382" s="23" t="str">
        <f t="shared" si="63"/>
        <v>Mr.</v>
      </c>
      <c r="D1382" s="23" t="str">
        <f t="shared" si="64"/>
        <v>Erik R</v>
      </c>
      <c r="E1382" s="23" t="str">
        <f t="shared" si="65"/>
        <v>Uribe</v>
      </c>
    </row>
    <row r="1383" spans="1:5" ht="15.75" customHeight="1" x14ac:dyDescent="0.35">
      <c r="A1383" s="22" t="s">
        <v>2881</v>
      </c>
      <c r="B1383" s="22" t="s">
        <v>2882</v>
      </c>
      <c r="C1383" s="23" t="str">
        <f t="shared" si="63"/>
        <v>Ms.</v>
      </c>
      <c r="D1383" s="23" t="str">
        <f t="shared" si="64"/>
        <v>Katie</v>
      </c>
      <c r="E1383" s="23" t="str">
        <f t="shared" si="65"/>
        <v>Hand</v>
      </c>
    </row>
    <row r="1384" spans="1:5" ht="15.75" customHeight="1" x14ac:dyDescent="0.35">
      <c r="A1384" s="22" t="s">
        <v>2883</v>
      </c>
      <c r="B1384" s="22" t="s">
        <v>2884</v>
      </c>
      <c r="C1384" s="23" t="str">
        <f t="shared" si="63"/>
        <v>Mr.</v>
      </c>
      <c r="D1384" s="23" t="str">
        <f t="shared" si="64"/>
        <v>Thomas A</v>
      </c>
      <c r="E1384" s="23" t="str">
        <f t="shared" si="65"/>
        <v>Petersen</v>
      </c>
    </row>
    <row r="1385" spans="1:5" ht="15.75" customHeight="1" x14ac:dyDescent="0.35">
      <c r="A1385" s="22" t="s">
        <v>2885</v>
      </c>
      <c r="B1385" s="22" t="s">
        <v>2886</v>
      </c>
      <c r="C1385" s="23" t="str">
        <f t="shared" si="63"/>
        <v>Mr.</v>
      </c>
      <c r="D1385" s="23" t="str">
        <f t="shared" si="64"/>
        <v>Jean-Marc</v>
      </c>
      <c r="E1385" s="23" t="str">
        <f t="shared" si="65"/>
        <v>Mac-Thiong</v>
      </c>
    </row>
    <row r="1386" spans="1:5" ht="15.75" customHeight="1" x14ac:dyDescent="0.35">
      <c r="A1386" s="22" t="s">
        <v>2887</v>
      </c>
      <c r="B1386" s="22" t="s">
        <v>2888</v>
      </c>
      <c r="C1386" s="23" t="str">
        <f t="shared" si="63"/>
        <v>Ms.</v>
      </c>
      <c r="D1386" s="23" t="str">
        <f t="shared" si="64"/>
        <v>Kerry L</v>
      </c>
      <c r="E1386" s="23" t="str">
        <f t="shared" si="65"/>
        <v>Walker</v>
      </c>
    </row>
    <row r="1387" spans="1:5" ht="15.75" customHeight="1" x14ac:dyDescent="0.35">
      <c r="A1387" s="22" t="s">
        <v>2889</v>
      </c>
      <c r="B1387" s="22" t="s">
        <v>2890</v>
      </c>
      <c r="C1387" s="23" t="str">
        <f t="shared" si="63"/>
        <v>Mr.</v>
      </c>
      <c r="D1387" s="23" t="str">
        <f t="shared" si="64"/>
        <v>Ulrich</v>
      </c>
      <c r="E1387" s="23" t="str">
        <f t="shared" si="65"/>
        <v>Steidl</v>
      </c>
    </row>
    <row r="1388" spans="1:5" ht="15.75" customHeight="1" x14ac:dyDescent="0.35">
      <c r="A1388" s="22" t="s">
        <v>2891</v>
      </c>
      <c r="B1388" s="22" t="s">
        <v>2892</v>
      </c>
      <c r="C1388" s="23" t="str">
        <f t="shared" si="63"/>
        <v>Mr.</v>
      </c>
      <c r="D1388" s="23" t="str">
        <f t="shared" si="64"/>
        <v>Justin P</v>
      </c>
      <c r="E1388" s="23" t="str">
        <f t="shared" si="65"/>
        <v>Rose</v>
      </c>
    </row>
    <row r="1389" spans="1:5" ht="15.75" customHeight="1" x14ac:dyDescent="0.35">
      <c r="A1389" s="22" t="s">
        <v>2893</v>
      </c>
      <c r="B1389" s="22" t="s">
        <v>2894</v>
      </c>
      <c r="C1389" s="23" t="str">
        <f t="shared" si="63"/>
        <v>Ms.</v>
      </c>
      <c r="D1389" s="23" t="str">
        <f t="shared" si="64"/>
        <v>Hannah E.</v>
      </c>
      <c r="E1389" s="23" t="str">
        <f t="shared" si="65"/>
        <v>Alderfer</v>
      </c>
    </row>
    <row r="1390" spans="1:5" ht="15.75" customHeight="1" x14ac:dyDescent="0.35">
      <c r="A1390" s="22" t="s">
        <v>2895</v>
      </c>
      <c r="B1390" s="22" t="s">
        <v>2896</v>
      </c>
      <c r="C1390" s="23" t="str">
        <f t="shared" si="63"/>
        <v>Mr.</v>
      </c>
      <c r="D1390" s="23" t="str">
        <f t="shared" si="64"/>
        <v>David</v>
      </c>
      <c r="E1390" s="23" t="str">
        <f t="shared" si="65"/>
        <v>Ryland</v>
      </c>
    </row>
    <row r="1391" spans="1:5" ht="15.75" customHeight="1" x14ac:dyDescent="0.35">
      <c r="A1391" s="22" t="s">
        <v>2897</v>
      </c>
      <c r="B1391" s="22" t="s">
        <v>2898</v>
      </c>
      <c r="C1391" s="23" t="str">
        <f t="shared" si="63"/>
        <v>Mr.</v>
      </c>
      <c r="D1391" s="23" t="str">
        <f t="shared" si="64"/>
        <v>Jim</v>
      </c>
      <c r="E1391" s="23" t="str">
        <f t="shared" si="65"/>
        <v>Bethea</v>
      </c>
    </row>
    <row r="1392" spans="1:5" ht="15.75" customHeight="1" x14ac:dyDescent="0.35">
      <c r="A1392" s="22" t="s">
        <v>2899</v>
      </c>
      <c r="B1392" s="22" t="s">
        <v>2900</v>
      </c>
      <c r="C1392" s="23" t="str">
        <f t="shared" si="63"/>
        <v>Mr.</v>
      </c>
      <c r="D1392" s="23" t="str">
        <f t="shared" si="64"/>
        <v>Joseph P</v>
      </c>
      <c r="E1392" s="23" t="str">
        <f t="shared" si="65"/>
        <v>Kelly</v>
      </c>
    </row>
    <row r="1393" spans="1:5" ht="15.75" customHeight="1" x14ac:dyDescent="0.35">
      <c r="A1393" s="22" t="s">
        <v>2901</v>
      </c>
      <c r="B1393" s="22" t="s">
        <v>2902</v>
      </c>
      <c r="C1393" s="23" t="str">
        <f t="shared" si="63"/>
        <v>Mr.</v>
      </c>
      <c r="D1393" s="23" t="str">
        <f t="shared" si="64"/>
        <v>Michael</v>
      </c>
      <c r="E1393" s="23" t="str">
        <f t="shared" si="65"/>
        <v>Blois</v>
      </c>
    </row>
    <row r="1394" spans="1:5" ht="15.75" customHeight="1" x14ac:dyDescent="0.35">
      <c r="A1394" s="22" t="s">
        <v>2903</v>
      </c>
      <c r="B1394" s="22" t="s">
        <v>2904</v>
      </c>
      <c r="C1394" s="23" t="str">
        <f t="shared" si="63"/>
        <v>Ms.</v>
      </c>
      <c r="D1394" s="23" t="str">
        <f t="shared" si="64"/>
        <v>Gina M</v>
      </c>
      <c r="E1394" s="23" t="str">
        <f t="shared" si="65"/>
        <v>Dayton</v>
      </c>
    </row>
    <row r="1395" spans="1:5" ht="15.75" customHeight="1" x14ac:dyDescent="0.35">
      <c r="A1395" s="22" t="s">
        <v>2905</v>
      </c>
      <c r="B1395" s="22" t="s">
        <v>2906</v>
      </c>
      <c r="C1395" s="23" t="str">
        <f t="shared" si="63"/>
        <v>Ms.</v>
      </c>
      <c r="D1395" s="23" t="str">
        <f t="shared" si="64"/>
        <v>Shantel C.</v>
      </c>
      <c r="E1395" s="23" t="str">
        <f t="shared" si="65"/>
        <v>Cloud</v>
      </c>
    </row>
    <row r="1396" spans="1:5" ht="15.75" customHeight="1" x14ac:dyDescent="0.35">
      <c r="A1396" s="22" t="s">
        <v>2907</v>
      </c>
      <c r="B1396" s="22" t="s">
        <v>2908</v>
      </c>
      <c r="C1396" s="23" t="str">
        <f t="shared" si="63"/>
        <v>Mr.</v>
      </c>
      <c r="D1396" s="23" t="str">
        <f t="shared" si="64"/>
        <v>Brian</v>
      </c>
      <c r="E1396" s="23" t="str">
        <f t="shared" si="65"/>
        <v>Betournay</v>
      </c>
    </row>
    <row r="1397" spans="1:5" ht="15.75" customHeight="1" x14ac:dyDescent="0.35">
      <c r="A1397" s="22" t="s">
        <v>2909</v>
      </c>
      <c r="B1397" s="22" t="s">
        <v>2910</v>
      </c>
      <c r="C1397" s="23" t="str">
        <f t="shared" si="63"/>
        <v>Mr.</v>
      </c>
      <c r="D1397" s="23" t="str">
        <f t="shared" si="64"/>
        <v>Brian</v>
      </c>
      <c r="E1397" s="23" t="str">
        <f t="shared" si="65"/>
        <v>Temple</v>
      </c>
    </row>
    <row r="1398" spans="1:5" ht="15.75" customHeight="1" x14ac:dyDescent="0.35">
      <c r="A1398" s="22" t="s">
        <v>2911</v>
      </c>
      <c r="B1398" s="22" t="s">
        <v>2912</v>
      </c>
      <c r="C1398" s="23" t="str">
        <f t="shared" si="63"/>
        <v>Ms.</v>
      </c>
      <c r="D1398" s="23" t="str">
        <f t="shared" si="64"/>
        <v>Jessica R</v>
      </c>
      <c r="E1398" s="23" t="str">
        <f t="shared" si="65"/>
        <v>Rollie</v>
      </c>
    </row>
    <row r="1399" spans="1:5" ht="15.75" customHeight="1" x14ac:dyDescent="0.35">
      <c r="A1399" s="22" t="s">
        <v>2913</v>
      </c>
      <c r="B1399" s="22" t="s">
        <v>2914</v>
      </c>
      <c r="C1399" s="23" t="str">
        <f t="shared" si="63"/>
        <v>Mrs.</v>
      </c>
      <c r="D1399" s="23" t="str">
        <f t="shared" si="64"/>
        <v>Robyn</v>
      </c>
      <c r="E1399" s="23" t="str">
        <f t="shared" si="65"/>
        <v>Roybal</v>
      </c>
    </row>
    <row r="1400" spans="1:5" ht="15.75" customHeight="1" x14ac:dyDescent="0.35">
      <c r="A1400" s="22" t="s">
        <v>2915</v>
      </c>
      <c r="B1400" s="22" t="s">
        <v>2916</v>
      </c>
      <c r="C1400" s="23" t="str">
        <f t="shared" si="63"/>
        <v>Ms.</v>
      </c>
      <c r="D1400" s="23" t="str">
        <f t="shared" si="64"/>
        <v>Ashley</v>
      </c>
      <c r="E1400" s="23" t="str">
        <f t="shared" si="65"/>
        <v>Turgeon</v>
      </c>
    </row>
    <row r="1401" spans="1:5" ht="15.75" customHeight="1" x14ac:dyDescent="0.35">
      <c r="A1401" s="22" t="s">
        <v>2917</v>
      </c>
      <c r="B1401" s="22" t="s">
        <v>2918</v>
      </c>
      <c r="C1401" s="23" t="str">
        <f t="shared" si="63"/>
        <v>Ms.</v>
      </c>
      <c r="D1401" s="23" t="str">
        <f t="shared" si="64"/>
        <v>Dana</v>
      </c>
      <c r="E1401" s="23" t="str">
        <f t="shared" si="65"/>
        <v>Deingenis</v>
      </c>
    </row>
    <row r="1402" spans="1:5" ht="15.75" customHeight="1" x14ac:dyDescent="0.35">
      <c r="A1402" s="22" t="s">
        <v>2919</v>
      </c>
      <c r="B1402" s="22" t="s">
        <v>2920</v>
      </c>
      <c r="C1402" s="23" t="str">
        <f t="shared" si="63"/>
        <v>Ms.</v>
      </c>
      <c r="D1402" s="23" t="str">
        <f t="shared" si="64"/>
        <v>Jessica F.</v>
      </c>
      <c r="E1402" s="23" t="str">
        <f t="shared" si="65"/>
        <v>Hodge</v>
      </c>
    </row>
    <row r="1403" spans="1:5" ht="15.75" customHeight="1" x14ac:dyDescent="0.35">
      <c r="A1403" s="22" t="s">
        <v>2921</v>
      </c>
      <c r="B1403" s="22" t="s">
        <v>2922</v>
      </c>
      <c r="C1403" s="23" t="str">
        <f t="shared" si="63"/>
        <v>Ms.</v>
      </c>
      <c r="D1403" s="23" t="str">
        <f t="shared" si="64"/>
        <v>Lindsey</v>
      </c>
      <c r="E1403" s="23" t="str">
        <f t="shared" si="65"/>
        <v>Gibbs</v>
      </c>
    </row>
    <row r="1404" spans="1:5" ht="15.75" customHeight="1" x14ac:dyDescent="0.35">
      <c r="A1404" s="22" t="s">
        <v>2923</v>
      </c>
      <c r="B1404" s="22" t="s">
        <v>2924</v>
      </c>
      <c r="C1404" s="23" t="str">
        <f t="shared" si="63"/>
        <v>Ms.</v>
      </c>
      <c r="D1404" s="23" t="str">
        <f t="shared" si="64"/>
        <v>Kelly A</v>
      </c>
      <c r="E1404" s="23" t="str">
        <f t="shared" si="65"/>
        <v>Trom</v>
      </c>
    </row>
    <row r="1405" spans="1:5" ht="15.75" customHeight="1" x14ac:dyDescent="0.35">
      <c r="A1405" s="22" t="s">
        <v>2925</v>
      </c>
      <c r="B1405" s="22" t="s">
        <v>2926</v>
      </c>
      <c r="C1405" s="23" t="str">
        <f t="shared" si="63"/>
        <v>Ms.</v>
      </c>
      <c r="D1405" s="23" t="str">
        <f t="shared" si="64"/>
        <v>Brooke E</v>
      </c>
      <c r="E1405" s="23" t="str">
        <f t="shared" si="65"/>
        <v>Sizer</v>
      </c>
    </row>
    <row r="1406" spans="1:5" ht="15.75" customHeight="1" x14ac:dyDescent="0.35">
      <c r="A1406" s="22" t="s">
        <v>2927</v>
      </c>
      <c r="B1406" s="22" t="s">
        <v>2928</v>
      </c>
      <c r="C1406" s="23" t="str">
        <f t="shared" si="63"/>
        <v>Ms.</v>
      </c>
      <c r="D1406" s="23" t="str">
        <f t="shared" si="64"/>
        <v>Katelyn E.</v>
      </c>
      <c r="E1406" s="23" t="str">
        <f t="shared" si="65"/>
        <v>Ellison</v>
      </c>
    </row>
    <row r="1407" spans="1:5" ht="15.75" customHeight="1" x14ac:dyDescent="0.35">
      <c r="A1407" s="22" t="s">
        <v>2929</v>
      </c>
      <c r="B1407" s="22" t="s">
        <v>2930</v>
      </c>
      <c r="C1407" s="23" t="str">
        <f t="shared" si="63"/>
        <v>Mr.</v>
      </c>
      <c r="D1407" s="23" t="str">
        <f t="shared" si="64"/>
        <v>Adam</v>
      </c>
      <c r="E1407" s="23" t="str">
        <f t="shared" si="65"/>
        <v>Sulkowski</v>
      </c>
    </row>
    <row r="1408" spans="1:5" ht="15.75" customHeight="1" x14ac:dyDescent="0.35">
      <c r="A1408" s="22" t="s">
        <v>2931</v>
      </c>
      <c r="B1408" s="22" t="s">
        <v>2932</v>
      </c>
      <c r="C1408" s="23" t="str">
        <f t="shared" si="63"/>
        <v>Ms.</v>
      </c>
      <c r="D1408" s="23" t="str">
        <f t="shared" si="64"/>
        <v>Dana</v>
      </c>
      <c r="E1408" s="23" t="str">
        <f t="shared" si="65"/>
        <v>Maringo</v>
      </c>
    </row>
    <row r="1409" spans="1:5" ht="15.75" customHeight="1" x14ac:dyDescent="0.35">
      <c r="A1409" s="22" t="s">
        <v>2933</v>
      </c>
      <c r="B1409" s="22" t="s">
        <v>2934</v>
      </c>
      <c r="C1409" s="23" t="str">
        <f t="shared" si="63"/>
        <v>Mr.</v>
      </c>
      <c r="D1409" s="23" t="str">
        <f t="shared" si="64"/>
        <v>Eric W</v>
      </c>
      <c r="E1409" s="23" t="str">
        <f t="shared" si="65"/>
        <v>Lattin</v>
      </c>
    </row>
    <row r="1410" spans="1:5" ht="15.75" customHeight="1" x14ac:dyDescent="0.35">
      <c r="A1410" s="22" t="s">
        <v>2935</v>
      </c>
      <c r="B1410" s="22" t="s">
        <v>2936</v>
      </c>
      <c r="C1410" s="23" t="str">
        <f t="shared" ref="C1410:C1473" si="66">TRIM(MID(B1410,FIND(",",B1410)+1,FIND(".",B1410,FIND(",",B1410))-FIND(",",B1410)))</f>
        <v>Mr.</v>
      </c>
      <c r="D1410" s="23" t="str">
        <f t="shared" ref="D1410:D1473" si="67">TRIM(MID(B1410,FIND(".",B1410,FIND(",",B1410))+1,100))</f>
        <v>Matthew D</v>
      </c>
      <c r="E1410" s="23" t="str">
        <f t="shared" ref="E1410:E1473" si="68">TRIM(LEFT(B1410,FIND(",",B1410)-1))</f>
        <v>Deblander</v>
      </c>
    </row>
    <row r="1411" spans="1:5" ht="15.75" customHeight="1" x14ac:dyDescent="0.35">
      <c r="A1411" s="22" t="s">
        <v>2937</v>
      </c>
      <c r="B1411" s="22" t="s">
        <v>2938</v>
      </c>
      <c r="C1411" s="23" t="str">
        <f t="shared" si="66"/>
        <v>Mr.</v>
      </c>
      <c r="D1411" s="23" t="str">
        <f t="shared" si="67"/>
        <v>Eoghan</v>
      </c>
      <c r="E1411" s="23" t="str">
        <f t="shared" si="68"/>
        <v>O'Neill</v>
      </c>
    </row>
    <row r="1412" spans="1:5" ht="15.75" customHeight="1" x14ac:dyDescent="0.35">
      <c r="A1412" s="22" t="s">
        <v>2939</v>
      </c>
      <c r="B1412" s="22" t="s">
        <v>2940</v>
      </c>
      <c r="C1412" s="23" t="str">
        <f t="shared" si="66"/>
        <v>Ms.</v>
      </c>
      <c r="D1412" s="23" t="str">
        <f t="shared" si="67"/>
        <v>Pamela W</v>
      </c>
      <c r="E1412" s="23" t="str">
        <f t="shared" si="68"/>
        <v>Davis</v>
      </c>
    </row>
    <row r="1413" spans="1:5" ht="15.75" customHeight="1" x14ac:dyDescent="0.35">
      <c r="A1413" s="22" t="s">
        <v>2941</v>
      </c>
      <c r="B1413" s="22" t="s">
        <v>2942</v>
      </c>
      <c r="C1413" s="23" t="str">
        <f t="shared" si="66"/>
        <v>Ms.</v>
      </c>
      <c r="D1413" s="23" t="str">
        <f t="shared" si="67"/>
        <v>Lindsey M.</v>
      </c>
      <c r="E1413" s="23" t="str">
        <f t="shared" si="68"/>
        <v>Stanek</v>
      </c>
    </row>
    <row r="1414" spans="1:5" ht="15.75" customHeight="1" x14ac:dyDescent="0.35">
      <c r="A1414" s="22" t="s">
        <v>2943</v>
      </c>
      <c r="B1414" s="22" t="s">
        <v>2944</v>
      </c>
      <c r="C1414" s="23" t="str">
        <f t="shared" si="66"/>
        <v>Ms.</v>
      </c>
      <c r="D1414" s="23" t="str">
        <f t="shared" si="67"/>
        <v>Kassie</v>
      </c>
      <c r="E1414" s="23" t="str">
        <f t="shared" si="68"/>
        <v>Harris</v>
      </c>
    </row>
    <row r="1415" spans="1:5" ht="15.75" customHeight="1" x14ac:dyDescent="0.35">
      <c r="A1415" s="22" t="s">
        <v>2945</v>
      </c>
      <c r="B1415" s="22" t="s">
        <v>2946</v>
      </c>
      <c r="C1415" s="23" t="str">
        <f t="shared" si="66"/>
        <v>Mr.</v>
      </c>
      <c r="D1415" s="23" t="str">
        <f t="shared" si="67"/>
        <v>Matthew</v>
      </c>
      <c r="E1415" s="23" t="str">
        <f t="shared" si="68"/>
        <v>Manning</v>
      </c>
    </row>
    <row r="1416" spans="1:5" ht="15.75" customHeight="1" x14ac:dyDescent="0.35">
      <c r="A1416" s="22" t="s">
        <v>2947</v>
      </c>
      <c r="B1416" s="22" t="s">
        <v>2948</v>
      </c>
      <c r="C1416" s="23" t="str">
        <f t="shared" si="66"/>
        <v>Mr.</v>
      </c>
      <c r="D1416" s="23" t="str">
        <f t="shared" si="67"/>
        <v>Ruben Dario</v>
      </c>
      <c r="E1416" s="23" t="str">
        <f t="shared" si="68"/>
        <v>Barrera Munoz</v>
      </c>
    </row>
    <row r="1417" spans="1:5" ht="15.75" customHeight="1" x14ac:dyDescent="0.35">
      <c r="A1417" s="22" t="s">
        <v>2949</v>
      </c>
      <c r="B1417" s="22" t="s">
        <v>2950</v>
      </c>
      <c r="C1417" s="23" t="str">
        <f t="shared" si="66"/>
        <v>Mr.</v>
      </c>
      <c r="D1417" s="23" t="str">
        <f t="shared" si="67"/>
        <v>Kevin</v>
      </c>
      <c r="E1417" s="23" t="str">
        <f t="shared" si="68"/>
        <v>Schauwaers</v>
      </c>
    </row>
    <row r="1418" spans="1:5" ht="15.75" customHeight="1" x14ac:dyDescent="0.35">
      <c r="A1418" s="22" t="s">
        <v>2951</v>
      </c>
      <c r="B1418" s="22" t="s">
        <v>2952</v>
      </c>
      <c r="C1418" s="23" t="str">
        <f t="shared" si="66"/>
        <v>Ms.</v>
      </c>
      <c r="D1418" s="23" t="str">
        <f t="shared" si="67"/>
        <v>Lindsay M</v>
      </c>
      <c r="E1418" s="23" t="str">
        <f t="shared" si="68"/>
        <v>Hartman</v>
      </c>
    </row>
    <row r="1419" spans="1:5" ht="15.75" customHeight="1" x14ac:dyDescent="0.35">
      <c r="A1419" s="22" t="s">
        <v>2953</v>
      </c>
      <c r="B1419" s="22" t="s">
        <v>2954</v>
      </c>
      <c r="C1419" s="23" t="str">
        <f t="shared" si="66"/>
        <v>Mrs.</v>
      </c>
      <c r="D1419" s="23" t="str">
        <f t="shared" si="67"/>
        <v>Amanda</v>
      </c>
      <c r="E1419" s="23" t="str">
        <f t="shared" si="68"/>
        <v>Fire</v>
      </c>
    </row>
    <row r="1420" spans="1:5" ht="15.75" customHeight="1" x14ac:dyDescent="0.35">
      <c r="A1420" s="22" t="s">
        <v>2955</v>
      </c>
      <c r="B1420" s="22" t="s">
        <v>2956</v>
      </c>
      <c r="C1420" s="23" t="str">
        <f t="shared" si="66"/>
        <v>Mr.</v>
      </c>
      <c r="D1420" s="23" t="str">
        <f t="shared" si="67"/>
        <v>James</v>
      </c>
      <c r="E1420" s="23" t="str">
        <f t="shared" si="68"/>
        <v>Waliaula</v>
      </c>
    </row>
    <row r="1421" spans="1:5" ht="15.75" customHeight="1" x14ac:dyDescent="0.35">
      <c r="A1421" s="22" t="s">
        <v>2957</v>
      </c>
      <c r="B1421" s="22" t="s">
        <v>2958</v>
      </c>
      <c r="C1421" s="23" t="str">
        <f t="shared" si="66"/>
        <v>Mr.</v>
      </c>
      <c r="D1421" s="23" t="str">
        <f t="shared" si="67"/>
        <v>Samuel H.</v>
      </c>
      <c r="E1421" s="23" t="str">
        <f t="shared" si="68"/>
        <v>Blackshear</v>
      </c>
    </row>
    <row r="1422" spans="1:5" ht="15.75" customHeight="1" x14ac:dyDescent="0.35">
      <c r="A1422" s="22" t="s">
        <v>2959</v>
      </c>
      <c r="B1422" s="22" t="s">
        <v>2960</v>
      </c>
      <c r="C1422" s="23" t="str">
        <f t="shared" si="66"/>
        <v>Ms.</v>
      </c>
      <c r="D1422" s="23" t="str">
        <f t="shared" si="67"/>
        <v>Jenni</v>
      </c>
      <c r="E1422" s="23" t="str">
        <f t="shared" si="68"/>
        <v>Nettik</v>
      </c>
    </row>
    <row r="1423" spans="1:5" ht="15.75" customHeight="1" x14ac:dyDescent="0.35">
      <c r="A1423" s="22" t="s">
        <v>2961</v>
      </c>
      <c r="B1423" s="22" t="s">
        <v>2962</v>
      </c>
      <c r="C1423" s="23" t="str">
        <f t="shared" si="66"/>
        <v>Mr.</v>
      </c>
      <c r="D1423" s="23" t="str">
        <f t="shared" si="67"/>
        <v>Estuardo F</v>
      </c>
      <c r="E1423" s="23" t="str">
        <f t="shared" si="68"/>
        <v>Novales</v>
      </c>
    </row>
    <row r="1424" spans="1:5" ht="15.75" customHeight="1" x14ac:dyDescent="0.35">
      <c r="A1424" s="22" t="s">
        <v>2963</v>
      </c>
      <c r="B1424" s="22" t="s">
        <v>2964</v>
      </c>
      <c r="C1424" s="23" t="str">
        <f t="shared" si="66"/>
        <v>Mr.</v>
      </c>
      <c r="D1424" s="23" t="str">
        <f t="shared" si="67"/>
        <v>Brett</v>
      </c>
      <c r="E1424" s="23" t="str">
        <f t="shared" si="68"/>
        <v>Rosauer</v>
      </c>
    </row>
    <row r="1425" spans="1:5" ht="15.75" customHeight="1" x14ac:dyDescent="0.35">
      <c r="A1425" s="22" t="s">
        <v>2965</v>
      </c>
      <c r="B1425" s="22" t="s">
        <v>2966</v>
      </c>
      <c r="C1425" s="23" t="str">
        <f t="shared" si="66"/>
        <v>Ms.</v>
      </c>
      <c r="D1425" s="23" t="str">
        <f t="shared" si="67"/>
        <v>Sharon E.</v>
      </c>
      <c r="E1425" s="23" t="str">
        <f t="shared" si="68"/>
        <v>Ryder</v>
      </c>
    </row>
    <row r="1426" spans="1:5" ht="15.75" customHeight="1" x14ac:dyDescent="0.35">
      <c r="A1426" s="22" t="s">
        <v>2967</v>
      </c>
      <c r="B1426" s="22" t="s">
        <v>2968</v>
      </c>
      <c r="C1426" s="23" t="str">
        <f t="shared" si="66"/>
        <v>Mr.</v>
      </c>
      <c r="D1426" s="23" t="str">
        <f t="shared" si="67"/>
        <v>Jacob W√¶ver</v>
      </c>
      <c r="E1426" s="23" t="str">
        <f t="shared" si="68"/>
        <v>Larsen</v>
      </c>
    </row>
    <row r="1427" spans="1:5" ht="15.75" customHeight="1" x14ac:dyDescent="0.35">
      <c r="A1427" s="22" t="s">
        <v>2969</v>
      </c>
      <c r="B1427" s="22" t="s">
        <v>2970</v>
      </c>
      <c r="C1427" s="23" t="str">
        <f t="shared" si="66"/>
        <v>Mr.</v>
      </c>
      <c r="D1427" s="23" t="str">
        <f t="shared" si="67"/>
        <v>Scott</v>
      </c>
      <c r="E1427" s="23" t="str">
        <f t="shared" si="68"/>
        <v>Keate</v>
      </c>
    </row>
    <row r="1428" spans="1:5" ht="15.75" customHeight="1" x14ac:dyDescent="0.35">
      <c r="A1428" s="22" t="s">
        <v>2971</v>
      </c>
      <c r="B1428" s="22" t="s">
        <v>2972</v>
      </c>
      <c r="C1428" s="23" t="str">
        <f t="shared" si="66"/>
        <v>Ms.</v>
      </c>
      <c r="D1428" s="23" t="str">
        <f t="shared" si="67"/>
        <v>Brooke S.</v>
      </c>
      <c r="E1428" s="23" t="str">
        <f t="shared" si="68"/>
        <v>Williams</v>
      </c>
    </row>
    <row r="1429" spans="1:5" ht="15.75" customHeight="1" x14ac:dyDescent="0.35">
      <c r="A1429" s="22" t="s">
        <v>2973</v>
      </c>
      <c r="B1429" s="22" t="s">
        <v>2974</v>
      </c>
      <c r="C1429" s="23" t="str">
        <f t="shared" si="66"/>
        <v>Ms.</v>
      </c>
      <c r="D1429" s="23" t="str">
        <f t="shared" si="67"/>
        <v>Kaye A.</v>
      </c>
      <c r="E1429" s="23" t="str">
        <f t="shared" si="68"/>
        <v>Starosciak</v>
      </c>
    </row>
    <row r="1430" spans="1:5" ht="15.75" customHeight="1" x14ac:dyDescent="0.35">
      <c r="A1430" s="22" t="s">
        <v>2975</v>
      </c>
      <c r="B1430" s="22" t="s">
        <v>2976</v>
      </c>
      <c r="C1430" s="23" t="str">
        <f t="shared" si="66"/>
        <v>Ms.</v>
      </c>
      <c r="D1430" s="23" t="str">
        <f t="shared" si="67"/>
        <v>Carolyn</v>
      </c>
      <c r="E1430" s="23" t="str">
        <f t="shared" si="68"/>
        <v>Smith</v>
      </c>
    </row>
    <row r="1431" spans="1:5" ht="15.75" customHeight="1" x14ac:dyDescent="0.35">
      <c r="A1431" s="22" t="s">
        <v>2977</v>
      </c>
      <c r="B1431" s="22" t="s">
        <v>2978</v>
      </c>
      <c r="C1431" s="23" t="str">
        <f t="shared" si="66"/>
        <v>Mr.</v>
      </c>
      <c r="D1431" s="23" t="str">
        <f t="shared" si="67"/>
        <v>Daniel C.</v>
      </c>
      <c r="E1431" s="23" t="str">
        <f t="shared" si="68"/>
        <v>Henderson</v>
      </c>
    </row>
    <row r="1432" spans="1:5" ht="15.75" customHeight="1" x14ac:dyDescent="0.35">
      <c r="A1432" s="22" t="s">
        <v>2979</v>
      </c>
      <c r="B1432" s="22" t="s">
        <v>2980</v>
      </c>
      <c r="C1432" s="23" t="str">
        <f t="shared" si="66"/>
        <v>Mrs.</v>
      </c>
      <c r="D1432" s="23" t="str">
        <f t="shared" si="67"/>
        <v>Laurie A</v>
      </c>
      <c r="E1432" s="23" t="str">
        <f t="shared" si="68"/>
        <v>Winkelman</v>
      </c>
    </row>
    <row r="1433" spans="1:5" ht="15.75" customHeight="1" x14ac:dyDescent="0.35">
      <c r="A1433" s="22" t="s">
        <v>2981</v>
      </c>
      <c r="B1433" s="22" t="s">
        <v>2982</v>
      </c>
      <c r="C1433" s="23" t="str">
        <f t="shared" si="66"/>
        <v>Ms.</v>
      </c>
      <c r="D1433" s="23" t="str">
        <f t="shared" si="67"/>
        <v>Nicole</v>
      </c>
      <c r="E1433" s="23" t="str">
        <f t="shared" si="68"/>
        <v>Monette</v>
      </c>
    </row>
    <row r="1434" spans="1:5" ht="15.75" customHeight="1" x14ac:dyDescent="0.35">
      <c r="A1434" s="22" t="s">
        <v>2983</v>
      </c>
      <c r="B1434" s="22" t="s">
        <v>2984</v>
      </c>
      <c r="C1434" s="23" t="str">
        <f t="shared" si="66"/>
        <v>Ms.</v>
      </c>
      <c r="D1434" s="23" t="str">
        <f t="shared" si="67"/>
        <v>Shelby</v>
      </c>
      <c r="E1434" s="23" t="str">
        <f t="shared" si="68"/>
        <v>Kramer</v>
      </c>
    </row>
    <row r="1435" spans="1:5" ht="15.75" customHeight="1" x14ac:dyDescent="0.35">
      <c r="A1435" s="22" t="s">
        <v>2985</v>
      </c>
      <c r="B1435" s="22" t="s">
        <v>2986</v>
      </c>
      <c r="C1435" s="23" t="str">
        <f t="shared" si="66"/>
        <v>Ms.</v>
      </c>
      <c r="D1435" s="23" t="str">
        <f t="shared" si="67"/>
        <v>Allison</v>
      </c>
      <c r="E1435" s="23" t="str">
        <f t="shared" si="68"/>
        <v>Goldstein</v>
      </c>
    </row>
    <row r="1436" spans="1:5" ht="15.75" customHeight="1" x14ac:dyDescent="0.35">
      <c r="A1436" s="22" t="s">
        <v>2987</v>
      </c>
      <c r="B1436" s="22" t="s">
        <v>2988</v>
      </c>
      <c r="C1436" s="23" t="str">
        <f t="shared" si="66"/>
        <v>Ms.</v>
      </c>
      <c r="D1436" s="23" t="str">
        <f t="shared" si="67"/>
        <v>Leticia</v>
      </c>
      <c r="E1436" s="23" t="str">
        <f t="shared" si="68"/>
        <v>Gonzalez</v>
      </c>
    </row>
    <row r="1437" spans="1:5" ht="15.75" customHeight="1" x14ac:dyDescent="0.35">
      <c r="A1437" s="22" t="s">
        <v>2989</v>
      </c>
      <c r="B1437" s="22" t="s">
        <v>2990</v>
      </c>
      <c r="C1437" s="23" t="str">
        <f t="shared" si="66"/>
        <v>Mr.</v>
      </c>
      <c r="D1437" s="23" t="str">
        <f t="shared" si="67"/>
        <v>John S.</v>
      </c>
      <c r="E1437" s="23" t="str">
        <f t="shared" si="68"/>
        <v>Barrett</v>
      </c>
    </row>
    <row r="1438" spans="1:5" ht="15.75" customHeight="1" x14ac:dyDescent="0.35">
      <c r="A1438" s="22" t="s">
        <v>2991</v>
      </c>
      <c r="B1438" s="22" t="s">
        <v>2992</v>
      </c>
      <c r="C1438" s="23" t="str">
        <f t="shared" si="66"/>
        <v>Ms.</v>
      </c>
      <c r="D1438" s="23" t="str">
        <f t="shared" si="67"/>
        <v>April</v>
      </c>
      <c r="E1438" s="23" t="str">
        <f t="shared" si="68"/>
        <v>Irwin</v>
      </c>
    </row>
    <row r="1439" spans="1:5" ht="15.75" customHeight="1" x14ac:dyDescent="0.35">
      <c r="A1439" s="22" t="s">
        <v>2993</v>
      </c>
      <c r="B1439" s="22" t="s">
        <v>2994</v>
      </c>
      <c r="C1439" s="23" t="str">
        <f t="shared" si="66"/>
        <v>Ms.</v>
      </c>
      <c r="D1439" s="23" t="str">
        <f t="shared" si="67"/>
        <v>Ashley N.</v>
      </c>
      <c r="E1439" s="23" t="str">
        <f t="shared" si="68"/>
        <v>Glenn</v>
      </c>
    </row>
    <row r="1440" spans="1:5" ht="15.75" customHeight="1" x14ac:dyDescent="0.35">
      <c r="A1440" s="22" t="s">
        <v>2995</v>
      </c>
      <c r="B1440" s="22" t="s">
        <v>2996</v>
      </c>
      <c r="C1440" s="23" t="str">
        <f t="shared" si="66"/>
        <v>Ms.</v>
      </c>
      <c r="D1440" s="23" t="str">
        <f t="shared" si="67"/>
        <v>Madeleine</v>
      </c>
      <c r="E1440" s="23" t="str">
        <f t="shared" si="68"/>
        <v>O'Meara</v>
      </c>
    </row>
    <row r="1441" spans="1:5" ht="15.75" customHeight="1" x14ac:dyDescent="0.35">
      <c r="A1441" s="22" t="s">
        <v>2997</v>
      </c>
      <c r="B1441" s="22" t="s">
        <v>2998</v>
      </c>
      <c r="C1441" s="23" t="str">
        <f t="shared" si="66"/>
        <v>Ms.</v>
      </c>
      <c r="D1441" s="23" t="str">
        <f t="shared" si="67"/>
        <v>Nelly S</v>
      </c>
      <c r="E1441" s="23" t="str">
        <f t="shared" si="68"/>
        <v>Budrow</v>
      </c>
    </row>
    <row r="1442" spans="1:5" ht="15.75" customHeight="1" x14ac:dyDescent="0.35">
      <c r="A1442" s="22" t="s">
        <v>2999</v>
      </c>
      <c r="B1442" s="22" t="s">
        <v>3000</v>
      </c>
      <c r="C1442" s="23" t="str">
        <f t="shared" si="66"/>
        <v>Ms.</v>
      </c>
      <c r="D1442" s="23" t="str">
        <f t="shared" si="67"/>
        <v>Meredith S</v>
      </c>
      <c r="E1442" s="23" t="str">
        <f t="shared" si="68"/>
        <v>Anderson</v>
      </c>
    </row>
    <row r="1443" spans="1:5" ht="15.75" customHeight="1" x14ac:dyDescent="0.35">
      <c r="A1443" s="22" t="s">
        <v>3001</v>
      </c>
      <c r="B1443" s="22" t="s">
        <v>3002</v>
      </c>
      <c r="C1443" s="23" t="str">
        <f t="shared" si="66"/>
        <v>Mr.</v>
      </c>
      <c r="D1443" s="23" t="str">
        <f t="shared" si="67"/>
        <v>Kevin</v>
      </c>
      <c r="E1443" s="23" t="str">
        <f t="shared" si="68"/>
        <v>Douglas</v>
      </c>
    </row>
    <row r="1444" spans="1:5" ht="15.75" customHeight="1" x14ac:dyDescent="0.35">
      <c r="A1444" s="22" t="s">
        <v>3003</v>
      </c>
      <c r="B1444" s="22" t="s">
        <v>3004</v>
      </c>
      <c r="C1444" s="23" t="str">
        <f t="shared" si="66"/>
        <v>Ms.</v>
      </c>
      <c r="D1444" s="23" t="str">
        <f t="shared" si="67"/>
        <v>Lisa</v>
      </c>
      <c r="E1444" s="23" t="str">
        <f t="shared" si="68"/>
        <v>Tecklenburg</v>
      </c>
    </row>
    <row r="1445" spans="1:5" ht="15.75" customHeight="1" x14ac:dyDescent="0.35">
      <c r="A1445" s="22" t="s">
        <v>3005</v>
      </c>
      <c r="B1445" s="22" t="s">
        <v>3006</v>
      </c>
      <c r="C1445" s="23" t="str">
        <f t="shared" si="66"/>
        <v>Ms.</v>
      </c>
      <c r="D1445" s="23" t="str">
        <f t="shared" si="67"/>
        <v>Katherine A</v>
      </c>
      <c r="E1445" s="23" t="str">
        <f t="shared" si="68"/>
        <v>Baker</v>
      </c>
    </row>
    <row r="1446" spans="1:5" ht="15.75" customHeight="1" x14ac:dyDescent="0.35">
      <c r="A1446" s="22" t="s">
        <v>3007</v>
      </c>
      <c r="B1446" s="22" t="s">
        <v>3008</v>
      </c>
      <c r="C1446" s="23" t="str">
        <f t="shared" si="66"/>
        <v>Mr.</v>
      </c>
      <c r="D1446" s="23" t="str">
        <f t="shared" si="67"/>
        <v>Steve</v>
      </c>
      <c r="E1446" s="23" t="str">
        <f t="shared" si="68"/>
        <v>Schenck</v>
      </c>
    </row>
    <row r="1447" spans="1:5" ht="15.75" customHeight="1" x14ac:dyDescent="0.35">
      <c r="A1447" s="22" t="s">
        <v>3009</v>
      </c>
      <c r="B1447" s="22" t="s">
        <v>3010</v>
      </c>
      <c r="C1447" s="23" t="str">
        <f t="shared" si="66"/>
        <v>Ms.</v>
      </c>
      <c r="D1447" s="23" t="str">
        <f t="shared" si="67"/>
        <v>Kate L.</v>
      </c>
      <c r="E1447" s="23" t="str">
        <f t="shared" si="68"/>
        <v>Johnson</v>
      </c>
    </row>
    <row r="1448" spans="1:5" ht="15.75" customHeight="1" x14ac:dyDescent="0.35">
      <c r="A1448" s="22" t="s">
        <v>3011</v>
      </c>
      <c r="B1448" s="22" t="s">
        <v>3012</v>
      </c>
      <c r="C1448" s="23" t="str">
        <f t="shared" si="66"/>
        <v>Ms.</v>
      </c>
      <c r="D1448" s="23" t="str">
        <f t="shared" si="67"/>
        <v>Beth</v>
      </c>
      <c r="E1448" s="23" t="str">
        <f t="shared" si="68"/>
        <v>Blendell</v>
      </c>
    </row>
    <row r="1449" spans="1:5" ht="15.75" customHeight="1" x14ac:dyDescent="0.35">
      <c r="A1449" s="22" t="s">
        <v>3013</v>
      </c>
      <c r="B1449" s="22" t="s">
        <v>3014</v>
      </c>
      <c r="C1449" s="23" t="str">
        <f t="shared" si="66"/>
        <v>Ms.</v>
      </c>
      <c r="D1449" s="23" t="str">
        <f t="shared" si="67"/>
        <v>Katharine</v>
      </c>
      <c r="E1449" s="23" t="str">
        <f t="shared" si="68"/>
        <v>Parodi</v>
      </c>
    </row>
    <row r="1450" spans="1:5" ht="15.75" customHeight="1" x14ac:dyDescent="0.35">
      <c r="A1450" s="22" t="s">
        <v>3015</v>
      </c>
      <c r="B1450" s="22" t="s">
        <v>3016</v>
      </c>
      <c r="C1450" s="23" t="str">
        <f t="shared" si="66"/>
        <v>Ms.</v>
      </c>
      <c r="D1450" s="23" t="str">
        <f t="shared" si="67"/>
        <v>Heather L</v>
      </c>
      <c r="E1450" s="23" t="str">
        <f t="shared" si="68"/>
        <v>Morgan</v>
      </c>
    </row>
    <row r="1451" spans="1:5" ht="15.75" customHeight="1" x14ac:dyDescent="0.35">
      <c r="A1451" s="22" t="s">
        <v>3017</v>
      </c>
      <c r="B1451" s="22" t="s">
        <v>3018</v>
      </c>
      <c r="C1451" s="23" t="str">
        <f t="shared" si="66"/>
        <v>Ms.</v>
      </c>
      <c r="D1451" s="23" t="str">
        <f t="shared" si="67"/>
        <v>Desiree</v>
      </c>
      <c r="E1451" s="23" t="str">
        <f t="shared" si="68"/>
        <v>Linden</v>
      </c>
    </row>
    <row r="1452" spans="1:5" ht="15.75" customHeight="1" x14ac:dyDescent="0.35">
      <c r="A1452" s="22" t="s">
        <v>3019</v>
      </c>
      <c r="B1452" s="22" t="s">
        <v>3020</v>
      </c>
      <c r="C1452" s="23" t="str">
        <f t="shared" si="66"/>
        <v>Mr.</v>
      </c>
      <c r="D1452" s="23" t="str">
        <f t="shared" si="67"/>
        <v>Peter B.</v>
      </c>
      <c r="E1452" s="23" t="str">
        <f t="shared" si="68"/>
        <v>Horning</v>
      </c>
    </row>
    <row r="1453" spans="1:5" ht="15.75" customHeight="1" x14ac:dyDescent="0.35">
      <c r="A1453" s="22" t="s">
        <v>3021</v>
      </c>
      <c r="B1453" s="22" t="s">
        <v>3022</v>
      </c>
      <c r="C1453" s="23" t="str">
        <f t="shared" si="66"/>
        <v>Mr.</v>
      </c>
      <c r="D1453" s="23" t="str">
        <f t="shared" si="67"/>
        <v>Adam</v>
      </c>
      <c r="E1453" s="23" t="str">
        <f t="shared" si="68"/>
        <v>Goode</v>
      </c>
    </row>
    <row r="1454" spans="1:5" ht="15.75" customHeight="1" x14ac:dyDescent="0.35">
      <c r="A1454" s="22" t="s">
        <v>3023</v>
      </c>
      <c r="B1454" s="22" t="s">
        <v>3024</v>
      </c>
      <c r="C1454" s="23" t="str">
        <f t="shared" si="66"/>
        <v>Mr.</v>
      </c>
      <c r="D1454" s="23" t="str">
        <f t="shared" si="67"/>
        <v>Jeremy J</v>
      </c>
      <c r="E1454" s="23" t="str">
        <f t="shared" si="68"/>
        <v>Doden</v>
      </c>
    </row>
    <row r="1455" spans="1:5" ht="15.75" customHeight="1" x14ac:dyDescent="0.35">
      <c r="A1455" s="22" t="s">
        <v>3025</v>
      </c>
      <c r="B1455" s="22" t="s">
        <v>3026</v>
      </c>
      <c r="C1455" s="23" t="str">
        <f t="shared" si="66"/>
        <v>Mr.</v>
      </c>
      <c r="D1455" s="23" t="str">
        <f t="shared" si="67"/>
        <v>Adam C</v>
      </c>
      <c r="E1455" s="23" t="str">
        <f t="shared" si="68"/>
        <v>Groff</v>
      </c>
    </row>
    <row r="1456" spans="1:5" ht="15.75" customHeight="1" x14ac:dyDescent="0.35">
      <c r="A1456" s="22" t="s">
        <v>3027</v>
      </c>
      <c r="B1456" s="22" t="s">
        <v>3028</v>
      </c>
      <c r="C1456" s="23" t="str">
        <f t="shared" si="66"/>
        <v>Mr.</v>
      </c>
      <c r="D1456" s="23" t="str">
        <f t="shared" si="67"/>
        <v>Jon</v>
      </c>
      <c r="E1456" s="23" t="str">
        <f t="shared" si="68"/>
        <v>Kuehler</v>
      </c>
    </row>
    <row r="1457" spans="1:5" ht="15.75" customHeight="1" x14ac:dyDescent="0.35">
      <c r="A1457" s="22" t="s">
        <v>3029</v>
      </c>
      <c r="B1457" s="22" t="s">
        <v>3030</v>
      </c>
      <c r="C1457" s="23" t="str">
        <f t="shared" si="66"/>
        <v>Mr.</v>
      </c>
      <c r="D1457" s="23" t="str">
        <f t="shared" si="67"/>
        <v>Steven J</v>
      </c>
      <c r="E1457" s="23" t="str">
        <f t="shared" si="68"/>
        <v>Daniels</v>
      </c>
    </row>
    <row r="1458" spans="1:5" ht="15.75" customHeight="1" x14ac:dyDescent="0.35">
      <c r="A1458" s="22" t="s">
        <v>3031</v>
      </c>
      <c r="B1458" s="22" t="s">
        <v>3032</v>
      </c>
      <c r="C1458" s="23" t="str">
        <f t="shared" si="66"/>
        <v>Ms.</v>
      </c>
      <c r="D1458" s="23" t="str">
        <f t="shared" si="67"/>
        <v>Jessica P.</v>
      </c>
      <c r="E1458" s="23" t="str">
        <f t="shared" si="68"/>
        <v>Gibby</v>
      </c>
    </row>
    <row r="1459" spans="1:5" ht="15.75" customHeight="1" x14ac:dyDescent="0.35">
      <c r="A1459" s="22" t="s">
        <v>3033</v>
      </c>
      <c r="B1459" s="22" t="s">
        <v>3034</v>
      </c>
      <c r="C1459" s="23" t="str">
        <f t="shared" si="66"/>
        <v>Ms.</v>
      </c>
      <c r="D1459" s="23" t="str">
        <f t="shared" si="67"/>
        <v>Ashley</v>
      </c>
      <c r="E1459" s="23" t="str">
        <f t="shared" si="68"/>
        <v>Busa</v>
      </c>
    </row>
    <row r="1460" spans="1:5" ht="15.75" customHeight="1" x14ac:dyDescent="0.35">
      <c r="A1460" s="22" t="s">
        <v>3035</v>
      </c>
      <c r="B1460" s="22" t="s">
        <v>3036</v>
      </c>
      <c r="C1460" s="23" t="str">
        <f t="shared" si="66"/>
        <v>Mr.</v>
      </c>
      <c r="D1460" s="23" t="str">
        <f t="shared" si="67"/>
        <v>Arturo H.</v>
      </c>
      <c r="E1460" s="23" t="str">
        <f t="shared" si="68"/>
        <v>Moyo</v>
      </c>
    </row>
    <row r="1461" spans="1:5" ht="15.75" customHeight="1" x14ac:dyDescent="0.35">
      <c r="A1461" s="22" t="s">
        <v>3037</v>
      </c>
      <c r="B1461" s="22" t="s">
        <v>3038</v>
      </c>
      <c r="C1461" s="23" t="str">
        <f t="shared" si="66"/>
        <v>Mr.</v>
      </c>
      <c r="D1461" s="23" t="str">
        <f t="shared" si="67"/>
        <v>Ketil</v>
      </c>
      <c r="E1461" s="23" t="str">
        <f t="shared" si="68"/>
        <v>Horn</v>
      </c>
    </row>
    <row r="1462" spans="1:5" ht="15.75" customHeight="1" x14ac:dyDescent="0.35">
      <c r="A1462" s="22" t="s">
        <v>3039</v>
      </c>
      <c r="B1462" s="22" t="s">
        <v>3040</v>
      </c>
      <c r="C1462" s="23" t="str">
        <f t="shared" si="66"/>
        <v>Ms.</v>
      </c>
      <c r="D1462" s="23" t="str">
        <f t="shared" si="67"/>
        <v>Katie</v>
      </c>
      <c r="E1462" s="23" t="str">
        <f t="shared" si="68"/>
        <v>Bien</v>
      </c>
    </row>
    <row r="1463" spans="1:5" ht="15.75" customHeight="1" x14ac:dyDescent="0.35">
      <c r="A1463" s="22" t="s">
        <v>3041</v>
      </c>
      <c r="B1463" s="22" t="s">
        <v>3042</v>
      </c>
      <c r="C1463" s="23" t="str">
        <f t="shared" si="66"/>
        <v>Ms.</v>
      </c>
      <c r="D1463" s="23" t="str">
        <f t="shared" si="67"/>
        <v>Christi</v>
      </c>
      <c r="E1463" s="23" t="str">
        <f t="shared" si="68"/>
        <v>O'Connor</v>
      </c>
    </row>
    <row r="1464" spans="1:5" ht="15.75" customHeight="1" x14ac:dyDescent="0.35">
      <c r="A1464" s="22" t="s">
        <v>3043</v>
      </c>
      <c r="B1464" s="22" t="s">
        <v>3044</v>
      </c>
      <c r="C1464" s="23" t="str">
        <f t="shared" si="66"/>
        <v>Mr.</v>
      </c>
      <c r="D1464" s="23" t="str">
        <f t="shared" si="67"/>
        <v>Alan</v>
      </c>
      <c r="E1464" s="23" t="str">
        <f t="shared" si="68"/>
        <v>Ash</v>
      </c>
    </row>
    <row r="1465" spans="1:5" ht="15.75" customHeight="1" x14ac:dyDescent="0.35">
      <c r="A1465" s="22" t="s">
        <v>3045</v>
      </c>
      <c r="B1465" s="22" t="s">
        <v>3046</v>
      </c>
      <c r="C1465" s="23" t="str">
        <f t="shared" si="66"/>
        <v>Mr.</v>
      </c>
      <c r="D1465" s="23" t="str">
        <f t="shared" si="67"/>
        <v>Edivaldo B. Sr.</v>
      </c>
      <c r="E1465" s="23" t="str">
        <f t="shared" si="68"/>
        <v>Do Prado</v>
      </c>
    </row>
    <row r="1466" spans="1:5" ht="15.75" customHeight="1" x14ac:dyDescent="0.35">
      <c r="A1466" s="22" t="s">
        <v>3047</v>
      </c>
      <c r="B1466" s="22" t="s">
        <v>3048</v>
      </c>
      <c r="C1466" s="23" t="str">
        <f t="shared" si="66"/>
        <v>Ms.</v>
      </c>
      <c r="D1466" s="23" t="str">
        <f t="shared" si="67"/>
        <v>Eve</v>
      </c>
      <c r="E1466" s="23" t="str">
        <f t="shared" si="68"/>
        <v>Phillips</v>
      </c>
    </row>
    <row r="1467" spans="1:5" ht="15.75" customHeight="1" x14ac:dyDescent="0.35">
      <c r="A1467" s="22" t="s">
        <v>3049</v>
      </c>
      <c r="B1467" s="22" t="s">
        <v>3050</v>
      </c>
      <c r="C1467" s="23" t="str">
        <f t="shared" si="66"/>
        <v>Mr.</v>
      </c>
      <c r="D1467" s="23" t="str">
        <f t="shared" si="67"/>
        <v>Devin</v>
      </c>
      <c r="E1467" s="23" t="str">
        <f t="shared" si="68"/>
        <v>Kelly</v>
      </c>
    </row>
    <row r="1468" spans="1:5" ht="15.75" customHeight="1" x14ac:dyDescent="0.35">
      <c r="A1468" s="22" t="s">
        <v>3051</v>
      </c>
      <c r="B1468" s="22" t="s">
        <v>3052</v>
      </c>
      <c r="C1468" s="23" t="str">
        <f t="shared" si="66"/>
        <v>Mr.</v>
      </c>
      <c r="D1468" s="23" t="str">
        <f t="shared" si="67"/>
        <v>Shaun R</v>
      </c>
      <c r="E1468" s="23" t="str">
        <f t="shared" si="68"/>
        <v>Dever</v>
      </c>
    </row>
    <row r="1469" spans="1:5" ht="15.75" customHeight="1" x14ac:dyDescent="0.35">
      <c r="A1469" s="22" t="s">
        <v>3053</v>
      </c>
      <c r="B1469" s="22" t="s">
        <v>3054</v>
      </c>
      <c r="C1469" s="23" t="str">
        <f t="shared" si="66"/>
        <v>Mr.</v>
      </c>
      <c r="D1469" s="23" t="str">
        <f t="shared" si="67"/>
        <v>Adrian</v>
      </c>
      <c r="E1469" s="23" t="str">
        <f t="shared" si="68"/>
        <v>Horvath</v>
      </c>
    </row>
    <row r="1470" spans="1:5" ht="15.75" customHeight="1" x14ac:dyDescent="0.35">
      <c r="A1470" s="22" t="s">
        <v>3055</v>
      </c>
      <c r="B1470" s="22" t="s">
        <v>3056</v>
      </c>
      <c r="C1470" s="23" t="str">
        <f t="shared" si="66"/>
        <v>Mr.</v>
      </c>
      <c r="D1470" s="23" t="str">
        <f t="shared" si="67"/>
        <v>Andrew</v>
      </c>
      <c r="E1470" s="23" t="str">
        <f t="shared" si="68"/>
        <v>Danner</v>
      </c>
    </row>
    <row r="1471" spans="1:5" ht="15.75" customHeight="1" x14ac:dyDescent="0.35">
      <c r="A1471" s="22" t="s">
        <v>3057</v>
      </c>
      <c r="B1471" s="22" t="s">
        <v>3058</v>
      </c>
      <c r="C1471" s="23" t="str">
        <f t="shared" si="66"/>
        <v>Ms.</v>
      </c>
      <c r="D1471" s="23" t="str">
        <f t="shared" si="67"/>
        <v>Mallory</v>
      </c>
      <c r="E1471" s="23" t="str">
        <f t="shared" si="68"/>
        <v>Weiss</v>
      </c>
    </row>
    <row r="1472" spans="1:5" ht="15.75" customHeight="1" x14ac:dyDescent="0.35">
      <c r="A1472" s="22" t="s">
        <v>3059</v>
      </c>
      <c r="B1472" s="22" t="s">
        <v>3060</v>
      </c>
      <c r="C1472" s="23" t="str">
        <f t="shared" si="66"/>
        <v>Mr.</v>
      </c>
      <c r="D1472" s="23" t="str">
        <f t="shared" si="67"/>
        <v>Shawn E</v>
      </c>
      <c r="E1472" s="23" t="str">
        <f t="shared" si="68"/>
        <v>D'Andrea</v>
      </c>
    </row>
    <row r="1473" spans="1:5" ht="15.75" customHeight="1" x14ac:dyDescent="0.35">
      <c r="A1473" s="22" t="s">
        <v>3061</v>
      </c>
      <c r="B1473" s="22" t="s">
        <v>3062</v>
      </c>
      <c r="C1473" s="23" t="str">
        <f t="shared" si="66"/>
        <v>Ms.</v>
      </c>
      <c r="D1473" s="23" t="str">
        <f t="shared" si="67"/>
        <v>Sarah E</v>
      </c>
      <c r="E1473" s="23" t="str">
        <f t="shared" si="68"/>
        <v>Olesky</v>
      </c>
    </row>
    <row r="1474" spans="1:5" ht="15.75" customHeight="1" x14ac:dyDescent="0.35">
      <c r="A1474" s="22" t="s">
        <v>3063</v>
      </c>
      <c r="B1474" s="22" t="s">
        <v>3064</v>
      </c>
      <c r="C1474" s="23" t="str">
        <f t="shared" ref="C1474:C1537" si="69">TRIM(MID(B1474,FIND(",",B1474)+1,FIND(".",B1474,FIND(",",B1474))-FIND(",",B1474)))</f>
        <v>Mr.</v>
      </c>
      <c r="D1474" s="23" t="str">
        <f t="shared" ref="D1474:D1537" si="70">TRIM(MID(B1474,FIND(".",B1474,FIND(",",B1474))+1,100))</f>
        <v>Josh</v>
      </c>
      <c r="E1474" s="23" t="str">
        <f t="shared" ref="E1474:E1537" si="71">TRIM(LEFT(B1474,FIND(",",B1474)-1))</f>
        <v>Whitcraft</v>
      </c>
    </row>
    <row r="1475" spans="1:5" ht="15.75" customHeight="1" x14ac:dyDescent="0.35">
      <c r="A1475" s="22" t="s">
        <v>3065</v>
      </c>
      <c r="B1475" s="22" t="s">
        <v>3066</v>
      </c>
      <c r="C1475" s="23" t="str">
        <f t="shared" si="69"/>
        <v>Mr.</v>
      </c>
      <c r="D1475" s="23" t="str">
        <f t="shared" si="70"/>
        <v>Johann A</v>
      </c>
      <c r="E1475" s="23" t="str">
        <f t="shared" si="71"/>
        <v>Salazar</v>
      </c>
    </row>
    <row r="1476" spans="1:5" ht="15.75" customHeight="1" x14ac:dyDescent="0.35">
      <c r="A1476" s="22" t="s">
        <v>3067</v>
      </c>
      <c r="B1476" s="22" t="s">
        <v>3068</v>
      </c>
      <c r="C1476" s="23" t="str">
        <f t="shared" si="69"/>
        <v>Ms.</v>
      </c>
      <c r="D1476" s="23" t="str">
        <f t="shared" si="70"/>
        <v>Robin M.</v>
      </c>
      <c r="E1476" s="23" t="str">
        <f t="shared" si="71"/>
        <v>Todd</v>
      </c>
    </row>
    <row r="1477" spans="1:5" ht="15.75" customHeight="1" x14ac:dyDescent="0.35">
      <c r="A1477" s="22" t="s">
        <v>3069</v>
      </c>
      <c r="B1477" s="22" t="s">
        <v>3070</v>
      </c>
      <c r="C1477" s="23" t="str">
        <f t="shared" si="69"/>
        <v>Mr.</v>
      </c>
      <c r="D1477" s="23" t="str">
        <f t="shared" si="70"/>
        <v>Kyle K</v>
      </c>
      <c r="E1477" s="23" t="str">
        <f t="shared" si="71"/>
        <v>Pond</v>
      </c>
    </row>
    <row r="1478" spans="1:5" ht="15.75" customHeight="1" x14ac:dyDescent="0.35">
      <c r="A1478" s="22" t="s">
        <v>3071</v>
      </c>
      <c r="B1478" s="22" t="s">
        <v>3072</v>
      </c>
      <c r="C1478" s="23" t="str">
        <f t="shared" si="69"/>
        <v>Ms.</v>
      </c>
      <c r="D1478" s="23" t="str">
        <f t="shared" si="70"/>
        <v>Alison</v>
      </c>
      <c r="E1478" s="23" t="str">
        <f t="shared" si="71"/>
        <v>Egan</v>
      </c>
    </row>
    <row r="1479" spans="1:5" ht="15.75" customHeight="1" x14ac:dyDescent="0.35">
      <c r="A1479" s="22" t="s">
        <v>3073</v>
      </c>
      <c r="B1479" s="22" t="s">
        <v>3074</v>
      </c>
      <c r="C1479" s="23" t="str">
        <f t="shared" si="69"/>
        <v>Mr.</v>
      </c>
      <c r="D1479" s="23" t="str">
        <f t="shared" si="70"/>
        <v>Michael A.</v>
      </c>
      <c r="E1479" s="23" t="str">
        <f t="shared" si="71"/>
        <v>Bersani</v>
      </c>
    </row>
    <row r="1480" spans="1:5" ht="15.75" customHeight="1" x14ac:dyDescent="0.35">
      <c r="A1480" s="22" t="s">
        <v>3075</v>
      </c>
      <c r="B1480" s="22" t="s">
        <v>3076</v>
      </c>
      <c r="C1480" s="23" t="str">
        <f t="shared" si="69"/>
        <v>Mr.</v>
      </c>
      <c r="D1480" s="23" t="str">
        <f t="shared" si="70"/>
        <v>Byron A</v>
      </c>
      <c r="E1480" s="23" t="str">
        <f t="shared" si="71"/>
        <v>Creech</v>
      </c>
    </row>
    <row r="1481" spans="1:5" ht="15.75" customHeight="1" x14ac:dyDescent="0.35">
      <c r="A1481" s="22" t="s">
        <v>3077</v>
      </c>
      <c r="B1481" s="22" t="s">
        <v>3078</v>
      </c>
      <c r="C1481" s="23" t="str">
        <f t="shared" si="69"/>
        <v>Ms.</v>
      </c>
      <c r="D1481" s="23" t="str">
        <f t="shared" si="70"/>
        <v>Carine A</v>
      </c>
      <c r="E1481" s="23" t="str">
        <f t="shared" si="71"/>
        <v>Sudres</v>
      </c>
    </row>
    <row r="1482" spans="1:5" ht="15.75" customHeight="1" x14ac:dyDescent="0.35">
      <c r="A1482" s="22" t="s">
        <v>3079</v>
      </c>
      <c r="B1482" s="22" t="s">
        <v>3080</v>
      </c>
      <c r="C1482" s="23" t="str">
        <f t="shared" si="69"/>
        <v>Mr.</v>
      </c>
      <c r="D1482" s="23" t="str">
        <f t="shared" si="70"/>
        <v>Nathaniel</v>
      </c>
      <c r="E1482" s="23" t="str">
        <f t="shared" si="71"/>
        <v>Couture</v>
      </c>
    </row>
    <row r="1483" spans="1:5" ht="15.75" customHeight="1" x14ac:dyDescent="0.35">
      <c r="A1483" s="22" t="s">
        <v>3081</v>
      </c>
      <c r="B1483" s="22" t="s">
        <v>3082</v>
      </c>
      <c r="C1483" s="23" t="str">
        <f t="shared" si="69"/>
        <v>Ms.</v>
      </c>
      <c r="D1483" s="23" t="str">
        <f t="shared" si="70"/>
        <v>Lindsay A.</v>
      </c>
      <c r="E1483" s="23" t="str">
        <f t="shared" si="71"/>
        <v>Willard</v>
      </c>
    </row>
    <row r="1484" spans="1:5" ht="15.75" customHeight="1" x14ac:dyDescent="0.35">
      <c r="A1484" s="22" t="s">
        <v>3083</v>
      </c>
      <c r="B1484" s="22" t="s">
        <v>3084</v>
      </c>
      <c r="C1484" s="23" t="str">
        <f t="shared" si="69"/>
        <v>Mr.</v>
      </c>
      <c r="D1484" s="23" t="str">
        <f t="shared" si="70"/>
        <v>Justin R</v>
      </c>
      <c r="E1484" s="23" t="str">
        <f t="shared" si="71"/>
        <v>Patronick</v>
      </c>
    </row>
    <row r="1485" spans="1:5" ht="15.75" customHeight="1" x14ac:dyDescent="0.35">
      <c r="A1485" s="22" t="s">
        <v>3085</v>
      </c>
      <c r="B1485" s="22" t="s">
        <v>3086</v>
      </c>
      <c r="C1485" s="23" t="str">
        <f t="shared" si="69"/>
        <v>Ms.</v>
      </c>
      <c r="D1485" s="23" t="str">
        <f t="shared" si="70"/>
        <v>Casey</v>
      </c>
      <c r="E1485" s="23" t="str">
        <f t="shared" si="71"/>
        <v>Depasquale</v>
      </c>
    </row>
    <row r="1486" spans="1:5" ht="15.75" customHeight="1" x14ac:dyDescent="0.35">
      <c r="A1486" s="22" t="s">
        <v>3087</v>
      </c>
      <c r="B1486" s="22" t="s">
        <v>3088</v>
      </c>
      <c r="C1486" s="23" t="str">
        <f t="shared" si="69"/>
        <v>Ms.</v>
      </c>
      <c r="D1486" s="23" t="str">
        <f t="shared" si="70"/>
        <v>Amanda L</v>
      </c>
      <c r="E1486" s="23" t="str">
        <f t="shared" si="71"/>
        <v>Lavergne</v>
      </c>
    </row>
    <row r="1487" spans="1:5" ht="15.75" customHeight="1" x14ac:dyDescent="0.35">
      <c r="A1487" s="22" t="s">
        <v>3089</v>
      </c>
      <c r="B1487" s="22" t="s">
        <v>3090</v>
      </c>
      <c r="C1487" s="23" t="str">
        <f t="shared" si="69"/>
        <v>Ms.</v>
      </c>
      <c r="D1487" s="23" t="str">
        <f t="shared" si="70"/>
        <v>Ayako N.</v>
      </c>
      <c r="E1487" s="23" t="str">
        <f t="shared" si="71"/>
        <v>Kawakami</v>
      </c>
    </row>
    <row r="1488" spans="1:5" ht="15.75" customHeight="1" x14ac:dyDescent="0.35">
      <c r="A1488" s="22" t="s">
        <v>3091</v>
      </c>
      <c r="B1488" s="22" t="s">
        <v>3092</v>
      </c>
      <c r="C1488" s="23" t="str">
        <f t="shared" si="69"/>
        <v>Ms.</v>
      </c>
      <c r="D1488" s="23" t="str">
        <f t="shared" si="70"/>
        <v>Emilee</v>
      </c>
      <c r="E1488" s="23" t="str">
        <f t="shared" si="71"/>
        <v>Gonsalves</v>
      </c>
    </row>
    <row r="1489" spans="1:5" ht="15.75" customHeight="1" x14ac:dyDescent="0.35">
      <c r="A1489" s="22" t="s">
        <v>3093</v>
      </c>
      <c r="B1489" s="22" t="s">
        <v>3094</v>
      </c>
      <c r="C1489" s="23" t="str">
        <f t="shared" si="69"/>
        <v>Mr.</v>
      </c>
      <c r="D1489" s="23" t="str">
        <f t="shared" si="70"/>
        <v>Stephen M</v>
      </c>
      <c r="E1489" s="23" t="str">
        <f t="shared" si="71"/>
        <v>Peck</v>
      </c>
    </row>
    <row r="1490" spans="1:5" ht="15.75" customHeight="1" x14ac:dyDescent="0.35">
      <c r="A1490" s="22" t="s">
        <v>3095</v>
      </c>
      <c r="B1490" s="22" t="s">
        <v>3096</v>
      </c>
      <c r="C1490" s="23" t="str">
        <f t="shared" si="69"/>
        <v>Ms.</v>
      </c>
      <c r="D1490" s="23" t="str">
        <f t="shared" si="70"/>
        <v>Annemarie A</v>
      </c>
      <c r="E1490" s="23" t="str">
        <f t="shared" si="71"/>
        <v>Aure</v>
      </c>
    </row>
    <row r="1491" spans="1:5" ht="15.75" customHeight="1" x14ac:dyDescent="0.35">
      <c r="A1491" s="22" t="s">
        <v>3097</v>
      </c>
      <c r="B1491" s="22" t="s">
        <v>3098</v>
      </c>
      <c r="C1491" s="23" t="str">
        <f t="shared" si="69"/>
        <v>Ms.</v>
      </c>
      <c r="D1491" s="23" t="str">
        <f t="shared" si="70"/>
        <v>Ashley R</v>
      </c>
      <c r="E1491" s="23" t="str">
        <f t="shared" si="71"/>
        <v>Mattingly</v>
      </c>
    </row>
    <row r="1492" spans="1:5" ht="15.75" customHeight="1" x14ac:dyDescent="0.35">
      <c r="A1492" s="22" t="s">
        <v>3099</v>
      </c>
      <c r="B1492" s="22" t="s">
        <v>3100</v>
      </c>
      <c r="C1492" s="23" t="str">
        <f t="shared" si="69"/>
        <v>Ms.</v>
      </c>
      <c r="D1492" s="23" t="str">
        <f t="shared" si="70"/>
        <v>Leslie A</v>
      </c>
      <c r="E1492" s="23" t="str">
        <f t="shared" si="71"/>
        <v>Stelpflug</v>
      </c>
    </row>
    <row r="1493" spans="1:5" ht="15.75" customHeight="1" x14ac:dyDescent="0.35">
      <c r="A1493" s="22" t="s">
        <v>3101</v>
      </c>
      <c r="B1493" s="22" t="s">
        <v>3102</v>
      </c>
      <c r="C1493" s="23" t="str">
        <f t="shared" si="69"/>
        <v>Mr.</v>
      </c>
      <c r="D1493" s="23" t="str">
        <f t="shared" si="70"/>
        <v>Mauricio J. Sr.</v>
      </c>
      <c r="E1493" s="23" t="str">
        <f t="shared" si="71"/>
        <v>Sanchez Antognini</v>
      </c>
    </row>
    <row r="1494" spans="1:5" ht="15.75" customHeight="1" x14ac:dyDescent="0.35">
      <c r="A1494" s="22" t="s">
        <v>3103</v>
      </c>
      <c r="B1494" s="22" t="s">
        <v>3104</v>
      </c>
      <c r="C1494" s="23" t="str">
        <f t="shared" si="69"/>
        <v>Mr.</v>
      </c>
      <c r="D1494" s="23" t="str">
        <f t="shared" si="70"/>
        <v>Kieran</v>
      </c>
      <c r="E1494" s="23" t="str">
        <f t="shared" si="71"/>
        <v>Condon</v>
      </c>
    </row>
    <row r="1495" spans="1:5" ht="15.75" customHeight="1" x14ac:dyDescent="0.35">
      <c r="A1495" s="22" t="s">
        <v>3105</v>
      </c>
      <c r="B1495" s="22" t="s">
        <v>3106</v>
      </c>
      <c r="C1495" s="23" t="str">
        <f t="shared" si="69"/>
        <v>Ms.</v>
      </c>
      <c r="D1495" s="23" t="str">
        <f t="shared" si="70"/>
        <v>Elizabeth A</v>
      </c>
      <c r="E1495" s="23" t="str">
        <f t="shared" si="71"/>
        <v>Magato</v>
      </c>
    </row>
    <row r="1496" spans="1:5" ht="15.75" customHeight="1" x14ac:dyDescent="0.35">
      <c r="A1496" s="22" t="s">
        <v>3107</v>
      </c>
      <c r="B1496" s="22" t="s">
        <v>3108</v>
      </c>
      <c r="C1496" s="23" t="str">
        <f t="shared" si="69"/>
        <v>Mr.</v>
      </c>
      <c r="D1496" s="23" t="str">
        <f t="shared" si="70"/>
        <v>Zeke M.</v>
      </c>
      <c r="E1496" s="23" t="str">
        <f t="shared" si="71"/>
        <v>Dombrowski</v>
      </c>
    </row>
    <row r="1497" spans="1:5" ht="15.75" customHeight="1" x14ac:dyDescent="0.35">
      <c r="A1497" s="22" t="s">
        <v>3109</v>
      </c>
      <c r="B1497" s="22" t="s">
        <v>3110</v>
      </c>
      <c r="C1497" s="23" t="str">
        <f t="shared" si="69"/>
        <v>Mr.</v>
      </c>
      <c r="D1497" s="23" t="str">
        <f t="shared" si="70"/>
        <v>Chip</v>
      </c>
      <c r="E1497" s="23" t="str">
        <f t="shared" si="71"/>
        <v>Ohara</v>
      </c>
    </row>
    <row r="1498" spans="1:5" ht="15.75" customHeight="1" x14ac:dyDescent="0.35">
      <c r="A1498" s="22" t="s">
        <v>3111</v>
      </c>
      <c r="B1498" s="22" t="s">
        <v>3112</v>
      </c>
      <c r="C1498" s="23" t="str">
        <f t="shared" si="69"/>
        <v>Mr.</v>
      </c>
      <c r="D1498" s="23" t="str">
        <f t="shared" si="70"/>
        <v>Miguel Angel Sr.</v>
      </c>
      <c r="E1498" s="23" t="str">
        <f t="shared" si="71"/>
        <v>Cifuentes Fetiva</v>
      </c>
    </row>
    <row r="1499" spans="1:5" ht="15.75" customHeight="1" x14ac:dyDescent="0.35">
      <c r="A1499" s="22" t="s">
        <v>3113</v>
      </c>
      <c r="B1499" s="22" t="s">
        <v>3114</v>
      </c>
      <c r="C1499" s="23" t="str">
        <f t="shared" si="69"/>
        <v>Mr.</v>
      </c>
      <c r="D1499" s="23" t="str">
        <f t="shared" si="70"/>
        <v>Brian</v>
      </c>
      <c r="E1499" s="23" t="str">
        <f t="shared" si="71"/>
        <v>Keno</v>
      </c>
    </row>
    <row r="1500" spans="1:5" ht="15.75" customHeight="1" x14ac:dyDescent="0.35">
      <c r="A1500" s="22" t="s">
        <v>3115</v>
      </c>
      <c r="B1500" s="22" t="s">
        <v>3116</v>
      </c>
      <c r="C1500" s="23" t="str">
        <f t="shared" si="69"/>
        <v>Ms.</v>
      </c>
      <c r="D1500" s="23" t="str">
        <f t="shared" si="70"/>
        <v>Meghan</v>
      </c>
      <c r="E1500" s="23" t="str">
        <f t="shared" si="71"/>
        <v>Bruce</v>
      </c>
    </row>
    <row r="1501" spans="1:5" ht="15.75" customHeight="1" x14ac:dyDescent="0.35">
      <c r="A1501" s="22" t="s">
        <v>3117</v>
      </c>
      <c r="B1501" s="22" t="s">
        <v>3118</v>
      </c>
      <c r="C1501" s="23" t="str">
        <f t="shared" si="69"/>
        <v>Ms.</v>
      </c>
      <c r="D1501" s="23" t="str">
        <f t="shared" si="70"/>
        <v>Meredith L.</v>
      </c>
      <c r="E1501" s="23" t="str">
        <f t="shared" si="71"/>
        <v>Lorch</v>
      </c>
    </row>
    <row r="1502" spans="1:5" ht="15.75" customHeight="1" x14ac:dyDescent="0.35">
      <c r="A1502" s="22" t="s">
        <v>3119</v>
      </c>
      <c r="B1502" s="22" t="s">
        <v>3120</v>
      </c>
      <c r="C1502" s="23" t="str">
        <f t="shared" si="69"/>
        <v>Mrs.</v>
      </c>
      <c r="D1502" s="23" t="str">
        <f t="shared" si="70"/>
        <v>Millicent M</v>
      </c>
      <c r="E1502" s="23" t="str">
        <f t="shared" si="71"/>
        <v>Sullivan</v>
      </c>
    </row>
    <row r="1503" spans="1:5" ht="15.75" customHeight="1" x14ac:dyDescent="0.35">
      <c r="A1503" s="22" t="s">
        <v>3121</v>
      </c>
      <c r="B1503" s="22" t="s">
        <v>3122</v>
      </c>
      <c r="C1503" s="23" t="str">
        <f t="shared" si="69"/>
        <v>Ms.</v>
      </c>
      <c r="D1503" s="23" t="str">
        <f t="shared" si="70"/>
        <v>Kathleen</v>
      </c>
      <c r="E1503" s="23" t="str">
        <f t="shared" si="71"/>
        <v>Cave</v>
      </c>
    </row>
    <row r="1504" spans="1:5" ht="15.75" customHeight="1" x14ac:dyDescent="0.35">
      <c r="A1504" s="22" t="s">
        <v>3123</v>
      </c>
      <c r="B1504" s="22" t="s">
        <v>3124</v>
      </c>
      <c r="C1504" s="23" t="str">
        <f t="shared" si="69"/>
        <v>Ms.</v>
      </c>
      <c r="D1504" s="23" t="str">
        <f t="shared" si="70"/>
        <v>Kimberly K</v>
      </c>
      <c r="E1504" s="23" t="str">
        <f t="shared" si="71"/>
        <v>Gudenkauf</v>
      </c>
    </row>
    <row r="1505" spans="1:5" ht="15.75" customHeight="1" x14ac:dyDescent="0.35">
      <c r="A1505" s="22" t="s">
        <v>3125</v>
      </c>
      <c r="B1505" s="22" t="s">
        <v>3126</v>
      </c>
      <c r="C1505" s="23" t="str">
        <f t="shared" si="69"/>
        <v>Mr.</v>
      </c>
      <c r="D1505" s="23" t="str">
        <f t="shared" si="70"/>
        <v>Justin C</v>
      </c>
      <c r="E1505" s="23" t="str">
        <f t="shared" si="71"/>
        <v>Thomas</v>
      </c>
    </row>
    <row r="1506" spans="1:5" ht="15.75" customHeight="1" x14ac:dyDescent="0.35">
      <c r="A1506" s="22" t="s">
        <v>3127</v>
      </c>
      <c r="B1506" s="22" t="s">
        <v>3128</v>
      </c>
      <c r="C1506" s="23" t="str">
        <f t="shared" si="69"/>
        <v>Mr.</v>
      </c>
      <c r="D1506" s="23" t="str">
        <f t="shared" si="70"/>
        <v>Tristan P.</v>
      </c>
      <c r="E1506" s="23" t="str">
        <f t="shared" si="71"/>
        <v>Holley</v>
      </c>
    </row>
    <row r="1507" spans="1:5" ht="15.75" customHeight="1" x14ac:dyDescent="0.35">
      <c r="A1507" s="22" t="s">
        <v>3129</v>
      </c>
      <c r="B1507" s="22" t="s">
        <v>3130</v>
      </c>
      <c r="C1507" s="23" t="str">
        <f t="shared" si="69"/>
        <v>Ms.</v>
      </c>
      <c r="D1507" s="23" t="str">
        <f t="shared" si="70"/>
        <v>Traci A</v>
      </c>
      <c r="E1507" s="23" t="str">
        <f t="shared" si="71"/>
        <v>Kemble</v>
      </c>
    </row>
    <row r="1508" spans="1:5" ht="15.75" customHeight="1" x14ac:dyDescent="0.35">
      <c r="A1508" s="22" t="s">
        <v>3131</v>
      </c>
      <c r="B1508" s="22" t="s">
        <v>3132</v>
      </c>
      <c r="C1508" s="23" t="str">
        <f t="shared" si="69"/>
        <v>Mr.</v>
      </c>
      <c r="D1508" s="23" t="str">
        <f t="shared" si="70"/>
        <v>Justin P</v>
      </c>
      <c r="E1508" s="23" t="str">
        <f t="shared" si="71"/>
        <v>Bentley</v>
      </c>
    </row>
    <row r="1509" spans="1:5" ht="15.75" customHeight="1" x14ac:dyDescent="0.35">
      <c r="A1509" s="22" t="s">
        <v>3133</v>
      </c>
      <c r="B1509" s="22" t="s">
        <v>3134</v>
      </c>
      <c r="C1509" s="23" t="str">
        <f t="shared" si="69"/>
        <v>Mr.</v>
      </c>
      <c r="D1509" s="23" t="str">
        <f t="shared" si="70"/>
        <v>Logan M</v>
      </c>
      <c r="E1509" s="23" t="str">
        <f t="shared" si="71"/>
        <v>Jones</v>
      </c>
    </row>
    <row r="1510" spans="1:5" ht="15.75" customHeight="1" x14ac:dyDescent="0.35">
      <c r="A1510" s="22" t="s">
        <v>3135</v>
      </c>
      <c r="B1510" s="22" t="s">
        <v>3136</v>
      </c>
      <c r="C1510" s="23" t="str">
        <f t="shared" si="69"/>
        <v>Mr.</v>
      </c>
      <c r="D1510" s="23" t="str">
        <f t="shared" si="70"/>
        <v>Sebastien</v>
      </c>
      <c r="E1510" s="23" t="str">
        <f t="shared" si="71"/>
        <v>Tremblay</v>
      </c>
    </row>
    <row r="1511" spans="1:5" ht="15.75" customHeight="1" x14ac:dyDescent="0.35">
      <c r="A1511" s="22" t="s">
        <v>3137</v>
      </c>
      <c r="B1511" s="22" t="s">
        <v>3138</v>
      </c>
      <c r="C1511" s="23" t="str">
        <f t="shared" si="69"/>
        <v>Ms.</v>
      </c>
      <c r="D1511" s="23" t="str">
        <f t="shared" si="70"/>
        <v>Tiffany A</v>
      </c>
      <c r="E1511" s="23" t="str">
        <f t="shared" si="71"/>
        <v>Bellucci</v>
      </c>
    </row>
    <row r="1512" spans="1:5" ht="15.75" customHeight="1" x14ac:dyDescent="0.35">
      <c r="A1512" s="22" t="s">
        <v>3139</v>
      </c>
      <c r="B1512" s="22" t="s">
        <v>3140</v>
      </c>
      <c r="C1512" s="23" t="str">
        <f t="shared" si="69"/>
        <v>Mr.</v>
      </c>
      <c r="D1512" s="23" t="str">
        <f t="shared" si="70"/>
        <v>Matthew</v>
      </c>
      <c r="E1512" s="23" t="str">
        <f t="shared" si="71"/>
        <v>Collins</v>
      </c>
    </row>
    <row r="1513" spans="1:5" ht="15.75" customHeight="1" x14ac:dyDescent="0.35">
      <c r="A1513" s="22" t="s">
        <v>3141</v>
      </c>
      <c r="B1513" s="22" t="s">
        <v>3142</v>
      </c>
      <c r="C1513" s="23" t="str">
        <f t="shared" si="69"/>
        <v>Mr.</v>
      </c>
      <c r="D1513" s="23" t="str">
        <f t="shared" si="70"/>
        <v>Luke</v>
      </c>
      <c r="E1513" s="23" t="str">
        <f t="shared" si="71"/>
        <v>Gillman</v>
      </c>
    </row>
    <row r="1514" spans="1:5" ht="15.75" customHeight="1" x14ac:dyDescent="0.35">
      <c r="A1514" s="22" t="s">
        <v>3143</v>
      </c>
      <c r="B1514" s="22" t="s">
        <v>3144</v>
      </c>
      <c r="C1514" s="23" t="str">
        <f t="shared" si="69"/>
        <v>Ms.</v>
      </c>
      <c r="D1514" s="23" t="str">
        <f t="shared" si="70"/>
        <v>Leigh</v>
      </c>
      <c r="E1514" s="23" t="str">
        <f t="shared" si="71"/>
        <v>West</v>
      </c>
    </row>
    <row r="1515" spans="1:5" ht="15.75" customHeight="1" x14ac:dyDescent="0.35">
      <c r="A1515" s="22" t="s">
        <v>3145</v>
      </c>
      <c r="B1515" s="22" t="s">
        <v>3146</v>
      </c>
      <c r="C1515" s="23" t="str">
        <f t="shared" si="69"/>
        <v>Mr.</v>
      </c>
      <c r="D1515" s="23" t="str">
        <f t="shared" si="70"/>
        <v>Yosuke</v>
      </c>
      <c r="E1515" s="23" t="str">
        <f t="shared" si="71"/>
        <v>Chida</v>
      </c>
    </row>
    <row r="1516" spans="1:5" ht="15.75" customHeight="1" x14ac:dyDescent="0.35">
      <c r="A1516" s="22" t="s">
        <v>3147</v>
      </c>
      <c r="B1516" s="22" t="s">
        <v>3148</v>
      </c>
      <c r="C1516" s="23" t="str">
        <f t="shared" si="69"/>
        <v>Mr.</v>
      </c>
      <c r="D1516" s="23" t="str">
        <f t="shared" si="70"/>
        <v>Matthew</v>
      </c>
      <c r="E1516" s="23" t="str">
        <f t="shared" si="71"/>
        <v>Reisenauer</v>
      </c>
    </row>
    <row r="1517" spans="1:5" ht="15.75" customHeight="1" x14ac:dyDescent="0.35">
      <c r="A1517" s="22" t="s">
        <v>3149</v>
      </c>
      <c r="B1517" s="22" t="s">
        <v>3150</v>
      </c>
      <c r="C1517" s="23" t="str">
        <f t="shared" si="69"/>
        <v>Mr.</v>
      </c>
      <c r="D1517" s="23" t="str">
        <f t="shared" si="70"/>
        <v>Jacob</v>
      </c>
      <c r="E1517" s="23" t="str">
        <f t="shared" si="71"/>
        <v>Rosenberg-Wohl</v>
      </c>
    </row>
    <row r="1518" spans="1:5" ht="15.75" customHeight="1" x14ac:dyDescent="0.35">
      <c r="A1518" s="22" t="s">
        <v>3151</v>
      </c>
      <c r="B1518" s="22" t="s">
        <v>3152</v>
      </c>
      <c r="C1518" s="23" t="str">
        <f t="shared" si="69"/>
        <v>Ms.</v>
      </c>
      <c r="D1518" s="23" t="str">
        <f t="shared" si="70"/>
        <v>Jodi</v>
      </c>
      <c r="E1518" s="23" t="str">
        <f t="shared" si="71"/>
        <v>Theriault</v>
      </c>
    </row>
    <row r="1519" spans="1:5" ht="15.75" customHeight="1" x14ac:dyDescent="0.35">
      <c r="A1519" s="22" t="s">
        <v>3153</v>
      </c>
      <c r="B1519" s="22" t="s">
        <v>3154</v>
      </c>
      <c r="C1519" s="23" t="str">
        <f t="shared" si="69"/>
        <v>Ms.</v>
      </c>
      <c r="D1519" s="23" t="str">
        <f t="shared" si="70"/>
        <v>Lauren</v>
      </c>
      <c r="E1519" s="23" t="str">
        <f t="shared" si="71"/>
        <v>Manuel</v>
      </c>
    </row>
    <row r="1520" spans="1:5" ht="15.75" customHeight="1" x14ac:dyDescent="0.35">
      <c r="A1520" s="22" t="s">
        <v>3155</v>
      </c>
      <c r="B1520" s="22" t="s">
        <v>3156</v>
      </c>
      <c r="C1520" s="23" t="str">
        <f t="shared" si="69"/>
        <v>Ms.</v>
      </c>
      <c r="D1520" s="23" t="str">
        <f t="shared" si="70"/>
        <v>Misti C</v>
      </c>
      <c r="E1520" s="23" t="str">
        <f t="shared" si="71"/>
        <v>Demko</v>
      </c>
    </row>
    <row r="1521" spans="1:5" ht="15.75" customHeight="1" x14ac:dyDescent="0.35">
      <c r="A1521" s="22" t="s">
        <v>3157</v>
      </c>
      <c r="B1521" s="22" t="s">
        <v>3158</v>
      </c>
      <c r="C1521" s="23" t="str">
        <f t="shared" si="69"/>
        <v>Ms.</v>
      </c>
      <c r="D1521" s="23" t="str">
        <f t="shared" si="70"/>
        <v>Angela J</v>
      </c>
      <c r="E1521" s="23" t="str">
        <f t="shared" si="71"/>
        <v>Battaglia</v>
      </c>
    </row>
    <row r="1522" spans="1:5" ht="15.75" customHeight="1" x14ac:dyDescent="0.35">
      <c r="A1522" s="22" t="s">
        <v>3159</v>
      </c>
      <c r="B1522" s="22" t="s">
        <v>3160</v>
      </c>
      <c r="C1522" s="23" t="str">
        <f t="shared" si="69"/>
        <v>Mr.</v>
      </c>
      <c r="D1522" s="23" t="str">
        <f t="shared" si="70"/>
        <v>Jonathan D.</v>
      </c>
      <c r="E1522" s="23" t="str">
        <f t="shared" si="71"/>
        <v>Follo</v>
      </c>
    </row>
    <row r="1523" spans="1:5" ht="15.75" customHeight="1" x14ac:dyDescent="0.35">
      <c r="A1523" s="22" t="s">
        <v>3161</v>
      </c>
      <c r="B1523" s="22" t="s">
        <v>3162</v>
      </c>
      <c r="C1523" s="23" t="str">
        <f t="shared" si="69"/>
        <v>Ms.</v>
      </c>
      <c r="D1523" s="23" t="str">
        <f t="shared" si="70"/>
        <v>Victoria</v>
      </c>
      <c r="E1523" s="23" t="str">
        <f t="shared" si="71"/>
        <v>Barana</v>
      </c>
    </row>
    <row r="1524" spans="1:5" ht="15.75" customHeight="1" x14ac:dyDescent="0.35">
      <c r="A1524" s="22" t="s">
        <v>3163</v>
      </c>
      <c r="B1524" s="22" t="s">
        <v>3164</v>
      </c>
      <c r="C1524" s="23" t="str">
        <f t="shared" si="69"/>
        <v>Mr.</v>
      </c>
      <c r="D1524" s="23" t="str">
        <f t="shared" si="70"/>
        <v>Adrian R.</v>
      </c>
      <c r="E1524" s="23" t="str">
        <f t="shared" si="71"/>
        <v>Lysaght</v>
      </c>
    </row>
    <row r="1525" spans="1:5" ht="15.75" customHeight="1" x14ac:dyDescent="0.35">
      <c r="A1525" s="22" t="s">
        <v>3165</v>
      </c>
      <c r="B1525" s="22" t="s">
        <v>3166</v>
      </c>
      <c r="C1525" s="23" t="str">
        <f t="shared" si="69"/>
        <v>Mr.</v>
      </c>
      <c r="D1525" s="23" t="str">
        <f t="shared" si="70"/>
        <v>Andrew</v>
      </c>
      <c r="E1525" s="23" t="str">
        <f t="shared" si="71"/>
        <v>Chalmers</v>
      </c>
    </row>
    <row r="1526" spans="1:5" ht="15.75" customHeight="1" x14ac:dyDescent="0.35">
      <c r="A1526" s="22" t="s">
        <v>3167</v>
      </c>
      <c r="B1526" s="22" t="s">
        <v>3168</v>
      </c>
      <c r="C1526" s="23" t="str">
        <f t="shared" si="69"/>
        <v>Mr.</v>
      </c>
      <c r="D1526" s="23" t="str">
        <f t="shared" si="70"/>
        <v>Jason A.</v>
      </c>
      <c r="E1526" s="23" t="str">
        <f t="shared" si="71"/>
        <v>Phillippi</v>
      </c>
    </row>
    <row r="1527" spans="1:5" ht="15.75" customHeight="1" x14ac:dyDescent="0.35">
      <c r="A1527" s="22" t="s">
        <v>3169</v>
      </c>
      <c r="B1527" s="22" t="s">
        <v>3170</v>
      </c>
      <c r="C1527" s="23" t="str">
        <f t="shared" si="69"/>
        <v>Ms.</v>
      </c>
      <c r="D1527" s="23" t="str">
        <f t="shared" si="70"/>
        <v>Rachel</v>
      </c>
      <c r="E1527" s="23" t="str">
        <f t="shared" si="71"/>
        <v>MacPherson</v>
      </c>
    </row>
    <row r="1528" spans="1:5" ht="15.75" customHeight="1" x14ac:dyDescent="0.35">
      <c r="A1528" s="22" t="s">
        <v>3171</v>
      </c>
      <c r="B1528" s="22" t="s">
        <v>3172</v>
      </c>
      <c r="C1528" s="23" t="str">
        <f t="shared" si="69"/>
        <v>Ms.</v>
      </c>
      <c r="D1528" s="23" t="str">
        <f t="shared" si="70"/>
        <v>Susan</v>
      </c>
      <c r="E1528" s="23" t="str">
        <f t="shared" si="71"/>
        <v>Delfidio</v>
      </c>
    </row>
    <row r="1529" spans="1:5" ht="15.75" customHeight="1" x14ac:dyDescent="0.35">
      <c r="A1529" s="22" t="s">
        <v>3173</v>
      </c>
      <c r="B1529" s="22" t="s">
        <v>3174</v>
      </c>
      <c r="C1529" s="23" t="str">
        <f t="shared" si="69"/>
        <v>Mr.</v>
      </c>
      <c r="D1529" s="23" t="str">
        <f t="shared" si="70"/>
        <v>Cameron M.</v>
      </c>
      <c r="E1529" s="23" t="str">
        <f t="shared" si="71"/>
        <v>Cummings</v>
      </c>
    </row>
    <row r="1530" spans="1:5" ht="15.75" customHeight="1" x14ac:dyDescent="0.35">
      <c r="A1530" s="22" t="s">
        <v>3175</v>
      </c>
      <c r="B1530" s="22" t="s">
        <v>3176</v>
      </c>
      <c r="C1530" s="23" t="str">
        <f t="shared" si="69"/>
        <v>Ms.</v>
      </c>
      <c r="D1530" s="23" t="str">
        <f t="shared" si="70"/>
        <v>Claudia A.</v>
      </c>
      <c r="E1530" s="23" t="str">
        <f t="shared" si="71"/>
        <v>Schroegel</v>
      </c>
    </row>
    <row r="1531" spans="1:5" ht="15.75" customHeight="1" x14ac:dyDescent="0.35">
      <c r="A1531" s="22" t="s">
        <v>3177</v>
      </c>
      <c r="B1531" s="22" t="s">
        <v>3178</v>
      </c>
      <c r="C1531" s="23" t="str">
        <f t="shared" si="69"/>
        <v>Ms.</v>
      </c>
      <c r="D1531" s="23" t="str">
        <f t="shared" si="70"/>
        <v>Kate</v>
      </c>
      <c r="E1531" s="23" t="str">
        <f t="shared" si="71"/>
        <v>Williams</v>
      </c>
    </row>
    <row r="1532" spans="1:5" ht="15.75" customHeight="1" x14ac:dyDescent="0.35">
      <c r="A1532" s="22" t="s">
        <v>3179</v>
      </c>
      <c r="B1532" s="22" t="s">
        <v>3180</v>
      </c>
      <c r="C1532" s="23" t="str">
        <f t="shared" si="69"/>
        <v>Ms.</v>
      </c>
      <c r="D1532" s="23" t="str">
        <f t="shared" si="70"/>
        <v>Nicole M.</v>
      </c>
      <c r="E1532" s="23" t="str">
        <f t="shared" si="71"/>
        <v>Casey</v>
      </c>
    </row>
    <row r="1533" spans="1:5" ht="15.75" customHeight="1" x14ac:dyDescent="0.35">
      <c r="A1533" s="22" t="s">
        <v>3181</v>
      </c>
      <c r="B1533" s="22" t="s">
        <v>3182</v>
      </c>
      <c r="C1533" s="23" t="str">
        <f t="shared" si="69"/>
        <v>Mr.</v>
      </c>
      <c r="D1533" s="23" t="str">
        <f t="shared" si="70"/>
        <v>Jack</v>
      </c>
      <c r="E1533" s="23" t="str">
        <f t="shared" si="71"/>
        <v>Randall</v>
      </c>
    </row>
    <row r="1534" spans="1:5" ht="15.75" customHeight="1" x14ac:dyDescent="0.35">
      <c r="A1534" s="22" t="s">
        <v>3183</v>
      </c>
      <c r="B1534" s="22" t="s">
        <v>3184</v>
      </c>
      <c r="C1534" s="23" t="str">
        <f t="shared" si="69"/>
        <v>Mr.</v>
      </c>
      <c r="D1534" s="23" t="str">
        <f t="shared" si="70"/>
        <v>Gregory</v>
      </c>
      <c r="E1534" s="23" t="str">
        <f t="shared" si="71"/>
        <v>Doyon</v>
      </c>
    </row>
    <row r="1535" spans="1:5" ht="15.75" customHeight="1" x14ac:dyDescent="0.35">
      <c r="A1535" s="22" t="s">
        <v>3185</v>
      </c>
      <c r="B1535" s="22" t="s">
        <v>3186</v>
      </c>
      <c r="C1535" s="23" t="str">
        <f t="shared" si="69"/>
        <v>Ms.</v>
      </c>
      <c r="D1535" s="23" t="str">
        <f t="shared" si="70"/>
        <v>Rebecca</v>
      </c>
      <c r="E1535" s="23" t="str">
        <f t="shared" si="71"/>
        <v>Sankey</v>
      </c>
    </row>
    <row r="1536" spans="1:5" ht="15.75" customHeight="1" x14ac:dyDescent="0.35">
      <c r="A1536" s="22" t="s">
        <v>3187</v>
      </c>
      <c r="B1536" s="22" t="s">
        <v>3188</v>
      </c>
      <c r="C1536" s="23" t="str">
        <f t="shared" si="69"/>
        <v>Mr.</v>
      </c>
      <c r="D1536" s="23" t="str">
        <f t="shared" si="70"/>
        <v>Adam</v>
      </c>
      <c r="E1536" s="23" t="str">
        <f t="shared" si="71"/>
        <v>Stilgenbauer</v>
      </c>
    </row>
    <row r="1537" spans="1:5" ht="15.75" customHeight="1" x14ac:dyDescent="0.35">
      <c r="A1537" s="22" t="s">
        <v>3189</v>
      </c>
      <c r="B1537" s="22" t="s">
        <v>3190</v>
      </c>
      <c r="C1537" s="23" t="str">
        <f t="shared" si="69"/>
        <v>Mr.</v>
      </c>
      <c r="D1537" s="23" t="str">
        <f t="shared" si="70"/>
        <v>Ryan</v>
      </c>
      <c r="E1537" s="23" t="str">
        <f t="shared" si="71"/>
        <v>Jaskiewicz</v>
      </c>
    </row>
    <row r="1538" spans="1:5" ht="15.75" customHeight="1" x14ac:dyDescent="0.35">
      <c r="A1538" s="22" t="s">
        <v>3191</v>
      </c>
      <c r="B1538" s="22" t="s">
        <v>3192</v>
      </c>
      <c r="C1538" s="23" t="str">
        <f t="shared" ref="C1538:C1601" si="72">TRIM(MID(B1538,FIND(",",B1538)+1,FIND(".",B1538,FIND(",",B1538))-FIND(",",B1538)))</f>
        <v>Ms.</v>
      </c>
      <c r="D1538" s="23" t="str">
        <f t="shared" ref="D1538:D1601" si="73">TRIM(MID(B1538,FIND(".",B1538,FIND(",",B1538))+1,100))</f>
        <v>Jackie K.</v>
      </c>
      <c r="E1538" s="23" t="str">
        <f t="shared" ref="E1538:E1601" si="74">TRIM(LEFT(B1538,FIND(",",B1538)-1))</f>
        <v>Deppen</v>
      </c>
    </row>
    <row r="1539" spans="1:5" ht="15.75" customHeight="1" x14ac:dyDescent="0.35">
      <c r="A1539" s="22" t="s">
        <v>3193</v>
      </c>
      <c r="B1539" s="22" t="s">
        <v>3194</v>
      </c>
      <c r="C1539" s="23" t="str">
        <f t="shared" si="72"/>
        <v>Mr.</v>
      </c>
      <c r="D1539" s="23" t="str">
        <f t="shared" si="73"/>
        <v>Chris</v>
      </c>
      <c r="E1539" s="23" t="str">
        <f t="shared" si="74"/>
        <v>Hine</v>
      </c>
    </row>
    <row r="1540" spans="1:5" ht="15.75" customHeight="1" x14ac:dyDescent="0.35">
      <c r="A1540" s="22" t="s">
        <v>3195</v>
      </c>
      <c r="B1540" s="22" t="s">
        <v>3196</v>
      </c>
      <c r="C1540" s="23" t="str">
        <f t="shared" si="72"/>
        <v>Mr.</v>
      </c>
      <c r="D1540" s="23" t="str">
        <f t="shared" si="73"/>
        <v>Tyler C</v>
      </c>
      <c r="E1540" s="23" t="str">
        <f t="shared" si="74"/>
        <v>Mathews</v>
      </c>
    </row>
    <row r="1541" spans="1:5" ht="15.75" customHeight="1" x14ac:dyDescent="0.35">
      <c r="A1541" s="22" t="s">
        <v>3197</v>
      </c>
      <c r="B1541" s="22" t="s">
        <v>3198</v>
      </c>
      <c r="C1541" s="23" t="str">
        <f t="shared" si="72"/>
        <v>Ms.</v>
      </c>
      <c r="D1541" s="23" t="str">
        <f t="shared" si="73"/>
        <v>Yoshie</v>
      </c>
      <c r="E1541" s="23" t="str">
        <f t="shared" si="74"/>
        <v>Yabu</v>
      </c>
    </row>
    <row r="1542" spans="1:5" ht="15.75" customHeight="1" x14ac:dyDescent="0.35">
      <c r="A1542" s="22" t="s">
        <v>3199</v>
      </c>
      <c r="B1542" s="22" t="s">
        <v>3200</v>
      </c>
      <c r="C1542" s="23" t="str">
        <f t="shared" si="72"/>
        <v>Ms.</v>
      </c>
      <c r="D1542" s="23" t="str">
        <f t="shared" si="73"/>
        <v>Lauren A</v>
      </c>
      <c r="E1542" s="23" t="str">
        <f t="shared" si="74"/>
        <v>Strang</v>
      </c>
    </row>
    <row r="1543" spans="1:5" ht="15.75" customHeight="1" x14ac:dyDescent="0.35">
      <c r="A1543" s="22" t="s">
        <v>3201</v>
      </c>
      <c r="B1543" s="22" t="s">
        <v>3202</v>
      </c>
      <c r="C1543" s="23" t="str">
        <f t="shared" si="72"/>
        <v>Mr.</v>
      </c>
      <c r="D1543" s="23" t="str">
        <f t="shared" si="73"/>
        <v>Mason D.</v>
      </c>
      <c r="E1543" s="23" t="str">
        <f t="shared" si="74"/>
        <v>Frank</v>
      </c>
    </row>
    <row r="1544" spans="1:5" ht="15.75" customHeight="1" x14ac:dyDescent="0.35">
      <c r="A1544" s="22" t="s">
        <v>3203</v>
      </c>
      <c r="B1544" s="22" t="s">
        <v>3204</v>
      </c>
      <c r="C1544" s="23" t="str">
        <f t="shared" si="72"/>
        <v>Mr.</v>
      </c>
      <c r="D1544" s="23" t="str">
        <f t="shared" si="73"/>
        <v>Ryan</v>
      </c>
      <c r="E1544" s="23" t="str">
        <f t="shared" si="74"/>
        <v>Shanley</v>
      </c>
    </row>
    <row r="1545" spans="1:5" ht="15.75" customHeight="1" x14ac:dyDescent="0.35">
      <c r="A1545" s="22" t="s">
        <v>3205</v>
      </c>
      <c r="B1545" s="22" t="s">
        <v>3206</v>
      </c>
      <c r="C1545" s="23" t="str">
        <f t="shared" si="72"/>
        <v>Mr.</v>
      </c>
      <c r="D1545" s="23" t="str">
        <f t="shared" si="73"/>
        <v>Arturo</v>
      </c>
      <c r="E1545" s="23" t="str">
        <f t="shared" si="74"/>
        <v>Mancebo Garcia</v>
      </c>
    </row>
    <row r="1546" spans="1:5" ht="15.75" customHeight="1" x14ac:dyDescent="0.35">
      <c r="A1546" s="22" t="s">
        <v>3207</v>
      </c>
      <c r="B1546" s="22" t="s">
        <v>3208</v>
      </c>
      <c r="C1546" s="23" t="str">
        <f t="shared" si="72"/>
        <v>Mr.</v>
      </c>
      <c r="D1546" s="23" t="str">
        <f t="shared" si="73"/>
        <v>Jake</v>
      </c>
      <c r="E1546" s="23" t="str">
        <f t="shared" si="74"/>
        <v>Keehan</v>
      </c>
    </row>
    <row r="1547" spans="1:5" ht="15.75" customHeight="1" x14ac:dyDescent="0.35">
      <c r="A1547" s="22" t="s">
        <v>3209</v>
      </c>
      <c r="B1547" s="22" t="s">
        <v>3210</v>
      </c>
      <c r="C1547" s="23" t="str">
        <f t="shared" si="72"/>
        <v>Ms.</v>
      </c>
      <c r="D1547" s="23" t="str">
        <f t="shared" si="73"/>
        <v>Sarah E</v>
      </c>
      <c r="E1547" s="23" t="str">
        <f t="shared" si="74"/>
        <v>Mahaney</v>
      </c>
    </row>
    <row r="1548" spans="1:5" ht="15.75" customHeight="1" x14ac:dyDescent="0.35">
      <c r="A1548" s="22" t="s">
        <v>3211</v>
      </c>
      <c r="B1548" s="22" t="s">
        <v>3212</v>
      </c>
      <c r="C1548" s="23" t="str">
        <f t="shared" si="72"/>
        <v>Ms.</v>
      </c>
      <c r="D1548" s="23" t="str">
        <f t="shared" si="73"/>
        <v>Alison L.</v>
      </c>
      <c r="E1548" s="23" t="str">
        <f t="shared" si="74"/>
        <v>Nolan</v>
      </c>
    </row>
    <row r="1549" spans="1:5" ht="15.75" customHeight="1" x14ac:dyDescent="0.35">
      <c r="A1549" s="22" t="s">
        <v>3213</v>
      </c>
      <c r="B1549" s="22" t="s">
        <v>3214</v>
      </c>
      <c r="C1549" s="23" t="str">
        <f t="shared" si="72"/>
        <v>Ms.</v>
      </c>
      <c r="D1549" s="23" t="str">
        <f t="shared" si="73"/>
        <v>Karen A.</v>
      </c>
      <c r="E1549" s="23" t="str">
        <f t="shared" si="74"/>
        <v>Sobrino</v>
      </c>
    </row>
    <row r="1550" spans="1:5" ht="15.75" customHeight="1" x14ac:dyDescent="0.35">
      <c r="A1550" s="22" t="s">
        <v>3215</v>
      </c>
      <c r="B1550" s="22" t="s">
        <v>3216</v>
      </c>
      <c r="C1550" s="23" t="str">
        <f t="shared" si="72"/>
        <v>Mr.</v>
      </c>
      <c r="D1550" s="23" t="str">
        <f t="shared" si="73"/>
        <v>Thomas R. Jr.</v>
      </c>
      <c r="E1550" s="23" t="str">
        <f t="shared" si="74"/>
        <v>Gennaro</v>
      </c>
    </row>
    <row r="1551" spans="1:5" ht="15.75" customHeight="1" x14ac:dyDescent="0.35">
      <c r="A1551" s="22" t="s">
        <v>3217</v>
      </c>
      <c r="B1551" s="22" t="s">
        <v>3218</v>
      </c>
      <c r="C1551" s="23" t="str">
        <f t="shared" si="72"/>
        <v>Ms.</v>
      </c>
      <c r="D1551" s="23" t="str">
        <f t="shared" si="73"/>
        <v>Stephanie W.</v>
      </c>
      <c r="E1551" s="23" t="str">
        <f t="shared" si="74"/>
        <v>Mayer</v>
      </c>
    </row>
    <row r="1552" spans="1:5" ht="15.75" customHeight="1" x14ac:dyDescent="0.35">
      <c r="A1552" s="22" t="s">
        <v>3219</v>
      </c>
      <c r="B1552" s="22" t="s">
        <v>3220</v>
      </c>
      <c r="C1552" s="23" t="str">
        <f t="shared" si="72"/>
        <v>Mr.</v>
      </c>
      <c r="D1552" s="23" t="str">
        <f t="shared" si="73"/>
        <v>Ezra</v>
      </c>
      <c r="E1552" s="23" t="str">
        <f t="shared" si="74"/>
        <v>Becker</v>
      </c>
    </row>
    <row r="1553" spans="1:5" ht="15.75" customHeight="1" x14ac:dyDescent="0.35">
      <c r="A1553" s="22" t="s">
        <v>3221</v>
      </c>
      <c r="B1553" s="22" t="s">
        <v>3222</v>
      </c>
      <c r="C1553" s="23" t="str">
        <f t="shared" si="72"/>
        <v>Mr.</v>
      </c>
      <c r="D1553" s="23" t="str">
        <f t="shared" si="73"/>
        <v>Jim</v>
      </c>
      <c r="E1553" s="23" t="str">
        <f t="shared" si="74"/>
        <v>Moore</v>
      </c>
    </row>
    <row r="1554" spans="1:5" ht="15.75" customHeight="1" x14ac:dyDescent="0.35">
      <c r="A1554" s="22" t="s">
        <v>3223</v>
      </c>
      <c r="B1554" s="22" t="s">
        <v>3224</v>
      </c>
      <c r="C1554" s="23" t="str">
        <f t="shared" si="72"/>
        <v>Mr.</v>
      </c>
      <c r="D1554" s="23" t="str">
        <f t="shared" si="73"/>
        <v>Ari L.</v>
      </c>
      <c r="E1554" s="23" t="str">
        <f t="shared" si="74"/>
        <v>Platt</v>
      </c>
    </row>
    <row r="1555" spans="1:5" ht="15.75" customHeight="1" x14ac:dyDescent="0.35">
      <c r="A1555" s="22" t="s">
        <v>3225</v>
      </c>
      <c r="B1555" s="22" t="s">
        <v>3226</v>
      </c>
      <c r="C1555" s="23" t="str">
        <f t="shared" si="72"/>
        <v>Ms.</v>
      </c>
      <c r="D1555" s="23" t="str">
        <f t="shared" si="73"/>
        <v>Fanny</v>
      </c>
      <c r="E1555" s="23" t="str">
        <f t="shared" si="74"/>
        <v>Brodeur</v>
      </c>
    </row>
    <row r="1556" spans="1:5" ht="15.75" customHeight="1" x14ac:dyDescent="0.35">
      <c r="A1556" s="22" t="s">
        <v>3227</v>
      </c>
      <c r="B1556" s="22" t="s">
        <v>3228</v>
      </c>
      <c r="C1556" s="23" t="str">
        <f t="shared" si="72"/>
        <v>Ms.</v>
      </c>
      <c r="D1556" s="23" t="str">
        <f t="shared" si="73"/>
        <v>Heather</v>
      </c>
      <c r="E1556" s="23" t="str">
        <f t="shared" si="74"/>
        <v>Knight Pech</v>
      </c>
    </row>
    <row r="1557" spans="1:5" ht="15.75" customHeight="1" x14ac:dyDescent="0.35">
      <c r="A1557" s="22" t="s">
        <v>3229</v>
      </c>
      <c r="B1557" s="22" t="s">
        <v>3230</v>
      </c>
      <c r="C1557" s="23" t="str">
        <f t="shared" si="72"/>
        <v>Mr.</v>
      </c>
      <c r="D1557" s="23" t="str">
        <f t="shared" si="73"/>
        <v>Peter W. Sr.</v>
      </c>
      <c r="E1557" s="23" t="str">
        <f t="shared" si="74"/>
        <v>Richter</v>
      </c>
    </row>
    <row r="1558" spans="1:5" ht="15.75" customHeight="1" x14ac:dyDescent="0.35">
      <c r="A1558" s="22" t="s">
        <v>3231</v>
      </c>
      <c r="B1558" s="22" t="s">
        <v>3232</v>
      </c>
      <c r="C1558" s="23" t="str">
        <f t="shared" si="72"/>
        <v>Ms.</v>
      </c>
      <c r="D1558" s="23" t="str">
        <f t="shared" si="73"/>
        <v>Catherine A</v>
      </c>
      <c r="E1558" s="23" t="str">
        <f t="shared" si="74"/>
        <v>Jubinski</v>
      </c>
    </row>
    <row r="1559" spans="1:5" ht="15.75" customHeight="1" x14ac:dyDescent="0.35">
      <c r="A1559" s="22" t="s">
        <v>3233</v>
      </c>
      <c r="B1559" s="22" t="s">
        <v>3234</v>
      </c>
      <c r="C1559" s="23" t="str">
        <f t="shared" si="72"/>
        <v>Ms.</v>
      </c>
      <c r="D1559" s="23" t="str">
        <f t="shared" si="73"/>
        <v>Kelly A</v>
      </c>
      <c r="E1559" s="23" t="str">
        <f t="shared" si="74"/>
        <v>Wall</v>
      </c>
    </row>
    <row r="1560" spans="1:5" ht="15.75" customHeight="1" x14ac:dyDescent="0.35">
      <c r="A1560" s="22" t="s">
        <v>3235</v>
      </c>
      <c r="B1560" s="22" t="s">
        <v>3236</v>
      </c>
      <c r="C1560" s="23" t="str">
        <f t="shared" si="72"/>
        <v>Ms.</v>
      </c>
      <c r="D1560" s="23" t="str">
        <f t="shared" si="73"/>
        <v>Janel N.</v>
      </c>
      <c r="E1560" s="23" t="str">
        <f t="shared" si="74"/>
        <v>McKay</v>
      </c>
    </row>
    <row r="1561" spans="1:5" ht="15.75" customHeight="1" x14ac:dyDescent="0.35">
      <c r="A1561" s="22" t="s">
        <v>3237</v>
      </c>
      <c r="B1561" s="22" t="s">
        <v>3238</v>
      </c>
      <c r="C1561" s="23" t="str">
        <f t="shared" si="72"/>
        <v>Ms.</v>
      </c>
      <c r="D1561" s="23" t="str">
        <f t="shared" si="73"/>
        <v>Yann Kai</v>
      </c>
      <c r="E1561" s="23" t="str">
        <f t="shared" si="74"/>
        <v>Oh</v>
      </c>
    </row>
    <row r="1562" spans="1:5" ht="15.75" customHeight="1" x14ac:dyDescent="0.35">
      <c r="A1562" s="22" t="s">
        <v>3239</v>
      </c>
      <c r="B1562" s="22" t="s">
        <v>3240</v>
      </c>
      <c r="C1562" s="23" t="str">
        <f t="shared" si="72"/>
        <v>Mr.</v>
      </c>
      <c r="D1562" s="23" t="str">
        <f t="shared" si="73"/>
        <v>Zachary R.</v>
      </c>
      <c r="E1562" s="23" t="str">
        <f t="shared" si="74"/>
        <v>Kessell</v>
      </c>
    </row>
    <row r="1563" spans="1:5" ht="15.75" customHeight="1" x14ac:dyDescent="0.35">
      <c r="A1563" s="22" t="s">
        <v>3241</v>
      </c>
      <c r="B1563" s="22" t="s">
        <v>3242</v>
      </c>
      <c r="C1563" s="23" t="str">
        <f t="shared" si="72"/>
        <v>Mr.</v>
      </c>
      <c r="D1563" s="23" t="str">
        <f t="shared" si="73"/>
        <v>Alejandro Sr.</v>
      </c>
      <c r="E1563" s="23" t="str">
        <f t="shared" si="74"/>
        <v>Hidalgo Zambrano</v>
      </c>
    </row>
    <row r="1564" spans="1:5" ht="15.75" customHeight="1" x14ac:dyDescent="0.35">
      <c r="A1564" s="22" t="s">
        <v>3243</v>
      </c>
      <c r="B1564" s="22" t="s">
        <v>3244</v>
      </c>
      <c r="C1564" s="23" t="str">
        <f t="shared" si="72"/>
        <v>Mr.</v>
      </c>
      <c r="D1564" s="23" t="str">
        <f t="shared" si="73"/>
        <v>Nicholas R.</v>
      </c>
      <c r="E1564" s="23" t="str">
        <f t="shared" si="74"/>
        <v>Caprario</v>
      </c>
    </row>
    <row r="1565" spans="1:5" ht="15.75" customHeight="1" x14ac:dyDescent="0.35">
      <c r="A1565" s="22" t="s">
        <v>3245</v>
      </c>
      <c r="B1565" s="22" t="s">
        <v>3246</v>
      </c>
      <c r="C1565" s="23" t="str">
        <f t="shared" si="72"/>
        <v>Mr.</v>
      </c>
      <c r="D1565" s="23" t="str">
        <f t="shared" si="73"/>
        <v>Paul</v>
      </c>
      <c r="E1565" s="23" t="str">
        <f t="shared" si="74"/>
        <v>Ryan</v>
      </c>
    </row>
    <row r="1566" spans="1:5" ht="15.75" customHeight="1" x14ac:dyDescent="0.35">
      <c r="A1566" s="22" t="s">
        <v>3247</v>
      </c>
      <c r="B1566" s="22" t="s">
        <v>3248</v>
      </c>
      <c r="C1566" s="23" t="str">
        <f t="shared" si="72"/>
        <v>Mr.</v>
      </c>
      <c r="D1566" s="23" t="str">
        <f t="shared" si="73"/>
        <v>Michael D</v>
      </c>
      <c r="E1566" s="23" t="str">
        <f t="shared" si="74"/>
        <v>Hoffman</v>
      </c>
    </row>
    <row r="1567" spans="1:5" ht="15.75" customHeight="1" x14ac:dyDescent="0.35">
      <c r="A1567" s="22" t="s">
        <v>3249</v>
      </c>
      <c r="B1567" s="22" t="s">
        <v>3250</v>
      </c>
      <c r="C1567" s="23" t="str">
        <f t="shared" si="72"/>
        <v>Ms.</v>
      </c>
      <c r="D1567" s="23" t="str">
        <f t="shared" si="73"/>
        <v>Marina</v>
      </c>
      <c r="E1567" s="23" t="str">
        <f t="shared" si="74"/>
        <v>Wong</v>
      </c>
    </row>
    <row r="1568" spans="1:5" ht="15.75" customHeight="1" x14ac:dyDescent="0.35">
      <c r="A1568" s="22" t="s">
        <v>3251</v>
      </c>
      <c r="B1568" s="22" t="s">
        <v>3252</v>
      </c>
      <c r="C1568" s="23" t="str">
        <f t="shared" si="72"/>
        <v>Ms.</v>
      </c>
      <c r="D1568" s="23" t="str">
        <f t="shared" si="73"/>
        <v>Caroline</v>
      </c>
      <c r="E1568" s="23" t="str">
        <f t="shared" si="74"/>
        <v>Lea</v>
      </c>
    </row>
    <row r="1569" spans="1:5" ht="15.75" customHeight="1" x14ac:dyDescent="0.35">
      <c r="A1569" s="22" t="s">
        <v>3253</v>
      </c>
      <c r="B1569" s="22" t="s">
        <v>3254</v>
      </c>
      <c r="C1569" s="23" t="str">
        <f t="shared" si="72"/>
        <v>Mr.</v>
      </c>
      <c r="D1569" s="23" t="str">
        <f t="shared" si="73"/>
        <v>Ross P</v>
      </c>
      <c r="E1569" s="23" t="str">
        <f t="shared" si="74"/>
        <v>Patterson</v>
      </c>
    </row>
    <row r="1570" spans="1:5" ht="15.75" customHeight="1" x14ac:dyDescent="0.35">
      <c r="A1570" s="22" t="s">
        <v>3255</v>
      </c>
      <c r="B1570" s="22" t="s">
        <v>3256</v>
      </c>
      <c r="C1570" s="23" t="str">
        <f t="shared" si="72"/>
        <v>Ms.</v>
      </c>
      <c r="D1570" s="23" t="str">
        <f t="shared" si="73"/>
        <v>Aoife</v>
      </c>
      <c r="E1570" s="23" t="str">
        <f t="shared" si="74"/>
        <v>Quigley</v>
      </c>
    </row>
    <row r="1571" spans="1:5" ht="15.75" customHeight="1" x14ac:dyDescent="0.35">
      <c r="A1571" s="22" t="s">
        <v>3257</v>
      </c>
      <c r="B1571" s="22" t="s">
        <v>3258</v>
      </c>
      <c r="C1571" s="23" t="str">
        <f t="shared" si="72"/>
        <v>Mr.</v>
      </c>
      <c r="D1571" s="23" t="str">
        <f t="shared" si="73"/>
        <v>Wesley</v>
      </c>
      <c r="E1571" s="23" t="str">
        <f t="shared" si="74"/>
        <v>Korir</v>
      </c>
    </row>
    <row r="1572" spans="1:5" ht="15.75" customHeight="1" x14ac:dyDescent="0.35">
      <c r="A1572" s="22" t="s">
        <v>3259</v>
      </c>
      <c r="B1572" s="22" t="s">
        <v>3260</v>
      </c>
      <c r="C1572" s="23" t="str">
        <f t="shared" si="72"/>
        <v>Ms.</v>
      </c>
      <c r="D1572" s="23" t="str">
        <f t="shared" si="73"/>
        <v>Rebecca J</v>
      </c>
      <c r="E1572" s="23" t="str">
        <f t="shared" si="74"/>
        <v>Downs</v>
      </c>
    </row>
    <row r="1573" spans="1:5" ht="15.75" customHeight="1" x14ac:dyDescent="0.35">
      <c r="A1573" s="22" t="s">
        <v>3261</v>
      </c>
      <c r="B1573" s="22" t="s">
        <v>3262</v>
      </c>
      <c r="C1573" s="23" t="str">
        <f t="shared" si="72"/>
        <v>Mr.</v>
      </c>
      <c r="D1573" s="23" t="str">
        <f t="shared" si="73"/>
        <v>Barry P.</v>
      </c>
      <c r="E1573" s="23" t="str">
        <f t="shared" si="74"/>
        <v>Young</v>
      </c>
    </row>
    <row r="1574" spans="1:5" ht="15.75" customHeight="1" x14ac:dyDescent="0.35">
      <c r="A1574" s="22" t="s">
        <v>3263</v>
      </c>
      <c r="B1574" s="22" t="s">
        <v>3264</v>
      </c>
      <c r="C1574" s="23" t="str">
        <f t="shared" si="72"/>
        <v>Mr.</v>
      </c>
      <c r="D1574" s="23" t="str">
        <f t="shared" si="73"/>
        <v>Maciej</v>
      </c>
      <c r="E1574" s="23" t="str">
        <f t="shared" si="74"/>
        <v>Zywek</v>
      </c>
    </row>
    <row r="1575" spans="1:5" ht="15.75" customHeight="1" x14ac:dyDescent="0.35">
      <c r="A1575" s="22" t="s">
        <v>3265</v>
      </c>
      <c r="B1575" s="22" t="s">
        <v>3266</v>
      </c>
      <c r="C1575" s="23" t="str">
        <f t="shared" si="72"/>
        <v>Mr.</v>
      </c>
      <c r="D1575" s="23" t="str">
        <f t="shared" si="73"/>
        <v>Jerry D.</v>
      </c>
      <c r="E1575" s="23" t="str">
        <f t="shared" si="74"/>
        <v>Faulkner</v>
      </c>
    </row>
    <row r="1576" spans="1:5" ht="15.75" customHeight="1" x14ac:dyDescent="0.35">
      <c r="A1576" s="22" t="s">
        <v>3267</v>
      </c>
      <c r="B1576" s="22" t="s">
        <v>3268</v>
      </c>
      <c r="C1576" s="23" t="str">
        <f t="shared" si="72"/>
        <v>Mr.</v>
      </c>
      <c r="D1576" s="23" t="str">
        <f t="shared" si="73"/>
        <v>Eric A.</v>
      </c>
      <c r="E1576" s="23" t="str">
        <f t="shared" si="74"/>
        <v>Erspamer</v>
      </c>
    </row>
    <row r="1577" spans="1:5" ht="15.75" customHeight="1" x14ac:dyDescent="0.35">
      <c r="A1577" s="22" t="s">
        <v>3269</v>
      </c>
      <c r="B1577" s="22" t="s">
        <v>3270</v>
      </c>
      <c r="C1577" s="23" t="str">
        <f t="shared" si="72"/>
        <v>Ms.</v>
      </c>
      <c r="D1577" s="23" t="str">
        <f t="shared" si="73"/>
        <v>Cathi</v>
      </c>
      <c r="E1577" s="23" t="str">
        <f t="shared" si="74"/>
        <v>Campbell</v>
      </c>
    </row>
    <row r="1578" spans="1:5" ht="15.75" customHeight="1" x14ac:dyDescent="0.35">
      <c r="A1578" s="22" t="s">
        <v>3271</v>
      </c>
      <c r="B1578" s="22" t="s">
        <v>3272</v>
      </c>
      <c r="C1578" s="23" t="str">
        <f t="shared" si="72"/>
        <v>Mr.</v>
      </c>
      <c r="D1578" s="23" t="str">
        <f t="shared" si="73"/>
        <v>Alex M</v>
      </c>
      <c r="E1578" s="23" t="str">
        <f t="shared" si="74"/>
        <v>Addison</v>
      </c>
    </row>
    <row r="1579" spans="1:5" ht="15.75" customHeight="1" x14ac:dyDescent="0.35">
      <c r="A1579" s="22" t="s">
        <v>3273</v>
      </c>
      <c r="B1579" s="22" t="s">
        <v>3274</v>
      </c>
      <c r="C1579" s="23" t="str">
        <f t="shared" si="72"/>
        <v>Mr.</v>
      </c>
      <c r="D1579" s="23" t="str">
        <f t="shared" si="73"/>
        <v>Liang</v>
      </c>
      <c r="E1579" s="23" t="str">
        <f t="shared" si="74"/>
        <v>Wu</v>
      </c>
    </row>
    <row r="1580" spans="1:5" ht="15.75" customHeight="1" x14ac:dyDescent="0.35">
      <c r="A1580" s="22" t="s">
        <v>3275</v>
      </c>
      <c r="B1580" s="22" t="s">
        <v>3276</v>
      </c>
      <c r="C1580" s="23" t="str">
        <f t="shared" si="72"/>
        <v>Ms.</v>
      </c>
      <c r="D1580" s="23" t="str">
        <f t="shared" si="73"/>
        <v>Lexy</v>
      </c>
      <c r="E1580" s="23" t="str">
        <f t="shared" si="74"/>
        <v>Millett</v>
      </c>
    </row>
    <row r="1581" spans="1:5" ht="15.75" customHeight="1" x14ac:dyDescent="0.35">
      <c r="A1581" s="22" t="s">
        <v>3277</v>
      </c>
      <c r="B1581" s="22" t="s">
        <v>3278</v>
      </c>
      <c r="C1581" s="23" t="str">
        <f t="shared" si="72"/>
        <v>Mr.</v>
      </c>
      <c r="D1581" s="23" t="str">
        <f t="shared" si="73"/>
        <v>Michael</v>
      </c>
      <c r="E1581" s="23" t="str">
        <f t="shared" si="74"/>
        <v>Bosl</v>
      </c>
    </row>
    <row r="1582" spans="1:5" ht="15.75" customHeight="1" x14ac:dyDescent="0.35">
      <c r="A1582" s="22" t="s">
        <v>3279</v>
      </c>
      <c r="B1582" s="22" t="s">
        <v>3280</v>
      </c>
      <c r="C1582" s="23" t="str">
        <f t="shared" si="72"/>
        <v>Mr.</v>
      </c>
      <c r="D1582" s="23" t="str">
        <f t="shared" si="73"/>
        <v>Samuel L</v>
      </c>
      <c r="E1582" s="23" t="str">
        <f t="shared" si="74"/>
        <v>Goldberg</v>
      </c>
    </row>
    <row r="1583" spans="1:5" ht="15.75" customHeight="1" x14ac:dyDescent="0.35">
      <c r="A1583" s="22" t="s">
        <v>3281</v>
      </c>
      <c r="B1583" s="22" t="s">
        <v>3282</v>
      </c>
      <c r="C1583" s="23" t="str">
        <f t="shared" si="72"/>
        <v>Mr.</v>
      </c>
      <c r="D1583" s="23" t="str">
        <f t="shared" si="73"/>
        <v>Spencer A.</v>
      </c>
      <c r="E1583" s="23" t="str">
        <f t="shared" si="74"/>
        <v>Kelley</v>
      </c>
    </row>
    <row r="1584" spans="1:5" ht="15.75" customHeight="1" x14ac:dyDescent="0.35">
      <c r="A1584" s="22" t="s">
        <v>3283</v>
      </c>
      <c r="B1584" s="22" t="s">
        <v>3284</v>
      </c>
      <c r="C1584" s="23" t="str">
        <f t="shared" si="72"/>
        <v>Mrs.</v>
      </c>
      <c r="D1584" s="23" t="str">
        <f t="shared" si="73"/>
        <v>Rochelle</v>
      </c>
      <c r="E1584" s="23" t="str">
        <f t="shared" si="74"/>
        <v>Johnston</v>
      </c>
    </row>
    <row r="1585" spans="1:5" ht="15.75" customHeight="1" x14ac:dyDescent="0.35">
      <c r="A1585" s="22" t="s">
        <v>3285</v>
      </c>
      <c r="B1585" s="22" t="s">
        <v>3286</v>
      </c>
      <c r="C1585" s="23" t="str">
        <f t="shared" si="72"/>
        <v>Ms.</v>
      </c>
      <c r="D1585" s="23" t="str">
        <f t="shared" si="73"/>
        <v>Paula</v>
      </c>
      <c r="E1585" s="23" t="str">
        <f t="shared" si="74"/>
        <v>Keating</v>
      </c>
    </row>
    <row r="1586" spans="1:5" ht="15.75" customHeight="1" x14ac:dyDescent="0.35">
      <c r="A1586" s="22" t="s">
        <v>3287</v>
      </c>
      <c r="B1586" s="22" t="s">
        <v>3288</v>
      </c>
      <c r="C1586" s="23" t="str">
        <f t="shared" si="72"/>
        <v>Mrs.</v>
      </c>
      <c r="D1586" s="23" t="str">
        <f t="shared" si="73"/>
        <v>Madeline E.</v>
      </c>
      <c r="E1586" s="23" t="str">
        <f t="shared" si="74"/>
        <v>Duhon</v>
      </c>
    </row>
    <row r="1587" spans="1:5" ht="15.75" customHeight="1" x14ac:dyDescent="0.35">
      <c r="A1587" s="22" t="s">
        <v>3289</v>
      </c>
      <c r="B1587" s="22" t="s">
        <v>3290</v>
      </c>
      <c r="C1587" s="23" t="str">
        <f t="shared" si="72"/>
        <v>Ms.</v>
      </c>
      <c r="D1587" s="23" t="str">
        <f t="shared" si="73"/>
        <v>Maria Isabel</v>
      </c>
      <c r="E1587" s="23" t="str">
        <f t="shared" si="74"/>
        <v>Briseno</v>
      </c>
    </row>
    <row r="1588" spans="1:5" ht="15.75" customHeight="1" x14ac:dyDescent="0.35">
      <c r="A1588" s="22" t="s">
        <v>3291</v>
      </c>
      <c r="B1588" s="22" t="s">
        <v>3292</v>
      </c>
      <c r="C1588" s="23" t="str">
        <f t="shared" si="72"/>
        <v>Mr.</v>
      </c>
      <c r="D1588" s="23" t="str">
        <f t="shared" si="73"/>
        <v>Arthur M.</v>
      </c>
      <c r="E1588" s="23" t="str">
        <f t="shared" si="74"/>
        <v>Besse</v>
      </c>
    </row>
    <row r="1589" spans="1:5" ht="15.75" customHeight="1" x14ac:dyDescent="0.35">
      <c r="A1589" s="22" t="s">
        <v>3293</v>
      </c>
      <c r="B1589" s="22" t="s">
        <v>3294</v>
      </c>
      <c r="C1589" s="23" t="str">
        <f t="shared" si="72"/>
        <v>Mr.</v>
      </c>
      <c r="D1589" s="23" t="str">
        <f t="shared" si="73"/>
        <v>Joseph R.</v>
      </c>
      <c r="E1589" s="23" t="str">
        <f t="shared" si="74"/>
        <v>Shillings</v>
      </c>
    </row>
    <row r="1590" spans="1:5" ht="15.75" customHeight="1" x14ac:dyDescent="0.35">
      <c r="A1590" s="22" t="s">
        <v>3295</v>
      </c>
      <c r="B1590" s="22" t="s">
        <v>3296</v>
      </c>
      <c r="C1590" s="23" t="str">
        <f t="shared" si="72"/>
        <v>Ms.</v>
      </c>
      <c r="D1590" s="23" t="str">
        <f t="shared" si="73"/>
        <v>Sachiko</v>
      </c>
      <c r="E1590" s="23" t="str">
        <f t="shared" si="74"/>
        <v>Tate</v>
      </c>
    </row>
    <row r="1591" spans="1:5" ht="15.75" customHeight="1" x14ac:dyDescent="0.35">
      <c r="A1591" s="22" t="s">
        <v>3297</v>
      </c>
      <c r="B1591" s="22" t="s">
        <v>3298</v>
      </c>
      <c r="C1591" s="23" t="str">
        <f t="shared" si="72"/>
        <v>Mr.</v>
      </c>
      <c r="D1591" s="23" t="str">
        <f t="shared" si="73"/>
        <v>Christopher</v>
      </c>
      <c r="E1591" s="23" t="str">
        <f t="shared" si="74"/>
        <v>Arsenault</v>
      </c>
    </row>
    <row r="1592" spans="1:5" ht="15.75" customHeight="1" x14ac:dyDescent="0.35">
      <c r="A1592" s="22" t="s">
        <v>3299</v>
      </c>
      <c r="B1592" s="22" t="s">
        <v>3300</v>
      </c>
      <c r="C1592" s="23" t="str">
        <f t="shared" si="72"/>
        <v>Mr.</v>
      </c>
      <c r="D1592" s="23" t="str">
        <f t="shared" si="73"/>
        <v>Joseph</v>
      </c>
      <c r="E1592" s="23" t="str">
        <f t="shared" si="74"/>
        <v>Hengoed</v>
      </c>
    </row>
    <row r="1593" spans="1:5" ht="15.75" customHeight="1" x14ac:dyDescent="0.35">
      <c r="A1593" s="22" t="s">
        <v>3301</v>
      </c>
      <c r="B1593" s="22" t="s">
        <v>3302</v>
      </c>
      <c r="C1593" s="23" t="str">
        <f t="shared" si="72"/>
        <v>Mr.</v>
      </c>
      <c r="D1593" s="23" t="str">
        <f t="shared" si="73"/>
        <v>Lawrence</v>
      </c>
      <c r="E1593" s="23" t="str">
        <f t="shared" si="74"/>
        <v>Aller</v>
      </c>
    </row>
    <row r="1594" spans="1:5" ht="15.75" customHeight="1" x14ac:dyDescent="0.35">
      <c r="A1594" s="22" t="s">
        <v>3303</v>
      </c>
      <c r="B1594" s="22" t="s">
        <v>3304</v>
      </c>
      <c r="C1594" s="23" t="str">
        <f t="shared" si="72"/>
        <v>Mrs.</v>
      </c>
      <c r="D1594" s="23" t="str">
        <f t="shared" si="73"/>
        <v>Katie</v>
      </c>
      <c r="E1594" s="23" t="str">
        <f t="shared" si="74"/>
        <v>Pisano</v>
      </c>
    </row>
    <row r="1595" spans="1:5" ht="15.75" customHeight="1" x14ac:dyDescent="0.35">
      <c r="A1595" s="22" t="s">
        <v>3305</v>
      </c>
      <c r="B1595" s="22" t="s">
        <v>3306</v>
      </c>
      <c r="C1595" s="23" t="str">
        <f t="shared" si="72"/>
        <v>Mr.</v>
      </c>
      <c r="D1595" s="23" t="str">
        <f t="shared" si="73"/>
        <v>Ruben</v>
      </c>
      <c r="E1595" s="23" t="str">
        <f t="shared" si="74"/>
        <v>Sanca</v>
      </c>
    </row>
    <row r="1596" spans="1:5" ht="15.75" customHeight="1" x14ac:dyDescent="0.35">
      <c r="A1596" s="22" t="s">
        <v>3307</v>
      </c>
      <c r="B1596" s="22" t="s">
        <v>3308</v>
      </c>
      <c r="C1596" s="23" t="str">
        <f t="shared" si="72"/>
        <v>Ms.</v>
      </c>
      <c r="D1596" s="23" t="str">
        <f t="shared" si="73"/>
        <v>Sarah</v>
      </c>
      <c r="E1596" s="23" t="str">
        <f t="shared" si="74"/>
        <v>Bond</v>
      </c>
    </row>
    <row r="1597" spans="1:5" ht="15.75" customHeight="1" x14ac:dyDescent="0.35">
      <c r="A1597" s="22" t="s">
        <v>3309</v>
      </c>
      <c r="B1597" s="22" t="s">
        <v>3310</v>
      </c>
      <c r="C1597" s="23" t="str">
        <f t="shared" si="72"/>
        <v>Mrs.</v>
      </c>
      <c r="D1597" s="23" t="str">
        <f t="shared" si="73"/>
        <v>Angela R.</v>
      </c>
      <c r="E1597" s="23" t="str">
        <f t="shared" si="74"/>
        <v>Carron</v>
      </c>
    </row>
    <row r="1598" spans="1:5" ht="15.75" customHeight="1" x14ac:dyDescent="0.35">
      <c r="A1598" s="22" t="s">
        <v>3311</v>
      </c>
      <c r="B1598" s="22" t="s">
        <v>3312</v>
      </c>
      <c r="C1598" s="23" t="str">
        <f t="shared" si="72"/>
        <v>Mr.</v>
      </c>
      <c r="D1598" s="23" t="str">
        <f t="shared" si="73"/>
        <v>Chatham</v>
      </c>
      <c r="E1598" s="23" t="str">
        <f t="shared" si="74"/>
        <v>Ellwanger</v>
      </c>
    </row>
    <row r="1599" spans="1:5" ht="15.75" customHeight="1" x14ac:dyDescent="0.35">
      <c r="A1599" s="22" t="s">
        <v>3313</v>
      </c>
      <c r="B1599" s="22" t="s">
        <v>3314</v>
      </c>
      <c r="C1599" s="23" t="str">
        <f t="shared" si="72"/>
        <v>Mr.</v>
      </c>
      <c r="D1599" s="23" t="str">
        <f t="shared" si="73"/>
        <v>Derek</v>
      </c>
      <c r="E1599" s="23" t="str">
        <f t="shared" si="74"/>
        <v>Hanson</v>
      </c>
    </row>
    <row r="1600" spans="1:5" ht="15.75" customHeight="1" x14ac:dyDescent="0.35">
      <c r="A1600" s="22" t="s">
        <v>3315</v>
      </c>
      <c r="B1600" s="22" t="s">
        <v>3316</v>
      </c>
      <c r="C1600" s="23" t="str">
        <f t="shared" si="72"/>
        <v>Mr.</v>
      </c>
      <c r="D1600" s="23" t="str">
        <f t="shared" si="73"/>
        <v>Kalvin J.</v>
      </c>
      <c r="E1600" s="23" t="str">
        <f t="shared" si="74"/>
        <v>Tucker</v>
      </c>
    </row>
    <row r="1601" spans="1:5" ht="15.75" customHeight="1" x14ac:dyDescent="0.35">
      <c r="A1601" s="22" t="s">
        <v>3317</v>
      </c>
      <c r="B1601" s="22" t="s">
        <v>3318</v>
      </c>
      <c r="C1601" s="23" t="str">
        <f t="shared" si="72"/>
        <v>Mr.</v>
      </c>
      <c r="D1601" s="23" t="str">
        <f t="shared" si="73"/>
        <v>Dave</v>
      </c>
      <c r="E1601" s="23" t="str">
        <f t="shared" si="74"/>
        <v>Counts</v>
      </c>
    </row>
    <row r="1602" spans="1:5" ht="15.75" customHeight="1" x14ac:dyDescent="0.35">
      <c r="A1602" s="22" t="s">
        <v>3319</v>
      </c>
      <c r="B1602" s="22" t="s">
        <v>3320</v>
      </c>
      <c r="C1602" s="23" t="str">
        <f t="shared" ref="C1602:C1665" si="75">TRIM(MID(B1602,FIND(",",B1602)+1,FIND(".",B1602,FIND(",",B1602))-FIND(",",B1602)))</f>
        <v>Ms.</v>
      </c>
      <c r="D1602" s="23" t="str">
        <f t="shared" ref="D1602:D1665" si="76">TRIM(MID(B1602,FIND(".",B1602,FIND(",",B1602))+1,100))</f>
        <v>Barbara G.</v>
      </c>
      <c r="E1602" s="23" t="str">
        <f t="shared" ref="E1602:E1665" si="77">TRIM(LEFT(B1602,FIND(",",B1602)-1))</f>
        <v>Carson</v>
      </c>
    </row>
    <row r="1603" spans="1:5" ht="15.75" customHeight="1" x14ac:dyDescent="0.35">
      <c r="A1603" s="22" t="s">
        <v>3321</v>
      </c>
      <c r="B1603" s="22" t="s">
        <v>3322</v>
      </c>
      <c r="C1603" s="23" t="str">
        <f t="shared" si="75"/>
        <v>Mr.</v>
      </c>
      <c r="D1603" s="23" t="str">
        <f t="shared" si="76"/>
        <v>Skylar</v>
      </c>
      <c r="E1603" s="23" t="str">
        <f t="shared" si="77"/>
        <v>Haines</v>
      </c>
    </row>
    <row r="1604" spans="1:5" ht="15.75" customHeight="1" x14ac:dyDescent="0.35">
      <c r="A1604" s="22" t="s">
        <v>3323</v>
      </c>
      <c r="B1604" s="22" t="s">
        <v>3324</v>
      </c>
      <c r="C1604" s="23" t="str">
        <f t="shared" si="75"/>
        <v>Mr.</v>
      </c>
      <c r="D1604" s="23" t="str">
        <f t="shared" si="76"/>
        <v>Nick</v>
      </c>
      <c r="E1604" s="23" t="str">
        <f t="shared" si="77"/>
        <v>Schnabel</v>
      </c>
    </row>
    <row r="1605" spans="1:5" ht="15.75" customHeight="1" x14ac:dyDescent="0.35">
      <c r="A1605" s="22" t="s">
        <v>3325</v>
      </c>
      <c r="B1605" s="22" t="s">
        <v>3326</v>
      </c>
      <c r="C1605" s="23" t="str">
        <f t="shared" si="75"/>
        <v>Mr.</v>
      </c>
      <c r="D1605" s="23" t="str">
        <f t="shared" si="76"/>
        <v>Sunny S</v>
      </c>
      <c r="E1605" s="23" t="str">
        <f t="shared" si="77"/>
        <v>Thind</v>
      </c>
    </row>
    <row r="1606" spans="1:5" ht="15.75" customHeight="1" x14ac:dyDescent="0.35">
      <c r="A1606" s="22" t="s">
        <v>3327</v>
      </c>
      <c r="B1606" s="22" t="s">
        <v>3328</v>
      </c>
      <c r="C1606" s="23" t="str">
        <f t="shared" si="75"/>
        <v>Mrs.</v>
      </c>
      <c r="D1606" s="23" t="str">
        <f t="shared" si="76"/>
        <v>Anne-Marie</v>
      </c>
      <c r="E1606" s="23" t="str">
        <f t="shared" si="77"/>
        <v>Simon</v>
      </c>
    </row>
    <row r="1607" spans="1:5" ht="15.75" customHeight="1" x14ac:dyDescent="0.35">
      <c r="A1607" s="22" t="s">
        <v>3329</v>
      </c>
      <c r="B1607" s="22" t="s">
        <v>3330</v>
      </c>
      <c r="C1607" s="23" t="str">
        <f t="shared" si="75"/>
        <v>Mr.</v>
      </c>
      <c r="D1607" s="23" t="str">
        <f t="shared" si="76"/>
        <v>Nicholas</v>
      </c>
      <c r="E1607" s="23" t="str">
        <f t="shared" si="77"/>
        <v>Arciniaga</v>
      </c>
    </row>
    <row r="1608" spans="1:5" ht="15.75" customHeight="1" x14ac:dyDescent="0.35">
      <c r="A1608" s="22" t="s">
        <v>3331</v>
      </c>
      <c r="B1608" s="22" t="s">
        <v>3332</v>
      </c>
      <c r="C1608" s="23" t="str">
        <f t="shared" si="75"/>
        <v>Mr.</v>
      </c>
      <c r="D1608" s="23" t="str">
        <f t="shared" si="76"/>
        <v>Scott M.</v>
      </c>
      <c r="E1608" s="23" t="str">
        <f t="shared" si="77"/>
        <v>Ryan</v>
      </c>
    </row>
    <row r="1609" spans="1:5" ht="15.75" customHeight="1" x14ac:dyDescent="0.35">
      <c r="A1609" s="22" t="s">
        <v>3333</v>
      </c>
      <c r="B1609" s="22" t="s">
        <v>3334</v>
      </c>
      <c r="C1609" s="23" t="str">
        <f t="shared" si="75"/>
        <v>Ms.</v>
      </c>
      <c r="D1609" s="23" t="str">
        <f t="shared" si="76"/>
        <v>Marisa A</v>
      </c>
      <c r="E1609" s="23" t="str">
        <f t="shared" si="77"/>
        <v>Lizak</v>
      </c>
    </row>
    <row r="1610" spans="1:5" ht="15.75" customHeight="1" x14ac:dyDescent="0.35">
      <c r="A1610" s="22" t="s">
        <v>3335</v>
      </c>
      <c r="B1610" s="22" t="s">
        <v>3336</v>
      </c>
      <c r="C1610" s="23" t="str">
        <f t="shared" si="75"/>
        <v>Ms.</v>
      </c>
      <c r="D1610" s="23" t="str">
        <f t="shared" si="76"/>
        <v>Katie</v>
      </c>
      <c r="E1610" s="23" t="str">
        <f t="shared" si="77"/>
        <v>Howery</v>
      </c>
    </row>
    <row r="1611" spans="1:5" ht="15.75" customHeight="1" x14ac:dyDescent="0.35">
      <c r="A1611" s="22" t="s">
        <v>3337</v>
      </c>
      <c r="B1611" s="22" t="s">
        <v>3338</v>
      </c>
      <c r="C1611" s="23" t="str">
        <f t="shared" si="75"/>
        <v>Ms.</v>
      </c>
      <c r="D1611" s="23" t="str">
        <f t="shared" si="76"/>
        <v>Amy L</v>
      </c>
      <c r="E1611" s="23" t="str">
        <f t="shared" si="77"/>
        <v>Crain</v>
      </c>
    </row>
    <row r="1612" spans="1:5" ht="15.75" customHeight="1" x14ac:dyDescent="0.35">
      <c r="A1612" s="22" t="s">
        <v>3339</v>
      </c>
      <c r="B1612" s="22" t="s">
        <v>3340</v>
      </c>
      <c r="C1612" s="23" t="str">
        <f t="shared" si="75"/>
        <v>Ms.</v>
      </c>
      <c r="D1612" s="23" t="str">
        <f t="shared" si="76"/>
        <v>Jenna M</v>
      </c>
      <c r="E1612" s="23" t="str">
        <f t="shared" si="77"/>
        <v>Hotze</v>
      </c>
    </row>
    <row r="1613" spans="1:5" ht="15.75" customHeight="1" x14ac:dyDescent="0.35">
      <c r="A1613" s="22" t="s">
        <v>3341</v>
      </c>
      <c r="B1613" s="22" t="s">
        <v>3342</v>
      </c>
      <c r="C1613" s="23" t="str">
        <f t="shared" si="75"/>
        <v>Ms.</v>
      </c>
      <c r="D1613" s="23" t="str">
        <f t="shared" si="76"/>
        <v>Elizabeth M.</v>
      </c>
      <c r="E1613" s="23" t="str">
        <f t="shared" si="77"/>
        <v>Chauhan</v>
      </c>
    </row>
    <row r="1614" spans="1:5" ht="15.75" customHeight="1" x14ac:dyDescent="0.35">
      <c r="A1614" s="22" t="s">
        <v>3343</v>
      </c>
      <c r="B1614" s="22" t="s">
        <v>3344</v>
      </c>
      <c r="C1614" s="23" t="str">
        <f t="shared" si="75"/>
        <v>Mr.</v>
      </c>
      <c r="D1614" s="23" t="str">
        <f t="shared" si="76"/>
        <v>Lyazid</v>
      </c>
      <c r="E1614" s="23" t="str">
        <f t="shared" si="77"/>
        <v>Raab</v>
      </c>
    </row>
    <row r="1615" spans="1:5" ht="15.75" customHeight="1" x14ac:dyDescent="0.35">
      <c r="A1615" s="22" t="s">
        <v>3345</v>
      </c>
      <c r="B1615" s="22" t="s">
        <v>3346</v>
      </c>
      <c r="C1615" s="23" t="str">
        <f t="shared" si="75"/>
        <v>Ms.</v>
      </c>
      <c r="D1615" s="23" t="str">
        <f t="shared" si="76"/>
        <v>Lindsey A.</v>
      </c>
      <c r="E1615" s="23" t="str">
        <f t="shared" si="77"/>
        <v>McKown</v>
      </c>
    </row>
    <row r="1616" spans="1:5" ht="15.75" customHeight="1" x14ac:dyDescent="0.35">
      <c r="A1616" s="22" t="s">
        <v>3347</v>
      </c>
      <c r="B1616" s="22" t="s">
        <v>3348</v>
      </c>
      <c r="C1616" s="23" t="str">
        <f t="shared" si="75"/>
        <v>Mr.</v>
      </c>
      <c r="D1616" s="23" t="str">
        <f t="shared" si="76"/>
        <v>Chris</v>
      </c>
      <c r="E1616" s="23" t="str">
        <f t="shared" si="77"/>
        <v>Schiemann</v>
      </c>
    </row>
    <row r="1617" spans="1:5" ht="15.75" customHeight="1" x14ac:dyDescent="0.35">
      <c r="A1617" s="22" t="s">
        <v>3349</v>
      </c>
      <c r="B1617" s="22" t="s">
        <v>3350</v>
      </c>
      <c r="C1617" s="23" t="str">
        <f t="shared" si="75"/>
        <v>Ms.</v>
      </c>
      <c r="D1617" s="23" t="str">
        <f t="shared" si="76"/>
        <v>Jennifer A</v>
      </c>
      <c r="E1617" s="23" t="str">
        <f t="shared" si="77"/>
        <v>Cress</v>
      </c>
    </row>
    <row r="1618" spans="1:5" ht="15.75" customHeight="1" x14ac:dyDescent="0.35">
      <c r="A1618" s="22" t="s">
        <v>3351</v>
      </c>
      <c r="B1618" s="22" t="s">
        <v>3352</v>
      </c>
      <c r="C1618" s="23" t="str">
        <f t="shared" si="75"/>
        <v>Mr.</v>
      </c>
      <c r="D1618" s="23" t="str">
        <f t="shared" si="76"/>
        <v>Leif S.</v>
      </c>
      <c r="E1618" s="23" t="str">
        <f t="shared" si="77"/>
        <v>Mawson</v>
      </c>
    </row>
    <row r="1619" spans="1:5" ht="15.75" customHeight="1" x14ac:dyDescent="0.35">
      <c r="A1619" s="22" t="s">
        <v>3353</v>
      </c>
      <c r="B1619" s="22" t="s">
        <v>3354</v>
      </c>
      <c r="C1619" s="23" t="str">
        <f t="shared" si="75"/>
        <v>Ms.</v>
      </c>
      <c r="D1619" s="23" t="str">
        <f t="shared" si="76"/>
        <v>Stephanie A</v>
      </c>
      <c r="E1619" s="23" t="str">
        <f t="shared" si="77"/>
        <v>Wigginton</v>
      </c>
    </row>
    <row r="1620" spans="1:5" ht="15.75" customHeight="1" x14ac:dyDescent="0.35">
      <c r="A1620" s="22" t="s">
        <v>3355</v>
      </c>
      <c r="B1620" s="22" t="s">
        <v>3356</v>
      </c>
      <c r="C1620" s="23" t="str">
        <f t="shared" si="75"/>
        <v>Mr.</v>
      </c>
      <c r="D1620" s="23" t="str">
        <f t="shared" si="76"/>
        <v>Bo</v>
      </c>
      <c r="E1620" s="23" t="str">
        <f t="shared" si="77"/>
        <v>Wang</v>
      </c>
    </row>
    <row r="1621" spans="1:5" ht="15.75" customHeight="1" x14ac:dyDescent="0.35">
      <c r="A1621" s="22" t="s">
        <v>3357</v>
      </c>
      <c r="B1621" s="22" t="s">
        <v>3358</v>
      </c>
      <c r="C1621" s="23" t="str">
        <f t="shared" si="75"/>
        <v>Ms.</v>
      </c>
      <c r="D1621" s="23" t="str">
        <f t="shared" si="76"/>
        <v>Leah</v>
      </c>
      <c r="E1621" s="23" t="str">
        <f t="shared" si="77"/>
        <v>Schroeder</v>
      </c>
    </row>
    <row r="1622" spans="1:5" ht="15.75" customHeight="1" x14ac:dyDescent="0.35">
      <c r="A1622" s="22" t="s">
        <v>3359</v>
      </c>
      <c r="B1622" s="22" t="s">
        <v>3360</v>
      </c>
      <c r="C1622" s="23" t="str">
        <f t="shared" si="75"/>
        <v>Ms.</v>
      </c>
      <c r="D1622" s="23" t="str">
        <f t="shared" si="76"/>
        <v>Kara Lynne</v>
      </c>
      <c r="E1622" s="23" t="str">
        <f t="shared" si="77"/>
        <v>Leonard</v>
      </c>
    </row>
    <row r="1623" spans="1:5" ht="15.75" customHeight="1" x14ac:dyDescent="0.35">
      <c r="A1623" s="22" t="s">
        <v>3361</v>
      </c>
      <c r="B1623" s="22" t="s">
        <v>3362</v>
      </c>
      <c r="C1623" s="23" t="str">
        <f t="shared" si="75"/>
        <v>Mr.</v>
      </c>
      <c r="D1623" s="23" t="str">
        <f t="shared" si="76"/>
        <v>Jeffrey</v>
      </c>
      <c r="E1623" s="23" t="str">
        <f t="shared" si="77"/>
        <v>Tissue</v>
      </c>
    </row>
    <row r="1624" spans="1:5" ht="15.75" customHeight="1" x14ac:dyDescent="0.35">
      <c r="A1624" s="22" t="s">
        <v>3363</v>
      </c>
      <c r="B1624" s="22" t="s">
        <v>3364</v>
      </c>
      <c r="C1624" s="23" t="str">
        <f t="shared" si="75"/>
        <v>Mr.</v>
      </c>
      <c r="D1624" s="23" t="str">
        <f t="shared" si="76"/>
        <v>Justin</v>
      </c>
      <c r="E1624" s="23" t="str">
        <f t="shared" si="77"/>
        <v>Wood</v>
      </c>
    </row>
    <row r="1625" spans="1:5" ht="15.75" customHeight="1" x14ac:dyDescent="0.35">
      <c r="A1625" s="22" t="s">
        <v>3365</v>
      </c>
      <c r="B1625" s="22" t="s">
        <v>3366</v>
      </c>
      <c r="C1625" s="23" t="str">
        <f t="shared" si="75"/>
        <v>Ms.</v>
      </c>
      <c r="D1625" s="23" t="str">
        <f t="shared" si="76"/>
        <v>Emily</v>
      </c>
      <c r="E1625" s="23" t="str">
        <f t="shared" si="77"/>
        <v>Denny</v>
      </c>
    </row>
    <row r="1626" spans="1:5" ht="15.75" customHeight="1" x14ac:dyDescent="0.35">
      <c r="A1626" s="22" t="s">
        <v>3367</v>
      </c>
      <c r="B1626" s="22" t="s">
        <v>3368</v>
      </c>
      <c r="C1626" s="23" t="str">
        <f t="shared" si="75"/>
        <v>Ms.</v>
      </c>
      <c r="D1626" s="23" t="str">
        <f t="shared" si="76"/>
        <v>Rebecca</v>
      </c>
      <c r="E1626" s="23" t="str">
        <f t="shared" si="77"/>
        <v>Testa</v>
      </c>
    </row>
    <row r="1627" spans="1:5" ht="15.75" customHeight="1" x14ac:dyDescent="0.35">
      <c r="A1627" s="22" t="s">
        <v>3369</v>
      </c>
      <c r="B1627" s="22" t="s">
        <v>3370</v>
      </c>
      <c r="C1627" s="23" t="str">
        <f t="shared" si="75"/>
        <v>Mrs.</v>
      </c>
      <c r="D1627" s="23" t="str">
        <f t="shared" si="76"/>
        <v>Allie</v>
      </c>
      <c r="E1627" s="23" t="str">
        <f t="shared" si="77"/>
        <v>Mooney</v>
      </c>
    </row>
    <row r="1628" spans="1:5" ht="15.75" customHeight="1" x14ac:dyDescent="0.35">
      <c r="A1628" s="22" t="s">
        <v>3371</v>
      </c>
      <c r="B1628" s="22" t="s">
        <v>3372</v>
      </c>
      <c r="C1628" s="23" t="str">
        <f t="shared" si="75"/>
        <v>Ms.</v>
      </c>
      <c r="D1628" s="23" t="str">
        <f t="shared" si="76"/>
        <v>Trasi</v>
      </c>
      <c r="E1628" s="23" t="str">
        <f t="shared" si="77"/>
        <v>Buchholtz</v>
      </c>
    </row>
    <row r="1629" spans="1:5" ht="15.75" customHeight="1" x14ac:dyDescent="0.35">
      <c r="A1629" s="22" t="s">
        <v>3373</v>
      </c>
      <c r="B1629" s="22" t="s">
        <v>3374</v>
      </c>
      <c r="C1629" s="23" t="str">
        <f t="shared" si="75"/>
        <v>Mr.</v>
      </c>
      <c r="D1629" s="23" t="str">
        <f t="shared" si="76"/>
        <v>Kevin</v>
      </c>
      <c r="E1629" s="23" t="str">
        <f t="shared" si="77"/>
        <v>Hoyt</v>
      </c>
    </row>
    <row r="1630" spans="1:5" ht="15.75" customHeight="1" x14ac:dyDescent="0.35">
      <c r="A1630" s="22" t="s">
        <v>3375</v>
      </c>
      <c r="B1630" s="22" t="s">
        <v>3376</v>
      </c>
      <c r="C1630" s="23" t="str">
        <f t="shared" si="75"/>
        <v>Mr.</v>
      </c>
      <c r="D1630" s="23" t="str">
        <f t="shared" si="76"/>
        <v>Fernando</v>
      </c>
      <c r="E1630" s="23" t="str">
        <f t="shared" si="77"/>
        <v>Cabada</v>
      </c>
    </row>
    <row r="1631" spans="1:5" ht="15.75" customHeight="1" x14ac:dyDescent="0.35">
      <c r="A1631" s="22" t="s">
        <v>3377</v>
      </c>
      <c r="B1631" s="22" t="s">
        <v>3378</v>
      </c>
      <c r="C1631" s="23" t="str">
        <f t="shared" si="75"/>
        <v>Ms.</v>
      </c>
      <c r="D1631" s="23" t="str">
        <f t="shared" si="76"/>
        <v>Ieva</v>
      </c>
      <c r="E1631" s="23" t="str">
        <f t="shared" si="77"/>
        <v>Lobaciute</v>
      </c>
    </row>
    <row r="1632" spans="1:5" ht="15.75" customHeight="1" x14ac:dyDescent="0.35">
      <c r="A1632" s="22" t="s">
        <v>3379</v>
      </c>
      <c r="B1632" s="22" t="s">
        <v>3380</v>
      </c>
      <c r="C1632" s="23" t="str">
        <f t="shared" si="75"/>
        <v>Mr.</v>
      </c>
      <c r="D1632" s="23" t="str">
        <f t="shared" si="76"/>
        <v>Chris</v>
      </c>
      <c r="E1632" s="23" t="str">
        <f t="shared" si="77"/>
        <v>Dawes</v>
      </c>
    </row>
    <row r="1633" spans="1:5" ht="15.75" customHeight="1" x14ac:dyDescent="0.35">
      <c r="A1633" s="22" t="s">
        <v>3381</v>
      </c>
      <c r="B1633" s="22" t="s">
        <v>3382</v>
      </c>
      <c r="C1633" s="23" t="str">
        <f t="shared" si="75"/>
        <v>Mr.</v>
      </c>
      <c r="D1633" s="23" t="str">
        <f t="shared" si="76"/>
        <v>Drew L.</v>
      </c>
      <c r="E1633" s="23" t="str">
        <f t="shared" si="77"/>
        <v>Deppen</v>
      </c>
    </row>
    <row r="1634" spans="1:5" ht="15.75" customHeight="1" x14ac:dyDescent="0.35">
      <c r="A1634" s="22" t="s">
        <v>3383</v>
      </c>
      <c r="B1634" s="22" t="s">
        <v>3384</v>
      </c>
      <c r="C1634" s="23" t="str">
        <f t="shared" si="75"/>
        <v>Ms.</v>
      </c>
      <c r="D1634" s="23" t="str">
        <f t="shared" si="76"/>
        <v>Christina</v>
      </c>
      <c r="E1634" s="23" t="str">
        <f t="shared" si="77"/>
        <v>Oberndorfer</v>
      </c>
    </row>
    <row r="1635" spans="1:5" ht="15.75" customHeight="1" x14ac:dyDescent="0.35">
      <c r="A1635" s="22" t="s">
        <v>3385</v>
      </c>
      <c r="B1635" s="22" t="s">
        <v>3386</v>
      </c>
      <c r="C1635" s="23" t="str">
        <f t="shared" si="75"/>
        <v>Mr.</v>
      </c>
      <c r="D1635" s="23" t="str">
        <f t="shared" si="76"/>
        <v>Alexander G</v>
      </c>
      <c r="E1635" s="23" t="str">
        <f t="shared" si="77"/>
        <v>Hetherington</v>
      </c>
    </row>
    <row r="1636" spans="1:5" ht="15.75" customHeight="1" x14ac:dyDescent="0.35">
      <c r="A1636" s="22" t="s">
        <v>3387</v>
      </c>
      <c r="B1636" s="22" t="s">
        <v>3388</v>
      </c>
      <c r="C1636" s="23" t="str">
        <f t="shared" si="75"/>
        <v>Ms.</v>
      </c>
      <c r="D1636" s="23" t="str">
        <f t="shared" si="76"/>
        <v>Meaghan</v>
      </c>
      <c r="E1636" s="23" t="str">
        <f t="shared" si="77"/>
        <v>Murray</v>
      </c>
    </row>
    <row r="1637" spans="1:5" ht="15.75" customHeight="1" x14ac:dyDescent="0.35">
      <c r="A1637" s="22" t="s">
        <v>3389</v>
      </c>
      <c r="B1637" s="22" t="s">
        <v>3390</v>
      </c>
      <c r="C1637" s="23" t="str">
        <f t="shared" si="75"/>
        <v>Ms.</v>
      </c>
      <c r="D1637" s="23" t="str">
        <f t="shared" si="76"/>
        <v>Kristin</v>
      </c>
      <c r="E1637" s="23" t="str">
        <f t="shared" si="77"/>
        <v>Higden</v>
      </c>
    </row>
    <row r="1638" spans="1:5" ht="15.75" customHeight="1" x14ac:dyDescent="0.35">
      <c r="A1638" s="22" t="s">
        <v>3391</v>
      </c>
      <c r="B1638" s="22" t="s">
        <v>3392</v>
      </c>
      <c r="C1638" s="23" t="str">
        <f t="shared" si="75"/>
        <v>Ms.</v>
      </c>
      <c r="D1638" s="23" t="str">
        <f t="shared" si="76"/>
        <v>Andrea K.</v>
      </c>
      <c r="E1638" s="23" t="str">
        <f t="shared" si="77"/>
        <v>Rediger</v>
      </c>
    </row>
    <row r="1639" spans="1:5" ht="15.75" customHeight="1" x14ac:dyDescent="0.35">
      <c r="A1639" s="22" t="s">
        <v>3393</v>
      </c>
      <c r="B1639" s="22" t="s">
        <v>3394</v>
      </c>
      <c r="C1639" s="23" t="str">
        <f t="shared" si="75"/>
        <v>Ms.</v>
      </c>
      <c r="D1639" s="23" t="str">
        <f t="shared" si="76"/>
        <v>Kris</v>
      </c>
      <c r="E1639" s="23" t="str">
        <f t="shared" si="77"/>
        <v>Huff</v>
      </c>
    </row>
    <row r="1640" spans="1:5" ht="15.75" customHeight="1" x14ac:dyDescent="0.35">
      <c r="A1640" s="22" t="s">
        <v>3395</v>
      </c>
      <c r="B1640" s="22" t="s">
        <v>3396</v>
      </c>
      <c r="C1640" s="23" t="str">
        <f t="shared" si="75"/>
        <v>Mr.</v>
      </c>
      <c r="D1640" s="23" t="str">
        <f t="shared" si="76"/>
        <v>Alden W</v>
      </c>
      <c r="E1640" s="23" t="str">
        <f t="shared" si="77"/>
        <v>Hall</v>
      </c>
    </row>
    <row r="1641" spans="1:5" ht="15.75" customHeight="1" x14ac:dyDescent="0.35">
      <c r="A1641" s="22" t="s">
        <v>3397</v>
      </c>
      <c r="B1641" s="22" t="s">
        <v>3398</v>
      </c>
      <c r="C1641" s="23" t="str">
        <f t="shared" si="75"/>
        <v>Ms.</v>
      </c>
      <c r="D1641" s="23" t="str">
        <f t="shared" si="76"/>
        <v>Suzanne M</v>
      </c>
      <c r="E1641" s="23" t="str">
        <f t="shared" si="77"/>
        <v>Grise</v>
      </c>
    </row>
    <row r="1642" spans="1:5" ht="15.75" customHeight="1" x14ac:dyDescent="0.35">
      <c r="A1642" s="22" t="s">
        <v>3399</v>
      </c>
      <c r="B1642" s="22" t="s">
        <v>3400</v>
      </c>
      <c r="C1642" s="23" t="str">
        <f t="shared" si="75"/>
        <v>Ms.</v>
      </c>
      <c r="D1642" s="23" t="str">
        <f t="shared" si="76"/>
        <v>Heidi Z.</v>
      </c>
      <c r="E1642" s="23" t="str">
        <f t="shared" si="77"/>
        <v>Skildum</v>
      </c>
    </row>
    <row r="1643" spans="1:5" ht="15.75" customHeight="1" x14ac:dyDescent="0.35">
      <c r="A1643" s="22" t="s">
        <v>3401</v>
      </c>
      <c r="B1643" s="22" t="s">
        <v>3402</v>
      </c>
      <c r="C1643" s="23" t="str">
        <f t="shared" si="75"/>
        <v>Ms.</v>
      </c>
      <c r="D1643" s="23" t="str">
        <f t="shared" si="76"/>
        <v>Carolyn</v>
      </c>
      <c r="E1643" s="23" t="str">
        <f t="shared" si="77"/>
        <v>Yang</v>
      </c>
    </row>
    <row r="1644" spans="1:5" ht="15.75" customHeight="1" x14ac:dyDescent="0.35">
      <c r="A1644" s="22" t="s">
        <v>3403</v>
      </c>
      <c r="B1644" s="22" t="s">
        <v>3404</v>
      </c>
      <c r="C1644" s="23" t="str">
        <f t="shared" si="75"/>
        <v>Ms.</v>
      </c>
      <c r="D1644" s="23" t="str">
        <f t="shared" si="76"/>
        <v>Sabine</v>
      </c>
      <c r="E1644" s="23" t="str">
        <f t="shared" si="77"/>
        <v>Fischer-Daly</v>
      </c>
    </row>
    <row r="1645" spans="1:5" ht="15.75" customHeight="1" x14ac:dyDescent="0.35">
      <c r="A1645" s="22" t="s">
        <v>3405</v>
      </c>
      <c r="B1645" s="22" t="s">
        <v>3406</v>
      </c>
      <c r="C1645" s="23" t="str">
        <f t="shared" si="75"/>
        <v>Mr.</v>
      </c>
      <c r="D1645" s="23" t="str">
        <f t="shared" si="76"/>
        <v>Bobby</v>
      </c>
      <c r="E1645" s="23" t="str">
        <f t="shared" si="77"/>
        <v>Asher</v>
      </c>
    </row>
    <row r="1646" spans="1:5" ht="15.75" customHeight="1" x14ac:dyDescent="0.35">
      <c r="A1646" s="22" t="s">
        <v>3407</v>
      </c>
      <c r="B1646" s="22" t="s">
        <v>3408</v>
      </c>
      <c r="C1646" s="23" t="str">
        <f t="shared" si="75"/>
        <v>Mr.</v>
      </c>
      <c r="D1646" s="23" t="str">
        <f t="shared" si="76"/>
        <v>Fan</v>
      </c>
      <c r="E1646" s="23" t="str">
        <f t="shared" si="77"/>
        <v>Zhou</v>
      </c>
    </row>
    <row r="1647" spans="1:5" ht="15.75" customHeight="1" x14ac:dyDescent="0.35">
      <c r="A1647" s="22" t="s">
        <v>3409</v>
      </c>
      <c r="B1647" s="22" t="s">
        <v>3410</v>
      </c>
      <c r="C1647" s="23" t="str">
        <f t="shared" si="75"/>
        <v>Mrs.</v>
      </c>
      <c r="D1647" s="23" t="str">
        <f t="shared" si="76"/>
        <v>Rachel M</v>
      </c>
      <c r="E1647" s="23" t="str">
        <f t="shared" si="77"/>
        <v>Rudder</v>
      </c>
    </row>
    <row r="1648" spans="1:5" ht="15.75" customHeight="1" x14ac:dyDescent="0.35">
      <c r="A1648" s="22" t="s">
        <v>3411</v>
      </c>
      <c r="B1648" s="22" t="s">
        <v>3412</v>
      </c>
      <c r="C1648" s="23" t="str">
        <f t="shared" si="75"/>
        <v>Mr.</v>
      </c>
      <c r="D1648" s="23" t="str">
        <f t="shared" si="76"/>
        <v>Greg</v>
      </c>
      <c r="E1648" s="23" t="str">
        <f t="shared" si="77"/>
        <v>Cartmell</v>
      </c>
    </row>
    <row r="1649" spans="1:5" ht="15.75" customHeight="1" x14ac:dyDescent="0.35">
      <c r="A1649" s="22" t="s">
        <v>3413</v>
      </c>
      <c r="B1649" s="22" t="s">
        <v>3414</v>
      </c>
      <c r="C1649" s="23" t="str">
        <f t="shared" si="75"/>
        <v>Mr.</v>
      </c>
      <c r="D1649" s="23" t="str">
        <f t="shared" si="76"/>
        <v>Dan</v>
      </c>
      <c r="E1649" s="23" t="str">
        <f t="shared" si="77"/>
        <v>Troland</v>
      </c>
    </row>
    <row r="1650" spans="1:5" ht="15.75" customHeight="1" x14ac:dyDescent="0.35">
      <c r="A1650" s="22" t="s">
        <v>3415</v>
      </c>
      <c r="B1650" s="22" t="s">
        <v>3416</v>
      </c>
      <c r="C1650" s="23" t="str">
        <f t="shared" si="75"/>
        <v>Ms.</v>
      </c>
      <c r="D1650" s="23" t="str">
        <f t="shared" si="76"/>
        <v>Jennifer A</v>
      </c>
      <c r="E1650" s="23" t="str">
        <f t="shared" si="77"/>
        <v>Hall</v>
      </c>
    </row>
    <row r="1651" spans="1:5" ht="15.75" customHeight="1" x14ac:dyDescent="0.35">
      <c r="A1651" s="22" t="s">
        <v>3417</v>
      </c>
      <c r="B1651" s="22" t="s">
        <v>3418</v>
      </c>
      <c r="C1651" s="23" t="str">
        <f t="shared" si="75"/>
        <v>Mrs.</v>
      </c>
      <c r="D1651" s="23" t="str">
        <f t="shared" si="76"/>
        <v>Jessica</v>
      </c>
      <c r="E1651" s="23" t="str">
        <f t="shared" si="77"/>
        <v>Berg</v>
      </c>
    </row>
    <row r="1652" spans="1:5" ht="15.75" customHeight="1" x14ac:dyDescent="0.35">
      <c r="A1652" s="22" t="s">
        <v>3419</v>
      </c>
      <c r="B1652" s="22" t="s">
        <v>3420</v>
      </c>
      <c r="C1652" s="23" t="str">
        <f t="shared" si="75"/>
        <v>Mr.</v>
      </c>
      <c r="D1652" s="23" t="str">
        <f t="shared" si="76"/>
        <v>Chaiwat</v>
      </c>
      <c r="E1652" s="23" t="str">
        <f t="shared" si="77"/>
        <v>Engtrakul</v>
      </c>
    </row>
    <row r="1653" spans="1:5" ht="15.75" customHeight="1" x14ac:dyDescent="0.35">
      <c r="A1653" s="22" t="s">
        <v>3421</v>
      </c>
      <c r="B1653" s="22" t="s">
        <v>3422</v>
      </c>
      <c r="C1653" s="23" t="str">
        <f t="shared" si="75"/>
        <v>Ms.</v>
      </c>
      <c r="D1653" s="23" t="str">
        <f t="shared" si="76"/>
        <v>Kerri</v>
      </c>
      <c r="E1653" s="23" t="str">
        <f t="shared" si="77"/>
        <v>Leonhardt</v>
      </c>
    </row>
    <row r="1654" spans="1:5" ht="15.75" customHeight="1" x14ac:dyDescent="0.35">
      <c r="A1654" s="22" t="s">
        <v>3423</v>
      </c>
      <c r="B1654" s="22" t="s">
        <v>3424</v>
      </c>
      <c r="C1654" s="23" t="str">
        <f t="shared" si="75"/>
        <v>Ms.</v>
      </c>
      <c r="D1654" s="23" t="str">
        <f t="shared" si="76"/>
        <v>Lisa</v>
      </c>
      <c r="E1654" s="23" t="str">
        <f t="shared" si="77"/>
        <v>Goetz</v>
      </c>
    </row>
    <row r="1655" spans="1:5" ht="15.75" customHeight="1" x14ac:dyDescent="0.35">
      <c r="A1655" s="22" t="s">
        <v>3425</v>
      </c>
      <c r="B1655" s="22" t="s">
        <v>3426</v>
      </c>
      <c r="C1655" s="23" t="str">
        <f t="shared" si="75"/>
        <v>Mr.</v>
      </c>
      <c r="D1655" s="23" t="str">
        <f t="shared" si="76"/>
        <v>Nicholas G</v>
      </c>
      <c r="E1655" s="23" t="str">
        <f t="shared" si="77"/>
        <v>Cacharelis</v>
      </c>
    </row>
    <row r="1656" spans="1:5" ht="15.75" customHeight="1" x14ac:dyDescent="0.35">
      <c r="A1656" s="22" t="s">
        <v>3427</v>
      </c>
      <c r="B1656" s="22" t="s">
        <v>3428</v>
      </c>
      <c r="C1656" s="23" t="str">
        <f t="shared" si="75"/>
        <v>Mr.</v>
      </c>
      <c r="D1656" s="23" t="str">
        <f t="shared" si="76"/>
        <v>Vasilis S</v>
      </c>
      <c r="E1656" s="23" t="str">
        <f t="shared" si="77"/>
        <v>Kariolis</v>
      </c>
    </row>
    <row r="1657" spans="1:5" ht="15.75" customHeight="1" x14ac:dyDescent="0.35">
      <c r="A1657" s="22" t="s">
        <v>3429</v>
      </c>
      <c r="B1657" s="22" t="s">
        <v>3430</v>
      </c>
      <c r="C1657" s="23" t="str">
        <f t="shared" si="75"/>
        <v>Mr.</v>
      </c>
      <c r="D1657" s="23" t="str">
        <f t="shared" si="76"/>
        <v>Michael P</v>
      </c>
      <c r="E1657" s="23" t="str">
        <f t="shared" si="77"/>
        <v>Zelwin</v>
      </c>
    </row>
    <row r="1658" spans="1:5" ht="15.75" customHeight="1" x14ac:dyDescent="0.35">
      <c r="A1658" s="22" t="s">
        <v>3431</v>
      </c>
      <c r="B1658" s="22" t="s">
        <v>3432</v>
      </c>
      <c r="C1658" s="23" t="str">
        <f t="shared" si="75"/>
        <v>Ms.</v>
      </c>
      <c r="D1658" s="23" t="str">
        <f t="shared" si="76"/>
        <v>Colleen C.</v>
      </c>
      <c r="E1658" s="23" t="str">
        <f t="shared" si="77"/>
        <v>Barry</v>
      </c>
    </row>
    <row r="1659" spans="1:5" ht="15.75" customHeight="1" x14ac:dyDescent="0.35">
      <c r="A1659" s="22" t="s">
        <v>3433</v>
      </c>
      <c r="B1659" s="22" t="s">
        <v>3434</v>
      </c>
      <c r="C1659" s="23" t="str">
        <f t="shared" si="75"/>
        <v>Mrs.</v>
      </c>
      <c r="D1659" s="23" t="str">
        <f t="shared" si="76"/>
        <v>Annika</v>
      </c>
      <c r="E1659" s="23" t="str">
        <f t="shared" si="77"/>
        <v>Bannon</v>
      </c>
    </row>
    <row r="1660" spans="1:5" ht="15.75" customHeight="1" x14ac:dyDescent="0.35">
      <c r="A1660" s="22" t="s">
        <v>3435</v>
      </c>
      <c r="B1660" s="22" t="s">
        <v>3436</v>
      </c>
      <c r="C1660" s="23" t="str">
        <f t="shared" si="75"/>
        <v>Ms.</v>
      </c>
      <c r="D1660" s="23" t="str">
        <f t="shared" si="76"/>
        <v>Kelly</v>
      </c>
      <c r="E1660" s="23" t="str">
        <f t="shared" si="77"/>
        <v>Chang</v>
      </c>
    </row>
    <row r="1661" spans="1:5" ht="15.75" customHeight="1" x14ac:dyDescent="0.35">
      <c r="A1661" s="22" t="s">
        <v>3437</v>
      </c>
      <c r="B1661" s="22" t="s">
        <v>3438</v>
      </c>
      <c r="C1661" s="23" t="str">
        <f t="shared" si="75"/>
        <v>Mr.</v>
      </c>
      <c r="D1661" s="23" t="str">
        <f t="shared" si="76"/>
        <v>Nicholas C.</v>
      </c>
      <c r="E1661" s="23" t="str">
        <f t="shared" si="77"/>
        <v>Vetter</v>
      </c>
    </row>
    <row r="1662" spans="1:5" ht="15.75" customHeight="1" x14ac:dyDescent="0.35">
      <c r="A1662" s="22" t="s">
        <v>3439</v>
      </c>
      <c r="B1662" s="22" t="s">
        <v>3440</v>
      </c>
      <c r="C1662" s="23" t="str">
        <f t="shared" si="75"/>
        <v>Mrs.</v>
      </c>
      <c r="D1662" s="23" t="str">
        <f t="shared" si="76"/>
        <v>Kelly K</v>
      </c>
      <c r="E1662" s="23" t="str">
        <f t="shared" si="77"/>
        <v>Jablonski</v>
      </c>
    </row>
    <row r="1663" spans="1:5" ht="15.75" customHeight="1" x14ac:dyDescent="0.35">
      <c r="A1663" s="22" t="s">
        <v>3441</v>
      </c>
      <c r="B1663" s="22" t="s">
        <v>3442</v>
      </c>
      <c r="C1663" s="23" t="str">
        <f t="shared" si="75"/>
        <v>Mr.</v>
      </c>
      <c r="D1663" s="23" t="str">
        <f t="shared" si="76"/>
        <v>Andrew</v>
      </c>
      <c r="E1663" s="23" t="str">
        <f t="shared" si="77"/>
        <v>Jakubowitch</v>
      </c>
    </row>
    <row r="1664" spans="1:5" ht="15.75" customHeight="1" x14ac:dyDescent="0.35">
      <c r="A1664" s="22" t="s">
        <v>3443</v>
      </c>
      <c r="B1664" s="22" t="s">
        <v>3444</v>
      </c>
      <c r="C1664" s="23" t="str">
        <f t="shared" si="75"/>
        <v>Ms.</v>
      </c>
      <c r="D1664" s="23" t="str">
        <f t="shared" si="76"/>
        <v>Hannah</v>
      </c>
      <c r="E1664" s="23" t="str">
        <f t="shared" si="77"/>
        <v>Altshuler</v>
      </c>
    </row>
    <row r="1665" spans="1:5" ht="15.75" customHeight="1" x14ac:dyDescent="0.35">
      <c r="A1665" s="22" t="s">
        <v>3445</v>
      </c>
      <c r="B1665" s="22" t="s">
        <v>3446</v>
      </c>
      <c r="C1665" s="23" t="str">
        <f t="shared" si="75"/>
        <v>Mr.</v>
      </c>
      <c r="D1665" s="23" t="str">
        <f t="shared" si="76"/>
        <v>Patricio Sr.</v>
      </c>
      <c r="E1665" s="23" t="str">
        <f t="shared" si="77"/>
        <v>Ugarte</v>
      </c>
    </row>
    <row r="1666" spans="1:5" ht="15.75" customHeight="1" x14ac:dyDescent="0.35">
      <c r="A1666" s="22" t="s">
        <v>3447</v>
      </c>
      <c r="B1666" s="22" t="s">
        <v>3448</v>
      </c>
      <c r="C1666" s="23" t="str">
        <f t="shared" ref="C1666:C1729" si="78">TRIM(MID(B1666,FIND(",",B1666)+1,FIND(".",B1666,FIND(",",B1666))-FIND(",",B1666)))</f>
        <v>Mr.</v>
      </c>
      <c r="D1666" s="23" t="str">
        <f t="shared" ref="D1666:D1729" si="79">TRIM(MID(B1666,FIND(".",B1666,FIND(",",B1666))+1,100))</f>
        <v>Robert B</v>
      </c>
      <c r="E1666" s="23" t="str">
        <f t="shared" ref="E1666:E1729" si="80">TRIM(LEFT(B1666,FIND(",",B1666)-1))</f>
        <v>Tusso</v>
      </c>
    </row>
    <row r="1667" spans="1:5" ht="15.75" customHeight="1" x14ac:dyDescent="0.35">
      <c r="A1667" s="22" t="s">
        <v>3449</v>
      </c>
      <c r="B1667" s="22" t="s">
        <v>3450</v>
      </c>
      <c r="C1667" s="23" t="str">
        <f t="shared" si="78"/>
        <v>Mr.</v>
      </c>
      <c r="D1667" s="23" t="str">
        <f t="shared" si="79"/>
        <v>Benjamin M</v>
      </c>
      <c r="E1667" s="23" t="str">
        <f t="shared" si="80"/>
        <v>Johnson</v>
      </c>
    </row>
    <row r="1668" spans="1:5" ht="15.75" customHeight="1" x14ac:dyDescent="0.35">
      <c r="A1668" s="22" t="s">
        <v>3451</v>
      </c>
      <c r="B1668" s="22" t="s">
        <v>3452</v>
      </c>
      <c r="C1668" s="23" t="str">
        <f t="shared" si="78"/>
        <v>Mr.</v>
      </c>
      <c r="D1668" s="23" t="str">
        <f t="shared" si="79"/>
        <v>Robert</v>
      </c>
      <c r="E1668" s="23" t="str">
        <f t="shared" si="80"/>
        <v>Landry</v>
      </c>
    </row>
    <row r="1669" spans="1:5" ht="15.75" customHeight="1" x14ac:dyDescent="0.35">
      <c r="A1669" s="22" t="s">
        <v>3453</v>
      </c>
      <c r="B1669" s="22" t="s">
        <v>3454</v>
      </c>
      <c r="C1669" s="23" t="str">
        <f t="shared" si="78"/>
        <v>Mr.</v>
      </c>
      <c r="D1669" s="23" t="str">
        <f t="shared" si="79"/>
        <v>Eric R.</v>
      </c>
      <c r="E1669" s="23" t="str">
        <f t="shared" si="80"/>
        <v>McDonald</v>
      </c>
    </row>
    <row r="1670" spans="1:5" ht="15.75" customHeight="1" x14ac:dyDescent="0.35">
      <c r="A1670" s="22" t="s">
        <v>3455</v>
      </c>
      <c r="B1670" s="22" t="s">
        <v>3456</v>
      </c>
      <c r="C1670" s="23" t="str">
        <f t="shared" si="78"/>
        <v>Mr.</v>
      </c>
      <c r="D1670" s="23" t="str">
        <f t="shared" si="79"/>
        <v>Matthew</v>
      </c>
      <c r="E1670" s="23" t="str">
        <f t="shared" si="80"/>
        <v>Dunlap</v>
      </c>
    </row>
    <row r="1671" spans="1:5" ht="15.75" customHeight="1" x14ac:dyDescent="0.35">
      <c r="A1671" s="22" t="s">
        <v>3457</v>
      </c>
      <c r="B1671" s="22" t="s">
        <v>3458</v>
      </c>
      <c r="C1671" s="23" t="str">
        <f t="shared" si="78"/>
        <v>Mr.</v>
      </c>
      <c r="D1671" s="23" t="str">
        <f t="shared" si="79"/>
        <v>Bob R</v>
      </c>
      <c r="E1671" s="23" t="str">
        <f t="shared" si="80"/>
        <v>Larue</v>
      </c>
    </row>
    <row r="1672" spans="1:5" ht="15.75" customHeight="1" x14ac:dyDescent="0.35">
      <c r="A1672" s="22" t="s">
        <v>3459</v>
      </c>
      <c r="B1672" s="22" t="s">
        <v>3460</v>
      </c>
      <c r="C1672" s="23" t="str">
        <f t="shared" si="78"/>
        <v>Ms.</v>
      </c>
      <c r="D1672" s="23" t="str">
        <f t="shared" si="79"/>
        <v>Stephanie J.</v>
      </c>
      <c r="E1672" s="23" t="str">
        <f t="shared" si="80"/>
        <v>Hodge</v>
      </c>
    </row>
    <row r="1673" spans="1:5" ht="15.75" customHeight="1" x14ac:dyDescent="0.35">
      <c r="A1673" s="22" t="s">
        <v>3461</v>
      </c>
      <c r="B1673" s="22" t="s">
        <v>3462</v>
      </c>
      <c r="C1673" s="23" t="str">
        <f t="shared" si="78"/>
        <v>Mr.</v>
      </c>
      <c r="D1673" s="23" t="str">
        <f t="shared" si="79"/>
        <v>Jake</v>
      </c>
      <c r="E1673" s="23" t="str">
        <f t="shared" si="80"/>
        <v>Marcus</v>
      </c>
    </row>
    <row r="1674" spans="1:5" ht="15.75" customHeight="1" x14ac:dyDescent="0.35">
      <c r="A1674" s="22" t="s">
        <v>3463</v>
      </c>
      <c r="B1674" s="22" t="s">
        <v>3464</v>
      </c>
      <c r="C1674" s="23" t="str">
        <f t="shared" si="78"/>
        <v>Ms.</v>
      </c>
      <c r="D1674" s="23" t="str">
        <f t="shared" si="79"/>
        <v>Alison L.</v>
      </c>
      <c r="E1674" s="23" t="str">
        <f t="shared" si="80"/>
        <v>Daubert</v>
      </c>
    </row>
    <row r="1675" spans="1:5" ht="15.75" customHeight="1" x14ac:dyDescent="0.35">
      <c r="A1675" s="22" t="s">
        <v>3465</v>
      </c>
      <c r="B1675" s="22" t="s">
        <v>3466</v>
      </c>
      <c r="C1675" s="23" t="str">
        <f t="shared" si="78"/>
        <v>Ms.</v>
      </c>
      <c r="D1675" s="23" t="str">
        <f t="shared" si="79"/>
        <v>Lindsay M</v>
      </c>
      <c r="E1675" s="23" t="str">
        <f t="shared" si="80"/>
        <v>Close</v>
      </c>
    </row>
    <row r="1676" spans="1:5" ht="15.75" customHeight="1" x14ac:dyDescent="0.35">
      <c r="A1676" s="22" t="s">
        <v>3467</v>
      </c>
      <c r="B1676" s="22" t="s">
        <v>3468</v>
      </c>
      <c r="C1676" s="23" t="str">
        <f t="shared" si="78"/>
        <v>Mr.</v>
      </c>
      <c r="D1676" s="23" t="str">
        <f t="shared" si="79"/>
        <v>Guillaume</v>
      </c>
      <c r="E1676" s="23" t="str">
        <f t="shared" si="80"/>
        <v>Roels</v>
      </c>
    </row>
    <row r="1677" spans="1:5" ht="15.75" customHeight="1" x14ac:dyDescent="0.35">
      <c r="A1677" s="22" t="s">
        <v>3469</v>
      </c>
      <c r="B1677" s="22" t="s">
        <v>3470</v>
      </c>
      <c r="C1677" s="23" t="str">
        <f t="shared" si="78"/>
        <v>Ms.</v>
      </c>
      <c r="D1677" s="23" t="str">
        <f t="shared" si="79"/>
        <v>Kaylee</v>
      </c>
      <c r="E1677" s="23" t="str">
        <f t="shared" si="80"/>
        <v>Venosky</v>
      </c>
    </row>
    <row r="1678" spans="1:5" ht="15.75" customHeight="1" x14ac:dyDescent="0.35">
      <c r="A1678" s="22" t="s">
        <v>3471</v>
      </c>
      <c r="B1678" s="22" t="s">
        <v>3472</v>
      </c>
      <c r="C1678" s="23" t="str">
        <f t="shared" si="78"/>
        <v>Ms.</v>
      </c>
      <c r="D1678" s="23" t="str">
        <f t="shared" si="79"/>
        <v>Theresa</v>
      </c>
      <c r="E1678" s="23" t="str">
        <f t="shared" si="80"/>
        <v>Gosnell</v>
      </c>
    </row>
    <row r="1679" spans="1:5" ht="15.75" customHeight="1" x14ac:dyDescent="0.35">
      <c r="A1679" s="22" t="s">
        <v>3473</v>
      </c>
      <c r="B1679" s="22" t="s">
        <v>3474</v>
      </c>
      <c r="C1679" s="23" t="str">
        <f t="shared" si="78"/>
        <v>Mr.</v>
      </c>
      <c r="D1679" s="23" t="str">
        <f t="shared" si="79"/>
        <v>Travis G.</v>
      </c>
      <c r="E1679" s="23" t="str">
        <f t="shared" si="80"/>
        <v>Chewning-Kulick</v>
      </c>
    </row>
    <row r="1680" spans="1:5" ht="15.75" customHeight="1" x14ac:dyDescent="0.35">
      <c r="A1680" s="22" t="s">
        <v>3475</v>
      </c>
      <c r="B1680" s="22" t="s">
        <v>3476</v>
      </c>
      <c r="C1680" s="23" t="str">
        <f t="shared" si="78"/>
        <v>Ms.</v>
      </c>
      <c r="D1680" s="23" t="str">
        <f t="shared" si="79"/>
        <v>Emma L.</v>
      </c>
      <c r="E1680" s="23" t="str">
        <f t="shared" si="80"/>
        <v>McCarron</v>
      </c>
    </row>
    <row r="1681" spans="1:5" ht="15.75" customHeight="1" x14ac:dyDescent="0.35">
      <c r="A1681" s="22" t="s">
        <v>3477</v>
      </c>
      <c r="B1681" s="22" t="s">
        <v>3478</v>
      </c>
      <c r="C1681" s="23" t="str">
        <f t="shared" si="78"/>
        <v>Ms.</v>
      </c>
      <c r="D1681" s="23" t="str">
        <f t="shared" si="79"/>
        <v>Linda</v>
      </c>
      <c r="E1681" s="23" t="str">
        <f t="shared" si="80"/>
        <v>Manion</v>
      </c>
    </row>
    <row r="1682" spans="1:5" ht="15.75" customHeight="1" x14ac:dyDescent="0.35">
      <c r="A1682" s="22" t="s">
        <v>3479</v>
      </c>
      <c r="B1682" s="22" t="s">
        <v>3480</v>
      </c>
      <c r="C1682" s="23" t="str">
        <f t="shared" si="78"/>
        <v>Mr.</v>
      </c>
      <c r="D1682" s="23" t="str">
        <f t="shared" si="79"/>
        <v>Owen R</v>
      </c>
      <c r="E1682" s="23" t="str">
        <f t="shared" si="80"/>
        <v>Strong</v>
      </c>
    </row>
    <row r="1683" spans="1:5" ht="15.75" customHeight="1" x14ac:dyDescent="0.35">
      <c r="A1683" s="22" t="s">
        <v>3481</v>
      </c>
      <c r="B1683" s="22" t="s">
        <v>3482</v>
      </c>
      <c r="C1683" s="23" t="str">
        <f t="shared" si="78"/>
        <v>Mr.</v>
      </c>
      <c r="D1683" s="23" t="str">
        <f t="shared" si="79"/>
        <v>Jacob</v>
      </c>
      <c r="E1683" s="23" t="str">
        <f t="shared" si="80"/>
        <v>Leblanc</v>
      </c>
    </row>
    <row r="1684" spans="1:5" ht="15.75" customHeight="1" x14ac:dyDescent="0.35">
      <c r="A1684" s="22" t="s">
        <v>3483</v>
      </c>
      <c r="B1684" s="22" t="s">
        <v>3484</v>
      </c>
      <c r="C1684" s="23" t="str">
        <f t="shared" si="78"/>
        <v>Ms.</v>
      </c>
      <c r="D1684" s="23" t="str">
        <f t="shared" si="79"/>
        <v>Jacqueline</v>
      </c>
      <c r="E1684" s="23" t="str">
        <f t="shared" si="80"/>
        <v>Palmer</v>
      </c>
    </row>
    <row r="1685" spans="1:5" ht="15.75" customHeight="1" x14ac:dyDescent="0.35">
      <c r="A1685" s="22" t="s">
        <v>3485</v>
      </c>
      <c r="B1685" s="22" t="s">
        <v>3486</v>
      </c>
      <c r="C1685" s="23" t="str">
        <f t="shared" si="78"/>
        <v>Mr.</v>
      </c>
      <c r="D1685" s="23" t="str">
        <f t="shared" si="79"/>
        <v>Yefeng</v>
      </c>
      <c r="E1685" s="23" t="str">
        <f t="shared" si="80"/>
        <v>Shen</v>
      </c>
    </row>
    <row r="1686" spans="1:5" ht="15.75" customHeight="1" x14ac:dyDescent="0.35">
      <c r="A1686" s="22" t="s">
        <v>3487</v>
      </c>
      <c r="B1686" s="22" t="s">
        <v>3488</v>
      </c>
      <c r="C1686" s="23" t="str">
        <f t="shared" si="78"/>
        <v>Mr.</v>
      </c>
      <c r="D1686" s="23" t="str">
        <f t="shared" si="79"/>
        <v>Thomas J</v>
      </c>
      <c r="E1686" s="23" t="str">
        <f t="shared" si="80"/>
        <v>Goldsby</v>
      </c>
    </row>
    <row r="1687" spans="1:5" ht="15.75" customHeight="1" x14ac:dyDescent="0.35">
      <c r="A1687" s="22" t="s">
        <v>3489</v>
      </c>
      <c r="B1687" s="22" t="s">
        <v>3490</v>
      </c>
      <c r="C1687" s="23" t="str">
        <f t="shared" si="78"/>
        <v>Mr.</v>
      </c>
      <c r="D1687" s="23" t="str">
        <f t="shared" si="79"/>
        <v>Ken</v>
      </c>
      <c r="E1687" s="23" t="str">
        <f t="shared" si="80"/>
        <v>Whitney</v>
      </c>
    </row>
    <row r="1688" spans="1:5" ht="15.75" customHeight="1" x14ac:dyDescent="0.35">
      <c r="A1688" s="22" t="s">
        <v>3491</v>
      </c>
      <c r="B1688" s="22" t="s">
        <v>3492</v>
      </c>
      <c r="C1688" s="23" t="str">
        <f t="shared" si="78"/>
        <v>Ms.</v>
      </c>
      <c r="D1688" s="23" t="str">
        <f t="shared" si="79"/>
        <v>Annie E</v>
      </c>
      <c r="E1688" s="23" t="str">
        <f t="shared" si="80"/>
        <v>Mahoney</v>
      </c>
    </row>
    <row r="1689" spans="1:5" ht="15.75" customHeight="1" x14ac:dyDescent="0.35">
      <c r="A1689" s="22" t="s">
        <v>3493</v>
      </c>
      <c r="B1689" s="22" t="s">
        <v>3494</v>
      </c>
      <c r="C1689" s="23" t="str">
        <f t="shared" si="78"/>
        <v>Mrs.</v>
      </c>
      <c r="D1689" s="23" t="str">
        <f t="shared" si="79"/>
        <v>Noel K.</v>
      </c>
      <c r="E1689" s="23" t="str">
        <f t="shared" si="80"/>
        <v>McCracken</v>
      </c>
    </row>
    <row r="1690" spans="1:5" ht="15.75" customHeight="1" x14ac:dyDescent="0.35">
      <c r="A1690" s="22" t="s">
        <v>3495</v>
      </c>
      <c r="B1690" s="22" t="s">
        <v>3496</v>
      </c>
      <c r="C1690" s="23" t="str">
        <f t="shared" si="78"/>
        <v>Mr.</v>
      </c>
      <c r="D1690" s="23" t="str">
        <f t="shared" si="79"/>
        <v>Mark S</v>
      </c>
      <c r="E1690" s="23" t="str">
        <f t="shared" si="80"/>
        <v>Spewak</v>
      </c>
    </row>
    <row r="1691" spans="1:5" ht="15.75" customHeight="1" x14ac:dyDescent="0.35">
      <c r="A1691" s="22" t="s">
        <v>3497</v>
      </c>
      <c r="B1691" s="22" t="s">
        <v>3498</v>
      </c>
      <c r="C1691" s="23" t="str">
        <f t="shared" si="78"/>
        <v>Ms.</v>
      </c>
      <c r="D1691" s="23" t="str">
        <f t="shared" si="79"/>
        <v>Federica</v>
      </c>
      <c r="E1691" s="23" t="str">
        <f t="shared" si="80"/>
        <v>Cottini</v>
      </c>
    </row>
    <row r="1692" spans="1:5" ht="15.75" customHeight="1" x14ac:dyDescent="0.35">
      <c r="A1692" s="22" t="s">
        <v>3499</v>
      </c>
      <c r="B1692" s="22" t="s">
        <v>3500</v>
      </c>
      <c r="C1692" s="23" t="str">
        <f t="shared" si="78"/>
        <v>Ms.</v>
      </c>
      <c r="D1692" s="23" t="str">
        <f t="shared" si="79"/>
        <v>Pamela L</v>
      </c>
      <c r="E1692" s="23" t="str">
        <f t="shared" si="80"/>
        <v>Findlay</v>
      </c>
    </row>
    <row r="1693" spans="1:5" ht="15.75" customHeight="1" x14ac:dyDescent="0.35">
      <c r="A1693" s="22" t="s">
        <v>3501</v>
      </c>
      <c r="B1693" s="22" t="s">
        <v>3502</v>
      </c>
      <c r="C1693" s="23" t="str">
        <f t="shared" si="78"/>
        <v>Mr.</v>
      </c>
      <c r="D1693" s="23" t="str">
        <f t="shared" si="79"/>
        <v>Andrew W.</v>
      </c>
      <c r="E1693" s="23" t="str">
        <f t="shared" si="80"/>
        <v>Strasburg</v>
      </c>
    </row>
    <row r="1694" spans="1:5" ht="15.75" customHeight="1" x14ac:dyDescent="0.35">
      <c r="A1694" s="22" t="s">
        <v>3503</v>
      </c>
      <c r="B1694" s="22" t="s">
        <v>3504</v>
      </c>
      <c r="C1694" s="23" t="str">
        <f t="shared" si="78"/>
        <v>Mr.</v>
      </c>
      <c r="D1694" s="23" t="str">
        <f t="shared" si="79"/>
        <v>Randall</v>
      </c>
      <c r="E1694" s="23" t="str">
        <f t="shared" si="80"/>
        <v>Adams</v>
      </c>
    </row>
    <row r="1695" spans="1:5" ht="15.75" customHeight="1" x14ac:dyDescent="0.35">
      <c r="A1695" s="22" t="s">
        <v>3505</v>
      </c>
      <c r="B1695" s="22" t="s">
        <v>3506</v>
      </c>
      <c r="C1695" s="23" t="str">
        <f t="shared" si="78"/>
        <v>Ms.</v>
      </c>
      <c r="D1695" s="23" t="str">
        <f t="shared" si="79"/>
        <v>Tracy L</v>
      </c>
      <c r="E1695" s="23" t="str">
        <f t="shared" si="80"/>
        <v>Deeter</v>
      </c>
    </row>
    <row r="1696" spans="1:5" ht="15.75" customHeight="1" x14ac:dyDescent="0.35">
      <c r="A1696" s="22" t="s">
        <v>3507</v>
      </c>
      <c r="B1696" s="22" t="s">
        <v>3508</v>
      </c>
      <c r="C1696" s="23" t="str">
        <f t="shared" si="78"/>
        <v>Ms.</v>
      </c>
      <c r="D1696" s="23" t="str">
        <f t="shared" si="79"/>
        <v>Azelie</v>
      </c>
      <c r="E1696" s="23" t="str">
        <f t="shared" si="80"/>
        <v>Arpin</v>
      </c>
    </row>
    <row r="1697" spans="1:5" ht="15.75" customHeight="1" x14ac:dyDescent="0.35">
      <c r="A1697" s="22" t="s">
        <v>3509</v>
      </c>
      <c r="B1697" s="22" t="s">
        <v>3510</v>
      </c>
      <c r="C1697" s="23" t="str">
        <f t="shared" si="78"/>
        <v>Ms.</v>
      </c>
      <c r="D1697" s="23" t="str">
        <f t="shared" si="79"/>
        <v>Monica M.</v>
      </c>
      <c r="E1697" s="23" t="str">
        <f t="shared" si="80"/>
        <v>Schoeneck</v>
      </c>
    </row>
    <row r="1698" spans="1:5" ht="15.75" customHeight="1" x14ac:dyDescent="0.35">
      <c r="A1698" s="22" t="s">
        <v>3511</v>
      </c>
      <c r="B1698" s="22" t="s">
        <v>3512</v>
      </c>
      <c r="C1698" s="23" t="str">
        <f t="shared" si="78"/>
        <v>Ms.</v>
      </c>
      <c r="D1698" s="23" t="str">
        <f t="shared" si="79"/>
        <v>Katarina K.</v>
      </c>
      <c r="E1698" s="23" t="str">
        <f t="shared" si="80"/>
        <v>Mueller</v>
      </c>
    </row>
    <row r="1699" spans="1:5" ht="15.75" customHeight="1" x14ac:dyDescent="0.35">
      <c r="A1699" s="22" t="s">
        <v>3513</v>
      </c>
      <c r="B1699" s="22" t="s">
        <v>3514</v>
      </c>
      <c r="C1699" s="23" t="str">
        <f t="shared" si="78"/>
        <v>Ms.</v>
      </c>
      <c r="D1699" s="23" t="str">
        <f t="shared" si="79"/>
        <v>Jamie L.</v>
      </c>
      <c r="E1699" s="23" t="str">
        <f t="shared" si="80"/>
        <v>Willits</v>
      </c>
    </row>
    <row r="1700" spans="1:5" ht="15.75" customHeight="1" x14ac:dyDescent="0.35">
      <c r="A1700" s="22" t="s">
        <v>3515</v>
      </c>
      <c r="B1700" s="22" t="s">
        <v>3516</v>
      </c>
      <c r="C1700" s="23" t="str">
        <f t="shared" si="78"/>
        <v>Mr.</v>
      </c>
      <c r="D1700" s="23" t="str">
        <f t="shared" si="79"/>
        <v>Brian</v>
      </c>
      <c r="E1700" s="23" t="str">
        <f t="shared" si="80"/>
        <v>Syring</v>
      </c>
    </row>
    <row r="1701" spans="1:5" ht="15.75" customHeight="1" x14ac:dyDescent="0.35">
      <c r="A1701" s="22" t="s">
        <v>3517</v>
      </c>
      <c r="B1701" s="22" t="s">
        <v>3518</v>
      </c>
      <c r="C1701" s="23" t="str">
        <f t="shared" si="78"/>
        <v>Ms.</v>
      </c>
      <c r="D1701" s="23" t="str">
        <f t="shared" si="79"/>
        <v>Stacey L.</v>
      </c>
      <c r="E1701" s="23" t="str">
        <f t="shared" si="80"/>
        <v>Strike</v>
      </c>
    </row>
    <row r="1702" spans="1:5" ht="15.75" customHeight="1" x14ac:dyDescent="0.35">
      <c r="A1702" s="22" t="s">
        <v>3519</v>
      </c>
      <c r="B1702" s="22" t="s">
        <v>3520</v>
      </c>
      <c r="C1702" s="23" t="str">
        <f t="shared" si="78"/>
        <v>Mr.</v>
      </c>
      <c r="D1702" s="23" t="str">
        <f t="shared" si="79"/>
        <v>Stephen</v>
      </c>
      <c r="E1702" s="23" t="str">
        <f t="shared" si="80"/>
        <v>Hennigar</v>
      </c>
    </row>
    <row r="1703" spans="1:5" ht="15.75" customHeight="1" x14ac:dyDescent="0.35">
      <c r="A1703" s="22" t="s">
        <v>3521</v>
      </c>
      <c r="B1703" s="22" t="s">
        <v>3522</v>
      </c>
      <c r="C1703" s="23" t="str">
        <f t="shared" si="78"/>
        <v>Mr.</v>
      </c>
      <c r="D1703" s="23" t="str">
        <f t="shared" si="79"/>
        <v>Joshua</v>
      </c>
      <c r="E1703" s="23" t="str">
        <f t="shared" si="80"/>
        <v>May</v>
      </c>
    </row>
    <row r="1704" spans="1:5" ht="15.75" customHeight="1" x14ac:dyDescent="0.35">
      <c r="A1704" s="22" t="s">
        <v>3523</v>
      </c>
      <c r="B1704" s="22" t="s">
        <v>3524</v>
      </c>
      <c r="C1704" s="23" t="str">
        <f t="shared" si="78"/>
        <v>Mr.</v>
      </c>
      <c r="D1704" s="23" t="str">
        <f t="shared" si="79"/>
        <v>Josh</v>
      </c>
      <c r="E1704" s="23" t="str">
        <f t="shared" si="80"/>
        <v>Metcalf</v>
      </c>
    </row>
    <row r="1705" spans="1:5" ht="15.75" customHeight="1" x14ac:dyDescent="0.35">
      <c r="A1705" s="22" t="s">
        <v>3525</v>
      </c>
      <c r="B1705" s="22" t="s">
        <v>3526</v>
      </c>
      <c r="C1705" s="23" t="str">
        <f t="shared" si="78"/>
        <v>Ms.</v>
      </c>
      <c r="D1705" s="23" t="str">
        <f t="shared" si="79"/>
        <v>Heather</v>
      </c>
      <c r="E1705" s="23" t="str">
        <f t="shared" si="80"/>
        <v>Tiska</v>
      </c>
    </row>
    <row r="1706" spans="1:5" ht="15.75" customHeight="1" x14ac:dyDescent="0.35">
      <c r="A1706" s="22" t="s">
        <v>3527</v>
      </c>
      <c r="B1706" s="22" t="s">
        <v>3528</v>
      </c>
      <c r="C1706" s="23" t="str">
        <f t="shared" si="78"/>
        <v>Mr.</v>
      </c>
      <c r="D1706" s="23" t="str">
        <f t="shared" si="79"/>
        <v>James C.</v>
      </c>
      <c r="E1706" s="23" t="str">
        <f t="shared" si="80"/>
        <v>McDonough</v>
      </c>
    </row>
    <row r="1707" spans="1:5" ht="15.75" customHeight="1" x14ac:dyDescent="0.35">
      <c r="A1707" s="22" t="s">
        <v>3529</v>
      </c>
      <c r="B1707" s="22" t="s">
        <v>3530</v>
      </c>
      <c r="C1707" s="23" t="str">
        <f t="shared" si="78"/>
        <v>Ms.</v>
      </c>
      <c r="D1707" s="23" t="str">
        <f t="shared" si="79"/>
        <v>Kim</v>
      </c>
      <c r="E1707" s="23" t="str">
        <f t="shared" si="80"/>
        <v>Fairley</v>
      </c>
    </row>
    <row r="1708" spans="1:5" ht="15.75" customHeight="1" x14ac:dyDescent="0.35">
      <c r="A1708" s="22" t="s">
        <v>3531</v>
      </c>
      <c r="B1708" s="22" t="s">
        <v>3532</v>
      </c>
      <c r="C1708" s="23" t="str">
        <f t="shared" si="78"/>
        <v>Ms.</v>
      </c>
      <c r="D1708" s="23" t="str">
        <f t="shared" si="79"/>
        <v>Marie E.</v>
      </c>
      <c r="E1708" s="23" t="str">
        <f t="shared" si="80"/>
        <v>Barnett</v>
      </c>
    </row>
    <row r="1709" spans="1:5" ht="15.75" customHeight="1" x14ac:dyDescent="0.35">
      <c r="A1709" s="22" t="s">
        <v>3533</v>
      </c>
      <c r="B1709" s="22" t="s">
        <v>3534</v>
      </c>
      <c r="C1709" s="23" t="str">
        <f t="shared" si="78"/>
        <v>Mr.</v>
      </c>
      <c r="D1709" s="23" t="str">
        <f t="shared" si="79"/>
        <v>Dariusz</v>
      </c>
      <c r="E1709" s="23" t="str">
        <f t="shared" si="80"/>
        <v>Piasta</v>
      </c>
    </row>
    <row r="1710" spans="1:5" ht="15.75" customHeight="1" x14ac:dyDescent="0.35">
      <c r="A1710" s="22" t="s">
        <v>3535</v>
      </c>
      <c r="B1710" s="22" t="s">
        <v>3536</v>
      </c>
      <c r="C1710" s="23" t="str">
        <f t="shared" si="78"/>
        <v>Ms.</v>
      </c>
      <c r="D1710" s="23" t="str">
        <f t="shared" si="79"/>
        <v>Jessica E.</v>
      </c>
      <c r="E1710" s="23" t="str">
        <f t="shared" si="80"/>
        <v>Mueller</v>
      </c>
    </row>
    <row r="1711" spans="1:5" ht="15.75" customHeight="1" x14ac:dyDescent="0.35">
      <c r="A1711" s="22" t="s">
        <v>3537</v>
      </c>
      <c r="B1711" s="22" t="s">
        <v>3538</v>
      </c>
      <c r="C1711" s="23" t="str">
        <f t="shared" si="78"/>
        <v>Ms.</v>
      </c>
      <c r="D1711" s="23" t="str">
        <f t="shared" si="79"/>
        <v>Kristen</v>
      </c>
      <c r="E1711" s="23" t="str">
        <f t="shared" si="80"/>
        <v>Olsen</v>
      </c>
    </row>
    <row r="1712" spans="1:5" ht="15.75" customHeight="1" x14ac:dyDescent="0.35">
      <c r="A1712" s="22" t="s">
        <v>3539</v>
      </c>
      <c r="B1712" s="22" t="s">
        <v>3540</v>
      </c>
      <c r="C1712" s="23" t="str">
        <f t="shared" si="78"/>
        <v>Mr.</v>
      </c>
      <c r="D1712" s="23" t="str">
        <f t="shared" si="79"/>
        <v>Jose Guadalupe P. Sr.</v>
      </c>
      <c r="E1712" s="23" t="str">
        <f t="shared" si="80"/>
        <v>De Jesus</v>
      </c>
    </row>
    <row r="1713" spans="1:5" ht="15.75" customHeight="1" x14ac:dyDescent="0.35">
      <c r="A1713" s="22" t="s">
        <v>3541</v>
      </c>
      <c r="B1713" s="22" t="s">
        <v>3542</v>
      </c>
      <c r="C1713" s="23" t="str">
        <f t="shared" si="78"/>
        <v>Ms.</v>
      </c>
      <c r="D1713" s="23" t="str">
        <f t="shared" si="79"/>
        <v>Cynthia</v>
      </c>
      <c r="E1713" s="23" t="str">
        <f t="shared" si="80"/>
        <v>Bartus</v>
      </c>
    </row>
    <row r="1714" spans="1:5" ht="15.75" customHeight="1" x14ac:dyDescent="0.35">
      <c r="A1714" s="22" t="s">
        <v>3543</v>
      </c>
      <c r="B1714" s="22" t="s">
        <v>3544</v>
      </c>
      <c r="C1714" s="23" t="str">
        <f t="shared" si="78"/>
        <v>Mr.</v>
      </c>
      <c r="D1714" s="23" t="str">
        <f t="shared" si="79"/>
        <v>Tyler</v>
      </c>
      <c r="E1714" s="23" t="str">
        <f t="shared" si="80"/>
        <v>Stevens</v>
      </c>
    </row>
    <row r="1715" spans="1:5" ht="15.75" customHeight="1" x14ac:dyDescent="0.35">
      <c r="A1715" s="22" t="s">
        <v>3545</v>
      </c>
      <c r="B1715" s="22" t="s">
        <v>3546</v>
      </c>
      <c r="C1715" s="23" t="str">
        <f t="shared" si="78"/>
        <v>Ms.</v>
      </c>
      <c r="D1715" s="23" t="str">
        <f t="shared" si="79"/>
        <v>Holly J</v>
      </c>
      <c r="E1715" s="23" t="str">
        <f t="shared" si="80"/>
        <v>Rich</v>
      </c>
    </row>
    <row r="1716" spans="1:5" ht="15.75" customHeight="1" x14ac:dyDescent="0.35">
      <c r="A1716" s="22" t="s">
        <v>3547</v>
      </c>
      <c r="B1716" s="22" t="s">
        <v>3548</v>
      </c>
      <c r="C1716" s="23" t="str">
        <f t="shared" si="78"/>
        <v>Ms.</v>
      </c>
      <c r="D1716" s="23" t="str">
        <f t="shared" si="79"/>
        <v>Kristen</v>
      </c>
      <c r="E1716" s="23" t="str">
        <f t="shared" si="80"/>
        <v>Fayter</v>
      </c>
    </row>
    <row r="1717" spans="1:5" ht="15.75" customHeight="1" x14ac:dyDescent="0.35">
      <c r="A1717" s="22" t="s">
        <v>3549</v>
      </c>
      <c r="B1717" s="22" t="s">
        <v>3550</v>
      </c>
      <c r="C1717" s="23" t="str">
        <f t="shared" si="78"/>
        <v>Mr.</v>
      </c>
      <c r="D1717" s="23" t="str">
        <f t="shared" si="79"/>
        <v>Thomas</v>
      </c>
      <c r="E1717" s="23" t="str">
        <f t="shared" si="80"/>
        <v>Parise</v>
      </c>
    </row>
    <row r="1718" spans="1:5" ht="15.75" customHeight="1" x14ac:dyDescent="0.35">
      <c r="A1718" s="22" t="s">
        <v>3551</v>
      </c>
      <c r="B1718" s="22" t="s">
        <v>3552</v>
      </c>
      <c r="C1718" s="23" t="str">
        <f t="shared" si="78"/>
        <v>Ms.</v>
      </c>
      <c r="D1718" s="23" t="str">
        <f t="shared" si="79"/>
        <v>Tricity M</v>
      </c>
      <c r="E1718" s="23" t="str">
        <f t="shared" si="80"/>
        <v>Andrew</v>
      </c>
    </row>
    <row r="1719" spans="1:5" ht="15.75" customHeight="1" x14ac:dyDescent="0.35">
      <c r="A1719" s="22" t="s">
        <v>3553</v>
      </c>
      <c r="B1719" s="22" t="s">
        <v>3554</v>
      </c>
      <c r="C1719" s="23" t="str">
        <f t="shared" si="78"/>
        <v>Ms.</v>
      </c>
      <c r="D1719" s="23" t="str">
        <f t="shared" si="79"/>
        <v>Sarah A</v>
      </c>
      <c r="E1719" s="23" t="str">
        <f t="shared" si="80"/>
        <v>Gryniewicz</v>
      </c>
    </row>
    <row r="1720" spans="1:5" ht="15.75" customHeight="1" x14ac:dyDescent="0.35">
      <c r="A1720" s="22" t="s">
        <v>3555</v>
      </c>
      <c r="B1720" s="22" t="s">
        <v>3556</v>
      </c>
      <c r="C1720" s="23" t="str">
        <f t="shared" si="78"/>
        <v>Ms.</v>
      </c>
      <c r="D1720" s="23" t="str">
        <f t="shared" si="79"/>
        <v>Lisa M.</v>
      </c>
      <c r="E1720" s="23" t="str">
        <f t="shared" si="80"/>
        <v>Panora</v>
      </c>
    </row>
    <row r="1721" spans="1:5" ht="15.75" customHeight="1" x14ac:dyDescent="0.35">
      <c r="A1721" s="22" t="s">
        <v>3557</v>
      </c>
      <c r="B1721" s="22" t="s">
        <v>3558</v>
      </c>
      <c r="C1721" s="23" t="str">
        <f t="shared" si="78"/>
        <v>Ms.</v>
      </c>
      <c r="D1721" s="23" t="str">
        <f t="shared" si="79"/>
        <v>Tracy A.</v>
      </c>
      <c r="E1721" s="23" t="str">
        <f t="shared" si="80"/>
        <v>Woodward</v>
      </c>
    </row>
    <row r="1722" spans="1:5" ht="15.75" customHeight="1" x14ac:dyDescent="0.35">
      <c r="A1722" s="22" t="s">
        <v>3559</v>
      </c>
      <c r="B1722" s="22" t="s">
        <v>3560</v>
      </c>
      <c r="C1722" s="23" t="str">
        <f t="shared" si="78"/>
        <v>Mr.</v>
      </c>
      <c r="D1722" s="23" t="str">
        <f t="shared" si="79"/>
        <v>Patrick</v>
      </c>
      <c r="E1722" s="23" t="str">
        <f t="shared" si="80"/>
        <v>Lambe</v>
      </c>
    </row>
    <row r="1723" spans="1:5" ht="15.75" customHeight="1" x14ac:dyDescent="0.35">
      <c r="A1723" s="22" t="s">
        <v>3561</v>
      </c>
      <c r="B1723" s="22" t="s">
        <v>3562</v>
      </c>
      <c r="C1723" s="23" t="str">
        <f t="shared" si="78"/>
        <v>Mr.</v>
      </c>
      <c r="D1723" s="23" t="str">
        <f t="shared" si="79"/>
        <v>Trent</v>
      </c>
      <c r="E1723" s="23" t="str">
        <f t="shared" si="80"/>
        <v>Casto</v>
      </c>
    </row>
    <row r="1724" spans="1:5" ht="15.75" customHeight="1" x14ac:dyDescent="0.35">
      <c r="A1724" s="22" t="s">
        <v>3563</v>
      </c>
      <c r="B1724" s="22" t="s">
        <v>3564</v>
      </c>
      <c r="C1724" s="23" t="str">
        <f t="shared" si="78"/>
        <v>Ms.</v>
      </c>
      <c r="D1724" s="23" t="str">
        <f t="shared" si="79"/>
        <v>Julie</v>
      </c>
      <c r="E1724" s="23" t="str">
        <f t="shared" si="80"/>
        <v>Martelli</v>
      </c>
    </row>
    <row r="1725" spans="1:5" ht="15.75" customHeight="1" x14ac:dyDescent="0.35">
      <c r="A1725" s="22" t="s">
        <v>3565</v>
      </c>
      <c r="B1725" s="22" t="s">
        <v>3566</v>
      </c>
      <c r="C1725" s="23" t="str">
        <f t="shared" si="78"/>
        <v>Mr.</v>
      </c>
      <c r="D1725" s="23" t="str">
        <f t="shared" si="79"/>
        <v>Sawomir</v>
      </c>
      <c r="E1725" s="23" t="str">
        <f t="shared" si="80"/>
        <v>Naskret</v>
      </c>
    </row>
    <row r="1726" spans="1:5" ht="15.75" customHeight="1" x14ac:dyDescent="0.35">
      <c r="A1726" s="22" t="s">
        <v>3567</v>
      </c>
      <c r="B1726" s="22" t="s">
        <v>3568</v>
      </c>
      <c r="C1726" s="23" t="str">
        <f t="shared" si="78"/>
        <v>Ms.</v>
      </c>
      <c r="D1726" s="23" t="str">
        <f t="shared" si="79"/>
        <v>Micah</v>
      </c>
      <c r="E1726" s="23" t="str">
        <f t="shared" si="80"/>
        <v>Morgan</v>
      </c>
    </row>
    <row r="1727" spans="1:5" ht="15.75" customHeight="1" x14ac:dyDescent="0.35">
      <c r="A1727" s="22" t="s">
        <v>3569</v>
      </c>
      <c r="B1727" s="22" t="s">
        <v>3570</v>
      </c>
      <c r="C1727" s="23" t="str">
        <f t="shared" si="78"/>
        <v>Ms.</v>
      </c>
      <c r="D1727" s="23" t="str">
        <f t="shared" si="79"/>
        <v>Kelly H.</v>
      </c>
      <c r="E1727" s="23" t="str">
        <f t="shared" si="80"/>
        <v>Maloney</v>
      </c>
    </row>
    <row r="1728" spans="1:5" ht="15.75" customHeight="1" x14ac:dyDescent="0.35">
      <c r="A1728" s="22" t="s">
        <v>3571</v>
      </c>
      <c r="B1728" s="22" t="s">
        <v>3572</v>
      </c>
      <c r="C1728" s="23" t="str">
        <f t="shared" si="78"/>
        <v>Ms.</v>
      </c>
      <c r="D1728" s="23" t="str">
        <f t="shared" si="79"/>
        <v>Lindsay M.</v>
      </c>
      <c r="E1728" s="23" t="str">
        <f t="shared" si="80"/>
        <v>Amherst</v>
      </c>
    </row>
    <row r="1729" spans="1:5" ht="15.75" customHeight="1" x14ac:dyDescent="0.35">
      <c r="A1729" s="22" t="s">
        <v>3573</v>
      </c>
      <c r="B1729" s="22" t="s">
        <v>3574</v>
      </c>
      <c r="C1729" s="23" t="str">
        <f t="shared" si="78"/>
        <v>Mr.</v>
      </c>
      <c r="D1729" s="23" t="str">
        <f t="shared" si="79"/>
        <v>Austen G</v>
      </c>
      <c r="E1729" s="23" t="str">
        <f t="shared" si="80"/>
        <v>Davenport</v>
      </c>
    </row>
    <row r="1730" spans="1:5" ht="15.75" customHeight="1" x14ac:dyDescent="0.35">
      <c r="A1730" s="22" t="s">
        <v>3575</v>
      </c>
      <c r="B1730" s="22" t="s">
        <v>3576</v>
      </c>
      <c r="C1730" s="23" t="str">
        <f t="shared" ref="C1730:C1793" si="81">TRIM(MID(B1730,FIND(",",B1730)+1,FIND(".",B1730,FIND(",",B1730))-FIND(",",B1730)))</f>
        <v>Mr.</v>
      </c>
      <c r="D1730" s="23" t="str">
        <f t="shared" ref="D1730:D1793" si="82">TRIM(MID(B1730,FIND(".",B1730,FIND(",",B1730))+1,100))</f>
        <v>Tory J.</v>
      </c>
      <c r="E1730" s="23" t="str">
        <f t="shared" ref="E1730:E1793" si="83">TRIM(LEFT(B1730,FIND(",",B1730)-1))</f>
        <v>Johansen</v>
      </c>
    </row>
    <row r="1731" spans="1:5" ht="15.75" customHeight="1" x14ac:dyDescent="0.35">
      <c r="A1731" s="22" t="s">
        <v>3577</v>
      </c>
      <c r="B1731" s="22" t="s">
        <v>3578</v>
      </c>
      <c r="C1731" s="23" t="str">
        <f t="shared" si="81"/>
        <v>Mr.</v>
      </c>
      <c r="D1731" s="23" t="str">
        <f t="shared" si="82"/>
        <v>Robert J.</v>
      </c>
      <c r="E1731" s="23" t="str">
        <f t="shared" si="83"/>
        <v>Bond</v>
      </c>
    </row>
    <row r="1732" spans="1:5" ht="15.75" customHeight="1" x14ac:dyDescent="0.35">
      <c r="A1732" s="22" t="s">
        <v>3579</v>
      </c>
      <c r="B1732" s="22" t="s">
        <v>3580</v>
      </c>
      <c r="C1732" s="23" t="str">
        <f t="shared" si="81"/>
        <v>Ms.</v>
      </c>
      <c r="D1732" s="23" t="str">
        <f t="shared" si="82"/>
        <v>Steph</v>
      </c>
      <c r="E1732" s="23" t="str">
        <f t="shared" si="83"/>
        <v>Reilly</v>
      </c>
    </row>
    <row r="1733" spans="1:5" ht="15.75" customHeight="1" x14ac:dyDescent="0.35">
      <c r="A1733" s="22" t="s">
        <v>3581</v>
      </c>
      <c r="B1733" s="22" t="s">
        <v>3582</v>
      </c>
      <c r="C1733" s="23" t="str">
        <f t="shared" si="81"/>
        <v>Ms.</v>
      </c>
      <c r="D1733" s="23" t="str">
        <f t="shared" si="82"/>
        <v>Kate</v>
      </c>
      <c r="E1733" s="23" t="str">
        <f t="shared" si="83"/>
        <v>Chandler</v>
      </c>
    </row>
    <row r="1734" spans="1:5" ht="15.75" customHeight="1" x14ac:dyDescent="0.35">
      <c r="A1734" s="22" t="s">
        <v>3583</v>
      </c>
      <c r="B1734" s="22" t="s">
        <v>3584</v>
      </c>
      <c r="C1734" s="23" t="str">
        <f t="shared" si="81"/>
        <v>Ms.</v>
      </c>
      <c r="D1734" s="23" t="str">
        <f t="shared" si="82"/>
        <v>Kristina</v>
      </c>
      <c r="E1734" s="23" t="str">
        <f t="shared" si="83"/>
        <v>Kaufmann</v>
      </c>
    </row>
    <row r="1735" spans="1:5" ht="15.75" customHeight="1" x14ac:dyDescent="0.35">
      <c r="A1735" s="22" t="s">
        <v>3585</v>
      </c>
      <c r="B1735" s="22" t="s">
        <v>3586</v>
      </c>
      <c r="C1735" s="23" t="str">
        <f t="shared" si="81"/>
        <v>Ms.</v>
      </c>
      <c r="D1735" s="23" t="str">
        <f t="shared" si="82"/>
        <v>Flo</v>
      </c>
      <c r="E1735" s="23" t="str">
        <f t="shared" si="83"/>
        <v>Barnes-Zurkinden</v>
      </c>
    </row>
    <row r="1736" spans="1:5" ht="15.75" customHeight="1" x14ac:dyDescent="0.35">
      <c r="A1736" s="22" t="s">
        <v>3587</v>
      </c>
      <c r="B1736" s="22" t="s">
        <v>3588</v>
      </c>
      <c r="C1736" s="23" t="str">
        <f t="shared" si="81"/>
        <v>Mrs.</v>
      </c>
      <c r="D1736" s="23" t="str">
        <f t="shared" si="82"/>
        <v>Sarah P.</v>
      </c>
      <c r="E1736" s="23" t="str">
        <f t="shared" si="83"/>
        <v>Wolter</v>
      </c>
    </row>
    <row r="1737" spans="1:5" ht="15.75" customHeight="1" x14ac:dyDescent="0.35">
      <c r="A1737" s="22" t="s">
        <v>3589</v>
      </c>
      <c r="B1737" s="22" t="s">
        <v>3590</v>
      </c>
      <c r="C1737" s="23" t="str">
        <f t="shared" si="81"/>
        <v>Ms.</v>
      </c>
      <c r="D1737" s="23" t="str">
        <f t="shared" si="82"/>
        <v>Anabel</v>
      </c>
      <c r="E1737" s="23" t="str">
        <f t="shared" si="83"/>
        <v>Pearson</v>
      </c>
    </row>
    <row r="1738" spans="1:5" ht="15.75" customHeight="1" x14ac:dyDescent="0.35">
      <c r="A1738" s="22" t="s">
        <v>3591</v>
      </c>
      <c r="B1738" s="22" t="s">
        <v>3592</v>
      </c>
      <c r="C1738" s="23" t="str">
        <f t="shared" si="81"/>
        <v>Mr.</v>
      </c>
      <c r="D1738" s="23" t="str">
        <f t="shared" si="82"/>
        <v>Ian</v>
      </c>
      <c r="E1738" s="23" t="str">
        <f t="shared" si="83"/>
        <v>Thomas</v>
      </c>
    </row>
    <row r="1739" spans="1:5" ht="15.75" customHeight="1" x14ac:dyDescent="0.35">
      <c r="A1739" s="22" t="s">
        <v>3593</v>
      </c>
      <c r="B1739" s="22" t="s">
        <v>3594</v>
      </c>
      <c r="C1739" s="23" t="str">
        <f t="shared" si="81"/>
        <v>Mr.</v>
      </c>
      <c r="D1739" s="23" t="str">
        <f t="shared" si="82"/>
        <v>Alex</v>
      </c>
      <c r="E1739" s="23" t="str">
        <f t="shared" si="83"/>
        <v>Leon</v>
      </c>
    </row>
    <row r="1740" spans="1:5" ht="15.75" customHeight="1" x14ac:dyDescent="0.35">
      <c r="A1740" s="22" t="s">
        <v>3595</v>
      </c>
      <c r="B1740" s="22" t="s">
        <v>3596</v>
      </c>
      <c r="C1740" s="23" t="str">
        <f t="shared" si="81"/>
        <v>Mr.</v>
      </c>
      <c r="D1740" s="23" t="str">
        <f t="shared" si="82"/>
        <v>Richard J</v>
      </c>
      <c r="E1740" s="23" t="str">
        <f t="shared" si="83"/>
        <v>Marriott</v>
      </c>
    </row>
    <row r="1741" spans="1:5" ht="15.75" customHeight="1" x14ac:dyDescent="0.35">
      <c r="A1741" s="22" t="s">
        <v>3597</v>
      </c>
      <c r="B1741" s="22" t="s">
        <v>3598</v>
      </c>
      <c r="C1741" s="23" t="str">
        <f t="shared" si="81"/>
        <v>Ms.</v>
      </c>
      <c r="D1741" s="23" t="str">
        <f t="shared" si="82"/>
        <v>Jacqueline N.</v>
      </c>
      <c r="E1741" s="23" t="str">
        <f t="shared" si="83"/>
        <v>Wilkins</v>
      </c>
    </row>
    <row r="1742" spans="1:5" ht="15.75" customHeight="1" x14ac:dyDescent="0.35">
      <c r="A1742" s="22" t="s">
        <v>3599</v>
      </c>
      <c r="B1742" s="22" t="s">
        <v>3600</v>
      </c>
      <c r="C1742" s="23" t="str">
        <f t="shared" si="81"/>
        <v>Ms.</v>
      </c>
      <c r="D1742" s="23" t="str">
        <f t="shared" si="82"/>
        <v>Cindy</v>
      </c>
      <c r="E1742" s="23" t="str">
        <f t="shared" si="83"/>
        <v>Saiter</v>
      </c>
    </row>
    <row r="1743" spans="1:5" ht="15.75" customHeight="1" x14ac:dyDescent="0.35">
      <c r="A1743" s="22" t="s">
        <v>3601</v>
      </c>
      <c r="B1743" s="22" t="s">
        <v>3602</v>
      </c>
      <c r="C1743" s="23" t="str">
        <f t="shared" si="81"/>
        <v>Ms.</v>
      </c>
      <c r="D1743" s="23" t="str">
        <f t="shared" si="82"/>
        <v>Marcia</v>
      </c>
      <c r="E1743" s="23" t="str">
        <f t="shared" si="83"/>
        <v>Winrow</v>
      </c>
    </row>
    <row r="1744" spans="1:5" ht="15.75" customHeight="1" x14ac:dyDescent="0.35">
      <c r="A1744" s="22" t="s">
        <v>3603</v>
      </c>
      <c r="B1744" s="22" t="s">
        <v>3604</v>
      </c>
      <c r="C1744" s="23" t="str">
        <f t="shared" si="81"/>
        <v>Ms.</v>
      </c>
      <c r="D1744" s="23" t="str">
        <f t="shared" si="82"/>
        <v>Samantha R.</v>
      </c>
      <c r="E1744" s="23" t="str">
        <f t="shared" si="83"/>
        <v>Gries</v>
      </c>
    </row>
    <row r="1745" spans="1:5" ht="15.75" customHeight="1" x14ac:dyDescent="0.35">
      <c r="A1745" s="22" t="s">
        <v>3605</v>
      </c>
      <c r="B1745" s="22" t="s">
        <v>3606</v>
      </c>
      <c r="C1745" s="23" t="str">
        <f t="shared" si="81"/>
        <v>Ms.</v>
      </c>
      <c r="D1745" s="23" t="str">
        <f t="shared" si="82"/>
        <v>Katie</v>
      </c>
      <c r="E1745" s="23" t="str">
        <f t="shared" si="83"/>
        <v>Strohschein</v>
      </c>
    </row>
    <row r="1746" spans="1:5" ht="15.75" customHeight="1" x14ac:dyDescent="0.35">
      <c r="A1746" s="22" t="s">
        <v>3607</v>
      </c>
      <c r="B1746" s="22" t="s">
        <v>3608</v>
      </c>
      <c r="C1746" s="23" t="str">
        <f t="shared" si="81"/>
        <v>Mr.</v>
      </c>
      <c r="D1746" s="23" t="str">
        <f t="shared" si="82"/>
        <v>John P</v>
      </c>
      <c r="E1746" s="23" t="str">
        <f t="shared" si="83"/>
        <v>Berger</v>
      </c>
    </row>
    <row r="1747" spans="1:5" ht="15.75" customHeight="1" x14ac:dyDescent="0.35">
      <c r="A1747" s="22" t="s">
        <v>3609</v>
      </c>
      <c r="B1747" s="22" t="s">
        <v>3610</v>
      </c>
      <c r="C1747" s="23" t="str">
        <f t="shared" si="81"/>
        <v>Ms.</v>
      </c>
      <c r="D1747" s="23" t="str">
        <f t="shared" si="82"/>
        <v>Rachel</v>
      </c>
      <c r="E1747" s="23" t="str">
        <f t="shared" si="83"/>
        <v>Coogan</v>
      </c>
    </row>
    <row r="1748" spans="1:5" ht="15.75" customHeight="1" x14ac:dyDescent="0.35">
      <c r="A1748" s="22" t="s">
        <v>3611</v>
      </c>
      <c r="B1748" s="22" t="s">
        <v>3612</v>
      </c>
      <c r="C1748" s="23" t="str">
        <f t="shared" si="81"/>
        <v>Ms.</v>
      </c>
      <c r="D1748" s="23" t="str">
        <f t="shared" si="82"/>
        <v>Isabelle</v>
      </c>
      <c r="E1748" s="23" t="str">
        <f t="shared" si="83"/>
        <v>Gagnon</v>
      </c>
    </row>
    <row r="1749" spans="1:5" ht="15.75" customHeight="1" x14ac:dyDescent="0.35">
      <c r="A1749" s="22" t="s">
        <v>3613</v>
      </c>
      <c r="B1749" s="22" t="s">
        <v>3614</v>
      </c>
      <c r="C1749" s="23" t="str">
        <f t="shared" si="81"/>
        <v>Mr.</v>
      </c>
      <c r="D1749" s="23" t="str">
        <f t="shared" si="82"/>
        <v>Neil</v>
      </c>
      <c r="E1749" s="23" t="str">
        <f t="shared" si="83"/>
        <v>Pearson</v>
      </c>
    </row>
    <row r="1750" spans="1:5" ht="15.75" customHeight="1" x14ac:dyDescent="0.35">
      <c r="A1750" s="22" t="s">
        <v>3615</v>
      </c>
      <c r="B1750" s="22" t="s">
        <v>3616</v>
      </c>
      <c r="C1750" s="23" t="str">
        <f t="shared" si="81"/>
        <v>Mr.</v>
      </c>
      <c r="D1750" s="23" t="str">
        <f t="shared" si="82"/>
        <v>Tom</v>
      </c>
      <c r="E1750" s="23" t="str">
        <f t="shared" si="83"/>
        <v>Brian</v>
      </c>
    </row>
    <row r="1751" spans="1:5" ht="15.75" customHeight="1" x14ac:dyDescent="0.35">
      <c r="A1751" s="22" t="s">
        <v>3617</v>
      </c>
      <c r="B1751" s="22" t="s">
        <v>3618</v>
      </c>
      <c r="C1751" s="23" t="str">
        <f t="shared" si="81"/>
        <v>Mr.</v>
      </c>
      <c r="D1751" s="23" t="str">
        <f t="shared" si="82"/>
        <v>Nathan</v>
      </c>
      <c r="E1751" s="23" t="str">
        <f t="shared" si="83"/>
        <v>Brown</v>
      </c>
    </row>
    <row r="1752" spans="1:5" ht="15.75" customHeight="1" x14ac:dyDescent="0.35">
      <c r="A1752" s="22" t="s">
        <v>3619</v>
      </c>
      <c r="B1752" s="22" t="s">
        <v>3620</v>
      </c>
      <c r="C1752" s="23" t="str">
        <f t="shared" si="81"/>
        <v>Mrs.</v>
      </c>
      <c r="D1752" s="23" t="str">
        <f t="shared" si="82"/>
        <v>Kelli N</v>
      </c>
      <c r="E1752" s="23" t="str">
        <f t="shared" si="83"/>
        <v>Fox</v>
      </c>
    </row>
    <row r="1753" spans="1:5" ht="15.75" customHeight="1" x14ac:dyDescent="0.35">
      <c r="A1753" s="22" t="s">
        <v>3621</v>
      </c>
      <c r="B1753" s="22" t="s">
        <v>3622</v>
      </c>
      <c r="C1753" s="23" t="str">
        <f t="shared" si="81"/>
        <v>Mr.</v>
      </c>
      <c r="D1753" s="23" t="str">
        <f t="shared" si="82"/>
        <v>Scott M.</v>
      </c>
      <c r="E1753" s="23" t="str">
        <f t="shared" si="83"/>
        <v>Traver</v>
      </c>
    </row>
    <row r="1754" spans="1:5" ht="15.75" customHeight="1" x14ac:dyDescent="0.35">
      <c r="A1754" s="22" t="s">
        <v>3623</v>
      </c>
      <c r="B1754" s="22" t="s">
        <v>3624</v>
      </c>
      <c r="C1754" s="23" t="str">
        <f t="shared" si="81"/>
        <v>Mr.</v>
      </c>
      <c r="D1754" s="23" t="str">
        <f t="shared" si="82"/>
        <v>Grant A</v>
      </c>
      <c r="E1754" s="23" t="str">
        <f t="shared" si="83"/>
        <v>Quick</v>
      </c>
    </row>
    <row r="1755" spans="1:5" ht="15.75" customHeight="1" x14ac:dyDescent="0.35">
      <c r="A1755" s="22" t="s">
        <v>3625</v>
      </c>
      <c r="B1755" s="22" t="s">
        <v>3626</v>
      </c>
      <c r="C1755" s="23" t="str">
        <f t="shared" si="81"/>
        <v>Mr.</v>
      </c>
      <c r="D1755" s="23" t="str">
        <f t="shared" si="82"/>
        <v>Jonathan C</v>
      </c>
      <c r="E1755" s="23" t="str">
        <f t="shared" si="83"/>
        <v>Scott</v>
      </c>
    </row>
    <row r="1756" spans="1:5" ht="15.75" customHeight="1" x14ac:dyDescent="0.35">
      <c r="A1756" s="22" t="s">
        <v>3627</v>
      </c>
      <c r="B1756" s="22" t="s">
        <v>3628</v>
      </c>
      <c r="C1756" s="23" t="str">
        <f t="shared" si="81"/>
        <v>Ms.</v>
      </c>
      <c r="D1756" s="23" t="str">
        <f t="shared" si="82"/>
        <v>Rachael M.</v>
      </c>
      <c r="E1756" s="23" t="str">
        <f t="shared" si="83"/>
        <v>Theriot</v>
      </c>
    </row>
    <row r="1757" spans="1:5" ht="15.75" customHeight="1" x14ac:dyDescent="0.35">
      <c r="A1757" s="22" t="s">
        <v>3629</v>
      </c>
      <c r="B1757" s="22" t="s">
        <v>3630</v>
      </c>
      <c r="C1757" s="23" t="str">
        <f t="shared" si="81"/>
        <v>Ms.</v>
      </c>
      <c r="D1757" s="23" t="str">
        <f t="shared" si="82"/>
        <v>Pilar</v>
      </c>
      <c r="E1757" s="23" t="str">
        <f t="shared" si="83"/>
        <v>Michalis</v>
      </c>
    </row>
    <row r="1758" spans="1:5" ht="15.75" customHeight="1" x14ac:dyDescent="0.35">
      <c r="A1758" s="22" t="s">
        <v>3631</v>
      </c>
      <c r="B1758" s="22" t="s">
        <v>3632</v>
      </c>
      <c r="C1758" s="23" t="str">
        <f t="shared" si="81"/>
        <v>Mr.</v>
      </c>
      <c r="D1758" s="23" t="str">
        <f t="shared" si="82"/>
        <v>Kyle M</v>
      </c>
      <c r="E1758" s="23" t="str">
        <f t="shared" si="83"/>
        <v>Hall</v>
      </c>
    </row>
    <row r="1759" spans="1:5" ht="15.75" customHeight="1" x14ac:dyDescent="0.35">
      <c r="A1759" s="22" t="s">
        <v>3633</v>
      </c>
      <c r="B1759" s="22" t="s">
        <v>3634</v>
      </c>
      <c r="C1759" s="23" t="str">
        <f t="shared" si="81"/>
        <v>Mrs.</v>
      </c>
      <c r="D1759" s="23" t="str">
        <f t="shared" si="82"/>
        <v>Christie</v>
      </c>
      <c r="E1759" s="23" t="str">
        <f t="shared" si="83"/>
        <v>Tjong Clemons</v>
      </c>
    </row>
    <row r="1760" spans="1:5" ht="15.75" customHeight="1" x14ac:dyDescent="0.35">
      <c r="A1760" s="22" t="s">
        <v>3635</v>
      </c>
      <c r="B1760" s="22" t="s">
        <v>3636</v>
      </c>
      <c r="C1760" s="23" t="str">
        <f t="shared" si="81"/>
        <v>Mr.</v>
      </c>
      <c r="D1760" s="23" t="str">
        <f t="shared" si="82"/>
        <v>David A.</v>
      </c>
      <c r="E1760" s="23" t="str">
        <f t="shared" si="83"/>
        <v>Palma</v>
      </c>
    </row>
    <row r="1761" spans="1:5" ht="15.75" customHeight="1" x14ac:dyDescent="0.35">
      <c r="A1761" s="22" t="s">
        <v>3637</v>
      </c>
      <c r="B1761" s="22" t="s">
        <v>3638</v>
      </c>
      <c r="C1761" s="23" t="str">
        <f t="shared" si="81"/>
        <v>Mr.</v>
      </c>
      <c r="D1761" s="23" t="str">
        <f t="shared" si="82"/>
        <v>Masahiro</v>
      </c>
      <c r="E1761" s="23" t="str">
        <f t="shared" si="83"/>
        <v>Takaoka</v>
      </c>
    </row>
    <row r="1762" spans="1:5" ht="15.75" customHeight="1" x14ac:dyDescent="0.35">
      <c r="A1762" s="22" t="s">
        <v>3639</v>
      </c>
      <c r="B1762" s="22" t="s">
        <v>3640</v>
      </c>
      <c r="C1762" s="23" t="str">
        <f t="shared" si="81"/>
        <v>Mr.</v>
      </c>
      <c r="D1762" s="23" t="str">
        <f t="shared" si="82"/>
        <v>Logan B.</v>
      </c>
      <c r="E1762" s="23" t="str">
        <f t="shared" si="83"/>
        <v>Sherman</v>
      </c>
    </row>
    <row r="1763" spans="1:5" ht="15.75" customHeight="1" x14ac:dyDescent="0.35">
      <c r="A1763" s="22" t="s">
        <v>3641</v>
      </c>
      <c r="B1763" s="22" t="s">
        <v>3642</v>
      </c>
      <c r="C1763" s="23" t="str">
        <f t="shared" si="81"/>
        <v>Ms.</v>
      </c>
      <c r="D1763" s="23" t="str">
        <f t="shared" si="82"/>
        <v>Stephanie L.</v>
      </c>
      <c r="E1763" s="23" t="str">
        <f t="shared" si="83"/>
        <v>Andre</v>
      </c>
    </row>
    <row r="1764" spans="1:5" ht="15.75" customHeight="1" x14ac:dyDescent="0.35">
      <c r="A1764" s="22" t="s">
        <v>3643</v>
      </c>
      <c r="B1764" s="22" t="s">
        <v>3644</v>
      </c>
      <c r="C1764" s="23" t="str">
        <f t="shared" si="81"/>
        <v>Ms.</v>
      </c>
      <c r="D1764" s="23" t="str">
        <f t="shared" si="82"/>
        <v>Angela H</v>
      </c>
      <c r="E1764" s="23" t="str">
        <f t="shared" si="83"/>
        <v>Switt</v>
      </c>
    </row>
    <row r="1765" spans="1:5" ht="15.75" customHeight="1" x14ac:dyDescent="0.35">
      <c r="A1765" s="22" t="s">
        <v>3645</v>
      </c>
      <c r="B1765" s="22" t="s">
        <v>3646</v>
      </c>
      <c r="C1765" s="23" t="str">
        <f t="shared" si="81"/>
        <v>Ms.</v>
      </c>
      <c r="D1765" s="23" t="str">
        <f t="shared" si="82"/>
        <v>Britt K</v>
      </c>
      <c r="E1765" s="23" t="str">
        <f t="shared" si="83"/>
        <v>Erickson</v>
      </c>
    </row>
    <row r="1766" spans="1:5" ht="15.75" customHeight="1" x14ac:dyDescent="0.35">
      <c r="A1766" s="22" t="s">
        <v>3647</v>
      </c>
      <c r="B1766" s="22" t="s">
        <v>3648</v>
      </c>
      <c r="C1766" s="23" t="str">
        <f t="shared" si="81"/>
        <v>Ms.</v>
      </c>
      <c r="D1766" s="23" t="str">
        <f t="shared" si="82"/>
        <v>Joyce R.</v>
      </c>
      <c r="E1766" s="23" t="str">
        <f t="shared" si="83"/>
        <v>Miller</v>
      </c>
    </row>
    <row r="1767" spans="1:5" ht="15.75" customHeight="1" x14ac:dyDescent="0.35">
      <c r="A1767" s="22" t="s">
        <v>3649</v>
      </c>
      <c r="B1767" s="22" t="s">
        <v>3650</v>
      </c>
      <c r="C1767" s="23" t="str">
        <f t="shared" si="81"/>
        <v>Mr.</v>
      </c>
      <c r="D1767" s="23" t="str">
        <f t="shared" si="82"/>
        <v>Ben</v>
      </c>
      <c r="E1767" s="23" t="str">
        <f t="shared" si="83"/>
        <v>Whitbeck</v>
      </c>
    </row>
    <row r="1768" spans="1:5" ht="15.75" customHeight="1" x14ac:dyDescent="0.35">
      <c r="A1768" s="22" t="s">
        <v>3651</v>
      </c>
      <c r="B1768" s="22" t="s">
        <v>3652</v>
      </c>
      <c r="C1768" s="23" t="str">
        <f t="shared" si="81"/>
        <v>Ms.</v>
      </c>
      <c r="D1768" s="23" t="str">
        <f t="shared" si="82"/>
        <v>Sarah M.</v>
      </c>
      <c r="E1768" s="23" t="str">
        <f t="shared" si="83"/>
        <v>Auer</v>
      </c>
    </row>
    <row r="1769" spans="1:5" ht="15.75" customHeight="1" x14ac:dyDescent="0.35">
      <c r="A1769" s="22" t="s">
        <v>3653</v>
      </c>
      <c r="B1769" s="22" t="s">
        <v>3654</v>
      </c>
      <c r="C1769" s="23" t="str">
        <f t="shared" si="81"/>
        <v>Ms.</v>
      </c>
      <c r="D1769" s="23" t="str">
        <f t="shared" si="82"/>
        <v>Sarah</v>
      </c>
      <c r="E1769" s="23" t="str">
        <f t="shared" si="83"/>
        <v>Attar</v>
      </c>
    </row>
    <row r="1770" spans="1:5" ht="15.75" customHeight="1" x14ac:dyDescent="0.35">
      <c r="A1770" s="22" t="s">
        <v>3655</v>
      </c>
      <c r="B1770" s="22" t="s">
        <v>3656</v>
      </c>
      <c r="C1770" s="23" t="str">
        <f t="shared" si="81"/>
        <v>Ms.</v>
      </c>
      <c r="D1770" s="23" t="str">
        <f t="shared" si="82"/>
        <v>Katie</v>
      </c>
      <c r="E1770" s="23" t="str">
        <f t="shared" si="83"/>
        <v>Misuraca</v>
      </c>
    </row>
    <row r="1771" spans="1:5" ht="15.75" customHeight="1" x14ac:dyDescent="0.35">
      <c r="A1771" s="22" t="s">
        <v>3657</v>
      </c>
      <c r="B1771" s="22" t="s">
        <v>3658</v>
      </c>
      <c r="C1771" s="23" t="str">
        <f t="shared" si="81"/>
        <v>Ms.</v>
      </c>
      <c r="D1771" s="23" t="str">
        <f t="shared" si="82"/>
        <v>Michaela L</v>
      </c>
      <c r="E1771" s="23" t="str">
        <f t="shared" si="83"/>
        <v>Spannaus</v>
      </c>
    </row>
    <row r="1772" spans="1:5" ht="15.75" customHeight="1" x14ac:dyDescent="0.35">
      <c r="A1772" s="22" t="s">
        <v>3659</v>
      </c>
      <c r="B1772" s="22" t="s">
        <v>3660</v>
      </c>
      <c r="C1772" s="23" t="str">
        <f t="shared" si="81"/>
        <v>Ms.</v>
      </c>
      <c r="D1772" s="23" t="str">
        <f t="shared" si="82"/>
        <v>Shalaleh</v>
      </c>
      <c r="E1772" s="23" t="str">
        <f t="shared" si="83"/>
        <v>Tarbiat</v>
      </c>
    </row>
    <row r="1773" spans="1:5" ht="15.75" customHeight="1" x14ac:dyDescent="0.35">
      <c r="A1773" s="22" t="s">
        <v>3661</v>
      </c>
      <c r="B1773" s="22" t="s">
        <v>3662</v>
      </c>
      <c r="C1773" s="23" t="str">
        <f t="shared" si="81"/>
        <v>Ms.</v>
      </c>
      <c r="D1773" s="23" t="str">
        <f t="shared" si="82"/>
        <v>Karen</v>
      </c>
      <c r="E1773" s="23" t="str">
        <f t="shared" si="83"/>
        <v>Pulkkinen</v>
      </c>
    </row>
    <row r="1774" spans="1:5" ht="15.75" customHeight="1" x14ac:dyDescent="0.35">
      <c r="A1774" s="22" t="s">
        <v>3663</v>
      </c>
      <c r="B1774" s="22" t="s">
        <v>3664</v>
      </c>
      <c r="C1774" s="23" t="str">
        <f t="shared" si="81"/>
        <v>Ms.</v>
      </c>
      <c r="D1774" s="23" t="str">
        <f t="shared" si="82"/>
        <v>Zuzana</v>
      </c>
      <c r="E1774" s="23" t="str">
        <f t="shared" si="83"/>
        <v>Trnovcova</v>
      </c>
    </row>
    <row r="1775" spans="1:5" ht="15.75" customHeight="1" x14ac:dyDescent="0.35">
      <c r="A1775" s="22" t="s">
        <v>3665</v>
      </c>
      <c r="B1775" s="22" t="s">
        <v>3666</v>
      </c>
      <c r="C1775" s="23" t="str">
        <f t="shared" si="81"/>
        <v>Mr.</v>
      </c>
      <c r="D1775" s="23" t="str">
        <f t="shared" si="82"/>
        <v>Daniel J.</v>
      </c>
      <c r="E1775" s="23" t="str">
        <f t="shared" si="83"/>
        <v>Anthony</v>
      </c>
    </row>
    <row r="1776" spans="1:5" ht="15.75" customHeight="1" x14ac:dyDescent="0.35">
      <c r="A1776" s="22" t="s">
        <v>3667</v>
      </c>
      <c r="B1776" s="22" t="s">
        <v>3668</v>
      </c>
      <c r="C1776" s="23" t="str">
        <f t="shared" si="81"/>
        <v>Ms.</v>
      </c>
      <c r="D1776" s="23" t="str">
        <f t="shared" si="82"/>
        <v>Alexandra</v>
      </c>
      <c r="E1776" s="23" t="str">
        <f t="shared" si="83"/>
        <v>Hetrick</v>
      </c>
    </row>
    <row r="1777" spans="1:5" ht="15.75" customHeight="1" x14ac:dyDescent="0.35">
      <c r="A1777" s="22" t="s">
        <v>3669</v>
      </c>
      <c r="B1777" s="22" t="s">
        <v>3670</v>
      </c>
      <c r="C1777" s="23" t="str">
        <f t="shared" si="81"/>
        <v>Ms.</v>
      </c>
      <c r="D1777" s="23" t="str">
        <f t="shared" si="82"/>
        <v>Jessica</v>
      </c>
      <c r="E1777" s="23" t="str">
        <f t="shared" si="83"/>
        <v>Stern</v>
      </c>
    </row>
    <row r="1778" spans="1:5" ht="15.75" customHeight="1" x14ac:dyDescent="0.35">
      <c r="A1778" s="22" t="s">
        <v>3671</v>
      </c>
      <c r="B1778" s="22" t="s">
        <v>3672</v>
      </c>
      <c r="C1778" s="23" t="str">
        <f t="shared" si="81"/>
        <v>Mr.</v>
      </c>
      <c r="D1778" s="23" t="str">
        <f t="shared" si="82"/>
        <v>Matthew M</v>
      </c>
      <c r="E1778" s="23" t="str">
        <f t="shared" si="83"/>
        <v>Newman</v>
      </c>
    </row>
    <row r="1779" spans="1:5" ht="15.75" customHeight="1" x14ac:dyDescent="0.35">
      <c r="A1779" s="22" t="s">
        <v>3673</v>
      </c>
      <c r="B1779" s="22" t="s">
        <v>3674</v>
      </c>
      <c r="C1779" s="23" t="str">
        <f t="shared" si="81"/>
        <v>Ms.</v>
      </c>
      <c r="D1779" s="23" t="str">
        <f t="shared" si="82"/>
        <v>Nadine A.</v>
      </c>
      <c r="E1779" s="23" t="str">
        <f t="shared" si="83"/>
        <v>Reasoner</v>
      </c>
    </row>
    <row r="1780" spans="1:5" ht="15.75" customHeight="1" x14ac:dyDescent="0.35">
      <c r="A1780" s="22" t="s">
        <v>3675</v>
      </c>
      <c r="B1780" s="22" t="s">
        <v>3676</v>
      </c>
      <c r="C1780" s="23" t="str">
        <f t="shared" si="81"/>
        <v>Mr.</v>
      </c>
      <c r="D1780" s="23" t="str">
        <f t="shared" si="82"/>
        <v>Peter J. Jr.</v>
      </c>
      <c r="E1780" s="23" t="str">
        <f t="shared" si="83"/>
        <v>Mone</v>
      </c>
    </row>
    <row r="1781" spans="1:5" ht="15.75" customHeight="1" x14ac:dyDescent="0.35">
      <c r="A1781" s="22" t="s">
        <v>3677</v>
      </c>
      <c r="B1781" s="22" t="s">
        <v>3678</v>
      </c>
      <c r="C1781" s="23" t="str">
        <f t="shared" si="81"/>
        <v>Ms.</v>
      </c>
      <c r="D1781" s="23" t="str">
        <f t="shared" si="82"/>
        <v>Colleen M</v>
      </c>
      <c r="E1781" s="23" t="str">
        <f t="shared" si="83"/>
        <v>Powers</v>
      </c>
    </row>
    <row r="1782" spans="1:5" ht="15.75" customHeight="1" x14ac:dyDescent="0.35">
      <c r="A1782" s="22" t="s">
        <v>3679</v>
      </c>
      <c r="B1782" s="22" t="s">
        <v>3680</v>
      </c>
      <c r="C1782" s="23" t="str">
        <f t="shared" si="81"/>
        <v>Ms.</v>
      </c>
      <c r="D1782" s="23" t="str">
        <f t="shared" si="82"/>
        <v>Julie A.</v>
      </c>
      <c r="E1782" s="23" t="str">
        <f t="shared" si="83"/>
        <v>Ulery</v>
      </c>
    </row>
    <row r="1783" spans="1:5" ht="15.75" customHeight="1" x14ac:dyDescent="0.35">
      <c r="A1783" s="22" t="s">
        <v>3681</v>
      </c>
      <c r="B1783" s="22" t="s">
        <v>3682</v>
      </c>
      <c r="C1783" s="23" t="str">
        <f t="shared" si="81"/>
        <v>Mr.</v>
      </c>
      <c r="D1783" s="23" t="str">
        <f t="shared" si="82"/>
        <v>Douglas W</v>
      </c>
      <c r="E1783" s="23" t="str">
        <f t="shared" si="83"/>
        <v>Haines</v>
      </c>
    </row>
    <row r="1784" spans="1:5" ht="15.75" customHeight="1" x14ac:dyDescent="0.35">
      <c r="A1784" s="22" t="s">
        <v>3683</v>
      </c>
      <c r="B1784" s="22" t="s">
        <v>3684</v>
      </c>
      <c r="C1784" s="23" t="str">
        <f t="shared" si="81"/>
        <v>Ms.</v>
      </c>
      <c r="D1784" s="23" t="str">
        <f t="shared" si="82"/>
        <v>Catherine</v>
      </c>
      <c r="E1784" s="23" t="str">
        <f t="shared" si="83"/>
        <v>Airoldi</v>
      </c>
    </row>
    <row r="1785" spans="1:5" ht="15.75" customHeight="1" x14ac:dyDescent="0.35">
      <c r="A1785" s="22" t="s">
        <v>3685</v>
      </c>
      <c r="B1785" s="22" t="s">
        <v>3686</v>
      </c>
      <c r="C1785" s="23" t="str">
        <f t="shared" si="81"/>
        <v>Mr.</v>
      </c>
      <c r="D1785" s="23" t="str">
        <f t="shared" si="82"/>
        <v>James A</v>
      </c>
      <c r="E1785" s="23" t="str">
        <f t="shared" si="83"/>
        <v>Mattis</v>
      </c>
    </row>
    <row r="1786" spans="1:5" ht="15.75" customHeight="1" x14ac:dyDescent="0.35">
      <c r="A1786" s="22" t="s">
        <v>3687</v>
      </c>
      <c r="B1786" s="22" t="s">
        <v>3688</v>
      </c>
      <c r="C1786" s="23" t="str">
        <f t="shared" si="81"/>
        <v>Mr.</v>
      </c>
      <c r="D1786" s="23" t="str">
        <f t="shared" si="82"/>
        <v>Youngseong</v>
      </c>
      <c r="E1786" s="23" t="str">
        <f t="shared" si="83"/>
        <v>Cho</v>
      </c>
    </row>
    <row r="1787" spans="1:5" ht="15.75" customHeight="1" x14ac:dyDescent="0.35">
      <c r="A1787" s="22" t="s">
        <v>3689</v>
      </c>
      <c r="B1787" s="22" t="s">
        <v>3690</v>
      </c>
      <c r="C1787" s="23" t="str">
        <f t="shared" si="81"/>
        <v>Mr.</v>
      </c>
      <c r="D1787" s="23" t="str">
        <f t="shared" si="82"/>
        <v>John</v>
      </c>
      <c r="E1787" s="23" t="str">
        <f t="shared" si="83"/>
        <v>Reumann</v>
      </c>
    </row>
    <row r="1788" spans="1:5" ht="15.75" customHeight="1" x14ac:dyDescent="0.35">
      <c r="A1788" s="22" t="s">
        <v>3691</v>
      </c>
      <c r="B1788" s="22" t="s">
        <v>3692</v>
      </c>
      <c r="C1788" s="23" t="str">
        <f t="shared" si="81"/>
        <v>Mr.</v>
      </c>
      <c r="D1788" s="23" t="str">
        <f t="shared" si="82"/>
        <v>Brandon S.</v>
      </c>
      <c r="E1788" s="23" t="str">
        <f t="shared" si="83"/>
        <v>Cooper</v>
      </c>
    </row>
    <row r="1789" spans="1:5" ht="15.75" customHeight="1" x14ac:dyDescent="0.35">
      <c r="A1789" s="22" t="s">
        <v>3693</v>
      </c>
      <c r="B1789" s="22" t="s">
        <v>3694</v>
      </c>
      <c r="C1789" s="23" t="str">
        <f t="shared" si="81"/>
        <v>Mr.</v>
      </c>
      <c r="D1789" s="23" t="str">
        <f t="shared" si="82"/>
        <v>Sean P</v>
      </c>
      <c r="E1789" s="23" t="str">
        <f t="shared" si="83"/>
        <v>Kennedy</v>
      </c>
    </row>
    <row r="1790" spans="1:5" ht="15.75" customHeight="1" x14ac:dyDescent="0.35">
      <c r="A1790" s="22" t="s">
        <v>3695</v>
      </c>
      <c r="B1790" s="22" t="s">
        <v>3696</v>
      </c>
      <c r="C1790" s="23" t="str">
        <f t="shared" si="81"/>
        <v>Mr.</v>
      </c>
      <c r="D1790" s="23" t="str">
        <f t="shared" si="82"/>
        <v>Scott</v>
      </c>
      <c r="E1790" s="23" t="str">
        <f t="shared" si="83"/>
        <v>Cichon</v>
      </c>
    </row>
    <row r="1791" spans="1:5" ht="15.75" customHeight="1" x14ac:dyDescent="0.35">
      <c r="A1791" s="22" t="s">
        <v>3697</v>
      </c>
      <c r="B1791" s="22" t="s">
        <v>3698</v>
      </c>
      <c r="C1791" s="23" t="str">
        <f t="shared" si="81"/>
        <v>Mr.</v>
      </c>
      <c r="D1791" s="23" t="str">
        <f t="shared" si="82"/>
        <v>Janez</v>
      </c>
      <c r="E1791" s="23" t="str">
        <f t="shared" si="83"/>
        <v>Maroevic</v>
      </c>
    </row>
    <row r="1792" spans="1:5" ht="15.75" customHeight="1" x14ac:dyDescent="0.35">
      <c r="A1792" s="22" t="s">
        <v>3699</v>
      </c>
      <c r="B1792" s="22" t="s">
        <v>3700</v>
      </c>
      <c r="C1792" s="23" t="str">
        <f t="shared" si="81"/>
        <v>Mr.</v>
      </c>
      <c r="D1792" s="23" t="str">
        <f t="shared" si="82"/>
        <v>John I. Jr.</v>
      </c>
      <c r="E1792" s="23" t="str">
        <f t="shared" si="83"/>
        <v>Martin</v>
      </c>
    </row>
    <row r="1793" spans="1:5" ht="15.75" customHeight="1" x14ac:dyDescent="0.35">
      <c r="A1793" s="22" t="s">
        <v>3701</v>
      </c>
      <c r="B1793" s="22" t="s">
        <v>3702</v>
      </c>
      <c r="C1793" s="23" t="str">
        <f t="shared" si="81"/>
        <v>Ms.</v>
      </c>
      <c r="D1793" s="23" t="str">
        <f t="shared" si="82"/>
        <v>Heather</v>
      </c>
      <c r="E1793" s="23" t="str">
        <f t="shared" si="83"/>
        <v>Schulz</v>
      </c>
    </row>
    <row r="1794" spans="1:5" ht="15.75" customHeight="1" x14ac:dyDescent="0.35">
      <c r="A1794" s="22" t="s">
        <v>3703</v>
      </c>
      <c r="B1794" s="22" t="s">
        <v>3704</v>
      </c>
      <c r="C1794" s="23" t="str">
        <f t="shared" ref="C1794:C1857" si="84">TRIM(MID(B1794,FIND(",",B1794)+1,FIND(".",B1794,FIND(",",B1794))-FIND(",",B1794)))</f>
        <v>Mr.</v>
      </c>
      <c r="D1794" s="23" t="str">
        <f t="shared" ref="D1794:D1857" si="85">TRIM(MID(B1794,FIND(".",B1794,FIND(",",B1794))+1,100))</f>
        <v>Michael</v>
      </c>
      <c r="E1794" s="23" t="str">
        <f t="shared" ref="E1794:E1857" si="86">TRIM(LEFT(B1794,FIND(",",B1794)-1))</f>
        <v>Capriolo</v>
      </c>
    </row>
    <row r="1795" spans="1:5" ht="15.75" customHeight="1" x14ac:dyDescent="0.35">
      <c r="A1795" s="22" t="s">
        <v>3705</v>
      </c>
      <c r="B1795" s="22" t="s">
        <v>3706</v>
      </c>
      <c r="C1795" s="23" t="str">
        <f t="shared" si="84"/>
        <v>Ms.</v>
      </c>
      <c r="D1795" s="23" t="str">
        <f t="shared" si="85"/>
        <v>Kathleen</v>
      </c>
      <c r="E1795" s="23" t="str">
        <f t="shared" si="86"/>
        <v>Borleis</v>
      </c>
    </row>
    <row r="1796" spans="1:5" ht="15.75" customHeight="1" x14ac:dyDescent="0.35">
      <c r="A1796" s="22" t="s">
        <v>3707</v>
      </c>
      <c r="B1796" s="22" t="s">
        <v>3708</v>
      </c>
      <c r="C1796" s="23" t="str">
        <f t="shared" si="84"/>
        <v>Mr.</v>
      </c>
      <c r="D1796" s="23" t="str">
        <f t="shared" si="85"/>
        <v>Ryan M</v>
      </c>
      <c r="E1796" s="23" t="str">
        <f t="shared" si="86"/>
        <v>Kramer</v>
      </c>
    </row>
    <row r="1797" spans="1:5" ht="15.75" customHeight="1" x14ac:dyDescent="0.35">
      <c r="A1797" s="22" t="s">
        <v>3709</v>
      </c>
      <c r="B1797" s="22" t="s">
        <v>3710</v>
      </c>
      <c r="C1797" s="23" t="str">
        <f t="shared" si="84"/>
        <v>Ms.</v>
      </c>
      <c r="D1797" s="23" t="str">
        <f t="shared" si="85"/>
        <v>Sara</v>
      </c>
      <c r="E1797" s="23" t="str">
        <f t="shared" si="86"/>
        <v>Conrad</v>
      </c>
    </row>
    <row r="1798" spans="1:5" ht="15.75" customHeight="1" x14ac:dyDescent="0.35">
      <c r="A1798" s="22" t="s">
        <v>3711</v>
      </c>
      <c r="B1798" s="22" t="s">
        <v>3712</v>
      </c>
      <c r="C1798" s="23" t="str">
        <f t="shared" si="84"/>
        <v>Mr.</v>
      </c>
      <c r="D1798" s="23" t="str">
        <f t="shared" si="85"/>
        <v>Deniz</v>
      </c>
      <c r="E1798" s="23" t="str">
        <f t="shared" si="86"/>
        <v>Karakoyunlu</v>
      </c>
    </row>
    <row r="1799" spans="1:5" ht="15.75" customHeight="1" x14ac:dyDescent="0.35">
      <c r="A1799" s="22" t="s">
        <v>3713</v>
      </c>
      <c r="B1799" s="22" t="s">
        <v>3714</v>
      </c>
      <c r="C1799" s="23" t="str">
        <f t="shared" si="84"/>
        <v>Ms.</v>
      </c>
      <c r="D1799" s="23" t="str">
        <f t="shared" si="85"/>
        <v>Shannon L.</v>
      </c>
      <c r="E1799" s="23" t="str">
        <f t="shared" si="86"/>
        <v>Desrosiers</v>
      </c>
    </row>
    <row r="1800" spans="1:5" ht="15.75" customHeight="1" x14ac:dyDescent="0.35">
      <c r="A1800" s="22" t="s">
        <v>3715</v>
      </c>
      <c r="B1800" s="22" t="s">
        <v>3716</v>
      </c>
      <c r="C1800" s="23" t="str">
        <f t="shared" si="84"/>
        <v>Ms.</v>
      </c>
      <c r="D1800" s="23" t="str">
        <f t="shared" si="85"/>
        <v>Kaitlin M.</v>
      </c>
      <c r="E1800" s="23" t="str">
        <f t="shared" si="86"/>
        <v>O'Mara</v>
      </c>
    </row>
    <row r="1801" spans="1:5" ht="15.75" customHeight="1" x14ac:dyDescent="0.35">
      <c r="A1801" s="22" t="s">
        <v>3717</v>
      </c>
      <c r="B1801" s="22" t="s">
        <v>3718</v>
      </c>
      <c r="C1801" s="23" t="str">
        <f t="shared" si="84"/>
        <v>Mr.</v>
      </c>
      <c r="D1801" s="23" t="str">
        <f t="shared" si="85"/>
        <v>Alfredo</v>
      </c>
      <c r="E1801" s="23" t="str">
        <f t="shared" si="86"/>
        <v>Shabot Marcos</v>
      </c>
    </row>
    <row r="1802" spans="1:5" ht="15.75" customHeight="1" x14ac:dyDescent="0.35">
      <c r="A1802" s="22" t="s">
        <v>3719</v>
      </c>
      <c r="B1802" s="22" t="s">
        <v>3720</v>
      </c>
      <c r="C1802" s="23" t="str">
        <f t="shared" si="84"/>
        <v>Ms.</v>
      </c>
      <c r="D1802" s="23" t="str">
        <f t="shared" si="85"/>
        <v>Kristen</v>
      </c>
      <c r="E1802" s="23" t="str">
        <f t="shared" si="86"/>
        <v>Comment</v>
      </c>
    </row>
    <row r="1803" spans="1:5" ht="15.75" customHeight="1" x14ac:dyDescent="0.35">
      <c r="A1803" s="22" t="s">
        <v>3721</v>
      </c>
      <c r="B1803" s="22" t="s">
        <v>3722</v>
      </c>
      <c r="C1803" s="23" t="str">
        <f t="shared" si="84"/>
        <v>Mr.</v>
      </c>
      <c r="D1803" s="23" t="str">
        <f t="shared" si="85"/>
        <v>Daniel</v>
      </c>
      <c r="E1803" s="23" t="str">
        <f t="shared" si="86"/>
        <v>Moss</v>
      </c>
    </row>
    <row r="1804" spans="1:5" ht="15.75" customHeight="1" x14ac:dyDescent="0.35">
      <c r="A1804" s="22" t="s">
        <v>3723</v>
      </c>
      <c r="B1804" s="22" t="s">
        <v>3724</v>
      </c>
      <c r="C1804" s="23" t="str">
        <f t="shared" si="84"/>
        <v>Mr.</v>
      </c>
      <c r="D1804" s="23" t="str">
        <f t="shared" si="85"/>
        <v>Jonathan</v>
      </c>
      <c r="E1804" s="23" t="str">
        <f t="shared" si="86"/>
        <v>Guzman</v>
      </c>
    </row>
    <row r="1805" spans="1:5" ht="15.75" customHeight="1" x14ac:dyDescent="0.35">
      <c r="A1805" s="22" t="s">
        <v>3725</v>
      </c>
      <c r="B1805" s="22" t="s">
        <v>3726</v>
      </c>
      <c r="C1805" s="23" t="str">
        <f t="shared" si="84"/>
        <v>Mr.</v>
      </c>
      <c r="D1805" s="23" t="str">
        <f t="shared" si="85"/>
        <v>Troy</v>
      </c>
      <c r="E1805" s="23" t="str">
        <f t="shared" si="86"/>
        <v>Cox</v>
      </c>
    </row>
    <row r="1806" spans="1:5" ht="15.75" customHeight="1" x14ac:dyDescent="0.35">
      <c r="A1806" s="22" t="s">
        <v>3727</v>
      </c>
      <c r="B1806" s="22" t="s">
        <v>3728</v>
      </c>
      <c r="C1806" s="23" t="str">
        <f t="shared" si="84"/>
        <v>Mr.</v>
      </c>
      <c r="D1806" s="23" t="str">
        <f t="shared" si="85"/>
        <v>Daniel C</v>
      </c>
      <c r="E1806" s="23" t="str">
        <f t="shared" si="86"/>
        <v>Clash</v>
      </c>
    </row>
    <row r="1807" spans="1:5" ht="15.75" customHeight="1" x14ac:dyDescent="0.35">
      <c r="A1807" s="22" t="s">
        <v>3729</v>
      </c>
      <c r="B1807" s="22" t="s">
        <v>3730</v>
      </c>
      <c r="C1807" s="23" t="str">
        <f t="shared" si="84"/>
        <v>Ms.</v>
      </c>
      <c r="D1807" s="23" t="str">
        <f t="shared" si="85"/>
        <v>Lauren</v>
      </c>
      <c r="E1807" s="23" t="str">
        <f t="shared" si="86"/>
        <v>Blankenship</v>
      </c>
    </row>
    <row r="1808" spans="1:5" ht="15.75" customHeight="1" x14ac:dyDescent="0.35">
      <c r="A1808" s="22" t="s">
        <v>3731</v>
      </c>
      <c r="B1808" s="22" t="s">
        <v>3732</v>
      </c>
      <c r="C1808" s="23" t="str">
        <f t="shared" si="84"/>
        <v>Ms.</v>
      </c>
      <c r="D1808" s="23" t="str">
        <f t="shared" si="85"/>
        <v>Jennefer</v>
      </c>
      <c r="E1808" s="23" t="str">
        <f t="shared" si="86"/>
        <v>Lloyd</v>
      </c>
    </row>
    <row r="1809" spans="1:5" ht="15.75" customHeight="1" x14ac:dyDescent="0.35">
      <c r="A1809" s="22" t="s">
        <v>3733</v>
      </c>
      <c r="B1809" s="22" t="s">
        <v>3734</v>
      </c>
      <c r="C1809" s="23" t="str">
        <f t="shared" si="84"/>
        <v>Ms.</v>
      </c>
      <c r="D1809" s="23" t="str">
        <f t="shared" si="85"/>
        <v>Tracey L.</v>
      </c>
      <c r="E1809" s="23" t="str">
        <f t="shared" si="86"/>
        <v>Kong</v>
      </c>
    </row>
    <row r="1810" spans="1:5" ht="15.75" customHeight="1" x14ac:dyDescent="0.35">
      <c r="A1810" s="22" t="s">
        <v>3735</v>
      </c>
      <c r="B1810" s="22" t="s">
        <v>3736</v>
      </c>
      <c r="C1810" s="23" t="str">
        <f t="shared" si="84"/>
        <v>Ms.</v>
      </c>
      <c r="D1810" s="23" t="str">
        <f t="shared" si="85"/>
        <v>Ashley</v>
      </c>
      <c r="E1810" s="23" t="str">
        <f t="shared" si="86"/>
        <v>Benson</v>
      </c>
    </row>
    <row r="1811" spans="1:5" ht="15.75" customHeight="1" x14ac:dyDescent="0.35">
      <c r="A1811" s="22" t="s">
        <v>3737</v>
      </c>
      <c r="B1811" s="22" t="s">
        <v>3738</v>
      </c>
      <c r="C1811" s="23" t="str">
        <f t="shared" si="84"/>
        <v>Ms.</v>
      </c>
      <c r="D1811" s="23" t="str">
        <f t="shared" si="85"/>
        <v>Cindy</v>
      </c>
      <c r="E1811" s="23" t="str">
        <f t="shared" si="86"/>
        <v>Huntington</v>
      </c>
    </row>
    <row r="1812" spans="1:5" ht="15.75" customHeight="1" x14ac:dyDescent="0.35">
      <c r="A1812" s="22" t="s">
        <v>3739</v>
      </c>
      <c r="B1812" s="22" t="s">
        <v>3740</v>
      </c>
      <c r="C1812" s="23" t="str">
        <f t="shared" si="84"/>
        <v>Ms.</v>
      </c>
      <c r="D1812" s="23" t="str">
        <f t="shared" si="85"/>
        <v>Esther</v>
      </c>
      <c r="E1812" s="23" t="str">
        <f t="shared" si="86"/>
        <v>Kendall</v>
      </c>
    </row>
    <row r="1813" spans="1:5" ht="15.75" customHeight="1" x14ac:dyDescent="0.35">
      <c r="A1813" s="22" t="s">
        <v>3741</v>
      </c>
      <c r="B1813" s="22" t="s">
        <v>3742</v>
      </c>
      <c r="C1813" s="23" t="str">
        <f t="shared" si="84"/>
        <v>Ms.</v>
      </c>
      <c r="D1813" s="23" t="str">
        <f t="shared" si="85"/>
        <v>Jackie</v>
      </c>
      <c r="E1813" s="23" t="str">
        <f t="shared" si="86"/>
        <v>Gast</v>
      </c>
    </row>
    <row r="1814" spans="1:5" ht="15.75" customHeight="1" x14ac:dyDescent="0.35">
      <c r="A1814" s="22" t="s">
        <v>3743</v>
      </c>
      <c r="B1814" s="22" t="s">
        <v>3744</v>
      </c>
      <c r="C1814" s="23" t="str">
        <f t="shared" si="84"/>
        <v>Mr.</v>
      </c>
      <c r="D1814" s="23" t="str">
        <f t="shared" si="85"/>
        <v>Timothy P.</v>
      </c>
      <c r="E1814" s="23" t="str">
        <f t="shared" si="86"/>
        <v>Scanlin</v>
      </c>
    </row>
    <row r="1815" spans="1:5" ht="15.75" customHeight="1" x14ac:dyDescent="0.35">
      <c r="A1815" s="22" t="s">
        <v>3745</v>
      </c>
      <c r="B1815" s="22" t="s">
        <v>3746</v>
      </c>
      <c r="C1815" s="23" t="str">
        <f t="shared" si="84"/>
        <v>Ms.</v>
      </c>
      <c r="D1815" s="23" t="str">
        <f t="shared" si="85"/>
        <v>Lauren</v>
      </c>
      <c r="E1815" s="23" t="str">
        <f t="shared" si="86"/>
        <v>Philbrook</v>
      </c>
    </row>
    <row r="1816" spans="1:5" ht="15.75" customHeight="1" x14ac:dyDescent="0.35">
      <c r="A1816" s="22" t="s">
        <v>3747</v>
      </c>
      <c r="B1816" s="22" t="s">
        <v>3748</v>
      </c>
      <c r="C1816" s="23" t="str">
        <f t="shared" si="84"/>
        <v>Mr.</v>
      </c>
      <c r="D1816" s="23" t="str">
        <f t="shared" si="85"/>
        <v>Benjamin</v>
      </c>
      <c r="E1816" s="23" t="str">
        <f t="shared" si="86"/>
        <v>Cowan</v>
      </c>
    </row>
    <row r="1817" spans="1:5" ht="15.75" customHeight="1" x14ac:dyDescent="0.35">
      <c r="A1817" s="22" t="s">
        <v>3749</v>
      </c>
      <c r="B1817" s="22" t="s">
        <v>3750</v>
      </c>
      <c r="C1817" s="23" t="str">
        <f t="shared" si="84"/>
        <v>Mr.</v>
      </c>
      <c r="D1817" s="23" t="str">
        <f t="shared" si="85"/>
        <v>Hugo M</v>
      </c>
      <c r="E1817" s="23" t="str">
        <f t="shared" si="86"/>
        <v>Sousa</v>
      </c>
    </row>
    <row r="1818" spans="1:5" ht="15.75" customHeight="1" x14ac:dyDescent="0.35">
      <c r="A1818" s="22" t="s">
        <v>3751</v>
      </c>
      <c r="B1818" s="22" t="s">
        <v>3752</v>
      </c>
      <c r="C1818" s="23" t="str">
        <f t="shared" si="84"/>
        <v>Mr.</v>
      </c>
      <c r="D1818" s="23" t="str">
        <f t="shared" si="85"/>
        <v>Daniel J. Jr.</v>
      </c>
      <c r="E1818" s="23" t="str">
        <f t="shared" si="86"/>
        <v>Stanton</v>
      </c>
    </row>
    <row r="1819" spans="1:5" ht="15.75" customHeight="1" x14ac:dyDescent="0.35">
      <c r="A1819" s="22" t="s">
        <v>3753</v>
      </c>
      <c r="B1819" s="22" t="s">
        <v>3754</v>
      </c>
      <c r="C1819" s="23" t="str">
        <f t="shared" si="84"/>
        <v>Mr.</v>
      </c>
      <c r="D1819" s="23" t="str">
        <f t="shared" si="85"/>
        <v>Justin R</v>
      </c>
      <c r="E1819" s="23" t="str">
        <f t="shared" si="86"/>
        <v>Mollak</v>
      </c>
    </row>
    <row r="1820" spans="1:5" ht="15.75" customHeight="1" x14ac:dyDescent="0.35">
      <c r="A1820" s="22" t="s">
        <v>3755</v>
      </c>
      <c r="B1820" s="22" t="s">
        <v>3756</v>
      </c>
      <c r="C1820" s="23" t="str">
        <f t="shared" si="84"/>
        <v>Mr.</v>
      </c>
      <c r="D1820" s="23" t="str">
        <f t="shared" si="85"/>
        <v>Colin</v>
      </c>
      <c r="E1820" s="23" t="str">
        <f t="shared" si="86"/>
        <v>Bell</v>
      </c>
    </row>
    <row r="1821" spans="1:5" ht="15.75" customHeight="1" x14ac:dyDescent="0.35">
      <c r="A1821" s="22" t="s">
        <v>3757</v>
      </c>
      <c r="B1821" s="22" t="s">
        <v>3758</v>
      </c>
      <c r="C1821" s="23" t="str">
        <f t="shared" si="84"/>
        <v>Mr.</v>
      </c>
      <c r="D1821" s="23" t="str">
        <f t="shared" si="85"/>
        <v>Rob</v>
      </c>
      <c r="E1821" s="23" t="str">
        <f t="shared" si="86"/>
        <v>Weston</v>
      </c>
    </row>
    <row r="1822" spans="1:5" ht="15.75" customHeight="1" x14ac:dyDescent="0.35">
      <c r="A1822" s="22" t="s">
        <v>3759</v>
      </c>
      <c r="B1822" s="22" t="s">
        <v>3760</v>
      </c>
      <c r="C1822" s="23" t="str">
        <f t="shared" si="84"/>
        <v>Mr.</v>
      </c>
      <c r="D1822" s="23" t="str">
        <f t="shared" si="85"/>
        <v>Patrick</v>
      </c>
      <c r="E1822" s="23" t="str">
        <f t="shared" si="86"/>
        <v>Rabuzzi</v>
      </c>
    </row>
    <row r="1823" spans="1:5" ht="15.75" customHeight="1" x14ac:dyDescent="0.35">
      <c r="A1823" s="22" t="s">
        <v>3761</v>
      </c>
      <c r="B1823" s="22" t="s">
        <v>3762</v>
      </c>
      <c r="C1823" s="23" t="str">
        <f t="shared" si="84"/>
        <v>Mr.</v>
      </c>
      <c r="D1823" s="23" t="str">
        <f t="shared" si="85"/>
        <v>Austin D</v>
      </c>
      <c r="E1823" s="23" t="str">
        <f t="shared" si="86"/>
        <v>Hendrix</v>
      </c>
    </row>
    <row r="1824" spans="1:5" ht="15.75" customHeight="1" x14ac:dyDescent="0.35">
      <c r="A1824" s="22" t="s">
        <v>3763</v>
      </c>
      <c r="B1824" s="22" t="s">
        <v>3764</v>
      </c>
      <c r="C1824" s="23" t="str">
        <f t="shared" si="84"/>
        <v>Ms.</v>
      </c>
      <c r="D1824" s="23" t="str">
        <f t="shared" si="85"/>
        <v>Brittany</v>
      </c>
      <c r="E1824" s="23" t="str">
        <f t="shared" si="86"/>
        <v>Van Nielen</v>
      </c>
    </row>
    <row r="1825" spans="1:5" ht="15.75" customHeight="1" x14ac:dyDescent="0.35">
      <c r="A1825" s="22" t="s">
        <v>3765</v>
      </c>
      <c r="B1825" s="22" t="s">
        <v>3766</v>
      </c>
      <c r="C1825" s="23" t="str">
        <f t="shared" si="84"/>
        <v>Mr.</v>
      </c>
      <c r="D1825" s="23" t="str">
        <f t="shared" si="85"/>
        <v>Matthew T</v>
      </c>
      <c r="E1825" s="23" t="str">
        <f t="shared" si="86"/>
        <v>Blanton</v>
      </c>
    </row>
    <row r="1826" spans="1:5" ht="15.75" customHeight="1" x14ac:dyDescent="0.35">
      <c r="A1826" s="22" t="s">
        <v>3767</v>
      </c>
      <c r="B1826" s="22" t="s">
        <v>3768</v>
      </c>
      <c r="C1826" s="23" t="str">
        <f t="shared" si="84"/>
        <v>Ms.</v>
      </c>
      <c r="D1826" s="23" t="str">
        <f t="shared" si="85"/>
        <v>Becky G.</v>
      </c>
      <c r="E1826" s="23" t="str">
        <f t="shared" si="86"/>
        <v>Schout</v>
      </c>
    </row>
    <row r="1827" spans="1:5" ht="15.75" customHeight="1" x14ac:dyDescent="0.35">
      <c r="A1827" s="22" t="s">
        <v>3769</v>
      </c>
      <c r="B1827" s="22" t="s">
        <v>3770</v>
      </c>
      <c r="C1827" s="23" t="str">
        <f t="shared" si="84"/>
        <v>Ms.</v>
      </c>
      <c r="D1827" s="23" t="str">
        <f t="shared" si="85"/>
        <v>Virginie</v>
      </c>
      <c r="E1827" s="23" t="str">
        <f t="shared" si="86"/>
        <v>Schmaltz</v>
      </c>
    </row>
    <row r="1828" spans="1:5" ht="15.75" customHeight="1" x14ac:dyDescent="0.35">
      <c r="A1828" s="22" t="s">
        <v>3771</v>
      </c>
      <c r="B1828" s="22" t="s">
        <v>3772</v>
      </c>
      <c r="C1828" s="23" t="str">
        <f t="shared" si="84"/>
        <v>Ms.</v>
      </c>
      <c r="D1828" s="23" t="str">
        <f t="shared" si="85"/>
        <v>Allison A</v>
      </c>
      <c r="E1828" s="23" t="str">
        <f t="shared" si="86"/>
        <v>Eagen</v>
      </c>
    </row>
    <row r="1829" spans="1:5" ht="15.75" customHeight="1" x14ac:dyDescent="0.35">
      <c r="A1829" s="22" t="s">
        <v>3773</v>
      </c>
      <c r="B1829" s="22" t="s">
        <v>3774</v>
      </c>
      <c r="C1829" s="23" t="str">
        <f t="shared" si="84"/>
        <v>Ms.</v>
      </c>
      <c r="D1829" s="23" t="str">
        <f t="shared" si="85"/>
        <v>Julie</v>
      </c>
      <c r="E1829" s="23" t="str">
        <f t="shared" si="86"/>
        <v>Rotramel</v>
      </c>
    </row>
    <row r="1830" spans="1:5" ht="15.75" customHeight="1" x14ac:dyDescent="0.35">
      <c r="A1830" s="22" t="s">
        <v>3775</v>
      </c>
      <c r="B1830" s="22" t="s">
        <v>3776</v>
      </c>
      <c r="C1830" s="23" t="str">
        <f t="shared" si="84"/>
        <v>Ms.</v>
      </c>
      <c r="D1830" s="23" t="str">
        <f t="shared" si="85"/>
        <v>Katherine</v>
      </c>
      <c r="E1830" s="23" t="str">
        <f t="shared" si="86"/>
        <v>Prevost</v>
      </c>
    </row>
    <row r="1831" spans="1:5" ht="15.75" customHeight="1" x14ac:dyDescent="0.35">
      <c r="A1831" s="22" t="s">
        <v>3777</v>
      </c>
      <c r="B1831" s="22" t="s">
        <v>3778</v>
      </c>
      <c r="C1831" s="23" t="str">
        <f t="shared" si="84"/>
        <v>Mr.</v>
      </c>
      <c r="D1831" s="23" t="str">
        <f t="shared" si="85"/>
        <v>Caleb</v>
      </c>
      <c r="E1831" s="23" t="str">
        <f t="shared" si="86"/>
        <v>Boyd</v>
      </c>
    </row>
    <row r="1832" spans="1:5" ht="15.75" customHeight="1" x14ac:dyDescent="0.35">
      <c r="A1832" s="22" t="s">
        <v>3779</v>
      </c>
      <c r="B1832" s="22" t="s">
        <v>3780</v>
      </c>
      <c r="C1832" s="23" t="str">
        <f t="shared" si="84"/>
        <v>Ms.</v>
      </c>
      <c r="D1832" s="23" t="str">
        <f t="shared" si="85"/>
        <v>Jaime</v>
      </c>
      <c r="E1832" s="23" t="str">
        <f t="shared" si="86"/>
        <v>Dawes</v>
      </c>
    </row>
    <row r="1833" spans="1:5" ht="15.75" customHeight="1" x14ac:dyDescent="0.35">
      <c r="A1833" s="22" t="s">
        <v>3781</v>
      </c>
      <c r="B1833" s="22" t="s">
        <v>3782</v>
      </c>
      <c r="C1833" s="23" t="str">
        <f t="shared" si="84"/>
        <v>Ms.</v>
      </c>
      <c r="D1833" s="23" t="str">
        <f t="shared" si="85"/>
        <v>Hannah</v>
      </c>
      <c r="E1833" s="23" t="str">
        <f t="shared" si="86"/>
        <v>Jennings</v>
      </c>
    </row>
    <row r="1834" spans="1:5" ht="15.75" customHeight="1" x14ac:dyDescent="0.35">
      <c r="A1834" s="22" t="s">
        <v>3783</v>
      </c>
      <c r="B1834" s="22" t="s">
        <v>3784</v>
      </c>
      <c r="C1834" s="23" t="str">
        <f t="shared" si="84"/>
        <v>Mr.</v>
      </c>
      <c r="D1834" s="23" t="str">
        <f t="shared" si="85"/>
        <v>Zachariah</v>
      </c>
      <c r="E1834" s="23" t="str">
        <f t="shared" si="86"/>
        <v>Nyambaso</v>
      </c>
    </row>
    <row r="1835" spans="1:5" ht="15.75" customHeight="1" x14ac:dyDescent="0.35">
      <c r="A1835" s="22" t="s">
        <v>3785</v>
      </c>
      <c r="B1835" s="22" t="s">
        <v>3786</v>
      </c>
      <c r="C1835" s="23" t="str">
        <f t="shared" si="84"/>
        <v>Ms.</v>
      </c>
      <c r="D1835" s="23" t="str">
        <f t="shared" si="85"/>
        <v>Patricia A</v>
      </c>
      <c r="E1835" s="23" t="str">
        <f t="shared" si="86"/>
        <v>Shaffer</v>
      </c>
    </row>
    <row r="1836" spans="1:5" ht="15.75" customHeight="1" x14ac:dyDescent="0.35">
      <c r="A1836" s="22" t="s">
        <v>3787</v>
      </c>
      <c r="B1836" s="22" t="s">
        <v>3788</v>
      </c>
      <c r="C1836" s="23" t="str">
        <f t="shared" si="84"/>
        <v>Mrs.</v>
      </c>
      <c r="D1836" s="23" t="str">
        <f t="shared" si="85"/>
        <v>Elizabeth A.</v>
      </c>
      <c r="E1836" s="23" t="str">
        <f t="shared" si="86"/>
        <v>Corkum</v>
      </c>
    </row>
    <row r="1837" spans="1:5" ht="15.75" customHeight="1" x14ac:dyDescent="0.35">
      <c r="A1837" s="22" t="s">
        <v>3789</v>
      </c>
      <c r="B1837" s="22" t="s">
        <v>3790</v>
      </c>
      <c r="C1837" s="23" t="str">
        <f t="shared" si="84"/>
        <v>Mr.</v>
      </c>
      <c r="D1837" s="23" t="str">
        <f t="shared" si="85"/>
        <v>Benjamin</v>
      </c>
      <c r="E1837" s="23" t="str">
        <f t="shared" si="86"/>
        <v>Pedersen</v>
      </c>
    </row>
    <row r="1838" spans="1:5" ht="15.75" customHeight="1" x14ac:dyDescent="0.35">
      <c r="A1838" s="22" t="s">
        <v>3791</v>
      </c>
      <c r="B1838" s="22" t="s">
        <v>3792</v>
      </c>
      <c r="C1838" s="23" t="str">
        <f t="shared" si="84"/>
        <v>Mr.</v>
      </c>
      <c r="D1838" s="23" t="str">
        <f t="shared" si="85"/>
        <v>Breno</v>
      </c>
      <c r="E1838" s="23" t="str">
        <f t="shared" si="86"/>
        <v>Melo</v>
      </c>
    </row>
    <row r="1839" spans="1:5" ht="15.75" customHeight="1" x14ac:dyDescent="0.35">
      <c r="A1839" s="22" t="s">
        <v>3793</v>
      </c>
      <c r="B1839" s="22" t="s">
        <v>3794</v>
      </c>
      <c r="C1839" s="23" t="str">
        <f t="shared" si="84"/>
        <v>Mr.</v>
      </c>
      <c r="D1839" s="23" t="str">
        <f t="shared" si="85"/>
        <v>Takaya</v>
      </c>
      <c r="E1839" s="23" t="str">
        <f t="shared" si="86"/>
        <v>Sakamoto</v>
      </c>
    </row>
    <row r="1840" spans="1:5" ht="15.75" customHeight="1" x14ac:dyDescent="0.35">
      <c r="A1840" s="22" t="s">
        <v>3795</v>
      </c>
      <c r="B1840" s="22" t="s">
        <v>3796</v>
      </c>
      <c r="C1840" s="23" t="str">
        <f t="shared" si="84"/>
        <v>Mr.</v>
      </c>
      <c r="D1840" s="23" t="str">
        <f t="shared" si="85"/>
        <v>Thomas IV</v>
      </c>
      <c r="E1840" s="23" t="str">
        <f t="shared" si="86"/>
        <v>McMahon</v>
      </c>
    </row>
    <row r="1841" spans="1:5" ht="15.75" customHeight="1" x14ac:dyDescent="0.35">
      <c r="A1841" s="22" t="s">
        <v>3797</v>
      </c>
      <c r="B1841" s="22" t="s">
        <v>3798</v>
      </c>
      <c r="C1841" s="23" t="str">
        <f t="shared" si="84"/>
        <v>Mr.</v>
      </c>
      <c r="D1841" s="23" t="str">
        <f t="shared" si="85"/>
        <v>Bradley E</v>
      </c>
      <c r="E1841" s="23" t="str">
        <f t="shared" si="86"/>
        <v>Harris</v>
      </c>
    </row>
    <row r="1842" spans="1:5" ht="15.75" customHeight="1" x14ac:dyDescent="0.35">
      <c r="A1842" s="22" t="s">
        <v>3799</v>
      </c>
      <c r="B1842" s="22" t="s">
        <v>3800</v>
      </c>
      <c r="C1842" s="23" t="str">
        <f t="shared" si="84"/>
        <v>Ms.</v>
      </c>
      <c r="D1842" s="23" t="str">
        <f t="shared" si="85"/>
        <v>Megan</v>
      </c>
      <c r="E1842" s="23" t="str">
        <f t="shared" si="86"/>
        <v>Lombardo</v>
      </c>
    </row>
    <row r="1843" spans="1:5" ht="15.75" customHeight="1" x14ac:dyDescent="0.35">
      <c r="A1843" s="22" t="s">
        <v>3801</v>
      </c>
      <c r="B1843" s="22" t="s">
        <v>3802</v>
      </c>
      <c r="C1843" s="23" t="str">
        <f t="shared" si="84"/>
        <v>Ms.</v>
      </c>
      <c r="D1843" s="23" t="str">
        <f t="shared" si="85"/>
        <v>Ruby J</v>
      </c>
      <c r="E1843" s="23" t="str">
        <f t="shared" si="86"/>
        <v>Bode</v>
      </c>
    </row>
    <row r="1844" spans="1:5" ht="15.75" customHeight="1" x14ac:dyDescent="0.35">
      <c r="A1844" s="22" t="s">
        <v>3803</v>
      </c>
      <c r="B1844" s="22" t="s">
        <v>3804</v>
      </c>
      <c r="C1844" s="23" t="str">
        <f t="shared" si="84"/>
        <v>Mr.</v>
      </c>
      <c r="D1844" s="23" t="str">
        <f t="shared" si="85"/>
        <v>Bart</v>
      </c>
      <c r="E1844" s="23" t="str">
        <f t="shared" si="86"/>
        <v>Johnson</v>
      </c>
    </row>
    <row r="1845" spans="1:5" ht="15.75" customHeight="1" x14ac:dyDescent="0.35">
      <c r="A1845" s="22" t="s">
        <v>3805</v>
      </c>
      <c r="B1845" s="22" t="s">
        <v>3806</v>
      </c>
      <c r="C1845" s="23" t="str">
        <f t="shared" si="84"/>
        <v>Mr.</v>
      </c>
      <c r="D1845" s="23" t="str">
        <f t="shared" si="85"/>
        <v>Robert A.</v>
      </c>
      <c r="E1845" s="23" t="str">
        <f t="shared" si="86"/>
        <v>Norcross</v>
      </c>
    </row>
    <row r="1846" spans="1:5" ht="15.75" customHeight="1" x14ac:dyDescent="0.35">
      <c r="A1846" s="22" t="s">
        <v>3807</v>
      </c>
      <c r="B1846" s="22" t="s">
        <v>3808</v>
      </c>
      <c r="C1846" s="23" t="str">
        <f t="shared" si="84"/>
        <v>Mr.</v>
      </c>
      <c r="D1846" s="23" t="str">
        <f t="shared" si="85"/>
        <v>Adam</v>
      </c>
      <c r="E1846" s="23" t="str">
        <f t="shared" si="86"/>
        <v>Lazrus</v>
      </c>
    </row>
    <row r="1847" spans="1:5" ht="15.75" customHeight="1" x14ac:dyDescent="0.35">
      <c r="A1847" s="22" t="s">
        <v>3809</v>
      </c>
      <c r="B1847" s="22" t="s">
        <v>3810</v>
      </c>
      <c r="C1847" s="23" t="str">
        <f t="shared" si="84"/>
        <v>Mr.</v>
      </c>
      <c r="D1847" s="23" t="str">
        <f t="shared" si="85"/>
        <v>Yemane Adhane</v>
      </c>
      <c r="E1847" s="23" t="str">
        <f t="shared" si="86"/>
        <v>Tsegay</v>
      </c>
    </row>
    <row r="1848" spans="1:5" ht="15.75" customHeight="1" x14ac:dyDescent="0.35">
      <c r="A1848" s="22" t="s">
        <v>3811</v>
      </c>
      <c r="B1848" s="22" t="s">
        <v>3812</v>
      </c>
      <c r="C1848" s="23" t="str">
        <f t="shared" si="84"/>
        <v>Mr.</v>
      </c>
      <c r="D1848" s="23" t="str">
        <f t="shared" si="85"/>
        <v>Jesse A.</v>
      </c>
      <c r="E1848" s="23" t="str">
        <f t="shared" si="86"/>
        <v>Schneider</v>
      </c>
    </row>
    <row r="1849" spans="1:5" ht="15.75" customHeight="1" x14ac:dyDescent="0.35">
      <c r="A1849" s="22" t="s">
        <v>3813</v>
      </c>
      <c r="B1849" s="22" t="s">
        <v>3814</v>
      </c>
      <c r="C1849" s="23" t="str">
        <f t="shared" si="84"/>
        <v>Mr.</v>
      </c>
      <c r="D1849" s="23" t="str">
        <f t="shared" si="85"/>
        <v>Bird</v>
      </c>
      <c r="E1849" s="23" t="str">
        <f t="shared" si="86"/>
        <v>Loreto</v>
      </c>
    </row>
    <row r="1850" spans="1:5" ht="15.75" customHeight="1" x14ac:dyDescent="0.35">
      <c r="A1850" s="22" t="s">
        <v>3815</v>
      </c>
      <c r="B1850" s="22" t="s">
        <v>3816</v>
      </c>
      <c r="C1850" s="23" t="str">
        <f t="shared" si="84"/>
        <v>Mr.</v>
      </c>
      <c r="D1850" s="23" t="str">
        <f t="shared" si="85"/>
        <v>Patrick M.</v>
      </c>
      <c r="E1850" s="23" t="str">
        <f t="shared" si="86"/>
        <v>Callahan</v>
      </c>
    </row>
    <row r="1851" spans="1:5" ht="15.75" customHeight="1" x14ac:dyDescent="0.35">
      <c r="A1851" s="22" t="s">
        <v>3817</v>
      </c>
      <c r="B1851" s="22" t="s">
        <v>3818</v>
      </c>
      <c r="C1851" s="23" t="str">
        <f t="shared" si="84"/>
        <v>Mr.</v>
      </c>
      <c r="D1851" s="23" t="str">
        <f t="shared" si="85"/>
        <v>Kyle</v>
      </c>
      <c r="E1851" s="23" t="str">
        <f t="shared" si="86"/>
        <v>Timko</v>
      </c>
    </row>
    <row r="1852" spans="1:5" ht="15.75" customHeight="1" x14ac:dyDescent="0.35">
      <c r="A1852" s="22" t="s">
        <v>3819</v>
      </c>
      <c r="B1852" s="22" t="s">
        <v>3820</v>
      </c>
      <c r="C1852" s="23" t="str">
        <f t="shared" si="84"/>
        <v>Mr.</v>
      </c>
      <c r="D1852" s="23" t="str">
        <f t="shared" si="85"/>
        <v>Ryan</v>
      </c>
      <c r="E1852" s="23" t="str">
        <f t="shared" si="86"/>
        <v>Achatz</v>
      </c>
    </row>
    <row r="1853" spans="1:5" ht="15.75" customHeight="1" x14ac:dyDescent="0.35">
      <c r="A1853" s="22" t="s">
        <v>3821</v>
      </c>
      <c r="B1853" s="22" t="s">
        <v>3822</v>
      </c>
      <c r="C1853" s="23" t="str">
        <f t="shared" si="84"/>
        <v>Mr.</v>
      </c>
      <c r="D1853" s="23" t="str">
        <f t="shared" si="85"/>
        <v>Yuri</v>
      </c>
      <c r="E1853" s="23" t="str">
        <f t="shared" si="86"/>
        <v>Horwitz</v>
      </c>
    </row>
    <row r="1854" spans="1:5" ht="15.75" customHeight="1" x14ac:dyDescent="0.35">
      <c r="A1854" s="22" t="s">
        <v>3823</v>
      </c>
      <c r="B1854" s="22" t="s">
        <v>3824</v>
      </c>
      <c r="C1854" s="23" t="str">
        <f t="shared" si="84"/>
        <v>Mr.</v>
      </c>
      <c r="D1854" s="23" t="str">
        <f t="shared" si="85"/>
        <v>Ryan</v>
      </c>
      <c r="E1854" s="23" t="str">
        <f t="shared" si="86"/>
        <v>Gordyan</v>
      </c>
    </row>
    <row r="1855" spans="1:5" ht="15.75" customHeight="1" x14ac:dyDescent="0.35">
      <c r="A1855" s="22" t="s">
        <v>3825</v>
      </c>
      <c r="B1855" s="22" t="s">
        <v>3826</v>
      </c>
      <c r="C1855" s="23" t="str">
        <f t="shared" si="84"/>
        <v>Ms.</v>
      </c>
      <c r="D1855" s="23" t="str">
        <f t="shared" si="85"/>
        <v>Debbie</v>
      </c>
      <c r="E1855" s="23" t="str">
        <f t="shared" si="86"/>
        <v>Hetherington</v>
      </c>
    </row>
    <row r="1856" spans="1:5" ht="15.75" customHeight="1" x14ac:dyDescent="0.35">
      <c r="A1856" s="22" t="s">
        <v>3827</v>
      </c>
      <c r="B1856" s="22" t="s">
        <v>3828</v>
      </c>
      <c r="C1856" s="23" t="str">
        <f t="shared" si="84"/>
        <v>Mr.</v>
      </c>
      <c r="D1856" s="23" t="str">
        <f t="shared" si="85"/>
        <v>Mark D</v>
      </c>
      <c r="E1856" s="23" t="str">
        <f t="shared" si="86"/>
        <v>Thompson</v>
      </c>
    </row>
    <row r="1857" spans="1:5" ht="15.75" customHeight="1" x14ac:dyDescent="0.35">
      <c r="A1857" s="22" t="s">
        <v>3829</v>
      </c>
      <c r="B1857" s="22" t="s">
        <v>3830</v>
      </c>
      <c r="C1857" s="23" t="str">
        <f t="shared" si="84"/>
        <v>Mr.</v>
      </c>
      <c r="D1857" s="23" t="str">
        <f t="shared" si="85"/>
        <v>Christopher</v>
      </c>
      <c r="E1857" s="23" t="str">
        <f t="shared" si="86"/>
        <v>Battoo</v>
      </c>
    </row>
    <row r="1858" spans="1:5" ht="15.75" customHeight="1" x14ac:dyDescent="0.35">
      <c r="A1858" s="22" t="s">
        <v>3831</v>
      </c>
      <c r="B1858" s="22" t="s">
        <v>3832</v>
      </c>
      <c r="C1858" s="23" t="str">
        <f t="shared" ref="C1858:C1921" si="87">TRIM(MID(B1858,FIND(",",B1858)+1,FIND(".",B1858,FIND(",",B1858))-FIND(",",B1858)))</f>
        <v>Ms.</v>
      </c>
      <c r="D1858" s="23" t="str">
        <f t="shared" ref="D1858:D1921" si="88">TRIM(MID(B1858,FIND(".",B1858,FIND(",",B1858))+1,100))</f>
        <v>Daniell L</v>
      </c>
      <c r="E1858" s="23" t="str">
        <f t="shared" ref="E1858:E1921" si="89">TRIM(LEFT(B1858,FIND(",",B1858)-1))</f>
        <v>Barker</v>
      </c>
    </row>
    <row r="1859" spans="1:5" ht="15.75" customHeight="1" x14ac:dyDescent="0.35">
      <c r="A1859" s="22" t="s">
        <v>3833</v>
      </c>
      <c r="B1859" s="22" t="s">
        <v>3834</v>
      </c>
      <c r="C1859" s="23" t="str">
        <f t="shared" si="87"/>
        <v>Mr.</v>
      </c>
      <c r="D1859" s="23" t="str">
        <f t="shared" si="88"/>
        <v>Janne</v>
      </c>
      <c r="E1859" s="23" t="str">
        <f t="shared" si="89"/>
        <v>Saarnilehto</v>
      </c>
    </row>
    <row r="1860" spans="1:5" ht="15.75" customHeight="1" x14ac:dyDescent="0.35">
      <c r="A1860" s="22" t="s">
        <v>3835</v>
      </c>
      <c r="B1860" s="22" t="s">
        <v>3836</v>
      </c>
      <c r="C1860" s="23" t="str">
        <f t="shared" si="87"/>
        <v>Ms.</v>
      </c>
      <c r="D1860" s="23" t="str">
        <f t="shared" si="88"/>
        <v>Martina</v>
      </c>
      <c r="E1860" s="23" t="str">
        <f t="shared" si="89"/>
        <v>Morton</v>
      </c>
    </row>
    <row r="1861" spans="1:5" ht="15.75" customHeight="1" x14ac:dyDescent="0.35">
      <c r="A1861" s="22" t="s">
        <v>3837</v>
      </c>
      <c r="B1861" s="22" t="s">
        <v>3838</v>
      </c>
      <c r="C1861" s="23" t="str">
        <f t="shared" si="87"/>
        <v>Ms.</v>
      </c>
      <c r="D1861" s="23" t="str">
        <f t="shared" si="88"/>
        <v>Elizabeth L</v>
      </c>
      <c r="E1861" s="23" t="str">
        <f t="shared" si="89"/>
        <v>Thomas</v>
      </c>
    </row>
    <row r="1862" spans="1:5" ht="15.75" customHeight="1" x14ac:dyDescent="0.35">
      <c r="A1862" s="22" t="s">
        <v>3839</v>
      </c>
      <c r="B1862" s="22" t="s">
        <v>3840</v>
      </c>
      <c r="C1862" s="23" t="str">
        <f t="shared" si="87"/>
        <v>Ms.</v>
      </c>
      <c r="D1862" s="23" t="str">
        <f t="shared" si="88"/>
        <v>Stephanie C.</v>
      </c>
      <c r="E1862" s="23" t="str">
        <f t="shared" si="89"/>
        <v>Hillman</v>
      </c>
    </row>
    <row r="1863" spans="1:5" ht="15.75" customHeight="1" x14ac:dyDescent="0.35">
      <c r="A1863" s="22" t="s">
        <v>3841</v>
      </c>
      <c r="B1863" s="22" t="s">
        <v>3842</v>
      </c>
      <c r="C1863" s="23" t="str">
        <f t="shared" si="87"/>
        <v>Ms.</v>
      </c>
      <c r="D1863" s="23" t="str">
        <f t="shared" si="88"/>
        <v>Katie</v>
      </c>
      <c r="E1863" s="23" t="str">
        <f t="shared" si="89"/>
        <v>Edwards</v>
      </c>
    </row>
    <row r="1864" spans="1:5" ht="15.75" customHeight="1" x14ac:dyDescent="0.35">
      <c r="A1864" s="22" t="s">
        <v>3843</v>
      </c>
      <c r="B1864" s="22" t="s">
        <v>3844</v>
      </c>
      <c r="C1864" s="23" t="str">
        <f t="shared" si="87"/>
        <v>Ms.</v>
      </c>
      <c r="D1864" s="23" t="str">
        <f t="shared" si="88"/>
        <v>Callie</v>
      </c>
      <c r="E1864" s="23" t="str">
        <f t="shared" si="89"/>
        <v>Bartel</v>
      </c>
    </row>
    <row r="1865" spans="1:5" ht="15.75" customHeight="1" x14ac:dyDescent="0.35">
      <c r="A1865" s="22" t="s">
        <v>3845</v>
      </c>
      <c r="B1865" s="22" t="s">
        <v>3846</v>
      </c>
      <c r="C1865" s="23" t="str">
        <f t="shared" si="87"/>
        <v>Ms.</v>
      </c>
      <c r="D1865" s="23" t="str">
        <f t="shared" si="88"/>
        <v>Inna</v>
      </c>
      <c r="E1865" s="23" t="str">
        <f t="shared" si="89"/>
        <v>Potekhina</v>
      </c>
    </row>
    <row r="1866" spans="1:5" ht="15.75" customHeight="1" x14ac:dyDescent="0.35">
      <c r="A1866" s="22" t="s">
        <v>3847</v>
      </c>
      <c r="B1866" s="22" t="s">
        <v>3848</v>
      </c>
      <c r="C1866" s="23" t="str">
        <f t="shared" si="87"/>
        <v>Ms.</v>
      </c>
      <c r="D1866" s="23" t="str">
        <f t="shared" si="88"/>
        <v>Mary K.</v>
      </c>
      <c r="E1866" s="23" t="str">
        <f t="shared" si="89"/>
        <v>Kelly</v>
      </c>
    </row>
    <row r="1867" spans="1:5" ht="15.75" customHeight="1" x14ac:dyDescent="0.35">
      <c r="A1867" s="22" t="s">
        <v>3849</v>
      </c>
      <c r="B1867" s="22" t="s">
        <v>3850</v>
      </c>
      <c r="C1867" s="23" t="str">
        <f t="shared" si="87"/>
        <v>Mr.</v>
      </c>
      <c r="D1867" s="23" t="str">
        <f t="shared" si="88"/>
        <v>Samuel M.</v>
      </c>
      <c r="E1867" s="23" t="str">
        <f t="shared" si="89"/>
        <v>Lapp</v>
      </c>
    </row>
    <row r="1868" spans="1:5" ht="15.75" customHeight="1" x14ac:dyDescent="0.35">
      <c r="A1868" s="22" t="s">
        <v>3851</v>
      </c>
      <c r="B1868" s="22" t="s">
        <v>3852</v>
      </c>
      <c r="C1868" s="23" t="str">
        <f t="shared" si="87"/>
        <v>Ms.</v>
      </c>
      <c r="D1868" s="23" t="str">
        <f t="shared" si="88"/>
        <v>Kimberly</v>
      </c>
      <c r="E1868" s="23" t="str">
        <f t="shared" si="89"/>
        <v>Burke</v>
      </c>
    </row>
    <row r="1869" spans="1:5" ht="15.75" customHeight="1" x14ac:dyDescent="0.35">
      <c r="A1869" s="22" t="s">
        <v>3853</v>
      </c>
      <c r="B1869" s="22" t="s">
        <v>3854</v>
      </c>
      <c r="C1869" s="23" t="str">
        <f t="shared" si="87"/>
        <v>Mr.</v>
      </c>
      <c r="D1869" s="23" t="str">
        <f t="shared" si="88"/>
        <v>Tom J.</v>
      </c>
      <c r="E1869" s="23" t="str">
        <f t="shared" si="89"/>
        <v>Barry</v>
      </c>
    </row>
    <row r="1870" spans="1:5" ht="15.75" customHeight="1" x14ac:dyDescent="0.35">
      <c r="A1870" s="22" t="s">
        <v>3855</v>
      </c>
      <c r="B1870" s="22" t="s">
        <v>3856</v>
      </c>
      <c r="C1870" s="23" t="str">
        <f t="shared" si="87"/>
        <v>Mr.</v>
      </c>
      <c r="D1870" s="23" t="str">
        <f t="shared" si="88"/>
        <v>Zachary</v>
      </c>
      <c r="E1870" s="23" t="str">
        <f t="shared" si="89"/>
        <v>McCormick</v>
      </c>
    </row>
    <row r="1871" spans="1:5" ht="15.75" customHeight="1" x14ac:dyDescent="0.35">
      <c r="A1871" s="22" t="s">
        <v>3857</v>
      </c>
      <c r="B1871" s="22" t="s">
        <v>3858</v>
      </c>
      <c r="C1871" s="23" t="str">
        <f t="shared" si="87"/>
        <v>Mr.</v>
      </c>
      <c r="D1871" s="23" t="str">
        <f t="shared" si="88"/>
        <v>Dane</v>
      </c>
      <c r="E1871" s="23" t="str">
        <f t="shared" si="89"/>
        <v>McElroy</v>
      </c>
    </row>
    <row r="1872" spans="1:5" ht="15.75" customHeight="1" x14ac:dyDescent="0.35">
      <c r="A1872" s="22" t="s">
        <v>3859</v>
      </c>
      <c r="B1872" s="22" t="s">
        <v>3860</v>
      </c>
      <c r="C1872" s="23" t="str">
        <f t="shared" si="87"/>
        <v>Mr.</v>
      </c>
      <c r="D1872" s="23" t="str">
        <f t="shared" si="88"/>
        <v>Dougie J</v>
      </c>
      <c r="E1872" s="23" t="str">
        <f t="shared" si="89"/>
        <v>Coffed</v>
      </c>
    </row>
    <row r="1873" spans="1:5" ht="15.75" customHeight="1" x14ac:dyDescent="0.35">
      <c r="A1873" s="22" t="s">
        <v>3861</v>
      </c>
      <c r="B1873" s="22" t="s">
        <v>3862</v>
      </c>
      <c r="C1873" s="23" t="str">
        <f t="shared" si="87"/>
        <v>Mr.</v>
      </c>
      <c r="D1873" s="23" t="str">
        <f t="shared" si="88"/>
        <v>Jeremiah H</v>
      </c>
      <c r="E1873" s="23" t="str">
        <f t="shared" si="89"/>
        <v>Estes</v>
      </c>
    </row>
    <row r="1874" spans="1:5" ht="15.75" customHeight="1" x14ac:dyDescent="0.35">
      <c r="A1874" s="22" t="s">
        <v>3863</v>
      </c>
      <c r="B1874" s="22" t="s">
        <v>3864</v>
      </c>
      <c r="C1874" s="23" t="str">
        <f t="shared" si="87"/>
        <v>Mr.</v>
      </c>
      <c r="D1874" s="23" t="str">
        <f t="shared" si="88"/>
        <v>Ashley J.</v>
      </c>
      <c r="E1874" s="23" t="str">
        <f t="shared" si="89"/>
        <v>Miles</v>
      </c>
    </row>
    <row r="1875" spans="1:5" ht="15.75" customHeight="1" x14ac:dyDescent="0.35">
      <c r="A1875" s="22" t="s">
        <v>3865</v>
      </c>
      <c r="B1875" s="22" t="s">
        <v>3866</v>
      </c>
      <c r="C1875" s="23" t="str">
        <f t="shared" si="87"/>
        <v>Mr.</v>
      </c>
      <c r="D1875" s="23" t="str">
        <f t="shared" si="88"/>
        <v>Turner J.</v>
      </c>
      <c r="E1875" s="23" t="str">
        <f t="shared" si="89"/>
        <v>Zamore</v>
      </c>
    </row>
    <row r="1876" spans="1:5" ht="15.75" customHeight="1" x14ac:dyDescent="0.35">
      <c r="A1876" s="22" t="s">
        <v>3867</v>
      </c>
      <c r="B1876" s="22" t="s">
        <v>3868</v>
      </c>
      <c r="C1876" s="23" t="str">
        <f t="shared" si="87"/>
        <v>Mr.</v>
      </c>
      <c r="D1876" s="23" t="str">
        <f t="shared" si="88"/>
        <v>Roger</v>
      </c>
      <c r="E1876" s="23" t="str">
        <f t="shared" si="89"/>
        <v>Donaghy</v>
      </c>
    </row>
    <row r="1877" spans="1:5" ht="15.75" customHeight="1" x14ac:dyDescent="0.35">
      <c r="A1877" s="22" t="s">
        <v>3869</v>
      </c>
      <c r="B1877" s="22" t="s">
        <v>3870</v>
      </c>
      <c r="C1877" s="23" t="str">
        <f t="shared" si="87"/>
        <v>Ms.</v>
      </c>
      <c r="D1877" s="23" t="str">
        <f t="shared" si="88"/>
        <v>Pamela</v>
      </c>
      <c r="E1877" s="23" t="str">
        <f t="shared" si="89"/>
        <v>Kennedy</v>
      </c>
    </row>
    <row r="1878" spans="1:5" ht="15.75" customHeight="1" x14ac:dyDescent="0.35">
      <c r="A1878" s="22" t="s">
        <v>3871</v>
      </c>
      <c r="B1878" s="22" t="s">
        <v>3872</v>
      </c>
      <c r="C1878" s="23" t="str">
        <f t="shared" si="87"/>
        <v>Ms.</v>
      </c>
      <c r="D1878" s="23" t="str">
        <f t="shared" si="88"/>
        <v>Allison M.</v>
      </c>
      <c r="E1878" s="23" t="str">
        <f t="shared" si="89"/>
        <v>Fiorini</v>
      </c>
    </row>
    <row r="1879" spans="1:5" ht="15.75" customHeight="1" x14ac:dyDescent="0.35">
      <c r="A1879" s="22" t="s">
        <v>3873</v>
      </c>
      <c r="B1879" s="22" t="s">
        <v>3874</v>
      </c>
      <c r="C1879" s="23" t="str">
        <f t="shared" si="87"/>
        <v>Mrs.</v>
      </c>
      <c r="D1879" s="23" t="str">
        <f t="shared" si="88"/>
        <v>Katherine H.</v>
      </c>
      <c r="E1879" s="23" t="str">
        <f t="shared" si="89"/>
        <v>Alexander</v>
      </c>
    </row>
    <row r="1880" spans="1:5" ht="15.75" customHeight="1" x14ac:dyDescent="0.35">
      <c r="A1880" s="22" t="s">
        <v>3875</v>
      </c>
      <c r="B1880" s="22" t="s">
        <v>3876</v>
      </c>
      <c r="C1880" s="23" t="str">
        <f t="shared" si="87"/>
        <v>Ms.</v>
      </c>
      <c r="D1880" s="23" t="str">
        <f t="shared" si="88"/>
        <v>Robin</v>
      </c>
      <c r="E1880" s="23" t="str">
        <f t="shared" si="89"/>
        <v>Watkins</v>
      </c>
    </row>
    <row r="1881" spans="1:5" ht="15.75" customHeight="1" x14ac:dyDescent="0.35">
      <c r="A1881" s="22" t="s">
        <v>3877</v>
      </c>
      <c r="B1881" s="22" t="s">
        <v>3878</v>
      </c>
      <c r="C1881" s="23" t="str">
        <f t="shared" si="87"/>
        <v>Ms.</v>
      </c>
      <c r="D1881" s="23" t="str">
        <f t="shared" si="88"/>
        <v>Terri</v>
      </c>
      <c r="E1881" s="23" t="str">
        <f t="shared" si="89"/>
        <v>Cassel</v>
      </c>
    </row>
    <row r="1882" spans="1:5" ht="15.75" customHeight="1" x14ac:dyDescent="0.35">
      <c r="A1882" s="22" t="s">
        <v>3879</v>
      </c>
      <c r="B1882" s="22" t="s">
        <v>3880</v>
      </c>
      <c r="C1882" s="23" t="str">
        <f t="shared" si="87"/>
        <v>Mr.</v>
      </c>
      <c r="D1882" s="23" t="str">
        <f t="shared" si="88"/>
        <v>Eddie</v>
      </c>
      <c r="E1882" s="23" t="str">
        <f t="shared" si="89"/>
        <v>Ferguson</v>
      </c>
    </row>
    <row r="1883" spans="1:5" ht="15.75" customHeight="1" x14ac:dyDescent="0.35">
      <c r="A1883" s="22" t="s">
        <v>3881</v>
      </c>
      <c r="B1883" s="22" t="s">
        <v>3882</v>
      </c>
      <c r="C1883" s="23" t="str">
        <f t="shared" si="87"/>
        <v>Ms.</v>
      </c>
      <c r="D1883" s="23" t="str">
        <f t="shared" si="88"/>
        <v>Pamela</v>
      </c>
      <c r="E1883" s="23" t="str">
        <f t="shared" si="89"/>
        <v>O'Sullivan</v>
      </c>
    </row>
    <row r="1884" spans="1:5" ht="15.75" customHeight="1" x14ac:dyDescent="0.35">
      <c r="A1884" s="22" t="s">
        <v>3883</v>
      </c>
      <c r="B1884" s="22" t="s">
        <v>3884</v>
      </c>
      <c r="C1884" s="23" t="str">
        <f t="shared" si="87"/>
        <v>Ms.</v>
      </c>
      <c r="D1884" s="23" t="str">
        <f t="shared" si="88"/>
        <v>Joyce</v>
      </c>
      <c r="E1884" s="23" t="str">
        <f t="shared" si="89"/>
        <v>Chepkirui</v>
      </c>
    </row>
    <row r="1885" spans="1:5" ht="15.75" customHeight="1" x14ac:dyDescent="0.35">
      <c r="A1885" s="22" t="s">
        <v>3885</v>
      </c>
      <c r="B1885" s="22" t="s">
        <v>3886</v>
      </c>
      <c r="C1885" s="23" t="str">
        <f t="shared" si="87"/>
        <v>Ms.</v>
      </c>
      <c r="D1885" s="23" t="str">
        <f t="shared" si="88"/>
        <v>Alison W.</v>
      </c>
      <c r="E1885" s="23" t="str">
        <f t="shared" si="89"/>
        <v>Gurney</v>
      </c>
    </row>
    <row r="1886" spans="1:5" ht="15.75" customHeight="1" x14ac:dyDescent="0.35">
      <c r="A1886" s="22" t="s">
        <v>3887</v>
      </c>
      <c r="B1886" s="22" t="s">
        <v>3888</v>
      </c>
      <c r="C1886" s="23" t="str">
        <f t="shared" si="87"/>
        <v>Ms.</v>
      </c>
      <c r="D1886" s="23" t="str">
        <f t="shared" si="88"/>
        <v>Tammara C</v>
      </c>
      <c r="E1886" s="23" t="str">
        <f t="shared" si="89"/>
        <v>Francis</v>
      </c>
    </row>
    <row r="1887" spans="1:5" ht="15.75" customHeight="1" x14ac:dyDescent="0.35">
      <c r="A1887" s="22" t="s">
        <v>3889</v>
      </c>
      <c r="B1887" s="22" t="s">
        <v>3890</v>
      </c>
      <c r="C1887" s="23" t="str">
        <f t="shared" si="87"/>
        <v>Ms.</v>
      </c>
      <c r="D1887" s="23" t="str">
        <f t="shared" si="88"/>
        <v>Dorota</v>
      </c>
      <c r="E1887" s="23" t="str">
        <f t="shared" si="89"/>
        <v>Gruca</v>
      </c>
    </row>
    <row r="1888" spans="1:5" ht="15.75" customHeight="1" x14ac:dyDescent="0.35">
      <c r="A1888" s="22" t="s">
        <v>3891</v>
      </c>
      <c r="B1888" s="22" t="s">
        <v>3892</v>
      </c>
      <c r="C1888" s="23" t="str">
        <f t="shared" si="87"/>
        <v>Mr.</v>
      </c>
      <c r="D1888" s="23" t="str">
        <f t="shared" si="88"/>
        <v>Jose Norberto Sr.</v>
      </c>
      <c r="E1888" s="23" t="str">
        <f t="shared" si="89"/>
        <v>Rojas Alvarez</v>
      </c>
    </row>
    <row r="1889" spans="1:5" ht="15.75" customHeight="1" x14ac:dyDescent="0.35">
      <c r="A1889" s="22" t="s">
        <v>3893</v>
      </c>
      <c r="B1889" s="22" t="s">
        <v>3894</v>
      </c>
      <c r="C1889" s="23" t="str">
        <f t="shared" si="87"/>
        <v>Mr.</v>
      </c>
      <c r="D1889" s="23" t="str">
        <f t="shared" si="88"/>
        <v>Peter</v>
      </c>
      <c r="E1889" s="23" t="str">
        <f t="shared" si="89"/>
        <v>Denton</v>
      </c>
    </row>
    <row r="1890" spans="1:5" ht="15.75" customHeight="1" x14ac:dyDescent="0.35">
      <c r="A1890" s="22" t="s">
        <v>3895</v>
      </c>
      <c r="B1890" s="22" t="s">
        <v>3896</v>
      </c>
      <c r="C1890" s="23" t="str">
        <f t="shared" si="87"/>
        <v>Mr.</v>
      </c>
      <c r="D1890" s="23" t="str">
        <f t="shared" si="88"/>
        <v>Bryant</v>
      </c>
      <c r="E1890" s="23" t="str">
        <f t="shared" si="89"/>
        <v>Mason</v>
      </c>
    </row>
    <row r="1891" spans="1:5" ht="15.75" customHeight="1" x14ac:dyDescent="0.35">
      <c r="A1891" s="22" t="s">
        <v>3897</v>
      </c>
      <c r="B1891" s="22" t="s">
        <v>3898</v>
      </c>
      <c r="C1891" s="23" t="str">
        <f t="shared" si="87"/>
        <v>Ms.</v>
      </c>
      <c r="D1891" s="23" t="str">
        <f t="shared" si="88"/>
        <v>Christina</v>
      </c>
      <c r="E1891" s="23" t="str">
        <f t="shared" si="89"/>
        <v>Trout</v>
      </c>
    </row>
    <row r="1892" spans="1:5" ht="15.75" customHeight="1" x14ac:dyDescent="0.35">
      <c r="A1892" s="22" t="s">
        <v>3899</v>
      </c>
      <c r="B1892" s="22" t="s">
        <v>3900</v>
      </c>
      <c r="C1892" s="23" t="str">
        <f t="shared" si="87"/>
        <v>Mr.</v>
      </c>
      <c r="D1892" s="23" t="str">
        <f t="shared" si="88"/>
        <v>John</v>
      </c>
      <c r="E1892" s="23" t="str">
        <f t="shared" si="89"/>
        <v>Gilbert</v>
      </c>
    </row>
    <row r="1893" spans="1:5" ht="15.75" customHeight="1" x14ac:dyDescent="0.35">
      <c r="A1893" s="22" t="s">
        <v>3901</v>
      </c>
      <c r="B1893" s="22" t="s">
        <v>3902</v>
      </c>
      <c r="C1893" s="23" t="str">
        <f t="shared" si="87"/>
        <v>Mr.</v>
      </c>
      <c r="D1893" s="23" t="str">
        <f t="shared" si="88"/>
        <v>Eduardo</v>
      </c>
      <c r="E1893" s="23" t="str">
        <f t="shared" si="89"/>
        <v>Chong</v>
      </c>
    </row>
    <row r="1894" spans="1:5" ht="15.75" customHeight="1" x14ac:dyDescent="0.35">
      <c r="A1894" s="22" t="s">
        <v>3903</v>
      </c>
      <c r="B1894" s="22" t="s">
        <v>3904</v>
      </c>
      <c r="C1894" s="23" t="str">
        <f t="shared" si="87"/>
        <v>Ms.</v>
      </c>
      <c r="D1894" s="23" t="str">
        <f t="shared" si="88"/>
        <v>Laura M.</v>
      </c>
      <c r="E1894" s="23" t="str">
        <f t="shared" si="89"/>
        <v>Henry</v>
      </c>
    </row>
    <row r="1895" spans="1:5" ht="15.75" customHeight="1" x14ac:dyDescent="0.35">
      <c r="A1895" s="22" t="s">
        <v>3905</v>
      </c>
      <c r="B1895" s="22" t="s">
        <v>3906</v>
      </c>
      <c r="C1895" s="23" t="str">
        <f t="shared" si="87"/>
        <v>Mr.</v>
      </c>
      <c r="D1895" s="23" t="str">
        <f t="shared" si="88"/>
        <v>Charlie</v>
      </c>
      <c r="E1895" s="23" t="str">
        <f t="shared" si="89"/>
        <v>Brenneman</v>
      </c>
    </row>
    <row r="1896" spans="1:5" ht="15.75" customHeight="1" x14ac:dyDescent="0.35">
      <c r="A1896" s="22" t="s">
        <v>3907</v>
      </c>
      <c r="B1896" s="22" t="s">
        <v>3908</v>
      </c>
      <c r="C1896" s="23" t="str">
        <f t="shared" si="87"/>
        <v>Ms.</v>
      </c>
      <c r="D1896" s="23" t="str">
        <f t="shared" si="88"/>
        <v>Melissa D.</v>
      </c>
      <c r="E1896" s="23" t="str">
        <f t="shared" si="89"/>
        <v>Kemp</v>
      </c>
    </row>
    <row r="1897" spans="1:5" ht="15.75" customHeight="1" x14ac:dyDescent="0.35">
      <c r="A1897" s="22" t="s">
        <v>3909</v>
      </c>
      <c r="B1897" s="22" t="s">
        <v>3910</v>
      </c>
      <c r="C1897" s="23" t="str">
        <f t="shared" si="87"/>
        <v>Mr.</v>
      </c>
      <c r="D1897" s="23" t="str">
        <f t="shared" si="88"/>
        <v>Dan C. Jr.</v>
      </c>
      <c r="E1897" s="23" t="str">
        <f t="shared" si="89"/>
        <v>Wilson</v>
      </c>
    </row>
    <row r="1898" spans="1:5" ht="15.75" customHeight="1" x14ac:dyDescent="0.35">
      <c r="A1898" s="22" t="s">
        <v>3911</v>
      </c>
      <c r="B1898" s="22" t="s">
        <v>3912</v>
      </c>
      <c r="C1898" s="23" t="str">
        <f t="shared" si="87"/>
        <v>Mr.</v>
      </c>
      <c r="D1898" s="23" t="str">
        <f t="shared" si="88"/>
        <v>Matthew</v>
      </c>
      <c r="E1898" s="23" t="str">
        <f t="shared" si="89"/>
        <v>Hillyard</v>
      </c>
    </row>
    <row r="1899" spans="1:5" ht="15.75" customHeight="1" x14ac:dyDescent="0.35">
      <c r="A1899" s="22" t="s">
        <v>3913</v>
      </c>
      <c r="B1899" s="22" t="s">
        <v>3914</v>
      </c>
      <c r="C1899" s="23" t="str">
        <f t="shared" si="87"/>
        <v>Mr.</v>
      </c>
      <c r="D1899" s="23" t="str">
        <f t="shared" si="88"/>
        <v>Wesley C.</v>
      </c>
      <c r="E1899" s="23" t="str">
        <f t="shared" si="89"/>
        <v>Turner</v>
      </c>
    </row>
    <row r="1900" spans="1:5" ht="15.75" customHeight="1" x14ac:dyDescent="0.35">
      <c r="A1900" s="22" t="s">
        <v>3915</v>
      </c>
      <c r="B1900" s="22" t="s">
        <v>3916</v>
      </c>
      <c r="C1900" s="23" t="str">
        <f t="shared" si="87"/>
        <v>Mr.</v>
      </c>
      <c r="D1900" s="23" t="str">
        <f t="shared" si="88"/>
        <v>Christopher</v>
      </c>
      <c r="E1900" s="23" t="str">
        <f t="shared" si="89"/>
        <v>Benestad</v>
      </c>
    </row>
    <row r="1901" spans="1:5" ht="15.75" customHeight="1" x14ac:dyDescent="0.35">
      <c r="A1901" s="22" t="s">
        <v>3917</v>
      </c>
      <c r="B1901" s="22" t="s">
        <v>3918</v>
      </c>
      <c r="C1901" s="23" t="str">
        <f t="shared" si="87"/>
        <v>Ms.</v>
      </c>
      <c r="D1901" s="23" t="str">
        <f t="shared" si="88"/>
        <v>Jessica</v>
      </c>
      <c r="E1901" s="23" t="str">
        <f t="shared" si="89"/>
        <v>Gonzales</v>
      </c>
    </row>
    <row r="1902" spans="1:5" ht="15.75" customHeight="1" x14ac:dyDescent="0.35">
      <c r="A1902" s="22" t="s">
        <v>3919</v>
      </c>
      <c r="B1902" s="22" t="s">
        <v>3920</v>
      </c>
      <c r="C1902" s="23" t="str">
        <f t="shared" si="87"/>
        <v>Ms.</v>
      </c>
      <c r="D1902" s="23" t="str">
        <f t="shared" si="88"/>
        <v>Christin</v>
      </c>
      <c r="E1902" s="23" t="str">
        <f t="shared" si="89"/>
        <v>Newman</v>
      </c>
    </row>
    <row r="1903" spans="1:5" ht="15.75" customHeight="1" x14ac:dyDescent="0.35">
      <c r="A1903" s="22" t="s">
        <v>3921</v>
      </c>
      <c r="B1903" s="22" t="s">
        <v>3922</v>
      </c>
      <c r="C1903" s="23" t="str">
        <f t="shared" si="87"/>
        <v>Ms.</v>
      </c>
      <c r="D1903" s="23" t="str">
        <f t="shared" si="88"/>
        <v>Sara</v>
      </c>
      <c r="E1903" s="23" t="str">
        <f t="shared" si="89"/>
        <v>Sayre</v>
      </c>
    </row>
    <row r="1904" spans="1:5" ht="15.75" customHeight="1" x14ac:dyDescent="0.35">
      <c r="A1904" s="22" t="s">
        <v>3923</v>
      </c>
      <c r="B1904" s="22" t="s">
        <v>3924</v>
      </c>
      <c r="C1904" s="23" t="str">
        <f t="shared" si="87"/>
        <v>Ms.</v>
      </c>
      <c r="D1904" s="23" t="str">
        <f t="shared" si="88"/>
        <v>Elizabeth</v>
      </c>
      <c r="E1904" s="23" t="str">
        <f t="shared" si="89"/>
        <v>Panke</v>
      </c>
    </row>
    <row r="1905" spans="1:5" ht="15.75" customHeight="1" x14ac:dyDescent="0.35">
      <c r="A1905" s="22" t="s">
        <v>3925</v>
      </c>
      <c r="B1905" s="22" t="s">
        <v>3926</v>
      </c>
      <c r="C1905" s="23" t="str">
        <f t="shared" si="87"/>
        <v>Ms.</v>
      </c>
      <c r="D1905" s="23" t="str">
        <f t="shared" si="88"/>
        <v>Margaret P.</v>
      </c>
      <c r="E1905" s="23" t="str">
        <f t="shared" si="89"/>
        <v>Brennan</v>
      </c>
    </row>
    <row r="1906" spans="1:5" ht="15.75" customHeight="1" x14ac:dyDescent="0.35">
      <c r="A1906" s="22" t="s">
        <v>3927</v>
      </c>
      <c r="B1906" s="22" t="s">
        <v>3928</v>
      </c>
      <c r="C1906" s="23" t="str">
        <f t="shared" si="87"/>
        <v>Ms.</v>
      </c>
      <c r="D1906" s="23" t="str">
        <f t="shared" si="88"/>
        <v>Tiffany K</v>
      </c>
      <c r="E1906" s="23" t="str">
        <f t="shared" si="89"/>
        <v>Ngo</v>
      </c>
    </row>
    <row r="1907" spans="1:5" ht="15.75" customHeight="1" x14ac:dyDescent="0.35">
      <c r="A1907" s="22" t="s">
        <v>3929</v>
      </c>
      <c r="B1907" s="22" t="s">
        <v>3930</v>
      </c>
      <c r="C1907" s="23" t="str">
        <f t="shared" si="87"/>
        <v>Mr.</v>
      </c>
      <c r="D1907" s="23" t="str">
        <f t="shared" si="88"/>
        <v>David M.</v>
      </c>
      <c r="E1907" s="23" t="str">
        <f t="shared" si="89"/>
        <v>Guerdan</v>
      </c>
    </row>
    <row r="1908" spans="1:5" ht="15.75" customHeight="1" x14ac:dyDescent="0.35">
      <c r="A1908" s="22" t="s">
        <v>3931</v>
      </c>
      <c r="B1908" s="22" t="s">
        <v>3932</v>
      </c>
      <c r="C1908" s="23" t="str">
        <f t="shared" si="87"/>
        <v>Ms.</v>
      </c>
      <c r="D1908" s="23" t="str">
        <f t="shared" si="88"/>
        <v>Christine E</v>
      </c>
      <c r="E1908" s="23" t="str">
        <f t="shared" si="89"/>
        <v>Shaw</v>
      </c>
    </row>
    <row r="1909" spans="1:5" ht="15.75" customHeight="1" x14ac:dyDescent="0.35">
      <c r="A1909" s="22" t="s">
        <v>3933</v>
      </c>
      <c r="B1909" s="22" t="s">
        <v>3934</v>
      </c>
      <c r="C1909" s="23" t="str">
        <f t="shared" si="87"/>
        <v>Ms.</v>
      </c>
      <c r="D1909" s="23" t="str">
        <f t="shared" si="88"/>
        <v>Donna</v>
      </c>
      <c r="E1909" s="23" t="str">
        <f t="shared" si="89"/>
        <v>Mills-Honarvar</v>
      </c>
    </row>
    <row r="1910" spans="1:5" ht="15.75" customHeight="1" x14ac:dyDescent="0.35">
      <c r="A1910" s="22" t="s">
        <v>3935</v>
      </c>
      <c r="B1910" s="22" t="s">
        <v>3936</v>
      </c>
      <c r="C1910" s="23" t="str">
        <f t="shared" si="87"/>
        <v>Mr.</v>
      </c>
      <c r="D1910" s="23" t="str">
        <f t="shared" si="88"/>
        <v>Rod</v>
      </c>
      <c r="E1910" s="23" t="str">
        <f t="shared" si="89"/>
        <v>Farvard</v>
      </c>
    </row>
    <row r="1911" spans="1:5" ht="15.75" customHeight="1" x14ac:dyDescent="0.35">
      <c r="A1911" s="22" t="s">
        <v>3937</v>
      </c>
      <c r="B1911" s="22" t="s">
        <v>3938</v>
      </c>
      <c r="C1911" s="23" t="str">
        <f t="shared" si="87"/>
        <v>Mr.</v>
      </c>
      <c r="D1911" s="23" t="str">
        <f t="shared" si="88"/>
        <v>Joe</v>
      </c>
      <c r="E1911" s="23" t="str">
        <f t="shared" si="89"/>
        <v>Kelly</v>
      </c>
    </row>
    <row r="1912" spans="1:5" ht="15.75" customHeight="1" x14ac:dyDescent="0.35">
      <c r="A1912" s="22" t="s">
        <v>3939</v>
      </c>
      <c r="B1912" s="22" t="s">
        <v>3940</v>
      </c>
      <c r="C1912" s="23" t="str">
        <f t="shared" si="87"/>
        <v>Ms.</v>
      </c>
      <c r="D1912" s="23" t="str">
        <f t="shared" si="88"/>
        <v>Kayleigh</v>
      </c>
      <c r="E1912" s="23" t="str">
        <f t="shared" si="89"/>
        <v>Skinner</v>
      </c>
    </row>
    <row r="1913" spans="1:5" ht="15.75" customHeight="1" x14ac:dyDescent="0.35">
      <c r="A1913" s="22" t="s">
        <v>3941</v>
      </c>
      <c r="B1913" s="22" t="s">
        <v>3942</v>
      </c>
      <c r="C1913" s="23" t="str">
        <f t="shared" si="87"/>
        <v>Mr.</v>
      </c>
      <c r="D1913" s="23" t="str">
        <f t="shared" si="88"/>
        <v>Lorcan A.</v>
      </c>
      <c r="E1913" s="23" t="str">
        <f t="shared" si="89"/>
        <v>Murphy</v>
      </c>
    </row>
    <row r="1914" spans="1:5" ht="15.75" customHeight="1" x14ac:dyDescent="0.35">
      <c r="A1914" s="22" t="s">
        <v>3943</v>
      </c>
      <c r="B1914" s="22" t="s">
        <v>3944</v>
      </c>
      <c r="C1914" s="23" t="str">
        <f t="shared" si="87"/>
        <v>Mr.</v>
      </c>
      <c r="D1914" s="23" t="str">
        <f t="shared" si="88"/>
        <v>Billy</v>
      </c>
      <c r="E1914" s="23" t="str">
        <f t="shared" si="89"/>
        <v>Shue</v>
      </c>
    </row>
    <row r="1915" spans="1:5" ht="15.75" customHeight="1" x14ac:dyDescent="0.35">
      <c r="A1915" s="22" t="s">
        <v>3945</v>
      </c>
      <c r="B1915" s="22" t="s">
        <v>3946</v>
      </c>
      <c r="C1915" s="23" t="str">
        <f t="shared" si="87"/>
        <v>Mr.</v>
      </c>
      <c r="D1915" s="23" t="str">
        <f t="shared" si="88"/>
        <v>Paul M.</v>
      </c>
      <c r="E1915" s="23" t="str">
        <f t="shared" si="89"/>
        <v>Reilly</v>
      </c>
    </row>
    <row r="1916" spans="1:5" ht="15.75" customHeight="1" x14ac:dyDescent="0.35">
      <c r="A1916" s="22" t="s">
        <v>3947</v>
      </c>
      <c r="B1916" s="22" t="s">
        <v>3948</v>
      </c>
      <c r="C1916" s="23" t="str">
        <f t="shared" si="87"/>
        <v>Ms.</v>
      </c>
      <c r="D1916" s="23" t="str">
        <f t="shared" si="88"/>
        <v>Brenda M.</v>
      </c>
      <c r="E1916" s="23" t="str">
        <f t="shared" si="89"/>
        <v>Blinn</v>
      </c>
    </row>
    <row r="1917" spans="1:5" ht="15.75" customHeight="1" x14ac:dyDescent="0.35">
      <c r="A1917" s="22" t="s">
        <v>3949</v>
      </c>
      <c r="B1917" s="22" t="s">
        <v>3950</v>
      </c>
      <c r="C1917" s="23" t="str">
        <f t="shared" si="87"/>
        <v>Mr.</v>
      </c>
      <c r="D1917" s="23" t="str">
        <f t="shared" si="88"/>
        <v>Jeff H</v>
      </c>
      <c r="E1917" s="23" t="str">
        <f t="shared" si="89"/>
        <v>Duyn</v>
      </c>
    </row>
    <row r="1918" spans="1:5" ht="15.75" customHeight="1" x14ac:dyDescent="0.35">
      <c r="A1918" s="22" t="s">
        <v>3951</v>
      </c>
      <c r="B1918" s="22" t="s">
        <v>3952</v>
      </c>
      <c r="C1918" s="23" t="str">
        <f t="shared" si="87"/>
        <v>Mr.</v>
      </c>
      <c r="D1918" s="23" t="str">
        <f t="shared" si="88"/>
        <v>Michael</v>
      </c>
      <c r="E1918" s="23" t="str">
        <f t="shared" si="89"/>
        <v>Wardian</v>
      </c>
    </row>
    <row r="1919" spans="1:5" ht="15.75" customHeight="1" x14ac:dyDescent="0.35">
      <c r="A1919" s="22" t="s">
        <v>3953</v>
      </c>
      <c r="B1919" s="22" t="s">
        <v>3954</v>
      </c>
      <c r="C1919" s="23" t="str">
        <f t="shared" si="87"/>
        <v>Mr.</v>
      </c>
      <c r="D1919" s="23" t="str">
        <f t="shared" si="88"/>
        <v>Jan</v>
      </c>
      <c r="E1919" s="23" t="str">
        <f t="shared" si="89"/>
        <v>Heuninck</v>
      </c>
    </row>
    <row r="1920" spans="1:5" ht="15.75" customHeight="1" x14ac:dyDescent="0.35">
      <c r="A1920" s="22" t="s">
        <v>3955</v>
      </c>
      <c r="B1920" s="22" t="s">
        <v>3956</v>
      </c>
      <c r="C1920" s="23" t="str">
        <f t="shared" si="87"/>
        <v>Mr.</v>
      </c>
      <c r="D1920" s="23" t="str">
        <f t="shared" si="88"/>
        <v>Bernard</v>
      </c>
      <c r="E1920" s="23" t="str">
        <f t="shared" si="89"/>
        <v>Kipyego</v>
      </c>
    </row>
    <row r="1921" spans="1:5" ht="15.75" customHeight="1" x14ac:dyDescent="0.35">
      <c r="A1921" s="22" t="s">
        <v>3957</v>
      </c>
      <c r="B1921" s="22" t="s">
        <v>3958</v>
      </c>
      <c r="C1921" s="23" t="str">
        <f t="shared" si="87"/>
        <v>Mr.</v>
      </c>
      <c r="D1921" s="23" t="str">
        <f t="shared" si="88"/>
        <v>Craig</v>
      </c>
      <c r="E1921" s="23" t="str">
        <f t="shared" si="89"/>
        <v>Kuehl</v>
      </c>
    </row>
    <row r="1922" spans="1:5" ht="15.75" customHeight="1" x14ac:dyDescent="0.35">
      <c r="A1922" s="22" t="s">
        <v>3959</v>
      </c>
      <c r="B1922" s="22" t="s">
        <v>3960</v>
      </c>
      <c r="C1922" s="23" t="str">
        <f t="shared" ref="C1922:C1985" si="90">TRIM(MID(B1922,FIND(",",B1922)+1,FIND(".",B1922,FIND(",",B1922))-FIND(",",B1922)))</f>
        <v>Mrs.</v>
      </c>
      <c r="D1922" s="23" t="str">
        <f t="shared" ref="D1922:D1985" si="91">TRIM(MID(B1922,FIND(".",B1922,FIND(",",B1922))+1,100))</f>
        <v>Bryn</v>
      </c>
      <c r="E1922" s="23" t="str">
        <f t="shared" ref="E1922:E1985" si="92">TRIM(LEFT(B1922,FIND(",",B1922)-1))</f>
        <v>Burkholder</v>
      </c>
    </row>
    <row r="1923" spans="1:5" ht="15.75" customHeight="1" x14ac:dyDescent="0.35">
      <c r="A1923" s="22" t="s">
        <v>3961</v>
      </c>
      <c r="B1923" s="22" t="s">
        <v>3962</v>
      </c>
      <c r="C1923" s="23" t="str">
        <f t="shared" si="90"/>
        <v>Mr.</v>
      </c>
      <c r="D1923" s="23" t="str">
        <f t="shared" si="91"/>
        <v>Michael</v>
      </c>
      <c r="E1923" s="23" t="str">
        <f t="shared" si="92"/>
        <v>Stadolnik</v>
      </c>
    </row>
    <row r="1924" spans="1:5" ht="15.75" customHeight="1" x14ac:dyDescent="0.35">
      <c r="A1924" s="22" t="s">
        <v>3963</v>
      </c>
      <c r="B1924" s="22" t="s">
        <v>3964</v>
      </c>
      <c r="C1924" s="23" t="str">
        <f t="shared" si="90"/>
        <v>Mr.</v>
      </c>
      <c r="D1924" s="23" t="str">
        <f t="shared" si="91"/>
        <v>Benjamin</v>
      </c>
      <c r="E1924" s="23" t="str">
        <f t="shared" si="92"/>
        <v>Shields</v>
      </c>
    </row>
    <row r="1925" spans="1:5" ht="15.75" customHeight="1" x14ac:dyDescent="0.35">
      <c r="A1925" s="22" t="s">
        <v>3965</v>
      </c>
      <c r="B1925" s="22" t="s">
        <v>3966</v>
      </c>
      <c r="C1925" s="23" t="str">
        <f t="shared" si="90"/>
        <v>Mr.</v>
      </c>
      <c r="D1925" s="23" t="str">
        <f t="shared" si="91"/>
        <v>Jay</v>
      </c>
      <c r="E1925" s="23" t="str">
        <f t="shared" si="92"/>
        <v>Margolis</v>
      </c>
    </row>
    <row r="1926" spans="1:5" ht="15.75" customHeight="1" x14ac:dyDescent="0.35">
      <c r="A1926" s="22" t="s">
        <v>3967</v>
      </c>
      <c r="B1926" s="22" t="s">
        <v>3968</v>
      </c>
      <c r="C1926" s="23" t="str">
        <f t="shared" si="90"/>
        <v>Mr.</v>
      </c>
      <c r="D1926" s="23" t="str">
        <f t="shared" si="91"/>
        <v>William</v>
      </c>
      <c r="E1926" s="23" t="str">
        <f t="shared" si="92"/>
        <v>Uffenbeck</v>
      </c>
    </row>
    <row r="1927" spans="1:5" ht="15.75" customHeight="1" x14ac:dyDescent="0.35">
      <c r="A1927" s="22" t="s">
        <v>3969</v>
      </c>
      <c r="B1927" s="22" t="s">
        <v>3970</v>
      </c>
      <c r="C1927" s="23" t="str">
        <f t="shared" si="90"/>
        <v>Ms.</v>
      </c>
      <c r="D1927" s="23" t="str">
        <f t="shared" si="91"/>
        <v>Shelley</v>
      </c>
      <c r="E1927" s="23" t="str">
        <f t="shared" si="92"/>
        <v>Brake</v>
      </c>
    </row>
    <row r="1928" spans="1:5" ht="15.75" customHeight="1" x14ac:dyDescent="0.35">
      <c r="A1928" s="22" t="s">
        <v>3971</v>
      </c>
      <c r="B1928" s="22" t="s">
        <v>3972</v>
      </c>
      <c r="C1928" s="23" t="str">
        <f t="shared" si="90"/>
        <v>Ms.</v>
      </c>
      <c r="D1928" s="23" t="str">
        <f t="shared" si="91"/>
        <v>Jekaterina</v>
      </c>
      <c r="E1928" s="23" t="str">
        <f t="shared" si="92"/>
        <v>Stepanova</v>
      </c>
    </row>
    <row r="1929" spans="1:5" ht="15.75" customHeight="1" x14ac:dyDescent="0.35">
      <c r="A1929" s="22" t="s">
        <v>3973</v>
      </c>
      <c r="B1929" s="22" t="s">
        <v>3974</v>
      </c>
      <c r="C1929" s="23" t="str">
        <f t="shared" si="90"/>
        <v>Mr.</v>
      </c>
      <c r="D1929" s="23" t="str">
        <f t="shared" si="91"/>
        <v>Daniel</v>
      </c>
      <c r="E1929" s="23" t="str">
        <f t="shared" si="92"/>
        <v>Verdi</v>
      </c>
    </row>
    <row r="1930" spans="1:5" ht="15.75" customHeight="1" x14ac:dyDescent="0.35">
      <c r="A1930" s="22" t="s">
        <v>3975</v>
      </c>
      <c r="B1930" s="22" t="s">
        <v>3976</v>
      </c>
      <c r="C1930" s="23" t="str">
        <f t="shared" si="90"/>
        <v>Ms.</v>
      </c>
      <c r="D1930" s="23" t="str">
        <f t="shared" si="91"/>
        <v>Pauline</v>
      </c>
      <c r="E1930" s="23" t="str">
        <f t="shared" si="92"/>
        <v>McLean</v>
      </c>
    </row>
    <row r="1931" spans="1:5" ht="15.75" customHeight="1" x14ac:dyDescent="0.35">
      <c r="A1931" s="22" t="s">
        <v>3977</v>
      </c>
      <c r="B1931" s="22" t="s">
        <v>3978</v>
      </c>
      <c r="C1931" s="23" t="str">
        <f t="shared" si="90"/>
        <v>Ms.</v>
      </c>
      <c r="D1931" s="23" t="str">
        <f t="shared" si="91"/>
        <v>Colleen</v>
      </c>
      <c r="E1931" s="23" t="str">
        <f t="shared" si="92"/>
        <v>Ryan</v>
      </c>
    </row>
    <row r="1932" spans="1:5" ht="15.75" customHeight="1" x14ac:dyDescent="0.35">
      <c r="A1932" s="22" t="s">
        <v>3979</v>
      </c>
      <c r="B1932" s="22" t="s">
        <v>3980</v>
      </c>
      <c r="C1932" s="23" t="str">
        <f t="shared" si="90"/>
        <v>Ms.</v>
      </c>
      <c r="D1932" s="23" t="str">
        <f t="shared" si="91"/>
        <v>Aleah K</v>
      </c>
      <c r="E1932" s="23" t="str">
        <f t="shared" si="92"/>
        <v>Mickelson</v>
      </c>
    </row>
    <row r="1933" spans="1:5" ht="15.75" customHeight="1" x14ac:dyDescent="0.35">
      <c r="A1933" s="22" t="s">
        <v>3981</v>
      </c>
      <c r="B1933" s="22" t="s">
        <v>3982</v>
      </c>
      <c r="C1933" s="23" t="str">
        <f t="shared" si="90"/>
        <v>Ms.</v>
      </c>
      <c r="D1933" s="23" t="str">
        <f t="shared" si="91"/>
        <v>Mare</v>
      </c>
      <c r="E1933" s="23" t="str">
        <f t="shared" si="92"/>
        <v>Dibaba</v>
      </c>
    </row>
    <row r="1934" spans="1:5" ht="15.75" customHeight="1" x14ac:dyDescent="0.35">
      <c r="A1934" s="22" t="s">
        <v>3983</v>
      </c>
      <c r="B1934" s="22" t="s">
        <v>3984</v>
      </c>
      <c r="C1934" s="23" t="str">
        <f t="shared" si="90"/>
        <v>Mr.</v>
      </c>
      <c r="D1934" s="23" t="str">
        <f t="shared" si="91"/>
        <v>Kevin</v>
      </c>
      <c r="E1934" s="23" t="str">
        <f t="shared" si="92"/>
        <v>Shilling</v>
      </c>
    </row>
    <row r="1935" spans="1:5" ht="15.75" customHeight="1" x14ac:dyDescent="0.35">
      <c r="A1935" s="22" t="s">
        <v>3985</v>
      </c>
      <c r="B1935" s="22" t="s">
        <v>3986</v>
      </c>
      <c r="C1935" s="23" t="str">
        <f t="shared" si="90"/>
        <v>Ms.</v>
      </c>
      <c r="D1935" s="23" t="str">
        <f t="shared" si="91"/>
        <v>Jessica</v>
      </c>
      <c r="E1935" s="23" t="str">
        <f t="shared" si="92"/>
        <v>Bashaw</v>
      </c>
    </row>
    <row r="1936" spans="1:5" ht="15.75" customHeight="1" x14ac:dyDescent="0.35">
      <c r="A1936" s="22" t="s">
        <v>3987</v>
      </c>
      <c r="B1936" s="22" t="s">
        <v>3988</v>
      </c>
      <c r="C1936" s="23" t="str">
        <f t="shared" si="90"/>
        <v>Ms.</v>
      </c>
      <c r="D1936" s="23" t="str">
        <f t="shared" si="91"/>
        <v>Amanda R</v>
      </c>
      <c r="E1936" s="23" t="str">
        <f t="shared" si="92"/>
        <v>Jacob</v>
      </c>
    </row>
    <row r="1937" spans="1:5" ht="15.75" customHeight="1" x14ac:dyDescent="0.35">
      <c r="A1937" s="22" t="s">
        <v>3989</v>
      </c>
      <c r="B1937" s="22" t="s">
        <v>3990</v>
      </c>
      <c r="C1937" s="23" t="str">
        <f t="shared" si="90"/>
        <v>Mr.</v>
      </c>
      <c r="D1937" s="23" t="str">
        <f t="shared" si="91"/>
        <v>Murray W.</v>
      </c>
      <c r="E1937" s="23" t="str">
        <f t="shared" si="92"/>
        <v>McCutcheon</v>
      </c>
    </row>
    <row r="1938" spans="1:5" ht="15.75" customHeight="1" x14ac:dyDescent="0.35">
      <c r="A1938" s="22" t="s">
        <v>3991</v>
      </c>
      <c r="B1938" s="22" t="s">
        <v>3992</v>
      </c>
      <c r="C1938" s="23" t="str">
        <f t="shared" si="90"/>
        <v>Mrs.</v>
      </c>
      <c r="D1938" s="23" t="str">
        <f t="shared" si="91"/>
        <v>Meghan P.</v>
      </c>
      <c r="E1938" s="23" t="str">
        <f t="shared" si="92"/>
        <v>Connor</v>
      </c>
    </row>
    <row r="1939" spans="1:5" ht="15.75" customHeight="1" x14ac:dyDescent="0.35">
      <c r="A1939" s="22" t="s">
        <v>3993</v>
      </c>
      <c r="B1939" s="22" t="s">
        <v>3994</v>
      </c>
      <c r="C1939" s="23" t="str">
        <f t="shared" si="90"/>
        <v>Mr.</v>
      </c>
      <c r="D1939" s="23" t="str">
        <f t="shared" si="91"/>
        <v>David</v>
      </c>
      <c r="E1939" s="23" t="str">
        <f t="shared" si="92"/>
        <v>May</v>
      </c>
    </row>
    <row r="1940" spans="1:5" ht="15.75" customHeight="1" x14ac:dyDescent="0.35">
      <c r="A1940" s="22" t="s">
        <v>3995</v>
      </c>
      <c r="B1940" s="22" t="s">
        <v>3996</v>
      </c>
      <c r="C1940" s="23" t="str">
        <f t="shared" si="90"/>
        <v>Mr.</v>
      </c>
      <c r="D1940" s="23" t="str">
        <f t="shared" si="91"/>
        <v>Seth</v>
      </c>
      <c r="E1940" s="23" t="str">
        <f t="shared" si="92"/>
        <v>Geoghegan</v>
      </c>
    </row>
    <row r="1941" spans="1:5" ht="15.75" customHeight="1" x14ac:dyDescent="0.35">
      <c r="A1941" s="22" t="s">
        <v>3997</v>
      </c>
      <c r="B1941" s="22" t="s">
        <v>3998</v>
      </c>
      <c r="C1941" s="23" t="str">
        <f t="shared" si="90"/>
        <v>Mr.</v>
      </c>
      <c r="D1941" s="23" t="str">
        <f t="shared" si="91"/>
        <v>Michael P.</v>
      </c>
      <c r="E1941" s="23" t="str">
        <f t="shared" si="92"/>
        <v>McGinn</v>
      </c>
    </row>
    <row r="1942" spans="1:5" ht="15.75" customHeight="1" x14ac:dyDescent="0.35">
      <c r="A1942" s="22" t="s">
        <v>3999</v>
      </c>
      <c r="B1942" s="22" t="s">
        <v>4000</v>
      </c>
      <c r="C1942" s="23" t="str">
        <f t="shared" si="90"/>
        <v>Mr.</v>
      </c>
      <c r="D1942" s="23" t="str">
        <f t="shared" si="91"/>
        <v>Russell M</v>
      </c>
      <c r="E1942" s="23" t="str">
        <f t="shared" si="92"/>
        <v>Jones</v>
      </c>
    </row>
    <row r="1943" spans="1:5" ht="15.75" customHeight="1" x14ac:dyDescent="0.35">
      <c r="A1943" s="22" t="s">
        <v>4001</v>
      </c>
      <c r="B1943" s="22" t="s">
        <v>4002</v>
      </c>
      <c r="C1943" s="23" t="str">
        <f t="shared" si="90"/>
        <v>Mr.</v>
      </c>
      <c r="D1943" s="23" t="str">
        <f t="shared" si="91"/>
        <v>Martin</v>
      </c>
      <c r="E1943" s="23" t="str">
        <f t="shared" si="92"/>
        <v>Quinteros</v>
      </c>
    </row>
    <row r="1944" spans="1:5" ht="15.75" customHeight="1" x14ac:dyDescent="0.35">
      <c r="A1944" s="22" t="s">
        <v>4003</v>
      </c>
      <c r="B1944" s="22" t="s">
        <v>4004</v>
      </c>
      <c r="C1944" s="23" t="str">
        <f t="shared" si="90"/>
        <v>Mr.</v>
      </c>
      <c r="D1944" s="23" t="str">
        <f t="shared" si="91"/>
        <v>Michael</v>
      </c>
      <c r="E1944" s="23" t="str">
        <f t="shared" si="92"/>
        <v>Loenser</v>
      </c>
    </row>
    <row r="1945" spans="1:5" ht="15.75" customHeight="1" x14ac:dyDescent="0.35">
      <c r="A1945" s="22" t="s">
        <v>4005</v>
      </c>
      <c r="B1945" s="22" t="s">
        <v>4006</v>
      </c>
      <c r="C1945" s="23" t="str">
        <f t="shared" si="90"/>
        <v>Mr.</v>
      </c>
      <c r="D1945" s="23" t="str">
        <f t="shared" si="91"/>
        <v>Miles</v>
      </c>
      <c r="E1945" s="23" t="str">
        <f t="shared" si="92"/>
        <v>Aitken</v>
      </c>
    </row>
    <row r="1946" spans="1:5" ht="15.75" customHeight="1" x14ac:dyDescent="0.35">
      <c r="A1946" s="22" t="s">
        <v>4007</v>
      </c>
      <c r="B1946" s="22" t="s">
        <v>4008</v>
      </c>
      <c r="C1946" s="23" t="str">
        <f t="shared" si="90"/>
        <v>Ms.</v>
      </c>
      <c r="D1946" s="23" t="str">
        <f t="shared" si="91"/>
        <v>Amanda</v>
      </c>
      <c r="E1946" s="23" t="str">
        <f t="shared" si="92"/>
        <v>Furrer</v>
      </c>
    </row>
    <row r="1947" spans="1:5" ht="15.75" customHeight="1" x14ac:dyDescent="0.35">
      <c r="A1947" s="22" t="s">
        <v>4009</v>
      </c>
      <c r="B1947" s="22" t="s">
        <v>4010</v>
      </c>
      <c r="C1947" s="23" t="str">
        <f t="shared" si="90"/>
        <v>Mr.</v>
      </c>
      <c r="D1947" s="23" t="str">
        <f t="shared" si="91"/>
        <v>Roger</v>
      </c>
      <c r="E1947" s="23" t="str">
        <f t="shared" si="92"/>
        <v>Konigs</v>
      </c>
    </row>
    <row r="1948" spans="1:5" ht="15.75" customHeight="1" x14ac:dyDescent="0.35">
      <c r="A1948" s="22" t="s">
        <v>4011</v>
      </c>
      <c r="B1948" s="22" t="s">
        <v>4012</v>
      </c>
      <c r="C1948" s="23" t="str">
        <f t="shared" si="90"/>
        <v>Mr.</v>
      </c>
      <c r="D1948" s="23" t="str">
        <f t="shared" si="91"/>
        <v>Brock J</v>
      </c>
      <c r="E1948" s="23" t="str">
        <f t="shared" si="92"/>
        <v>Tesdahl</v>
      </c>
    </row>
    <row r="1949" spans="1:5" ht="15.75" customHeight="1" x14ac:dyDescent="0.35">
      <c r="A1949" s="22" t="s">
        <v>4013</v>
      </c>
      <c r="B1949" s="22" t="s">
        <v>4014</v>
      </c>
      <c r="C1949" s="23" t="str">
        <f t="shared" si="90"/>
        <v>Mr.</v>
      </c>
      <c r="D1949" s="23" t="str">
        <f t="shared" si="91"/>
        <v>Stephen F.</v>
      </c>
      <c r="E1949" s="23" t="str">
        <f t="shared" si="92"/>
        <v>Engel</v>
      </c>
    </row>
    <row r="1950" spans="1:5" ht="15.75" customHeight="1" x14ac:dyDescent="0.35">
      <c r="A1950" s="22" t="s">
        <v>4015</v>
      </c>
      <c r="B1950" s="22" t="s">
        <v>4016</v>
      </c>
      <c r="C1950" s="23" t="str">
        <f t="shared" si="90"/>
        <v>Ms.</v>
      </c>
      <c r="D1950" s="23" t="str">
        <f t="shared" si="91"/>
        <v>Missy</v>
      </c>
      <c r="E1950" s="23" t="str">
        <f t="shared" si="92"/>
        <v>Kuck</v>
      </c>
    </row>
    <row r="1951" spans="1:5" ht="15.75" customHeight="1" x14ac:dyDescent="0.35">
      <c r="A1951" s="22" t="s">
        <v>4017</v>
      </c>
      <c r="B1951" s="22" t="s">
        <v>4018</v>
      </c>
      <c r="C1951" s="23" t="str">
        <f t="shared" si="90"/>
        <v>Mr.</v>
      </c>
      <c r="D1951" s="23" t="str">
        <f t="shared" si="91"/>
        <v>William</v>
      </c>
      <c r="E1951" s="23" t="str">
        <f t="shared" si="92"/>
        <v>Dillon</v>
      </c>
    </row>
    <row r="1952" spans="1:5" ht="15.75" customHeight="1" x14ac:dyDescent="0.35">
      <c r="A1952" s="22" t="s">
        <v>4019</v>
      </c>
      <c r="B1952" s="22" t="s">
        <v>4020</v>
      </c>
      <c r="C1952" s="23" t="str">
        <f t="shared" si="90"/>
        <v>Ms.</v>
      </c>
      <c r="D1952" s="23" t="str">
        <f t="shared" si="91"/>
        <v>Lauren M</v>
      </c>
      <c r="E1952" s="23" t="str">
        <f t="shared" si="92"/>
        <v>Neuschel</v>
      </c>
    </row>
    <row r="1953" spans="1:5" ht="15.75" customHeight="1" x14ac:dyDescent="0.35">
      <c r="A1953" s="22" t="s">
        <v>4021</v>
      </c>
      <c r="B1953" s="22" t="s">
        <v>4022</v>
      </c>
      <c r="C1953" s="23" t="str">
        <f t="shared" si="90"/>
        <v>Mr.</v>
      </c>
      <c r="D1953" s="23" t="str">
        <f t="shared" si="91"/>
        <v>Apolo U.</v>
      </c>
      <c r="E1953" s="23" t="str">
        <f t="shared" si="92"/>
        <v>Rosales Ramirez</v>
      </c>
    </row>
    <row r="1954" spans="1:5" ht="15.75" customHeight="1" x14ac:dyDescent="0.35">
      <c r="A1954" s="22" t="s">
        <v>4023</v>
      </c>
      <c r="B1954" s="22" t="s">
        <v>4024</v>
      </c>
      <c r="C1954" s="23" t="str">
        <f t="shared" si="90"/>
        <v>Mr.</v>
      </c>
      <c r="D1954" s="23" t="str">
        <f t="shared" si="91"/>
        <v>Alfons</v>
      </c>
      <c r="E1954" s="23" t="str">
        <f t="shared" si="92"/>
        <v>Marquez</v>
      </c>
    </row>
    <row r="1955" spans="1:5" ht="15.75" customHeight="1" x14ac:dyDescent="0.35">
      <c r="A1955" s="22" t="s">
        <v>4025</v>
      </c>
      <c r="B1955" s="22" t="s">
        <v>4026</v>
      </c>
      <c r="C1955" s="23" t="str">
        <f t="shared" si="90"/>
        <v>Ms.</v>
      </c>
      <c r="D1955" s="23" t="str">
        <f t="shared" si="91"/>
        <v>Amber</v>
      </c>
      <c r="E1955" s="23" t="str">
        <f t="shared" si="92"/>
        <v>Green</v>
      </c>
    </row>
    <row r="1956" spans="1:5" ht="15.75" customHeight="1" x14ac:dyDescent="0.35">
      <c r="A1956" s="22" t="s">
        <v>4027</v>
      </c>
      <c r="B1956" s="22" t="s">
        <v>4028</v>
      </c>
      <c r="C1956" s="23" t="str">
        <f t="shared" si="90"/>
        <v>Ms.</v>
      </c>
      <c r="D1956" s="23" t="str">
        <f t="shared" si="91"/>
        <v>Leah C.</v>
      </c>
      <c r="E1956" s="23" t="str">
        <f t="shared" si="92"/>
        <v>Schubel</v>
      </c>
    </row>
    <row r="1957" spans="1:5" ht="15.75" customHeight="1" x14ac:dyDescent="0.35">
      <c r="A1957" s="22" t="s">
        <v>4029</v>
      </c>
      <c r="B1957" s="22" t="s">
        <v>4030</v>
      </c>
      <c r="C1957" s="23" t="str">
        <f t="shared" si="90"/>
        <v>Ms.</v>
      </c>
      <c r="D1957" s="23" t="str">
        <f t="shared" si="91"/>
        <v>Lilia</v>
      </c>
      <c r="E1957" s="23" t="str">
        <f t="shared" si="92"/>
        <v>Jimenez</v>
      </c>
    </row>
    <row r="1958" spans="1:5" ht="15.75" customHeight="1" x14ac:dyDescent="0.35">
      <c r="A1958" s="22" t="s">
        <v>4031</v>
      </c>
      <c r="B1958" s="22" t="s">
        <v>4032</v>
      </c>
      <c r="C1958" s="23" t="str">
        <f t="shared" si="90"/>
        <v>Mr.</v>
      </c>
      <c r="D1958" s="23" t="str">
        <f t="shared" si="91"/>
        <v>Danny</v>
      </c>
      <c r="E1958" s="23" t="str">
        <f t="shared" si="92"/>
        <v>Zimny-Schmitt</v>
      </c>
    </row>
    <row r="1959" spans="1:5" ht="15.75" customHeight="1" x14ac:dyDescent="0.35">
      <c r="A1959" s="22" t="s">
        <v>4033</v>
      </c>
      <c r="B1959" s="22" t="s">
        <v>4034</v>
      </c>
      <c r="C1959" s="23" t="str">
        <f t="shared" si="90"/>
        <v>Ms.</v>
      </c>
      <c r="D1959" s="23" t="str">
        <f t="shared" si="91"/>
        <v>Lauren</v>
      </c>
      <c r="E1959" s="23" t="str">
        <f t="shared" si="92"/>
        <v>Hill</v>
      </c>
    </row>
    <row r="1960" spans="1:5" ht="15.75" customHeight="1" x14ac:dyDescent="0.35">
      <c r="A1960" s="22" t="s">
        <v>4035</v>
      </c>
      <c r="B1960" s="22" t="s">
        <v>4036</v>
      </c>
      <c r="C1960" s="23" t="str">
        <f t="shared" si="90"/>
        <v>Ms.</v>
      </c>
      <c r="D1960" s="23" t="str">
        <f t="shared" si="91"/>
        <v>Courtney</v>
      </c>
      <c r="E1960" s="23" t="str">
        <f t="shared" si="92"/>
        <v>Brohart</v>
      </c>
    </row>
    <row r="1961" spans="1:5" ht="15.75" customHeight="1" x14ac:dyDescent="0.35">
      <c r="A1961" s="22" t="s">
        <v>4037</v>
      </c>
      <c r="B1961" s="22" t="s">
        <v>4038</v>
      </c>
      <c r="C1961" s="23" t="str">
        <f t="shared" si="90"/>
        <v>Ms.</v>
      </c>
      <c r="D1961" s="23" t="str">
        <f t="shared" si="91"/>
        <v>Elizabeth</v>
      </c>
      <c r="E1961" s="23" t="str">
        <f t="shared" si="92"/>
        <v>Ryan</v>
      </c>
    </row>
    <row r="1962" spans="1:5" ht="15.75" customHeight="1" x14ac:dyDescent="0.35">
      <c r="A1962" s="22" t="s">
        <v>4039</v>
      </c>
      <c r="B1962" s="22" t="s">
        <v>4040</v>
      </c>
      <c r="C1962" s="23" t="str">
        <f t="shared" si="90"/>
        <v>Ms.</v>
      </c>
      <c r="D1962" s="23" t="str">
        <f t="shared" si="91"/>
        <v>Satomi</v>
      </c>
      <c r="E1962" s="23" t="str">
        <f t="shared" si="92"/>
        <v>Oka</v>
      </c>
    </row>
    <row r="1963" spans="1:5" ht="15.75" customHeight="1" x14ac:dyDescent="0.35">
      <c r="A1963" s="22" t="s">
        <v>4041</v>
      </c>
      <c r="B1963" s="22" t="s">
        <v>4042</v>
      </c>
      <c r="C1963" s="23" t="str">
        <f t="shared" si="90"/>
        <v>Mr.</v>
      </c>
      <c r="D1963" s="23" t="str">
        <f t="shared" si="91"/>
        <v>Matthew D</v>
      </c>
      <c r="E1963" s="23" t="str">
        <f t="shared" si="92"/>
        <v>Newman</v>
      </c>
    </row>
    <row r="1964" spans="1:5" ht="15.75" customHeight="1" x14ac:dyDescent="0.35">
      <c r="A1964" s="22" t="s">
        <v>4043</v>
      </c>
      <c r="B1964" s="22" t="s">
        <v>4044</v>
      </c>
      <c r="C1964" s="23" t="str">
        <f t="shared" si="90"/>
        <v>Mr.</v>
      </c>
      <c r="D1964" s="23" t="str">
        <f t="shared" si="91"/>
        <v>Peter T II</v>
      </c>
      <c r="E1964" s="23" t="str">
        <f t="shared" si="92"/>
        <v>Metzger</v>
      </c>
    </row>
    <row r="1965" spans="1:5" ht="15.75" customHeight="1" x14ac:dyDescent="0.35">
      <c r="A1965" s="22" t="s">
        <v>4045</v>
      </c>
      <c r="B1965" s="22" t="s">
        <v>4046</v>
      </c>
      <c r="C1965" s="23" t="str">
        <f t="shared" si="90"/>
        <v>Mr.</v>
      </c>
      <c r="D1965" s="23" t="str">
        <f t="shared" si="91"/>
        <v>Manuel</v>
      </c>
      <c r="E1965" s="23" t="str">
        <f t="shared" si="92"/>
        <v>Gonzalez</v>
      </c>
    </row>
    <row r="1966" spans="1:5" ht="15.75" customHeight="1" x14ac:dyDescent="0.35">
      <c r="A1966" s="22" t="s">
        <v>4047</v>
      </c>
      <c r="B1966" s="22" t="s">
        <v>4048</v>
      </c>
      <c r="C1966" s="23" t="str">
        <f t="shared" si="90"/>
        <v>Ms.</v>
      </c>
      <c r="D1966" s="23" t="str">
        <f t="shared" si="91"/>
        <v>Kindsey P.</v>
      </c>
      <c r="E1966" s="23" t="str">
        <f t="shared" si="92"/>
        <v>Vaughn</v>
      </c>
    </row>
    <row r="1967" spans="1:5" ht="15.75" customHeight="1" x14ac:dyDescent="0.35">
      <c r="A1967" s="22" t="s">
        <v>4049</v>
      </c>
      <c r="B1967" s="22" t="s">
        <v>4050</v>
      </c>
      <c r="C1967" s="23" t="str">
        <f t="shared" si="90"/>
        <v>Mr.</v>
      </c>
      <c r="D1967" s="23" t="str">
        <f t="shared" si="91"/>
        <v>Thomas G.</v>
      </c>
      <c r="E1967" s="23" t="str">
        <f t="shared" si="92"/>
        <v>Clifford</v>
      </c>
    </row>
    <row r="1968" spans="1:5" ht="15.75" customHeight="1" x14ac:dyDescent="0.35">
      <c r="A1968" s="22" t="s">
        <v>4051</v>
      </c>
      <c r="B1968" s="22" t="s">
        <v>4052</v>
      </c>
      <c r="C1968" s="23" t="str">
        <f t="shared" si="90"/>
        <v>Mr.</v>
      </c>
      <c r="D1968" s="23" t="str">
        <f t="shared" si="91"/>
        <v>Kyle S</v>
      </c>
      <c r="E1968" s="23" t="str">
        <f t="shared" si="92"/>
        <v>Petty</v>
      </c>
    </row>
    <row r="1969" spans="1:5" ht="15.75" customHeight="1" x14ac:dyDescent="0.35">
      <c r="A1969" s="22" t="s">
        <v>4053</v>
      </c>
      <c r="B1969" s="22" t="s">
        <v>4054</v>
      </c>
      <c r="C1969" s="23" t="str">
        <f t="shared" si="90"/>
        <v>Mr.</v>
      </c>
      <c r="D1969" s="23" t="str">
        <f t="shared" si="91"/>
        <v>Alexander J.</v>
      </c>
      <c r="E1969" s="23" t="str">
        <f t="shared" si="92"/>
        <v>Sanford</v>
      </c>
    </row>
    <row r="1970" spans="1:5" ht="15.75" customHeight="1" x14ac:dyDescent="0.35">
      <c r="A1970" s="22" t="s">
        <v>4055</v>
      </c>
      <c r="B1970" s="22" t="s">
        <v>4056</v>
      </c>
      <c r="C1970" s="23" t="str">
        <f t="shared" si="90"/>
        <v>Mr.</v>
      </c>
      <c r="D1970" s="23" t="str">
        <f t="shared" si="91"/>
        <v>Dustin L</v>
      </c>
      <c r="E1970" s="23" t="str">
        <f t="shared" si="92"/>
        <v>Sprague</v>
      </c>
    </row>
    <row r="1971" spans="1:5" ht="15.75" customHeight="1" x14ac:dyDescent="0.35">
      <c r="A1971" s="22" t="s">
        <v>4057</v>
      </c>
      <c r="B1971" s="22" t="s">
        <v>4058</v>
      </c>
      <c r="C1971" s="23" t="str">
        <f t="shared" si="90"/>
        <v>Mrs.</v>
      </c>
      <c r="D1971" s="23" t="str">
        <f t="shared" si="91"/>
        <v>Chloe</v>
      </c>
      <c r="E1971" s="23" t="str">
        <f t="shared" si="92"/>
        <v>Lasseron</v>
      </c>
    </row>
    <row r="1972" spans="1:5" ht="15.75" customHeight="1" x14ac:dyDescent="0.35">
      <c r="A1972" s="22" t="s">
        <v>4059</v>
      </c>
      <c r="B1972" s="22" t="s">
        <v>4060</v>
      </c>
      <c r="C1972" s="23" t="str">
        <f t="shared" si="90"/>
        <v>Ms.</v>
      </c>
      <c r="D1972" s="23" t="str">
        <f t="shared" si="91"/>
        <v>Cailtlin</v>
      </c>
      <c r="E1972" s="23" t="str">
        <f t="shared" si="92"/>
        <v>Bushong</v>
      </c>
    </row>
    <row r="1973" spans="1:5" ht="15.75" customHeight="1" x14ac:dyDescent="0.35">
      <c r="A1973" s="22" t="s">
        <v>4061</v>
      </c>
      <c r="B1973" s="22" t="s">
        <v>4062</v>
      </c>
      <c r="C1973" s="23" t="str">
        <f t="shared" si="90"/>
        <v>Mr.</v>
      </c>
      <c r="D1973" s="23" t="str">
        <f t="shared" si="91"/>
        <v>Joshua</v>
      </c>
      <c r="E1973" s="23" t="str">
        <f t="shared" si="92"/>
        <v>Dennison</v>
      </c>
    </row>
    <row r="1974" spans="1:5" ht="15.75" customHeight="1" x14ac:dyDescent="0.35">
      <c r="A1974" s="22" t="s">
        <v>4063</v>
      </c>
      <c r="B1974" s="22" t="s">
        <v>4064</v>
      </c>
      <c r="C1974" s="23" t="str">
        <f t="shared" si="90"/>
        <v>Mr.</v>
      </c>
      <c r="D1974" s="23" t="str">
        <f t="shared" si="91"/>
        <v>Chuy</v>
      </c>
      <c r="E1974" s="23" t="str">
        <f t="shared" si="92"/>
        <v>Lira</v>
      </c>
    </row>
    <row r="1975" spans="1:5" ht="15.75" customHeight="1" x14ac:dyDescent="0.35">
      <c r="A1975" s="22" t="s">
        <v>4065</v>
      </c>
      <c r="B1975" s="22" t="s">
        <v>4066</v>
      </c>
      <c r="C1975" s="23" t="str">
        <f t="shared" si="90"/>
        <v>Ms.</v>
      </c>
      <c r="D1975" s="23" t="str">
        <f t="shared" si="91"/>
        <v>Laurie B</v>
      </c>
      <c r="E1975" s="23" t="str">
        <f t="shared" si="92"/>
        <v>Nahigian</v>
      </c>
    </row>
    <row r="1976" spans="1:5" ht="15.75" customHeight="1" x14ac:dyDescent="0.35">
      <c r="A1976" s="22" t="s">
        <v>4067</v>
      </c>
      <c r="B1976" s="22" t="s">
        <v>4068</v>
      </c>
      <c r="C1976" s="23" t="str">
        <f t="shared" si="90"/>
        <v>Ms.</v>
      </c>
      <c r="D1976" s="23" t="str">
        <f t="shared" si="91"/>
        <v>Rachel B.</v>
      </c>
      <c r="E1976" s="23" t="str">
        <f t="shared" si="92"/>
        <v>Cackett</v>
      </c>
    </row>
    <row r="1977" spans="1:5" ht="15.75" customHeight="1" x14ac:dyDescent="0.35">
      <c r="A1977" s="22" t="s">
        <v>4069</v>
      </c>
      <c r="B1977" s="22" t="s">
        <v>4070</v>
      </c>
      <c r="C1977" s="23" t="str">
        <f t="shared" si="90"/>
        <v>Ms.</v>
      </c>
      <c r="D1977" s="23" t="str">
        <f t="shared" si="91"/>
        <v>Liza</v>
      </c>
      <c r="E1977" s="23" t="str">
        <f t="shared" si="92"/>
        <v>Hunter-Galvan</v>
      </c>
    </row>
    <row r="1978" spans="1:5" ht="15.75" customHeight="1" x14ac:dyDescent="0.35">
      <c r="A1978" s="22" t="s">
        <v>4071</v>
      </c>
      <c r="B1978" s="22" t="s">
        <v>4072</v>
      </c>
      <c r="C1978" s="23" t="str">
        <f t="shared" si="90"/>
        <v>Ms.</v>
      </c>
      <c r="D1978" s="23" t="str">
        <f t="shared" si="91"/>
        <v>Lindsey</v>
      </c>
      <c r="E1978" s="23" t="str">
        <f t="shared" si="92"/>
        <v>Pierret</v>
      </c>
    </row>
    <row r="1979" spans="1:5" ht="15.75" customHeight="1" x14ac:dyDescent="0.35">
      <c r="A1979" s="22" t="s">
        <v>4073</v>
      </c>
      <c r="B1979" s="22" t="s">
        <v>4074</v>
      </c>
      <c r="C1979" s="23" t="str">
        <f t="shared" si="90"/>
        <v>Ms.</v>
      </c>
      <c r="D1979" s="23" t="str">
        <f t="shared" si="91"/>
        <v>Lindsay E.</v>
      </c>
      <c r="E1979" s="23" t="str">
        <f t="shared" si="92"/>
        <v>White</v>
      </c>
    </row>
    <row r="1980" spans="1:5" ht="15.75" customHeight="1" x14ac:dyDescent="0.35">
      <c r="A1980" s="22" t="s">
        <v>4075</v>
      </c>
      <c r="B1980" s="22" t="s">
        <v>4076</v>
      </c>
      <c r="C1980" s="23" t="str">
        <f t="shared" si="90"/>
        <v>Ms.</v>
      </c>
      <c r="D1980" s="23" t="str">
        <f t="shared" si="91"/>
        <v>Kathleen M.</v>
      </c>
      <c r="E1980" s="23" t="str">
        <f t="shared" si="92"/>
        <v>O'Neil</v>
      </c>
    </row>
    <row r="1981" spans="1:5" ht="15.75" customHeight="1" x14ac:dyDescent="0.35">
      <c r="A1981" s="22" t="s">
        <v>4077</v>
      </c>
      <c r="B1981" s="22" t="s">
        <v>4078</v>
      </c>
      <c r="C1981" s="23" t="str">
        <f t="shared" si="90"/>
        <v>Ms.</v>
      </c>
      <c r="D1981" s="23" t="str">
        <f t="shared" si="91"/>
        <v>Aya</v>
      </c>
      <c r="E1981" s="23" t="str">
        <f t="shared" si="92"/>
        <v>Leitz</v>
      </c>
    </row>
    <row r="1982" spans="1:5" ht="15.75" customHeight="1" x14ac:dyDescent="0.35">
      <c r="A1982" s="22" t="s">
        <v>4079</v>
      </c>
      <c r="B1982" s="22" t="s">
        <v>4080</v>
      </c>
      <c r="C1982" s="23" t="str">
        <f t="shared" si="90"/>
        <v>Ms.</v>
      </c>
      <c r="D1982" s="23" t="str">
        <f t="shared" si="91"/>
        <v>Carolyn R</v>
      </c>
      <c r="E1982" s="23" t="str">
        <f t="shared" si="92"/>
        <v>Durfee</v>
      </c>
    </row>
    <row r="1983" spans="1:5" ht="15.75" customHeight="1" x14ac:dyDescent="0.35">
      <c r="A1983" s="22" t="s">
        <v>4081</v>
      </c>
      <c r="B1983" s="22" t="s">
        <v>4082</v>
      </c>
      <c r="C1983" s="23" t="str">
        <f t="shared" si="90"/>
        <v>Ms.</v>
      </c>
      <c r="D1983" s="23" t="str">
        <f t="shared" si="91"/>
        <v>Bethany</v>
      </c>
      <c r="E1983" s="23" t="str">
        <f t="shared" si="92"/>
        <v>Maylone</v>
      </c>
    </row>
    <row r="1984" spans="1:5" ht="15.75" customHeight="1" x14ac:dyDescent="0.35">
      <c r="A1984" s="22" t="s">
        <v>4083</v>
      </c>
      <c r="B1984" s="22" t="s">
        <v>4084</v>
      </c>
      <c r="C1984" s="23" t="str">
        <f t="shared" si="90"/>
        <v>Ms.</v>
      </c>
      <c r="D1984" s="23" t="str">
        <f t="shared" si="91"/>
        <v>Holly A</v>
      </c>
      <c r="E1984" s="23" t="str">
        <f t="shared" si="92"/>
        <v>Reiland</v>
      </c>
    </row>
    <row r="1985" spans="1:5" ht="15.75" customHeight="1" x14ac:dyDescent="0.35">
      <c r="A1985" s="22" t="s">
        <v>4085</v>
      </c>
      <c r="B1985" s="22" t="s">
        <v>4086</v>
      </c>
      <c r="C1985" s="23" t="str">
        <f t="shared" si="90"/>
        <v>Mr.</v>
      </c>
      <c r="D1985" s="23" t="str">
        <f t="shared" si="91"/>
        <v>Ping</v>
      </c>
      <c r="E1985" s="23" t="str">
        <f t="shared" si="92"/>
        <v>Hu</v>
      </c>
    </row>
    <row r="1986" spans="1:5" ht="15.75" customHeight="1" x14ac:dyDescent="0.35">
      <c r="A1986" s="22" t="s">
        <v>4087</v>
      </c>
      <c r="B1986" s="22" t="s">
        <v>4088</v>
      </c>
      <c r="C1986" s="23" t="str">
        <f t="shared" ref="C1986:C2049" si="93">TRIM(MID(B1986,FIND(",",B1986)+1,FIND(".",B1986,FIND(",",B1986))-FIND(",",B1986)))</f>
        <v>Mr.</v>
      </c>
      <c r="D1986" s="23" t="str">
        <f t="shared" ref="D1986:D2049" si="94">TRIM(MID(B1986,FIND(".",B1986,FIND(",",B1986))+1,100))</f>
        <v>Tim</v>
      </c>
      <c r="E1986" s="23" t="str">
        <f t="shared" ref="E1986:E2049" si="95">TRIM(LEFT(B1986,FIND(",",B1986)-1))</f>
        <v>Lessek</v>
      </c>
    </row>
    <row r="1987" spans="1:5" ht="15.75" customHeight="1" x14ac:dyDescent="0.35">
      <c r="A1987" s="22" t="s">
        <v>4089</v>
      </c>
      <c r="B1987" s="22" t="s">
        <v>4090</v>
      </c>
      <c r="C1987" s="23" t="str">
        <f t="shared" si="93"/>
        <v>Mr.</v>
      </c>
      <c r="D1987" s="23" t="str">
        <f t="shared" si="94"/>
        <v>John</v>
      </c>
      <c r="E1987" s="23" t="str">
        <f t="shared" si="95"/>
        <v>Colavincenzo</v>
      </c>
    </row>
    <row r="1988" spans="1:5" ht="15.75" customHeight="1" x14ac:dyDescent="0.35">
      <c r="A1988" s="22" t="s">
        <v>4091</v>
      </c>
      <c r="B1988" s="22" t="s">
        <v>4092</v>
      </c>
      <c r="C1988" s="23" t="str">
        <f t="shared" si="93"/>
        <v>Mrs.</v>
      </c>
      <c r="D1988" s="23" t="str">
        <f t="shared" si="94"/>
        <v>Cynthia</v>
      </c>
      <c r="E1988" s="23" t="str">
        <f t="shared" si="95"/>
        <v>Mendez-Karr</v>
      </c>
    </row>
    <row r="1989" spans="1:5" ht="15.75" customHeight="1" x14ac:dyDescent="0.35">
      <c r="A1989" s="22" t="s">
        <v>4093</v>
      </c>
      <c r="B1989" s="22" t="s">
        <v>4094</v>
      </c>
      <c r="C1989" s="23" t="str">
        <f t="shared" si="93"/>
        <v>Mr.</v>
      </c>
      <c r="D1989" s="23" t="str">
        <f t="shared" si="94"/>
        <v>Emmett</v>
      </c>
      <c r="E1989" s="23" t="str">
        <f t="shared" si="95"/>
        <v>Saulnier</v>
      </c>
    </row>
    <row r="1990" spans="1:5" ht="15.75" customHeight="1" x14ac:dyDescent="0.35">
      <c r="A1990" s="22" t="s">
        <v>4095</v>
      </c>
      <c r="B1990" s="22" t="s">
        <v>4096</v>
      </c>
      <c r="C1990" s="23" t="str">
        <f t="shared" si="93"/>
        <v>Ms.</v>
      </c>
      <c r="D1990" s="23" t="str">
        <f t="shared" si="94"/>
        <v>Kate</v>
      </c>
      <c r="E1990" s="23" t="str">
        <f t="shared" si="95"/>
        <v>Schoonover</v>
      </c>
    </row>
    <row r="1991" spans="1:5" ht="15.75" customHeight="1" x14ac:dyDescent="0.35">
      <c r="A1991" s="22" t="s">
        <v>4097</v>
      </c>
      <c r="B1991" s="22" t="s">
        <v>4098</v>
      </c>
      <c r="C1991" s="23" t="str">
        <f t="shared" si="93"/>
        <v>Mr.</v>
      </c>
      <c r="D1991" s="23" t="str">
        <f t="shared" si="94"/>
        <v>Christopher L.</v>
      </c>
      <c r="E1991" s="23" t="str">
        <f t="shared" si="95"/>
        <v>Hass</v>
      </c>
    </row>
    <row r="1992" spans="1:5" ht="15.75" customHeight="1" x14ac:dyDescent="0.35">
      <c r="A1992" s="22" t="s">
        <v>4099</v>
      </c>
      <c r="B1992" s="22" t="s">
        <v>4100</v>
      </c>
      <c r="C1992" s="23" t="str">
        <f t="shared" si="93"/>
        <v>Mr.</v>
      </c>
      <c r="D1992" s="23" t="str">
        <f t="shared" si="94"/>
        <v>Christopher P.</v>
      </c>
      <c r="E1992" s="23" t="str">
        <f t="shared" si="95"/>
        <v>Cadotte</v>
      </c>
    </row>
    <row r="1993" spans="1:5" ht="15.75" customHeight="1" x14ac:dyDescent="0.35">
      <c r="A1993" s="22" t="s">
        <v>4101</v>
      </c>
      <c r="B1993" s="22" t="s">
        <v>4102</v>
      </c>
      <c r="C1993" s="23" t="str">
        <f t="shared" si="93"/>
        <v>Mr.</v>
      </c>
      <c r="D1993" s="23" t="str">
        <f t="shared" si="94"/>
        <v>Christopher W</v>
      </c>
      <c r="E1993" s="23" t="str">
        <f t="shared" si="95"/>
        <v>Cacciapaglia</v>
      </c>
    </row>
    <row r="1994" spans="1:5" ht="15.75" customHeight="1" x14ac:dyDescent="0.35">
      <c r="A1994" s="22" t="s">
        <v>4103</v>
      </c>
      <c r="B1994" s="22" t="s">
        <v>4104</v>
      </c>
      <c r="C1994" s="23" t="str">
        <f t="shared" si="93"/>
        <v>Mr.</v>
      </c>
      <c r="D1994" s="23" t="str">
        <f t="shared" si="94"/>
        <v>Norman H.</v>
      </c>
      <c r="E1994" s="23" t="str">
        <f t="shared" si="95"/>
        <v>Mininger</v>
      </c>
    </row>
    <row r="1995" spans="1:5" ht="15.75" customHeight="1" x14ac:dyDescent="0.35">
      <c r="A1995" s="22" t="s">
        <v>4105</v>
      </c>
      <c r="B1995" s="22" t="s">
        <v>4106</v>
      </c>
      <c r="C1995" s="23" t="str">
        <f t="shared" si="93"/>
        <v>Ms.</v>
      </c>
      <c r="D1995" s="23" t="str">
        <f t="shared" si="94"/>
        <v>Susan</v>
      </c>
      <c r="E1995" s="23" t="str">
        <f t="shared" si="95"/>
        <v>Mayo</v>
      </c>
    </row>
    <row r="1996" spans="1:5" ht="15.75" customHeight="1" x14ac:dyDescent="0.35">
      <c r="A1996" s="22" t="s">
        <v>4107</v>
      </c>
      <c r="B1996" s="22" t="s">
        <v>4108</v>
      </c>
      <c r="C1996" s="23" t="str">
        <f t="shared" si="93"/>
        <v>Ms.</v>
      </c>
      <c r="D1996" s="23" t="str">
        <f t="shared" si="94"/>
        <v>Tatyana K</v>
      </c>
      <c r="E1996" s="23" t="str">
        <f t="shared" si="95"/>
        <v>Zicko</v>
      </c>
    </row>
    <row r="1997" spans="1:5" ht="15.75" customHeight="1" x14ac:dyDescent="0.35">
      <c r="A1997" s="22" t="s">
        <v>4109</v>
      </c>
      <c r="B1997" s="22" t="s">
        <v>4110</v>
      </c>
      <c r="C1997" s="23" t="str">
        <f t="shared" si="93"/>
        <v>Ms.</v>
      </c>
      <c r="D1997" s="23" t="str">
        <f t="shared" si="94"/>
        <v>Chrissy</v>
      </c>
      <c r="E1997" s="23" t="str">
        <f t="shared" si="95"/>
        <v>Graham</v>
      </c>
    </row>
    <row r="1998" spans="1:5" ht="15.75" customHeight="1" x14ac:dyDescent="0.35">
      <c r="A1998" s="22" t="s">
        <v>4111</v>
      </c>
      <c r="B1998" s="22" t="s">
        <v>4112</v>
      </c>
      <c r="C1998" s="23" t="str">
        <f t="shared" si="93"/>
        <v>Ms.</v>
      </c>
      <c r="D1998" s="23" t="str">
        <f t="shared" si="94"/>
        <v>Carrie</v>
      </c>
      <c r="E1998" s="23" t="str">
        <f t="shared" si="95"/>
        <v>Boland</v>
      </c>
    </row>
    <row r="1999" spans="1:5" ht="15.75" customHeight="1" x14ac:dyDescent="0.35">
      <c r="A1999" s="22" t="s">
        <v>4113</v>
      </c>
      <c r="B1999" s="22" t="s">
        <v>4114</v>
      </c>
      <c r="C1999" s="23" t="str">
        <f t="shared" si="93"/>
        <v>Ms.</v>
      </c>
      <c r="D1999" s="23" t="str">
        <f t="shared" si="94"/>
        <v>Halle</v>
      </c>
      <c r="E1999" s="23" t="str">
        <f t="shared" si="95"/>
        <v>Cupp</v>
      </c>
    </row>
    <row r="2000" spans="1:5" ht="15.75" customHeight="1" x14ac:dyDescent="0.35">
      <c r="A2000" s="22" t="s">
        <v>4115</v>
      </c>
      <c r="B2000" s="22" t="s">
        <v>4116</v>
      </c>
      <c r="C2000" s="23" t="str">
        <f t="shared" si="93"/>
        <v>Ms.</v>
      </c>
      <c r="D2000" s="23" t="str">
        <f t="shared" si="94"/>
        <v>Carolyn</v>
      </c>
      <c r="E2000" s="23" t="str">
        <f t="shared" si="95"/>
        <v>Shaw</v>
      </c>
    </row>
    <row r="2001" spans="1:5" ht="15.75" customHeight="1" x14ac:dyDescent="0.35">
      <c r="A2001" s="22" t="s">
        <v>4117</v>
      </c>
      <c r="B2001" s="22" t="s">
        <v>4118</v>
      </c>
      <c r="C2001" s="23" t="str">
        <f t="shared" si="93"/>
        <v>Ms.</v>
      </c>
      <c r="D2001" s="23" t="str">
        <f t="shared" si="94"/>
        <v>Tara D.</v>
      </c>
      <c r="E2001" s="23" t="str">
        <f t="shared" si="95"/>
        <v>Klassen</v>
      </c>
    </row>
    <row r="2002" spans="1:5" ht="15.75" customHeight="1" x14ac:dyDescent="0.35">
      <c r="A2002" s="22" t="s">
        <v>4119</v>
      </c>
      <c r="B2002" s="22" t="s">
        <v>4120</v>
      </c>
      <c r="C2002" s="23" t="str">
        <f t="shared" si="93"/>
        <v>Mr.</v>
      </c>
      <c r="D2002" s="23" t="str">
        <f t="shared" si="94"/>
        <v>Rasim M</v>
      </c>
      <c r="E2002" s="23" t="str">
        <f t="shared" si="95"/>
        <v>Musal</v>
      </c>
    </row>
    <row r="2003" spans="1:5" ht="15.75" customHeight="1" x14ac:dyDescent="0.35">
      <c r="A2003" s="22" t="s">
        <v>4121</v>
      </c>
      <c r="B2003" s="22" t="s">
        <v>4122</v>
      </c>
      <c r="C2003" s="23" t="str">
        <f t="shared" si="93"/>
        <v>Ms.</v>
      </c>
      <c r="D2003" s="23" t="str">
        <f t="shared" si="94"/>
        <v>Dina</v>
      </c>
      <c r="E2003" s="23" t="str">
        <f t="shared" si="95"/>
        <v>Kitayama</v>
      </c>
    </row>
    <row r="2004" spans="1:5" ht="15.75" customHeight="1" x14ac:dyDescent="0.35">
      <c r="A2004" s="22" t="s">
        <v>4123</v>
      </c>
      <c r="B2004" s="22" t="s">
        <v>4124</v>
      </c>
      <c r="C2004" s="23" t="str">
        <f t="shared" si="93"/>
        <v>Ms.</v>
      </c>
      <c r="D2004" s="23" t="str">
        <f t="shared" si="94"/>
        <v>Lisa</v>
      </c>
      <c r="E2004" s="23" t="str">
        <f t="shared" si="95"/>
        <v>Altman</v>
      </c>
    </row>
    <row r="2005" spans="1:5" ht="15.75" customHeight="1" x14ac:dyDescent="0.35">
      <c r="A2005" s="22" t="s">
        <v>4125</v>
      </c>
      <c r="B2005" s="22" t="s">
        <v>4126</v>
      </c>
      <c r="C2005" s="23" t="str">
        <f t="shared" si="93"/>
        <v>Ms.</v>
      </c>
      <c r="D2005" s="23" t="str">
        <f t="shared" si="94"/>
        <v>Caitrin</v>
      </c>
      <c r="E2005" s="23" t="str">
        <f t="shared" si="95"/>
        <v>Demchko</v>
      </c>
    </row>
    <row r="2006" spans="1:5" ht="15.75" customHeight="1" x14ac:dyDescent="0.35">
      <c r="A2006" s="22" t="s">
        <v>4127</v>
      </c>
      <c r="B2006" s="22" t="s">
        <v>4128</v>
      </c>
      <c r="C2006" s="23" t="str">
        <f t="shared" si="93"/>
        <v>Ms.</v>
      </c>
      <c r="D2006" s="23" t="str">
        <f t="shared" si="94"/>
        <v>Adriana S</v>
      </c>
      <c r="E2006" s="23" t="str">
        <f t="shared" si="95"/>
        <v>Wild</v>
      </c>
    </row>
    <row r="2007" spans="1:5" ht="15.75" customHeight="1" x14ac:dyDescent="0.35">
      <c r="A2007" s="22" t="s">
        <v>4129</v>
      </c>
      <c r="B2007" s="22" t="s">
        <v>4130</v>
      </c>
      <c r="C2007" s="23" t="str">
        <f t="shared" si="93"/>
        <v>Ms.</v>
      </c>
      <c r="D2007" s="23" t="str">
        <f t="shared" si="94"/>
        <v>Megan</v>
      </c>
      <c r="E2007" s="23" t="str">
        <f t="shared" si="95"/>
        <v>Betts</v>
      </c>
    </row>
    <row r="2008" spans="1:5" ht="15.75" customHeight="1" x14ac:dyDescent="0.35">
      <c r="A2008" s="22" t="s">
        <v>4131</v>
      </c>
      <c r="B2008" s="22" t="s">
        <v>4132</v>
      </c>
      <c r="C2008" s="23" t="str">
        <f t="shared" si="93"/>
        <v>Mrs.</v>
      </c>
      <c r="D2008" s="23" t="str">
        <f t="shared" si="94"/>
        <v>Kristen M</v>
      </c>
      <c r="E2008" s="23" t="str">
        <f t="shared" si="95"/>
        <v>Martin</v>
      </c>
    </row>
    <row r="2009" spans="1:5" ht="15.75" customHeight="1" x14ac:dyDescent="0.35">
      <c r="A2009" s="22" t="s">
        <v>4133</v>
      </c>
      <c r="B2009" s="22" t="s">
        <v>4134</v>
      </c>
      <c r="C2009" s="23" t="str">
        <f t="shared" si="93"/>
        <v>Ms.</v>
      </c>
      <c r="D2009" s="23" t="str">
        <f t="shared" si="94"/>
        <v>Alix</v>
      </c>
      <c r="E2009" s="23" t="str">
        <f t="shared" si="95"/>
        <v>Vandeventer</v>
      </c>
    </row>
    <row r="2010" spans="1:5" ht="15.75" customHeight="1" x14ac:dyDescent="0.35">
      <c r="A2010" s="22" t="s">
        <v>4135</v>
      </c>
      <c r="B2010" s="22" t="s">
        <v>4136</v>
      </c>
      <c r="C2010" s="23" t="str">
        <f t="shared" si="93"/>
        <v>Mr.</v>
      </c>
      <c r="D2010" s="23" t="str">
        <f t="shared" si="94"/>
        <v>Kakushin</v>
      </c>
      <c r="E2010" s="23" t="str">
        <f t="shared" si="95"/>
        <v>Hirano</v>
      </c>
    </row>
    <row r="2011" spans="1:5" ht="15.75" customHeight="1" x14ac:dyDescent="0.35">
      <c r="A2011" s="22" t="s">
        <v>4137</v>
      </c>
      <c r="B2011" s="22" t="s">
        <v>4138</v>
      </c>
      <c r="C2011" s="23" t="str">
        <f t="shared" si="93"/>
        <v>Mr.</v>
      </c>
      <c r="D2011" s="23" t="str">
        <f t="shared" si="94"/>
        <v>Michael J</v>
      </c>
      <c r="E2011" s="23" t="str">
        <f t="shared" si="95"/>
        <v>Davi</v>
      </c>
    </row>
    <row r="2012" spans="1:5" ht="15.75" customHeight="1" x14ac:dyDescent="0.35">
      <c r="A2012" s="22" t="s">
        <v>4139</v>
      </c>
      <c r="B2012" s="22" t="s">
        <v>4140</v>
      </c>
      <c r="C2012" s="23" t="str">
        <f t="shared" si="93"/>
        <v>Mr.</v>
      </c>
      <c r="D2012" s="23" t="str">
        <f t="shared" si="94"/>
        <v>Bradley</v>
      </c>
      <c r="E2012" s="23" t="str">
        <f t="shared" si="95"/>
        <v>Sloan</v>
      </c>
    </row>
    <row r="2013" spans="1:5" ht="15.75" customHeight="1" x14ac:dyDescent="0.35">
      <c r="A2013" s="22" t="s">
        <v>4141</v>
      </c>
      <c r="B2013" s="22" t="s">
        <v>4142</v>
      </c>
      <c r="C2013" s="23" t="str">
        <f t="shared" si="93"/>
        <v>Mr.</v>
      </c>
      <c r="D2013" s="23" t="str">
        <f t="shared" si="94"/>
        <v>Matt</v>
      </c>
      <c r="E2013" s="23" t="str">
        <f t="shared" si="95"/>
        <v>Homich</v>
      </c>
    </row>
    <row r="2014" spans="1:5" ht="15.75" customHeight="1" x14ac:dyDescent="0.35">
      <c r="A2014" s="22" t="s">
        <v>4143</v>
      </c>
      <c r="B2014" s="22" t="s">
        <v>4144</v>
      </c>
      <c r="C2014" s="23" t="str">
        <f t="shared" si="93"/>
        <v>Ms.</v>
      </c>
      <c r="D2014" s="23" t="str">
        <f t="shared" si="94"/>
        <v>Amanda C.</v>
      </c>
      <c r="E2014" s="23" t="str">
        <f t="shared" si="95"/>
        <v>Bell</v>
      </c>
    </row>
    <row r="2015" spans="1:5" ht="15.75" customHeight="1" x14ac:dyDescent="0.35">
      <c r="A2015" s="22" t="s">
        <v>4145</v>
      </c>
      <c r="B2015" s="22" t="s">
        <v>4146</v>
      </c>
      <c r="C2015" s="23" t="str">
        <f t="shared" si="93"/>
        <v>Mr.</v>
      </c>
      <c r="D2015" s="23" t="str">
        <f t="shared" si="94"/>
        <v>Valur</v>
      </c>
      <c r="E2015" s="23" t="str">
        <f t="shared" si="95"/>
        <v>Kristjansson</v>
      </c>
    </row>
    <row r="2016" spans="1:5" ht="15.75" customHeight="1" x14ac:dyDescent="0.35">
      <c r="A2016" s="22" t="s">
        <v>4147</v>
      </c>
      <c r="B2016" s="22" t="s">
        <v>4148</v>
      </c>
      <c r="C2016" s="23" t="str">
        <f t="shared" si="93"/>
        <v>Ms.</v>
      </c>
      <c r="D2016" s="23" t="str">
        <f t="shared" si="94"/>
        <v>Erica J</v>
      </c>
      <c r="E2016" s="23" t="str">
        <f t="shared" si="95"/>
        <v>Pitman</v>
      </c>
    </row>
    <row r="2017" spans="1:5" ht="15.75" customHeight="1" x14ac:dyDescent="0.35">
      <c r="A2017" s="22" t="s">
        <v>4149</v>
      </c>
      <c r="B2017" s="22" t="s">
        <v>4150</v>
      </c>
      <c r="C2017" s="23" t="str">
        <f t="shared" si="93"/>
        <v>Mr.</v>
      </c>
      <c r="D2017" s="23" t="str">
        <f t="shared" si="94"/>
        <v>Stephen F.</v>
      </c>
      <c r="E2017" s="23" t="str">
        <f t="shared" si="95"/>
        <v>Curley</v>
      </c>
    </row>
    <row r="2018" spans="1:5" ht="15.75" customHeight="1" x14ac:dyDescent="0.35">
      <c r="A2018" s="22" t="s">
        <v>4151</v>
      </c>
      <c r="B2018" s="22" t="s">
        <v>4152</v>
      </c>
      <c r="C2018" s="23" t="str">
        <f t="shared" si="93"/>
        <v>Ms.</v>
      </c>
      <c r="D2018" s="23" t="str">
        <f t="shared" si="94"/>
        <v>Lissa</v>
      </c>
      <c r="E2018" s="23" t="str">
        <f t="shared" si="95"/>
        <v>Zimmer</v>
      </c>
    </row>
    <row r="2019" spans="1:5" ht="15.75" customHeight="1" x14ac:dyDescent="0.35">
      <c r="A2019" s="22" t="s">
        <v>4153</v>
      </c>
      <c r="B2019" s="22" t="s">
        <v>4154</v>
      </c>
      <c r="C2019" s="23" t="str">
        <f t="shared" si="93"/>
        <v>Ms.</v>
      </c>
      <c r="D2019" s="23" t="str">
        <f t="shared" si="94"/>
        <v>Megan</v>
      </c>
      <c r="E2019" s="23" t="str">
        <f t="shared" si="95"/>
        <v>Granski</v>
      </c>
    </row>
    <row r="2020" spans="1:5" ht="15.75" customHeight="1" x14ac:dyDescent="0.35">
      <c r="A2020" s="22" t="s">
        <v>4155</v>
      </c>
      <c r="B2020" s="22" t="s">
        <v>4156</v>
      </c>
      <c r="C2020" s="23" t="str">
        <f t="shared" si="93"/>
        <v>Ms.</v>
      </c>
      <c r="D2020" s="23" t="str">
        <f t="shared" si="94"/>
        <v>Alyson</v>
      </c>
      <c r="E2020" s="23" t="str">
        <f t="shared" si="95"/>
        <v>Dunn</v>
      </c>
    </row>
    <row r="2021" spans="1:5" ht="15.75" customHeight="1" x14ac:dyDescent="0.35">
      <c r="A2021" s="22" t="s">
        <v>4157</v>
      </c>
      <c r="B2021" s="22" t="s">
        <v>4158</v>
      </c>
      <c r="C2021" s="23" t="str">
        <f t="shared" si="93"/>
        <v>Mr.</v>
      </c>
      <c r="D2021" s="23" t="str">
        <f t="shared" si="94"/>
        <v>Chance B</v>
      </c>
      <c r="E2021" s="23" t="str">
        <f t="shared" si="95"/>
        <v>Regina</v>
      </c>
    </row>
    <row r="2022" spans="1:5" ht="15.75" customHeight="1" x14ac:dyDescent="0.35">
      <c r="A2022" s="22" t="s">
        <v>4159</v>
      </c>
      <c r="B2022" s="22" t="s">
        <v>4160</v>
      </c>
      <c r="C2022" s="23" t="str">
        <f t="shared" si="93"/>
        <v>Mr.</v>
      </c>
      <c r="D2022" s="23" t="str">
        <f t="shared" si="94"/>
        <v>Sean P</v>
      </c>
      <c r="E2022" s="23" t="str">
        <f t="shared" si="95"/>
        <v>O'Connor</v>
      </c>
    </row>
    <row r="2023" spans="1:5" ht="15.75" customHeight="1" x14ac:dyDescent="0.35">
      <c r="A2023" s="22" t="s">
        <v>4161</v>
      </c>
      <c r="B2023" s="22" t="s">
        <v>4162</v>
      </c>
      <c r="C2023" s="23" t="str">
        <f t="shared" si="93"/>
        <v>Ms.</v>
      </c>
      <c r="D2023" s="23" t="str">
        <f t="shared" si="94"/>
        <v>Therese</v>
      </c>
      <c r="E2023" s="23" t="str">
        <f t="shared" si="95"/>
        <v>Howe</v>
      </c>
    </row>
    <row r="2024" spans="1:5" ht="15.75" customHeight="1" x14ac:dyDescent="0.35">
      <c r="A2024" s="22" t="s">
        <v>4163</v>
      </c>
      <c r="B2024" s="22" t="s">
        <v>4164</v>
      </c>
      <c r="C2024" s="23" t="str">
        <f t="shared" si="93"/>
        <v>Mr.</v>
      </c>
      <c r="D2024" s="23" t="str">
        <f t="shared" si="94"/>
        <v>Beau</v>
      </c>
      <c r="E2024" s="23" t="str">
        <f t="shared" si="95"/>
        <v>Atwater</v>
      </c>
    </row>
    <row r="2025" spans="1:5" ht="15.75" customHeight="1" x14ac:dyDescent="0.35">
      <c r="A2025" s="22" t="s">
        <v>4165</v>
      </c>
      <c r="B2025" s="22" t="s">
        <v>4166</v>
      </c>
      <c r="C2025" s="23" t="str">
        <f t="shared" si="93"/>
        <v>Ms.</v>
      </c>
      <c r="D2025" s="23" t="str">
        <f t="shared" si="94"/>
        <v>Kelsey M</v>
      </c>
      <c r="E2025" s="23" t="str">
        <f t="shared" si="95"/>
        <v>Gurganus</v>
      </c>
    </row>
    <row r="2026" spans="1:5" ht="15.75" customHeight="1" x14ac:dyDescent="0.35">
      <c r="A2026" s="22" t="s">
        <v>4167</v>
      </c>
      <c r="B2026" s="22" t="s">
        <v>4168</v>
      </c>
      <c r="C2026" s="23" t="str">
        <f t="shared" si="93"/>
        <v>Ms.</v>
      </c>
      <c r="D2026" s="23" t="str">
        <f t="shared" si="94"/>
        <v>Gretchen</v>
      </c>
      <c r="E2026" s="23" t="str">
        <f t="shared" si="95"/>
        <v>Holden</v>
      </c>
    </row>
    <row r="2027" spans="1:5" ht="15.75" customHeight="1" x14ac:dyDescent="0.35">
      <c r="A2027" s="22" t="s">
        <v>4169</v>
      </c>
      <c r="B2027" s="22" t="s">
        <v>4170</v>
      </c>
      <c r="C2027" s="23" t="str">
        <f t="shared" si="93"/>
        <v>Mr.</v>
      </c>
      <c r="D2027" s="23" t="str">
        <f t="shared" si="94"/>
        <v>Nicholas E.</v>
      </c>
      <c r="E2027" s="23" t="str">
        <f t="shared" si="95"/>
        <v>Parton</v>
      </c>
    </row>
    <row r="2028" spans="1:5" ht="15.75" customHeight="1" x14ac:dyDescent="0.35">
      <c r="A2028" s="22" t="s">
        <v>4171</v>
      </c>
      <c r="B2028" s="22" t="s">
        <v>4172</v>
      </c>
      <c r="C2028" s="23" t="str">
        <f t="shared" si="93"/>
        <v>Ms.</v>
      </c>
      <c r="D2028" s="23" t="str">
        <f t="shared" si="94"/>
        <v>Deborah</v>
      </c>
      <c r="E2028" s="23" t="str">
        <f t="shared" si="95"/>
        <v>Downs</v>
      </c>
    </row>
    <row r="2029" spans="1:5" ht="15.75" customHeight="1" x14ac:dyDescent="0.35">
      <c r="A2029" s="22" t="s">
        <v>4173</v>
      </c>
      <c r="B2029" s="22" t="s">
        <v>4174</v>
      </c>
      <c r="C2029" s="23" t="str">
        <f t="shared" si="93"/>
        <v>Mr.</v>
      </c>
      <c r="D2029" s="23" t="str">
        <f t="shared" si="94"/>
        <v>Chuck W. Jr.</v>
      </c>
      <c r="E2029" s="23" t="str">
        <f t="shared" si="95"/>
        <v>Dent</v>
      </c>
    </row>
    <row r="2030" spans="1:5" ht="15.75" customHeight="1" x14ac:dyDescent="0.35">
      <c r="A2030" s="22" t="s">
        <v>4175</v>
      </c>
      <c r="B2030" s="22" t="s">
        <v>4176</v>
      </c>
      <c r="C2030" s="23" t="str">
        <f t="shared" si="93"/>
        <v>Mr.</v>
      </c>
      <c r="D2030" s="23" t="str">
        <f t="shared" si="94"/>
        <v>Daniel</v>
      </c>
      <c r="E2030" s="23" t="str">
        <f t="shared" si="95"/>
        <v>Ranti</v>
      </c>
    </row>
    <row r="2031" spans="1:5" ht="15.75" customHeight="1" x14ac:dyDescent="0.35">
      <c r="A2031" s="22" t="s">
        <v>4177</v>
      </c>
      <c r="B2031" s="22" t="s">
        <v>4178</v>
      </c>
      <c r="C2031" s="23" t="str">
        <f t="shared" si="93"/>
        <v>Ms.</v>
      </c>
      <c r="D2031" s="23" t="str">
        <f t="shared" si="94"/>
        <v>Amany</v>
      </c>
      <c r="E2031" s="23" t="str">
        <f t="shared" si="95"/>
        <v>Ishaq</v>
      </c>
    </row>
    <row r="2032" spans="1:5" ht="15.75" customHeight="1" x14ac:dyDescent="0.35">
      <c r="A2032" s="22" t="s">
        <v>4179</v>
      </c>
      <c r="B2032" s="22" t="s">
        <v>4180</v>
      </c>
      <c r="C2032" s="23" t="str">
        <f t="shared" si="93"/>
        <v>Ms.</v>
      </c>
      <c r="D2032" s="23" t="str">
        <f t="shared" si="94"/>
        <v>Kipling</v>
      </c>
      <c r="E2032" s="23" t="str">
        <f t="shared" si="95"/>
        <v>Wiles</v>
      </c>
    </row>
    <row r="2033" spans="1:5" ht="15.75" customHeight="1" x14ac:dyDescent="0.35">
      <c r="A2033" s="22" t="s">
        <v>4181</v>
      </c>
      <c r="B2033" s="22" t="s">
        <v>4182</v>
      </c>
      <c r="C2033" s="23" t="str">
        <f t="shared" si="93"/>
        <v>Mr.</v>
      </c>
      <c r="D2033" s="23" t="str">
        <f t="shared" si="94"/>
        <v>Duncan</v>
      </c>
      <c r="E2033" s="23" t="str">
        <f t="shared" si="95"/>
        <v>Roberts</v>
      </c>
    </row>
    <row r="2034" spans="1:5" ht="15.75" customHeight="1" x14ac:dyDescent="0.35">
      <c r="A2034" s="22" t="s">
        <v>4183</v>
      </c>
      <c r="B2034" s="22" t="s">
        <v>4184</v>
      </c>
      <c r="C2034" s="23" t="str">
        <f t="shared" si="93"/>
        <v>Mr.</v>
      </c>
      <c r="D2034" s="23" t="str">
        <f t="shared" si="94"/>
        <v>Louis C.</v>
      </c>
      <c r="E2034" s="23" t="str">
        <f t="shared" si="95"/>
        <v>Serafini</v>
      </c>
    </row>
    <row r="2035" spans="1:5" ht="15.75" customHeight="1" x14ac:dyDescent="0.35">
      <c r="A2035" s="22" t="s">
        <v>4185</v>
      </c>
      <c r="B2035" s="22" t="s">
        <v>4186</v>
      </c>
      <c r="C2035" s="23" t="str">
        <f t="shared" si="93"/>
        <v>Mr.</v>
      </c>
      <c r="D2035" s="23" t="str">
        <f t="shared" si="94"/>
        <v>Daniel J</v>
      </c>
      <c r="E2035" s="23" t="str">
        <f t="shared" si="95"/>
        <v>Button</v>
      </c>
    </row>
    <row r="2036" spans="1:5" ht="15.75" customHeight="1" x14ac:dyDescent="0.35">
      <c r="A2036" s="22" t="s">
        <v>4187</v>
      </c>
      <c r="B2036" s="22" t="s">
        <v>4188</v>
      </c>
      <c r="C2036" s="23" t="str">
        <f t="shared" si="93"/>
        <v>Ms.</v>
      </c>
      <c r="D2036" s="23" t="str">
        <f t="shared" si="94"/>
        <v>Ildiko M.</v>
      </c>
      <c r="E2036" s="23" t="str">
        <f t="shared" si="95"/>
        <v>Gaal</v>
      </c>
    </row>
    <row r="2037" spans="1:5" ht="15.75" customHeight="1" x14ac:dyDescent="0.35">
      <c r="A2037" s="22" t="s">
        <v>4189</v>
      </c>
      <c r="B2037" s="22" t="s">
        <v>4190</v>
      </c>
      <c r="C2037" s="23" t="str">
        <f t="shared" si="93"/>
        <v>Ms.</v>
      </c>
      <c r="D2037" s="23" t="str">
        <f t="shared" si="94"/>
        <v>Melinda E.</v>
      </c>
      <c r="E2037" s="23" t="str">
        <f t="shared" si="95"/>
        <v>Liptak</v>
      </c>
    </row>
    <row r="2038" spans="1:5" ht="15.75" customHeight="1" x14ac:dyDescent="0.35">
      <c r="A2038" s="22" t="s">
        <v>4191</v>
      </c>
      <c r="B2038" s="22" t="s">
        <v>4192</v>
      </c>
      <c r="C2038" s="23" t="str">
        <f t="shared" si="93"/>
        <v>Ms.</v>
      </c>
      <c r="D2038" s="23" t="str">
        <f t="shared" si="94"/>
        <v>Ashley M</v>
      </c>
      <c r="E2038" s="23" t="str">
        <f t="shared" si="95"/>
        <v>Kellam</v>
      </c>
    </row>
    <row r="2039" spans="1:5" ht="15.75" customHeight="1" x14ac:dyDescent="0.35">
      <c r="A2039" s="22" t="s">
        <v>4193</v>
      </c>
      <c r="B2039" s="22" t="s">
        <v>4194</v>
      </c>
      <c r="C2039" s="23" t="str">
        <f t="shared" si="93"/>
        <v>Ms.</v>
      </c>
      <c r="D2039" s="23" t="str">
        <f t="shared" si="94"/>
        <v>Stephanie</v>
      </c>
      <c r="E2039" s="23" t="str">
        <f t="shared" si="95"/>
        <v>Gordon</v>
      </c>
    </row>
    <row r="2040" spans="1:5" ht="15.75" customHeight="1" x14ac:dyDescent="0.35">
      <c r="A2040" s="22" t="s">
        <v>4195</v>
      </c>
      <c r="B2040" s="22" t="s">
        <v>4196</v>
      </c>
      <c r="C2040" s="23" t="str">
        <f t="shared" si="93"/>
        <v>Mr.</v>
      </c>
      <c r="D2040" s="23" t="str">
        <f t="shared" si="94"/>
        <v>Sean P.</v>
      </c>
      <c r="E2040" s="23" t="str">
        <f t="shared" si="95"/>
        <v>Hyland</v>
      </c>
    </row>
    <row r="2041" spans="1:5" ht="15.75" customHeight="1" x14ac:dyDescent="0.35">
      <c r="A2041" s="22" t="s">
        <v>4197</v>
      </c>
      <c r="B2041" s="22" t="s">
        <v>4198</v>
      </c>
      <c r="C2041" s="23" t="str">
        <f t="shared" si="93"/>
        <v>Ms.</v>
      </c>
      <c r="D2041" s="23" t="str">
        <f t="shared" si="94"/>
        <v>Emily G</v>
      </c>
      <c r="E2041" s="23" t="str">
        <f t="shared" si="95"/>
        <v>Wagoner</v>
      </c>
    </row>
    <row r="2042" spans="1:5" ht="15.75" customHeight="1" x14ac:dyDescent="0.35">
      <c r="A2042" s="22" t="s">
        <v>4199</v>
      </c>
      <c r="B2042" s="22" t="s">
        <v>4200</v>
      </c>
      <c r="C2042" s="23" t="str">
        <f t="shared" si="93"/>
        <v>Mr.</v>
      </c>
      <c r="D2042" s="23" t="str">
        <f t="shared" si="94"/>
        <v>Malcolm</v>
      </c>
      <c r="E2042" s="23" t="str">
        <f t="shared" si="95"/>
        <v>Thomas</v>
      </c>
    </row>
    <row r="2043" spans="1:5" ht="15.75" customHeight="1" x14ac:dyDescent="0.35">
      <c r="A2043" s="22" t="s">
        <v>4201</v>
      </c>
      <c r="B2043" s="22" t="s">
        <v>4202</v>
      </c>
      <c r="C2043" s="23" t="str">
        <f t="shared" si="93"/>
        <v>Mr.</v>
      </c>
      <c r="D2043" s="23" t="str">
        <f t="shared" si="94"/>
        <v>Danilo</v>
      </c>
      <c r="E2043" s="23" t="str">
        <f t="shared" si="95"/>
        <v>Goffi</v>
      </c>
    </row>
    <row r="2044" spans="1:5" ht="15.75" customHeight="1" x14ac:dyDescent="0.35">
      <c r="A2044" s="22" t="s">
        <v>4203</v>
      </c>
      <c r="B2044" s="22" t="s">
        <v>4204</v>
      </c>
      <c r="C2044" s="23" t="str">
        <f t="shared" si="93"/>
        <v>Mr.</v>
      </c>
      <c r="D2044" s="23" t="str">
        <f t="shared" si="94"/>
        <v>Mikko</v>
      </c>
      <c r="E2044" s="23" t="str">
        <f t="shared" si="95"/>
        <v>Salovaara</v>
      </c>
    </row>
    <row r="2045" spans="1:5" ht="15.75" customHeight="1" x14ac:dyDescent="0.35">
      <c r="A2045" s="22" t="s">
        <v>4205</v>
      </c>
      <c r="B2045" s="22" t="s">
        <v>4206</v>
      </c>
      <c r="C2045" s="23" t="str">
        <f t="shared" si="93"/>
        <v>Ms.</v>
      </c>
      <c r="D2045" s="23" t="str">
        <f t="shared" si="94"/>
        <v>Paula C.</v>
      </c>
      <c r="E2045" s="23" t="str">
        <f t="shared" si="95"/>
        <v>Reid</v>
      </c>
    </row>
    <row r="2046" spans="1:5" ht="15.75" customHeight="1" x14ac:dyDescent="0.35">
      <c r="A2046" s="22" t="s">
        <v>4207</v>
      </c>
      <c r="B2046" s="22" t="s">
        <v>4208</v>
      </c>
      <c r="C2046" s="23" t="str">
        <f t="shared" si="93"/>
        <v>Ms.</v>
      </c>
      <c r="D2046" s="23" t="str">
        <f t="shared" si="94"/>
        <v>Kirsten N.</v>
      </c>
      <c r="E2046" s="23" t="str">
        <f t="shared" si="95"/>
        <v>Allan</v>
      </c>
    </row>
    <row r="2047" spans="1:5" ht="15.75" customHeight="1" x14ac:dyDescent="0.35">
      <c r="A2047" s="22" t="s">
        <v>4209</v>
      </c>
      <c r="B2047" s="22" t="s">
        <v>4210</v>
      </c>
      <c r="C2047" s="23" t="str">
        <f t="shared" si="93"/>
        <v>Ms.</v>
      </c>
      <c r="D2047" s="23" t="str">
        <f t="shared" si="94"/>
        <v>Christy</v>
      </c>
      <c r="E2047" s="23" t="str">
        <f t="shared" si="95"/>
        <v>McLaughlin</v>
      </c>
    </row>
    <row r="2048" spans="1:5" ht="15.75" customHeight="1" x14ac:dyDescent="0.35">
      <c r="A2048" s="22" t="s">
        <v>4211</v>
      </c>
      <c r="B2048" s="22" t="s">
        <v>4212</v>
      </c>
      <c r="C2048" s="23" t="str">
        <f t="shared" si="93"/>
        <v>Ms.</v>
      </c>
      <c r="D2048" s="23" t="str">
        <f t="shared" si="94"/>
        <v>Jennifer</v>
      </c>
      <c r="E2048" s="23" t="str">
        <f t="shared" si="95"/>
        <v>Lee</v>
      </c>
    </row>
    <row r="2049" spans="1:5" ht="15.75" customHeight="1" x14ac:dyDescent="0.35">
      <c r="A2049" s="22" t="s">
        <v>4213</v>
      </c>
      <c r="B2049" s="22" t="s">
        <v>4214</v>
      </c>
      <c r="C2049" s="23" t="str">
        <f t="shared" si="93"/>
        <v>Ms.</v>
      </c>
      <c r="D2049" s="23" t="str">
        <f t="shared" si="94"/>
        <v>Jingjing</v>
      </c>
      <c r="E2049" s="23" t="str">
        <f t="shared" si="95"/>
        <v>Tang</v>
      </c>
    </row>
    <row r="2050" spans="1:5" ht="15.75" customHeight="1" x14ac:dyDescent="0.35">
      <c r="A2050" s="22" t="s">
        <v>4215</v>
      </c>
      <c r="B2050" s="22" t="s">
        <v>4216</v>
      </c>
      <c r="C2050" s="23" t="str">
        <f t="shared" ref="C2050:C2113" si="96">TRIM(MID(B2050,FIND(",",B2050)+1,FIND(".",B2050,FIND(",",B2050))-FIND(",",B2050)))</f>
        <v>Mr.</v>
      </c>
      <c r="D2050" s="23" t="str">
        <f t="shared" ref="D2050:D2113" si="97">TRIM(MID(B2050,FIND(".",B2050,FIND(",",B2050))+1,100))</f>
        <v>Morgan</v>
      </c>
      <c r="E2050" s="23" t="str">
        <f t="shared" ref="E2050:E2113" si="98">TRIM(LEFT(B2050,FIND(",",B2050)-1))</f>
        <v>Kennedy</v>
      </c>
    </row>
    <row r="2051" spans="1:5" ht="15.75" customHeight="1" x14ac:dyDescent="0.35">
      <c r="A2051" s="22" t="s">
        <v>4217</v>
      </c>
      <c r="B2051" s="22" t="s">
        <v>4218</v>
      </c>
      <c r="C2051" s="23" t="str">
        <f t="shared" si="96"/>
        <v>Mr.</v>
      </c>
      <c r="D2051" s="23" t="str">
        <f t="shared" si="97"/>
        <v>Patrick J.</v>
      </c>
      <c r="E2051" s="23" t="str">
        <f t="shared" si="98"/>
        <v>Condon</v>
      </c>
    </row>
    <row r="2052" spans="1:5" ht="15.75" customHeight="1" x14ac:dyDescent="0.35">
      <c r="A2052" s="22" t="s">
        <v>4219</v>
      </c>
      <c r="B2052" s="22" t="s">
        <v>4220</v>
      </c>
      <c r="C2052" s="23" t="str">
        <f t="shared" si="96"/>
        <v>Mr.</v>
      </c>
      <c r="D2052" s="23" t="str">
        <f t="shared" si="97"/>
        <v>Frankline</v>
      </c>
      <c r="E2052" s="23" t="str">
        <f t="shared" si="98"/>
        <v>Chepkwony</v>
      </c>
    </row>
    <row r="2053" spans="1:5" ht="15.75" customHeight="1" x14ac:dyDescent="0.35">
      <c r="A2053" s="22" t="s">
        <v>4221</v>
      </c>
      <c r="B2053" s="22" t="s">
        <v>4222</v>
      </c>
      <c r="C2053" s="23" t="str">
        <f t="shared" si="96"/>
        <v>Ms.</v>
      </c>
      <c r="D2053" s="23" t="str">
        <f t="shared" si="97"/>
        <v>Laura T.</v>
      </c>
      <c r="E2053" s="23" t="str">
        <f t="shared" si="98"/>
        <v>Rodriguez</v>
      </c>
    </row>
    <row r="2054" spans="1:5" ht="15.75" customHeight="1" x14ac:dyDescent="0.35">
      <c r="A2054" s="22" t="s">
        <v>4223</v>
      </c>
      <c r="B2054" s="22" t="s">
        <v>4224</v>
      </c>
      <c r="C2054" s="23" t="str">
        <f t="shared" si="96"/>
        <v>Ms.</v>
      </c>
      <c r="D2054" s="23" t="str">
        <f t="shared" si="97"/>
        <v>Natalia</v>
      </c>
      <c r="E2054" s="23" t="str">
        <f t="shared" si="98"/>
        <v>Szynkarczuk</v>
      </c>
    </row>
    <row r="2055" spans="1:5" ht="15.75" customHeight="1" x14ac:dyDescent="0.35">
      <c r="A2055" s="22" t="s">
        <v>4225</v>
      </c>
      <c r="B2055" s="22" t="s">
        <v>4226</v>
      </c>
      <c r="C2055" s="23" t="str">
        <f t="shared" si="96"/>
        <v>Ms.</v>
      </c>
      <c r="D2055" s="23" t="str">
        <f t="shared" si="97"/>
        <v>Jennifer L.</v>
      </c>
      <c r="E2055" s="23" t="str">
        <f t="shared" si="98"/>
        <v>Brill</v>
      </c>
    </row>
    <row r="2056" spans="1:5" ht="15.75" customHeight="1" x14ac:dyDescent="0.35">
      <c r="A2056" s="22" t="s">
        <v>4227</v>
      </c>
      <c r="B2056" s="22" t="s">
        <v>4228</v>
      </c>
      <c r="C2056" s="23" t="str">
        <f t="shared" si="96"/>
        <v>Ms.</v>
      </c>
      <c r="D2056" s="23" t="str">
        <f t="shared" si="97"/>
        <v>Brooke</v>
      </c>
      <c r="E2056" s="23" t="str">
        <f t="shared" si="98"/>
        <v>Adams</v>
      </c>
    </row>
    <row r="2057" spans="1:5" ht="15.75" customHeight="1" x14ac:dyDescent="0.35">
      <c r="A2057" s="22" t="s">
        <v>4229</v>
      </c>
      <c r="B2057" s="22" t="s">
        <v>4230</v>
      </c>
      <c r="C2057" s="23" t="str">
        <f t="shared" si="96"/>
        <v>Mr.</v>
      </c>
      <c r="D2057" s="23" t="str">
        <f t="shared" si="97"/>
        <v>Jeremy M</v>
      </c>
      <c r="E2057" s="23" t="str">
        <f t="shared" si="98"/>
        <v>Nunn</v>
      </c>
    </row>
    <row r="2058" spans="1:5" ht="15.75" customHeight="1" x14ac:dyDescent="0.35">
      <c r="A2058" s="22" t="s">
        <v>4231</v>
      </c>
      <c r="B2058" s="22" t="s">
        <v>4232</v>
      </c>
      <c r="C2058" s="23" t="str">
        <f t="shared" si="96"/>
        <v>Ms.</v>
      </c>
      <c r="D2058" s="23" t="str">
        <f t="shared" si="97"/>
        <v>Megan L.</v>
      </c>
      <c r="E2058" s="23" t="str">
        <f t="shared" si="98"/>
        <v>Blair</v>
      </c>
    </row>
    <row r="2059" spans="1:5" ht="15.75" customHeight="1" x14ac:dyDescent="0.35">
      <c r="A2059" s="22" t="s">
        <v>4233</v>
      </c>
      <c r="B2059" s="22" t="s">
        <v>4234</v>
      </c>
      <c r="C2059" s="23" t="str">
        <f t="shared" si="96"/>
        <v>Mr.</v>
      </c>
      <c r="D2059" s="23" t="str">
        <f t="shared" si="97"/>
        <v>Bryan</v>
      </c>
      <c r="E2059" s="23" t="str">
        <f t="shared" si="98"/>
        <v>Sharkey</v>
      </c>
    </row>
    <row r="2060" spans="1:5" ht="15.75" customHeight="1" x14ac:dyDescent="0.35">
      <c r="A2060" s="22" t="s">
        <v>4235</v>
      </c>
      <c r="B2060" s="22" t="s">
        <v>4236</v>
      </c>
      <c r="C2060" s="23" t="str">
        <f t="shared" si="96"/>
        <v>Ms.</v>
      </c>
      <c r="D2060" s="23" t="str">
        <f t="shared" si="97"/>
        <v>Marny</v>
      </c>
      <c r="E2060" s="23" t="str">
        <f t="shared" si="98"/>
        <v>Scalard</v>
      </c>
    </row>
    <row r="2061" spans="1:5" ht="15.75" customHeight="1" x14ac:dyDescent="0.35">
      <c r="A2061" s="22" t="s">
        <v>4237</v>
      </c>
      <c r="B2061" s="22" t="s">
        <v>4238</v>
      </c>
      <c r="C2061" s="23" t="str">
        <f t="shared" si="96"/>
        <v>Mr.</v>
      </c>
      <c r="D2061" s="23" t="str">
        <f t="shared" si="97"/>
        <v>Marc</v>
      </c>
      <c r="E2061" s="23" t="str">
        <f t="shared" si="98"/>
        <v>Burget</v>
      </c>
    </row>
    <row r="2062" spans="1:5" ht="15.75" customHeight="1" x14ac:dyDescent="0.35">
      <c r="A2062" s="22" t="s">
        <v>4239</v>
      </c>
      <c r="B2062" s="22" t="s">
        <v>4240</v>
      </c>
      <c r="C2062" s="23" t="str">
        <f t="shared" si="96"/>
        <v>Mr.</v>
      </c>
      <c r="D2062" s="23" t="str">
        <f t="shared" si="97"/>
        <v>Benjamin L</v>
      </c>
      <c r="E2062" s="23" t="str">
        <f t="shared" si="98"/>
        <v>English</v>
      </c>
    </row>
    <row r="2063" spans="1:5" ht="15.75" customHeight="1" x14ac:dyDescent="0.35">
      <c r="A2063" s="22" t="s">
        <v>4241</v>
      </c>
      <c r="B2063" s="22" t="s">
        <v>4242</v>
      </c>
      <c r="C2063" s="23" t="str">
        <f t="shared" si="96"/>
        <v>Mr.</v>
      </c>
      <c r="D2063" s="23" t="str">
        <f t="shared" si="97"/>
        <v>Rob G</v>
      </c>
      <c r="E2063" s="23" t="str">
        <f t="shared" si="98"/>
        <v>Hampton</v>
      </c>
    </row>
    <row r="2064" spans="1:5" ht="15.75" customHeight="1" x14ac:dyDescent="0.35">
      <c r="A2064" s="22" t="s">
        <v>4243</v>
      </c>
      <c r="B2064" s="22" t="s">
        <v>4244</v>
      </c>
      <c r="C2064" s="23" t="str">
        <f t="shared" si="96"/>
        <v>Ms.</v>
      </c>
      <c r="D2064" s="23" t="str">
        <f t="shared" si="97"/>
        <v>Stefanie A</v>
      </c>
      <c r="E2064" s="23" t="str">
        <f t="shared" si="98"/>
        <v>Flynn</v>
      </c>
    </row>
    <row r="2065" spans="1:5" ht="15.75" customHeight="1" x14ac:dyDescent="0.35">
      <c r="A2065" s="22" t="s">
        <v>4245</v>
      </c>
      <c r="B2065" s="22" t="s">
        <v>4246</v>
      </c>
      <c r="C2065" s="23" t="str">
        <f t="shared" si="96"/>
        <v>Ms.</v>
      </c>
      <c r="D2065" s="23" t="str">
        <f t="shared" si="97"/>
        <v>Stephanie</v>
      </c>
      <c r="E2065" s="23" t="str">
        <f t="shared" si="98"/>
        <v>Knast</v>
      </c>
    </row>
    <row r="2066" spans="1:5" ht="15.75" customHeight="1" x14ac:dyDescent="0.35">
      <c r="A2066" s="22" t="s">
        <v>4247</v>
      </c>
      <c r="B2066" s="22" t="s">
        <v>4248</v>
      </c>
      <c r="C2066" s="23" t="str">
        <f t="shared" si="96"/>
        <v>Ms.</v>
      </c>
      <c r="D2066" s="23" t="str">
        <f t="shared" si="97"/>
        <v>Caroline F.</v>
      </c>
      <c r="E2066" s="23" t="str">
        <f t="shared" si="98"/>
        <v>Lucas</v>
      </c>
    </row>
    <row r="2067" spans="1:5" ht="15.75" customHeight="1" x14ac:dyDescent="0.35">
      <c r="A2067" s="22" t="s">
        <v>4249</v>
      </c>
      <c r="B2067" s="22" t="s">
        <v>4250</v>
      </c>
      <c r="C2067" s="23" t="str">
        <f t="shared" si="96"/>
        <v>Ms.</v>
      </c>
      <c r="D2067" s="23" t="str">
        <f t="shared" si="97"/>
        <v>Julia J.</v>
      </c>
      <c r="E2067" s="23" t="str">
        <f t="shared" si="98"/>
        <v>Thomas</v>
      </c>
    </row>
    <row r="2068" spans="1:5" ht="15.75" customHeight="1" x14ac:dyDescent="0.35">
      <c r="A2068" s="22" t="s">
        <v>4251</v>
      </c>
      <c r="B2068" s="22" t="s">
        <v>4252</v>
      </c>
      <c r="C2068" s="23" t="str">
        <f t="shared" si="96"/>
        <v>Mr.</v>
      </c>
      <c r="D2068" s="23" t="str">
        <f t="shared" si="97"/>
        <v>Jack</v>
      </c>
      <c r="E2068" s="23" t="str">
        <f t="shared" si="98"/>
        <v>Cherewatti</v>
      </c>
    </row>
    <row r="2069" spans="1:5" ht="15.75" customHeight="1" x14ac:dyDescent="0.35">
      <c r="A2069" s="22" t="s">
        <v>4253</v>
      </c>
      <c r="B2069" s="22" t="s">
        <v>4254</v>
      </c>
      <c r="C2069" s="23" t="str">
        <f t="shared" si="96"/>
        <v>Mr.</v>
      </c>
      <c r="D2069" s="23" t="str">
        <f t="shared" si="97"/>
        <v>Bernat</v>
      </c>
      <c r="E2069" s="23" t="str">
        <f t="shared" si="98"/>
        <v>Olle</v>
      </c>
    </row>
    <row r="2070" spans="1:5" ht="15.75" customHeight="1" x14ac:dyDescent="0.35">
      <c r="A2070" s="22" t="s">
        <v>4255</v>
      </c>
      <c r="B2070" s="22" t="s">
        <v>4256</v>
      </c>
      <c r="C2070" s="23" t="str">
        <f t="shared" si="96"/>
        <v>Mr.</v>
      </c>
      <c r="D2070" s="23" t="str">
        <f t="shared" si="97"/>
        <v>Hicham</v>
      </c>
      <c r="E2070" s="23" t="str">
        <f t="shared" si="98"/>
        <v>Hamsi</v>
      </c>
    </row>
    <row r="2071" spans="1:5" ht="15.75" customHeight="1" x14ac:dyDescent="0.35">
      <c r="A2071" s="22" t="s">
        <v>4257</v>
      </c>
      <c r="B2071" s="22" t="s">
        <v>4258</v>
      </c>
      <c r="C2071" s="23" t="str">
        <f t="shared" si="96"/>
        <v>Ms.</v>
      </c>
      <c r="D2071" s="23" t="str">
        <f t="shared" si="97"/>
        <v>Sarah</v>
      </c>
      <c r="E2071" s="23" t="str">
        <f t="shared" si="98"/>
        <v>Finnegan</v>
      </c>
    </row>
    <row r="2072" spans="1:5" ht="15.75" customHeight="1" x14ac:dyDescent="0.35">
      <c r="A2072" s="22" t="s">
        <v>4259</v>
      </c>
      <c r="B2072" s="22" t="s">
        <v>4260</v>
      </c>
      <c r="C2072" s="23" t="str">
        <f t="shared" si="96"/>
        <v>Mr.</v>
      </c>
      <c r="D2072" s="23" t="str">
        <f t="shared" si="97"/>
        <v>Anthony S</v>
      </c>
      <c r="E2072" s="23" t="str">
        <f t="shared" si="98"/>
        <v>Walsh</v>
      </c>
    </row>
    <row r="2073" spans="1:5" ht="15.75" customHeight="1" x14ac:dyDescent="0.35">
      <c r="A2073" s="22" t="s">
        <v>4261</v>
      </c>
      <c r="B2073" s="22" t="s">
        <v>4262</v>
      </c>
      <c r="C2073" s="23" t="str">
        <f t="shared" si="96"/>
        <v>Ms.</v>
      </c>
      <c r="D2073" s="23" t="str">
        <f t="shared" si="97"/>
        <v>Elisabetta</v>
      </c>
      <c r="E2073" s="23" t="str">
        <f t="shared" si="98"/>
        <v>Villa</v>
      </c>
    </row>
    <row r="2074" spans="1:5" ht="15.75" customHeight="1" x14ac:dyDescent="0.35">
      <c r="A2074" s="22" t="s">
        <v>4263</v>
      </c>
      <c r="B2074" s="22" t="s">
        <v>4264</v>
      </c>
      <c r="C2074" s="23" t="str">
        <f t="shared" si="96"/>
        <v>Mr.</v>
      </c>
      <c r="D2074" s="23" t="str">
        <f t="shared" si="97"/>
        <v>Trevor N.</v>
      </c>
      <c r="E2074" s="23" t="str">
        <f t="shared" si="98"/>
        <v>Cable</v>
      </c>
    </row>
    <row r="2075" spans="1:5" ht="15.75" customHeight="1" x14ac:dyDescent="0.35">
      <c r="A2075" s="22" t="s">
        <v>4265</v>
      </c>
      <c r="B2075" s="22" t="s">
        <v>4266</v>
      </c>
      <c r="C2075" s="23" t="str">
        <f t="shared" si="96"/>
        <v>Ms.</v>
      </c>
      <c r="D2075" s="23" t="str">
        <f t="shared" si="97"/>
        <v>Nancy</v>
      </c>
      <c r="E2075" s="23" t="str">
        <f t="shared" si="98"/>
        <v>Eiring</v>
      </c>
    </row>
    <row r="2076" spans="1:5" ht="15.75" customHeight="1" x14ac:dyDescent="0.35">
      <c r="A2076" s="22" t="s">
        <v>4267</v>
      </c>
      <c r="B2076" s="22" t="s">
        <v>4268</v>
      </c>
      <c r="C2076" s="23" t="str">
        <f t="shared" si="96"/>
        <v>Ms.</v>
      </c>
      <c r="D2076" s="23" t="str">
        <f t="shared" si="97"/>
        <v>Allison R.</v>
      </c>
      <c r="E2076" s="23" t="str">
        <f t="shared" si="98"/>
        <v>Connor</v>
      </c>
    </row>
    <row r="2077" spans="1:5" ht="15.75" customHeight="1" x14ac:dyDescent="0.35">
      <c r="A2077" s="22" t="s">
        <v>4269</v>
      </c>
      <c r="B2077" s="22" t="s">
        <v>4270</v>
      </c>
      <c r="C2077" s="23" t="str">
        <f t="shared" si="96"/>
        <v>Mr.</v>
      </c>
      <c r="D2077" s="23" t="str">
        <f t="shared" si="97"/>
        <v>Robert J.</v>
      </c>
      <c r="E2077" s="23" t="str">
        <f t="shared" si="98"/>
        <v>Friedman</v>
      </c>
    </row>
    <row r="2078" spans="1:5" ht="15.75" customHeight="1" x14ac:dyDescent="0.35">
      <c r="A2078" s="22" t="s">
        <v>4271</v>
      </c>
      <c r="B2078" s="22" t="s">
        <v>4272</v>
      </c>
      <c r="C2078" s="23" t="str">
        <f t="shared" si="96"/>
        <v>Mr.</v>
      </c>
      <c r="D2078" s="23" t="str">
        <f t="shared" si="97"/>
        <v>Nicholas</v>
      </c>
      <c r="E2078" s="23" t="str">
        <f t="shared" si="98"/>
        <v>Croker</v>
      </c>
    </row>
    <row r="2079" spans="1:5" ht="15.75" customHeight="1" x14ac:dyDescent="0.35">
      <c r="A2079" s="22" t="s">
        <v>4273</v>
      </c>
      <c r="B2079" s="22" t="s">
        <v>4274</v>
      </c>
      <c r="C2079" s="23" t="str">
        <f t="shared" si="96"/>
        <v>Mr.</v>
      </c>
      <c r="D2079" s="23" t="str">
        <f t="shared" si="97"/>
        <v>Kevin L</v>
      </c>
      <c r="E2079" s="23" t="str">
        <f t="shared" si="98"/>
        <v>Beganics</v>
      </c>
    </row>
    <row r="2080" spans="1:5" ht="15.75" customHeight="1" x14ac:dyDescent="0.35">
      <c r="A2080" s="22" t="s">
        <v>4275</v>
      </c>
      <c r="B2080" s="22" t="s">
        <v>4276</v>
      </c>
      <c r="C2080" s="23" t="str">
        <f t="shared" si="96"/>
        <v>Mr.</v>
      </c>
      <c r="D2080" s="23" t="str">
        <f t="shared" si="97"/>
        <v>Bryan</v>
      </c>
      <c r="E2080" s="23" t="str">
        <f t="shared" si="98"/>
        <v>Huberty</v>
      </c>
    </row>
    <row r="2081" spans="1:5" ht="15.75" customHeight="1" x14ac:dyDescent="0.35">
      <c r="A2081" s="22" t="s">
        <v>4277</v>
      </c>
      <c r="B2081" s="22" t="s">
        <v>4278</v>
      </c>
      <c r="C2081" s="23" t="str">
        <f t="shared" si="96"/>
        <v>Ms.</v>
      </c>
      <c r="D2081" s="23" t="str">
        <f t="shared" si="97"/>
        <v>Janae N.</v>
      </c>
      <c r="E2081" s="23" t="str">
        <f t="shared" si="98"/>
        <v>Jacobs</v>
      </c>
    </row>
    <row r="2082" spans="1:5" ht="15.75" customHeight="1" x14ac:dyDescent="0.35">
      <c r="A2082" s="22" t="s">
        <v>4279</v>
      </c>
      <c r="B2082" s="22" t="s">
        <v>4280</v>
      </c>
      <c r="C2082" s="23" t="str">
        <f t="shared" si="96"/>
        <v>Ms.</v>
      </c>
      <c r="D2082" s="23" t="str">
        <f t="shared" si="97"/>
        <v>Audrey</v>
      </c>
      <c r="E2082" s="23" t="str">
        <f t="shared" si="98"/>
        <v>Hazlehurst</v>
      </c>
    </row>
    <row r="2083" spans="1:5" ht="15.75" customHeight="1" x14ac:dyDescent="0.35">
      <c r="A2083" s="22" t="s">
        <v>4281</v>
      </c>
      <c r="B2083" s="22" t="s">
        <v>4282</v>
      </c>
      <c r="C2083" s="23" t="str">
        <f t="shared" si="96"/>
        <v>Ms.</v>
      </c>
      <c r="D2083" s="23" t="str">
        <f t="shared" si="97"/>
        <v>Laura</v>
      </c>
      <c r="E2083" s="23" t="str">
        <f t="shared" si="98"/>
        <v>Marin</v>
      </c>
    </row>
    <row r="2084" spans="1:5" ht="15.75" customHeight="1" x14ac:dyDescent="0.35">
      <c r="A2084" s="22" t="s">
        <v>4283</v>
      </c>
      <c r="B2084" s="22" t="s">
        <v>4284</v>
      </c>
      <c r="C2084" s="23" t="str">
        <f t="shared" si="96"/>
        <v>Ms.</v>
      </c>
      <c r="D2084" s="23" t="str">
        <f t="shared" si="97"/>
        <v>Nicole F</v>
      </c>
      <c r="E2084" s="23" t="str">
        <f t="shared" si="98"/>
        <v>Dear</v>
      </c>
    </row>
    <row r="2085" spans="1:5" ht="15.75" customHeight="1" x14ac:dyDescent="0.35">
      <c r="A2085" s="22" t="s">
        <v>4285</v>
      </c>
      <c r="B2085" s="22" t="s">
        <v>4286</v>
      </c>
      <c r="C2085" s="23" t="str">
        <f t="shared" si="96"/>
        <v>Ms.</v>
      </c>
      <c r="D2085" s="23" t="str">
        <f t="shared" si="97"/>
        <v>Krista L</v>
      </c>
      <c r="E2085" s="23" t="str">
        <f t="shared" si="98"/>
        <v>Lederer</v>
      </c>
    </row>
    <row r="2086" spans="1:5" ht="15.75" customHeight="1" x14ac:dyDescent="0.35">
      <c r="A2086" s="22" t="s">
        <v>4287</v>
      </c>
      <c r="B2086" s="22" t="s">
        <v>4288</v>
      </c>
      <c r="C2086" s="23" t="str">
        <f t="shared" si="96"/>
        <v>Ms.</v>
      </c>
      <c r="D2086" s="23" t="str">
        <f t="shared" si="97"/>
        <v>Denise</v>
      </c>
      <c r="E2086" s="23" t="str">
        <f t="shared" si="98"/>
        <v>Robson</v>
      </c>
    </row>
    <row r="2087" spans="1:5" ht="15.75" customHeight="1" x14ac:dyDescent="0.35">
      <c r="A2087" s="22" t="s">
        <v>4289</v>
      </c>
      <c r="B2087" s="22" t="s">
        <v>4290</v>
      </c>
      <c r="C2087" s="23" t="str">
        <f t="shared" si="96"/>
        <v>Mr.</v>
      </c>
      <c r="D2087" s="23" t="str">
        <f t="shared" si="97"/>
        <v>Ariel</v>
      </c>
      <c r="E2087" s="23" t="str">
        <f t="shared" si="98"/>
        <v>Galvan</v>
      </c>
    </row>
    <row r="2088" spans="1:5" ht="15.75" customHeight="1" x14ac:dyDescent="0.35">
      <c r="A2088" s="22" t="s">
        <v>4291</v>
      </c>
      <c r="B2088" s="22" t="s">
        <v>4292</v>
      </c>
      <c r="C2088" s="23" t="str">
        <f t="shared" si="96"/>
        <v>Mr.</v>
      </c>
      <c r="D2088" s="23" t="str">
        <f t="shared" si="97"/>
        <v>Jeremy</v>
      </c>
      <c r="E2088" s="23" t="str">
        <f t="shared" si="98"/>
        <v>Walsh</v>
      </c>
    </row>
    <row r="2089" spans="1:5" ht="15.75" customHeight="1" x14ac:dyDescent="0.35">
      <c r="A2089" s="22" t="s">
        <v>4293</v>
      </c>
      <c r="B2089" s="22" t="s">
        <v>4294</v>
      </c>
      <c r="C2089" s="23" t="str">
        <f t="shared" si="96"/>
        <v>Ms.</v>
      </c>
      <c r="D2089" s="23" t="str">
        <f t="shared" si="97"/>
        <v>Rosalie</v>
      </c>
      <c r="E2089" s="23" t="str">
        <f t="shared" si="98"/>
        <v>Teeuwen</v>
      </c>
    </row>
    <row r="2090" spans="1:5" ht="15.75" customHeight="1" x14ac:dyDescent="0.35">
      <c r="A2090" s="22" t="s">
        <v>4295</v>
      </c>
      <c r="B2090" s="22" t="s">
        <v>4296</v>
      </c>
      <c r="C2090" s="23" t="str">
        <f t="shared" si="96"/>
        <v>Mr.</v>
      </c>
      <c r="D2090" s="23" t="str">
        <f t="shared" si="97"/>
        <v>Jay</v>
      </c>
      <c r="E2090" s="23" t="str">
        <f t="shared" si="98"/>
        <v>List</v>
      </c>
    </row>
    <row r="2091" spans="1:5" ht="15.75" customHeight="1" x14ac:dyDescent="0.35">
      <c r="A2091" s="22" t="s">
        <v>4297</v>
      </c>
      <c r="B2091" s="22" t="s">
        <v>4298</v>
      </c>
      <c r="C2091" s="23" t="str">
        <f t="shared" si="96"/>
        <v>Mr.</v>
      </c>
      <c r="D2091" s="23" t="str">
        <f t="shared" si="97"/>
        <v>Vitaliy</v>
      </c>
      <c r="E2091" s="23" t="str">
        <f t="shared" si="98"/>
        <v>Shafar</v>
      </c>
    </row>
    <row r="2092" spans="1:5" ht="15.75" customHeight="1" x14ac:dyDescent="0.35">
      <c r="A2092" s="22" t="s">
        <v>4299</v>
      </c>
      <c r="B2092" s="22" t="s">
        <v>4300</v>
      </c>
      <c r="C2092" s="23" t="str">
        <f t="shared" si="96"/>
        <v>Mr.</v>
      </c>
      <c r="D2092" s="23" t="str">
        <f t="shared" si="97"/>
        <v>Benjamin W.</v>
      </c>
      <c r="E2092" s="23" t="str">
        <f t="shared" si="98"/>
        <v>Copenhaver</v>
      </c>
    </row>
    <row r="2093" spans="1:5" ht="15.75" customHeight="1" x14ac:dyDescent="0.35">
      <c r="A2093" s="22" t="s">
        <v>4301</v>
      </c>
      <c r="B2093" s="22" t="s">
        <v>4302</v>
      </c>
      <c r="C2093" s="23" t="str">
        <f t="shared" si="96"/>
        <v>Mr.</v>
      </c>
      <c r="D2093" s="23" t="str">
        <f t="shared" si="97"/>
        <v>Jesse</v>
      </c>
      <c r="E2093" s="23" t="str">
        <f t="shared" si="98"/>
        <v>Stump</v>
      </c>
    </row>
    <row r="2094" spans="1:5" ht="15.75" customHeight="1" x14ac:dyDescent="0.35">
      <c r="A2094" s="22" t="s">
        <v>4303</v>
      </c>
      <c r="B2094" s="22" t="s">
        <v>4304</v>
      </c>
      <c r="C2094" s="23" t="str">
        <f t="shared" si="96"/>
        <v>Mr.</v>
      </c>
      <c r="D2094" s="23" t="str">
        <f t="shared" si="97"/>
        <v>Mark</v>
      </c>
      <c r="E2094" s="23" t="str">
        <f t="shared" si="98"/>
        <v>Wehrman</v>
      </c>
    </row>
    <row r="2095" spans="1:5" ht="15.75" customHeight="1" x14ac:dyDescent="0.35">
      <c r="A2095" s="22" t="s">
        <v>4305</v>
      </c>
      <c r="B2095" s="22" t="s">
        <v>4306</v>
      </c>
      <c r="C2095" s="23" t="str">
        <f t="shared" si="96"/>
        <v>Ms.</v>
      </c>
      <c r="D2095" s="23" t="str">
        <f t="shared" si="97"/>
        <v>Lauren</v>
      </c>
      <c r="E2095" s="23" t="str">
        <f t="shared" si="98"/>
        <v>Sischo</v>
      </c>
    </row>
    <row r="2096" spans="1:5" ht="15.75" customHeight="1" x14ac:dyDescent="0.35">
      <c r="A2096" s="22" t="s">
        <v>4307</v>
      </c>
      <c r="B2096" s="22" t="s">
        <v>4308</v>
      </c>
      <c r="C2096" s="23" t="str">
        <f t="shared" si="96"/>
        <v>Mr.</v>
      </c>
      <c r="D2096" s="23" t="str">
        <f t="shared" si="97"/>
        <v>Massimiliano</v>
      </c>
      <c r="E2096" s="23" t="str">
        <f t="shared" si="98"/>
        <v>Fonti</v>
      </c>
    </row>
    <row r="2097" spans="1:5" ht="15.75" customHeight="1" x14ac:dyDescent="0.35">
      <c r="A2097" s="22" t="s">
        <v>4309</v>
      </c>
      <c r="B2097" s="22" t="s">
        <v>4310</v>
      </c>
      <c r="C2097" s="23" t="str">
        <f t="shared" si="96"/>
        <v>Mr.</v>
      </c>
      <c r="D2097" s="23" t="str">
        <f t="shared" si="97"/>
        <v>Josh</v>
      </c>
      <c r="E2097" s="23" t="str">
        <f t="shared" si="98"/>
        <v>Merlis</v>
      </c>
    </row>
    <row r="2098" spans="1:5" ht="15.75" customHeight="1" x14ac:dyDescent="0.35">
      <c r="A2098" s="22" t="s">
        <v>4311</v>
      </c>
      <c r="B2098" s="22" t="s">
        <v>4312</v>
      </c>
      <c r="C2098" s="23" t="str">
        <f t="shared" si="96"/>
        <v>Mr.</v>
      </c>
      <c r="D2098" s="23" t="str">
        <f t="shared" si="97"/>
        <v>Kiyokatsu</v>
      </c>
      <c r="E2098" s="23" t="str">
        <f t="shared" si="98"/>
        <v>Hasegawa</v>
      </c>
    </row>
    <row r="2099" spans="1:5" ht="15.75" customHeight="1" x14ac:dyDescent="0.35">
      <c r="A2099" s="22" t="s">
        <v>4313</v>
      </c>
      <c r="B2099" s="22" t="s">
        <v>4314</v>
      </c>
      <c r="C2099" s="23" t="str">
        <f t="shared" si="96"/>
        <v>Ms.</v>
      </c>
      <c r="D2099" s="23" t="str">
        <f t="shared" si="97"/>
        <v>Amanda L</v>
      </c>
      <c r="E2099" s="23" t="str">
        <f t="shared" si="98"/>
        <v>Haselden</v>
      </c>
    </row>
    <row r="2100" spans="1:5" ht="15.75" customHeight="1" x14ac:dyDescent="0.35">
      <c r="A2100" s="22" t="s">
        <v>4315</v>
      </c>
      <c r="B2100" s="22" t="s">
        <v>4316</v>
      </c>
      <c r="C2100" s="23" t="str">
        <f t="shared" si="96"/>
        <v>Mr.</v>
      </c>
      <c r="D2100" s="23" t="str">
        <f t="shared" si="97"/>
        <v>Matthew</v>
      </c>
      <c r="E2100" s="23" t="str">
        <f t="shared" si="98"/>
        <v>Simonson</v>
      </c>
    </row>
    <row r="2101" spans="1:5" ht="15.75" customHeight="1" x14ac:dyDescent="0.35">
      <c r="A2101" s="22" t="s">
        <v>4317</v>
      </c>
      <c r="B2101" s="22" t="s">
        <v>4318</v>
      </c>
      <c r="C2101" s="23" t="str">
        <f t="shared" si="96"/>
        <v>Ms.</v>
      </c>
      <c r="D2101" s="23" t="str">
        <f t="shared" si="97"/>
        <v>Julia M</v>
      </c>
      <c r="E2101" s="23" t="str">
        <f t="shared" si="98"/>
        <v>Montag</v>
      </c>
    </row>
    <row r="2102" spans="1:5" ht="15.75" customHeight="1" x14ac:dyDescent="0.35">
      <c r="A2102" s="22" t="s">
        <v>4319</v>
      </c>
      <c r="B2102" s="22" t="s">
        <v>4320</v>
      </c>
      <c r="C2102" s="23" t="str">
        <f t="shared" si="96"/>
        <v>Ms.</v>
      </c>
      <c r="D2102" s="23" t="str">
        <f t="shared" si="97"/>
        <v>Rhea</v>
      </c>
      <c r="E2102" s="23" t="str">
        <f t="shared" si="98"/>
        <v>Deroian</v>
      </c>
    </row>
    <row r="2103" spans="1:5" ht="15.75" customHeight="1" x14ac:dyDescent="0.35">
      <c r="A2103" s="22" t="s">
        <v>4321</v>
      </c>
      <c r="B2103" s="22" t="s">
        <v>4322</v>
      </c>
      <c r="C2103" s="23" t="str">
        <f t="shared" si="96"/>
        <v>Mr.</v>
      </c>
      <c r="D2103" s="23" t="str">
        <f t="shared" si="97"/>
        <v>Justin</v>
      </c>
      <c r="E2103" s="23" t="str">
        <f t="shared" si="98"/>
        <v>Goetz</v>
      </c>
    </row>
    <row r="2104" spans="1:5" ht="15.75" customHeight="1" x14ac:dyDescent="0.35">
      <c r="A2104" s="22" t="s">
        <v>4323</v>
      </c>
      <c r="B2104" s="22" t="s">
        <v>4324</v>
      </c>
      <c r="C2104" s="23" t="str">
        <f t="shared" si="96"/>
        <v>Mr.</v>
      </c>
      <c r="D2104" s="23" t="str">
        <f t="shared" si="97"/>
        <v>Shamus M.</v>
      </c>
      <c r="E2104" s="23" t="str">
        <f t="shared" si="98"/>
        <v>Brady</v>
      </c>
    </row>
    <row r="2105" spans="1:5" ht="15.75" customHeight="1" x14ac:dyDescent="0.35">
      <c r="A2105" s="22" t="s">
        <v>4325</v>
      </c>
      <c r="B2105" s="22" t="s">
        <v>4326</v>
      </c>
      <c r="C2105" s="23" t="str">
        <f t="shared" si="96"/>
        <v>Mr.</v>
      </c>
      <c r="D2105" s="23" t="str">
        <f t="shared" si="97"/>
        <v>Mike</v>
      </c>
      <c r="E2105" s="23" t="str">
        <f t="shared" si="98"/>
        <v>Moran</v>
      </c>
    </row>
    <row r="2106" spans="1:5" ht="15.75" customHeight="1" x14ac:dyDescent="0.35">
      <c r="A2106" s="22" t="s">
        <v>4327</v>
      </c>
      <c r="B2106" s="22" t="s">
        <v>4328</v>
      </c>
      <c r="C2106" s="23" t="str">
        <f t="shared" si="96"/>
        <v>Ms.</v>
      </c>
      <c r="D2106" s="23" t="str">
        <f t="shared" si="97"/>
        <v>Mary Beth</v>
      </c>
      <c r="E2106" s="23" t="str">
        <f t="shared" si="98"/>
        <v>Strickler</v>
      </c>
    </row>
    <row r="2107" spans="1:5" ht="15.75" customHeight="1" x14ac:dyDescent="0.35">
      <c r="A2107" s="22" t="s">
        <v>4329</v>
      </c>
      <c r="B2107" s="22" t="s">
        <v>4330</v>
      </c>
      <c r="C2107" s="23" t="str">
        <f t="shared" si="96"/>
        <v>Ms.</v>
      </c>
      <c r="D2107" s="23" t="str">
        <f t="shared" si="97"/>
        <v>Erin</v>
      </c>
      <c r="E2107" s="23" t="str">
        <f t="shared" si="98"/>
        <v>Simone</v>
      </c>
    </row>
    <row r="2108" spans="1:5" ht="15.75" customHeight="1" x14ac:dyDescent="0.35">
      <c r="A2108" s="22" t="s">
        <v>4331</v>
      </c>
      <c r="B2108" s="22" t="s">
        <v>4332</v>
      </c>
      <c r="C2108" s="23" t="str">
        <f t="shared" si="96"/>
        <v>Ms.</v>
      </c>
      <c r="D2108" s="23" t="str">
        <f t="shared" si="97"/>
        <v>Hallie</v>
      </c>
      <c r="E2108" s="23" t="str">
        <f t="shared" si="98"/>
        <v>Von Rock</v>
      </c>
    </row>
    <row r="2109" spans="1:5" ht="15.75" customHeight="1" x14ac:dyDescent="0.35">
      <c r="A2109" s="22" t="s">
        <v>4333</v>
      </c>
      <c r="B2109" s="22" t="s">
        <v>4334</v>
      </c>
      <c r="C2109" s="23" t="str">
        <f t="shared" si="96"/>
        <v>Ms.</v>
      </c>
      <c r="D2109" s="23" t="str">
        <f t="shared" si="97"/>
        <v>Paige P</v>
      </c>
      <c r="E2109" s="23" t="str">
        <f t="shared" si="98"/>
        <v>Woodard</v>
      </c>
    </row>
    <row r="2110" spans="1:5" ht="15.75" customHeight="1" x14ac:dyDescent="0.35">
      <c r="A2110" s="22" t="s">
        <v>4335</v>
      </c>
      <c r="B2110" s="22" t="s">
        <v>4336</v>
      </c>
      <c r="C2110" s="23" t="str">
        <f t="shared" si="96"/>
        <v>Ms.</v>
      </c>
      <c r="D2110" s="23" t="str">
        <f t="shared" si="97"/>
        <v>Ji</v>
      </c>
      <c r="E2110" s="23" t="str">
        <f t="shared" si="98"/>
        <v>Li</v>
      </c>
    </row>
    <row r="2111" spans="1:5" ht="15.75" customHeight="1" x14ac:dyDescent="0.35">
      <c r="A2111" s="22" t="s">
        <v>4337</v>
      </c>
      <c r="B2111" s="22" t="s">
        <v>4338</v>
      </c>
      <c r="C2111" s="23" t="str">
        <f t="shared" si="96"/>
        <v>Ms.</v>
      </c>
      <c r="D2111" s="23" t="str">
        <f t="shared" si="97"/>
        <v>Carissa A</v>
      </c>
      <c r="E2111" s="23" t="str">
        <f t="shared" si="98"/>
        <v>Sinda</v>
      </c>
    </row>
    <row r="2112" spans="1:5" ht="15.75" customHeight="1" x14ac:dyDescent="0.35">
      <c r="A2112" s="22" t="s">
        <v>4339</v>
      </c>
      <c r="B2112" s="22" t="s">
        <v>4340</v>
      </c>
      <c r="C2112" s="23" t="str">
        <f t="shared" si="96"/>
        <v>Ms.</v>
      </c>
      <c r="D2112" s="23" t="str">
        <f t="shared" si="97"/>
        <v>Mona</v>
      </c>
      <c r="E2112" s="23" t="str">
        <f t="shared" si="98"/>
        <v>Rydland</v>
      </c>
    </row>
    <row r="2113" spans="1:5" ht="15.75" customHeight="1" x14ac:dyDescent="0.35">
      <c r="A2113" s="22" t="s">
        <v>4341</v>
      </c>
      <c r="B2113" s="22" t="s">
        <v>4342</v>
      </c>
      <c r="C2113" s="23" t="str">
        <f t="shared" si="96"/>
        <v>Ms.</v>
      </c>
      <c r="D2113" s="23" t="str">
        <f t="shared" si="97"/>
        <v>Kristin R.</v>
      </c>
      <c r="E2113" s="23" t="str">
        <f t="shared" si="98"/>
        <v>Vespa</v>
      </c>
    </row>
    <row r="2114" spans="1:5" ht="15.75" customHeight="1" x14ac:dyDescent="0.35">
      <c r="A2114" s="22" t="s">
        <v>4343</v>
      </c>
      <c r="B2114" s="22" t="s">
        <v>4344</v>
      </c>
      <c r="C2114" s="23" t="str">
        <f t="shared" ref="C2114:C2177" si="99">TRIM(MID(B2114,FIND(",",B2114)+1,FIND(".",B2114,FIND(",",B2114))-FIND(",",B2114)))</f>
        <v>Ms.</v>
      </c>
      <c r="D2114" s="23" t="str">
        <f t="shared" ref="D2114:D2177" si="100">TRIM(MID(B2114,FIND(".",B2114,FIND(",",B2114))+1,100))</f>
        <v>Beth</v>
      </c>
      <c r="E2114" s="23" t="str">
        <f t="shared" ref="E2114:E2177" si="101">TRIM(LEFT(B2114,FIND(",",B2114)-1))</f>
        <v>Meadows</v>
      </c>
    </row>
    <row r="2115" spans="1:5" ht="15.75" customHeight="1" x14ac:dyDescent="0.35">
      <c r="A2115" s="22" t="s">
        <v>4345</v>
      </c>
      <c r="B2115" s="22" t="s">
        <v>4346</v>
      </c>
      <c r="C2115" s="23" t="str">
        <f t="shared" si="99"/>
        <v>Ms.</v>
      </c>
      <c r="D2115" s="23" t="str">
        <f t="shared" si="100"/>
        <v>Allison</v>
      </c>
      <c r="E2115" s="23" t="str">
        <f t="shared" si="101"/>
        <v>Toppen</v>
      </c>
    </row>
    <row r="2116" spans="1:5" ht="15.75" customHeight="1" x14ac:dyDescent="0.35">
      <c r="A2116" s="22" t="s">
        <v>4347</v>
      </c>
      <c r="B2116" s="22" t="s">
        <v>4348</v>
      </c>
      <c r="C2116" s="23" t="str">
        <f t="shared" si="99"/>
        <v>Ms.</v>
      </c>
      <c r="D2116" s="23" t="str">
        <f t="shared" si="100"/>
        <v>Ashley E</v>
      </c>
      <c r="E2116" s="23" t="str">
        <f t="shared" si="101"/>
        <v>Ermer</v>
      </c>
    </row>
    <row r="2117" spans="1:5" ht="15.75" customHeight="1" x14ac:dyDescent="0.35">
      <c r="A2117" s="22" t="s">
        <v>4349</v>
      </c>
      <c r="B2117" s="22" t="s">
        <v>4350</v>
      </c>
      <c r="C2117" s="23" t="str">
        <f t="shared" si="99"/>
        <v>Ms.</v>
      </c>
      <c r="D2117" s="23" t="str">
        <f t="shared" si="100"/>
        <v>Hilary K.</v>
      </c>
      <c r="E2117" s="23" t="str">
        <f t="shared" si="101"/>
        <v>Dionne</v>
      </c>
    </row>
    <row r="2118" spans="1:5" ht="15.75" customHeight="1" x14ac:dyDescent="0.35">
      <c r="A2118" s="22" t="s">
        <v>4351</v>
      </c>
      <c r="B2118" s="22" t="s">
        <v>4352</v>
      </c>
      <c r="C2118" s="23" t="str">
        <f t="shared" si="99"/>
        <v>Ms.</v>
      </c>
      <c r="D2118" s="23" t="str">
        <f t="shared" si="100"/>
        <v>Dominique</v>
      </c>
      <c r="E2118" s="23" t="str">
        <f t="shared" si="101"/>
        <v>Stasulli</v>
      </c>
    </row>
    <row r="2119" spans="1:5" ht="15.75" customHeight="1" x14ac:dyDescent="0.35">
      <c r="A2119" s="22" t="s">
        <v>4353</v>
      </c>
      <c r="B2119" s="22" t="s">
        <v>4354</v>
      </c>
      <c r="C2119" s="23" t="str">
        <f t="shared" si="99"/>
        <v>Mr.</v>
      </c>
      <c r="D2119" s="23" t="str">
        <f t="shared" si="100"/>
        <v>Carlos I</v>
      </c>
      <c r="E2119" s="23" t="str">
        <f t="shared" si="101"/>
        <v>Duran</v>
      </c>
    </row>
    <row r="2120" spans="1:5" ht="15.75" customHeight="1" x14ac:dyDescent="0.35">
      <c r="A2120" s="22" t="s">
        <v>4355</v>
      </c>
      <c r="B2120" s="22" t="s">
        <v>4356</v>
      </c>
      <c r="C2120" s="23" t="str">
        <f t="shared" si="99"/>
        <v>Mr.</v>
      </c>
      <c r="D2120" s="23" t="str">
        <f t="shared" si="100"/>
        <v>Matthew</v>
      </c>
      <c r="E2120" s="23" t="str">
        <f t="shared" si="101"/>
        <v>Klundt</v>
      </c>
    </row>
    <row r="2121" spans="1:5" ht="15.75" customHeight="1" x14ac:dyDescent="0.35">
      <c r="A2121" s="22" t="s">
        <v>4357</v>
      </c>
      <c r="B2121" s="22" t="s">
        <v>4358</v>
      </c>
      <c r="C2121" s="23" t="str">
        <f t="shared" si="99"/>
        <v>Ms.</v>
      </c>
      <c r="D2121" s="23" t="str">
        <f t="shared" si="100"/>
        <v>Kara</v>
      </c>
      <c r="E2121" s="23" t="str">
        <f t="shared" si="101"/>
        <v>Waters</v>
      </c>
    </row>
    <row r="2122" spans="1:5" ht="15.75" customHeight="1" x14ac:dyDescent="0.35">
      <c r="A2122" s="22" t="s">
        <v>4359</v>
      </c>
      <c r="B2122" s="22" t="s">
        <v>4360</v>
      </c>
      <c r="C2122" s="23" t="str">
        <f t="shared" si="99"/>
        <v>Ms.</v>
      </c>
      <c r="D2122" s="23" t="str">
        <f t="shared" si="100"/>
        <v>Sarah S</v>
      </c>
      <c r="E2122" s="23" t="str">
        <f t="shared" si="101"/>
        <v>Rusk</v>
      </c>
    </row>
    <row r="2123" spans="1:5" ht="15.75" customHeight="1" x14ac:dyDescent="0.35">
      <c r="A2123" s="22" t="s">
        <v>4361</v>
      </c>
      <c r="B2123" s="22" t="s">
        <v>4362</v>
      </c>
      <c r="C2123" s="23" t="str">
        <f t="shared" si="99"/>
        <v>Ms.</v>
      </c>
      <c r="D2123" s="23" t="str">
        <f t="shared" si="100"/>
        <v>Shauna R.</v>
      </c>
      <c r="E2123" s="23" t="str">
        <f t="shared" si="101"/>
        <v>Gersbach</v>
      </c>
    </row>
    <row r="2124" spans="1:5" ht="15.75" customHeight="1" x14ac:dyDescent="0.35">
      <c r="A2124" s="22" t="s">
        <v>4363</v>
      </c>
      <c r="B2124" s="22" t="s">
        <v>4364</v>
      </c>
      <c r="C2124" s="23" t="str">
        <f t="shared" si="99"/>
        <v>Ms.</v>
      </c>
      <c r="D2124" s="23" t="str">
        <f t="shared" si="100"/>
        <v>Lindsay J.</v>
      </c>
      <c r="E2124" s="23" t="str">
        <f t="shared" si="101"/>
        <v>Taylor-Watson</v>
      </c>
    </row>
    <row r="2125" spans="1:5" ht="15.75" customHeight="1" x14ac:dyDescent="0.35">
      <c r="A2125" s="22" t="s">
        <v>4365</v>
      </c>
      <c r="B2125" s="22" t="s">
        <v>4366</v>
      </c>
      <c r="C2125" s="23" t="str">
        <f t="shared" si="99"/>
        <v>Ms.</v>
      </c>
      <c r="D2125" s="23" t="str">
        <f t="shared" si="100"/>
        <v>Danya A.</v>
      </c>
      <c r="E2125" s="23" t="str">
        <f t="shared" si="101"/>
        <v>Crawford</v>
      </c>
    </row>
    <row r="2126" spans="1:5" ht="15.75" customHeight="1" x14ac:dyDescent="0.35">
      <c r="A2126" s="22" t="s">
        <v>4367</v>
      </c>
      <c r="B2126" s="22" t="s">
        <v>4368</v>
      </c>
      <c r="C2126" s="23" t="str">
        <f t="shared" si="99"/>
        <v>Ms.</v>
      </c>
      <c r="D2126" s="23" t="str">
        <f t="shared" si="100"/>
        <v>Lorraine</v>
      </c>
      <c r="E2126" s="23" t="str">
        <f t="shared" si="101"/>
        <v>Levitsky</v>
      </c>
    </row>
    <row r="2127" spans="1:5" ht="15.75" customHeight="1" x14ac:dyDescent="0.35">
      <c r="A2127" s="22" t="s">
        <v>4369</v>
      </c>
      <c r="B2127" s="22" t="s">
        <v>4370</v>
      </c>
      <c r="C2127" s="23" t="str">
        <f t="shared" si="99"/>
        <v>Ms.</v>
      </c>
      <c r="D2127" s="23" t="str">
        <f t="shared" si="100"/>
        <v>Jennifer L.</v>
      </c>
      <c r="E2127" s="23" t="str">
        <f t="shared" si="101"/>
        <v>Carroll</v>
      </c>
    </row>
    <row r="2128" spans="1:5" ht="15.75" customHeight="1" x14ac:dyDescent="0.35">
      <c r="A2128" s="22" t="s">
        <v>4371</v>
      </c>
      <c r="B2128" s="22" t="s">
        <v>4372</v>
      </c>
      <c r="C2128" s="23" t="str">
        <f t="shared" si="99"/>
        <v>Mr.</v>
      </c>
      <c r="D2128" s="23" t="str">
        <f t="shared" si="100"/>
        <v>Jesus Sr.</v>
      </c>
      <c r="E2128" s="23" t="str">
        <f t="shared" si="101"/>
        <v>Campos</v>
      </c>
    </row>
    <row r="2129" spans="1:5" ht="15.75" customHeight="1" x14ac:dyDescent="0.35">
      <c r="A2129" s="22" t="s">
        <v>4373</v>
      </c>
      <c r="B2129" s="22" t="s">
        <v>4374</v>
      </c>
      <c r="C2129" s="23" t="str">
        <f t="shared" si="99"/>
        <v>Ms.</v>
      </c>
      <c r="D2129" s="23" t="str">
        <f t="shared" si="100"/>
        <v>Kristen</v>
      </c>
      <c r="E2129" s="23" t="str">
        <f t="shared" si="101"/>
        <v>Flajslik</v>
      </c>
    </row>
    <row r="2130" spans="1:5" ht="15.75" customHeight="1" x14ac:dyDescent="0.35">
      <c r="A2130" s="22" t="s">
        <v>4375</v>
      </c>
      <c r="B2130" s="22" t="s">
        <v>4376</v>
      </c>
      <c r="C2130" s="23" t="str">
        <f t="shared" si="99"/>
        <v>Ms.</v>
      </c>
      <c r="D2130" s="23" t="str">
        <f t="shared" si="100"/>
        <v>Catherine C.</v>
      </c>
      <c r="E2130" s="23" t="str">
        <f t="shared" si="101"/>
        <v>Chua</v>
      </c>
    </row>
    <row r="2131" spans="1:5" ht="15.75" customHeight="1" x14ac:dyDescent="0.35">
      <c r="A2131" s="22" t="s">
        <v>4377</v>
      </c>
      <c r="B2131" s="22" t="s">
        <v>4378</v>
      </c>
      <c r="C2131" s="23" t="str">
        <f t="shared" si="99"/>
        <v>Ms.</v>
      </c>
      <c r="D2131" s="23" t="str">
        <f t="shared" si="100"/>
        <v>Paula</v>
      </c>
      <c r="E2131" s="23" t="str">
        <f t="shared" si="101"/>
        <v>Wiltse</v>
      </c>
    </row>
    <row r="2132" spans="1:5" ht="15.75" customHeight="1" x14ac:dyDescent="0.35">
      <c r="A2132" s="22" t="s">
        <v>4379</v>
      </c>
      <c r="B2132" s="22" t="s">
        <v>4380</v>
      </c>
      <c r="C2132" s="23" t="str">
        <f t="shared" si="99"/>
        <v>Ms.</v>
      </c>
      <c r="D2132" s="23" t="str">
        <f t="shared" si="100"/>
        <v>Evan</v>
      </c>
      <c r="E2132" s="23" t="str">
        <f t="shared" si="101"/>
        <v>Fisher</v>
      </c>
    </row>
    <row r="2133" spans="1:5" ht="15.75" customHeight="1" x14ac:dyDescent="0.35">
      <c r="A2133" s="22" t="s">
        <v>4381</v>
      </c>
      <c r="B2133" s="22" t="s">
        <v>4382</v>
      </c>
      <c r="C2133" s="23" t="str">
        <f t="shared" si="99"/>
        <v>Mr.</v>
      </c>
      <c r="D2133" s="23" t="str">
        <f t="shared" si="100"/>
        <v>Nathan J</v>
      </c>
      <c r="E2133" s="23" t="str">
        <f t="shared" si="101"/>
        <v>Wilzbacher</v>
      </c>
    </row>
    <row r="2134" spans="1:5" ht="15.75" customHeight="1" x14ac:dyDescent="0.35">
      <c r="A2134" s="22" t="s">
        <v>4383</v>
      </c>
      <c r="B2134" s="22" t="s">
        <v>4384</v>
      </c>
      <c r="C2134" s="23" t="str">
        <f t="shared" si="99"/>
        <v>Ms.</v>
      </c>
      <c r="D2134" s="23" t="str">
        <f t="shared" si="100"/>
        <v>Ashley M</v>
      </c>
      <c r="E2134" s="23" t="str">
        <f t="shared" si="101"/>
        <v>Thayer</v>
      </c>
    </row>
    <row r="2135" spans="1:5" ht="15.75" customHeight="1" x14ac:dyDescent="0.35">
      <c r="A2135" s="22" t="s">
        <v>4385</v>
      </c>
      <c r="B2135" s="22" t="s">
        <v>4386</v>
      </c>
      <c r="C2135" s="23" t="str">
        <f t="shared" si="99"/>
        <v>Mr.</v>
      </c>
      <c r="D2135" s="23" t="str">
        <f t="shared" si="100"/>
        <v>Jason</v>
      </c>
      <c r="E2135" s="23" t="str">
        <f t="shared" si="101"/>
        <v>Brosseau</v>
      </c>
    </row>
    <row r="2136" spans="1:5" ht="15.75" customHeight="1" x14ac:dyDescent="0.35">
      <c r="A2136" s="22" t="s">
        <v>4387</v>
      </c>
      <c r="B2136" s="22" t="s">
        <v>4388</v>
      </c>
      <c r="C2136" s="23" t="str">
        <f t="shared" si="99"/>
        <v>Mr.</v>
      </c>
      <c r="D2136" s="23" t="str">
        <f t="shared" si="100"/>
        <v>Marshall</v>
      </c>
      <c r="E2136" s="23" t="str">
        <f t="shared" si="101"/>
        <v>Phares</v>
      </c>
    </row>
    <row r="2137" spans="1:5" ht="15.75" customHeight="1" x14ac:dyDescent="0.35">
      <c r="A2137" s="22" t="s">
        <v>4389</v>
      </c>
      <c r="B2137" s="22" t="s">
        <v>4390</v>
      </c>
      <c r="C2137" s="23" t="str">
        <f t="shared" si="99"/>
        <v>Mr.</v>
      </c>
      <c r="D2137" s="23" t="str">
        <f t="shared" si="100"/>
        <v>Lavar</v>
      </c>
      <c r="E2137" s="23" t="str">
        <f t="shared" si="101"/>
        <v>Curley</v>
      </c>
    </row>
    <row r="2138" spans="1:5" ht="15.75" customHeight="1" x14ac:dyDescent="0.35">
      <c r="A2138" s="22" t="s">
        <v>4391</v>
      </c>
      <c r="B2138" s="22" t="s">
        <v>4392</v>
      </c>
      <c r="C2138" s="23" t="str">
        <f t="shared" si="99"/>
        <v>Mr.</v>
      </c>
      <c r="D2138" s="23" t="str">
        <f t="shared" si="100"/>
        <v>Charlie T.</v>
      </c>
      <c r="E2138" s="23" t="str">
        <f t="shared" si="101"/>
        <v>Johnston</v>
      </c>
    </row>
    <row r="2139" spans="1:5" ht="15.75" customHeight="1" x14ac:dyDescent="0.35">
      <c r="A2139" s="22" t="s">
        <v>4393</v>
      </c>
      <c r="B2139" s="22" t="s">
        <v>4394</v>
      </c>
      <c r="C2139" s="23" t="str">
        <f t="shared" si="99"/>
        <v>Mrs.</v>
      </c>
      <c r="D2139" s="23" t="str">
        <f t="shared" si="100"/>
        <v>Lauren</v>
      </c>
      <c r="E2139" s="23" t="str">
        <f t="shared" si="101"/>
        <v>Padula</v>
      </c>
    </row>
    <row r="2140" spans="1:5" ht="15.75" customHeight="1" x14ac:dyDescent="0.35">
      <c r="A2140" s="22" t="s">
        <v>4395</v>
      </c>
      <c r="B2140" s="22" t="s">
        <v>4396</v>
      </c>
      <c r="C2140" s="23" t="str">
        <f t="shared" si="99"/>
        <v>Mr.</v>
      </c>
      <c r="D2140" s="23" t="str">
        <f t="shared" si="100"/>
        <v>Arthur</v>
      </c>
      <c r="E2140" s="23" t="str">
        <f t="shared" si="101"/>
        <v>Gamirov</v>
      </c>
    </row>
    <row r="2141" spans="1:5" ht="15.75" customHeight="1" x14ac:dyDescent="0.35">
      <c r="A2141" s="22" t="s">
        <v>4397</v>
      </c>
      <c r="B2141" s="22" t="s">
        <v>4398</v>
      </c>
      <c r="C2141" s="23" t="str">
        <f t="shared" si="99"/>
        <v>Mr.</v>
      </c>
      <c r="D2141" s="23" t="str">
        <f t="shared" si="100"/>
        <v>Thomas</v>
      </c>
      <c r="E2141" s="23" t="str">
        <f t="shared" si="101"/>
        <v>Briot</v>
      </c>
    </row>
    <row r="2142" spans="1:5" ht="15.75" customHeight="1" x14ac:dyDescent="0.35">
      <c r="A2142" s="22" t="s">
        <v>4399</v>
      </c>
      <c r="B2142" s="22" t="s">
        <v>4400</v>
      </c>
      <c r="C2142" s="23" t="str">
        <f t="shared" si="99"/>
        <v>Ms.</v>
      </c>
      <c r="D2142" s="23" t="str">
        <f t="shared" si="100"/>
        <v>Jennifer</v>
      </c>
      <c r="E2142" s="23" t="str">
        <f t="shared" si="101"/>
        <v>De Hueck</v>
      </c>
    </row>
    <row r="2143" spans="1:5" ht="15.75" customHeight="1" x14ac:dyDescent="0.35">
      <c r="A2143" s="22" t="s">
        <v>4401</v>
      </c>
      <c r="B2143" s="22" t="s">
        <v>4402</v>
      </c>
      <c r="C2143" s="23" t="str">
        <f t="shared" si="99"/>
        <v>Ms.</v>
      </c>
      <c r="D2143" s="23" t="str">
        <f t="shared" si="100"/>
        <v>Tammy</v>
      </c>
      <c r="E2143" s="23" t="str">
        <f t="shared" si="101"/>
        <v>Putt</v>
      </c>
    </row>
    <row r="2144" spans="1:5" ht="15.75" customHeight="1" x14ac:dyDescent="0.35">
      <c r="A2144" s="22" t="s">
        <v>4403</v>
      </c>
      <c r="B2144" s="22" t="s">
        <v>4404</v>
      </c>
      <c r="C2144" s="23" t="str">
        <f t="shared" si="99"/>
        <v>Ms.</v>
      </c>
      <c r="D2144" s="23" t="str">
        <f t="shared" si="100"/>
        <v>Lena</v>
      </c>
      <c r="E2144" s="23" t="str">
        <f t="shared" si="101"/>
        <v>Deiman</v>
      </c>
    </row>
    <row r="2145" spans="1:5" ht="15.75" customHeight="1" x14ac:dyDescent="0.35">
      <c r="A2145" s="22" t="s">
        <v>4405</v>
      </c>
      <c r="B2145" s="22" t="s">
        <v>4406</v>
      </c>
      <c r="C2145" s="23" t="str">
        <f t="shared" si="99"/>
        <v>Ms.</v>
      </c>
      <c r="D2145" s="23" t="str">
        <f t="shared" si="100"/>
        <v>Valentina</v>
      </c>
      <c r="E2145" s="23" t="str">
        <f t="shared" si="101"/>
        <v>Bonanni</v>
      </c>
    </row>
    <row r="2146" spans="1:5" ht="15.75" customHeight="1" x14ac:dyDescent="0.35">
      <c r="A2146" s="22" t="s">
        <v>4407</v>
      </c>
      <c r="B2146" s="22" t="s">
        <v>4408</v>
      </c>
      <c r="C2146" s="23" t="str">
        <f t="shared" si="99"/>
        <v>Mr.</v>
      </c>
      <c r="D2146" s="23" t="str">
        <f t="shared" si="100"/>
        <v>Russell N.</v>
      </c>
      <c r="E2146" s="23" t="str">
        <f t="shared" si="101"/>
        <v>Stein</v>
      </c>
    </row>
    <row r="2147" spans="1:5" ht="15.75" customHeight="1" x14ac:dyDescent="0.35">
      <c r="A2147" s="22" t="s">
        <v>4409</v>
      </c>
      <c r="B2147" s="22" t="s">
        <v>4410</v>
      </c>
      <c r="C2147" s="23" t="str">
        <f t="shared" si="99"/>
        <v>Mr.</v>
      </c>
      <c r="D2147" s="23" t="str">
        <f t="shared" si="100"/>
        <v>Scott R.</v>
      </c>
      <c r="E2147" s="23" t="str">
        <f t="shared" si="101"/>
        <v>Laumann</v>
      </c>
    </row>
    <row r="2148" spans="1:5" ht="15.75" customHeight="1" x14ac:dyDescent="0.35">
      <c r="A2148" s="22" t="s">
        <v>4411</v>
      </c>
      <c r="B2148" s="22" t="s">
        <v>4412</v>
      </c>
      <c r="C2148" s="23" t="str">
        <f t="shared" si="99"/>
        <v>Mr.</v>
      </c>
      <c r="D2148" s="23" t="str">
        <f t="shared" si="100"/>
        <v>Jose Francisco Sr.</v>
      </c>
      <c r="E2148" s="23" t="str">
        <f t="shared" si="101"/>
        <v>Galaviz</v>
      </c>
    </row>
    <row r="2149" spans="1:5" ht="15.75" customHeight="1" x14ac:dyDescent="0.35">
      <c r="A2149" s="22" t="s">
        <v>4413</v>
      </c>
      <c r="B2149" s="22" t="s">
        <v>4414</v>
      </c>
      <c r="C2149" s="23" t="str">
        <f t="shared" si="99"/>
        <v>Mr.</v>
      </c>
      <c r="D2149" s="23" t="str">
        <f t="shared" si="100"/>
        <v>Paul J</v>
      </c>
      <c r="E2149" s="23" t="str">
        <f t="shared" si="101"/>
        <v>Piper</v>
      </c>
    </row>
    <row r="2150" spans="1:5" ht="15.75" customHeight="1" x14ac:dyDescent="0.35">
      <c r="A2150" s="22" t="s">
        <v>4415</v>
      </c>
      <c r="B2150" s="22" t="s">
        <v>4416</v>
      </c>
      <c r="C2150" s="23" t="str">
        <f t="shared" si="99"/>
        <v>Mr.</v>
      </c>
      <c r="D2150" s="23" t="str">
        <f t="shared" si="100"/>
        <v>Adam</v>
      </c>
      <c r="E2150" s="23" t="str">
        <f t="shared" si="101"/>
        <v>Cantini</v>
      </c>
    </row>
    <row r="2151" spans="1:5" ht="15.75" customHeight="1" x14ac:dyDescent="0.35">
      <c r="A2151" s="22" t="s">
        <v>4417</v>
      </c>
      <c r="B2151" s="22" t="s">
        <v>4418</v>
      </c>
      <c r="C2151" s="23" t="str">
        <f t="shared" si="99"/>
        <v>Mr.</v>
      </c>
      <c r="D2151" s="23" t="str">
        <f t="shared" si="100"/>
        <v>Edward J.</v>
      </c>
      <c r="E2151" s="23" t="str">
        <f t="shared" si="101"/>
        <v>Hartman</v>
      </c>
    </row>
    <row r="2152" spans="1:5" ht="15.75" customHeight="1" x14ac:dyDescent="0.35">
      <c r="A2152" s="22" t="s">
        <v>4419</v>
      </c>
      <c r="B2152" s="22" t="s">
        <v>4420</v>
      </c>
      <c r="C2152" s="23" t="str">
        <f t="shared" si="99"/>
        <v>Mr.</v>
      </c>
      <c r="D2152" s="23" t="str">
        <f t="shared" si="100"/>
        <v>Patrick A.</v>
      </c>
      <c r="E2152" s="23" t="str">
        <f t="shared" si="101"/>
        <v>Werhane</v>
      </c>
    </row>
    <row r="2153" spans="1:5" ht="15.75" customHeight="1" x14ac:dyDescent="0.35">
      <c r="A2153" s="22" t="s">
        <v>4421</v>
      </c>
      <c r="B2153" s="22" t="s">
        <v>4422</v>
      </c>
      <c r="C2153" s="23" t="str">
        <f t="shared" si="99"/>
        <v>Mr.</v>
      </c>
      <c r="D2153" s="23" t="str">
        <f t="shared" si="100"/>
        <v>Geraint H</v>
      </c>
      <c r="E2153" s="23" t="str">
        <f t="shared" si="101"/>
        <v>Davies</v>
      </c>
    </row>
    <row r="2154" spans="1:5" ht="15.75" customHeight="1" x14ac:dyDescent="0.35">
      <c r="A2154" s="22" t="s">
        <v>4423</v>
      </c>
      <c r="B2154" s="22" t="s">
        <v>4424</v>
      </c>
      <c r="C2154" s="23" t="str">
        <f t="shared" si="99"/>
        <v>Mr.</v>
      </c>
      <c r="D2154" s="23" t="str">
        <f t="shared" si="100"/>
        <v>Dj</v>
      </c>
      <c r="E2154" s="23" t="str">
        <f t="shared" si="101"/>
        <v>Hummel</v>
      </c>
    </row>
    <row r="2155" spans="1:5" ht="15.75" customHeight="1" x14ac:dyDescent="0.35">
      <c r="A2155" s="22" t="s">
        <v>4425</v>
      </c>
      <c r="B2155" s="22" t="s">
        <v>4426</v>
      </c>
      <c r="C2155" s="23" t="str">
        <f t="shared" si="99"/>
        <v>Mr.</v>
      </c>
      <c r="D2155" s="23" t="str">
        <f t="shared" si="100"/>
        <v>Zachary A</v>
      </c>
      <c r="E2155" s="23" t="str">
        <f t="shared" si="101"/>
        <v>Lutz</v>
      </c>
    </row>
    <row r="2156" spans="1:5" ht="15.75" customHeight="1" x14ac:dyDescent="0.35">
      <c r="A2156" s="22" t="s">
        <v>4427</v>
      </c>
      <c r="B2156" s="22" t="s">
        <v>4428</v>
      </c>
      <c r="C2156" s="23" t="str">
        <f t="shared" si="99"/>
        <v>Mr.</v>
      </c>
      <c r="D2156" s="23" t="str">
        <f t="shared" si="100"/>
        <v>Brian W.</v>
      </c>
      <c r="E2156" s="23" t="str">
        <f t="shared" si="101"/>
        <v>Waters</v>
      </c>
    </row>
    <row r="2157" spans="1:5" ht="15.75" customHeight="1" x14ac:dyDescent="0.35">
      <c r="A2157" s="22" t="s">
        <v>4429</v>
      </c>
      <c r="B2157" s="22" t="s">
        <v>4430</v>
      </c>
      <c r="C2157" s="23" t="str">
        <f t="shared" si="99"/>
        <v>Mr.</v>
      </c>
      <c r="D2157" s="23" t="str">
        <f t="shared" si="100"/>
        <v>Joe</v>
      </c>
      <c r="E2157" s="23" t="str">
        <f t="shared" si="101"/>
        <v>Viglienzoni</v>
      </c>
    </row>
    <row r="2158" spans="1:5" ht="15.75" customHeight="1" x14ac:dyDescent="0.35">
      <c r="A2158" s="22" t="s">
        <v>4431</v>
      </c>
      <c r="B2158" s="22" t="s">
        <v>4432</v>
      </c>
      <c r="C2158" s="23" t="str">
        <f t="shared" si="99"/>
        <v>Mr.</v>
      </c>
      <c r="D2158" s="23" t="str">
        <f t="shared" si="100"/>
        <v>Stephen</v>
      </c>
      <c r="E2158" s="23" t="str">
        <f t="shared" si="101"/>
        <v>Rathbun</v>
      </c>
    </row>
    <row r="2159" spans="1:5" ht="15.75" customHeight="1" x14ac:dyDescent="0.35">
      <c r="A2159" s="22" t="s">
        <v>4433</v>
      </c>
      <c r="B2159" s="22" t="s">
        <v>4434</v>
      </c>
      <c r="C2159" s="23" t="str">
        <f t="shared" si="99"/>
        <v>Ms.</v>
      </c>
      <c r="D2159" s="23" t="str">
        <f t="shared" si="100"/>
        <v>Ellen L.</v>
      </c>
      <c r="E2159" s="23" t="str">
        <f t="shared" si="101"/>
        <v>crane</v>
      </c>
    </row>
    <row r="2160" spans="1:5" ht="15.75" customHeight="1" x14ac:dyDescent="0.35">
      <c r="A2160" s="22" t="s">
        <v>4435</v>
      </c>
      <c r="B2160" s="22" t="s">
        <v>4436</v>
      </c>
      <c r="C2160" s="23" t="str">
        <f t="shared" si="99"/>
        <v>Ms.</v>
      </c>
      <c r="D2160" s="23" t="str">
        <f t="shared" si="100"/>
        <v>Cindy</v>
      </c>
      <c r="E2160" s="23" t="str">
        <f t="shared" si="101"/>
        <v>Conant</v>
      </c>
    </row>
    <row r="2161" spans="1:5" ht="15.75" customHeight="1" x14ac:dyDescent="0.35">
      <c r="A2161" s="22" t="s">
        <v>4437</v>
      </c>
      <c r="B2161" s="22" t="s">
        <v>4438</v>
      </c>
      <c r="C2161" s="23" t="str">
        <f t="shared" si="99"/>
        <v>Ms.</v>
      </c>
      <c r="D2161" s="23" t="str">
        <f t="shared" si="100"/>
        <v>Abigail R.</v>
      </c>
      <c r="E2161" s="23" t="str">
        <f t="shared" si="101"/>
        <v>Huyser-Wierenga</v>
      </c>
    </row>
    <row r="2162" spans="1:5" ht="15.75" customHeight="1" x14ac:dyDescent="0.35">
      <c r="A2162" s="22" t="s">
        <v>4439</v>
      </c>
      <c r="B2162" s="22" t="s">
        <v>4440</v>
      </c>
      <c r="C2162" s="23" t="str">
        <f t="shared" si="99"/>
        <v>Ms.</v>
      </c>
      <c r="D2162" s="23" t="str">
        <f t="shared" si="100"/>
        <v>Amy L.</v>
      </c>
      <c r="E2162" s="23" t="str">
        <f t="shared" si="101"/>
        <v>Natalini</v>
      </c>
    </row>
    <row r="2163" spans="1:5" ht="15.75" customHeight="1" x14ac:dyDescent="0.35">
      <c r="A2163" s="22" t="s">
        <v>4441</v>
      </c>
      <c r="B2163" s="22" t="s">
        <v>4442</v>
      </c>
      <c r="C2163" s="23" t="str">
        <f t="shared" si="99"/>
        <v>Ms.</v>
      </c>
      <c r="D2163" s="23" t="str">
        <f t="shared" si="100"/>
        <v>Amy</v>
      </c>
      <c r="E2163" s="23" t="str">
        <f t="shared" si="101"/>
        <v>Robbins</v>
      </c>
    </row>
    <row r="2164" spans="1:5" ht="15.75" customHeight="1" x14ac:dyDescent="0.35">
      <c r="A2164" s="22" t="s">
        <v>4443</v>
      </c>
      <c r="B2164" s="22" t="s">
        <v>4444</v>
      </c>
      <c r="C2164" s="23" t="str">
        <f t="shared" si="99"/>
        <v>Mrs.</v>
      </c>
      <c r="D2164" s="23" t="str">
        <f t="shared" si="100"/>
        <v>Grace H</v>
      </c>
      <c r="E2164" s="23" t="str">
        <f t="shared" si="101"/>
        <v>Stanislav</v>
      </c>
    </row>
    <row r="2165" spans="1:5" ht="15.75" customHeight="1" x14ac:dyDescent="0.35">
      <c r="A2165" s="22" t="s">
        <v>4445</v>
      </c>
      <c r="B2165" s="22" t="s">
        <v>4446</v>
      </c>
      <c r="C2165" s="23" t="str">
        <f t="shared" si="99"/>
        <v>Ms.</v>
      </c>
      <c r="D2165" s="23" t="str">
        <f t="shared" si="100"/>
        <v>Caitie J.</v>
      </c>
      <c r="E2165" s="23" t="str">
        <f t="shared" si="101"/>
        <v>Meyer</v>
      </c>
    </row>
    <row r="2166" spans="1:5" ht="15.75" customHeight="1" x14ac:dyDescent="0.35">
      <c r="A2166" s="22" t="s">
        <v>4447</v>
      </c>
      <c r="B2166" s="22" t="s">
        <v>4448</v>
      </c>
      <c r="C2166" s="23" t="str">
        <f t="shared" si="99"/>
        <v>Mr.</v>
      </c>
      <c r="D2166" s="23" t="str">
        <f t="shared" si="100"/>
        <v>Benjamin</v>
      </c>
      <c r="E2166" s="23" t="str">
        <f t="shared" si="101"/>
        <v>Mears</v>
      </c>
    </row>
    <row r="2167" spans="1:5" ht="15.75" customHeight="1" x14ac:dyDescent="0.35">
      <c r="A2167" s="22" t="s">
        <v>4449</v>
      </c>
      <c r="B2167" s="22" t="s">
        <v>4450</v>
      </c>
      <c r="C2167" s="23" t="str">
        <f t="shared" si="99"/>
        <v>Mr.</v>
      </c>
      <c r="D2167" s="23" t="str">
        <f t="shared" si="100"/>
        <v>Ian T</v>
      </c>
      <c r="E2167" s="23" t="str">
        <f t="shared" si="101"/>
        <v>Neill</v>
      </c>
    </row>
    <row r="2168" spans="1:5" ht="15.75" customHeight="1" x14ac:dyDescent="0.35">
      <c r="A2168" s="22" t="s">
        <v>4451</v>
      </c>
      <c r="B2168" s="22" t="s">
        <v>4452</v>
      </c>
      <c r="C2168" s="23" t="str">
        <f t="shared" si="99"/>
        <v>Mr.</v>
      </c>
      <c r="D2168" s="23" t="str">
        <f t="shared" si="100"/>
        <v>Tadese</v>
      </c>
      <c r="E2168" s="23" t="str">
        <f t="shared" si="101"/>
        <v>Tola</v>
      </c>
    </row>
    <row r="2169" spans="1:5" ht="15.75" customHeight="1" x14ac:dyDescent="0.35">
      <c r="A2169" s="22" t="s">
        <v>4453</v>
      </c>
      <c r="B2169" s="22" t="s">
        <v>4454</v>
      </c>
      <c r="C2169" s="23" t="str">
        <f t="shared" si="99"/>
        <v>Mr.</v>
      </c>
      <c r="D2169" s="23" t="str">
        <f t="shared" si="100"/>
        <v>Jonathan</v>
      </c>
      <c r="E2169" s="23" t="str">
        <f t="shared" si="101"/>
        <v>Briskman</v>
      </c>
    </row>
    <row r="2170" spans="1:5" ht="15.75" customHeight="1" x14ac:dyDescent="0.35">
      <c r="A2170" s="22" t="s">
        <v>4455</v>
      </c>
      <c r="B2170" s="22" t="s">
        <v>4456</v>
      </c>
      <c r="C2170" s="23" t="str">
        <f t="shared" si="99"/>
        <v>Mr.</v>
      </c>
      <c r="D2170" s="23" t="str">
        <f t="shared" si="100"/>
        <v>Dathan</v>
      </c>
      <c r="E2170" s="23" t="str">
        <f t="shared" si="101"/>
        <v>Ritzenhein</v>
      </c>
    </row>
    <row r="2171" spans="1:5" ht="15.75" customHeight="1" x14ac:dyDescent="0.35">
      <c r="A2171" s="22" t="s">
        <v>4457</v>
      </c>
      <c r="B2171" s="22" t="s">
        <v>4458</v>
      </c>
      <c r="C2171" s="23" t="str">
        <f t="shared" si="99"/>
        <v>Mr.</v>
      </c>
      <c r="D2171" s="23" t="str">
        <f t="shared" si="100"/>
        <v>Eric</v>
      </c>
      <c r="E2171" s="23" t="str">
        <f t="shared" si="101"/>
        <v>Malkowski</v>
      </c>
    </row>
    <row r="2172" spans="1:5" ht="15.75" customHeight="1" x14ac:dyDescent="0.35">
      <c r="A2172" s="22" t="s">
        <v>4459</v>
      </c>
      <c r="B2172" s="22" t="s">
        <v>4460</v>
      </c>
      <c r="C2172" s="23" t="str">
        <f t="shared" si="99"/>
        <v>Ms.</v>
      </c>
      <c r="D2172" s="23" t="str">
        <f t="shared" si="100"/>
        <v>Allison M</v>
      </c>
      <c r="E2172" s="23" t="str">
        <f t="shared" si="101"/>
        <v>Andreyko</v>
      </c>
    </row>
    <row r="2173" spans="1:5" ht="15.75" customHeight="1" x14ac:dyDescent="0.35">
      <c r="A2173" s="22" t="s">
        <v>4461</v>
      </c>
      <c r="B2173" s="22" t="s">
        <v>4462</v>
      </c>
      <c r="C2173" s="23" t="str">
        <f t="shared" si="99"/>
        <v>Mr.</v>
      </c>
      <c r="D2173" s="23" t="str">
        <f t="shared" si="100"/>
        <v>Paul</v>
      </c>
      <c r="E2173" s="23" t="str">
        <f t="shared" si="101"/>
        <v>Landry</v>
      </c>
    </row>
    <row r="2174" spans="1:5" ht="15.75" customHeight="1" x14ac:dyDescent="0.35">
      <c r="A2174" s="22" t="s">
        <v>4463</v>
      </c>
      <c r="B2174" s="22" t="s">
        <v>4464</v>
      </c>
      <c r="C2174" s="23" t="str">
        <f t="shared" si="99"/>
        <v>Mr.</v>
      </c>
      <c r="D2174" s="23" t="str">
        <f t="shared" si="100"/>
        <v>Aaron R</v>
      </c>
      <c r="E2174" s="23" t="str">
        <f t="shared" si="101"/>
        <v>Lozier</v>
      </c>
    </row>
    <row r="2175" spans="1:5" ht="15.75" customHeight="1" x14ac:dyDescent="0.35">
      <c r="A2175" s="22" t="s">
        <v>4465</v>
      </c>
      <c r="B2175" s="22" t="s">
        <v>4466</v>
      </c>
      <c r="C2175" s="23" t="str">
        <f t="shared" si="99"/>
        <v>Ms.</v>
      </c>
      <c r="D2175" s="23" t="str">
        <f t="shared" si="100"/>
        <v>Caitlin H.</v>
      </c>
      <c r="E2175" s="23" t="str">
        <f t="shared" si="101"/>
        <v>O'Brien</v>
      </c>
    </row>
    <row r="2176" spans="1:5" ht="15.75" customHeight="1" x14ac:dyDescent="0.35">
      <c r="A2176" s="22" t="s">
        <v>4467</v>
      </c>
      <c r="B2176" s="22" t="s">
        <v>4468</v>
      </c>
      <c r="C2176" s="23" t="str">
        <f t="shared" si="99"/>
        <v>Mr.</v>
      </c>
      <c r="D2176" s="23" t="str">
        <f t="shared" si="100"/>
        <v>Harald E.</v>
      </c>
      <c r="E2176" s="23" t="str">
        <f t="shared" si="101"/>
        <v>Rodas</v>
      </c>
    </row>
    <row r="2177" spans="1:5" ht="15.75" customHeight="1" x14ac:dyDescent="0.35">
      <c r="A2177" s="22" t="s">
        <v>4469</v>
      </c>
      <c r="B2177" s="22" t="s">
        <v>4470</v>
      </c>
      <c r="C2177" s="23" t="str">
        <f t="shared" si="99"/>
        <v>Ms.</v>
      </c>
      <c r="D2177" s="23" t="str">
        <f t="shared" si="100"/>
        <v>Siobhan A.</v>
      </c>
      <c r="E2177" s="23" t="str">
        <f t="shared" si="101"/>
        <v>O'Connor</v>
      </c>
    </row>
    <row r="2178" spans="1:5" ht="15.75" customHeight="1" x14ac:dyDescent="0.35">
      <c r="A2178" s="22" t="s">
        <v>4471</v>
      </c>
      <c r="B2178" s="22" t="s">
        <v>4472</v>
      </c>
      <c r="C2178" s="23" t="str">
        <f t="shared" ref="C2178:C2241" si="102">TRIM(MID(B2178,FIND(",",B2178)+1,FIND(".",B2178,FIND(",",B2178))-FIND(",",B2178)))</f>
        <v>Ms.</v>
      </c>
      <c r="D2178" s="23" t="str">
        <f t="shared" ref="D2178:D2241" si="103">TRIM(MID(B2178,FIND(".",B2178,FIND(",",B2178))+1,100))</f>
        <v>Andrea J.</v>
      </c>
      <c r="E2178" s="23" t="str">
        <f t="shared" ref="E2178:E2241" si="104">TRIM(LEFT(B2178,FIND(",",B2178)-1))</f>
        <v>White</v>
      </c>
    </row>
    <row r="2179" spans="1:5" ht="15.75" customHeight="1" x14ac:dyDescent="0.35">
      <c r="A2179" s="22" t="s">
        <v>4473</v>
      </c>
      <c r="B2179" s="22" t="s">
        <v>4474</v>
      </c>
      <c r="C2179" s="23" t="str">
        <f t="shared" si="102"/>
        <v>Ms.</v>
      </c>
      <c r="D2179" s="23" t="str">
        <f t="shared" si="103"/>
        <v>Marie</v>
      </c>
      <c r="E2179" s="23" t="str">
        <f t="shared" si="104"/>
        <v>Davenport</v>
      </c>
    </row>
    <row r="2180" spans="1:5" ht="15.75" customHeight="1" x14ac:dyDescent="0.35">
      <c r="A2180" s="22" t="s">
        <v>4475</v>
      </c>
      <c r="B2180" s="22" t="s">
        <v>4476</v>
      </c>
      <c r="C2180" s="23" t="str">
        <f t="shared" si="102"/>
        <v>Ms.</v>
      </c>
      <c r="D2180" s="23" t="str">
        <f t="shared" si="103"/>
        <v>Rachel A.</v>
      </c>
      <c r="E2180" s="23" t="str">
        <f t="shared" si="104"/>
        <v>Karmen</v>
      </c>
    </row>
    <row r="2181" spans="1:5" ht="15.75" customHeight="1" x14ac:dyDescent="0.35">
      <c r="A2181" s="22" t="s">
        <v>4477</v>
      </c>
      <c r="B2181" s="22" t="s">
        <v>4478</v>
      </c>
      <c r="C2181" s="23" t="str">
        <f t="shared" si="102"/>
        <v>Ms.</v>
      </c>
      <c r="D2181" s="23" t="str">
        <f t="shared" si="103"/>
        <v>Emma</v>
      </c>
      <c r="E2181" s="23" t="str">
        <f t="shared" si="104"/>
        <v>Miller</v>
      </c>
    </row>
    <row r="2182" spans="1:5" ht="15.75" customHeight="1" x14ac:dyDescent="0.35">
      <c r="A2182" s="22" t="s">
        <v>4479</v>
      </c>
      <c r="B2182" s="22" t="s">
        <v>4480</v>
      </c>
      <c r="C2182" s="23" t="str">
        <f t="shared" si="102"/>
        <v>Ms.</v>
      </c>
      <c r="D2182" s="23" t="str">
        <f t="shared" si="103"/>
        <v>Kiersten</v>
      </c>
      <c r="E2182" s="23" t="str">
        <f t="shared" si="104"/>
        <v>Lippmann</v>
      </c>
    </row>
    <row r="2183" spans="1:5" ht="15.75" customHeight="1" x14ac:dyDescent="0.35">
      <c r="A2183" s="22" t="s">
        <v>4481</v>
      </c>
      <c r="B2183" s="22" t="s">
        <v>4482</v>
      </c>
      <c r="C2183" s="23" t="str">
        <f t="shared" si="102"/>
        <v>Ms.</v>
      </c>
      <c r="D2183" s="23" t="str">
        <f t="shared" si="103"/>
        <v>Rachael</v>
      </c>
      <c r="E2183" s="23" t="str">
        <f t="shared" si="104"/>
        <v>Klehm</v>
      </c>
    </row>
    <row r="2184" spans="1:5" ht="15.75" customHeight="1" x14ac:dyDescent="0.35">
      <c r="A2184" s="22" t="s">
        <v>4483</v>
      </c>
      <c r="B2184" s="22" t="s">
        <v>4484</v>
      </c>
      <c r="C2184" s="23" t="str">
        <f t="shared" si="102"/>
        <v>Mr.</v>
      </c>
      <c r="D2184" s="23" t="str">
        <f t="shared" si="103"/>
        <v>Timothy P.</v>
      </c>
      <c r="E2184" s="23" t="str">
        <f t="shared" si="104"/>
        <v>Murphy</v>
      </c>
    </row>
    <row r="2185" spans="1:5" ht="15.75" customHeight="1" x14ac:dyDescent="0.35">
      <c r="A2185" s="22" t="s">
        <v>4485</v>
      </c>
      <c r="B2185" s="22" t="s">
        <v>4486</v>
      </c>
      <c r="C2185" s="23" t="str">
        <f t="shared" si="102"/>
        <v>Mr.</v>
      </c>
      <c r="D2185" s="23" t="str">
        <f t="shared" si="103"/>
        <v>Lelisa</v>
      </c>
      <c r="E2185" s="23" t="str">
        <f t="shared" si="104"/>
        <v>Desisa</v>
      </c>
    </row>
    <row r="2186" spans="1:5" ht="15.75" customHeight="1" x14ac:dyDescent="0.35">
      <c r="A2186" s="22" t="s">
        <v>4487</v>
      </c>
      <c r="B2186" s="22" t="s">
        <v>4488</v>
      </c>
      <c r="C2186" s="23" t="str">
        <f t="shared" si="102"/>
        <v>Mr.</v>
      </c>
      <c r="D2186" s="23" t="str">
        <f t="shared" si="103"/>
        <v>Nate</v>
      </c>
      <c r="E2186" s="23" t="str">
        <f t="shared" si="104"/>
        <v>Brooks</v>
      </c>
    </row>
    <row r="2187" spans="1:5" ht="15.75" customHeight="1" x14ac:dyDescent="0.35">
      <c r="A2187" s="22" t="s">
        <v>4489</v>
      </c>
      <c r="B2187" s="22" t="s">
        <v>4490</v>
      </c>
      <c r="C2187" s="23" t="str">
        <f t="shared" si="102"/>
        <v>Mr.</v>
      </c>
      <c r="D2187" s="23" t="str">
        <f t="shared" si="103"/>
        <v>Chris C.</v>
      </c>
      <c r="E2187" s="23" t="str">
        <f t="shared" si="104"/>
        <v>Stone</v>
      </c>
    </row>
    <row r="2188" spans="1:5" ht="15.75" customHeight="1" x14ac:dyDescent="0.35">
      <c r="A2188" s="22" t="s">
        <v>4491</v>
      </c>
      <c r="B2188" s="22" t="s">
        <v>4492</v>
      </c>
      <c r="C2188" s="23" t="str">
        <f t="shared" si="102"/>
        <v>Mr.</v>
      </c>
      <c r="D2188" s="23" t="str">
        <f t="shared" si="103"/>
        <v>Scott</v>
      </c>
      <c r="E2188" s="23" t="str">
        <f t="shared" si="104"/>
        <v>Weispfennig</v>
      </c>
    </row>
    <row r="2189" spans="1:5" ht="15.75" customHeight="1" x14ac:dyDescent="0.35">
      <c r="A2189" s="22" t="s">
        <v>4493</v>
      </c>
      <c r="B2189" s="22" t="s">
        <v>4494</v>
      </c>
      <c r="C2189" s="23" t="str">
        <f t="shared" si="102"/>
        <v>Mr.</v>
      </c>
      <c r="D2189" s="23" t="str">
        <f t="shared" si="103"/>
        <v>Kevin</v>
      </c>
      <c r="E2189" s="23" t="str">
        <f t="shared" si="104"/>
        <v>Sorrell</v>
      </c>
    </row>
    <row r="2190" spans="1:5" ht="15.75" customHeight="1" x14ac:dyDescent="0.35">
      <c r="A2190" s="22" t="s">
        <v>4495</v>
      </c>
      <c r="B2190" s="22" t="s">
        <v>4496</v>
      </c>
      <c r="C2190" s="23" t="str">
        <f t="shared" si="102"/>
        <v>Mr.</v>
      </c>
      <c r="D2190" s="23" t="str">
        <f t="shared" si="103"/>
        <v>Erik C.</v>
      </c>
      <c r="E2190" s="23" t="str">
        <f t="shared" si="104"/>
        <v>Morris</v>
      </c>
    </row>
    <row r="2191" spans="1:5" ht="15.75" customHeight="1" x14ac:dyDescent="0.35">
      <c r="A2191" s="22" t="s">
        <v>4497</v>
      </c>
      <c r="B2191" s="22" t="s">
        <v>4498</v>
      </c>
      <c r="C2191" s="23" t="str">
        <f t="shared" si="102"/>
        <v>Mr.</v>
      </c>
      <c r="D2191" s="23" t="str">
        <f t="shared" si="103"/>
        <v>Shawn C</v>
      </c>
      <c r="E2191" s="23" t="str">
        <f t="shared" si="104"/>
        <v>Marek</v>
      </c>
    </row>
    <row r="2192" spans="1:5" ht="15.75" customHeight="1" x14ac:dyDescent="0.35">
      <c r="A2192" s="22" t="s">
        <v>4499</v>
      </c>
      <c r="B2192" s="22" t="s">
        <v>4500</v>
      </c>
      <c r="C2192" s="23" t="str">
        <f t="shared" si="102"/>
        <v>Mr.</v>
      </c>
      <c r="D2192" s="23" t="str">
        <f t="shared" si="103"/>
        <v>Vajin L.</v>
      </c>
      <c r="E2192" s="23" t="str">
        <f t="shared" si="104"/>
        <v>Armstrong</v>
      </c>
    </row>
    <row r="2193" spans="1:5" ht="15.75" customHeight="1" x14ac:dyDescent="0.35">
      <c r="A2193" s="22" t="s">
        <v>4501</v>
      </c>
      <c r="B2193" s="22" t="s">
        <v>4502</v>
      </c>
      <c r="C2193" s="23" t="str">
        <f t="shared" si="102"/>
        <v>Mr.</v>
      </c>
      <c r="D2193" s="23" t="str">
        <f t="shared" si="103"/>
        <v>John K. Jr.</v>
      </c>
      <c r="E2193" s="23" t="str">
        <f t="shared" si="104"/>
        <v>Werner</v>
      </c>
    </row>
    <row r="2194" spans="1:5" ht="15.75" customHeight="1" x14ac:dyDescent="0.35">
      <c r="A2194" s="22" t="s">
        <v>4503</v>
      </c>
      <c r="B2194" s="22" t="s">
        <v>4504</v>
      </c>
      <c r="C2194" s="23" t="str">
        <f t="shared" si="102"/>
        <v>Mr.</v>
      </c>
      <c r="D2194" s="23" t="str">
        <f t="shared" si="103"/>
        <v>Kevin J.</v>
      </c>
      <c r="E2194" s="23" t="str">
        <f t="shared" si="104"/>
        <v>Gries</v>
      </c>
    </row>
    <row r="2195" spans="1:5" ht="15.75" customHeight="1" x14ac:dyDescent="0.35">
      <c r="A2195" s="22" t="s">
        <v>4505</v>
      </c>
      <c r="B2195" s="22" t="s">
        <v>4506</v>
      </c>
      <c r="C2195" s="23" t="str">
        <f t="shared" si="102"/>
        <v>Mr.</v>
      </c>
      <c r="D2195" s="23" t="str">
        <f t="shared" si="103"/>
        <v>Kirby W.</v>
      </c>
      <c r="E2195" s="23" t="str">
        <f t="shared" si="104"/>
        <v>Mills</v>
      </c>
    </row>
    <row r="2196" spans="1:5" ht="15.75" customHeight="1" x14ac:dyDescent="0.35">
      <c r="A2196" s="22" t="s">
        <v>4507</v>
      </c>
      <c r="B2196" s="22" t="s">
        <v>4508</v>
      </c>
      <c r="C2196" s="23" t="str">
        <f t="shared" si="102"/>
        <v>Mr.</v>
      </c>
      <c r="D2196" s="23" t="str">
        <f t="shared" si="103"/>
        <v>J A</v>
      </c>
      <c r="E2196" s="23" t="str">
        <f t="shared" si="104"/>
        <v>Penny</v>
      </c>
    </row>
    <row r="2197" spans="1:5" ht="15.75" customHeight="1" x14ac:dyDescent="0.35">
      <c r="A2197" s="22" t="s">
        <v>4509</v>
      </c>
      <c r="B2197" s="22" t="s">
        <v>4510</v>
      </c>
      <c r="C2197" s="23" t="str">
        <f t="shared" si="102"/>
        <v>Mr.</v>
      </c>
      <c r="D2197" s="23" t="str">
        <f t="shared" si="103"/>
        <v>Dustin G.</v>
      </c>
      <c r="E2197" s="23" t="str">
        <f t="shared" si="104"/>
        <v>Hicks</v>
      </c>
    </row>
    <row r="2198" spans="1:5" ht="15.75" customHeight="1" x14ac:dyDescent="0.35">
      <c r="A2198" s="22" t="s">
        <v>4511</v>
      </c>
      <c r="B2198" s="22" t="s">
        <v>4512</v>
      </c>
      <c r="C2198" s="23" t="str">
        <f t="shared" si="102"/>
        <v>Mr.</v>
      </c>
      <c r="D2198" s="23" t="str">
        <f t="shared" si="103"/>
        <v>Anthony G</v>
      </c>
      <c r="E2198" s="23" t="str">
        <f t="shared" si="104"/>
        <v>Masayesva</v>
      </c>
    </row>
    <row r="2199" spans="1:5" ht="15.75" customHeight="1" x14ac:dyDescent="0.35">
      <c r="A2199" s="22" t="s">
        <v>4513</v>
      </c>
      <c r="B2199" s="22" t="s">
        <v>4514</v>
      </c>
      <c r="C2199" s="23" t="str">
        <f t="shared" si="102"/>
        <v>Mr.</v>
      </c>
      <c r="D2199" s="23" t="str">
        <f t="shared" si="103"/>
        <v>Ryan</v>
      </c>
      <c r="E2199" s="23" t="str">
        <f t="shared" si="104"/>
        <v>Paavola</v>
      </c>
    </row>
    <row r="2200" spans="1:5" ht="15.75" customHeight="1" x14ac:dyDescent="0.35">
      <c r="A2200" s="22" t="s">
        <v>4515</v>
      </c>
      <c r="B2200" s="22" t="s">
        <v>4516</v>
      </c>
      <c r="C2200" s="23" t="str">
        <f t="shared" si="102"/>
        <v>Mr.</v>
      </c>
      <c r="D2200" s="23" t="str">
        <f t="shared" si="103"/>
        <v>Eric N</v>
      </c>
      <c r="E2200" s="23" t="str">
        <f t="shared" si="104"/>
        <v>Gehlsen</v>
      </c>
    </row>
    <row r="2201" spans="1:5" ht="15.75" customHeight="1" x14ac:dyDescent="0.35">
      <c r="A2201" s="22" t="s">
        <v>4517</v>
      </c>
      <c r="B2201" s="22" t="s">
        <v>4518</v>
      </c>
      <c r="C2201" s="23" t="str">
        <f t="shared" si="102"/>
        <v>Mr.</v>
      </c>
      <c r="D2201" s="23" t="str">
        <f t="shared" si="103"/>
        <v>Connor</v>
      </c>
      <c r="E2201" s="23" t="str">
        <f t="shared" si="104"/>
        <v>Roche</v>
      </c>
    </row>
    <row r="2202" spans="1:5" ht="15.75" customHeight="1" x14ac:dyDescent="0.35">
      <c r="A2202" s="22" t="s">
        <v>4519</v>
      </c>
      <c r="B2202" s="22" t="s">
        <v>4520</v>
      </c>
      <c r="C2202" s="23" t="str">
        <f t="shared" si="102"/>
        <v>Mr.</v>
      </c>
      <c r="D2202" s="23" t="str">
        <f t="shared" si="103"/>
        <v>Patrick H.</v>
      </c>
      <c r="E2202" s="23" t="str">
        <f t="shared" si="104"/>
        <v>Hearn</v>
      </c>
    </row>
    <row r="2203" spans="1:5" ht="15.75" customHeight="1" x14ac:dyDescent="0.35">
      <c r="A2203" s="22" t="s">
        <v>4521</v>
      </c>
      <c r="B2203" s="22" t="s">
        <v>4522</v>
      </c>
      <c r="C2203" s="23" t="str">
        <f t="shared" si="102"/>
        <v>Mr.</v>
      </c>
      <c r="D2203" s="23" t="str">
        <f t="shared" si="103"/>
        <v>Tyler</v>
      </c>
      <c r="E2203" s="23" t="str">
        <f t="shared" si="104"/>
        <v>Dimson</v>
      </c>
    </row>
    <row r="2204" spans="1:5" ht="15.75" customHeight="1" x14ac:dyDescent="0.35">
      <c r="A2204" s="22" t="s">
        <v>4523</v>
      </c>
      <c r="B2204" s="22" t="s">
        <v>4524</v>
      </c>
      <c r="C2204" s="23" t="str">
        <f t="shared" si="102"/>
        <v>Ms.</v>
      </c>
      <c r="D2204" s="23" t="str">
        <f t="shared" si="103"/>
        <v>Deborah L.</v>
      </c>
      <c r="E2204" s="23" t="str">
        <f t="shared" si="104"/>
        <v>Slason</v>
      </c>
    </row>
    <row r="2205" spans="1:5" ht="15.75" customHeight="1" x14ac:dyDescent="0.35">
      <c r="A2205" s="22" t="s">
        <v>4525</v>
      </c>
      <c r="B2205" s="22" t="s">
        <v>4526</v>
      </c>
      <c r="C2205" s="23" t="str">
        <f t="shared" si="102"/>
        <v>Ms.</v>
      </c>
      <c r="D2205" s="23" t="str">
        <f t="shared" si="103"/>
        <v>Andrea K</v>
      </c>
      <c r="E2205" s="23" t="str">
        <f t="shared" si="104"/>
        <v>Gibson</v>
      </c>
    </row>
    <row r="2206" spans="1:5" ht="15.75" customHeight="1" x14ac:dyDescent="0.35">
      <c r="A2206" s="22" t="s">
        <v>4527</v>
      </c>
      <c r="B2206" s="22" t="s">
        <v>4528</v>
      </c>
      <c r="C2206" s="23" t="str">
        <f t="shared" si="102"/>
        <v>Ms.</v>
      </c>
      <c r="D2206" s="23" t="str">
        <f t="shared" si="103"/>
        <v>Elleree</v>
      </c>
      <c r="E2206" s="23" t="str">
        <f t="shared" si="104"/>
        <v>Erdos</v>
      </c>
    </row>
    <row r="2207" spans="1:5" ht="15.75" customHeight="1" x14ac:dyDescent="0.35">
      <c r="A2207" s="22" t="s">
        <v>4529</v>
      </c>
      <c r="B2207" s="22" t="s">
        <v>4530</v>
      </c>
      <c r="C2207" s="23" t="str">
        <f t="shared" si="102"/>
        <v>Mr.</v>
      </c>
      <c r="D2207" s="23" t="str">
        <f t="shared" si="103"/>
        <v>Brandon J</v>
      </c>
      <c r="E2207" s="23" t="str">
        <f t="shared" si="104"/>
        <v>Cushman</v>
      </c>
    </row>
    <row r="2208" spans="1:5" ht="15.75" customHeight="1" x14ac:dyDescent="0.35">
      <c r="A2208" s="22" t="s">
        <v>4531</v>
      </c>
      <c r="B2208" s="22" t="s">
        <v>4532</v>
      </c>
      <c r="C2208" s="23" t="str">
        <f t="shared" si="102"/>
        <v>Mr.</v>
      </c>
      <c r="D2208" s="23" t="str">
        <f t="shared" si="103"/>
        <v>Steve</v>
      </c>
      <c r="E2208" s="23" t="str">
        <f t="shared" si="104"/>
        <v>Hammel</v>
      </c>
    </row>
    <row r="2209" spans="1:5" ht="15.75" customHeight="1" x14ac:dyDescent="0.35">
      <c r="A2209" s="22" t="s">
        <v>4533</v>
      </c>
      <c r="B2209" s="22" t="s">
        <v>4534</v>
      </c>
      <c r="C2209" s="23" t="str">
        <f t="shared" si="102"/>
        <v>Ms.</v>
      </c>
      <c r="D2209" s="23" t="str">
        <f t="shared" si="103"/>
        <v>Nina Wavik Sr.</v>
      </c>
      <c r="E2209" s="23" t="str">
        <f t="shared" si="104"/>
        <v>Ytterstad</v>
      </c>
    </row>
    <row r="2210" spans="1:5" ht="15.75" customHeight="1" x14ac:dyDescent="0.35">
      <c r="A2210" s="22" t="s">
        <v>4535</v>
      </c>
      <c r="B2210" s="22" t="s">
        <v>4536</v>
      </c>
      <c r="C2210" s="23" t="str">
        <f t="shared" si="102"/>
        <v>Ms.</v>
      </c>
      <c r="D2210" s="23" t="str">
        <f t="shared" si="103"/>
        <v>Dani</v>
      </c>
      <c r="E2210" s="23" t="str">
        <f t="shared" si="104"/>
        <v>Prince</v>
      </c>
    </row>
    <row r="2211" spans="1:5" ht="15.75" customHeight="1" x14ac:dyDescent="0.35">
      <c r="A2211" s="22" t="s">
        <v>4537</v>
      </c>
      <c r="B2211" s="22" t="s">
        <v>4538</v>
      </c>
      <c r="C2211" s="23" t="str">
        <f t="shared" si="102"/>
        <v>Ms.</v>
      </c>
      <c r="D2211" s="23" t="str">
        <f t="shared" si="103"/>
        <v>Jennifer A.</v>
      </c>
      <c r="E2211" s="23" t="str">
        <f t="shared" si="104"/>
        <v>Freeman</v>
      </c>
    </row>
    <row r="2212" spans="1:5" ht="15.75" customHeight="1" x14ac:dyDescent="0.35">
      <c r="A2212" s="22" t="s">
        <v>4539</v>
      </c>
      <c r="B2212" s="22" t="s">
        <v>4540</v>
      </c>
      <c r="C2212" s="23" t="str">
        <f t="shared" si="102"/>
        <v>Mr.</v>
      </c>
      <c r="D2212" s="23" t="str">
        <f t="shared" si="103"/>
        <v>Martin</v>
      </c>
      <c r="E2212" s="23" t="str">
        <f t="shared" si="104"/>
        <v>Petrulak</v>
      </c>
    </row>
    <row r="2213" spans="1:5" ht="15.75" customHeight="1" x14ac:dyDescent="0.35">
      <c r="A2213" s="22" t="s">
        <v>4541</v>
      </c>
      <c r="B2213" s="22" t="s">
        <v>4542</v>
      </c>
      <c r="C2213" s="23" t="str">
        <f t="shared" si="102"/>
        <v>Mr.</v>
      </c>
      <c r="D2213" s="23" t="str">
        <f t="shared" si="103"/>
        <v>Steve</v>
      </c>
      <c r="E2213" s="23" t="str">
        <f t="shared" si="104"/>
        <v>Lloyd</v>
      </c>
    </row>
    <row r="2214" spans="1:5" ht="15.75" customHeight="1" x14ac:dyDescent="0.35">
      <c r="A2214" s="22" t="s">
        <v>4543</v>
      </c>
      <c r="B2214" s="22" t="s">
        <v>4544</v>
      </c>
      <c r="C2214" s="23" t="str">
        <f t="shared" si="102"/>
        <v>Mr.</v>
      </c>
      <c r="D2214" s="23" t="str">
        <f t="shared" si="103"/>
        <v>Christopher</v>
      </c>
      <c r="E2214" s="23" t="str">
        <f t="shared" si="104"/>
        <v>Zablocki</v>
      </c>
    </row>
    <row r="2215" spans="1:5" ht="15.75" customHeight="1" x14ac:dyDescent="0.35">
      <c r="A2215" s="22" t="s">
        <v>4545</v>
      </c>
      <c r="B2215" s="22" t="s">
        <v>4546</v>
      </c>
      <c r="C2215" s="23" t="str">
        <f t="shared" si="102"/>
        <v>Ms.</v>
      </c>
      <c r="D2215" s="23" t="str">
        <f t="shared" si="103"/>
        <v>Kathryn M.</v>
      </c>
      <c r="E2215" s="23" t="str">
        <f t="shared" si="104"/>
        <v>Van Meter</v>
      </c>
    </row>
    <row r="2216" spans="1:5" ht="15.75" customHeight="1" x14ac:dyDescent="0.35">
      <c r="A2216" s="22" t="s">
        <v>4547</v>
      </c>
      <c r="B2216" s="22" t="s">
        <v>4548</v>
      </c>
      <c r="C2216" s="23" t="str">
        <f t="shared" si="102"/>
        <v>Ms.</v>
      </c>
      <c r="D2216" s="23" t="str">
        <f t="shared" si="103"/>
        <v>Emily</v>
      </c>
      <c r="E2216" s="23" t="str">
        <f t="shared" si="104"/>
        <v>Babay</v>
      </c>
    </row>
    <row r="2217" spans="1:5" ht="15.75" customHeight="1" x14ac:dyDescent="0.35">
      <c r="A2217" s="22" t="s">
        <v>4549</v>
      </c>
      <c r="B2217" s="22" t="s">
        <v>4550</v>
      </c>
      <c r="C2217" s="23" t="str">
        <f t="shared" si="102"/>
        <v>Mr.</v>
      </c>
      <c r="D2217" s="23" t="str">
        <f t="shared" si="103"/>
        <v>Trent A</v>
      </c>
      <c r="E2217" s="23" t="str">
        <f t="shared" si="104"/>
        <v>Taylor</v>
      </c>
    </row>
    <row r="2218" spans="1:5" ht="15.75" customHeight="1" x14ac:dyDescent="0.35">
      <c r="A2218" s="22" t="s">
        <v>4551</v>
      </c>
      <c r="B2218" s="22" t="s">
        <v>4552</v>
      </c>
      <c r="C2218" s="23" t="str">
        <f t="shared" si="102"/>
        <v>Ms.</v>
      </c>
      <c r="D2218" s="23" t="str">
        <f t="shared" si="103"/>
        <v>Jennifer E</v>
      </c>
      <c r="E2218" s="23" t="str">
        <f t="shared" si="104"/>
        <v>Smith</v>
      </c>
    </row>
    <row r="2219" spans="1:5" ht="15.75" customHeight="1" x14ac:dyDescent="0.35">
      <c r="A2219" s="22" t="s">
        <v>4553</v>
      </c>
      <c r="B2219" s="22" t="s">
        <v>4554</v>
      </c>
      <c r="C2219" s="23" t="str">
        <f t="shared" si="102"/>
        <v>Ms.</v>
      </c>
      <c r="D2219" s="23" t="str">
        <f t="shared" si="103"/>
        <v>Polly</v>
      </c>
      <c r="E2219" s="23" t="str">
        <f t="shared" si="104"/>
        <v>Moody</v>
      </c>
    </row>
    <row r="2220" spans="1:5" ht="15.75" customHeight="1" x14ac:dyDescent="0.35">
      <c r="A2220" s="22" t="s">
        <v>4555</v>
      </c>
      <c r="B2220" s="22" t="s">
        <v>4556</v>
      </c>
      <c r="C2220" s="23" t="str">
        <f t="shared" si="102"/>
        <v>Ms.</v>
      </c>
      <c r="D2220" s="23" t="str">
        <f t="shared" si="103"/>
        <v>Elizabeth</v>
      </c>
      <c r="E2220" s="23" t="str">
        <f t="shared" si="104"/>
        <v>Swierzbinski</v>
      </c>
    </row>
    <row r="2221" spans="1:5" ht="15.75" customHeight="1" x14ac:dyDescent="0.35">
      <c r="A2221" s="22" t="s">
        <v>4557</v>
      </c>
      <c r="B2221" s="22" t="s">
        <v>4558</v>
      </c>
      <c r="C2221" s="23" t="str">
        <f t="shared" si="102"/>
        <v>Ms.</v>
      </c>
      <c r="D2221" s="23" t="str">
        <f t="shared" si="103"/>
        <v>Tiffany A.</v>
      </c>
      <c r="E2221" s="23" t="str">
        <f t="shared" si="104"/>
        <v>Schwartz</v>
      </c>
    </row>
    <row r="2222" spans="1:5" ht="15.75" customHeight="1" x14ac:dyDescent="0.35">
      <c r="A2222" s="22" t="s">
        <v>4559</v>
      </c>
      <c r="B2222" s="22" t="s">
        <v>4560</v>
      </c>
      <c r="C2222" s="23" t="str">
        <f t="shared" si="102"/>
        <v>Mr.</v>
      </c>
      <c r="D2222" s="23" t="str">
        <f t="shared" si="103"/>
        <v>Cole</v>
      </c>
      <c r="E2222" s="23" t="str">
        <f t="shared" si="104"/>
        <v>Sanseverino</v>
      </c>
    </row>
    <row r="2223" spans="1:5" ht="15.75" customHeight="1" x14ac:dyDescent="0.35">
      <c r="A2223" s="22" t="s">
        <v>4561</v>
      </c>
      <c r="B2223" s="22" t="s">
        <v>4562</v>
      </c>
      <c r="C2223" s="23" t="str">
        <f t="shared" si="102"/>
        <v>Mr.</v>
      </c>
      <c r="D2223" s="23" t="str">
        <f t="shared" si="103"/>
        <v>Matthew T.</v>
      </c>
      <c r="E2223" s="23" t="str">
        <f t="shared" si="104"/>
        <v>Lawder</v>
      </c>
    </row>
    <row r="2224" spans="1:5" ht="15.75" customHeight="1" x14ac:dyDescent="0.35">
      <c r="A2224" s="22" t="s">
        <v>4563</v>
      </c>
      <c r="B2224" s="22" t="s">
        <v>4564</v>
      </c>
      <c r="C2224" s="23" t="str">
        <f t="shared" si="102"/>
        <v>Mr.</v>
      </c>
      <c r="D2224" s="23" t="str">
        <f t="shared" si="103"/>
        <v>Zachary</v>
      </c>
      <c r="E2224" s="23" t="str">
        <f t="shared" si="104"/>
        <v>Young</v>
      </c>
    </row>
    <row r="2225" spans="1:5" ht="15.75" customHeight="1" x14ac:dyDescent="0.35">
      <c r="A2225" s="22" t="s">
        <v>4565</v>
      </c>
      <c r="B2225" s="22" t="s">
        <v>4566</v>
      </c>
      <c r="C2225" s="23" t="str">
        <f t="shared" si="102"/>
        <v>Mr.</v>
      </c>
      <c r="D2225" s="23" t="str">
        <f t="shared" si="103"/>
        <v>Matthew T.</v>
      </c>
      <c r="E2225" s="23" t="str">
        <f t="shared" si="104"/>
        <v>Hoerner</v>
      </c>
    </row>
    <row r="2226" spans="1:5" ht="15.75" customHeight="1" x14ac:dyDescent="0.35">
      <c r="A2226" s="22" t="s">
        <v>4567</v>
      </c>
      <c r="B2226" s="22" t="s">
        <v>4568</v>
      </c>
      <c r="C2226" s="23" t="str">
        <f t="shared" si="102"/>
        <v>Mr.</v>
      </c>
      <c r="D2226" s="23" t="str">
        <f t="shared" si="103"/>
        <v>Pat</v>
      </c>
      <c r="E2226" s="23" t="str">
        <f t="shared" si="104"/>
        <v>Benson</v>
      </c>
    </row>
    <row r="2227" spans="1:5" ht="15.75" customHeight="1" x14ac:dyDescent="0.35">
      <c r="A2227" s="22" t="s">
        <v>4569</v>
      </c>
      <c r="B2227" s="22" t="s">
        <v>4570</v>
      </c>
      <c r="C2227" s="23" t="str">
        <f t="shared" si="102"/>
        <v>Ms.</v>
      </c>
      <c r="D2227" s="23" t="str">
        <f t="shared" si="103"/>
        <v>Ashley</v>
      </c>
      <c r="E2227" s="23" t="str">
        <f t="shared" si="104"/>
        <v>Horton</v>
      </c>
    </row>
    <row r="2228" spans="1:5" ht="15.75" customHeight="1" x14ac:dyDescent="0.35">
      <c r="A2228" s="22" t="s">
        <v>4571</v>
      </c>
      <c r="B2228" s="22" t="s">
        <v>4572</v>
      </c>
      <c r="C2228" s="23" t="str">
        <f t="shared" si="102"/>
        <v>Ms.</v>
      </c>
      <c r="D2228" s="23" t="str">
        <f t="shared" si="103"/>
        <v>Elizabeth A.</v>
      </c>
      <c r="E2228" s="23" t="str">
        <f t="shared" si="104"/>
        <v>McGraw</v>
      </c>
    </row>
    <row r="2229" spans="1:5" ht="15.75" customHeight="1" x14ac:dyDescent="0.35">
      <c r="A2229" s="22" t="s">
        <v>4573</v>
      </c>
      <c r="B2229" s="22" t="s">
        <v>4574</v>
      </c>
      <c r="C2229" s="23" t="str">
        <f t="shared" si="102"/>
        <v>Ms.</v>
      </c>
      <c r="D2229" s="23" t="str">
        <f t="shared" si="103"/>
        <v>Rebecca M.</v>
      </c>
      <c r="E2229" s="23" t="str">
        <f t="shared" si="104"/>
        <v>Beaulne</v>
      </c>
    </row>
    <row r="2230" spans="1:5" ht="15.75" customHeight="1" x14ac:dyDescent="0.35">
      <c r="A2230" s="22" t="s">
        <v>4575</v>
      </c>
      <c r="B2230" s="22" t="s">
        <v>4576</v>
      </c>
      <c r="C2230" s="23" t="str">
        <f t="shared" si="102"/>
        <v>Ms.</v>
      </c>
      <c r="D2230" s="23" t="str">
        <f t="shared" si="103"/>
        <v>Ruth</v>
      </c>
      <c r="E2230" s="23" t="str">
        <f t="shared" si="104"/>
        <v>Lunz</v>
      </c>
    </row>
    <row r="2231" spans="1:5" ht="15.75" customHeight="1" x14ac:dyDescent="0.35">
      <c r="A2231" s="22" t="s">
        <v>4577</v>
      </c>
      <c r="B2231" s="22" t="s">
        <v>4578</v>
      </c>
      <c r="C2231" s="23" t="str">
        <f t="shared" si="102"/>
        <v>Mr.</v>
      </c>
      <c r="D2231" s="23" t="str">
        <f t="shared" si="103"/>
        <v>Gregory S</v>
      </c>
      <c r="E2231" s="23" t="str">
        <f t="shared" si="104"/>
        <v>Kyle</v>
      </c>
    </row>
    <row r="2232" spans="1:5" ht="15.75" customHeight="1" x14ac:dyDescent="0.35">
      <c r="A2232" s="22" t="s">
        <v>4579</v>
      </c>
      <c r="B2232" s="22" t="s">
        <v>4580</v>
      </c>
      <c r="C2232" s="23" t="str">
        <f t="shared" si="102"/>
        <v>Ms.</v>
      </c>
      <c r="D2232" s="23" t="str">
        <f t="shared" si="103"/>
        <v>Alexandra S</v>
      </c>
      <c r="E2232" s="23" t="str">
        <f t="shared" si="104"/>
        <v>Brackenwagen</v>
      </c>
    </row>
    <row r="2233" spans="1:5" ht="15.75" customHeight="1" x14ac:dyDescent="0.35">
      <c r="A2233" s="22" t="s">
        <v>4581</v>
      </c>
      <c r="B2233" s="22" t="s">
        <v>4582</v>
      </c>
      <c r="C2233" s="23" t="str">
        <f t="shared" si="102"/>
        <v>Ms.</v>
      </c>
      <c r="D2233" s="23" t="str">
        <f t="shared" si="103"/>
        <v>Hillary</v>
      </c>
      <c r="E2233" s="23" t="str">
        <f t="shared" si="104"/>
        <v>Schmitt</v>
      </c>
    </row>
    <row r="2234" spans="1:5" ht="15.75" customHeight="1" x14ac:dyDescent="0.35">
      <c r="A2234" s="22" t="s">
        <v>4583</v>
      </c>
      <c r="B2234" s="22" t="s">
        <v>4584</v>
      </c>
      <c r="C2234" s="23" t="str">
        <f t="shared" si="102"/>
        <v>Ms.</v>
      </c>
      <c r="D2234" s="23" t="str">
        <f t="shared" si="103"/>
        <v>Amy K.</v>
      </c>
      <c r="E2234" s="23" t="str">
        <f t="shared" si="104"/>
        <v>Borden</v>
      </c>
    </row>
    <row r="2235" spans="1:5" ht="15.75" customHeight="1" x14ac:dyDescent="0.35">
      <c r="A2235" s="22" t="s">
        <v>4585</v>
      </c>
      <c r="B2235" s="22" t="s">
        <v>4586</v>
      </c>
      <c r="C2235" s="23" t="str">
        <f t="shared" si="102"/>
        <v>Mr.</v>
      </c>
      <c r="D2235" s="23" t="str">
        <f t="shared" si="103"/>
        <v>Scott</v>
      </c>
      <c r="E2235" s="23" t="str">
        <f t="shared" si="104"/>
        <v>McLean</v>
      </c>
    </row>
    <row r="2236" spans="1:5" ht="15.75" customHeight="1" x14ac:dyDescent="0.35">
      <c r="A2236" s="22" t="s">
        <v>4587</v>
      </c>
      <c r="B2236" s="22" t="s">
        <v>4588</v>
      </c>
      <c r="C2236" s="23" t="str">
        <f t="shared" si="102"/>
        <v>Mr.</v>
      </c>
      <c r="D2236" s="23" t="str">
        <f t="shared" si="103"/>
        <v>John</v>
      </c>
      <c r="E2236" s="23" t="str">
        <f t="shared" si="104"/>
        <v>Regan</v>
      </c>
    </row>
    <row r="2237" spans="1:5" ht="15.75" customHeight="1" x14ac:dyDescent="0.35">
      <c r="A2237" s="22" t="s">
        <v>4589</v>
      </c>
      <c r="B2237" s="22" t="s">
        <v>4590</v>
      </c>
      <c r="C2237" s="23" t="str">
        <f t="shared" si="102"/>
        <v>Mr.</v>
      </c>
      <c r="D2237" s="23" t="str">
        <f t="shared" si="103"/>
        <v>Maaikel</v>
      </c>
      <c r="E2237" s="23" t="str">
        <f t="shared" si="104"/>
        <v>Koenis</v>
      </c>
    </row>
    <row r="2238" spans="1:5" ht="15.75" customHeight="1" x14ac:dyDescent="0.35">
      <c r="A2238" s="22" t="s">
        <v>4591</v>
      </c>
      <c r="B2238" s="22" t="s">
        <v>4592</v>
      </c>
      <c r="C2238" s="23" t="str">
        <f t="shared" si="102"/>
        <v>Mr.</v>
      </c>
      <c r="D2238" s="23" t="str">
        <f t="shared" si="103"/>
        <v>Daniel C</v>
      </c>
      <c r="E2238" s="23" t="str">
        <f t="shared" si="104"/>
        <v>Kittaka</v>
      </c>
    </row>
    <row r="2239" spans="1:5" ht="15.75" customHeight="1" x14ac:dyDescent="0.35">
      <c r="A2239" s="22" t="s">
        <v>4593</v>
      </c>
      <c r="B2239" s="22" t="s">
        <v>4594</v>
      </c>
      <c r="C2239" s="23" t="str">
        <f t="shared" si="102"/>
        <v>Mr.</v>
      </c>
      <c r="D2239" s="23" t="str">
        <f t="shared" si="103"/>
        <v>Christopher S.</v>
      </c>
      <c r="E2239" s="23" t="str">
        <f t="shared" si="104"/>
        <v>Concannon</v>
      </c>
    </row>
    <row r="2240" spans="1:5" ht="15.75" customHeight="1" x14ac:dyDescent="0.35">
      <c r="A2240" s="22" t="s">
        <v>4595</v>
      </c>
      <c r="B2240" s="22" t="s">
        <v>4596</v>
      </c>
      <c r="C2240" s="23" t="str">
        <f t="shared" si="102"/>
        <v>Mr.</v>
      </c>
      <c r="D2240" s="23" t="str">
        <f t="shared" si="103"/>
        <v>William R</v>
      </c>
      <c r="E2240" s="23" t="str">
        <f t="shared" si="104"/>
        <v>Johnson</v>
      </c>
    </row>
    <row r="2241" spans="1:5" ht="15.75" customHeight="1" x14ac:dyDescent="0.35">
      <c r="A2241" s="22" t="s">
        <v>4597</v>
      </c>
      <c r="B2241" s="22" t="s">
        <v>4598</v>
      </c>
      <c r="C2241" s="23" t="str">
        <f t="shared" si="102"/>
        <v>Ms.</v>
      </c>
      <c r="D2241" s="23" t="str">
        <f t="shared" si="103"/>
        <v>Lyndsy</v>
      </c>
      <c r="E2241" s="23" t="str">
        <f t="shared" si="104"/>
        <v>Schultz</v>
      </c>
    </row>
    <row r="2242" spans="1:5" ht="15.75" customHeight="1" x14ac:dyDescent="0.35">
      <c r="A2242" s="22" t="s">
        <v>4599</v>
      </c>
      <c r="B2242" s="22" t="s">
        <v>4600</v>
      </c>
      <c r="C2242" s="23" t="str">
        <f t="shared" ref="C2242:C2305" si="105">TRIM(MID(B2242,FIND(",",B2242)+1,FIND(".",B2242,FIND(",",B2242))-FIND(",",B2242)))</f>
        <v>Ms.</v>
      </c>
      <c r="D2242" s="23" t="str">
        <f t="shared" ref="D2242:D2305" si="106">TRIM(MID(B2242,FIND(".",B2242,FIND(",",B2242))+1,100))</f>
        <v>Jessica</v>
      </c>
      <c r="E2242" s="23" t="str">
        <f t="shared" ref="E2242:E2305" si="107">TRIM(LEFT(B2242,FIND(",",B2242)-1))</f>
        <v>Brannigan</v>
      </c>
    </row>
    <row r="2243" spans="1:5" ht="15.75" customHeight="1" x14ac:dyDescent="0.35">
      <c r="A2243" s="22" t="s">
        <v>4601</v>
      </c>
      <c r="B2243" s="22" t="s">
        <v>4602</v>
      </c>
      <c r="C2243" s="23" t="str">
        <f t="shared" si="105"/>
        <v>Ms.</v>
      </c>
      <c r="D2243" s="23" t="str">
        <f t="shared" si="106"/>
        <v>Anna</v>
      </c>
      <c r="E2243" s="23" t="str">
        <f t="shared" si="107"/>
        <v>Cavallo</v>
      </c>
    </row>
    <row r="2244" spans="1:5" ht="15.75" customHeight="1" x14ac:dyDescent="0.35">
      <c r="A2244" s="22" t="s">
        <v>4603</v>
      </c>
      <c r="B2244" s="22" t="s">
        <v>4604</v>
      </c>
      <c r="C2244" s="23" t="str">
        <f t="shared" si="105"/>
        <v>Mr.</v>
      </c>
      <c r="D2244" s="23" t="str">
        <f t="shared" si="106"/>
        <v>Jordan</v>
      </c>
      <c r="E2244" s="23" t="str">
        <f t="shared" si="107"/>
        <v>Chang</v>
      </c>
    </row>
    <row r="2245" spans="1:5" ht="15.75" customHeight="1" x14ac:dyDescent="0.35">
      <c r="A2245" s="22" t="s">
        <v>4605</v>
      </c>
      <c r="B2245" s="22" t="s">
        <v>4606</v>
      </c>
      <c r="C2245" s="23" t="str">
        <f t="shared" si="105"/>
        <v>Mr.</v>
      </c>
      <c r="D2245" s="23" t="str">
        <f t="shared" si="106"/>
        <v>Brian</v>
      </c>
      <c r="E2245" s="23" t="str">
        <f t="shared" si="107"/>
        <v>Axelrod</v>
      </c>
    </row>
    <row r="2246" spans="1:5" ht="15.75" customHeight="1" x14ac:dyDescent="0.35">
      <c r="A2246" s="22" t="s">
        <v>4607</v>
      </c>
      <c r="B2246" s="22" t="s">
        <v>4608</v>
      </c>
      <c r="C2246" s="23" t="str">
        <f t="shared" si="105"/>
        <v>Ms.</v>
      </c>
      <c r="D2246" s="23" t="str">
        <f t="shared" si="106"/>
        <v>Katherine A</v>
      </c>
      <c r="E2246" s="23" t="str">
        <f t="shared" si="107"/>
        <v>Davenport</v>
      </c>
    </row>
    <row r="2247" spans="1:5" ht="15.75" customHeight="1" x14ac:dyDescent="0.35">
      <c r="A2247" s="22" t="s">
        <v>4609</v>
      </c>
      <c r="B2247" s="22" t="s">
        <v>4610</v>
      </c>
      <c r="C2247" s="23" t="str">
        <f t="shared" si="105"/>
        <v>Ms.</v>
      </c>
      <c r="D2247" s="23" t="str">
        <f t="shared" si="106"/>
        <v>Melanie</v>
      </c>
      <c r="E2247" s="23" t="str">
        <f t="shared" si="107"/>
        <v>Roberge</v>
      </c>
    </row>
    <row r="2248" spans="1:5" ht="15.75" customHeight="1" x14ac:dyDescent="0.35">
      <c r="A2248" s="22" t="s">
        <v>4611</v>
      </c>
      <c r="B2248" s="22" t="s">
        <v>4612</v>
      </c>
      <c r="C2248" s="23" t="str">
        <f t="shared" si="105"/>
        <v>Ms.</v>
      </c>
      <c r="D2248" s="23" t="str">
        <f t="shared" si="106"/>
        <v>Jessica</v>
      </c>
      <c r="E2248" s="23" t="str">
        <f t="shared" si="107"/>
        <v>Schmidt</v>
      </c>
    </row>
    <row r="2249" spans="1:5" ht="15.75" customHeight="1" x14ac:dyDescent="0.35">
      <c r="A2249" s="22" t="s">
        <v>4613</v>
      </c>
      <c r="B2249" s="22" t="s">
        <v>4614</v>
      </c>
      <c r="C2249" s="23" t="str">
        <f t="shared" si="105"/>
        <v>Mr.</v>
      </c>
      <c r="D2249" s="23" t="str">
        <f t="shared" si="106"/>
        <v>Eric S</v>
      </c>
      <c r="E2249" s="23" t="str">
        <f t="shared" si="107"/>
        <v>Kosters</v>
      </c>
    </row>
    <row r="2250" spans="1:5" ht="15.75" customHeight="1" x14ac:dyDescent="0.35">
      <c r="A2250" s="22" t="s">
        <v>4615</v>
      </c>
      <c r="B2250" s="22" t="s">
        <v>4616</v>
      </c>
      <c r="C2250" s="23" t="str">
        <f t="shared" si="105"/>
        <v>Mr.</v>
      </c>
      <c r="D2250" s="23" t="str">
        <f t="shared" si="106"/>
        <v>Joseph</v>
      </c>
      <c r="E2250" s="23" t="str">
        <f t="shared" si="107"/>
        <v>Dykes</v>
      </c>
    </row>
    <row r="2251" spans="1:5" ht="15.75" customHeight="1" x14ac:dyDescent="0.35">
      <c r="A2251" s="22" t="s">
        <v>4617</v>
      </c>
      <c r="B2251" s="22" t="s">
        <v>4618</v>
      </c>
      <c r="C2251" s="23" t="str">
        <f t="shared" si="105"/>
        <v>Ms.</v>
      </c>
      <c r="D2251" s="23" t="str">
        <f t="shared" si="106"/>
        <v>Mary</v>
      </c>
      <c r="E2251" s="23" t="str">
        <f t="shared" si="107"/>
        <v>Velan</v>
      </c>
    </row>
    <row r="2252" spans="1:5" ht="15.75" customHeight="1" x14ac:dyDescent="0.35">
      <c r="A2252" s="22" t="s">
        <v>4619</v>
      </c>
      <c r="B2252" s="22" t="s">
        <v>4620</v>
      </c>
      <c r="C2252" s="23" t="str">
        <f t="shared" si="105"/>
        <v>Ms.</v>
      </c>
      <c r="D2252" s="23" t="str">
        <f t="shared" si="106"/>
        <v>Natalie</v>
      </c>
      <c r="E2252" s="23" t="str">
        <f t="shared" si="107"/>
        <v>Goolik</v>
      </c>
    </row>
    <row r="2253" spans="1:5" ht="15.75" customHeight="1" x14ac:dyDescent="0.35">
      <c r="A2253" s="22" t="s">
        <v>4621</v>
      </c>
      <c r="B2253" s="22" t="s">
        <v>4622</v>
      </c>
      <c r="C2253" s="23" t="str">
        <f t="shared" si="105"/>
        <v>Mr.</v>
      </c>
      <c r="D2253" s="23" t="str">
        <f t="shared" si="106"/>
        <v>Christopher</v>
      </c>
      <c r="E2253" s="23" t="str">
        <f t="shared" si="107"/>
        <v>Bain</v>
      </c>
    </row>
    <row r="2254" spans="1:5" ht="15.75" customHeight="1" x14ac:dyDescent="0.35">
      <c r="A2254" s="22" t="s">
        <v>4623</v>
      </c>
      <c r="B2254" s="22" t="s">
        <v>4624</v>
      </c>
      <c r="C2254" s="23" t="str">
        <f t="shared" si="105"/>
        <v>Ms.</v>
      </c>
      <c r="D2254" s="23" t="str">
        <f t="shared" si="106"/>
        <v>Sonja</v>
      </c>
      <c r="E2254" s="23" t="str">
        <f t="shared" si="107"/>
        <v>Wieck</v>
      </c>
    </row>
    <row r="2255" spans="1:5" ht="15.75" customHeight="1" x14ac:dyDescent="0.35">
      <c r="A2255" s="22" t="s">
        <v>4625</v>
      </c>
      <c r="B2255" s="22" t="s">
        <v>4626</v>
      </c>
      <c r="C2255" s="23" t="str">
        <f t="shared" si="105"/>
        <v>Ms.</v>
      </c>
      <c r="D2255" s="23" t="str">
        <f t="shared" si="106"/>
        <v>Alexandra</v>
      </c>
      <c r="E2255" s="23" t="str">
        <f t="shared" si="107"/>
        <v>Friel</v>
      </c>
    </row>
    <row r="2256" spans="1:5" ht="15.75" customHeight="1" x14ac:dyDescent="0.35">
      <c r="A2256" s="22" t="s">
        <v>4627</v>
      </c>
      <c r="B2256" s="22" t="s">
        <v>4628</v>
      </c>
      <c r="C2256" s="23" t="str">
        <f t="shared" si="105"/>
        <v>Ms.</v>
      </c>
      <c r="D2256" s="23" t="str">
        <f t="shared" si="106"/>
        <v>Martha L.</v>
      </c>
      <c r="E2256" s="23" t="str">
        <f t="shared" si="107"/>
        <v>Santandreu</v>
      </c>
    </row>
    <row r="2257" spans="1:5" ht="15.75" customHeight="1" x14ac:dyDescent="0.35">
      <c r="A2257" s="22" t="s">
        <v>4629</v>
      </c>
      <c r="B2257" s="22" t="s">
        <v>4630</v>
      </c>
      <c r="C2257" s="23" t="str">
        <f t="shared" si="105"/>
        <v>Mr.</v>
      </c>
      <c r="D2257" s="23" t="str">
        <f t="shared" si="106"/>
        <v>Ryan C.</v>
      </c>
      <c r="E2257" s="23" t="str">
        <f t="shared" si="107"/>
        <v>Johnson</v>
      </c>
    </row>
    <row r="2258" spans="1:5" ht="15.75" customHeight="1" x14ac:dyDescent="0.35">
      <c r="A2258" s="22" t="s">
        <v>4631</v>
      </c>
      <c r="B2258" s="22" t="s">
        <v>4632</v>
      </c>
      <c r="C2258" s="23" t="str">
        <f t="shared" si="105"/>
        <v>Mr.</v>
      </c>
      <c r="D2258" s="23" t="str">
        <f t="shared" si="106"/>
        <v>Cliff</v>
      </c>
      <c r="E2258" s="23" t="str">
        <f t="shared" si="107"/>
        <v>Gerber</v>
      </c>
    </row>
    <row r="2259" spans="1:5" ht="15.75" customHeight="1" x14ac:dyDescent="0.35">
      <c r="A2259" s="22" t="s">
        <v>4633</v>
      </c>
      <c r="B2259" s="22" t="s">
        <v>4634</v>
      </c>
      <c r="C2259" s="23" t="str">
        <f t="shared" si="105"/>
        <v>Mr.</v>
      </c>
      <c r="D2259" s="23" t="str">
        <f t="shared" si="106"/>
        <v>Blue</v>
      </c>
      <c r="E2259" s="23" t="str">
        <f t="shared" si="107"/>
        <v>Benadum</v>
      </c>
    </row>
    <row r="2260" spans="1:5" ht="15.75" customHeight="1" x14ac:dyDescent="0.35">
      <c r="A2260" s="22" t="s">
        <v>4635</v>
      </c>
      <c r="B2260" s="22" t="s">
        <v>4636</v>
      </c>
      <c r="C2260" s="23" t="str">
        <f t="shared" si="105"/>
        <v>Mr.</v>
      </c>
      <c r="D2260" s="23" t="str">
        <f t="shared" si="106"/>
        <v>Jeffrey M</v>
      </c>
      <c r="E2260" s="23" t="str">
        <f t="shared" si="107"/>
        <v>Ragazzini</v>
      </c>
    </row>
    <row r="2261" spans="1:5" ht="15.75" customHeight="1" x14ac:dyDescent="0.35">
      <c r="A2261" s="22" t="s">
        <v>4637</v>
      </c>
      <c r="B2261" s="22" t="s">
        <v>4638</v>
      </c>
      <c r="C2261" s="23" t="str">
        <f t="shared" si="105"/>
        <v>Mr.</v>
      </c>
      <c r="D2261" s="23" t="str">
        <f t="shared" si="106"/>
        <v>Andrew</v>
      </c>
      <c r="E2261" s="23" t="str">
        <f t="shared" si="107"/>
        <v>Kessinger</v>
      </c>
    </row>
    <row r="2262" spans="1:5" ht="15.75" customHeight="1" x14ac:dyDescent="0.35">
      <c r="A2262" s="22" t="s">
        <v>4639</v>
      </c>
      <c r="B2262" s="22" t="s">
        <v>4640</v>
      </c>
      <c r="C2262" s="23" t="str">
        <f t="shared" si="105"/>
        <v>Ms.</v>
      </c>
      <c r="D2262" s="23" t="str">
        <f t="shared" si="106"/>
        <v>Julia</v>
      </c>
      <c r="E2262" s="23" t="str">
        <f t="shared" si="107"/>
        <v>Bezgin</v>
      </c>
    </row>
    <row r="2263" spans="1:5" ht="15.75" customHeight="1" x14ac:dyDescent="0.35">
      <c r="A2263" s="22" t="s">
        <v>4641</v>
      </c>
      <c r="B2263" s="22" t="s">
        <v>4642</v>
      </c>
      <c r="C2263" s="23" t="str">
        <f t="shared" si="105"/>
        <v>Mr.</v>
      </c>
      <c r="D2263" s="23" t="str">
        <f t="shared" si="106"/>
        <v>Daniel</v>
      </c>
      <c r="E2263" s="23" t="str">
        <f t="shared" si="107"/>
        <v>Woldesilassie</v>
      </c>
    </row>
    <row r="2264" spans="1:5" ht="15.75" customHeight="1" x14ac:dyDescent="0.35">
      <c r="A2264" s="22" t="s">
        <v>4643</v>
      </c>
      <c r="B2264" s="22" t="s">
        <v>4644</v>
      </c>
      <c r="C2264" s="23" t="str">
        <f t="shared" si="105"/>
        <v>Mr.</v>
      </c>
      <c r="D2264" s="23" t="str">
        <f t="shared" si="106"/>
        <v>Jaime</v>
      </c>
      <c r="E2264" s="23" t="str">
        <f t="shared" si="107"/>
        <v>Ruiz Herrero</v>
      </c>
    </row>
    <row r="2265" spans="1:5" ht="15.75" customHeight="1" x14ac:dyDescent="0.35">
      <c r="A2265" s="22" t="s">
        <v>4645</v>
      </c>
      <c r="B2265" s="22" t="s">
        <v>4646</v>
      </c>
      <c r="C2265" s="23" t="str">
        <f t="shared" si="105"/>
        <v>Mr.</v>
      </c>
      <c r="D2265" s="23" t="str">
        <f t="shared" si="106"/>
        <v>Mohd Syahidan</v>
      </c>
      <c r="E2265" s="23" t="str">
        <f t="shared" si="107"/>
        <v>Bin Alias</v>
      </c>
    </row>
    <row r="2266" spans="1:5" ht="15.75" customHeight="1" x14ac:dyDescent="0.35">
      <c r="A2266" s="22" t="s">
        <v>4647</v>
      </c>
      <c r="B2266" s="22" t="s">
        <v>4648</v>
      </c>
      <c r="C2266" s="23" t="str">
        <f t="shared" si="105"/>
        <v>Mr.</v>
      </c>
      <c r="D2266" s="23" t="str">
        <f t="shared" si="106"/>
        <v>Matthew</v>
      </c>
      <c r="E2266" s="23" t="str">
        <f t="shared" si="107"/>
        <v>Fischer-Daly</v>
      </c>
    </row>
    <row r="2267" spans="1:5" ht="15.75" customHeight="1" x14ac:dyDescent="0.35">
      <c r="A2267" s="22" t="s">
        <v>4649</v>
      </c>
      <c r="B2267" s="22" t="s">
        <v>4650</v>
      </c>
      <c r="C2267" s="23" t="str">
        <f t="shared" si="105"/>
        <v>Ms.</v>
      </c>
      <c r="D2267" s="23" t="str">
        <f t="shared" si="106"/>
        <v>Elizabeth S.</v>
      </c>
      <c r="E2267" s="23" t="str">
        <f t="shared" si="107"/>
        <v>Pulliam</v>
      </c>
    </row>
    <row r="2268" spans="1:5" ht="15.75" customHeight="1" x14ac:dyDescent="0.35">
      <c r="A2268" s="22" t="s">
        <v>4651</v>
      </c>
      <c r="B2268" s="22" t="s">
        <v>4652</v>
      </c>
      <c r="C2268" s="23" t="str">
        <f t="shared" si="105"/>
        <v>Ms.</v>
      </c>
      <c r="D2268" s="23" t="str">
        <f t="shared" si="106"/>
        <v>Katie</v>
      </c>
      <c r="E2268" s="23" t="str">
        <f t="shared" si="107"/>
        <v>Guisinger</v>
      </c>
    </row>
    <row r="2269" spans="1:5" ht="15.75" customHeight="1" x14ac:dyDescent="0.35">
      <c r="A2269" s="22" t="s">
        <v>4653</v>
      </c>
      <c r="B2269" s="22" t="s">
        <v>4654</v>
      </c>
      <c r="C2269" s="23" t="str">
        <f t="shared" si="105"/>
        <v>Ms.</v>
      </c>
      <c r="D2269" s="23" t="str">
        <f t="shared" si="106"/>
        <v>Christi A.</v>
      </c>
      <c r="E2269" s="23" t="str">
        <f t="shared" si="107"/>
        <v>Arnerich</v>
      </c>
    </row>
    <row r="2270" spans="1:5" ht="15.75" customHeight="1" x14ac:dyDescent="0.35">
      <c r="A2270" s="22" t="s">
        <v>4655</v>
      </c>
      <c r="B2270" s="22" t="s">
        <v>4656</v>
      </c>
      <c r="C2270" s="23" t="str">
        <f t="shared" si="105"/>
        <v>Ms.</v>
      </c>
      <c r="D2270" s="23" t="str">
        <f t="shared" si="106"/>
        <v>Sandra K.</v>
      </c>
      <c r="E2270" s="23" t="str">
        <f t="shared" si="107"/>
        <v>Lynch</v>
      </c>
    </row>
    <row r="2271" spans="1:5" ht="15.75" customHeight="1" x14ac:dyDescent="0.35">
      <c r="A2271" s="22" t="s">
        <v>4657</v>
      </c>
      <c r="B2271" s="22" t="s">
        <v>4658</v>
      </c>
      <c r="C2271" s="23" t="str">
        <f t="shared" si="105"/>
        <v>Ms.</v>
      </c>
      <c r="D2271" s="23" t="str">
        <f t="shared" si="106"/>
        <v>Katharine</v>
      </c>
      <c r="E2271" s="23" t="str">
        <f t="shared" si="107"/>
        <v>Reilly</v>
      </c>
    </row>
    <row r="2272" spans="1:5" ht="15.75" customHeight="1" x14ac:dyDescent="0.35">
      <c r="A2272" s="22" t="s">
        <v>4659</v>
      </c>
      <c r="B2272" s="22" t="s">
        <v>4660</v>
      </c>
      <c r="C2272" s="23" t="str">
        <f t="shared" si="105"/>
        <v>Mr.</v>
      </c>
      <c r="D2272" s="23" t="str">
        <f t="shared" si="106"/>
        <v>Jerome</v>
      </c>
      <c r="E2272" s="23" t="str">
        <f t="shared" si="107"/>
        <v>Nolette</v>
      </c>
    </row>
    <row r="2273" spans="1:5" ht="15.75" customHeight="1" x14ac:dyDescent="0.35">
      <c r="A2273" s="22" t="s">
        <v>4661</v>
      </c>
      <c r="B2273" s="22" t="s">
        <v>4662</v>
      </c>
      <c r="C2273" s="23" t="str">
        <f t="shared" si="105"/>
        <v>Ms.</v>
      </c>
      <c r="D2273" s="23" t="str">
        <f t="shared" si="106"/>
        <v>Julia R</v>
      </c>
      <c r="E2273" s="23" t="str">
        <f t="shared" si="107"/>
        <v>Chabrier</v>
      </c>
    </row>
    <row r="2274" spans="1:5" ht="15.75" customHeight="1" x14ac:dyDescent="0.35">
      <c r="A2274" s="22" t="s">
        <v>4663</v>
      </c>
      <c r="B2274" s="22" t="s">
        <v>4664</v>
      </c>
      <c r="C2274" s="23" t="str">
        <f t="shared" si="105"/>
        <v>Mr.</v>
      </c>
      <c r="D2274" s="23" t="str">
        <f t="shared" si="106"/>
        <v>Sean Henry</v>
      </c>
      <c r="E2274" s="23" t="str">
        <f t="shared" si="107"/>
        <v>Lee</v>
      </c>
    </row>
    <row r="2275" spans="1:5" ht="15.75" customHeight="1" x14ac:dyDescent="0.35">
      <c r="A2275" s="22" t="s">
        <v>4665</v>
      </c>
      <c r="B2275" s="22" t="s">
        <v>4666</v>
      </c>
      <c r="C2275" s="23" t="str">
        <f t="shared" si="105"/>
        <v>Ms.</v>
      </c>
      <c r="D2275" s="23" t="str">
        <f t="shared" si="106"/>
        <v>Rachel A.</v>
      </c>
      <c r="E2275" s="23" t="str">
        <f t="shared" si="107"/>
        <v>Knotts</v>
      </c>
    </row>
    <row r="2276" spans="1:5" ht="15.75" customHeight="1" x14ac:dyDescent="0.35">
      <c r="A2276" s="22" t="s">
        <v>4667</v>
      </c>
      <c r="B2276" s="22" t="s">
        <v>4668</v>
      </c>
      <c r="C2276" s="23" t="str">
        <f t="shared" si="105"/>
        <v>Mr.</v>
      </c>
      <c r="D2276" s="23" t="str">
        <f t="shared" si="106"/>
        <v>Jim</v>
      </c>
      <c r="E2276" s="23" t="str">
        <f t="shared" si="107"/>
        <v>Pultorak</v>
      </c>
    </row>
    <row r="2277" spans="1:5" ht="15.75" customHeight="1" x14ac:dyDescent="0.35">
      <c r="A2277" s="22" t="s">
        <v>4669</v>
      </c>
      <c r="B2277" s="22" t="s">
        <v>4670</v>
      </c>
      <c r="C2277" s="23" t="str">
        <f t="shared" si="105"/>
        <v>Mr.</v>
      </c>
      <c r="D2277" s="23" t="str">
        <f t="shared" si="106"/>
        <v>Tim</v>
      </c>
      <c r="E2277" s="23" t="str">
        <f t="shared" si="107"/>
        <v>Maxon</v>
      </c>
    </row>
    <row r="2278" spans="1:5" ht="15.75" customHeight="1" x14ac:dyDescent="0.35">
      <c r="A2278" s="22" t="s">
        <v>4671</v>
      </c>
      <c r="B2278" s="22" t="s">
        <v>4672</v>
      </c>
      <c r="C2278" s="23" t="str">
        <f t="shared" si="105"/>
        <v>Ms.</v>
      </c>
      <c r="D2278" s="23" t="str">
        <f t="shared" si="106"/>
        <v>Abby L.</v>
      </c>
      <c r="E2278" s="23" t="str">
        <f t="shared" si="107"/>
        <v>Kraai</v>
      </c>
    </row>
    <row r="2279" spans="1:5" ht="15.75" customHeight="1" x14ac:dyDescent="0.35">
      <c r="A2279" s="22" t="s">
        <v>4673</v>
      </c>
      <c r="B2279" s="22" t="s">
        <v>4674</v>
      </c>
      <c r="C2279" s="23" t="str">
        <f t="shared" si="105"/>
        <v>Mr.</v>
      </c>
      <c r="D2279" s="23" t="str">
        <f t="shared" si="106"/>
        <v>Mark</v>
      </c>
      <c r="E2279" s="23" t="str">
        <f t="shared" si="107"/>
        <v>Larosa</v>
      </c>
    </row>
    <row r="2280" spans="1:5" ht="15.75" customHeight="1" x14ac:dyDescent="0.35">
      <c r="A2280" s="22" t="s">
        <v>4675</v>
      </c>
      <c r="B2280" s="22" t="s">
        <v>4676</v>
      </c>
      <c r="C2280" s="23" t="str">
        <f t="shared" si="105"/>
        <v>Mr.</v>
      </c>
      <c r="D2280" s="23" t="str">
        <f t="shared" si="106"/>
        <v>Ali</v>
      </c>
      <c r="E2280" s="23" t="str">
        <f t="shared" si="107"/>
        <v>King</v>
      </c>
    </row>
    <row r="2281" spans="1:5" ht="15.75" customHeight="1" x14ac:dyDescent="0.35">
      <c r="A2281" s="22" t="s">
        <v>4677</v>
      </c>
      <c r="B2281" s="22" t="s">
        <v>4678</v>
      </c>
      <c r="C2281" s="23" t="str">
        <f t="shared" si="105"/>
        <v>Mr.</v>
      </c>
      <c r="D2281" s="23" t="str">
        <f t="shared" si="106"/>
        <v>Joshua</v>
      </c>
      <c r="E2281" s="23" t="str">
        <f t="shared" si="107"/>
        <v>Haney</v>
      </c>
    </row>
    <row r="2282" spans="1:5" ht="15.75" customHeight="1" x14ac:dyDescent="0.35">
      <c r="A2282" s="22" t="s">
        <v>4679</v>
      </c>
      <c r="B2282" s="22" t="s">
        <v>4680</v>
      </c>
      <c r="C2282" s="23" t="str">
        <f t="shared" si="105"/>
        <v>Mr.</v>
      </c>
      <c r="D2282" s="23" t="str">
        <f t="shared" si="106"/>
        <v>Pierre</v>
      </c>
      <c r="E2282" s="23" t="str">
        <f t="shared" si="107"/>
        <v>Boulay</v>
      </c>
    </row>
    <row r="2283" spans="1:5" ht="15.75" customHeight="1" x14ac:dyDescent="0.35">
      <c r="A2283" s="22" t="s">
        <v>4681</v>
      </c>
      <c r="B2283" s="22" t="s">
        <v>4682</v>
      </c>
      <c r="C2283" s="23" t="str">
        <f t="shared" si="105"/>
        <v>Ms.</v>
      </c>
      <c r="D2283" s="23" t="str">
        <f t="shared" si="106"/>
        <v>Kate</v>
      </c>
      <c r="E2283" s="23" t="str">
        <f t="shared" si="107"/>
        <v>Peters</v>
      </c>
    </row>
    <row r="2284" spans="1:5" ht="15.75" customHeight="1" x14ac:dyDescent="0.35">
      <c r="A2284" s="22" t="s">
        <v>4683</v>
      </c>
      <c r="B2284" s="22" t="s">
        <v>4684</v>
      </c>
      <c r="C2284" s="23" t="str">
        <f t="shared" si="105"/>
        <v>Mr.</v>
      </c>
      <c r="D2284" s="23" t="str">
        <f t="shared" si="106"/>
        <v>David</v>
      </c>
      <c r="E2284" s="23" t="str">
        <f t="shared" si="107"/>
        <v>Luy</v>
      </c>
    </row>
    <row r="2285" spans="1:5" ht="15.75" customHeight="1" x14ac:dyDescent="0.35">
      <c r="A2285" s="22" t="s">
        <v>4685</v>
      </c>
      <c r="B2285" s="22" t="s">
        <v>4686</v>
      </c>
      <c r="C2285" s="23" t="str">
        <f t="shared" si="105"/>
        <v>Ms.</v>
      </c>
      <c r="D2285" s="23" t="str">
        <f t="shared" si="106"/>
        <v>Carla</v>
      </c>
      <c r="E2285" s="23" t="str">
        <f t="shared" si="107"/>
        <v>Fava</v>
      </c>
    </row>
    <row r="2286" spans="1:5" ht="15.75" customHeight="1" x14ac:dyDescent="0.35">
      <c r="A2286" s="22" t="s">
        <v>4687</v>
      </c>
      <c r="B2286" s="22" t="s">
        <v>4688</v>
      </c>
      <c r="C2286" s="23" t="str">
        <f t="shared" si="105"/>
        <v>Mr.</v>
      </c>
      <c r="D2286" s="23" t="str">
        <f t="shared" si="106"/>
        <v>Alvaro Sr.</v>
      </c>
      <c r="E2286" s="23" t="str">
        <f t="shared" si="107"/>
        <v>Montoya</v>
      </c>
    </row>
    <row r="2287" spans="1:5" ht="15.75" customHeight="1" x14ac:dyDescent="0.35">
      <c r="A2287" s="22" t="s">
        <v>4689</v>
      </c>
      <c r="B2287" s="22" t="s">
        <v>4690</v>
      </c>
      <c r="C2287" s="23" t="str">
        <f t="shared" si="105"/>
        <v>Ms.</v>
      </c>
      <c r="D2287" s="23" t="str">
        <f t="shared" si="106"/>
        <v>Hope</v>
      </c>
      <c r="E2287" s="23" t="str">
        <f t="shared" si="107"/>
        <v>Bain</v>
      </c>
    </row>
    <row r="2288" spans="1:5" ht="15.75" customHeight="1" x14ac:dyDescent="0.35">
      <c r="A2288" s="22" t="s">
        <v>4691</v>
      </c>
      <c r="B2288" s="22" t="s">
        <v>4692</v>
      </c>
      <c r="C2288" s="23" t="str">
        <f t="shared" si="105"/>
        <v>Mr.</v>
      </c>
      <c r="D2288" s="23" t="str">
        <f t="shared" si="106"/>
        <v>Mark P.</v>
      </c>
      <c r="E2288" s="23" t="str">
        <f t="shared" si="107"/>
        <v>Albertson</v>
      </c>
    </row>
    <row r="2289" spans="1:5" ht="15.75" customHeight="1" x14ac:dyDescent="0.35">
      <c r="A2289" s="22" t="s">
        <v>4693</v>
      </c>
      <c r="B2289" s="22" t="s">
        <v>4694</v>
      </c>
      <c r="C2289" s="23" t="str">
        <f t="shared" si="105"/>
        <v>Ms.</v>
      </c>
      <c r="D2289" s="23" t="str">
        <f t="shared" si="106"/>
        <v>Desiree</v>
      </c>
      <c r="E2289" s="23" t="str">
        <f t="shared" si="107"/>
        <v>Barger</v>
      </c>
    </row>
    <row r="2290" spans="1:5" ht="15.75" customHeight="1" x14ac:dyDescent="0.35">
      <c r="A2290" s="22" t="s">
        <v>4695</v>
      </c>
      <c r="B2290" s="22" t="s">
        <v>4696</v>
      </c>
      <c r="C2290" s="23" t="str">
        <f t="shared" si="105"/>
        <v>Mr.</v>
      </c>
      <c r="D2290" s="23" t="str">
        <f t="shared" si="106"/>
        <v>Mario Jr.</v>
      </c>
      <c r="E2290" s="23" t="str">
        <f t="shared" si="107"/>
        <v>Fraioli</v>
      </c>
    </row>
    <row r="2291" spans="1:5" ht="15.75" customHeight="1" x14ac:dyDescent="0.35">
      <c r="A2291" s="22" t="s">
        <v>4697</v>
      </c>
      <c r="B2291" s="22" t="s">
        <v>4698</v>
      </c>
      <c r="C2291" s="23" t="str">
        <f t="shared" si="105"/>
        <v>Mr.</v>
      </c>
      <c r="D2291" s="23" t="str">
        <f t="shared" si="106"/>
        <v>Lusapho</v>
      </c>
      <c r="E2291" s="23" t="str">
        <f t="shared" si="107"/>
        <v>April</v>
      </c>
    </row>
    <row r="2292" spans="1:5" ht="15.75" customHeight="1" x14ac:dyDescent="0.35">
      <c r="A2292" s="22" t="s">
        <v>4699</v>
      </c>
      <c r="B2292" s="22" t="s">
        <v>4700</v>
      </c>
      <c r="C2292" s="23" t="str">
        <f t="shared" si="105"/>
        <v>Ms.</v>
      </c>
      <c r="D2292" s="23" t="str">
        <f t="shared" si="106"/>
        <v>Erin C.</v>
      </c>
      <c r="E2292" s="23" t="str">
        <f t="shared" si="107"/>
        <v>King</v>
      </c>
    </row>
    <row r="2293" spans="1:5" ht="15.75" customHeight="1" x14ac:dyDescent="0.35">
      <c r="A2293" s="22" t="s">
        <v>4701</v>
      </c>
      <c r="B2293" s="22" t="s">
        <v>4702</v>
      </c>
      <c r="C2293" s="23" t="str">
        <f t="shared" si="105"/>
        <v>Mr.</v>
      </c>
      <c r="D2293" s="23" t="str">
        <f t="shared" si="106"/>
        <v>Alan F</v>
      </c>
      <c r="E2293" s="23" t="str">
        <f t="shared" si="107"/>
        <v>Talhelm</v>
      </c>
    </row>
    <row r="2294" spans="1:5" ht="15.75" customHeight="1" x14ac:dyDescent="0.35">
      <c r="A2294" s="22" t="s">
        <v>4703</v>
      </c>
      <c r="B2294" s="22" t="s">
        <v>4704</v>
      </c>
      <c r="C2294" s="23" t="str">
        <f t="shared" si="105"/>
        <v>Mr.</v>
      </c>
      <c r="D2294" s="23" t="str">
        <f t="shared" si="106"/>
        <v>Ryan</v>
      </c>
      <c r="E2294" s="23" t="str">
        <f t="shared" si="107"/>
        <v>Regnier</v>
      </c>
    </row>
    <row r="2295" spans="1:5" ht="15.75" customHeight="1" x14ac:dyDescent="0.35">
      <c r="A2295" s="22" t="s">
        <v>4705</v>
      </c>
      <c r="B2295" s="22" t="s">
        <v>4706</v>
      </c>
      <c r="C2295" s="23" t="str">
        <f t="shared" si="105"/>
        <v>Ms.</v>
      </c>
      <c r="D2295" s="23" t="str">
        <f t="shared" si="106"/>
        <v>Hope</v>
      </c>
      <c r="E2295" s="23" t="str">
        <f t="shared" si="107"/>
        <v>Treece</v>
      </c>
    </row>
    <row r="2296" spans="1:5" ht="15.75" customHeight="1" x14ac:dyDescent="0.35">
      <c r="A2296" s="22" t="s">
        <v>4707</v>
      </c>
      <c r="B2296" s="22" t="s">
        <v>4708</v>
      </c>
      <c r="C2296" s="23" t="str">
        <f t="shared" si="105"/>
        <v>Mr.</v>
      </c>
      <c r="D2296" s="23" t="str">
        <f t="shared" si="106"/>
        <v>Josh</v>
      </c>
      <c r="E2296" s="23" t="str">
        <f t="shared" si="107"/>
        <v>Beisel</v>
      </c>
    </row>
    <row r="2297" spans="1:5" ht="15.75" customHeight="1" x14ac:dyDescent="0.35">
      <c r="A2297" s="22" t="s">
        <v>4709</v>
      </c>
      <c r="B2297" s="22" t="s">
        <v>4710</v>
      </c>
      <c r="C2297" s="23" t="str">
        <f t="shared" si="105"/>
        <v>Mr.</v>
      </c>
      <c r="D2297" s="23" t="str">
        <f t="shared" si="106"/>
        <v>Jacob J</v>
      </c>
      <c r="E2297" s="23" t="str">
        <f t="shared" si="107"/>
        <v>Enke</v>
      </c>
    </row>
    <row r="2298" spans="1:5" ht="15.75" customHeight="1" x14ac:dyDescent="0.35">
      <c r="A2298" s="22" t="s">
        <v>4711</v>
      </c>
      <c r="B2298" s="22" t="s">
        <v>4712</v>
      </c>
      <c r="C2298" s="23" t="str">
        <f t="shared" si="105"/>
        <v>Mr.</v>
      </c>
      <c r="D2298" s="23" t="str">
        <f t="shared" si="106"/>
        <v>Jose Tomas</v>
      </c>
      <c r="E2298" s="23" t="str">
        <f t="shared" si="107"/>
        <v>Ruiz-Tagle Barros</v>
      </c>
    </row>
    <row r="2299" spans="1:5" ht="15.75" customHeight="1" x14ac:dyDescent="0.35">
      <c r="A2299" s="22" t="s">
        <v>4713</v>
      </c>
      <c r="B2299" s="22" t="s">
        <v>4714</v>
      </c>
      <c r="C2299" s="23" t="str">
        <f t="shared" si="105"/>
        <v>Ms.</v>
      </c>
      <c r="D2299" s="23" t="str">
        <f t="shared" si="106"/>
        <v>Mary Evan</v>
      </c>
      <c r="E2299" s="23" t="str">
        <f t="shared" si="107"/>
        <v>Ferrell</v>
      </c>
    </row>
    <row r="2300" spans="1:5" ht="15.75" customHeight="1" x14ac:dyDescent="0.35">
      <c r="A2300" s="22" t="s">
        <v>4715</v>
      </c>
      <c r="B2300" s="22" t="s">
        <v>4716</v>
      </c>
      <c r="C2300" s="23" t="str">
        <f t="shared" si="105"/>
        <v>Mr.</v>
      </c>
      <c r="D2300" s="23" t="str">
        <f t="shared" si="106"/>
        <v>Justin K.</v>
      </c>
      <c r="E2300" s="23" t="str">
        <f t="shared" si="107"/>
        <v>Gates</v>
      </c>
    </row>
    <row r="2301" spans="1:5" ht="15.75" customHeight="1" x14ac:dyDescent="0.35">
      <c r="A2301" s="22" t="s">
        <v>4717</v>
      </c>
      <c r="B2301" s="22" t="s">
        <v>4718</v>
      </c>
      <c r="C2301" s="23" t="str">
        <f t="shared" si="105"/>
        <v>Mr.</v>
      </c>
      <c r="D2301" s="23" t="str">
        <f t="shared" si="106"/>
        <v>Patrick</v>
      </c>
      <c r="E2301" s="23" t="str">
        <f t="shared" si="107"/>
        <v>Jeffers</v>
      </c>
    </row>
    <row r="2302" spans="1:5" ht="15.75" customHeight="1" x14ac:dyDescent="0.35">
      <c r="A2302" s="22" t="s">
        <v>4719</v>
      </c>
      <c r="B2302" s="22" t="s">
        <v>4720</v>
      </c>
      <c r="C2302" s="23" t="str">
        <f t="shared" si="105"/>
        <v>Mr.</v>
      </c>
      <c r="D2302" s="23" t="str">
        <f t="shared" si="106"/>
        <v>Roman</v>
      </c>
      <c r="E2302" s="23" t="str">
        <f t="shared" si="107"/>
        <v>Sulhanek</v>
      </c>
    </row>
    <row r="2303" spans="1:5" ht="15.75" customHeight="1" x14ac:dyDescent="0.35">
      <c r="A2303" s="22" t="s">
        <v>4721</v>
      </c>
      <c r="B2303" s="22" t="s">
        <v>4722</v>
      </c>
      <c r="C2303" s="23" t="str">
        <f t="shared" si="105"/>
        <v>Mr.</v>
      </c>
      <c r="D2303" s="23" t="str">
        <f t="shared" si="106"/>
        <v>David</v>
      </c>
      <c r="E2303" s="23" t="str">
        <f t="shared" si="107"/>
        <v>Ozahowski</v>
      </c>
    </row>
    <row r="2304" spans="1:5" ht="15.75" customHeight="1" x14ac:dyDescent="0.35">
      <c r="A2304" s="22" t="s">
        <v>4723</v>
      </c>
      <c r="B2304" s="22" t="s">
        <v>4724</v>
      </c>
      <c r="C2304" s="23" t="str">
        <f t="shared" si="105"/>
        <v>Ms.</v>
      </c>
      <c r="D2304" s="23" t="str">
        <f t="shared" si="106"/>
        <v>Evelyn L</v>
      </c>
      <c r="E2304" s="23" t="str">
        <f t="shared" si="107"/>
        <v>Caron</v>
      </c>
    </row>
    <row r="2305" spans="1:5" ht="15.75" customHeight="1" x14ac:dyDescent="0.35">
      <c r="A2305" s="22" t="s">
        <v>4725</v>
      </c>
      <c r="B2305" s="22" t="s">
        <v>4726</v>
      </c>
      <c r="C2305" s="23" t="str">
        <f t="shared" si="105"/>
        <v>Mr.</v>
      </c>
      <c r="D2305" s="23" t="str">
        <f t="shared" si="106"/>
        <v>Jim</v>
      </c>
      <c r="E2305" s="23" t="str">
        <f t="shared" si="107"/>
        <v>Fullarton</v>
      </c>
    </row>
    <row r="2306" spans="1:5" ht="15.75" customHeight="1" x14ac:dyDescent="0.35">
      <c r="A2306" s="22" t="s">
        <v>4727</v>
      </c>
      <c r="B2306" s="22" t="s">
        <v>4728</v>
      </c>
      <c r="C2306" s="23" t="str">
        <f t="shared" ref="C2306:C2336" si="108">TRIM(MID(B2306,FIND(",",B2306)+1,FIND(".",B2306,FIND(",",B2306))-FIND(",",B2306)))</f>
        <v>Mr.</v>
      </c>
      <c r="D2306" s="23" t="str">
        <f t="shared" ref="D2306:D2336" si="109">TRIM(MID(B2306,FIND(".",B2306,FIND(",",B2306))+1,100))</f>
        <v>Matthew S</v>
      </c>
      <c r="E2306" s="23" t="str">
        <f t="shared" ref="E2306:E2336" si="110">TRIM(LEFT(B2306,FIND(",",B2306)-1))</f>
        <v>Lindgren</v>
      </c>
    </row>
    <row r="2307" spans="1:5" ht="15.75" customHeight="1" x14ac:dyDescent="0.35">
      <c r="A2307" s="22" t="s">
        <v>4729</v>
      </c>
      <c r="B2307" s="22" t="s">
        <v>4730</v>
      </c>
      <c r="C2307" s="23" t="str">
        <f t="shared" si="108"/>
        <v>Mr.</v>
      </c>
      <c r="D2307" s="23" t="str">
        <f t="shared" si="109"/>
        <v>Kenneth</v>
      </c>
      <c r="E2307" s="23" t="str">
        <f t="shared" si="110"/>
        <v>Akiha</v>
      </c>
    </row>
    <row r="2308" spans="1:5" ht="15.75" customHeight="1" x14ac:dyDescent="0.35">
      <c r="A2308" s="22" t="s">
        <v>4731</v>
      </c>
      <c r="B2308" s="22" t="s">
        <v>4732</v>
      </c>
      <c r="C2308" s="23" t="str">
        <f t="shared" si="108"/>
        <v>Ms.</v>
      </c>
      <c r="D2308" s="23" t="str">
        <f t="shared" si="109"/>
        <v>Andrea</v>
      </c>
      <c r="E2308" s="23" t="str">
        <f t="shared" si="110"/>
        <v>Sweny</v>
      </c>
    </row>
    <row r="2309" spans="1:5" ht="15.75" customHeight="1" x14ac:dyDescent="0.35">
      <c r="A2309" s="22" t="s">
        <v>4733</v>
      </c>
      <c r="B2309" s="22" t="s">
        <v>4734</v>
      </c>
      <c r="C2309" s="23" t="str">
        <f t="shared" si="108"/>
        <v>Ms.</v>
      </c>
      <c r="D2309" s="23" t="str">
        <f t="shared" si="109"/>
        <v>Kristina</v>
      </c>
      <c r="E2309" s="23" t="str">
        <f t="shared" si="110"/>
        <v>Tobin</v>
      </c>
    </row>
    <row r="2310" spans="1:5" ht="15.75" customHeight="1" x14ac:dyDescent="0.35">
      <c r="A2310" s="22" t="s">
        <v>4735</v>
      </c>
      <c r="B2310" s="22" t="s">
        <v>4736</v>
      </c>
      <c r="C2310" s="23" t="str">
        <f t="shared" si="108"/>
        <v>Ms.</v>
      </c>
      <c r="D2310" s="23" t="str">
        <f t="shared" si="109"/>
        <v>Kristen</v>
      </c>
      <c r="E2310" s="23" t="str">
        <f t="shared" si="110"/>
        <v>Pedersen</v>
      </c>
    </row>
    <row r="2311" spans="1:5" ht="15.75" customHeight="1" x14ac:dyDescent="0.35">
      <c r="A2311" s="22" t="s">
        <v>4737</v>
      </c>
      <c r="B2311" s="22" t="s">
        <v>4738</v>
      </c>
      <c r="C2311" s="23" t="str">
        <f t="shared" si="108"/>
        <v>Mr.</v>
      </c>
      <c r="D2311" s="23" t="str">
        <f t="shared" si="109"/>
        <v>Matthew</v>
      </c>
      <c r="E2311" s="23" t="str">
        <f t="shared" si="110"/>
        <v>Lynch</v>
      </c>
    </row>
    <row r="2312" spans="1:5" ht="15.75" customHeight="1" x14ac:dyDescent="0.35">
      <c r="A2312" s="22" t="s">
        <v>4739</v>
      </c>
      <c r="B2312" s="22" t="s">
        <v>4740</v>
      </c>
      <c r="C2312" s="23" t="str">
        <f t="shared" si="108"/>
        <v>Mrs.</v>
      </c>
      <c r="D2312" s="23" t="str">
        <f t="shared" si="109"/>
        <v>Kathleen</v>
      </c>
      <c r="E2312" s="23" t="str">
        <f t="shared" si="110"/>
        <v>Keys</v>
      </c>
    </row>
    <row r="2313" spans="1:5" ht="15.75" customHeight="1" x14ac:dyDescent="0.35">
      <c r="A2313" s="22" t="s">
        <v>4741</v>
      </c>
      <c r="B2313" s="22" t="s">
        <v>4742</v>
      </c>
      <c r="C2313" s="23" t="str">
        <f t="shared" si="108"/>
        <v>Ms.</v>
      </c>
      <c r="D2313" s="23" t="str">
        <f t="shared" si="109"/>
        <v>Lindsey</v>
      </c>
      <c r="E2313" s="23" t="str">
        <f t="shared" si="110"/>
        <v>Wilbur</v>
      </c>
    </row>
    <row r="2314" spans="1:5" ht="15.75" customHeight="1" x14ac:dyDescent="0.35">
      <c r="A2314" s="22" t="s">
        <v>4743</v>
      </c>
      <c r="B2314" s="22" t="s">
        <v>4744</v>
      </c>
      <c r="C2314" s="23" t="str">
        <f t="shared" si="108"/>
        <v>Mr.</v>
      </c>
      <c r="D2314" s="23" t="str">
        <f t="shared" si="109"/>
        <v>Robert</v>
      </c>
      <c r="E2314" s="23" t="str">
        <f t="shared" si="110"/>
        <v>Ditota</v>
      </c>
    </row>
    <row r="2315" spans="1:5" ht="15.75" customHeight="1" x14ac:dyDescent="0.35">
      <c r="A2315" s="22" t="s">
        <v>4745</v>
      </c>
      <c r="B2315" s="22" t="s">
        <v>4746</v>
      </c>
      <c r="C2315" s="23" t="str">
        <f t="shared" si="108"/>
        <v>Ms.</v>
      </c>
      <c r="D2315" s="23" t="str">
        <f t="shared" si="109"/>
        <v>Sarah E.</v>
      </c>
      <c r="E2315" s="23" t="str">
        <f t="shared" si="110"/>
        <v>Horbol</v>
      </c>
    </row>
    <row r="2316" spans="1:5" ht="15.75" customHeight="1" x14ac:dyDescent="0.35">
      <c r="A2316" s="22" t="s">
        <v>4747</v>
      </c>
      <c r="B2316" s="22" t="s">
        <v>4748</v>
      </c>
      <c r="C2316" s="23" t="str">
        <f t="shared" si="108"/>
        <v>Ms.</v>
      </c>
      <c r="D2316" s="23" t="str">
        <f t="shared" si="109"/>
        <v>Flannery</v>
      </c>
      <c r="E2316" s="23" t="str">
        <f t="shared" si="110"/>
        <v>O'Rourke</v>
      </c>
    </row>
    <row r="2317" spans="1:5" ht="15.75" customHeight="1" x14ac:dyDescent="0.35">
      <c r="A2317" s="22" t="s">
        <v>4749</v>
      </c>
      <c r="B2317" s="22" t="s">
        <v>4750</v>
      </c>
      <c r="C2317" s="23" t="str">
        <f t="shared" si="108"/>
        <v>Mr.</v>
      </c>
      <c r="D2317" s="23" t="str">
        <f t="shared" si="109"/>
        <v>John T</v>
      </c>
      <c r="E2317" s="23" t="str">
        <f t="shared" si="110"/>
        <v>Williams</v>
      </c>
    </row>
    <row r="2318" spans="1:5" ht="15.75" customHeight="1" x14ac:dyDescent="0.35">
      <c r="A2318" s="22" t="s">
        <v>4751</v>
      </c>
      <c r="B2318" s="22" t="s">
        <v>4752</v>
      </c>
      <c r="C2318" s="23" t="str">
        <f t="shared" si="108"/>
        <v>Mr.</v>
      </c>
      <c r="D2318" s="23" t="str">
        <f t="shared" si="109"/>
        <v>Koji</v>
      </c>
      <c r="E2318" s="23" t="str">
        <f t="shared" si="110"/>
        <v>Murakami</v>
      </c>
    </row>
    <row r="2319" spans="1:5" ht="15.75" customHeight="1" x14ac:dyDescent="0.35">
      <c r="A2319" s="22" t="s">
        <v>4753</v>
      </c>
      <c r="B2319" s="22" t="s">
        <v>4754</v>
      </c>
      <c r="C2319" s="23" t="str">
        <f t="shared" si="108"/>
        <v>Ms.</v>
      </c>
      <c r="D2319" s="23" t="str">
        <f t="shared" si="109"/>
        <v>Candice M</v>
      </c>
      <c r="E2319" s="23" t="str">
        <f t="shared" si="110"/>
        <v>Gagnon</v>
      </c>
    </row>
    <row r="2320" spans="1:5" ht="15.75" customHeight="1" x14ac:dyDescent="0.35">
      <c r="A2320" s="22" t="s">
        <v>4755</v>
      </c>
      <c r="B2320" s="22" t="s">
        <v>4756</v>
      </c>
      <c r="C2320" s="23" t="str">
        <f t="shared" si="108"/>
        <v>Mr.</v>
      </c>
      <c r="D2320" s="23" t="str">
        <f t="shared" si="109"/>
        <v>Theodore A.</v>
      </c>
      <c r="E2320" s="23" t="str">
        <f t="shared" si="110"/>
        <v>Petermann</v>
      </c>
    </row>
    <row r="2321" spans="1:5" ht="15.75" customHeight="1" x14ac:dyDescent="0.35">
      <c r="A2321" s="22" t="s">
        <v>4757</v>
      </c>
      <c r="B2321" s="22" t="s">
        <v>4758</v>
      </c>
      <c r="C2321" s="23" t="str">
        <f t="shared" si="108"/>
        <v>Ms.</v>
      </c>
      <c r="D2321" s="23" t="str">
        <f t="shared" si="109"/>
        <v>Lindy</v>
      </c>
      <c r="E2321" s="23" t="str">
        <f t="shared" si="110"/>
        <v>Graves - Rostro</v>
      </c>
    </row>
    <row r="2322" spans="1:5" ht="15.75" customHeight="1" x14ac:dyDescent="0.35">
      <c r="A2322" s="22" t="s">
        <v>4759</v>
      </c>
      <c r="B2322" s="22" t="s">
        <v>4760</v>
      </c>
      <c r="C2322" s="23" t="str">
        <f t="shared" si="108"/>
        <v>Mr.</v>
      </c>
      <c r="D2322" s="23" t="str">
        <f t="shared" si="109"/>
        <v>Thomas</v>
      </c>
      <c r="E2322" s="23" t="str">
        <f t="shared" si="110"/>
        <v>Danielson</v>
      </c>
    </row>
    <row r="2323" spans="1:5" ht="15.75" customHeight="1" x14ac:dyDescent="0.35">
      <c r="A2323" s="22" t="s">
        <v>4761</v>
      </c>
      <c r="B2323" s="22" t="s">
        <v>4762</v>
      </c>
      <c r="C2323" s="23" t="str">
        <f t="shared" si="108"/>
        <v>Ms.</v>
      </c>
      <c r="D2323" s="23" t="str">
        <f t="shared" si="109"/>
        <v>Holly</v>
      </c>
      <c r="E2323" s="23" t="str">
        <f t="shared" si="110"/>
        <v>Street</v>
      </c>
    </row>
    <row r="2324" spans="1:5" ht="15.75" customHeight="1" x14ac:dyDescent="0.35">
      <c r="A2324" s="22" t="s">
        <v>4763</v>
      </c>
      <c r="B2324" s="22" t="s">
        <v>4764</v>
      </c>
      <c r="C2324" s="23" t="str">
        <f t="shared" si="108"/>
        <v>Mr.</v>
      </c>
      <c r="D2324" s="23" t="str">
        <f t="shared" si="109"/>
        <v>Matthew</v>
      </c>
      <c r="E2324" s="23" t="str">
        <f t="shared" si="110"/>
        <v>Buss</v>
      </c>
    </row>
    <row r="2325" spans="1:5" ht="15.75" customHeight="1" x14ac:dyDescent="0.35">
      <c r="A2325" s="22" t="s">
        <v>4765</v>
      </c>
      <c r="B2325" s="22" t="s">
        <v>4766</v>
      </c>
      <c r="C2325" s="23" t="str">
        <f t="shared" si="108"/>
        <v>Ms.</v>
      </c>
      <c r="D2325" s="23" t="str">
        <f t="shared" si="109"/>
        <v>Meghan K</v>
      </c>
      <c r="E2325" s="23" t="str">
        <f t="shared" si="110"/>
        <v>Duffy</v>
      </c>
    </row>
    <row r="2326" spans="1:5" ht="15.75" customHeight="1" x14ac:dyDescent="0.35">
      <c r="A2326" s="22" t="s">
        <v>4767</v>
      </c>
      <c r="B2326" s="22" t="s">
        <v>4768</v>
      </c>
      <c r="C2326" s="23" t="str">
        <f t="shared" si="108"/>
        <v>Mr.</v>
      </c>
      <c r="D2326" s="23" t="str">
        <f t="shared" si="109"/>
        <v>Fred</v>
      </c>
      <c r="E2326" s="23" t="str">
        <f t="shared" si="110"/>
        <v>Hines</v>
      </c>
    </row>
    <row r="2327" spans="1:5" ht="15.75" customHeight="1" x14ac:dyDescent="0.35">
      <c r="A2327" s="22" t="s">
        <v>4769</v>
      </c>
      <c r="B2327" s="22" t="s">
        <v>4770</v>
      </c>
      <c r="C2327" s="23" t="str">
        <f t="shared" si="108"/>
        <v>Mr.</v>
      </c>
      <c r="D2327" s="23" t="str">
        <f t="shared" si="109"/>
        <v>Sebastian</v>
      </c>
      <c r="E2327" s="23" t="str">
        <f t="shared" si="110"/>
        <v>Castro</v>
      </c>
    </row>
    <row r="2328" spans="1:5" ht="15.75" customHeight="1" x14ac:dyDescent="0.35">
      <c r="A2328" s="22" t="s">
        <v>4771</v>
      </c>
      <c r="B2328" s="22" t="s">
        <v>4772</v>
      </c>
      <c r="C2328" s="23" t="str">
        <f t="shared" si="108"/>
        <v>Ms.</v>
      </c>
      <c r="D2328" s="23" t="str">
        <f t="shared" si="109"/>
        <v>Laura</v>
      </c>
      <c r="E2328" s="23" t="str">
        <f t="shared" si="110"/>
        <v>Howell</v>
      </c>
    </row>
    <row r="2329" spans="1:5" ht="15.75" customHeight="1" x14ac:dyDescent="0.35">
      <c r="A2329" s="22" t="s">
        <v>4773</v>
      </c>
      <c r="B2329" s="22" t="s">
        <v>4774</v>
      </c>
      <c r="C2329" s="23" t="str">
        <f t="shared" si="108"/>
        <v>Ms.</v>
      </c>
      <c r="D2329" s="23" t="str">
        <f t="shared" si="109"/>
        <v>Nicole</v>
      </c>
      <c r="E2329" s="23" t="str">
        <f t="shared" si="110"/>
        <v>Avery</v>
      </c>
    </row>
    <row r="2330" spans="1:5" ht="15.75" customHeight="1" x14ac:dyDescent="0.35">
      <c r="A2330" s="22" t="s">
        <v>4775</v>
      </c>
      <c r="B2330" s="22" t="s">
        <v>4776</v>
      </c>
      <c r="C2330" s="23" t="str">
        <f t="shared" si="108"/>
        <v>Ms.</v>
      </c>
      <c r="D2330" s="23" t="str">
        <f t="shared" si="109"/>
        <v>Susan E</v>
      </c>
      <c r="E2330" s="23" t="str">
        <f t="shared" si="110"/>
        <v>Bohinski</v>
      </c>
    </row>
    <row r="2331" spans="1:5" ht="15.75" customHeight="1" x14ac:dyDescent="0.35">
      <c r="A2331" s="22" t="s">
        <v>4777</v>
      </c>
      <c r="B2331" s="22" t="s">
        <v>4778</v>
      </c>
      <c r="C2331" s="23" t="str">
        <f t="shared" si="108"/>
        <v>Ms.</v>
      </c>
      <c r="D2331" s="23" t="str">
        <f t="shared" si="109"/>
        <v>Katy</v>
      </c>
      <c r="E2331" s="23" t="str">
        <f t="shared" si="110"/>
        <v>Kohls</v>
      </c>
    </row>
    <row r="2332" spans="1:5" ht="15.75" customHeight="1" x14ac:dyDescent="0.35">
      <c r="A2332" s="22" t="s">
        <v>4779</v>
      </c>
      <c r="B2332" s="22" t="s">
        <v>4780</v>
      </c>
      <c r="C2332" s="23" t="str">
        <f t="shared" si="108"/>
        <v>Mr.</v>
      </c>
      <c r="D2332" s="23" t="str">
        <f t="shared" si="109"/>
        <v>Jordan</v>
      </c>
      <c r="E2332" s="23" t="str">
        <f t="shared" si="110"/>
        <v>Brietzke</v>
      </c>
    </row>
    <row r="2333" spans="1:5" ht="15.75" customHeight="1" x14ac:dyDescent="0.35">
      <c r="A2333" s="22" t="s">
        <v>4781</v>
      </c>
      <c r="B2333" s="22" t="s">
        <v>4782</v>
      </c>
      <c r="C2333" s="23" t="str">
        <f t="shared" si="108"/>
        <v>Mr.</v>
      </c>
      <c r="D2333" s="23" t="str">
        <f t="shared" si="109"/>
        <v>Juan D. Sr.</v>
      </c>
      <c r="E2333" s="23" t="str">
        <f t="shared" si="110"/>
        <v>Riveros Gonzalez</v>
      </c>
    </row>
    <row r="2334" spans="1:5" ht="15.75" customHeight="1" x14ac:dyDescent="0.35">
      <c r="A2334" s="22" t="s">
        <v>4783</v>
      </c>
      <c r="B2334" s="22" t="s">
        <v>4784</v>
      </c>
      <c r="C2334" s="23" t="str">
        <f t="shared" si="108"/>
        <v>Ms.</v>
      </c>
      <c r="D2334" s="23" t="str">
        <f t="shared" si="109"/>
        <v>Julie</v>
      </c>
      <c r="E2334" s="23" t="str">
        <f t="shared" si="110"/>
        <v>Albano</v>
      </c>
    </row>
    <row r="2335" spans="1:5" ht="15.75" customHeight="1" x14ac:dyDescent="0.35">
      <c r="A2335" s="22" t="s">
        <v>4785</v>
      </c>
      <c r="B2335" s="22" t="s">
        <v>4786</v>
      </c>
      <c r="C2335" s="23" t="str">
        <f t="shared" si="108"/>
        <v>Mr.</v>
      </c>
      <c r="D2335" s="23" t="str">
        <f t="shared" si="109"/>
        <v>Evan P</v>
      </c>
      <c r="E2335" s="23" t="str">
        <f t="shared" si="110"/>
        <v>Rosendahl</v>
      </c>
    </row>
    <row r="2336" spans="1:5" ht="15.75" customHeight="1" x14ac:dyDescent="0.35">
      <c r="A2336" s="22" t="s">
        <v>4787</v>
      </c>
      <c r="B2336" s="22" t="s">
        <v>4788</v>
      </c>
      <c r="C2336" s="23" t="str">
        <f t="shared" si="108"/>
        <v>Mr.</v>
      </c>
      <c r="D2336" s="23" t="str">
        <f t="shared" si="109"/>
        <v>Aaron K</v>
      </c>
      <c r="E2336" s="23" t="str">
        <f t="shared" si="110"/>
        <v>German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7F7F"/>
  </sheetPr>
  <dimension ref="A1:O2336"/>
  <sheetViews>
    <sheetView zoomScaleNormal="100" workbookViewId="0">
      <pane xSplit="1" ySplit="1" topLeftCell="H59" activePane="bottomRight" state="frozen"/>
      <selection pane="topRight" activeCell="B1" sqref="B1"/>
      <selection pane="bottomLeft" activeCell="A2" sqref="A2"/>
      <selection pane="bottomRight" activeCell="Q64" sqref="Q64"/>
    </sheetView>
  </sheetViews>
  <sheetFormatPr defaultColWidth="8.6328125" defaultRowHeight="14.5" x14ac:dyDescent="0.35"/>
  <cols>
    <col min="1" max="6" width="14" style="24" customWidth="1"/>
    <col min="7" max="7" width="20" style="24" customWidth="1"/>
    <col min="8" max="8" width="14" style="24" customWidth="1"/>
    <col min="9" max="12" width="18" style="24" customWidth="1"/>
    <col min="13" max="13" width="22" style="24" customWidth="1"/>
    <col min="14" max="15" width="18" style="24" customWidth="1"/>
  </cols>
  <sheetData>
    <row r="1" spans="1:15" ht="31.5" customHeight="1" x14ac:dyDescent="0.35">
      <c r="A1" s="26" t="s">
        <v>52</v>
      </c>
      <c r="B1" s="26" t="s">
        <v>53</v>
      </c>
      <c r="C1" s="26" t="s">
        <v>54</v>
      </c>
      <c r="D1" s="26" t="s">
        <v>55</v>
      </c>
      <c r="E1" s="26" t="s">
        <v>56</v>
      </c>
      <c r="F1" s="26" t="s">
        <v>57</v>
      </c>
      <c r="G1" s="26" t="s">
        <v>58</v>
      </c>
      <c r="H1" s="26" t="s">
        <v>59</v>
      </c>
      <c r="I1" s="21" t="s">
        <v>4789</v>
      </c>
      <c r="J1" s="21" t="s">
        <v>4790</v>
      </c>
      <c r="K1" s="21" t="s">
        <v>4791</v>
      </c>
      <c r="L1" s="21" t="s">
        <v>4792</v>
      </c>
      <c r="M1" s="21" t="s">
        <v>4793</v>
      </c>
      <c r="N1" s="21" t="s">
        <v>4794</v>
      </c>
      <c r="O1" s="21" t="s">
        <v>4795</v>
      </c>
    </row>
    <row r="2" spans="1:15" x14ac:dyDescent="0.35">
      <c r="A2" s="23" t="s">
        <v>119</v>
      </c>
      <c r="B2" s="27">
        <v>47.41</v>
      </c>
      <c r="C2" s="27">
        <v>7.47</v>
      </c>
      <c r="D2" s="23" t="s">
        <v>81</v>
      </c>
      <c r="E2" s="23" t="s">
        <v>81</v>
      </c>
      <c r="F2" s="23" t="s">
        <v>81</v>
      </c>
      <c r="G2" s="23" t="s">
        <v>4796</v>
      </c>
      <c r="H2" s="23" t="s">
        <v>95</v>
      </c>
      <c r="I2" s="23" t="str">
        <f t="shared" ref="I2:I65" si="0">IF(LOWER(TRIM(D2))="yes","Yes","No")</f>
        <v>No</v>
      </c>
      <c r="J2" s="23" t="str">
        <f t="shared" ref="J2:J65" si="1">IF(LOWER(TRIM(E2))="yes","Yes","No")</f>
        <v>No</v>
      </c>
      <c r="K2" s="23" t="str">
        <f t="shared" ref="K2:K65" si="2">IF(LOWER(TRIM(F2))="yes","Yes","No")</f>
        <v>No</v>
      </c>
      <c r="L2" s="23" t="str">
        <f>IF(TRIM(H2)="?",'Cleaning Summary'!$B$35,IF(LOWER(TRIM(H2))="yes","Yes","No"))</f>
        <v>Yes</v>
      </c>
      <c r="M2" s="23">
        <f t="shared" ref="M2:M65" si="3">IF(ISNUMBER(G2),G2,IF(LOWER(TRIM(G2))="no major surgery",0,"CHECK"))</f>
        <v>0</v>
      </c>
      <c r="N2" s="23" t="str">
        <f>IF(B2&lt;'Cleaning Summary'!$B$63,"Underweight",IF(B2&lt;'Cleaning Summary'!$B$64,"Normal Weight",IF(B2&lt;'Cleaning Summary'!$B$65,"Overweight","Obesity")))</f>
        <v>Obesity</v>
      </c>
      <c r="O2" s="23" t="str">
        <f>IF(C2&lt;'Cleaning Summary'!$B$66,"Normal",IF(C2&lt;'Cleaning Summary'!$B$67,"Prediabetes","Diabetes"))</f>
        <v>Diabetes</v>
      </c>
    </row>
    <row r="3" spans="1:15" x14ac:dyDescent="0.35">
      <c r="A3" s="23" t="s">
        <v>121</v>
      </c>
      <c r="B3" s="27">
        <v>30.36</v>
      </c>
      <c r="C3" s="27">
        <v>5.77</v>
      </c>
      <c r="D3" s="23" t="s">
        <v>81</v>
      </c>
      <c r="E3" s="23" t="s">
        <v>81</v>
      </c>
      <c r="F3" s="23" t="s">
        <v>81</v>
      </c>
      <c r="G3" s="23" t="s">
        <v>4796</v>
      </c>
      <c r="H3" s="23" t="s">
        <v>95</v>
      </c>
      <c r="I3" s="23" t="str">
        <f t="shared" si="0"/>
        <v>No</v>
      </c>
      <c r="J3" s="23" t="str">
        <f t="shared" si="1"/>
        <v>No</v>
      </c>
      <c r="K3" s="23" t="str">
        <f t="shared" si="2"/>
        <v>No</v>
      </c>
      <c r="L3" s="23" t="str">
        <f>IF(TRIM(H3)="?",'Cleaning Summary'!$B$35,IF(LOWER(TRIM(H3))="yes","Yes","No"))</f>
        <v>Yes</v>
      </c>
      <c r="M3" s="23">
        <f t="shared" si="3"/>
        <v>0</v>
      </c>
      <c r="N3" s="23" t="str">
        <f>IF(B3&lt;'Cleaning Summary'!$B$63,"Underweight",IF(B3&lt;'Cleaning Summary'!$B$64,"Normal Weight",IF(B3&lt;'Cleaning Summary'!$B$65,"Overweight","Obesity")))</f>
        <v>Obesity</v>
      </c>
      <c r="O3" s="23" t="str">
        <f>IF(C3&lt;'Cleaning Summary'!$B$66,"Normal",IF(C3&lt;'Cleaning Summary'!$B$67,"Prediabetes","Diabetes"))</f>
        <v>Prediabetes</v>
      </c>
    </row>
    <row r="4" spans="1:15" x14ac:dyDescent="0.35">
      <c r="A4" s="23" t="s">
        <v>123</v>
      </c>
      <c r="B4" s="27">
        <v>34.484999999999999</v>
      </c>
      <c r="C4" s="27">
        <v>11.87</v>
      </c>
      <c r="D4" s="23" t="s">
        <v>95</v>
      </c>
      <c r="E4" s="23" t="s">
        <v>81</v>
      </c>
      <c r="F4" s="23" t="s">
        <v>81</v>
      </c>
      <c r="G4" s="23">
        <v>2</v>
      </c>
      <c r="H4" s="23" t="s">
        <v>95</v>
      </c>
      <c r="I4" s="23" t="str">
        <f t="shared" si="0"/>
        <v>Yes</v>
      </c>
      <c r="J4" s="23" t="str">
        <f t="shared" si="1"/>
        <v>No</v>
      </c>
      <c r="K4" s="23" t="str">
        <f t="shared" si="2"/>
        <v>No</v>
      </c>
      <c r="L4" s="23" t="str">
        <f>IF(TRIM(H4)="?",'Cleaning Summary'!$B$35,IF(LOWER(TRIM(H4))="yes","Yes","No"))</f>
        <v>Yes</v>
      </c>
      <c r="M4" s="23">
        <f t="shared" si="3"/>
        <v>2</v>
      </c>
      <c r="N4" s="23" t="str">
        <f>IF(B4&lt;'Cleaning Summary'!$B$63,"Underweight",IF(B4&lt;'Cleaning Summary'!$B$64,"Normal Weight",IF(B4&lt;'Cleaning Summary'!$B$65,"Overweight","Obesity")))</f>
        <v>Obesity</v>
      </c>
      <c r="O4" s="23" t="str">
        <f>IF(C4&lt;'Cleaning Summary'!$B$66,"Normal",IF(C4&lt;'Cleaning Summary'!$B$67,"Prediabetes","Diabetes"))</f>
        <v>Diabetes</v>
      </c>
    </row>
    <row r="5" spans="1:15" x14ac:dyDescent="0.35">
      <c r="A5" s="23" t="s">
        <v>125</v>
      </c>
      <c r="B5" s="27">
        <v>38.094999999999999</v>
      </c>
      <c r="C5" s="27">
        <v>6.05</v>
      </c>
      <c r="D5" s="23" t="s">
        <v>81</v>
      </c>
      <c r="E5" s="23" t="s">
        <v>81</v>
      </c>
      <c r="F5" s="23" t="s">
        <v>81</v>
      </c>
      <c r="G5" s="23" t="s">
        <v>4796</v>
      </c>
      <c r="H5" s="23" t="s">
        <v>95</v>
      </c>
      <c r="I5" s="23" t="str">
        <f t="shared" si="0"/>
        <v>No</v>
      </c>
      <c r="J5" s="23" t="str">
        <f t="shared" si="1"/>
        <v>No</v>
      </c>
      <c r="K5" s="23" t="str">
        <f t="shared" si="2"/>
        <v>No</v>
      </c>
      <c r="L5" s="23" t="str">
        <f>IF(TRIM(H5)="?",'Cleaning Summary'!$B$35,IF(LOWER(TRIM(H5))="yes","Yes","No"))</f>
        <v>Yes</v>
      </c>
      <c r="M5" s="23">
        <f t="shared" si="3"/>
        <v>0</v>
      </c>
      <c r="N5" s="23" t="str">
        <f>IF(B5&lt;'Cleaning Summary'!$B$63,"Underweight",IF(B5&lt;'Cleaning Summary'!$B$64,"Normal Weight",IF(B5&lt;'Cleaning Summary'!$B$65,"Overweight","Obesity")))</f>
        <v>Obesity</v>
      </c>
      <c r="O5" s="23" t="str">
        <f>IF(C5&lt;'Cleaning Summary'!$B$66,"Normal",IF(C5&lt;'Cleaning Summary'!$B$67,"Prediabetes","Diabetes"))</f>
        <v>Prediabetes</v>
      </c>
    </row>
    <row r="6" spans="1:15" x14ac:dyDescent="0.35">
      <c r="A6" s="23" t="s">
        <v>127</v>
      </c>
      <c r="B6" s="27">
        <v>35.53</v>
      </c>
      <c r="C6" s="27">
        <v>5.45</v>
      </c>
      <c r="D6" s="23" t="s">
        <v>81</v>
      </c>
      <c r="E6" s="23" t="s">
        <v>81</v>
      </c>
      <c r="F6" s="23" t="s">
        <v>81</v>
      </c>
      <c r="G6" s="23" t="s">
        <v>4796</v>
      </c>
      <c r="H6" s="23" t="s">
        <v>95</v>
      </c>
      <c r="I6" s="23" t="str">
        <f t="shared" si="0"/>
        <v>No</v>
      </c>
      <c r="J6" s="23" t="str">
        <f t="shared" si="1"/>
        <v>No</v>
      </c>
      <c r="K6" s="23" t="str">
        <f t="shared" si="2"/>
        <v>No</v>
      </c>
      <c r="L6" s="23" t="str">
        <f>IF(TRIM(H6)="?",'Cleaning Summary'!$B$35,IF(LOWER(TRIM(H6))="yes","Yes","No"))</f>
        <v>Yes</v>
      </c>
      <c r="M6" s="23">
        <f t="shared" si="3"/>
        <v>0</v>
      </c>
      <c r="N6" s="23" t="str">
        <f>IF(B6&lt;'Cleaning Summary'!$B$63,"Underweight",IF(B6&lt;'Cleaning Summary'!$B$64,"Normal Weight",IF(B6&lt;'Cleaning Summary'!$B$65,"Overweight","Obesity")))</f>
        <v>Obesity</v>
      </c>
      <c r="O6" s="23" t="str">
        <f>IF(C6&lt;'Cleaning Summary'!$B$66,"Normal",IF(C6&lt;'Cleaning Summary'!$B$67,"Prediabetes","Diabetes"))</f>
        <v>Normal</v>
      </c>
    </row>
    <row r="7" spans="1:15" x14ac:dyDescent="0.35">
      <c r="A7" s="23" t="s">
        <v>129</v>
      </c>
      <c r="B7" s="27">
        <v>32.799999999999997</v>
      </c>
      <c r="C7" s="27">
        <v>6.59</v>
      </c>
      <c r="D7" s="23" t="s">
        <v>81</v>
      </c>
      <c r="E7" s="23" t="s">
        <v>81</v>
      </c>
      <c r="F7" s="23" t="s">
        <v>81</v>
      </c>
      <c r="G7" s="23" t="s">
        <v>4796</v>
      </c>
      <c r="H7" s="23" t="s">
        <v>95</v>
      </c>
      <c r="I7" s="23" t="str">
        <f t="shared" si="0"/>
        <v>No</v>
      </c>
      <c r="J7" s="23" t="str">
        <f t="shared" si="1"/>
        <v>No</v>
      </c>
      <c r="K7" s="23" t="str">
        <f t="shared" si="2"/>
        <v>No</v>
      </c>
      <c r="L7" s="23" t="str">
        <f>IF(TRIM(H7)="?",'Cleaning Summary'!$B$35,IF(LOWER(TRIM(H7))="yes","Yes","No"))</f>
        <v>Yes</v>
      </c>
      <c r="M7" s="23">
        <f t="shared" si="3"/>
        <v>0</v>
      </c>
      <c r="N7" s="23" t="str">
        <f>IF(B7&lt;'Cleaning Summary'!$B$63,"Underweight",IF(B7&lt;'Cleaning Summary'!$B$64,"Normal Weight",IF(B7&lt;'Cleaning Summary'!$B$65,"Overweight","Obesity")))</f>
        <v>Obesity</v>
      </c>
      <c r="O7" s="23" t="str">
        <f>IF(C7&lt;'Cleaning Summary'!$B$66,"Normal",IF(C7&lt;'Cleaning Summary'!$B$67,"Prediabetes","Diabetes"))</f>
        <v>Diabetes</v>
      </c>
    </row>
    <row r="8" spans="1:15" x14ac:dyDescent="0.35">
      <c r="A8" s="23" t="s">
        <v>131</v>
      </c>
      <c r="B8" s="27">
        <v>36.4</v>
      </c>
      <c r="C8" s="27">
        <v>6.07</v>
      </c>
      <c r="D8" s="23" t="s">
        <v>81</v>
      </c>
      <c r="E8" s="23" t="s">
        <v>81</v>
      </c>
      <c r="F8" s="23" t="s">
        <v>81</v>
      </c>
      <c r="G8" s="23" t="s">
        <v>4796</v>
      </c>
      <c r="H8" s="23" t="s">
        <v>95</v>
      </c>
      <c r="I8" s="23" t="str">
        <f t="shared" si="0"/>
        <v>No</v>
      </c>
      <c r="J8" s="23" t="str">
        <f t="shared" si="1"/>
        <v>No</v>
      </c>
      <c r="K8" s="23" t="str">
        <f t="shared" si="2"/>
        <v>No</v>
      </c>
      <c r="L8" s="23" t="str">
        <f>IF(TRIM(H8)="?",'Cleaning Summary'!$B$35,IF(LOWER(TRIM(H8))="yes","Yes","No"))</f>
        <v>Yes</v>
      </c>
      <c r="M8" s="23">
        <f t="shared" si="3"/>
        <v>0</v>
      </c>
      <c r="N8" s="23" t="str">
        <f>IF(B8&lt;'Cleaning Summary'!$B$63,"Underweight",IF(B8&lt;'Cleaning Summary'!$B$64,"Normal Weight",IF(B8&lt;'Cleaning Summary'!$B$65,"Overweight","Obesity")))</f>
        <v>Obesity</v>
      </c>
      <c r="O8" s="23" t="str">
        <f>IF(C8&lt;'Cleaning Summary'!$B$66,"Normal",IF(C8&lt;'Cleaning Summary'!$B$67,"Prediabetes","Diabetes"))</f>
        <v>Prediabetes</v>
      </c>
    </row>
    <row r="9" spans="1:15" x14ac:dyDescent="0.35">
      <c r="A9" s="23" t="s">
        <v>133</v>
      </c>
      <c r="B9" s="27">
        <v>36.96</v>
      </c>
      <c r="C9" s="27">
        <v>7.93</v>
      </c>
      <c r="D9" s="23" t="s">
        <v>81</v>
      </c>
      <c r="E9" s="23" t="s">
        <v>81</v>
      </c>
      <c r="F9" s="23" t="s">
        <v>81</v>
      </c>
      <c r="G9" s="23">
        <v>3</v>
      </c>
      <c r="H9" s="23" t="s">
        <v>95</v>
      </c>
      <c r="I9" s="23" t="str">
        <f t="shared" si="0"/>
        <v>No</v>
      </c>
      <c r="J9" s="23" t="str">
        <f t="shared" si="1"/>
        <v>No</v>
      </c>
      <c r="K9" s="23" t="str">
        <f t="shared" si="2"/>
        <v>No</v>
      </c>
      <c r="L9" s="23" t="str">
        <f>IF(TRIM(H9)="?",'Cleaning Summary'!$B$35,IF(LOWER(TRIM(H9))="yes","Yes","No"))</f>
        <v>Yes</v>
      </c>
      <c r="M9" s="23">
        <f t="shared" si="3"/>
        <v>3</v>
      </c>
      <c r="N9" s="23" t="str">
        <f>IF(B9&lt;'Cleaning Summary'!$B$63,"Underweight",IF(B9&lt;'Cleaning Summary'!$B$64,"Normal Weight",IF(B9&lt;'Cleaning Summary'!$B$65,"Overweight","Obesity")))</f>
        <v>Obesity</v>
      </c>
      <c r="O9" s="23" t="str">
        <f>IF(C9&lt;'Cleaning Summary'!$B$66,"Normal",IF(C9&lt;'Cleaning Summary'!$B$67,"Prediabetes","Diabetes"))</f>
        <v>Diabetes</v>
      </c>
    </row>
    <row r="10" spans="1:15" x14ac:dyDescent="0.35">
      <c r="A10" s="23" t="s">
        <v>135</v>
      </c>
      <c r="B10" s="27">
        <v>41.14</v>
      </c>
      <c r="C10" s="27">
        <v>9.58</v>
      </c>
      <c r="D10" s="23" t="s">
        <v>95</v>
      </c>
      <c r="E10" s="23" t="s">
        <v>81</v>
      </c>
      <c r="F10" s="23" t="s">
        <v>82</v>
      </c>
      <c r="G10" s="23">
        <v>1</v>
      </c>
      <c r="H10" s="23" t="s">
        <v>95</v>
      </c>
      <c r="I10" s="23" t="str">
        <f t="shared" si="0"/>
        <v>Yes</v>
      </c>
      <c r="J10" s="23" t="str">
        <f t="shared" si="1"/>
        <v>No</v>
      </c>
      <c r="K10" s="23" t="str">
        <f t="shared" si="2"/>
        <v>Yes</v>
      </c>
      <c r="L10" s="23" t="str">
        <f>IF(TRIM(H10)="?",'Cleaning Summary'!$B$35,IF(LOWER(TRIM(H10))="yes","Yes","No"))</f>
        <v>Yes</v>
      </c>
      <c r="M10" s="23">
        <f t="shared" si="3"/>
        <v>1</v>
      </c>
      <c r="N10" s="23" t="str">
        <f>IF(B10&lt;'Cleaning Summary'!$B$63,"Underweight",IF(B10&lt;'Cleaning Summary'!$B$64,"Normal Weight",IF(B10&lt;'Cleaning Summary'!$B$65,"Overweight","Obesity")))</f>
        <v>Obesity</v>
      </c>
      <c r="O10" s="23" t="str">
        <f>IF(C10&lt;'Cleaning Summary'!$B$66,"Normal",IF(C10&lt;'Cleaning Summary'!$B$67,"Prediabetes","Diabetes"))</f>
        <v>Diabetes</v>
      </c>
    </row>
    <row r="11" spans="1:15" x14ac:dyDescent="0.35">
      <c r="A11" s="23" t="s">
        <v>137</v>
      </c>
      <c r="B11" s="27">
        <v>38.06</v>
      </c>
      <c r="C11" s="27">
        <v>10.79</v>
      </c>
      <c r="D11" s="23" t="s">
        <v>81</v>
      </c>
      <c r="E11" s="23" t="s">
        <v>81</v>
      </c>
      <c r="F11" s="23" t="s">
        <v>81</v>
      </c>
      <c r="G11" s="23" t="s">
        <v>4796</v>
      </c>
      <c r="H11" s="23" t="s">
        <v>95</v>
      </c>
      <c r="I11" s="23" t="str">
        <f t="shared" si="0"/>
        <v>No</v>
      </c>
      <c r="J11" s="23" t="str">
        <f t="shared" si="1"/>
        <v>No</v>
      </c>
      <c r="K11" s="23" t="str">
        <f t="shared" si="2"/>
        <v>No</v>
      </c>
      <c r="L11" s="23" t="str">
        <f>IF(TRIM(H11)="?",'Cleaning Summary'!$B$35,IF(LOWER(TRIM(H11))="yes","Yes","No"))</f>
        <v>Yes</v>
      </c>
      <c r="M11" s="23">
        <f t="shared" si="3"/>
        <v>0</v>
      </c>
      <c r="N11" s="23" t="str">
        <f>IF(B11&lt;'Cleaning Summary'!$B$63,"Underweight",IF(B11&lt;'Cleaning Summary'!$B$64,"Normal Weight",IF(B11&lt;'Cleaning Summary'!$B$65,"Overweight","Obesity")))</f>
        <v>Obesity</v>
      </c>
      <c r="O11" s="23" t="str">
        <f>IF(C11&lt;'Cleaning Summary'!$B$66,"Normal",IF(C11&lt;'Cleaning Summary'!$B$67,"Prediabetes","Diabetes"))</f>
        <v>Diabetes</v>
      </c>
    </row>
    <row r="12" spans="1:15" x14ac:dyDescent="0.35">
      <c r="A12" s="23" t="s">
        <v>139</v>
      </c>
      <c r="B12" s="27">
        <v>37.700000000000003</v>
      </c>
      <c r="C12" s="27">
        <v>5.96</v>
      </c>
      <c r="D12" s="23" t="s">
        <v>95</v>
      </c>
      <c r="E12" s="23" t="s">
        <v>81</v>
      </c>
      <c r="F12" s="23" t="s">
        <v>81</v>
      </c>
      <c r="G12" s="23">
        <v>2</v>
      </c>
      <c r="H12" s="23" t="s">
        <v>95</v>
      </c>
      <c r="I12" s="23" t="str">
        <f t="shared" si="0"/>
        <v>Yes</v>
      </c>
      <c r="J12" s="23" t="str">
        <f t="shared" si="1"/>
        <v>No</v>
      </c>
      <c r="K12" s="23" t="str">
        <f t="shared" si="2"/>
        <v>No</v>
      </c>
      <c r="L12" s="23" t="str">
        <f>IF(TRIM(H12)="?",'Cleaning Summary'!$B$35,IF(LOWER(TRIM(H12))="yes","Yes","No"))</f>
        <v>Yes</v>
      </c>
      <c r="M12" s="23">
        <f t="shared" si="3"/>
        <v>2</v>
      </c>
      <c r="N12" s="23" t="str">
        <f>IF(B12&lt;'Cleaning Summary'!$B$63,"Underweight",IF(B12&lt;'Cleaning Summary'!$B$64,"Normal Weight",IF(B12&lt;'Cleaning Summary'!$B$65,"Overweight","Obesity")))</f>
        <v>Obesity</v>
      </c>
      <c r="O12" s="23" t="str">
        <f>IF(C12&lt;'Cleaning Summary'!$B$66,"Normal",IF(C12&lt;'Cleaning Summary'!$B$67,"Prediabetes","Diabetes"))</f>
        <v>Prediabetes</v>
      </c>
    </row>
    <row r="13" spans="1:15" x14ac:dyDescent="0.35">
      <c r="A13" s="23" t="s">
        <v>141</v>
      </c>
      <c r="B13" s="27">
        <v>42.13</v>
      </c>
      <c r="C13" s="27">
        <v>11.9</v>
      </c>
      <c r="D13" s="23" t="s">
        <v>81</v>
      </c>
      <c r="E13" s="23" t="s">
        <v>81</v>
      </c>
      <c r="F13" s="23" t="s">
        <v>81</v>
      </c>
      <c r="G13" s="23" t="s">
        <v>4796</v>
      </c>
      <c r="H13" s="23" t="s">
        <v>95</v>
      </c>
      <c r="I13" s="23" t="str">
        <f t="shared" si="0"/>
        <v>No</v>
      </c>
      <c r="J13" s="23" t="str">
        <f t="shared" si="1"/>
        <v>No</v>
      </c>
      <c r="K13" s="23" t="str">
        <f t="shared" si="2"/>
        <v>No</v>
      </c>
      <c r="L13" s="23" t="str">
        <f>IF(TRIM(H13)="?",'Cleaning Summary'!$B$35,IF(LOWER(TRIM(H13))="yes","Yes","No"))</f>
        <v>Yes</v>
      </c>
      <c r="M13" s="23">
        <f t="shared" si="3"/>
        <v>0</v>
      </c>
      <c r="N13" s="23" t="str">
        <f>IF(B13&lt;'Cleaning Summary'!$B$63,"Underweight",IF(B13&lt;'Cleaning Summary'!$B$64,"Normal Weight",IF(B13&lt;'Cleaning Summary'!$B$65,"Overweight","Obesity")))</f>
        <v>Obesity</v>
      </c>
      <c r="O13" s="23" t="str">
        <f>IF(C13&lt;'Cleaning Summary'!$B$66,"Normal",IF(C13&lt;'Cleaning Summary'!$B$67,"Prediabetes","Diabetes"))</f>
        <v>Diabetes</v>
      </c>
    </row>
    <row r="14" spans="1:15" x14ac:dyDescent="0.35">
      <c r="A14" s="23" t="s">
        <v>143</v>
      </c>
      <c r="B14" s="27">
        <v>40.92</v>
      </c>
      <c r="C14" s="27">
        <v>8.41</v>
      </c>
      <c r="D14" s="23" t="s">
        <v>81</v>
      </c>
      <c r="E14" s="23" t="s">
        <v>81</v>
      </c>
      <c r="F14" s="23" t="s">
        <v>81</v>
      </c>
      <c r="G14" s="23" t="s">
        <v>4796</v>
      </c>
      <c r="H14" s="23" t="s">
        <v>95</v>
      </c>
      <c r="I14" s="23" t="str">
        <f t="shared" si="0"/>
        <v>No</v>
      </c>
      <c r="J14" s="23" t="str">
        <f t="shared" si="1"/>
        <v>No</v>
      </c>
      <c r="K14" s="23" t="str">
        <f t="shared" si="2"/>
        <v>No</v>
      </c>
      <c r="L14" s="23" t="str">
        <f>IF(TRIM(H14)="?",'Cleaning Summary'!$B$35,IF(LOWER(TRIM(H14))="yes","Yes","No"))</f>
        <v>Yes</v>
      </c>
      <c r="M14" s="23">
        <f t="shared" si="3"/>
        <v>0</v>
      </c>
      <c r="N14" s="23" t="str">
        <f>IF(B14&lt;'Cleaning Summary'!$B$63,"Underweight",IF(B14&lt;'Cleaning Summary'!$B$64,"Normal Weight",IF(B14&lt;'Cleaning Summary'!$B$65,"Overweight","Obesity")))</f>
        <v>Obesity</v>
      </c>
      <c r="O14" s="23" t="str">
        <f>IF(C14&lt;'Cleaning Summary'!$B$66,"Normal",IF(C14&lt;'Cleaning Summary'!$B$67,"Prediabetes","Diabetes"))</f>
        <v>Diabetes</v>
      </c>
    </row>
    <row r="15" spans="1:15" x14ac:dyDescent="0.35">
      <c r="A15" s="23" t="s">
        <v>145</v>
      </c>
      <c r="B15" s="27">
        <v>40.564999999999998</v>
      </c>
      <c r="C15" s="27">
        <v>7.02</v>
      </c>
      <c r="D15" s="23" t="s">
        <v>81</v>
      </c>
      <c r="E15" s="23" t="s">
        <v>81</v>
      </c>
      <c r="F15" s="23" t="s">
        <v>81</v>
      </c>
      <c r="G15" s="23" t="s">
        <v>4796</v>
      </c>
      <c r="H15" s="23" t="s">
        <v>95</v>
      </c>
      <c r="I15" s="23" t="str">
        <f t="shared" si="0"/>
        <v>No</v>
      </c>
      <c r="J15" s="23" t="str">
        <f t="shared" si="1"/>
        <v>No</v>
      </c>
      <c r="K15" s="23" t="str">
        <f t="shared" si="2"/>
        <v>No</v>
      </c>
      <c r="L15" s="23" t="str">
        <f>IF(TRIM(H15)="?",'Cleaning Summary'!$B$35,IF(LOWER(TRIM(H15))="yes","Yes","No"))</f>
        <v>Yes</v>
      </c>
      <c r="M15" s="23">
        <f t="shared" si="3"/>
        <v>0</v>
      </c>
      <c r="N15" s="23" t="str">
        <f>IF(B15&lt;'Cleaning Summary'!$B$63,"Underweight",IF(B15&lt;'Cleaning Summary'!$B$64,"Normal Weight",IF(B15&lt;'Cleaning Summary'!$B$65,"Overweight","Obesity")))</f>
        <v>Obesity</v>
      </c>
      <c r="O15" s="23" t="str">
        <f>IF(C15&lt;'Cleaning Summary'!$B$66,"Normal",IF(C15&lt;'Cleaning Summary'!$B$67,"Prediabetes","Diabetes"))</f>
        <v>Diabetes</v>
      </c>
    </row>
    <row r="16" spans="1:15" x14ac:dyDescent="0.35">
      <c r="A16" s="23" t="s">
        <v>147</v>
      </c>
      <c r="B16" s="27">
        <v>36.384999999999998</v>
      </c>
      <c r="C16" s="27">
        <v>7.59</v>
      </c>
      <c r="D16" s="23" t="s">
        <v>95</v>
      </c>
      <c r="E16" s="23" t="s">
        <v>81</v>
      </c>
      <c r="F16" s="23" t="s">
        <v>81</v>
      </c>
      <c r="G16" s="23">
        <v>2</v>
      </c>
      <c r="H16" s="23" t="s">
        <v>95</v>
      </c>
      <c r="I16" s="23" t="str">
        <f t="shared" si="0"/>
        <v>Yes</v>
      </c>
      <c r="J16" s="23" t="str">
        <f t="shared" si="1"/>
        <v>No</v>
      </c>
      <c r="K16" s="23" t="str">
        <f t="shared" si="2"/>
        <v>No</v>
      </c>
      <c r="L16" s="23" t="str">
        <f>IF(TRIM(H16)="?",'Cleaning Summary'!$B$35,IF(LOWER(TRIM(H16))="yes","Yes","No"))</f>
        <v>Yes</v>
      </c>
      <c r="M16" s="23">
        <f t="shared" si="3"/>
        <v>2</v>
      </c>
      <c r="N16" s="23" t="str">
        <f>IF(B16&lt;'Cleaning Summary'!$B$63,"Underweight",IF(B16&lt;'Cleaning Summary'!$B$64,"Normal Weight",IF(B16&lt;'Cleaning Summary'!$B$65,"Overweight","Obesity")))</f>
        <v>Obesity</v>
      </c>
      <c r="O16" s="23" t="str">
        <f>IF(C16&lt;'Cleaning Summary'!$B$66,"Normal",IF(C16&lt;'Cleaning Summary'!$B$67,"Prediabetes","Diabetes"))</f>
        <v>Diabetes</v>
      </c>
    </row>
    <row r="17" spans="1:15" x14ac:dyDescent="0.35">
      <c r="A17" s="23" t="s">
        <v>149</v>
      </c>
      <c r="B17" s="27">
        <v>39.9</v>
      </c>
      <c r="C17" s="27">
        <v>11.32</v>
      </c>
      <c r="D17" s="23" t="s">
        <v>81</v>
      </c>
      <c r="E17" s="23" t="s">
        <v>81</v>
      </c>
      <c r="F17" s="23" t="s">
        <v>81</v>
      </c>
      <c r="G17" s="23" t="s">
        <v>4796</v>
      </c>
      <c r="H17" s="23" t="s">
        <v>95</v>
      </c>
      <c r="I17" s="23" t="str">
        <f t="shared" si="0"/>
        <v>No</v>
      </c>
      <c r="J17" s="23" t="str">
        <f t="shared" si="1"/>
        <v>No</v>
      </c>
      <c r="K17" s="23" t="str">
        <f t="shared" si="2"/>
        <v>No</v>
      </c>
      <c r="L17" s="23" t="str">
        <f>IF(TRIM(H17)="?",'Cleaning Summary'!$B$35,IF(LOWER(TRIM(H17))="yes","Yes","No"))</f>
        <v>Yes</v>
      </c>
      <c r="M17" s="23">
        <f t="shared" si="3"/>
        <v>0</v>
      </c>
      <c r="N17" s="23" t="str">
        <f>IF(B17&lt;'Cleaning Summary'!$B$63,"Underweight",IF(B17&lt;'Cleaning Summary'!$B$64,"Normal Weight",IF(B17&lt;'Cleaning Summary'!$B$65,"Overweight","Obesity")))</f>
        <v>Obesity</v>
      </c>
      <c r="O17" s="23" t="str">
        <f>IF(C17&lt;'Cleaning Summary'!$B$66,"Normal",IF(C17&lt;'Cleaning Summary'!$B$67,"Prediabetes","Diabetes"))</f>
        <v>Diabetes</v>
      </c>
    </row>
    <row r="18" spans="1:15" x14ac:dyDescent="0.35">
      <c r="A18" s="23" t="s">
        <v>151</v>
      </c>
      <c r="B18" s="27">
        <v>33.799999999999997</v>
      </c>
      <c r="C18" s="27">
        <v>7.67</v>
      </c>
      <c r="D18" s="23" t="s">
        <v>81</v>
      </c>
      <c r="E18" s="23" t="s">
        <v>81</v>
      </c>
      <c r="F18" s="23" t="s">
        <v>81</v>
      </c>
      <c r="G18" s="23">
        <v>3</v>
      </c>
      <c r="H18" s="23" t="s">
        <v>95</v>
      </c>
      <c r="I18" s="23" t="str">
        <f t="shared" si="0"/>
        <v>No</v>
      </c>
      <c r="J18" s="23" t="str">
        <f t="shared" si="1"/>
        <v>No</v>
      </c>
      <c r="K18" s="23" t="str">
        <f t="shared" si="2"/>
        <v>No</v>
      </c>
      <c r="L18" s="23" t="str">
        <f>IF(TRIM(H18)="?",'Cleaning Summary'!$B$35,IF(LOWER(TRIM(H18))="yes","Yes","No"))</f>
        <v>Yes</v>
      </c>
      <c r="M18" s="23">
        <f t="shared" si="3"/>
        <v>3</v>
      </c>
      <c r="N18" s="23" t="str">
        <f>IF(B18&lt;'Cleaning Summary'!$B$63,"Underweight",IF(B18&lt;'Cleaning Summary'!$B$64,"Normal Weight",IF(B18&lt;'Cleaning Summary'!$B$65,"Overweight","Obesity")))</f>
        <v>Obesity</v>
      </c>
      <c r="O18" s="23" t="str">
        <f>IF(C18&lt;'Cleaning Summary'!$B$66,"Normal",IF(C18&lt;'Cleaning Summary'!$B$67,"Prediabetes","Diabetes"))</f>
        <v>Diabetes</v>
      </c>
    </row>
    <row r="19" spans="1:15" x14ac:dyDescent="0.35">
      <c r="A19" s="23" t="s">
        <v>153</v>
      </c>
      <c r="B19" s="27">
        <v>36.765000000000001</v>
      </c>
      <c r="C19" s="27">
        <v>7.29</v>
      </c>
      <c r="D19" s="23" t="s">
        <v>95</v>
      </c>
      <c r="E19" s="23" t="s">
        <v>81</v>
      </c>
      <c r="F19" s="23" t="s">
        <v>82</v>
      </c>
      <c r="G19" s="23">
        <v>1</v>
      </c>
      <c r="H19" s="23" t="s">
        <v>95</v>
      </c>
      <c r="I19" s="23" t="str">
        <f t="shared" si="0"/>
        <v>Yes</v>
      </c>
      <c r="J19" s="23" t="str">
        <f t="shared" si="1"/>
        <v>No</v>
      </c>
      <c r="K19" s="23" t="str">
        <f t="shared" si="2"/>
        <v>Yes</v>
      </c>
      <c r="L19" s="23" t="str">
        <f>IF(TRIM(H19)="?",'Cleaning Summary'!$B$35,IF(LOWER(TRIM(H19))="yes","Yes","No"))</f>
        <v>Yes</v>
      </c>
      <c r="M19" s="23">
        <f t="shared" si="3"/>
        <v>1</v>
      </c>
      <c r="N19" s="23" t="str">
        <f>IF(B19&lt;'Cleaning Summary'!$B$63,"Underweight",IF(B19&lt;'Cleaning Summary'!$B$64,"Normal Weight",IF(B19&lt;'Cleaning Summary'!$B$65,"Overweight","Obesity")))</f>
        <v>Obesity</v>
      </c>
      <c r="O19" s="23" t="str">
        <f>IF(C19&lt;'Cleaning Summary'!$B$66,"Normal",IF(C19&lt;'Cleaning Summary'!$B$67,"Prediabetes","Diabetes"))</f>
        <v>Diabetes</v>
      </c>
    </row>
    <row r="20" spans="1:15" x14ac:dyDescent="0.35">
      <c r="A20" s="23" t="s">
        <v>155</v>
      </c>
      <c r="B20" s="27">
        <v>36.954999999999998</v>
      </c>
      <c r="C20" s="27">
        <v>4.72</v>
      </c>
      <c r="D20" s="23" t="s">
        <v>95</v>
      </c>
      <c r="E20" s="23" t="s">
        <v>81</v>
      </c>
      <c r="F20" s="23" t="s">
        <v>81</v>
      </c>
      <c r="G20" s="23">
        <v>1</v>
      </c>
      <c r="H20" s="23" t="s">
        <v>95</v>
      </c>
      <c r="I20" s="23" t="str">
        <f t="shared" si="0"/>
        <v>Yes</v>
      </c>
      <c r="J20" s="23" t="str">
        <f t="shared" si="1"/>
        <v>No</v>
      </c>
      <c r="K20" s="23" t="str">
        <f t="shared" si="2"/>
        <v>No</v>
      </c>
      <c r="L20" s="23" t="str">
        <f>IF(TRIM(H20)="?",'Cleaning Summary'!$B$35,IF(LOWER(TRIM(H20))="yes","Yes","No"))</f>
        <v>Yes</v>
      </c>
      <c r="M20" s="23">
        <f t="shared" si="3"/>
        <v>1</v>
      </c>
      <c r="N20" s="23" t="str">
        <f>IF(B20&lt;'Cleaning Summary'!$B$63,"Underweight",IF(B20&lt;'Cleaning Summary'!$B$64,"Normal Weight",IF(B20&lt;'Cleaning Summary'!$B$65,"Overweight","Obesity")))</f>
        <v>Obesity</v>
      </c>
      <c r="O20" s="23" t="str">
        <f>IF(C20&lt;'Cleaning Summary'!$B$66,"Normal",IF(C20&lt;'Cleaning Summary'!$B$67,"Prediabetes","Diabetes"))</f>
        <v>Normal</v>
      </c>
    </row>
    <row r="21" spans="1:15" x14ac:dyDescent="0.35">
      <c r="A21" s="23" t="s">
        <v>157</v>
      </c>
      <c r="B21" s="27">
        <v>42.9</v>
      </c>
      <c r="C21" s="27">
        <v>11.41</v>
      </c>
      <c r="D21" s="23" t="s">
        <v>81</v>
      </c>
      <c r="E21" s="23" t="s">
        <v>81</v>
      </c>
      <c r="F21" s="23" t="s">
        <v>81</v>
      </c>
      <c r="G21" s="23" t="s">
        <v>4796</v>
      </c>
      <c r="H21" s="23" t="s">
        <v>95</v>
      </c>
      <c r="I21" s="23" t="str">
        <f t="shared" si="0"/>
        <v>No</v>
      </c>
      <c r="J21" s="23" t="str">
        <f t="shared" si="1"/>
        <v>No</v>
      </c>
      <c r="K21" s="23" t="str">
        <f t="shared" si="2"/>
        <v>No</v>
      </c>
      <c r="L21" s="23" t="str">
        <f>IF(TRIM(H21)="?",'Cleaning Summary'!$B$35,IF(LOWER(TRIM(H21))="yes","Yes","No"))</f>
        <v>Yes</v>
      </c>
      <c r="M21" s="23">
        <f t="shared" si="3"/>
        <v>0</v>
      </c>
      <c r="N21" s="23" t="str">
        <f>IF(B21&lt;'Cleaning Summary'!$B$63,"Underweight",IF(B21&lt;'Cleaning Summary'!$B$64,"Normal Weight",IF(B21&lt;'Cleaning Summary'!$B$65,"Overweight","Obesity")))</f>
        <v>Obesity</v>
      </c>
      <c r="O21" s="23" t="str">
        <f>IF(C21&lt;'Cleaning Summary'!$B$66,"Normal",IF(C21&lt;'Cleaning Summary'!$B$67,"Prediabetes","Diabetes"))</f>
        <v>Diabetes</v>
      </c>
    </row>
    <row r="22" spans="1:15" x14ac:dyDescent="0.35">
      <c r="A22" s="23" t="s">
        <v>159</v>
      </c>
      <c r="B22" s="27">
        <v>36.299999999999997</v>
      </c>
      <c r="C22" s="27">
        <v>11.5</v>
      </c>
      <c r="D22" s="23" t="s">
        <v>95</v>
      </c>
      <c r="E22" s="23" t="s">
        <v>81</v>
      </c>
      <c r="F22" s="23" t="s">
        <v>81</v>
      </c>
      <c r="G22" s="23">
        <v>2</v>
      </c>
      <c r="H22" s="23" t="s">
        <v>95</v>
      </c>
      <c r="I22" s="23" t="str">
        <f t="shared" si="0"/>
        <v>Yes</v>
      </c>
      <c r="J22" s="23" t="str">
        <f t="shared" si="1"/>
        <v>No</v>
      </c>
      <c r="K22" s="23" t="str">
        <f t="shared" si="2"/>
        <v>No</v>
      </c>
      <c r="L22" s="23" t="str">
        <f>IF(TRIM(H22)="?",'Cleaning Summary'!$B$35,IF(LOWER(TRIM(H22))="yes","Yes","No"))</f>
        <v>Yes</v>
      </c>
      <c r="M22" s="23">
        <f t="shared" si="3"/>
        <v>2</v>
      </c>
      <c r="N22" s="23" t="str">
        <f>IF(B22&lt;'Cleaning Summary'!$B$63,"Underweight",IF(B22&lt;'Cleaning Summary'!$B$64,"Normal Weight",IF(B22&lt;'Cleaning Summary'!$B$65,"Overweight","Obesity")))</f>
        <v>Obesity</v>
      </c>
      <c r="O22" s="23" t="str">
        <f>IF(C22&lt;'Cleaning Summary'!$B$66,"Normal",IF(C22&lt;'Cleaning Summary'!$B$67,"Prediabetes","Diabetes"))</f>
        <v>Diabetes</v>
      </c>
    </row>
    <row r="23" spans="1:15" x14ac:dyDescent="0.35">
      <c r="A23" s="23" t="s">
        <v>161</v>
      </c>
      <c r="B23" s="27">
        <v>32.200000000000003</v>
      </c>
      <c r="C23" s="27">
        <v>6.22</v>
      </c>
      <c r="D23" s="23" t="s">
        <v>95</v>
      </c>
      <c r="E23" s="23" t="s">
        <v>81</v>
      </c>
      <c r="F23" s="23" t="s">
        <v>81</v>
      </c>
      <c r="G23" s="23">
        <v>2</v>
      </c>
      <c r="H23" s="23" t="s">
        <v>95</v>
      </c>
      <c r="I23" s="23" t="str">
        <f t="shared" si="0"/>
        <v>Yes</v>
      </c>
      <c r="J23" s="23" t="str">
        <f t="shared" si="1"/>
        <v>No</v>
      </c>
      <c r="K23" s="23" t="str">
        <f t="shared" si="2"/>
        <v>No</v>
      </c>
      <c r="L23" s="23" t="str">
        <f>IF(TRIM(H23)="?",'Cleaning Summary'!$B$35,IF(LOWER(TRIM(H23))="yes","Yes","No"))</f>
        <v>Yes</v>
      </c>
      <c r="M23" s="23">
        <f t="shared" si="3"/>
        <v>2</v>
      </c>
      <c r="N23" s="23" t="str">
        <f>IF(B23&lt;'Cleaning Summary'!$B$63,"Underweight",IF(B23&lt;'Cleaning Summary'!$B$64,"Normal Weight",IF(B23&lt;'Cleaning Summary'!$B$65,"Overweight","Obesity")))</f>
        <v>Obesity</v>
      </c>
      <c r="O23" s="23" t="str">
        <f>IF(C23&lt;'Cleaning Summary'!$B$66,"Normal",IF(C23&lt;'Cleaning Summary'!$B$67,"Prediabetes","Diabetes"))</f>
        <v>Prediabetes</v>
      </c>
    </row>
    <row r="24" spans="1:15" x14ac:dyDescent="0.35">
      <c r="A24" s="23" t="s">
        <v>163</v>
      </c>
      <c r="B24" s="27">
        <v>31.3</v>
      </c>
      <c r="C24" s="27">
        <v>11.38</v>
      </c>
      <c r="D24" s="23" t="s">
        <v>81</v>
      </c>
      <c r="E24" s="23" t="s">
        <v>81</v>
      </c>
      <c r="F24" s="23" t="s">
        <v>81</v>
      </c>
      <c r="G24" s="23">
        <v>3</v>
      </c>
      <c r="H24" s="23" t="s">
        <v>95</v>
      </c>
      <c r="I24" s="23" t="str">
        <f t="shared" si="0"/>
        <v>No</v>
      </c>
      <c r="J24" s="23" t="str">
        <f t="shared" si="1"/>
        <v>No</v>
      </c>
      <c r="K24" s="23" t="str">
        <f t="shared" si="2"/>
        <v>No</v>
      </c>
      <c r="L24" s="23" t="str">
        <f>IF(TRIM(H24)="?",'Cleaning Summary'!$B$35,IF(LOWER(TRIM(H24))="yes","Yes","No"))</f>
        <v>Yes</v>
      </c>
      <c r="M24" s="23">
        <f t="shared" si="3"/>
        <v>3</v>
      </c>
      <c r="N24" s="23" t="str">
        <f>IF(B24&lt;'Cleaning Summary'!$B$63,"Underweight",IF(B24&lt;'Cleaning Summary'!$B$64,"Normal Weight",IF(B24&lt;'Cleaning Summary'!$B$65,"Overweight","Obesity")))</f>
        <v>Obesity</v>
      </c>
      <c r="O24" s="23" t="str">
        <f>IF(C24&lt;'Cleaning Summary'!$B$66,"Normal",IF(C24&lt;'Cleaning Summary'!$B$67,"Prediabetes","Diabetes"))</f>
        <v>Diabetes</v>
      </c>
    </row>
    <row r="25" spans="1:15" x14ac:dyDescent="0.35">
      <c r="A25" s="23" t="s">
        <v>165</v>
      </c>
      <c r="B25" s="27">
        <v>41.8</v>
      </c>
      <c r="C25" s="27">
        <v>7.89</v>
      </c>
      <c r="D25" s="23" t="s">
        <v>95</v>
      </c>
      <c r="E25" s="23" t="s">
        <v>81</v>
      </c>
      <c r="F25" s="23" t="s">
        <v>81</v>
      </c>
      <c r="G25" s="23">
        <v>2</v>
      </c>
      <c r="H25" s="23" t="s">
        <v>95</v>
      </c>
      <c r="I25" s="23" t="str">
        <f t="shared" si="0"/>
        <v>Yes</v>
      </c>
      <c r="J25" s="23" t="str">
        <f t="shared" si="1"/>
        <v>No</v>
      </c>
      <c r="K25" s="23" t="str">
        <f t="shared" si="2"/>
        <v>No</v>
      </c>
      <c r="L25" s="23" t="str">
        <f>IF(TRIM(H25)="?",'Cleaning Summary'!$B$35,IF(LOWER(TRIM(H25))="yes","Yes","No"))</f>
        <v>Yes</v>
      </c>
      <c r="M25" s="23">
        <f t="shared" si="3"/>
        <v>2</v>
      </c>
      <c r="N25" s="23" t="str">
        <f>IF(B25&lt;'Cleaning Summary'!$B$63,"Underweight",IF(B25&lt;'Cleaning Summary'!$B$64,"Normal Weight",IF(B25&lt;'Cleaning Summary'!$B$65,"Overweight","Obesity")))</f>
        <v>Obesity</v>
      </c>
      <c r="O25" s="23" t="str">
        <f>IF(C25&lt;'Cleaning Summary'!$B$66,"Normal",IF(C25&lt;'Cleaning Summary'!$B$67,"Prediabetes","Diabetes"))</f>
        <v>Diabetes</v>
      </c>
    </row>
    <row r="26" spans="1:15" x14ac:dyDescent="0.35">
      <c r="A26" s="23" t="s">
        <v>167</v>
      </c>
      <c r="B26" s="27">
        <v>35.090000000000003</v>
      </c>
      <c r="C26" s="27">
        <v>4.38</v>
      </c>
      <c r="D26" s="23" t="s">
        <v>95</v>
      </c>
      <c r="E26" s="23" t="s">
        <v>81</v>
      </c>
      <c r="F26" s="23" t="s">
        <v>81</v>
      </c>
      <c r="G26" s="23">
        <v>2</v>
      </c>
      <c r="H26" s="23" t="s">
        <v>95</v>
      </c>
      <c r="I26" s="23" t="str">
        <f t="shared" si="0"/>
        <v>Yes</v>
      </c>
      <c r="J26" s="23" t="str">
        <f t="shared" si="1"/>
        <v>No</v>
      </c>
      <c r="K26" s="23" t="str">
        <f t="shared" si="2"/>
        <v>No</v>
      </c>
      <c r="L26" s="23" t="str">
        <f>IF(TRIM(H26)="?",'Cleaning Summary'!$B$35,IF(LOWER(TRIM(H26))="yes","Yes","No"))</f>
        <v>Yes</v>
      </c>
      <c r="M26" s="23">
        <f t="shared" si="3"/>
        <v>2</v>
      </c>
      <c r="N26" s="23" t="str">
        <f>IF(B26&lt;'Cleaning Summary'!$B$63,"Underweight",IF(B26&lt;'Cleaning Summary'!$B$64,"Normal Weight",IF(B26&lt;'Cleaning Summary'!$B$65,"Overweight","Obesity")))</f>
        <v>Obesity</v>
      </c>
      <c r="O26" s="23" t="str">
        <f>IF(C26&lt;'Cleaning Summary'!$B$66,"Normal",IF(C26&lt;'Cleaning Summary'!$B$67,"Prediabetes","Diabetes"))</f>
        <v>Normal</v>
      </c>
    </row>
    <row r="27" spans="1:15" x14ac:dyDescent="0.35">
      <c r="A27" s="23" t="s">
        <v>169</v>
      </c>
      <c r="B27" s="27">
        <v>33.880000000000003</v>
      </c>
      <c r="C27" s="27">
        <v>7.01</v>
      </c>
      <c r="D27" s="23" t="s">
        <v>81</v>
      </c>
      <c r="E27" s="23" t="s">
        <v>81</v>
      </c>
      <c r="F27" s="23" t="s">
        <v>81</v>
      </c>
      <c r="G27" s="23">
        <v>3</v>
      </c>
      <c r="H27" s="23" t="s">
        <v>95</v>
      </c>
      <c r="I27" s="23" t="str">
        <f t="shared" si="0"/>
        <v>No</v>
      </c>
      <c r="J27" s="23" t="str">
        <f t="shared" si="1"/>
        <v>No</v>
      </c>
      <c r="K27" s="23" t="str">
        <f t="shared" si="2"/>
        <v>No</v>
      </c>
      <c r="L27" s="23" t="str">
        <f>IF(TRIM(H27)="?",'Cleaning Summary'!$B$35,IF(LOWER(TRIM(H27))="yes","Yes","No"))</f>
        <v>Yes</v>
      </c>
      <c r="M27" s="23">
        <f t="shared" si="3"/>
        <v>3</v>
      </c>
      <c r="N27" s="23" t="str">
        <f>IF(B27&lt;'Cleaning Summary'!$B$63,"Underweight",IF(B27&lt;'Cleaning Summary'!$B$64,"Normal Weight",IF(B27&lt;'Cleaning Summary'!$B$65,"Overweight","Obesity")))</f>
        <v>Obesity</v>
      </c>
      <c r="O27" s="23" t="str">
        <f>IF(C27&lt;'Cleaning Summary'!$B$66,"Normal",IF(C27&lt;'Cleaning Summary'!$B$67,"Prediabetes","Diabetes"))</f>
        <v>Diabetes</v>
      </c>
    </row>
    <row r="28" spans="1:15" x14ac:dyDescent="0.35">
      <c r="A28" s="23" t="s">
        <v>171</v>
      </c>
      <c r="B28" s="27">
        <v>30.875</v>
      </c>
      <c r="C28" s="27">
        <v>11.88</v>
      </c>
      <c r="D28" s="23" t="s">
        <v>81</v>
      </c>
      <c r="E28" s="23" t="s">
        <v>81</v>
      </c>
      <c r="F28" s="23" t="s">
        <v>81</v>
      </c>
      <c r="G28" s="23" t="s">
        <v>4796</v>
      </c>
      <c r="H28" s="23" t="s">
        <v>95</v>
      </c>
      <c r="I28" s="23" t="str">
        <f t="shared" si="0"/>
        <v>No</v>
      </c>
      <c r="J28" s="23" t="str">
        <f t="shared" si="1"/>
        <v>No</v>
      </c>
      <c r="K28" s="23" t="str">
        <f t="shared" si="2"/>
        <v>No</v>
      </c>
      <c r="L28" s="23" t="str">
        <f>IF(TRIM(H28)="?",'Cleaning Summary'!$B$35,IF(LOWER(TRIM(H28))="yes","Yes","No"))</f>
        <v>Yes</v>
      </c>
      <c r="M28" s="23">
        <f t="shared" si="3"/>
        <v>0</v>
      </c>
      <c r="N28" s="23" t="str">
        <f>IF(B28&lt;'Cleaning Summary'!$B$63,"Underweight",IF(B28&lt;'Cleaning Summary'!$B$64,"Normal Weight",IF(B28&lt;'Cleaning Summary'!$B$65,"Overweight","Obesity")))</f>
        <v>Obesity</v>
      </c>
      <c r="O28" s="23" t="str">
        <f>IF(C28&lt;'Cleaning Summary'!$B$66,"Normal",IF(C28&lt;'Cleaning Summary'!$B$67,"Prediabetes","Diabetes"))</f>
        <v>Diabetes</v>
      </c>
    </row>
    <row r="29" spans="1:15" x14ac:dyDescent="0.35">
      <c r="A29" s="23" t="s">
        <v>173</v>
      </c>
      <c r="B29" s="27">
        <v>36.86</v>
      </c>
      <c r="C29" s="27">
        <v>5.19</v>
      </c>
      <c r="D29" s="23" t="s">
        <v>95</v>
      </c>
      <c r="E29" s="23" t="s">
        <v>81</v>
      </c>
      <c r="F29" s="23" t="s">
        <v>82</v>
      </c>
      <c r="G29" s="23">
        <v>1</v>
      </c>
      <c r="H29" s="23" t="s">
        <v>95</v>
      </c>
      <c r="I29" s="23" t="str">
        <f t="shared" si="0"/>
        <v>Yes</v>
      </c>
      <c r="J29" s="23" t="str">
        <f t="shared" si="1"/>
        <v>No</v>
      </c>
      <c r="K29" s="23" t="str">
        <f t="shared" si="2"/>
        <v>Yes</v>
      </c>
      <c r="L29" s="23" t="str">
        <f>IF(TRIM(H29)="?",'Cleaning Summary'!$B$35,IF(LOWER(TRIM(H29))="yes","Yes","No"))</f>
        <v>Yes</v>
      </c>
      <c r="M29" s="23">
        <f t="shared" si="3"/>
        <v>1</v>
      </c>
      <c r="N29" s="23" t="str">
        <f>IF(B29&lt;'Cleaning Summary'!$B$63,"Underweight",IF(B29&lt;'Cleaning Summary'!$B$64,"Normal Weight",IF(B29&lt;'Cleaning Summary'!$B$65,"Overweight","Obesity")))</f>
        <v>Obesity</v>
      </c>
      <c r="O29" s="23" t="str">
        <f>IF(C29&lt;'Cleaning Summary'!$B$66,"Normal",IF(C29&lt;'Cleaning Summary'!$B$67,"Prediabetes","Diabetes"))</f>
        <v>Normal</v>
      </c>
    </row>
    <row r="30" spans="1:15" x14ac:dyDescent="0.35">
      <c r="A30" s="23" t="s">
        <v>175</v>
      </c>
      <c r="B30" s="27">
        <v>35.86</v>
      </c>
      <c r="C30" s="27">
        <v>6.74</v>
      </c>
      <c r="D30" s="23" t="s">
        <v>95</v>
      </c>
      <c r="E30" s="23" t="s">
        <v>81</v>
      </c>
      <c r="F30" s="23" t="s">
        <v>81</v>
      </c>
      <c r="G30" s="23">
        <v>2</v>
      </c>
      <c r="H30" s="23" t="s">
        <v>95</v>
      </c>
      <c r="I30" s="23" t="str">
        <f t="shared" si="0"/>
        <v>Yes</v>
      </c>
      <c r="J30" s="23" t="str">
        <f t="shared" si="1"/>
        <v>No</v>
      </c>
      <c r="K30" s="23" t="str">
        <f t="shared" si="2"/>
        <v>No</v>
      </c>
      <c r="L30" s="23" t="str">
        <f>IF(TRIM(H30)="?",'Cleaning Summary'!$B$35,IF(LOWER(TRIM(H30))="yes","Yes","No"))</f>
        <v>Yes</v>
      </c>
      <c r="M30" s="23">
        <f t="shared" si="3"/>
        <v>2</v>
      </c>
      <c r="N30" s="23" t="str">
        <f>IF(B30&lt;'Cleaning Summary'!$B$63,"Underweight",IF(B30&lt;'Cleaning Summary'!$B$64,"Normal Weight",IF(B30&lt;'Cleaning Summary'!$B$65,"Overweight","Obesity")))</f>
        <v>Obesity</v>
      </c>
      <c r="O30" s="23" t="str">
        <f>IF(C30&lt;'Cleaning Summary'!$B$66,"Normal",IF(C30&lt;'Cleaning Summary'!$B$67,"Prediabetes","Diabetes"))</f>
        <v>Diabetes</v>
      </c>
    </row>
    <row r="31" spans="1:15" x14ac:dyDescent="0.35">
      <c r="A31" s="23" t="s">
        <v>177</v>
      </c>
      <c r="B31" s="27">
        <v>37.049999999999997</v>
      </c>
      <c r="C31" s="27">
        <v>8.44</v>
      </c>
      <c r="D31" s="23" t="s">
        <v>81</v>
      </c>
      <c r="E31" s="23" t="s">
        <v>81</v>
      </c>
      <c r="F31" s="23" t="s">
        <v>81</v>
      </c>
      <c r="G31" s="23" t="s">
        <v>4796</v>
      </c>
      <c r="H31" s="23" t="s">
        <v>95</v>
      </c>
      <c r="I31" s="23" t="str">
        <f t="shared" si="0"/>
        <v>No</v>
      </c>
      <c r="J31" s="23" t="str">
        <f t="shared" si="1"/>
        <v>No</v>
      </c>
      <c r="K31" s="23" t="str">
        <f t="shared" si="2"/>
        <v>No</v>
      </c>
      <c r="L31" s="23" t="str">
        <f>IF(TRIM(H31)="?",'Cleaning Summary'!$B$35,IF(LOWER(TRIM(H31))="yes","Yes","No"))</f>
        <v>Yes</v>
      </c>
      <c r="M31" s="23">
        <f t="shared" si="3"/>
        <v>0</v>
      </c>
      <c r="N31" s="23" t="str">
        <f>IF(B31&lt;'Cleaning Summary'!$B$63,"Underweight",IF(B31&lt;'Cleaning Summary'!$B$64,"Normal Weight",IF(B31&lt;'Cleaning Summary'!$B$65,"Overweight","Obesity")))</f>
        <v>Obesity</v>
      </c>
      <c r="O31" s="23" t="str">
        <f>IF(C31&lt;'Cleaning Summary'!$B$66,"Normal",IF(C31&lt;'Cleaning Summary'!$B$67,"Prediabetes","Diabetes"))</f>
        <v>Diabetes</v>
      </c>
    </row>
    <row r="32" spans="1:15" x14ac:dyDescent="0.35">
      <c r="A32" s="23" t="s">
        <v>179</v>
      </c>
      <c r="B32" s="27">
        <v>43.89</v>
      </c>
      <c r="C32" s="27">
        <v>8.7100000000000009</v>
      </c>
      <c r="D32" s="23" t="s">
        <v>81</v>
      </c>
      <c r="E32" s="23" t="s">
        <v>81</v>
      </c>
      <c r="F32" s="23" t="s">
        <v>81</v>
      </c>
      <c r="G32" s="23" t="s">
        <v>4796</v>
      </c>
      <c r="H32" s="23" t="s">
        <v>95</v>
      </c>
      <c r="I32" s="23" t="str">
        <f t="shared" si="0"/>
        <v>No</v>
      </c>
      <c r="J32" s="23" t="str">
        <f t="shared" si="1"/>
        <v>No</v>
      </c>
      <c r="K32" s="23" t="str">
        <f t="shared" si="2"/>
        <v>No</v>
      </c>
      <c r="L32" s="23" t="str">
        <f>IF(TRIM(H32)="?",'Cleaning Summary'!$B$35,IF(LOWER(TRIM(H32))="yes","Yes","No"))</f>
        <v>Yes</v>
      </c>
      <c r="M32" s="23">
        <f t="shared" si="3"/>
        <v>0</v>
      </c>
      <c r="N32" s="23" t="str">
        <f>IF(B32&lt;'Cleaning Summary'!$B$63,"Underweight",IF(B32&lt;'Cleaning Summary'!$B$64,"Normal Weight",IF(B32&lt;'Cleaning Summary'!$B$65,"Overweight","Obesity")))</f>
        <v>Obesity</v>
      </c>
      <c r="O32" s="23" t="str">
        <f>IF(C32&lt;'Cleaning Summary'!$B$66,"Normal",IF(C32&lt;'Cleaning Summary'!$B$67,"Prediabetes","Diabetes"))</f>
        <v>Diabetes</v>
      </c>
    </row>
    <row r="33" spans="1:15" x14ac:dyDescent="0.35">
      <c r="A33" s="23" t="s">
        <v>181</v>
      </c>
      <c r="B33" s="27">
        <v>42.35</v>
      </c>
      <c r="C33" s="27">
        <v>5.08</v>
      </c>
      <c r="D33" s="23" t="s">
        <v>95</v>
      </c>
      <c r="E33" s="23" t="s">
        <v>81</v>
      </c>
      <c r="F33" s="23" t="s">
        <v>81</v>
      </c>
      <c r="G33" s="23" t="s">
        <v>4796</v>
      </c>
      <c r="H33" s="23" t="s">
        <v>95</v>
      </c>
      <c r="I33" s="23" t="str">
        <f t="shared" si="0"/>
        <v>Yes</v>
      </c>
      <c r="J33" s="23" t="str">
        <f t="shared" si="1"/>
        <v>No</v>
      </c>
      <c r="K33" s="23" t="str">
        <f t="shared" si="2"/>
        <v>No</v>
      </c>
      <c r="L33" s="23" t="str">
        <f>IF(TRIM(H33)="?",'Cleaning Summary'!$B$35,IF(LOWER(TRIM(H33))="yes","Yes","No"))</f>
        <v>Yes</v>
      </c>
      <c r="M33" s="23">
        <f t="shared" si="3"/>
        <v>0</v>
      </c>
      <c r="N33" s="23" t="str">
        <f>IF(B33&lt;'Cleaning Summary'!$B$63,"Underweight",IF(B33&lt;'Cleaning Summary'!$B$64,"Normal Weight",IF(B33&lt;'Cleaning Summary'!$B$65,"Overweight","Obesity")))</f>
        <v>Obesity</v>
      </c>
      <c r="O33" s="23" t="str">
        <f>IF(C33&lt;'Cleaning Summary'!$B$66,"Normal",IF(C33&lt;'Cleaning Summary'!$B$67,"Prediabetes","Diabetes"))</f>
        <v>Normal</v>
      </c>
    </row>
    <row r="34" spans="1:15" x14ac:dyDescent="0.35">
      <c r="A34" s="23" t="s">
        <v>183</v>
      </c>
      <c r="B34" s="27">
        <v>31.35</v>
      </c>
      <c r="C34" s="27">
        <v>6.86</v>
      </c>
      <c r="D34" s="23" t="s">
        <v>81</v>
      </c>
      <c r="E34" s="23" t="s">
        <v>81</v>
      </c>
      <c r="F34" s="23" t="s">
        <v>81</v>
      </c>
      <c r="G34" s="23" t="s">
        <v>4796</v>
      </c>
      <c r="H34" s="23" t="s">
        <v>95</v>
      </c>
      <c r="I34" s="23" t="str">
        <f t="shared" si="0"/>
        <v>No</v>
      </c>
      <c r="J34" s="23" t="str">
        <f t="shared" si="1"/>
        <v>No</v>
      </c>
      <c r="K34" s="23" t="str">
        <f t="shared" si="2"/>
        <v>No</v>
      </c>
      <c r="L34" s="23" t="str">
        <f>IF(TRIM(H34)="?",'Cleaning Summary'!$B$35,IF(LOWER(TRIM(H34))="yes","Yes","No"))</f>
        <v>Yes</v>
      </c>
      <c r="M34" s="23">
        <f t="shared" si="3"/>
        <v>0</v>
      </c>
      <c r="N34" s="23" t="str">
        <f>IF(B34&lt;'Cleaning Summary'!$B$63,"Underweight",IF(B34&lt;'Cleaning Summary'!$B$64,"Normal Weight",IF(B34&lt;'Cleaning Summary'!$B$65,"Overweight","Obesity")))</f>
        <v>Obesity</v>
      </c>
      <c r="O34" s="23" t="str">
        <f>IF(C34&lt;'Cleaning Summary'!$B$66,"Normal",IF(C34&lt;'Cleaning Summary'!$B$67,"Prediabetes","Diabetes"))</f>
        <v>Diabetes</v>
      </c>
    </row>
    <row r="35" spans="1:15" x14ac:dyDescent="0.35">
      <c r="A35" s="23" t="s">
        <v>185</v>
      </c>
      <c r="B35" s="27">
        <v>47.6</v>
      </c>
      <c r="C35" s="27">
        <v>5.95</v>
      </c>
      <c r="D35" s="23" t="s">
        <v>95</v>
      </c>
      <c r="E35" s="23" t="s">
        <v>81</v>
      </c>
      <c r="F35" s="23" t="s">
        <v>81</v>
      </c>
      <c r="G35" s="23" t="s">
        <v>4796</v>
      </c>
      <c r="H35" s="23" t="s">
        <v>95</v>
      </c>
      <c r="I35" s="23" t="str">
        <f t="shared" si="0"/>
        <v>Yes</v>
      </c>
      <c r="J35" s="23" t="str">
        <f t="shared" si="1"/>
        <v>No</v>
      </c>
      <c r="K35" s="23" t="str">
        <f t="shared" si="2"/>
        <v>No</v>
      </c>
      <c r="L35" s="23" t="str">
        <f>IF(TRIM(H35)="?",'Cleaning Summary'!$B$35,IF(LOWER(TRIM(H35))="yes","Yes","No"))</f>
        <v>Yes</v>
      </c>
      <c r="M35" s="23">
        <f t="shared" si="3"/>
        <v>0</v>
      </c>
      <c r="N35" s="23" t="str">
        <f>IF(B35&lt;'Cleaning Summary'!$B$63,"Underweight",IF(B35&lt;'Cleaning Summary'!$B$64,"Normal Weight",IF(B35&lt;'Cleaning Summary'!$B$65,"Overweight","Obesity")))</f>
        <v>Obesity</v>
      </c>
      <c r="O35" s="23" t="str">
        <f>IF(C35&lt;'Cleaning Summary'!$B$66,"Normal",IF(C35&lt;'Cleaning Summary'!$B$67,"Prediabetes","Diabetes"))</f>
        <v>Prediabetes</v>
      </c>
    </row>
    <row r="36" spans="1:15" x14ac:dyDescent="0.35">
      <c r="A36" s="23" t="s">
        <v>187</v>
      </c>
      <c r="B36" s="27">
        <v>46.2</v>
      </c>
      <c r="C36" s="27">
        <v>6.09</v>
      </c>
      <c r="D36" s="23" t="s">
        <v>81</v>
      </c>
      <c r="E36" s="23" t="s">
        <v>81</v>
      </c>
      <c r="F36" s="23" t="s">
        <v>82</v>
      </c>
      <c r="G36" s="23">
        <v>1</v>
      </c>
      <c r="H36" s="23" t="s">
        <v>95</v>
      </c>
      <c r="I36" s="23" t="str">
        <f t="shared" si="0"/>
        <v>No</v>
      </c>
      <c r="J36" s="23" t="str">
        <f t="shared" si="1"/>
        <v>No</v>
      </c>
      <c r="K36" s="23" t="str">
        <f t="shared" si="2"/>
        <v>Yes</v>
      </c>
      <c r="L36" s="23" t="str">
        <f>IF(TRIM(H36)="?",'Cleaning Summary'!$B$35,IF(LOWER(TRIM(H36))="yes","Yes","No"))</f>
        <v>Yes</v>
      </c>
      <c r="M36" s="23">
        <f t="shared" si="3"/>
        <v>1</v>
      </c>
      <c r="N36" s="23" t="str">
        <f>IF(B36&lt;'Cleaning Summary'!$B$63,"Underweight",IF(B36&lt;'Cleaning Summary'!$B$64,"Normal Weight",IF(B36&lt;'Cleaning Summary'!$B$65,"Overweight","Obesity")))</f>
        <v>Obesity</v>
      </c>
      <c r="O36" s="23" t="str">
        <f>IF(C36&lt;'Cleaning Summary'!$B$66,"Normal",IF(C36&lt;'Cleaning Summary'!$B$67,"Prediabetes","Diabetes"))</f>
        <v>Prediabetes</v>
      </c>
    </row>
    <row r="37" spans="1:15" x14ac:dyDescent="0.35">
      <c r="A37" s="23" t="s">
        <v>189</v>
      </c>
      <c r="B37" s="27">
        <v>32.015000000000001</v>
      </c>
      <c r="C37" s="27">
        <v>11.75</v>
      </c>
      <c r="D37" s="23" t="s">
        <v>81</v>
      </c>
      <c r="E37" s="23" t="s">
        <v>81</v>
      </c>
      <c r="F37" s="23" t="s">
        <v>81</v>
      </c>
      <c r="G37" s="23" t="s">
        <v>4796</v>
      </c>
      <c r="H37" s="23" t="s">
        <v>95</v>
      </c>
      <c r="I37" s="23" t="str">
        <f t="shared" si="0"/>
        <v>No</v>
      </c>
      <c r="J37" s="23" t="str">
        <f t="shared" si="1"/>
        <v>No</v>
      </c>
      <c r="K37" s="23" t="str">
        <f t="shared" si="2"/>
        <v>No</v>
      </c>
      <c r="L37" s="23" t="str">
        <f>IF(TRIM(H37)="?",'Cleaning Summary'!$B$35,IF(LOWER(TRIM(H37))="yes","Yes","No"))</f>
        <v>Yes</v>
      </c>
      <c r="M37" s="23">
        <f t="shared" si="3"/>
        <v>0</v>
      </c>
      <c r="N37" s="23" t="str">
        <f>IF(B37&lt;'Cleaning Summary'!$B$63,"Underweight",IF(B37&lt;'Cleaning Summary'!$B$64,"Normal Weight",IF(B37&lt;'Cleaning Summary'!$B$65,"Overweight","Obesity")))</f>
        <v>Obesity</v>
      </c>
      <c r="O37" s="23" t="str">
        <f>IF(C37&lt;'Cleaning Summary'!$B$66,"Normal",IF(C37&lt;'Cleaning Summary'!$B$67,"Prediabetes","Diabetes"))</f>
        <v>Diabetes</v>
      </c>
    </row>
    <row r="38" spans="1:15" x14ac:dyDescent="0.35">
      <c r="A38" s="23" t="s">
        <v>191</v>
      </c>
      <c r="B38" s="27">
        <v>40.564999999999998</v>
      </c>
      <c r="C38" s="27">
        <v>7.37</v>
      </c>
      <c r="D38" s="23" t="s">
        <v>81</v>
      </c>
      <c r="E38" s="23" t="s">
        <v>81</v>
      </c>
      <c r="F38" s="23" t="s">
        <v>81</v>
      </c>
      <c r="G38" s="23" t="s">
        <v>4796</v>
      </c>
      <c r="H38" s="23" t="s">
        <v>95</v>
      </c>
      <c r="I38" s="23" t="str">
        <f t="shared" si="0"/>
        <v>No</v>
      </c>
      <c r="J38" s="23" t="str">
        <f t="shared" si="1"/>
        <v>No</v>
      </c>
      <c r="K38" s="23" t="str">
        <f t="shared" si="2"/>
        <v>No</v>
      </c>
      <c r="L38" s="23" t="str">
        <f>IF(TRIM(H38)="?",'Cleaning Summary'!$B$35,IF(LOWER(TRIM(H38))="yes","Yes","No"))</f>
        <v>Yes</v>
      </c>
      <c r="M38" s="23">
        <f t="shared" si="3"/>
        <v>0</v>
      </c>
      <c r="N38" s="23" t="str">
        <f>IF(B38&lt;'Cleaning Summary'!$B$63,"Underweight",IF(B38&lt;'Cleaning Summary'!$B$64,"Normal Weight",IF(B38&lt;'Cleaning Summary'!$B$65,"Overweight","Obesity")))</f>
        <v>Obesity</v>
      </c>
      <c r="O38" s="23" t="str">
        <f>IF(C38&lt;'Cleaning Summary'!$B$66,"Normal",IF(C38&lt;'Cleaning Summary'!$B$67,"Prediabetes","Diabetes"))</f>
        <v>Diabetes</v>
      </c>
    </row>
    <row r="39" spans="1:15" x14ac:dyDescent="0.35">
      <c r="A39" s="23" t="s">
        <v>193</v>
      </c>
      <c r="B39" s="27">
        <v>32.450000000000003</v>
      </c>
      <c r="C39" s="27">
        <v>11.91</v>
      </c>
      <c r="D39" s="23" t="s">
        <v>81</v>
      </c>
      <c r="E39" s="23" t="s">
        <v>81</v>
      </c>
      <c r="F39" s="23" t="s">
        <v>81</v>
      </c>
      <c r="G39" s="23" t="s">
        <v>4796</v>
      </c>
      <c r="H39" s="23" t="s">
        <v>95</v>
      </c>
      <c r="I39" s="23" t="str">
        <f t="shared" si="0"/>
        <v>No</v>
      </c>
      <c r="J39" s="23" t="str">
        <f t="shared" si="1"/>
        <v>No</v>
      </c>
      <c r="K39" s="23" t="str">
        <f t="shared" si="2"/>
        <v>No</v>
      </c>
      <c r="L39" s="23" t="str">
        <f>IF(TRIM(H39)="?",'Cleaning Summary'!$B$35,IF(LOWER(TRIM(H39))="yes","Yes","No"))</f>
        <v>Yes</v>
      </c>
      <c r="M39" s="23">
        <f t="shared" si="3"/>
        <v>0</v>
      </c>
      <c r="N39" s="23" t="str">
        <f>IF(B39&lt;'Cleaning Summary'!$B$63,"Underweight",IF(B39&lt;'Cleaning Summary'!$B$64,"Normal Weight",IF(B39&lt;'Cleaning Summary'!$B$65,"Overweight","Obesity")))</f>
        <v>Obesity</v>
      </c>
      <c r="O39" s="23" t="str">
        <f>IF(C39&lt;'Cleaning Summary'!$B$66,"Normal",IF(C39&lt;'Cleaning Summary'!$B$67,"Prediabetes","Diabetes"))</f>
        <v>Diabetes</v>
      </c>
    </row>
    <row r="40" spans="1:15" x14ac:dyDescent="0.35">
      <c r="A40" s="23" t="s">
        <v>195</v>
      </c>
      <c r="B40" s="27">
        <v>34.96</v>
      </c>
      <c r="C40" s="27">
        <v>6.52</v>
      </c>
      <c r="D40" s="23" t="s">
        <v>81</v>
      </c>
      <c r="E40" s="23" t="s">
        <v>81</v>
      </c>
      <c r="F40" s="23" t="s">
        <v>81</v>
      </c>
      <c r="G40" s="23" t="s">
        <v>4796</v>
      </c>
      <c r="H40" s="23" t="s">
        <v>95</v>
      </c>
      <c r="I40" s="23" t="str">
        <f t="shared" si="0"/>
        <v>No</v>
      </c>
      <c r="J40" s="23" t="str">
        <f t="shared" si="1"/>
        <v>No</v>
      </c>
      <c r="K40" s="23" t="str">
        <f t="shared" si="2"/>
        <v>No</v>
      </c>
      <c r="L40" s="23" t="str">
        <f>IF(TRIM(H40)="?",'Cleaning Summary'!$B$35,IF(LOWER(TRIM(H40))="yes","Yes","No"))</f>
        <v>Yes</v>
      </c>
      <c r="M40" s="23">
        <f t="shared" si="3"/>
        <v>0</v>
      </c>
      <c r="N40" s="23" t="str">
        <f>IF(B40&lt;'Cleaning Summary'!$B$63,"Underweight",IF(B40&lt;'Cleaning Summary'!$B$64,"Normal Weight",IF(B40&lt;'Cleaning Summary'!$B$65,"Overweight","Obesity")))</f>
        <v>Obesity</v>
      </c>
      <c r="O40" s="23" t="str">
        <f>IF(C40&lt;'Cleaning Summary'!$B$66,"Normal",IF(C40&lt;'Cleaning Summary'!$B$67,"Prediabetes","Diabetes"))</f>
        <v>Diabetes</v>
      </c>
    </row>
    <row r="41" spans="1:15" x14ac:dyDescent="0.35">
      <c r="A41" s="23" t="s">
        <v>197</v>
      </c>
      <c r="B41" s="27">
        <v>35.5</v>
      </c>
      <c r="C41" s="27">
        <v>5.14</v>
      </c>
      <c r="D41" s="23" t="s">
        <v>81</v>
      </c>
      <c r="E41" s="23" t="s">
        <v>81</v>
      </c>
      <c r="F41" s="23" t="s">
        <v>82</v>
      </c>
      <c r="G41" s="23">
        <v>1</v>
      </c>
      <c r="H41" s="23" t="s">
        <v>95</v>
      </c>
      <c r="I41" s="23" t="str">
        <f t="shared" si="0"/>
        <v>No</v>
      </c>
      <c r="J41" s="23" t="str">
        <f t="shared" si="1"/>
        <v>No</v>
      </c>
      <c r="K41" s="23" t="str">
        <f t="shared" si="2"/>
        <v>Yes</v>
      </c>
      <c r="L41" s="23" t="str">
        <f>IF(TRIM(H41)="?",'Cleaning Summary'!$B$35,IF(LOWER(TRIM(H41))="yes","Yes","No"))</f>
        <v>Yes</v>
      </c>
      <c r="M41" s="23">
        <f t="shared" si="3"/>
        <v>1</v>
      </c>
      <c r="N41" s="23" t="str">
        <f>IF(B41&lt;'Cleaning Summary'!$B$63,"Underweight",IF(B41&lt;'Cleaning Summary'!$B$64,"Normal Weight",IF(B41&lt;'Cleaning Summary'!$B$65,"Overweight","Obesity")))</f>
        <v>Obesity</v>
      </c>
      <c r="O41" s="23" t="str">
        <f>IF(C41&lt;'Cleaning Summary'!$B$66,"Normal",IF(C41&lt;'Cleaning Summary'!$B$67,"Prediabetes","Diabetes"))</f>
        <v>Normal</v>
      </c>
    </row>
    <row r="42" spans="1:15" x14ac:dyDescent="0.35">
      <c r="A42" s="23" t="s">
        <v>199</v>
      </c>
      <c r="B42" s="27">
        <v>52.58</v>
      </c>
      <c r="C42" s="27">
        <v>4.1900000000000004</v>
      </c>
      <c r="D42" s="23" t="s">
        <v>81</v>
      </c>
      <c r="E42" s="23" t="s">
        <v>95</v>
      </c>
      <c r="F42" s="23" t="s">
        <v>81</v>
      </c>
      <c r="G42" s="23">
        <v>1</v>
      </c>
      <c r="H42" s="23" t="s">
        <v>95</v>
      </c>
      <c r="I42" s="23" t="str">
        <f t="shared" si="0"/>
        <v>No</v>
      </c>
      <c r="J42" s="23" t="str">
        <f t="shared" si="1"/>
        <v>Yes</v>
      </c>
      <c r="K42" s="23" t="str">
        <f t="shared" si="2"/>
        <v>No</v>
      </c>
      <c r="L42" s="23" t="str">
        <f>IF(TRIM(H42)="?",'Cleaning Summary'!$B$35,IF(LOWER(TRIM(H42))="yes","Yes","No"))</f>
        <v>Yes</v>
      </c>
      <c r="M42" s="23">
        <f t="shared" si="3"/>
        <v>1</v>
      </c>
      <c r="N42" s="23" t="str">
        <f>IF(B42&lt;'Cleaning Summary'!$B$63,"Underweight",IF(B42&lt;'Cleaning Summary'!$B$64,"Normal Weight",IF(B42&lt;'Cleaning Summary'!$B$65,"Overweight","Obesity")))</f>
        <v>Obesity</v>
      </c>
      <c r="O42" s="23" t="str">
        <f>IF(C42&lt;'Cleaning Summary'!$B$66,"Normal",IF(C42&lt;'Cleaning Summary'!$B$67,"Prediabetes","Diabetes"))</f>
        <v>Normal</v>
      </c>
    </row>
    <row r="43" spans="1:15" x14ac:dyDescent="0.35">
      <c r="A43" s="23" t="s">
        <v>201</v>
      </c>
      <c r="B43" s="27">
        <v>35.200000000000003</v>
      </c>
      <c r="C43" s="27">
        <v>11.68</v>
      </c>
      <c r="D43" s="23" t="s">
        <v>95</v>
      </c>
      <c r="E43" s="23" t="s">
        <v>81</v>
      </c>
      <c r="F43" s="23" t="s">
        <v>81</v>
      </c>
      <c r="G43" s="23" t="s">
        <v>4796</v>
      </c>
      <c r="H43" s="23" t="s">
        <v>95</v>
      </c>
      <c r="I43" s="23" t="str">
        <f t="shared" si="0"/>
        <v>Yes</v>
      </c>
      <c r="J43" s="23" t="str">
        <f t="shared" si="1"/>
        <v>No</v>
      </c>
      <c r="K43" s="23" t="str">
        <f t="shared" si="2"/>
        <v>No</v>
      </c>
      <c r="L43" s="23" t="str">
        <f>IF(TRIM(H43)="?",'Cleaning Summary'!$B$35,IF(LOWER(TRIM(H43))="yes","Yes","No"))</f>
        <v>Yes</v>
      </c>
      <c r="M43" s="23">
        <f t="shared" si="3"/>
        <v>0</v>
      </c>
      <c r="N43" s="23" t="str">
        <f>IF(B43&lt;'Cleaning Summary'!$B$63,"Underweight",IF(B43&lt;'Cleaning Summary'!$B$64,"Normal Weight",IF(B43&lt;'Cleaning Summary'!$B$65,"Overweight","Obesity")))</f>
        <v>Obesity</v>
      </c>
      <c r="O43" s="23" t="str">
        <f>IF(C43&lt;'Cleaning Summary'!$B$66,"Normal",IF(C43&lt;'Cleaning Summary'!$B$67,"Prediabetes","Diabetes"))</f>
        <v>Diabetes</v>
      </c>
    </row>
    <row r="44" spans="1:15" x14ac:dyDescent="0.35">
      <c r="A44" s="23" t="s">
        <v>203</v>
      </c>
      <c r="B44" s="27">
        <v>38.06</v>
      </c>
      <c r="C44" s="27">
        <v>6.98</v>
      </c>
      <c r="D44" s="23" t="s">
        <v>81</v>
      </c>
      <c r="E44" s="23" t="s">
        <v>81</v>
      </c>
      <c r="F44" s="23" t="s">
        <v>81</v>
      </c>
      <c r="G44" s="23" t="s">
        <v>4796</v>
      </c>
      <c r="H44" s="23" t="s">
        <v>95</v>
      </c>
      <c r="I44" s="23" t="str">
        <f t="shared" si="0"/>
        <v>No</v>
      </c>
      <c r="J44" s="23" t="str">
        <f t="shared" si="1"/>
        <v>No</v>
      </c>
      <c r="K44" s="23" t="str">
        <f t="shared" si="2"/>
        <v>No</v>
      </c>
      <c r="L44" s="23" t="str">
        <f>IF(TRIM(H44)="?",'Cleaning Summary'!$B$35,IF(LOWER(TRIM(H44))="yes","Yes","No"))</f>
        <v>Yes</v>
      </c>
      <c r="M44" s="23">
        <f t="shared" si="3"/>
        <v>0</v>
      </c>
      <c r="N44" s="23" t="str">
        <f>IF(B44&lt;'Cleaning Summary'!$B$63,"Underweight",IF(B44&lt;'Cleaning Summary'!$B$64,"Normal Weight",IF(B44&lt;'Cleaning Summary'!$B$65,"Overweight","Obesity")))</f>
        <v>Obesity</v>
      </c>
      <c r="O44" s="23" t="str">
        <f>IF(C44&lt;'Cleaning Summary'!$B$66,"Normal",IF(C44&lt;'Cleaning Summary'!$B$67,"Prediabetes","Diabetes"))</f>
        <v>Diabetes</v>
      </c>
    </row>
    <row r="45" spans="1:15" x14ac:dyDescent="0.35">
      <c r="A45" s="23" t="s">
        <v>205</v>
      </c>
      <c r="B45" s="27">
        <v>34.21</v>
      </c>
      <c r="C45" s="27">
        <v>8.34</v>
      </c>
      <c r="D45" s="23" t="s">
        <v>81</v>
      </c>
      <c r="E45" s="23" t="s">
        <v>81</v>
      </c>
      <c r="F45" s="23" t="s">
        <v>81</v>
      </c>
      <c r="G45" s="23" t="s">
        <v>4796</v>
      </c>
      <c r="H45" s="23" t="s">
        <v>95</v>
      </c>
      <c r="I45" s="23" t="str">
        <f t="shared" si="0"/>
        <v>No</v>
      </c>
      <c r="J45" s="23" t="str">
        <f t="shared" si="1"/>
        <v>No</v>
      </c>
      <c r="K45" s="23" t="str">
        <f t="shared" si="2"/>
        <v>No</v>
      </c>
      <c r="L45" s="23" t="str">
        <f>IF(TRIM(H45)="?",'Cleaning Summary'!$B$35,IF(LOWER(TRIM(H45))="yes","Yes","No"))</f>
        <v>Yes</v>
      </c>
      <c r="M45" s="23">
        <f t="shared" si="3"/>
        <v>0</v>
      </c>
      <c r="N45" s="23" t="str">
        <f>IF(B45&lt;'Cleaning Summary'!$B$63,"Underweight",IF(B45&lt;'Cleaning Summary'!$B$64,"Normal Weight",IF(B45&lt;'Cleaning Summary'!$B$65,"Overweight","Obesity")))</f>
        <v>Obesity</v>
      </c>
      <c r="O45" s="23" t="str">
        <f>IF(C45&lt;'Cleaning Summary'!$B$66,"Normal",IF(C45&lt;'Cleaning Summary'!$B$67,"Prediabetes","Diabetes"))</f>
        <v>Diabetes</v>
      </c>
    </row>
    <row r="46" spans="1:15" x14ac:dyDescent="0.35">
      <c r="A46" s="23" t="s">
        <v>207</v>
      </c>
      <c r="B46" s="27">
        <v>38.94</v>
      </c>
      <c r="C46" s="27">
        <v>8.49</v>
      </c>
      <c r="D46" s="23" t="s">
        <v>95</v>
      </c>
      <c r="E46" s="23" t="s">
        <v>81</v>
      </c>
      <c r="F46" s="23" t="s">
        <v>81</v>
      </c>
      <c r="G46" s="23">
        <v>1</v>
      </c>
      <c r="H46" s="23" t="s">
        <v>95</v>
      </c>
      <c r="I46" s="23" t="str">
        <f t="shared" si="0"/>
        <v>Yes</v>
      </c>
      <c r="J46" s="23" t="str">
        <f t="shared" si="1"/>
        <v>No</v>
      </c>
      <c r="K46" s="23" t="str">
        <f t="shared" si="2"/>
        <v>No</v>
      </c>
      <c r="L46" s="23" t="str">
        <f>IF(TRIM(H46)="?",'Cleaning Summary'!$B$35,IF(LOWER(TRIM(H46))="yes","Yes","No"))</f>
        <v>Yes</v>
      </c>
      <c r="M46" s="23">
        <f t="shared" si="3"/>
        <v>1</v>
      </c>
      <c r="N46" s="23" t="str">
        <f>IF(B46&lt;'Cleaning Summary'!$B$63,"Underweight",IF(B46&lt;'Cleaning Summary'!$B$64,"Normal Weight",IF(B46&lt;'Cleaning Summary'!$B$65,"Overweight","Obesity")))</f>
        <v>Obesity</v>
      </c>
      <c r="O46" s="23" t="str">
        <f>IF(C46&lt;'Cleaning Summary'!$B$66,"Normal",IF(C46&lt;'Cleaning Summary'!$B$67,"Prediabetes","Diabetes"))</f>
        <v>Diabetes</v>
      </c>
    </row>
    <row r="47" spans="1:15" x14ac:dyDescent="0.35">
      <c r="A47" s="23" t="s">
        <v>209</v>
      </c>
      <c r="B47" s="27">
        <v>30.21</v>
      </c>
      <c r="C47" s="27">
        <v>5.34</v>
      </c>
      <c r="D47" s="23" t="s">
        <v>95</v>
      </c>
      <c r="E47" s="23" t="s">
        <v>81</v>
      </c>
      <c r="F47" s="23" t="s">
        <v>81</v>
      </c>
      <c r="G47" s="23">
        <v>1</v>
      </c>
      <c r="H47" s="23" t="s">
        <v>95</v>
      </c>
      <c r="I47" s="23" t="str">
        <f t="shared" si="0"/>
        <v>Yes</v>
      </c>
      <c r="J47" s="23" t="str">
        <f t="shared" si="1"/>
        <v>No</v>
      </c>
      <c r="K47" s="23" t="str">
        <f t="shared" si="2"/>
        <v>No</v>
      </c>
      <c r="L47" s="23" t="str">
        <f>IF(TRIM(H47)="?",'Cleaning Summary'!$B$35,IF(LOWER(TRIM(H47))="yes","Yes","No"))</f>
        <v>Yes</v>
      </c>
      <c r="M47" s="23">
        <f t="shared" si="3"/>
        <v>1</v>
      </c>
      <c r="N47" s="23" t="str">
        <f>IF(B47&lt;'Cleaning Summary'!$B$63,"Underweight",IF(B47&lt;'Cleaning Summary'!$B$64,"Normal Weight",IF(B47&lt;'Cleaning Summary'!$B$65,"Overweight","Obesity")))</f>
        <v>Obesity</v>
      </c>
      <c r="O47" s="23" t="str">
        <f>IF(C47&lt;'Cleaning Summary'!$B$66,"Normal",IF(C47&lt;'Cleaning Summary'!$B$67,"Prediabetes","Diabetes"))</f>
        <v>Normal</v>
      </c>
    </row>
    <row r="48" spans="1:15" x14ac:dyDescent="0.35">
      <c r="A48" s="23" t="s">
        <v>211</v>
      </c>
      <c r="B48" s="27">
        <v>33.630000000000003</v>
      </c>
      <c r="C48" s="27">
        <v>4.43</v>
      </c>
      <c r="D48" s="23" t="s">
        <v>95</v>
      </c>
      <c r="E48" s="23" t="s">
        <v>81</v>
      </c>
      <c r="F48" s="23" t="s">
        <v>81</v>
      </c>
      <c r="G48" s="23">
        <v>2</v>
      </c>
      <c r="H48" s="23" t="s">
        <v>95</v>
      </c>
      <c r="I48" s="23" t="str">
        <f t="shared" si="0"/>
        <v>Yes</v>
      </c>
      <c r="J48" s="23" t="str">
        <f t="shared" si="1"/>
        <v>No</v>
      </c>
      <c r="K48" s="23" t="str">
        <f t="shared" si="2"/>
        <v>No</v>
      </c>
      <c r="L48" s="23" t="str">
        <f>IF(TRIM(H48)="?",'Cleaning Summary'!$B$35,IF(LOWER(TRIM(H48))="yes","Yes","No"))</f>
        <v>Yes</v>
      </c>
      <c r="M48" s="23">
        <f t="shared" si="3"/>
        <v>2</v>
      </c>
      <c r="N48" s="23" t="str">
        <f>IF(B48&lt;'Cleaning Summary'!$B$63,"Underweight",IF(B48&lt;'Cleaning Summary'!$B$64,"Normal Weight",IF(B48&lt;'Cleaning Summary'!$B$65,"Overweight","Obesity")))</f>
        <v>Obesity</v>
      </c>
      <c r="O48" s="23" t="str">
        <f>IF(C48&lt;'Cleaning Summary'!$B$66,"Normal",IF(C48&lt;'Cleaning Summary'!$B$67,"Prediabetes","Diabetes"))</f>
        <v>Normal</v>
      </c>
    </row>
    <row r="49" spans="1:15" x14ac:dyDescent="0.35">
      <c r="A49" s="23" t="s">
        <v>213</v>
      </c>
      <c r="B49" s="27">
        <v>40.369999999999997</v>
      </c>
      <c r="C49" s="27">
        <v>4.47</v>
      </c>
      <c r="D49" s="23" t="s">
        <v>81</v>
      </c>
      <c r="E49" s="23" t="s">
        <v>81</v>
      </c>
      <c r="F49" s="23" t="s">
        <v>81</v>
      </c>
      <c r="G49" s="23" t="s">
        <v>4796</v>
      </c>
      <c r="H49" s="23" t="s">
        <v>95</v>
      </c>
      <c r="I49" s="23" t="str">
        <f t="shared" si="0"/>
        <v>No</v>
      </c>
      <c r="J49" s="23" t="str">
        <f t="shared" si="1"/>
        <v>No</v>
      </c>
      <c r="K49" s="23" t="str">
        <f t="shared" si="2"/>
        <v>No</v>
      </c>
      <c r="L49" s="23" t="str">
        <f>IF(TRIM(H49)="?",'Cleaning Summary'!$B$35,IF(LOWER(TRIM(H49))="yes","Yes","No"))</f>
        <v>Yes</v>
      </c>
      <c r="M49" s="23">
        <f t="shared" si="3"/>
        <v>0</v>
      </c>
      <c r="N49" s="23" t="str">
        <f>IF(B49&lt;'Cleaning Summary'!$B$63,"Underweight",IF(B49&lt;'Cleaning Summary'!$B$64,"Normal Weight",IF(B49&lt;'Cleaning Summary'!$B$65,"Overweight","Obesity")))</f>
        <v>Obesity</v>
      </c>
      <c r="O49" s="23" t="str">
        <f>IF(C49&lt;'Cleaning Summary'!$B$66,"Normal",IF(C49&lt;'Cleaning Summary'!$B$67,"Prediabetes","Diabetes"))</f>
        <v>Normal</v>
      </c>
    </row>
    <row r="50" spans="1:15" x14ac:dyDescent="0.35">
      <c r="A50" s="23" t="s">
        <v>215</v>
      </c>
      <c r="B50" s="27">
        <v>53.09</v>
      </c>
      <c r="C50" s="27">
        <v>4.82</v>
      </c>
      <c r="D50" s="23" t="s">
        <v>95</v>
      </c>
      <c r="E50" s="23" t="s">
        <v>81</v>
      </c>
      <c r="F50" s="23" t="s">
        <v>81</v>
      </c>
      <c r="G50" s="23">
        <v>2</v>
      </c>
      <c r="H50" s="23" t="s">
        <v>95</v>
      </c>
      <c r="I50" s="23" t="str">
        <f t="shared" si="0"/>
        <v>Yes</v>
      </c>
      <c r="J50" s="23" t="str">
        <f t="shared" si="1"/>
        <v>No</v>
      </c>
      <c r="K50" s="23" t="str">
        <f t="shared" si="2"/>
        <v>No</v>
      </c>
      <c r="L50" s="23" t="str">
        <f>IF(TRIM(H50)="?",'Cleaning Summary'!$B$35,IF(LOWER(TRIM(H50))="yes","Yes","No"))</f>
        <v>Yes</v>
      </c>
      <c r="M50" s="23">
        <f t="shared" si="3"/>
        <v>2</v>
      </c>
      <c r="N50" s="23" t="str">
        <f>IF(B50&lt;'Cleaning Summary'!$B$63,"Underweight",IF(B50&lt;'Cleaning Summary'!$B$64,"Normal Weight",IF(B50&lt;'Cleaning Summary'!$B$65,"Overweight","Obesity")))</f>
        <v>Obesity</v>
      </c>
      <c r="O50" s="23" t="str">
        <f>IF(C50&lt;'Cleaning Summary'!$B$66,"Normal",IF(C50&lt;'Cleaning Summary'!$B$67,"Prediabetes","Diabetes"))</f>
        <v>Normal</v>
      </c>
    </row>
    <row r="51" spans="1:15" x14ac:dyDescent="0.35">
      <c r="A51" s="23" t="s">
        <v>217</v>
      </c>
      <c r="B51" s="27">
        <v>31.79</v>
      </c>
      <c r="C51" s="27">
        <v>5.51</v>
      </c>
      <c r="D51" s="23" t="s">
        <v>95</v>
      </c>
      <c r="E51" s="23" t="s">
        <v>81</v>
      </c>
      <c r="F51" s="23" t="s">
        <v>81</v>
      </c>
      <c r="G51" s="23">
        <v>2</v>
      </c>
      <c r="H51" s="23" t="s">
        <v>95</v>
      </c>
      <c r="I51" s="23" t="str">
        <f t="shared" si="0"/>
        <v>Yes</v>
      </c>
      <c r="J51" s="23" t="str">
        <f t="shared" si="1"/>
        <v>No</v>
      </c>
      <c r="K51" s="23" t="str">
        <f t="shared" si="2"/>
        <v>No</v>
      </c>
      <c r="L51" s="23" t="str">
        <f>IF(TRIM(H51)="?",'Cleaning Summary'!$B$35,IF(LOWER(TRIM(H51))="yes","Yes","No"))</f>
        <v>Yes</v>
      </c>
      <c r="M51" s="23">
        <f t="shared" si="3"/>
        <v>2</v>
      </c>
      <c r="N51" s="23" t="str">
        <f>IF(B51&lt;'Cleaning Summary'!$B$63,"Underweight",IF(B51&lt;'Cleaning Summary'!$B$64,"Normal Weight",IF(B51&lt;'Cleaning Summary'!$B$65,"Overweight","Obesity")))</f>
        <v>Obesity</v>
      </c>
      <c r="O51" s="23" t="str">
        <f>IF(C51&lt;'Cleaning Summary'!$B$66,"Normal",IF(C51&lt;'Cleaning Summary'!$B$67,"Prediabetes","Diabetes"))</f>
        <v>Normal</v>
      </c>
    </row>
    <row r="52" spans="1:15" x14ac:dyDescent="0.35">
      <c r="A52" s="23" t="s">
        <v>219</v>
      </c>
      <c r="B52" s="27">
        <v>41.895000000000003</v>
      </c>
      <c r="C52" s="27">
        <v>10.87</v>
      </c>
      <c r="D52" s="23" t="s">
        <v>95</v>
      </c>
      <c r="E52" s="23" t="s">
        <v>81</v>
      </c>
      <c r="F52" s="23" t="s">
        <v>81</v>
      </c>
      <c r="G52" s="23">
        <v>1</v>
      </c>
      <c r="H52" s="23" t="s">
        <v>95</v>
      </c>
      <c r="I52" s="23" t="str">
        <f t="shared" si="0"/>
        <v>Yes</v>
      </c>
      <c r="J52" s="23" t="str">
        <f t="shared" si="1"/>
        <v>No</v>
      </c>
      <c r="K52" s="23" t="str">
        <f t="shared" si="2"/>
        <v>No</v>
      </c>
      <c r="L52" s="23" t="str">
        <f>IF(TRIM(H52)="?",'Cleaning Summary'!$B$35,IF(LOWER(TRIM(H52))="yes","Yes","No"))</f>
        <v>Yes</v>
      </c>
      <c r="M52" s="23">
        <f t="shared" si="3"/>
        <v>1</v>
      </c>
      <c r="N52" s="23" t="str">
        <f>IF(B52&lt;'Cleaning Summary'!$B$63,"Underweight",IF(B52&lt;'Cleaning Summary'!$B$64,"Normal Weight",IF(B52&lt;'Cleaning Summary'!$B$65,"Overweight","Obesity")))</f>
        <v>Obesity</v>
      </c>
      <c r="O52" s="23" t="str">
        <f>IF(C52&lt;'Cleaning Summary'!$B$66,"Normal",IF(C52&lt;'Cleaning Summary'!$B$67,"Prediabetes","Diabetes"))</f>
        <v>Diabetes</v>
      </c>
    </row>
    <row r="53" spans="1:15" x14ac:dyDescent="0.35">
      <c r="A53" s="23" t="s">
        <v>221</v>
      </c>
      <c r="B53" s="27">
        <v>31.16</v>
      </c>
      <c r="C53" s="27">
        <v>9.34</v>
      </c>
      <c r="D53" s="23" t="s">
        <v>81</v>
      </c>
      <c r="E53" s="23" t="s">
        <v>81</v>
      </c>
      <c r="F53" s="23" t="s">
        <v>81</v>
      </c>
      <c r="G53" s="23" t="s">
        <v>4796</v>
      </c>
      <c r="H53" s="23" t="s">
        <v>95</v>
      </c>
      <c r="I53" s="23" t="str">
        <f t="shared" si="0"/>
        <v>No</v>
      </c>
      <c r="J53" s="23" t="str">
        <f t="shared" si="1"/>
        <v>No</v>
      </c>
      <c r="K53" s="23" t="str">
        <f t="shared" si="2"/>
        <v>No</v>
      </c>
      <c r="L53" s="23" t="str">
        <f>IF(TRIM(H53)="?",'Cleaning Summary'!$B$35,IF(LOWER(TRIM(H53))="yes","Yes","No"))</f>
        <v>Yes</v>
      </c>
      <c r="M53" s="23">
        <f t="shared" si="3"/>
        <v>0</v>
      </c>
      <c r="N53" s="23" t="str">
        <f>IF(B53&lt;'Cleaning Summary'!$B$63,"Underweight",IF(B53&lt;'Cleaning Summary'!$B$64,"Normal Weight",IF(B53&lt;'Cleaning Summary'!$B$65,"Overweight","Obesity")))</f>
        <v>Obesity</v>
      </c>
      <c r="O53" s="23" t="str">
        <f>IF(C53&lt;'Cleaning Summary'!$B$66,"Normal",IF(C53&lt;'Cleaning Summary'!$B$67,"Prediabetes","Diabetes"))</f>
        <v>Diabetes</v>
      </c>
    </row>
    <row r="54" spans="1:15" x14ac:dyDescent="0.35">
      <c r="A54" s="23" t="s">
        <v>223</v>
      </c>
      <c r="B54" s="27">
        <v>34.104999999999997</v>
      </c>
      <c r="C54" s="27">
        <v>5.03</v>
      </c>
      <c r="D54" s="23" t="s">
        <v>95</v>
      </c>
      <c r="E54" s="23" t="s">
        <v>81</v>
      </c>
      <c r="F54" s="23" t="s">
        <v>82</v>
      </c>
      <c r="G54" s="23">
        <v>1</v>
      </c>
      <c r="H54" s="23" t="s">
        <v>95</v>
      </c>
      <c r="I54" s="23" t="str">
        <f t="shared" si="0"/>
        <v>Yes</v>
      </c>
      <c r="J54" s="23" t="str">
        <f t="shared" si="1"/>
        <v>No</v>
      </c>
      <c r="K54" s="23" t="str">
        <f t="shared" si="2"/>
        <v>Yes</v>
      </c>
      <c r="L54" s="23" t="str">
        <f>IF(TRIM(H54)="?",'Cleaning Summary'!$B$35,IF(LOWER(TRIM(H54))="yes","Yes","No"))</f>
        <v>Yes</v>
      </c>
      <c r="M54" s="23">
        <f t="shared" si="3"/>
        <v>1</v>
      </c>
      <c r="N54" s="23" t="str">
        <f>IF(B54&lt;'Cleaning Summary'!$B$63,"Underweight",IF(B54&lt;'Cleaning Summary'!$B$64,"Normal Weight",IF(B54&lt;'Cleaning Summary'!$B$65,"Overweight","Obesity")))</f>
        <v>Obesity</v>
      </c>
      <c r="O54" s="23" t="str">
        <f>IF(C54&lt;'Cleaning Summary'!$B$66,"Normal",IF(C54&lt;'Cleaning Summary'!$B$67,"Prediabetes","Diabetes"))</f>
        <v>Normal</v>
      </c>
    </row>
    <row r="55" spans="1:15" x14ac:dyDescent="0.35">
      <c r="A55" s="23" t="s">
        <v>225</v>
      </c>
      <c r="B55" s="27">
        <v>51.93</v>
      </c>
      <c r="C55" s="27">
        <v>11.05</v>
      </c>
      <c r="D55" s="23" t="s">
        <v>81</v>
      </c>
      <c r="E55" s="23" t="s">
        <v>81</v>
      </c>
      <c r="F55" s="23" t="s">
        <v>81</v>
      </c>
      <c r="G55" s="23" t="s">
        <v>4796</v>
      </c>
      <c r="H55" s="23" t="s">
        <v>95</v>
      </c>
      <c r="I55" s="23" t="str">
        <f t="shared" si="0"/>
        <v>No</v>
      </c>
      <c r="J55" s="23" t="str">
        <f t="shared" si="1"/>
        <v>No</v>
      </c>
      <c r="K55" s="23" t="str">
        <f t="shared" si="2"/>
        <v>No</v>
      </c>
      <c r="L55" s="23" t="str">
        <f>IF(TRIM(H55)="?",'Cleaning Summary'!$B$35,IF(LOWER(TRIM(H55))="yes","Yes","No"))</f>
        <v>Yes</v>
      </c>
      <c r="M55" s="23">
        <f t="shared" si="3"/>
        <v>0</v>
      </c>
      <c r="N55" s="23" t="str">
        <f>IF(B55&lt;'Cleaning Summary'!$B$63,"Underweight",IF(B55&lt;'Cleaning Summary'!$B$64,"Normal Weight",IF(B55&lt;'Cleaning Summary'!$B$65,"Overweight","Obesity")))</f>
        <v>Obesity</v>
      </c>
      <c r="O55" s="23" t="str">
        <f>IF(C55&lt;'Cleaning Summary'!$B$66,"Normal",IF(C55&lt;'Cleaning Summary'!$B$67,"Prediabetes","Diabetes"))</f>
        <v>Diabetes</v>
      </c>
    </row>
    <row r="56" spans="1:15" x14ac:dyDescent="0.35">
      <c r="A56" s="23" t="s">
        <v>227</v>
      </c>
      <c r="B56" s="27">
        <v>38.950000000000003</v>
      </c>
      <c r="C56" s="27">
        <v>11.95</v>
      </c>
      <c r="D56" s="23" t="s">
        <v>81</v>
      </c>
      <c r="E56" s="23" t="s">
        <v>81</v>
      </c>
      <c r="F56" s="23" t="s">
        <v>81</v>
      </c>
      <c r="G56" s="23" t="s">
        <v>4796</v>
      </c>
      <c r="H56" s="23" t="s">
        <v>95</v>
      </c>
      <c r="I56" s="23" t="str">
        <f t="shared" si="0"/>
        <v>No</v>
      </c>
      <c r="J56" s="23" t="str">
        <f t="shared" si="1"/>
        <v>No</v>
      </c>
      <c r="K56" s="23" t="str">
        <f t="shared" si="2"/>
        <v>No</v>
      </c>
      <c r="L56" s="23" t="str">
        <f>IF(TRIM(H56)="?",'Cleaning Summary'!$B$35,IF(LOWER(TRIM(H56))="yes","Yes","No"))</f>
        <v>Yes</v>
      </c>
      <c r="M56" s="23">
        <f t="shared" si="3"/>
        <v>0</v>
      </c>
      <c r="N56" s="23" t="str">
        <f>IF(B56&lt;'Cleaning Summary'!$B$63,"Underweight",IF(B56&lt;'Cleaning Summary'!$B$64,"Normal Weight",IF(B56&lt;'Cleaning Summary'!$B$65,"Overweight","Obesity")))</f>
        <v>Obesity</v>
      </c>
      <c r="O56" s="23" t="str">
        <f>IF(C56&lt;'Cleaning Summary'!$B$66,"Normal",IF(C56&lt;'Cleaning Summary'!$B$67,"Prediabetes","Diabetes"))</f>
        <v>Diabetes</v>
      </c>
    </row>
    <row r="57" spans="1:15" x14ac:dyDescent="0.35">
      <c r="A57" s="23" t="s">
        <v>229</v>
      </c>
      <c r="B57" s="27">
        <v>36.630000000000003</v>
      </c>
      <c r="C57" s="27">
        <v>7.72</v>
      </c>
      <c r="D57" s="23" t="s">
        <v>95</v>
      </c>
      <c r="E57" s="23" t="s">
        <v>81</v>
      </c>
      <c r="F57" s="23" t="s">
        <v>81</v>
      </c>
      <c r="G57" s="23">
        <v>1</v>
      </c>
      <c r="H57" s="23" t="s">
        <v>95</v>
      </c>
      <c r="I57" s="23" t="str">
        <f t="shared" si="0"/>
        <v>Yes</v>
      </c>
      <c r="J57" s="23" t="str">
        <f t="shared" si="1"/>
        <v>No</v>
      </c>
      <c r="K57" s="23" t="str">
        <f t="shared" si="2"/>
        <v>No</v>
      </c>
      <c r="L57" s="23" t="str">
        <f>IF(TRIM(H57)="?",'Cleaning Summary'!$B$35,IF(LOWER(TRIM(H57))="yes","Yes","No"))</f>
        <v>Yes</v>
      </c>
      <c r="M57" s="23">
        <f t="shared" si="3"/>
        <v>1</v>
      </c>
      <c r="N57" s="23" t="str">
        <f>IF(B57&lt;'Cleaning Summary'!$B$63,"Underweight",IF(B57&lt;'Cleaning Summary'!$B$64,"Normal Weight",IF(B57&lt;'Cleaning Summary'!$B$65,"Overweight","Obesity")))</f>
        <v>Obesity</v>
      </c>
      <c r="O57" s="23" t="str">
        <f>IF(C57&lt;'Cleaning Summary'!$B$66,"Normal",IF(C57&lt;'Cleaning Summary'!$B$67,"Prediabetes","Diabetes"))</f>
        <v>Diabetes</v>
      </c>
    </row>
    <row r="58" spans="1:15" x14ac:dyDescent="0.35">
      <c r="A58" s="23" t="s">
        <v>231</v>
      </c>
      <c r="B58" s="27">
        <v>34.200000000000003</v>
      </c>
      <c r="C58" s="27">
        <v>5.75</v>
      </c>
      <c r="D58" s="23" t="s">
        <v>81</v>
      </c>
      <c r="E58" s="23" t="s">
        <v>81</v>
      </c>
      <c r="F58" s="23" t="s">
        <v>81</v>
      </c>
      <c r="G58" s="23">
        <v>2</v>
      </c>
      <c r="H58" s="23" t="s">
        <v>95</v>
      </c>
      <c r="I58" s="23" t="str">
        <f t="shared" si="0"/>
        <v>No</v>
      </c>
      <c r="J58" s="23" t="str">
        <f t="shared" si="1"/>
        <v>No</v>
      </c>
      <c r="K58" s="23" t="str">
        <f t="shared" si="2"/>
        <v>No</v>
      </c>
      <c r="L58" s="23" t="str">
        <f>IF(TRIM(H58)="?",'Cleaning Summary'!$B$35,IF(LOWER(TRIM(H58))="yes","Yes","No"))</f>
        <v>Yes</v>
      </c>
      <c r="M58" s="23">
        <f t="shared" si="3"/>
        <v>2</v>
      </c>
      <c r="N58" s="23" t="str">
        <f>IF(B58&lt;'Cleaning Summary'!$B$63,"Underweight",IF(B58&lt;'Cleaning Summary'!$B$64,"Normal Weight",IF(B58&lt;'Cleaning Summary'!$B$65,"Overweight","Obesity")))</f>
        <v>Obesity</v>
      </c>
      <c r="O58" s="23" t="str">
        <f>IF(C58&lt;'Cleaning Summary'!$B$66,"Normal",IF(C58&lt;'Cleaning Summary'!$B$67,"Prediabetes","Diabetes"))</f>
        <v>Prediabetes</v>
      </c>
    </row>
    <row r="59" spans="1:15" x14ac:dyDescent="0.35">
      <c r="A59" s="23" t="s">
        <v>233</v>
      </c>
      <c r="B59" s="27">
        <v>50.63</v>
      </c>
      <c r="C59" s="27">
        <v>11.89</v>
      </c>
      <c r="D59" s="23" t="s">
        <v>81</v>
      </c>
      <c r="E59" s="23" t="s">
        <v>81</v>
      </c>
      <c r="F59" s="23" t="s">
        <v>81</v>
      </c>
      <c r="G59" s="23" t="s">
        <v>4796</v>
      </c>
      <c r="H59" s="23" t="s">
        <v>95</v>
      </c>
      <c r="I59" s="23" t="str">
        <f t="shared" si="0"/>
        <v>No</v>
      </c>
      <c r="J59" s="23" t="str">
        <f t="shared" si="1"/>
        <v>No</v>
      </c>
      <c r="K59" s="23" t="str">
        <f t="shared" si="2"/>
        <v>No</v>
      </c>
      <c r="L59" s="23" t="str">
        <f>IF(TRIM(H59)="?",'Cleaning Summary'!$B$35,IF(LOWER(TRIM(H59))="yes","Yes","No"))</f>
        <v>Yes</v>
      </c>
      <c r="M59" s="23">
        <f t="shared" si="3"/>
        <v>0</v>
      </c>
      <c r="N59" s="23" t="str">
        <f>IF(B59&lt;'Cleaning Summary'!$B$63,"Underweight",IF(B59&lt;'Cleaning Summary'!$B$64,"Normal Weight",IF(B59&lt;'Cleaning Summary'!$B$65,"Overweight","Obesity")))</f>
        <v>Obesity</v>
      </c>
      <c r="O59" s="23" t="str">
        <f>IF(C59&lt;'Cleaning Summary'!$B$66,"Normal",IF(C59&lt;'Cleaning Summary'!$B$67,"Prediabetes","Diabetes"))</f>
        <v>Diabetes</v>
      </c>
    </row>
    <row r="60" spans="1:15" x14ac:dyDescent="0.35">
      <c r="A60" s="23" t="s">
        <v>235</v>
      </c>
      <c r="B60" s="27">
        <v>36.479999999999997</v>
      </c>
      <c r="C60" s="27">
        <v>6.2</v>
      </c>
      <c r="D60" s="23" t="s">
        <v>81</v>
      </c>
      <c r="E60" s="23" t="s">
        <v>81</v>
      </c>
      <c r="F60" s="23" t="s">
        <v>81</v>
      </c>
      <c r="G60" s="23" t="s">
        <v>4796</v>
      </c>
      <c r="H60" s="23" t="s">
        <v>95</v>
      </c>
      <c r="I60" s="23" t="str">
        <f t="shared" si="0"/>
        <v>No</v>
      </c>
      <c r="J60" s="23" t="str">
        <f t="shared" si="1"/>
        <v>No</v>
      </c>
      <c r="K60" s="23" t="str">
        <f t="shared" si="2"/>
        <v>No</v>
      </c>
      <c r="L60" s="23" t="str">
        <f>IF(TRIM(H60)="?",'Cleaning Summary'!$B$35,IF(LOWER(TRIM(H60))="yes","Yes","No"))</f>
        <v>Yes</v>
      </c>
      <c r="M60" s="23">
        <f t="shared" si="3"/>
        <v>0</v>
      </c>
      <c r="N60" s="23" t="str">
        <f>IF(B60&lt;'Cleaning Summary'!$B$63,"Underweight",IF(B60&lt;'Cleaning Summary'!$B$64,"Normal Weight",IF(B60&lt;'Cleaning Summary'!$B$65,"Overweight","Obesity")))</f>
        <v>Obesity</v>
      </c>
      <c r="O60" s="23" t="str">
        <f>IF(C60&lt;'Cleaning Summary'!$B$66,"Normal",IF(C60&lt;'Cleaning Summary'!$B$67,"Prediabetes","Diabetes"))</f>
        <v>Prediabetes</v>
      </c>
    </row>
    <row r="61" spans="1:15" x14ac:dyDescent="0.35">
      <c r="A61" s="23" t="s">
        <v>237</v>
      </c>
      <c r="B61" s="27">
        <v>54.82</v>
      </c>
      <c r="C61" s="27">
        <v>10.61</v>
      </c>
      <c r="D61" s="23" t="s">
        <v>81</v>
      </c>
      <c r="E61" s="23" t="s">
        <v>81</v>
      </c>
      <c r="F61" s="23" t="s">
        <v>81</v>
      </c>
      <c r="G61" s="23" t="s">
        <v>4796</v>
      </c>
      <c r="H61" s="23" t="s">
        <v>95</v>
      </c>
      <c r="I61" s="23" t="str">
        <f t="shared" si="0"/>
        <v>No</v>
      </c>
      <c r="J61" s="23" t="str">
        <f t="shared" si="1"/>
        <v>No</v>
      </c>
      <c r="K61" s="23" t="str">
        <f t="shared" si="2"/>
        <v>No</v>
      </c>
      <c r="L61" s="23" t="str">
        <f>IF(TRIM(H61)="?",'Cleaning Summary'!$B$35,IF(LOWER(TRIM(H61))="yes","Yes","No"))</f>
        <v>Yes</v>
      </c>
      <c r="M61" s="23">
        <f t="shared" si="3"/>
        <v>0</v>
      </c>
      <c r="N61" s="23" t="str">
        <f>IF(B61&lt;'Cleaning Summary'!$B$63,"Underweight",IF(B61&lt;'Cleaning Summary'!$B$64,"Normal Weight",IF(B61&lt;'Cleaning Summary'!$B$65,"Overweight","Obesity")))</f>
        <v>Obesity</v>
      </c>
      <c r="O61" s="23" t="str">
        <f>IF(C61&lt;'Cleaning Summary'!$B$66,"Normal",IF(C61&lt;'Cleaning Summary'!$B$67,"Prediabetes","Diabetes"))</f>
        <v>Diabetes</v>
      </c>
    </row>
    <row r="62" spans="1:15" x14ac:dyDescent="0.35">
      <c r="A62" s="23" t="s">
        <v>239</v>
      </c>
      <c r="B62" s="27">
        <v>38.06</v>
      </c>
      <c r="C62" s="27">
        <v>6.04</v>
      </c>
      <c r="D62" s="23" t="s">
        <v>81</v>
      </c>
      <c r="E62" s="23" t="s">
        <v>81</v>
      </c>
      <c r="F62" s="23" t="s">
        <v>82</v>
      </c>
      <c r="G62" s="23">
        <v>1</v>
      </c>
      <c r="H62" s="23" t="s">
        <v>95</v>
      </c>
      <c r="I62" s="23" t="str">
        <f t="shared" si="0"/>
        <v>No</v>
      </c>
      <c r="J62" s="23" t="str">
        <f t="shared" si="1"/>
        <v>No</v>
      </c>
      <c r="K62" s="23" t="str">
        <f t="shared" si="2"/>
        <v>Yes</v>
      </c>
      <c r="L62" s="23" t="str">
        <f>IF(TRIM(H62)="?",'Cleaning Summary'!$B$35,IF(LOWER(TRIM(H62))="yes","Yes","No"))</f>
        <v>Yes</v>
      </c>
      <c r="M62" s="23">
        <f t="shared" si="3"/>
        <v>1</v>
      </c>
      <c r="N62" s="23" t="str">
        <f>IF(B62&lt;'Cleaning Summary'!$B$63,"Underweight",IF(B62&lt;'Cleaning Summary'!$B$64,"Normal Weight",IF(B62&lt;'Cleaning Summary'!$B$65,"Overweight","Obesity")))</f>
        <v>Obesity</v>
      </c>
      <c r="O62" s="23" t="str">
        <f>IF(C62&lt;'Cleaning Summary'!$B$66,"Normal",IF(C62&lt;'Cleaning Summary'!$B$67,"Prediabetes","Diabetes"))</f>
        <v>Prediabetes</v>
      </c>
    </row>
    <row r="63" spans="1:15" x14ac:dyDescent="0.35">
      <c r="A63" s="23" t="s">
        <v>241</v>
      </c>
      <c r="B63" s="27">
        <v>51.48</v>
      </c>
      <c r="C63" s="27">
        <v>9.33</v>
      </c>
      <c r="D63" s="23" t="s">
        <v>95</v>
      </c>
      <c r="E63" s="23" t="s">
        <v>81</v>
      </c>
      <c r="F63" s="23" t="s">
        <v>81</v>
      </c>
      <c r="G63" s="23" t="s">
        <v>4796</v>
      </c>
      <c r="H63" s="23" t="s">
        <v>95</v>
      </c>
      <c r="I63" s="23" t="str">
        <f t="shared" si="0"/>
        <v>Yes</v>
      </c>
      <c r="J63" s="23" t="str">
        <f t="shared" si="1"/>
        <v>No</v>
      </c>
      <c r="K63" s="23" t="str">
        <f t="shared" si="2"/>
        <v>No</v>
      </c>
      <c r="L63" s="23" t="str">
        <f>IF(TRIM(H63)="?",'Cleaning Summary'!$B$35,IF(LOWER(TRIM(H63))="yes","Yes","No"))</f>
        <v>Yes</v>
      </c>
      <c r="M63" s="23">
        <f t="shared" si="3"/>
        <v>0</v>
      </c>
      <c r="N63" s="23" t="str">
        <f>IF(B63&lt;'Cleaning Summary'!$B$63,"Underweight",IF(B63&lt;'Cleaning Summary'!$B$64,"Normal Weight",IF(B63&lt;'Cleaning Summary'!$B$65,"Overweight","Obesity")))</f>
        <v>Obesity</v>
      </c>
      <c r="O63" s="23" t="str">
        <f>IF(C63&lt;'Cleaning Summary'!$B$66,"Normal",IF(C63&lt;'Cleaning Summary'!$B$67,"Prediabetes","Diabetes"))</f>
        <v>Diabetes</v>
      </c>
    </row>
    <row r="64" spans="1:15" x14ac:dyDescent="0.35">
      <c r="A64" s="23" t="s">
        <v>243</v>
      </c>
      <c r="B64" s="27">
        <v>52.06</v>
      </c>
      <c r="C64" s="27">
        <v>11.47</v>
      </c>
      <c r="D64" s="23" t="s">
        <v>81</v>
      </c>
      <c r="E64" s="23" t="s">
        <v>81</v>
      </c>
      <c r="F64" s="23" t="s">
        <v>81</v>
      </c>
      <c r="G64" s="23" t="s">
        <v>4796</v>
      </c>
      <c r="H64" s="23" t="s">
        <v>95</v>
      </c>
      <c r="I64" s="23" t="str">
        <f t="shared" si="0"/>
        <v>No</v>
      </c>
      <c r="J64" s="23" t="str">
        <f t="shared" si="1"/>
        <v>No</v>
      </c>
      <c r="K64" s="23" t="str">
        <f t="shared" si="2"/>
        <v>No</v>
      </c>
      <c r="L64" s="23" t="str">
        <f>IF(TRIM(H64)="?",'Cleaning Summary'!$B$35,IF(LOWER(TRIM(H64))="yes","Yes","No"))</f>
        <v>Yes</v>
      </c>
      <c r="M64" s="23">
        <f t="shared" si="3"/>
        <v>0</v>
      </c>
      <c r="N64" s="23" t="str">
        <f>IF(B64&lt;'Cleaning Summary'!$B$63,"Underweight",IF(B64&lt;'Cleaning Summary'!$B$64,"Normal Weight",IF(B64&lt;'Cleaning Summary'!$B$65,"Overweight","Obesity")))</f>
        <v>Obesity</v>
      </c>
      <c r="O64" s="23" t="str">
        <f>IF(C64&lt;'Cleaning Summary'!$B$66,"Normal",IF(C64&lt;'Cleaning Summary'!$B$67,"Prediabetes","Diabetes"))</f>
        <v>Diabetes</v>
      </c>
    </row>
    <row r="65" spans="1:15" x14ac:dyDescent="0.35">
      <c r="A65" s="23" t="s">
        <v>245</v>
      </c>
      <c r="B65" s="27">
        <v>30.684999999999999</v>
      </c>
      <c r="C65" s="27">
        <v>7.02</v>
      </c>
      <c r="D65" s="23" t="s">
        <v>95</v>
      </c>
      <c r="E65" s="23" t="s">
        <v>81</v>
      </c>
      <c r="F65" s="23" t="s">
        <v>81</v>
      </c>
      <c r="G65" s="23" t="s">
        <v>4796</v>
      </c>
      <c r="H65" s="23" t="s">
        <v>95</v>
      </c>
      <c r="I65" s="23" t="str">
        <f t="shared" si="0"/>
        <v>Yes</v>
      </c>
      <c r="J65" s="23" t="str">
        <f t="shared" si="1"/>
        <v>No</v>
      </c>
      <c r="K65" s="23" t="str">
        <f t="shared" si="2"/>
        <v>No</v>
      </c>
      <c r="L65" s="23" t="str">
        <f>IF(TRIM(H65)="?",'Cleaning Summary'!$B$35,IF(LOWER(TRIM(H65))="yes","Yes","No"))</f>
        <v>Yes</v>
      </c>
      <c r="M65" s="23">
        <f t="shared" si="3"/>
        <v>0</v>
      </c>
      <c r="N65" s="23" t="str">
        <f>IF(B65&lt;'Cleaning Summary'!$B$63,"Underweight",IF(B65&lt;'Cleaning Summary'!$B$64,"Normal Weight",IF(B65&lt;'Cleaning Summary'!$B$65,"Overweight","Obesity")))</f>
        <v>Obesity</v>
      </c>
      <c r="O65" s="23" t="str">
        <f>IF(C65&lt;'Cleaning Summary'!$B$66,"Normal",IF(C65&lt;'Cleaning Summary'!$B$67,"Prediabetes","Diabetes"))</f>
        <v>Diabetes</v>
      </c>
    </row>
    <row r="66" spans="1:15" x14ac:dyDescent="0.35">
      <c r="A66" s="23" t="s">
        <v>247</v>
      </c>
      <c r="B66" s="27">
        <v>36.08</v>
      </c>
      <c r="C66" s="27">
        <v>8.8000000000000007</v>
      </c>
      <c r="D66" s="23" t="s">
        <v>95</v>
      </c>
      <c r="E66" s="23" t="s">
        <v>81</v>
      </c>
      <c r="F66" s="23" t="s">
        <v>81</v>
      </c>
      <c r="G66" s="23">
        <v>1</v>
      </c>
      <c r="H66" s="23" t="s">
        <v>95</v>
      </c>
      <c r="I66" s="23" t="str">
        <f t="shared" ref="I66:I129" si="4">IF(LOWER(TRIM(D66))="yes","Yes","No")</f>
        <v>Yes</v>
      </c>
      <c r="J66" s="23" t="str">
        <f t="shared" ref="J66:J129" si="5">IF(LOWER(TRIM(E66))="yes","Yes","No")</f>
        <v>No</v>
      </c>
      <c r="K66" s="23" t="str">
        <f t="shared" ref="K66:K129" si="6">IF(LOWER(TRIM(F66))="yes","Yes","No")</f>
        <v>No</v>
      </c>
      <c r="L66" s="23" t="str">
        <f>IF(TRIM(H66)="?",'Cleaning Summary'!$B$35,IF(LOWER(TRIM(H66))="yes","Yes","No"))</f>
        <v>Yes</v>
      </c>
      <c r="M66" s="23">
        <f t="shared" ref="M66:M129" si="7">IF(ISNUMBER(G66),G66,IF(LOWER(TRIM(G66))="no major surgery",0,"CHECK"))</f>
        <v>1</v>
      </c>
      <c r="N66" s="23" t="str">
        <f>IF(B66&lt;'Cleaning Summary'!$B$63,"Underweight",IF(B66&lt;'Cleaning Summary'!$B$64,"Normal Weight",IF(B66&lt;'Cleaning Summary'!$B$65,"Overweight","Obesity")))</f>
        <v>Obesity</v>
      </c>
      <c r="O66" s="23" t="str">
        <f>IF(C66&lt;'Cleaning Summary'!$B$66,"Normal",IF(C66&lt;'Cleaning Summary'!$B$67,"Prediabetes","Diabetes"))</f>
        <v>Diabetes</v>
      </c>
    </row>
    <row r="67" spans="1:15" x14ac:dyDescent="0.35">
      <c r="A67" s="23" t="s">
        <v>249</v>
      </c>
      <c r="B67" s="27">
        <v>54.99</v>
      </c>
      <c r="C67" s="27">
        <v>8.68</v>
      </c>
      <c r="D67" s="23" t="s">
        <v>81</v>
      </c>
      <c r="E67" s="23" t="s">
        <v>81</v>
      </c>
      <c r="F67" s="23" t="s">
        <v>81</v>
      </c>
      <c r="G67" s="23">
        <v>2</v>
      </c>
      <c r="H67" s="23" t="s">
        <v>95</v>
      </c>
      <c r="I67" s="23" t="str">
        <f t="shared" si="4"/>
        <v>No</v>
      </c>
      <c r="J67" s="23" t="str">
        <f t="shared" si="5"/>
        <v>No</v>
      </c>
      <c r="K67" s="23" t="str">
        <f t="shared" si="6"/>
        <v>No</v>
      </c>
      <c r="L67" s="23" t="str">
        <f>IF(TRIM(H67)="?",'Cleaning Summary'!$B$35,IF(LOWER(TRIM(H67))="yes","Yes","No"))</f>
        <v>Yes</v>
      </c>
      <c r="M67" s="23">
        <f t="shared" si="7"/>
        <v>2</v>
      </c>
      <c r="N67" s="23" t="str">
        <f>IF(B67&lt;'Cleaning Summary'!$B$63,"Underweight",IF(B67&lt;'Cleaning Summary'!$B$64,"Normal Weight",IF(B67&lt;'Cleaning Summary'!$B$65,"Overweight","Obesity")))</f>
        <v>Obesity</v>
      </c>
      <c r="O67" s="23" t="str">
        <f>IF(C67&lt;'Cleaning Summary'!$B$66,"Normal",IF(C67&lt;'Cleaning Summary'!$B$67,"Prediabetes","Diabetes"))</f>
        <v>Diabetes</v>
      </c>
    </row>
    <row r="68" spans="1:15" x14ac:dyDescent="0.35">
      <c r="A68" s="23" t="s">
        <v>251</v>
      </c>
      <c r="B68" s="27">
        <v>35.97</v>
      </c>
      <c r="C68" s="27">
        <v>6.12</v>
      </c>
      <c r="D68" s="23" t="s">
        <v>81</v>
      </c>
      <c r="E68" s="23" t="s">
        <v>81</v>
      </c>
      <c r="F68" s="23" t="s">
        <v>82</v>
      </c>
      <c r="G68" s="23">
        <v>1</v>
      </c>
      <c r="H68" s="23" t="s">
        <v>95</v>
      </c>
      <c r="I68" s="23" t="str">
        <f t="shared" si="4"/>
        <v>No</v>
      </c>
      <c r="J68" s="23" t="str">
        <f t="shared" si="5"/>
        <v>No</v>
      </c>
      <c r="K68" s="23" t="str">
        <f t="shared" si="6"/>
        <v>Yes</v>
      </c>
      <c r="L68" s="23" t="str">
        <f>IF(TRIM(H68)="?",'Cleaning Summary'!$B$35,IF(LOWER(TRIM(H68))="yes","Yes","No"))</f>
        <v>Yes</v>
      </c>
      <c r="M68" s="23">
        <f t="shared" si="7"/>
        <v>1</v>
      </c>
      <c r="N68" s="23" t="str">
        <f>IF(B68&lt;'Cleaning Summary'!$B$63,"Underweight",IF(B68&lt;'Cleaning Summary'!$B$64,"Normal Weight",IF(B68&lt;'Cleaning Summary'!$B$65,"Overweight","Obesity")))</f>
        <v>Obesity</v>
      </c>
      <c r="O68" s="23" t="str">
        <f>IF(C68&lt;'Cleaning Summary'!$B$66,"Normal",IF(C68&lt;'Cleaning Summary'!$B$67,"Prediabetes","Diabetes"))</f>
        <v>Prediabetes</v>
      </c>
    </row>
    <row r="69" spans="1:15" x14ac:dyDescent="0.35">
      <c r="A69" s="23" t="s">
        <v>253</v>
      </c>
      <c r="B69" s="27">
        <v>45.54</v>
      </c>
      <c r="C69" s="27">
        <v>5.4</v>
      </c>
      <c r="D69" s="23" t="s">
        <v>95</v>
      </c>
      <c r="E69" s="23" t="s">
        <v>81</v>
      </c>
      <c r="F69" s="23" t="s">
        <v>82</v>
      </c>
      <c r="G69" s="23">
        <v>1</v>
      </c>
      <c r="H69" s="23" t="s">
        <v>95</v>
      </c>
      <c r="I69" s="23" t="str">
        <f t="shared" si="4"/>
        <v>Yes</v>
      </c>
      <c r="J69" s="23" t="str">
        <f t="shared" si="5"/>
        <v>No</v>
      </c>
      <c r="K69" s="23" t="str">
        <f t="shared" si="6"/>
        <v>Yes</v>
      </c>
      <c r="L69" s="23" t="str">
        <f>IF(TRIM(H69)="?",'Cleaning Summary'!$B$35,IF(LOWER(TRIM(H69))="yes","Yes","No"))</f>
        <v>Yes</v>
      </c>
      <c r="M69" s="23">
        <f t="shared" si="7"/>
        <v>1</v>
      </c>
      <c r="N69" s="23" t="str">
        <f>IF(B69&lt;'Cleaning Summary'!$B$63,"Underweight",IF(B69&lt;'Cleaning Summary'!$B$64,"Normal Weight",IF(B69&lt;'Cleaning Summary'!$B$65,"Overweight","Obesity")))</f>
        <v>Obesity</v>
      </c>
      <c r="O69" s="23" t="str">
        <f>IF(C69&lt;'Cleaning Summary'!$B$66,"Normal",IF(C69&lt;'Cleaning Summary'!$B$67,"Prediabetes","Diabetes"))</f>
        <v>Normal</v>
      </c>
    </row>
    <row r="70" spans="1:15" x14ac:dyDescent="0.35">
      <c r="A70" s="23" t="s">
        <v>255</v>
      </c>
      <c r="B70" s="27">
        <v>35.53</v>
      </c>
      <c r="C70" s="27">
        <v>4.3600000000000003</v>
      </c>
      <c r="D70" s="23" t="s">
        <v>95</v>
      </c>
      <c r="E70" s="23" t="s">
        <v>81</v>
      </c>
      <c r="F70" s="23" t="s">
        <v>81</v>
      </c>
      <c r="G70" s="23" t="s">
        <v>4796</v>
      </c>
      <c r="H70" s="23" t="s">
        <v>95</v>
      </c>
      <c r="I70" s="23" t="str">
        <f t="shared" si="4"/>
        <v>Yes</v>
      </c>
      <c r="J70" s="23" t="str">
        <f t="shared" si="5"/>
        <v>No</v>
      </c>
      <c r="K70" s="23" t="str">
        <f t="shared" si="6"/>
        <v>No</v>
      </c>
      <c r="L70" s="23" t="str">
        <f>IF(TRIM(H70)="?",'Cleaning Summary'!$B$35,IF(LOWER(TRIM(H70))="yes","Yes","No"))</f>
        <v>Yes</v>
      </c>
      <c r="M70" s="23">
        <f t="shared" si="7"/>
        <v>0</v>
      </c>
      <c r="N70" s="23" t="str">
        <f>IF(B70&lt;'Cleaning Summary'!$B$63,"Underweight",IF(B70&lt;'Cleaning Summary'!$B$64,"Normal Weight",IF(B70&lt;'Cleaning Summary'!$B$65,"Overweight","Obesity")))</f>
        <v>Obesity</v>
      </c>
      <c r="O70" s="23" t="str">
        <f>IF(C70&lt;'Cleaning Summary'!$B$66,"Normal",IF(C70&lt;'Cleaning Summary'!$B$67,"Prediabetes","Diabetes"))</f>
        <v>Normal</v>
      </c>
    </row>
    <row r="71" spans="1:15" x14ac:dyDescent="0.35">
      <c r="A71" s="23" t="s">
        <v>257</v>
      </c>
      <c r="B71" s="27">
        <v>30.8</v>
      </c>
      <c r="C71" s="27">
        <v>9.77</v>
      </c>
      <c r="D71" s="23" t="s">
        <v>81</v>
      </c>
      <c r="E71" s="23" t="s">
        <v>81</v>
      </c>
      <c r="F71" s="23" t="s">
        <v>81</v>
      </c>
      <c r="G71" s="23" t="s">
        <v>4796</v>
      </c>
      <c r="H71" s="23" t="s">
        <v>95</v>
      </c>
      <c r="I71" s="23" t="str">
        <f t="shared" si="4"/>
        <v>No</v>
      </c>
      <c r="J71" s="23" t="str">
        <f t="shared" si="5"/>
        <v>No</v>
      </c>
      <c r="K71" s="23" t="str">
        <f t="shared" si="6"/>
        <v>No</v>
      </c>
      <c r="L71" s="23" t="str">
        <f>IF(TRIM(H71)="?",'Cleaning Summary'!$B$35,IF(LOWER(TRIM(H71))="yes","Yes","No"))</f>
        <v>Yes</v>
      </c>
      <c r="M71" s="23">
        <f t="shared" si="7"/>
        <v>0</v>
      </c>
      <c r="N71" s="23" t="str">
        <f>IF(B71&lt;'Cleaning Summary'!$B$63,"Underweight",IF(B71&lt;'Cleaning Summary'!$B$64,"Normal Weight",IF(B71&lt;'Cleaning Summary'!$B$65,"Overweight","Obesity")))</f>
        <v>Obesity</v>
      </c>
      <c r="O71" s="23" t="str">
        <f>IF(C71&lt;'Cleaning Summary'!$B$66,"Normal",IF(C71&lt;'Cleaning Summary'!$B$67,"Prediabetes","Diabetes"))</f>
        <v>Diabetes</v>
      </c>
    </row>
    <row r="72" spans="1:15" x14ac:dyDescent="0.35">
      <c r="A72" s="23" t="s">
        <v>259</v>
      </c>
      <c r="B72" s="27">
        <v>38.39</v>
      </c>
      <c r="C72" s="27">
        <v>4.25</v>
      </c>
      <c r="D72" s="23" t="s">
        <v>81</v>
      </c>
      <c r="E72" s="23" t="s">
        <v>81</v>
      </c>
      <c r="F72" s="23" t="s">
        <v>81</v>
      </c>
      <c r="G72" s="23">
        <v>1</v>
      </c>
      <c r="H72" s="23" t="s">
        <v>95</v>
      </c>
      <c r="I72" s="23" t="str">
        <f t="shared" si="4"/>
        <v>No</v>
      </c>
      <c r="J72" s="23" t="str">
        <f t="shared" si="5"/>
        <v>No</v>
      </c>
      <c r="K72" s="23" t="str">
        <f t="shared" si="6"/>
        <v>No</v>
      </c>
      <c r="L72" s="23" t="str">
        <f>IF(TRIM(H72)="?",'Cleaning Summary'!$B$35,IF(LOWER(TRIM(H72))="yes","Yes","No"))</f>
        <v>Yes</v>
      </c>
      <c r="M72" s="23">
        <f t="shared" si="7"/>
        <v>1</v>
      </c>
      <c r="N72" s="23" t="str">
        <f>IF(B72&lt;'Cleaning Summary'!$B$63,"Underweight",IF(B72&lt;'Cleaning Summary'!$B$64,"Normal Weight",IF(B72&lt;'Cleaning Summary'!$B$65,"Overweight","Obesity")))</f>
        <v>Obesity</v>
      </c>
      <c r="O72" s="23" t="str">
        <f>IF(C72&lt;'Cleaning Summary'!$B$66,"Normal",IF(C72&lt;'Cleaning Summary'!$B$67,"Prediabetes","Diabetes"))</f>
        <v>Normal</v>
      </c>
    </row>
    <row r="73" spans="1:15" x14ac:dyDescent="0.35">
      <c r="A73" s="23" t="s">
        <v>261</v>
      </c>
      <c r="B73" s="27">
        <v>32.299999999999997</v>
      </c>
      <c r="C73" s="27">
        <v>4.76</v>
      </c>
      <c r="D73" s="23" t="s">
        <v>81</v>
      </c>
      <c r="E73" s="23" t="s">
        <v>81</v>
      </c>
      <c r="F73" s="23" t="s">
        <v>81</v>
      </c>
      <c r="G73" s="23">
        <v>2</v>
      </c>
      <c r="H73" s="23" t="s">
        <v>95</v>
      </c>
      <c r="I73" s="23" t="str">
        <f t="shared" si="4"/>
        <v>No</v>
      </c>
      <c r="J73" s="23" t="str">
        <f t="shared" si="5"/>
        <v>No</v>
      </c>
      <c r="K73" s="23" t="str">
        <f t="shared" si="6"/>
        <v>No</v>
      </c>
      <c r="L73" s="23" t="str">
        <f>IF(TRIM(H73)="?",'Cleaning Summary'!$B$35,IF(LOWER(TRIM(H73))="yes","Yes","No"))</f>
        <v>Yes</v>
      </c>
      <c r="M73" s="23">
        <f t="shared" si="7"/>
        <v>2</v>
      </c>
      <c r="N73" s="23" t="str">
        <f>IF(B73&lt;'Cleaning Summary'!$B$63,"Underweight",IF(B73&lt;'Cleaning Summary'!$B$64,"Normal Weight",IF(B73&lt;'Cleaning Summary'!$B$65,"Overweight","Obesity")))</f>
        <v>Obesity</v>
      </c>
      <c r="O73" s="23" t="str">
        <f>IF(C73&lt;'Cleaning Summary'!$B$66,"Normal",IF(C73&lt;'Cleaning Summary'!$B$67,"Prediabetes","Diabetes"))</f>
        <v>Normal</v>
      </c>
    </row>
    <row r="74" spans="1:15" x14ac:dyDescent="0.35">
      <c r="A74" s="23" t="s">
        <v>263</v>
      </c>
      <c r="B74" s="27">
        <v>48.8</v>
      </c>
      <c r="C74" s="27">
        <v>6.22</v>
      </c>
      <c r="D74" s="23" t="s">
        <v>95</v>
      </c>
      <c r="E74" s="23" t="s">
        <v>81</v>
      </c>
      <c r="F74" s="23" t="s">
        <v>81</v>
      </c>
      <c r="G74" s="23">
        <v>2</v>
      </c>
      <c r="H74" s="23" t="s">
        <v>95</v>
      </c>
      <c r="I74" s="23" t="str">
        <f t="shared" si="4"/>
        <v>Yes</v>
      </c>
      <c r="J74" s="23" t="str">
        <f t="shared" si="5"/>
        <v>No</v>
      </c>
      <c r="K74" s="23" t="str">
        <f t="shared" si="6"/>
        <v>No</v>
      </c>
      <c r="L74" s="23" t="str">
        <f>IF(TRIM(H74)="?",'Cleaning Summary'!$B$35,IF(LOWER(TRIM(H74))="yes","Yes","No"))</f>
        <v>Yes</v>
      </c>
      <c r="M74" s="23">
        <f t="shared" si="7"/>
        <v>2</v>
      </c>
      <c r="N74" s="23" t="str">
        <f>IF(B74&lt;'Cleaning Summary'!$B$63,"Underweight",IF(B74&lt;'Cleaning Summary'!$B$64,"Normal Weight",IF(B74&lt;'Cleaning Summary'!$B$65,"Overweight","Obesity")))</f>
        <v>Obesity</v>
      </c>
      <c r="O74" s="23" t="str">
        <f>IF(C74&lt;'Cleaning Summary'!$B$66,"Normal",IF(C74&lt;'Cleaning Summary'!$B$67,"Prediabetes","Diabetes"))</f>
        <v>Prediabetes</v>
      </c>
    </row>
    <row r="75" spans="1:15" x14ac:dyDescent="0.35">
      <c r="A75" s="23" t="s">
        <v>265</v>
      </c>
      <c r="B75" s="27">
        <v>45.5</v>
      </c>
      <c r="C75" s="27">
        <v>7.96</v>
      </c>
      <c r="D75" s="23" t="s">
        <v>81</v>
      </c>
      <c r="E75" s="23" t="s">
        <v>81</v>
      </c>
      <c r="F75" s="23" t="s">
        <v>81</v>
      </c>
      <c r="G75" s="23" t="s">
        <v>4796</v>
      </c>
      <c r="H75" s="23" t="s">
        <v>95</v>
      </c>
      <c r="I75" s="23" t="str">
        <f t="shared" si="4"/>
        <v>No</v>
      </c>
      <c r="J75" s="23" t="str">
        <f t="shared" si="5"/>
        <v>No</v>
      </c>
      <c r="K75" s="23" t="str">
        <f t="shared" si="6"/>
        <v>No</v>
      </c>
      <c r="L75" s="23" t="str">
        <f>IF(TRIM(H75)="?",'Cleaning Summary'!$B$35,IF(LOWER(TRIM(H75))="yes","Yes","No"))</f>
        <v>Yes</v>
      </c>
      <c r="M75" s="23">
        <f t="shared" si="7"/>
        <v>0</v>
      </c>
      <c r="N75" s="23" t="str">
        <f>IF(B75&lt;'Cleaning Summary'!$B$63,"Underweight",IF(B75&lt;'Cleaning Summary'!$B$64,"Normal Weight",IF(B75&lt;'Cleaning Summary'!$B$65,"Overweight","Obesity")))</f>
        <v>Obesity</v>
      </c>
      <c r="O75" s="23" t="str">
        <f>IF(C75&lt;'Cleaning Summary'!$B$66,"Normal",IF(C75&lt;'Cleaning Summary'!$B$67,"Prediabetes","Diabetes"))</f>
        <v>Diabetes</v>
      </c>
    </row>
    <row r="76" spans="1:15" x14ac:dyDescent="0.35">
      <c r="A76" s="23" t="s">
        <v>267</v>
      </c>
      <c r="B76" s="27">
        <v>53.61</v>
      </c>
      <c r="C76" s="27">
        <v>10.92</v>
      </c>
      <c r="D76" s="23" t="s">
        <v>95</v>
      </c>
      <c r="E76" s="23" t="s">
        <v>81</v>
      </c>
      <c r="F76" s="23" t="s">
        <v>81</v>
      </c>
      <c r="G76" s="23">
        <v>1</v>
      </c>
      <c r="H76" s="23" t="s">
        <v>95</v>
      </c>
      <c r="I76" s="23" t="str">
        <f t="shared" si="4"/>
        <v>Yes</v>
      </c>
      <c r="J76" s="23" t="str">
        <f t="shared" si="5"/>
        <v>No</v>
      </c>
      <c r="K76" s="23" t="str">
        <f t="shared" si="6"/>
        <v>No</v>
      </c>
      <c r="L76" s="23" t="str">
        <f>IF(TRIM(H76)="?",'Cleaning Summary'!$B$35,IF(LOWER(TRIM(H76))="yes","Yes","No"))</f>
        <v>Yes</v>
      </c>
      <c r="M76" s="23">
        <f t="shared" si="7"/>
        <v>1</v>
      </c>
      <c r="N76" s="23" t="str">
        <f>IF(B76&lt;'Cleaning Summary'!$B$63,"Underweight",IF(B76&lt;'Cleaning Summary'!$B$64,"Normal Weight",IF(B76&lt;'Cleaning Summary'!$B$65,"Overweight","Obesity")))</f>
        <v>Obesity</v>
      </c>
      <c r="O76" s="23" t="str">
        <f>IF(C76&lt;'Cleaning Summary'!$B$66,"Normal",IF(C76&lt;'Cleaning Summary'!$B$67,"Prediabetes","Diabetes"))</f>
        <v>Diabetes</v>
      </c>
    </row>
    <row r="77" spans="1:15" x14ac:dyDescent="0.35">
      <c r="A77" s="23" t="s">
        <v>269</v>
      </c>
      <c r="B77" s="27">
        <v>36.19</v>
      </c>
      <c r="C77" s="27">
        <v>11.51</v>
      </c>
      <c r="D77" s="23" t="s">
        <v>95</v>
      </c>
      <c r="E77" s="23" t="s">
        <v>81</v>
      </c>
      <c r="F77" s="23" t="s">
        <v>81</v>
      </c>
      <c r="G77" s="23">
        <v>1</v>
      </c>
      <c r="H77" s="23" t="s">
        <v>95</v>
      </c>
      <c r="I77" s="23" t="str">
        <f t="shared" si="4"/>
        <v>Yes</v>
      </c>
      <c r="J77" s="23" t="str">
        <f t="shared" si="5"/>
        <v>No</v>
      </c>
      <c r="K77" s="23" t="str">
        <f t="shared" si="6"/>
        <v>No</v>
      </c>
      <c r="L77" s="23" t="str">
        <f>IF(TRIM(H77)="?",'Cleaning Summary'!$B$35,IF(LOWER(TRIM(H77))="yes","Yes","No"))</f>
        <v>Yes</v>
      </c>
      <c r="M77" s="23">
        <f t="shared" si="7"/>
        <v>1</v>
      </c>
      <c r="N77" s="23" t="str">
        <f>IF(B77&lt;'Cleaning Summary'!$B$63,"Underweight",IF(B77&lt;'Cleaning Summary'!$B$64,"Normal Weight",IF(B77&lt;'Cleaning Summary'!$B$65,"Overweight","Obesity")))</f>
        <v>Obesity</v>
      </c>
      <c r="O77" s="23" t="str">
        <f>IF(C77&lt;'Cleaning Summary'!$B$66,"Normal",IF(C77&lt;'Cleaning Summary'!$B$67,"Prediabetes","Diabetes"))</f>
        <v>Diabetes</v>
      </c>
    </row>
    <row r="78" spans="1:15" x14ac:dyDescent="0.35">
      <c r="A78" s="23" t="s">
        <v>271</v>
      </c>
      <c r="B78" s="27">
        <v>34.6</v>
      </c>
      <c r="C78" s="27">
        <v>5.99</v>
      </c>
      <c r="D78" s="23" t="s">
        <v>95</v>
      </c>
      <c r="E78" s="23" t="s">
        <v>81</v>
      </c>
      <c r="F78" s="23" t="s">
        <v>81</v>
      </c>
      <c r="G78" s="23" t="s">
        <v>4796</v>
      </c>
      <c r="H78" s="23" t="s">
        <v>95</v>
      </c>
      <c r="I78" s="23" t="str">
        <f t="shared" si="4"/>
        <v>Yes</v>
      </c>
      <c r="J78" s="23" t="str">
        <f t="shared" si="5"/>
        <v>No</v>
      </c>
      <c r="K78" s="23" t="str">
        <f t="shared" si="6"/>
        <v>No</v>
      </c>
      <c r="L78" s="23" t="str">
        <f>IF(TRIM(H78)="?",'Cleaning Summary'!$B$35,IF(LOWER(TRIM(H78))="yes","Yes","No"))</f>
        <v>Yes</v>
      </c>
      <c r="M78" s="23">
        <f t="shared" si="7"/>
        <v>0</v>
      </c>
      <c r="N78" s="23" t="str">
        <f>IF(B78&lt;'Cleaning Summary'!$B$63,"Underweight",IF(B78&lt;'Cleaning Summary'!$B$64,"Normal Weight",IF(B78&lt;'Cleaning Summary'!$B$65,"Overweight","Obesity")))</f>
        <v>Obesity</v>
      </c>
      <c r="O78" s="23" t="str">
        <f>IF(C78&lt;'Cleaning Summary'!$B$66,"Normal",IF(C78&lt;'Cleaning Summary'!$B$67,"Prediabetes","Diabetes"))</f>
        <v>Prediabetes</v>
      </c>
    </row>
    <row r="79" spans="1:15" x14ac:dyDescent="0.35">
      <c r="A79" s="23" t="s">
        <v>273</v>
      </c>
      <c r="B79" s="27">
        <v>54.12</v>
      </c>
      <c r="C79" s="27">
        <v>11.57</v>
      </c>
      <c r="D79" s="23" t="s">
        <v>81</v>
      </c>
      <c r="E79" s="23" t="s">
        <v>81</v>
      </c>
      <c r="F79" s="23" t="s">
        <v>81</v>
      </c>
      <c r="G79" s="23" t="s">
        <v>4796</v>
      </c>
      <c r="H79" s="23" t="s">
        <v>95</v>
      </c>
      <c r="I79" s="23" t="str">
        <f t="shared" si="4"/>
        <v>No</v>
      </c>
      <c r="J79" s="23" t="str">
        <f t="shared" si="5"/>
        <v>No</v>
      </c>
      <c r="K79" s="23" t="str">
        <f t="shared" si="6"/>
        <v>No</v>
      </c>
      <c r="L79" s="23" t="str">
        <f>IF(TRIM(H79)="?",'Cleaning Summary'!$B$35,IF(LOWER(TRIM(H79))="yes","Yes","No"))</f>
        <v>Yes</v>
      </c>
      <c r="M79" s="23">
        <f t="shared" si="7"/>
        <v>0</v>
      </c>
      <c r="N79" s="23" t="str">
        <f>IF(B79&lt;'Cleaning Summary'!$B$63,"Underweight",IF(B79&lt;'Cleaning Summary'!$B$64,"Normal Weight",IF(B79&lt;'Cleaning Summary'!$B$65,"Overweight","Obesity")))</f>
        <v>Obesity</v>
      </c>
      <c r="O79" s="23" t="str">
        <f>IF(C79&lt;'Cleaning Summary'!$B$66,"Normal",IF(C79&lt;'Cleaning Summary'!$B$67,"Prediabetes","Diabetes"))</f>
        <v>Diabetes</v>
      </c>
    </row>
    <row r="80" spans="1:15" x14ac:dyDescent="0.35">
      <c r="A80" s="23" t="s">
        <v>275</v>
      </c>
      <c r="B80" s="27">
        <v>48.82</v>
      </c>
      <c r="C80" s="27">
        <v>6.67</v>
      </c>
      <c r="D80" s="23" t="s">
        <v>95</v>
      </c>
      <c r="E80" s="23" t="s">
        <v>81</v>
      </c>
      <c r="F80" s="23" t="s">
        <v>81</v>
      </c>
      <c r="G80" s="23" t="s">
        <v>4796</v>
      </c>
      <c r="H80" s="23" t="s">
        <v>95</v>
      </c>
      <c r="I80" s="23" t="str">
        <f t="shared" si="4"/>
        <v>Yes</v>
      </c>
      <c r="J80" s="23" t="str">
        <f t="shared" si="5"/>
        <v>No</v>
      </c>
      <c r="K80" s="23" t="str">
        <f t="shared" si="6"/>
        <v>No</v>
      </c>
      <c r="L80" s="23" t="str">
        <f>IF(TRIM(H80)="?",'Cleaning Summary'!$B$35,IF(LOWER(TRIM(H80))="yes","Yes","No"))</f>
        <v>Yes</v>
      </c>
      <c r="M80" s="23">
        <f t="shared" si="7"/>
        <v>0</v>
      </c>
      <c r="N80" s="23" t="str">
        <f>IF(B80&lt;'Cleaning Summary'!$B$63,"Underweight",IF(B80&lt;'Cleaning Summary'!$B$64,"Normal Weight",IF(B80&lt;'Cleaning Summary'!$B$65,"Overweight","Obesity")))</f>
        <v>Obesity</v>
      </c>
      <c r="O80" s="23" t="str">
        <f>IF(C80&lt;'Cleaning Summary'!$B$66,"Normal",IF(C80&lt;'Cleaning Summary'!$B$67,"Prediabetes","Diabetes"))</f>
        <v>Diabetes</v>
      </c>
    </row>
    <row r="81" spans="1:15" x14ac:dyDescent="0.35">
      <c r="A81" s="23" t="s">
        <v>277</v>
      </c>
      <c r="B81" s="27">
        <v>51.01</v>
      </c>
      <c r="C81" s="27">
        <v>9.1999999999999993</v>
      </c>
      <c r="D81" s="23" t="s">
        <v>81</v>
      </c>
      <c r="E81" s="23" t="s">
        <v>81</v>
      </c>
      <c r="F81" s="23" t="s">
        <v>81</v>
      </c>
      <c r="G81" s="23" t="s">
        <v>4796</v>
      </c>
      <c r="H81" s="23" t="s">
        <v>95</v>
      </c>
      <c r="I81" s="23" t="str">
        <f t="shared" si="4"/>
        <v>No</v>
      </c>
      <c r="J81" s="23" t="str">
        <f t="shared" si="5"/>
        <v>No</v>
      </c>
      <c r="K81" s="23" t="str">
        <f t="shared" si="6"/>
        <v>No</v>
      </c>
      <c r="L81" s="23" t="str">
        <f>IF(TRIM(H81)="?",'Cleaning Summary'!$B$35,IF(LOWER(TRIM(H81))="yes","Yes","No"))</f>
        <v>Yes</v>
      </c>
      <c r="M81" s="23">
        <f t="shared" si="7"/>
        <v>0</v>
      </c>
      <c r="N81" s="23" t="str">
        <f>IF(B81&lt;'Cleaning Summary'!$B$63,"Underweight",IF(B81&lt;'Cleaning Summary'!$B$64,"Normal Weight",IF(B81&lt;'Cleaning Summary'!$B$65,"Overweight","Obesity")))</f>
        <v>Obesity</v>
      </c>
      <c r="O81" s="23" t="str">
        <f>IF(C81&lt;'Cleaning Summary'!$B$66,"Normal",IF(C81&lt;'Cleaning Summary'!$B$67,"Prediabetes","Diabetes"))</f>
        <v>Diabetes</v>
      </c>
    </row>
    <row r="82" spans="1:15" x14ac:dyDescent="0.35">
      <c r="A82" s="23" t="s">
        <v>279</v>
      </c>
      <c r="B82" s="27">
        <v>45.65</v>
      </c>
      <c r="C82" s="27">
        <v>5.1100000000000003</v>
      </c>
      <c r="D82" s="23" t="s">
        <v>95</v>
      </c>
      <c r="E82" s="23" t="s">
        <v>81</v>
      </c>
      <c r="F82" s="23" t="s">
        <v>81</v>
      </c>
      <c r="G82" s="23">
        <v>1</v>
      </c>
      <c r="H82" s="23" t="s">
        <v>95</v>
      </c>
      <c r="I82" s="23" t="str">
        <f t="shared" si="4"/>
        <v>Yes</v>
      </c>
      <c r="J82" s="23" t="str">
        <f t="shared" si="5"/>
        <v>No</v>
      </c>
      <c r="K82" s="23" t="str">
        <f t="shared" si="6"/>
        <v>No</v>
      </c>
      <c r="L82" s="23" t="str">
        <f>IF(TRIM(H82)="?",'Cleaning Summary'!$B$35,IF(LOWER(TRIM(H82))="yes","Yes","No"))</f>
        <v>Yes</v>
      </c>
      <c r="M82" s="23">
        <f t="shared" si="7"/>
        <v>1</v>
      </c>
      <c r="N82" s="23" t="str">
        <f>IF(B82&lt;'Cleaning Summary'!$B$63,"Underweight",IF(B82&lt;'Cleaning Summary'!$B$64,"Normal Weight",IF(B82&lt;'Cleaning Summary'!$B$65,"Overweight","Obesity")))</f>
        <v>Obesity</v>
      </c>
      <c r="O82" s="23" t="str">
        <f>IF(C82&lt;'Cleaning Summary'!$B$66,"Normal",IF(C82&lt;'Cleaning Summary'!$B$67,"Prediabetes","Diabetes"))</f>
        <v>Normal</v>
      </c>
    </row>
    <row r="83" spans="1:15" x14ac:dyDescent="0.35">
      <c r="A83" s="23" t="s">
        <v>281</v>
      </c>
      <c r="B83" s="27">
        <v>52.9</v>
      </c>
      <c r="C83" s="27">
        <v>5.34</v>
      </c>
      <c r="D83" s="23" t="s">
        <v>81</v>
      </c>
      <c r="E83" s="23" t="s">
        <v>81</v>
      </c>
      <c r="F83" s="23" t="s">
        <v>81</v>
      </c>
      <c r="G83" s="23" t="s">
        <v>4796</v>
      </c>
      <c r="H83" s="23" t="s">
        <v>95</v>
      </c>
      <c r="I83" s="23" t="str">
        <f t="shared" si="4"/>
        <v>No</v>
      </c>
      <c r="J83" s="23" t="str">
        <f t="shared" si="5"/>
        <v>No</v>
      </c>
      <c r="K83" s="23" t="str">
        <f t="shared" si="6"/>
        <v>No</v>
      </c>
      <c r="L83" s="23" t="str">
        <f>IF(TRIM(H83)="?",'Cleaning Summary'!$B$35,IF(LOWER(TRIM(H83))="yes","Yes","No"))</f>
        <v>Yes</v>
      </c>
      <c r="M83" s="23">
        <f t="shared" si="7"/>
        <v>0</v>
      </c>
      <c r="N83" s="23" t="str">
        <f>IF(B83&lt;'Cleaning Summary'!$B$63,"Underweight",IF(B83&lt;'Cleaning Summary'!$B$64,"Normal Weight",IF(B83&lt;'Cleaning Summary'!$B$65,"Overweight","Obesity")))</f>
        <v>Obesity</v>
      </c>
      <c r="O83" s="23" t="str">
        <f>IF(C83&lt;'Cleaning Summary'!$B$66,"Normal",IF(C83&lt;'Cleaning Summary'!$B$67,"Prediabetes","Diabetes"))</f>
        <v>Normal</v>
      </c>
    </row>
    <row r="84" spans="1:15" x14ac:dyDescent="0.35">
      <c r="A84" s="23" t="s">
        <v>283</v>
      </c>
      <c r="B84" s="27">
        <v>45.41</v>
      </c>
      <c r="C84" s="27">
        <v>4.03</v>
      </c>
      <c r="D84" s="23" t="s">
        <v>95</v>
      </c>
      <c r="E84" s="23" t="s">
        <v>81</v>
      </c>
      <c r="F84" s="23" t="s">
        <v>81</v>
      </c>
      <c r="G84" s="23">
        <v>1</v>
      </c>
      <c r="H84" s="23" t="s">
        <v>95</v>
      </c>
      <c r="I84" s="23" t="str">
        <f t="shared" si="4"/>
        <v>Yes</v>
      </c>
      <c r="J84" s="23" t="str">
        <f t="shared" si="5"/>
        <v>No</v>
      </c>
      <c r="K84" s="23" t="str">
        <f t="shared" si="6"/>
        <v>No</v>
      </c>
      <c r="L84" s="23" t="str">
        <f>IF(TRIM(H84)="?",'Cleaning Summary'!$B$35,IF(LOWER(TRIM(H84))="yes","Yes","No"))</f>
        <v>Yes</v>
      </c>
      <c r="M84" s="23">
        <f t="shared" si="7"/>
        <v>1</v>
      </c>
      <c r="N84" s="23" t="str">
        <f>IF(B84&lt;'Cleaning Summary'!$B$63,"Underweight",IF(B84&lt;'Cleaning Summary'!$B$64,"Normal Weight",IF(B84&lt;'Cleaning Summary'!$B$65,"Overweight","Obesity")))</f>
        <v>Obesity</v>
      </c>
      <c r="O84" s="23" t="str">
        <f>IF(C84&lt;'Cleaning Summary'!$B$66,"Normal",IF(C84&lt;'Cleaning Summary'!$B$67,"Prediabetes","Diabetes"))</f>
        <v>Normal</v>
      </c>
    </row>
    <row r="85" spans="1:15" x14ac:dyDescent="0.35">
      <c r="A85" s="23" t="s">
        <v>285</v>
      </c>
      <c r="B85" s="27">
        <v>49.41</v>
      </c>
      <c r="C85" s="27">
        <v>4.2300000000000004</v>
      </c>
      <c r="D85" s="23" t="s">
        <v>95</v>
      </c>
      <c r="E85" s="23" t="s">
        <v>81</v>
      </c>
      <c r="F85" s="23" t="s">
        <v>82</v>
      </c>
      <c r="G85" s="23">
        <v>1</v>
      </c>
      <c r="H85" s="23" t="s">
        <v>95</v>
      </c>
      <c r="I85" s="23" t="str">
        <f t="shared" si="4"/>
        <v>Yes</v>
      </c>
      <c r="J85" s="23" t="str">
        <f t="shared" si="5"/>
        <v>No</v>
      </c>
      <c r="K85" s="23" t="str">
        <f t="shared" si="6"/>
        <v>Yes</v>
      </c>
      <c r="L85" s="23" t="str">
        <f>IF(TRIM(H85)="?",'Cleaning Summary'!$B$35,IF(LOWER(TRIM(H85))="yes","Yes","No"))</f>
        <v>Yes</v>
      </c>
      <c r="M85" s="23">
        <f t="shared" si="7"/>
        <v>1</v>
      </c>
      <c r="N85" s="23" t="str">
        <f>IF(B85&lt;'Cleaning Summary'!$B$63,"Underweight",IF(B85&lt;'Cleaning Summary'!$B$64,"Normal Weight",IF(B85&lt;'Cleaning Summary'!$B$65,"Overweight","Obesity")))</f>
        <v>Obesity</v>
      </c>
      <c r="O85" s="23" t="str">
        <f>IF(C85&lt;'Cleaning Summary'!$B$66,"Normal",IF(C85&lt;'Cleaning Summary'!$B$67,"Prediabetes","Diabetes"))</f>
        <v>Normal</v>
      </c>
    </row>
    <row r="86" spans="1:15" x14ac:dyDescent="0.35">
      <c r="A86" s="23" t="s">
        <v>287</v>
      </c>
      <c r="B86" s="27">
        <v>31.824999999999999</v>
      </c>
      <c r="C86" s="27">
        <v>4.0599999999999996</v>
      </c>
      <c r="D86" s="23" t="s">
        <v>81</v>
      </c>
      <c r="E86" s="23" t="s">
        <v>81</v>
      </c>
      <c r="F86" s="23" t="s">
        <v>81</v>
      </c>
      <c r="G86" s="23">
        <v>2</v>
      </c>
      <c r="H86" s="23" t="s">
        <v>95</v>
      </c>
      <c r="I86" s="23" t="str">
        <f t="shared" si="4"/>
        <v>No</v>
      </c>
      <c r="J86" s="23" t="str">
        <f t="shared" si="5"/>
        <v>No</v>
      </c>
      <c r="K86" s="23" t="str">
        <f t="shared" si="6"/>
        <v>No</v>
      </c>
      <c r="L86" s="23" t="str">
        <f>IF(TRIM(H86)="?",'Cleaning Summary'!$B$35,IF(LOWER(TRIM(H86))="yes","Yes","No"))</f>
        <v>Yes</v>
      </c>
      <c r="M86" s="23">
        <f t="shared" si="7"/>
        <v>2</v>
      </c>
      <c r="N86" s="23" t="str">
        <f>IF(B86&lt;'Cleaning Summary'!$B$63,"Underweight",IF(B86&lt;'Cleaning Summary'!$B$64,"Normal Weight",IF(B86&lt;'Cleaning Summary'!$B$65,"Overweight","Obesity")))</f>
        <v>Obesity</v>
      </c>
      <c r="O86" s="23" t="str">
        <f>IF(C86&lt;'Cleaning Summary'!$B$66,"Normal",IF(C86&lt;'Cleaning Summary'!$B$67,"Prediabetes","Diabetes"))</f>
        <v>Normal</v>
      </c>
    </row>
    <row r="87" spans="1:15" x14ac:dyDescent="0.35">
      <c r="A87" s="23" t="s">
        <v>289</v>
      </c>
      <c r="B87" s="27">
        <v>51.28</v>
      </c>
      <c r="C87" s="27">
        <v>4.68</v>
      </c>
      <c r="D87" s="23" t="s">
        <v>81</v>
      </c>
      <c r="E87" s="23" t="s">
        <v>81</v>
      </c>
      <c r="F87" s="23" t="s">
        <v>81</v>
      </c>
      <c r="G87" s="23">
        <v>2</v>
      </c>
      <c r="H87" s="23" t="s">
        <v>95</v>
      </c>
      <c r="I87" s="23" t="str">
        <f t="shared" si="4"/>
        <v>No</v>
      </c>
      <c r="J87" s="23" t="str">
        <f t="shared" si="5"/>
        <v>No</v>
      </c>
      <c r="K87" s="23" t="str">
        <f t="shared" si="6"/>
        <v>No</v>
      </c>
      <c r="L87" s="23" t="str">
        <f>IF(TRIM(H87)="?",'Cleaning Summary'!$B$35,IF(LOWER(TRIM(H87))="yes","Yes","No"))</f>
        <v>Yes</v>
      </c>
      <c r="M87" s="23">
        <f t="shared" si="7"/>
        <v>2</v>
      </c>
      <c r="N87" s="23" t="str">
        <f>IF(B87&lt;'Cleaning Summary'!$B$63,"Underweight",IF(B87&lt;'Cleaning Summary'!$B$64,"Normal Weight",IF(B87&lt;'Cleaning Summary'!$B$65,"Overweight","Obesity")))</f>
        <v>Obesity</v>
      </c>
      <c r="O87" s="23" t="str">
        <f>IF(C87&lt;'Cleaning Summary'!$B$66,"Normal",IF(C87&lt;'Cleaning Summary'!$B$67,"Prediabetes","Diabetes"))</f>
        <v>Normal</v>
      </c>
    </row>
    <row r="88" spans="1:15" x14ac:dyDescent="0.35">
      <c r="A88" s="23" t="s">
        <v>291</v>
      </c>
      <c r="B88" s="27">
        <v>34.96</v>
      </c>
      <c r="C88" s="27">
        <v>4.34</v>
      </c>
      <c r="D88" s="23" t="s">
        <v>81</v>
      </c>
      <c r="E88" s="23" t="s">
        <v>81</v>
      </c>
      <c r="F88" s="23" t="s">
        <v>82</v>
      </c>
      <c r="G88" s="23">
        <v>1</v>
      </c>
      <c r="H88" s="23" t="s">
        <v>95</v>
      </c>
      <c r="I88" s="23" t="str">
        <f t="shared" si="4"/>
        <v>No</v>
      </c>
      <c r="J88" s="23" t="str">
        <f t="shared" si="5"/>
        <v>No</v>
      </c>
      <c r="K88" s="23" t="str">
        <f t="shared" si="6"/>
        <v>Yes</v>
      </c>
      <c r="L88" s="23" t="str">
        <f>IF(TRIM(H88)="?",'Cleaning Summary'!$B$35,IF(LOWER(TRIM(H88))="yes","Yes","No"))</f>
        <v>Yes</v>
      </c>
      <c r="M88" s="23">
        <f t="shared" si="7"/>
        <v>1</v>
      </c>
      <c r="N88" s="23" t="str">
        <f>IF(B88&lt;'Cleaning Summary'!$B$63,"Underweight",IF(B88&lt;'Cleaning Summary'!$B$64,"Normal Weight",IF(B88&lt;'Cleaning Summary'!$B$65,"Overweight","Obesity")))</f>
        <v>Obesity</v>
      </c>
      <c r="O88" s="23" t="str">
        <f>IF(C88&lt;'Cleaning Summary'!$B$66,"Normal",IF(C88&lt;'Cleaning Summary'!$B$67,"Prediabetes","Diabetes"))</f>
        <v>Normal</v>
      </c>
    </row>
    <row r="89" spans="1:15" x14ac:dyDescent="0.35">
      <c r="A89" s="23" t="s">
        <v>293</v>
      </c>
      <c r="B89" s="27">
        <v>33.11</v>
      </c>
      <c r="C89" s="27">
        <v>10.51</v>
      </c>
      <c r="D89" s="23" t="s">
        <v>81</v>
      </c>
      <c r="E89" s="23" t="s">
        <v>81</v>
      </c>
      <c r="F89" s="23" t="s">
        <v>81</v>
      </c>
      <c r="G89" s="23" t="s">
        <v>4796</v>
      </c>
      <c r="H89" s="23" t="s">
        <v>95</v>
      </c>
      <c r="I89" s="23" t="str">
        <f t="shared" si="4"/>
        <v>No</v>
      </c>
      <c r="J89" s="23" t="str">
        <f t="shared" si="5"/>
        <v>No</v>
      </c>
      <c r="K89" s="23" t="str">
        <f t="shared" si="6"/>
        <v>No</v>
      </c>
      <c r="L89" s="23" t="str">
        <f>IF(TRIM(H89)="?",'Cleaning Summary'!$B$35,IF(LOWER(TRIM(H89))="yes","Yes","No"))</f>
        <v>Yes</v>
      </c>
      <c r="M89" s="23">
        <f t="shared" si="7"/>
        <v>0</v>
      </c>
      <c r="N89" s="23" t="str">
        <f>IF(B89&lt;'Cleaning Summary'!$B$63,"Underweight",IF(B89&lt;'Cleaning Summary'!$B$64,"Normal Weight",IF(B89&lt;'Cleaning Summary'!$B$65,"Overweight","Obesity")))</f>
        <v>Obesity</v>
      </c>
      <c r="O89" s="23" t="str">
        <f>IF(C89&lt;'Cleaning Summary'!$B$66,"Normal",IF(C89&lt;'Cleaning Summary'!$B$67,"Prediabetes","Diabetes"))</f>
        <v>Diabetes</v>
      </c>
    </row>
    <row r="90" spans="1:15" x14ac:dyDescent="0.35">
      <c r="A90" s="23" t="s">
        <v>295</v>
      </c>
      <c r="B90" s="27">
        <v>54.74</v>
      </c>
      <c r="C90" s="27">
        <v>5.84</v>
      </c>
      <c r="D90" s="23" t="s">
        <v>95</v>
      </c>
      <c r="E90" s="23" t="s">
        <v>81</v>
      </c>
      <c r="F90" s="23" t="s">
        <v>82</v>
      </c>
      <c r="G90" s="23">
        <v>1</v>
      </c>
      <c r="H90" s="23" t="s">
        <v>95</v>
      </c>
      <c r="I90" s="23" t="str">
        <f t="shared" si="4"/>
        <v>Yes</v>
      </c>
      <c r="J90" s="23" t="str">
        <f t="shared" si="5"/>
        <v>No</v>
      </c>
      <c r="K90" s="23" t="str">
        <f t="shared" si="6"/>
        <v>Yes</v>
      </c>
      <c r="L90" s="23" t="str">
        <f>IF(TRIM(H90)="?",'Cleaning Summary'!$B$35,IF(LOWER(TRIM(H90))="yes","Yes","No"))</f>
        <v>Yes</v>
      </c>
      <c r="M90" s="23">
        <f t="shared" si="7"/>
        <v>1</v>
      </c>
      <c r="N90" s="23" t="str">
        <f>IF(B90&lt;'Cleaning Summary'!$B$63,"Underweight",IF(B90&lt;'Cleaning Summary'!$B$64,"Normal Weight",IF(B90&lt;'Cleaning Summary'!$B$65,"Overweight","Obesity")))</f>
        <v>Obesity</v>
      </c>
      <c r="O90" s="23" t="str">
        <f>IF(C90&lt;'Cleaning Summary'!$B$66,"Normal",IF(C90&lt;'Cleaning Summary'!$B$67,"Prediabetes","Diabetes"))</f>
        <v>Prediabetes</v>
      </c>
    </row>
    <row r="91" spans="1:15" x14ac:dyDescent="0.35">
      <c r="A91" s="23" t="s">
        <v>297</v>
      </c>
      <c r="B91" s="27">
        <v>32.56</v>
      </c>
      <c r="C91" s="27">
        <v>5.41</v>
      </c>
      <c r="D91" s="23" t="s">
        <v>81</v>
      </c>
      <c r="E91" s="23" t="s">
        <v>81</v>
      </c>
      <c r="F91" s="23" t="s">
        <v>82</v>
      </c>
      <c r="G91" s="23">
        <v>1</v>
      </c>
      <c r="H91" s="23" t="s">
        <v>95</v>
      </c>
      <c r="I91" s="23" t="str">
        <f t="shared" si="4"/>
        <v>No</v>
      </c>
      <c r="J91" s="23" t="str">
        <f t="shared" si="5"/>
        <v>No</v>
      </c>
      <c r="K91" s="23" t="str">
        <f t="shared" si="6"/>
        <v>Yes</v>
      </c>
      <c r="L91" s="23" t="str">
        <f>IF(TRIM(H91)="?",'Cleaning Summary'!$B$35,IF(LOWER(TRIM(H91))="yes","Yes","No"))</f>
        <v>Yes</v>
      </c>
      <c r="M91" s="23">
        <f t="shared" si="7"/>
        <v>1</v>
      </c>
      <c r="N91" s="23" t="str">
        <f>IF(B91&lt;'Cleaning Summary'!$B$63,"Underweight",IF(B91&lt;'Cleaning Summary'!$B$64,"Normal Weight",IF(B91&lt;'Cleaning Summary'!$B$65,"Overweight","Obesity")))</f>
        <v>Obesity</v>
      </c>
      <c r="O91" s="23" t="str">
        <f>IF(C91&lt;'Cleaning Summary'!$B$66,"Normal",IF(C91&lt;'Cleaning Summary'!$B$67,"Prediabetes","Diabetes"))</f>
        <v>Normal</v>
      </c>
    </row>
    <row r="92" spans="1:15" x14ac:dyDescent="0.35">
      <c r="A92" s="23" t="s">
        <v>299</v>
      </c>
      <c r="B92" s="27">
        <v>39.049999999999997</v>
      </c>
      <c r="C92" s="27">
        <v>6.06</v>
      </c>
      <c r="D92" s="23" t="s">
        <v>81</v>
      </c>
      <c r="E92" s="23" t="s">
        <v>81</v>
      </c>
      <c r="F92" s="23" t="s">
        <v>81</v>
      </c>
      <c r="G92" s="23">
        <v>1</v>
      </c>
      <c r="H92" s="23" t="s">
        <v>95</v>
      </c>
      <c r="I92" s="23" t="str">
        <f t="shared" si="4"/>
        <v>No</v>
      </c>
      <c r="J92" s="23" t="str">
        <f t="shared" si="5"/>
        <v>No</v>
      </c>
      <c r="K92" s="23" t="str">
        <f t="shared" si="6"/>
        <v>No</v>
      </c>
      <c r="L92" s="23" t="str">
        <f>IF(TRIM(H92)="?",'Cleaning Summary'!$B$35,IF(LOWER(TRIM(H92))="yes","Yes","No"))</f>
        <v>Yes</v>
      </c>
      <c r="M92" s="23">
        <f t="shared" si="7"/>
        <v>1</v>
      </c>
      <c r="N92" s="23" t="str">
        <f>IF(B92&lt;'Cleaning Summary'!$B$63,"Underweight",IF(B92&lt;'Cleaning Summary'!$B$64,"Normal Weight",IF(B92&lt;'Cleaning Summary'!$B$65,"Overweight","Obesity")))</f>
        <v>Obesity</v>
      </c>
      <c r="O92" s="23" t="str">
        <f>IF(C92&lt;'Cleaning Summary'!$B$66,"Normal",IF(C92&lt;'Cleaning Summary'!$B$67,"Prediabetes","Diabetes"))</f>
        <v>Prediabetes</v>
      </c>
    </row>
    <row r="93" spans="1:15" x14ac:dyDescent="0.35">
      <c r="A93" s="23" t="s">
        <v>301</v>
      </c>
      <c r="B93" s="27">
        <v>42.75</v>
      </c>
      <c r="C93" s="27">
        <v>4.22</v>
      </c>
      <c r="D93" s="23" t="s">
        <v>81</v>
      </c>
      <c r="E93" s="23" t="s">
        <v>81</v>
      </c>
      <c r="F93" s="23" t="s">
        <v>81</v>
      </c>
      <c r="G93" s="23" t="s">
        <v>4796</v>
      </c>
      <c r="H93" s="23" t="s">
        <v>95</v>
      </c>
      <c r="I93" s="23" t="str">
        <f t="shared" si="4"/>
        <v>No</v>
      </c>
      <c r="J93" s="23" t="str">
        <f t="shared" si="5"/>
        <v>No</v>
      </c>
      <c r="K93" s="23" t="str">
        <f t="shared" si="6"/>
        <v>No</v>
      </c>
      <c r="L93" s="23" t="str">
        <f>IF(TRIM(H93)="?",'Cleaning Summary'!$B$35,IF(LOWER(TRIM(H93))="yes","Yes","No"))</f>
        <v>Yes</v>
      </c>
      <c r="M93" s="23">
        <f t="shared" si="7"/>
        <v>0</v>
      </c>
      <c r="N93" s="23" t="str">
        <f>IF(B93&lt;'Cleaning Summary'!$B$63,"Underweight",IF(B93&lt;'Cleaning Summary'!$B$64,"Normal Weight",IF(B93&lt;'Cleaning Summary'!$B$65,"Overweight","Obesity")))</f>
        <v>Obesity</v>
      </c>
      <c r="O93" s="23" t="str">
        <f>IF(C93&lt;'Cleaning Summary'!$B$66,"Normal",IF(C93&lt;'Cleaning Summary'!$B$67,"Prediabetes","Diabetes"))</f>
        <v>Normal</v>
      </c>
    </row>
    <row r="94" spans="1:15" x14ac:dyDescent="0.35">
      <c r="A94" s="23" t="s">
        <v>303</v>
      </c>
      <c r="B94" s="27">
        <v>50.58</v>
      </c>
      <c r="C94" s="27">
        <v>5.12</v>
      </c>
      <c r="D94" s="23" t="s">
        <v>81</v>
      </c>
      <c r="E94" s="23" t="s">
        <v>81</v>
      </c>
      <c r="F94" s="23" t="s">
        <v>81</v>
      </c>
      <c r="G94" s="23">
        <v>2</v>
      </c>
      <c r="H94" s="23" t="s">
        <v>95</v>
      </c>
      <c r="I94" s="23" t="str">
        <f t="shared" si="4"/>
        <v>No</v>
      </c>
      <c r="J94" s="23" t="str">
        <f t="shared" si="5"/>
        <v>No</v>
      </c>
      <c r="K94" s="23" t="str">
        <f t="shared" si="6"/>
        <v>No</v>
      </c>
      <c r="L94" s="23" t="str">
        <f>IF(TRIM(H94)="?",'Cleaning Summary'!$B$35,IF(LOWER(TRIM(H94))="yes","Yes","No"))</f>
        <v>Yes</v>
      </c>
      <c r="M94" s="23">
        <f t="shared" si="7"/>
        <v>2</v>
      </c>
      <c r="N94" s="23" t="str">
        <f>IF(B94&lt;'Cleaning Summary'!$B$63,"Underweight",IF(B94&lt;'Cleaning Summary'!$B$64,"Normal Weight",IF(B94&lt;'Cleaning Summary'!$B$65,"Overweight","Obesity")))</f>
        <v>Obesity</v>
      </c>
      <c r="O94" s="23" t="str">
        <f>IF(C94&lt;'Cleaning Summary'!$B$66,"Normal",IF(C94&lt;'Cleaning Summary'!$B$67,"Prediabetes","Diabetes"))</f>
        <v>Normal</v>
      </c>
    </row>
    <row r="95" spans="1:15" x14ac:dyDescent="0.35">
      <c r="A95" s="23" t="s">
        <v>305</v>
      </c>
      <c r="B95" s="27">
        <v>30.495000000000001</v>
      </c>
      <c r="C95" s="27">
        <v>4.57</v>
      </c>
      <c r="D95" s="23" t="s">
        <v>95</v>
      </c>
      <c r="E95" s="23" t="s">
        <v>81</v>
      </c>
      <c r="F95" s="23" t="s">
        <v>81</v>
      </c>
      <c r="G95" s="23" t="s">
        <v>4796</v>
      </c>
      <c r="H95" s="23" t="s">
        <v>95</v>
      </c>
      <c r="I95" s="23" t="str">
        <f t="shared" si="4"/>
        <v>Yes</v>
      </c>
      <c r="J95" s="23" t="str">
        <f t="shared" si="5"/>
        <v>No</v>
      </c>
      <c r="K95" s="23" t="str">
        <f t="shared" si="6"/>
        <v>No</v>
      </c>
      <c r="L95" s="23" t="str">
        <f>IF(TRIM(H95)="?",'Cleaning Summary'!$B$35,IF(LOWER(TRIM(H95))="yes","Yes","No"))</f>
        <v>Yes</v>
      </c>
      <c r="M95" s="23">
        <f t="shared" si="7"/>
        <v>0</v>
      </c>
      <c r="N95" s="23" t="str">
        <f>IF(B95&lt;'Cleaning Summary'!$B$63,"Underweight",IF(B95&lt;'Cleaning Summary'!$B$64,"Normal Weight",IF(B95&lt;'Cleaning Summary'!$B$65,"Overweight","Obesity")))</f>
        <v>Obesity</v>
      </c>
      <c r="O95" s="23" t="str">
        <f>IF(C95&lt;'Cleaning Summary'!$B$66,"Normal",IF(C95&lt;'Cleaning Summary'!$B$67,"Prediabetes","Diabetes"))</f>
        <v>Normal</v>
      </c>
    </row>
    <row r="96" spans="1:15" x14ac:dyDescent="0.35">
      <c r="A96" s="23" t="s">
        <v>307</v>
      </c>
      <c r="B96" s="27">
        <v>48.31</v>
      </c>
      <c r="C96" s="27">
        <v>9.58</v>
      </c>
      <c r="D96" s="23" t="s">
        <v>95</v>
      </c>
      <c r="E96" s="23" t="s">
        <v>81</v>
      </c>
      <c r="F96" s="23" t="s">
        <v>81</v>
      </c>
      <c r="G96" s="23">
        <v>2</v>
      </c>
      <c r="H96" s="23" t="s">
        <v>95</v>
      </c>
      <c r="I96" s="23" t="str">
        <f t="shared" si="4"/>
        <v>Yes</v>
      </c>
      <c r="J96" s="23" t="str">
        <f t="shared" si="5"/>
        <v>No</v>
      </c>
      <c r="K96" s="23" t="str">
        <f t="shared" si="6"/>
        <v>No</v>
      </c>
      <c r="L96" s="23" t="str">
        <f>IF(TRIM(H96)="?",'Cleaning Summary'!$B$35,IF(LOWER(TRIM(H96))="yes","Yes","No"))</f>
        <v>Yes</v>
      </c>
      <c r="M96" s="23">
        <f t="shared" si="7"/>
        <v>2</v>
      </c>
      <c r="N96" s="23" t="str">
        <f>IF(B96&lt;'Cleaning Summary'!$B$63,"Underweight",IF(B96&lt;'Cleaning Summary'!$B$64,"Normal Weight",IF(B96&lt;'Cleaning Summary'!$B$65,"Overweight","Obesity")))</f>
        <v>Obesity</v>
      </c>
      <c r="O96" s="23" t="str">
        <f>IF(C96&lt;'Cleaning Summary'!$B$66,"Normal",IF(C96&lt;'Cleaning Summary'!$B$67,"Prediabetes","Diabetes"))</f>
        <v>Diabetes</v>
      </c>
    </row>
    <row r="97" spans="1:15" x14ac:dyDescent="0.35">
      <c r="A97" s="23" t="s">
        <v>309</v>
      </c>
      <c r="B97" s="27">
        <v>48.99</v>
      </c>
      <c r="C97" s="27">
        <v>9.7799999999999994</v>
      </c>
      <c r="D97" s="23" t="s">
        <v>95</v>
      </c>
      <c r="E97" s="23" t="s">
        <v>81</v>
      </c>
      <c r="F97" s="23" t="s">
        <v>81</v>
      </c>
      <c r="G97" s="23">
        <v>1</v>
      </c>
      <c r="H97" s="23" t="s">
        <v>95</v>
      </c>
      <c r="I97" s="23" t="str">
        <f t="shared" si="4"/>
        <v>Yes</v>
      </c>
      <c r="J97" s="23" t="str">
        <f t="shared" si="5"/>
        <v>No</v>
      </c>
      <c r="K97" s="23" t="str">
        <f t="shared" si="6"/>
        <v>No</v>
      </c>
      <c r="L97" s="23" t="str">
        <f>IF(TRIM(H97)="?",'Cleaning Summary'!$B$35,IF(LOWER(TRIM(H97))="yes","Yes","No"))</f>
        <v>Yes</v>
      </c>
      <c r="M97" s="23">
        <f t="shared" si="7"/>
        <v>1</v>
      </c>
      <c r="N97" s="23" t="str">
        <f>IF(B97&lt;'Cleaning Summary'!$B$63,"Underweight",IF(B97&lt;'Cleaning Summary'!$B$64,"Normal Weight",IF(B97&lt;'Cleaning Summary'!$B$65,"Overweight","Obesity")))</f>
        <v>Obesity</v>
      </c>
      <c r="O97" s="23" t="str">
        <f>IF(C97&lt;'Cleaning Summary'!$B$66,"Normal",IF(C97&lt;'Cleaning Summary'!$B$67,"Prediabetes","Diabetes"))</f>
        <v>Diabetes</v>
      </c>
    </row>
    <row r="98" spans="1:15" x14ac:dyDescent="0.35">
      <c r="A98" s="23" t="s">
        <v>311</v>
      </c>
      <c r="B98" s="27">
        <v>38.39</v>
      </c>
      <c r="C98" s="27">
        <v>4.1100000000000003</v>
      </c>
      <c r="D98" s="23" t="s">
        <v>95</v>
      </c>
      <c r="E98" s="23" t="s">
        <v>81</v>
      </c>
      <c r="F98" s="23" t="s">
        <v>81</v>
      </c>
      <c r="G98" s="23" t="s">
        <v>4796</v>
      </c>
      <c r="H98" s="23" t="s">
        <v>95</v>
      </c>
      <c r="I98" s="23" t="str">
        <f t="shared" si="4"/>
        <v>Yes</v>
      </c>
      <c r="J98" s="23" t="str">
        <f t="shared" si="5"/>
        <v>No</v>
      </c>
      <c r="K98" s="23" t="str">
        <f t="shared" si="6"/>
        <v>No</v>
      </c>
      <c r="L98" s="23" t="str">
        <f>IF(TRIM(H98)="?",'Cleaning Summary'!$B$35,IF(LOWER(TRIM(H98))="yes","Yes","No"))</f>
        <v>Yes</v>
      </c>
      <c r="M98" s="23">
        <f t="shared" si="7"/>
        <v>0</v>
      </c>
      <c r="N98" s="23" t="str">
        <f>IF(B98&lt;'Cleaning Summary'!$B$63,"Underweight",IF(B98&lt;'Cleaning Summary'!$B$64,"Normal Weight",IF(B98&lt;'Cleaning Summary'!$B$65,"Overweight","Obesity")))</f>
        <v>Obesity</v>
      </c>
      <c r="O98" s="23" t="str">
        <f>IF(C98&lt;'Cleaning Summary'!$B$66,"Normal",IF(C98&lt;'Cleaning Summary'!$B$67,"Prediabetes","Diabetes"))</f>
        <v>Normal</v>
      </c>
    </row>
    <row r="99" spans="1:15" x14ac:dyDescent="0.35">
      <c r="A99" s="23" t="s">
        <v>313</v>
      </c>
      <c r="B99" s="27">
        <v>44.34</v>
      </c>
      <c r="C99" s="27">
        <v>4.0199999999999996</v>
      </c>
      <c r="D99" s="23" t="s">
        <v>95</v>
      </c>
      <c r="E99" s="23" t="s">
        <v>81</v>
      </c>
      <c r="F99" s="23" t="s">
        <v>81</v>
      </c>
      <c r="G99" s="23">
        <v>2</v>
      </c>
      <c r="H99" s="23" t="s">
        <v>95</v>
      </c>
      <c r="I99" s="23" t="str">
        <f t="shared" si="4"/>
        <v>Yes</v>
      </c>
      <c r="J99" s="23" t="str">
        <f t="shared" si="5"/>
        <v>No</v>
      </c>
      <c r="K99" s="23" t="str">
        <f t="shared" si="6"/>
        <v>No</v>
      </c>
      <c r="L99" s="23" t="str">
        <f>IF(TRIM(H99)="?",'Cleaning Summary'!$B$35,IF(LOWER(TRIM(H99))="yes","Yes","No"))</f>
        <v>Yes</v>
      </c>
      <c r="M99" s="23">
        <f t="shared" si="7"/>
        <v>2</v>
      </c>
      <c r="N99" s="23" t="str">
        <f>IF(B99&lt;'Cleaning Summary'!$B$63,"Underweight",IF(B99&lt;'Cleaning Summary'!$B$64,"Normal Weight",IF(B99&lt;'Cleaning Summary'!$B$65,"Overweight","Obesity")))</f>
        <v>Obesity</v>
      </c>
      <c r="O99" s="23" t="str">
        <f>IF(C99&lt;'Cleaning Summary'!$B$66,"Normal",IF(C99&lt;'Cleaning Summary'!$B$67,"Prediabetes","Diabetes"))</f>
        <v>Normal</v>
      </c>
    </row>
    <row r="100" spans="1:15" x14ac:dyDescent="0.35">
      <c r="A100" s="23" t="s">
        <v>315</v>
      </c>
      <c r="B100" s="27">
        <v>41.51</v>
      </c>
      <c r="C100" s="27">
        <v>6.92</v>
      </c>
      <c r="D100" s="23" t="s">
        <v>81</v>
      </c>
      <c r="E100" s="23" t="s">
        <v>81</v>
      </c>
      <c r="F100" s="23" t="s">
        <v>81</v>
      </c>
      <c r="G100" s="23" t="s">
        <v>4796</v>
      </c>
      <c r="H100" s="23" t="s">
        <v>95</v>
      </c>
      <c r="I100" s="23" t="str">
        <f t="shared" si="4"/>
        <v>No</v>
      </c>
      <c r="J100" s="23" t="str">
        <f t="shared" si="5"/>
        <v>No</v>
      </c>
      <c r="K100" s="23" t="str">
        <f t="shared" si="6"/>
        <v>No</v>
      </c>
      <c r="L100" s="23" t="str">
        <f>IF(TRIM(H100)="?",'Cleaning Summary'!$B$35,IF(LOWER(TRIM(H100))="yes","Yes","No"))</f>
        <v>Yes</v>
      </c>
      <c r="M100" s="23">
        <f t="shared" si="7"/>
        <v>0</v>
      </c>
      <c r="N100" s="23" t="str">
        <f>IF(B100&lt;'Cleaning Summary'!$B$63,"Underweight",IF(B100&lt;'Cleaning Summary'!$B$64,"Normal Weight",IF(B100&lt;'Cleaning Summary'!$B$65,"Overweight","Obesity")))</f>
        <v>Obesity</v>
      </c>
      <c r="O100" s="23" t="str">
        <f>IF(C100&lt;'Cleaning Summary'!$B$66,"Normal",IF(C100&lt;'Cleaning Summary'!$B$67,"Prediabetes","Diabetes"))</f>
        <v>Diabetes</v>
      </c>
    </row>
    <row r="101" spans="1:15" x14ac:dyDescent="0.35">
      <c r="A101" s="23" t="s">
        <v>317</v>
      </c>
      <c r="B101" s="27">
        <v>48.2</v>
      </c>
      <c r="C101" s="27">
        <v>4.84</v>
      </c>
      <c r="D101" s="23" t="s">
        <v>81</v>
      </c>
      <c r="E101" s="23" t="s">
        <v>81</v>
      </c>
      <c r="F101" s="23" t="s">
        <v>81</v>
      </c>
      <c r="G101" s="23" t="s">
        <v>4796</v>
      </c>
      <c r="H101" s="23" t="s">
        <v>95</v>
      </c>
      <c r="I101" s="23" t="str">
        <f t="shared" si="4"/>
        <v>No</v>
      </c>
      <c r="J101" s="23" t="str">
        <f t="shared" si="5"/>
        <v>No</v>
      </c>
      <c r="K101" s="23" t="str">
        <f t="shared" si="6"/>
        <v>No</v>
      </c>
      <c r="L101" s="23" t="str">
        <f>IF(TRIM(H101)="?",'Cleaning Summary'!$B$35,IF(LOWER(TRIM(H101))="yes","Yes","No"))</f>
        <v>Yes</v>
      </c>
      <c r="M101" s="23">
        <f t="shared" si="7"/>
        <v>0</v>
      </c>
      <c r="N101" s="23" t="str">
        <f>IF(B101&lt;'Cleaning Summary'!$B$63,"Underweight",IF(B101&lt;'Cleaning Summary'!$B$64,"Normal Weight",IF(B101&lt;'Cleaning Summary'!$B$65,"Overweight","Obesity")))</f>
        <v>Obesity</v>
      </c>
      <c r="O101" s="23" t="str">
        <f>IF(C101&lt;'Cleaning Summary'!$B$66,"Normal",IF(C101&lt;'Cleaning Summary'!$B$67,"Prediabetes","Diabetes"))</f>
        <v>Normal</v>
      </c>
    </row>
    <row r="102" spans="1:15" x14ac:dyDescent="0.35">
      <c r="A102" s="23" t="s">
        <v>319</v>
      </c>
      <c r="B102" s="27">
        <v>35.75</v>
      </c>
      <c r="C102" s="27">
        <v>8</v>
      </c>
      <c r="D102" s="23" t="s">
        <v>95</v>
      </c>
      <c r="E102" s="23" t="s">
        <v>81</v>
      </c>
      <c r="F102" s="23" t="s">
        <v>81</v>
      </c>
      <c r="G102" s="23" t="s">
        <v>4796</v>
      </c>
      <c r="H102" s="23" t="s">
        <v>95</v>
      </c>
      <c r="I102" s="23" t="str">
        <f t="shared" si="4"/>
        <v>Yes</v>
      </c>
      <c r="J102" s="23" t="str">
        <f t="shared" si="5"/>
        <v>No</v>
      </c>
      <c r="K102" s="23" t="str">
        <f t="shared" si="6"/>
        <v>No</v>
      </c>
      <c r="L102" s="23" t="str">
        <f>IF(TRIM(H102)="?",'Cleaning Summary'!$B$35,IF(LOWER(TRIM(H102))="yes","Yes","No"))</f>
        <v>Yes</v>
      </c>
      <c r="M102" s="23">
        <f t="shared" si="7"/>
        <v>0</v>
      </c>
      <c r="N102" s="23" t="str">
        <f>IF(B102&lt;'Cleaning Summary'!$B$63,"Underweight",IF(B102&lt;'Cleaning Summary'!$B$64,"Normal Weight",IF(B102&lt;'Cleaning Summary'!$B$65,"Overweight","Obesity")))</f>
        <v>Obesity</v>
      </c>
      <c r="O102" s="23" t="str">
        <f>IF(C102&lt;'Cleaning Summary'!$B$66,"Normal",IF(C102&lt;'Cleaning Summary'!$B$67,"Prediabetes","Diabetes"))</f>
        <v>Diabetes</v>
      </c>
    </row>
    <row r="103" spans="1:15" x14ac:dyDescent="0.35">
      <c r="A103" s="23" t="s">
        <v>321</v>
      </c>
      <c r="B103" s="27">
        <v>53.81</v>
      </c>
      <c r="C103" s="27">
        <v>8.77</v>
      </c>
      <c r="D103" s="23" t="s">
        <v>95</v>
      </c>
      <c r="E103" s="23" t="s">
        <v>81</v>
      </c>
      <c r="F103" s="23" t="s">
        <v>81</v>
      </c>
      <c r="G103" s="23" t="s">
        <v>4796</v>
      </c>
      <c r="H103" s="23" t="s">
        <v>95</v>
      </c>
      <c r="I103" s="23" t="str">
        <f t="shared" si="4"/>
        <v>Yes</v>
      </c>
      <c r="J103" s="23" t="str">
        <f t="shared" si="5"/>
        <v>No</v>
      </c>
      <c r="K103" s="23" t="str">
        <f t="shared" si="6"/>
        <v>No</v>
      </c>
      <c r="L103" s="23" t="str">
        <f>IF(TRIM(H103)="?",'Cleaning Summary'!$B$35,IF(LOWER(TRIM(H103))="yes","Yes","No"))</f>
        <v>Yes</v>
      </c>
      <c r="M103" s="23">
        <f t="shared" si="7"/>
        <v>0</v>
      </c>
      <c r="N103" s="23" t="str">
        <f>IF(B103&lt;'Cleaning Summary'!$B$63,"Underweight",IF(B103&lt;'Cleaning Summary'!$B$64,"Normal Weight",IF(B103&lt;'Cleaning Summary'!$B$65,"Overweight","Obesity")))</f>
        <v>Obesity</v>
      </c>
      <c r="O103" s="23" t="str">
        <f>IF(C103&lt;'Cleaning Summary'!$B$66,"Normal",IF(C103&lt;'Cleaning Summary'!$B$67,"Prediabetes","Diabetes"))</f>
        <v>Diabetes</v>
      </c>
    </row>
    <row r="104" spans="1:15" x14ac:dyDescent="0.35">
      <c r="A104" s="23" t="s">
        <v>323</v>
      </c>
      <c r="B104" s="27">
        <v>49.48</v>
      </c>
      <c r="C104" s="27">
        <v>4.96</v>
      </c>
      <c r="D104" s="23" t="s">
        <v>81</v>
      </c>
      <c r="E104" s="23" t="s">
        <v>81</v>
      </c>
      <c r="F104" s="23" t="s">
        <v>82</v>
      </c>
      <c r="G104" s="23">
        <v>1</v>
      </c>
      <c r="H104" s="23" t="s">
        <v>95</v>
      </c>
      <c r="I104" s="23" t="str">
        <f t="shared" si="4"/>
        <v>No</v>
      </c>
      <c r="J104" s="23" t="str">
        <f t="shared" si="5"/>
        <v>No</v>
      </c>
      <c r="K104" s="23" t="str">
        <f t="shared" si="6"/>
        <v>Yes</v>
      </c>
      <c r="L104" s="23" t="str">
        <f>IF(TRIM(H104)="?",'Cleaning Summary'!$B$35,IF(LOWER(TRIM(H104))="yes","Yes","No"))</f>
        <v>Yes</v>
      </c>
      <c r="M104" s="23">
        <f t="shared" si="7"/>
        <v>1</v>
      </c>
      <c r="N104" s="23" t="str">
        <f>IF(B104&lt;'Cleaning Summary'!$B$63,"Underweight",IF(B104&lt;'Cleaning Summary'!$B$64,"Normal Weight",IF(B104&lt;'Cleaning Summary'!$B$65,"Overweight","Obesity")))</f>
        <v>Obesity</v>
      </c>
      <c r="O104" s="23" t="str">
        <f>IF(C104&lt;'Cleaning Summary'!$B$66,"Normal",IF(C104&lt;'Cleaning Summary'!$B$67,"Prediabetes","Diabetes"))</f>
        <v>Normal</v>
      </c>
    </row>
    <row r="105" spans="1:15" x14ac:dyDescent="0.35">
      <c r="A105" s="23" t="s">
        <v>325</v>
      </c>
      <c r="B105" s="27">
        <v>34.1</v>
      </c>
      <c r="C105" s="27">
        <v>4.43</v>
      </c>
      <c r="D105" s="23" t="s">
        <v>95</v>
      </c>
      <c r="E105" s="23" t="s">
        <v>81</v>
      </c>
      <c r="F105" s="23" t="s">
        <v>81</v>
      </c>
      <c r="G105" s="23" t="s">
        <v>4796</v>
      </c>
      <c r="H105" s="23" t="s">
        <v>95</v>
      </c>
      <c r="I105" s="23" t="str">
        <f t="shared" si="4"/>
        <v>Yes</v>
      </c>
      <c r="J105" s="23" t="str">
        <f t="shared" si="5"/>
        <v>No</v>
      </c>
      <c r="K105" s="23" t="str">
        <f t="shared" si="6"/>
        <v>No</v>
      </c>
      <c r="L105" s="23" t="str">
        <f>IF(TRIM(H105)="?",'Cleaning Summary'!$B$35,IF(LOWER(TRIM(H105))="yes","Yes","No"))</f>
        <v>Yes</v>
      </c>
      <c r="M105" s="23">
        <f t="shared" si="7"/>
        <v>0</v>
      </c>
      <c r="N105" s="23" t="str">
        <f>IF(B105&lt;'Cleaning Summary'!$B$63,"Underweight",IF(B105&lt;'Cleaning Summary'!$B$64,"Normal Weight",IF(B105&lt;'Cleaning Summary'!$B$65,"Overweight","Obesity")))</f>
        <v>Obesity</v>
      </c>
      <c r="O105" s="23" t="str">
        <f>IF(C105&lt;'Cleaning Summary'!$B$66,"Normal",IF(C105&lt;'Cleaning Summary'!$B$67,"Prediabetes","Diabetes"))</f>
        <v>Normal</v>
      </c>
    </row>
    <row r="106" spans="1:15" x14ac:dyDescent="0.35">
      <c r="A106" s="23" t="s">
        <v>327</v>
      </c>
      <c r="B106" s="27">
        <v>35.299999999999997</v>
      </c>
      <c r="C106" s="27">
        <v>5.82</v>
      </c>
      <c r="D106" s="23" t="s">
        <v>95</v>
      </c>
      <c r="E106" s="23" t="s">
        <v>81</v>
      </c>
      <c r="F106" s="23" t="s">
        <v>82</v>
      </c>
      <c r="G106" s="23">
        <v>1</v>
      </c>
      <c r="H106" s="23" t="s">
        <v>95</v>
      </c>
      <c r="I106" s="23" t="str">
        <f t="shared" si="4"/>
        <v>Yes</v>
      </c>
      <c r="J106" s="23" t="str">
        <f t="shared" si="5"/>
        <v>No</v>
      </c>
      <c r="K106" s="23" t="str">
        <f t="shared" si="6"/>
        <v>Yes</v>
      </c>
      <c r="L106" s="23" t="str">
        <f>IF(TRIM(H106)="?",'Cleaning Summary'!$B$35,IF(LOWER(TRIM(H106))="yes","Yes","No"))</f>
        <v>Yes</v>
      </c>
      <c r="M106" s="23">
        <f t="shared" si="7"/>
        <v>1</v>
      </c>
      <c r="N106" s="23" t="str">
        <f>IF(B106&lt;'Cleaning Summary'!$B$63,"Underweight",IF(B106&lt;'Cleaning Summary'!$B$64,"Normal Weight",IF(B106&lt;'Cleaning Summary'!$B$65,"Overweight","Obesity")))</f>
        <v>Obesity</v>
      </c>
      <c r="O106" s="23" t="str">
        <f>IF(C106&lt;'Cleaning Summary'!$B$66,"Normal",IF(C106&lt;'Cleaning Summary'!$B$67,"Prediabetes","Diabetes"))</f>
        <v>Prediabetes</v>
      </c>
    </row>
    <row r="107" spans="1:15" x14ac:dyDescent="0.35">
      <c r="A107" s="23" t="s">
        <v>329</v>
      </c>
      <c r="B107" s="27">
        <v>43.83</v>
      </c>
      <c r="C107" s="27">
        <v>6.03</v>
      </c>
      <c r="D107" s="23" t="s">
        <v>95</v>
      </c>
      <c r="E107" s="23" t="s">
        <v>81</v>
      </c>
      <c r="F107" s="23" t="s">
        <v>81</v>
      </c>
      <c r="G107" s="23">
        <v>2</v>
      </c>
      <c r="H107" s="23" t="s">
        <v>95</v>
      </c>
      <c r="I107" s="23" t="str">
        <f t="shared" si="4"/>
        <v>Yes</v>
      </c>
      <c r="J107" s="23" t="str">
        <f t="shared" si="5"/>
        <v>No</v>
      </c>
      <c r="K107" s="23" t="str">
        <f t="shared" si="6"/>
        <v>No</v>
      </c>
      <c r="L107" s="23" t="str">
        <f>IF(TRIM(H107)="?",'Cleaning Summary'!$B$35,IF(LOWER(TRIM(H107))="yes","Yes","No"))</f>
        <v>Yes</v>
      </c>
      <c r="M107" s="23">
        <f t="shared" si="7"/>
        <v>2</v>
      </c>
      <c r="N107" s="23" t="str">
        <f>IF(B107&lt;'Cleaning Summary'!$B$63,"Underweight",IF(B107&lt;'Cleaning Summary'!$B$64,"Normal Weight",IF(B107&lt;'Cleaning Summary'!$B$65,"Overweight","Obesity")))</f>
        <v>Obesity</v>
      </c>
      <c r="O107" s="23" t="str">
        <f>IF(C107&lt;'Cleaning Summary'!$B$66,"Normal",IF(C107&lt;'Cleaning Summary'!$B$67,"Prediabetes","Diabetes"))</f>
        <v>Prediabetes</v>
      </c>
    </row>
    <row r="108" spans="1:15" x14ac:dyDescent="0.35">
      <c r="A108" s="23" t="s">
        <v>331</v>
      </c>
      <c r="B108" s="27">
        <v>50.07</v>
      </c>
      <c r="C108" s="27">
        <v>9.27</v>
      </c>
      <c r="D108" s="23" t="s">
        <v>81</v>
      </c>
      <c r="E108" s="23" t="s">
        <v>81</v>
      </c>
      <c r="F108" s="23" t="s">
        <v>81</v>
      </c>
      <c r="G108" s="23" t="s">
        <v>4796</v>
      </c>
      <c r="H108" s="23" t="s">
        <v>95</v>
      </c>
      <c r="I108" s="23" t="str">
        <f t="shared" si="4"/>
        <v>No</v>
      </c>
      <c r="J108" s="23" t="str">
        <f t="shared" si="5"/>
        <v>No</v>
      </c>
      <c r="K108" s="23" t="str">
        <f t="shared" si="6"/>
        <v>No</v>
      </c>
      <c r="L108" s="23" t="str">
        <f>IF(TRIM(H108)="?",'Cleaning Summary'!$B$35,IF(LOWER(TRIM(H108))="yes","Yes","No"))</f>
        <v>Yes</v>
      </c>
      <c r="M108" s="23">
        <f t="shared" si="7"/>
        <v>0</v>
      </c>
      <c r="N108" s="23" t="str">
        <f>IF(B108&lt;'Cleaning Summary'!$B$63,"Underweight",IF(B108&lt;'Cleaning Summary'!$B$64,"Normal Weight",IF(B108&lt;'Cleaning Summary'!$B$65,"Overweight","Obesity")))</f>
        <v>Obesity</v>
      </c>
      <c r="O108" s="23" t="str">
        <f>IF(C108&lt;'Cleaning Summary'!$B$66,"Normal",IF(C108&lt;'Cleaning Summary'!$B$67,"Prediabetes","Diabetes"))</f>
        <v>Diabetes</v>
      </c>
    </row>
    <row r="109" spans="1:15" x14ac:dyDescent="0.35">
      <c r="A109" s="23" t="s">
        <v>333</v>
      </c>
      <c r="B109" s="27">
        <v>32.774999999999999</v>
      </c>
      <c r="C109" s="27">
        <v>5.53</v>
      </c>
      <c r="D109" s="23" t="s">
        <v>81</v>
      </c>
      <c r="E109" s="23" t="s">
        <v>81</v>
      </c>
      <c r="F109" s="23" t="s">
        <v>81</v>
      </c>
      <c r="G109" s="23" t="s">
        <v>4796</v>
      </c>
      <c r="H109" s="23" t="s">
        <v>95</v>
      </c>
      <c r="I109" s="23" t="str">
        <f t="shared" si="4"/>
        <v>No</v>
      </c>
      <c r="J109" s="23" t="str">
        <f t="shared" si="5"/>
        <v>No</v>
      </c>
      <c r="K109" s="23" t="str">
        <f t="shared" si="6"/>
        <v>No</v>
      </c>
      <c r="L109" s="23" t="str">
        <f>IF(TRIM(H109)="?",'Cleaning Summary'!$B$35,IF(LOWER(TRIM(H109))="yes","Yes","No"))</f>
        <v>Yes</v>
      </c>
      <c r="M109" s="23">
        <f t="shared" si="7"/>
        <v>0</v>
      </c>
      <c r="N109" s="23" t="str">
        <f>IF(B109&lt;'Cleaning Summary'!$B$63,"Underweight",IF(B109&lt;'Cleaning Summary'!$B$64,"Normal Weight",IF(B109&lt;'Cleaning Summary'!$B$65,"Overweight","Obesity")))</f>
        <v>Obesity</v>
      </c>
      <c r="O109" s="23" t="str">
        <f>IF(C109&lt;'Cleaning Summary'!$B$66,"Normal",IF(C109&lt;'Cleaning Summary'!$B$67,"Prediabetes","Diabetes"))</f>
        <v>Normal</v>
      </c>
    </row>
    <row r="110" spans="1:15" x14ac:dyDescent="0.35">
      <c r="A110" s="23" t="s">
        <v>335</v>
      </c>
      <c r="B110" s="27">
        <v>34.104999999999997</v>
      </c>
      <c r="C110" s="27">
        <v>5.07</v>
      </c>
      <c r="D110" s="23" t="s">
        <v>81</v>
      </c>
      <c r="E110" s="23" t="s">
        <v>81</v>
      </c>
      <c r="F110" s="23" t="s">
        <v>81</v>
      </c>
      <c r="G110" s="23">
        <v>1</v>
      </c>
      <c r="H110" s="23" t="s">
        <v>95</v>
      </c>
      <c r="I110" s="23" t="str">
        <f t="shared" si="4"/>
        <v>No</v>
      </c>
      <c r="J110" s="23" t="str">
        <f t="shared" si="5"/>
        <v>No</v>
      </c>
      <c r="K110" s="23" t="str">
        <f t="shared" si="6"/>
        <v>No</v>
      </c>
      <c r="L110" s="23" t="str">
        <f>IF(TRIM(H110)="?",'Cleaning Summary'!$B$35,IF(LOWER(TRIM(H110))="yes","Yes","No"))</f>
        <v>Yes</v>
      </c>
      <c r="M110" s="23">
        <f t="shared" si="7"/>
        <v>1</v>
      </c>
      <c r="N110" s="23" t="str">
        <f>IF(B110&lt;'Cleaning Summary'!$B$63,"Underweight",IF(B110&lt;'Cleaning Summary'!$B$64,"Normal Weight",IF(B110&lt;'Cleaning Summary'!$B$65,"Overweight","Obesity")))</f>
        <v>Obesity</v>
      </c>
      <c r="O110" s="23" t="str">
        <f>IF(C110&lt;'Cleaning Summary'!$B$66,"Normal",IF(C110&lt;'Cleaning Summary'!$B$67,"Prediabetes","Diabetes"))</f>
        <v>Normal</v>
      </c>
    </row>
    <row r="111" spans="1:15" x14ac:dyDescent="0.35">
      <c r="A111" s="23" t="s">
        <v>337</v>
      </c>
      <c r="B111" s="27">
        <v>48.93</v>
      </c>
      <c r="C111" s="27">
        <v>11.17</v>
      </c>
      <c r="D111" s="23" t="s">
        <v>95</v>
      </c>
      <c r="E111" s="23" t="s">
        <v>81</v>
      </c>
      <c r="F111" s="23" t="s">
        <v>81</v>
      </c>
      <c r="G111" s="23">
        <v>1</v>
      </c>
      <c r="H111" s="23" t="s">
        <v>95</v>
      </c>
      <c r="I111" s="23" t="str">
        <f t="shared" si="4"/>
        <v>Yes</v>
      </c>
      <c r="J111" s="23" t="str">
        <f t="shared" si="5"/>
        <v>No</v>
      </c>
      <c r="K111" s="23" t="str">
        <f t="shared" si="6"/>
        <v>No</v>
      </c>
      <c r="L111" s="23" t="str">
        <f>IF(TRIM(H111)="?",'Cleaning Summary'!$B$35,IF(LOWER(TRIM(H111))="yes","Yes","No"))</f>
        <v>Yes</v>
      </c>
      <c r="M111" s="23">
        <f t="shared" si="7"/>
        <v>1</v>
      </c>
      <c r="N111" s="23" t="str">
        <f>IF(B111&lt;'Cleaning Summary'!$B$63,"Underweight",IF(B111&lt;'Cleaning Summary'!$B$64,"Normal Weight",IF(B111&lt;'Cleaning Summary'!$B$65,"Overweight","Obesity")))</f>
        <v>Obesity</v>
      </c>
      <c r="O111" s="23" t="str">
        <f>IF(C111&lt;'Cleaning Summary'!$B$66,"Normal",IF(C111&lt;'Cleaning Summary'!$B$67,"Prediabetes","Diabetes"))</f>
        <v>Diabetes</v>
      </c>
    </row>
    <row r="112" spans="1:15" x14ac:dyDescent="0.35">
      <c r="A112" s="23" t="s">
        <v>339</v>
      </c>
      <c r="B112" s="27">
        <v>37.07</v>
      </c>
      <c r="C112" s="27">
        <v>6.14</v>
      </c>
      <c r="D112" s="23" t="s">
        <v>95</v>
      </c>
      <c r="E112" s="23" t="s">
        <v>81</v>
      </c>
      <c r="F112" s="23" t="s">
        <v>81</v>
      </c>
      <c r="G112" s="23" t="s">
        <v>4796</v>
      </c>
      <c r="H112" s="23" t="s">
        <v>95</v>
      </c>
      <c r="I112" s="23" t="str">
        <f t="shared" si="4"/>
        <v>Yes</v>
      </c>
      <c r="J112" s="23" t="str">
        <f t="shared" si="5"/>
        <v>No</v>
      </c>
      <c r="K112" s="23" t="str">
        <f t="shared" si="6"/>
        <v>No</v>
      </c>
      <c r="L112" s="23" t="str">
        <f>IF(TRIM(H112)="?",'Cleaning Summary'!$B$35,IF(LOWER(TRIM(H112))="yes","Yes","No"))</f>
        <v>Yes</v>
      </c>
      <c r="M112" s="23">
        <f t="shared" si="7"/>
        <v>0</v>
      </c>
      <c r="N112" s="23" t="str">
        <f>IF(B112&lt;'Cleaning Summary'!$B$63,"Underweight",IF(B112&lt;'Cleaning Summary'!$B$64,"Normal Weight",IF(B112&lt;'Cleaning Summary'!$B$65,"Overweight","Obesity")))</f>
        <v>Obesity</v>
      </c>
      <c r="O112" s="23" t="str">
        <f>IF(C112&lt;'Cleaning Summary'!$B$66,"Normal",IF(C112&lt;'Cleaning Summary'!$B$67,"Prediabetes","Diabetes"))</f>
        <v>Prediabetes</v>
      </c>
    </row>
    <row r="113" spans="1:15" x14ac:dyDescent="0.35">
      <c r="A113" s="23" t="s">
        <v>341</v>
      </c>
      <c r="B113" s="27">
        <v>51.51</v>
      </c>
      <c r="C113" s="27">
        <v>6.26</v>
      </c>
      <c r="D113" s="23" t="s">
        <v>95</v>
      </c>
      <c r="E113" s="23" t="s">
        <v>81</v>
      </c>
      <c r="F113" s="23" t="s">
        <v>82</v>
      </c>
      <c r="G113" s="23">
        <v>1</v>
      </c>
      <c r="H113" s="23" t="s">
        <v>95</v>
      </c>
      <c r="I113" s="23" t="str">
        <f t="shared" si="4"/>
        <v>Yes</v>
      </c>
      <c r="J113" s="23" t="str">
        <f t="shared" si="5"/>
        <v>No</v>
      </c>
      <c r="K113" s="23" t="str">
        <f t="shared" si="6"/>
        <v>Yes</v>
      </c>
      <c r="L113" s="23" t="str">
        <f>IF(TRIM(H113)="?",'Cleaning Summary'!$B$35,IF(LOWER(TRIM(H113))="yes","Yes","No"))</f>
        <v>Yes</v>
      </c>
      <c r="M113" s="23">
        <f t="shared" si="7"/>
        <v>1</v>
      </c>
      <c r="N113" s="23" t="str">
        <f>IF(B113&lt;'Cleaning Summary'!$B$63,"Underweight",IF(B113&lt;'Cleaning Summary'!$B$64,"Normal Weight",IF(B113&lt;'Cleaning Summary'!$B$65,"Overweight","Obesity")))</f>
        <v>Obesity</v>
      </c>
      <c r="O113" s="23" t="str">
        <f>IF(C113&lt;'Cleaning Summary'!$B$66,"Normal",IF(C113&lt;'Cleaning Summary'!$B$67,"Prediabetes","Diabetes"))</f>
        <v>Prediabetes</v>
      </c>
    </row>
    <row r="114" spans="1:15" x14ac:dyDescent="0.35">
      <c r="A114" s="23" t="s">
        <v>343</v>
      </c>
      <c r="B114" s="27">
        <v>34.799999999999997</v>
      </c>
      <c r="C114" s="27">
        <v>4.72</v>
      </c>
      <c r="D114" s="23" t="s">
        <v>95</v>
      </c>
      <c r="E114" s="23" t="s">
        <v>81</v>
      </c>
      <c r="F114" s="23" t="s">
        <v>81</v>
      </c>
      <c r="G114" s="23" t="s">
        <v>4796</v>
      </c>
      <c r="H114" s="23" t="s">
        <v>95</v>
      </c>
      <c r="I114" s="23" t="str">
        <f t="shared" si="4"/>
        <v>Yes</v>
      </c>
      <c r="J114" s="23" t="str">
        <f t="shared" si="5"/>
        <v>No</v>
      </c>
      <c r="K114" s="23" t="str">
        <f t="shared" si="6"/>
        <v>No</v>
      </c>
      <c r="L114" s="23" t="str">
        <f>IF(TRIM(H114)="?",'Cleaning Summary'!$B$35,IF(LOWER(TRIM(H114))="yes","Yes","No"))</f>
        <v>Yes</v>
      </c>
      <c r="M114" s="23">
        <f t="shared" si="7"/>
        <v>0</v>
      </c>
      <c r="N114" s="23" t="str">
        <f>IF(B114&lt;'Cleaning Summary'!$B$63,"Underweight",IF(B114&lt;'Cleaning Summary'!$B$64,"Normal Weight",IF(B114&lt;'Cleaning Summary'!$B$65,"Overweight","Obesity")))</f>
        <v>Obesity</v>
      </c>
      <c r="O114" s="23" t="str">
        <f>IF(C114&lt;'Cleaning Summary'!$B$66,"Normal",IF(C114&lt;'Cleaning Summary'!$B$67,"Prediabetes","Diabetes"))</f>
        <v>Normal</v>
      </c>
    </row>
    <row r="115" spans="1:15" x14ac:dyDescent="0.35">
      <c r="A115" s="23" t="s">
        <v>345</v>
      </c>
      <c r="B115" s="27">
        <v>36.67</v>
      </c>
      <c r="C115" s="27">
        <v>5.18</v>
      </c>
      <c r="D115" s="23" t="s">
        <v>81</v>
      </c>
      <c r="E115" s="23" t="s">
        <v>81</v>
      </c>
      <c r="F115" s="23" t="s">
        <v>81</v>
      </c>
      <c r="G115" s="23">
        <v>1</v>
      </c>
      <c r="H115" s="23" t="s">
        <v>95</v>
      </c>
      <c r="I115" s="23" t="str">
        <f t="shared" si="4"/>
        <v>No</v>
      </c>
      <c r="J115" s="23" t="str">
        <f t="shared" si="5"/>
        <v>No</v>
      </c>
      <c r="K115" s="23" t="str">
        <f t="shared" si="6"/>
        <v>No</v>
      </c>
      <c r="L115" s="23" t="str">
        <f>IF(TRIM(H115)="?",'Cleaning Summary'!$B$35,IF(LOWER(TRIM(H115))="yes","Yes","No"))</f>
        <v>Yes</v>
      </c>
      <c r="M115" s="23">
        <f t="shared" si="7"/>
        <v>1</v>
      </c>
      <c r="N115" s="23" t="str">
        <f>IF(B115&lt;'Cleaning Summary'!$B$63,"Underweight",IF(B115&lt;'Cleaning Summary'!$B$64,"Normal Weight",IF(B115&lt;'Cleaning Summary'!$B$65,"Overweight","Obesity")))</f>
        <v>Obesity</v>
      </c>
      <c r="O115" s="23" t="str">
        <f>IF(C115&lt;'Cleaning Summary'!$B$66,"Normal",IF(C115&lt;'Cleaning Summary'!$B$67,"Prediabetes","Diabetes"))</f>
        <v>Normal</v>
      </c>
    </row>
    <row r="116" spans="1:15" x14ac:dyDescent="0.35">
      <c r="A116" s="23" t="s">
        <v>347</v>
      </c>
      <c r="B116" s="27">
        <v>30.9</v>
      </c>
      <c r="C116" s="27">
        <v>9.4</v>
      </c>
      <c r="D116" s="23" t="s">
        <v>81</v>
      </c>
      <c r="E116" s="23" t="s">
        <v>81</v>
      </c>
      <c r="F116" s="23" t="s">
        <v>81</v>
      </c>
      <c r="G116" s="23">
        <v>2</v>
      </c>
      <c r="H116" s="23" t="s">
        <v>95</v>
      </c>
      <c r="I116" s="23" t="str">
        <f t="shared" si="4"/>
        <v>No</v>
      </c>
      <c r="J116" s="23" t="str">
        <f t="shared" si="5"/>
        <v>No</v>
      </c>
      <c r="K116" s="23" t="str">
        <f t="shared" si="6"/>
        <v>No</v>
      </c>
      <c r="L116" s="23" t="str">
        <f>IF(TRIM(H116)="?",'Cleaning Summary'!$B$35,IF(LOWER(TRIM(H116))="yes","Yes","No"))</f>
        <v>Yes</v>
      </c>
      <c r="M116" s="23">
        <f t="shared" si="7"/>
        <v>2</v>
      </c>
      <c r="N116" s="23" t="str">
        <f>IF(B116&lt;'Cleaning Summary'!$B$63,"Underweight",IF(B116&lt;'Cleaning Summary'!$B$64,"Normal Weight",IF(B116&lt;'Cleaning Summary'!$B$65,"Overweight","Obesity")))</f>
        <v>Obesity</v>
      </c>
      <c r="O116" s="23" t="str">
        <f>IF(C116&lt;'Cleaning Summary'!$B$66,"Normal",IF(C116&lt;'Cleaning Summary'!$B$67,"Prediabetes","Diabetes"))</f>
        <v>Diabetes</v>
      </c>
    </row>
    <row r="117" spans="1:15" x14ac:dyDescent="0.35">
      <c r="A117" s="23" t="s">
        <v>349</v>
      </c>
      <c r="B117" s="27">
        <v>30.495000000000001</v>
      </c>
      <c r="C117" s="27">
        <v>6.29</v>
      </c>
      <c r="D117" s="23" t="s">
        <v>81</v>
      </c>
      <c r="E117" s="23" t="s">
        <v>81</v>
      </c>
      <c r="F117" s="23" t="s">
        <v>81</v>
      </c>
      <c r="G117" s="23" t="s">
        <v>4796</v>
      </c>
      <c r="H117" s="23" t="s">
        <v>95</v>
      </c>
      <c r="I117" s="23" t="str">
        <f t="shared" si="4"/>
        <v>No</v>
      </c>
      <c r="J117" s="23" t="str">
        <f t="shared" si="5"/>
        <v>No</v>
      </c>
      <c r="K117" s="23" t="str">
        <f t="shared" si="6"/>
        <v>No</v>
      </c>
      <c r="L117" s="23" t="str">
        <f>IF(TRIM(H117)="?",'Cleaning Summary'!$B$35,IF(LOWER(TRIM(H117))="yes","Yes","No"))</f>
        <v>Yes</v>
      </c>
      <c r="M117" s="23">
        <f t="shared" si="7"/>
        <v>0</v>
      </c>
      <c r="N117" s="23" t="str">
        <f>IF(B117&lt;'Cleaning Summary'!$B$63,"Underweight",IF(B117&lt;'Cleaning Summary'!$B$64,"Normal Weight",IF(B117&lt;'Cleaning Summary'!$B$65,"Overweight","Obesity")))</f>
        <v>Obesity</v>
      </c>
      <c r="O117" s="23" t="str">
        <f>IF(C117&lt;'Cleaning Summary'!$B$66,"Normal",IF(C117&lt;'Cleaning Summary'!$B$67,"Prediabetes","Diabetes"))</f>
        <v>Prediabetes</v>
      </c>
    </row>
    <row r="118" spans="1:15" x14ac:dyDescent="0.35">
      <c r="A118" s="23" t="s">
        <v>351</v>
      </c>
      <c r="B118" s="27">
        <v>44.88</v>
      </c>
      <c r="C118" s="27">
        <v>6.04</v>
      </c>
      <c r="D118" s="23" t="s">
        <v>81</v>
      </c>
      <c r="E118" s="23" t="s">
        <v>81</v>
      </c>
      <c r="F118" s="23" t="s">
        <v>82</v>
      </c>
      <c r="G118" s="23">
        <v>1</v>
      </c>
      <c r="H118" s="23" t="s">
        <v>95</v>
      </c>
      <c r="I118" s="23" t="str">
        <f t="shared" si="4"/>
        <v>No</v>
      </c>
      <c r="J118" s="23" t="str">
        <f t="shared" si="5"/>
        <v>No</v>
      </c>
      <c r="K118" s="23" t="str">
        <f t="shared" si="6"/>
        <v>Yes</v>
      </c>
      <c r="L118" s="23" t="str">
        <f>IF(TRIM(H118)="?",'Cleaning Summary'!$B$35,IF(LOWER(TRIM(H118))="yes","Yes","No"))</f>
        <v>Yes</v>
      </c>
      <c r="M118" s="23">
        <f t="shared" si="7"/>
        <v>1</v>
      </c>
      <c r="N118" s="23" t="str">
        <f>IF(B118&lt;'Cleaning Summary'!$B$63,"Underweight",IF(B118&lt;'Cleaning Summary'!$B$64,"Normal Weight",IF(B118&lt;'Cleaning Summary'!$B$65,"Overweight","Obesity")))</f>
        <v>Obesity</v>
      </c>
      <c r="O118" s="23" t="str">
        <f>IF(C118&lt;'Cleaning Summary'!$B$66,"Normal",IF(C118&lt;'Cleaning Summary'!$B$67,"Prediabetes","Diabetes"))</f>
        <v>Prediabetes</v>
      </c>
    </row>
    <row r="119" spans="1:15" x14ac:dyDescent="0.35">
      <c r="A119" s="23" t="s">
        <v>353</v>
      </c>
      <c r="B119" s="27">
        <v>44.32</v>
      </c>
      <c r="C119" s="27">
        <v>10.55</v>
      </c>
      <c r="D119" s="23" t="s">
        <v>81</v>
      </c>
      <c r="E119" s="23" t="s">
        <v>81</v>
      </c>
      <c r="F119" s="23" t="s">
        <v>81</v>
      </c>
      <c r="G119" s="23" t="s">
        <v>4796</v>
      </c>
      <c r="H119" s="23" t="s">
        <v>95</v>
      </c>
      <c r="I119" s="23" t="str">
        <f t="shared" si="4"/>
        <v>No</v>
      </c>
      <c r="J119" s="23" t="str">
        <f t="shared" si="5"/>
        <v>No</v>
      </c>
      <c r="K119" s="23" t="str">
        <f t="shared" si="6"/>
        <v>No</v>
      </c>
      <c r="L119" s="23" t="str">
        <f>IF(TRIM(H119)="?",'Cleaning Summary'!$B$35,IF(LOWER(TRIM(H119))="yes","Yes","No"))</f>
        <v>Yes</v>
      </c>
      <c r="M119" s="23">
        <f t="shared" si="7"/>
        <v>0</v>
      </c>
      <c r="N119" s="23" t="str">
        <f>IF(B119&lt;'Cleaning Summary'!$B$63,"Underweight",IF(B119&lt;'Cleaning Summary'!$B$64,"Normal Weight",IF(B119&lt;'Cleaning Summary'!$B$65,"Overweight","Obesity")))</f>
        <v>Obesity</v>
      </c>
      <c r="O119" s="23" t="str">
        <f>IF(C119&lt;'Cleaning Summary'!$B$66,"Normal",IF(C119&lt;'Cleaning Summary'!$B$67,"Prediabetes","Diabetes"))</f>
        <v>Diabetes</v>
      </c>
    </row>
    <row r="120" spans="1:15" x14ac:dyDescent="0.35">
      <c r="A120" s="23" t="s">
        <v>355</v>
      </c>
      <c r="B120" s="27">
        <v>46.39</v>
      </c>
      <c r="C120" s="27">
        <v>5.09</v>
      </c>
      <c r="D120" s="23" t="s">
        <v>81</v>
      </c>
      <c r="E120" s="23" t="s">
        <v>81</v>
      </c>
      <c r="F120" s="23" t="s">
        <v>81</v>
      </c>
      <c r="G120" s="23" t="s">
        <v>4796</v>
      </c>
      <c r="H120" s="23" t="s">
        <v>95</v>
      </c>
      <c r="I120" s="23" t="str">
        <f t="shared" si="4"/>
        <v>No</v>
      </c>
      <c r="J120" s="23" t="str">
        <f t="shared" si="5"/>
        <v>No</v>
      </c>
      <c r="K120" s="23" t="str">
        <f t="shared" si="6"/>
        <v>No</v>
      </c>
      <c r="L120" s="23" t="str">
        <f>IF(TRIM(H120)="?",'Cleaning Summary'!$B$35,IF(LOWER(TRIM(H120))="yes","Yes","No"))</f>
        <v>Yes</v>
      </c>
      <c r="M120" s="23">
        <f t="shared" si="7"/>
        <v>0</v>
      </c>
      <c r="N120" s="23" t="str">
        <f>IF(B120&lt;'Cleaning Summary'!$B$63,"Underweight",IF(B120&lt;'Cleaning Summary'!$B$64,"Normal Weight",IF(B120&lt;'Cleaning Summary'!$B$65,"Overweight","Obesity")))</f>
        <v>Obesity</v>
      </c>
      <c r="O120" s="23" t="str">
        <f>IF(C120&lt;'Cleaning Summary'!$B$66,"Normal",IF(C120&lt;'Cleaning Summary'!$B$67,"Prediabetes","Diabetes"))</f>
        <v>Normal</v>
      </c>
    </row>
    <row r="121" spans="1:15" x14ac:dyDescent="0.35">
      <c r="A121" s="23" t="s">
        <v>357</v>
      </c>
      <c r="B121" s="27">
        <v>42.13</v>
      </c>
      <c r="C121" s="27">
        <v>5.2</v>
      </c>
      <c r="D121" s="23" t="s">
        <v>95</v>
      </c>
      <c r="E121" s="23" t="s">
        <v>81</v>
      </c>
      <c r="F121" s="23" t="s">
        <v>81</v>
      </c>
      <c r="G121" s="23">
        <v>1</v>
      </c>
      <c r="H121" s="23" t="s">
        <v>95</v>
      </c>
      <c r="I121" s="23" t="str">
        <f t="shared" si="4"/>
        <v>Yes</v>
      </c>
      <c r="J121" s="23" t="str">
        <f t="shared" si="5"/>
        <v>No</v>
      </c>
      <c r="K121" s="23" t="str">
        <f t="shared" si="6"/>
        <v>No</v>
      </c>
      <c r="L121" s="23" t="str">
        <f>IF(TRIM(H121)="?",'Cleaning Summary'!$B$35,IF(LOWER(TRIM(H121))="yes","Yes","No"))</f>
        <v>Yes</v>
      </c>
      <c r="M121" s="23">
        <f t="shared" si="7"/>
        <v>1</v>
      </c>
      <c r="N121" s="23" t="str">
        <f>IF(B121&lt;'Cleaning Summary'!$B$63,"Underweight",IF(B121&lt;'Cleaning Summary'!$B$64,"Normal Weight",IF(B121&lt;'Cleaning Summary'!$B$65,"Overweight","Obesity")))</f>
        <v>Obesity</v>
      </c>
      <c r="O121" s="23" t="str">
        <f>IF(C121&lt;'Cleaning Summary'!$B$66,"Normal",IF(C121&lt;'Cleaning Summary'!$B$67,"Prediabetes","Diabetes"))</f>
        <v>Normal</v>
      </c>
    </row>
    <row r="122" spans="1:15" x14ac:dyDescent="0.35">
      <c r="A122" s="23" t="s">
        <v>359</v>
      </c>
      <c r="B122" s="27">
        <v>30.78</v>
      </c>
      <c r="C122" s="27">
        <v>8.4499999999999993</v>
      </c>
      <c r="D122" s="23" t="s">
        <v>95</v>
      </c>
      <c r="E122" s="23" t="s">
        <v>81</v>
      </c>
      <c r="F122" s="23" t="s">
        <v>81</v>
      </c>
      <c r="G122" s="23" t="s">
        <v>4796</v>
      </c>
      <c r="H122" s="23" t="s">
        <v>95</v>
      </c>
      <c r="I122" s="23" t="str">
        <f t="shared" si="4"/>
        <v>Yes</v>
      </c>
      <c r="J122" s="23" t="str">
        <f t="shared" si="5"/>
        <v>No</v>
      </c>
      <c r="K122" s="23" t="str">
        <f t="shared" si="6"/>
        <v>No</v>
      </c>
      <c r="L122" s="23" t="str">
        <f>IF(TRIM(H122)="?",'Cleaning Summary'!$B$35,IF(LOWER(TRIM(H122))="yes","Yes","No"))</f>
        <v>Yes</v>
      </c>
      <c r="M122" s="23">
        <f t="shared" si="7"/>
        <v>0</v>
      </c>
      <c r="N122" s="23" t="str">
        <f>IF(B122&lt;'Cleaning Summary'!$B$63,"Underweight",IF(B122&lt;'Cleaning Summary'!$B$64,"Normal Weight",IF(B122&lt;'Cleaning Summary'!$B$65,"Overweight","Obesity")))</f>
        <v>Obesity</v>
      </c>
      <c r="O122" s="23" t="str">
        <f>IF(C122&lt;'Cleaning Summary'!$B$66,"Normal",IF(C122&lt;'Cleaning Summary'!$B$67,"Prediabetes","Diabetes"))</f>
        <v>Diabetes</v>
      </c>
    </row>
    <row r="123" spans="1:15" x14ac:dyDescent="0.35">
      <c r="A123" s="23" t="s">
        <v>361</v>
      </c>
      <c r="B123" s="27">
        <v>31.35</v>
      </c>
      <c r="C123" s="27">
        <v>9.5399999999999991</v>
      </c>
      <c r="D123" s="23" t="s">
        <v>81</v>
      </c>
      <c r="E123" s="23" t="s">
        <v>81</v>
      </c>
      <c r="F123" s="23" t="s">
        <v>81</v>
      </c>
      <c r="G123" s="23" t="s">
        <v>4796</v>
      </c>
      <c r="H123" s="23" t="s">
        <v>95</v>
      </c>
      <c r="I123" s="23" t="str">
        <f t="shared" si="4"/>
        <v>No</v>
      </c>
      <c r="J123" s="23" t="str">
        <f t="shared" si="5"/>
        <v>No</v>
      </c>
      <c r="K123" s="23" t="str">
        <f t="shared" si="6"/>
        <v>No</v>
      </c>
      <c r="L123" s="23" t="str">
        <f>IF(TRIM(H123)="?",'Cleaning Summary'!$B$35,IF(LOWER(TRIM(H123))="yes","Yes","No"))</f>
        <v>Yes</v>
      </c>
      <c r="M123" s="23">
        <f t="shared" si="7"/>
        <v>0</v>
      </c>
      <c r="N123" s="23" t="str">
        <f>IF(B123&lt;'Cleaning Summary'!$B$63,"Underweight",IF(B123&lt;'Cleaning Summary'!$B$64,"Normal Weight",IF(B123&lt;'Cleaning Summary'!$B$65,"Overweight","Obesity")))</f>
        <v>Obesity</v>
      </c>
      <c r="O123" s="23" t="str">
        <f>IF(C123&lt;'Cleaning Summary'!$B$66,"Normal",IF(C123&lt;'Cleaning Summary'!$B$67,"Prediabetes","Diabetes"))</f>
        <v>Diabetes</v>
      </c>
    </row>
    <row r="124" spans="1:15" x14ac:dyDescent="0.35">
      <c r="A124" s="23" t="s">
        <v>363</v>
      </c>
      <c r="B124" s="27">
        <v>41.46</v>
      </c>
      <c r="C124" s="27">
        <v>4.99</v>
      </c>
      <c r="D124" s="23" t="s">
        <v>95</v>
      </c>
      <c r="E124" s="23" t="s">
        <v>81</v>
      </c>
      <c r="F124" s="23" t="s">
        <v>81</v>
      </c>
      <c r="G124" s="23">
        <v>2</v>
      </c>
      <c r="H124" s="23" t="s">
        <v>95</v>
      </c>
      <c r="I124" s="23" t="str">
        <f t="shared" si="4"/>
        <v>Yes</v>
      </c>
      <c r="J124" s="23" t="str">
        <f t="shared" si="5"/>
        <v>No</v>
      </c>
      <c r="K124" s="23" t="str">
        <f t="shared" si="6"/>
        <v>No</v>
      </c>
      <c r="L124" s="23" t="str">
        <f>IF(TRIM(H124)="?",'Cleaning Summary'!$B$35,IF(LOWER(TRIM(H124))="yes","Yes","No"))</f>
        <v>Yes</v>
      </c>
      <c r="M124" s="23">
        <f t="shared" si="7"/>
        <v>2</v>
      </c>
      <c r="N124" s="23" t="str">
        <f>IF(B124&lt;'Cleaning Summary'!$B$63,"Underweight",IF(B124&lt;'Cleaning Summary'!$B$64,"Normal Weight",IF(B124&lt;'Cleaning Summary'!$B$65,"Overweight","Obesity")))</f>
        <v>Obesity</v>
      </c>
      <c r="O124" s="23" t="str">
        <f>IF(C124&lt;'Cleaning Summary'!$B$66,"Normal",IF(C124&lt;'Cleaning Summary'!$B$67,"Prediabetes","Diabetes"))</f>
        <v>Normal</v>
      </c>
    </row>
    <row r="125" spans="1:15" x14ac:dyDescent="0.35">
      <c r="A125" s="23" t="s">
        <v>365</v>
      </c>
      <c r="B125" s="27">
        <v>48</v>
      </c>
      <c r="C125" s="27">
        <v>10.54</v>
      </c>
      <c r="D125" s="23" t="s">
        <v>81</v>
      </c>
      <c r="E125" s="23" t="s">
        <v>81</v>
      </c>
      <c r="F125" s="23" t="s">
        <v>81</v>
      </c>
      <c r="G125" s="23" t="s">
        <v>4796</v>
      </c>
      <c r="H125" s="23" t="s">
        <v>95</v>
      </c>
      <c r="I125" s="23" t="str">
        <f t="shared" si="4"/>
        <v>No</v>
      </c>
      <c r="J125" s="23" t="str">
        <f t="shared" si="5"/>
        <v>No</v>
      </c>
      <c r="K125" s="23" t="str">
        <f t="shared" si="6"/>
        <v>No</v>
      </c>
      <c r="L125" s="23" t="str">
        <f>IF(TRIM(H125)="?",'Cleaning Summary'!$B$35,IF(LOWER(TRIM(H125))="yes","Yes","No"))</f>
        <v>Yes</v>
      </c>
      <c r="M125" s="23">
        <f t="shared" si="7"/>
        <v>0</v>
      </c>
      <c r="N125" s="23" t="str">
        <f>IF(B125&lt;'Cleaning Summary'!$B$63,"Underweight",IF(B125&lt;'Cleaning Summary'!$B$64,"Normal Weight",IF(B125&lt;'Cleaning Summary'!$B$65,"Overweight","Obesity")))</f>
        <v>Obesity</v>
      </c>
      <c r="O125" s="23" t="str">
        <f>IF(C125&lt;'Cleaning Summary'!$B$66,"Normal",IF(C125&lt;'Cleaning Summary'!$B$67,"Prediabetes","Diabetes"))</f>
        <v>Diabetes</v>
      </c>
    </row>
    <row r="126" spans="1:15" x14ac:dyDescent="0.35">
      <c r="A126" s="23" t="s">
        <v>367</v>
      </c>
      <c r="B126" s="27">
        <v>49.13</v>
      </c>
      <c r="C126" s="27">
        <v>4.54</v>
      </c>
      <c r="D126" s="23" t="s">
        <v>81</v>
      </c>
      <c r="E126" s="23" t="s">
        <v>81</v>
      </c>
      <c r="F126" s="23" t="s">
        <v>81</v>
      </c>
      <c r="G126" s="23" t="s">
        <v>4796</v>
      </c>
      <c r="H126" s="23" t="s">
        <v>95</v>
      </c>
      <c r="I126" s="23" t="str">
        <f t="shared" si="4"/>
        <v>No</v>
      </c>
      <c r="J126" s="23" t="str">
        <f t="shared" si="5"/>
        <v>No</v>
      </c>
      <c r="K126" s="23" t="str">
        <f t="shared" si="6"/>
        <v>No</v>
      </c>
      <c r="L126" s="23" t="str">
        <f>IF(TRIM(H126)="?",'Cleaning Summary'!$B$35,IF(LOWER(TRIM(H126))="yes","Yes","No"))</f>
        <v>Yes</v>
      </c>
      <c r="M126" s="23">
        <f t="shared" si="7"/>
        <v>0</v>
      </c>
      <c r="N126" s="23" t="str">
        <f>IF(B126&lt;'Cleaning Summary'!$B$63,"Underweight",IF(B126&lt;'Cleaning Summary'!$B$64,"Normal Weight",IF(B126&lt;'Cleaning Summary'!$B$65,"Overweight","Obesity")))</f>
        <v>Obesity</v>
      </c>
      <c r="O126" s="23" t="str">
        <f>IF(C126&lt;'Cleaning Summary'!$B$66,"Normal",IF(C126&lt;'Cleaning Summary'!$B$67,"Prediabetes","Diabetes"))</f>
        <v>Normal</v>
      </c>
    </row>
    <row r="127" spans="1:15" x14ac:dyDescent="0.35">
      <c r="A127" s="23" t="s">
        <v>369</v>
      </c>
      <c r="B127" s="27">
        <v>37.799999999999997</v>
      </c>
      <c r="C127" s="27">
        <v>6.29</v>
      </c>
      <c r="D127" s="23" t="s">
        <v>81</v>
      </c>
      <c r="E127" s="23" t="s">
        <v>81</v>
      </c>
      <c r="F127" s="23" t="s">
        <v>81</v>
      </c>
      <c r="G127" s="23">
        <v>1</v>
      </c>
      <c r="H127" s="23" t="s">
        <v>95</v>
      </c>
      <c r="I127" s="23" t="str">
        <f t="shared" si="4"/>
        <v>No</v>
      </c>
      <c r="J127" s="23" t="str">
        <f t="shared" si="5"/>
        <v>No</v>
      </c>
      <c r="K127" s="23" t="str">
        <f t="shared" si="6"/>
        <v>No</v>
      </c>
      <c r="L127" s="23" t="str">
        <f>IF(TRIM(H127)="?",'Cleaning Summary'!$B$35,IF(LOWER(TRIM(H127))="yes","Yes","No"))</f>
        <v>Yes</v>
      </c>
      <c r="M127" s="23">
        <f t="shared" si="7"/>
        <v>1</v>
      </c>
      <c r="N127" s="23" t="str">
        <f>IF(B127&lt;'Cleaning Summary'!$B$63,"Underweight",IF(B127&lt;'Cleaning Summary'!$B$64,"Normal Weight",IF(B127&lt;'Cleaning Summary'!$B$65,"Overweight","Obesity")))</f>
        <v>Obesity</v>
      </c>
      <c r="O127" s="23" t="str">
        <f>IF(C127&lt;'Cleaning Summary'!$B$66,"Normal",IF(C127&lt;'Cleaning Summary'!$B$67,"Prediabetes","Diabetes"))</f>
        <v>Prediabetes</v>
      </c>
    </row>
    <row r="128" spans="1:15" x14ac:dyDescent="0.35">
      <c r="A128" s="23" t="s">
        <v>371</v>
      </c>
      <c r="B128" s="27">
        <v>38.299999999999997</v>
      </c>
      <c r="C128" s="27">
        <v>9.51</v>
      </c>
      <c r="D128" s="23" t="s">
        <v>81</v>
      </c>
      <c r="E128" s="23" t="s">
        <v>81</v>
      </c>
      <c r="F128" s="23" t="s">
        <v>81</v>
      </c>
      <c r="G128" s="23" t="s">
        <v>4796</v>
      </c>
      <c r="H128" s="23" t="s">
        <v>95</v>
      </c>
      <c r="I128" s="23" t="str">
        <f t="shared" si="4"/>
        <v>No</v>
      </c>
      <c r="J128" s="23" t="str">
        <f t="shared" si="5"/>
        <v>No</v>
      </c>
      <c r="K128" s="23" t="str">
        <f t="shared" si="6"/>
        <v>No</v>
      </c>
      <c r="L128" s="23" t="str">
        <f>IF(TRIM(H128)="?",'Cleaning Summary'!$B$35,IF(LOWER(TRIM(H128))="yes","Yes","No"))</f>
        <v>Yes</v>
      </c>
      <c r="M128" s="23">
        <f t="shared" si="7"/>
        <v>0</v>
      </c>
      <c r="N128" s="23" t="str">
        <f>IF(B128&lt;'Cleaning Summary'!$B$63,"Underweight",IF(B128&lt;'Cleaning Summary'!$B$64,"Normal Weight",IF(B128&lt;'Cleaning Summary'!$B$65,"Overweight","Obesity")))</f>
        <v>Obesity</v>
      </c>
      <c r="O128" s="23" t="str">
        <f>IF(C128&lt;'Cleaning Summary'!$B$66,"Normal",IF(C128&lt;'Cleaning Summary'!$B$67,"Prediabetes","Diabetes"))</f>
        <v>Diabetes</v>
      </c>
    </row>
    <row r="129" spans="1:15" x14ac:dyDescent="0.35">
      <c r="A129" s="23" t="s">
        <v>373</v>
      </c>
      <c r="B129" s="27">
        <v>32.774999999999999</v>
      </c>
      <c r="C129" s="27">
        <v>4.72</v>
      </c>
      <c r="D129" s="23" t="s">
        <v>81</v>
      </c>
      <c r="E129" s="23" t="s">
        <v>81</v>
      </c>
      <c r="F129" s="23" t="s">
        <v>81</v>
      </c>
      <c r="G129" s="23" t="s">
        <v>4796</v>
      </c>
      <c r="H129" s="23" t="s">
        <v>95</v>
      </c>
      <c r="I129" s="23" t="str">
        <f t="shared" si="4"/>
        <v>No</v>
      </c>
      <c r="J129" s="23" t="str">
        <f t="shared" si="5"/>
        <v>No</v>
      </c>
      <c r="K129" s="23" t="str">
        <f t="shared" si="6"/>
        <v>No</v>
      </c>
      <c r="L129" s="23" t="str">
        <f>IF(TRIM(H129)="?",'Cleaning Summary'!$B$35,IF(LOWER(TRIM(H129))="yes","Yes","No"))</f>
        <v>Yes</v>
      </c>
      <c r="M129" s="23">
        <f t="shared" si="7"/>
        <v>0</v>
      </c>
      <c r="N129" s="23" t="str">
        <f>IF(B129&lt;'Cleaning Summary'!$B$63,"Underweight",IF(B129&lt;'Cleaning Summary'!$B$64,"Normal Weight",IF(B129&lt;'Cleaning Summary'!$B$65,"Overweight","Obesity")))</f>
        <v>Obesity</v>
      </c>
      <c r="O129" s="23" t="str">
        <f>IF(C129&lt;'Cleaning Summary'!$B$66,"Normal",IF(C129&lt;'Cleaning Summary'!$B$67,"Prediabetes","Diabetes"))</f>
        <v>Normal</v>
      </c>
    </row>
    <row r="130" spans="1:15" x14ac:dyDescent="0.35">
      <c r="A130" s="23" t="s">
        <v>375</v>
      </c>
      <c r="B130" s="27">
        <v>34.200000000000003</v>
      </c>
      <c r="C130" s="27">
        <v>5.91</v>
      </c>
      <c r="D130" s="23" t="s">
        <v>95</v>
      </c>
      <c r="E130" s="23" t="s">
        <v>81</v>
      </c>
      <c r="F130" s="23" t="s">
        <v>81</v>
      </c>
      <c r="G130" s="23" t="s">
        <v>4796</v>
      </c>
      <c r="H130" s="23" t="s">
        <v>95</v>
      </c>
      <c r="I130" s="23" t="str">
        <f t="shared" ref="I130:I193" si="8">IF(LOWER(TRIM(D130))="yes","Yes","No")</f>
        <v>Yes</v>
      </c>
      <c r="J130" s="23" t="str">
        <f t="shared" ref="J130:J193" si="9">IF(LOWER(TRIM(E130))="yes","Yes","No")</f>
        <v>No</v>
      </c>
      <c r="K130" s="23" t="str">
        <f t="shared" ref="K130:K193" si="10">IF(LOWER(TRIM(F130))="yes","Yes","No")</f>
        <v>No</v>
      </c>
      <c r="L130" s="23" t="str">
        <f>IF(TRIM(H130)="?",'Cleaning Summary'!$B$35,IF(LOWER(TRIM(H130))="yes","Yes","No"))</f>
        <v>Yes</v>
      </c>
      <c r="M130" s="23">
        <f t="shared" ref="M130:M193" si="11">IF(ISNUMBER(G130),G130,IF(LOWER(TRIM(G130))="no major surgery",0,"CHECK"))</f>
        <v>0</v>
      </c>
      <c r="N130" s="23" t="str">
        <f>IF(B130&lt;'Cleaning Summary'!$B$63,"Underweight",IF(B130&lt;'Cleaning Summary'!$B$64,"Normal Weight",IF(B130&lt;'Cleaning Summary'!$B$65,"Overweight","Obesity")))</f>
        <v>Obesity</v>
      </c>
      <c r="O130" s="23" t="str">
        <f>IF(C130&lt;'Cleaning Summary'!$B$66,"Normal",IF(C130&lt;'Cleaning Summary'!$B$67,"Prediabetes","Diabetes"))</f>
        <v>Prediabetes</v>
      </c>
    </row>
    <row r="131" spans="1:15" x14ac:dyDescent="0.35">
      <c r="A131" s="23" t="s">
        <v>377</v>
      </c>
      <c r="B131" s="27">
        <v>30.2</v>
      </c>
      <c r="C131" s="27">
        <v>9.58</v>
      </c>
      <c r="D131" s="23" t="s">
        <v>81</v>
      </c>
      <c r="E131" s="23" t="s">
        <v>81</v>
      </c>
      <c r="F131" s="23" t="s">
        <v>81</v>
      </c>
      <c r="G131" s="23" t="s">
        <v>4796</v>
      </c>
      <c r="H131" s="23" t="s">
        <v>95</v>
      </c>
      <c r="I131" s="23" t="str">
        <f t="shared" si="8"/>
        <v>No</v>
      </c>
      <c r="J131" s="23" t="str">
        <f t="shared" si="9"/>
        <v>No</v>
      </c>
      <c r="K131" s="23" t="str">
        <f t="shared" si="10"/>
        <v>No</v>
      </c>
      <c r="L131" s="23" t="str">
        <f>IF(TRIM(H131)="?",'Cleaning Summary'!$B$35,IF(LOWER(TRIM(H131))="yes","Yes","No"))</f>
        <v>Yes</v>
      </c>
      <c r="M131" s="23">
        <f t="shared" si="11"/>
        <v>0</v>
      </c>
      <c r="N131" s="23" t="str">
        <f>IF(B131&lt;'Cleaning Summary'!$B$63,"Underweight",IF(B131&lt;'Cleaning Summary'!$B$64,"Normal Weight",IF(B131&lt;'Cleaning Summary'!$B$65,"Overweight","Obesity")))</f>
        <v>Obesity</v>
      </c>
      <c r="O131" s="23" t="str">
        <f>IF(C131&lt;'Cleaning Summary'!$B$66,"Normal",IF(C131&lt;'Cleaning Summary'!$B$67,"Prediabetes","Diabetes"))</f>
        <v>Diabetes</v>
      </c>
    </row>
    <row r="132" spans="1:15" x14ac:dyDescent="0.35">
      <c r="A132" s="23" t="s">
        <v>379</v>
      </c>
      <c r="B132" s="27">
        <v>48.32</v>
      </c>
      <c r="C132" s="27">
        <v>5.77</v>
      </c>
      <c r="D132" s="23" t="s">
        <v>81</v>
      </c>
      <c r="E132" s="23" t="s">
        <v>81</v>
      </c>
      <c r="F132" s="23" t="s">
        <v>81</v>
      </c>
      <c r="G132" s="23" t="s">
        <v>4796</v>
      </c>
      <c r="H132" s="23" t="s">
        <v>95</v>
      </c>
      <c r="I132" s="23" t="str">
        <f t="shared" si="8"/>
        <v>No</v>
      </c>
      <c r="J132" s="23" t="str">
        <f t="shared" si="9"/>
        <v>No</v>
      </c>
      <c r="K132" s="23" t="str">
        <f t="shared" si="10"/>
        <v>No</v>
      </c>
      <c r="L132" s="23" t="str">
        <f>IF(TRIM(H132)="?",'Cleaning Summary'!$B$35,IF(LOWER(TRIM(H132))="yes","Yes","No"))</f>
        <v>Yes</v>
      </c>
      <c r="M132" s="23">
        <f t="shared" si="11"/>
        <v>0</v>
      </c>
      <c r="N132" s="23" t="str">
        <f>IF(B132&lt;'Cleaning Summary'!$B$63,"Underweight",IF(B132&lt;'Cleaning Summary'!$B$64,"Normal Weight",IF(B132&lt;'Cleaning Summary'!$B$65,"Overweight","Obesity")))</f>
        <v>Obesity</v>
      </c>
      <c r="O132" s="23" t="str">
        <f>IF(C132&lt;'Cleaning Summary'!$B$66,"Normal",IF(C132&lt;'Cleaning Summary'!$B$67,"Prediabetes","Diabetes"))</f>
        <v>Prediabetes</v>
      </c>
    </row>
    <row r="133" spans="1:15" x14ac:dyDescent="0.35">
      <c r="A133" s="23" t="s">
        <v>381</v>
      </c>
      <c r="B133" s="27">
        <v>44.86</v>
      </c>
      <c r="C133" s="27">
        <v>4.38</v>
      </c>
      <c r="D133" s="23" t="s">
        <v>95</v>
      </c>
      <c r="E133" s="23" t="s">
        <v>81</v>
      </c>
      <c r="F133" s="23" t="s">
        <v>81</v>
      </c>
      <c r="G133" s="23" t="s">
        <v>4796</v>
      </c>
      <c r="H133" s="23" t="s">
        <v>95</v>
      </c>
      <c r="I133" s="23" t="str">
        <f t="shared" si="8"/>
        <v>Yes</v>
      </c>
      <c r="J133" s="23" t="str">
        <f t="shared" si="9"/>
        <v>No</v>
      </c>
      <c r="K133" s="23" t="str">
        <f t="shared" si="10"/>
        <v>No</v>
      </c>
      <c r="L133" s="23" t="str">
        <f>IF(TRIM(H133)="?",'Cleaning Summary'!$B$35,IF(LOWER(TRIM(H133))="yes","Yes","No"))</f>
        <v>Yes</v>
      </c>
      <c r="M133" s="23">
        <f t="shared" si="11"/>
        <v>0</v>
      </c>
      <c r="N133" s="23" t="str">
        <f>IF(B133&lt;'Cleaning Summary'!$B$63,"Underweight",IF(B133&lt;'Cleaning Summary'!$B$64,"Normal Weight",IF(B133&lt;'Cleaning Summary'!$B$65,"Overweight","Obesity")))</f>
        <v>Obesity</v>
      </c>
      <c r="O133" s="23" t="str">
        <f>IF(C133&lt;'Cleaning Summary'!$B$66,"Normal",IF(C133&lt;'Cleaning Summary'!$B$67,"Prediabetes","Diabetes"))</f>
        <v>Normal</v>
      </c>
    </row>
    <row r="134" spans="1:15" x14ac:dyDescent="0.35">
      <c r="A134" s="23" t="s">
        <v>383</v>
      </c>
      <c r="B134" s="27">
        <v>52.15</v>
      </c>
      <c r="C134" s="27">
        <v>5.65</v>
      </c>
      <c r="D134" s="23" t="s">
        <v>81</v>
      </c>
      <c r="E134" s="23" t="s">
        <v>81</v>
      </c>
      <c r="F134" s="23" t="s">
        <v>81</v>
      </c>
      <c r="G134" s="23">
        <v>1</v>
      </c>
      <c r="H134" s="23" t="s">
        <v>95</v>
      </c>
      <c r="I134" s="23" t="str">
        <f t="shared" si="8"/>
        <v>No</v>
      </c>
      <c r="J134" s="23" t="str">
        <f t="shared" si="9"/>
        <v>No</v>
      </c>
      <c r="K134" s="23" t="str">
        <f t="shared" si="10"/>
        <v>No</v>
      </c>
      <c r="L134" s="23" t="str">
        <f>IF(TRIM(H134)="?",'Cleaning Summary'!$B$35,IF(LOWER(TRIM(H134))="yes","Yes","No"))</f>
        <v>Yes</v>
      </c>
      <c r="M134" s="23">
        <f t="shared" si="11"/>
        <v>1</v>
      </c>
      <c r="N134" s="23" t="str">
        <f>IF(B134&lt;'Cleaning Summary'!$B$63,"Underweight",IF(B134&lt;'Cleaning Summary'!$B$64,"Normal Weight",IF(B134&lt;'Cleaning Summary'!$B$65,"Overweight","Obesity")))</f>
        <v>Obesity</v>
      </c>
      <c r="O134" s="23" t="str">
        <f>IF(C134&lt;'Cleaning Summary'!$B$66,"Normal",IF(C134&lt;'Cleaning Summary'!$B$67,"Prediabetes","Diabetes"))</f>
        <v>Normal</v>
      </c>
    </row>
    <row r="135" spans="1:15" x14ac:dyDescent="0.35">
      <c r="A135" s="23" t="s">
        <v>385</v>
      </c>
      <c r="B135" s="27">
        <v>41.12</v>
      </c>
      <c r="C135" s="27">
        <v>7.54</v>
      </c>
      <c r="D135" s="23" t="s">
        <v>95</v>
      </c>
      <c r="E135" s="23" t="s">
        <v>81</v>
      </c>
      <c r="F135" s="23" t="s">
        <v>81</v>
      </c>
      <c r="G135" s="23" t="s">
        <v>4796</v>
      </c>
      <c r="H135" s="23" t="s">
        <v>95</v>
      </c>
      <c r="I135" s="23" t="str">
        <f t="shared" si="8"/>
        <v>Yes</v>
      </c>
      <c r="J135" s="23" t="str">
        <f t="shared" si="9"/>
        <v>No</v>
      </c>
      <c r="K135" s="23" t="str">
        <f t="shared" si="10"/>
        <v>No</v>
      </c>
      <c r="L135" s="23" t="str">
        <f>IF(TRIM(H135)="?",'Cleaning Summary'!$B$35,IF(LOWER(TRIM(H135))="yes","Yes","No"))</f>
        <v>Yes</v>
      </c>
      <c r="M135" s="23">
        <f t="shared" si="11"/>
        <v>0</v>
      </c>
      <c r="N135" s="23" t="str">
        <f>IF(B135&lt;'Cleaning Summary'!$B$63,"Underweight",IF(B135&lt;'Cleaning Summary'!$B$64,"Normal Weight",IF(B135&lt;'Cleaning Summary'!$B$65,"Overweight","Obesity")))</f>
        <v>Obesity</v>
      </c>
      <c r="O135" s="23" t="str">
        <f>IF(C135&lt;'Cleaning Summary'!$B$66,"Normal",IF(C135&lt;'Cleaning Summary'!$B$67,"Prediabetes","Diabetes"))</f>
        <v>Diabetes</v>
      </c>
    </row>
    <row r="136" spans="1:15" x14ac:dyDescent="0.35">
      <c r="A136" s="23" t="s">
        <v>387</v>
      </c>
      <c r="B136" s="27">
        <v>38.39</v>
      </c>
      <c r="C136" s="27">
        <v>5.1100000000000003</v>
      </c>
      <c r="D136" s="23" t="s">
        <v>95</v>
      </c>
      <c r="E136" s="23" t="s">
        <v>81</v>
      </c>
      <c r="F136" s="23" t="s">
        <v>81</v>
      </c>
      <c r="G136" s="23">
        <v>1</v>
      </c>
      <c r="H136" s="23" t="s">
        <v>95</v>
      </c>
      <c r="I136" s="23" t="str">
        <f t="shared" si="8"/>
        <v>Yes</v>
      </c>
      <c r="J136" s="23" t="str">
        <f t="shared" si="9"/>
        <v>No</v>
      </c>
      <c r="K136" s="23" t="str">
        <f t="shared" si="10"/>
        <v>No</v>
      </c>
      <c r="L136" s="23" t="str">
        <f>IF(TRIM(H136)="?",'Cleaning Summary'!$B$35,IF(LOWER(TRIM(H136))="yes","Yes","No"))</f>
        <v>Yes</v>
      </c>
      <c r="M136" s="23">
        <f t="shared" si="11"/>
        <v>1</v>
      </c>
      <c r="N136" s="23" t="str">
        <f>IF(B136&lt;'Cleaning Summary'!$B$63,"Underweight",IF(B136&lt;'Cleaning Summary'!$B$64,"Normal Weight",IF(B136&lt;'Cleaning Summary'!$B$65,"Overweight","Obesity")))</f>
        <v>Obesity</v>
      </c>
      <c r="O136" s="23" t="str">
        <f>IF(C136&lt;'Cleaning Summary'!$B$66,"Normal",IF(C136&lt;'Cleaning Summary'!$B$67,"Prediabetes","Diabetes"))</f>
        <v>Normal</v>
      </c>
    </row>
    <row r="137" spans="1:15" x14ac:dyDescent="0.35">
      <c r="A137" s="23" t="s">
        <v>389</v>
      </c>
      <c r="B137" s="27">
        <v>46.85</v>
      </c>
      <c r="C137" s="27">
        <v>4.25</v>
      </c>
      <c r="D137" s="23" t="s">
        <v>81</v>
      </c>
      <c r="E137" s="23" t="s">
        <v>81</v>
      </c>
      <c r="F137" s="23" t="s">
        <v>82</v>
      </c>
      <c r="G137" s="23">
        <v>1</v>
      </c>
      <c r="H137" s="23" t="s">
        <v>95</v>
      </c>
      <c r="I137" s="23" t="str">
        <f t="shared" si="8"/>
        <v>No</v>
      </c>
      <c r="J137" s="23" t="str">
        <f t="shared" si="9"/>
        <v>No</v>
      </c>
      <c r="K137" s="23" t="str">
        <f t="shared" si="10"/>
        <v>Yes</v>
      </c>
      <c r="L137" s="23" t="str">
        <f>IF(TRIM(H137)="?",'Cleaning Summary'!$B$35,IF(LOWER(TRIM(H137))="yes","Yes","No"))</f>
        <v>Yes</v>
      </c>
      <c r="M137" s="23">
        <f t="shared" si="11"/>
        <v>1</v>
      </c>
      <c r="N137" s="23" t="str">
        <f>IF(B137&lt;'Cleaning Summary'!$B$63,"Underweight",IF(B137&lt;'Cleaning Summary'!$B$64,"Normal Weight",IF(B137&lt;'Cleaning Summary'!$B$65,"Overweight","Obesity")))</f>
        <v>Obesity</v>
      </c>
      <c r="O137" s="23" t="str">
        <f>IF(C137&lt;'Cleaning Summary'!$B$66,"Normal",IF(C137&lt;'Cleaning Summary'!$B$67,"Prediabetes","Diabetes"))</f>
        <v>Normal</v>
      </c>
    </row>
    <row r="138" spans="1:15" x14ac:dyDescent="0.35">
      <c r="A138" s="23" t="s">
        <v>391</v>
      </c>
      <c r="B138" s="27">
        <v>42.24</v>
      </c>
      <c r="C138" s="27">
        <v>5.55</v>
      </c>
      <c r="D138" s="23" t="s">
        <v>81</v>
      </c>
      <c r="E138" s="23" t="s">
        <v>95</v>
      </c>
      <c r="F138" s="23" t="s">
        <v>81</v>
      </c>
      <c r="G138" s="23">
        <v>1</v>
      </c>
      <c r="H138" s="23" t="s">
        <v>95</v>
      </c>
      <c r="I138" s="23" t="str">
        <f t="shared" si="8"/>
        <v>No</v>
      </c>
      <c r="J138" s="23" t="str">
        <f t="shared" si="9"/>
        <v>Yes</v>
      </c>
      <c r="K138" s="23" t="str">
        <f t="shared" si="10"/>
        <v>No</v>
      </c>
      <c r="L138" s="23" t="str">
        <f>IF(TRIM(H138)="?",'Cleaning Summary'!$B$35,IF(LOWER(TRIM(H138))="yes","Yes","No"))</f>
        <v>Yes</v>
      </c>
      <c r="M138" s="23">
        <f t="shared" si="11"/>
        <v>1</v>
      </c>
      <c r="N138" s="23" t="str">
        <f>IF(B138&lt;'Cleaning Summary'!$B$63,"Underweight",IF(B138&lt;'Cleaning Summary'!$B$64,"Normal Weight",IF(B138&lt;'Cleaning Summary'!$B$65,"Overweight","Obesity")))</f>
        <v>Obesity</v>
      </c>
      <c r="O138" s="23" t="str">
        <f>IF(C138&lt;'Cleaning Summary'!$B$66,"Normal",IF(C138&lt;'Cleaning Summary'!$B$67,"Prediabetes","Diabetes"))</f>
        <v>Normal</v>
      </c>
    </row>
    <row r="139" spans="1:15" x14ac:dyDescent="0.35">
      <c r="A139" s="23" t="s">
        <v>393</v>
      </c>
      <c r="B139" s="27">
        <v>34.39</v>
      </c>
      <c r="C139" s="27">
        <v>5.78</v>
      </c>
      <c r="D139" s="23" t="s">
        <v>81</v>
      </c>
      <c r="E139" s="23" t="s">
        <v>81</v>
      </c>
      <c r="F139" s="23" t="s">
        <v>81</v>
      </c>
      <c r="G139" s="23" t="s">
        <v>4796</v>
      </c>
      <c r="H139" s="23" t="s">
        <v>95</v>
      </c>
      <c r="I139" s="23" t="str">
        <f t="shared" si="8"/>
        <v>No</v>
      </c>
      <c r="J139" s="23" t="str">
        <f t="shared" si="9"/>
        <v>No</v>
      </c>
      <c r="K139" s="23" t="str">
        <f t="shared" si="10"/>
        <v>No</v>
      </c>
      <c r="L139" s="23" t="str">
        <f>IF(TRIM(H139)="?",'Cleaning Summary'!$B$35,IF(LOWER(TRIM(H139))="yes","Yes","No"))</f>
        <v>Yes</v>
      </c>
      <c r="M139" s="23">
        <f t="shared" si="11"/>
        <v>0</v>
      </c>
      <c r="N139" s="23" t="str">
        <f>IF(B139&lt;'Cleaning Summary'!$B$63,"Underweight",IF(B139&lt;'Cleaning Summary'!$B$64,"Normal Weight",IF(B139&lt;'Cleaning Summary'!$B$65,"Overweight","Obesity")))</f>
        <v>Obesity</v>
      </c>
      <c r="O139" s="23" t="str">
        <f>IF(C139&lt;'Cleaning Summary'!$B$66,"Normal",IF(C139&lt;'Cleaning Summary'!$B$67,"Prediabetes","Diabetes"))</f>
        <v>Prediabetes</v>
      </c>
    </row>
    <row r="140" spans="1:15" x14ac:dyDescent="0.35">
      <c r="A140" s="23" t="s">
        <v>395</v>
      </c>
      <c r="B140" s="27">
        <v>42.89</v>
      </c>
      <c r="C140" s="27">
        <v>5.28</v>
      </c>
      <c r="D140" s="23" t="s">
        <v>95</v>
      </c>
      <c r="E140" s="23" t="s">
        <v>81</v>
      </c>
      <c r="F140" s="23" t="s">
        <v>81</v>
      </c>
      <c r="G140" s="23" t="s">
        <v>4796</v>
      </c>
      <c r="H140" s="23" t="s">
        <v>95</v>
      </c>
      <c r="I140" s="23" t="str">
        <f t="shared" si="8"/>
        <v>Yes</v>
      </c>
      <c r="J140" s="23" t="str">
        <f t="shared" si="9"/>
        <v>No</v>
      </c>
      <c r="K140" s="23" t="str">
        <f t="shared" si="10"/>
        <v>No</v>
      </c>
      <c r="L140" s="23" t="str">
        <f>IF(TRIM(H140)="?",'Cleaning Summary'!$B$35,IF(LOWER(TRIM(H140))="yes","Yes","No"))</f>
        <v>Yes</v>
      </c>
      <c r="M140" s="23">
        <f t="shared" si="11"/>
        <v>0</v>
      </c>
      <c r="N140" s="23" t="str">
        <f>IF(B140&lt;'Cleaning Summary'!$B$63,"Underweight",IF(B140&lt;'Cleaning Summary'!$B$64,"Normal Weight",IF(B140&lt;'Cleaning Summary'!$B$65,"Overweight","Obesity")))</f>
        <v>Obesity</v>
      </c>
      <c r="O140" s="23" t="str">
        <f>IF(C140&lt;'Cleaning Summary'!$B$66,"Normal",IF(C140&lt;'Cleaning Summary'!$B$67,"Prediabetes","Diabetes"))</f>
        <v>Normal</v>
      </c>
    </row>
    <row r="141" spans="1:15" x14ac:dyDescent="0.35">
      <c r="A141" s="23" t="s">
        <v>397</v>
      </c>
      <c r="B141" s="27">
        <v>36.299999999999997</v>
      </c>
      <c r="C141" s="27">
        <v>5.39</v>
      </c>
      <c r="D141" s="23" t="s">
        <v>81</v>
      </c>
      <c r="E141" s="23" t="s">
        <v>81</v>
      </c>
      <c r="F141" s="23" t="s">
        <v>81</v>
      </c>
      <c r="G141" s="23" t="s">
        <v>4796</v>
      </c>
      <c r="H141" s="23" t="s">
        <v>95</v>
      </c>
      <c r="I141" s="23" t="str">
        <f t="shared" si="8"/>
        <v>No</v>
      </c>
      <c r="J141" s="23" t="str">
        <f t="shared" si="9"/>
        <v>No</v>
      </c>
      <c r="K141" s="23" t="str">
        <f t="shared" si="10"/>
        <v>No</v>
      </c>
      <c r="L141" s="23" t="str">
        <f>IF(TRIM(H141)="?",'Cleaning Summary'!$B$35,IF(LOWER(TRIM(H141))="yes","Yes","No"))</f>
        <v>Yes</v>
      </c>
      <c r="M141" s="23">
        <f t="shared" si="11"/>
        <v>0</v>
      </c>
      <c r="N141" s="23" t="str">
        <f>IF(B141&lt;'Cleaning Summary'!$B$63,"Underweight",IF(B141&lt;'Cleaning Summary'!$B$64,"Normal Weight",IF(B141&lt;'Cleaning Summary'!$B$65,"Overweight","Obesity")))</f>
        <v>Obesity</v>
      </c>
      <c r="O141" s="23" t="str">
        <f>IF(C141&lt;'Cleaning Summary'!$B$66,"Normal",IF(C141&lt;'Cleaning Summary'!$B$67,"Prediabetes","Diabetes"))</f>
        <v>Normal</v>
      </c>
    </row>
    <row r="142" spans="1:15" x14ac:dyDescent="0.35">
      <c r="A142" s="23" t="s">
        <v>399</v>
      </c>
      <c r="B142" s="27">
        <v>35.200000000000003</v>
      </c>
      <c r="C142" s="27">
        <v>8.01</v>
      </c>
      <c r="D142" s="23" t="s">
        <v>95</v>
      </c>
      <c r="E142" s="23" t="s">
        <v>81</v>
      </c>
      <c r="F142" s="23" t="s">
        <v>81</v>
      </c>
      <c r="G142" s="23">
        <v>1</v>
      </c>
      <c r="H142" s="23" t="s">
        <v>95</v>
      </c>
      <c r="I142" s="23" t="str">
        <f t="shared" si="8"/>
        <v>Yes</v>
      </c>
      <c r="J142" s="23" t="str">
        <f t="shared" si="9"/>
        <v>No</v>
      </c>
      <c r="K142" s="23" t="str">
        <f t="shared" si="10"/>
        <v>No</v>
      </c>
      <c r="L142" s="23" t="str">
        <f>IF(TRIM(H142)="?",'Cleaning Summary'!$B$35,IF(LOWER(TRIM(H142))="yes","Yes","No"))</f>
        <v>Yes</v>
      </c>
      <c r="M142" s="23">
        <f t="shared" si="11"/>
        <v>1</v>
      </c>
      <c r="N142" s="23" t="str">
        <f>IF(B142&lt;'Cleaning Summary'!$B$63,"Underweight",IF(B142&lt;'Cleaning Summary'!$B$64,"Normal Weight",IF(B142&lt;'Cleaning Summary'!$B$65,"Overweight","Obesity")))</f>
        <v>Obesity</v>
      </c>
      <c r="O142" s="23" t="str">
        <f>IF(C142&lt;'Cleaning Summary'!$B$66,"Normal",IF(C142&lt;'Cleaning Summary'!$B$67,"Prediabetes","Diabetes"))</f>
        <v>Diabetes</v>
      </c>
    </row>
    <row r="143" spans="1:15" x14ac:dyDescent="0.35">
      <c r="A143" s="23" t="s">
        <v>401</v>
      </c>
      <c r="B143" s="27">
        <v>53.62</v>
      </c>
      <c r="C143" s="27">
        <v>5.21</v>
      </c>
      <c r="D143" s="23" t="s">
        <v>81</v>
      </c>
      <c r="E143" s="23" t="s">
        <v>81</v>
      </c>
      <c r="F143" s="23" t="s">
        <v>81</v>
      </c>
      <c r="G143" s="23" t="s">
        <v>4796</v>
      </c>
      <c r="H143" s="23" t="s">
        <v>95</v>
      </c>
      <c r="I143" s="23" t="str">
        <f t="shared" si="8"/>
        <v>No</v>
      </c>
      <c r="J143" s="23" t="str">
        <f t="shared" si="9"/>
        <v>No</v>
      </c>
      <c r="K143" s="23" t="str">
        <f t="shared" si="10"/>
        <v>No</v>
      </c>
      <c r="L143" s="23" t="str">
        <f>IF(TRIM(H143)="?",'Cleaning Summary'!$B$35,IF(LOWER(TRIM(H143))="yes","Yes","No"))</f>
        <v>Yes</v>
      </c>
      <c r="M143" s="23">
        <f t="shared" si="11"/>
        <v>0</v>
      </c>
      <c r="N143" s="23" t="str">
        <f>IF(B143&lt;'Cleaning Summary'!$B$63,"Underweight",IF(B143&lt;'Cleaning Summary'!$B$64,"Normal Weight",IF(B143&lt;'Cleaning Summary'!$B$65,"Overweight","Obesity")))</f>
        <v>Obesity</v>
      </c>
      <c r="O143" s="23" t="str">
        <f>IF(C143&lt;'Cleaning Summary'!$B$66,"Normal",IF(C143&lt;'Cleaning Summary'!$B$67,"Prediabetes","Diabetes"))</f>
        <v>Normal</v>
      </c>
    </row>
    <row r="144" spans="1:15" x14ac:dyDescent="0.35">
      <c r="A144" s="23" t="s">
        <v>403</v>
      </c>
      <c r="B144" s="27">
        <v>36.67</v>
      </c>
      <c r="C144" s="27">
        <v>6.27</v>
      </c>
      <c r="D144" s="23" t="s">
        <v>81</v>
      </c>
      <c r="E144" s="23" t="s">
        <v>81</v>
      </c>
      <c r="F144" s="23" t="s">
        <v>81</v>
      </c>
      <c r="G144" s="23" t="s">
        <v>4796</v>
      </c>
      <c r="H144" s="23" t="s">
        <v>95</v>
      </c>
      <c r="I144" s="23" t="str">
        <f t="shared" si="8"/>
        <v>No</v>
      </c>
      <c r="J144" s="23" t="str">
        <f t="shared" si="9"/>
        <v>No</v>
      </c>
      <c r="K144" s="23" t="str">
        <f t="shared" si="10"/>
        <v>No</v>
      </c>
      <c r="L144" s="23" t="str">
        <f>IF(TRIM(H144)="?",'Cleaning Summary'!$B$35,IF(LOWER(TRIM(H144))="yes","Yes","No"))</f>
        <v>Yes</v>
      </c>
      <c r="M144" s="23">
        <f t="shared" si="11"/>
        <v>0</v>
      </c>
      <c r="N144" s="23" t="str">
        <f>IF(B144&lt;'Cleaning Summary'!$B$63,"Underweight",IF(B144&lt;'Cleaning Summary'!$B$64,"Normal Weight",IF(B144&lt;'Cleaning Summary'!$B$65,"Overweight","Obesity")))</f>
        <v>Obesity</v>
      </c>
      <c r="O144" s="23" t="str">
        <f>IF(C144&lt;'Cleaning Summary'!$B$66,"Normal",IF(C144&lt;'Cleaning Summary'!$B$67,"Prediabetes","Diabetes"))</f>
        <v>Prediabetes</v>
      </c>
    </row>
    <row r="145" spans="1:15" x14ac:dyDescent="0.35">
      <c r="A145" s="23" t="s">
        <v>405</v>
      </c>
      <c r="B145" s="27">
        <v>33.4</v>
      </c>
      <c r="C145" s="27">
        <v>10.73</v>
      </c>
      <c r="D145" s="23" t="s">
        <v>95</v>
      </c>
      <c r="E145" s="23" t="s">
        <v>81</v>
      </c>
      <c r="F145" s="23" t="s">
        <v>81</v>
      </c>
      <c r="G145" s="23">
        <v>1</v>
      </c>
      <c r="H145" s="23" t="s">
        <v>95</v>
      </c>
      <c r="I145" s="23" t="str">
        <f t="shared" si="8"/>
        <v>Yes</v>
      </c>
      <c r="J145" s="23" t="str">
        <f t="shared" si="9"/>
        <v>No</v>
      </c>
      <c r="K145" s="23" t="str">
        <f t="shared" si="10"/>
        <v>No</v>
      </c>
      <c r="L145" s="23" t="str">
        <f>IF(TRIM(H145)="?",'Cleaning Summary'!$B$35,IF(LOWER(TRIM(H145))="yes","Yes","No"))</f>
        <v>Yes</v>
      </c>
      <c r="M145" s="23">
        <f t="shared" si="11"/>
        <v>1</v>
      </c>
      <c r="N145" s="23" t="str">
        <f>IF(B145&lt;'Cleaning Summary'!$B$63,"Underweight",IF(B145&lt;'Cleaning Summary'!$B$64,"Normal Weight",IF(B145&lt;'Cleaning Summary'!$B$65,"Overweight","Obesity")))</f>
        <v>Obesity</v>
      </c>
      <c r="O145" s="23" t="str">
        <f>IF(C145&lt;'Cleaning Summary'!$B$66,"Normal",IF(C145&lt;'Cleaning Summary'!$B$67,"Prediabetes","Diabetes"))</f>
        <v>Diabetes</v>
      </c>
    </row>
    <row r="146" spans="1:15" x14ac:dyDescent="0.35">
      <c r="A146" s="23" t="s">
        <v>407</v>
      </c>
      <c r="B146" s="27">
        <v>42.71</v>
      </c>
      <c r="C146" s="27">
        <v>10.52</v>
      </c>
      <c r="D146" s="23" t="s">
        <v>81</v>
      </c>
      <c r="E146" s="23" t="s">
        <v>81</v>
      </c>
      <c r="F146" s="23" t="s">
        <v>81</v>
      </c>
      <c r="G146" s="23" t="s">
        <v>4796</v>
      </c>
      <c r="H146" s="23" t="s">
        <v>95</v>
      </c>
      <c r="I146" s="23" t="str">
        <f t="shared" si="8"/>
        <v>No</v>
      </c>
      <c r="J146" s="23" t="str">
        <f t="shared" si="9"/>
        <v>No</v>
      </c>
      <c r="K146" s="23" t="str">
        <f t="shared" si="10"/>
        <v>No</v>
      </c>
      <c r="L146" s="23" t="str">
        <f>IF(TRIM(H146)="?",'Cleaning Summary'!$B$35,IF(LOWER(TRIM(H146))="yes","Yes","No"))</f>
        <v>Yes</v>
      </c>
      <c r="M146" s="23">
        <f t="shared" si="11"/>
        <v>0</v>
      </c>
      <c r="N146" s="23" t="str">
        <f>IF(B146&lt;'Cleaning Summary'!$B$63,"Underweight",IF(B146&lt;'Cleaning Summary'!$B$64,"Normal Weight",IF(B146&lt;'Cleaning Summary'!$B$65,"Overweight","Obesity")))</f>
        <v>Obesity</v>
      </c>
      <c r="O146" s="23" t="str">
        <f>IF(C146&lt;'Cleaning Summary'!$B$66,"Normal",IF(C146&lt;'Cleaning Summary'!$B$67,"Prediabetes","Diabetes"))</f>
        <v>Diabetes</v>
      </c>
    </row>
    <row r="147" spans="1:15" x14ac:dyDescent="0.35">
      <c r="A147" s="23" t="s">
        <v>409</v>
      </c>
      <c r="B147" s="27">
        <v>41.52</v>
      </c>
      <c r="C147" s="27">
        <v>11.82</v>
      </c>
      <c r="D147" s="23" t="s">
        <v>95</v>
      </c>
      <c r="E147" s="23" t="s">
        <v>81</v>
      </c>
      <c r="F147" s="23" t="s">
        <v>81</v>
      </c>
      <c r="G147" s="23">
        <v>2</v>
      </c>
      <c r="H147" s="23" t="s">
        <v>95</v>
      </c>
      <c r="I147" s="23" t="str">
        <f t="shared" si="8"/>
        <v>Yes</v>
      </c>
      <c r="J147" s="23" t="str">
        <f t="shared" si="9"/>
        <v>No</v>
      </c>
      <c r="K147" s="23" t="str">
        <f t="shared" si="10"/>
        <v>No</v>
      </c>
      <c r="L147" s="23" t="str">
        <f>IF(TRIM(H147)="?",'Cleaning Summary'!$B$35,IF(LOWER(TRIM(H147))="yes","Yes","No"))</f>
        <v>Yes</v>
      </c>
      <c r="M147" s="23">
        <f t="shared" si="11"/>
        <v>2</v>
      </c>
      <c r="N147" s="23" t="str">
        <f>IF(B147&lt;'Cleaning Summary'!$B$63,"Underweight",IF(B147&lt;'Cleaning Summary'!$B$64,"Normal Weight",IF(B147&lt;'Cleaning Summary'!$B$65,"Overweight","Obesity")))</f>
        <v>Obesity</v>
      </c>
      <c r="O147" s="23" t="str">
        <f>IF(C147&lt;'Cleaning Summary'!$B$66,"Normal",IF(C147&lt;'Cleaning Summary'!$B$67,"Prediabetes","Diabetes"))</f>
        <v>Diabetes</v>
      </c>
    </row>
    <row r="148" spans="1:15" x14ac:dyDescent="0.35">
      <c r="A148" s="23" t="s">
        <v>411</v>
      </c>
      <c r="B148" s="27">
        <v>39.4</v>
      </c>
      <c r="C148" s="27">
        <v>6.76</v>
      </c>
      <c r="D148" s="23" t="s">
        <v>81</v>
      </c>
      <c r="E148" s="23" t="s">
        <v>81</v>
      </c>
      <c r="F148" s="23" t="s">
        <v>81</v>
      </c>
      <c r="G148" s="23" t="s">
        <v>4796</v>
      </c>
      <c r="H148" s="23" t="s">
        <v>95</v>
      </c>
      <c r="I148" s="23" t="str">
        <f t="shared" si="8"/>
        <v>No</v>
      </c>
      <c r="J148" s="23" t="str">
        <f t="shared" si="9"/>
        <v>No</v>
      </c>
      <c r="K148" s="23" t="str">
        <f t="shared" si="10"/>
        <v>No</v>
      </c>
      <c r="L148" s="23" t="str">
        <f>IF(TRIM(H148)="?",'Cleaning Summary'!$B$35,IF(LOWER(TRIM(H148))="yes","Yes","No"))</f>
        <v>Yes</v>
      </c>
      <c r="M148" s="23">
        <f t="shared" si="11"/>
        <v>0</v>
      </c>
      <c r="N148" s="23" t="str">
        <f>IF(B148&lt;'Cleaning Summary'!$B$63,"Underweight",IF(B148&lt;'Cleaning Summary'!$B$64,"Normal Weight",IF(B148&lt;'Cleaning Summary'!$B$65,"Overweight","Obesity")))</f>
        <v>Obesity</v>
      </c>
      <c r="O148" s="23" t="str">
        <f>IF(C148&lt;'Cleaning Summary'!$B$66,"Normal",IF(C148&lt;'Cleaning Summary'!$B$67,"Prediabetes","Diabetes"))</f>
        <v>Diabetes</v>
      </c>
    </row>
    <row r="149" spans="1:15" x14ac:dyDescent="0.35">
      <c r="A149" s="23" t="s">
        <v>413</v>
      </c>
      <c r="B149" s="27">
        <v>46.45</v>
      </c>
      <c r="C149" s="27">
        <v>5.62</v>
      </c>
      <c r="D149" s="23" t="s">
        <v>81</v>
      </c>
      <c r="E149" s="23" t="s">
        <v>81</v>
      </c>
      <c r="F149" s="23" t="s">
        <v>81</v>
      </c>
      <c r="G149" s="23" t="s">
        <v>4796</v>
      </c>
      <c r="H149" s="23" t="s">
        <v>95</v>
      </c>
      <c r="I149" s="23" t="str">
        <f t="shared" si="8"/>
        <v>No</v>
      </c>
      <c r="J149" s="23" t="str">
        <f t="shared" si="9"/>
        <v>No</v>
      </c>
      <c r="K149" s="23" t="str">
        <f t="shared" si="10"/>
        <v>No</v>
      </c>
      <c r="L149" s="23" t="str">
        <f>IF(TRIM(H149)="?",'Cleaning Summary'!$B$35,IF(LOWER(TRIM(H149))="yes","Yes","No"))</f>
        <v>Yes</v>
      </c>
      <c r="M149" s="23">
        <f t="shared" si="11"/>
        <v>0</v>
      </c>
      <c r="N149" s="23" t="str">
        <f>IF(B149&lt;'Cleaning Summary'!$B$63,"Underweight",IF(B149&lt;'Cleaning Summary'!$B$64,"Normal Weight",IF(B149&lt;'Cleaning Summary'!$B$65,"Overweight","Obesity")))</f>
        <v>Obesity</v>
      </c>
      <c r="O149" s="23" t="str">
        <f>IF(C149&lt;'Cleaning Summary'!$B$66,"Normal",IF(C149&lt;'Cleaning Summary'!$B$67,"Prediabetes","Diabetes"))</f>
        <v>Normal</v>
      </c>
    </row>
    <row r="150" spans="1:15" x14ac:dyDescent="0.35">
      <c r="A150" s="23" t="s">
        <v>415</v>
      </c>
      <c r="B150" s="27">
        <v>35.75</v>
      </c>
      <c r="C150" s="27">
        <v>4.1900000000000004</v>
      </c>
      <c r="D150" s="23" t="s">
        <v>81</v>
      </c>
      <c r="E150" s="23" t="s">
        <v>81</v>
      </c>
      <c r="F150" s="23" t="s">
        <v>81</v>
      </c>
      <c r="G150" s="23" t="s">
        <v>4796</v>
      </c>
      <c r="H150" s="23" t="s">
        <v>95</v>
      </c>
      <c r="I150" s="23" t="str">
        <f t="shared" si="8"/>
        <v>No</v>
      </c>
      <c r="J150" s="23" t="str">
        <f t="shared" si="9"/>
        <v>No</v>
      </c>
      <c r="K150" s="23" t="str">
        <f t="shared" si="10"/>
        <v>No</v>
      </c>
      <c r="L150" s="23" t="str">
        <f>IF(TRIM(H150)="?",'Cleaning Summary'!$B$35,IF(LOWER(TRIM(H150))="yes","Yes","No"))</f>
        <v>Yes</v>
      </c>
      <c r="M150" s="23">
        <f t="shared" si="11"/>
        <v>0</v>
      </c>
      <c r="N150" s="23" t="str">
        <f>IF(B150&lt;'Cleaning Summary'!$B$63,"Underweight",IF(B150&lt;'Cleaning Summary'!$B$64,"Normal Weight",IF(B150&lt;'Cleaning Summary'!$B$65,"Overweight","Obesity")))</f>
        <v>Obesity</v>
      </c>
      <c r="O150" s="23" t="str">
        <f>IF(C150&lt;'Cleaning Summary'!$B$66,"Normal",IF(C150&lt;'Cleaning Summary'!$B$67,"Prediabetes","Diabetes"))</f>
        <v>Normal</v>
      </c>
    </row>
    <row r="151" spans="1:15" x14ac:dyDescent="0.35">
      <c r="A151" s="23" t="s">
        <v>417</v>
      </c>
      <c r="B151" s="27">
        <v>26.07</v>
      </c>
      <c r="C151" s="27">
        <v>5.32</v>
      </c>
      <c r="D151" s="23" t="s">
        <v>81</v>
      </c>
      <c r="E151" s="23" t="s">
        <v>81</v>
      </c>
      <c r="F151" s="23" t="s">
        <v>81</v>
      </c>
      <c r="G151" s="23" t="s">
        <v>4796</v>
      </c>
      <c r="H151" s="23" t="s">
        <v>95</v>
      </c>
      <c r="I151" s="23" t="str">
        <f t="shared" si="8"/>
        <v>No</v>
      </c>
      <c r="J151" s="23" t="str">
        <f t="shared" si="9"/>
        <v>No</v>
      </c>
      <c r="K151" s="23" t="str">
        <f t="shared" si="10"/>
        <v>No</v>
      </c>
      <c r="L151" s="23" t="str">
        <f>IF(TRIM(H151)="?",'Cleaning Summary'!$B$35,IF(LOWER(TRIM(H151))="yes","Yes","No"))</f>
        <v>Yes</v>
      </c>
      <c r="M151" s="23">
        <f t="shared" si="11"/>
        <v>0</v>
      </c>
      <c r="N151" s="23" t="str">
        <f>IF(B151&lt;'Cleaning Summary'!$B$63,"Underweight",IF(B151&lt;'Cleaning Summary'!$B$64,"Normal Weight",IF(B151&lt;'Cleaning Summary'!$B$65,"Overweight","Obesity")))</f>
        <v>Overweight</v>
      </c>
      <c r="O151" s="23" t="str">
        <f>IF(C151&lt;'Cleaning Summary'!$B$66,"Normal",IF(C151&lt;'Cleaning Summary'!$B$67,"Prediabetes","Diabetes"))</f>
        <v>Normal</v>
      </c>
    </row>
    <row r="152" spans="1:15" x14ac:dyDescent="0.35">
      <c r="A152" s="23" t="s">
        <v>419</v>
      </c>
      <c r="B152" s="27">
        <v>36.54</v>
      </c>
      <c r="C152" s="27">
        <v>4.46</v>
      </c>
      <c r="D152" s="23" t="s">
        <v>95</v>
      </c>
      <c r="E152" s="23" t="s">
        <v>81</v>
      </c>
      <c r="F152" s="23" t="s">
        <v>81</v>
      </c>
      <c r="G152" s="23">
        <v>1</v>
      </c>
      <c r="H152" s="23" t="s">
        <v>95</v>
      </c>
      <c r="I152" s="23" t="str">
        <f t="shared" si="8"/>
        <v>Yes</v>
      </c>
      <c r="J152" s="23" t="str">
        <f t="shared" si="9"/>
        <v>No</v>
      </c>
      <c r="K152" s="23" t="str">
        <f t="shared" si="10"/>
        <v>No</v>
      </c>
      <c r="L152" s="23" t="str">
        <f>IF(TRIM(H152)="?",'Cleaning Summary'!$B$35,IF(LOWER(TRIM(H152))="yes","Yes","No"))</f>
        <v>Yes</v>
      </c>
      <c r="M152" s="23">
        <f t="shared" si="11"/>
        <v>1</v>
      </c>
      <c r="N152" s="23" t="str">
        <f>IF(B152&lt;'Cleaning Summary'!$B$63,"Underweight",IF(B152&lt;'Cleaning Summary'!$B$64,"Normal Weight",IF(B152&lt;'Cleaning Summary'!$B$65,"Overweight","Obesity")))</f>
        <v>Obesity</v>
      </c>
      <c r="O152" s="23" t="str">
        <f>IF(C152&lt;'Cleaning Summary'!$B$66,"Normal",IF(C152&lt;'Cleaning Summary'!$B$67,"Prediabetes","Diabetes"))</f>
        <v>Normal</v>
      </c>
    </row>
    <row r="153" spans="1:15" x14ac:dyDescent="0.35">
      <c r="A153" s="23" t="s">
        <v>421</v>
      </c>
      <c r="B153" s="27">
        <v>51.64</v>
      </c>
      <c r="C153" s="27">
        <v>5.65</v>
      </c>
      <c r="D153" s="23" t="s">
        <v>81</v>
      </c>
      <c r="E153" s="23" t="s">
        <v>81</v>
      </c>
      <c r="F153" s="23" t="s">
        <v>81</v>
      </c>
      <c r="G153" s="23" t="s">
        <v>4796</v>
      </c>
      <c r="H153" s="23" t="s">
        <v>95</v>
      </c>
      <c r="I153" s="23" t="str">
        <f t="shared" si="8"/>
        <v>No</v>
      </c>
      <c r="J153" s="23" t="str">
        <f t="shared" si="9"/>
        <v>No</v>
      </c>
      <c r="K153" s="23" t="str">
        <f t="shared" si="10"/>
        <v>No</v>
      </c>
      <c r="L153" s="23" t="str">
        <f>IF(TRIM(H153)="?",'Cleaning Summary'!$B$35,IF(LOWER(TRIM(H153))="yes","Yes","No"))</f>
        <v>Yes</v>
      </c>
      <c r="M153" s="23">
        <f t="shared" si="11"/>
        <v>0</v>
      </c>
      <c r="N153" s="23" t="str">
        <f>IF(B153&lt;'Cleaning Summary'!$B$63,"Underweight",IF(B153&lt;'Cleaning Summary'!$B$64,"Normal Weight",IF(B153&lt;'Cleaning Summary'!$B$65,"Overweight","Obesity")))</f>
        <v>Obesity</v>
      </c>
      <c r="O153" s="23" t="str">
        <f>IF(C153&lt;'Cleaning Summary'!$B$66,"Normal",IF(C153&lt;'Cleaning Summary'!$B$67,"Prediabetes","Diabetes"))</f>
        <v>Normal</v>
      </c>
    </row>
    <row r="154" spans="1:15" x14ac:dyDescent="0.35">
      <c r="A154" s="23" t="s">
        <v>423</v>
      </c>
      <c r="B154" s="27">
        <v>42.83</v>
      </c>
      <c r="C154" s="27">
        <v>6.04</v>
      </c>
      <c r="D154" s="23" t="s">
        <v>81</v>
      </c>
      <c r="E154" s="23" t="s">
        <v>81</v>
      </c>
      <c r="F154" s="23" t="s">
        <v>81</v>
      </c>
      <c r="G154" s="23">
        <v>2</v>
      </c>
      <c r="H154" s="23" t="s">
        <v>95</v>
      </c>
      <c r="I154" s="23" t="str">
        <f t="shared" si="8"/>
        <v>No</v>
      </c>
      <c r="J154" s="23" t="str">
        <f t="shared" si="9"/>
        <v>No</v>
      </c>
      <c r="K154" s="23" t="str">
        <f t="shared" si="10"/>
        <v>No</v>
      </c>
      <c r="L154" s="23" t="str">
        <f>IF(TRIM(H154)="?",'Cleaning Summary'!$B$35,IF(LOWER(TRIM(H154))="yes","Yes","No"))</f>
        <v>Yes</v>
      </c>
      <c r="M154" s="23">
        <f t="shared" si="11"/>
        <v>2</v>
      </c>
      <c r="N154" s="23" t="str">
        <f>IF(B154&lt;'Cleaning Summary'!$B$63,"Underweight",IF(B154&lt;'Cleaning Summary'!$B$64,"Normal Weight",IF(B154&lt;'Cleaning Summary'!$B$65,"Overweight","Obesity")))</f>
        <v>Obesity</v>
      </c>
      <c r="O154" s="23" t="str">
        <f>IF(C154&lt;'Cleaning Summary'!$B$66,"Normal",IF(C154&lt;'Cleaning Summary'!$B$67,"Prediabetes","Diabetes"))</f>
        <v>Prediabetes</v>
      </c>
    </row>
    <row r="155" spans="1:15" x14ac:dyDescent="0.35">
      <c r="A155" s="23" t="s">
        <v>425</v>
      </c>
      <c r="B155" s="27">
        <v>40.15</v>
      </c>
      <c r="C155" s="27">
        <v>5.76</v>
      </c>
      <c r="D155" s="23" t="s">
        <v>81</v>
      </c>
      <c r="E155" s="23" t="s">
        <v>81</v>
      </c>
      <c r="F155" s="23" t="s">
        <v>81</v>
      </c>
      <c r="G155" s="23">
        <v>1</v>
      </c>
      <c r="H155" s="23" t="s">
        <v>95</v>
      </c>
      <c r="I155" s="23" t="str">
        <f t="shared" si="8"/>
        <v>No</v>
      </c>
      <c r="J155" s="23" t="str">
        <f t="shared" si="9"/>
        <v>No</v>
      </c>
      <c r="K155" s="23" t="str">
        <f t="shared" si="10"/>
        <v>No</v>
      </c>
      <c r="L155" s="23" t="str">
        <f>IF(TRIM(H155)="?",'Cleaning Summary'!$B$35,IF(LOWER(TRIM(H155))="yes","Yes","No"))</f>
        <v>Yes</v>
      </c>
      <c r="M155" s="23">
        <f t="shared" si="11"/>
        <v>1</v>
      </c>
      <c r="N155" s="23" t="str">
        <f>IF(B155&lt;'Cleaning Summary'!$B$63,"Underweight",IF(B155&lt;'Cleaning Summary'!$B$64,"Normal Weight",IF(B155&lt;'Cleaning Summary'!$B$65,"Overweight","Obesity")))</f>
        <v>Obesity</v>
      </c>
      <c r="O155" s="23" t="str">
        <f>IF(C155&lt;'Cleaning Summary'!$B$66,"Normal",IF(C155&lt;'Cleaning Summary'!$B$67,"Prediabetes","Diabetes"))</f>
        <v>Prediabetes</v>
      </c>
    </row>
    <row r="156" spans="1:15" x14ac:dyDescent="0.35">
      <c r="A156" s="23" t="s">
        <v>427</v>
      </c>
      <c r="B156" s="27">
        <v>27.8</v>
      </c>
      <c r="C156" s="27">
        <v>4.3600000000000003</v>
      </c>
      <c r="D156" s="23" t="s">
        <v>81</v>
      </c>
      <c r="E156" s="23" t="s">
        <v>81</v>
      </c>
      <c r="F156" s="23" t="s">
        <v>82</v>
      </c>
      <c r="G156" s="23">
        <v>1</v>
      </c>
      <c r="H156" s="23" t="s">
        <v>95</v>
      </c>
      <c r="I156" s="23" t="str">
        <f t="shared" si="8"/>
        <v>No</v>
      </c>
      <c r="J156" s="23" t="str">
        <f t="shared" si="9"/>
        <v>No</v>
      </c>
      <c r="K156" s="23" t="str">
        <f t="shared" si="10"/>
        <v>Yes</v>
      </c>
      <c r="L156" s="23" t="str">
        <f>IF(TRIM(H156)="?",'Cleaning Summary'!$B$35,IF(LOWER(TRIM(H156))="yes","Yes","No"))</f>
        <v>Yes</v>
      </c>
      <c r="M156" s="23">
        <f t="shared" si="11"/>
        <v>1</v>
      </c>
      <c r="N156" s="23" t="str">
        <f>IF(B156&lt;'Cleaning Summary'!$B$63,"Underweight",IF(B156&lt;'Cleaning Summary'!$B$64,"Normal Weight",IF(B156&lt;'Cleaning Summary'!$B$65,"Overweight","Obesity")))</f>
        <v>Overweight</v>
      </c>
      <c r="O156" s="23" t="str">
        <f>IF(C156&lt;'Cleaning Summary'!$B$66,"Normal",IF(C156&lt;'Cleaning Summary'!$B$67,"Prediabetes","Diabetes"))</f>
        <v>Normal</v>
      </c>
    </row>
    <row r="157" spans="1:15" x14ac:dyDescent="0.35">
      <c r="A157" s="23" t="s">
        <v>429</v>
      </c>
      <c r="B157" s="27">
        <v>45.81</v>
      </c>
      <c r="C157" s="27">
        <v>4.76</v>
      </c>
      <c r="D157" s="23" t="s">
        <v>95</v>
      </c>
      <c r="E157" s="23" t="s">
        <v>81</v>
      </c>
      <c r="F157" s="23" t="s">
        <v>82</v>
      </c>
      <c r="G157" s="23">
        <v>1</v>
      </c>
      <c r="H157" s="23" t="s">
        <v>95</v>
      </c>
      <c r="I157" s="23" t="str">
        <f t="shared" si="8"/>
        <v>Yes</v>
      </c>
      <c r="J157" s="23" t="str">
        <f t="shared" si="9"/>
        <v>No</v>
      </c>
      <c r="K157" s="23" t="str">
        <f t="shared" si="10"/>
        <v>Yes</v>
      </c>
      <c r="L157" s="23" t="str">
        <f>IF(TRIM(H157)="?",'Cleaning Summary'!$B$35,IF(LOWER(TRIM(H157))="yes","Yes","No"))</f>
        <v>Yes</v>
      </c>
      <c r="M157" s="23">
        <f t="shared" si="11"/>
        <v>1</v>
      </c>
      <c r="N157" s="23" t="str">
        <f>IF(B157&lt;'Cleaning Summary'!$B$63,"Underweight",IF(B157&lt;'Cleaning Summary'!$B$64,"Normal Weight",IF(B157&lt;'Cleaning Summary'!$B$65,"Overweight","Obesity")))</f>
        <v>Obesity</v>
      </c>
      <c r="O157" s="23" t="str">
        <f>IF(C157&lt;'Cleaning Summary'!$B$66,"Normal",IF(C157&lt;'Cleaning Summary'!$B$67,"Prediabetes","Diabetes"))</f>
        <v>Normal</v>
      </c>
    </row>
    <row r="158" spans="1:15" x14ac:dyDescent="0.35">
      <c r="A158" s="23" t="s">
        <v>431</v>
      </c>
      <c r="B158" s="27">
        <v>34.43</v>
      </c>
      <c r="C158" s="27">
        <v>10.82</v>
      </c>
      <c r="D158" s="23" t="s">
        <v>95</v>
      </c>
      <c r="E158" s="23" t="s">
        <v>81</v>
      </c>
      <c r="F158" s="23" t="s">
        <v>81</v>
      </c>
      <c r="G158" s="23">
        <v>1</v>
      </c>
      <c r="H158" s="23" t="s">
        <v>95</v>
      </c>
      <c r="I158" s="23" t="str">
        <f t="shared" si="8"/>
        <v>Yes</v>
      </c>
      <c r="J158" s="23" t="str">
        <f t="shared" si="9"/>
        <v>No</v>
      </c>
      <c r="K158" s="23" t="str">
        <f t="shared" si="10"/>
        <v>No</v>
      </c>
      <c r="L158" s="23" t="str">
        <f>IF(TRIM(H158)="?",'Cleaning Summary'!$B$35,IF(LOWER(TRIM(H158))="yes","Yes","No"))</f>
        <v>Yes</v>
      </c>
      <c r="M158" s="23">
        <f t="shared" si="11"/>
        <v>1</v>
      </c>
      <c r="N158" s="23" t="str">
        <f>IF(B158&lt;'Cleaning Summary'!$B$63,"Underweight",IF(B158&lt;'Cleaning Summary'!$B$64,"Normal Weight",IF(B158&lt;'Cleaning Summary'!$B$65,"Overweight","Obesity")))</f>
        <v>Obesity</v>
      </c>
      <c r="O158" s="23" t="str">
        <f>IF(C158&lt;'Cleaning Summary'!$B$66,"Normal",IF(C158&lt;'Cleaning Summary'!$B$67,"Prediabetes","Diabetes"))</f>
        <v>Diabetes</v>
      </c>
    </row>
    <row r="159" spans="1:15" x14ac:dyDescent="0.35">
      <c r="A159" s="23" t="s">
        <v>433</v>
      </c>
      <c r="B159" s="27">
        <v>41.33</v>
      </c>
      <c r="C159" s="27">
        <v>4.01</v>
      </c>
      <c r="D159" s="23" t="s">
        <v>95</v>
      </c>
      <c r="E159" s="23" t="s">
        <v>81</v>
      </c>
      <c r="F159" s="23" t="s">
        <v>81</v>
      </c>
      <c r="G159" s="23" t="s">
        <v>4796</v>
      </c>
      <c r="H159" s="23" t="s">
        <v>95</v>
      </c>
      <c r="I159" s="23" t="str">
        <f t="shared" si="8"/>
        <v>Yes</v>
      </c>
      <c r="J159" s="23" t="str">
        <f t="shared" si="9"/>
        <v>No</v>
      </c>
      <c r="K159" s="23" t="str">
        <f t="shared" si="10"/>
        <v>No</v>
      </c>
      <c r="L159" s="23" t="str">
        <f>IF(TRIM(H159)="?",'Cleaning Summary'!$B$35,IF(LOWER(TRIM(H159))="yes","Yes","No"))</f>
        <v>Yes</v>
      </c>
      <c r="M159" s="23">
        <f t="shared" si="11"/>
        <v>0</v>
      </c>
      <c r="N159" s="23" t="str">
        <f>IF(B159&lt;'Cleaning Summary'!$B$63,"Underweight",IF(B159&lt;'Cleaning Summary'!$B$64,"Normal Weight",IF(B159&lt;'Cleaning Summary'!$B$65,"Overweight","Obesity")))</f>
        <v>Obesity</v>
      </c>
      <c r="O159" s="23" t="str">
        <f>IF(C159&lt;'Cleaning Summary'!$B$66,"Normal",IF(C159&lt;'Cleaning Summary'!$B$67,"Prediabetes","Diabetes"))</f>
        <v>Normal</v>
      </c>
    </row>
    <row r="160" spans="1:15" x14ac:dyDescent="0.35">
      <c r="A160" s="23" t="s">
        <v>435</v>
      </c>
      <c r="B160" s="27">
        <v>31.92</v>
      </c>
      <c r="C160" s="27">
        <v>5.12</v>
      </c>
      <c r="D160" s="23" t="s">
        <v>95</v>
      </c>
      <c r="E160" s="23" t="s">
        <v>81</v>
      </c>
      <c r="F160" s="23" t="s">
        <v>81</v>
      </c>
      <c r="G160" s="23">
        <v>1</v>
      </c>
      <c r="H160" s="23" t="s">
        <v>95</v>
      </c>
      <c r="I160" s="23" t="str">
        <f t="shared" si="8"/>
        <v>Yes</v>
      </c>
      <c r="J160" s="23" t="str">
        <f t="shared" si="9"/>
        <v>No</v>
      </c>
      <c r="K160" s="23" t="str">
        <f t="shared" si="10"/>
        <v>No</v>
      </c>
      <c r="L160" s="23" t="str">
        <f>IF(TRIM(H160)="?",'Cleaning Summary'!$B$35,IF(LOWER(TRIM(H160))="yes","Yes","No"))</f>
        <v>Yes</v>
      </c>
      <c r="M160" s="23">
        <f t="shared" si="11"/>
        <v>1</v>
      </c>
      <c r="N160" s="23" t="str">
        <f>IF(B160&lt;'Cleaning Summary'!$B$63,"Underweight",IF(B160&lt;'Cleaning Summary'!$B$64,"Normal Weight",IF(B160&lt;'Cleaning Summary'!$B$65,"Overweight","Obesity")))</f>
        <v>Obesity</v>
      </c>
      <c r="O160" s="23" t="str">
        <f>IF(C160&lt;'Cleaning Summary'!$B$66,"Normal",IF(C160&lt;'Cleaning Summary'!$B$67,"Prediabetes","Diabetes"))</f>
        <v>Normal</v>
      </c>
    </row>
    <row r="161" spans="1:15" x14ac:dyDescent="0.35">
      <c r="A161" s="23" t="s">
        <v>437</v>
      </c>
      <c r="B161" s="27">
        <v>39.799999999999997</v>
      </c>
      <c r="C161" s="27">
        <v>10.54</v>
      </c>
      <c r="D161" s="23" t="s">
        <v>95</v>
      </c>
      <c r="E161" s="23" t="s">
        <v>81</v>
      </c>
      <c r="F161" s="23" t="s">
        <v>81</v>
      </c>
      <c r="G161" s="23">
        <v>2</v>
      </c>
      <c r="H161" s="23" t="s">
        <v>95</v>
      </c>
      <c r="I161" s="23" t="str">
        <f t="shared" si="8"/>
        <v>Yes</v>
      </c>
      <c r="J161" s="23" t="str">
        <f t="shared" si="9"/>
        <v>No</v>
      </c>
      <c r="K161" s="23" t="str">
        <f t="shared" si="10"/>
        <v>No</v>
      </c>
      <c r="L161" s="23" t="str">
        <f>IF(TRIM(H161)="?",'Cleaning Summary'!$B$35,IF(LOWER(TRIM(H161))="yes","Yes","No"))</f>
        <v>Yes</v>
      </c>
      <c r="M161" s="23">
        <f t="shared" si="11"/>
        <v>2</v>
      </c>
      <c r="N161" s="23" t="str">
        <f>IF(B161&lt;'Cleaning Summary'!$B$63,"Underweight",IF(B161&lt;'Cleaning Summary'!$B$64,"Normal Weight",IF(B161&lt;'Cleaning Summary'!$B$65,"Overweight","Obesity")))</f>
        <v>Obesity</v>
      </c>
      <c r="O161" s="23" t="str">
        <f>IF(C161&lt;'Cleaning Summary'!$B$66,"Normal",IF(C161&lt;'Cleaning Summary'!$B$67,"Prediabetes","Diabetes"))</f>
        <v>Diabetes</v>
      </c>
    </row>
    <row r="162" spans="1:15" x14ac:dyDescent="0.35">
      <c r="A162" s="23" t="s">
        <v>439</v>
      </c>
      <c r="B162" s="27">
        <v>42.82</v>
      </c>
      <c r="C162" s="27">
        <v>4.21</v>
      </c>
      <c r="D162" s="23" t="s">
        <v>81</v>
      </c>
      <c r="E162" s="23" t="s">
        <v>81</v>
      </c>
      <c r="F162" s="23" t="s">
        <v>81</v>
      </c>
      <c r="G162" s="23" t="s">
        <v>4796</v>
      </c>
      <c r="H162" s="23" t="s">
        <v>95</v>
      </c>
      <c r="I162" s="23" t="str">
        <f t="shared" si="8"/>
        <v>No</v>
      </c>
      <c r="J162" s="23" t="str">
        <f t="shared" si="9"/>
        <v>No</v>
      </c>
      <c r="K162" s="23" t="str">
        <f t="shared" si="10"/>
        <v>No</v>
      </c>
      <c r="L162" s="23" t="str">
        <f>IF(TRIM(H162)="?",'Cleaning Summary'!$B$35,IF(LOWER(TRIM(H162))="yes","Yes","No"))</f>
        <v>Yes</v>
      </c>
      <c r="M162" s="23">
        <f t="shared" si="11"/>
        <v>0</v>
      </c>
      <c r="N162" s="23" t="str">
        <f>IF(B162&lt;'Cleaning Summary'!$B$63,"Underweight",IF(B162&lt;'Cleaning Summary'!$B$64,"Normal Weight",IF(B162&lt;'Cleaning Summary'!$B$65,"Overweight","Obesity")))</f>
        <v>Obesity</v>
      </c>
      <c r="O162" s="23" t="str">
        <f>IF(C162&lt;'Cleaning Summary'!$B$66,"Normal",IF(C162&lt;'Cleaning Summary'!$B$67,"Prediabetes","Diabetes"))</f>
        <v>Normal</v>
      </c>
    </row>
    <row r="163" spans="1:15" x14ac:dyDescent="0.35">
      <c r="A163" s="23" t="s">
        <v>441</v>
      </c>
      <c r="B163" s="27">
        <v>33.630000000000003</v>
      </c>
      <c r="C163" s="27">
        <v>5.42</v>
      </c>
      <c r="D163" s="23" t="s">
        <v>81</v>
      </c>
      <c r="E163" s="23" t="s">
        <v>81</v>
      </c>
      <c r="F163" s="23" t="s">
        <v>81</v>
      </c>
      <c r="G163" s="23" t="s">
        <v>4796</v>
      </c>
      <c r="H163" s="23" t="s">
        <v>95</v>
      </c>
      <c r="I163" s="23" t="str">
        <f t="shared" si="8"/>
        <v>No</v>
      </c>
      <c r="J163" s="23" t="str">
        <f t="shared" si="9"/>
        <v>No</v>
      </c>
      <c r="K163" s="23" t="str">
        <f t="shared" si="10"/>
        <v>No</v>
      </c>
      <c r="L163" s="23" t="str">
        <f>IF(TRIM(H163)="?",'Cleaning Summary'!$B$35,IF(LOWER(TRIM(H163))="yes","Yes","No"))</f>
        <v>Yes</v>
      </c>
      <c r="M163" s="23">
        <f t="shared" si="11"/>
        <v>0</v>
      </c>
      <c r="N163" s="23" t="str">
        <f>IF(B163&lt;'Cleaning Summary'!$B$63,"Underweight",IF(B163&lt;'Cleaning Summary'!$B$64,"Normal Weight",IF(B163&lt;'Cleaning Summary'!$B$65,"Overweight","Obesity")))</f>
        <v>Obesity</v>
      </c>
      <c r="O163" s="23" t="str">
        <f>IF(C163&lt;'Cleaning Summary'!$B$66,"Normal",IF(C163&lt;'Cleaning Summary'!$B$67,"Prediabetes","Diabetes"))</f>
        <v>Normal</v>
      </c>
    </row>
    <row r="164" spans="1:15" x14ac:dyDescent="0.35">
      <c r="A164" s="23" t="s">
        <v>443</v>
      </c>
      <c r="B164" s="27">
        <v>37.07</v>
      </c>
      <c r="C164" s="27">
        <v>4.28</v>
      </c>
      <c r="D164" s="23" t="s">
        <v>81</v>
      </c>
      <c r="E164" s="23" t="s">
        <v>95</v>
      </c>
      <c r="F164" s="23" t="s">
        <v>81</v>
      </c>
      <c r="G164" s="23">
        <v>1</v>
      </c>
      <c r="H164" s="23" t="s">
        <v>95</v>
      </c>
      <c r="I164" s="23" t="str">
        <f t="shared" si="8"/>
        <v>No</v>
      </c>
      <c r="J164" s="23" t="str">
        <f t="shared" si="9"/>
        <v>Yes</v>
      </c>
      <c r="K164" s="23" t="str">
        <f t="shared" si="10"/>
        <v>No</v>
      </c>
      <c r="L164" s="23" t="str">
        <f>IF(TRIM(H164)="?",'Cleaning Summary'!$B$35,IF(LOWER(TRIM(H164))="yes","Yes","No"))</f>
        <v>Yes</v>
      </c>
      <c r="M164" s="23">
        <f t="shared" si="11"/>
        <v>1</v>
      </c>
      <c r="N164" s="23" t="str">
        <f>IF(B164&lt;'Cleaning Summary'!$B$63,"Underweight",IF(B164&lt;'Cleaning Summary'!$B$64,"Normal Weight",IF(B164&lt;'Cleaning Summary'!$B$65,"Overweight","Obesity")))</f>
        <v>Obesity</v>
      </c>
      <c r="O164" s="23" t="str">
        <f>IF(C164&lt;'Cleaning Summary'!$B$66,"Normal",IF(C164&lt;'Cleaning Summary'!$B$67,"Prediabetes","Diabetes"))</f>
        <v>Normal</v>
      </c>
    </row>
    <row r="165" spans="1:15" x14ac:dyDescent="0.35">
      <c r="A165" s="23" t="s">
        <v>445</v>
      </c>
      <c r="B165" s="27">
        <v>35.625</v>
      </c>
      <c r="C165" s="27">
        <v>8.9</v>
      </c>
      <c r="D165" s="23" t="s">
        <v>81</v>
      </c>
      <c r="E165" s="23" t="s">
        <v>81</v>
      </c>
      <c r="F165" s="23" t="s">
        <v>81</v>
      </c>
      <c r="G165" s="23" t="s">
        <v>4796</v>
      </c>
      <c r="H165" s="23" t="s">
        <v>95</v>
      </c>
      <c r="I165" s="23" t="str">
        <f t="shared" si="8"/>
        <v>No</v>
      </c>
      <c r="J165" s="23" t="str">
        <f t="shared" si="9"/>
        <v>No</v>
      </c>
      <c r="K165" s="23" t="str">
        <f t="shared" si="10"/>
        <v>No</v>
      </c>
      <c r="L165" s="23" t="str">
        <f>IF(TRIM(H165)="?",'Cleaning Summary'!$B$35,IF(LOWER(TRIM(H165))="yes","Yes","No"))</f>
        <v>Yes</v>
      </c>
      <c r="M165" s="23">
        <f t="shared" si="11"/>
        <v>0</v>
      </c>
      <c r="N165" s="23" t="str">
        <f>IF(B165&lt;'Cleaning Summary'!$B$63,"Underweight",IF(B165&lt;'Cleaning Summary'!$B$64,"Normal Weight",IF(B165&lt;'Cleaning Summary'!$B$65,"Overweight","Obesity")))</f>
        <v>Obesity</v>
      </c>
      <c r="O165" s="23" t="str">
        <f>IF(C165&lt;'Cleaning Summary'!$B$66,"Normal",IF(C165&lt;'Cleaning Summary'!$B$67,"Prediabetes","Diabetes"))</f>
        <v>Diabetes</v>
      </c>
    </row>
    <row r="166" spans="1:15" x14ac:dyDescent="0.35">
      <c r="A166" s="23" t="s">
        <v>447</v>
      </c>
      <c r="B166" s="27">
        <v>42.69</v>
      </c>
      <c r="C166" s="27">
        <v>4.8899999999999997</v>
      </c>
      <c r="D166" s="23" t="s">
        <v>81</v>
      </c>
      <c r="E166" s="23" t="s">
        <v>81</v>
      </c>
      <c r="F166" s="23" t="s">
        <v>82</v>
      </c>
      <c r="G166" s="23">
        <v>1</v>
      </c>
      <c r="H166" s="23" t="s">
        <v>95</v>
      </c>
      <c r="I166" s="23" t="str">
        <f t="shared" si="8"/>
        <v>No</v>
      </c>
      <c r="J166" s="23" t="str">
        <f t="shared" si="9"/>
        <v>No</v>
      </c>
      <c r="K166" s="23" t="str">
        <f t="shared" si="10"/>
        <v>Yes</v>
      </c>
      <c r="L166" s="23" t="str">
        <f>IF(TRIM(H166)="?",'Cleaning Summary'!$B$35,IF(LOWER(TRIM(H166))="yes","Yes","No"))</f>
        <v>Yes</v>
      </c>
      <c r="M166" s="23">
        <f t="shared" si="11"/>
        <v>1</v>
      </c>
      <c r="N166" s="23" t="str">
        <f>IF(B166&lt;'Cleaning Summary'!$B$63,"Underweight",IF(B166&lt;'Cleaning Summary'!$B$64,"Normal Weight",IF(B166&lt;'Cleaning Summary'!$B$65,"Overweight","Obesity")))</f>
        <v>Obesity</v>
      </c>
      <c r="O166" s="23" t="str">
        <f>IF(C166&lt;'Cleaning Summary'!$B$66,"Normal",IF(C166&lt;'Cleaning Summary'!$B$67,"Prediabetes","Diabetes"))</f>
        <v>Normal</v>
      </c>
    </row>
    <row r="167" spans="1:15" x14ac:dyDescent="0.35">
      <c r="A167" s="23" t="s">
        <v>449</v>
      </c>
      <c r="B167" s="27">
        <v>37.869999999999997</v>
      </c>
      <c r="C167" s="27">
        <v>4.29</v>
      </c>
      <c r="D167" s="23" t="s">
        <v>95</v>
      </c>
      <c r="E167" s="23" t="s">
        <v>81</v>
      </c>
      <c r="F167" s="23" t="s">
        <v>82</v>
      </c>
      <c r="G167" s="23">
        <v>1</v>
      </c>
      <c r="H167" s="23" t="s">
        <v>95</v>
      </c>
      <c r="I167" s="23" t="str">
        <f t="shared" si="8"/>
        <v>Yes</v>
      </c>
      <c r="J167" s="23" t="str">
        <f t="shared" si="9"/>
        <v>No</v>
      </c>
      <c r="K167" s="23" t="str">
        <f t="shared" si="10"/>
        <v>Yes</v>
      </c>
      <c r="L167" s="23" t="str">
        <f>IF(TRIM(H167)="?",'Cleaning Summary'!$B$35,IF(LOWER(TRIM(H167))="yes","Yes","No"))</f>
        <v>Yes</v>
      </c>
      <c r="M167" s="23">
        <f t="shared" si="11"/>
        <v>1</v>
      </c>
      <c r="N167" s="23" t="str">
        <f>IF(B167&lt;'Cleaning Summary'!$B$63,"Underweight",IF(B167&lt;'Cleaning Summary'!$B$64,"Normal Weight",IF(B167&lt;'Cleaning Summary'!$B$65,"Overweight","Obesity")))</f>
        <v>Obesity</v>
      </c>
      <c r="O167" s="23" t="str">
        <f>IF(C167&lt;'Cleaning Summary'!$B$66,"Normal",IF(C167&lt;'Cleaning Summary'!$B$67,"Prediabetes","Diabetes"))</f>
        <v>Normal</v>
      </c>
    </row>
    <row r="168" spans="1:15" x14ac:dyDescent="0.35">
      <c r="A168" s="23" t="s">
        <v>451</v>
      </c>
      <c r="B168" s="27">
        <v>40.61</v>
      </c>
      <c r="C168" s="27">
        <v>8</v>
      </c>
      <c r="D168" s="23" t="s">
        <v>95</v>
      </c>
      <c r="E168" s="23" t="s">
        <v>81</v>
      </c>
      <c r="F168" s="23" t="s">
        <v>81</v>
      </c>
      <c r="G168" s="23">
        <v>1</v>
      </c>
      <c r="H168" s="23" t="s">
        <v>95</v>
      </c>
      <c r="I168" s="23" t="str">
        <f t="shared" si="8"/>
        <v>Yes</v>
      </c>
      <c r="J168" s="23" t="str">
        <f t="shared" si="9"/>
        <v>No</v>
      </c>
      <c r="K168" s="23" t="str">
        <f t="shared" si="10"/>
        <v>No</v>
      </c>
      <c r="L168" s="23" t="str">
        <f>IF(TRIM(H168)="?",'Cleaning Summary'!$B$35,IF(LOWER(TRIM(H168))="yes","Yes","No"))</f>
        <v>Yes</v>
      </c>
      <c r="M168" s="23">
        <f t="shared" si="11"/>
        <v>1</v>
      </c>
      <c r="N168" s="23" t="str">
        <f>IF(B168&lt;'Cleaning Summary'!$B$63,"Underweight",IF(B168&lt;'Cleaning Summary'!$B$64,"Normal Weight",IF(B168&lt;'Cleaning Summary'!$B$65,"Overweight","Obesity")))</f>
        <v>Obesity</v>
      </c>
      <c r="O168" s="23" t="str">
        <f>IF(C168&lt;'Cleaning Summary'!$B$66,"Normal",IF(C168&lt;'Cleaning Summary'!$B$67,"Prediabetes","Diabetes"))</f>
        <v>Diabetes</v>
      </c>
    </row>
    <row r="169" spans="1:15" x14ac:dyDescent="0.35">
      <c r="A169" s="23" t="s">
        <v>453</v>
      </c>
      <c r="B169" s="27">
        <v>30.78</v>
      </c>
      <c r="C169" s="27">
        <v>4.67</v>
      </c>
      <c r="D169" s="23" t="s">
        <v>95</v>
      </c>
      <c r="E169" s="23" t="s">
        <v>81</v>
      </c>
      <c r="F169" s="23" t="s">
        <v>81</v>
      </c>
      <c r="G169" s="23" t="s">
        <v>4796</v>
      </c>
      <c r="H169" s="23" t="s">
        <v>95</v>
      </c>
      <c r="I169" s="23" t="str">
        <f t="shared" si="8"/>
        <v>Yes</v>
      </c>
      <c r="J169" s="23" t="str">
        <f t="shared" si="9"/>
        <v>No</v>
      </c>
      <c r="K169" s="23" t="str">
        <f t="shared" si="10"/>
        <v>No</v>
      </c>
      <c r="L169" s="23" t="str">
        <f>IF(TRIM(H169)="?",'Cleaning Summary'!$B$35,IF(LOWER(TRIM(H169))="yes","Yes","No"))</f>
        <v>Yes</v>
      </c>
      <c r="M169" s="23">
        <f t="shared" si="11"/>
        <v>0</v>
      </c>
      <c r="N169" s="23" t="str">
        <f>IF(B169&lt;'Cleaning Summary'!$B$63,"Underweight",IF(B169&lt;'Cleaning Summary'!$B$64,"Normal Weight",IF(B169&lt;'Cleaning Summary'!$B$65,"Overweight","Obesity")))</f>
        <v>Obesity</v>
      </c>
      <c r="O169" s="23" t="str">
        <f>IF(C169&lt;'Cleaning Summary'!$B$66,"Normal",IF(C169&lt;'Cleaning Summary'!$B$67,"Prediabetes","Diabetes"))</f>
        <v>Normal</v>
      </c>
    </row>
    <row r="170" spans="1:15" x14ac:dyDescent="0.35">
      <c r="A170" s="23" t="s">
        <v>455</v>
      </c>
      <c r="B170" s="27">
        <v>49.49</v>
      </c>
      <c r="C170" s="27">
        <v>4.5</v>
      </c>
      <c r="D170" s="23" t="s">
        <v>81</v>
      </c>
      <c r="E170" s="23" t="s">
        <v>81</v>
      </c>
      <c r="F170" s="23" t="s">
        <v>81</v>
      </c>
      <c r="G170" s="23" t="s">
        <v>4796</v>
      </c>
      <c r="H170" s="23" t="s">
        <v>95</v>
      </c>
      <c r="I170" s="23" t="str">
        <f t="shared" si="8"/>
        <v>No</v>
      </c>
      <c r="J170" s="23" t="str">
        <f t="shared" si="9"/>
        <v>No</v>
      </c>
      <c r="K170" s="23" t="str">
        <f t="shared" si="10"/>
        <v>No</v>
      </c>
      <c r="L170" s="23" t="str">
        <f>IF(TRIM(H170)="?",'Cleaning Summary'!$B$35,IF(LOWER(TRIM(H170))="yes","Yes","No"))</f>
        <v>Yes</v>
      </c>
      <c r="M170" s="23">
        <f t="shared" si="11"/>
        <v>0</v>
      </c>
      <c r="N170" s="23" t="str">
        <f>IF(B170&lt;'Cleaning Summary'!$B$63,"Underweight",IF(B170&lt;'Cleaning Summary'!$B$64,"Normal Weight",IF(B170&lt;'Cleaning Summary'!$B$65,"Overweight","Obesity")))</f>
        <v>Obesity</v>
      </c>
      <c r="O170" s="23" t="str">
        <f>IF(C170&lt;'Cleaning Summary'!$B$66,"Normal",IF(C170&lt;'Cleaning Summary'!$B$67,"Prediabetes","Diabetes"))</f>
        <v>Normal</v>
      </c>
    </row>
    <row r="171" spans="1:15" x14ac:dyDescent="0.35">
      <c r="A171" s="23" t="s">
        <v>457</v>
      </c>
      <c r="B171" s="27">
        <v>37.619999999999997</v>
      </c>
      <c r="C171" s="27">
        <v>6.32</v>
      </c>
      <c r="D171" s="23" t="s">
        <v>95</v>
      </c>
      <c r="E171" s="23" t="s">
        <v>95</v>
      </c>
      <c r="F171" s="23" t="s">
        <v>81</v>
      </c>
      <c r="G171" s="23">
        <v>2</v>
      </c>
      <c r="H171" s="23" t="s">
        <v>95</v>
      </c>
      <c r="I171" s="23" t="str">
        <f t="shared" si="8"/>
        <v>Yes</v>
      </c>
      <c r="J171" s="23" t="str">
        <f t="shared" si="9"/>
        <v>Yes</v>
      </c>
      <c r="K171" s="23" t="str">
        <f t="shared" si="10"/>
        <v>No</v>
      </c>
      <c r="L171" s="23" t="str">
        <f>IF(TRIM(H171)="?",'Cleaning Summary'!$B$35,IF(LOWER(TRIM(H171))="yes","Yes","No"))</f>
        <v>Yes</v>
      </c>
      <c r="M171" s="23">
        <f t="shared" si="11"/>
        <v>2</v>
      </c>
      <c r="N171" s="23" t="str">
        <f>IF(B171&lt;'Cleaning Summary'!$B$63,"Underweight",IF(B171&lt;'Cleaning Summary'!$B$64,"Normal Weight",IF(B171&lt;'Cleaning Summary'!$B$65,"Overweight","Obesity")))</f>
        <v>Obesity</v>
      </c>
      <c r="O171" s="23" t="str">
        <f>IF(C171&lt;'Cleaning Summary'!$B$66,"Normal",IF(C171&lt;'Cleaning Summary'!$B$67,"Prediabetes","Diabetes"))</f>
        <v>Prediabetes</v>
      </c>
    </row>
    <row r="172" spans="1:15" x14ac:dyDescent="0.35">
      <c r="A172" s="23" t="s">
        <v>459</v>
      </c>
      <c r="B172" s="27">
        <v>36.08</v>
      </c>
      <c r="C172" s="27">
        <v>6.1</v>
      </c>
      <c r="D172" s="23" t="s">
        <v>95</v>
      </c>
      <c r="E172" s="23" t="s">
        <v>81</v>
      </c>
      <c r="F172" s="23" t="s">
        <v>81</v>
      </c>
      <c r="G172" s="23">
        <v>1</v>
      </c>
      <c r="H172" s="23" t="s">
        <v>95</v>
      </c>
      <c r="I172" s="23" t="str">
        <f t="shared" si="8"/>
        <v>Yes</v>
      </c>
      <c r="J172" s="23" t="str">
        <f t="shared" si="9"/>
        <v>No</v>
      </c>
      <c r="K172" s="23" t="str">
        <f t="shared" si="10"/>
        <v>No</v>
      </c>
      <c r="L172" s="23" t="str">
        <f>IF(TRIM(H172)="?",'Cleaning Summary'!$B$35,IF(LOWER(TRIM(H172))="yes","Yes","No"))</f>
        <v>Yes</v>
      </c>
      <c r="M172" s="23">
        <f t="shared" si="11"/>
        <v>1</v>
      </c>
      <c r="N172" s="23" t="str">
        <f>IF(B172&lt;'Cleaning Summary'!$B$63,"Underweight",IF(B172&lt;'Cleaning Summary'!$B$64,"Normal Weight",IF(B172&lt;'Cleaning Summary'!$B$65,"Overweight","Obesity")))</f>
        <v>Obesity</v>
      </c>
      <c r="O172" s="23" t="str">
        <f>IF(C172&lt;'Cleaning Summary'!$B$66,"Normal",IF(C172&lt;'Cleaning Summary'!$B$67,"Prediabetes","Diabetes"))</f>
        <v>Prediabetes</v>
      </c>
    </row>
    <row r="173" spans="1:15" x14ac:dyDescent="0.35">
      <c r="A173" s="23" t="s">
        <v>461</v>
      </c>
      <c r="B173" s="27">
        <v>33.5</v>
      </c>
      <c r="C173" s="27">
        <v>5.4</v>
      </c>
      <c r="D173" s="23" t="s">
        <v>81</v>
      </c>
      <c r="E173" s="23" t="s">
        <v>81</v>
      </c>
      <c r="F173" s="23" t="s">
        <v>81</v>
      </c>
      <c r="G173" s="23" t="s">
        <v>4796</v>
      </c>
      <c r="H173" s="23" t="s">
        <v>95</v>
      </c>
      <c r="I173" s="23" t="str">
        <f t="shared" si="8"/>
        <v>No</v>
      </c>
      <c r="J173" s="23" t="str">
        <f t="shared" si="9"/>
        <v>No</v>
      </c>
      <c r="K173" s="23" t="str">
        <f t="shared" si="10"/>
        <v>No</v>
      </c>
      <c r="L173" s="23" t="str">
        <f>IF(TRIM(H173)="?",'Cleaning Summary'!$B$35,IF(LOWER(TRIM(H173))="yes","Yes","No"))</f>
        <v>Yes</v>
      </c>
      <c r="M173" s="23">
        <f t="shared" si="11"/>
        <v>0</v>
      </c>
      <c r="N173" s="23" t="str">
        <f>IF(B173&lt;'Cleaning Summary'!$B$63,"Underweight",IF(B173&lt;'Cleaning Summary'!$B$64,"Normal Weight",IF(B173&lt;'Cleaning Summary'!$B$65,"Overweight","Obesity")))</f>
        <v>Obesity</v>
      </c>
      <c r="O173" s="23" t="str">
        <f>IF(C173&lt;'Cleaning Summary'!$B$66,"Normal",IF(C173&lt;'Cleaning Summary'!$B$67,"Prediabetes","Diabetes"))</f>
        <v>Normal</v>
      </c>
    </row>
    <row r="174" spans="1:15" x14ac:dyDescent="0.35">
      <c r="A174" s="23" t="s">
        <v>463</v>
      </c>
      <c r="B174" s="27">
        <v>47.46</v>
      </c>
      <c r="C174" s="27">
        <v>6.24</v>
      </c>
      <c r="D174" s="23" t="s">
        <v>95</v>
      </c>
      <c r="E174" s="23" t="s">
        <v>81</v>
      </c>
      <c r="F174" s="23" t="s">
        <v>81</v>
      </c>
      <c r="G174" s="23">
        <v>1</v>
      </c>
      <c r="H174" s="23" t="s">
        <v>95</v>
      </c>
      <c r="I174" s="23" t="str">
        <f t="shared" si="8"/>
        <v>Yes</v>
      </c>
      <c r="J174" s="23" t="str">
        <f t="shared" si="9"/>
        <v>No</v>
      </c>
      <c r="K174" s="23" t="str">
        <f t="shared" si="10"/>
        <v>No</v>
      </c>
      <c r="L174" s="23" t="str">
        <f>IF(TRIM(H174)="?",'Cleaning Summary'!$B$35,IF(LOWER(TRIM(H174))="yes","Yes","No"))</f>
        <v>Yes</v>
      </c>
      <c r="M174" s="23">
        <f t="shared" si="11"/>
        <v>1</v>
      </c>
      <c r="N174" s="23" t="str">
        <f>IF(B174&lt;'Cleaning Summary'!$B$63,"Underweight",IF(B174&lt;'Cleaning Summary'!$B$64,"Normal Weight",IF(B174&lt;'Cleaning Summary'!$B$65,"Overweight","Obesity")))</f>
        <v>Obesity</v>
      </c>
      <c r="O174" s="23" t="str">
        <f>IF(C174&lt;'Cleaning Summary'!$B$66,"Normal",IF(C174&lt;'Cleaning Summary'!$B$67,"Prediabetes","Diabetes"))</f>
        <v>Prediabetes</v>
      </c>
    </row>
    <row r="175" spans="1:15" x14ac:dyDescent="0.35">
      <c r="A175" s="23" t="s">
        <v>465</v>
      </c>
      <c r="B175" s="27">
        <v>49.24</v>
      </c>
      <c r="C175" s="27">
        <v>4.45</v>
      </c>
      <c r="D175" s="23" t="s">
        <v>81</v>
      </c>
      <c r="E175" s="23" t="s">
        <v>81</v>
      </c>
      <c r="F175" s="23" t="s">
        <v>81</v>
      </c>
      <c r="G175" s="23" t="s">
        <v>4796</v>
      </c>
      <c r="H175" s="23" t="s">
        <v>95</v>
      </c>
      <c r="I175" s="23" t="str">
        <f t="shared" si="8"/>
        <v>No</v>
      </c>
      <c r="J175" s="23" t="str">
        <f t="shared" si="9"/>
        <v>No</v>
      </c>
      <c r="K175" s="23" t="str">
        <f t="shared" si="10"/>
        <v>No</v>
      </c>
      <c r="L175" s="23" t="str">
        <f>IF(TRIM(H175)="?",'Cleaning Summary'!$B$35,IF(LOWER(TRIM(H175))="yes","Yes","No"))</f>
        <v>Yes</v>
      </c>
      <c r="M175" s="23">
        <f t="shared" si="11"/>
        <v>0</v>
      </c>
      <c r="N175" s="23" t="str">
        <f>IF(B175&lt;'Cleaning Summary'!$B$63,"Underweight",IF(B175&lt;'Cleaning Summary'!$B$64,"Normal Weight",IF(B175&lt;'Cleaning Summary'!$B$65,"Overweight","Obesity")))</f>
        <v>Obesity</v>
      </c>
      <c r="O175" s="23" t="str">
        <f>IF(C175&lt;'Cleaning Summary'!$B$66,"Normal",IF(C175&lt;'Cleaning Summary'!$B$67,"Prediabetes","Diabetes"))</f>
        <v>Normal</v>
      </c>
    </row>
    <row r="176" spans="1:15" x14ac:dyDescent="0.35">
      <c r="A176" s="23" t="s">
        <v>467</v>
      </c>
      <c r="B176" s="27">
        <v>54.4</v>
      </c>
      <c r="C176" s="27">
        <v>5.22</v>
      </c>
      <c r="D176" s="23" t="s">
        <v>81</v>
      </c>
      <c r="E176" s="23" t="s">
        <v>81</v>
      </c>
      <c r="F176" s="23" t="s">
        <v>81</v>
      </c>
      <c r="G176" s="23">
        <v>1</v>
      </c>
      <c r="H176" s="23" t="s">
        <v>95</v>
      </c>
      <c r="I176" s="23" t="str">
        <f t="shared" si="8"/>
        <v>No</v>
      </c>
      <c r="J176" s="23" t="str">
        <f t="shared" si="9"/>
        <v>No</v>
      </c>
      <c r="K176" s="23" t="str">
        <f t="shared" si="10"/>
        <v>No</v>
      </c>
      <c r="L176" s="23" t="str">
        <f>IF(TRIM(H176)="?",'Cleaning Summary'!$B$35,IF(LOWER(TRIM(H176))="yes","Yes","No"))</f>
        <v>Yes</v>
      </c>
      <c r="M176" s="23">
        <f t="shared" si="11"/>
        <v>1</v>
      </c>
      <c r="N176" s="23" t="str">
        <f>IF(B176&lt;'Cleaning Summary'!$B$63,"Underweight",IF(B176&lt;'Cleaning Summary'!$B$64,"Normal Weight",IF(B176&lt;'Cleaning Summary'!$B$65,"Overweight","Obesity")))</f>
        <v>Obesity</v>
      </c>
      <c r="O176" s="23" t="str">
        <f>IF(C176&lt;'Cleaning Summary'!$B$66,"Normal",IF(C176&lt;'Cleaning Summary'!$B$67,"Prediabetes","Diabetes"))</f>
        <v>Normal</v>
      </c>
    </row>
    <row r="177" spans="1:15" x14ac:dyDescent="0.35">
      <c r="A177" s="23" t="s">
        <v>469</v>
      </c>
      <c r="B177" s="27">
        <v>35.53</v>
      </c>
      <c r="C177" s="27">
        <v>4.6100000000000003</v>
      </c>
      <c r="D177" s="23" t="s">
        <v>81</v>
      </c>
      <c r="E177" s="23" t="s">
        <v>81</v>
      </c>
      <c r="F177" s="23" t="s">
        <v>81</v>
      </c>
      <c r="G177" s="23">
        <v>1</v>
      </c>
      <c r="H177" s="23" t="s">
        <v>95</v>
      </c>
      <c r="I177" s="23" t="str">
        <f t="shared" si="8"/>
        <v>No</v>
      </c>
      <c r="J177" s="23" t="str">
        <f t="shared" si="9"/>
        <v>No</v>
      </c>
      <c r="K177" s="23" t="str">
        <f t="shared" si="10"/>
        <v>No</v>
      </c>
      <c r="L177" s="23" t="str">
        <f>IF(TRIM(H177)="?",'Cleaning Summary'!$B$35,IF(LOWER(TRIM(H177))="yes","Yes","No"))</f>
        <v>Yes</v>
      </c>
      <c r="M177" s="23">
        <f t="shared" si="11"/>
        <v>1</v>
      </c>
      <c r="N177" s="23" t="str">
        <f>IF(B177&lt;'Cleaning Summary'!$B$63,"Underweight",IF(B177&lt;'Cleaning Summary'!$B$64,"Normal Weight",IF(B177&lt;'Cleaning Summary'!$B$65,"Overweight","Obesity")))</f>
        <v>Obesity</v>
      </c>
      <c r="O177" s="23" t="str">
        <f>IF(C177&lt;'Cleaning Summary'!$B$66,"Normal",IF(C177&lt;'Cleaning Summary'!$B$67,"Prediabetes","Diabetes"))</f>
        <v>Normal</v>
      </c>
    </row>
    <row r="178" spans="1:15" x14ac:dyDescent="0.35">
      <c r="A178" s="23" t="s">
        <v>471</v>
      </c>
      <c r="B178" s="27">
        <v>39.729999999999997</v>
      </c>
      <c r="C178" s="27">
        <v>6.24</v>
      </c>
      <c r="D178" s="23" t="s">
        <v>81</v>
      </c>
      <c r="E178" s="23" t="s">
        <v>81</v>
      </c>
      <c r="F178" s="23" t="s">
        <v>81</v>
      </c>
      <c r="G178" s="23" t="s">
        <v>4796</v>
      </c>
      <c r="H178" s="23" t="s">
        <v>95</v>
      </c>
      <c r="I178" s="23" t="str">
        <f t="shared" si="8"/>
        <v>No</v>
      </c>
      <c r="J178" s="23" t="str">
        <f t="shared" si="9"/>
        <v>No</v>
      </c>
      <c r="K178" s="23" t="str">
        <f t="shared" si="10"/>
        <v>No</v>
      </c>
      <c r="L178" s="23" t="str">
        <f>IF(TRIM(H178)="?",'Cleaning Summary'!$B$35,IF(LOWER(TRIM(H178))="yes","Yes","No"))</f>
        <v>Yes</v>
      </c>
      <c r="M178" s="23">
        <f t="shared" si="11"/>
        <v>0</v>
      </c>
      <c r="N178" s="23" t="str">
        <f>IF(B178&lt;'Cleaning Summary'!$B$63,"Underweight",IF(B178&lt;'Cleaning Summary'!$B$64,"Normal Weight",IF(B178&lt;'Cleaning Summary'!$B$65,"Overweight","Obesity")))</f>
        <v>Obesity</v>
      </c>
      <c r="O178" s="23" t="str">
        <f>IF(C178&lt;'Cleaning Summary'!$B$66,"Normal",IF(C178&lt;'Cleaning Summary'!$B$67,"Prediabetes","Diabetes"))</f>
        <v>Prediabetes</v>
      </c>
    </row>
    <row r="179" spans="1:15" x14ac:dyDescent="0.35">
      <c r="A179" s="23" t="s">
        <v>473</v>
      </c>
      <c r="B179" s="27">
        <v>35.68</v>
      </c>
      <c r="C179" s="27">
        <v>10.039999999999999</v>
      </c>
      <c r="D179" s="23" t="s">
        <v>81</v>
      </c>
      <c r="E179" s="23" t="s">
        <v>81</v>
      </c>
      <c r="F179" s="23" t="s">
        <v>81</v>
      </c>
      <c r="G179" s="23" t="s">
        <v>4796</v>
      </c>
      <c r="H179" s="23" t="s">
        <v>95</v>
      </c>
      <c r="I179" s="23" t="str">
        <f t="shared" si="8"/>
        <v>No</v>
      </c>
      <c r="J179" s="23" t="str">
        <f t="shared" si="9"/>
        <v>No</v>
      </c>
      <c r="K179" s="23" t="str">
        <f t="shared" si="10"/>
        <v>No</v>
      </c>
      <c r="L179" s="23" t="str">
        <f>IF(TRIM(H179)="?",'Cleaning Summary'!$B$35,IF(LOWER(TRIM(H179))="yes","Yes","No"))</f>
        <v>Yes</v>
      </c>
      <c r="M179" s="23">
        <f t="shared" si="11"/>
        <v>0</v>
      </c>
      <c r="N179" s="23" t="str">
        <f>IF(B179&lt;'Cleaning Summary'!$B$63,"Underweight",IF(B179&lt;'Cleaning Summary'!$B$64,"Normal Weight",IF(B179&lt;'Cleaning Summary'!$B$65,"Overweight","Obesity")))</f>
        <v>Obesity</v>
      </c>
      <c r="O179" s="23" t="str">
        <f>IF(C179&lt;'Cleaning Summary'!$B$66,"Normal",IF(C179&lt;'Cleaning Summary'!$B$67,"Prediabetes","Diabetes"))</f>
        <v>Diabetes</v>
      </c>
    </row>
    <row r="180" spans="1:15" x14ac:dyDescent="0.35">
      <c r="A180" s="23" t="s">
        <v>475</v>
      </c>
      <c r="B180" s="27">
        <v>48.86</v>
      </c>
      <c r="C180" s="27">
        <v>6.09</v>
      </c>
      <c r="D180" s="23" t="s">
        <v>81</v>
      </c>
      <c r="E180" s="23" t="s">
        <v>81</v>
      </c>
      <c r="F180" s="23" t="s">
        <v>81</v>
      </c>
      <c r="G180" s="23" t="s">
        <v>4796</v>
      </c>
      <c r="H180" s="23" t="s">
        <v>95</v>
      </c>
      <c r="I180" s="23" t="str">
        <f t="shared" si="8"/>
        <v>No</v>
      </c>
      <c r="J180" s="23" t="str">
        <f t="shared" si="9"/>
        <v>No</v>
      </c>
      <c r="K180" s="23" t="str">
        <f t="shared" si="10"/>
        <v>No</v>
      </c>
      <c r="L180" s="23" t="str">
        <f>IF(TRIM(H180)="?",'Cleaning Summary'!$B$35,IF(LOWER(TRIM(H180))="yes","Yes","No"))</f>
        <v>Yes</v>
      </c>
      <c r="M180" s="23">
        <f t="shared" si="11"/>
        <v>0</v>
      </c>
      <c r="N180" s="23" t="str">
        <f>IF(B180&lt;'Cleaning Summary'!$B$63,"Underweight",IF(B180&lt;'Cleaning Summary'!$B$64,"Normal Weight",IF(B180&lt;'Cleaning Summary'!$B$65,"Overweight","Obesity")))</f>
        <v>Obesity</v>
      </c>
      <c r="O180" s="23" t="str">
        <f>IF(C180&lt;'Cleaning Summary'!$B$66,"Normal",IF(C180&lt;'Cleaning Summary'!$B$67,"Prediabetes","Diabetes"))</f>
        <v>Prediabetes</v>
      </c>
    </row>
    <row r="181" spans="1:15" x14ac:dyDescent="0.35">
      <c r="A181" s="23" t="s">
        <v>477</v>
      </c>
      <c r="B181" s="27">
        <v>34.799999999999997</v>
      </c>
      <c r="C181" s="27">
        <v>11.4</v>
      </c>
      <c r="D181" s="23" t="s">
        <v>95</v>
      </c>
      <c r="E181" s="23" t="s">
        <v>81</v>
      </c>
      <c r="F181" s="23" t="s">
        <v>82</v>
      </c>
      <c r="G181" s="23">
        <v>1</v>
      </c>
      <c r="H181" s="23" t="s">
        <v>81</v>
      </c>
      <c r="I181" s="23" t="str">
        <f t="shared" si="8"/>
        <v>Yes</v>
      </c>
      <c r="J181" s="23" t="str">
        <f t="shared" si="9"/>
        <v>No</v>
      </c>
      <c r="K181" s="23" t="str">
        <f t="shared" si="10"/>
        <v>Yes</v>
      </c>
      <c r="L181" s="23" t="str">
        <f>IF(TRIM(H181)="?",'Cleaning Summary'!$B$35,IF(LOWER(TRIM(H181))="yes","Yes","No"))</f>
        <v>No</v>
      </c>
      <c r="M181" s="23">
        <f t="shared" si="11"/>
        <v>1</v>
      </c>
      <c r="N181" s="23" t="str">
        <f>IF(B181&lt;'Cleaning Summary'!$B$63,"Underweight",IF(B181&lt;'Cleaning Summary'!$B$64,"Normal Weight",IF(B181&lt;'Cleaning Summary'!$B$65,"Overweight","Obesity")))</f>
        <v>Obesity</v>
      </c>
      <c r="O181" s="23" t="str">
        <f>IF(C181&lt;'Cleaning Summary'!$B$66,"Normal",IF(C181&lt;'Cleaning Summary'!$B$67,"Prediabetes","Diabetes"))</f>
        <v>Diabetes</v>
      </c>
    </row>
    <row r="182" spans="1:15" x14ac:dyDescent="0.35">
      <c r="A182" s="23" t="s">
        <v>479</v>
      </c>
      <c r="B182" s="27">
        <v>32.49</v>
      </c>
      <c r="C182" s="27">
        <v>4.29</v>
      </c>
      <c r="D182" s="23" t="s">
        <v>81</v>
      </c>
      <c r="E182" s="23" t="s">
        <v>81</v>
      </c>
      <c r="F182" s="23" t="s">
        <v>82</v>
      </c>
      <c r="G182" s="23">
        <v>1</v>
      </c>
      <c r="H182" s="23" t="s">
        <v>95</v>
      </c>
      <c r="I182" s="23" t="str">
        <f t="shared" si="8"/>
        <v>No</v>
      </c>
      <c r="J182" s="23" t="str">
        <f t="shared" si="9"/>
        <v>No</v>
      </c>
      <c r="K182" s="23" t="str">
        <f t="shared" si="10"/>
        <v>Yes</v>
      </c>
      <c r="L182" s="23" t="str">
        <f>IF(TRIM(H182)="?",'Cleaning Summary'!$B$35,IF(LOWER(TRIM(H182))="yes","Yes","No"))</f>
        <v>Yes</v>
      </c>
      <c r="M182" s="23">
        <f t="shared" si="11"/>
        <v>1</v>
      </c>
      <c r="N182" s="23" t="str">
        <f>IF(B182&lt;'Cleaning Summary'!$B$63,"Underweight",IF(B182&lt;'Cleaning Summary'!$B$64,"Normal Weight",IF(B182&lt;'Cleaning Summary'!$B$65,"Overweight","Obesity")))</f>
        <v>Obesity</v>
      </c>
      <c r="O182" s="23" t="str">
        <f>IF(C182&lt;'Cleaning Summary'!$B$66,"Normal",IF(C182&lt;'Cleaning Summary'!$B$67,"Prediabetes","Diabetes"))</f>
        <v>Normal</v>
      </c>
    </row>
    <row r="183" spans="1:15" x14ac:dyDescent="0.35">
      <c r="A183" s="23" t="s">
        <v>481</v>
      </c>
      <c r="B183" s="27">
        <v>39</v>
      </c>
      <c r="C183" s="27">
        <v>5.7</v>
      </c>
      <c r="D183" s="23" t="s">
        <v>81</v>
      </c>
      <c r="E183" s="23" t="s">
        <v>81</v>
      </c>
      <c r="F183" s="23" t="s">
        <v>81</v>
      </c>
      <c r="G183" s="23">
        <v>2</v>
      </c>
      <c r="H183" s="23" t="s">
        <v>95</v>
      </c>
      <c r="I183" s="23" t="str">
        <f t="shared" si="8"/>
        <v>No</v>
      </c>
      <c r="J183" s="23" t="str">
        <f t="shared" si="9"/>
        <v>No</v>
      </c>
      <c r="K183" s="23" t="str">
        <f t="shared" si="10"/>
        <v>No</v>
      </c>
      <c r="L183" s="23" t="str">
        <f>IF(TRIM(H183)="?",'Cleaning Summary'!$B$35,IF(LOWER(TRIM(H183))="yes","Yes","No"))</f>
        <v>Yes</v>
      </c>
      <c r="M183" s="23">
        <f t="shared" si="11"/>
        <v>2</v>
      </c>
      <c r="N183" s="23" t="str">
        <f>IF(B183&lt;'Cleaning Summary'!$B$63,"Underweight",IF(B183&lt;'Cleaning Summary'!$B$64,"Normal Weight",IF(B183&lt;'Cleaning Summary'!$B$65,"Overweight","Obesity")))</f>
        <v>Obesity</v>
      </c>
      <c r="O183" s="23" t="str">
        <f>IF(C183&lt;'Cleaning Summary'!$B$66,"Normal",IF(C183&lt;'Cleaning Summary'!$B$67,"Prediabetes","Diabetes"))</f>
        <v>Prediabetes</v>
      </c>
    </row>
    <row r="184" spans="1:15" x14ac:dyDescent="0.35">
      <c r="A184" s="23" t="s">
        <v>483</v>
      </c>
      <c r="B184" s="27">
        <v>35.299999999999997</v>
      </c>
      <c r="C184" s="27">
        <v>6.09</v>
      </c>
      <c r="D184" s="23" t="s">
        <v>81</v>
      </c>
      <c r="E184" s="23" t="s">
        <v>81</v>
      </c>
      <c r="F184" s="23" t="s">
        <v>81</v>
      </c>
      <c r="G184" s="23">
        <v>1</v>
      </c>
      <c r="H184" s="23" t="s">
        <v>95</v>
      </c>
      <c r="I184" s="23" t="str">
        <f t="shared" si="8"/>
        <v>No</v>
      </c>
      <c r="J184" s="23" t="str">
        <f t="shared" si="9"/>
        <v>No</v>
      </c>
      <c r="K184" s="23" t="str">
        <f t="shared" si="10"/>
        <v>No</v>
      </c>
      <c r="L184" s="23" t="str">
        <f>IF(TRIM(H184)="?",'Cleaning Summary'!$B$35,IF(LOWER(TRIM(H184))="yes","Yes","No"))</f>
        <v>Yes</v>
      </c>
      <c r="M184" s="23">
        <f t="shared" si="11"/>
        <v>1</v>
      </c>
      <c r="N184" s="23" t="str">
        <f>IF(B184&lt;'Cleaning Summary'!$B$63,"Underweight",IF(B184&lt;'Cleaning Summary'!$B$64,"Normal Weight",IF(B184&lt;'Cleaning Summary'!$B$65,"Overweight","Obesity")))</f>
        <v>Obesity</v>
      </c>
      <c r="O184" s="23" t="str">
        <f>IF(C184&lt;'Cleaning Summary'!$B$66,"Normal",IF(C184&lt;'Cleaning Summary'!$B$67,"Prediabetes","Diabetes"))</f>
        <v>Prediabetes</v>
      </c>
    </row>
    <row r="185" spans="1:15" x14ac:dyDescent="0.35">
      <c r="A185" s="23" t="s">
        <v>485</v>
      </c>
      <c r="B185" s="27">
        <v>33.42</v>
      </c>
      <c r="C185" s="27">
        <v>10.67</v>
      </c>
      <c r="D185" s="23" t="s">
        <v>81</v>
      </c>
      <c r="E185" s="23" t="s">
        <v>81</v>
      </c>
      <c r="F185" s="23" t="s">
        <v>81</v>
      </c>
      <c r="G185" s="23" t="s">
        <v>4796</v>
      </c>
      <c r="H185" s="23" t="s">
        <v>95</v>
      </c>
      <c r="I185" s="23" t="str">
        <f t="shared" si="8"/>
        <v>No</v>
      </c>
      <c r="J185" s="23" t="str">
        <f t="shared" si="9"/>
        <v>No</v>
      </c>
      <c r="K185" s="23" t="str">
        <f t="shared" si="10"/>
        <v>No</v>
      </c>
      <c r="L185" s="23" t="str">
        <f>IF(TRIM(H185)="?",'Cleaning Summary'!$B$35,IF(LOWER(TRIM(H185))="yes","Yes","No"))</f>
        <v>Yes</v>
      </c>
      <c r="M185" s="23">
        <f t="shared" si="11"/>
        <v>0</v>
      </c>
      <c r="N185" s="23" t="str">
        <f>IF(B185&lt;'Cleaning Summary'!$B$63,"Underweight",IF(B185&lt;'Cleaning Summary'!$B$64,"Normal Weight",IF(B185&lt;'Cleaning Summary'!$B$65,"Overweight","Obesity")))</f>
        <v>Obesity</v>
      </c>
      <c r="O185" s="23" t="str">
        <f>IF(C185&lt;'Cleaning Summary'!$B$66,"Normal",IF(C185&lt;'Cleaning Summary'!$B$67,"Prediabetes","Diabetes"))</f>
        <v>Diabetes</v>
      </c>
    </row>
    <row r="186" spans="1:15" x14ac:dyDescent="0.35">
      <c r="A186" s="23" t="s">
        <v>487</v>
      </c>
      <c r="B186" s="27">
        <v>37.18</v>
      </c>
      <c r="C186" s="27">
        <v>6.75</v>
      </c>
      <c r="D186" s="23" t="s">
        <v>95</v>
      </c>
      <c r="E186" s="23" t="s">
        <v>81</v>
      </c>
      <c r="F186" s="23" t="s">
        <v>81</v>
      </c>
      <c r="G186" s="23">
        <v>2</v>
      </c>
      <c r="H186" s="23" t="s">
        <v>95</v>
      </c>
      <c r="I186" s="23" t="str">
        <f t="shared" si="8"/>
        <v>Yes</v>
      </c>
      <c r="J186" s="23" t="str">
        <f t="shared" si="9"/>
        <v>No</v>
      </c>
      <c r="K186" s="23" t="str">
        <f t="shared" si="10"/>
        <v>No</v>
      </c>
      <c r="L186" s="23" t="str">
        <f>IF(TRIM(H186)="?",'Cleaning Summary'!$B$35,IF(LOWER(TRIM(H186))="yes","Yes","No"))</f>
        <v>Yes</v>
      </c>
      <c r="M186" s="23">
        <f t="shared" si="11"/>
        <v>2</v>
      </c>
      <c r="N186" s="23" t="str">
        <f>IF(B186&lt;'Cleaning Summary'!$B$63,"Underweight",IF(B186&lt;'Cleaning Summary'!$B$64,"Normal Weight",IF(B186&lt;'Cleaning Summary'!$B$65,"Overweight","Obesity")))</f>
        <v>Obesity</v>
      </c>
      <c r="O186" s="23" t="str">
        <f>IF(C186&lt;'Cleaning Summary'!$B$66,"Normal",IF(C186&lt;'Cleaning Summary'!$B$67,"Prediabetes","Diabetes"))</f>
        <v>Diabetes</v>
      </c>
    </row>
    <row r="187" spans="1:15" x14ac:dyDescent="0.35">
      <c r="A187" s="23" t="s">
        <v>489</v>
      </c>
      <c r="B187" s="27">
        <v>33.33</v>
      </c>
      <c r="C187" s="27">
        <v>9.26</v>
      </c>
      <c r="D187" s="23" t="s">
        <v>95</v>
      </c>
      <c r="E187" s="23" t="s">
        <v>81</v>
      </c>
      <c r="F187" s="23" t="s">
        <v>81</v>
      </c>
      <c r="G187" s="23">
        <v>2</v>
      </c>
      <c r="H187" s="23" t="s">
        <v>81</v>
      </c>
      <c r="I187" s="23" t="str">
        <f t="shared" si="8"/>
        <v>Yes</v>
      </c>
      <c r="J187" s="23" t="str">
        <f t="shared" si="9"/>
        <v>No</v>
      </c>
      <c r="K187" s="23" t="str">
        <f t="shared" si="10"/>
        <v>No</v>
      </c>
      <c r="L187" s="23" t="str">
        <f>IF(TRIM(H187)="?",'Cleaning Summary'!$B$35,IF(LOWER(TRIM(H187))="yes","Yes","No"))</f>
        <v>No</v>
      </c>
      <c r="M187" s="23">
        <f t="shared" si="11"/>
        <v>2</v>
      </c>
      <c r="N187" s="23" t="str">
        <f>IF(B187&lt;'Cleaning Summary'!$B$63,"Underweight",IF(B187&lt;'Cleaning Summary'!$B$64,"Normal Weight",IF(B187&lt;'Cleaning Summary'!$B$65,"Overweight","Obesity")))</f>
        <v>Obesity</v>
      </c>
      <c r="O187" s="23" t="str">
        <f>IF(C187&lt;'Cleaning Summary'!$B$66,"Normal",IF(C187&lt;'Cleaning Summary'!$B$67,"Prediabetes","Diabetes"))</f>
        <v>Diabetes</v>
      </c>
    </row>
    <row r="188" spans="1:15" x14ac:dyDescent="0.35">
      <c r="A188" s="23" t="s">
        <v>491</v>
      </c>
      <c r="B188" s="27">
        <v>53.21</v>
      </c>
      <c r="C188" s="27">
        <v>4.2699999999999996</v>
      </c>
      <c r="D188" s="23" t="s">
        <v>81</v>
      </c>
      <c r="E188" s="23" t="s">
        <v>81</v>
      </c>
      <c r="F188" s="23" t="s">
        <v>81</v>
      </c>
      <c r="G188" s="23">
        <v>1</v>
      </c>
      <c r="H188" s="23" t="s">
        <v>95</v>
      </c>
      <c r="I188" s="23" t="str">
        <f t="shared" si="8"/>
        <v>No</v>
      </c>
      <c r="J188" s="23" t="str">
        <f t="shared" si="9"/>
        <v>No</v>
      </c>
      <c r="K188" s="23" t="str">
        <f t="shared" si="10"/>
        <v>No</v>
      </c>
      <c r="L188" s="23" t="str">
        <f>IF(TRIM(H188)="?",'Cleaning Summary'!$B$35,IF(LOWER(TRIM(H188))="yes","Yes","No"))</f>
        <v>Yes</v>
      </c>
      <c r="M188" s="23">
        <f t="shared" si="11"/>
        <v>1</v>
      </c>
      <c r="N188" s="23" t="str">
        <f>IF(B188&lt;'Cleaning Summary'!$B$63,"Underweight",IF(B188&lt;'Cleaning Summary'!$B$64,"Normal Weight",IF(B188&lt;'Cleaning Summary'!$B$65,"Overweight","Obesity")))</f>
        <v>Obesity</v>
      </c>
      <c r="O188" s="23" t="str">
        <f>IF(C188&lt;'Cleaning Summary'!$B$66,"Normal",IF(C188&lt;'Cleaning Summary'!$B$67,"Prediabetes","Diabetes"))</f>
        <v>Normal</v>
      </c>
    </row>
    <row r="189" spans="1:15" x14ac:dyDescent="0.35">
      <c r="A189" s="23" t="s">
        <v>493</v>
      </c>
      <c r="B189" s="27">
        <v>38.729999999999997</v>
      </c>
      <c r="C189" s="27">
        <v>11.51</v>
      </c>
      <c r="D189" s="23" t="s">
        <v>81</v>
      </c>
      <c r="E189" s="23" t="s">
        <v>81</v>
      </c>
      <c r="F189" s="23" t="s">
        <v>81</v>
      </c>
      <c r="G189" s="23">
        <v>2</v>
      </c>
      <c r="H189" s="23" t="s">
        <v>95</v>
      </c>
      <c r="I189" s="23" t="str">
        <f t="shared" si="8"/>
        <v>No</v>
      </c>
      <c r="J189" s="23" t="str">
        <f t="shared" si="9"/>
        <v>No</v>
      </c>
      <c r="K189" s="23" t="str">
        <f t="shared" si="10"/>
        <v>No</v>
      </c>
      <c r="L189" s="23" t="str">
        <f>IF(TRIM(H189)="?",'Cleaning Summary'!$B$35,IF(LOWER(TRIM(H189))="yes","Yes","No"))</f>
        <v>Yes</v>
      </c>
      <c r="M189" s="23">
        <f t="shared" si="11"/>
        <v>2</v>
      </c>
      <c r="N189" s="23" t="str">
        <f>IF(B189&lt;'Cleaning Summary'!$B$63,"Underweight",IF(B189&lt;'Cleaning Summary'!$B$64,"Normal Weight",IF(B189&lt;'Cleaning Summary'!$B$65,"Overweight","Obesity")))</f>
        <v>Obesity</v>
      </c>
      <c r="O189" s="23" t="str">
        <f>IF(C189&lt;'Cleaning Summary'!$B$66,"Normal",IF(C189&lt;'Cleaning Summary'!$B$67,"Prediabetes","Diabetes"))</f>
        <v>Diabetes</v>
      </c>
    </row>
    <row r="190" spans="1:15" x14ac:dyDescent="0.35">
      <c r="A190" s="23" t="s">
        <v>495</v>
      </c>
      <c r="B190" s="27">
        <v>29.73</v>
      </c>
      <c r="C190" s="27">
        <v>7.22</v>
      </c>
      <c r="D190" s="23" t="s">
        <v>81</v>
      </c>
      <c r="E190" s="23" t="s">
        <v>81</v>
      </c>
      <c r="F190" s="23" t="s">
        <v>81</v>
      </c>
      <c r="G190" s="23" t="s">
        <v>4796</v>
      </c>
      <c r="H190" s="23" t="s">
        <v>95</v>
      </c>
      <c r="I190" s="23" t="str">
        <f t="shared" si="8"/>
        <v>No</v>
      </c>
      <c r="J190" s="23" t="str">
        <f t="shared" si="9"/>
        <v>No</v>
      </c>
      <c r="K190" s="23" t="str">
        <f t="shared" si="10"/>
        <v>No</v>
      </c>
      <c r="L190" s="23" t="str">
        <f>IF(TRIM(H190)="?",'Cleaning Summary'!$B$35,IF(LOWER(TRIM(H190))="yes","Yes","No"))</f>
        <v>Yes</v>
      </c>
      <c r="M190" s="23">
        <f t="shared" si="11"/>
        <v>0</v>
      </c>
      <c r="N190" s="23" t="str">
        <f>IF(B190&lt;'Cleaning Summary'!$B$63,"Underweight",IF(B190&lt;'Cleaning Summary'!$B$64,"Normal Weight",IF(B190&lt;'Cleaning Summary'!$B$65,"Overweight","Obesity")))</f>
        <v>Overweight</v>
      </c>
      <c r="O190" s="23" t="str">
        <f>IF(C190&lt;'Cleaning Summary'!$B$66,"Normal",IF(C190&lt;'Cleaning Summary'!$B$67,"Prediabetes","Diabetes"))</f>
        <v>Diabetes</v>
      </c>
    </row>
    <row r="191" spans="1:15" x14ac:dyDescent="0.35">
      <c r="A191" s="23" t="s">
        <v>497</v>
      </c>
      <c r="B191" s="27">
        <v>34.700000000000003</v>
      </c>
      <c r="C191" s="27">
        <v>4.37</v>
      </c>
      <c r="D191" s="23" t="s">
        <v>81</v>
      </c>
      <c r="E191" s="23" t="s">
        <v>81</v>
      </c>
      <c r="F191" s="23" t="s">
        <v>82</v>
      </c>
      <c r="G191" s="23">
        <v>1</v>
      </c>
      <c r="H191" s="23" t="s">
        <v>95</v>
      </c>
      <c r="I191" s="23" t="str">
        <f t="shared" si="8"/>
        <v>No</v>
      </c>
      <c r="J191" s="23" t="str">
        <f t="shared" si="9"/>
        <v>No</v>
      </c>
      <c r="K191" s="23" t="str">
        <f t="shared" si="10"/>
        <v>Yes</v>
      </c>
      <c r="L191" s="23" t="str">
        <f>IF(TRIM(H191)="?",'Cleaning Summary'!$B$35,IF(LOWER(TRIM(H191))="yes","Yes","No"))</f>
        <v>Yes</v>
      </c>
      <c r="M191" s="23">
        <f t="shared" si="11"/>
        <v>1</v>
      </c>
      <c r="N191" s="23" t="str">
        <f>IF(B191&lt;'Cleaning Summary'!$B$63,"Underweight",IF(B191&lt;'Cleaning Summary'!$B$64,"Normal Weight",IF(B191&lt;'Cleaning Summary'!$B$65,"Overweight","Obesity")))</f>
        <v>Obesity</v>
      </c>
      <c r="O191" s="23" t="str">
        <f>IF(C191&lt;'Cleaning Summary'!$B$66,"Normal",IF(C191&lt;'Cleaning Summary'!$B$67,"Prediabetes","Diabetes"))</f>
        <v>Normal</v>
      </c>
    </row>
    <row r="192" spans="1:15" x14ac:dyDescent="0.35">
      <c r="A192" s="23" t="s">
        <v>499</v>
      </c>
      <c r="B192" s="27">
        <v>38.28</v>
      </c>
      <c r="C192" s="27">
        <v>11.56</v>
      </c>
      <c r="D192" s="23" t="s">
        <v>95</v>
      </c>
      <c r="E192" s="23" t="s">
        <v>81</v>
      </c>
      <c r="F192" s="23" t="s">
        <v>81</v>
      </c>
      <c r="G192" s="23">
        <v>1</v>
      </c>
      <c r="H192" s="23" t="s">
        <v>95</v>
      </c>
      <c r="I192" s="23" t="str">
        <f t="shared" si="8"/>
        <v>Yes</v>
      </c>
      <c r="J192" s="23" t="str">
        <f t="shared" si="9"/>
        <v>No</v>
      </c>
      <c r="K192" s="23" t="str">
        <f t="shared" si="10"/>
        <v>No</v>
      </c>
      <c r="L192" s="23" t="str">
        <f>IF(TRIM(H192)="?",'Cleaning Summary'!$B$35,IF(LOWER(TRIM(H192))="yes","Yes","No"))</f>
        <v>Yes</v>
      </c>
      <c r="M192" s="23">
        <f t="shared" si="11"/>
        <v>1</v>
      </c>
      <c r="N192" s="23" t="str">
        <f>IF(B192&lt;'Cleaning Summary'!$B$63,"Underweight",IF(B192&lt;'Cleaning Summary'!$B$64,"Normal Weight",IF(B192&lt;'Cleaning Summary'!$B$65,"Overweight","Obesity")))</f>
        <v>Obesity</v>
      </c>
      <c r="O192" s="23" t="str">
        <f>IF(C192&lt;'Cleaning Summary'!$B$66,"Normal",IF(C192&lt;'Cleaning Summary'!$B$67,"Prediabetes","Diabetes"))</f>
        <v>Diabetes</v>
      </c>
    </row>
    <row r="193" spans="1:15" x14ac:dyDescent="0.35">
      <c r="A193" s="23" t="s">
        <v>501</v>
      </c>
      <c r="B193" s="27">
        <v>33.57</v>
      </c>
      <c r="C193" s="27">
        <v>8.82</v>
      </c>
      <c r="D193" s="23" t="s">
        <v>95</v>
      </c>
      <c r="E193" s="23" t="s">
        <v>81</v>
      </c>
      <c r="F193" s="23" t="s">
        <v>81</v>
      </c>
      <c r="G193" s="23" t="s">
        <v>4796</v>
      </c>
      <c r="H193" s="23" t="s">
        <v>95</v>
      </c>
      <c r="I193" s="23" t="str">
        <f t="shared" si="8"/>
        <v>Yes</v>
      </c>
      <c r="J193" s="23" t="str">
        <f t="shared" si="9"/>
        <v>No</v>
      </c>
      <c r="K193" s="23" t="str">
        <f t="shared" si="10"/>
        <v>No</v>
      </c>
      <c r="L193" s="23" t="str">
        <f>IF(TRIM(H193)="?",'Cleaning Summary'!$B$35,IF(LOWER(TRIM(H193))="yes","Yes","No"))</f>
        <v>Yes</v>
      </c>
      <c r="M193" s="23">
        <f t="shared" si="11"/>
        <v>0</v>
      </c>
      <c r="N193" s="23" t="str">
        <f>IF(B193&lt;'Cleaning Summary'!$B$63,"Underweight",IF(B193&lt;'Cleaning Summary'!$B$64,"Normal Weight",IF(B193&lt;'Cleaning Summary'!$B$65,"Overweight","Obesity")))</f>
        <v>Obesity</v>
      </c>
      <c r="O193" s="23" t="str">
        <f>IF(C193&lt;'Cleaning Summary'!$B$66,"Normal",IF(C193&lt;'Cleaning Summary'!$B$67,"Prediabetes","Diabetes"))</f>
        <v>Diabetes</v>
      </c>
    </row>
    <row r="194" spans="1:15" x14ac:dyDescent="0.35">
      <c r="A194" s="23" t="s">
        <v>503</v>
      </c>
      <c r="B194" s="27">
        <v>52.06</v>
      </c>
      <c r="C194" s="27">
        <v>4.6900000000000004</v>
      </c>
      <c r="D194" s="23" t="s">
        <v>81</v>
      </c>
      <c r="E194" s="23" t="s">
        <v>81</v>
      </c>
      <c r="F194" s="23" t="s">
        <v>81</v>
      </c>
      <c r="G194" s="23">
        <v>1</v>
      </c>
      <c r="H194" s="23" t="s">
        <v>95</v>
      </c>
      <c r="I194" s="23" t="str">
        <f t="shared" ref="I194:I257" si="12">IF(LOWER(TRIM(D194))="yes","Yes","No")</f>
        <v>No</v>
      </c>
      <c r="J194" s="23" t="str">
        <f t="shared" ref="J194:J257" si="13">IF(LOWER(TRIM(E194))="yes","Yes","No")</f>
        <v>No</v>
      </c>
      <c r="K194" s="23" t="str">
        <f t="shared" ref="K194:K257" si="14">IF(LOWER(TRIM(F194))="yes","Yes","No")</f>
        <v>No</v>
      </c>
      <c r="L194" s="23" t="str">
        <f>IF(TRIM(H194)="?",'Cleaning Summary'!$B$35,IF(LOWER(TRIM(H194))="yes","Yes","No"))</f>
        <v>Yes</v>
      </c>
      <c r="M194" s="23">
        <f t="shared" ref="M194:M257" si="15">IF(ISNUMBER(G194),G194,IF(LOWER(TRIM(G194))="no major surgery",0,"CHECK"))</f>
        <v>1</v>
      </c>
      <c r="N194" s="23" t="str">
        <f>IF(B194&lt;'Cleaning Summary'!$B$63,"Underweight",IF(B194&lt;'Cleaning Summary'!$B$64,"Normal Weight",IF(B194&lt;'Cleaning Summary'!$B$65,"Overweight","Obesity")))</f>
        <v>Obesity</v>
      </c>
      <c r="O194" s="23" t="str">
        <f>IF(C194&lt;'Cleaning Summary'!$B$66,"Normal",IF(C194&lt;'Cleaning Summary'!$B$67,"Prediabetes","Diabetes"))</f>
        <v>Normal</v>
      </c>
    </row>
    <row r="195" spans="1:15" x14ac:dyDescent="0.35">
      <c r="A195" s="23" t="s">
        <v>505</v>
      </c>
      <c r="B195" s="27">
        <v>38.17</v>
      </c>
      <c r="C195" s="27">
        <v>4.53</v>
      </c>
      <c r="D195" s="23" t="s">
        <v>81</v>
      </c>
      <c r="E195" s="23" t="s">
        <v>95</v>
      </c>
      <c r="F195" s="23" t="s">
        <v>81</v>
      </c>
      <c r="G195" s="23">
        <v>1</v>
      </c>
      <c r="H195" s="23" t="s">
        <v>95</v>
      </c>
      <c r="I195" s="23" t="str">
        <f t="shared" si="12"/>
        <v>No</v>
      </c>
      <c r="J195" s="23" t="str">
        <f t="shared" si="13"/>
        <v>Yes</v>
      </c>
      <c r="K195" s="23" t="str">
        <f t="shared" si="14"/>
        <v>No</v>
      </c>
      <c r="L195" s="23" t="str">
        <f>IF(TRIM(H195)="?",'Cleaning Summary'!$B$35,IF(LOWER(TRIM(H195))="yes","Yes","No"))</f>
        <v>Yes</v>
      </c>
      <c r="M195" s="23">
        <f t="shared" si="15"/>
        <v>1</v>
      </c>
      <c r="N195" s="23" t="str">
        <f>IF(B195&lt;'Cleaning Summary'!$B$63,"Underweight",IF(B195&lt;'Cleaning Summary'!$B$64,"Normal Weight",IF(B195&lt;'Cleaning Summary'!$B$65,"Overweight","Obesity")))</f>
        <v>Obesity</v>
      </c>
      <c r="O195" s="23" t="str">
        <f>IF(C195&lt;'Cleaning Summary'!$B$66,"Normal",IF(C195&lt;'Cleaning Summary'!$B$67,"Prediabetes","Diabetes"))</f>
        <v>Normal</v>
      </c>
    </row>
    <row r="196" spans="1:15" x14ac:dyDescent="0.35">
      <c r="A196" s="23" t="s">
        <v>507</v>
      </c>
      <c r="B196" s="27">
        <v>36.954999999999998</v>
      </c>
      <c r="C196" s="27">
        <v>5.84</v>
      </c>
      <c r="D196" s="23" t="s">
        <v>81</v>
      </c>
      <c r="E196" s="23" t="s">
        <v>81</v>
      </c>
      <c r="F196" s="23" t="s">
        <v>82</v>
      </c>
      <c r="G196" s="23">
        <v>1</v>
      </c>
      <c r="H196" s="23" t="s">
        <v>95</v>
      </c>
      <c r="I196" s="23" t="str">
        <f t="shared" si="12"/>
        <v>No</v>
      </c>
      <c r="J196" s="23" t="str">
        <f t="shared" si="13"/>
        <v>No</v>
      </c>
      <c r="K196" s="23" t="str">
        <f t="shared" si="14"/>
        <v>Yes</v>
      </c>
      <c r="L196" s="23" t="str">
        <f>IF(TRIM(H196)="?",'Cleaning Summary'!$B$35,IF(LOWER(TRIM(H196))="yes","Yes","No"))</f>
        <v>Yes</v>
      </c>
      <c r="M196" s="23">
        <f t="shared" si="15"/>
        <v>1</v>
      </c>
      <c r="N196" s="23" t="str">
        <f>IF(B196&lt;'Cleaning Summary'!$B$63,"Underweight",IF(B196&lt;'Cleaning Summary'!$B$64,"Normal Weight",IF(B196&lt;'Cleaning Summary'!$B$65,"Overweight","Obesity")))</f>
        <v>Obesity</v>
      </c>
      <c r="O196" s="23" t="str">
        <f>IF(C196&lt;'Cleaning Summary'!$B$66,"Normal",IF(C196&lt;'Cleaning Summary'!$B$67,"Prediabetes","Diabetes"))</f>
        <v>Prediabetes</v>
      </c>
    </row>
    <row r="197" spans="1:15" x14ac:dyDescent="0.35">
      <c r="A197" s="23" t="s">
        <v>509</v>
      </c>
      <c r="B197" s="27">
        <v>34.4</v>
      </c>
      <c r="C197" s="27">
        <v>4.9000000000000004</v>
      </c>
      <c r="D197" s="23" t="s">
        <v>81</v>
      </c>
      <c r="E197" s="23" t="s">
        <v>81</v>
      </c>
      <c r="F197" s="23" t="s">
        <v>82</v>
      </c>
      <c r="G197" s="23">
        <v>1</v>
      </c>
      <c r="H197" s="23" t="s">
        <v>95</v>
      </c>
      <c r="I197" s="23" t="str">
        <f t="shared" si="12"/>
        <v>No</v>
      </c>
      <c r="J197" s="23" t="str">
        <f t="shared" si="13"/>
        <v>No</v>
      </c>
      <c r="K197" s="23" t="str">
        <f t="shared" si="14"/>
        <v>Yes</v>
      </c>
      <c r="L197" s="23" t="str">
        <f>IF(TRIM(H197)="?",'Cleaning Summary'!$B$35,IF(LOWER(TRIM(H197))="yes","Yes","No"))</f>
        <v>Yes</v>
      </c>
      <c r="M197" s="23">
        <f t="shared" si="15"/>
        <v>1</v>
      </c>
      <c r="N197" s="23" t="str">
        <f>IF(B197&lt;'Cleaning Summary'!$B$63,"Underweight",IF(B197&lt;'Cleaning Summary'!$B$64,"Normal Weight",IF(B197&lt;'Cleaning Summary'!$B$65,"Overweight","Obesity")))</f>
        <v>Obesity</v>
      </c>
      <c r="O197" s="23" t="str">
        <f>IF(C197&lt;'Cleaning Summary'!$B$66,"Normal",IF(C197&lt;'Cleaning Summary'!$B$67,"Prediabetes","Diabetes"))</f>
        <v>Normal</v>
      </c>
    </row>
    <row r="198" spans="1:15" x14ac:dyDescent="0.35">
      <c r="A198" s="23" t="s">
        <v>511</v>
      </c>
      <c r="B198" s="27">
        <v>31.73</v>
      </c>
      <c r="C198" s="27">
        <v>4.3</v>
      </c>
      <c r="D198" s="23" t="s">
        <v>81</v>
      </c>
      <c r="E198" s="23" t="s">
        <v>81</v>
      </c>
      <c r="F198" s="23" t="s">
        <v>81</v>
      </c>
      <c r="G198" s="23" t="s">
        <v>4796</v>
      </c>
      <c r="H198" s="23" t="s">
        <v>95</v>
      </c>
      <c r="I198" s="23" t="str">
        <f t="shared" si="12"/>
        <v>No</v>
      </c>
      <c r="J198" s="23" t="str">
        <f t="shared" si="13"/>
        <v>No</v>
      </c>
      <c r="K198" s="23" t="str">
        <f t="shared" si="14"/>
        <v>No</v>
      </c>
      <c r="L198" s="23" t="str">
        <f>IF(TRIM(H198)="?",'Cleaning Summary'!$B$35,IF(LOWER(TRIM(H198))="yes","Yes","No"))</f>
        <v>Yes</v>
      </c>
      <c r="M198" s="23">
        <f t="shared" si="15"/>
        <v>0</v>
      </c>
      <c r="N198" s="23" t="str">
        <f>IF(B198&lt;'Cleaning Summary'!$B$63,"Underweight",IF(B198&lt;'Cleaning Summary'!$B$64,"Normal Weight",IF(B198&lt;'Cleaning Summary'!$B$65,"Overweight","Obesity")))</f>
        <v>Obesity</v>
      </c>
      <c r="O198" s="23" t="str">
        <f>IF(C198&lt;'Cleaning Summary'!$B$66,"Normal",IF(C198&lt;'Cleaning Summary'!$B$67,"Prediabetes","Diabetes"))</f>
        <v>Normal</v>
      </c>
    </row>
    <row r="199" spans="1:15" x14ac:dyDescent="0.35">
      <c r="A199" s="23" t="s">
        <v>513</v>
      </c>
      <c r="B199" s="27">
        <v>36.64</v>
      </c>
      <c r="C199" s="27">
        <v>11.34</v>
      </c>
      <c r="D199" s="23" t="s">
        <v>81</v>
      </c>
      <c r="E199" s="23" t="s">
        <v>81</v>
      </c>
      <c r="F199" s="23" t="s">
        <v>81</v>
      </c>
      <c r="G199" s="23" t="s">
        <v>4796</v>
      </c>
      <c r="H199" s="23" t="s">
        <v>95</v>
      </c>
      <c r="I199" s="23" t="str">
        <f t="shared" si="12"/>
        <v>No</v>
      </c>
      <c r="J199" s="23" t="str">
        <f t="shared" si="13"/>
        <v>No</v>
      </c>
      <c r="K199" s="23" t="str">
        <f t="shared" si="14"/>
        <v>No</v>
      </c>
      <c r="L199" s="23" t="str">
        <f>IF(TRIM(H199)="?",'Cleaning Summary'!$B$35,IF(LOWER(TRIM(H199))="yes","Yes","No"))</f>
        <v>Yes</v>
      </c>
      <c r="M199" s="23">
        <f t="shared" si="15"/>
        <v>0</v>
      </c>
      <c r="N199" s="23" t="str">
        <f>IF(B199&lt;'Cleaning Summary'!$B$63,"Underweight",IF(B199&lt;'Cleaning Summary'!$B$64,"Normal Weight",IF(B199&lt;'Cleaning Summary'!$B$65,"Overweight","Obesity")))</f>
        <v>Obesity</v>
      </c>
      <c r="O199" s="23" t="str">
        <f>IF(C199&lt;'Cleaning Summary'!$B$66,"Normal",IF(C199&lt;'Cleaning Summary'!$B$67,"Prediabetes","Diabetes"))</f>
        <v>Diabetes</v>
      </c>
    </row>
    <row r="200" spans="1:15" x14ac:dyDescent="0.35">
      <c r="A200" s="23" t="s">
        <v>515</v>
      </c>
      <c r="B200" s="27">
        <v>36.85</v>
      </c>
      <c r="C200" s="27">
        <v>5.88</v>
      </c>
      <c r="D200" s="23" t="s">
        <v>81</v>
      </c>
      <c r="E200" s="23" t="s">
        <v>95</v>
      </c>
      <c r="F200" s="23" t="s">
        <v>81</v>
      </c>
      <c r="G200" s="23">
        <v>1</v>
      </c>
      <c r="H200" s="23" t="s">
        <v>95</v>
      </c>
      <c r="I200" s="23" t="str">
        <f t="shared" si="12"/>
        <v>No</v>
      </c>
      <c r="J200" s="23" t="str">
        <f t="shared" si="13"/>
        <v>Yes</v>
      </c>
      <c r="K200" s="23" t="str">
        <f t="shared" si="14"/>
        <v>No</v>
      </c>
      <c r="L200" s="23" t="str">
        <f>IF(TRIM(H200)="?",'Cleaning Summary'!$B$35,IF(LOWER(TRIM(H200))="yes","Yes","No"))</f>
        <v>Yes</v>
      </c>
      <c r="M200" s="23">
        <f t="shared" si="15"/>
        <v>1</v>
      </c>
      <c r="N200" s="23" t="str">
        <f>IF(B200&lt;'Cleaning Summary'!$B$63,"Underweight",IF(B200&lt;'Cleaning Summary'!$B$64,"Normal Weight",IF(B200&lt;'Cleaning Summary'!$B$65,"Overweight","Obesity")))</f>
        <v>Obesity</v>
      </c>
      <c r="O200" s="23" t="str">
        <f>IF(C200&lt;'Cleaning Summary'!$B$66,"Normal",IF(C200&lt;'Cleaning Summary'!$B$67,"Prediabetes","Diabetes"))</f>
        <v>Prediabetes</v>
      </c>
    </row>
    <row r="201" spans="1:15" x14ac:dyDescent="0.35">
      <c r="A201" s="23" t="s">
        <v>517</v>
      </c>
      <c r="B201" s="27">
        <v>33.33</v>
      </c>
      <c r="C201" s="27">
        <v>5.01</v>
      </c>
      <c r="D201" s="23" t="s">
        <v>95</v>
      </c>
      <c r="E201" s="23" t="s">
        <v>81</v>
      </c>
      <c r="F201" s="23" t="s">
        <v>82</v>
      </c>
      <c r="G201" s="23">
        <v>1</v>
      </c>
      <c r="H201" s="23" t="s">
        <v>95</v>
      </c>
      <c r="I201" s="23" t="str">
        <f t="shared" si="12"/>
        <v>Yes</v>
      </c>
      <c r="J201" s="23" t="str">
        <f t="shared" si="13"/>
        <v>No</v>
      </c>
      <c r="K201" s="23" t="str">
        <f t="shared" si="14"/>
        <v>Yes</v>
      </c>
      <c r="L201" s="23" t="str">
        <f>IF(TRIM(H201)="?",'Cleaning Summary'!$B$35,IF(LOWER(TRIM(H201))="yes","Yes","No"))</f>
        <v>Yes</v>
      </c>
      <c r="M201" s="23">
        <f t="shared" si="15"/>
        <v>1</v>
      </c>
      <c r="N201" s="23" t="str">
        <f>IF(B201&lt;'Cleaning Summary'!$B$63,"Underweight",IF(B201&lt;'Cleaning Summary'!$B$64,"Normal Weight",IF(B201&lt;'Cleaning Summary'!$B$65,"Overweight","Obesity")))</f>
        <v>Obesity</v>
      </c>
      <c r="O201" s="23" t="str">
        <f>IF(C201&lt;'Cleaning Summary'!$B$66,"Normal",IF(C201&lt;'Cleaning Summary'!$B$67,"Prediabetes","Diabetes"))</f>
        <v>Normal</v>
      </c>
    </row>
    <row r="202" spans="1:15" x14ac:dyDescent="0.35">
      <c r="A202" s="23" t="s">
        <v>519</v>
      </c>
      <c r="B202" s="27">
        <v>39.14</v>
      </c>
      <c r="C202" s="27">
        <v>4.4000000000000004</v>
      </c>
      <c r="D202" s="23" t="s">
        <v>81</v>
      </c>
      <c r="E202" s="23" t="s">
        <v>81</v>
      </c>
      <c r="F202" s="23" t="s">
        <v>82</v>
      </c>
      <c r="G202" s="23">
        <v>1</v>
      </c>
      <c r="H202" s="23" t="s">
        <v>95</v>
      </c>
      <c r="I202" s="23" t="str">
        <f t="shared" si="12"/>
        <v>No</v>
      </c>
      <c r="J202" s="23" t="str">
        <f t="shared" si="13"/>
        <v>No</v>
      </c>
      <c r="K202" s="23" t="str">
        <f t="shared" si="14"/>
        <v>Yes</v>
      </c>
      <c r="L202" s="23" t="str">
        <f>IF(TRIM(H202)="?",'Cleaning Summary'!$B$35,IF(LOWER(TRIM(H202))="yes","Yes","No"))</f>
        <v>Yes</v>
      </c>
      <c r="M202" s="23">
        <f t="shared" si="15"/>
        <v>1</v>
      </c>
      <c r="N202" s="23" t="str">
        <f>IF(B202&lt;'Cleaning Summary'!$B$63,"Underweight",IF(B202&lt;'Cleaning Summary'!$B$64,"Normal Weight",IF(B202&lt;'Cleaning Summary'!$B$65,"Overweight","Obesity")))</f>
        <v>Obesity</v>
      </c>
      <c r="O202" s="23" t="str">
        <f>IF(C202&lt;'Cleaning Summary'!$B$66,"Normal",IF(C202&lt;'Cleaning Summary'!$B$67,"Prediabetes","Diabetes"))</f>
        <v>Normal</v>
      </c>
    </row>
    <row r="203" spans="1:15" x14ac:dyDescent="0.35">
      <c r="A203" s="23" t="s">
        <v>521</v>
      </c>
      <c r="B203" s="27">
        <v>32.9</v>
      </c>
      <c r="C203" s="27">
        <v>6.26</v>
      </c>
      <c r="D203" s="23" t="s">
        <v>95</v>
      </c>
      <c r="E203" s="23" t="s">
        <v>81</v>
      </c>
      <c r="F203" s="23" t="s">
        <v>81</v>
      </c>
      <c r="G203" s="23" t="s">
        <v>4796</v>
      </c>
      <c r="H203" s="23" t="s">
        <v>95</v>
      </c>
      <c r="I203" s="23" t="str">
        <f t="shared" si="12"/>
        <v>Yes</v>
      </c>
      <c r="J203" s="23" t="str">
        <f t="shared" si="13"/>
        <v>No</v>
      </c>
      <c r="K203" s="23" t="str">
        <f t="shared" si="14"/>
        <v>No</v>
      </c>
      <c r="L203" s="23" t="str">
        <f>IF(TRIM(H203)="?",'Cleaning Summary'!$B$35,IF(LOWER(TRIM(H203))="yes","Yes","No"))</f>
        <v>Yes</v>
      </c>
      <c r="M203" s="23">
        <f t="shared" si="15"/>
        <v>0</v>
      </c>
      <c r="N203" s="23" t="str">
        <f>IF(B203&lt;'Cleaning Summary'!$B$63,"Underweight",IF(B203&lt;'Cleaning Summary'!$B$64,"Normal Weight",IF(B203&lt;'Cleaning Summary'!$B$65,"Overweight","Obesity")))</f>
        <v>Obesity</v>
      </c>
      <c r="O203" s="23" t="str">
        <f>IF(C203&lt;'Cleaning Summary'!$B$66,"Normal",IF(C203&lt;'Cleaning Summary'!$B$67,"Prediabetes","Diabetes"))</f>
        <v>Prediabetes</v>
      </c>
    </row>
    <row r="204" spans="1:15" x14ac:dyDescent="0.35">
      <c r="A204" s="23" t="s">
        <v>523</v>
      </c>
      <c r="B204" s="27">
        <v>29.78</v>
      </c>
      <c r="C204" s="27">
        <v>10.27</v>
      </c>
      <c r="D204" s="23" t="s">
        <v>95</v>
      </c>
      <c r="E204" s="23" t="s">
        <v>81</v>
      </c>
      <c r="F204" s="23" t="s">
        <v>82</v>
      </c>
      <c r="G204" s="23">
        <v>1</v>
      </c>
      <c r="H204" s="23" t="s">
        <v>95</v>
      </c>
      <c r="I204" s="23" t="str">
        <f t="shared" si="12"/>
        <v>Yes</v>
      </c>
      <c r="J204" s="23" t="str">
        <f t="shared" si="13"/>
        <v>No</v>
      </c>
      <c r="K204" s="23" t="str">
        <f t="shared" si="14"/>
        <v>Yes</v>
      </c>
      <c r="L204" s="23" t="str">
        <f>IF(TRIM(H204)="?",'Cleaning Summary'!$B$35,IF(LOWER(TRIM(H204))="yes","Yes","No"))</f>
        <v>Yes</v>
      </c>
      <c r="M204" s="23">
        <f t="shared" si="15"/>
        <v>1</v>
      </c>
      <c r="N204" s="23" t="str">
        <f>IF(B204&lt;'Cleaning Summary'!$B$63,"Underweight",IF(B204&lt;'Cleaning Summary'!$B$64,"Normal Weight",IF(B204&lt;'Cleaning Summary'!$B$65,"Overweight","Obesity")))</f>
        <v>Overweight</v>
      </c>
      <c r="O204" s="23" t="str">
        <f>IF(C204&lt;'Cleaning Summary'!$B$66,"Normal",IF(C204&lt;'Cleaning Summary'!$B$67,"Prediabetes","Diabetes"))</f>
        <v>Diabetes</v>
      </c>
    </row>
    <row r="205" spans="1:15" x14ac:dyDescent="0.35">
      <c r="A205" s="23" t="s">
        <v>525</v>
      </c>
      <c r="B205" s="27">
        <v>32.78</v>
      </c>
      <c r="C205" s="27">
        <v>5.27</v>
      </c>
      <c r="D205" s="23" t="s">
        <v>81</v>
      </c>
      <c r="E205" s="23" t="s">
        <v>81</v>
      </c>
      <c r="F205" s="23" t="s">
        <v>81</v>
      </c>
      <c r="G205" s="23" t="s">
        <v>4796</v>
      </c>
      <c r="H205" s="23" t="s">
        <v>95</v>
      </c>
      <c r="I205" s="23" t="str">
        <f t="shared" si="12"/>
        <v>No</v>
      </c>
      <c r="J205" s="23" t="str">
        <f t="shared" si="13"/>
        <v>No</v>
      </c>
      <c r="K205" s="23" t="str">
        <f t="shared" si="14"/>
        <v>No</v>
      </c>
      <c r="L205" s="23" t="str">
        <f>IF(TRIM(H205)="?",'Cleaning Summary'!$B$35,IF(LOWER(TRIM(H205))="yes","Yes","No"))</f>
        <v>Yes</v>
      </c>
      <c r="M205" s="23">
        <f t="shared" si="15"/>
        <v>0</v>
      </c>
      <c r="N205" s="23" t="str">
        <f>IF(B205&lt;'Cleaning Summary'!$B$63,"Underweight",IF(B205&lt;'Cleaning Summary'!$B$64,"Normal Weight",IF(B205&lt;'Cleaning Summary'!$B$65,"Overweight","Obesity")))</f>
        <v>Obesity</v>
      </c>
      <c r="O205" s="23" t="str">
        <f>IF(C205&lt;'Cleaning Summary'!$B$66,"Normal",IF(C205&lt;'Cleaning Summary'!$B$67,"Prediabetes","Diabetes"))</f>
        <v>Normal</v>
      </c>
    </row>
    <row r="206" spans="1:15" x14ac:dyDescent="0.35">
      <c r="A206" s="23" t="s">
        <v>527</v>
      </c>
      <c r="B206" s="27">
        <v>41.65</v>
      </c>
      <c r="C206" s="27">
        <v>10.73</v>
      </c>
      <c r="D206" s="23" t="s">
        <v>95</v>
      </c>
      <c r="E206" s="23" t="s">
        <v>81</v>
      </c>
      <c r="F206" s="23" t="s">
        <v>81</v>
      </c>
      <c r="G206" s="23" t="s">
        <v>4796</v>
      </c>
      <c r="H206" s="23" t="s">
        <v>95</v>
      </c>
      <c r="I206" s="23" t="str">
        <f t="shared" si="12"/>
        <v>Yes</v>
      </c>
      <c r="J206" s="23" t="str">
        <f t="shared" si="13"/>
        <v>No</v>
      </c>
      <c r="K206" s="23" t="str">
        <f t="shared" si="14"/>
        <v>No</v>
      </c>
      <c r="L206" s="23" t="str">
        <f>IF(TRIM(H206)="?",'Cleaning Summary'!$B$35,IF(LOWER(TRIM(H206))="yes","Yes","No"))</f>
        <v>Yes</v>
      </c>
      <c r="M206" s="23">
        <f t="shared" si="15"/>
        <v>0</v>
      </c>
      <c r="N206" s="23" t="str">
        <f>IF(B206&lt;'Cleaning Summary'!$B$63,"Underweight",IF(B206&lt;'Cleaning Summary'!$B$64,"Normal Weight",IF(B206&lt;'Cleaning Summary'!$B$65,"Overweight","Obesity")))</f>
        <v>Obesity</v>
      </c>
      <c r="O206" s="23" t="str">
        <f>IF(C206&lt;'Cleaning Summary'!$B$66,"Normal",IF(C206&lt;'Cleaning Summary'!$B$67,"Prediabetes","Diabetes"))</f>
        <v>Diabetes</v>
      </c>
    </row>
    <row r="207" spans="1:15" x14ac:dyDescent="0.35">
      <c r="A207" s="23" t="s">
        <v>529</v>
      </c>
      <c r="B207" s="27">
        <v>50.79</v>
      </c>
      <c r="C207" s="27">
        <v>4.45</v>
      </c>
      <c r="D207" s="23" t="s">
        <v>81</v>
      </c>
      <c r="E207" s="23" t="s">
        <v>81</v>
      </c>
      <c r="F207" s="23" t="s">
        <v>81</v>
      </c>
      <c r="G207" s="23">
        <v>1</v>
      </c>
      <c r="H207" s="23" t="s">
        <v>95</v>
      </c>
      <c r="I207" s="23" t="str">
        <f t="shared" si="12"/>
        <v>No</v>
      </c>
      <c r="J207" s="23" t="str">
        <f t="shared" si="13"/>
        <v>No</v>
      </c>
      <c r="K207" s="23" t="str">
        <f t="shared" si="14"/>
        <v>No</v>
      </c>
      <c r="L207" s="23" t="str">
        <f>IF(TRIM(H207)="?",'Cleaning Summary'!$B$35,IF(LOWER(TRIM(H207))="yes","Yes","No"))</f>
        <v>Yes</v>
      </c>
      <c r="M207" s="23">
        <f t="shared" si="15"/>
        <v>1</v>
      </c>
      <c r="N207" s="23" t="str">
        <f>IF(B207&lt;'Cleaning Summary'!$B$63,"Underweight",IF(B207&lt;'Cleaning Summary'!$B$64,"Normal Weight",IF(B207&lt;'Cleaning Summary'!$B$65,"Overweight","Obesity")))</f>
        <v>Obesity</v>
      </c>
      <c r="O207" s="23" t="str">
        <f>IF(C207&lt;'Cleaning Summary'!$B$66,"Normal",IF(C207&lt;'Cleaning Summary'!$B$67,"Prediabetes","Diabetes"))</f>
        <v>Normal</v>
      </c>
    </row>
    <row r="208" spans="1:15" x14ac:dyDescent="0.35">
      <c r="A208" s="23" t="s">
        <v>531</v>
      </c>
      <c r="B208" s="27">
        <v>35.43</v>
      </c>
      <c r="C208" s="27">
        <v>5.25</v>
      </c>
      <c r="D208" s="23" t="s">
        <v>95</v>
      </c>
      <c r="E208" s="23" t="s">
        <v>81</v>
      </c>
      <c r="F208" s="23" t="s">
        <v>81</v>
      </c>
      <c r="G208" s="23" t="s">
        <v>4796</v>
      </c>
      <c r="H208" s="23" t="s">
        <v>95</v>
      </c>
      <c r="I208" s="23" t="str">
        <f t="shared" si="12"/>
        <v>Yes</v>
      </c>
      <c r="J208" s="23" t="str">
        <f t="shared" si="13"/>
        <v>No</v>
      </c>
      <c r="K208" s="23" t="str">
        <f t="shared" si="14"/>
        <v>No</v>
      </c>
      <c r="L208" s="23" t="str">
        <f>IF(TRIM(H208)="?",'Cleaning Summary'!$B$35,IF(LOWER(TRIM(H208))="yes","Yes","No"))</f>
        <v>Yes</v>
      </c>
      <c r="M208" s="23">
        <f t="shared" si="15"/>
        <v>0</v>
      </c>
      <c r="N208" s="23" t="str">
        <f>IF(B208&lt;'Cleaning Summary'!$B$63,"Underweight",IF(B208&lt;'Cleaning Summary'!$B$64,"Normal Weight",IF(B208&lt;'Cleaning Summary'!$B$65,"Overweight","Obesity")))</f>
        <v>Obesity</v>
      </c>
      <c r="O208" s="23" t="str">
        <f>IF(C208&lt;'Cleaning Summary'!$B$66,"Normal",IF(C208&lt;'Cleaning Summary'!$B$67,"Prediabetes","Diabetes"))</f>
        <v>Normal</v>
      </c>
    </row>
    <row r="209" spans="1:15" x14ac:dyDescent="0.35">
      <c r="A209" s="23" t="s">
        <v>533</v>
      </c>
      <c r="B209" s="27">
        <v>35.25</v>
      </c>
      <c r="C209" s="27">
        <v>9.51</v>
      </c>
      <c r="D209" s="23" t="s">
        <v>81</v>
      </c>
      <c r="E209" s="23" t="s">
        <v>81</v>
      </c>
      <c r="F209" s="23" t="s">
        <v>81</v>
      </c>
      <c r="G209" s="23" t="s">
        <v>4796</v>
      </c>
      <c r="H209" s="23" t="s">
        <v>95</v>
      </c>
      <c r="I209" s="23" t="str">
        <f t="shared" si="12"/>
        <v>No</v>
      </c>
      <c r="J209" s="23" t="str">
        <f t="shared" si="13"/>
        <v>No</v>
      </c>
      <c r="K209" s="23" t="str">
        <f t="shared" si="14"/>
        <v>No</v>
      </c>
      <c r="L209" s="23" t="str">
        <f>IF(TRIM(H209)="?",'Cleaning Summary'!$B$35,IF(LOWER(TRIM(H209))="yes","Yes","No"))</f>
        <v>Yes</v>
      </c>
      <c r="M209" s="23">
        <f t="shared" si="15"/>
        <v>0</v>
      </c>
      <c r="N209" s="23" t="str">
        <f>IF(B209&lt;'Cleaning Summary'!$B$63,"Underweight",IF(B209&lt;'Cleaning Summary'!$B$64,"Normal Weight",IF(B209&lt;'Cleaning Summary'!$B$65,"Overweight","Obesity")))</f>
        <v>Obesity</v>
      </c>
      <c r="O209" s="23" t="str">
        <f>IF(C209&lt;'Cleaning Summary'!$B$66,"Normal",IF(C209&lt;'Cleaning Summary'!$B$67,"Prediabetes","Diabetes"))</f>
        <v>Diabetes</v>
      </c>
    </row>
    <row r="210" spans="1:15" x14ac:dyDescent="0.35">
      <c r="A210" s="23" t="s">
        <v>535</v>
      </c>
      <c r="B210" s="27">
        <v>36.85</v>
      </c>
      <c r="C210" s="27">
        <v>11.12</v>
      </c>
      <c r="D210" s="23" t="s">
        <v>81</v>
      </c>
      <c r="E210" s="23" t="s">
        <v>81</v>
      </c>
      <c r="F210" s="23" t="s">
        <v>81</v>
      </c>
      <c r="G210" s="23" t="s">
        <v>4796</v>
      </c>
      <c r="H210" s="23" t="s">
        <v>95</v>
      </c>
      <c r="I210" s="23" t="str">
        <f t="shared" si="12"/>
        <v>No</v>
      </c>
      <c r="J210" s="23" t="str">
        <f t="shared" si="13"/>
        <v>No</v>
      </c>
      <c r="K210" s="23" t="str">
        <f t="shared" si="14"/>
        <v>No</v>
      </c>
      <c r="L210" s="23" t="str">
        <f>IF(TRIM(H210)="?",'Cleaning Summary'!$B$35,IF(LOWER(TRIM(H210))="yes","Yes","No"))</f>
        <v>Yes</v>
      </c>
      <c r="M210" s="23">
        <f t="shared" si="15"/>
        <v>0</v>
      </c>
      <c r="N210" s="23" t="str">
        <f>IF(B210&lt;'Cleaning Summary'!$B$63,"Underweight",IF(B210&lt;'Cleaning Summary'!$B$64,"Normal Weight",IF(B210&lt;'Cleaning Summary'!$B$65,"Overweight","Obesity")))</f>
        <v>Obesity</v>
      </c>
      <c r="O210" s="23" t="str">
        <f>IF(C210&lt;'Cleaning Summary'!$B$66,"Normal",IF(C210&lt;'Cleaning Summary'!$B$67,"Prediabetes","Diabetes"))</f>
        <v>Diabetes</v>
      </c>
    </row>
    <row r="211" spans="1:15" x14ac:dyDescent="0.35">
      <c r="A211" s="23" t="s">
        <v>537</v>
      </c>
      <c r="B211" s="27">
        <v>31.02</v>
      </c>
      <c r="C211" s="27">
        <v>4.5599999999999996</v>
      </c>
      <c r="D211" s="23" t="s">
        <v>81</v>
      </c>
      <c r="E211" s="23" t="s">
        <v>95</v>
      </c>
      <c r="F211" s="23" t="s">
        <v>81</v>
      </c>
      <c r="G211" s="23">
        <v>1</v>
      </c>
      <c r="H211" s="23" t="s">
        <v>95</v>
      </c>
      <c r="I211" s="23" t="str">
        <f t="shared" si="12"/>
        <v>No</v>
      </c>
      <c r="J211" s="23" t="str">
        <f t="shared" si="13"/>
        <v>Yes</v>
      </c>
      <c r="K211" s="23" t="str">
        <f t="shared" si="14"/>
        <v>No</v>
      </c>
      <c r="L211" s="23" t="str">
        <f>IF(TRIM(H211)="?",'Cleaning Summary'!$B$35,IF(LOWER(TRIM(H211))="yes","Yes","No"))</f>
        <v>Yes</v>
      </c>
      <c r="M211" s="23">
        <f t="shared" si="15"/>
        <v>1</v>
      </c>
      <c r="N211" s="23" t="str">
        <f>IF(B211&lt;'Cleaning Summary'!$B$63,"Underweight",IF(B211&lt;'Cleaning Summary'!$B$64,"Normal Weight",IF(B211&lt;'Cleaning Summary'!$B$65,"Overweight","Obesity")))</f>
        <v>Obesity</v>
      </c>
      <c r="O211" s="23" t="str">
        <f>IF(C211&lt;'Cleaning Summary'!$B$66,"Normal",IF(C211&lt;'Cleaning Summary'!$B$67,"Prediabetes","Diabetes"))</f>
        <v>Normal</v>
      </c>
    </row>
    <row r="212" spans="1:15" x14ac:dyDescent="0.35">
      <c r="A212" s="23" t="s">
        <v>539</v>
      </c>
      <c r="B212" s="27">
        <v>35.6</v>
      </c>
      <c r="C212" s="27">
        <v>4.0199999999999996</v>
      </c>
      <c r="D212" s="23" t="s">
        <v>95</v>
      </c>
      <c r="E212" s="23" t="s">
        <v>95</v>
      </c>
      <c r="F212" s="23" t="s">
        <v>81</v>
      </c>
      <c r="G212" s="23">
        <v>2</v>
      </c>
      <c r="H212" s="23" t="s">
        <v>95</v>
      </c>
      <c r="I212" s="23" t="str">
        <f t="shared" si="12"/>
        <v>Yes</v>
      </c>
      <c r="J212" s="23" t="str">
        <f t="shared" si="13"/>
        <v>Yes</v>
      </c>
      <c r="K212" s="23" t="str">
        <f t="shared" si="14"/>
        <v>No</v>
      </c>
      <c r="L212" s="23" t="str">
        <f>IF(TRIM(H212)="?",'Cleaning Summary'!$B$35,IF(LOWER(TRIM(H212))="yes","Yes","No"))</f>
        <v>Yes</v>
      </c>
      <c r="M212" s="23">
        <f t="shared" si="15"/>
        <v>2</v>
      </c>
      <c r="N212" s="23" t="str">
        <f>IF(B212&lt;'Cleaning Summary'!$B$63,"Underweight",IF(B212&lt;'Cleaning Summary'!$B$64,"Normal Weight",IF(B212&lt;'Cleaning Summary'!$B$65,"Overweight","Obesity")))</f>
        <v>Obesity</v>
      </c>
      <c r="O212" s="23" t="str">
        <f>IF(C212&lt;'Cleaning Summary'!$B$66,"Normal",IF(C212&lt;'Cleaning Summary'!$B$67,"Prediabetes","Diabetes"))</f>
        <v>Normal</v>
      </c>
    </row>
    <row r="213" spans="1:15" x14ac:dyDescent="0.35">
      <c r="A213" s="23" t="s">
        <v>541</v>
      </c>
      <c r="B213" s="27">
        <v>34.39</v>
      </c>
      <c r="C213" s="27">
        <v>8.7200000000000006</v>
      </c>
      <c r="D213" s="23" t="s">
        <v>81</v>
      </c>
      <c r="E213" s="23" t="s">
        <v>81</v>
      </c>
      <c r="F213" s="23" t="s">
        <v>81</v>
      </c>
      <c r="G213" s="23" t="s">
        <v>4796</v>
      </c>
      <c r="H213" s="23" t="s">
        <v>95</v>
      </c>
      <c r="I213" s="23" t="str">
        <f t="shared" si="12"/>
        <v>No</v>
      </c>
      <c r="J213" s="23" t="str">
        <f t="shared" si="13"/>
        <v>No</v>
      </c>
      <c r="K213" s="23" t="str">
        <f t="shared" si="14"/>
        <v>No</v>
      </c>
      <c r="L213" s="23" t="str">
        <f>IF(TRIM(H213)="?",'Cleaning Summary'!$B$35,IF(LOWER(TRIM(H213))="yes","Yes","No"))</f>
        <v>Yes</v>
      </c>
      <c r="M213" s="23">
        <f t="shared" si="15"/>
        <v>0</v>
      </c>
      <c r="N213" s="23" t="str">
        <f>IF(B213&lt;'Cleaning Summary'!$B$63,"Underweight",IF(B213&lt;'Cleaning Summary'!$B$64,"Normal Weight",IF(B213&lt;'Cleaning Summary'!$B$65,"Overweight","Obesity")))</f>
        <v>Obesity</v>
      </c>
      <c r="O213" s="23" t="str">
        <f>IF(C213&lt;'Cleaning Summary'!$B$66,"Normal",IF(C213&lt;'Cleaning Summary'!$B$67,"Prediabetes","Diabetes"))</f>
        <v>Diabetes</v>
      </c>
    </row>
    <row r="214" spans="1:15" x14ac:dyDescent="0.35">
      <c r="A214" s="23" t="s">
        <v>543</v>
      </c>
      <c r="B214" s="27">
        <v>29.06</v>
      </c>
      <c r="C214" s="27">
        <v>6.25</v>
      </c>
      <c r="D214" s="23" t="s">
        <v>95</v>
      </c>
      <c r="E214" s="23" t="s">
        <v>81</v>
      </c>
      <c r="F214" s="23" t="s">
        <v>81</v>
      </c>
      <c r="G214" s="23">
        <v>1</v>
      </c>
      <c r="H214" s="23" t="s">
        <v>95</v>
      </c>
      <c r="I214" s="23" t="str">
        <f t="shared" si="12"/>
        <v>Yes</v>
      </c>
      <c r="J214" s="23" t="str">
        <f t="shared" si="13"/>
        <v>No</v>
      </c>
      <c r="K214" s="23" t="str">
        <f t="shared" si="14"/>
        <v>No</v>
      </c>
      <c r="L214" s="23" t="str">
        <f>IF(TRIM(H214)="?",'Cleaning Summary'!$B$35,IF(LOWER(TRIM(H214))="yes","Yes","No"))</f>
        <v>Yes</v>
      </c>
      <c r="M214" s="23">
        <f t="shared" si="15"/>
        <v>1</v>
      </c>
      <c r="N214" s="23" t="str">
        <f>IF(B214&lt;'Cleaning Summary'!$B$63,"Underweight",IF(B214&lt;'Cleaning Summary'!$B$64,"Normal Weight",IF(B214&lt;'Cleaning Summary'!$B$65,"Overweight","Obesity")))</f>
        <v>Overweight</v>
      </c>
      <c r="O214" s="23" t="str">
        <f>IF(C214&lt;'Cleaning Summary'!$B$66,"Normal",IF(C214&lt;'Cleaning Summary'!$B$67,"Prediabetes","Diabetes"))</f>
        <v>Prediabetes</v>
      </c>
    </row>
    <row r="215" spans="1:15" x14ac:dyDescent="0.35">
      <c r="A215" s="23" t="s">
        <v>545</v>
      </c>
      <c r="B215" s="27">
        <v>35.799999999999997</v>
      </c>
      <c r="C215" s="27">
        <v>7.32</v>
      </c>
      <c r="D215" s="23" t="s">
        <v>81</v>
      </c>
      <c r="E215" s="23" t="s">
        <v>81</v>
      </c>
      <c r="F215" s="23" t="s">
        <v>81</v>
      </c>
      <c r="G215" s="23">
        <v>2</v>
      </c>
      <c r="H215" s="23" t="s">
        <v>95</v>
      </c>
      <c r="I215" s="23" t="str">
        <f t="shared" si="12"/>
        <v>No</v>
      </c>
      <c r="J215" s="23" t="str">
        <f t="shared" si="13"/>
        <v>No</v>
      </c>
      <c r="K215" s="23" t="str">
        <f t="shared" si="14"/>
        <v>No</v>
      </c>
      <c r="L215" s="23" t="str">
        <f>IF(TRIM(H215)="?",'Cleaning Summary'!$B$35,IF(LOWER(TRIM(H215))="yes","Yes","No"))</f>
        <v>Yes</v>
      </c>
      <c r="M215" s="23">
        <f t="shared" si="15"/>
        <v>2</v>
      </c>
      <c r="N215" s="23" t="str">
        <f>IF(B215&lt;'Cleaning Summary'!$B$63,"Underweight",IF(B215&lt;'Cleaning Summary'!$B$64,"Normal Weight",IF(B215&lt;'Cleaning Summary'!$B$65,"Overweight","Obesity")))</f>
        <v>Obesity</v>
      </c>
      <c r="O215" s="23" t="str">
        <f>IF(C215&lt;'Cleaning Summary'!$B$66,"Normal",IF(C215&lt;'Cleaning Summary'!$B$67,"Prediabetes","Diabetes"))</f>
        <v>Diabetes</v>
      </c>
    </row>
    <row r="216" spans="1:15" x14ac:dyDescent="0.35">
      <c r="A216" s="23" t="s">
        <v>547</v>
      </c>
      <c r="B216" s="27">
        <v>49.8</v>
      </c>
      <c r="C216" s="27">
        <v>4.24</v>
      </c>
      <c r="D216" s="23" t="s">
        <v>81</v>
      </c>
      <c r="E216" s="23" t="s">
        <v>81</v>
      </c>
      <c r="F216" s="23" t="s">
        <v>81</v>
      </c>
      <c r="G216" s="23">
        <v>1</v>
      </c>
      <c r="H216" s="23" t="s">
        <v>95</v>
      </c>
      <c r="I216" s="23" t="str">
        <f t="shared" si="12"/>
        <v>No</v>
      </c>
      <c r="J216" s="23" t="str">
        <f t="shared" si="13"/>
        <v>No</v>
      </c>
      <c r="K216" s="23" t="str">
        <f t="shared" si="14"/>
        <v>No</v>
      </c>
      <c r="L216" s="23" t="str">
        <f>IF(TRIM(H216)="?",'Cleaning Summary'!$B$35,IF(LOWER(TRIM(H216))="yes","Yes","No"))</f>
        <v>Yes</v>
      </c>
      <c r="M216" s="23">
        <f t="shared" si="15"/>
        <v>1</v>
      </c>
      <c r="N216" s="23" t="str">
        <f>IF(B216&lt;'Cleaning Summary'!$B$63,"Underweight",IF(B216&lt;'Cleaning Summary'!$B$64,"Normal Weight",IF(B216&lt;'Cleaning Summary'!$B$65,"Overweight","Obesity")))</f>
        <v>Obesity</v>
      </c>
      <c r="O216" s="23" t="str">
        <f>IF(C216&lt;'Cleaning Summary'!$B$66,"Normal",IF(C216&lt;'Cleaning Summary'!$B$67,"Prediabetes","Diabetes"))</f>
        <v>Normal</v>
      </c>
    </row>
    <row r="217" spans="1:15" x14ac:dyDescent="0.35">
      <c r="A217" s="23" t="s">
        <v>549</v>
      </c>
      <c r="B217" s="27">
        <v>35.71</v>
      </c>
      <c r="C217" s="27">
        <v>6.84</v>
      </c>
      <c r="D217" s="23" t="s">
        <v>81</v>
      </c>
      <c r="E217" s="23" t="s">
        <v>81</v>
      </c>
      <c r="F217" s="23" t="s">
        <v>81</v>
      </c>
      <c r="G217" s="23">
        <v>2</v>
      </c>
      <c r="H217" s="23" t="s">
        <v>95</v>
      </c>
      <c r="I217" s="23" t="str">
        <f t="shared" si="12"/>
        <v>No</v>
      </c>
      <c r="J217" s="23" t="str">
        <f t="shared" si="13"/>
        <v>No</v>
      </c>
      <c r="K217" s="23" t="str">
        <f t="shared" si="14"/>
        <v>No</v>
      </c>
      <c r="L217" s="23" t="str">
        <f>IF(TRIM(H217)="?",'Cleaning Summary'!$B$35,IF(LOWER(TRIM(H217))="yes","Yes","No"))</f>
        <v>Yes</v>
      </c>
      <c r="M217" s="23">
        <f t="shared" si="15"/>
        <v>2</v>
      </c>
      <c r="N217" s="23" t="str">
        <f>IF(B217&lt;'Cleaning Summary'!$B$63,"Underweight",IF(B217&lt;'Cleaning Summary'!$B$64,"Normal Weight",IF(B217&lt;'Cleaning Summary'!$B$65,"Overweight","Obesity")))</f>
        <v>Obesity</v>
      </c>
      <c r="O217" s="23" t="str">
        <f>IF(C217&lt;'Cleaning Summary'!$B$66,"Normal",IF(C217&lt;'Cleaning Summary'!$B$67,"Prediabetes","Diabetes"))</f>
        <v>Diabetes</v>
      </c>
    </row>
    <row r="218" spans="1:15" x14ac:dyDescent="0.35">
      <c r="A218" s="23" t="s">
        <v>551</v>
      </c>
      <c r="B218" s="27">
        <v>30.8</v>
      </c>
      <c r="C218" s="27">
        <v>5.23</v>
      </c>
      <c r="D218" s="23" t="s">
        <v>95</v>
      </c>
      <c r="E218" s="23" t="s">
        <v>81</v>
      </c>
      <c r="F218" s="23" t="s">
        <v>81</v>
      </c>
      <c r="G218" s="23">
        <v>1</v>
      </c>
      <c r="H218" s="23" t="s">
        <v>95</v>
      </c>
      <c r="I218" s="23" t="str">
        <f t="shared" si="12"/>
        <v>Yes</v>
      </c>
      <c r="J218" s="23" t="str">
        <f t="shared" si="13"/>
        <v>No</v>
      </c>
      <c r="K218" s="23" t="str">
        <f t="shared" si="14"/>
        <v>No</v>
      </c>
      <c r="L218" s="23" t="str">
        <f>IF(TRIM(H218)="?",'Cleaning Summary'!$B$35,IF(LOWER(TRIM(H218))="yes","Yes","No"))</f>
        <v>Yes</v>
      </c>
      <c r="M218" s="23">
        <f t="shared" si="15"/>
        <v>1</v>
      </c>
      <c r="N218" s="23" t="str">
        <f>IF(B218&lt;'Cleaning Summary'!$B$63,"Underweight",IF(B218&lt;'Cleaning Summary'!$B$64,"Normal Weight",IF(B218&lt;'Cleaning Summary'!$B$65,"Overweight","Obesity")))</f>
        <v>Obesity</v>
      </c>
      <c r="O218" s="23" t="str">
        <f>IF(C218&lt;'Cleaning Summary'!$B$66,"Normal",IF(C218&lt;'Cleaning Summary'!$B$67,"Prediabetes","Diabetes"))</f>
        <v>Normal</v>
      </c>
    </row>
    <row r="219" spans="1:15" x14ac:dyDescent="0.35">
      <c r="A219" s="23" t="s">
        <v>553</v>
      </c>
      <c r="B219" s="27">
        <v>33.69</v>
      </c>
      <c r="C219" s="27">
        <v>9.68</v>
      </c>
      <c r="D219" s="23" t="s">
        <v>81</v>
      </c>
      <c r="E219" s="23" t="s">
        <v>81</v>
      </c>
      <c r="F219" s="23" t="s">
        <v>81</v>
      </c>
      <c r="G219" s="23" t="s">
        <v>4796</v>
      </c>
      <c r="H219" s="23" t="s">
        <v>95</v>
      </c>
      <c r="I219" s="23" t="str">
        <f t="shared" si="12"/>
        <v>No</v>
      </c>
      <c r="J219" s="23" t="str">
        <f t="shared" si="13"/>
        <v>No</v>
      </c>
      <c r="K219" s="23" t="str">
        <f t="shared" si="14"/>
        <v>No</v>
      </c>
      <c r="L219" s="23" t="str">
        <f>IF(TRIM(H219)="?",'Cleaning Summary'!$B$35,IF(LOWER(TRIM(H219))="yes","Yes","No"))</f>
        <v>Yes</v>
      </c>
      <c r="M219" s="23">
        <f t="shared" si="15"/>
        <v>0</v>
      </c>
      <c r="N219" s="23" t="str">
        <f>IF(B219&lt;'Cleaning Summary'!$B$63,"Underweight",IF(B219&lt;'Cleaning Summary'!$B$64,"Normal Weight",IF(B219&lt;'Cleaning Summary'!$B$65,"Overweight","Obesity")))</f>
        <v>Obesity</v>
      </c>
      <c r="O219" s="23" t="str">
        <f>IF(C219&lt;'Cleaning Summary'!$B$66,"Normal",IF(C219&lt;'Cleaning Summary'!$B$67,"Prediabetes","Diabetes"))</f>
        <v>Diabetes</v>
      </c>
    </row>
    <row r="220" spans="1:15" x14ac:dyDescent="0.35">
      <c r="A220" s="23" t="s">
        <v>555</v>
      </c>
      <c r="B220" s="27">
        <v>42.27</v>
      </c>
      <c r="C220" s="27">
        <v>6.05</v>
      </c>
      <c r="D220" s="23" t="s">
        <v>95</v>
      </c>
      <c r="E220" s="23" t="s">
        <v>81</v>
      </c>
      <c r="F220" s="23" t="s">
        <v>81</v>
      </c>
      <c r="G220" s="23">
        <v>1</v>
      </c>
      <c r="H220" s="23" t="s">
        <v>95</v>
      </c>
      <c r="I220" s="23" t="str">
        <f t="shared" si="12"/>
        <v>Yes</v>
      </c>
      <c r="J220" s="23" t="str">
        <f t="shared" si="13"/>
        <v>No</v>
      </c>
      <c r="K220" s="23" t="str">
        <f t="shared" si="14"/>
        <v>No</v>
      </c>
      <c r="L220" s="23" t="str">
        <f>IF(TRIM(H220)="?",'Cleaning Summary'!$B$35,IF(LOWER(TRIM(H220))="yes","Yes","No"))</f>
        <v>Yes</v>
      </c>
      <c r="M220" s="23">
        <f t="shared" si="15"/>
        <v>1</v>
      </c>
      <c r="N220" s="23" t="str">
        <f>IF(B220&lt;'Cleaning Summary'!$B$63,"Underweight",IF(B220&lt;'Cleaning Summary'!$B$64,"Normal Weight",IF(B220&lt;'Cleaning Summary'!$B$65,"Overweight","Obesity")))</f>
        <v>Obesity</v>
      </c>
      <c r="O220" s="23" t="str">
        <f>IF(C220&lt;'Cleaning Summary'!$B$66,"Normal",IF(C220&lt;'Cleaning Summary'!$B$67,"Prediabetes","Diabetes"))</f>
        <v>Prediabetes</v>
      </c>
    </row>
    <row r="221" spans="1:15" x14ac:dyDescent="0.35">
      <c r="A221" s="23" t="s">
        <v>557</v>
      </c>
      <c r="B221" s="27">
        <v>53.25</v>
      </c>
      <c r="C221" s="27">
        <v>6.11</v>
      </c>
      <c r="D221" s="23" t="s">
        <v>95</v>
      </c>
      <c r="E221" s="23" t="s">
        <v>81</v>
      </c>
      <c r="F221" s="23" t="s">
        <v>82</v>
      </c>
      <c r="G221" s="23">
        <v>1</v>
      </c>
      <c r="H221" s="23" t="s">
        <v>95</v>
      </c>
      <c r="I221" s="23" t="str">
        <f t="shared" si="12"/>
        <v>Yes</v>
      </c>
      <c r="J221" s="23" t="str">
        <f t="shared" si="13"/>
        <v>No</v>
      </c>
      <c r="K221" s="23" t="str">
        <f t="shared" si="14"/>
        <v>Yes</v>
      </c>
      <c r="L221" s="23" t="str">
        <f>IF(TRIM(H221)="?",'Cleaning Summary'!$B$35,IF(LOWER(TRIM(H221))="yes","Yes","No"))</f>
        <v>Yes</v>
      </c>
      <c r="M221" s="23">
        <f t="shared" si="15"/>
        <v>1</v>
      </c>
      <c r="N221" s="23" t="str">
        <f>IF(B221&lt;'Cleaning Summary'!$B$63,"Underweight",IF(B221&lt;'Cleaning Summary'!$B$64,"Normal Weight",IF(B221&lt;'Cleaning Summary'!$B$65,"Overweight","Obesity")))</f>
        <v>Obesity</v>
      </c>
      <c r="O221" s="23" t="str">
        <f>IF(C221&lt;'Cleaning Summary'!$B$66,"Normal",IF(C221&lt;'Cleaning Summary'!$B$67,"Prediabetes","Diabetes"))</f>
        <v>Prediabetes</v>
      </c>
    </row>
    <row r="222" spans="1:15" x14ac:dyDescent="0.35">
      <c r="A222" s="23" t="s">
        <v>559</v>
      </c>
      <c r="B222" s="27">
        <v>26.8</v>
      </c>
      <c r="C222" s="27">
        <v>10.93</v>
      </c>
      <c r="D222" s="23" t="s">
        <v>95</v>
      </c>
      <c r="E222" s="23" t="s">
        <v>81</v>
      </c>
      <c r="F222" s="23" t="s">
        <v>81</v>
      </c>
      <c r="G222" s="23" t="s">
        <v>4796</v>
      </c>
      <c r="H222" s="23" t="s">
        <v>81</v>
      </c>
      <c r="I222" s="23" t="str">
        <f t="shared" si="12"/>
        <v>Yes</v>
      </c>
      <c r="J222" s="23" t="str">
        <f t="shared" si="13"/>
        <v>No</v>
      </c>
      <c r="K222" s="23" t="str">
        <f t="shared" si="14"/>
        <v>No</v>
      </c>
      <c r="L222" s="23" t="str">
        <f>IF(TRIM(H222)="?",'Cleaning Summary'!$B$35,IF(LOWER(TRIM(H222))="yes","Yes","No"))</f>
        <v>No</v>
      </c>
      <c r="M222" s="23">
        <f t="shared" si="15"/>
        <v>0</v>
      </c>
      <c r="N222" s="23" t="str">
        <f>IF(B222&lt;'Cleaning Summary'!$B$63,"Underweight",IF(B222&lt;'Cleaning Summary'!$B$64,"Normal Weight",IF(B222&lt;'Cleaning Summary'!$B$65,"Overweight","Obesity")))</f>
        <v>Overweight</v>
      </c>
      <c r="O222" s="23" t="str">
        <f>IF(C222&lt;'Cleaning Summary'!$B$66,"Normal",IF(C222&lt;'Cleaning Summary'!$B$67,"Prediabetes","Diabetes"))</f>
        <v>Diabetes</v>
      </c>
    </row>
    <row r="223" spans="1:15" x14ac:dyDescent="0.35">
      <c r="A223" s="23" t="s">
        <v>561</v>
      </c>
      <c r="B223" s="27">
        <v>28.5</v>
      </c>
      <c r="C223" s="27">
        <v>5.12</v>
      </c>
      <c r="D223" s="23" t="s">
        <v>81</v>
      </c>
      <c r="E223" s="23" t="s">
        <v>81</v>
      </c>
      <c r="F223" s="23" t="s">
        <v>81</v>
      </c>
      <c r="G223" s="23">
        <v>1</v>
      </c>
      <c r="H223" s="23" t="s">
        <v>95</v>
      </c>
      <c r="I223" s="23" t="str">
        <f t="shared" si="12"/>
        <v>No</v>
      </c>
      <c r="J223" s="23" t="str">
        <f t="shared" si="13"/>
        <v>No</v>
      </c>
      <c r="K223" s="23" t="str">
        <f t="shared" si="14"/>
        <v>No</v>
      </c>
      <c r="L223" s="23" t="str">
        <f>IF(TRIM(H223)="?",'Cleaning Summary'!$B$35,IF(LOWER(TRIM(H223))="yes","Yes","No"))</f>
        <v>Yes</v>
      </c>
      <c r="M223" s="23">
        <f t="shared" si="15"/>
        <v>1</v>
      </c>
      <c r="N223" s="23" t="str">
        <f>IF(B223&lt;'Cleaning Summary'!$B$63,"Underweight",IF(B223&lt;'Cleaning Summary'!$B$64,"Normal Weight",IF(B223&lt;'Cleaning Summary'!$B$65,"Overweight","Obesity")))</f>
        <v>Overweight</v>
      </c>
      <c r="O223" s="23" t="str">
        <f>IF(C223&lt;'Cleaning Summary'!$B$66,"Normal",IF(C223&lt;'Cleaning Summary'!$B$67,"Prediabetes","Diabetes"))</f>
        <v>Normal</v>
      </c>
    </row>
    <row r="224" spans="1:15" x14ac:dyDescent="0.35">
      <c r="A224" s="23" t="s">
        <v>563</v>
      </c>
      <c r="B224" s="27">
        <v>22.895</v>
      </c>
      <c r="C224" s="27">
        <v>5.72</v>
      </c>
      <c r="D224" s="23" t="s">
        <v>81</v>
      </c>
      <c r="E224" s="23" t="s">
        <v>81</v>
      </c>
      <c r="F224" s="23" t="s">
        <v>81</v>
      </c>
      <c r="G224" s="23" t="s">
        <v>4796</v>
      </c>
      <c r="H224" s="23" t="s">
        <v>95</v>
      </c>
      <c r="I224" s="23" t="str">
        <f t="shared" si="12"/>
        <v>No</v>
      </c>
      <c r="J224" s="23" t="str">
        <f t="shared" si="13"/>
        <v>No</v>
      </c>
      <c r="K224" s="23" t="str">
        <f t="shared" si="14"/>
        <v>No</v>
      </c>
      <c r="L224" s="23" t="str">
        <f>IF(TRIM(H224)="?",'Cleaning Summary'!$B$35,IF(LOWER(TRIM(H224))="yes","Yes","No"))</f>
        <v>Yes</v>
      </c>
      <c r="M224" s="23">
        <f t="shared" si="15"/>
        <v>0</v>
      </c>
      <c r="N224" s="23" t="str">
        <f>IF(B224&lt;'Cleaning Summary'!$B$63,"Underweight",IF(B224&lt;'Cleaning Summary'!$B$64,"Normal Weight",IF(B224&lt;'Cleaning Summary'!$B$65,"Overweight","Obesity")))</f>
        <v>Normal Weight</v>
      </c>
      <c r="O224" s="23" t="str">
        <f>IF(C224&lt;'Cleaning Summary'!$B$66,"Normal",IF(C224&lt;'Cleaning Summary'!$B$67,"Prediabetes","Diabetes"))</f>
        <v>Prediabetes</v>
      </c>
    </row>
    <row r="225" spans="1:15" x14ac:dyDescent="0.35">
      <c r="A225" s="23" t="s">
        <v>565</v>
      </c>
      <c r="B225" s="27">
        <v>34.06</v>
      </c>
      <c r="C225" s="27">
        <v>11.83</v>
      </c>
      <c r="D225" s="23" t="s">
        <v>95</v>
      </c>
      <c r="E225" s="23" t="s">
        <v>81</v>
      </c>
      <c r="F225" s="23" t="s">
        <v>81</v>
      </c>
      <c r="G225" s="23">
        <v>1</v>
      </c>
      <c r="H225" s="23" t="s">
        <v>95</v>
      </c>
      <c r="I225" s="23" t="str">
        <f t="shared" si="12"/>
        <v>Yes</v>
      </c>
      <c r="J225" s="23" t="str">
        <f t="shared" si="13"/>
        <v>No</v>
      </c>
      <c r="K225" s="23" t="str">
        <f t="shared" si="14"/>
        <v>No</v>
      </c>
      <c r="L225" s="23" t="str">
        <f>IF(TRIM(H225)="?",'Cleaning Summary'!$B$35,IF(LOWER(TRIM(H225))="yes","Yes","No"))</f>
        <v>Yes</v>
      </c>
      <c r="M225" s="23">
        <f t="shared" si="15"/>
        <v>1</v>
      </c>
      <c r="N225" s="23" t="str">
        <f>IF(B225&lt;'Cleaning Summary'!$B$63,"Underweight",IF(B225&lt;'Cleaning Summary'!$B$64,"Normal Weight",IF(B225&lt;'Cleaning Summary'!$B$65,"Overweight","Obesity")))</f>
        <v>Obesity</v>
      </c>
      <c r="O225" s="23" t="str">
        <f>IF(C225&lt;'Cleaning Summary'!$B$66,"Normal",IF(C225&lt;'Cleaning Summary'!$B$67,"Prediabetes","Diabetes"))</f>
        <v>Diabetes</v>
      </c>
    </row>
    <row r="226" spans="1:15" x14ac:dyDescent="0.35">
      <c r="A226" s="23" t="s">
        <v>567</v>
      </c>
      <c r="B226" s="27">
        <v>36.409999999999997</v>
      </c>
      <c r="C226" s="27">
        <v>4.55</v>
      </c>
      <c r="D226" s="23" t="s">
        <v>81</v>
      </c>
      <c r="E226" s="23" t="s">
        <v>81</v>
      </c>
      <c r="F226" s="23" t="s">
        <v>81</v>
      </c>
      <c r="G226" s="23" t="s">
        <v>4796</v>
      </c>
      <c r="H226" s="23" t="s">
        <v>95</v>
      </c>
      <c r="I226" s="23" t="str">
        <f t="shared" si="12"/>
        <v>No</v>
      </c>
      <c r="J226" s="23" t="str">
        <f t="shared" si="13"/>
        <v>No</v>
      </c>
      <c r="K226" s="23" t="str">
        <f t="shared" si="14"/>
        <v>No</v>
      </c>
      <c r="L226" s="23" t="str">
        <f>IF(TRIM(H226)="?",'Cleaning Summary'!$B$35,IF(LOWER(TRIM(H226))="yes","Yes","No"))</f>
        <v>Yes</v>
      </c>
      <c r="M226" s="23">
        <f t="shared" si="15"/>
        <v>0</v>
      </c>
      <c r="N226" s="23" t="str">
        <f>IF(B226&lt;'Cleaning Summary'!$B$63,"Underweight",IF(B226&lt;'Cleaning Summary'!$B$64,"Normal Weight",IF(B226&lt;'Cleaning Summary'!$B$65,"Overweight","Obesity")))</f>
        <v>Obesity</v>
      </c>
      <c r="O226" s="23" t="str">
        <f>IF(C226&lt;'Cleaning Summary'!$B$66,"Normal",IF(C226&lt;'Cleaning Summary'!$B$67,"Prediabetes","Diabetes"))</f>
        <v>Normal</v>
      </c>
    </row>
    <row r="227" spans="1:15" x14ac:dyDescent="0.35">
      <c r="A227" s="23" t="s">
        <v>569</v>
      </c>
      <c r="B227" s="27">
        <v>52.3</v>
      </c>
      <c r="C227" s="27">
        <v>4.87</v>
      </c>
      <c r="D227" s="23" t="s">
        <v>95</v>
      </c>
      <c r="E227" s="23" t="s">
        <v>81</v>
      </c>
      <c r="F227" s="23" t="s">
        <v>82</v>
      </c>
      <c r="G227" s="23">
        <v>1</v>
      </c>
      <c r="H227" s="23" t="s">
        <v>95</v>
      </c>
      <c r="I227" s="23" t="str">
        <f t="shared" si="12"/>
        <v>Yes</v>
      </c>
      <c r="J227" s="23" t="str">
        <f t="shared" si="13"/>
        <v>No</v>
      </c>
      <c r="K227" s="23" t="str">
        <f t="shared" si="14"/>
        <v>Yes</v>
      </c>
      <c r="L227" s="23" t="str">
        <f>IF(TRIM(H227)="?",'Cleaning Summary'!$B$35,IF(LOWER(TRIM(H227))="yes","Yes","No"))</f>
        <v>Yes</v>
      </c>
      <c r="M227" s="23">
        <f t="shared" si="15"/>
        <v>1</v>
      </c>
      <c r="N227" s="23" t="str">
        <f>IF(B227&lt;'Cleaning Summary'!$B$63,"Underweight",IF(B227&lt;'Cleaning Summary'!$B$64,"Normal Weight",IF(B227&lt;'Cleaning Summary'!$B$65,"Overweight","Obesity")))</f>
        <v>Obesity</v>
      </c>
      <c r="O227" s="23" t="str">
        <f>IF(C227&lt;'Cleaning Summary'!$B$66,"Normal",IF(C227&lt;'Cleaning Summary'!$B$67,"Prediabetes","Diabetes"))</f>
        <v>Normal</v>
      </c>
    </row>
    <row r="228" spans="1:15" x14ac:dyDescent="0.35">
      <c r="A228" s="23" t="s">
        <v>571</v>
      </c>
      <c r="B228" s="27">
        <v>52.66</v>
      </c>
      <c r="C228" s="27">
        <v>4.45</v>
      </c>
      <c r="D228" s="23" t="s">
        <v>81</v>
      </c>
      <c r="E228" s="23" t="s">
        <v>81</v>
      </c>
      <c r="F228" s="23" t="s">
        <v>81</v>
      </c>
      <c r="G228" s="23">
        <v>1</v>
      </c>
      <c r="H228" s="23" t="s">
        <v>95</v>
      </c>
      <c r="I228" s="23" t="str">
        <f t="shared" si="12"/>
        <v>No</v>
      </c>
      <c r="J228" s="23" t="str">
        <f t="shared" si="13"/>
        <v>No</v>
      </c>
      <c r="K228" s="23" t="str">
        <f t="shared" si="14"/>
        <v>No</v>
      </c>
      <c r="L228" s="23" t="str">
        <f>IF(TRIM(H228)="?",'Cleaning Summary'!$B$35,IF(LOWER(TRIM(H228))="yes","Yes","No"))</f>
        <v>Yes</v>
      </c>
      <c r="M228" s="23">
        <f t="shared" si="15"/>
        <v>1</v>
      </c>
      <c r="N228" s="23" t="str">
        <f>IF(B228&lt;'Cleaning Summary'!$B$63,"Underweight",IF(B228&lt;'Cleaning Summary'!$B$64,"Normal Weight",IF(B228&lt;'Cleaning Summary'!$B$65,"Overweight","Obesity")))</f>
        <v>Obesity</v>
      </c>
      <c r="O228" s="23" t="str">
        <f>IF(C228&lt;'Cleaning Summary'!$B$66,"Normal",IF(C228&lt;'Cleaning Summary'!$B$67,"Prediabetes","Diabetes"))</f>
        <v>Normal</v>
      </c>
    </row>
    <row r="229" spans="1:15" x14ac:dyDescent="0.35">
      <c r="A229" s="23" t="s">
        <v>573</v>
      </c>
      <c r="B229" s="27">
        <v>29.57</v>
      </c>
      <c r="C229" s="27">
        <v>9.42</v>
      </c>
      <c r="D229" s="23" t="s">
        <v>95</v>
      </c>
      <c r="E229" s="23" t="s">
        <v>81</v>
      </c>
      <c r="F229" s="23" t="s">
        <v>81</v>
      </c>
      <c r="G229" s="23" t="s">
        <v>4796</v>
      </c>
      <c r="H229" s="23" t="s">
        <v>95</v>
      </c>
      <c r="I229" s="23" t="str">
        <f t="shared" si="12"/>
        <v>Yes</v>
      </c>
      <c r="J229" s="23" t="str">
        <f t="shared" si="13"/>
        <v>No</v>
      </c>
      <c r="K229" s="23" t="str">
        <f t="shared" si="14"/>
        <v>No</v>
      </c>
      <c r="L229" s="23" t="str">
        <f>IF(TRIM(H229)="?",'Cleaning Summary'!$B$35,IF(LOWER(TRIM(H229))="yes","Yes","No"))</f>
        <v>Yes</v>
      </c>
      <c r="M229" s="23">
        <f t="shared" si="15"/>
        <v>0</v>
      </c>
      <c r="N229" s="23" t="str">
        <f>IF(B229&lt;'Cleaning Summary'!$B$63,"Underweight",IF(B229&lt;'Cleaning Summary'!$B$64,"Normal Weight",IF(B229&lt;'Cleaning Summary'!$B$65,"Overweight","Obesity")))</f>
        <v>Overweight</v>
      </c>
      <c r="O229" s="23" t="str">
        <f>IF(C229&lt;'Cleaning Summary'!$B$66,"Normal",IF(C229&lt;'Cleaning Summary'!$B$67,"Prediabetes","Diabetes"))</f>
        <v>Diabetes</v>
      </c>
    </row>
    <row r="230" spans="1:15" x14ac:dyDescent="0.35">
      <c r="A230" s="23" t="s">
        <v>575</v>
      </c>
      <c r="B230" s="27">
        <v>36.99</v>
      </c>
      <c r="C230" s="27">
        <v>5.37</v>
      </c>
      <c r="D230" s="23" t="s">
        <v>95</v>
      </c>
      <c r="E230" s="23" t="s">
        <v>81</v>
      </c>
      <c r="F230" s="23" t="s">
        <v>82</v>
      </c>
      <c r="G230" s="23">
        <v>1</v>
      </c>
      <c r="H230" s="23" t="s">
        <v>95</v>
      </c>
      <c r="I230" s="23" t="str">
        <f t="shared" si="12"/>
        <v>Yes</v>
      </c>
      <c r="J230" s="23" t="str">
        <f t="shared" si="13"/>
        <v>No</v>
      </c>
      <c r="K230" s="23" t="str">
        <f t="shared" si="14"/>
        <v>Yes</v>
      </c>
      <c r="L230" s="23" t="str">
        <f>IF(TRIM(H230)="?",'Cleaning Summary'!$B$35,IF(LOWER(TRIM(H230))="yes","Yes","No"))</f>
        <v>Yes</v>
      </c>
      <c r="M230" s="23">
        <f t="shared" si="15"/>
        <v>1</v>
      </c>
      <c r="N230" s="23" t="str">
        <f>IF(B230&lt;'Cleaning Summary'!$B$63,"Underweight",IF(B230&lt;'Cleaning Summary'!$B$64,"Normal Weight",IF(B230&lt;'Cleaning Summary'!$B$65,"Overweight","Obesity")))</f>
        <v>Obesity</v>
      </c>
      <c r="O230" s="23" t="str">
        <f>IF(C230&lt;'Cleaning Summary'!$B$66,"Normal",IF(C230&lt;'Cleaning Summary'!$B$67,"Prediabetes","Diabetes"))</f>
        <v>Normal</v>
      </c>
    </row>
    <row r="231" spans="1:15" x14ac:dyDescent="0.35">
      <c r="A231" s="23" t="s">
        <v>577</v>
      </c>
      <c r="B231" s="27">
        <v>31.4</v>
      </c>
      <c r="C231" s="27">
        <v>4.5999999999999996</v>
      </c>
      <c r="D231" s="23" t="s">
        <v>95</v>
      </c>
      <c r="E231" s="23" t="s">
        <v>81</v>
      </c>
      <c r="F231" s="23" t="s">
        <v>81</v>
      </c>
      <c r="G231" s="23">
        <v>1</v>
      </c>
      <c r="H231" s="23" t="s">
        <v>95</v>
      </c>
      <c r="I231" s="23" t="str">
        <f t="shared" si="12"/>
        <v>Yes</v>
      </c>
      <c r="J231" s="23" t="str">
        <f t="shared" si="13"/>
        <v>No</v>
      </c>
      <c r="K231" s="23" t="str">
        <f t="shared" si="14"/>
        <v>No</v>
      </c>
      <c r="L231" s="23" t="str">
        <f>IF(TRIM(H231)="?",'Cleaning Summary'!$B$35,IF(LOWER(TRIM(H231))="yes","Yes","No"))</f>
        <v>Yes</v>
      </c>
      <c r="M231" s="23">
        <f t="shared" si="15"/>
        <v>1</v>
      </c>
      <c r="N231" s="23" t="str">
        <f>IF(B231&lt;'Cleaning Summary'!$B$63,"Underweight",IF(B231&lt;'Cleaning Summary'!$B$64,"Normal Weight",IF(B231&lt;'Cleaning Summary'!$B$65,"Overweight","Obesity")))</f>
        <v>Obesity</v>
      </c>
      <c r="O231" s="23" t="str">
        <f>IF(C231&lt;'Cleaning Summary'!$B$66,"Normal",IF(C231&lt;'Cleaning Summary'!$B$67,"Prediabetes","Diabetes"))</f>
        <v>Normal</v>
      </c>
    </row>
    <row r="232" spans="1:15" x14ac:dyDescent="0.35">
      <c r="A232" s="23" t="s">
        <v>579</v>
      </c>
      <c r="B232" s="27">
        <v>34.9</v>
      </c>
      <c r="C232" s="27">
        <v>6.22</v>
      </c>
      <c r="D232" s="23" t="s">
        <v>81</v>
      </c>
      <c r="E232" s="23" t="s">
        <v>81</v>
      </c>
      <c r="F232" s="23" t="s">
        <v>82</v>
      </c>
      <c r="G232" s="23">
        <v>1</v>
      </c>
      <c r="H232" s="23" t="s">
        <v>95</v>
      </c>
      <c r="I232" s="23" t="str">
        <f t="shared" si="12"/>
        <v>No</v>
      </c>
      <c r="J232" s="23" t="str">
        <f t="shared" si="13"/>
        <v>No</v>
      </c>
      <c r="K232" s="23" t="str">
        <f t="shared" si="14"/>
        <v>Yes</v>
      </c>
      <c r="L232" s="23" t="str">
        <f>IF(TRIM(H232)="?",'Cleaning Summary'!$B$35,IF(LOWER(TRIM(H232))="yes","Yes","No"))</f>
        <v>Yes</v>
      </c>
      <c r="M232" s="23">
        <f t="shared" si="15"/>
        <v>1</v>
      </c>
      <c r="N232" s="23" t="str">
        <f>IF(B232&lt;'Cleaning Summary'!$B$63,"Underweight",IF(B232&lt;'Cleaning Summary'!$B$64,"Normal Weight",IF(B232&lt;'Cleaning Summary'!$B$65,"Overweight","Obesity")))</f>
        <v>Obesity</v>
      </c>
      <c r="O232" s="23" t="str">
        <f>IF(C232&lt;'Cleaning Summary'!$B$66,"Normal",IF(C232&lt;'Cleaning Summary'!$B$67,"Prediabetes","Diabetes"))</f>
        <v>Prediabetes</v>
      </c>
    </row>
    <row r="233" spans="1:15" x14ac:dyDescent="0.35">
      <c r="A233" s="23" t="s">
        <v>581</v>
      </c>
      <c r="B233" s="27">
        <v>31.13</v>
      </c>
      <c r="C233" s="27">
        <v>4.5199999999999996</v>
      </c>
      <c r="D233" s="23" t="s">
        <v>95</v>
      </c>
      <c r="E233" s="23" t="s">
        <v>81</v>
      </c>
      <c r="F233" s="23" t="s">
        <v>81</v>
      </c>
      <c r="G233" s="23">
        <v>1</v>
      </c>
      <c r="H233" s="23" t="s">
        <v>95</v>
      </c>
      <c r="I233" s="23" t="str">
        <f t="shared" si="12"/>
        <v>Yes</v>
      </c>
      <c r="J233" s="23" t="str">
        <f t="shared" si="13"/>
        <v>No</v>
      </c>
      <c r="K233" s="23" t="str">
        <f t="shared" si="14"/>
        <v>No</v>
      </c>
      <c r="L233" s="23" t="str">
        <f>IF(TRIM(H233)="?",'Cleaning Summary'!$B$35,IF(LOWER(TRIM(H233))="yes","Yes","No"))</f>
        <v>Yes</v>
      </c>
      <c r="M233" s="23">
        <f t="shared" si="15"/>
        <v>1</v>
      </c>
      <c r="N233" s="23" t="str">
        <f>IF(B233&lt;'Cleaning Summary'!$B$63,"Underweight",IF(B233&lt;'Cleaning Summary'!$B$64,"Normal Weight",IF(B233&lt;'Cleaning Summary'!$B$65,"Overweight","Obesity")))</f>
        <v>Obesity</v>
      </c>
      <c r="O233" s="23" t="str">
        <f>IF(C233&lt;'Cleaning Summary'!$B$66,"Normal",IF(C233&lt;'Cleaning Summary'!$B$67,"Prediabetes","Diabetes"))</f>
        <v>Normal</v>
      </c>
    </row>
    <row r="234" spans="1:15" x14ac:dyDescent="0.35">
      <c r="A234" s="23" t="s">
        <v>583</v>
      </c>
      <c r="B234" s="27">
        <v>34.799999999999997</v>
      </c>
      <c r="C234" s="27">
        <v>6.18</v>
      </c>
      <c r="D234" s="23" t="s">
        <v>81</v>
      </c>
      <c r="E234" s="23" t="s">
        <v>81</v>
      </c>
      <c r="F234" s="23" t="s">
        <v>82</v>
      </c>
      <c r="G234" s="23">
        <v>1</v>
      </c>
      <c r="H234" s="23" t="s">
        <v>95</v>
      </c>
      <c r="I234" s="23" t="str">
        <f t="shared" si="12"/>
        <v>No</v>
      </c>
      <c r="J234" s="23" t="str">
        <f t="shared" si="13"/>
        <v>No</v>
      </c>
      <c r="K234" s="23" t="str">
        <f t="shared" si="14"/>
        <v>Yes</v>
      </c>
      <c r="L234" s="23" t="str">
        <f>IF(TRIM(H234)="?",'Cleaning Summary'!$B$35,IF(LOWER(TRIM(H234))="yes","Yes","No"))</f>
        <v>Yes</v>
      </c>
      <c r="M234" s="23">
        <f t="shared" si="15"/>
        <v>1</v>
      </c>
      <c r="N234" s="23" t="str">
        <f>IF(B234&lt;'Cleaning Summary'!$B$63,"Underweight",IF(B234&lt;'Cleaning Summary'!$B$64,"Normal Weight",IF(B234&lt;'Cleaning Summary'!$B$65,"Overweight","Obesity")))</f>
        <v>Obesity</v>
      </c>
      <c r="O234" s="23" t="str">
        <f>IF(C234&lt;'Cleaning Summary'!$B$66,"Normal",IF(C234&lt;'Cleaning Summary'!$B$67,"Prediabetes","Diabetes"))</f>
        <v>Prediabetes</v>
      </c>
    </row>
    <row r="235" spans="1:15" x14ac:dyDescent="0.35">
      <c r="A235" s="23" t="s">
        <v>585</v>
      </c>
      <c r="B235" s="27">
        <v>31.68</v>
      </c>
      <c r="C235" s="27">
        <v>4.4000000000000004</v>
      </c>
      <c r="D235" s="23" t="s">
        <v>81</v>
      </c>
      <c r="E235" s="23" t="s">
        <v>81</v>
      </c>
      <c r="F235" s="23" t="s">
        <v>81</v>
      </c>
      <c r="G235" s="23" t="s">
        <v>4796</v>
      </c>
      <c r="H235" s="23" t="s">
        <v>95</v>
      </c>
      <c r="I235" s="23" t="str">
        <f t="shared" si="12"/>
        <v>No</v>
      </c>
      <c r="J235" s="23" t="str">
        <f t="shared" si="13"/>
        <v>No</v>
      </c>
      <c r="K235" s="23" t="str">
        <f t="shared" si="14"/>
        <v>No</v>
      </c>
      <c r="L235" s="23" t="str">
        <f>IF(TRIM(H235)="?",'Cleaning Summary'!$B$35,IF(LOWER(TRIM(H235))="yes","Yes","No"))</f>
        <v>Yes</v>
      </c>
      <c r="M235" s="23">
        <f t="shared" si="15"/>
        <v>0</v>
      </c>
      <c r="N235" s="23" t="str">
        <f>IF(B235&lt;'Cleaning Summary'!$B$63,"Underweight",IF(B235&lt;'Cleaning Summary'!$B$64,"Normal Weight",IF(B235&lt;'Cleaning Summary'!$B$65,"Overweight","Obesity")))</f>
        <v>Obesity</v>
      </c>
      <c r="O235" s="23" t="str">
        <f>IF(C235&lt;'Cleaning Summary'!$B$66,"Normal",IF(C235&lt;'Cleaning Summary'!$B$67,"Prediabetes","Diabetes"))</f>
        <v>Normal</v>
      </c>
    </row>
    <row r="236" spans="1:15" x14ac:dyDescent="0.35">
      <c r="A236" s="23" t="s">
        <v>587</v>
      </c>
      <c r="B236" s="27">
        <v>33.534999999999997</v>
      </c>
      <c r="C236" s="27">
        <v>6.23</v>
      </c>
      <c r="D236" s="23" t="s">
        <v>81</v>
      </c>
      <c r="E236" s="23" t="s">
        <v>95</v>
      </c>
      <c r="F236" s="23" t="s">
        <v>81</v>
      </c>
      <c r="G236" s="23">
        <v>1</v>
      </c>
      <c r="H236" s="23" t="s">
        <v>95</v>
      </c>
      <c r="I236" s="23" t="str">
        <f t="shared" si="12"/>
        <v>No</v>
      </c>
      <c r="J236" s="23" t="str">
        <f t="shared" si="13"/>
        <v>Yes</v>
      </c>
      <c r="K236" s="23" t="str">
        <f t="shared" si="14"/>
        <v>No</v>
      </c>
      <c r="L236" s="23" t="str">
        <f>IF(TRIM(H236)="?",'Cleaning Summary'!$B$35,IF(LOWER(TRIM(H236))="yes","Yes","No"))</f>
        <v>Yes</v>
      </c>
      <c r="M236" s="23">
        <f t="shared" si="15"/>
        <v>1</v>
      </c>
      <c r="N236" s="23" t="str">
        <f>IF(B236&lt;'Cleaning Summary'!$B$63,"Underweight",IF(B236&lt;'Cleaning Summary'!$B$64,"Normal Weight",IF(B236&lt;'Cleaning Summary'!$B$65,"Overweight","Obesity")))</f>
        <v>Obesity</v>
      </c>
      <c r="O236" s="23" t="str">
        <f>IF(C236&lt;'Cleaning Summary'!$B$66,"Normal",IF(C236&lt;'Cleaning Summary'!$B$67,"Prediabetes","Diabetes"))</f>
        <v>Prediabetes</v>
      </c>
    </row>
    <row r="237" spans="1:15" x14ac:dyDescent="0.35">
      <c r="A237" s="23" t="s">
        <v>589</v>
      </c>
      <c r="B237" s="27">
        <v>31.92</v>
      </c>
      <c r="C237" s="27">
        <v>5.33</v>
      </c>
      <c r="D237" s="23" t="s">
        <v>95</v>
      </c>
      <c r="E237" s="23" t="s">
        <v>81</v>
      </c>
      <c r="F237" s="23" t="s">
        <v>81</v>
      </c>
      <c r="G237" s="23" t="s">
        <v>4796</v>
      </c>
      <c r="H237" s="23" t="s">
        <v>95</v>
      </c>
      <c r="I237" s="23" t="str">
        <f t="shared" si="12"/>
        <v>Yes</v>
      </c>
      <c r="J237" s="23" t="str">
        <f t="shared" si="13"/>
        <v>No</v>
      </c>
      <c r="K237" s="23" t="str">
        <f t="shared" si="14"/>
        <v>No</v>
      </c>
      <c r="L237" s="23" t="str">
        <f>IF(TRIM(H237)="?",'Cleaning Summary'!$B$35,IF(LOWER(TRIM(H237))="yes","Yes","No"))</f>
        <v>Yes</v>
      </c>
      <c r="M237" s="23">
        <f t="shared" si="15"/>
        <v>0</v>
      </c>
      <c r="N237" s="23" t="str">
        <f>IF(B237&lt;'Cleaning Summary'!$B$63,"Underweight",IF(B237&lt;'Cleaning Summary'!$B$64,"Normal Weight",IF(B237&lt;'Cleaning Summary'!$B$65,"Overweight","Obesity")))</f>
        <v>Obesity</v>
      </c>
      <c r="O237" s="23" t="str">
        <f>IF(C237&lt;'Cleaning Summary'!$B$66,"Normal",IF(C237&lt;'Cleaning Summary'!$B$67,"Prediabetes","Diabetes"))</f>
        <v>Normal</v>
      </c>
    </row>
    <row r="238" spans="1:15" x14ac:dyDescent="0.35">
      <c r="A238" s="23" t="s">
        <v>591</v>
      </c>
      <c r="B238" s="27">
        <v>32.700000000000003</v>
      </c>
      <c r="C238" s="27">
        <v>4.09</v>
      </c>
      <c r="D238" s="23" t="s">
        <v>81</v>
      </c>
      <c r="E238" s="23" t="s">
        <v>81</v>
      </c>
      <c r="F238" s="23" t="s">
        <v>81</v>
      </c>
      <c r="G238" s="23">
        <v>1</v>
      </c>
      <c r="H238" s="23" t="s">
        <v>95</v>
      </c>
      <c r="I238" s="23" t="str">
        <f t="shared" si="12"/>
        <v>No</v>
      </c>
      <c r="J238" s="23" t="str">
        <f t="shared" si="13"/>
        <v>No</v>
      </c>
      <c r="K238" s="23" t="str">
        <f t="shared" si="14"/>
        <v>No</v>
      </c>
      <c r="L238" s="23" t="str">
        <f>IF(TRIM(H238)="?",'Cleaning Summary'!$B$35,IF(LOWER(TRIM(H238))="yes","Yes","No"))</f>
        <v>Yes</v>
      </c>
      <c r="M238" s="23">
        <f t="shared" si="15"/>
        <v>1</v>
      </c>
      <c r="N238" s="23" t="str">
        <f>IF(B238&lt;'Cleaning Summary'!$B$63,"Underweight",IF(B238&lt;'Cleaning Summary'!$B$64,"Normal Weight",IF(B238&lt;'Cleaning Summary'!$B$65,"Overweight","Obesity")))</f>
        <v>Obesity</v>
      </c>
      <c r="O238" s="23" t="str">
        <f>IF(C238&lt;'Cleaning Summary'!$B$66,"Normal",IF(C238&lt;'Cleaning Summary'!$B$67,"Prediabetes","Diabetes"))</f>
        <v>Normal</v>
      </c>
    </row>
    <row r="239" spans="1:15" x14ac:dyDescent="0.35">
      <c r="A239" s="23" t="s">
        <v>593</v>
      </c>
      <c r="B239" s="27">
        <v>41.25</v>
      </c>
      <c r="C239" s="27">
        <v>5.19</v>
      </c>
      <c r="D239" s="23" t="s">
        <v>81</v>
      </c>
      <c r="E239" s="23" t="s">
        <v>81</v>
      </c>
      <c r="F239" s="23" t="s">
        <v>81</v>
      </c>
      <c r="G239" s="23" t="s">
        <v>4796</v>
      </c>
      <c r="H239" s="23" t="s">
        <v>95</v>
      </c>
      <c r="I239" s="23" t="str">
        <f t="shared" si="12"/>
        <v>No</v>
      </c>
      <c r="J239" s="23" t="str">
        <f t="shared" si="13"/>
        <v>No</v>
      </c>
      <c r="K239" s="23" t="str">
        <f t="shared" si="14"/>
        <v>No</v>
      </c>
      <c r="L239" s="23" t="str">
        <f>IF(TRIM(H239)="?",'Cleaning Summary'!$B$35,IF(LOWER(TRIM(H239))="yes","Yes","No"))</f>
        <v>Yes</v>
      </c>
      <c r="M239" s="23">
        <f t="shared" si="15"/>
        <v>0</v>
      </c>
      <c r="N239" s="23" t="str">
        <f>IF(B239&lt;'Cleaning Summary'!$B$63,"Underweight",IF(B239&lt;'Cleaning Summary'!$B$64,"Normal Weight",IF(B239&lt;'Cleaning Summary'!$B$65,"Overweight","Obesity")))</f>
        <v>Obesity</v>
      </c>
      <c r="O239" s="23" t="str">
        <f>IF(C239&lt;'Cleaning Summary'!$B$66,"Normal",IF(C239&lt;'Cleaning Summary'!$B$67,"Prediabetes","Diabetes"))</f>
        <v>Normal</v>
      </c>
    </row>
    <row r="240" spans="1:15" x14ac:dyDescent="0.35">
      <c r="A240" s="23" t="s">
        <v>595</v>
      </c>
      <c r="B240" s="27">
        <v>33.11</v>
      </c>
      <c r="C240" s="27">
        <v>4.12</v>
      </c>
      <c r="D240" s="23" t="s">
        <v>81</v>
      </c>
      <c r="E240" s="23" t="s">
        <v>81</v>
      </c>
      <c r="F240" s="23" t="s">
        <v>82</v>
      </c>
      <c r="G240" s="23">
        <v>1</v>
      </c>
      <c r="H240" s="23" t="s">
        <v>95</v>
      </c>
      <c r="I240" s="23" t="str">
        <f t="shared" si="12"/>
        <v>No</v>
      </c>
      <c r="J240" s="23" t="str">
        <f t="shared" si="13"/>
        <v>No</v>
      </c>
      <c r="K240" s="23" t="str">
        <f t="shared" si="14"/>
        <v>Yes</v>
      </c>
      <c r="L240" s="23" t="str">
        <f>IF(TRIM(H240)="?",'Cleaning Summary'!$B$35,IF(LOWER(TRIM(H240))="yes","Yes","No"))</f>
        <v>Yes</v>
      </c>
      <c r="M240" s="23">
        <f t="shared" si="15"/>
        <v>1</v>
      </c>
      <c r="N240" s="23" t="str">
        <f>IF(B240&lt;'Cleaning Summary'!$B$63,"Underweight",IF(B240&lt;'Cleaning Summary'!$B$64,"Normal Weight",IF(B240&lt;'Cleaning Summary'!$B$65,"Overweight","Obesity")))</f>
        <v>Obesity</v>
      </c>
      <c r="O240" s="23" t="str">
        <f>IF(C240&lt;'Cleaning Summary'!$B$66,"Normal",IF(C240&lt;'Cleaning Summary'!$B$67,"Prediabetes","Diabetes"))</f>
        <v>Normal</v>
      </c>
    </row>
    <row r="241" spans="1:15" x14ac:dyDescent="0.35">
      <c r="A241" s="23" t="s">
        <v>597</v>
      </c>
      <c r="B241" s="27">
        <v>36.159999999999997</v>
      </c>
      <c r="C241" s="27">
        <v>5.0999999999999996</v>
      </c>
      <c r="D241" s="23" t="s">
        <v>81</v>
      </c>
      <c r="E241" s="23" t="s">
        <v>81</v>
      </c>
      <c r="F241" s="23" t="s">
        <v>81</v>
      </c>
      <c r="G241" s="23">
        <v>1</v>
      </c>
      <c r="H241" s="23" t="s">
        <v>95</v>
      </c>
      <c r="I241" s="23" t="str">
        <f t="shared" si="12"/>
        <v>No</v>
      </c>
      <c r="J241" s="23" t="str">
        <f t="shared" si="13"/>
        <v>No</v>
      </c>
      <c r="K241" s="23" t="str">
        <f t="shared" si="14"/>
        <v>No</v>
      </c>
      <c r="L241" s="23" t="str">
        <f>IF(TRIM(H241)="?",'Cleaning Summary'!$B$35,IF(LOWER(TRIM(H241))="yes","Yes","No"))</f>
        <v>Yes</v>
      </c>
      <c r="M241" s="23">
        <f t="shared" si="15"/>
        <v>1</v>
      </c>
      <c r="N241" s="23" t="str">
        <f>IF(B241&lt;'Cleaning Summary'!$B$63,"Underweight",IF(B241&lt;'Cleaning Summary'!$B$64,"Normal Weight",IF(B241&lt;'Cleaning Summary'!$B$65,"Overweight","Obesity")))</f>
        <v>Obesity</v>
      </c>
      <c r="O241" s="23" t="str">
        <f>IF(C241&lt;'Cleaning Summary'!$B$66,"Normal",IF(C241&lt;'Cleaning Summary'!$B$67,"Prediabetes","Diabetes"))</f>
        <v>Normal</v>
      </c>
    </row>
    <row r="242" spans="1:15" x14ac:dyDescent="0.35">
      <c r="A242" s="23" t="s">
        <v>599</v>
      </c>
      <c r="B242" s="27">
        <v>33.72</v>
      </c>
      <c r="C242" s="27">
        <v>6.21</v>
      </c>
      <c r="D242" s="23" t="s">
        <v>95</v>
      </c>
      <c r="E242" s="23" t="s">
        <v>81</v>
      </c>
      <c r="F242" s="23" t="s">
        <v>82</v>
      </c>
      <c r="G242" s="23">
        <v>1</v>
      </c>
      <c r="H242" s="23" t="s">
        <v>95</v>
      </c>
      <c r="I242" s="23" t="str">
        <f t="shared" si="12"/>
        <v>Yes</v>
      </c>
      <c r="J242" s="23" t="str">
        <f t="shared" si="13"/>
        <v>No</v>
      </c>
      <c r="K242" s="23" t="str">
        <f t="shared" si="14"/>
        <v>Yes</v>
      </c>
      <c r="L242" s="23" t="str">
        <f>IF(TRIM(H242)="?",'Cleaning Summary'!$B$35,IF(LOWER(TRIM(H242))="yes","Yes","No"))</f>
        <v>Yes</v>
      </c>
      <c r="M242" s="23">
        <f t="shared" si="15"/>
        <v>1</v>
      </c>
      <c r="N242" s="23" t="str">
        <f>IF(B242&lt;'Cleaning Summary'!$B$63,"Underweight",IF(B242&lt;'Cleaning Summary'!$B$64,"Normal Weight",IF(B242&lt;'Cleaning Summary'!$B$65,"Overweight","Obesity")))</f>
        <v>Obesity</v>
      </c>
      <c r="O242" s="23" t="str">
        <f>IF(C242&lt;'Cleaning Summary'!$B$66,"Normal",IF(C242&lt;'Cleaning Summary'!$B$67,"Prediabetes","Diabetes"))</f>
        <v>Prediabetes</v>
      </c>
    </row>
    <row r="243" spans="1:15" x14ac:dyDescent="0.35">
      <c r="A243" s="23" t="s">
        <v>601</v>
      </c>
      <c r="B243" s="27">
        <v>37.74</v>
      </c>
      <c r="C243" s="27">
        <v>9.5299999999999994</v>
      </c>
      <c r="D243" s="23" t="s">
        <v>95</v>
      </c>
      <c r="E243" s="23" t="s">
        <v>81</v>
      </c>
      <c r="F243" s="23" t="s">
        <v>81</v>
      </c>
      <c r="G243" s="23">
        <v>1</v>
      </c>
      <c r="H243" s="23" t="s">
        <v>95</v>
      </c>
      <c r="I243" s="23" t="str">
        <f t="shared" si="12"/>
        <v>Yes</v>
      </c>
      <c r="J243" s="23" t="str">
        <f t="shared" si="13"/>
        <v>No</v>
      </c>
      <c r="K243" s="23" t="str">
        <f t="shared" si="14"/>
        <v>No</v>
      </c>
      <c r="L243" s="23" t="str">
        <f>IF(TRIM(H243)="?",'Cleaning Summary'!$B$35,IF(LOWER(TRIM(H243))="yes","Yes","No"))</f>
        <v>Yes</v>
      </c>
      <c r="M243" s="23">
        <f t="shared" si="15"/>
        <v>1</v>
      </c>
      <c r="N243" s="23" t="str">
        <f>IF(B243&lt;'Cleaning Summary'!$B$63,"Underweight",IF(B243&lt;'Cleaning Summary'!$B$64,"Normal Weight",IF(B243&lt;'Cleaning Summary'!$B$65,"Overweight","Obesity")))</f>
        <v>Obesity</v>
      </c>
      <c r="O243" s="23" t="str">
        <f>IF(C243&lt;'Cleaning Summary'!$B$66,"Normal",IF(C243&lt;'Cleaning Summary'!$B$67,"Prediabetes","Diabetes"))</f>
        <v>Diabetes</v>
      </c>
    </row>
    <row r="244" spans="1:15" x14ac:dyDescent="0.35">
      <c r="A244" s="23" t="s">
        <v>603</v>
      </c>
      <c r="B244" s="27">
        <v>48.75</v>
      </c>
      <c r="C244" s="27">
        <v>4.6399999999999997</v>
      </c>
      <c r="D244" s="23" t="s">
        <v>95</v>
      </c>
      <c r="E244" s="23" t="s">
        <v>81</v>
      </c>
      <c r="F244" s="23" t="s">
        <v>81</v>
      </c>
      <c r="G244" s="23">
        <v>1</v>
      </c>
      <c r="H244" s="23" t="s">
        <v>95</v>
      </c>
      <c r="I244" s="23" t="str">
        <f t="shared" si="12"/>
        <v>Yes</v>
      </c>
      <c r="J244" s="23" t="str">
        <f t="shared" si="13"/>
        <v>No</v>
      </c>
      <c r="K244" s="23" t="str">
        <f t="shared" si="14"/>
        <v>No</v>
      </c>
      <c r="L244" s="23" t="str">
        <f>IF(TRIM(H244)="?",'Cleaning Summary'!$B$35,IF(LOWER(TRIM(H244))="yes","Yes","No"))</f>
        <v>Yes</v>
      </c>
      <c r="M244" s="23">
        <f t="shared" si="15"/>
        <v>1</v>
      </c>
      <c r="N244" s="23" t="str">
        <f>IF(B244&lt;'Cleaning Summary'!$B$63,"Underweight",IF(B244&lt;'Cleaning Summary'!$B$64,"Normal Weight",IF(B244&lt;'Cleaning Summary'!$B$65,"Overweight","Obesity")))</f>
        <v>Obesity</v>
      </c>
      <c r="O244" s="23" t="str">
        <f>IF(C244&lt;'Cleaning Summary'!$B$66,"Normal",IF(C244&lt;'Cleaning Summary'!$B$67,"Prediabetes","Diabetes"))</f>
        <v>Normal</v>
      </c>
    </row>
    <row r="245" spans="1:15" x14ac:dyDescent="0.35">
      <c r="A245" s="23" t="s">
        <v>605</v>
      </c>
      <c r="B245" s="27">
        <v>31.065000000000001</v>
      </c>
      <c r="C245" s="27">
        <v>5.05</v>
      </c>
      <c r="D245" s="23" t="s">
        <v>81</v>
      </c>
      <c r="E245" s="23" t="s">
        <v>81</v>
      </c>
      <c r="F245" s="23" t="s">
        <v>81</v>
      </c>
      <c r="G245" s="23">
        <v>1</v>
      </c>
      <c r="H245" s="23" t="s">
        <v>95</v>
      </c>
      <c r="I245" s="23" t="str">
        <f t="shared" si="12"/>
        <v>No</v>
      </c>
      <c r="J245" s="23" t="str">
        <f t="shared" si="13"/>
        <v>No</v>
      </c>
      <c r="K245" s="23" t="str">
        <f t="shared" si="14"/>
        <v>No</v>
      </c>
      <c r="L245" s="23" t="str">
        <f>IF(TRIM(H245)="?",'Cleaning Summary'!$B$35,IF(LOWER(TRIM(H245))="yes","Yes","No"))</f>
        <v>Yes</v>
      </c>
      <c r="M245" s="23">
        <f t="shared" si="15"/>
        <v>1</v>
      </c>
      <c r="N245" s="23" t="str">
        <f>IF(B245&lt;'Cleaning Summary'!$B$63,"Underweight",IF(B245&lt;'Cleaning Summary'!$B$64,"Normal Weight",IF(B245&lt;'Cleaning Summary'!$B$65,"Overweight","Obesity")))</f>
        <v>Obesity</v>
      </c>
      <c r="O245" s="23" t="str">
        <f>IF(C245&lt;'Cleaning Summary'!$B$66,"Normal",IF(C245&lt;'Cleaning Summary'!$B$67,"Prediabetes","Diabetes"))</f>
        <v>Normal</v>
      </c>
    </row>
    <row r="246" spans="1:15" x14ac:dyDescent="0.35">
      <c r="A246" s="23" t="s">
        <v>607</v>
      </c>
      <c r="B246" s="27">
        <v>23.55</v>
      </c>
      <c r="C246" s="27">
        <v>10.38</v>
      </c>
      <c r="D246" s="23" t="s">
        <v>81</v>
      </c>
      <c r="E246" s="23" t="s">
        <v>81</v>
      </c>
      <c r="F246" s="23" t="s">
        <v>81</v>
      </c>
      <c r="G246" s="23" t="s">
        <v>4796</v>
      </c>
      <c r="H246" s="23" t="s">
        <v>95</v>
      </c>
      <c r="I246" s="23" t="str">
        <f t="shared" si="12"/>
        <v>No</v>
      </c>
      <c r="J246" s="23" t="str">
        <f t="shared" si="13"/>
        <v>No</v>
      </c>
      <c r="K246" s="23" t="str">
        <f t="shared" si="14"/>
        <v>No</v>
      </c>
      <c r="L246" s="23" t="str">
        <f>IF(TRIM(H246)="?",'Cleaning Summary'!$B$35,IF(LOWER(TRIM(H246))="yes","Yes","No"))</f>
        <v>Yes</v>
      </c>
      <c r="M246" s="23">
        <f t="shared" si="15"/>
        <v>0</v>
      </c>
      <c r="N246" s="23" t="str">
        <f>IF(B246&lt;'Cleaning Summary'!$B$63,"Underweight",IF(B246&lt;'Cleaning Summary'!$B$64,"Normal Weight",IF(B246&lt;'Cleaning Summary'!$B$65,"Overweight","Obesity")))</f>
        <v>Normal Weight</v>
      </c>
      <c r="O246" s="23" t="str">
        <f>IF(C246&lt;'Cleaning Summary'!$B$66,"Normal",IF(C246&lt;'Cleaning Summary'!$B$67,"Prediabetes","Diabetes"))</f>
        <v>Diabetes</v>
      </c>
    </row>
    <row r="247" spans="1:15" x14ac:dyDescent="0.35">
      <c r="A247" s="23" t="s">
        <v>609</v>
      </c>
      <c r="B247" s="27">
        <v>30.18</v>
      </c>
      <c r="C247" s="27">
        <v>8.31</v>
      </c>
      <c r="D247" s="23" t="s">
        <v>95</v>
      </c>
      <c r="E247" s="23" t="s">
        <v>81</v>
      </c>
      <c r="F247" s="23" t="s">
        <v>81</v>
      </c>
      <c r="G247" s="23">
        <v>1</v>
      </c>
      <c r="H247" s="23" t="s">
        <v>95</v>
      </c>
      <c r="I247" s="23" t="str">
        <f t="shared" si="12"/>
        <v>Yes</v>
      </c>
      <c r="J247" s="23" t="str">
        <f t="shared" si="13"/>
        <v>No</v>
      </c>
      <c r="K247" s="23" t="str">
        <f t="shared" si="14"/>
        <v>No</v>
      </c>
      <c r="L247" s="23" t="str">
        <f>IF(TRIM(H247)="?",'Cleaning Summary'!$B$35,IF(LOWER(TRIM(H247))="yes","Yes","No"))</f>
        <v>Yes</v>
      </c>
      <c r="M247" s="23">
        <f t="shared" si="15"/>
        <v>1</v>
      </c>
      <c r="N247" s="23" t="str">
        <f>IF(B247&lt;'Cleaning Summary'!$B$63,"Underweight",IF(B247&lt;'Cleaning Summary'!$B$64,"Normal Weight",IF(B247&lt;'Cleaning Summary'!$B$65,"Overweight","Obesity")))</f>
        <v>Obesity</v>
      </c>
      <c r="O247" s="23" t="str">
        <f>IF(C247&lt;'Cleaning Summary'!$B$66,"Normal",IF(C247&lt;'Cleaning Summary'!$B$67,"Prediabetes","Diabetes"))</f>
        <v>Diabetes</v>
      </c>
    </row>
    <row r="248" spans="1:15" x14ac:dyDescent="0.35">
      <c r="A248" s="23" t="s">
        <v>611</v>
      </c>
      <c r="B248" s="27">
        <v>29.94</v>
      </c>
      <c r="C248" s="27">
        <v>7.59</v>
      </c>
      <c r="D248" s="23" t="s">
        <v>81</v>
      </c>
      <c r="E248" s="23" t="s">
        <v>81</v>
      </c>
      <c r="F248" s="23" t="s">
        <v>81</v>
      </c>
      <c r="G248" s="23" t="s">
        <v>4796</v>
      </c>
      <c r="H248" s="23" t="s">
        <v>95</v>
      </c>
      <c r="I248" s="23" t="str">
        <f t="shared" si="12"/>
        <v>No</v>
      </c>
      <c r="J248" s="23" t="str">
        <f t="shared" si="13"/>
        <v>No</v>
      </c>
      <c r="K248" s="23" t="str">
        <f t="shared" si="14"/>
        <v>No</v>
      </c>
      <c r="L248" s="23" t="str">
        <f>IF(TRIM(H248)="?",'Cleaning Summary'!$B$35,IF(LOWER(TRIM(H248))="yes","Yes","No"))</f>
        <v>Yes</v>
      </c>
      <c r="M248" s="23">
        <f t="shared" si="15"/>
        <v>0</v>
      </c>
      <c r="N248" s="23" t="str">
        <f>IF(B248&lt;'Cleaning Summary'!$B$63,"Underweight",IF(B248&lt;'Cleaning Summary'!$B$64,"Normal Weight",IF(B248&lt;'Cleaning Summary'!$B$65,"Overweight","Obesity")))</f>
        <v>Overweight</v>
      </c>
      <c r="O248" s="23" t="str">
        <f>IF(C248&lt;'Cleaning Summary'!$B$66,"Normal",IF(C248&lt;'Cleaning Summary'!$B$67,"Prediabetes","Diabetes"))</f>
        <v>Diabetes</v>
      </c>
    </row>
    <row r="249" spans="1:15" x14ac:dyDescent="0.35">
      <c r="A249" s="23" t="s">
        <v>613</v>
      </c>
      <c r="B249" s="27">
        <v>31.4</v>
      </c>
      <c r="C249" s="27">
        <v>5.49</v>
      </c>
      <c r="D249" s="23" t="s">
        <v>81</v>
      </c>
      <c r="E249" s="23" t="s">
        <v>81</v>
      </c>
      <c r="F249" s="23" t="s">
        <v>81</v>
      </c>
      <c r="G249" s="23" t="s">
        <v>4796</v>
      </c>
      <c r="H249" s="23" t="s">
        <v>95</v>
      </c>
      <c r="I249" s="23" t="str">
        <f t="shared" si="12"/>
        <v>No</v>
      </c>
      <c r="J249" s="23" t="str">
        <f t="shared" si="13"/>
        <v>No</v>
      </c>
      <c r="K249" s="23" t="str">
        <f t="shared" si="14"/>
        <v>No</v>
      </c>
      <c r="L249" s="23" t="str">
        <f>IF(TRIM(H249)="?",'Cleaning Summary'!$B$35,IF(LOWER(TRIM(H249))="yes","Yes","No"))</f>
        <v>Yes</v>
      </c>
      <c r="M249" s="23">
        <f t="shared" si="15"/>
        <v>0</v>
      </c>
      <c r="N249" s="23" t="str">
        <f>IF(B249&lt;'Cleaning Summary'!$B$63,"Underweight",IF(B249&lt;'Cleaning Summary'!$B$64,"Normal Weight",IF(B249&lt;'Cleaning Summary'!$B$65,"Overweight","Obesity")))</f>
        <v>Obesity</v>
      </c>
      <c r="O249" s="23" t="str">
        <f>IF(C249&lt;'Cleaning Summary'!$B$66,"Normal",IF(C249&lt;'Cleaning Summary'!$B$67,"Prediabetes","Diabetes"))</f>
        <v>Normal</v>
      </c>
    </row>
    <row r="250" spans="1:15" x14ac:dyDescent="0.35">
      <c r="A250" s="23" t="s">
        <v>615</v>
      </c>
      <c r="B250" s="27">
        <v>53.06</v>
      </c>
      <c r="C250" s="27">
        <v>11.68</v>
      </c>
      <c r="D250" s="23" t="s">
        <v>81</v>
      </c>
      <c r="E250" s="23" t="s">
        <v>81</v>
      </c>
      <c r="F250" s="23" t="s">
        <v>81</v>
      </c>
      <c r="G250" s="23" t="s">
        <v>4796</v>
      </c>
      <c r="H250" s="23" t="s">
        <v>95</v>
      </c>
      <c r="I250" s="23" t="str">
        <f t="shared" si="12"/>
        <v>No</v>
      </c>
      <c r="J250" s="23" t="str">
        <f t="shared" si="13"/>
        <v>No</v>
      </c>
      <c r="K250" s="23" t="str">
        <f t="shared" si="14"/>
        <v>No</v>
      </c>
      <c r="L250" s="23" t="str">
        <f>IF(TRIM(H250)="?",'Cleaning Summary'!$B$35,IF(LOWER(TRIM(H250))="yes","Yes","No"))</f>
        <v>Yes</v>
      </c>
      <c r="M250" s="23">
        <f t="shared" si="15"/>
        <v>0</v>
      </c>
      <c r="N250" s="23" t="str">
        <f>IF(B250&lt;'Cleaning Summary'!$B$63,"Underweight",IF(B250&lt;'Cleaning Summary'!$B$64,"Normal Weight",IF(B250&lt;'Cleaning Summary'!$B$65,"Overweight","Obesity")))</f>
        <v>Obesity</v>
      </c>
      <c r="O250" s="23" t="str">
        <f>IF(C250&lt;'Cleaning Summary'!$B$66,"Normal",IF(C250&lt;'Cleaning Summary'!$B$67,"Prediabetes","Diabetes"))</f>
        <v>Diabetes</v>
      </c>
    </row>
    <row r="251" spans="1:15" x14ac:dyDescent="0.35">
      <c r="A251" s="23" t="s">
        <v>617</v>
      </c>
      <c r="B251" s="27">
        <v>30.25</v>
      </c>
      <c r="C251" s="27">
        <v>4.1900000000000004</v>
      </c>
      <c r="D251" s="23" t="s">
        <v>81</v>
      </c>
      <c r="E251" s="23" t="s">
        <v>81</v>
      </c>
      <c r="F251" s="23" t="s">
        <v>81</v>
      </c>
      <c r="G251" s="23">
        <v>2</v>
      </c>
      <c r="H251" s="23" t="s">
        <v>95</v>
      </c>
      <c r="I251" s="23" t="str">
        <f t="shared" si="12"/>
        <v>No</v>
      </c>
      <c r="J251" s="23" t="str">
        <f t="shared" si="13"/>
        <v>No</v>
      </c>
      <c r="K251" s="23" t="str">
        <f t="shared" si="14"/>
        <v>No</v>
      </c>
      <c r="L251" s="23" t="str">
        <f>IF(TRIM(H251)="?",'Cleaning Summary'!$B$35,IF(LOWER(TRIM(H251))="yes","Yes","No"))</f>
        <v>Yes</v>
      </c>
      <c r="M251" s="23">
        <f t="shared" si="15"/>
        <v>2</v>
      </c>
      <c r="N251" s="23" t="str">
        <f>IF(B251&lt;'Cleaning Summary'!$B$63,"Underweight",IF(B251&lt;'Cleaning Summary'!$B$64,"Normal Weight",IF(B251&lt;'Cleaning Summary'!$B$65,"Overweight","Obesity")))</f>
        <v>Obesity</v>
      </c>
      <c r="O251" s="23" t="str">
        <f>IF(C251&lt;'Cleaning Summary'!$B$66,"Normal",IF(C251&lt;'Cleaning Summary'!$B$67,"Prediabetes","Diabetes"))</f>
        <v>Normal</v>
      </c>
    </row>
    <row r="252" spans="1:15" x14ac:dyDescent="0.35">
      <c r="A252" s="23" t="s">
        <v>619</v>
      </c>
      <c r="B252" s="27">
        <v>46.68</v>
      </c>
      <c r="C252" s="27">
        <v>4.01</v>
      </c>
      <c r="D252" s="23" t="s">
        <v>81</v>
      </c>
      <c r="E252" s="23" t="s">
        <v>81</v>
      </c>
      <c r="F252" s="23" t="s">
        <v>81</v>
      </c>
      <c r="G252" s="23" t="s">
        <v>4796</v>
      </c>
      <c r="H252" s="23" t="s">
        <v>95</v>
      </c>
      <c r="I252" s="23" t="str">
        <f t="shared" si="12"/>
        <v>No</v>
      </c>
      <c r="J252" s="23" t="str">
        <f t="shared" si="13"/>
        <v>No</v>
      </c>
      <c r="K252" s="23" t="str">
        <f t="shared" si="14"/>
        <v>No</v>
      </c>
      <c r="L252" s="23" t="str">
        <f>IF(TRIM(H252)="?",'Cleaning Summary'!$B$35,IF(LOWER(TRIM(H252))="yes","Yes","No"))</f>
        <v>Yes</v>
      </c>
      <c r="M252" s="23">
        <f t="shared" si="15"/>
        <v>0</v>
      </c>
      <c r="N252" s="23" t="str">
        <f>IF(B252&lt;'Cleaning Summary'!$B$63,"Underweight",IF(B252&lt;'Cleaning Summary'!$B$64,"Normal Weight",IF(B252&lt;'Cleaning Summary'!$B$65,"Overweight","Obesity")))</f>
        <v>Obesity</v>
      </c>
      <c r="O252" s="23" t="str">
        <f>IF(C252&lt;'Cleaning Summary'!$B$66,"Normal",IF(C252&lt;'Cleaning Summary'!$B$67,"Prediabetes","Diabetes"))</f>
        <v>Normal</v>
      </c>
    </row>
    <row r="253" spans="1:15" x14ac:dyDescent="0.35">
      <c r="A253" s="23" t="s">
        <v>621</v>
      </c>
      <c r="B253" s="27">
        <v>30.4</v>
      </c>
      <c r="C253" s="27">
        <v>5.91</v>
      </c>
      <c r="D253" s="23" t="s">
        <v>81</v>
      </c>
      <c r="E253" s="23" t="s">
        <v>95</v>
      </c>
      <c r="F253" s="23" t="s">
        <v>81</v>
      </c>
      <c r="G253" s="23">
        <v>2</v>
      </c>
      <c r="H253" s="23" t="s">
        <v>95</v>
      </c>
      <c r="I253" s="23" t="str">
        <f t="shared" si="12"/>
        <v>No</v>
      </c>
      <c r="J253" s="23" t="str">
        <f t="shared" si="13"/>
        <v>Yes</v>
      </c>
      <c r="K253" s="23" t="str">
        <f t="shared" si="14"/>
        <v>No</v>
      </c>
      <c r="L253" s="23" t="str">
        <f>IF(TRIM(H253)="?",'Cleaning Summary'!$B$35,IF(LOWER(TRIM(H253))="yes","Yes","No"))</f>
        <v>Yes</v>
      </c>
      <c r="M253" s="23">
        <f t="shared" si="15"/>
        <v>2</v>
      </c>
      <c r="N253" s="23" t="str">
        <f>IF(B253&lt;'Cleaning Summary'!$B$63,"Underweight",IF(B253&lt;'Cleaning Summary'!$B$64,"Normal Weight",IF(B253&lt;'Cleaning Summary'!$B$65,"Overweight","Obesity")))</f>
        <v>Obesity</v>
      </c>
      <c r="O253" s="23" t="str">
        <f>IF(C253&lt;'Cleaning Summary'!$B$66,"Normal",IF(C253&lt;'Cleaning Summary'!$B$67,"Prediabetes","Diabetes"))</f>
        <v>Prediabetes</v>
      </c>
    </row>
    <row r="254" spans="1:15" x14ac:dyDescent="0.35">
      <c r="A254" s="23" t="s">
        <v>623</v>
      </c>
      <c r="B254" s="27">
        <v>30.2</v>
      </c>
      <c r="C254" s="27">
        <v>4.47</v>
      </c>
      <c r="D254" s="23" t="s">
        <v>95</v>
      </c>
      <c r="E254" s="23" t="s">
        <v>81</v>
      </c>
      <c r="F254" s="23" t="s">
        <v>82</v>
      </c>
      <c r="G254" s="23">
        <v>1</v>
      </c>
      <c r="H254" s="23" t="s">
        <v>95</v>
      </c>
      <c r="I254" s="23" t="str">
        <f t="shared" si="12"/>
        <v>Yes</v>
      </c>
      <c r="J254" s="23" t="str">
        <f t="shared" si="13"/>
        <v>No</v>
      </c>
      <c r="K254" s="23" t="str">
        <f t="shared" si="14"/>
        <v>Yes</v>
      </c>
      <c r="L254" s="23" t="str">
        <f>IF(TRIM(H254)="?",'Cleaning Summary'!$B$35,IF(LOWER(TRIM(H254))="yes","Yes","No"))</f>
        <v>Yes</v>
      </c>
      <c r="M254" s="23">
        <f t="shared" si="15"/>
        <v>1</v>
      </c>
      <c r="N254" s="23" t="str">
        <f>IF(B254&lt;'Cleaning Summary'!$B$63,"Underweight",IF(B254&lt;'Cleaning Summary'!$B$64,"Normal Weight",IF(B254&lt;'Cleaning Summary'!$B$65,"Overweight","Obesity")))</f>
        <v>Obesity</v>
      </c>
      <c r="O254" s="23" t="str">
        <f>IF(C254&lt;'Cleaning Summary'!$B$66,"Normal",IF(C254&lt;'Cleaning Summary'!$B$67,"Prediabetes","Diabetes"))</f>
        <v>Normal</v>
      </c>
    </row>
    <row r="255" spans="1:15" x14ac:dyDescent="0.35">
      <c r="A255" s="23" t="s">
        <v>625</v>
      </c>
      <c r="B255" s="27">
        <v>51.18</v>
      </c>
      <c r="C255" s="27">
        <v>4.5599999999999996</v>
      </c>
      <c r="D255" s="23" t="s">
        <v>95</v>
      </c>
      <c r="E255" s="23" t="s">
        <v>95</v>
      </c>
      <c r="F255" s="23" t="s">
        <v>81</v>
      </c>
      <c r="G255" s="23">
        <v>2</v>
      </c>
      <c r="H255" s="23" t="s">
        <v>95</v>
      </c>
      <c r="I255" s="23" t="str">
        <f t="shared" si="12"/>
        <v>Yes</v>
      </c>
      <c r="J255" s="23" t="str">
        <f t="shared" si="13"/>
        <v>Yes</v>
      </c>
      <c r="K255" s="23" t="str">
        <f t="shared" si="14"/>
        <v>No</v>
      </c>
      <c r="L255" s="23" t="str">
        <f>IF(TRIM(H255)="?",'Cleaning Summary'!$B$35,IF(LOWER(TRIM(H255))="yes","Yes","No"))</f>
        <v>Yes</v>
      </c>
      <c r="M255" s="23">
        <f t="shared" si="15"/>
        <v>2</v>
      </c>
      <c r="N255" s="23" t="str">
        <f>IF(B255&lt;'Cleaning Summary'!$B$63,"Underweight",IF(B255&lt;'Cleaning Summary'!$B$64,"Normal Weight",IF(B255&lt;'Cleaning Summary'!$B$65,"Overweight","Obesity")))</f>
        <v>Obesity</v>
      </c>
      <c r="O255" s="23" t="str">
        <f>IF(C255&lt;'Cleaning Summary'!$B$66,"Normal",IF(C255&lt;'Cleaning Summary'!$B$67,"Prediabetes","Diabetes"))</f>
        <v>Normal</v>
      </c>
    </row>
    <row r="256" spans="1:15" x14ac:dyDescent="0.35">
      <c r="A256" s="23" t="s">
        <v>627</v>
      </c>
      <c r="B256" s="27">
        <v>22.18</v>
      </c>
      <c r="C256" s="27">
        <v>9.9</v>
      </c>
      <c r="D256" s="23" t="s">
        <v>81</v>
      </c>
      <c r="E256" s="23" t="s">
        <v>81</v>
      </c>
      <c r="F256" s="23" t="s">
        <v>81</v>
      </c>
      <c r="G256" s="23" t="s">
        <v>4796</v>
      </c>
      <c r="H256" s="23" t="s">
        <v>95</v>
      </c>
      <c r="I256" s="23" t="str">
        <f t="shared" si="12"/>
        <v>No</v>
      </c>
      <c r="J256" s="23" t="str">
        <f t="shared" si="13"/>
        <v>No</v>
      </c>
      <c r="K256" s="23" t="str">
        <f t="shared" si="14"/>
        <v>No</v>
      </c>
      <c r="L256" s="23" t="str">
        <f>IF(TRIM(H256)="?",'Cleaning Summary'!$B$35,IF(LOWER(TRIM(H256))="yes","Yes","No"))</f>
        <v>Yes</v>
      </c>
      <c r="M256" s="23">
        <f t="shared" si="15"/>
        <v>0</v>
      </c>
      <c r="N256" s="23" t="str">
        <f>IF(B256&lt;'Cleaning Summary'!$B$63,"Underweight",IF(B256&lt;'Cleaning Summary'!$B$64,"Normal Weight",IF(B256&lt;'Cleaning Summary'!$B$65,"Overweight","Obesity")))</f>
        <v>Normal Weight</v>
      </c>
      <c r="O256" s="23" t="str">
        <f>IF(C256&lt;'Cleaning Summary'!$B$66,"Normal",IF(C256&lt;'Cleaning Summary'!$B$67,"Prediabetes","Diabetes"))</f>
        <v>Diabetes</v>
      </c>
    </row>
    <row r="257" spans="1:15" x14ac:dyDescent="0.35">
      <c r="A257" s="23" t="s">
        <v>629</v>
      </c>
      <c r="B257" s="27">
        <v>31.92</v>
      </c>
      <c r="C257" s="27">
        <v>5.1100000000000003</v>
      </c>
      <c r="D257" s="23" t="s">
        <v>81</v>
      </c>
      <c r="E257" s="23" t="s">
        <v>81</v>
      </c>
      <c r="F257" s="23" t="s">
        <v>82</v>
      </c>
      <c r="G257" s="23">
        <v>1</v>
      </c>
      <c r="H257" s="23" t="s">
        <v>95</v>
      </c>
      <c r="I257" s="23" t="str">
        <f t="shared" si="12"/>
        <v>No</v>
      </c>
      <c r="J257" s="23" t="str">
        <f t="shared" si="13"/>
        <v>No</v>
      </c>
      <c r="K257" s="23" t="str">
        <f t="shared" si="14"/>
        <v>Yes</v>
      </c>
      <c r="L257" s="23" t="str">
        <f>IF(TRIM(H257)="?",'Cleaning Summary'!$B$35,IF(LOWER(TRIM(H257))="yes","Yes","No"))</f>
        <v>Yes</v>
      </c>
      <c r="M257" s="23">
        <f t="shared" si="15"/>
        <v>1</v>
      </c>
      <c r="N257" s="23" t="str">
        <f>IF(B257&lt;'Cleaning Summary'!$B$63,"Underweight",IF(B257&lt;'Cleaning Summary'!$B$64,"Normal Weight",IF(B257&lt;'Cleaning Summary'!$B$65,"Overweight","Obesity")))</f>
        <v>Obesity</v>
      </c>
      <c r="O257" s="23" t="str">
        <f>IF(C257&lt;'Cleaning Summary'!$B$66,"Normal",IF(C257&lt;'Cleaning Summary'!$B$67,"Prediabetes","Diabetes"))</f>
        <v>Normal</v>
      </c>
    </row>
    <row r="258" spans="1:15" x14ac:dyDescent="0.35">
      <c r="A258" s="23" t="s">
        <v>631</v>
      </c>
      <c r="B258" s="27">
        <v>31.73</v>
      </c>
      <c r="C258" s="27">
        <v>5.73</v>
      </c>
      <c r="D258" s="23" t="s">
        <v>81</v>
      </c>
      <c r="E258" s="23" t="s">
        <v>95</v>
      </c>
      <c r="F258" s="23" t="s">
        <v>81</v>
      </c>
      <c r="G258" s="23">
        <v>1</v>
      </c>
      <c r="H258" s="23" t="s">
        <v>95</v>
      </c>
      <c r="I258" s="23" t="str">
        <f t="shared" ref="I258:I321" si="16">IF(LOWER(TRIM(D258))="yes","Yes","No")</f>
        <v>No</v>
      </c>
      <c r="J258" s="23" t="str">
        <f t="shared" ref="J258:J321" si="17">IF(LOWER(TRIM(E258))="yes","Yes","No")</f>
        <v>Yes</v>
      </c>
      <c r="K258" s="23" t="str">
        <f t="shared" ref="K258:K321" si="18">IF(LOWER(TRIM(F258))="yes","Yes","No")</f>
        <v>No</v>
      </c>
      <c r="L258" s="23" t="str">
        <f>IF(TRIM(H258)="?",'Cleaning Summary'!$B$35,IF(LOWER(TRIM(H258))="yes","Yes","No"))</f>
        <v>Yes</v>
      </c>
      <c r="M258" s="23">
        <f t="shared" ref="M258:M321" si="19">IF(ISNUMBER(G258),G258,IF(LOWER(TRIM(G258))="no major surgery",0,"CHECK"))</f>
        <v>1</v>
      </c>
      <c r="N258" s="23" t="str">
        <f>IF(B258&lt;'Cleaning Summary'!$B$63,"Underweight",IF(B258&lt;'Cleaning Summary'!$B$64,"Normal Weight",IF(B258&lt;'Cleaning Summary'!$B$65,"Overweight","Obesity")))</f>
        <v>Obesity</v>
      </c>
      <c r="O258" s="23" t="str">
        <f>IF(C258&lt;'Cleaning Summary'!$B$66,"Normal",IF(C258&lt;'Cleaning Summary'!$B$67,"Prediabetes","Diabetes"))</f>
        <v>Prediabetes</v>
      </c>
    </row>
    <row r="259" spans="1:15" x14ac:dyDescent="0.35">
      <c r="A259" s="23" t="s">
        <v>633</v>
      </c>
      <c r="B259" s="27">
        <v>45.52</v>
      </c>
      <c r="C259" s="27">
        <v>6.04</v>
      </c>
      <c r="D259" s="23" t="s">
        <v>81</v>
      </c>
      <c r="E259" s="23" t="s">
        <v>81</v>
      </c>
      <c r="F259" s="23" t="s">
        <v>82</v>
      </c>
      <c r="G259" s="23">
        <v>1</v>
      </c>
      <c r="H259" s="23" t="s">
        <v>95</v>
      </c>
      <c r="I259" s="23" t="str">
        <f t="shared" si="16"/>
        <v>No</v>
      </c>
      <c r="J259" s="23" t="str">
        <f t="shared" si="17"/>
        <v>No</v>
      </c>
      <c r="K259" s="23" t="str">
        <f t="shared" si="18"/>
        <v>Yes</v>
      </c>
      <c r="L259" s="23" t="str">
        <f>IF(TRIM(H259)="?",'Cleaning Summary'!$B$35,IF(LOWER(TRIM(H259))="yes","Yes","No"))</f>
        <v>Yes</v>
      </c>
      <c r="M259" s="23">
        <f t="shared" si="19"/>
        <v>1</v>
      </c>
      <c r="N259" s="23" t="str">
        <f>IF(B259&lt;'Cleaning Summary'!$B$63,"Underweight",IF(B259&lt;'Cleaning Summary'!$B$64,"Normal Weight",IF(B259&lt;'Cleaning Summary'!$B$65,"Overweight","Obesity")))</f>
        <v>Obesity</v>
      </c>
      <c r="O259" s="23" t="str">
        <f>IF(C259&lt;'Cleaning Summary'!$B$66,"Normal",IF(C259&lt;'Cleaning Summary'!$B$67,"Prediabetes","Diabetes"))</f>
        <v>Prediabetes</v>
      </c>
    </row>
    <row r="260" spans="1:15" x14ac:dyDescent="0.35">
      <c r="A260" s="23" t="s">
        <v>635</v>
      </c>
      <c r="B260" s="27">
        <v>52.81</v>
      </c>
      <c r="C260" s="27">
        <v>5.19</v>
      </c>
      <c r="D260" s="23" t="s">
        <v>81</v>
      </c>
      <c r="E260" s="23" t="s">
        <v>81</v>
      </c>
      <c r="F260" s="23" t="s">
        <v>82</v>
      </c>
      <c r="G260" s="23">
        <v>1</v>
      </c>
      <c r="H260" s="23" t="s">
        <v>95</v>
      </c>
      <c r="I260" s="23" t="str">
        <f t="shared" si="16"/>
        <v>No</v>
      </c>
      <c r="J260" s="23" t="str">
        <f t="shared" si="17"/>
        <v>No</v>
      </c>
      <c r="K260" s="23" t="str">
        <f t="shared" si="18"/>
        <v>Yes</v>
      </c>
      <c r="L260" s="23" t="str">
        <f>IF(TRIM(H260)="?",'Cleaning Summary'!$B$35,IF(LOWER(TRIM(H260))="yes","Yes","No"))</f>
        <v>Yes</v>
      </c>
      <c r="M260" s="23">
        <f t="shared" si="19"/>
        <v>1</v>
      </c>
      <c r="N260" s="23" t="str">
        <f>IF(B260&lt;'Cleaning Summary'!$B$63,"Underweight",IF(B260&lt;'Cleaning Summary'!$B$64,"Normal Weight",IF(B260&lt;'Cleaning Summary'!$B$65,"Overweight","Obesity")))</f>
        <v>Obesity</v>
      </c>
      <c r="O260" s="23" t="str">
        <f>IF(C260&lt;'Cleaning Summary'!$B$66,"Normal",IF(C260&lt;'Cleaning Summary'!$B$67,"Prediabetes","Diabetes"))</f>
        <v>Normal</v>
      </c>
    </row>
    <row r="261" spans="1:15" x14ac:dyDescent="0.35">
      <c r="A261" s="23" t="s">
        <v>637</v>
      </c>
      <c r="B261" s="27">
        <v>33.58</v>
      </c>
      <c r="C261" s="27">
        <v>5.56</v>
      </c>
      <c r="D261" s="23" t="s">
        <v>81</v>
      </c>
      <c r="E261" s="23" t="s">
        <v>81</v>
      </c>
      <c r="F261" s="23" t="s">
        <v>81</v>
      </c>
      <c r="G261" s="23">
        <v>1</v>
      </c>
      <c r="H261" s="23" t="s">
        <v>95</v>
      </c>
      <c r="I261" s="23" t="str">
        <f t="shared" si="16"/>
        <v>No</v>
      </c>
      <c r="J261" s="23" t="str">
        <f t="shared" si="17"/>
        <v>No</v>
      </c>
      <c r="K261" s="23" t="str">
        <f t="shared" si="18"/>
        <v>No</v>
      </c>
      <c r="L261" s="23" t="str">
        <f>IF(TRIM(H261)="?",'Cleaning Summary'!$B$35,IF(LOWER(TRIM(H261))="yes","Yes","No"))</f>
        <v>Yes</v>
      </c>
      <c r="M261" s="23">
        <f t="shared" si="19"/>
        <v>1</v>
      </c>
      <c r="N261" s="23" t="str">
        <f>IF(B261&lt;'Cleaning Summary'!$B$63,"Underweight",IF(B261&lt;'Cleaning Summary'!$B$64,"Normal Weight",IF(B261&lt;'Cleaning Summary'!$B$65,"Overweight","Obesity")))</f>
        <v>Obesity</v>
      </c>
      <c r="O261" s="23" t="str">
        <f>IF(C261&lt;'Cleaning Summary'!$B$66,"Normal",IF(C261&lt;'Cleaning Summary'!$B$67,"Prediabetes","Diabetes"))</f>
        <v>Normal</v>
      </c>
    </row>
    <row r="262" spans="1:15" x14ac:dyDescent="0.35">
      <c r="A262" s="23" t="s">
        <v>639</v>
      </c>
      <c r="B262" s="27">
        <v>30.684999999999999</v>
      </c>
      <c r="C262" s="27">
        <v>8.23</v>
      </c>
      <c r="D262" s="23" t="s">
        <v>81</v>
      </c>
      <c r="E262" s="23" t="s">
        <v>81</v>
      </c>
      <c r="F262" s="23" t="s">
        <v>81</v>
      </c>
      <c r="G262" s="23" t="s">
        <v>4796</v>
      </c>
      <c r="H262" s="23" t="s">
        <v>95</v>
      </c>
      <c r="I262" s="23" t="str">
        <f t="shared" si="16"/>
        <v>No</v>
      </c>
      <c r="J262" s="23" t="str">
        <f t="shared" si="17"/>
        <v>No</v>
      </c>
      <c r="K262" s="23" t="str">
        <f t="shared" si="18"/>
        <v>No</v>
      </c>
      <c r="L262" s="23" t="str">
        <f>IF(TRIM(H262)="?",'Cleaning Summary'!$B$35,IF(LOWER(TRIM(H262))="yes","Yes","No"))</f>
        <v>Yes</v>
      </c>
      <c r="M262" s="23">
        <f t="shared" si="19"/>
        <v>0</v>
      </c>
      <c r="N262" s="23" t="str">
        <f>IF(B262&lt;'Cleaning Summary'!$B$63,"Underweight",IF(B262&lt;'Cleaning Summary'!$B$64,"Normal Weight",IF(B262&lt;'Cleaning Summary'!$B$65,"Overweight","Obesity")))</f>
        <v>Obesity</v>
      </c>
      <c r="O262" s="23" t="str">
        <f>IF(C262&lt;'Cleaning Summary'!$B$66,"Normal",IF(C262&lt;'Cleaning Summary'!$B$67,"Prediabetes","Diabetes"))</f>
        <v>Diabetes</v>
      </c>
    </row>
    <row r="263" spans="1:15" x14ac:dyDescent="0.35">
      <c r="A263" s="23" t="s">
        <v>641</v>
      </c>
      <c r="B263" s="27">
        <v>37.524999999999999</v>
      </c>
      <c r="C263" s="27">
        <v>9.0299999999999994</v>
      </c>
      <c r="D263" s="23" t="s">
        <v>95</v>
      </c>
      <c r="E263" s="23" t="s">
        <v>81</v>
      </c>
      <c r="F263" s="23" t="s">
        <v>81</v>
      </c>
      <c r="G263" s="23">
        <v>2</v>
      </c>
      <c r="H263" s="23" t="s">
        <v>81</v>
      </c>
      <c r="I263" s="23" t="str">
        <f t="shared" si="16"/>
        <v>Yes</v>
      </c>
      <c r="J263" s="23" t="str">
        <f t="shared" si="17"/>
        <v>No</v>
      </c>
      <c r="K263" s="23" t="str">
        <f t="shared" si="18"/>
        <v>No</v>
      </c>
      <c r="L263" s="23" t="str">
        <f>IF(TRIM(H263)="?",'Cleaning Summary'!$B$35,IF(LOWER(TRIM(H263))="yes","Yes","No"))</f>
        <v>No</v>
      </c>
      <c r="M263" s="23">
        <f t="shared" si="19"/>
        <v>2</v>
      </c>
      <c r="N263" s="23" t="str">
        <f>IF(B263&lt;'Cleaning Summary'!$B$63,"Underweight",IF(B263&lt;'Cleaning Summary'!$B$64,"Normal Weight",IF(B263&lt;'Cleaning Summary'!$B$65,"Overweight","Obesity")))</f>
        <v>Obesity</v>
      </c>
      <c r="O263" s="23" t="str">
        <f>IF(C263&lt;'Cleaning Summary'!$B$66,"Normal",IF(C263&lt;'Cleaning Summary'!$B$67,"Prediabetes","Diabetes"))</f>
        <v>Diabetes</v>
      </c>
    </row>
    <row r="264" spans="1:15" x14ac:dyDescent="0.35">
      <c r="A264" s="23" t="s">
        <v>643</v>
      </c>
      <c r="B264" s="27">
        <v>34.5</v>
      </c>
      <c r="C264" s="27">
        <v>4.07</v>
      </c>
      <c r="D264" s="23" t="s">
        <v>95</v>
      </c>
      <c r="E264" s="23" t="s">
        <v>81</v>
      </c>
      <c r="F264" s="23" t="s">
        <v>81</v>
      </c>
      <c r="G264" s="23" t="s">
        <v>4796</v>
      </c>
      <c r="H264" s="23" t="s">
        <v>95</v>
      </c>
      <c r="I264" s="23" t="str">
        <f t="shared" si="16"/>
        <v>Yes</v>
      </c>
      <c r="J264" s="23" t="str">
        <f t="shared" si="17"/>
        <v>No</v>
      </c>
      <c r="K264" s="23" t="str">
        <f t="shared" si="18"/>
        <v>No</v>
      </c>
      <c r="L264" s="23" t="str">
        <f>IF(TRIM(H264)="?",'Cleaning Summary'!$B$35,IF(LOWER(TRIM(H264))="yes","Yes","No"))</f>
        <v>Yes</v>
      </c>
      <c r="M264" s="23">
        <f t="shared" si="19"/>
        <v>0</v>
      </c>
      <c r="N264" s="23" t="str">
        <f>IF(B264&lt;'Cleaning Summary'!$B$63,"Underweight",IF(B264&lt;'Cleaning Summary'!$B$64,"Normal Weight",IF(B264&lt;'Cleaning Summary'!$B$65,"Overweight","Obesity")))</f>
        <v>Obesity</v>
      </c>
      <c r="O264" s="23" t="str">
        <f>IF(C264&lt;'Cleaning Summary'!$B$66,"Normal",IF(C264&lt;'Cleaning Summary'!$B$67,"Prediabetes","Diabetes"))</f>
        <v>Normal</v>
      </c>
    </row>
    <row r="265" spans="1:15" x14ac:dyDescent="0.35">
      <c r="A265" s="23" t="s">
        <v>645</v>
      </c>
      <c r="B265" s="27">
        <v>28.16</v>
      </c>
      <c r="C265" s="27">
        <v>5.77</v>
      </c>
      <c r="D265" s="23" t="s">
        <v>81</v>
      </c>
      <c r="E265" s="23" t="s">
        <v>81</v>
      </c>
      <c r="F265" s="23" t="s">
        <v>81</v>
      </c>
      <c r="G265" s="23">
        <v>2</v>
      </c>
      <c r="H265" s="23" t="s">
        <v>95</v>
      </c>
      <c r="I265" s="23" t="str">
        <f t="shared" si="16"/>
        <v>No</v>
      </c>
      <c r="J265" s="23" t="str">
        <f t="shared" si="17"/>
        <v>No</v>
      </c>
      <c r="K265" s="23" t="str">
        <f t="shared" si="18"/>
        <v>No</v>
      </c>
      <c r="L265" s="23" t="str">
        <f>IF(TRIM(H265)="?",'Cleaning Summary'!$B$35,IF(LOWER(TRIM(H265))="yes","Yes","No"))</f>
        <v>Yes</v>
      </c>
      <c r="M265" s="23">
        <f t="shared" si="19"/>
        <v>2</v>
      </c>
      <c r="N265" s="23" t="str">
        <f>IF(B265&lt;'Cleaning Summary'!$B$63,"Underweight",IF(B265&lt;'Cleaning Summary'!$B$64,"Normal Weight",IF(B265&lt;'Cleaning Summary'!$B$65,"Overweight","Obesity")))</f>
        <v>Overweight</v>
      </c>
      <c r="O265" s="23" t="str">
        <f>IF(C265&lt;'Cleaning Summary'!$B$66,"Normal",IF(C265&lt;'Cleaning Summary'!$B$67,"Prediabetes","Diabetes"))</f>
        <v>Prediabetes</v>
      </c>
    </row>
    <row r="266" spans="1:15" x14ac:dyDescent="0.35">
      <c r="A266" s="23" t="s">
        <v>647</v>
      </c>
      <c r="B266" s="27">
        <v>30.02</v>
      </c>
      <c r="C266" s="27">
        <v>5.98</v>
      </c>
      <c r="D266" s="23" t="s">
        <v>81</v>
      </c>
      <c r="E266" s="23" t="s">
        <v>81</v>
      </c>
      <c r="F266" s="23" t="s">
        <v>82</v>
      </c>
      <c r="G266" s="23">
        <v>1</v>
      </c>
      <c r="H266" s="23" t="s">
        <v>95</v>
      </c>
      <c r="I266" s="23" t="str">
        <f t="shared" si="16"/>
        <v>No</v>
      </c>
      <c r="J266" s="23" t="str">
        <f t="shared" si="17"/>
        <v>No</v>
      </c>
      <c r="K266" s="23" t="str">
        <f t="shared" si="18"/>
        <v>Yes</v>
      </c>
      <c r="L266" s="23" t="str">
        <f>IF(TRIM(H266)="?",'Cleaning Summary'!$B$35,IF(LOWER(TRIM(H266))="yes","Yes","No"))</f>
        <v>Yes</v>
      </c>
      <c r="M266" s="23">
        <f t="shared" si="19"/>
        <v>1</v>
      </c>
      <c r="N266" s="23" t="str">
        <f>IF(B266&lt;'Cleaning Summary'!$B$63,"Underweight",IF(B266&lt;'Cleaning Summary'!$B$64,"Normal Weight",IF(B266&lt;'Cleaning Summary'!$B$65,"Overweight","Obesity")))</f>
        <v>Obesity</v>
      </c>
      <c r="O266" s="23" t="str">
        <f>IF(C266&lt;'Cleaning Summary'!$B$66,"Normal",IF(C266&lt;'Cleaning Summary'!$B$67,"Prediabetes","Diabetes"))</f>
        <v>Prediabetes</v>
      </c>
    </row>
    <row r="267" spans="1:15" x14ac:dyDescent="0.35">
      <c r="A267" s="23" t="s">
        <v>649</v>
      </c>
      <c r="B267" s="27">
        <v>37.82</v>
      </c>
      <c r="C267" s="27">
        <v>6.01</v>
      </c>
      <c r="D267" s="23" t="s">
        <v>81</v>
      </c>
      <c r="E267" s="23" t="s">
        <v>81</v>
      </c>
      <c r="F267" s="23" t="s">
        <v>81</v>
      </c>
      <c r="G267" s="23" t="s">
        <v>4796</v>
      </c>
      <c r="H267" s="23" t="s">
        <v>95</v>
      </c>
      <c r="I267" s="23" t="str">
        <f t="shared" si="16"/>
        <v>No</v>
      </c>
      <c r="J267" s="23" t="str">
        <f t="shared" si="17"/>
        <v>No</v>
      </c>
      <c r="K267" s="23" t="str">
        <f t="shared" si="18"/>
        <v>No</v>
      </c>
      <c r="L267" s="23" t="str">
        <f>IF(TRIM(H267)="?",'Cleaning Summary'!$B$35,IF(LOWER(TRIM(H267))="yes","Yes","No"))</f>
        <v>Yes</v>
      </c>
      <c r="M267" s="23">
        <f t="shared" si="19"/>
        <v>0</v>
      </c>
      <c r="N267" s="23" t="str">
        <f>IF(B267&lt;'Cleaning Summary'!$B$63,"Underweight",IF(B267&lt;'Cleaning Summary'!$B$64,"Normal Weight",IF(B267&lt;'Cleaning Summary'!$B$65,"Overweight","Obesity")))</f>
        <v>Obesity</v>
      </c>
      <c r="O267" s="23" t="str">
        <f>IF(C267&lt;'Cleaning Summary'!$B$66,"Normal",IF(C267&lt;'Cleaning Summary'!$B$67,"Prediabetes","Diabetes"))</f>
        <v>Prediabetes</v>
      </c>
    </row>
    <row r="268" spans="1:15" x14ac:dyDescent="0.35">
      <c r="A268" s="23" t="s">
        <v>651</v>
      </c>
      <c r="B268" s="27">
        <v>33.14</v>
      </c>
      <c r="C268" s="27">
        <v>5.67</v>
      </c>
      <c r="D268" s="23" t="s">
        <v>95</v>
      </c>
      <c r="E268" s="23" t="s">
        <v>81</v>
      </c>
      <c r="F268" s="23" t="s">
        <v>81</v>
      </c>
      <c r="G268" s="23" t="s">
        <v>4796</v>
      </c>
      <c r="H268" s="23" t="s">
        <v>95</v>
      </c>
      <c r="I268" s="23" t="str">
        <f t="shared" si="16"/>
        <v>Yes</v>
      </c>
      <c r="J268" s="23" t="str">
        <f t="shared" si="17"/>
        <v>No</v>
      </c>
      <c r="K268" s="23" t="str">
        <f t="shared" si="18"/>
        <v>No</v>
      </c>
      <c r="L268" s="23" t="str">
        <f>IF(TRIM(H268)="?",'Cleaning Summary'!$B$35,IF(LOWER(TRIM(H268))="yes","Yes","No"))</f>
        <v>Yes</v>
      </c>
      <c r="M268" s="23">
        <f t="shared" si="19"/>
        <v>0</v>
      </c>
      <c r="N268" s="23" t="str">
        <f>IF(B268&lt;'Cleaning Summary'!$B$63,"Underweight",IF(B268&lt;'Cleaning Summary'!$B$64,"Normal Weight",IF(B268&lt;'Cleaning Summary'!$B$65,"Overweight","Obesity")))</f>
        <v>Obesity</v>
      </c>
      <c r="O268" s="23" t="str">
        <f>IF(C268&lt;'Cleaning Summary'!$B$66,"Normal",IF(C268&lt;'Cleaning Summary'!$B$67,"Prediabetes","Diabetes"))</f>
        <v>Normal</v>
      </c>
    </row>
    <row r="269" spans="1:15" x14ac:dyDescent="0.35">
      <c r="A269" s="23" t="s">
        <v>653</v>
      </c>
      <c r="B269" s="27">
        <v>25.14</v>
      </c>
      <c r="C269" s="27">
        <v>6.02</v>
      </c>
      <c r="D269" s="23" t="s">
        <v>95</v>
      </c>
      <c r="E269" s="23" t="s">
        <v>81</v>
      </c>
      <c r="F269" s="23" t="s">
        <v>82</v>
      </c>
      <c r="G269" s="23">
        <v>1</v>
      </c>
      <c r="H269" s="23" t="s">
        <v>95</v>
      </c>
      <c r="I269" s="23" t="str">
        <f t="shared" si="16"/>
        <v>Yes</v>
      </c>
      <c r="J269" s="23" t="str">
        <f t="shared" si="17"/>
        <v>No</v>
      </c>
      <c r="K269" s="23" t="str">
        <f t="shared" si="18"/>
        <v>Yes</v>
      </c>
      <c r="L269" s="23" t="str">
        <f>IF(TRIM(H269)="?",'Cleaning Summary'!$B$35,IF(LOWER(TRIM(H269))="yes","Yes","No"))</f>
        <v>Yes</v>
      </c>
      <c r="M269" s="23">
        <f t="shared" si="19"/>
        <v>1</v>
      </c>
      <c r="N269" s="23" t="str">
        <f>IF(B269&lt;'Cleaning Summary'!$B$63,"Underweight",IF(B269&lt;'Cleaning Summary'!$B$64,"Normal Weight",IF(B269&lt;'Cleaning Summary'!$B$65,"Overweight","Obesity")))</f>
        <v>Overweight</v>
      </c>
      <c r="O269" s="23" t="str">
        <f>IF(C269&lt;'Cleaning Summary'!$B$66,"Normal",IF(C269&lt;'Cleaning Summary'!$B$67,"Prediabetes","Diabetes"))</f>
        <v>Prediabetes</v>
      </c>
    </row>
    <row r="270" spans="1:15" x14ac:dyDescent="0.35">
      <c r="A270" s="23" t="s">
        <v>655</v>
      </c>
      <c r="B270" s="27">
        <v>20.18</v>
      </c>
      <c r="C270" s="27">
        <v>11.19</v>
      </c>
      <c r="D270" s="23" t="s">
        <v>81</v>
      </c>
      <c r="E270" s="23" t="s">
        <v>81</v>
      </c>
      <c r="F270" s="23" t="s">
        <v>81</v>
      </c>
      <c r="G270" s="23" t="s">
        <v>4796</v>
      </c>
      <c r="H270" s="23" t="s">
        <v>95</v>
      </c>
      <c r="I270" s="23" t="str">
        <f t="shared" si="16"/>
        <v>No</v>
      </c>
      <c r="J270" s="23" t="str">
        <f t="shared" si="17"/>
        <v>No</v>
      </c>
      <c r="K270" s="23" t="str">
        <f t="shared" si="18"/>
        <v>No</v>
      </c>
      <c r="L270" s="23" t="str">
        <f>IF(TRIM(H270)="?",'Cleaning Summary'!$B$35,IF(LOWER(TRIM(H270))="yes","Yes","No"))</f>
        <v>Yes</v>
      </c>
      <c r="M270" s="23">
        <f t="shared" si="19"/>
        <v>0</v>
      </c>
      <c r="N270" s="23" t="str">
        <f>IF(B270&lt;'Cleaning Summary'!$B$63,"Underweight",IF(B270&lt;'Cleaning Summary'!$B$64,"Normal Weight",IF(B270&lt;'Cleaning Summary'!$B$65,"Overweight","Obesity")))</f>
        <v>Normal Weight</v>
      </c>
      <c r="O270" s="23" t="str">
        <f>IF(C270&lt;'Cleaning Summary'!$B$66,"Normal",IF(C270&lt;'Cleaning Summary'!$B$67,"Prediabetes","Diabetes"))</f>
        <v>Diabetes</v>
      </c>
    </row>
    <row r="271" spans="1:15" x14ac:dyDescent="0.35">
      <c r="A271" s="23" t="s">
        <v>657</v>
      </c>
      <c r="B271" s="27">
        <v>44.36</v>
      </c>
      <c r="C271" s="27">
        <v>5.1100000000000003</v>
      </c>
      <c r="D271" s="23" t="s">
        <v>81</v>
      </c>
      <c r="E271" s="23" t="s">
        <v>81</v>
      </c>
      <c r="F271" s="23" t="s">
        <v>81</v>
      </c>
      <c r="G271" s="23" t="s">
        <v>4796</v>
      </c>
      <c r="H271" s="23" t="s">
        <v>95</v>
      </c>
      <c r="I271" s="23" t="str">
        <f t="shared" si="16"/>
        <v>No</v>
      </c>
      <c r="J271" s="23" t="str">
        <f t="shared" si="17"/>
        <v>No</v>
      </c>
      <c r="K271" s="23" t="str">
        <f t="shared" si="18"/>
        <v>No</v>
      </c>
      <c r="L271" s="23" t="str">
        <f>IF(TRIM(H271)="?",'Cleaning Summary'!$B$35,IF(LOWER(TRIM(H271))="yes","Yes","No"))</f>
        <v>Yes</v>
      </c>
      <c r="M271" s="23">
        <f t="shared" si="19"/>
        <v>0</v>
      </c>
      <c r="N271" s="23" t="str">
        <f>IF(B271&lt;'Cleaning Summary'!$B$63,"Underweight",IF(B271&lt;'Cleaning Summary'!$B$64,"Normal Weight",IF(B271&lt;'Cleaning Summary'!$B$65,"Overweight","Obesity")))</f>
        <v>Obesity</v>
      </c>
      <c r="O271" s="23" t="str">
        <f>IF(C271&lt;'Cleaning Summary'!$B$66,"Normal",IF(C271&lt;'Cleaning Summary'!$B$67,"Prediabetes","Diabetes"))</f>
        <v>Normal</v>
      </c>
    </row>
    <row r="272" spans="1:15" x14ac:dyDescent="0.35">
      <c r="A272" s="23" t="s">
        <v>659</v>
      </c>
      <c r="B272" s="27">
        <v>23.82</v>
      </c>
      <c r="C272" s="27">
        <v>10.85</v>
      </c>
      <c r="D272" s="23" t="s">
        <v>95</v>
      </c>
      <c r="E272" s="23" t="s">
        <v>81</v>
      </c>
      <c r="F272" s="23" t="s">
        <v>81</v>
      </c>
      <c r="G272" s="23" t="s">
        <v>4796</v>
      </c>
      <c r="H272" s="23" t="s">
        <v>95</v>
      </c>
      <c r="I272" s="23" t="str">
        <f t="shared" si="16"/>
        <v>Yes</v>
      </c>
      <c r="J272" s="23" t="str">
        <f t="shared" si="17"/>
        <v>No</v>
      </c>
      <c r="K272" s="23" t="str">
        <f t="shared" si="18"/>
        <v>No</v>
      </c>
      <c r="L272" s="23" t="str">
        <f>IF(TRIM(H272)="?",'Cleaning Summary'!$B$35,IF(LOWER(TRIM(H272))="yes","Yes","No"))</f>
        <v>Yes</v>
      </c>
      <c r="M272" s="23">
        <f t="shared" si="19"/>
        <v>0</v>
      </c>
      <c r="N272" s="23" t="str">
        <f>IF(B272&lt;'Cleaning Summary'!$B$63,"Underweight",IF(B272&lt;'Cleaning Summary'!$B$64,"Normal Weight",IF(B272&lt;'Cleaning Summary'!$B$65,"Overweight","Obesity")))</f>
        <v>Normal Weight</v>
      </c>
      <c r="O272" s="23" t="str">
        <f>IF(C272&lt;'Cleaning Summary'!$B$66,"Normal",IF(C272&lt;'Cleaning Summary'!$B$67,"Prediabetes","Diabetes"))</f>
        <v>Diabetes</v>
      </c>
    </row>
    <row r="273" spans="1:15" x14ac:dyDescent="0.35">
      <c r="A273" s="23" t="s">
        <v>661</v>
      </c>
      <c r="B273" s="27">
        <v>45</v>
      </c>
      <c r="C273" s="27">
        <v>5.24</v>
      </c>
      <c r="D273" s="23" t="s">
        <v>95</v>
      </c>
      <c r="E273" s="23" t="s">
        <v>81</v>
      </c>
      <c r="F273" s="23" t="s">
        <v>81</v>
      </c>
      <c r="G273" s="23">
        <v>1</v>
      </c>
      <c r="H273" s="23" t="s">
        <v>95</v>
      </c>
      <c r="I273" s="23" t="str">
        <f t="shared" si="16"/>
        <v>Yes</v>
      </c>
      <c r="J273" s="23" t="str">
        <f t="shared" si="17"/>
        <v>No</v>
      </c>
      <c r="K273" s="23" t="str">
        <f t="shared" si="18"/>
        <v>No</v>
      </c>
      <c r="L273" s="23" t="str">
        <f>IF(TRIM(H273)="?",'Cleaning Summary'!$B$35,IF(LOWER(TRIM(H273))="yes","Yes","No"))</f>
        <v>Yes</v>
      </c>
      <c r="M273" s="23">
        <f t="shared" si="19"/>
        <v>1</v>
      </c>
      <c r="N273" s="23" t="str">
        <f>IF(B273&lt;'Cleaning Summary'!$B$63,"Underweight",IF(B273&lt;'Cleaning Summary'!$B$64,"Normal Weight",IF(B273&lt;'Cleaning Summary'!$B$65,"Overweight","Obesity")))</f>
        <v>Obesity</v>
      </c>
      <c r="O273" s="23" t="str">
        <f>IF(C273&lt;'Cleaning Summary'!$B$66,"Normal",IF(C273&lt;'Cleaning Summary'!$B$67,"Prediabetes","Diabetes"))</f>
        <v>Normal</v>
      </c>
    </row>
    <row r="274" spans="1:15" x14ac:dyDescent="0.35">
      <c r="A274" s="23" t="s">
        <v>663</v>
      </c>
      <c r="B274" s="27">
        <v>26.62</v>
      </c>
      <c r="C274" s="27">
        <v>10.08</v>
      </c>
      <c r="D274" s="23" t="s">
        <v>81</v>
      </c>
      <c r="E274" s="23" t="s">
        <v>81</v>
      </c>
      <c r="F274" s="23" t="s">
        <v>81</v>
      </c>
      <c r="G274" s="23" t="s">
        <v>4796</v>
      </c>
      <c r="H274" s="23" t="s">
        <v>95</v>
      </c>
      <c r="I274" s="23" t="str">
        <f t="shared" si="16"/>
        <v>No</v>
      </c>
      <c r="J274" s="23" t="str">
        <f t="shared" si="17"/>
        <v>No</v>
      </c>
      <c r="K274" s="23" t="str">
        <f t="shared" si="18"/>
        <v>No</v>
      </c>
      <c r="L274" s="23" t="str">
        <f>IF(TRIM(H274)="?",'Cleaning Summary'!$B$35,IF(LOWER(TRIM(H274))="yes","Yes","No"))</f>
        <v>Yes</v>
      </c>
      <c r="M274" s="23">
        <f t="shared" si="19"/>
        <v>0</v>
      </c>
      <c r="N274" s="23" t="str">
        <f>IF(B274&lt;'Cleaning Summary'!$B$63,"Underweight",IF(B274&lt;'Cleaning Summary'!$B$64,"Normal Weight",IF(B274&lt;'Cleaning Summary'!$B$65,"Overweight","Obesity")))</f>
        <v>Overweight</v>
      </c>
      <c r="O274" s="23" t="str">
        <f>IF(C274&lt;'Cleaning Summary'!$B$66,"Normal",IF(C274&lt;'Cleaning Summary'!$B$67,"Prediabetes","Diabetes"))</f>
        <v>Diabetes</v>
      </c>
    </row>
    <row r="275" spans="1:15" x14ac:dyDescent="0.35">
      <c r="A275" s="23" t="s">
        <v>665</v>
      </c>
      <c r="B275" s="27">
        <v>32.67</v>
      </c>
      <c r="C275" s="27">
        <v>10.97</v>
      </c>
      <c r="D275" s="23" t="s">
        <v>95</v>
      </c>
      <c r="E275" s="23" t="s">
        <v>81</v>
      </c>
      <c r="F275" s="23" t="s">
        <v>81</v>
      </c>
      <c r="G275" s="23" t="s">
        <v>4796</v>
      </c>
      <c r="H275" s="23" t="s">
        <v>95</v>
      </c>
      <c r="I275" s="23" t="str">
        <f t="shared" si="16"/>
        <v>Yes</v>
      </c>
      <c r="J275" s="23" t="str">
        <f t="shared" si="17"/>
        <v>No</v>
      </c>
      <c r="K275" s="23" t="str">
        <f t="shared" si="18"/>
        <v>No</v>
      </c>
      <c r="L275" s="23" t="str">
        <f>IF(TRIM(H275)="?",'Cleaning Summary'!$B$35,IF(LOWER(TRIM(H275))="yes","Yes","No"))</f>
        <v>Yes</v>
      </c>
      <c r="M275" s="23">
        <f t="shared" si="19"/>
        <v>0</v>
      </c>
      <c r="N275" s="23" t="str">
        <f>IF(B275&lt;'Cleaning Summary'!$B$63,"Underweight",IF(B275&lt;'Cleaning Summary'!$B$64,"Normal Weight",IF(B275&lt;'Cleaning Summary'!$B$65,"Overweight","Obesity")))</f>
        <v>Obesity</v>
      </c>
      <c r="O275" s="23" t="str">
        <f>IF(C275&lt;'Cleaning Summary'!$B$66,"Normal",IF(C275&lt;'Cleaning Summary'!$B$67,"Prediabetes","Diabetes"))</f>
        <v>Diabetes</v>
      </c>
    </row>
    <row r="276" spans="1:15" x14ac:dyDescent="0.35">
      <c r="A276" s="23" t="s">
        <v>667</v>
      </c>
      <c r="B276" s="27">
        <v>44.44</v>
      </c>
      <c r="C276" s="27">
        <v>4.9000000000000004</v>
      </c>
      <c r="D276" s="23" t="s">
        <v>95</v>
      </c>
      <c r="E276" s="23" t="s">
        <v>81</v>
      </c>
      <c r="F276" s="23" t="s">
        <v>81</v>
      </c>
      <c r="G276" s="23">
        <v>1</v>
      </c>
      <c r="H276" s="23" t="s">
        <v>95</v>
      </c>
      <c r="I276" s="23" t="str">
        <f t="shared" si="16"/>
        <v>Yes</v>
      </c>
      <c r="J276" s="23" t="str">
        <f t="shared" si="17"/>
        <v>No</v>
      </c>
      <c r="K276" s="23" t="str">
        <f t="shared" si="18"/>
        <v>No</v>
      </c>
      <c r="L276" s="23" t="str">
        <f>IF(TRIM(H276)="?",'Cleaning Summary'!$B$35,IF(LOWER(TRIM(H276))="yes","Yes","No"))</f>
        <v>Yes</v>
      </c>
      <c r="M276" s="23">
        <f t="shared" si="19"/>
        <v>1</v>
      </c>
      <c r="N276" s="23" t="str">
        <f>IF(B276&lt;'Cleaning Summary'!$B$63,"Underweight",IF(B276&lt;'Cleaning Summary'!$B$64,"Normal Weight",IF(B276&lt;'Cleaning Summary'!$B$65,"Overweight","Obesity")))</f>
        <v>Obesity</v>
      </c>
      <c r="O276" s="23" t="str">
        <f>IF(C276&lt;'Cleaning Summary'!$B$66,"Normal",IF(C276&lt;'Cleaning Summary'!$B$67,"Prediabetes","Diabetes"))</f>
        <v>Normal</v>
      </c>
    </row>
    <row r="277" spans="1:15" x14ac:dyDescent="0.35">
      <c r="A277" s="23" t="s">
        <v>669</v>
      </c>
      <c r="B277" s="27">
        <v>28.31</v>
      </c>
      <c r="C277" s="27">
        <v>5.33</v>
      </c>
      <c r="D277" s="23" t="s">
        <v>81</v>
      </c>
      <c r="E277" s="23" t="s">
        <v>81</v>
      </c>
      <c r="F277" s="23" t="s">
        <v>81</v>
      </c>
      <c r="G277" s="23" t="s">
        <v>4796</v>
      </c>
      <c r="H277" s="23" t="s">
        <v>95</v>
      </c>
      <c r="I277" s="23" t="str">
        <f t="shared" si="16"/>
        <v>No</v>
      </c>
      <c r="J277" s="23" t="str">
        <f t="shared" si="17"/>
        <v>No</v>
      </c>
      <c r="K277" s="23" t="str">
        <f t="shared" si="18"/>
        <v>No</v>
      </c>
      <c r="L277" s="23" t="str">
        <f>IF(TRIM(H277)="?",'Cleaning Summary'!$B$35,IF(LOWER(TRIM(H277))="yes","Yes","No"))</f>
        <v>Yes</v>
      </c>
      <c r="M277" s="23">
        <f t="shared" si="19"/>
        <v>0</v>
      </c>
      <c r="N277" s="23" t="str">
        <f>IF(B277&lt;'Cleaning Summary'!$B$63,"Underweight",IF(B277&lt;'Cleaning Summary'!$B$64,"Normal Weight",IF(B277&lt;'Cleaning Summary'!$B$65,"Overweight","Obesity")))</f>
        <v>Overweight</v>
      </c>
      <c r="O277" s="23" t="str">
        <f>IF(C277&lt;'Cleaning Summary'!$B$66,"Normal",IF(C277&lt;'Cleaning Summary'!$B$67,"Prediabetes","Diabetes"))</f>
        <v>Normal</v>
      </c>
    </row>
    <row r="278" spans="1:15" x14ac:dyDescent="0.35">
      <c r="A278" s="23" t="s">
        <v>671</v>
      </c>
      <c r="B278" s="27">
        <v>25.05</v>
      </c>
      <c r="C278" s="27">
        <v>4.6100000000000003</v>
      </c>
      <c r="D278" s="23" t="s">
        <v>81</v>
      </c>
      <c r="E278" s="23" t="s">
        <v>81</v>
      </c>
      <c r="F278" s="23" t="s">
        <v>81</v>
      </c>
      <c r="G278" s="23">
        <v>2</v>
      </c>
      <c r="H278" s="23" t="s">
        <v>95</v>
      </c>
      <c r="I278" s="23" t="str">
        <f t="shared" si="16"/>
        <v>No</v>
      </c>
      <c r="J278" s="23" t="str">
        <f t="shared" si="17"/>
        <v>No</v>
      </c>
      <c r="K278" s="23" t="str">
        <f t="shared" si="18"/>
        <v>No</v>
      </c>
      <c r="L278" s="23" t="str">
        <f>IF(TRIM(H278)="?",'Cleaning Summary'!$B$35,IF(LOWER(TRIM(H278))="yes","Yes","No"))</f>
        <v>Yes</v>
      </c>
      <c r="M278" s="23">
        <f t="shared" si="19"/>
        <v>2</v>
      </c>
      <c r="N278" s="23" t="str">
        <f>IF(B278&lt;'Cleaning Summary'!$B$63,"Underweight",IF(B278&lt;'Cleaning Summary'!$B$64,"Normal Weight",IF(B278&lt;'Cleaning Summary'!$B$65,"Overweight","Obesity")))</f>
        <v>Overweight</v>
      </c>
      <c r="O278" s="23" t="str">
        <f>IF(C278&lt;'Cleaning Summary'!$B$66,"Normal",IF(C278&lt;'Cleaning Summary'!$B$67,"Prediabetes","Diabetes"))</f>
        <v>Normal</v>
      </c>
    </row>
    <row r="279" spans="1:15" x14ac:dyDescent="0.35">
      <c r="A279" s="23" t="s">
        <v>673</v>
      </c>
      <c r="B279" s="27">
        <v>28.34</v>
      </c>
      <c r="C279" s="27">
        <v>8.18</v>
      </c>
      <c r="D279" s="23" t="s">
        <v>81</v>
      </c>
      <c r="E279" s="23" t="s">
        <v>81</v>
      </c>
      <c r="F279" s="23" t="s">
        <v>81</v>
      </c>
      <c r="G279" s="23" t="s">
        <v>4796</v>
      </c>
      <c r="H279" s="23" t="s">
        <v>95</v>
      </c>
      <c r="I279" s="23" t="str">
        <f t="shared" si="16"/>
        <v>No</v>
      </c>
      <c r="J279" s="23" t="str">
        <f t="shared" si="17"/>
        <v>No</v>
      </c>
      <c r="K279" s="23" t="str">
        <f t="shared" si="18"/>
        <v>No</v>
      </c>
      <c r="L279" s="23" t="str">
        <f>IF(TRIM(H279)="?",'Cleaning Summary'!$B$35,IF(LOWER(TRIM(H279))="yes","Yes","No"))</f>
        <v>Yes</v>
      </c>
      <c r="M279" s="23">
        <f t="shared" si="19"/>
        <v>0</v>
      </c>
      <c r="N279" s="23" t="str">
        <f>IF(B279&lt;'Cleaning Summary'!$B$63,"Underweight",IF(B279&lt;'Cleaning Summary'!$B$64,"Normal Weight",IF(B279&lt;'Cleaning Summary'!$B$65,"Overweight","Obesity")))</f>
        <v>Overweight</v>
      </c>
      <c r="O279" s="23" t="str">
        <f>IF(C279&lt;'Cleaning Summary'!$B$66,"Normal",IF(C279&lt;'Cleaning Summary'!$B$67,"Prediabetes","Diabetes"))</f>
        <v>Diabetes</v>
      </c>
    </row>
    <row r="280" spans="1:15" x14ac:dyDescent="0.35">
      <c r="A280" s="23" t="s">
        <v>675</v>
      </c>
      <c r="B280" s="27">
        <v>17.765000000000001</v>
      </c>
      <c r="C280" s="27">
        <v>5.62</v>
      </c>
      <c r="D280" s="23" t="s">
        <v>81</v>
      </c>
      <c r="E280" s="23" t="s">
        <v>81</v>
      </c>
      <c r="F280" s="23" t="s">
        <v>81</v>
      </c>
      <c r="G280" s="23" t="s">
        <v>4796</v>
      </c>
      <c r="H280" s="23" t="s">
        <v>95</v>
      </c>
      <c r="I280" s="23" t="str">
        <f t="shared" si="16"/>
        <v>No</v>
      </c>
      <c r="J280" s="23" t="str">
        <f t="shared" si="17"/>
        <v>No</v>
      </c>
      <c r="K280" s="23" t="str">
        <f t="shared" si="18"/>
        <v>No</v>
      </c>
      <c r="L280" s="23" t="str">
        <f>IF(TRIM(H280)="?",'Cleaning Summary'!$B$35,IF(LOWER(TRIM(H280))="yes","Yes","No"))</f>
        <v>Yes</v>
      </c>
      <c r="M280" s="23">
        <f t="shared" si="19"/>
        <v>0</v>
      </c>
      <c r="N280" s="23" t="str">
        <f>IF(B280&lt;'Cleaning Summary'!$B$63,"Underweight",IF(B280&lt;'Cleaning Summary'!$B$64,"Normal Weight",IF(B280&lt;'Cleaning Summary'!$B$65,"Overweight","Obesity")))</f>
        <v>Underweight</v>
      </c>
      <c r="O280" s="23" t="str">
        <f>IF(C280&lt;'Cleaning Summary'!$B$66,"Normal",IF(C280&lt;'Cleaning Summary'!$B$67,"Prediabetes","Diabetes"))</f>
        <v>Normal</v>
      </c>
    </row>
    <row r="281" spans="1:15" x14ac:dyDescent="0.35">
      <c r="A281" s="23" t="s">
        <v>677</v>
      </c>
      <c r="B281" s="27">
        <v>36.119999999999997</v>
      </c>
      <c r="C281" s="27">
        <v>5.82</v>
      </c>
      <c r="D281" s="23" t="s">
        <v>81</v>
      </c>
      <c r="E281" s="23" t="s">
        <v>81</v>
      </c>
      <c r="F281" s="23" t="s">
        <v>81</v>
      </c>
      <c r="G281" s="23" t="s">
        <v>4796</v>
      </c>
      <c r="H281" s="23" t="s">
        <v>95</v>
      </c>
      <c r="I281" s="23" t="str">
        <f t="shared" si="16"/>
        <v>No</v>
      </c>
      <c r="J281" s="23" t="str">
        <f t="shared" si="17"/>
        <v>No</v>
      </c>
      <c r="K281" s="23" t="str">
        <f t="shared" si="18"/>
        <v>No</v>
      </c>
      <c r="L281" s="23" t="str">
        <f>IF(TRIM(H281)="?",'Cleaning Summary'!$B$35,IF(LOWER(TRIM(H281))="yes","Yes","No"))</f>
        <v>Yes</v>
      </c>
      <c r="M281" s="23">
        <f t="shared" si="19"/>
        <v>0</v>
      </c>
      <c r="N281" s="23" t="str">
        <f>IF(B281&lt;'Cleaning Summary'!$B$63,"Underweight",IF(B281&lt;'Cleaning Summary'!$B$64,"Normal Weight",IF(B281&lt;'Cleaning Summary'!$B$65,"Overweight","Obesity")))</f>
        <v>Obesity</v>
      </c>
      <c r="O281" s="23" t="str">
        <f>IF(C281&lt;'Cleaning Summary'!$B$66,"Normal",IF(C281&lt;'Cleaning Summary'!$B$67,"Prediabetes","Diabetes"))</f>
        <v>Prediabetes</v>
      </c>
    </row>
    <row r="282" spans="1:15" x14ac:dyDescent="0.35">
      <c r="A282" s="23" t="s">
        <v>679</v>
      </c>
      <c r="B282" s="27">
        <v>23.19</v>
      </c>
      <c r="C282" s="27">
        <v>7.66</v>
      </c>
      <c r="D282" s="23" t="s">
        <v>81</v>
      </c>
      <c r="E282" s="23" t="s">
        <v>81</v>
      </c>
      <c r="F282" s="23" t="s">
        <v>81</v>
      </c>
      <c r="G282" s="23" t="s">
        <v>4796</v>
      </c>
      <c r="H282" s="23" t="s">
        <v>95</v>
      </c>
      <c r="I282" s="23" t="str">
        <f t="shared" si="16"/>
        <v>No</v>
      </c>
      <c r="J282" s="23" t="str">
        <f t="shared" si="17"/>
        <v>No</v>
      </c>
      <c r="K282" s="23" t="str">
        <f t="shared" si="18"/>
        <v>No</v>
      </c>
      <c r="L282" s="23" t="str">
        <f>IF(TRIM(H282)="?",'Cleaning Summary'!$B$35,IF(LOWER(TRIM(H282))="yes","Yes","No"))</f>
        <v>Yes</v>
      </c>
      <c r="M282" s="23">
        <f t="shared" si="19"/>
        <v>0</v>
      </c>
      <c r="N282" s="23" t="str">
        <f>IF(B282&lt;'Cleaning Summary'!$B$63,"Underweight",IF(B282&lt;'Cleaning Summary'!$B$64,"Normal Weight",IF(B282&lt;'Cleaning Summary'!$B$65,"Overweight","Obesity")))</f>
        <v>Normal Weight</v>
      </c>
      <c r="O282" s="23" t="str">
        <f>IF(C282&lt;'Cleaning Summary'!$B$66,"Normal",IF(C282&lt;'Cleaning Summary'!$B$67,"Prediabetes","Diabetes"))</f>
        <v>Diabetes</v>
      </c>
    </row>
    <row r="283" spans="1:15" x14ac:dyDescent="0.35">
      <c r="A283" s="23" t="s">
        <v>681</v>
      </c>
      <c r="B283" s="27">
        <v>35.99</v>
      </c>
      <c r="C283" s="27">
        <v>4.2300000000000004</v>
      </c>
      <c r="D283" s="23" t="s">
        <v>81</v>
      </c>
      <c r="E283" s="23" t="s">
        <v>81</v>
      </c>
      <c r="F283" s="23" t="s">
        <v>81</v>
      </c>
      <c r="G283" s="23" t="s">
        <v>4796</v>
      </c>
      <c r="H283" s="23" t="s">
        <v>95</v>
      </c>
      <c r="I283" s="23" t="str">
        <f t="shared" si="16"/>
        <v>No</v>
      </c>
      <c r="J283" s="23" t="str">
        <f t="shared" si="17"/>
        <v>No</v>
      </c>
      <c r="K283" s="23" t="str">
        <f t="shared" si="18"/>
        <v>No</v>
      </c>
      <c r="L283" s="23" t="str">
        <f>IF(TRIM(H283)="?",'Cleaning Summary'!$B$35,IF(LOWER(TRIM(H283))="yes","Yes","No"))</f>
        <v>Yes</v>
      </c>
      <c r="M283" s="23">
        <f t="shared" si="19"/>
        <v>0</v>
      </c>
      <c r="N283" s="23" t="str">
        <f>IF(B283&lt;'Cleaning Summary'!$B$63,"Underweight",IF(B283&lt;'Cleaning Summary'!$B$64,"Normal Weight",IF(B283&lt;'Cleaning Summary'!$B$65,"Overweight","Obesity")))</f>
        <v>Obesity</v>
      </c>
      <c r="O283" s="23" t="str">
        <f>IF(C283&lt;'Cleaning Summary'!$B$66,"Normal",IF(C283&lt;'Cleaning Summary'!$B$67,"Prediabetes","Diabetes"))</f>
        <v>Normal</v>
      </c>
    </row>
    <row r="284" spans="1:15" x14ac:dyDescent="0.35">
      <c r="A284" s="23" t="s">
        <v>683</v>
      </c>
      <c r="B284" s="27">
        <v>30.25</v>
      </c>
      <c r="C284" s="27">
        <v>5.58</v>
      </c>
      <c r="D284" s="23" t="s">
        <v>81</v>
      </c>
      <c r="E284" s="23" t="s">
        <v>81</v>
      </c>
      <c r="F284" s="23" t="s">
        <v>82</v>
      </c>
      <c r="G284" s="23">
        <v>1</v>
      </c>
      <c r="H284" s="23" t="s">
        <v>95</v>
      </c>
      <c r="I284" s="23" t="str">
        <f t="shared" si="16"/>
        <v>No</v>
      </c>
      <c r="J284" s="23" t="str">
        <f t="shared" si="17"/>
        <v>No</v>
      </c>
      <c r="K284" s="23" t="str">
        <f t="shared" si="18"/>
        <v>Yes</v>
      </c>
      <c r="L284" s="23" t="str">
        <f>IF(TRIM(H284)="?",'Cleaning Summary'!$B$35,IF(LOWER(TRIM(H284))="yes","Yes","No"))</f>
        <v>Yes</v>
      </c>
      <c r="M284" s="23">
        <f t="shared" si="19"/>
        <v>1</v>
      </c>
      <c r="N284" s="23" t="str">
        <f>IF(B284&lt;'Cleaning Summary'!$B$63,"Underweight",IF(B284&lt;'Cleaning Summary'!$B$64,"Normal Weight",IF(B284&lt;'Cleaning Summary'!$B$65,"Overweight","Obesity")))</f>
        <v>Obesity</v>
      </c>
      <c r="O284" s="23" t="str">
        <f>IF(C284&lt;'Cleaning Summary'!$B$66,"Normal",IF(C284&lt;'Cleaning Summary'!$B$67,"Prediabetes","Diabetes"))</f>
        <v>Normal</v>
      </c>
    </row>
    <row r="285" spans="1:15" x14ac:dyDescent="0.35">
      <c r="A285" s="23" t="s">
        <v>685</v>
      </c>
      <c r="B285" s="27">
        <v>26.24</v>
      </c>
      <c r="C285" s="27">
        <v>6.26</v>
      </c>
      <c r="D285" s="23" t="s">
        <v>95</v>
      </c>
      <c r="E285" s="23" t="s">
        <v>81</v>
      </c>
      <c r="F285" s="23" t="s">
        <v>81</v>
      </c>
      <c r="G285" s="23" t="s">
        <v>4796</v>
      </c>
      <c r="H285" s="23" t="s">
        <v>95</v>
      </c>
      <c r="I285" s="23" t="str">
        <f t="shared" si="16"/>
        <v>Yes</v>
      </c>
      <c r="J285" s="23" t="str">
        <f t="shared" si="17"/>
        <v>No</v>
      </c>
      <c r="K285" s="23" t="str">
        <f t="shared" si="18"/>
        <v>No</v>
      </c>
      <c r="L285" s="23" t="str">
        <f>IF(TRIM(H285)="?",'Cleaning Summary'!$B$35,IF(LOWER(TRIM(H285))="yes","Yes","No"))</f>
        <v>Yes</v>
      </c>
      <c r="M285" s="23">
        <f t="shared" si="19"/>
        <v>0</v>
      </c>
      <c r="N285" s="23" t="str">
        <f>IF(B285&lt;'Cleaning Summary'!$B$63,"Underweight",IF(B285&lt;'Cleaning Summary'!$B$64,"Normal Weight",IF(B285&lt;'Cleaning Summary'!$B$65,"Overweight","Obesity")))</f>
        <v>Overweight</v>
      </c>
      <c r="O285" s="23" t="str">
        <f>IF(C285&lt;'Cleaning Summary'!$B$66,"Normal",IF(C285&lt;'Cleaning Summary'!$B$67,"Prediabetes","Diabetes"))</f>
        <v>Prediabetes</v>
      </c>
    </row>
    <row r="286" spans="1:15" x14ac:dyDescent="0.35">
      <c r="A286" s="23" t="s">
        <v>687</v>
      </c>
      <c r="B286" s="27">
        <v>31.36</v>
      </c>
      <c r="C286" s="27">
        <v>10.6</v>
      </c>
      <c r="D286" s="23" t="s">
        <v>95</v>
      </c>
      <c r="E286" s="23" t="s">
        <v>81</v>
      </c>
      <c r="F286" s="23" t="s">
        <v>81</v>
      </c>
      <c r="G286" s="23" t="s">
        <v>4796</v>
      </c>
      <c r="H286" s="23" t="s">
        <v>95</v>
      </c>
      <c r="I286" s="23" t="str">
        <f t="shared" si="16"/>
        <v>Yes</v>
      </c>
      <c r="J286" s="23" t="str">
        <f t="shared" si="17"/>
        <v>No</v>
      </c>
      <c r="K286" s="23" t="str">
        <f t="shared" si="18"/>
        <v>No</v>
      </c>
      <c r="L286" s="23" t="str">
        <f>IF(TRIM(H286)="?",'Cleaning Summary'!$B$35,IF(LOWER(TRIM(H286))="yes","Yes","No"))</f>
        <v>Yes</v>
      </c>
      <c r="M286" s="23">
        <f t="shared" si="19"/>
        <v>0</v>
      </c>
      <c r="N286" s="23" t="str">
        <f>IF(B286&lt;'Cleaning Summary'!$B$63,"Underweight",IF(B286&lt;'Cleaning Summary'!$B$64,"Normal Weight",IF(B286&lt;'Cleaning Summary'!$B$65,"Overweight","Obesity")))</f>
        <v>Obesity</v>
      </c>
      <c r="O286" s="23" t="str">
        <f>IF(C286&lt;'Cleaning Summary'!$B$66,"Normal",IF(C286&lt;'Cleaning Summary'!$B$67,"Prediabetes","Diabetes"))</f>
        <v>Diabetes</v>
      </c>
    </row>
    <row r="287" spans="1:15" x14ac:dyDescent="0.35">
      <c r="A287" s="23" t="s">
        <v>689</v>
      </c>
      <c r="B287" s="27">
        <v>25.69</v>
      </c>
      <c r="C287" s="27">
        <v>4.78</v>
      </c>
      <c r="D287" s="23" t="s">
        <v>95</v>
      </c>
      <c r="E287" s="23" t="s">
        <v>81</v>
      </c>
      <c r="F287" s="23" t="s">
        <v>81</v>
      </c>
      <c r="G287" s="23" t="s">
        <v>4796</v>
      </c>
      <c r="H287" s="23" t="s">
        <v>95</v>
      </c>
      <c r="I287" s="23" t="str">
        <f t="shared" si="16"/>
        <v>Yes</v>
      </c>
      <c r="J287" s="23" t="str">
        <f t="shared" si="17"/>
        <v>No</v>
      </c>
      <c r="K287" s="23" t="str">
        <f t="shared" si="18"/>
        <v>No</v>
      </c>
      <c r="L287" s="23" t="str">
        <f>IF(TRIM(H287)="?",'Cleaning Summary'!$B$35,IF(LOWER(TRIM(H287))="yes","Yes","No"))</f>
        <v>Yes</v>
      </c>
      <c r="M287" s="23">
        <f t="shared" si="19"/>
        <v>0</v>
      </c>
      <c r="N287" s="23" t="str">
        <f>IF(B287&lt;'Cleaning Summary'!$B$63,"Underweight",IF(B287&lt;'Cleaning Summary'!$B$64,"Normal Weight",IF(B287&lt;'Cleaning Summary'!$B$65,"Overweight","Obesity")))</f>
        <v>Overweight</v>
      </c>
      <c r="O287" s="23" t="str">
        <f>IF(C287&lt;'Cleaning Summary'!$B$66,"Normal",IF(C287&lt;'Cleaning Summary'!$B$67,"Prediabetes","Diabetes"))</f>
        <v>Normal</v>
      </c>
    </row>
    <row r="288" spans="1:15" x14ac:dyDescent="0.35">
      <c r="A288" s="23" t="s">
        <v>691</v>
      </c>
      <c r="B288" s="27">
        <v>25.46</v>
      </c>
      <c r="C288" s="27">
        <v>6.03</v>
      </c>
      <c r="D288" s="23" t="s">
        <v>81</v>
      </c>
      <c r="E288" s="23" t="s">
        <v>81</v>
      </c>
      <c r="F288" s="23" t="s">
        <v>81</v>
      </c>
      <c r="G288" s="23">
        <v>2</v>
      </c>
      <c r="H288" s="23" t="s">
        <v>95</v>
      </c>
      <c r="I288" s="23" t="str">
        <f t="shared" si="16"/>
        <v>No</v>
      </c>
      <c r="J288" s="23" t="str">
        <f t="shared" si="17"/>
        <v>No</v>
      </c>
      <c r="K288" s="23" t="str">
        <f t="shared" si="18"/>
        <v>No</v>
      </c>
      <c r="L288" s="23" t="str">
        <f>IF(TRIM(H288)="?",'Cleaning Summary'!$B$35,IF(LOWER(TRIM(H288))="yes","Yes","No"))</f>
        <v>Yes</v>
      </c>
      <c r="M288" s="23">
        <f t="shared" si="19"/>
        <v>2</v>
      </c>
      <c r="N288" s="23" t="str">
        <f>IF(B288&lt;'Cleaning Summary'!$B$63,"Underweight",IF(B288&lt;'Cleaning Summary'!$B$64,"Normal Weight",IF(B288&lt;'Cleaning Summary'!$B$65,"Overweight","Obesity")))</f>
        <v>Overweight</v>
      </c>
      <c r="O288" s="23" t="str">
        <f>IF(C288&lt;'Cleaning Summary'!$B$66,"Normal",IF(C288&lt;'Cleaning Summary'!$B$67,"Prediabetes","Diabetes"))</f>
        <v>Prediabetes</v>
      </c>
    </row>
    <row r="289" spans="1:15" x14ac:dyDescent="0.35">
      <c r="A289" s="23" t="s">
        <v>693</v>
      </c>
      <c r="B289" s="27">
        <v>31.83</v>
      </c>
      <c r="C289" s="27">
        <v>11.55</v>
      </c>
      <c r="D289" s="23" t="s">
        <v>95</v>
      </c>
      <c r="E289" s="23" t="s">
        <v>81</v>
      </c>
      <c r="F289" s="23" t="s">
        <v>81</v>
      </c>
      <c r="G289" s="23">
        <v>1</v>
      </c>
      <c r="H289" s="23" t="s">
        <v>95</v>
      </c>
      <c r="I289" s="23" t="str">
        <f t="shared" si="16"/>
        <v>Yes</v>
      </c>
      <c r="J289" s="23" t="str">
        <f t="shared" si="17"/>
        <v>No</v>
      </c>
      <c r="K289" s="23" t="str">
        <f t="shared" si="18"/>
        <v>No</v>
      </c>
      <c r="L289" s="23" t="str">
        <f>IF(TRIM(H289)="?",'Cleaning Summary'!$B$35,IF(LOWER(TRIM(H289))="yes","Yes","No"))</f>
        <v>Yes</v>
      </c>
      <c r="M289" s="23">
        <f t="shared" si="19"/>
        <v>1</v>
      </c>
      <c r="N289" s="23" t="str">
        <f>IF(B289&lt;'Cleaning Summary'!$B$63,"Underweight",IF(B289&lt;'Cleaning Summary'!$B$64,"Normal Weight",IF(B289&lt;'Cleaning Summary'!$B$65,"Overweight","Obesity")))</f>
        <v>Obesity</v>
      </c>
      <c r="O289" s="23" t="str">
        <f>IF(C289&lt;'Cleaning Summary'!$B$66,"Normal",IF(C289&lt;'Cleaning Summary'!$B$67,"Prediabetes","Diabetes"))</f>
        <v>Diabetes</v>
      </c>
    </row>
    <row r="290" spans="1:15" x14ac:dyDescent="0.35">
      <c r="A290" s="23" t="s">
        <v>695</v>
      </c>
      <c r="B290" s="27">
        <v>24.43</v>
      </c>
      <c r="C290" s="27">
        <v>7.59</v>
      </c>
      <c r="D290" s="23" t="s">
        <v>95</v>
      </c>
      <c r="E290" s="23" t="s">
        <v>81</v>
      </c>
      <c r="F290" s="23" t="s">
        <v>81</v>
      </c>
      <c r="G290" s="23">
        <v>1</v>
      </c>
      <c r="H290" s="23" t="s">
        <v>95</v>
      </c>
      <c r="I290" s="23" t="str">
        <f t="shared" si="16"/>
        <v>Yes</v>
      </c>
      <c r="J290" s="23" t="str">
        <f t="shared" si="17"/>
        <v>No</v>
      </c>
      <c r="K290" s="23" t="str">
        <f t="shared" si="18"/>
        <v>No</v>
      </c>
      <c r="L290" s="23" t="str">
        <f>IF(TRIM(H290)="?",'Cleaning Summary'!$B$35,IF(LOWER(TRIM(H290))="yes","Yes","No"))</f>
        <v>Yes</v>
      </c>
      <c r="M290" s="23">
        <f t="shared" si="19"/>
        <v>1</v>
      </c>
      <c r="N290" s="23" t="str">
        <f>IF(B290&lt;'Cleaning Summary'!$B$63,"Underweight",IF(B290&lt;'Cleaning Summary'!$B$64,"Normal Weight",IF(B290&lt;'Cleaning Summary'!$B$65,"Overweight","Obesity")))</f>
        <v>Normal Weight</v>
      </c>
      <c r="O290" s="23" t="str">
        <f>IF(C290&lt;'Cleaning Summary'!$B$66,"Normal",IF(C290&lt;'Cleaning Summary'!$B$67,"Prediabetes","Diabetes"))</f>
        <v>Diabetes</v>
      </c>
    </row>
    <row r="291" spans="1:15" x14ac:dyDescent="0.35">
      <c r="A291" s="23" t="s">
        <v>697</v>
      </c>
      <c r="B291" s="27">
        <v>41.9</v>
      </c>
      <c r="C291" s="27">
        <v>4.26</v>
      </c>
      <c r="D291" s="23" t="s">
        <v>81</v>
      </c>
      <c r="E291" s="23" t="s">
        <v>81</v>
      </c>
      <c r="F291" s="23" t="s">
        <v>81</v>
      </c>
      <c r="G291" s="23" t="s">
        <v>4796</v>
      </c>
      <c r="H291" s="23" t="s">
        <v>95</v>
      </c>
      <c r="I291" s="23" t="str">
        <f t="shared" si="16"/>
        <v>No</v>
      </c>
      <c r="J291" s="23" t="str">
        <f t="shared" si="17"/>
        <v>No</v>
      </c>
      <c r="K291" s="23" t="str">
        <f t="shared" si="18"/>
        <v>No</v>
      </c>
      <c r="L291" s="23" t="str">
        <f>IF(TRIM(H291)="?",'Cleaning Summary'!$B$35,IF(LOWER(TRIM(H291))="yes","Yes","No"))</f>
        <v>Yes</v>
      </c>
      <c r="M291" s="23">
        <f t="shared" si="19"/>
        <v>0</v>
      </c>
      <c r="N291" s="23" t="str">
        <f>IF(B291&lt;'Cleaning Summary'!$B$63,"Underweight",IF(B291&lt;'Cleaning Summary'!$B$64,"Normal Weight",IF(B291&lt;'Cleaning Summary'!$B$65,"Overweight","Obesity")))</f>
        <v>Obesity</v>
      </c>
      <c r="O291" s="23" t="str">
        <f>IF(C291&lt;'Cleaning Summary'!$B$66,"Normal",IF(C291&lt;'Cleaning Summary'!$B$67,"Prediabetes","Diabetes"))</f>
        <v>Normal</v>
      </c>
    </row>
    <row r="292" spans="1:15" x14ac:dyDescent="0.35">
      <c r="A292" s="23" t="s">
        <v>699</v>
      </c>
      <c r="B292" s="27">
        <v>22.88</v>
      </c>
      <c r="C292" s="27">
        <v>5.9</v>
      </c>
      <c r="D292" s="23" t="s">
        <v>95</v>
      </c>
      <c r="E292" s="23" t="s">
        <v>81</v>
      </c>
      <c r="F292" s="23" t="s">
        <v>82</v>
      </c>
      <c r="G292" s="23">
        <v>1</v>
      </c>
      <c r="H292" s="23" t="s">
        <v>95</v>
      </c>
      <c r="I292" s="23" t="str">
        <f t="shared" si="16"/>
        <v>Yes</v>
      </c>
      <c r="J292" s="23" t="str">
        <f t="shared" si="17"/>
        <v>No</v>
      </c>
      <c r="K292" s="23" t="str">
        <f t="shared" si="18"/>
        <v>Yes</v>
      </c>
      <c r="L292" s="23" t="str">
        <f>IF(TRIM(H292)="?",'Cleaning Summary'!$B$35,IF(LOWER(TRIM(H292))="yes","Yes","No"))</f>
        <v>Yes</v>
      </c>
      <c r="M292" s="23">
        <f t="shared" si="19"/>
        <v>1</v>
      </c>
      <c r="N292" s="23" t="str">
        <f>IF(B292&lt;'Cleaning Summary'!$B$63,"Underweight",IF(B292&lt;'Cleaning Summary'!$B$64,"Normal Weight",IF(B292&lt;'Cleaning Summary'!$B$65,"Overweight","Obesity")))</f>
        <v>Normal Weight</v>
      </c>
      <c r="O292" s="23" t="str">
        <f>IF(C292&lt;'Cleaning Summary'!$B$66,"Normal",IF(C292&lt;'Cleaning Summary'!$B$67,"Prediabetes","Diabetes"))</f>
        <v>Prediabetes</v>
      </c>
    </row>
    <row r="293" spans="1:15" x14ac:dyDescent="0.35">
      <c r="A293" s="23" t="s">
        <v>701</v>
      </c>
      <c r="B293" s="27">
        <v>29.734999999999999</v>
      </c>
      <c r="C293" s="27">
        <v>7.79</v>
      </c>
      <c r="D293" s="23" t="s">
        <v>81</v>
      </c>
      <c r="E293" s="23" t="s">
        <v>81</v>
      </c>
      <c r="F293" s="23" t="s">
        <v>81</v>
      </c>
      <c r="G293" s="23" t="s">
        <v>4796</v>
      </c>
      <c r="H293" s="23" t="s">
        <v>81</v>
      </c>
      <c r="I293" s="23" t="str">
        <f t="shared" si="16"/>
        <v>No</v>
      </c>
      <c r="J293" s="23" t="str">
        <f t="shared" si="17"/>
        <v>No</v>
      </c>
      <c r="K293" s="23" t="str">
        <f t="shared" si="18"/>
        <v>No</v>
      </c>
      <c r="L293" s="23" t="str">
        <f>IF(TRIM(H293)="?",'Cleaning Summary'!$B$35,IF(LOWER(TRIM(H293))="yes","Yes","No"))</f>
        <v>No</v>
      </c>
      <c r="M293" s="23">
        <f t="shared" si="19"/>
        <v>0</v>
      </c>
      <c r="N293" s="23" t="str">
        <f>IF(B293&lt;'Cleaning Summary'!$B$63,"Underweight",IF(B293&lt;'Cleaning Summary'!$B$64,"Normal Weight",IF(B293&lt;'Cleaning Summary'!$B$65,"Overweight","Obesity")))</f>
        <v>Overweight</v>
      </c>
      <c r="O293" s="23" t="str">
        <f>IF(C293&lt;'Cleaning Summary'!$B$66,"Normal",IF(C293&lt;'Cleaning Summary'!$B$67,"Prediabetes","Diabetes"))</f>
        <v>Diabetes</v>
      </c>
    </row>
    <row r="294" spans="1:15" x14ac:dyDescent="0.35">
      <c r="A294" s="23" t="s">
        <v>703</v>
      </c>
      <c r="B294" s="27">
        <v>40.74</v>
      </c>
      <c r="C294" s="27">
        <v>5.28</v>
      </c>
      <c r="D294" s="23" t="s">
        <v>81</v>
      </c>
      <c r="E294" s="23" t="s">
        <v>81</v>
      </c>
      <c r="F294" s="23" t="s">
        <v>82</v>
      </c>
      <c r="G294" s="23">
        <v>1</v>
      </c>
      <c r="H294" s="23" t="s">
        <v>95</v>
      </c>
      <c r="I294" s="23" t="str">
        <f t="shared" si="16"/>
        <v>No</v>
      </c>
      <c r="J294" s="23" t="str">
        <f t="shared" si="17"/>
        <v>No</v>
      </c>
      <c r="K294" s="23" t="str">
        <f t="shared" si="18"/>
        <v>Yes</v>
      </c>
      <c r="L294" s="23" t="str">
        <f>IF(TRIM(H294)="?",'Cleaning Summary'!$B$35,IF(LOWER(TRIM(H294))="yes","Yes","No"))</f>
        <v>Yes</v>
      </c>
      <c r="M294" s="23">
        <f t="shared" si="19"/>
        <v>1</v>
      </c>
      <c r="N294" s="23" t="str">
        <f>IF(B294&lt;'Cleaning Summary'!$B$63,"Underweight",IF(B294&lt;'Cleaning Summary'!$B$64,"Normal Weight",IF(B294&lt;'Cleaning Summary'!$B$65,"Overweight","Obesity")))</f>
        <v>Obesity</v>
      </c>
      <c r="O294" s="23" t="str">
        <f>IF(C294&lt;'Cleaning Summary'!$B$66,"Normal",IF(C294&lt;'Cleaning Summary'!$B$67,"Prediabetes","Diabetes"))</f>
        <v>Normal</v>
      </c>
    </row>
    <row r="295" spans="1:15" x14ac:dyDescent="0.35">
      <c r="A295" s="23" t="s">
        <v>705</v>
      </c>
      <c r="B295" s="27">
        <v>24.14</v>
      </c>
      <c r="C295" s="27">
        <v>5.87</v>
      </c>
      <c r="D295" s="23" t="s">
        <v>81</v>
      </c>
      <c r="E295" s="23" t="s">
        <v>81</v>
      </c>
      <c r="F295" s="23" t="s">
        <v>81</v>
      </c>
      <c r="G295" s="23">
        <v>2</v>
      </c>
      <c r="H295" s="23" t="s">
        <v>95</v>
      </c>
      <c r="I295" s="23" t="str">
        <f t="shared" si="16"/>
        <v>No</v>
      </c>
      <c r="J295" s="23" t="str">
        <f t="shared" si="17"/>
        <v>No</v>
      </c>
      <c r="K295" s="23" t="str">
        <f t="shared" si="18"/>
        <v>No</v>
      </c>
      <c r="L295" s="23" t="str">
        <f>IF(TRIM(H295)="?",'Cleaning Summary'!$B$35,IF(LOWER(TRIM(H295))="yes","Yes","No"))</f>
        <v>Yes</v>
      </c>
      <c r="M295" s="23">
        <f t="shared" si="19"/>
        <v>2</v>
      </c>
      <c r="N295" s="23" t="str">
        <f>IF(B295&lt;'Cleaning Summary'!$B$63,"Underweight",IF(B295&lt;'Cleaning Summary'!$B$64,"Normal Weight",IF(B295&lt;'Cleaning Summary'!$B$65,"Overweight","Obesity")))</f>
        <v>Normal Weight</v>
      </c>
      <c r="O295" s="23" t="str">
        <f>IF(C295&lt;'Cleaning Summary'!$B$66,"Normal",IF(C295&lt;'Cleaning Summary'!$B$67,"Prediabetes","Diabetes"))</f>
        <v>Prediabetes</v>
      </c>
    </row>
    <row r="296" spans="1:15" x14ac:dyDescent="0.35">
      <c r="A296" s="23" t="s">
        <v>707</v>
      </c>
      <c r="B296" s="27">
        <v>25.15</v>
      </c>
      <c r="C296" s="27">
        <v>9.08</v>
      </c>
      <c r="D296" s="23" t="s">
        <v>95</v>
      </c>
      <c r="E296" s="23" t="s">
        <v>81</v>
      </c>
      <c r="F296" s="23" t="s">
        <v>81</v>
      </c>
      <c r="G296" s="23">
        <v>1</v>
      </c>
      <c r="H296" s="23" t="s">
        <v>95</v>
      </c>
      <c r="I296" s="23" t="str">
        <f t="shared" si="16"/>
        <v>Yes</v>
      </c>
      <c r="J296" s="23" t="str">
        <f t="shared" si="17"/>
        <v>No</v>
      </c>
      <c r="K296" s="23" t="str">
        <f t="shared" si="18"/>
        <v>No</v>
      </c>
      <c r="L296" s="23" t="str">
        <f>IF(TRIM(H296)="?",'Cleaning Summary'!$B$35,IF(LOWER(TRIM(H296))="yes","Yes","No"))</f>
        <v>Yes</v>
      </c>
      <c r="M296" s="23">
        <f t="shared" si="19"/>
        <v>1</v>
      </c>
      <c r="N296" s="23" t="str">
        <f>IF(B296&lt;'Cleaning Summary'!$B$63,"Underweight",IF(B296&lt;'Cleaning Summary'!$B$64,"Normal Weight",IF(B296&lt;'Cleaning Summary'!$B$65,"Overweight","Obesity")))</f>
        <v>Overweight</v>
      </c>
      <c r="O296" s="23" t="str">
        <f>IF(C296&lt;'Cleaning Summary'!$B$66,"Normal",IF(C296&lt;'Cleaning Summary'!$B$67,"Prediabetes","Diabetes"))</f>
        <v>Diabetes</v>
      </c>
    </row>
    <row r="297" spans="1:15" x14ac:dyDescent="0.35">
      <c r="A297" s="23" t="s">
        <v>709</v>
      </c>
      <c r="B297" s="27">
        <v>28.71</v>
      </c>
      <c r="C297" s="27">
        <v>5.2</v>
      </c>
      <c r="D297" s="23" t="s">
        <v>81</v>
      </c>
      <c r="E297" s="23" t="s">
        <v>81</v>
      </c>
      <c r="F297" s="23" t="s">
        <v>81</v>
      </c>
      <c r="G297" s="23">
        <v>1</v>
      </c>
      <c r="H297" s="23" t="s">
        <v>95</v>
      </c>
      <c r="I297" s="23" t="str">
        <f t="shared" si="16"/>
        <v>No</v>
      </c>
      <c r="J297" s="23" t="str">
        <f t="shared" si="17"/>
        <v>No</v>
      </c>
      <c r="K297" s="23" t="str">
        <f t="shared" si="18"/>
        <v>No</v>
      </c>
      <c r="L297" s="23" t="str">
        <f>IF(TRIM(H297)="?",'Cleaning Summary'!$B$35,IF(LOWER(TRIM(H297))="yes","Yes","No"))</f>
        <v>Yes</v>
      </c>
      <c r="M297" s="23">
        <f t="shared" si="19"/>
        <v>1</v>
      </c>
      <c r="N297" s="23" t="str">
        <f>IF(B297&lt;'Cleaning Summary'!$B$63,"Underweight",IF(B297&lt;'Cleaning Summary'!$B$64,"Normal Weight",IF(B297&lt;'Cleaning Summary'!$B$65,"Overweight","Obesity")))</f>
        <v>Overweight</v>
      </c>
      <c r="O297" s="23" t="str">
        <f>IF(C297&lt;'Cleaning Summary'!$B$66,"Normal",IF(C297&lt;'Cleaning Summary'!$B$67,"Prediabetes","Diabetes"))</f>
        <v>Normal</v>
      </c>
    </row>
    <row r="298" spans="1:15" x14ac:dyDescent="0.35">
      <c r="A298" s="23" t="s">
        <v>711</v>
      </c>
      <c r="B298" s="27">
        <v>23</v>
      </c>
      <c r="C298" s="27">
        <v>5.48</v>
      </c>
      <c r="D298" s="23" t="s">
        <v>81</v>
      </c>
      <c r="E298" s="23" t="s">
        <v>81</v>
      </c>
      <c r="F298" s="23" t="s">
        <v>81</v>
      </c>
      <c r="G298" s="23" t="s">
        <v>4796</v>
      </c>
      <c r="H298" s="23" t="s">
        <v>95</v>
      </c>
      <c r="I298" s="23" t="str">
        <f t="shared" si="16"/>
        <v>No</v>
      </c>
      <c r="J298" s="23" t="str">
        <f t="shared" si="17"/>
        <v>No</v>
      </c>
      <c r="K298" s="23" t="str">
        <f t="shared" si="18"/>
        <v>No</v>
      </c>
      <c r="L298" s="23" t="str">
        <f>IF(TRIM(H298)="?",'Cleaning Summary'!$B$35,IF(LOWER(TRIM(H298))="yes","Yes","No"))</f>
        <v>Yes</v>
      </c>
      <c r="M298" s="23">
        <f t="shared" si="19"/>
        <v>0</v>
      </c>
      <c r="N298" s="23" t="str">
        <f>IF(B298&lt;'Cleaning Summary'!$B$63,"Underweight",IF(B298&lt;'Cleaning Summary'!$B$64,"Normal Weight",IF(B298&lt;'Cleaning Summary'!$B$65,"Overweight","Obesity")))</f>
        <v>Normal Weight</v>
      </c>
      <c r="O298" s="23" t="str">
        <f>IF(C298&lt;'Cleaning Summary'!$B$66,"Normal",IF(C298&lt;'Cleaning Summary'!$B$67,"Prediabetes","Diabetes"))</f>
        <v>Normal</v>
      </c>
    </row>
    <row r="299" spans="1:15" x14ac:dyDescent="0.35">
      <c r="A299" s="23" t="s">
        <v>713</v>
      </c>
      <c r="B299" s="27">
        <v>36.86</v>
      </c>
      <c r="C299" s="27">
        <v>11.95</v>
      </c>
      <c r="D299" s="23" t="s">
        <v>81</v>
      </c>
      <c r="E299" s="23" t="s">
        <v>81</v>
      </c>
      <c r="F299" s="23" t="s">
        <v>81</v>
      </c>
      <c r="G299" s="23" t="s">
        <v>4796</v>
      </c>
      <c r="H299" s="23" t="s">
        <v>81</v>
      </c>
      <c r="I299" s="23" t="str">
        <f t="shared" si="16"/>
        <v>No</v>
      </c>
      <c r="J299" s="23" t="str">
        <f t="shared" si="17"/>
        <v>No</v>
      </c>
      <c r="K299" s="23" t="str">
        <f t="shared" si="18"/>
        <v>No</v>
      </c>
      <c r="L299" s="23" t="str">
        <f>IF(TRIM(H299)="?",'Cleaning Summary'!$B$35,IF(LOWER(TRIM(H299))="yes","Yes","No"))</f>
        <v>No</v>
      </c>
      <c r="M299" s="23">
        <f t="shared" si="19"/>
        <v>0</v>
      </c>
      <c r="N299" s="23" t="str">
        <f>IF(B299&lt;'Cleaning Summary'!$B$63,"Underweight",IF(B299&lt;'Cleaning Summary'!$B$64,"Normal Weight",IF(B299&lt;'Cleaning Summary'!$B$65,"Overweight","Obesity")))</f>
        <v>Obesity</v>
      </c>
      <c r="O299" s="23" t="str">
        <f>IF(C299&lt;'Cleaning Summary'!$B$66,"Normal",IF(C299&lt;'Cleaning Summary'!$B$67,"Prediabetes","Diabetes"))</f>
        <v>Diabetes</v>
      </c>
    </row>
    <row r="300" spans="1:15" x14ac:dyDescent="0.35">
      <c r="A300" s="23" t="s">
        <v>715</v>
      </c>
      <c r="B300" s="27">
        <v>24.25</v>
      </c>
      <c r="C300" s="27">
        <v>8.6999999999999993</v>
      </c>
      <c r="D300" s="23" t="s">
        <v>95</v>
      </c>
      <c r="E300" s="23" t="s">
        <v>81</v>
      </c>
      <c r="F300" s="23" t="s">
        <v>81</v>
      </c>
      <c r="G300" s="23">
        <v>1</v>
      </c>
      <c r="H300" s="23" t="s">
        <v>95</v>
      </c>
      <c r="I300" s="23" t="str">
        <f t="shared" si="16"/>
        <v>Yes</v>
      </c>
      <c r="J300" s="23" t="str">
        <f t="shared" si="17"/>
        <v>No</v>
      </c>
      <c r="K300" s="23" t="str">
        <f t="shared" si="18"/>
        <v>No</v>
      </c>
      <c r="L300" s="23" t="str">
        <f>IF(TRIM(H300)="?",'Cleaning Summary'!$B$35,IF(LOWER(TRIM(H300))="yes","Yes","No"))</f>
        <v>Yes</v>
      </c>
      <c r="M300" s="23">
        <f t="shared" si="19"/>
        <v>1</v>
      </c>
      <c r="N300" s="23" t="str">
        <f>IF(B300&lt;'Cleaning Summary'!$B$63,"Underweight",IF(B300&lt;'Cleaning Summary'!$B$64,"Normal Weight",IF(B300&lt;'Cleaning Summary'!$B$65,"Overweight","Obesity")))</f>
        <v>Normal Weight</v>
      </c>
      <c r="O300" s="23" t="str">
        <f>IF(C300&lt;'Cleaning Summary'!$B$66,"Normal",IF(C300&lt;'Cleaning Summary'!$B$67,"Prediabetes","Diabetes"))</f>
        <v>Diabetes</v>
      </c>
    </row>
    <row r="301" spans="1:15" x14ac:dyDescent="0.35">
      <c r="A301" s="23" t="s">
        <v>717</v>
      </c>
      <c r="B301" s="27">
        <v>23.85</v>
      </c>
      <c r="C301" s="27">
        <v>7.84</v>
      </c>
      <c r="D301" s="23" t="s">
        <v>81</v>
      </c>
      <c r="E301" s="23" t="s">
        <v>81</v>
      </c>
      <c r="F301" s="23" t="s">
        <v>81</v>
      </c>
      <c r="G301" s="23" t="s">
        <v>4796</v>
      </c>
      <c r="H301" s="23" t="s">
        <v>95</v>
      </c>
      <c r="I301" s="23" t="str">
        <f t="shared" si="16"/>
        <v>No</v>
      </c>
      <c r="J301" s="23" t="str">
        <f t="shared" si="17"/>
        <v>No</v>
      </c>
      <c r="K301" s="23" t="str">
        <f t="shared" si="18"/>
        <v>No</v>
      </c>
      <c r="L301" s="23" t="str">
        <f>IF(TRIM(H301)="?",'Cleaning Summary'!$B$35,IF(LOWER(TRIM(H301))="yes","Yes","No"))</f>
        <v>Yes</v>
      </c>
      <c r="M301" s="23">
        <f t="shared" si="19"/>
        <v>0</v>
      </c>
      <c r="N301" s="23" t="str">
        <f>IF(B301&lt;'Cleaning Summary'!$B$63,"Underweight",IF(B301&lt;'Cleaning Summary'!$B$64,"Normal Weight",IF(B301&lt;'Cleaning Summary'!$B$65,"Overweight","Obesity")))</f>
        <v>Normal Weight</v>
      </c>
      <c r="O301" s="23" t="str">
        <f>IF(C301&lt;'Cleaning Summary'!$B$66,"Normal",IF(C301&lt;'Cleaning Summary'!$B$67,"Prediabetes","Diabetes"))</f>
        <v>Diabetes</v>
      </c>
    </row>
    <row r="302" spans="1:15" x14ac:dyDescent="0.35">
      <c r="A302" s="23" t="s">
        <v>719</v>
      </c>
      <c r="B302" s="27">
        <v>40.020000000000003</v>
      </c>
      <c r="C302" s="27">
        <v>5.19</v>
      </c>
      <c r="D302" s="23" t="s">
        <v>95</v>
      </c>
      <c r="E302" s="23" t="s">
        <v>81</v>
      </c>
      <c r="F302" s="23" t="s">
        <v>81</v>
      </c>
      <c r="G302" s="23">
        <v>1</v>
      </c>
      <c r="H302" s="23" t="s">
        <v>95</v>
      </c>
      <c r="I302" s="23" t="str">
        <f t="shared" si="16"/>
        <v>Yes</v>
      </c>
      <c r="J302" s="23" t="str">
        <f t="shared" si="17"/>
        <v>No</v>
      </c>
      <c r="K302" s="23" t="str">
        <f t="shared" si="18"/>
        <v>No</v>
      </c>
      <c r="L302" s="23" t="str">
        <f>IF(TRIM(H302)="?",'Cleaning Summary'!$B$35,IF(LOWER(TRIM(H302))="yes","Yes","No"))</f>
        <v>Yes</v>
      </c>
      <c r="M302" s="23">
        <f t="shared" si="19"/>
        <v>1</v>
      </c>
      <c r="N302" s="23" t="str">
        <f>IF(B302&lt;'Cleaning Summary'!$B$63,"Underweight",IF(B302&lt;'Cleaning Summary'!$B$64,"Normal Weight",IF(B302&lt;'Cleaning Summary'!$B$65,"Overweight","Obesity")))</f>
        <v>Obesity</v>
      </c>
      <c r="O302" s="23" t="str">
        <f>IF(C302&lt;'Cleaning Summary'!$B$66,"Normal",IF(C302&lt;'Cleaning Summary'!$B$67,"Prediabetes","Diabetes"))</f>
        <v>Normal</v>
      </c>
    </row>
    <row r="303" spans="1:15" x14ac:dyDescent="0.35">
      <c r="A303" s="23" t="s">
        <v>721</v>
      </c>
      <c r="B303" s="27">
        <v>19.170000000000002</v>
      </c>
      <c r="C303" s="27">
        <v>8.41</v>
      </c>
      <c r="D303" s="23" t="s">
        <v>81</v>
      </c>
      <c r="E303" s="23" t="s">
        <v>81</v>
      </c>
      <c r="F303" s="23" t="s">
        <v>81</v>
      </c>
      <c r="G303" s="23" t="s">
        <v>4796</v>
      </c>
      <c r="H303" s="23" t="s">
        <v>95</v>
      </c>
      <c r="I303" s="23" t="str">
        <f t="shared" si="16"/>
        <v>No</v>
      </c>
      <c r="J303" s="23" t="str">
        <f t="shared" si="17"/>
        <v>No</v>
      </c>
      <c r="K303" s="23" t="str">
        <f t="shared" si="18"/>
        <v>No</v>
      </c>
      <c r="L303" s="23" t="str">
        <f>IF(TRIM(H303)="?",'Cleaning Summary'!$B$35,IF(LOWER(TRIM(H303))="yes","Yes","No"))</f>
        <v>Yes</v>
      </c>
      <c r="M303" s="23">
        <f t="shared" si="19"/>
        <v>0</v>
      </c>
      <c r="N303" s="23" t="str">
        <f>IF(B303&lt;'Cleaning Summary'!$B$63,"Underweight",IF(B303&lt;'Cleaning Summary'!$B$64,"Normal Weight",IF(B303&lt;'Cleaning Summary'!$B$65,"Overweight","Obesity")))</f>
        <v>Normal Weight</v>
      </c>
      <c r="O303" s="23" t="str">
        <f>IF(C303&lt;'Cleaning Summary'!$B$66,"Normal",IF(C303&lt;'Cleaning Summary'!$B$67,"Prediabetes","Diabetes"))</f>
        <v>Diabetes</v>
      </c>
    </row>
    <row r="304" spans="1:15" x14ac:dyDescent="0.35">
      <c r="A304" s="23" t="s">
        <v>723</v>
      </c>
      <c r="B304" s="27">
        <v>43.53</v>
      </c>
      <c r="C304" s="27">
        <v>5.86</v>
      </c>
      <c r="D304" s="23" t="s">
        <v>95</v>
      </c>
      <c r="E304" s="23" t="s">
        <v>95</v>
      </c>
      <c r="F304" s="23" t="s">
        <v>81</v>
      </c>
      <c r="G304" s="23">
        <v>2</v>
      </c>
      <c r="H304" s="23" t="s">
        <v>95</v>
      </c>
      <c r="I304" s="23" t="str">
        <f t="shared" si="16"/>
        <v>Yes</v>
      </c>
      <c r="J304" s="23" t="str">
        <f t="shared" si="17"/>
        <v>Yes</v>
      </c>
      <c r="K304" s="23" t="str">
        <f t="shared" si="18"/>
        <v>No</v>
      </c>
      <c r="L304" s="23" t="str">
        <f>IF(TRIM(H304)="?",'Cleaning Summary'!$B$35,IF(LOWER(TRIM(H304))="yes","Yes","No"))</f>
        <v>Yes</v>
      </c>
      <c r="M304" s="23">
        <f t="shared" si="19"/>
        <v>2</v>
      </c>
      <c r="N304" s="23" t="str">
        <f>IF(B304&lt;'Cleaning Summary'!$B$63,"Underweight",IF(B304&lt;'Cleaning Summary'!$B$64,"Normal Weight",IF(B304&lt;'Cleaning Summary'!$B$65,"Overweight","Obesity")))</f>
        <v>Obesity</v>
      </c>
      <c r="O304" s="23" t="str">
        <f>IF(C304&lt;'Cleaning Summary'!$B$66,"Normal",IF(C304&lt;'Cleaning Summary'!$B$67,"Prediabetes","Diabetes"))</f>
        <v>Prediabetes</v>
      </c>
    </row>
    <row r="305" spans="1:15" x14ac:dyDescent="0.35">
      <c r="A305" s="23" t="s">
        <v>725</v>
      </c>
      <c r="B305" s="27">
        <v>46.06</v>
      </c>
      <c r="C305" s="27">
        <v>4.18</v>
      </c>
      <c r="D305" s="23" t="s">
        <v>81</v>
      </c>
      <c r="E305" s="23" t="s">
        <v>95</v>
      </c>
      <c r="F305" s="23" t="s">
        <v>81</v>
      </c>
      <c r="G305" s="23">
        <v>1</v>
      </c>
      <c r="H305" s="23" t="s">
        <v>95</v>
      </c>
      <c r="I305" s="23" t="str">
        <f t="shared" si="16"/>
        <v>No</v>
      </c>
      <c r="J305" s="23" t="str">
        <f t="shared" si="17"/>
        <v>Yes</v>
      </c>
      <c r="K305" s="23" t="str">
        <f t="shared" si="18"/>
        <v>No</v>
      </c>
      <c r="L305" s="23" t="str">
        <f>IF(TRIM(H305)="?",'Cleaning Summary'!$B$35,IF(LOWER(TRIM(H305))="yes","Yes","No"))</f>
        <v>Yes</v>
      </c>
      <c r="M305" s="23">
        <f t="shared" si="19"/>
        <v>1</v>
      </c>
      <c r="N305" s="23" t="str">
        <f>IF(B305&lt;'Cleaning Summary'!$B$63,"Underweight",IF(B305&lt;'Cleaning Summary'!$B$64,"Normal Weight",IF(B305&lt;'Cleaning Summary'!$B$65,"Overweight","Obesity")))</f>
        <v>Obesity</v>
      </c>
      <c r="O305" s="23" t="str">
        <f>IF(C305&lt;'Cleaning Summary'!$B$66,"Normal",IF(C305&lt;'Cleaning Summary'!$B$67,"Prediabetes","Diabetes"))</f>
        <v>Normal</v>
      </c>
    </row>
    <row r="306" spans="1:15" x14ac:dyDescent="0.35">
      <c r="A306" s="23" t="s">
        <v>727</v>
      </c>
      <c r="B306" s="27">
        <v>29.92</v>
      </c>
      <c r="C306" s="27">
        <v>11.99</v>
      </c>
      <c r="D306" s="23" t="s">
        <v>95</v>
      </c>
      <c r="E306" s="23" t="s">
        <v>81</v>
      </c>
      <c r="F306" s="23" t="s">
        <v>81</v>
      </c>
      <c r="G306" s="23">
        <v>2</v>
      </c>
      <c r="H306" s="23" t="s">
        <v>95</v>
      </c>
      <c r="I306" s="23" t="str">
        <f t="shared" si="16"/>
        <v>Yes</v>
      </c>
      <c r="J306" s="23" t="str">
        <f t="shared" si="17"/>
        <v>No</v>
      </c>
      <c r="K306" s="23" t="str">
        <f t="shared" si="18"/>
        <v>No</v>
      </c>
      <c r="L306" s="23" t="str">
        <f>IF(TRIM(H306)="?",'Cleaning Summary'!$B$35,IF(LOWER(TRIM(H306))="yes","Yes","No"))</f>
        <v>Yes</v>
      </c>
      <c r="M306" s="23">
        <f t="shared" si="19"/>
        <v>2</v>
      </c>
      <c r="N306" s="23" t="str">
        <f>IF(B306&lt;'Cleaning Summary'!$B$63,"Underweight",IF(B306&lt;'Cleaning Summary'!$B$64,"Normal Weight",IF(B306&lt;'Cleaning Summary'!$B$65,"Overweight","Obesity")))</f>
        <v>Overweight</v>
      </c>
      <c r="O306" s="23" t="str">
        <f>IF(C306&lt;'Cleaning Summary'!$B$66,"Normal",IF(C306&lt;'Cleaning Summary'!$B$67,"Prediabetes","Diabetes"))</f>
        <v>Diabetes</v>
      </c>
    </row>
    <row r="307" spans="1:15" x14ac:dyDescent="0.35">
      <c r="A307" s="23" t="s">
        <v>729</v>
      </c>
      <c r="B307" s="27">
        <v>28.46</v>
      </c>
      <c r="C307" s="27">
        <v>4.8499999999999996</v>
      </c>
      <c r="D307" s="23" t="s">
        <v>95</v>
      </c>
      <c r="E307" s="23" t="s">
        <v>81</v>
      </c>
      <c r="F307" s="23" t="s">
        <v>81</v>
      </c>
      <c r="G307" s="23">
        <v>1</v>
      </c>
      <c r="H307" s="23" t="s">
        <v>95</v>
      </c>
      <c r="I307" s="23" t="str">
        <f t="shared" si="16"/>
        <v>Yes</v>
      </c>
      <c r="J307" s="23" t="str">
        <f t="shared" si="17"/>
        <v>No</v>
      </c>
      <c r="K307" s="23" t="str">
        <f t="shared" si="18"/>
        <v>No</v>
      </c>
      <c r="L307" s="23" t="str">
        <f>IF(TRIM(H307)="?",'Cleaning Summary'!$B$35,IF(LOWER(TRIM(H307))="yes","Yes","No"))</f>
        <v>Yes</v>
      </c>
      <c r="M307" s="23">
        <f t="shared" si="19"/>
        <v>1</v>
      </c>
      <c r="N307" s="23" t="str">
        <f>IF(B307&lt;'Cleaning Summary'!$B$63,"Underweight",IF(B307&lt;'Cleaning Summary'!$B$64,"Normal Weight",IF(B307&lt;'Cleaning Summary'!$B$65,"Overweight","Obesity")))</f>
        <v>Overweight</v>
      </c>
      <c r="O307" s="23" t="str">
        <f>IF(C307&lt;'Cleaning Summary'!$B$66,"Normal",IF(C307&lt;'Cleaning Summary'!$B$67,"Prediabetes","Diabetes"))</f>
        <v>Normal</v>
      </c>
    </row>
    <row r="308" spans="1:15" x14ac:dyDescent="0.35">
      <c r="A308" s="23" t="s">
        <v>731</v>
      </c>
      <c r="B308" s="27">
        <v>24.56</v>
      </c>
      <c r="C308" s="27">
        <v>6.18</v>
      </c>
      <c r="D308" s="23" t="s">
        <v>95</v>
      </c>
      <c r="E308" s="23" t="s">
        <v>81</v>
      </c>
      <c r="F308" s="23" t="s">
        <v>82</v>
      </c>
      <c r="G308" s="23">
        <v>1</v>
      </c>
      <c r="H308" s="23" t="s">
        <v>95</v>
      </c>
      <c r="I308" s="23" t="str">
        <f t="shared" si="16"/>
        <v>Yes</v>
      </c>
      <c r="J308" s="23" t="str">
        <f t="shared" si="17"/>
        <v>No</v>
      </c>
      <c r="K308" s="23" t="str">
        <f t="shared" si="18"/>
        <v>Yes</v>
      </c>
      <c r="L308" s="23" t="str">
        <f>IF(TRIM(H308)="?",'Cleaning Summary'!$B$35,IF(LOWER(TRIM(H308))="yes","Yes","No"))</f>
        <v>Yes</v>
      </c>
      <c r="M308" s="23">
        <f t="shared" si="19"/>
        <v>1</v>
      </c>
      <c r="N308" s="23" t="str">
        <f>IF(B308&lt;'Cleaning Summary'!$B$63,"Underweight",IF(B308&lt;'Cleaning Summary'!$B$64,"Normal Weight",IF(B308&lt;'Cleaning Summary'!$B$65,"Overweight","Obesity")))</f>
        <v>Normal Weight</v>
      </c>
      <c r="O308" s="23" t="str">
        <f>IF(C308&lt;'Cleaning Summary'!$B$66,"Normal",IF(C308&lt;'Cleaning Summary'!$B$67,"Prediabetes","Diabetes"))</f>
        <v>Prediabetes</v>
      </c>
    </row>
    <row r="309" spans="1:15" x14ac:dyDescent="0.35">
      <c r="A309" s="23" t="s">
        <v>733</v>
      </c>
      <c r="B309" s="27">
        <v>41.19</v>
      </c>
      <c r="C309" s="27">
        <v>6.37</v>
      </c>
      <c r="D309" s="23" t="s">
        <v>81</v>
      </c>
      <c r="E309" s="23" t="s">
        <v>81</v>
      </c>
      <c r="F309" s="23" t="s">
        <v>81</v>
      </c>
      <c r="G309" s="23" t="s">
        <v>4796</v>
      </c>
      <c r="H309" s="23" t="s">
        <v>95</v>
      </c>
      <c r="I309" s="23" t="str">
        <f t="shared" si="16"/>
        <v>No</v>
      </c>
      <c r="J309" s="23" t="str">
        <f t="shared" si="17"/>
        <v>No</v>
      </c>
      <c r="K309" s="23" t="str">
        <f t="shared" si="18"/>
        <v>No</v>
      </c>
      <c r="L309" s="23" t="str">
        <f>IF(TRIM(H309)="?",'Cleaning Summary'!$B$35,IF(LOWER(TRIM(H309))="yes","Yes","No"))</f>
        <v>Yes</v>
      </c>
      <c r="M309" s="23">
        <f t="shared" si="19"/>
        <v>0</v>
      </c>
      <c r="N309" s="23" t="str">
        <f>IF(B309&lt;'Cleaning Summary'!$B$63,"Underweight",IF(B309&lt;'Cleaning Summary'!$B$64,"Normal Weight",IF(B309&lt;'Cleaning Summary'!$B$65,"Overweight","Obesity")))</f>
        <v>Obesity</v>
      </c>
      <c r="O309" s="23" t="str">
        <f>IF(C309&lt;'Cleaning Summary'!$B$66,"Normal",IF(C309&lt;'Cleaning Summary'!$B$67,"Prediabetes","Diabetes"))</f>
        <v>Prediabetes</v>
      </c>
    </row>
    <row r="310" spans="1:15" x14ac:dyDescent="0.35">
      <c r="A310" s="23" t="s">
        <v>735</v>
      </c>
      <c r="B310" s="27">
        <v>18.63</v>
      </c>
      <c r="C310" s="27">
        <v>9.81</v>
      </c>
      <c r="D310" s="23" t="s">
        <v>95</v>
      </c>
      <c r="E310" s="23" t="s">
        <v>81</v>
      </c>
      <c r="F310" s="23" t="s">
        <v>81</v>
      </c>
      <c r="G310" s="23">
        <v>2</v>
      </c>
      <c r="H310" s="23" t="s">
        <v>95</v>
      </c>
      <c r="I310" s="23" t="str">
        <f t="shared" si="16"/>
        <v>Yes</v>
      </c>
      <c r="J310" s="23" t="str">
        <f t="shared" si="17"/>
        <v>No</v>
      </c>
      <c r="K310" s="23" t="str">
        <f t="shared" si="18"/>
        <v>No</v>
      </c>
      <c r="L310" s="23" t="str">
        <f>IF(TRIM(H310)="?",'Cleaning Summary'!$B$35,IF(LOWER(TRIM(H310))="yes","Yes","No"))</f>
        <v>Yes</v>
      </c>
      <c r="M310" s="23">
        <f t="shared" si="19"/>
        <v>2</v>
      </c>
      <c r="N310" s="23" t="str">
        <f>IF(B310&lt;'Cleaning Summary'!$B$63,"Underweight",IF(B310&lt;'Cleaning Summary'!$B$64,"Normal Weight",IF(B310&lt;'Cleaning Summary'!$B$65,"Overweight","Obesity")))</f>
        <v>Normal Weight</v>
      </c>
      <c r="O310" s="23" t="str">
        <f>IF(C310&lt;'Cleaning Summary'!$B$66,"Normal",IF(C310&lt;'Cleaning Summary'!$B$67,"Prediabetes","Diabetes"))</f>
        <v>Diabetes</v>
      </c>
    </row>
    <row r="311" spans="1:15" x14ac:dyDescent="0.35">
      <c r="A311" s="23" t="s">
        <v>737</v>
      </c>
      <c r="B311" s="27">
        <v>26.26</v>
      </c>
      <c r="C311" s="27">
        <v>11.8</v>
      </c>
      <c r="D311" s="23" t="s">
        <v>95</v>
      </c>
      <c r="E311" s="23" t="s">
        <v>81</v>
      </c>
      <c r="F311" s="23" t="s">
        <v>81</v>
      </c>
      <c r="G311" s="23">
        <v>1</v>
      </c>
      <c r="H311" s="23" t="s">
        <v>95</v>
      </c>
      <c r="I311" s="23" t="str">
        <f t="shared" si="16"/>
        <v>Yes</v>
      </c>
      <c r="J311" s="23" t="str">
        <f t="shared" si="17"/>
        <v>No</v>
      </c>
      <c r="K311" s="23" t="str">
        <f t="shared" si="18"/>
        <v>No</v>
      </c>
      <c r="L311" s="23" t="str">
        <f>IF(TRIM(H311)="?",'Cleaning Summary'!$B$35,IF(LOWER(TRIM(H311))="yes","Yes","No"))</f>
        <v>Yes</v>
      </c>
      <c r="M311" s="23">
        <f t="shared" si="19"/>
        <v>1</v>
      </c>
      <c r="N311" s="23" t="str">
        <f>IF(B311&lt;'Cleaning Summary'!$B$63,"Underweight",IF(B311&lt;'Cleaning Summary'!$B$64,"Normal Weight",IF(B311&lt;'Cleaning Summary'!$B$65,"Overweight","Obesity")))</f>
        <v>Overweight</v>
      </c>
      <c r="O311" s="23" t="str">
        <f>IF(C311&lt;'Cleaning Summary'!$B$66,"Normal",IF(C311&lt;'Cleaning Summary'!$B$67,"Prediabetes","Diabetes"))</f>
        <v>Diabetes</v>
      </c>
    </row>
    <row r="312" spans="1:15" x14ac:dyDescent="0.35">
      <c r="A312" s="23" t="s">
        <v>739</v>
      </c>
      <c r="B312" s="27">
        <v>22.37</v>
      </c>
      <c r="C312" s="27">
        <v>5.86</v>
      </c>
      <c r="D312" s="23" t="s">
        <v>95</v>
      </c>
      <c r="E312" s="23" t="s">
        <v>81</v>
      </c>
      <c r="F312" s="23" t="s">
        <v>82</v>
      </c>
      <c r="G312" s="23">
        <v>1</v>
      </c>
      <c r="H312" s="23" t="s">
        <v>95</v>
      </c>
      <c r="I312" s="23" t="str">
        <f t="shared" si="16"/>
        <v>Yes</v>
      </c>
      <c r="J312" s="23" t="str">
        <f t="shared" si="17"/>
        <v>No</v>
      </c>
      <c r="K312" s="23" t="str">
        <f t="shared" si="18"/>
        <v>Yes</v>
      </c>
      <c r="L312" s="23" t="str">
        <f>IF(TRIM(H312)="?",'Cleaning Summary'!$B$35,IF(LOWER(TRIM(H312))="yes","Yes","No"))</f>
        <v>Yes</v>
      </c>
      <c r="M312" s="23">
        <f t="shared" si="19"/>
        <v>1</v>
      </c>
      <c r="N312" s="23" t="str">
        <f>IF(B312&lt;'Cleaning Summary'!$B$63,"Underweight",IF(B312&lt;'Cleaning Summary'!$B$64,"Normal Weight",IF(B312&lt;'Cleaning Summary'!$B$65,"Overweight","Obesity")))</f>
        <v>Normal Weight</v>
      </c>
      <c r="O312" s="23" t="str">
        <f>IF(C312&lt;'Cleaning Summary'!$B$66,"Normal",IF(C312&lt;'Cleaning Summary'!$B$67,"Prediabetes","Diabetes"))</f>
        <v>Prediabetes</v>
      </c>
    </row>
    <row r="313" spans="1:15" x14ac:dyDescent="0.35">
      <c r="A313" s="23" t="s">
        <v>741</v>
      </c>
      <c r="B313" s="27">
        <v>39.619999999999997</v>
      </c>
      <c r="C313" s="27">
        <v>4.28</v>
      </c>
      <c r="D313" s="23" t="s">
        <v>81</v>
      </c>
      <c r="E313" s="23" t="s">
        <v>81</v>
      </c>
      <c r="F313" s="23" t="s">
        <v>81</v>
      </c>
      <c r="G313" s="23">
        <v>1</v>
      </c>
      <c r="H313" s="23" t="s">
        <v>95</v>
      </c>
      <c r="I313" s="23" t="str">
        <f t="shared" si="16"/>
        <v>No</v>
      </c>
      <c r="J313" s="23" t="str">
        <f t="shared" si="17"/>
        <v>No</v>
      </c>
      <c r="K313" s="23" t="str">
        <f t="shared" si="18"/>
        <v>No</v>
      </c>
      <c r="L313" s="23" t="str">
        <f>IF(TRIM(H313)="?",'Cleaning Summary'!$B$35,IF(LOWER(TRIM(H313))="yes","Yes","No"))</f>
        <v>Yes</v>
      </c>
      <c r="M313" s="23">
        <f t="shared" si="19"/>
        <v>1</v>
      </c>
      <c r="N313" s="23" t="str">
        <f>IF(B313&lt;'Cleaning Summary'!$B$63,"Underweight",IF(B313&lt;'Cleaning Summary'!$B$64,"Normal Weight",IF(B313&lt;'Cleaning Summary'!$B$65,"Overweight","Obesity")))</f>
        <v>Obesity</v>
      </c>
      <c r="O313" s="23" t="str">
        <f>IF(C313&lt;'Cleaning Summary'!$B$66,"Normal",IF(C313&lt;'Cleaning Summary'!$B$67,"Prediabetes","Diabetes"))</f>
        <v>Normal</v>
      </c>
    </row>
    <row r="314" spans="1:15" x14ac:dyDescent="0.35">
      <c r="A314" s="23" t="s">
        <v>743</v>
      </c>
      <c r="B314" s="27">
        <v>18.329999999999998</v>
      </c>
      <c r="C314" s="27">
        <v>4.16</v>
      </c>
      <c r="D314" s="23" t="s">
        <v>95</v>
      </c>
      <c r="E314" s="23" t="s">
        <v>81</v>
      </c>
      <c r="F314" s="23" t="s">
        <v>81</v>
      </c>
      <c r="G314" s="23" t="s">
        <v>4796</v>
      </c>
      <c r="H314" s="23" t="s">
        <v>95</v>
      </c>
      <c r="I314" s="23" t="str">
        <f t="shared" si="16"/>
        <v>Yes</v>
      </c>
      <c r="J314" s="23" t="str">
        <f t="shared" si="17"/>
        <v>No</v>
      </c>
      <c r="K314" s="23" t="str">
        <f t="shared" si="18"/>
        <v>No</v>
      </c>
      <c r="L314" s="23" t="str">
        <f>IF(TRIM(H314)="?",'Cleaning Summary'!$B$35,IF(LOWER(TRIM(H314))="yes","Yes","No"))</f>
        <v>Yes</v>
      </c>
      <c r="M314" s="23">
        <f t="shared" si="19"/>
        <v>0</v>
      </c>
      <c r="N314" s="23" t="str">
        <f>IF(B314&lt;'Cleaning Summary'!$B$63,"Underweight",IF(B314&lt;'Cleaning Summary'!$B$64,"Normal Weight",IF(B314&lt;'Cleaning Summary'!$B$65,"Overweight","Obesity")))</f>
        <v>Underweight</v>
      </c>
      <c r="O314" s="23" t="str">
        <f>IF(C314&lt;'Cleaning Summary'!$B$66,"Normal",IF(C314&lt;'Cleaning Summary'!$B$67,"Prediabetes","Diabetes"))</f>
        <v>Normal</v>
      </c>
    </row>
    <row r="315" spans="1:15" x14ac:dyDescent="0.35">
      <c r="A315" s="23" t="s">
        <v>745</v>
      </c>
      <c r="B315" s="27">
        <v>17.11</v>
      </c>
      <c r="C315" s="27">
        <v>4.9800000000000004</v>
      </c>
      <c r="D315" s="23" t="s">
        <v>95</v>
      </c>
      <c r="E315" s="23" t="s">
        <v>81</v>
      </c>
      <c r="F315" s="23" t="s">
        <v>82</v>
      </c>
      <c r="G315" s="23">
        <v>1</v>
      </c>
      <c r="H315" s="23" t="s">
        <v>95</v>
      </c>
      <c r="I315" s="23" t="str">
        <f t="shared" si="16"/>
        <v>Yes</v>
      </c>
      <c r="J315" s="23" t="str">
        <f t="shared" si="17"/>
        <v>No</v>
      </c>
      <c r="K315" s="23" t="str">
        <f t="shared" si="18"/>
        <v>Yes</v>
      </c>
      <c r="L315" s="23" t="str">
        <f>IF(TRIM(H315)="?",'Cleaning Summary'!$B$35,IF(LOWER(TRIM(H315))="yes","Yes","No"))</f>
        <v>Yes</v>
      </c>
      <c r="M315" s="23">
        <f t="shared" si="19"/>
        <v>1</v>
      </c>
      <c r="N315" s="23" t="str">
        <f>IF(B315&lt;'Cleaning Summary'!$B$63,"Underweight",IF(B315&lt;'Cleaning Summary'!$B$64,"Normal Weight",IF(B315&lt;'Cleaning Summary'!$B$65,"Overweight","Obesity")))</f>
        <v>Underweight</v>
      </c>
      <c r="O315" s="23" t="str">
        <f>IF(C315&lt;'Cleaning Summary'!$B$66,"Normal",IF(C315&lt;'Cleaning Summary'!$B$67,"Prediabetes","Diabetes"))</f>
        <v>Normal</v>
      </c>
    </row>
    <row r="316" spans="1:15" x14ac:dyDescent="0.35">
      <c r="A316" s="23" t="s">
        <v>747</v>
      </c>
      <c r="B316" s="27">
        <v>43.5</v>
      </c>
      <c r="C316" s="27">
        <v>6.38</v>
      </c>
      <c r="D316" s="23" t="s">
        <v>81</v>
      </c>
      <c r="E316" s="23" t="s">
        <v>95</v>
      </c>
      <c r="F316" s="23" t="s">
        <v>81</v>
      </c>
      <c r="G316" s="23">
        <v>1</v>
      </c>
      <c r="H316" s="23" t="s">
        <v>95</v>
      </c>
      <c r="I316" s="23" t="str">
        <f t="shared" si="16"/>
        <v>No</v>
      </c>
      <c r="J316" s="23" t="str">
        <f t="shared" si="17"/>
        <v>Yes</v>
      </c>
      <c r="K316" s="23" t="str">
        <f t="shared" si="18"/>
        <v>No</v>
      </c>
      <c r="L316" s="23" t="str">
        <f>IF(TRIM(H316)="?",'Cleaning Summary'!$B$35,IF(LOWER(TRIM(H316))="yes","Yes","No"))</f>
        <v>Yes</v>
      </c>
      <c r="M316" s="23">
        <f t="shared" si="19"/>
        <v>1</v>
      </c>
      <c r="N316" s="23" t="str">
        <f>IF(B316&lt;'Cleaning Summary'!$B$63,"Underweight",IF(B316&lt;'Cleaning Summary'!$B$64,"Normal Weight",IF(B316&lt;'Cleaning Summary'!$B$65,"Overweight","Obesity")))</f>
        <v>Obesity</v>
      </c>
      <c r="O316" s="23" t="str">
        <f>IF(C316&lt;'Cleaning Summary'!$B$66,"Normal",IF(C316&lt;'Cleaning Summary'!$B$67,"Prediabetes","Diabetes"))</f>
        <v>Prediabetes</v>
      </c>
    </row>
    <row r="317" spans="1:15" x14ac:dyDescent="0.35">
      <c r="A317" s="23" t="s">
        <v>749</v>
      </c>
      <c r="B317" s="27">
        <v>25.364999999999998</v>
      </c>
      <c r="C317" s="27">
        <v>5.19</v>
      </c>
      <c r="D317" s="23" t="s">
        <v>81</v>
      </c>
      <c r="E317" s="23" t="s">
        <v>81</v>
      </c>
      <c r="F317" s="23" t="s">
        <v>81</v>
      </c>
      <c r="G317" s="23">
        <v>2</v>
      </c>
      <c r="H317" s="23" t="s">
        <v>81</v>
      </c>
      <c r="I317" s="23" t="str">
        <f t="shared" si="16"/>
        <v>No</v>
      </c>
      <c r="J317" s="23" t="str">
        <f t="shared" si="17"/>
        <v>No</v>
      </c>
      <c r="K317" s="23" t="str">
        <f t="shared" si="18"/>
        <v>No</v>
      </c>
      <c r="L317" s="23" t="str">
        <f>IF(TRIM(H317)="?",'Cleaning Summary'!$B$35,IF(LOWER(TRIM(H317))="yes","Yes","No"))</f>
        <v>No</v>
      </c>
      <c r="M317" s="23">
        <f t="shared" si="19"/>
        <v>2</v>
      </c>
      <c r="N317" s="23" t="str">
        <f>IF(B317&lt;'Cleaning Summary'!$B$63,"Underweight",IF(B317&lt;'Cleaning Summary'!$B$64,"Normal Weight",IF(B317&lt;'Cleaning Summary'!$B$65,"Overweight","Obesity")))</f>
        <v>Overweight</v>
      </c>
      <c r="O317" s="23" t="str">
        <f>IF(C317&lt;'Cleaning Summary'!$B$66,"Normal",IF(C317&lt;'Cleaning Summary'!$B$67,"Prediabetes","Diabetes"))</f>
        <v>Normal</v>
      </c>
    </row>
    <row r="318" spans="1:15" x14ac:dyDescent="0.35">
      <c r="A318" s="23" t="s">
        <v>751</v>
      </c>
      <c r="B318" s="27">
        <v>28.594999999999999</v>
      </c>
      <c r="C318" s="27">
        <v>10.210000000000001</v>
      </c>
      <c r="D318" s="23" t="s">
        <v>81</v>
      </c>
      <c r="E318" s="23" t="s">
        <v>81</v>
      </c>
      <c r="F318" s="23" t="s">
        <v>81</v>
      </c>
      <c r="G318" s="23" t="s">
        <v>4796</v>
      </c>
      <c r="H318" s="23" t="s">
        <v>81</v>
      </c>
      <c r="I318" s="23" t="str">
        <f t="shared" si="16"/>
        <v>No</v>
      </c>
      <c r="J318" s="23" t="str">
        <f t="shared" si="17"/>
        <v>No</v>
      </c>
      <c r="K318" s="23" t="str">
        <f t="shared" si="18"/>
        <v>No</v>
      </c>
      <c r="L318" s="23" t="str">
        <f>IF(TRIM(H318)="?",'Cleaning Summary'!$B$35,IF(LOWER(TRIM(H318))="yes","Yes","No"))</f>
        <v>No</v>
      </c>
      <c r="M318" s="23">
        <f t="shared" si="19"/>
        <v>0</v>
      </c>
      <c r="N318" s="23" t="str">
        <f>IF(B318&lt;'Cleaning Summary'!$B$63,"Underweight",IF(B318&lt;'Cleaning Summary'!$B$64,"Normal Weight",IF(B318&lt;'Cleaning Summary'!$B$65,"Overweight","Obesity")))</f>
        <v>Overweight</v>
      </c>
      <c r="O318" s="23" t="str">
        <f>IF(C318&lt;'Cleaning Summary'!$B$66,"Normal",IF(C318&lt;'Cleaning Summary'!$B$67,"Prediabetes","Diabetes"))</f>
        <v>Diabetes</v>
      </c>
    </row>
    <row r="319" spans="1:15" x14ac:dyDescent="0.35">
      <c r="A319" s="23" t="s">
        <v>753</v>
      </c>
      <c r="B319" s="27">
        <v>29.83</v>
      </c>
      <c r="C319" s="27">
        <v>9.6999999999999993</v>
      </c>
      <c r="D319" s="23" t="s">
        <v>95</v>
      </c>
      <c r="E319" s="23" t="s">
        <v>81</v>
      </c>
      <c r="F319" s="23" t="s">
        <v>82</v>
      </c>
      <c r="G319" s="23">
        <v>1</v>
      </c>
      <c r="H319" s="23" t="s">
        <v>95</v>
      </c>
      <c r="I319" s="23" t="str">
        <f t="shared" si="16"/>
        <v>Yes</v>
      </c>
      <c r="J319" s="23" t="str">
        <f t="shared" si="17"/>
        <v>No</v>
      </c>
      <c r="K319" s="23" t="str">
        <f t="shared" si="18"/>
        <v>Yes</v>
      </c>
      <c r="L319" s="23" t="str">
        <f>IF(TRIM(H319)="?",'Cleaning Summary'!$B$35,IF(LOWER(TRIM(H319))="yes","Yes","No"))</f>
        <v>Yes</v>
      </c>
      <c r="M319" s="23">
        <f t="shared" si="19"/>
        <v>1</v>
      </c>
      <c r="N319" s="23" t="str">
        <f>IF(B319&lt;'Cleaning Summary'!$B$63,"Underweight",IF(B319&lt;'Cleaning Summary'!$B$64,"Normal Weight",IF(B319&lt;'Cleaning Summary'!$B$65,"Overweight","Obesity")))</f>
        <v>Overweight</v>
      </c>
      <c r="O319" s="23" t="str">
        <f>IF(C319&lt;'Cleaning Summary'!$B$66,"Normal",IF(C319&lt;'Cleaning Summary'!$B$67,"Prediabetes","Diabetes"))</f>
        <v>Diabetes</v>
      </c>
    </row>
    <row r="320" spans="1:15" x14ac:dyDescent="0.35">
      <c r="A320" s="23" t="s">
        <v>755</v>
      </c>
      <c r="B320" s="27">
        <v>24.7</v>
      </c>
      <c r="C320" s="27">
        <v>10.25</v>
      </c>
      <c r="D320" s="23" t="s">
        <v>81</v>
      </c>
      <c r="E320" s="23" t="s">
        <v>81</v>
      </c>
      <c r="F320" s="23" t="s">
        <v>81</v>
      </c>
      <c r="G320" s="23">
        <v>3</v>
      </c>
      <c r="H320" s="23" t="s">
        <v>81</v>
      </c>
      <c r="I320" s="23" t="str">
        <f t="shared" si="16"/>
        <v>No</v>
      </c>
      <c r="J320" s="23" t="str">
        <f t="shared" si="17"/>
        <v>No</v>
      </c>
      <c r="K320" s="23" t="str">
        <f t="shared" si="18"/>
        <v>No</v>
      </c>
      <c r="L320" s="23" t="str">
        <f>IF(TRIM(H320)="?",'Cleaning Summary'!$B$35,IF(LOWER(TRIM(H320))="yes","Yes","No"))</f>
        <v>No</v>
      </c>
      <c r="M320" s="23">
        <f t="shared" si="19"/>
        <v>3</v>
      </c>
      <c r="N320" s="23" t="str">
        <f>IF(B320&lt;'Cleaning Summary'!$B$63,"Underweight",IF(B320&lt;'Cleaning Summary'!$B$64,"Normal Weight",IF(B320&lt;'Cleaning Summary'!$B$65,"Overweight","Obesity")))</f>
        <v>Normal Weight</v>
      </c>
      <c r="O320" s="23" t="str">
        <f>IF(C320&lt;'Cleaning Summary'!$B$66,"Normal",IF(C320&lt;'Cleaning Summary'!$B$67,"Prediabetes","Diabetes"))</f>
        <v>Diabetes</v>
      </c>
    </row>
    <row r="321" spans="1:15" x14ac:dyDescent="0.35">
      <c r="A321" s="23" t="s">
        <v>757</v>
      </c>
      <c r="B321" s="27">
        <v>17.940000000000001</v>
      </c>
      <c r="C321" s="27">
        <v>9.77</v>
      </c>
      <c r="D321" s="23" t="s">
        <v>81</v>
      </c>
      <c r="E321" s="23" t="s">
        <v>81</v>
      </c>
      <c r="F321" s="23" t="s">
        <v>81</v>
      </c>
      <c r="G321" s="23" t="s">
        <v>4796</v>
      </c>
      <c r="H321" s="23" t="s">
        <v>95</v>
      </c>
      <c r="I321" s="23" t="str">
        <f t="shared" si="16"/>
        <v>No</v>
      </c>
      <c r="J321" s="23" t="str">
        <f t="shared" si="17"/>
        <v>No</v>
      </c>
      <c r="K321" s="23" t="str">
        <f t="shared" si="18"/>
        <v>No</v>
      </c>
      <c r="L321" s="23" t="str">
        <f>IF(TRIM(H321)="?",'Cleaning Summary'!$B$35,IF(LOWER(TRIM(H321))="yes","Yes","No"))</f>
        <v>Yes</v>
      </c>
      <c r="M321" s="23">
        <f t="shared" si="19"/>
        <v>0</v>
      </c>
      <c r="N321" s="23" t="str">
        <f>IF(B321&lt;'Cleaning Summary'!$B$63,"Underweight",IF(B321&lt;'Cleaning Summary'!$B$64,"Normal Weight",IF(B321&lt;'Cleaning Summary'!$B$65,"Overweight","Obesity")))</f>
        <v>Underweight</v>
      </c>
      <c r="O321" s="23" t="str">
        <f>IF(C321&lt;'Cleaning Summary'!$B$66,"Normal",IF(C321&lt;'Cleaning Summary'!$B$67,"Prediabetes","Diabetes"))</f>
        <v>Diabetes</v>
      </c>
    </row>
    <row r="322" spans="1:15" x14ac:dyDescent="0.35">
      <c r="A322" s="23" t="s">
        <v>759</v>
      </c>
      <c r="B322" s="27">
        <v>21.08</v>
      </c>
      <c r="C322" s="27">
        <v>4.83</v>
      </c>
      <c r="D322" s="23" t="s">
        <v>81</v>
      </c>
      <c r="E322" s="23" t="s">
        <v>81</v>
      </c>
      <c r="F322" s="23" t="s">
        <v>82</v>
      </c>
      <c r="G322" s="23">
        <v>1</v>
      </c>
      <c r="H322" s="23" t="s">
        <v>95</v>
      </c>
      <c r="I322" s="23" t="str">
        <f t="shared" ref="I322:I385" si="20">IF(LOWER(TRIM(D322))="yes","Yes","No")</f>
        <v>No</v>
      </c>
      <c r="J322" s="23" t="str">
        <f t="shared" ref="J322:J385" si="21">IF(LOWER(TRIM(E322))="yes","Yes","No")</f>
        <v>No</v>
      </c>
      <c r="K322" s="23" t="str">
        <f t="shared" ref="K322:K385" si="22">IF(LOWER(TRIM(F322))="yes","Yes","No")</f>
        <v>Yes</v>
      </c>
      <c r="L322" s="23" t="str">
        <f>IF(TRIM(H322)="?",'Cleaning Summary'!$B$35,IF(LOWER(TRIM(H322))="yes","Yes","No"))</f>
        <v>Yes</v>
      </c>
      <c r="M322" s="23">
        <f t="shared" ref="M322:M385" si="23">IF(ISNUMBER(G322),G322,IF(LOWER(TRIM(G322))="no major surgery",0,"CHECK"))</f>
        <v>1</v>
      </c>
      <c r="N322" s="23" t="str">
        <f>IF(B322&lt;'Cleaning Summary'!$B$63,"Underweight",IF(B322&lt;'Cleaning Summary'!$B$64,"Normal Weight",IF(B322&lt;'Cleaning Summary'!$B$65,"Overweight","Obesity")))</f>
        <v>Normal Weight</v>
      </c>
      <c r="O322" s="23" t="str">
        <f>IF(C322&lt;'Cleaning Summary'!$B$66,"Normal",IF(C322&lt;'Cleaning Summary'!$B$67,"Prediabetes","Diabetes"))</f>
        <v>Normal</v>
      </c>
    </row>
    <row r="323" spans="1:15" x14ac:dyDescent="0.35">
      <c r="A323" s="23" t="s">
        <v>761</v>
      </c>
      <c r="B323" s="27">
        <v>37.715000000000003</v>
      </c>
      <c r="C323" s="27">
        <v>10.86</v>
      </c>
      <c r="D323" s="23" t="s">
        <v>95</v>
      </c>
      <c r="E323" s="23" t="s">
        <v>81</v>
      </c>
      <c r="F323" s="23" t="s">
        <v>81</v>
      </c>
      <c r="G323" s="23" t="s">
        <v>4796</v>
      </c>
      <c r="H323" s="23" t="s">
        <v>81</v>
      </c>
      <c r="I323" s="23" t="str">
        <f t="shared" si="20"/>
        <v>Yes</v>
      </c>
      <c r="J323" s="23" t="str">
        <f t="shared" si="21"/>
        <v>No</v>
      </c>
      <c r="K323" s="23" t="str">
        <f t="shared" si="22"/>
        <v>No</v>
      </c>
      <c r="L323" s="23" t="str">
        <f>IF(TRIM(H323)="?",'Cleaning Summary'!$B$35,IF(LOWER(TRIM(H323))="yes","Yes","No"))</f>
        <v>No</v>
      </c>
      <c r="M323" s="23">
        <f t="shared" si="23"/>
        <v>0</v>
      </c>
      <c r="N323" s="23" t="str">
        <f>IF(B323&lt;'Cleaning Summary'!$B$63,"Underweight",IF(B323&lt;'Cleaning Summary'!$B$64,"Normal Weight",IF(B323&lt;'Cleaning Summary'!$B$65,"Overweight","Obesity")))</f>
        <v>Obesity</v>
      </c>
      <c r="O323" s="23" t="str">
        <f>IF(C323&lt;'Cleaning Summary'!$B$66,"Normal",IF(C323&lt;'Cleaning Summary'!$B$67,"Prediabetes","Diabetes"))</f>
        <v>Diabetes</v>
      </c>
    </row>
    <row r="324" spans="1:15" x14ac:dyDescent="0.35">
      <c r="A324" s="23" t="s">
        <v>763</v>
      </c>
      <c r="B324" s="27">
        <v>22.39</v>
      </c>
      <c r="C324" s="27">
        <v>9.5299999999999994</v>
      </c>
      <c r="D324" s="23" t="s">
        <v>95</v>
      </c>
      <c r="E324" s="23" t="s">
        <v>81</v>
      </c>
      <c r="F324" s="23" t="s">
        <v>81</v>
      </c>
      <c r="G324" s="23" t="s">
        <v>4796</v>
      </c>
      <c r="H324" s="23" t="s">
        <v>95</v>
      </c>
      <c r="I324" s="23" t="str">
        <f t="shared" si="20"/>
        <v>Yes</v>
      </c>
      <c r="J324" s="23" t="str">
        <f t="shared" si="21"/>
        <v>No</v>
      </c>
      <c r="K324" s="23" t="str">
        <f t="shared" si="22"/>
        <v>No</v>
      </c>
      <c r="L324" s="23" t="str">
        <f>IF(TRIM(H324)="?",'Cleaning Summary'!$B$35,IF(LOWER(TRIM(H324))="yes","Yes","No"))</f>
        <v>Yes</v>
      </c>
      <c r="M324" s="23">
        <f t="shared" si="23"/>
        <v>0</v>
      </c>
      <c r="N324" s="23" t="str">
        <f>IF(B324&lt;'Cleaning Summary'!$B$63,"Underweight",IF(B324&lt;'Cleaning Summary'!$B$64,"Normal Weight",IF(B324&lt;'Cleaning Summary'!$B$65,"Overweight","Obesity")))</f>
        <v>Normal Weight</v>
      </c>
      <c r="O324" s="23" t="str">
        <f>IF(C324&lt;'Cleaning Summary'!$B$66,"Normal",IF(C324&lt;'Cleaning Summary'!$B$67,"Prediabetes","Diabetes"))</f>
        <v>Diabetes</v>
      </c>
    </row>
    <row r="325" spans="1:15" x14ac:dyDescent="0.35">
      <c r="A325" s="23" t="s">
        <v>765</v>
      </c>
      <c r="B325" s="27">
        <v>28.78</v>
      </c>
      <c r="C325" s="27">
        <v>5.68</v>
      </c>
      <c r="D325" s="23" t="s">
        <v>81</v>
      </c>
      <c r="E325" s="23" t="s">
        <v>81</v>
      </c>
      <c r="F325" s="23" t="s">
        <v>81</v>
      </c>
      <c r="G325" s="23" t="s">
        <v>4796</v>
      </c>
      <c r="H325" s="23" t="s">
        <v>95</v>
      </c>
      <c r="I325" s="23" t="str">
        <f t="shared" si="20"/>
        <v>No</v>
      </c>
      <c r="J325" s="23" t="str">
        <f t="shared" si="21"/>
        <v>No</v>
      </c>
      <c r="K325" s="23" t="str">
        <f t="shared" si="22"/>
        <v>No</v>
      </c>
      <c r="L325" s="23" t="str">
        <f>IF(TRIM(H325)="?",'Cleaning Summary'!$B$35,IF(LOWER(TRIM(H325))="yes","Yes","No"))</f>
        <v>Yes</v>
      </c>
      <c r="M325" s="23">
        <f t="shared" si="23"/>
        <v>0</v>
      </c>
      <c r="N325" s="23" t="str">
        <f>IF(B325&lt;'Cleaning Summary'!$B$63,"Underweight",IF(B325&lt;'Cleaning Summary'!$B$64,"Normal Weight",IF(B325&lt;'Cleaning Summary'!$B$65,"Overweight","Obesity")))</f>
        <v>Overweight</v>
      </c>
      <c r="O325" s="23" t="str">
        <f>IF(C325&lt;'Cleaning Summary'!$B$66,"Normal",IF(C325&lt;'Cleaning Summary'!$B$67,"Prediabetes","Diabetes"))</f>
        <v>Normal</v>
      </c>
    </row>
    <row r="326" spans="1:15" x14ac:dyDescent="0.35">
      <c r="A326" s="23" t="s">
        <v>767</v>
      </c>
      <c r="B326" s="27">
        <v>18.329999999999998</v>
      </c>
      <c r="C326" s="27">
        <v>5.57</v>
      </c>
      <c r="D326" s="23" t="s">
        <v>95</v>
      </c>
      <c r="E326" s="23" t="s">
        <v>81</v>
      </c>
      <c r="F326" s="23" t="s">
        <v>81</v>
      </c>
      <c r="G326" s="23" t="s">
        <v>4796</v>
      </c>
      <c r="H326" s="23" t="s">
        <v>95</v>
      </c>
      <c r="I326" s="23" t="str">
        <f t="shared" si="20"/>
        <v>Yes</v>
      </c>
      <c r="J326" s="23" t="str">
        <f t="shared" si="21"/>
        <v>No</v>
      </c>
      <c r="K326" s="23" t="str">
        <f t="shared" si="22"/>
        <v>No</v>
      </c>
      <c r="L326" s="23" t="str">
        <f>IF(TRIM(H326)="?",'Cleaning Summary'!$B$35,IF(LOWER(TRIM(H326))="yes","Yes","No"))</f>
        <v>Yes</v>
      </c>
      <c r="M326" s="23">
        <f t="shared" si="23"/>
        <v>0</v>
      </c>
      <c r="N326" s="23" t="str">
        <f>IF(B326&lt;'Cleaning Summary'!$B$63,"Underweight",IF(B326&lt;'Cleaning Summary'!$B$64,"Normal Weight",IF(B326&lt;'Cleaning Summary'!$B$65,"Overweight","Obesity")))</f>
        <v>Underweight</v>
      </c>
      <c r="O326" s="23" t="str">
        <f>IF(C326&lt;'Cleaning Summary'!$B$66,"Normal",IF(C326&lt;'Cleaning Summary'!$B$67,"Prediabetes","Diabetes"))</f>
        <v>Normal</v>
      </c>
    </row>
    <row r="327" spans="1:15" x14ac:dyDescent="0.35">
      <c r="A327" s="23" t="s">
        <v>769</v>
      </c>
      <c r="B327" s="27">
        <v>26.39</v>
      </c>
      <c r="C327" s="27">
        <v>4.58</v>
      </c>
      <c r="D327" s="23" t="s">
        <v>95</v>
      </c>
      <c r="E327" s="23" t="s">
        <v>81</v>
      </c>
      <c r="F327" s="23" t="s">
        <v>81</v>
      </c>
      <c r="G327" s="23">
        <v>1</v>
      </c>
      <c r="H327" s="23" t="s">
        <v>95</v>
      </c>
      <c r="I327" s="23" t="str">
        <f t="shared" si="20"/>
        <v>Yes</v>
      </c>
      <c r="J327" s="23" t="str">
        <f t="shared" si="21"/>
        <v>No</v>
      </c>
      <c r="K327" s="23" t="str">
        <f t="shared" si="22"/>
        <v>No</v>
      </c>
      <c r="L327" s="23" t="str">
        <f>IF(TRIM(H327)="?",'Cleaning Summary'!$B$35,IF(LOWER(TRIM(H327))="yes","Yes","No"))</f>
        <v>Yes</v>
      </c>
      <c r="M327" s="23">
        <f t="shared" si="23"/>
        <v>1</v>
      </c>
      <c r="N327" s="23" t="str">
        <f>IF(B327&lt;'Cleaning Summary'!$B$63,"Underweight",IF(B327&lt;'Cleaning Summary'!$B$64,"Normal Weight",IF(B327&lt;'Cleaning Summary'!$B$65,"Overweight","Obesity")))</f>
        <v>Overweight</v>
      </c>
      <c r="O327" s="23" t="str">
        <f>IF(C327&lt;'Cleaning Summary'!$B$66,"Normal",IF(C327&lt;'Cleaning Summary'!$B$67,"Prediabetes","Diabetes"))</f>
        <v>Normal</v>
      </c>
    </row>
    <row r="328" spans="1:15" x14ac:dyDescent="0.35">
      <c r="A328" s="23" t="s">
        <v>771</v>
      </c>
      <c r="B328" s="27">
        <v>19.260000000000002</v>
      </c>
      <c r="C328" s="27">
        <v>8.9600000000000009</v>
      </c>
      <c r="D328" s="23" t="s">
        <v>95</v>
      </c>
      <c r="E328" s="23" t="s">
        <v>81</v>
      </c>
      <c r="F328" s="23" t="s">
        <v>81</v>
      </c>
      <c r="G328" s="23">
        <v>1</v>
      </c>
      <c r="H328" s="23" t="s">
        <v>95</v>
      </c>
      <c r="I328" s="23" t="str">
        <f t="shared" si="20"/>
        <v>Yes</v>
      </c>
      <c r="J328" s="23" t="str">
        <f t="shared" si="21"/>
        <v>No</v>
      </c>
      <c r="K328" s="23" t="str">
        <f t="shared" si="22"/>
        <v>No</v>
      </c>
      <c r="L328" s="23" t="str">
        <f>IF(TRIM(H328)="?",'Cleaning Summary'!$B$35,IF(LOWER(TRIM(H328))="yes","Yes","No"))</f>
        <v>Yes</v>
      </c>
      <c r="M328" s="23">
        <f t="shared" si="23"/>
        <v>1</v>
      </c>
      <c r="N328" s="23" t="str">
        <f>IF(B328&lt;'Cleaning Summary'!$B$63,"Underweight",IF(B328&lt;'Cleaning Summary'!$B$64,"Normal Weight",IF(B328&lt;'Cleaning Summary'!$B$65,"Overweight","Obesity")))</f>
        <v>Normal Weight</v>
      </c>
      <c r="O328" s="23" t="str">
        <f>IF(C328&lt;'Cleaning Summary'!$B$66,"Normal",IF(C328&lt;'Cleaning Summary'!$B$67,"Prediabetes","Diabetes"))</f>
        <v>Diabetes</v>
      </c>
    </row>
    <row r="329" spans="1:15" x14ac:dyDescent="0.35">
      <c r="A329" s="23" t="s">
        <v>773</v>
      </c>
      <c r="B329" s="27">
        <v>26.92</v>
      </c>
      <c r="C329" s="27">
        <v>6.09</v>
      </c>
      <c r="D329" s="23" t="s">
        <v>81</v>
      </c>
      <c r="E329" s="23" t="s">
        <v>81</v>
      </c>
      <c r="F329" s="23" t="s">
        <v>81</v>
      </c>
      <c r="G329" s="23" t="s">
        <v>4796</v>
      </c>
      <c r="H329" s="23" t="s">
        <v>95</v>
      </c>
      <c r="I329" s="23" t="str">
        <f t="shared" si="20"/>
        <v>No</v>
      </c>
      <c r="J329" s="23" t="str">
        <f t="shared" si="21"/>
        <v>No</v>
      </c>
      <c r="K329" s="23" t="str">
        <f t="shared" si="22"/>
        <v>No</v>
      </c>
      <c r="L329" s="23" t="str">
        <f>IF(TRIM(H329)="?",'Cleaning Summary'!$B$35,IF(LOWER(TRIM(H329))="yes","Yes","No"))</f>
        <v>Yes</v>
      </c>
      <c r="M329" s="23">
        <f t="shared" si="23"/>
        <v>0</v>
      </c>
      <c r="N329" s="23" t="str">
        <f>IF(B329&lt;'Cleaning Summary'!$B$63,"Underweight",IF(B329&lt;'Cleaning Summary'!$B$64,"Normal Weight",IF(B329&lt;'Cleaning Summary'!$B$65,"Overweight","Obesity")))</f>
        <v>Overweight</v>
      </c>
      <c r="O329" s="23" t="str">
        <f>IF(C329&lt;'Cleaning Summary'!$B$66,"Normal",IF(C329&lt;'Cleaning Summary'!$B$67,"Prediabetes","Diabetes"))</f>
        <v>Prediabetes</v>
      </c>
    </row>
    <row r="330" spans="1:15" x14ac:dyDescent="0.35">
      <c r="A330" s="23" t="s">
        <v>775</v>
      </c>
      <c r="B330" s="27">
        <v>19.73</v>
      </c>
      <c r="C330" s="27">
        <v>4.3600000000000003</v>
      </c>
      <c r="D330" s="23" t="s">
        <v>81</v>
      </c>
      <c r="E330" s="23" t="s">
        <v>81</v>
      </c>
      <c r="F330" s="23" t="s">
        <v>81</v>
      </c>
      <c r="G330" s="23" t="s">
        <v>4796</v>
      </c>
      <c r="H330" s="23" t="s">
        <v>95</v>
      </c>
      <c r="I330" s="23" t="str">
        <f t="shared" si="20"/>
        <v>No</v>
      </c>
      <c r="J330" s="23" t="str">
        <f t="shared" si="21"/>
        <v>No</v>
      </c>
      <c r="K330" s="23" t="str">
        <f t="shared" si="22"/>
        <v>No</v>
      </c>
      <c r="L330" s="23" t="str">
        <f>IF(TRIM(H330)="?",'Cleaning Summary'!$B$35,IF(LOWER(TRIM(H330))="yes","Yes","No"))</f>
        <v>Yes</v>
      </c>
      <c r="M330" s="23">
        <f t="shared" si="23"/>
        <v>0</v>
      </c>
      <c r="N330" s="23" t="str">
        <f>IF(B330&lt;'Cleaning Summary'!$B$63,"Underweight",IF(B330&lt;'Cleaning Summary'!$B$64,"Normal Weight",IF(B330&lt;'Cleaning Summary'!$B$65,"Overweight","Obesity")))</f>
        <v>Normal Weight</v>
      </c>
      <c r="O330" s="23" t="str">
        <f>IF(C330&lt;'Cleaning Summary'!$B$66,"Normal",IF(C330&lt;'Cleaning Summary'!$B$67,"Prediabetes","Diabetes"))</f>
        <v>Normal</v>
      </c>
    </row>
    <row r="331" spans="1:15" x14ac:dyDescent="0.35">
      <c r="A331" s="23" t="s">
        <v>777</v>
      </c>
      <c r="B331" s="27">
        <v>23.56</v>
      </c>
      <c r="C331" s="27">
        <v>11.74</v>
      </c>
      <c r="D331" s="23" t="s">
        <v>95</v>
      </c>
      <c r="E331" s="23" t="s">
        <v>81</v>
      </c>
      <c r="F331" s="23" t="s">
        <v>81</v>
      </c>
      <c r="G331" s="23" t="s">
        <v>4796</v>
      </c>
      <c r="H331" s="23" t="s">
        <v>95</v>
      </c>
      <c r="I331" s="23" t="str">
        <f t="shared" si="20"/>
        <v>Yes</v>
      </c>
      <c r="J331" s="23" t="str">
        <f t="shared" si="21"/>
        <v>No</v>
      </c>
      <c r="K331" s="23" t="str">
        <f t="shared" si="22"/>
        <v>No</v>
      </c>
      <c r="L331" s="23" t="str">
        <f>IF(TRIM(H331)="?",'Cleaning Summary'!$B$35,IF(LOWER(TRIM(H331))="yes","Yes","No"))</f>
        <v>Yes</v>
      </c>
      <c r="M331" s="23">
        <f t="shared" si="23"/>
        <v>0</v>
      </c>
      <c r="N331" s="23" t="str">
        <f>IF(B331&lt;'Cleaning Summary'!$B$63,"Underweight",IF(B331&lt;'Cleaning Summary'!$B$64,"Normal Weight",IF(B331&lt;'Cleaning Summary'!$B$65,"Overweight","Obesity")))</f>
        <v>Normal Weight</v>
      </c>
      <c r="O331" s="23" t="str">
        <f>IF(C331&lt;'Cleaning Summary'!$B$66,"Normal",IF(C331&lt;'Cleaning Summary'!$B$67,"Prediabetes","Diabetes"))</f>
        <v>Diabetes</v>
      </c>
    </row>
    <row r="332" spans="1:15" x14ac:dyDescent="0.35">
      <c r="A332" s="23" t="s">
        <v>779</v>
      </c>
      <c r="B332" s="27">
        <v>37.67</v>
      </c>
      <c r="C332" s="27">
        <v>5.89</v>
      </c>
      <c r="D332" s="23" t="s">
        <v>81</v>
      </c>
      <c r="E332" s="23" t="s">
        <v>81</v>
      </c>
      <c r="F332" s="23" t="s">
        <v>81</v>
      </c>
      <c r="G332" s="23">
        <v>1</v>
      </c>
      <c r="H332" s="23" t="s">
        <v>95</v>
      </c>
      <c r="I332" s="23" t="str">
        <f t="shared" si="20"/>
        <v>No</v>
      </c>
      <c r="J332" s="23" t="str">
        <f t="shared" si="21"/>
        <v>No</v>
      </c>
      <c r="K332" s="23" t="str">
        <f t="shared" si="22"/>
        <v>No</v>
      </c>
      <c r="L332" s="23" t="str">
        <f>IF(TRIM(H332)="?",'Cleaning Summary'!$B$35,IF(LOWER(TRIM(H332))="yes","Yes","No"))</f>
        <v>Yes</v>
      </c>
      <c r="M332" s="23">
        <f t="shared" si="23"/>
        <v>1</v>
      </c>
      <c r="N332" s="23" t="str">
        <f>IF(B332&lt;'Cleaning Summary'!$B$63,"Underweight",IF(B332&lt;'Cleaning Summary'!$B$64,"Normal Weight",IF(B332&lt;'Cleaning Summary'!$B$65,"Overweight","Obesity")))</f>
        <v>Obesity</v>
      </c>
      <c r="O332" s="23" t="str">
        <f>IF(C332&lt;'Cleaning Summary'!$B$66,"Normal",IF(C332&lt;'Cleaning Summary'!$B$67,"Prediabetes","Diabetes"))</f>
        <v>Prediabetes</v>
      </c>
    </row>
    <row r="333" spans="1:15" x14ac:dyDescent="0.35">
      <c r="A333" s="23" t="s">
        <v>781</v>
      </c>
      <c r="B333" s="27">
        <v>18.73</v>
      </c>
      <c r="C333" s="27">
        <v>10.64</v>
      </c>
      <c r="D333" s="23" t="s">
        <v>81</v>
      </c>
      <c r="E333" s="23" t="s">
        <v>81</v>
      </c>
      <c r="F333" s="23" t="s">
        <v>81</v>
      </c>
      <c r="G333" s="23">
        <v>2</v>
      </c>
      <c r="H333" s="23" t="s">
        <v>95</v>
      </c>
      <c r="I333" s="23" t="str">
        <f t="shared" si="20"/>
        <v>No</v>
      </c>
      <c r="J333" s="23" t="str">
        <f t="shared" si="21"/>
        <v>No</v>
      </c>
      <c r="K333" s="23" t="str">
        <f t="shared" si="22"/>
        <v>No</v>
      </c>
      <c r="L333" s="23" t="str">
        <f>IF(TRIM(H333)="?",'Cleaning Summary'!$B$35,IF(LOWER(TRIM(H333))="yes","Yes","No"))</f>
        <v>Yes</v>
      </c>
      <c r="M333" s="23">
        <f t="shared" si="23"/>
        <v>2</v>
      </c>
      <c r="N333" s="23" t="str">
        <f>IF(B333&lt;'Cleaning Summary'!$B$63,"Underweight",IF(B333&lt;'Cleaning Summary'!$B$64,"Normal Weight",IF(B333&lt;'Cleaning Summary'!$B$65,"Overweight","Obesity")))</f>
        <v>Normal Weight</v>
      </c>
      <c r="O333" s="23" t="str">
        <f>IF(C333&lt;'Cleaning Summary'!$B$66,"Normal",IF(C333&lt;'Cleaning Summary'!$B$67,"Prediabetes","Diabetes"))</f>
        <v>Diabetes</v>
      </c>
    </row>
    <row r="334" spans="1:15" x14ac:dyDescent="0.35">
      <c r="A334" s="23" t="s">
        <v>783</v>
      </c>
      <c r="B334" s="27">
        <v>33.090000000000003</v>
      </c>
      <c r="C334" s="27">
        <v>6.06</v>
      </c>
      <c r="D334" s="23" t="s">
        <v>81</v>
      </c>
      <c r="E334" s="23" t="s">
        <v>81</v>
      </c>
      <c r="F334" s="23" t="s">
        <v>82</v>
      </c>
      <c r="G334" s="23">
        <v>1</v>
      </c>
      <c r="H334" s="23" t="s">
        <v>95</v>
      </c>
      <c r="I334" s="23" t="str">
        <f t="shared" si="20"/>
        <v>No</v>
      </c>
      <c r="J334" s="23" t="str">
        <f t="shared" si="21"/>
        <v>No</v>
      </c>
      <c r="K334" s="23" t="str">
        <f t="shared" si="22"/>
        <v>Yes</v>
      </c>
      <c r="L334" s="23" t="str">
        <f>IF(TRIM(H334)="?",'Cleaning Summary'!$B$35,IF(LOWER(TRIM(H334))="yes","Yes","No"))</f>
        <v>Yes</v>
      </c>
      <c r="M334" s="23">
        <f t="shared" si="23"/>
        <v>1</v>
      </c>
      <c r="N334" s="23" t="str">
        <f>IF(B334&lt;'Cleaning Summary'!$B$63,"Underweight",IF(B334&lt;'Cleaning Summary'!$B$64,"Normal Weight",IF(B334&lt;'Cleaning Summary'!$B$65,"Overweight","Obesity")))</f>
        <v>Obesity</v>
      </c>
      <c r="O334" s="23" t="str">
        <f>IF(C334&lt;'Cleaning Summary'!$B$66,"Normal",IF(C334&lt;'Cleaning Summary'!$B$67,"Prediabetes","Diabetes"))</f>
        <v>Prediabetes</v>
      </c>
    </row>
    <row r="335" spans="1:15" x14ac:dyDescent="0.35">
      <c r="A335" s="23" t="s">
        <v>785</v>
      </c>
      <c r="B335" s="27">
        <v>18.329999999999998</v>
      </c>
      <c r="C335" s="27">
        <v>7.46</v>
      </c>
      <c r="D335" s="23" t="s">
        <v>95</v>
      </c>
      <c r="E335" s="23" t="s">
        <v>81</v>
      </c>
      <c r="F335" s="23" t="s">
        <v>81</v>
      </c>
      <c r="G335" s="23">
        <v>1</v>
      </c>
      <c r="H335" s="23" t="s">
        <v>95</v>
      </c>
      <c r="I335" s="23" t="str">
        <f t="shared" si="20"/>
        <v>Yes</v>
      </c>
      <c r="J335" s="23" t="str">
        <f t="shared" si="21"/>
        <v>No</v>
      </c>
      <c r="K335" s="23" t="str">
        <f t="shared" si="22"/>
        <v>No</v>
      </c>
      <c r="L335" s="23" t="str">
        <f>IF(TRIM(H335)="?",'Cleaning Summary'!$B$35,IF(LOWER(TRIM(H335))="yes","Yes","No"))</f>
        <v>Yes</v>
      </c>
      <c r="M335" s="23">
        <f t="shared" si="23"/>
        <v>1</v>
      </c>
      <c r="N335" s="23" t="str">
        <f>IF(B335&lt;'Cleaning Summary'!$B$63,"Underweight",IF(B335&lt;'Cleaning Summary'!$B$64,"Normal Weight",IF(B335&lt;'Cleaning Summary'!$B$65,"Overweight","Obesity")))</f>
        <v>Underweight</v>
      </c>
      <c r="O335" s="23" t="str">
        <f>IF(C335&lt;'Cleaning Summary'!$B$66,"Normal",IF(C335&lt;'Cleaning Summary'!$B$67,"Prediabetes","Diabetes"))</f>
        <v>Diabetes</v>
      </c>
    </row>
    <row r="336" spans="1:15" x14ac:dyDescent="0.35">
      <c r="A336" s="23" t="s">
        <v>787</v>
      </c>
      <c r="B336" s="27">
        <v>27.74</v>
      </c>
      <c r="C336" s="27">
        <v>4.68</v>
      </c>
      <c r="D336" s="23" t="s">
        <v>95</v>
      </c>
      <c r="E336" s="23" t="s">
        <v>81</v>
      </c>
      <c r="F336" s="23" t="s">
        <v>81</v>
      </c>
      <c r="G336" s="23">
        <v>2</v>
      </c>
      <c r="H336" s="23" t="s">
        <v>95</v>
      </c>
      <c r="I336" s="23" t="str">
        <f t="shared" si="20"/>
        <v>Yes</v>
      </c>
      <c r="J336" s="23" t="str">
        <f t="shared" si="21"/>
        <v>No</v>
      </c>
      <c r="K336" s="23" t="str">
        <f t="shared" si="22"/>
        <v>No</v>
      </c>
      <c r="L336" s="23" t="str">
        <f>IF(TRIM(H336)="?",'Cleaning Summary'!$B$35,IF(LOWER(TRIM(H336))="yes","Yes","No"))</f>
        <v>Yes</v>
      </c>
      <c r="M336" s="23">
        <f t="shared" si="23"/>
        <v>2</v>
      </c>
      <c r="N336" s="23" t="str">
        <f>IF(B336&lt;'Cleaning Summary'!$B$63,"Underweight",IF(B336&lt;'Cleaning Summary'!$B$64,"Normal Weight",IF(B336&lt;'Cleaning Summary'!$B$65,"Overweight","Obesity")))</f>
        <v>Overweight</v>
      </c>
      <c r="O336" s="23" t="str">
        <f>IF(C336&lt;'Cleaning Summary'!$B$66,"Normal",IF(C336&lt;'Cleaning Summary'!$B$67,"Prediabetes","Diabetes"))</f>
        <v>Normal</v>
      </c>
    </row>
    <row r="337" spans="1:15" x14ac:dyDescent="0.35">
      <c r="A337" s="23" t="s">
        <v>789</v>
      </c>
      <c r="B337" s="27">
        <v>24.2</v>
      </c>
      <c r="C337" s="27">
        <v>6.15</v>
      </c>
      <c r="D337" s="23" t="s">
        <v>81</v>
      </c>
      <c r="E337" s="23" t="s">
        <v>81</v>
      </c>
      <c r="F337" s="23" t="s">
        <v>81</v>
      </c>
      <c r="G337" s="23">
        <v>1</v>
      </c>
      <c r="H337" s="23" t="s">
        <v>95</v>
      </c>
      <c r="I337" s="23" t="str">
        <f t="shared" si="20"/>
        <v>No</v>
      </c>
      <c r="J337" s="23" t="str">
        <f t="shared" si="21"/>
        <v>No</v>
      </c>
      <c r="K337" s="23" t="str">
        <f t="shared" si="22"/>
        <v>No</v>
      </c>
      <c r="L337" s="23" t="str">
        <f>IF(TRIM(H337)="?",'Cleaning Summary'!$B$35,IF(LOWER(TRIM(H337))="yes","Yes","No"))</f>
        <v>Yes</v>
      </c>
      <c r="M337" s="23">
        <f t="shared" si="23"/>
        <v>1</v>
      </c>
      <c r="N337" s="23" t="str">
        <f>IF(B337&lt;'Cleaning Summary'!$B$63,"Underweight",IF(B337&lt;'Cleaning Summary'!$B$64,"Normal Weight",IF(B337&lt;'Cleaning Summary'!$B$65,"Overweight","Obesity")))</f>
        <v>Normal Weight</v>
      </c>
      <c r="O337" s="23" t="str">
        <f>IF(C337&lt;'Cleaning Summary'!$B$66,"Normal",IF(C337&lt;'Cleaning Summary'!$B$67,"Prediabetes","Diabetes"))</f>
        <v>Prediabetes</v>
      </c>
    </row>
    <row r="338" spans="1:15" x14ac:dyDescent="0.35">
      <c r="A338" s="23" t="s">
        <v>791</v>
      </c>
      <c r="B338" s="27">
        <v>22.03</v>
      </c>
      <c r="C338" s="27">
        <v>4.28</v>
      </c>
      <c r="D338" s="23" t="s">
        <v>95</v>
      </c>
      <c r="E338" s="23" t="s">
        <v>81</v>
      </c>
      <c r="F338" s="23" t="s">
        <v>81</v>
      </c>
      <c r="G338" s="23" t="s">
        <v>4796</v>
      </c>
      <c r="H338" s="23" t="s">
        <v>95</v>
      </c>
      <c r="I338" s="23" t="str">
        <f t="shared" si="20"/>
        <v>Yes</v>
      </c>
      <c r="J338" s="23" t="str">
        <f t="shared" si="21"/>
        <v>No</v>
      </c>
      <c r="K338" s="23" t="str">
        <f t="shared" si="22"/>
        <v>No</v>
      </c>
      <c r="L338" s="23" t="str">
        <f>IF(TRIM(H338)="?",'Cleaning Summary'!$B$35,IF(LOWER(TRIM(H338))="yes","Yes","No"))</f>
        <v>Yes</v>
      </c>
      <c r="M338" s="23">
        <f t="shared" si="23"/>
        <v>0</v>
      </c>
      <c r="N338" s="23" t="str">
        <f>IF(B338&lt;'Cleaning Summary'!$B$63,"Underweight",IF(B338&lt;'Cleaning Summary'!$B$64,"Normal Weight",IF(B338&lt;'Cleaning Summary'!$B$65,"Overweight","Obesity")))</f>
        <v>Normal Weight</v>
      </c>
      <c r="O338" s="23" t="str">
        <f>IF(C338&lt;'Cleaning Summary'!$B$66,"Normal",IF(C338&lt;'Cleaning Summary'!$B$67,"Prediabetes","Diabetes"))</f>
        <v>Normal</v>
      </c>
    </row>
    <row r="339" spans="1:15" x14ac:dyDescent="0.35">
      <c r="A339" s="23" t="s">
        <v>793</v>
      </c>
      <c r="B339" s="27">
        <v>26.885000000000002</v>
      </c>
      <c r="C339" s="27">
        <v>9.86</v>
      </c>
      <c r="D339" s="23" t="s">
        <v>81</v>
      </c>
      <c r="E339" s="23" t="s">
        <v>81</v>
      </c>
      <c r="F339" s="23" t="s">
        <v>81</v>
      </c>
      <c r="G339" s="23">
        <v>3</v>
      </c>
      <c r="H339" s="23" t="s">
        <v>95</v>
      </c>
      <c r="I339" s="23" t="str">
        <f t="shared" si="20"/>
        <v>No</v>
      </c>
      <c r="J339" s="23" t="str">
        <f t="shared" si="21"/>
        <v>No</v>
      </c>
      <c r="K339" s="23" t="str">
        <f t="shared" si="22"/>
        <v>No</v>
      </c>
      <c r="L339" s="23" t="str">
        <f>IF(TRIM(H339)="?",'Cleaning Summary'!$B$35,IF(LOWER(TRIM(H339))="yes","Yes","No"))</f>
        <v>Yes</v>
      </c>
      <c r="M339" s="23">
        <f t="shared" si="23"/>
        <v>3</v>
      </c>
      <c r="N339" s="23" t="str">
        <f>IF(B339&lt;'Cleaning Summary'!$B$63,"Underweight",IF(B339&lt;'Cleaning Summary'!$B$64,"Normal Weight",IF(B339&lt;'Cleaning Summary'!$B$65,"Overweight","Obesity")))</f>
        <v>Overweight</v>
      </c>
      <c r="O339" s="23" t="str">
        <f>IF(C339&lt;'Cleaning Summary'!$B$66,"Normal",IF(C339&lt;'Cleaning Summary'!$B$67,"Prediabetes","Diabetes"))</f>
        <v>Diabetes</v>
      </c>
    </row>
    <row r="340" spans="1:15" x14ac:dyDescent="0.35">
      <c r="A340" s="23" t="s">
        <v>795</v>
      </c>
      <c r="B340" s="27">
        <v>16.36</v>
      </c>
      <c r="C340" s="27">
        <v>11.19</v>
      </c>
      <c r="D340" s="23" t="s">
        <v>81</v>
      </c>
      <c r="E340" s="23" t="s">
        <v>81</v>
      </c>
      <c r="F340" s="23" t="s">
        <v>81</v>
      </c>
      <c r="G340" s="23" t="s">
        <v>4796</v>
      </c>
      <c r="H340" s="23" t="s">
        <v>95</v>
      </c>
      <c r="I340" s="23" t="str">
        <f t="shared" si="20"/>
        <v>No</v>
      </c>
      <c r="J340" s="23" t="str">
        <f t="shared" si="21"/>
        <v>No</v>
      </c>
      <c r="K340" s="23" t="str">
        <f t="shared" si="22"/>
        <v>No</v>
      </c>
      <c r="L340" s="23" t="str">
        <f>IF(TRIM(H340)="?",'Cleaning Summary'!$B$35,IF(LOWER(TRIM(H340))="yes","Yes","No"))</f>
        <v>Yes</v>
      </c>
      <c r="M340" s="23">
        <f t="shared" si="23"/>
        <v>0</v>
      </c>
      <c r="N340" s="23" t="str">
        <f>IF(B340&lt;'Cleaning Summary'!$B$63,"Underweight",IF(B340&lt;'Cleaning Summary'!$B$64,"Normal Weight",IF(B340&lt;'Cleaning Summary'!$B$65,"Overweight","Obesity")))</f>
        <v>Underweight</v>
      </c>
      <c r="O340" s="23" t="str">
        <f>IF(C340&lt;'Cleaning Summary'!$B$66,"Normal",IF(C340&lt;'Cleaning Summary'!$B$67,"Prediabetes","Diabetes"))</f>
        <v>Diabetes</v>
      </c>
    </row>
    <row r="341" spans="1:15" x14ac:dyDescent="0.35">
      <c r="A341" s="23" t="s">
        <v>797</v>
      </c>
      <c r="B341" s="27">
        <v>32.299999999999997</v>
      </c>
      <c r="C341" s="27">
        <v>4.8899999999999997</v>
      </c>
      <c r="D341" s="23" t="s">
        <v>95</v>
      </c>
      <c r="E341" s="23" t="s">
        <v>81</v>
      </c>
      <c r="F341" s="23" t="s">
        <v>82</v>
      </c>
      <c r="G341" s="23">
        <v>1</v>
      </c>
      <c r="H341" s="23" t="s">
        <v>81</v>
      </c>
      <c r="I341" s="23" t="str">
        <f t="shared" si="20"/>
        <v>Yes</v>
      </c>
      <c r="J341" s="23" t="str">
        <f t="shared" si="21"/>
        <v>No</v>
      </c>
      <c r="K341" s="23" t="str">
        <f t="shared" si="22"/>
        <v>Yes</v>
      </c>
      <c r="L341" s="23" t="str">
        <f>IF(TRIM(H341)="?",'Cleaning Summary'!$B$35,IF(LOWER(TRIM(H341))="yes","Yes","No"))</f>
        <v>No</v>
      </c>
      <c r="M341" s="23">
        <f t="shared" si="23"/>
        <v>1</v>
      </c>
      <c r="N341" s="23" t="str">
        <f>IF(B341&lt;'Cleaning Summary'!$B$63,"Underweight",IF(B341&lt;'Cleaning Summary'!$B$64,"Normal Weight",IF(B341&lt;'Cleaning Summary'!$B$65,"Overweight","Obesity")))</f>
        <v>Obesity</v>
      </c>
      <c r="O341" s="23" t="str">
        <f>IF(C341&lt;'Cleaning Summary'!$B$66,"Normal",IF(C341&lt;'Cleaning Summary'!$B$67,"Prediabetes","Diabetes"))</f>
        <v>Normal</v>
      </c>
    </row>
    <row r="342" spans="1:15" x14ac:dyDescent="0.35">
      <c r="A342" s="23" t="s">
        <v>799</v>
      </c>
      <c r="B342" s="27">
        <v>16.05</v>
      </c>
      <c r="C342" s="27">
        <v>4.3499999999999996</v>
      </c>
      <c r="D342" s="23" t="s">
        <v>95</v>
      </c>
      <c r="E342" s="23" t="s">
        <v>81</v>
      </c>
      <c r="F342" s="23" t="s">
        <v>81</v>
      </c>
      <c r="G342" s="23" t="s">
        <v>4796</v>
      </c>
      <c r="H342" s="23" t="s">
        <v>95</v>
      </c>
      <c r="I342" s="23" t="str">
        <f t="shared" si="20"/>
        <v>Yes</v>
      </c>
      <c r="J342" s="23" t="str">
        <f t="shared" si="21"/>
        <v>No</v>
      </c>
      <c r="K342" s="23" t="str">
        <f t="shared" si="22"/>
        <v>No</v>
      </c>
      <c r="L342" s="23" t="str">
        <f>IF(TRIM(H342)="?",'Cleaning Summary'!$B$35,IF(LOWER(TRIM(H342))="yes","Yes","No"))</f>
        <v>Yes</v>
      </c>
      <c r="M342" s="23">
        <f t="shared" si="23"/>
        <v>0</v>
      </c>
      <c r="N342" s="23" t="str">
        <f>IF(B342&lt;'Cleaning Summary'!$B$63,"Underweight",IF(B342&lt;'Cleaning Summary'!$B$64,"Normal Weight",IF(B342&lt;'Cleaning Summary'!$B$65,"Overweight","Obesity")))</f>
        <v>Underweight</v>
      </c>
      <c r="O342" s="23" t="str">
        <f>IF(C342&lt;'Cleaning Summary'!$B$66,"Normal",IF(C342&lt;'Cleaning Summary'!$B$67,"Prediabetes","Diabetes"))</f>
        <v>Normal</v>
      </c>
    </row>
    <row r="343" spans="1:15" x14ac:dyDescent="0.35">
      <c r="A343" s="23" t="s">
        <v>801</v>
      </c>
      <c r="B343" s="27">
        <v>29.07</v>
      </c>
      <c r="C343" s="27">
        <v>8.66</v>
      </c>
      <c r="D343" s="23" t="s">
        <v>95</v>
      </c>
      <c r="E343" s="23" t="s">
        <v>81</v>
      </c>
      <c r="F343" s="23" t="s">
        <v>81</v>
      </c>
      <c r="G343" s="23">
        <v>2</v>
      </c>
      <c r="H343" s="23" t="s">
        <v>95</v>
      </c>
      <c r="I343" s="23" t="str">
        <f t="shared" si="20"/>
        <v>Yes</v>
      </c>
      <c r="J343" s="23" t="str">
        <f t="shared" si="21"/>
        <v>No</v>
      </c>
      <c r="K343" s="23" t="str">
        <f t="shared" si="22"/>
        <v>No</v>
      </c>
      <c r="L343" s="23" t="str">
        <f>IF(TRIM(H343)="?",'Cleaning Summary'!$B$35,IF(LOWER(TRIM(H343))="yes","Yes","No"))</f>
        <v>Yes</v>
      </c>
      <c r="M343" s="23">
        <f t="shared" si="23"/>
        <v>2</v>
      </c>
      <c r="N343" s="23" t="str">
        <f>IF(B343&lt;'Cleaning Summary'!$B$63,"Underweight",IF(B343&lt;'Cleaning Summary'!$B$64,"Normal Weight",IF(B343&lt;'Cleaning Summary'!$B$65,"Overweight","Obesity")))</f>
        <v>Overweight</v>
      </c>
      <c r="O343" s="23" t="str">
        <f>IF(C343&lt;'Cleaning Summary'!$B$66,"Normal",IF(C343&lt;'Cleaning Summary'!$B$67,"Prediabetes","Diabetes"))</f>
        <v>Diabetes</v>
      </c>
    </row>
    <row r="344" spans="1:15" x14ac:dyDescent="0.35">
      <c r="A344" s="23" t="s">
        <v>803</v>
      </c>
      <c r="B344" s="27">
        <v>17.43</v>
      </c>
      <c r="C344" s="27">
        <v>8.64</v>
      </c>
      <c r="D344" s="23" t="s">
        <v>81</v>
      </c>
      <c r="E344" s="23" t="s">
        <v>81</v>
      </c>
      <c r="F344" s="23" t="s">
        <v>81</v>
      </c>
      <c r="G344" s="23" t="s">
        <v>4796</v>
      </c>
      <c r="H344" s="23" t="s">
        <v>95</v>
      </c>
      <c r="I344" s="23" t="str">
        <f t="shared" si="20"/>
        <v>No</v>
      </c>
      <c r="J344" s="23" t="str">
        <f t="shared" si="21"/>
        <v>No</v>
      </c>
      <c r="K344" s="23" t="str">
        <f t="shared" si="22"/>
        <v>No</v>
      </c>
      <c r="L344" s="23" t="str">
        <f>IF(TRIM(H344)="?",'Cleaning Summary'!$B$35,IF(LOWER(TRIM(H344))="yes","Yes","No"))</f>
        <v>Yes</v>
      </c>
      <c r="M344" s="23">
        <f t="shared" si="23"/>
        <v>0</v>
      </c>
      <c r="N344" s="23" t="str">
        <f>IF(B344&lt;'Cleaning Summary'!$B$63,"Underweight",IF(B344&lt;'Cleaning Summary'!$B$64,"Normal Weight",IF(B344&lt;'Cleaning Summary'!$B$65,"Overweight","Obesity")))</f>
        <v>Underweight</v>
      </c>
      <c r="O344" s="23" t="str">
        <f>IF(C344&lt;'Cleaning Summary'!$B$66,"Normal",IF(C344&lt;'Cleaning Summary'!$B$67,"Prediabetes","Diabetes"))</f>
        <v>Diabetes</v>
      </c>
    </row>
    <row r="345" spans="1:15" x14ac:dyDescent="0.35">
      <c r="A345" s="23" t="s">
        <v>805</v>
      </c>
      <c r="B345" s="27">
        <v>19.329999999999998</v>
      </c>
      <c r="C345" s="27">
        <v>4.2699999999999996</v>
      </c>
      <c r="D345" s="23" t="s">
        <v>81</v>
      </c>
      <c r="E345" s="23" t="s">
        <v>81</v>
      </c>
      <c r="F345" s="23" t="s">
        <v>81</v>
      </c>
      <c r="G345" s="23" t="s">
        <v>4796</v>
      </c>
      <c r="H345" s="23" t="s">
        <v>95</v>
      </c>
      <c r="I345" s="23" t="str">
        <f t="shared" si="20"/>
        <v>No</v>
      </c>
      <c r="J345" s="23" t="str">
        <f t="shared" si="21"/>
        <v>No</v>
      </c>
      <c r="K345" s="23" t="str">
        <f t="shared" si="22"/>
        <v>No</v>
      </c>
      <c r="L345" s="23" t="str">
        <f>IF(TRIM(H345)="?",'Cleaning Summary'!$B$35,IF(LOWER(TRIM(H345))="yes","Yes","No"))</f>
        <v>Yes</v>
      </c>
      <c r="M345" s="23">
        <f t="shared" si="23"/>
        <v>0</v>
      </c>
      <c r="N345" s="23" t="str">
        <f>IF(B345&lt;'Cleaning Summary'!$B$63,"Underweight",IF(B345&lt;'Cleaning Summary'!$B$64,"Normal Weight",IF(B345&lt;'Cleaning Summary'!$B$65,"Overweight","Obesity")))</f>
        <v>Normal Weight</v>
      </c>
      <c r="O345" s="23" t="str">
        <f>IF(C345&lt;'Cleaning Summary'!$B$66,"Normal",IF(C345&lt;'Cleaning Summary'!$B$67,"Prediabetes","Diabetes"))</f>
        <v>Normal</v>
      </c>
    </row>
    <row r="346" spans="1:15" x14ac:dyDescent="0.35">
      <c r="A346" s="23" t="s">
        <v>807</v>
      </c>
      <c r="B346" s="27">
        <v>30.52</v>
      </c>
      <c r="C346" s="27">
        <v>4.21</v>
      </c>
      <c r="D346" s="23" t="s">
        <v>81</v>
      </c>
      <c r="E346" s="23" t="s">
        <v>81</v>
      </c>
      <c r="F346" s="23" t="s">
        <v>81</v>
      </c>
      <c r="G346" s="23">
        <v>1</v>
      </c>
      <c r="H346" s="23" t="s">
        <v>95</v>
      </c>
      <c r="I346" s="23" t="str">
        <f t="shared" si="20"/>
        <v>No</v>
      </c>
      <c r="J346" s="23" t="str">
        <f t="shared" si="21"/>
        <v>No</v>
      </c>
      <c r="K346" s="23" t="str">
        <f t="shared" si="22"/>
        <v>No</v>
      </c>
      <c r="L346" s="23" t="str">
        <f>IF(TRIM(H346)="?",'Cleaning Summary'!$B$35,IF(LOWER(TRIM(H346))="yes","Yes","No"))</f>
        <v>Yes</v>
      </c>
      <c r="M346" s="23">
        <f t="shared" si="23"/>
        <v>1</v>
      </c>
      <c r="N346" s="23" t="str">
        <f>IF(B346&lt;'Cleaning Summary'!$B$63,"Underweight",IF(B346&lt;'Cleaning Summary'!$B$64,"Normal Weight",IF(B346&lt;'Cleaning Summary'!$B$65,"Overweight","Obesity")))</f>
        <v>Obesity</v>
      </c>
      <c r="O346" s="23" t="str">
        <f>IF(C346&lt;'Cleaning Summary'!$B$66,"Normal",IF(C346&lt;'Cleaning Summary'!$B$67,"Prediabetes","Diabetes"))</f>
        <v>Normal</v>
      </c>
    </row>
    <row r="347" spans="1:15" x14ac:dyDescent="0.35">
      <c r="A347" s="23" t="s">
        <v>809</v>
      </c>
      <c r="B347" s="27">
        <v>39.21</v>
      </c>
      <c r="C347" s="27">
        <v>5.04</v>
      </c>
      <c r="D347" s="23" t="s">
        <v>81</v>
      </c>
      <c r="E347" s="23" t="s">
        <v>81</v>
      </c>
      <c r="F347" s="23" t="s">
        <v>82</v>
      </c>
      <c r="G347" s="23">
        <v>1</v>
      </c>
      <c r="H347" s="23" t="s">
        <v>95</v>
      </c>
      <c r="I347" s="23" t="str">
        <f t="shared" si="20"/>
        <v>No</v>
      </c>
      <c r="J347" s="23" t="str">
        <f t="shared" si="21"/>
        <v>No</v>
      </c>
      <c r="K347" s="23" t="str">
        <f t="shared" si="22"/>
        <v>Yes</v>
      </c>
      <c r="L347" s="23" t="str">
        <f>IF(TRIM(H347)="?",'Cleaning Summary'!$B$35,IF(LOWER(TRIM(H347))="yes","Yes","No"))</f>
        <v>Yes</v>
      </c>
      <c r="M347" s="23">
        <f t="shared" si="23"/>
        <v>1</v>
      </c>
      <c r="N347" s="23" t="str">
        <f>IF(B347&lt;'Cleaning Summary'!$B$63,"Underweight",IF(B347&lt;'Cleaning Summary'!$B$64,"Normal Weight",IF(B347&lt;'Cleaning Summary'!$B$65,"Overweight","Obesity")))</f>
        <v>Obesity</v>
      </c>
      <c r="O347" s="23" t="str">
        <f>IF(C347&lt;'Cleaning Summary'!$B$66,"Normal",IF(C347&lt;'Cleaning Summary'!$B$67,"Prediabetes","Diabetes"))</f>
        <v>Normal</v>
      </c>
    </row>
    <row r="348" spans="1:15" x14ac:dyDescent="0.35">
      <c r="A348" s="23" t="s">
        <v>811</v>
      </c>
      <c r="B348" s="27">
        <v>26.98</v>
      </c>
      <c r="C348" s="27">
        <v>5.21</v>
      </c>
      <c r="D348" s="23" t="s">
        <v>95</v>
      </c>
      <c r="E348" s="23" t="s">
        <v>81</v>
      </c>
      <c r="F348" s="23" t="s">
        <v>81</v>
      </c>
      <c r="G348" s="23">
        <v>2</v>
      </c>
      <c r="H348" s="23" t="s">
        <v>95</v>
      </c>
      <c r="I348" s="23" t="str">
        <f t="shared" si="20"/>
        <v>Yes</v>
      </c>
      <c r="J348" s="23" t="str">
        <f t="shared" si="21"/>
        <v>No</v>
      </c>
      <c r="K348" s="23" t="str">
        <f t="shared" si="22"/>
        <v>No</v>
      </c>
      <c r="L348" s="23" t="str">
        <f>IF(TRIM(H348)="?",'Cleaning Summary'!$B$35,IF(LOWER(TRIM(H348))="yes","Yes","No"))</f>
        <v>Yes</v>
      </c>
      <c r="M348" s="23">
        <f t="shared" si="23"/>
        <v>2</v>
      </c>
      <c r="N348" s="23" t="str">
        <f>IF(B348&lt;'Cleaning Summary'!$B$63,"Underweight",IF(B348&lt;'Cleaning Summary'!$B$64,"Normal Weight",IF(B348&lt;'Cleaning Summary'!$B$65,"Overweight","Obesity")))</f>
        <v>Overweight</v>
      </c>
      <c r="O348" s="23" t="str">
        <f>IF(C348&lt;'Cleaning Summary'!$B$66,"Normal",IF(C348&lt;'Cleaning Summary'!$B$67,"Prediabetes","Diabetes"))</f>
        <v>Normal</v>
      </c>
    </row>
    <row r="349" spans="1:15" x14ac:dyDescent="0.35">
      <c r="A349" s="23" t="s">
        <v>813</v>
      </c>
      <c r="B349" s="27">
        <v>25.84</v>
      </c>
      <c r="C349" s="27">
        <v>8.83</v>
      </c>
      <c r="D349" s="23" t="s">
        <v>81</v>
      </c>
      <c r="E349" s="23" t="s">
        <v>81</v>
      </c>
      <c r="F349" s="23" t="s">
        <v>81</v>
      </c>
      <c r="G349" s="23" t="s">
        <v>4796</v>
      </c>
      <c r="H349" s="23" t="s">
        <v>81</v>
      </c>
      <c r="I349" s="23" t="str">
        <f t="shared" si="20"/>
        <v>No</v>
      </c>
      <c r="J349" s="23" t="str">
        <f t="shared" si="21"/>
        <v>No</v>
      </c>
      <c r="K349" s="23" t="str">
        <f t="shared" si="22"/>
        <v>No</v>
      </c>
      <c r="L349" s="23" t="str">
        <f>IF(TRIM(H349)="?",'Cleaning Summary'!$B$35,IF(LOWER(TRIM(H349))="yes","Yes","No"))</f>
        <v>No</v>
      </c>
      <c r="M349" s="23">
        <f t="shared" si="23"/>
        <v>0</v>
      </c>
      <c r="N349" s="23" t="str">
        <f>IF(B349&lt;'Cleaning Summary'!$B$63,"Underweight",IF(B349&lt;'Cleaning Summary'!$B$64,"Normal Weight",IF(B349&lt;'Cleaning Summary'!$B$65,"Overweight","Obesity")))</f>
        <v>Overweight</v>
      </c>
      <c r="O349" s="23" t="str">
        <f>IF(C349&lt;'Cleaning Summary'!$B$66,"Normal",IF(C349&lt;'Cleaning Summary'!$B$67,"Prediabetes","Diabetes"))</f>
        <v>Diabetes</v>
      </c>
    </row>
    <row r="350" spans="1:15" x14ac:dyDescent="0.35">
      <c r="A350" s="23" t="s">
        <v>815</v>
      </c>
      <c r="B350" s="27">
        <v>28.31</v>
      </c>
      <c r="C350" s="27">
        <v>8.4700000000000006</v>
      </c>
      <c r="D350" s="23" t="s">
        <v>95</v>
      </c>
      <c r="E350" s="23" t="s">
        <v>81</v>
      </c>
      <c r="F350" s="23" t="s">
        <v>81</v>
      </c>
      <c r="G350" s="23">
        <v>2</v>
      </c>
      <c r="H350" s="23" t="s">
        <v>95</v>
      </c>
      <c r="I350" s="23" t="str">
        <f t="shared" si="20"/>
        <v>Yes</v>
      </c>
      <c r="J350" s="23" t="str">
        <f t="shared" si="21"/>
        <v>No</v>
      </c>
      <c r="K350" s="23" t="str">
        <f t="shared" si="22"/>
        <v>No</v>
      </c>
      <c r="L350" s="23" t="str">
        <f>IF(TRIM(H350)="?",'Cleaning Summary'!$B$35,IF(LOWER(TRIM(H350))="yes","Yes","No"))</f>
        <v>Yes</v>
      </c>
      <c r="M350" s="23">
        <f t="shared" si="23"/>
        <v>2</v>
      </c>
      <c r="N350" s="23" t="str">
        <f>IF(B350&lt;'Cleaning Summary'!$B$63,"Underweight",IF(B350&lt;'Cleaning Summary'!$B$64,"Normal Weight",IF(B350&lt;'Cleaning Summary'!$B$65,"Overweight","Obesity")))</f>
        <v>Overweight</v>
      </c>
      <c r="O350" s="23" t="str">
        <f>IF(C350&lt;'Cleaning Summary'!$B$66,"Normal",IF(C350&lt;'Cleaning Summary'!$B$67,"Prediabetes","Diabetes"))</f>
        <v>Diabetes</v>
      </c>
    </row>
    <row r="351" spans="1:15" x14ac:dyDescent="0.35">
      <c r="A351" s="23" t="s">
        <v>817</v>
      </c>
      <c r="B351" s="27">
        <v>23.94</v>
      </c>
      <c r="C351" s="27">
        <v>4.2</v>
      </c>
      <c r="D351" s="23" t="s">
        <v>81</v>
      </c>
      <c r="E351" s="23" t="s">
        <v>81</v>
      </c>
      <c r="F351" s="23" t="s">
        <v>81</v>
      </c>
      <c r="G351" s="23" t="s">
        <v>4796</v>
      </c>
      <c r="H351" s="23" t="s">
        <v>95</v>
      </c>
      <c r="I351" s="23" t="str">
        <f t="shared" si="20"/>
        <v>No</v>
      </c>
      <c r="J351" s="23" t="str">
        <f t="shared" si="21"/>
        <v>No</v>
      </c>
      <c r="K351" s="23" t="str">
        <f t="shared" si="22"/>
        <v>No</v>
      </c>
      <c r="L351" s="23" t="str">
        <f>IF(TRIM(H351)="?",'Cleaning Summary'!$B$35,IF(LOWER(TRIM(H351))="yes","Yes","No"))</f>
        <v>Yes</v>
      </c>
      <c r="M351" s="23">
        <f t="shared" si="23"/>
        <v>0</v>
      </c>
      <c r="N351" s="23" t="str">
        <f>IF(B351&lt;'Cleaning Summary'!$B$63,"Underweight",IF(B351&lt;'Cleaning Summary'!$B$64,"Normal Weight",IF(B351&lt;'Cleaning Summary'!$B$65,"Overweight","Obesity")))</f>
        <v>Normal Weight</v>
      </c>
      <c r="O351" s="23" t="str">
        <f>IF(C351&lt;'Cleaning Summary'!$B$66,"Normal",IF(C351&lt;'Cleaning Summary'!$B$67,"Prediabetes","Diabetes"))</f>
        <v>Normal</v>
      </c>
    </row>
    <row r="352" spans="1:15" x14ac:dyDescent="0.35">
      <c r="A352" s="23" t="s">
        <v>819</v>
      </c>
      <c r="B352" s="27">
        <v>20.03</v>
      </c>
      <c r="C352" s="27">
        <v>6.14</v>
      </c>
      <c r="D352" s="23" t="s">
        <v>95</v>
      </c>
      <c r="E352" s="23" t="s">
        <v>81</v>
      </c>
      <c r="F352" s="23" t="s">
        <v>81</v>
      </c>
      <c r="G352" s="23" t="s">
        <v>4796</v>
      </c>
      <c r="H352" s="23" t="s">
        <v>95</v>
      </c>
      <c r="I352" s="23" t="str">
        <f t="shared" si="20"/>
        <v>Yes</v>
      </c>
      <c r="J352" s="23" t="str">
        <f t="shared" si="21"/>
        <v>No</v>
      </c>
      <c r="K352" s="23" t="str">
        <f t="shared" si="22"/>
        <v>No</v>
      </c>
      <c r="L352" s="23" t="str">
        <f>IF(TRIM(H352)="?",'Cleaning Summary'!$B$35,IF(LOWER(TRIM(H352))="yes","Yes","No"))</f>
        <v>Yes</v>
      </c>
      <c r="M352" s="23">
        <f t="shared" si="23"/>
        <v>0</v>
      </c>
      <c r="N352" s="23" t="str">
        <f>IF(B352&lt;'Cleaning Summary'!$B$63,"Underweight",IF(B352&lt;'Cleaning Summary'!$B$64,"Normal Weight",IF(B352&lt;'Cleaning Summary'!$B$65,"Overweight","Obesity")))</f>
        <v>Normal Weight</v>
      </c>
      <c r="O352" s="23" t="str">
        <f>IF(C352&lt;'Cleaning Summary'!$B$66,"Normal",IF(C352&lt;'Cleaning Summary'!$B$67,"Prediabetes","Diabetes"))</f>
        <v>Prediabetes</v>
      </c>
    </row>
    <row r="353" spans="1:15" x14ac:dyDescent="0.35">
      <c r="A353" s="23" t="s">
        <v>821</v>
      </c>
      <c r="B353" s="27">
        <v>41.42</v>
      </c>
      <c r="C353" s="27">
        <v>6.07</v>
      </c>
      <c r="D353" s="23" t="s">
        <v>81</v>
      </c>
      <c r="E353" s="23" t="s">
        <v>81</v>
      </c>
      <c r="F353" s="23" t="s">
        <v>81</v>
      </c>
      <c r="G353" s="23" t="s">
        <v>4796</v>
      </c>
      <c r="H353" s="23" t="s">
        <v>81</v>
      </c>
      <c r="I353" s="23" t="str">
        <f t="shared" si="20"/>
        <v>No</v>
      </c>
      <c r="J353" s="23" t="str">
        <f t="shared" si="21"/>
        <v>No</v>
      </c>
      <c r="K353" s="23" t="str">
        <f t="shared" si="22"/>
        <v>No</v>
      </c>
      <c r="L353" s="23" t="str">
        <f>IF(TRIM(H353)="?",'Cleaning Summary'!$B$35,IF(LOWER(TRIM(H353))="yes","Yes","No"))</f>
        <v>No</v>
      </c>
      <c r="M353" s="23">
        <f t="shared" si="23"/>
        <v>0</v>
      </c>
      <c r="N353" s="23" t="str">
        <f>IF(B353&lt;'Cleaning Summary'!$B$63,"Underweight",IF(B353&lt;'Cleaning Summary'!$B$64,"Normal Weight",IF(B353&lt;'Cleaning Summary'!$B$65,"Overweight","Obesity")))</f>
        <v>Obesity</v>
      </c>
      <c r="O353" s="23" t="str">
        <f>IF(C353&lt;'Cleaning Summary'!$B$66,"Normal",IF(C353&lt;'Cleaning Summary'!$B$67,"Prediabetes","Diabetes"))</f>
        <v>Prediabetes</v>
      </c>
    </row>
    <row r="354" spans="1:15" x14ac:dyDescent="0.35">
      <c r="A354" s="23" t="s">
        <v>823</v>
      </c>
      <c r="B354" s="27">
        <v>36.67</v>
      </c>
      <c r="C354" s="27">
        <v>10.210000000000001</v>
      </c>
      <c r="D354" s="23" t="s">
        <v>81</v>
      </c>
      <c r="E354" s="23" t="s">
        <v>81</v>
      </c>
      <c r="F354" s="23" t="s">
        <v>81</v>
      </c>
      <c r="G354" s="23" t="s">
        <v>4796</v>
      </c>
      <c r="H354" s="23" t="s">
        <v>81</v>
      </c>
      <c r="I354" s="23" t="str">
        <f t="shared" si="20"/>
        <v>No</v>
      </c>
      <c r="J354" s="23" t="str">
        <f t="shared" si="21"/>
        <v>No</v>
      </c>
      <c r="K354" s="23" t="str">
        <f t="shared" si="22"/>
        <v>No</v>
      </c>
      <c r="L354" s="23" t="str">
        <f>IF(TRIM(H354)="?",'Cleaning Summary'!$B$35,IF(LOWER(TRIM(H354))="yes","Yes","No"))</f>
        <v>No</v>
      </c>
      <c r="M354" s="23">
        <f t="shared" si="23"/>
        <v>0</v>
      </c>
      <c r="N354" s="23" t="str">
        <f>IF(B354&lt;'Cleaning Summary'!$B$63,"Underweight",IF(B354&lt;'Cleaning Summary'!$B$64,"Normal Weight",IF(B354&lt;'Cleaning Summary'!$B$65,"Overweight","Obesity")))</f>
        <v>Obesity</v>
      </c>
      <c r="O354" s="23" t="str">
        <f>IF(C354&lt;'Cleaning Summary'!$B$66,"Normal",IF(C354&lt;'Cleaning Summary'!$B$67,"Prediabetes","Diabetes"))</f>
        <v>Diabetes</v>
      </c>
    </row>
    <row r="355" spans="1:15" x14ac:dyDescent="0.35">
      <c r="A355" s="23" t="s">
        <v>825</v>
      </c>
      <c r="B355" s="27">
        <v>27.645</v>
      </c>
      <c r="C355" s="27">
        <v>4.6900000000000004</v>
      </c>
      <c r="D355" s="23" t="s">
        <v>81</v>
      </c>
      <c r="E355" s="23" t="s">
        <v>81</v>
      </c>
      <c r="F355" s="23" t="s">
        <v>81</v>
      </c>
      <c r="G355" s="23" t="s">
        <v>4796</v>
      </c>
      <c r="H355" s="23" t="s">
        <v>81</v>
      </c>
      <c r="I355" s="23" t="str">
        <f t="shared" si="20"/>
        <v>No</v>
      </c>
      <c r="J355" s="23" t="str">
        <f t="shared" si="21"/>
        <v>No</v>
      </c>
      <c r="K355" s="23" t="str">
        <f t="shared" si="22"/>
        <v>No</v>
      </c>
      <c r="L355" s="23" t="str">
        <f>IF(TRIM(H355)="?",'Cleaning Summary'!$B$35,IF(LOWER(TRIM(H355))="yes","Yes","No"))</f>
        <v>No</v>
      </c>
      <c r="M355" s="23">
        <f t="shared" si="23"/>
        <v>0</v>
      </c>
      <c r="N355" s="23" t="str">
        <f>IF(B355&lt;'Cleaning Summary'!$B$63,"Underweight",IF(B355&lt;'Cleaning Summary'!$B$64,"Normal Weight",IF(B355&lt;'Cleaning Summary'!$B$65,"Overweight","Obesity")))</f>
        <v>Overweight</v>
      </c>
      <c r="O355" s="23" t="str">
        <f>IF(C355&lt;'Cleaning Summary'!$B$66,"Normal",IF(C355&lt;'Cleaning Summary'!$B$67,"Prediabetes","Diabetes"))</f>
        <v>Normal</v>
      </c>
    </row>
    <row r="356" spans="1:15" x14ac:dyDescent="0.35">
      <c r="A356" s="23" t="s">
        <v>827</v>
      </c>
      <c r="B356" s="27">
        <v>22.72</v>
      </c>
      <c r="C356" s="27">
        <v>5.71</v>
      </c>
      <c r="D356" s="23" t="s">
        <v>81</v>
      </c>
      <c r="E356" s="23" t="s">
        <v>81</v>
      </c>
      <c r="F356" s="23" t="s">
        <v>81</v>
      </c>
      <c r="G356" s="23" t="s">
        <v>4796</v>
      </c>
      <c r="H356" s="23" t="s">
        <v>95</v>
      </c>
      <c r="I356" s="23" t="str">
        <f t="shared" si="20"/>
        <v>No</v>
      </c>
      <c r="J356" s="23" t="str">
        <f t="shared" si="21"/>
        <v>No</v>
      </c>
      <c r="K356" s="23" t="str">
        <f t="shared" si="22"/>
        <v>No</v>
      </c>
      <c r="L356" s="23" t="str">
        <f>IF(TRIM(H356)="?",'Cleaning Summary'!$B$35,IF(LOWER(TRIM(H356))="yes","Yes","No"))</f>
        <v>Yes</v>
      </c>
      <c r="M356" s="23">
        <f t="shared" si="23"/>
        <v>0</v>
      </c>
      <c r="N356" s="23" t="str">
        <f>IF(B356&lt;'Cleaning Summary'!$B$63,"Underweight",IF(B356&lt;'Cleaning Summary'!$B$64,"Normal Weight",IF(B356&lt;'Cleaning Summary'!$B$65,"Overweight","Obesity")))</f>
        <v>Normal Weight</v>
      </c>
      <c r="O356" s="23" t="str">
        <f>IF(C356&lt;'Cleaning Summary'!$B$66,"Normal",IF(C356&lt;'Cleaning Summary'!$B$67,"Prediabetes","Diabetes"))</f>
        <v>Prediabetes</v>
      </c>
    </row>
    <row r="357" spans="1:15" x14ac:dyDescent="0.35">
      <c r="A357" s="23" t="s">
        <v>829</v>
      </c>
      <c r="B357" s="27">
        <v>36.520000000000003</v>
      </c>
      <c r="C357" s="27">
        <v>9.07</v>
      </c>
      <c r="D357" s="23" t="s">
        <v>95</v>
      </c>
      <c r="E357" s="23" t="s">
        <v>81</v>
      </c>
      <c r="F357" s="23" t="s">
        <v>82</v>
      </c>
      <c r="G357" s="23">
        <v>1</v>
      </c>
      <c r="H357" s="23" t="s">
        <v>81</v>
      </c>
      <c r="I357" s="23" t="str">
        <f t="shared" si="20"/>
        <v>Yes</v>
      </c>
      <c r="J357" s="23" t="str">
        <f t="shared" si="21"/>
        <v>No</v>
      </c>
      <c r="K357" s="23" t="str">
        <f t="shared" si="22"/>
        <v>Yes</v>
      </c>
      <c r="L357" s="23" t="str">
        <f>IF(TRIM(H357)="?",'Cleaning Summary'!$B$35,IF(LOWER(TRIM(H357))="yes","Yes","No"))</f>
        <v>No</v>
      </c>
      <c r="M357" s="23">
        <f t="shared" si="23"/>
        <v>1</v>
      </c>
      <c r="N357" s="23" t="str">
        <f>IF(B357&lt;'Cleaning Summary'!$B$63,"Underweight",IF(B357&lt;'Cleaning Summary'!$B$64,"Normal Weight",IF(B357&lt;'Cleaning Summary'!$B$65,"Overweight","Obesity")))</f>
        <v>Obesity</v>
      </c>
      <c r="O357" s="23" t="str">
        <f>IF(C357&lt;'Cleaning Summary'!$B$66,"Normal",IF(C357&lt;'Cleaning Summary'!$B$67,"Prediabetes","Diabetes"))</f>
        <v>Diabetes</v>
      </c>
    </row>
    <row r="358" spans="1:15" x14ac:dyDescent="0.35">
      <c r="A358" s="23" t="s">
        <v>831</v>
      </c>
      <c r="B358" s="27">
        <v>33.96</v>
      </c>
      <c r="C358" s="27">
        <v>4.99</v>
      </c>
      <c r="D358" s="23" t="s">
        <v>81</v>
      </c>
      <c r="E358" s="23" t="s">
        <v>81</v>
      </c>
      <c r="F358" s="23" t="s">
        <v>81</v>
      </c>
      <c r="G358" s="23" t="s">
        <v>4796</v>
      </c>
      <c r="H358" s="23" t="s">
        <v>95</v>
      </c>
      <c r="I358" s="23" t="str">
        <f t="shared" si="20"/>
        <v>No</v>
      </c>
      <c r="J358" s="23" t="str">
        <f t="shared" si="21"/>
        <v>No</v>
      </c>
      <c r="K358" s="23" t="str">
        <f t="shared" si="22"/>
        <v>No</v>
      </c>
      <c r="L358" s="23" t="str">
        <f>IF(TRIM(H358)="?",'Cleaning Summary'!$B$35,IF(LOWER(TRIM(H358))="yes","Yes","No"))</f>
        <v>Yes</v>
      </c>
      <c r="M358" s="23">
        <f t="shared" si="23"/>
        <v>0</v>
      </c>
      <c r="N358" s="23" t="str">
        <f>IF(B358&lt;'Cleaning Summary'!$B$63,"Underweight",IF(B358&lt;'Cleaning Summary'!$B$64,"Normal Weight",IF(B358&lt;'Cleaning Summary'!$B$65,"Overweight","Obesity")))</f>
        <v>Obesity</v>
      </c>
      <c r="O358" s="23" t="str">
        <f>IF(C358&lt;'Cleaning Summary'!$B$66,"Normal",IF(C358&lt;'Cleaning Summary'!$B$67,"Prediabetes","Diabetes"))</f>
        <v>Normal</v>
      </c>
    </row>
    <row r="359" spans="1:15" x14ac:dyDescent="0.35">
      <c r="A359" s="23" t="s">
        <v>833</v>
      </c>
      <c r="B359" s="27">
        <v>26.695</v>
      </c>
      <c r="C359" s="27">
        <v>8.31</v>
      </c>
      <c r="D359" s="23" t="s">
        <v>81</v>
      </c>
      <c r="E359" s="23" t="s">
        <v>81</v>
      </c>
      <c r="F359" s="23" t="s">
        <v>81</v>
      </c>
      <c r="G359" s="23" t="s">
        <v>4796</v>
      </c>
      <c r="H359" s="23" t="s">
        <v>95</v>
      </c>
      <c r="I359" s="23" t="str">
        <f t="shared" si="20"/>
        <v>No</v>
      </c>
      <c r="J359" s="23" t="str">
        <f t="shared" si="21"/>
        <v>No</v>
      </c>
      <c r="K359" s="23" t="str">
        <f t="shared" si="22"/>
        <v>No</v>
      </c>
      <c r="L359" s="23" t="str">
        <f>IF(TRIM(H359)="?",'Cleaning Summary'!$B$35,IF(LOWER(TRIM(H359))="yes","Yes","No"))</f>
        <v>Yes</v>
      </c>
      <c r="M359" s="23">
        <f t="shared" si="23"/>
        <v>0</v>
      </c>
      <c r="N359" s="23" t="str">
        <f>IF(B359&lt;'Cleaning Summary'!$B$63,"Underweight",IF(B359&lt;'Cleaning Summary'!$B$64,"Normal Weight",IF(B359&lt;'Cleaning Summary'!$B$65,"Overweight","Obesity")))</f>
        <v>Overweight</v>
      </c>
      <c r="O359" s="23" t="str">
        <f>IF(C359&lt;'Cleaning Summary'!$B$66,"Normal",IF(C359&lt;'Cleaning Summary'!$B$67,"Prediabetes","Diabetes"))</f>
        <v>Diabetes</v>
      </c>
    </row>
    <row r="360" spans="1:15" x14ac:dyDescent="0.35">
      <c r="A360" s="23" t="s">
        <v>835</v>
      </c>
      <c r="B360" s="27">
        <v>18.45</v>
      </c>
      <c r="C360" s="27">
        <v>5.07</v>
      </c>
      <c r="D360" s="23" t="s">
        <v>95</v>
      </c>
      <c r="E360" s="23" t="s">
        <v>81</v>
      </c>
      <c r="F360" s="23" t="s">
        <v>81</v>
      </c>
      <c r="G360" s="23" t="s">
        <v>4796</v>
      </c>
      <c r="H360" s="23" t="s">
        <v>95</v>
      </c>
      <c r="I360" s="23" t="str">
        <f t="shared" si="20"/>
        <v>Yes</v>
      </c>
      <c r="J360" s="23" t="str">
        <f t="shared" si="21"/>
        <v>No</v>
      </c>
      <c r="K360" s="23" t="str">
        <f t="shared" si="22"/>
        <v>No</v>
      </c>
      <c r="L360" s="23" t="str">
        <f>IF(TRIM(H360)="?",'Cleaning Summary'!$B$35,IF(LOWER(TRIM(H360))="yes","Yes","No"))</f>
        <v>Yes</v>
      </c>
      <c r="M360" s="23">
        <f t="shared" si="23"/>
        <v>0</v>
      </c>
      <c r="N360" s="23" t="str">
        <f>IF(B360&lt;'Cleaning Summary'!$B$63,"Underweight",IF(B360&lt;'Cleaning Summary'!$B$64,"Normal Weight",IF(B360&lt;'Cleaning Summary'!$B$65,"Overweight","Obesity")))</f>
        <v>Underweight</v>
      </c>
      <c r="O360" s="23" t="str">
        <f>IF(C360&lt;'Cleaning Summary'!$B$66,"Normal",IF(C360&lt;'Cleaning Summary'!$B$67,"Prediabetes","Diabetes"))</f>
        <v>Normal</v>
      </c>
    </row>
    <row r="361" spans="1:15" x14ac:dyDescent="0.35">
      <c r="A361" s="23" t="s">
        <v>837</v>
      </c>
      <c r="B361" s="27">
        <v>33.18</v>
      </c>
      <c r="C361" s="27">
        <v>4.79</v>
      </c>
      <c r="D361" s="23" t="s">
        <v>81</v>
      </c>
      <c r="E361" s="23" t="s">
        <v>81</v>
      </c>
      <c r="F361" s="23" t="s">
        <v>81</v>
      </c>
      <c r="G361" s="23" t="s">
        <v>4796</v>
      </c>
      <c r="H361" s="23" t="s">
        <v>95</v>
      </c>
      <c r="I361" s="23" t="str">
        <f t="shared" si="20"/>
        <v>No</v>
      </c>
      <c r="J361" s="23" t="str">
        <f t="shared" si="21"/>
        <v>No</v>
      </c>
      <c r="K361" s="23" t="str">
        <f t="shared" si="22"/>
        <v>No</v>
      </c>
      <c r="L361" s="23" t="str">
        <f>IF(TRIM(H361)="?",'Cleaning Summary'!$B$35,IF(LOWER(TRIM(H361))="yes","Yes","No"))</f>
        <v>Yes</v>
      </c>
      <c r="M361" s="23">
        <f t="shared" si="23"/>
        <v>0</v>
      </c>
      <c r="N361" s="23" t="str">
        <f>IF(B361&lt;'Cleaning Summary'!$B$63,"Underweight",IF(B361&lt;'Cleaning Summary'!$B$64,"Normal Weight",IF(B361&lt;'Cleaning Summary'!$B$65,"Overweight","Obesity")))</f>
        <v>Obesity</v>
      </c>
      <c r="O361" s="23" t="str">
        <f>IF(C361&lt;'Cleaning Summary'!$B$66,"Normal",IF(C361&lt;'Cleaning Summary'!$B$67,"Prediabetes","Diabetes"))</f>
        <v>Normal</v>
      </c>
    </row>
    <row r="362" spans="1:15" x14ac:dyDescent="0.35">
      <c r="A362" s="23" t="s">
        <v>839</v>
      </c>
      <c r="B362" s="27">
        <v>36.1</v>
      </c>
      <c r="C362" s="27">
        <v>11.39</v>
      </c>
      <c r="D362" s="23" t="s">
        <v>95</v>
      </c>
      <c r="E362" s="23" t="s">
        <v>81</v>
      </c>
      <c r="F362" s="23" t="s">
        <v>81</v>
      </c>
      <c r="G362" s="23">
        <v>2</v>
      </c>
      <c r="H362" s="23" t="s">
        <v>81</v>
      </c>
      <c r="I362" s="23" t="str">
        <f t="shared" si="20"/>
        <v>Yes</v>
      </c>
      <c r="J362" s="23" t="str">
        <f t="shared" si="21"/>
        <v>No</v>
      </c>
      <c r="K362" s="23" t="str">
        <f t="shared" si="22"/>
        <v>No</v>
      </c>
      <c r="L362" s="23" t="str">
        <f>IF(TRIM(H362)="?",'Cleaning Summary'!$B$35,IF(LOWER(TRIM(H362))="yes","Yes","No"))</f>
        <v>No</v>
      </c>
      <c r="M362" s="23">
        <f t="shared" si="23"/>
        <v>2</v>
      </c>
      <c r="N362" s="23" t="str">
        <f>IF(B362&lt;'Cleaning Summary'!$B$63,"Underweight",IF(B362&lt;'Cleaning Summary'!$B$64,"Normal Weight",IF(B362&lt;'Cleaning Summary'!$B$65,"Overweight","Obesity")))</f>
        <v>Obesity</v>
      </c>
      <c r="O362" s="23" t="str">
        <f>IF(C362&lt;'Cleaning Summary'!$B$66,"Normal",IF(C362&lt;'Cleaning Summary'!$B$67,"Prediabetes","Diabetes"))</f>
        <v>Diabetes</v>
      </c>
    </row>
    <row r="363" spans="1:15" x14ac:dyDescent="0.35">
      <c r="A363" s="23" t="s">
        <v>841</v>
      </c>
      <c r="B363" s="27">
        <v>22.77</v>
      </c>
      <c r="C363" s="27">
        <v>6</v>
      </c>
      <c r="D363" s="23" t="s">
        <v>81</v>
      </c>
      <c r="E363" s="23" t="s">
        <v>81</v>
      </c>
      <c r="F363" s="23" t="s">
        <v>81</v>
      </c>
      <c r="G363" s="23" t="s">
        <v>4796</v>
      </c>
      <c r="H363" s="23" t="s">
        <v>95</v>
      </c>
      <c r="I363" s="23" t="str">
        <f t="shared" si="20"/>
        <v>No</v>
      </c>
      <c r="J363" s="23" t="str">
        <f t="shared" si="21"/>
        <v>No</v>
      </c>
      <c r="K363" s="23" t="str">
        <f t="shared" si="22"/>
        <v>No</v>
      </c>
      <c r="L363" s="23" t="str">
        <f>IF(TRIM(H363)="?",'Cleaning Summary'!$B$35,IF(LOWER(TRIM(H363))="yes","Yes","No"))</f>
        <v>Yes</v>
      </c>
      <c r="M363" s="23">
        <f t="shared" si="23"/>
        <v>0</v>
      </c>
      <c r="N363" s="23" t="str">
        <f>IF(B363&lt;'Cleaning Summary'!$B$63,"Underweight",IF(B363&lt;'Cleaning Summary'!$B$64,"Normal Weight",IF(B363&lt;'Cleaning Summary'!$B$65,"Overweight","Obesity")))</f>
        <v>Normal Weight</v>
      </c>
      <c r="O363" s="23" t="str">
        <f>IF(C363&lt;'Cleaning Summary'!$B$66,"Normal",IF(C363&lt;'Cleaning Summary'!$B$67,"Prediabetes","Diabetes"))</f>
        <v>Prediabetes</v>
      </c>
    </row>
    <row r="364" spans="1:15" x14ac:dyDescent="0.35">
      <c r="A364" s="23" t="s">
        <v>843</v>
      </c>
      <c r="B364" s="27">
        <v>21.24</v>
      </c>
      <c r="C364" s="27">
        <v>5.13</v>
      </c>
      <c r="D364" s="23" t="s">
        <v>81</v>
      </c>
      <c r="E364" s="23" t="s">
        <v>81</v>
      </c>
      <c r="F364" s="23" t="s">
        <v>81</v>
      </c>
      <c r="G364" s="23" t="s">
        <v>4796</v>
      </c>
      <c r="H364" s="23" t="s">
        <v>95</v>
      </c>
      <c r="I364" s="23" t="str">
        <f t="shared" si="20"/>
        <v>No</v>
      </c>
      <c r="J364" s="23" t="str">
        <f t="shared" si="21"/>
        <v>No</v>
      </c>
      <c r="K364" s="23" t="str">
        <f t="shared" si="22"/>
        <v>No</v>
      </c>
      <c r="L364" s="23" t="str">
        <f>IF(TRIM(H364)="?",'Cleaning Summary'!$B$35,IF(LOWER(TRIM(H364))="yes","Yes","No"))</f>
        <v>Yes</v>
      </c>
      <c r="M364" s="23">
        <f t="shared" si="23"/>
        <v>0</v>
      </c>
      <c r="N364" s="23" t="str">
        <f>IF(B364&lt;'Cleaning Summary'!$B$63,"Underweight",IF(B364&lt;'Cleaning Summary'!$B$64,"Normal Weight",IF(B364&lt;'Cleaning Summary'!$B$65,"Overweight","Obesity")))</f>
        <v>Normal Weight</v>
      </c>
      <c r="O364" s="23" t="str">
        <f>IF(C364&lt;'Cleaning Summary'!$B$66,"Normal",IF(C364&lt;'Cleaning Summary'!$B$67,"Prediabetes","Diabetes"))</f>
        <v>Normal</v>
      </c>
    </row>
    <row r="365" spans="1:15" x14ac:dyDescent="0.35">
      <c r="A365" s="23" t="s">
        <v>845</v>
      </c>
      <c r="B365" s="27">
        <v>17.600000000000001</v>
      </c>
      <c r="C365" s="27">
        <v>5.26</v>
      </c>
      <c r="D365" s="23" t="s">
        <v>95</v>
      </c>
      <c r="E365" s="23" t="s">
        <v>81</v>
      </c>
      <c r="F365" s="23" t="s">
        <v>81</v>
      </c>
      <c r="G365" s="23" t="s">
        <v>4796</v>
      </c>
      <c r="H365" s="23" t="s">
        <v>95</v>
      </c>
      <c r="I365" s="23" t="str">
        <f t="shared" si="20"/>
        <v>Yes</v>
      </c>
      <c r="J365" s="23" t="str">
        <f t="shared" si="21"/>
        <v>No</v>
      </c>
      <c r="K365" s="23" t="str">
        <f t="shared" si="22"/>
        <v>No</v>
      </c>
      <c r="L365" s="23" t="str">
        <f>IF(TRIM(H365)="?",'Cleaning Summary'!$B$35,IF(LOWER(TRIM(H365))="yes","Yes","No"))</f>
        <v>Yes</v>
      </c>
      <c r="M365" s="23">
        <f t="shared" si="23"/>
        <v>0</v>
      </c>
      <c r="N365" s="23" t="str">
        <f>IF(B365&lt;'Cleaning Summary'!$B$63,"Underweight",IF(B365&lt;'Cleaning Summary'!$B$64,"Normal Weight",IF(B365&lt;'Cleaning Summary'!$B$65,"Overweight","Obesity")))</f>
        <v>Underweight</v>
      </c>
      <c r="O365" s="23" t="str">
        <f>IF(C365&lt;'Cleaning Summary'!$B$66,"Normal",IF(C365&lt;'Cleaning Summary'!$B$67,"Prediabetes","Diabetes"))</f>
        <v>Normal</v>
      </c>
    </row>
    <row r="366" spans="1:15" x14ac:dyDescent="0.35">
      <c r="A366" s="23" t="s">
        <v>847</v>
      </c>
      <c r="B366" s="27">
        <v>26.29</v>
      </c>
      <c r="C366" s="27">
        <v>6.84</v>
      </c>
      <c r="D366" s="23" t="s">
        <v>81</v>
      </c>
      <c r="E366" s="23" t="s">
        <v>81</v>
      </c>
      <c r="F366" s="23" t="s">
        <v>81</v>
      </c>
      <c r="G366" s="23" t="s">
        <v>4796</v>
      </c>
      <c r="H366" s="23" t="s">
        <v>95</v>
      </c>
      <c r="I366" s="23" t="str">
        <f t="shared" si="20"/>
        <v>No</v>
      </c>
      <c r="J366" s="23" t="str">
        <f t="shared" si="21"/>
        <v>No</v>
      </c>
      <c r="K366" s="23" t="str">
        <f t="shared" si="22"/>
        <v>No</v>
      </c>
      <c r="L366" s="23" t="str">
        <f>IF(TRIM(H366)="?",'Cleaning Summary'!$B$35,IF(LOWER(TRIM(H366))="yes","Yes","No"))</f>
        <v>Yes</v>
      </c>
      <c r="M366" s="23">
        <f t="shared" si="23"/>
        <v>0</v>
      </c>
      <c r="N366" s="23" t="str">
        <f>IF(B366&lt;'Cleaning Summary'!$B$63,"Underweight",IF(B366&lt;'Cleaning Summary'!$B$64,"Normal Weight",IF(B366&lt;'Cleaning Summary'!$B$65,"Overweight","Obesity")))</f>
        <v>Overweight</v>
      </c>
      <c r="O366" s="23" t="str">
        <f>IF(C366&lt;'Cleaning Summary'!$B$66,"Normal",IF(C366&lt;'Cleaning Summary'!$B$67,"Prediabetes","Diabetes"))</f>
        <v>Diabetes</v>
      </c>
    </row>
    <row r="367" spans="1:15" x14ac:dyDescent="0.35">
      <c r="A367" s="23" t="s">
        <v>849</v>
      </c>
      <c r="B367" s="27">
        <v>35.31</v>
      </c>
      <c r="C367" s="27">
        <v>9.0399999999999991</v>
      </c>
      <c r="D367" s="23" t="s">
        <v>81</v>
      </c>
      <c r="E367" s="23" t="s">
        <v>81</v>
      </c>
      <c r="F367" s="23" t="s">
        <v>81</v>
      </c>
      <c r="G367" s="23" t="s">
        <v>4796</v>
      </c>
      <c r="H367" s="23" t="s">
        <v>81</v>
      </c>
      <c r="I367" s="23" t="str">
        <f t="shared" si="20"/>
        <v>No</v>
      </c>
      <c r="J367" s="23" t="str">
        <f t="shared" si="21"/>
        <v>No</v>
      </c>
      <c r="K367" s="23" t="str">
        <f t="shared" si="22"/>
        <v>No</v>
      </c>
      <c r="L367" s="23" t="str">
        <f>IF(TRIM(H367)="?",'Cleaning Summary'!$B$35,IF(LOWER(TRIM(H367))="yes","Yes","No"))</f>
        <v>No</v>
      </c>
      <c r="M367" s="23">
        <f t="shared" si="23"/>
        <v>0</v>
      </c>
      <c r="N367" s="23" t="str">
        <f>IF(B367&lt;'Cleaning Summary'!$B$63,"Underweight",IF(B367&lt;'Cleaning Summary'!$B$64,"Normal Weight",IF(B367&lt;'Cleaning Summary'!$B$65,"Overweight","Obesity")))</f>
        <v>Obesity</v>
      </c>
      <c r="O367" s="23" t="str">
        <f>IF(C367&lt;'Cleaning Summary'!$B$66,"Normal",IF(C367&lt;'Cleaning Summary'!$B$67,"Prediabetes","Diabetes"))</f>
        <v>Diabetes</v>
      </c>
    </row>
    <row r="368" spans="1:15" x14ac:dyDescent="0.35">
      <c r="A368" s="23" t="s">
        <v>851</v>
      </c>
      <c r="B368" s="27">
        <v>27.04</v>
      </c>
      <c r="C368" s="27">
        <v>4.0999999999999996</v>
      </c>
      <c r="D368" s="23" t="s">
        <v>81</v>
      </c>
      <c r="E368" s="23" t="s">
        <v>81</v>
      </c>
      <c r="F368" s="23" t="s">
        <v>81</v>
      </c>
      <c r="G368" s="23">
        <v>1</v>
      </c>
      <c r="H368" s="23" t="s">
        <v>95</v>
      </c>
      <c r="I368" s="23" t="str">
        <f t="shared" si="20"/>
        <v>No</v>
      </c>
      <c r="J368" s="23" t="str">
        <f t="shared" si="21"/>
        <v>No</v>
      </c>
      <c r="K368" s="23" t="str">
        <f t="shared" si="22"/>
        <v>No</v>
      </c>
      <c r="L368" s="23" t="str">
        <f>IF(TRIM(H368)="?",'Cleaning Summary'!$B$35,IF(LOWER(TRIM(H368))="yes","Yes","No"))</f>
        <v>Yes</v>
      </c>
      <c r="M368" s="23">
        <f t="shared" si="23"/>
        <v>1</v>
      </c>
      <c r="N368" s="23" t="str">
        <f>IF(B368&lt;'Cleaning Summary'!$B$63,"Underweight",IF(B368&lt;'Cleaning Summary'!$B$64,"Normal Weight",IF(B368&lt;'Cleaning Summary'!$B$65,"Overweight","Obesity")))</f>
        <v>Overweight</v>
      </c>
      <c r="O368" s="23" t="str">
        <f>IF(C368&lt;'Cleaning Summary'!$B$66,"Normal",IF(C368&lt;'Cleaning Summary'!$B$67,"Prediabetes","Diabetes"))</f>
        <v>Normal</v>
      </c>
    </row>
    <row r="369" spans="1:15" x14ac:dyDescent="0.35">
      <c r="A369" s="23" t="s">
        <v>853</v>
      </c>
      <c r="B369" s="27">
        <v>30.23</v>
      </c>
      <c r="C369" s="27">
        <v>4.2300000000000004</v>
      </c>
      <c r="D369" s="23" t="s">
        <v>95</v>
      </c>
      <c r="E369" s="23" t="s">
        <v>81</v>
      </c>
      <c r="F369" s="23" t="s">
        <v>82</v>
      </c>
      <c r="G369" s="23">
        <v>1</v>
      </c>
      <c r="H369" s="23" t="s">
        <v>95</v>
      </c>
      <c r="I369" s="23" t="str">
        <f t="shared" si="20"/>
        <v>Yes</v>
      </c>
      <c r="J369" s="23" t="str">
        <f t="shared" si="21"/>
        <v>No</v>
      </c>
      <c r="K369" s="23" t="str">
        <f t="shared" si="22"/>
        <v>Yes</v>
      </c>
      <c r="L369" s="23" t="str">
        <f>IF(TRIM(H369)="?",'Cleaning Summary'!$B$35,IF(LOWER(TRIM(H369))="yes","Yes","No"))</f>
        <v>Yes</v>
      </c>
      <c r="M369" s="23">
        <f t="shared" si="23"/>
        <v>1</v>
      </c>
      <c r="N369" s="23" t="str">
        <f>IF(B369&lt;'Cleaning Summary'!$B$63,"Underweight",IF(B369&lt;'Cleaning Summary'!$B$64,"Normal Weight",IF(B369&lt;'Cleaning Summary'!$B$65,"Overweight","Obesity")))</f>
        <v>Obesity</v>
      </c>
      <c r="O369" s="23" t="str">
        <f>IF(C369&lt;'Cleaning Summary'!$B$66,"Normal",IF(C369&lt;'Cleaning Summary'!$B$67,"Prediabetes","Diabetes"))</f>
        <v>Normal</v>
      </c>
    </row>
    <row r="370" spans="1:15" x14ac:dyDescent="0.35">
      <c r="A370" s="23" t="s">
        <v>855</v>
      </c>
      <c r="B370" s="27">
        <v>30.6</v>
      </c>
      <c r="C370" s="27">
        <v>6.48</v>
      </c>
      <c r="D370" s="23" t="s">
        <v>95</v>
      </c>
      <c r="E370" s="23" t="s">
        <v>81</v>
      </c>
      <c r="F370" s="23" t="s">
        <v>82</v>
      </c>
      <c r="G370" s="23">
        <v>1</v>
      </c>
      <c r="H370" s="23" t="s">
        <v>95</v>
      </c>
      <c r="I370" s="23" t="str">
        <f t="shared" si="20"/>
        <v>Yes</v>
      </c>
      <c r="J370" s="23" t="str">
        <f t="shared" si="21"/>
        <v>No</v>
      </c>
      <c r="K370" s="23" t="str">
        <f t="shared" si="22"/>
        <v>Yes</v>
      </c>
      <c r="L370" s="23" t="str">
        <f>IF(TRIM(H370)="?",'Cleaning Summary'!$B$35,IF(LOWER(TRIM(H370))="yes","Yes","No"))</f>
        <v>Yes</v>
      </c>
      <c r="M370" s="23">
        <f t="shared" si="23"/>
        <v>1</v>
      </c>
      <c r="N370" s="23" t="str">
        <f>IF(B370&lt;'Cleaning Summary'!$B$63,"Underweight",IF(B370&lt;'Cleaning Summary'!$B$64,"Normal Weight",IF(B370&lt;'Cleaning Summary'!$B$65,"Overweight","Obesity")))</f>
        <v>Obesity</v>
      </c>
      <c r="O370" s="23" t="str">
        <f>IF(C370&lt;'Cleaning Summary'!$B$66,"Normal",IF(C370&lt;'Cleaning Summary'!$B$67,"Prediabetes","Diabetes"))</f>
        <v>Prediabetes</v>
      </c>
    </row>
    <row r="371" spans="1:15" x14ac:dyDescent="0.35">
      <c r="A371" s="23" t="s">
        <v>857</v>
      </c>
      <c r="B371" s="27">
        <v>26.8</v>
      </c>
      <c r="C371" s="27">
        <v>5.53</v>
      </c>
      <c r="D371" s="23" t="s">
        <v>81</v>
      </c>
      <c r="E371" s="23" t="s">
        <v>81</v>
      </c>
      <c r="F371" s="23" t="s">
        <v>81</v>
      </c>
      <c r="G371" s="23">
        <v>1</v>
      </c>
      <c r="H371" s="23" t="s">
        <v>95</v>
      </c>
      <c r="I371" s="23" t="str">
        <f t="shared" si="20"/>
        <v>No</v>
      </c>
      <c r="J371" s="23" t="str">
        <f t="shared" si="21"/>
        <v>No</v>
      </c>
      <c r="K371" s="23" t="str">
        <f t="shared" si="22"/>
        <v>No</v>
      </c>
      <c r="L371" s="23" t="str">
        <f>IF(TRIM(H371)="?",'Cleaning Summary'!$B$35,IF(LOWER(TRIM(H371))="yes","Yes","No"))</f>
        <v>Yes</v>
      </c>
      <c r="M371" s="23">
        <f t="shared" si="23"/>
        <v>1</v>
      </c>
      <c r="N371" s="23" t="str">
        <f>IF(B371&lt;'Cleaning Summary'!$B$63,"Underweight",IF(B371&lt;'Cleaning Summary'!$B$64,"Normal Weight",IF(B371&lt;'Cleaning Summary'!$B$65,"Overweight","Obesity")))</f>
        <v>Overweight</v>
      </c>
      <c r="O371" s="23" t="str">
        <f>IF(C371&lt;'Cleaning Summary'!$B$66,"Normal",IF(C371&lt;'Cleaning Summary'!$B$67,"Prediabetes","Diabetes"))</f>
        <v>Normal</v>
      </c>
    </row>
    <row r="372" spans="1:15" x14ac:dyDescent="0.35">
      <c r="A372" s="23" t="s">
        <v>859</v>
      </c>
      <c r="B372" s="27">
        <v>16.86</v>
      </c>
      <c r="C372" s="27">
        <v>4.07</v>
      </c>
      <c r="D372" s="23" t="s">
        <v>95</v>
      </c>
      <c r="E372" s="23" t="s">
        <v>81</v>
      </c>
      <c r="F372" s="23" t="s">
        <v>81</v>
      </c>
      <c r="G372" s="23" t="s">
        <v>4796</v>
      </c>
      <c r="H372" s="23" t="s">
        <v>95</v>
      </c>
      <c r="I372" s="23" t="str">
        <f t="shared" si="20"/>
        <v>Yes</v>
      </c>
      <c r="J372" s="23" t="str">
        <f t="shared" si="21"/>
        <v>No</v>
      </c>
      <c r="K372" s="23" t="str">
        <f t="shared" si="22"/>
        <v>No</v>
      </c>
      <c r="L372" s="23" t="str">
        <f>IF(TRIM(H372)="?",'Cleaning Summary'!$B$35,IF(LOWER(TRIM(H372))="yes","Yes","No"))</f>
        <v>Yes</v>
      </c>
      <c r="M372" s="23">
        <f t="shared" si="23"/>
        <v>0</v>
      </c>
      <c r="N372" s="23" t="str">
        <f>IF(B372&lt;'Cleaning Summary'!$B$63,"Underweight",IF(B372&lt;'Cleaning Summary'!$B$64,"Normal Weight",IF(B372&lt;'Cleaning Summary'!$B$65,"Overweight","Obesity")))</f>
        <v>Underweight</v>
      </c>
      <c r="O372" s="23" t="str">
        <f>IF(C372&lt;'Cleaning Summary'!$B$66,"Normal",IF(C372&lt;'Cleaning Summary'!$B$67,"Prediabetes","Diabetes"))</f>
        <v>Normal</v>
      </c>
    </row>
    <row r="373" spans="1:15" x14ac:dyDescent="0.35">
      <c r="A373" s="23" t="s">
        <v>861</v>
      </c>
      <c r="B373" s="27">
        <v>16.3</v>
      </c>
      <c r="C373" s="27">
        <v>5.51</v>
      </c>
      <c r="D373" s="23" t="s">
        <v>81</v>
      </c>
      <c r="E373" s="23" t="s">
        <v>81</v>
      </c>
      <c r="F373" s="23" t="s">
        <v>81</v>
      </c>
      <c r="G373" s="23">
        <v>1</v>
      </c>
      <c r="H373" s="23" t="s">
        <v>95</v>
      </c>
      <c r="I373" s="23" t="str">
        <f t="shared" si="20"/>
        <v>No</v>
      </c>
      <c r="J373" s="23" t="str">
        <f t="shared" si="21"/>
        <v>No</v>
      </c>
      <c r="K373" s="23" t="str">
        <f t="shared" si="22"/>
        <v>No</v>
      </c>
      <c r="L373" s="23" t="str">
        <f>IF(TRIM(H373)="?",'Cleaning Summary'!$B$35,IF(LOWER(TRIM(H373))="yes","Yes","No"))</f>
        <v>Yes</v>
      </c>
      <c r="M373" s="23">
        <f t="shared" si="23"/>
        <v>1</v>
      </c>
      <c r="N373" s="23" t="str">
        <f>IF(B373&lt;'Cleaning Summary'!$B$63,"Underweight",IF(B373&lt;'Cleaning Summary'!$B$64,"Normal Weight",IF(B373&lt;'Cleaning Summary'!$B$65,"Overweight","Obesity")))</f>
        <v>Underweight</v>
      </c>
      <c r="O373" s="23" t="str">
        <f>IF(C373&lt;'Cleaning Summary'!$B$66,"Normal",IF(C373&lt;'Cleaning Summary'!$B$67,"Prediabetes","Diabetes"))</f>
        <v>Normal</v>
      </c>
    </row>
    <row r="374" spans="1:15" x14ac:dyDescent="0.35">
      <c r="A374" s="23" t="s">
        <v>863</v>
      </c>
      <c r="B374" s="27">
        <v>29.81</v>
      </c>
      <c r="C374" s="27">
        <v>11.66</v>
      </c>
      <c r="D374" s="23" t="s">
        <v>81</v>
      </c>
      <c r="E374" s="23" t="s">
        <v>81</v>
      </c>
      <c r="F374" s="23" t="s">
        <v>81</v>
      </c>
      <c r="G374" s="23" t="s">
        <v>4796</v>
      </c>
      <c r="H374" s="23" t="s">
        <v>95</v>
      </c>
      <c r="I374" s="23" t="str">
        <f t="shared" si="20"/>
        <v>No</v>
      </c>
      <c r="J374" s="23" t="str">
        <f t="shared" si="21"/>
        <v>No</v>
      </c>
      <c r="K374" s="23" t="str">
        <f t="shared" si="22"/>
        <v>No</v>
      </c>
      <c r="L374" s="23" t="str">
        <f>IF(TRIM(H374)="?",'Cleaning Summary'!$B$35,IF(LOWER(TRIM(H374))="yes","Yes","No"))</f>
        <v>Yes</v>
      </c>
      <c r="M374" s="23">
        <f t="shared" si="23"/>
        <v>0</v>
      </c>
      <c r="N374" s="23" t="str">
        <f>IF(B374&lt;'Cleaning Summary'!$B$63,"Underweight",IF(B374&lt;'Cleaning Summary'!$B$64,"Normal Weight",IF(B374&lt;'Cleaning Summary'!$B$65,"Overweight","Obesity")))</f>
        <v>Overweight</v>
      </c>
      <c r="O374" s="23" t="str">
        <f>IF(C374&lt;'Cleaning Summary'!$B$66,"Normal",IF(C374&lt;'Cleaning Summary'!$B$67,"Prediabetes","Diabetes"))</f>
        <v>Diabetes</v>
      </c>
    </row>
    <row r="375" spans="1:15" x14ac:dyDescent="0.35">
      <c r="A375" s="23" t="s">
        <v>865</v>
      </c>
      <c r="B375" s="27">
        <v>16.329999999999998</v>
      </c>
      <c r="C375" s="27">
        <v>7.26</v>
      </c>
      <c r="D375" s="23" t="s">
        <v>95</v>
      </c>
      <c r="E375" s="23" t="s">
        <v>81</v>
      </c>
      <c r="F375" s="23" t="s">
        <v>81</v>
      </c>
      <c r="G375" s="23" t="s">
        <v>4796</v>
      </c>
      <c r="H375" s="23" t="s">
        <v>95</v>
      </c>
      <c r="I375" s="23" t="str">
        <f t="shared" si="20"/>
        <v>Yes</v>
      </c>
      <c r="J375" s="23" t="str">
        <f t="shared" si="21"/>
        <v>No</v>
      </c>
      <c r="K375" s="23" t="str">
        <f t="shared" si="22"/>
        <v>No</v>
      </c>
      <c r="L375" s="23" t="str">
        <f>IF(TRIM(H375)="?",'Cleaning Summary'!$B$35,IF(LOWER(TRIM(H375))="yes","Yes","No"))</f>
        <v>Yes</v>
      </c>
      <c r="M375" s="23">
        <f t="shared" si="23"/>
        <v>0</v>
      </c>
      <c r="N375" s="23" t="str">
        <f>IF(B375&lt;'Cleaning Summary'!$B$63,"Underweight",IF(B375&lt;'Cleaning Summary'!$B$64,"Normal Weight",IF(B375&lt;'Cleaning Summary'!$B$65,"Overweight","Obesity")))</f>
        <v>Underweight</v>
      </c>
      <c r="O375" s="23" t="str">
        <f>IF(C375&lt;'Cleaning Summary'!$B$66,"Normal",IF(C375&lt;'Cleaning Summary'!$B$67,"Prediabetes","Diabetes"))</f>
        <v>Diabetes</v>
      </c>
    </row>
    <row r="376" spans="1:15" x14ac:dyDescent="0.35">
      <c r="A376" s="23" t="s">
        <v>867</v>
      </c>
      <c r="B376" s="27">
        <v>16.37</v>
      </c>
      <c r="C376" s="27">
        <v>4.79</v>
      </c>
      <c r="D376" s="23" t="s">
        <v>95</v>
      </c>
      <c r="E376" s="23" t="s">
        <v>81</v>
      </c>
      <c r="F376" s="23" t="s">
        <v>81</v>
      </c>
      <c r="G376" s="23" t="s">
        <v>4796</v>
      </c>
      <c r="H376" s="23" t="s">
        <v>95</v>
      </c>
      <c r="I376" s="23" t="str">
        <f t="shared" si="20"/>
        <v>Yes</v>
      </c>
      <c r="J376" s="23" t="str">
        <f t="shared" si="21"/>
        <v>No</v>
      </c>
      <c r="K376" s="23" t="str">
        <f t="shared" si="22"/>
        <v>No</v>
      </c>
      <c r="L376" s="23" t="str">
        <f>IF(TRIM(H376)="?",'Cleaning Summary'!$B$35,IF(LOWER(TRIM(H376))="yes","Yes","No"))</f>
        <v>Yes</v>
      </c>
      <c r="M376" s="23">
        <f t="shared" si="23"/>
        <v>0</v>
      </c>
      <c r="N376" s="23" t="str">
        <f>IF(B376&lt;'Cleaning Summary'!$B$63,"Underweight",IF(B376&lt;'Cleaning Summary'!$B$64,"Normal Weight",IF(B376&lt;'Cleaning Summary'!$B$65,"Overweight","Obesity")))</f>
        <v>Underweight</v>
      </c>
      <c r="O376" s="23" t="str">
        <f>IF(C376&lt;'Cleaning Summary'!$B$66,"Normal",IF(C376&lt;'Cleaning Summary'!$B$67,"Prediabetes","Diabetes"))</f>
        <v>Normal</v>
      </c>
    </row>
    <row r="377" spans="1:15" x14ac:dyDescent="0.35">
      <c r="A377" s="23" t="s">
        <v>869</v>
      </c>
      <c r="B377" s="27">
        <v>22.42</v>
      </c>
      <c r="C377" s="27">
        <v>4.68</v>
      </c>
      <c r="D377" s="23" t="s">
        <v>95</v>
      </c>
      <c r="E377" s="23" t="s">
        <v>81</v>
      </c>
      <c r="F377" s="23" t="s">
        <v>81</v>
      </c>
      <c r="G377" s="23">
        <v>1</v>
      </c>
      <c r="H377" s="23" t="s">
        <v>81</v>
      </c>
      <c r="I377" s="23" t="str">
        <f t="shared" si="20"/>
        <v>Yes</v>
      </c>
      <c r="J377" s="23" t="str">
        <f t="shared" si="21"/>
        <v>No</v>
      </c>
      <c r="K377" s="23" t="str">
        <f t="shared" si="22"/>
        <v>No</v>
      </c>
      <c r="L377" s="23" t="str">
        <f>IF(TRIM(H377)="?",'Cleaning Summary'!$B$35,IF(LOWER(TRIM(H377))="yes","Yes","No"))</f>
        <v>No</v>
      </c>
      <c r="M377" s="23">
        <f t="shared" si="23"/>
        <v>1</v>
      </c>
      <c r="N377" s="23" t="str">
        <f>IF(B377&lt;'Cleaning Summary'!$B$63,"Underweight",IF(B377&lt;'Cleaning Summary'!$B$64,"Normal Weight",IF(B377&lt;'Cleaning Summary'!$B$65,"Overweight","Obesity")))</f>
        <v>Normal Weight</v>
      </c>
      <c r="O377" s="23" t="str">
        <f>IF(C377&lt;'Cleaning Summary'!$B$66,"Normal",IF(C377&lt;'Cleaning Summary'!$B$67,"Prediabetes","Diabetes"))</f>
        <v>Normal</v>
      </c>
    </row>
    <row r="378" spans="1:15" x14ac:dyDescent="0.35">
      <c r="A378" s="23" t="s">
        <v>871</v>
      </c>
      <c r="B378" s="27">
        <v>31.35</v>
      </c>
      <c r="C378" s="27">
        <v>4.33</v>
      </c>
      <c r="D378" s="23" t="s">
        <v>95</v>
      </c>
      <c r="E378" s="23" t="s">
        <v>81</v>
      </c>
      <c r="F378" s="23" t="s">
        <v>82</v>
      </c>
      <c r="G378" s="23">
        <v>1</v>
      </c>
      <c r="H378" s="23" t="s">
        <v>81</v>
      </c>
      <c r="I378" s="23" t="str">
        <f t="shared" si="20"/>
        <v>Yes</v>
      </c>
      <c r="J378" s="23" t="str">
        <f t="shared" si="21"/>
        <v>No</v>
      </c>
      <c r="K378" s="23" t="str">
        <f t="shared" si="22"/>
        <v>Yes</v>
      </c>
      <c r="L378" s="23" t="str">
        <f>IF(TRIM(H378)="?",'Cleaning Summary'!$B$35,IF(LOWER(TRIM(H378))="yes","Yes","No"))</f>
        <v>No</v>
      </c>
      <c r="M378" s="23">
        <f t="shared" si="23"/>
        <v>1</v>
      </c>
      <c r="N378" s="23" t="str">
        <f>IF(B378&lt;'Cleaning Summary'!$B$63,"Underweight",IF(B378&lt;'Cleaning Summary'!$B$64,"Normal Weight",IF(B378&lt;'Cleaning Summary'!$B$65,"Overweight","Obesity")))</f>
        <v>Obesity</v>
      </c>
      <c r="O378" s="23" t="str">
        <f>IF(C378&lt;'Cleaning Summary'!$B$66,"Normal",IF(C378&lt;'Cleaning Summary'!$B$67,"Prediabetes","Diabetes"))</f>
        <v>Normal</v>
      </c>
    </row>
    <row r="379" spans="1:15" x14ac:dyDescent="0.35">
      <c r="A379" s="23" t="s">
        <v>873</v>
      </c>
      <c r="B379" s="27">
        <v>31.9</v>
      </c>
      <c r="C379" s="27">
        <v>11.89</v>
      </c>
      <c r="D379" s="23" t="s">
        <v>81</v>
      </c>
      <c r="E379" s="23" t="s">
        <v>81</v>
      </c>
      <c r="F379" s="23" t="s">
        <v>81</v>
      </c>
      <c r="G379" s="23" t="s">
        <v>4796</v>
      </c>
      <c r="H379" s="23" t="s">
        <v>81</v>
      </c>
      <c r="I379" s="23" t="str">
        <f t="shared" si="20"/>
        <v>No</v>
      </c>
      <c r="J379" s="23" t="str">
        <f t="shared" si="21"/>
        <v>No</v>
      </c>
      <c r="K379" s="23" t="str">
        <f t="shared" si="22"/>
        <v>No</v>
      </c>
      <c r="L379" s="23" t="str">
        <f>IF(TRIM(H379)="?",'Cleaning Summary'!$B$35,IF(LOWER(TRIM(H379))="yes","Yes","No"))</f>
        <v>No</v>
      </c>
      <c r="M379" s="23">
        <f t="shared" si="23"/>
        <v>0</v>
      </c>
      <c r="N379" s="23" t="str">
        <f>IF(B379&lt;'Cleaning Summary'!$B$63,"Underweight",IF(B379&lt;'Cleaning Summary'!$B$64,"Normal Weight",IF(B379&lt;'Cleaning Summary'!$B$65,"Overweight","Obesity")))</f>
        <v>Obesity</v>
      </c>
      <c r="O379" s="23" t="str">
        <f>IF(C379&lt;'Cleaning Summary'!$B$66,"Normal",IF(C379&lt;'Cleaning Summary'!$B$67,"Prediabetes","Diabetes"))</f>
        <v>Diabetes</v>
      </c>
    </row>
    <row r="380" spans="1:15" x14ac:dyDescent="0.35">
      <c r="A380" s="23" t="s">
        <v>875</v>
      </c>
      <c r="B380" s="27">
        <v>30.6</v>
      </c>
      <c r="C380" s="27">
        <v>5.24</v>
      </c>
      <c r="D380" s="23" t="s">
        <v>81</v>
      </c>
      <c r="E380" s="23" t="s">
        <v>81</v>
      </c>
      <c r="F380" s="23" t="s">
        <v>81</v>
      </c>
      <c r="G380" s="23" t="s">
        <v>4796</v>
      </c>
      <c r="H380" s="23" t="s">
        <v>95</v>
      </c>
      <c r="I380" s="23" t="str">
        <f t="shared" si="20"/>
        <v>No</v>
      </c>
      <c r="J380" s="23" t="str">
        <f t="shared" si="21"/>
        <v>No</v>
      </c>
      <c r="K380" s="23" t="str">
        <f t="shared" si="22"/>
        <v>No</v>
      </c>
      <c r="L380" s="23" t="str">
        <f>IF(TRIM(H380)="?",'Cleaning Summary'!$B$35,IF(LOWER(TRIM(H380))="yes","Yes","No"))</f>
        <v>Yes</v>
      </c>
      <c r="M380" s="23">
        <f t="shared" si="23"/>
        <v>0</v>
      </c>
      <c r="N380" s="23" t="str">
        <f>IF(B380&lt;'Cleaning Summary'!$B$63,"Underweight",IF(B380&lt;'Cleaning Summary'!$B$64,"Normal Weight",IF(B380&lt;'Cleaning Summary'!$B$65,"Overweight","Obesity")))</f>
        <v>Obesity</v>
      </c>
      <c r="O380" s="23" t="str">
        <f>IF(C380&lt;'Cleaning Summary'!$B$66,"Normal",IF(C380&lt;'Cleaning Summary'!$B$67,"Prediabetes","Diabetes"))</f>
        <v>Normal</v>
      </c>
    </row>
    <row r="381" spans="1:15" x14ac:dyDescent="0.35">
      <c r="A381" s="23" t="s">
        <v>877</v>
      </c>
      <c r="B381" s="27">
        <v>28.975000000000001</v>
      </c>
      <c r="C381" s="27">
        <v>7.63</v>
      </c>
      <c r="D381" s="23" t="s">
        <v>81</v>
      </c>
      <c r="E381" s="23" t="s">
        <v>81</v>
      </c>
      <c r="F381" s="23" t="s">
        <v>81</v>
      </c>
      <c r="G381" s="23" t="s">
        <v>4796</v>
      </c>
      <c r="H381" s="23" t="s">
        <v>95</v>
      </c>
      <c r="I381" s="23" t="str">
        <f t="shared" si="20"/>
        <v>No</v>
      </c>
      <c r="J381" s="23" t="str">
        <f t="shared" si="21"/>
        <v>No</v>
      </c>
      <c r="K381" s="23" t="str">
        <f t="shared" si="22"/>
        <v>No</v>
      </c>
      <c r="L381" s="23" t="str">
        <f>IF(TRIM(H381)="?",'Cleaning Summary'!$B$35,IF(LOWER(TRIM(H381))="yes","Yes","No"))</f>
        <v>Yes</v>
      </c>
      <c r="M381" s="23">
        <f t="shared" si="23"/>
        <v>0</v>
      </c>
      <c r="N381" s="23" t="str">
        <f>IF(B381&lt;'Cleaning Summary'!$B$63,"Underweight",IF(B381&lt;'Cleaning Summary'!$B$64,"Normal Weight",IF(B381&lt;'Cleaning Summary'!$B$65,"Overweight","Obesity")))</f>
        <v>Overweight</v>
      </c>
      <c r="O381" s="23" t="str">
        <f>IF(C381&lt;'Cleaning Summary'!$B$66,"Normal",IF(C381&lt;'Cleaning Summary'!$B$67,"Prediabetes","Diabetes"))</f>
        <v>Diabetes</v>
      </c>
    </row>
    <row r="382" spans="1:15" x14ac:dyDescent="0.35">
      <c r="A382" s="23" t="s">
        <v>879</v>
      </c>
      <c r="B382" s="27">
        <v>24.86</v>
      </c>
      <c r="C382" s="27">
        <v>8.92</v>
      </c>
      <c r="D382" s="23" t="s">
        <v>95</v>
      </c>
      <c r="E382" s="23" t="s">
        <v>81</v>
      </c>
      <c r="F382" s="23" t="s">
        <v>81</v>
      </c>
      <c r="G382" s="23">
        <v>2</v>
      </c>
      <c r="H382" s="23" t="s">
        <v>81</v>
      </c>
      <c r="I382" s="23" t="str">
        <f t="shared" si="20"/>
        <v>Yes</v>
      </c>
      <c r="J382" s="23" t="str">
        <f t="shared" si="21"/>
        <v>No</v>
      </c>
      <c r="K382" s="23" t="str">
        <f t="shared" si="22"/>
        <v>No</v>
      </c>
      <c r="L382" s="23" t="str">
        <f>IF(TRIM(H382)="?",'Cleaning Summary'!$B$35,IF(LOWER(TRIM(H382))="yes","Yes","No"))</f>
        <v>No</v>
      </c>
      <c r="M382" s="23">
        <f t="shared" si="23"/>
        <v>2</v>
      </c>
      <c r="N382" s="23" t="str">
        <f>IF(B382&lt;'Cleaning Summary'!$B$63,"Underweight",IF(B382&lt;'Cleaning Summary'!$B$64,"Normal Weight",IF(B382&lt;'Cleaning Summary'!$B$65,"Overweight","Obesity")))</f>
        <v>Normal Weight</v>
      </c>
      <c r="O382" s="23" t="str">
        <f>IF(C382&lt;'Cleaning Summary'!$B$66,"Normal",IF(C382&lt;'Cleaning Summary'!$B$67,"Prediabetes","Diabetes"))</f>
        <v>Diabetes</v>
      </c>
    </row>
    <row r="383" spans="1:15" x14ac:dyDescent="0.35">
      <c r="A383" s="23" t="s">
        <v>881</v>
      </c>
      <c r="B383" s="27">
        <v>19.54</v>
      </c>
      <c r="C383" s="27">
        <v>5.37</v>
      </c>
      <c r="D383" s="23" t="s">
        <v>81</v>
      </c>
      <c r="E383" s="23" t="s">
        <v>81</v>
      </c>
      <c r="F383" s="23" t="s">
        <v>81</v>
      </c>
      <c r="G383" s="23" t="s">
        <v>4796</v>
      </c>
      <c r="H383" s="23" t="s">
        <v>95</v>
      </c>
      <c r="I383" s="23" t="str">
        <f t="shared" si="20"/>
        <v>No</v>
      </c>
      <c r="J383" s="23" t="str">
        <f t="shared" si="21"/>
        <v>No</v>
      </c>
      <c r="K383" s="23" t="str">
        <f t="shared" si="22"/>
        <v>No</v>
      </c>
      <c r="L383" s="23" t="str">
        <f>IF(TRIM(H383)="?",'Cleaning Summary'!$B$35,IF(LOWER(TRIM(H383))="yes","Yes","No"))</f>
        <v>Yes</v>
      </c>
      <c r="M383" s="23">
        <f t="shared" si="23"/>
        <v>0</v>
      </c>
      <c r="N383" s="23" t="str">
        <f>IF(B383&lt;'Cleaning Summary'!$B$63,"Underweight",IF(B383&lt;'Cleaning Summary'!$B$64,"Normal Weight",IF(B383&lt;'Cleaning Summary'!$B$65,"Overweight","Obesity")))</f>
        <v>Normal Weight</v>
      </c>
      <c r="O383" s="23" t="str">
        <f>IF(C383&lt;'Cleaning Summary'!$B$66,"Normal",IF(C383&lt;'Cleaning Summary'!$B$67,"Prediabetes","Diabetes"))</f>
        <v>Normal</v>
      </c>
    </row>
    <row r="384" spans="1:15" x14ac:dyDescent="0.35">
      <c r="A384" s="23" t="s">
        <v>883</v>
      </c>
      <c r="B384" s="27">
        <v>26.74</v>
      </c>
      <c r="C384" s="27">
        <v>4.3099999999999996</v>
      </c>
      <c r="D384" s="23" t="s">
        <v>81</v>
      </c>
      <c r="E384" s="23" t="s">
        <v>81</v>
      </c>
      <c r="F384" s="23" t="s">
        <v>81</v>
      </c>
      <c r="G384" s="23" t="s">
        <v>4796</v>
      </c>
      <c r="H384" s="23" t="s">
        <v>95</v>
      </c>
      <c r="I384" s="23" t="str">
        <f t="shared" si="20"/>
        <v>No</v>
      </c>
      <c r="J384" s="23" t="str">
        <f t="shared" si="21"/>
        <v>No</v>
      </c>
      <c r="K384" s="23" t="str">
        <f t="shared" si="22"/>
        <v>No</v>
      </c>
      <c r="L384" s="23" t="str">
        <f>IF(TRIM(H384)="?",'Cleaning Summary'!$B$35,IF(LOWER(TRIM(H384))="yes","Yes","No"))</f>
        <v>Yes</v>
      </c>
      <c r="M384" s="23">
        <f t="shared" si="23"/>
        <v>0</v>
      </c>
      <c r="N384" s="23" t="str">
        <f>IF(B384&lt;'Cleaning Summary'!$B$63,"Underweight",IF(B384&lt;'Cleaning Summary'!$B$64,"Normal Weight",IF(B384&lt;'Cleaning Summary'!$B$65,"Overweight","Obesity")))</f>
        <v>Overweight</v>
      </c>
      <c r="O384" s="23" t="str">
        <f>IF(C384&lt;'Cleaning Summary'!$B$66,"Normal",IF(C384&lt;'Cleaning Summary'!$B$67,"Prediabetes","Diabetes"))</f>
        <v>Normal</v>
      </c>
    </row>
    <row r="385" spans="1:15" x14ac:dyDescent="0.35">
      <c r="A385" s="23" t="s">
        <v>885</v>
      </c>
      <c r="B385" s="27">
        <v>22.99</v>
      </c>
      <c r="C385" s="27">
        <v>10.46</v>
      </c>
      <c r="D385" s="23" t="s">
        <v>81</v>
      </c>
      <c r="E385" s="23" t="s">
        <v>81</v>
      </c>
      <c r="F385" s="23" t="s">
        <v>81</v>
      </c>
      <c r="G385" s="23">
        <v>3</v>
      </c>
      <c r="H385" s="23" t="s">
        <v>95</v>
      </c>
      <c r="I385" s="23" t="str">
        <f t="shared" si="20"/>
        <v>No</v>
      </c>
      <c r="J385" s="23" t="str">
        <f t="shared" si="21"/>
        <v>No</v>
      </c>
      <c r="K385" s="23" t="str">
        <f t="shared" si="22"/>
        <v>No</v>
      </c>
      <c r="L385" s="23" t="str">
        <f>IF(TRIM(H385)="?",'Cleaning Summary'!$B$35,IF(LOWER(TRIM(H385))="yes","Yes","No"))</f>
        <v>Yes</v>
      </c>
      <c r="M385" s="23">
        <f t="shared" si="23"/>
        <v>3</v>
      </c>
      <c r="N385" s="23" t="str">
        <f>IF(B385&lt;'Cleaning Summary'!$B$63,"Underweight",IF(B385&lt;'Cleaning Summary'!$B$64,"Normal Weight",IF(B385&lt;'Cleaning Summary'!$B$65,"Overweight","Obesity")))</f>
        <v>Normal Weight</v>
      </c>
      <c r="O385" s="23" t="str">
        <f>IF(C385&lt;'Cleaning Summary'!$B$66,"Normal",IF(C385&lt;'Cleaning Summary'!$B$67,"Prediabetes","Diabetes"))</f>
        <v>Diabetes</v>
      </c>
    </row>
    <row r="386" spans="1:15" x14ac:dyDescent="0.35">
      <c r="A386" s="23" t="s">
        <v>887</v>
      </c>
      <c r="B386" s="27">
        <v>31.46</v>
      </c>
      <c r="C386" s="27">
        <v>7.39</v>
      </c>
      <c r="D386" s="23" t="s">
        <v>81</v>
      </c>
      <c r="E386" s="23" t="s">
        <v>81</v>
      </c>
      <c r="F386" s="23" t="s">
        <v>81</v>
      </c>
      <c r="G386" s="23" t="s">
        <v>4796</v>
      </c>
      <c r="H386" s="23" t="s">
        <v>81</v>
      </c>
      <c r="I386" s="23" t="str">
        <f t="shared" ref="I386:I449" si="24">IF(LOWER(TRIM(D386))="yes","Yes","No")</f>
        <v>No</v>
      </c>
      <c r="J386" s="23" t="str">
        <f t="shared" ref="J386:J449" si="25">IF(LOWER(TRIM(E386))="yes","Yes","No")</f>
        <v>No</v>
      </c>
      <c r="K386" s="23" t="str">
        <f t="shared" ref="K386:K449" si="26">IF(LOWER(TRIM(F386))="yes","Yes","No")</f>
        <v>No</v>
      </c>
      <c r="L386" s="23" t="str">
        <f>IF(TRIM(H386)="?",'Cleaning Summary'!$B$35,IF(LOWER(TRIM(H386))="yes","Yes","No"))</f>
        <v>No</v>
      </c>
      <c r="M386" s="23">
        <f t="shared" ref="M386:M449" si="27">IF(ISNUMBER(G386),G386,IF(LOWER(TRIM(G386))="no major surgery",0,"CHECK"))</f>
        <v>0</v>
      </c>
      <c r="N386" s="23" t="str">
        <f>IF(B386&lt;'Cleaning Summary'!$B$63,"Underweight",IF(B386&lt;'Cleaning Summary'!$B$64,"Normal Weight",IF(B386&lt;'Cleaning Summary'!$B$65,"Overweight","Obesity")))</f>
        <v>Obesity</v>
      </c>
      <c r="O386" s="23" t="str">
        <f>IF(C386&lt;'Cleaning Summary'!$B$66,"Normal",IF(C386&lt;'Cleaning Summary'!$B$67,"Prediabetes","Diabetes"))</f>
        <v>Diabetes</v>
      </c>
    </row>
    <row r="387" spans="1:15" x14ac:dyDescent="0.35">
      <c r="A387" s="23" t="s">
        <v>889</v>
      </c>
      <c r="B387" s="27">
        <v>30.86</v>
      </c>
      <c r="C387" s="27">
        <v>6.18</v>
      </c>
      <c r="D387" s="23" t="s">
        <v>81</v>
      </c>
      <c r="E387" s="23" t="s">
        <v>95</v>
      </c>
      <c r="F387" s="23" t="s">
        <v>81</v>
      </c>
      <c r="G387" s="23">
        <v>2</v>
      </c>
      <c r="H387" s="23" t="s">
        <v>95</v>
      </c>
      <c r="I387" s="23" t="str">
        <f t="shared" si="24"/>
        <v>No</v>
      </c>
      <c r="J387" s="23" t="str">
        <f t="shared" si="25"/>
        <v>Yes</v>
      </c>
      <c r="K387" s="23" t="str">
        <f t="shared" si="26"/>
        <v>No</v>
      </c>
      <c r="L387" s="23" t="str">
        <f>IF(TRIM(H387)="?",'Cleaning Summary'!$B$35,IF(LOWER(TRIM(H387))="yes","Yes","No"))</f>
        <v>Yes</v>
      </c>
      <c r="M387" s="23">
        <f t="shared" si="27"/>
        <v>2</v>
      </c>
      <c r="N387" s="23" t="str">
        <f>IF(B387&lt;'Cleaning Summary'!$B$63,"Underweight",IF(B387&lt;'Cleaning Summary'!$B$64,"Normal Weight",IF(B387&lt;'Cleaning Summary'!$B$65,"Overweight","Obesity")))</f>
        <v>Obesity</v>
      </c>
      <c r="O387" s="23" t="str">
        <f>IF(C387&lt;'Cleaning Summary'!$B$66,"Normal",IF(C387&lt;'Cleaning Summary'!$B$67,"Prediabetes","Diabetes"))</f>
        <v>Prediabetes</v>
      </c>
    </row>
    <row r="388" spans="1:15" x14ac:dyDescent="0.35">
      <c r="A388" s="23" t="s">
        <v>891</v>
      </c>
      <c r="B388" s="27">
        <v>31.96</v>
      </c>
      <c r="C388" s="27">
        <v>8.86</v>
      </c>
      <c r="D388" s="23" t="s">
        <v>81</v>
      </c>
      <c r="E388" s="23" t="s">
        <v>81</v>
      </c>
      <c r="F388" s="23" t="s">
        <v>81</v>
      </c>
      <c r="G388" s="23" t="s">
        <v>4796</v>
      </c>
      <c r="H388" s="23" t="s">
        <v>95</v>
      </c>
      <c r="I388" s="23" t="str">
        <f t="shared" si="24"/>
        <v>No</v>
      </c>
      <c r="J388" s="23" t="str">
        <f t="shared" si="25"/>
        <v>No</v>
      </c>
      <c r="K388" s="23" t="str">
        <f t="shared" si="26"/>
        <v>No</v>
      </c>
      <c r="L388" s="23" t="str">
        <f>IF(TRIM(H388)="?",'Cleaning Summary'!$B$35,IF(LOWER(TRIM(H388))="yes","Yes","No"))</f>
        <v>Yes</v>
      </c>
      <c r="M388" s="23">
        <f t="shared" si="27"/>
        <v>0</v>
      </c>
      <c r="N388" s="23" t="str">
        <f>IF(B388&lt;'Cleaning Summary'!$B$63,"Underweight",IF(B388&lt;'Cleaning Summary'!$B$64,"Normal Weight",IF(B388&lt;'Cleaning Summary'!$B$65,"Overweight","Obesity")))</f>
        <v>Obesity</v>
      </c>
      <c r="O388" s="23" t="str">
        <f>IF(C388&lt;'Cleaning Summary'!$B$66,"Normal",IF(C388&lt;'Cleaning Summary'!$B$67,"Prediabetes","Diabetes"))</f>
        <v>Diabetes</v>
      </c>
    </row>
    <row r="389" spans="1:15" x14ac:dyDescent="0.35">
      <c r="A389" s="23" t="s">
        <v>893</v>
      </c>
      <c r="B389" s="27">
        <v>23.76</v>
      </c>
      <c r="C389" s="27">
        <v>10.96</v>
      </c>
      <c r="D389" s="23" t="s">
        <v>81</v>
      </c>
      <c r="E389" s="23" t="s">
        <v>81</v>
      </c>
      <c r="F389" s="23" t="s">
        <v>81</v>
      </c>
      <c r="G389" s="23">
        <v>3</v>
      </c>
      <c r="H389" s="23" t="s">
        <v>95</v>
      </c>
      <c r="I389" s="23" t="str">
        <f t="shared" si="24"/>
        <v>No</v>
      </c>
      <c r="J389" s="23" t="str">
        <f t="shared" si="25"/>
        <v>No</v>
      </c>
      <c r="K389" s="23" t="str">
        <f t="shared" si="26"/>
        <v>No</v>
      </c>
      <c r="L389" s="23" t="str">
        <f>IF(TRIM(H389)="?",'Cleaning Summary'!$B$35,IF(LOWER(TRIM(H389))="yes","Yes","No"))</f>
        <v>Yes</v>
      </c>
      <c r="M389" s="23">
        <f t="shared" si="27"/>
        <v>3</v>
      </c>
      <c r="N389" s="23" t="str">
        <f>IF(B389&lt;'Cleaning Summary'!$B$63,"Underweight",IF(B389&lt;'Cleaning Summary'!$B$64,"Normal Weight",IF(B389&lt;'Cleaning Summary'!$B$65,"Overweight","Obesity")))</f>
        <v>Normal Weight</v>
      </c>
      <c r="O389" s="23" t="str">
        <f>IF(C389&lt;'Cleaning Summary'!$B$66,"Normal",IF(C389&lt;'Cleaning Summary'!$B$67,"Prediabetes","Diabetes"))</f>
        <v>Diabetes</v>
      </c>
    </row>
    <row r="390" spans="1:15" x14ac:dyDescent="0.35">
      <c r="A390" s="23" t="s">
        <v>895</v>
      </c>
      <c r="B390" s="27">
        <v>19.38</v>
      </c>
      <c r="C390" s="27">
        <v>6.28</v>
      </c>
      <c r="D390" s="23" t="s">
        <v>81</v>
      </c>
      <c r="E390" s="23" t="s">
        <v>81</v>
      </c>
      <c r="F390" s="23" t="s">
        <v>81</v>
      </c>
      <c r="G390" s="23" t="s">
        <v>4796</v>
      </c>
      <c r="H390" s="23" t="s">
        <v>95</v>
      </c>
      <c r="I390" s="23" t="str">
        <f t="shared" si="24"/>
        <v>No</v>
      </c>
      <c r="J390" s="23" t="str">
        <f t="shared" si="25"/>
        <v>No</v>
      </c>
      <c r="K390" s="23" t="str">
        <f t="shared" si="26"/>
        <v>No</v>
      </c>
      <c r="L390" s="23" t="str">
        <f>IF(TRIM(H390)="?",'Cleaning Summary'!$B$35,IF(LOWER(TRIM(H390))="yes","Yes","No"))</f>
        <v>Yes</v>
      </c>
      <c r="M390" s="23">
        <f t="shared" si="27"/>
        <v>0</v>
      </c>
      <c r="N390" s="23" t="str">
        <f>IF(B390&lt;'Cleaning Summary'!$B$63,"Underweight",IF(B390&lt;'Cleaning Summary'!$B$64,"Normal Weight",IF(B390&lt;'Cleaning Summary'!$B$65,"Overweight","Obesity")))</f>
        <v>Normal Weight</v>
      </c>
      <c r="O390" s="23" t="str">
        <f>IF(C390&lt;'Cleaning Summary'!$B$66,"Normal",IF(C390&lt;'Cleaning Summary'!$B$67,"Prediabetes","Diabetes"))</f>
        <v>Prediabetes</v>
      </c>
    </row>
    <row r="391" spans="1:15" x14ac:dyDescent="0.35">
      <c r="A391" s="23" t="s">
        <v>897</v>
      </c>
      <c r="B391" s="27">
        <v>16.21</v>
      </c>
      <c r="C391" s="27">
        <v>6.29</v>
      </c>
      <c r="D391" s="23" t="s">
        <v>95</v>
      </c>
      <c r="E391" s="23" t="s">
        <v>81</v>
      </c>
      <c r="F391" s="23" t="s">
        <v>81</v>
      </c>
      <c r="G391" s="23">
        <v>1</v>
      </c>
      <c r="H391" s="23" t="s">
        <v>95</v>
      </c>
      <c r="I391" s="23" t="str">
        <f t="shared" si="24"/>
        <v>Yes</v>
      </c>
      <c r="J391" s="23" t="str">
        <f t="shared" si="25"/>
        <v>No</v>
      </c>
      <c r="K391" s="23" t="str">
        <f t="shared" si="26"/>
        <v>No</v>
      </c>
      <c r="L391" s="23" t="str">
        <f>IF(TRIM(H391)="?",'Cleaning Summary'!$B$35,IF(LOWER(TRIM(H391))="yes","Yes","No"))</f>
        <v>Yes</v>
      </c>
      <c r="M391" s="23">
        <f t="shared" si="27"/>
        <v>1</v>
      </c>
      <c r="N391" s="23" t="str">
        <f>IF(B391&lt;'Cleaning Summary'!$B$63,"Underweight",IF(B391&lt;'Cleaning Summary'!$B$64,"Normal Weight",IF(B391&lt;'Cleaning Summary'!$B$65,"Overweight","Obesity")))</f>
        <v>Underweight</v>
      </c>
      <c r="O391" s="23" t="str">
        <f>IF(C391&lt;'Cleaning Summary'!$B$66,"Normal",IF(C391&lt;'Cleaning Summary'!$B$67,"Prediabetes","Diabetes"))</f>
        <v>Prediabetes</v>
      </c>
    </row>
    <row r="392" spans="1:15" x14ac:dyDescent="0.35">
      <c r="A392" s="23" t="s">
        <v>899</v>
      </c>
      <c r="B392" s="27">
        <v>32.54</v>
      </c>
      <c r="C392" s="27">
        <v>4.0199999999999996</v>
      </c>
      <c r="D392" s="23" t="s">
        <v>81</v>
      </c>
      <c r="E392" s="23" t="s">
        <v>95</v>
      </c>
      <c r="F392" s="23" t="s">
        <v>81</v>
      </c>
      <c r="G392" s="23">
        <v>1</v>
      </c>
      <c r="H392" s="23" t="s">
        <v>95</v>
      </c>
      <c r="I392" s="23" t="str">
        <f t="shared" si="24"/>
        <v>No</v>
      </c>
      <c r="J392" s="23" t="str">
        <f t="shared" si="25"/>
        <v>Yes</v>
      </c>
      <c r="K392" s="23" t="str">
        <f t="shared" si="26"/>
        <v>No</v>
      </c>
      <c r="L392" s="23" t="str">
        <f>IF(TRIM(H392)="?",'Cleaning Summary'!$B$35,IF(LOWER(TRIM(H392))="yes","Yes","No"))</f>
        <v>Yes</v>
      </c>
      <c r="M392" s="23">
        <f t="shared" si="27"/>
        <v>1</v>
      </c>
      <c r="N392" s="23" t="str">
        <f>IF(B392&lt;'Cleaning Summary'!$B$63,"Underweight",IF(B392&lt;'Cleaning Summary'!$B$64,"Normal Weight",IF(B392&lt;'Cleaning Summary'!$B$65,"Overweight","Obesity")))</f>
        <v>Obesity</v>
      </c>
      <c r="O392" s="23" t="str">
        <f>IF(C392&lt;'Cleaning Summary'!$B$66,"Normal",IF(C392&lt;'Cleaning Summary'!$B$67,"Prediabetes","Diabetes"))</f>
        <v>Normal</v>
      </c>
    </row>
    <row r="393" spans="1:15" x14ac:dyDescent="0.35">
      <c r="A393" s="23" t="s">
        <v>901</v>
      </c>
      <c r="B393" s="27">
        <v>36.765000000000001</v>
      </c>
      <c r="C393" s="27">
        <v>11.95</v>
      </c>
      <c r="D393" s="23" t="s">
        <v>95</v>
      </c>
      <c r="E393" s="23" t="s">
        <v>81</v>
      </c>
      <c r="F393" s="23" t="s">
        <v>81</v>
      </c>
      <c r="G393" s="23">
        <v>2</v>
      </c>
      <c r="H393" s="23" t="s">
        <v>81</v>
      </c>
      <c r="I393" s="23" t="str">
        <f t="shared" si="24"/>
        <v>Yes</v>
      </c>
      <c r="J393" s="23" t="str">
        <f t="shared" si="25"/>
        <v>No</v>
      </c>
      <c r="K393" s="23" t="str">
        <f t="shared" si="26"/>
        <v>No</v>
      </c>
      <c r="L393" s="23" t="str">
        <f>IF(TRIM(H393)="?",'Cleaning Summary'!$B$35,IF(LOWER(TRIM(H393))="yes","Yes","No"))</f>
        <v>No</v>
      </c>
      <c r="M393" s="23">
        <f t="shared" si="27"/>
        <v>2</v>
      </c>
      <c r="N393" s="23" t="str">
        <f>IF(B393&lt;'Cleaning Summary'!$B$63,"Underweight",IF(B393&lt;'Cleaning Summary'!$B$64,"Normal Weight",IF(B393&lt;'Cleaning Summary'!$B$65,"Overweight","Obesity")))</f>
        <v>Obesity</v>
      </c>
      <c r="O393" s="23" t="str">
        <f>IF(C393&lt;'Cleaning Summary'!$B$66,"Normal",IF(C393&lt;'Cleaning Summary'!$B$67,"Prediabetes","Diabetes"))</f>
        <v>Diabetes</v>
      </c>
    </row>
    <row r="394" spans="1:15" x14ac:dyDescent="0.35">
      <c r="A394" s="23" t="s">
        <v>903</v>
      </c>
      <c r="B394" s="27">
        <v>35.909999999999997</v>
      </c>
      <c r="C394" s="27">
        <v>8.7100000000000009</v>
      </c>
      <c r="D394" s="23" t="s">
        <v>81</v>
      </c>
      <c r="E394" s="23" t="s">
        <v>81</v>
      </c>
      <c r="F394" s="23" t="s">
        <v>81</v>
      </c>
      <c r="G394" s="23" t="s">
        <v>4796</v>
      </c>
      <c r="H394" s="23" t="s">
        <v>81</v>
      </c>
      <c r="I394" s="23" t="str">
        <f t="shared" si="24"/>
        <v>No</v>
      </c>
      <c r="J394" s="23" t="str">
        <f t="shared" si="25"/>
        <v>No</v>
      </c>
      <c r="K394" s="23" t="str">
        <f t="shared" si="26"/>
        <v>No</v>
      </c>
      <c r="L394" s="23" t="str">
        <f>IF(TRIM(H394)="?",'Cleaning Summary'!$B$35,IF(LOWER(TRIM(H394))="yes","Yes","No"))</f>
        <v>No</v>
      </c>
      <c r="M394" s="23">
        <f t="shared" si="27"/>
        <v>0</v>
      </c>
      <c r="N394" s="23" t="str">
        <f>IF(B394&lt;'Cleaning Summary'!$B$63,"Underweight",IF(B394&lt;'Cleaning Summary'!$B$64,"Normal Weight",IF(B394&lt;'Cleaning Summary'!$B$65,"Overweight","Obesity")))</f>
        <v>Obesity</v>
      </c>
      <c r="O394" s="23" t="str">
        <f>IF(C394&lt;'Cleaning Summary'!$B$66,"Normal",IF(C394&lt;'Cleaning Summary'!$B$67,"Prediabetes","Diabetes"))</f>
        <v>Diabetes</v>
      </c>
    </row>
    <row r="395" spans="1:15" x14ac:dyDescent="0.35">
      <c r="A395" s="23" t="s">
        <v>905</v>
      </c>
      <c r="B395" s="27">
        <v>32.06</v>
      </c>
      <c r="C395" s="27">
        <v>4.67</v>
      </c>
      <c r="D395" s="23" t="s">
        <v>81</v>
      </c>
      <c r="E395" s="23" t="s">
        <v>95</v>
      </c>
      <c r="F395" s="23" t="s">
        <v>81</v>
      </c>
      <c r="G395" s="23">
        <v>1</v>
      </c>
      <c r="H395" s="23" t="s">
        <v>95</v>
      </c>
      <c r="I395" s="23" t="str">
        <f t="shared" si="24"/>
        <v>No</v>
      </c>
      <c r="J395" s="23" t="str">
        <f t="shared" si="25"/>
        <v>Yes</v>
      </c>
      <c r="K395" s="23" t="str">
        <f t="shared" si="26"/>
        <v>No</v>
      </c>
      <c r="L395" s="23" t="str">
        <f>IF(TRIM(H395)="?",'Cleaning Summary'!$B$35,IF(LOWER(TRIM(H395))="yes","Yes","No"))</f>
        <v>Yes</v>
      </c>
      <c r="M395" s="23">
        <f t="shared" si="27"/>
        <v>1</v>
      </c>
      <c r="N395" s="23" t="str">
        <f>IF(B395&lt;'Cleaning Summary'!$B$63,"Underweight",IF(B395&lt;'Cleaning Summary'!$B$64,"Normal Weight",IF(B395&lt;'Cleaning Summary'!$B$65,"Overweight","Obesity")))</f>
        <v>Obesity</v>
      </c>
      <c r="O395" s="23" t="str">
        <f>IF(C395&lt;'Cleaning Summary'!$B$66,"Normal",IF(C395&lt;'Cleaning Summary'!$B$67,"Prediabetes","Diabetes"))</f>
        <v>Normal</v>
      </c>
    </row>
    <row r="396" spans="1:15" x14ac:dyDescent="0.35">
      <c r="A396" s="23" t="s">
        <v>907</v>
      </c>
      <c r="B396" s="27">
        <v>24.1</v>
      </c>
      <c r="C396" s="27">
        <v>11.14</v>
      </c>
      <c r="D396" s="23" t="s">
        <v>95</v>
      </c>
      <c r="E396" s="23" t="s">
        <v>81</v>
      </c>
      <c r="F396" s="23" t="s">
        <v>81</v>
      </c>
      <c r="G396" s="23">
        <v>1</v>
      </c>
      <c r="H396" s="23" t="s">
        <v>81</v>
      </c>
      <c r="I396" s="23" t="str">
        <f t="shared" si="24"/>
        <v>Yes</v>
      </c>
      <c r="J396" s="23" t="str">
        <f t="shared" si="25"/>
        <v>No</v>
      </c>
      <c r="K396" s="23" t="str">
        <f t="shared" si="26"/>
        <v>No</v>
      </c>
      <c r="L396" s="23" t="str">
        <f>IF(TRIM(H396)="?",'Cleaning Summary'!$B$35,IF(LOWER(TRIM(H396))="yes","Yes","No"))</f>
        <v>No</v>
      </c>
      <c r="M396" s="23">
        <f t="shared" si="27"/>
        <v>1</v>
      </c>
      <c r="N396" s="23" t="str">
        <f>IF(B396&lt;'Cleaning Summary'!$B$63,"Underweight",IF(B396&lt;'Cleaning Summary'!$B$64,"Normal Weight",IF(B396&lt;'Cleaning Summary'!$B$65,"Overweight","Obesity")))</f>
        <v>Normal Weight</v>
      </c>
      <c r="O396" s="23" t="str">
        <f>IF(C396&lt;'Cleaning Summary'!$B$66,"Normal",IF(C396&lt;'Cleaning Summary'!$B$67,"Prediabetes","Diabetes"))</f>
        <v>Diabetes</v>
      </c>
    </row>
    <row r="397" spans="1:15" x14ac:dyDescent="0.35">
      <c r="A397" s="23" t="s">
        <v>909</v>
      </c>
      <c r="B397" s="27">
        <v>27.1</v>
      </c>
      <c r="C397" s="27">
        <v>9.0500000000000007</v>
      </c>
      <c r="D397" s="23" t="s">
        <v>81</v>
      </c>
      <c r="E397" s="23" t="s">
        <v>81</v>
      </c>
      <c r="F397" s="23" t="s">
        <v>81</v>
      </c>
      <c r="G397" s="23">
        <v>2</v>
      </c>
      <c r="H397" s="23" t="s">
        <v>81</v>
      </c>
      <c r="I397" s="23" t="str">
        <f t="shared" si="24"/>
        <v>No</v>
      </c>
      <c r="J397" s="23" t="str">
        <f t="shared" si="25"/>
        <v>No</v>
      </c>
      <c r="K397" s="23" t="str">
        <f t="shared" si="26"/>
        <v>No</v>
      </c>
      <c r="L397" s="23" t="str">
        <f>IF(TRIM(H397)="?",'Cleaning Summary'!$B$35,IF(LOWER(TRIM(H397))="yes","Yes","No"))</f>
        <v>No</v>
      </c>
      <c r="M397" s="23">
        <f t="shared" si="27"/>
        <v>2</v>
      </c>
      <c r="N397" s="23" t="str">
        <f>IF(B397&lt;'Cleaning Summary'!$B$63,"Underweight",IF(B397&lt;'Cleaning Summary'!$B$64,"Normal Weight",IF(B397&lt;'Cleaning Summary'!$B$65,"Overweight","Obesity")))</f>
        <v>Overweight</v>
      </c>
      <c r="O397" s="23" t="str">
        <f>IF(C397&lt;'Cleaning Summary'!$B$66,"Normal",IF(C397&lt;'Cleaning Summary'!$B$67,"Prediabetes","Diabetes"))</f>
        <v>Diabetes</v>
      </c>
    </row>
    <row r="398" spans="1:15" x14ac:dyDescent="0.35">
      <c r="A398" s="23" t="s">
        <v>911</v>
      </c>
      <c r="B398" s="27">
        <v>24.42</v>
      </c>
      <c r="C398" s="27">
        <v>11.31</v>
      </c>
      <c r="D398" s="23" t="s">
        <v>81</v>
      </c>
      <c r="E398" s="23" t="s">
        <v>81</v>
      </c>
      <c r="F398" s="23" t="s">
        <v>81</v>
      </c>
      <c r="G398" s="23" t="s">
        <v>4796</v>
      </c>
      <c r="H398" s="23" t="s">
        <v>95</v>
      </c>
      <c r="I398" s="23" t="str">
        <f t="shared" si="24"/>
        <v>No</v>
      </c>
      <c r="J398" s="23" t="str">
        <f t="shared" si="25"/>
        <v>No</v>
      </c>
      <c r="K398" s="23" t="str">
        <f t="shared" si="26"/>
        <v>No</v>
      </c>
      <c r="L398" s="23" t="str">
        <f>IF(TRIM(H398)="?",'Cleaning Summary'!$B$35,IF(LOWER(TRIM(H398))="yes","Yes","No"))</f>
        <v>Yes</v>
      </c>
      <c r="M398" s="23">
        <f t="shared" si="27"/>
        <v>0</v>
      </c>
      <c r="N398" s="23" t="str">
        <f>IF(B398&lt;'Cleaning Summary'!$B$63,"Underweight",IF(B398&lt;'Cleaning Summary'!$B$64,"Normal Weight",IF(B398&lt;'Cleaning Summary'!$B$65,"Overweight","Obesity")))</f>
        <v>Normal Weight</v>
      </c>
      <c r="O398" s="23" t="str">
        <f>IF(C398&lt;'Cleaning Summary'!$B$66,"Normal",IF(C398&lt;'Cleaning Summary'!$B$67,"Prediabetes","Diabetes"))</f>
        <v>Diabetes</v>
      </c>
    </row>
    <row r="399" spans="1:15" x14ac:dyDescent="0.35">
      <c r="A399" s="23" t="s">
        <v>913</v>
      </c>
      <c r="B399" s="27">
        <v>26.695</v>
      </c>
      <c r="C399" s="27">
        <v>4.68</v>
      </c>
      <c r="D399" s="23" t="s">
        <v>95</v>
      </c>
      <c r="E399" s="23" t="s">
        <v>81</v>
      </c>
      <c r="F399" s="23" t="s">
        <v>81</v>
      </c>
      <c r="G399" s="23">
        <v>2</v>
      </c>
      <c r="H399" s="23" t="s">
        <v>95</v>
      </c>
      <c r="I399" s="23" t="str">
        <f t="shared" si="24"/>
        <v>Yes</v>
      </c>
      <c r="J399" s="23" t="str">
        <f t="shared" si="25"/>
        <v>No</v>
      </c>
      <c r="K399" s="23" t="str">
        <f t="shared" si="26"/>
        <v>No</v>
      </c>
      <c r="L399" s="23" t="str">
        <f>IF(TRIM(H399)="?",'Cleaning Summary'!$B$35,IF(LOWER(TRIM(H399))="yes","Yes","No"))</f>
        <v>Yes</v>
      </c>
      <c r="M399" s="23">
        <f t="shared" si="27"/>
        <v>2</v>
      </c>
      <c r="N399" s="23" t="str">
        <f>IF(B399&lt;'Cleaning Summary'!$B$63,"Underweight",IF(B399&lt;'Cleaning Summary'!$B$64,"Normal Weight",IF(B399&lt;'Cleaning Summary'!$B$65,"Overweight","Obesity")))</f>
        <v>Overweight</v>
      </c>
      <c r="O399" s="23" t="str">
        <f>IF(C399&lt;'Cleaning Summary'!$B$66,"Normal",IF(C399&lt;'Cleaning Summary'!$B$67,"Prediabetes","Diabetes"))</f>
        <v>Normal</v>
      </c>
    </row>
    <row r="400" spans="1:15" x14ac:dyDescent="0.35">
      <c r="A400" s="23" t="s">
        <v>915</v>
      </c>
      <c r="B400" s="27">
        <v>27.79</v>
      </c>
      <c r="C400" s="27">
        <v>6.05</v>
      </c>
      <c r="D400" s="23" t="s">
        <v>95</v>
      </c>
      <c r="E400" s="23" t="s">
        <v>95</v>
      </c>
      <c r="F400" s="23" t="s">
        <v>81</v>
      </c>
      <c r="G400" s="23">
        <v>1</v>
      </c>
      <c r="H400" s="23" t="s">
        <v>95</v>
      </c>
      <c r="I400" s="23" t="str">
        <f t="shared" si="24"/>
        <v>Yes</v>
      </c>
      <c r="J400" s="23" t="str">
        <f t="shared" si="25"/>
        <v>Yes</v>
      </c>
      <c r="K400" s="23" t="str">
        <f t="shared" si="26"/>
        <v>No</v>
      </c>
      <c r="L400" s="23" t="str">
        <f>IF(TRIM(H400)="?",'Cleaning Summary'!$B$35,IF(LOWER(TRIM(H400))="yes","Yes","No"))</f>
        <v>Yes</v>
      </c>
      <c r="M400" s="23">
        <f t="shared" si="27"/>
        <v>1</v>
      </c>
      <c r="N400" s="23" t="str">
        <f>IF(B400&lt;'Cleaning Summary'!$B$63,"Underweight",IF(B400&lt;'Cleaning Summary'!$B$64,"Normal Weight",IF(B400&lt;'Cleaning Summary'!$B$65,"Overweight","Obesity")))</f>
        <v>Overweight</v>
      </c>
      <c r="O400" s="23" t="str">
        <f>IF(C400&lt;'Cleaning Summary'!$B$66,"Normal",IF(C400&lt;'Cleaning Summary'!$B$67,"Prediabetes","Diabetes"))</f>
        <v>Prediabetes</v>
      </c>
    </row>
    <row r="401" spans="1:15" x14ac:dyDescent="0.35">
      <c r="A401" s="23" t="s">
        <v>917</v>
      </c>
      <c r="B401" s="27">
        <v>32.68</v>
      </c>
      <c r="C401" s="27">
        <v>4.68</v>
      </c>
      <c r="D401" s="23" t="s">
        <v>95</v>
      </c>
      <c r="E401" s="23" t="s">
        <v>81</v>
      </c>
      <c r="F401" s="23" t="s">
        <v>81</v>
      </c>
      <c r="G401" s="23" t="s">
        <v>4796</v>
      </c>
      <c r="H401" s="23" t="s">
        <v>81</v>
      </c>
      <c r="I401" s="23" t="str">
        <f t="shared" si="24"/>
        <v>Yes</v>
      </c>
      <c r="J401" s="23" t="str">
        <f t="shared" si="25"/>
        <v>No</v>
      </c>
      <c r="K401" s="23" t="str">
        <f t="shared" si="26"/>
        <v>No</v>
      </c>
      <c r="L401" s="23" t="str">
        <f>IF(TRIM(H401)="?",'Cleaning Summary'!$B$35,IF(LOWER(TRIM(H401))="yes","Yes","No"))</f>
        <v>No</v>
      </c>
      <c r="M401" s="23">
        <f t="shared" si="27"/>
        <v>0</v>
      </c>
      <c r="N401" s="23" t="str">
        <f>IF(B401&lt;'Cleaning Summary'!$B$63,"Underweight",IF(B401&lt;'Cleaning Summary'!$B$64,"Normal Weight",IF(B401&lt;'Cleaning Summary'!$B$65,"Overweight","Obesity")))</f>
        <v>Obesity</v>
      </c>
      <c r="O401" s="23" t="str">
        <f>IF(C401&lt;'Cleaning Summary'!$B$66,"Normal",IF(C401&lt;'Cleaning Summary'!$B$67,"Prediabetes","Diabetes"))</f>
        <v>Normal</v>
      </c>
    </row>
    <row r="402" spans="1:15" x14ac:dyDescent="0.35">
      <c r="A402" s="23" t="s">
        <v>919</v>
      </c>
      <c r="B402" s="27">
        <v>26.4</v>
      </c>
      <c r="C402" s="27">
        <v>9.5</v>
      </c>
      <c r="D402" s="23" t="s">
        <v>95</v>
      </c>
      <c r="E402" s="23" t="s">
        <v>81</v>
      </c>
      <c r="F402" s="23" t="s">
        <v>81</v>
      </c>
      <c r="G402" s="23">
        <v>2</v>
      </c>
      <c r="H402" s="23" t="s">
        <v>81</v>
      </c>
      <c r="I402" s="23" t="str">
        <f t="shared" si="24"/>
        <v>Yes</v>
      </c>
      <c r="J402" s="23" t="str">
        <f t="shared" si="25"/>
        <v>No</v>
      </c>
      <c r="K402" s="23" t="str">
        <f t="shared" si="26"/>
        <v>No</v>
      </c>
      <c r="L402" s="23" t="str">
        <f>IF(TRIM(H402)="?",'Cleaning Summary'!$B$35,IF(LOWER(TRIM(H402))="yes","Yes","No"))</f>
        <v>No</v>
      </c>
      <c r="M402" s="23">
        <f t="shared" si="27"/>
        <v>2</v>
      </c>
      <c r="N402" s="23" t="str">
        <f>IF(B402&lt;'Cleaning Summary'!$B$63,"Underweight",IF(B402&lt;'Cleaning Summary'!$B$64,"Normal Weight",IF(B402&lt;'Cleaning Summary'!$B$65,"Overweight","Obesity")))</f>
        <v>Overweight</v>
      </c>
      <c r="O402" s="23" t="str">
        <f>IF(C402&lt;'Cleaning Summary'!$B$66,"Normal",IF(C402&lt;'Cleaning Summary'!$B$67,"Prediabetes","Diabetes"))</f>
        <v>Diabetes</v>
      </c>
    </row>
    <row r="403" spans="1:15" x14ac:dyDescent="0.35">
      <c r="A403" s="23" t="s">
        <v>921</v>
      </c>
      <c r="B403" s="27">
        <v>23.655000000000001</v>
      </c>
      <c r="C403" s="27">
        <v>10.84</v>
      </c>
      <c r="D403" s="23" t="s">
        <v>95</v>
      </c>
      <c r="E403" s="23" t="s">
        <v>81</v>
      </c>
      <c r="F403" s="23" t="s">
        <v>82</v>
      </c>
      <c r="G403" s="23">
        <v>1</v>
      </c>
      <c r="H403" s="23" t="s">
        <v>95</v>
      </c>
      <c r="I403" s="23" t="str">
        <f t="shared" si="24"/>
        <v>Yes</v>
      </c>
      <c r="J403" s="23" t="str">
        <f t="shared" si="25"/>
        <v>No</v>
      </c>
      <c r="K403" s="23" t="str">
        <f t="shared" si="26"/>
        <v>Yes</v>
      </c>
      <c r="L403" s="23" t="str">
        <f>IF(TRIM(H403)="?",'Cleaning Summary'!$B$35,IF(LOWER(TRIM(H403))="yes","Yes","No"))</f>
        <v>Yes</v>
      </c>
      <c r="M403" s="23">
        <f t="shared" si="27"/>
        <v>1</v>
      </c>
      <c r="N403" s="23" t="str">
        <f>IF(B403&lt;'Cleaning Summary'!$B$63,"Underweight",IF(B403&lt;'Cleaning Summary'!$B$64,"Normal Weight",IF(B403&lt;'Cleaning Summary'!$B$65,"Overweight","Obesity")))</f>
        <v>Normal Weight</v>
      </c>
      <c r="O403" s="23" t="str">
        <f>IF(C403&lt;'Cleaning Summary'!$B$66,"Normal",IF(C403&lt;'Cleaning Summary'!$B$67,"Prediabetes","Diabetes"))</f>
        <v>Diabetes</v>
      </c>
    </row>
    <row r="404" spans="1:15" x14ac:dyDescent="0.35">
      <c r="A404" s="23" t="s">
        <v>923</v>
      </c>
      <c r="B404" s="27">
        <v>27.36</v>
      </c>
      <c r="C404" s="27">
        <v>5.88</v>
      </c>
      <c r="D404" s="23" t="s">
        <v>81</v>
      </c>
      <c r="E404" s="23" t="s">
        <v>81</v>
      </c>
      <c r="F404" s="23" t="s">
        <v>81</v>
      </c>
      <c r="G404" s="23">
        <v>2</v>
      </c>
      <c r="H404" s="23" t="s">
        <v>81</v>
      </c>
      <c r="I404" s="23" t="str">
        <f t="shared" si="24"/>
        <v>No</v>
      </c>
      <c r="J404" s="23" t="str">
        <f t="shared" si="25"/>
        <v>No</v>
      </c>
      <c r="K404" s="23" t="str">
        <f t="shared" si="26"/>
        <v>No</v>
      </c>
      <c r="L404" s="23" t="str">
        <f>IF(TRIM(H404)="?",'Cleaning Summary'!$B$35,IF(LOWER(TRIM(H404))="yes","Yes","No"))</f>
        <v>No</v>
      </c>
      <c r="M404" s="23">
        <f t="shared" si="27"/>
        <v>2</v>
      </c>
      <c r="N404" s="23" t="str">
        <f>IF(B404&lt;'Cleaning Summary'!$B$63,"Underweight",IF(B404&lt;'Cleaning Summary'!$B$64,"Normal Weight",IF(B404&lt;'Cleaning Summary'!$B$65,"Overweight","Obesity")))</f>
        <v>Overweight</v>
      </c>
      <c r="O404" s="23" t="str">
        <f>IF(C404&lt;'Cleaning Summary'!$B$66,"Normal",IF(C404&lt;'Cleaning Summary'!$B$67,"Prediabetes","Diabetes"))</f>
        <v>Prediabetes</v>
      </c>
    </row>
    <row r="405" spans="1:15" x14ac:dyDescent="0.35">
      <c r="A405" s="23" t="s">
        <v>925</v>
      </c>
      <c r="B405" s="27">
        <v>27.82</v>
      </c>
      <c r="C405" s="27">
        <v>5.24</v>
      </c>
      <c r="D405" s="23" t="s">
        <v>95</v>
      </c>
      <c r="E405" s="23" t="s">
        <v>81</v>
      </c>
      <c r="F405" s="23" t="s">
        <v>81</v>
      </c>
      <c r="G405" s="23" t="s">
        <v>4796</v>
      </c>
      <c r="H405" s="23" t="s">
        <v>95</v>
      </c>
      <c r="I405" s="23" t="str">
        <f t="shared" si="24"/>
        <v>Yes</v>
      </c>
      <c r="J405" s="23" t="str">
        <f t="shared" si="25"/>
        <v>No</v>
      </c>
      <c r="K405" s="23" t="str">
        <f t="shared" si="26"/>
        <v>No</v>
      </c>
      <c r="L405" s="23" t="str">
        <f>IF(TRIM(H405)="?",'Cleaning Summary'!$B$35,IF(LOWER(TRIM(H405))="yes","Yes","No"))</f>
        <v>Yes</v>
      </c>
      <c r="M405" s="23">
        <f t="shared" si="27"/>
        <v>0</v>
      </c>
      <c r="N405" s="23" t="str">
        <f>IF(B405&lt;'Cleaning Summary'!$B$63,"Underweight",IF(B405&lt;'Cleaning Summary'!$B$64,"Normal Weight",IF(B405&lt;'Cleaning Summary'!$B$65,"Overweight","Obesity")))</f>
        <v>Overweight</v>
      </c>
      <c r="O405" s="23" t="str">
        <f>IF(C405&lt;'Cleaning Summary'!$B$66,"Normal",IF(C405&lt;'Cleaning Summary'!$B$67,"Prediabetes","Diabetes"))</f>
        <v>Normal</v>
      </c>
    </row>
    <row r="406" spans="1:15" x14ac:dyDescent="0.35">
      <c r="A406" s="23" t="s">
        <v>927</v>
      </c>
      <c r="B406" s="27">
        <v>25.46</v>
      </c>
      <c r="C406" s="27">
        <v>11.75</v>
      </c>
      <c r="D406" s="23" t="s">
        <v>81</v>
      </c>
      <c r="E406" s="23" t="s">
        <v>81</v>
      </c>
      <c r="F406" s="23" t="s">
        <v>81</v>
      </c>
      <c r="G406" s="23" t="s">
        <v>4796</v>
      </c>
      <c r="H406" s="23" t="s">
        <v>81</v>
      </c>
      <c r="I406" s="23" t="str">
        <f t="shared" si="24"/>
        <v>No</v>
      </c>
      <c r="J406" s="23" t="str">
        <f t="shared" si="25"/>
        <v>No</v>
      </c>
      <c r="K406" s="23" t="str">
        <f t="shared" si="26"/>
        <v>No</v>
      </c>
      <c r="L406" s="23" t="str">
        <f>IF(TRIM(H406)="?",'Cleaning Summary'!$B$35,IF(LOWER(TRIM(H406))="yes","Yes","No"))</f>
        <v>No</v>
      </c>
      <c r="M406" s="23">
        <f t="shared" si="27"/>
        <v>0</v>
      </c>
      <c r="N406" s="23" t="str">
        <f>IF(B406&lt;'Cleaning Summary'!$B$63,"Underweight",IF(B406&lt;'Cleaning Summary'!$B$64,"Normal Weight",IF(B406&lt;'Cleaning Summary'!$B$65,"Overweight","Obesity")))</f>
        <v>Overweight</v>
      </c>
      <c r="O406" s="23" t="str">
        <f>IF(C406&lt;'Cleaning Summary'!$B$66,"Normal",IF(C406&lt;'Cleaning Summary'!$B$67,"Prediabetes","Diabetes"))</f>
        <v>Diabetes</v>
      </c>
    </row>
    <row r="407" spans="1:15" x14ac:dyDescent="0.35">
      <c r="A407" s="23" t="s">
        <v>929</v>
      </c>
      <c r="B407" s="27">
        <v>25.1</v>
      </c>
      <c r="C407" s="27">
        <v>6.97</v>
      </c>
      <c r="D407" s="23" t="s">
        <v>81</v>
      </c>
      <c r="E407" s="23" t="s">
        <v>81</v>
      </c>
      <c r="F407" s="23" t="s">
        <v>81</v>
      </c>
      <c r="G407" s="23" t="s">
        <v>4796</v>
      </c>
      <c r="H407" s="23" t="s">
        <v>95</v>
      </c>
      <c r="I407" s="23" t="str">
        <f t="shared" si="24"/>
        <v>No</v>
      </c>
      <c r="J407" s="23" t="str">
        <f t="shared" si="25"/>
        <v>No</v>
      </c>
      <c r="K407" s="23" t="str">
        <f t="shared" si="26"/>
        <v>No</v>
      </c>
      <c r="L407" s="23" t="str">
        <f>IF(TRIM(H407)="?",'Cleaning Summary'!$B$35,IF(LOWER(TRIM(H407))="yes","Yes","No"))</f>
        <v>Yes</v>
      </c>
      <c r="M407" s="23">
        <f t="shared" si="27"/>
        <v>0</v>
      </c>
      <c r="N407" s="23" t="str">
        <f>IF(B407&lt;'Cleaning Summary'!$B$63,"Underweight",IF(B407&lt;'Cleaning Summary'!$B$64,"Normal Weight",IF(B407&lt;'Cleaning Summary'!$B$65,"Overweight","Obesity")))</f>
        <v>Overweight</v>
      </c>
      <c r="O407" s="23" t="str">
        <f>IF(C407&lt;'Cleaning Summary'!$B$66,"Normal",IF(C407&lt;'Cleaning Summary'!$B$67,"Prediabetes","Diabetes"))</f>
        <v>Diabetes</v>
      </c>
    </row>
    <row r="408" spans="1:15" x14ac:dyDescent="0.35">
      <c r="A408" s="23" t="s">
        <v>931</v>
      </c>
      <c r="B408" s="27">
        <v>32.11</v>
      </c>
      <c r="C408" s="27">
        <v>4.76</v>
      </c>
      <c r="D408" s="23" t="s">
        <v>81</v>
      </c>
      <c r="E408" s="23" t="s">
        <v>81</v>
      </c>
      <c r="F408" s="23" t="s">
        <v>81</v>
      </c>
      <c r="G408" s="23">
        <v>2</v>
      </c>
      <c r="H408" s="23" t="s">
        <v>81</v>
      </c>
      <c r="I408" s="23" t="str">
        <f t="shared" si="24"/>
        <v>No</v>
      </c>
      <c r="J408" s="23" t="str">
        <f t="shared" si="25"/>
        <v>No</v>
      </c>
      <c r="K408" s="23" t="str">
        <f t="shared" si="26"/>
        <v>No</v>
      </c>
      <c r="L408" s="23" t="str">
        <f>IF(TRIM(H408)="?",'Cleaning Summary'!$B$35,IF(LOWER(TRIM(H408))="yes","Yes","No"))</f>
        <v>No</v>
      </c>
      <c r="M408" s="23">
        <f t="shared" si="27"/>
        <v>2</v>
      </c>
      <c r="N408" s="23" t="str">
        <f>IF(B408&lt;'Cleaning Summary'!$B$63,"Underweight",IF(B408&lt;'Cleaning Summary'!$B$64,"Normal Weight",IF(B408&lt;'Cleaning Summary'!$B$65,"Overweight","Obesity")))</f>
        <v>Obesity</v>
      </c>
      <c r="O408" s="23" t="str">
        <f>IF(C408&lt;'Cleaning Summary'!$B$66,"Normal",IF(C408&lt;'Cleaning Summary'!$B$67,"Prediabetes","Diabetes"))</f>
        <v>Normal</v>
      </c>
    </row>
    <row r="409" spans="1:15" x14ac:dyDescent="0.35">
      <c r="A409" s="23" t="s">
        <v>933</v>
      </c>
      <c r="B409" s="27">
        <v>29.8</v>
      </c>
      <c r="C409" s="27">
        <v>8.24</v>
      </c>
      <c r="D409" s="23" t="s">
        <v>95</v>
      </c>
      <c r="E409" s="23" t="s">
        <v>81</v>
      </c>
      <c r="F409" s="23" t="s">
        <v>81</v>
      </c>
      <c r="G409" s="23">
        <v>1</v>
      </c>
      <c r="H409" s="23" t="s">
        <v>95</v>
      </c>
      <c r="I409" s="23" t="str">
        <f t="shared" si="24"/>
        <v>Yes</v>
      </c>
      <c r="J409" s="23" t="str">
        <f t="shared" si="25"/>
        <v>No</v>
      </c>
      <c r="K409" s="23" t="str">
        <f t="shared" si="26"/>
        <v>No</v>
      </c>
      <c r="L409" s="23" t="str">
        <f>IF(TRIM(H409)="?",'Cleaning Summary'!$B$35,IF(LOWER(TRIM(H409))="yes","Yes","No"))</f>
        <v>Yes</v>
      </c>
      <c r="M409" s="23">
        <f t="shared" si="27"/>
        <v>1</v>
      </c>
      <c r="N409" s="23" t="str">
        <f>IF(B409&lt;'Cleaning Summary'!$B$63,"Underweight",IF(B409&lt;'Cleaning Summary'!$B$64,"Normal Weight",IF(B409&lt;'Cleaning Summary'!$B$65,"Overweight","Obesity")))</f>
        <v>Overweight</v>
      </c>
      <c r="O409" s="23" t="str">
        <f>IF(C409&lt;'Cleaning Summary'!$B$66,"Normal",IF(C409&lt;'Cleaning Summary'!$B$67,"Prediabetes","Diabetes"))</f>
        <v>Diabetes</v>
      </c>
    </row>
    <row r="410" spans="1:15" x14ac:dyDescent="0.35">
      <c r="A410" s="23" t="s">
        <v>935</v>
      </c>
      <c r="B410" s="27">
        <v>24.01</v>
      </c>
      <c r="C410" s="27">
        <v>4.76</v>
      </c>
      <c r="D410" s="23" t="s">
        <v>81</v>
      </c>
      <c r="E410" s="23" t="s">
        <v>81</v>
      </c>
      <c r="F410" s="23" t="s">
        <v>81</v>
      </c>
      <c r="G410" s="23">
        <v>1</v>
      </c>
      <c r="H410" s="23" t="s">
        <v>95</v>
      </c>
      <c r="I410" s="23" t="str">
        <f t="shared" si="24"/>
        <v>No</v>
      </c>
      <c r="J410" s="23" t="str">
        <f t="shared" si="25"/>
        <v>No</v>
      </c>
      <c r="K410" s="23" t="str">
        <f t="shared" si="26"/>
        <v>No</v>
      </c>
      <c r="L410" s="23" t="str">
        <f>IF(TRIM(H410)="?",'Cleaning Summary'!$B$35,IF(LOWER(TRIM(H410))="yes","Yes","No"))</f>
        <v>Yes</v>
      </c>
      <c r="M410" s="23">
        <f t="shared" si="27"/>
        <v>1</v>
      </c>
      <c r="N410" s="23" t="str">
        <f>IF(B410&lt;'Cleaning Summary'!$B$63,"Underweight",IF(B410&lt;'Cleaning Summary'!$B$64,"Normal Weight",IF(B410&lt;'Cleaning Summary'!$B$65,"Overweight","Obesity")))</f>
        <v>Normal Weight</v>
      </c>
      <c r="O410" s="23" t="str">
        <f>IF(C410&lt;'Cleaning Summary'!$B$66,"Normal",IF(C410&lt;'Cleaning Summary'!$B$67,"Prediabetes","Diabetes"))</f>
        <v>Normal</v>
      </c>
    </row>
    <row r="411" spans="1:15" x14ac:dyDescent="0.35">
      <c r="A411" s="23" t="s">
        <v>937</v>
      </c>
      <c r="B411" s="27">
        <v>23.21</v>
      </c>
      <c r="C411" s="27">
        <v>6.03</v>
      </c>
      <c r="D411" s="23" t="s">
        <v>81</v>
      </c>
      <c r="E411" s="23" t="s">
        <v>81</v>
      </c>
      <c r="F411" s="23" t="s">
        <v>81</v>
      </c>
      <c r="G411" s="23">
        <v>1</v>
      </c>
      <c r="H411" s="23" t="s">
        <v>81</v>
      </c>
      <c r="I411" s="23" t="str">
        <f t="shared" si="24"/>
        <v>No</v>
      </c>
      <c r="J411" s="23" t="str">
        <f t="shared" si="25"/>
        <v>No</v>
      </c>
      <c r="K411" s="23" t="str">
        <f t="shared" si="26"/>
        <v>No</v>
      </c>
      <c r="L411" s="23" t="str">
        <f>IF(TRIM(H411)="?",'Cleaning Summary'!$B$35,IF(LOWER(TRIM(H411))="yes","Yes","No"))</f>
        <v>No</v>
      </c>
      <c r="M411" s="23">
        <f t="shared" si="27"/>
        <v>1</v>
      </c>
      <c r="N411" s="23" t="str">
        <f>IF(B411&lt;'Cleaning Summary'!$B$63,"Underweight",IF(B411&lt;'Cleaning Summary'!$B$64,"Normal Weight",IF(B411&lt;'Cleaning Summary'!$B$65,"Overweight","Obesity")))</f>
        <v>Normal Weight</v>
      </c>
      <c r="O411" s="23" t="str">
        <f>IF(C411&lt;'Cleaning Summary'!$B$66,"Normal",IF(C411&lt;'Cleaning Summary'!$B$67,"Prediabetes","Diabetes"))</f>
        <v>Prediabetes</v>
      </c>
    </row>
    <row r="412" spans="1:15" x14ac:dyDescent="0.35">
      <c r="A412" s="23" t="s">
        <v>939</v>
      </c>
      <c r="B412" s="27">
        <v>21.2</v>
      </c>
      <c r="C412" s="27">
        <v>4.07</v>
      </c>
      <c r="D412" s="23" t="s">
        <v>95</v>
      </c>
      <c r="E412" s="23" t="s">
        <v>81</v>
      </c>
      <c r="F412" s="23" t="s">
        <v>81</v>
      </c>
      <c r="G412" s="23">
        <v>1</v>
      </c>
      <c r="H412" s="23" t="s">
        <v>95</v>
      </c>
      <c r="I412" s="23" t="str">
        <f t="shared" si="24"/>
        <v>Yes</v>
      </c>
      <c r="J412" s="23" t="str">
        <f t="shared" si="25"/>
        <v>No</v>
      </c>
      <c r="K412" s="23" t="str">
        <f t="shared" si="26"/>
        <v>No</v>
      </c>
      <c r="L412" s="23" t="str">
        <f>IF(TRIM(H412)="?",'Cleaning Summary'!$B$35,IF(LOWER(TRIM(H412))="yes","Yes","No"))</f>
        <v>Yes</v>
      </c>
      <c r="M412" s="23">
        <f t="shared" si="27"/>
        <v>1</v>
      </c>
      <c r="N412" s="23" t="str">
        <f>IF(B412&lt;'Cleaning Summary'!$B$63,"Underweight",IF(B412&lt;'Cleaning Summary'!$B$64,"Normal Weight",IF(B412&lt;'Cleaning Summary'!$B$65,"Overweight","Obesity")))</f>
        <v>Normal Weight</v>
      </c>
      <c r="O412" s="23" t="str">
        <f>IF(C412&lt;'Cleaning Summary'!$B$66,"Normal",IF(C412&lt;'Cleaning Summary'!$B$67,"Prediabetes","Diabetes"))</f>
        <v>Normal</v>
      </c>
    </row>
    <row r="413" spans="1:15" x14ac:dyDescent="0.35">
      <c r="A413" s="23" t="s">
        <v>941</v>
      </c>
      <c r="B413" s="27">
        <v>28.215</v>
      </c>
      <c r="C413" s="27">
        <v>8.26</v>
      </c>
      <c r="D413" s="23" t="s">
        <v>95</v>
      </c>
      <c r="E413" s="23" t="s">
        <v>81</v>
      </c>
      <c r="F413" s="23" t="s">
        <v>81</v>
      </c>
      <c r="G413" s="23">
        <v>1</v>
      </c>
      <c r="H413" s="23" t="s">
        <v>95</v>
      </c>
      <c r="I413" s="23" t="str">
        <f t="shared" si="24"/>
        <v>Yes</v>
      </c>
      <c r="J413" s="23" t="str">
        <f t="shared" si="25"/>
        <v>No</v>
      </c>
      <c r="K413" s="23" t="str">
        <f t="shared" si="26"/>
        <v>No</v>
      </c>
      <c r="L413" s="23" t="str">
        <f>IF(TRIM(H413)="?",'Cleaning Summary'!$B$35,IF(LOWER(TRIM(H413))="yes","Yes","No"))</f>
        <v>Yes</v>
      </c>
      <c r="M413" s="23">
        <f t="shared" si="27"/>
        <v>1</v>
      </c>
      <c r="N413" s="23" t="str">
        <f>IF(B413&lt;'Cleaning Summary'!$B$63,"Underweight",IF(B413&lt;'Cleaning Summary'!$B$64,"Normal Weight",IF(B413&lt;'Cleaning Summary'!$B$65,"Overweight","Obesity")))</f>
        <v>Overweight</v>
      </c>
      <c r="O413" s="23" t="str">
        <f>IF(C413&lt;'Cleaning Summary'!$B$66,"Normal",IF(C413&lt;'Cleaning Summary'!$B$67,"Prediabetes","Diabetes"))</f>
        <v>Diabetes</v>
      </c>
    </row>
    <row r="414" spans="1:15" x14ac:dyDescent="0.35">
      <c r="A414" s="23" t="s">
        <v>943</v>
      </c>
      <c r="B414" s="27">
        <v>38.094999999999999</v>
      </c>
      <c r="C414" s="27">
        <v>4.76</v>
      </c>
      <c r="D414" s="23" t="s">
        <v>81</v>
      </c>
      <c r="E414" s="23" t="s">
        <v>81</v>
      </c>
      <c r="F414" s="23" t="s">
        <v>81</v>
      </c>
      <c r="G414" s="23">
        <v>1</v>
      </c>
      <c r="H414" s="23" t="s">
        <v>81</v>
      </c>
      <c r="I414" s="23" t="str">
        <f t="shared" si="24"/>
        <v>No</v>
      </c>
      <c r="J414" s="23" t="str">
        <f t="shared" si="25"/>
        <v>No</v>
      </c>
      <c r="K414" s="23" t="str">
        <f t="shared" si="26"/>
        <v>No</v>
      </c>
      <c r="L414" s="23" t="str">
        <f>IF(TRIM(H414)="?",'Cleaning Summary'!$B$35,IF(LOWER(TRIM(H414))="yes","Yes","No"))</f>
        <v>No</v>
      </c>
      <c r="M414" s="23">
        <f t="shared" si="27"/>
        <v>1</v>
      </c>
      <c r="N414" s="23" t="str">
        <f>IF(B414&lt;'Cleaning Summary'!$B$63,"Underweight",IF(B414&lt;'Cleaning Summary'!$B$64,"Normal Weight",IF(B414&lt;'Cleaning Summary'!$B$65,"Overweight","Obesity")))</f>
        <v>Obesity</v>
      </c>
      <c r="O414" s="23" t="str">
        <f>IF(C414&lt;'Cleaning Summary'!$B$66,"Normal",IF(C414&lt;'Cleaning Summary'!$B$67,"Prediabetes","Diabetes"))</f>
        <v>Normal</v>
      </c>
    </row>
    <row r="415" spans="1:15" x14ac:dyDescent="0.35">
      <c r="A415" s="23" t="s">
        <v>945</v>
      </c>
      <c r="B415" s="27">
        <v>22.61</v>
      </c>
      <c r="C415" s="27">
        <v>6.13</v>
      </c>
      <c r="D415" s="23" t="s">
        <v>95</v>
      </c>
      <c r="E415" s="23" t="s">
        <v>81</v>
      </c>
      <c r="F415" s="23" t="s">
        <v>82</v>
      </c>
      <c r="G415" s="23">
        <v>1</v>
      </c>
      <c r="H415" s="23" t="s">
        <v>95</v>
      </c>
      <c r="I415" s="23" t="str">
        <f t="shared" si="24"/>
        <v>Yes</v>
      </c>
      <c r="J415" s="23" t="str">
        <f t="shared" si="25"/>
        <v>No</v>
      </c>
      <c r="K415" s="23" t="str">
        <f t="shared" si="26"/>
        <v>Yes</v>
      </c>
      <c r="L415" s="23" t="str">
        <f>IF(TRIM(H415)="?",'Cleaning Summary'!$B$35,IF(LOWER(TRIM(H415))="yes","Yes","No"))</f>
        <v>Yes</v>
      </c>
      <c r="M415" s="23">
        <f t="shared" si="27"/>
        <v>1</v>
      </c>
      <c r="N415" s="23" t="str">
        <f>IF(B415&lt;'Cleaning Summary'!$B$63,"Underweight",IF(B415&lt;'Cleaning Summary'!$B$64,"Normal Weight",IF(B415&lt;'Cleaning Summary'!$B$65,"Overweight","Obesity")))</f>
        <v>Normal Weight</v>
      </c>
      <c r="O415" s="23" t="str">
        <f>IF(C415&lt;'Cleaning Summary'!$B$66,"Normal",IF(C415&lt;'Cleaning Summary'!$B$67,"Prediabetes","Diabetes"))</f>
        <v>Prediabetes</v>
      </c>
    </row>
    <row r="416" spans="1:15" x14ac:dyDescent="0.35">
      <c r="A416" s="23" t="s">
        <v>947</v>
      </c>
      <c r="B416" s="27">
        <v>24.32</v>
      </c>
      <c r="C416" s="27">
        <v>10.47</v>
      </c>
      <c r="D416" s="23" t="s">
        <v>95</v>
      </c>
      <c r="E416" s="23" t="s">
        <v>81</v>
      </c>
      <c r="F416" s="23" t="s">
        <v>81</v>
      </c>
      <c r="G416" s="23">
        <v>2</v>
      </c>
      <c r="H416" s="23" t="s">
        <v>95</v>
      </c>
      <c r="I416" s="23" t="str">
        <f t="shared" si="24"/>
        <v>Yes</v>
      </c>
      <c r="J416" s="23" t="str">
        <f t="shared" si="25"/>
        <v>No</v>
      </c>
      <c r="K416" s="23" t="str">
        <f t="shared" si="26"/>
        <v>No</v>
      </c>
      <c r="L416" s="23" t="str">
        <f>IF(TRIM(H416)="?",'Cleaning Summary'!$B$35,IF(LOWER(TRIM(H416))="yes","Yes","No"))</f>
        <v>Yes</v>
      </c>
      <c r="M416" s="23">
        <f t="shared" si="27"/>
        <v>2</v>
      </c>
      <c r="N416" s="23" t="str">
        <f>IF(B416&lt;'Cleaning Summary'!$B$63,"Underweight",IF(B416&lt;'Cleaning Summary'!$B$64,"Normal Weight",IF(B416&lt;'Cleaning Summary'!$B$65,"Overweight","Obesity")))</f>
        <v>Normal Weight</v>
      </c>
      <c r="O416" s="23" t="str">
        <f>IF(C416&lt;'Cleaning Summary'!$B$66,"Normal",IF(C416&lt;'Cleaning Summary'!$B$67,"Prediabetes","Diabetes"))</f>
        <v>Diabetes</v>
      </c>
    </row>
    <row r="417" spans="1:15" x14ac:dyDescent="0.35">
      <c r="A417" s="23" t="s">
        <v>949</v>
      </c>
      <c r="B417" s="27">
        <v>20.96</v>
      </c>
      <c r="C417" s="27">
        <v>4.04</v>
      </c>
      <c r="D417" s="23" t="s">
        <v>95</v>
      </c>
      <c r="E417" s="23" t="s">
        <v>81</v>
      </c>
      <c r="F417" s="23" t="s">
        <v>81</v>
      </c>
      <c r="G417" s="23">
        <v>1</v>
      </c>
      <c r="H417" s="23" t="s">
        <v>95</v>
      </c>
      <c r="I417" s="23" t="str">
        <f t="shared" si="24"/>
        <v>Yes</v>
      </c>
      <c r="J417" s="23" t="str">
        <f t="shared" si="25"/>
        <v>No</v>
      </c>
      <c r="K417" s="23" t="str">
        <f t="shared" si="26"/>
        <v>No</v>
      </c>
      <c r="L417" s="23" t="str">
        <f>IF(TRIM(H417)="?",'Cleaning Summary'!$B$35,IF(LOWER(TRIM(H417))="yes","Yes","No"))</f>
        <v>Yes</v>
      </c>
      <c r="M417" s="23">
        <f t="shared" si="27"/>
        <v>1</v>
      </c>
      <c r="N417" s="23" t="str">
        <f>IF(B417&lt;'Cleaning Summary'!$B$63,"Underweight",IF(B417&lt;'Cleaning Summary'!$B$64,"Normal Weight",IF(B417&lt;'Cleaning Summary'!$B$65,"Overweight","Obesity")))</f>
        <v>Normal Weight</v>
      </c>
      <c r="O417" s="23" t="str">
        <f>IF(C417&lt;'Cleaning Summary'!$B$66,"Normal",IF(C417&lt;'Cleaning Summary'!$B$67,"Prediabetes","Diabetes"))</f>
        <v>Normal</v>
      </c>
    </row>
    <row r="418" spans="1:15" x14ac:dyDescent="0.35">
      <c r="A418" s="23" t="s">
        <v>951</v>
      </c>
      <c r="B418" s="27">
        <v>19.68</v>
      </c>
      <c r="C418" s="27">
        <v>5.74</v>
      </c>
      <c r="D418" s="23" t="s">
        <v>81</v>
      </c>
      <c r="E418" s="23" t="s">
        <v>81</v>
      </c>
      <c r="F418" s="23" t="s">
        <v>81</v>
      </c>
      <c r="G418" s="23" t="s">
        <v>4796</v>
      </c>
      <c r="H418" s="23" t="s">
        <v>95</v>
      </c>
      <c r="I418" s="23" t="str">
        <f t="shared" si="24"/>
        <v>No</v>
      </c>
      <c r="J418" s="23" t="str">
        <f t="shared" si="25"/>
        <v>No</v>
      </c>
      <c r="K418" s="23" t="str">
        <f t="shared" si="26"/>
        <v>No</v>
      </c>
      <c r="L418" s="23" t="str">
        <f>IF(TRIM(H418)="?",'Cleaning Summary'!$B$35,IF(LOWER(TRIM(H418))="yes","Yes","No"))</f>
        <v>Yes</v>
      </c>
      <c r="M418" s="23">
        <f t="shared" si="27"/>
        <v>0</v>
      </c>
      <c r="N418" s="23" t="str">
        <f>IF(B418&lt;'Cleaning Summary'!$B$63,"Underweight",IF(B418&lt;'Cleaning Summary'!$B$64,"Normal Weight",IF(B418&lt;'Cleaning Summary'!$B$65,"Overweight","Obesity")))</f>
        <v>Normal Weight</v>
      </c>
      <c r="O418" s="23" t="str">
        <f>IF(C418&lt;'Cleaning Summary'!$B$66,"Normal",IF(C418&lt;'Cleaning Summary'!$B$67,"Prediabetes","Diabetes"))</f>
        <v>Prediabetes</v>
      </c>
    </row>
    <row r="419" spans="1:15" x14ac:dyDescent="0.35">
      <c r="A419" s="23" t="s">
        <v>953</v>
      </c>
      <c r="B419" s="27">
        <v>18.100000000000001</v>
      </c>
      <c r="C419" s="27">
        <v>6.33</v>
      </c>
      <c r="D419" s="23" t="s">
        <v>81</v>
      </c>
      <c r="E419" s="23" t="s">
        <v>81</v>
      </c>
      <c r="F419" s="23" t="s">
        <v>81</v>
      </c>
      <c r="G419" s="23">
        <v>1</v>
      </c>
      <c r="H419" s="23" t="s">
        <v>95</v>
      </c>
      <c r="I419" s="23" t="str">
        <f t="shared" si="24"/>
        <v>No</v>
      </c>
      <c r="J419" s="23" t="str">
        <f t="shared" si="25"/>
        <v>No</v>
      </c>
      <c r="K419" s="23" t="str">
        <f t="shared" si="26"/>
        <v>No</v>
      </c>
      <c r="L419" s="23" t="str">
        <f>IF(TRIM(H419)="?",'Cleaning Summary'!$B$35,IF(LOWER(TRIM(H419))="yes","Yes","No"))</f>
        <v>Yes</v>
      </c>
      <c r="M419" s="23">
        <f t="shared" si="27"/>
        <v>1</v>
      </c>
      <c r="N419" s="23" t="str">
        <f>IF(B419&lt;'Cleaning Summary'!$B$63,"Underweight",IF(B419&lt;'Cleaning Summary'!$B$64,"Normal Weight",IF(B419&lt;'Cleaning Summary'!$B$65,"Overweight","Obesity")))</f>
        <v>Underweight</v>
      </c>
      <c r="O419" s="23" t="str">
        <f>IF(C419&lt;'Cleaning Summary'!$B$66,"Normal",IF(C419&lt;'Cleaning Summary'!$B$67,"Prediabetes","Diabetes"))</f>
        <v>Prediabetes</v>
      </c>
    </row>
    <row r="420" spans="1:15" x14ac:dyDescent="0.35">
      <c r="A420" s="23" t="s">
        <v>955</v>
      </c>
      <c r="B420" s="27">
        <v>29.64</v>
      </c>
      <c r="C420" s="27">
        <v>4.28</v>
      </c>
      <c r="D420" s="23" t="s">
        <v>95</v>
      </c>
      <c r="E420" s="23" t="s">
        <v>81</v>
      </c>
      <c r="F420" s="23" t="s">
        <v>81</v>
      </c>
      <c r="G420" s="23" t="s">
        <v>4796</v>
      </c>
      <c r="H420" s="23" t="s">
        <v>81</v>
      </c>
      <c r="I420" s="23" t="str">
        <f t="shared" si="24"/>
        <v>Yes</v>
      </c>
      <c r="J420" s="23" t="str">
        <f t="shared" si="25"/>
        <v>No</v>
      </c>
      <c r="K420" s="23" t="str">
        <f t="shared" si="26"/>
        <v>No</v>
      </c>
      <c r="L420" s="23" t="str">
        <f>IF(TRIM(H420)="?",'Cleaning Summary'!$B$35,IF(LOWER(TRIM(H420))="yes","Yes","No"))</f>
        <v>No</v>
      </c>
      <c r="M420" s="23">
        <f t="shared" si="27"/>
        <v>0</v>
      </c>
      <c r="N420" s="23" t="str">
        <f>IF(B420&lt;'Cleaning Summary'!$B$63,"Underweight",IF(B420&lt;'Cleaning Summary'!$B$64,"Normal Weight",IF(B420&lt;'Cleaning Summary'!$B$65,"Overweight","Obesity")))</f>
        <v>Overweight</v>
      </c>
      <c r="O420" s="23" t="str">
        <f>IF(C420&lt;'Cleaning Summary'!$B$66,"Normal",IF(C420&lt;'Cleaning Summary'!$B$67,"Prediabetes","Diabetes"))</f>
        <v>Normal</v>
      </c>
    </row>
    <row r="421" spans="1:15" x14ac:dyDescent="0.35">
      <c r="A421" s="23" t="s">
        <v>957</v>
      </c>
      <c r="B421" s="27">
        <v>25.3</v>
      </c>
      <c r="C421" s="27">
        <v>9.4700000000000006</v>
      </c>
      <c r="D421" s="23" t="s">
        <v>95</v>
      </c>
      <c r="E421" s="23" t="s">
        <v>81</v>
      </c>
      <c r="F421" s="23" t="s">
        <v>81</v>
      </c>
      <c r="G421" s="23">
        <v>2</v>
      </c>
      <c r="H421" s="23" t="s">
        <v>95</v>
      </c>
      <c r="I421" s="23" t="str">
        <f t="shared" si="24"/>
        <v>Yes</v>
      </c>
      <c r="J421" s="23" t="str">
        <f t="shared" si="25"/>
        <v>No</v>
      </c>
      <c r="K421" s="23" t="str">
        <f t="shared" si="26"/>
        <v>No</v>
      </c>
      <c r="L421" s="23" t="str">
        <f>IF(TRIM(H421)="?",'Cleaning Summary'!$B$35,IF(LOWER(TRIM(H421))="yes","Yes","No"))</f>
        <v>Yes</v>
      </c>
      <c r="M421" s="23">
        <f t="shared" si="27"/>
        <v>2</v>
      </c>
      <c r="N421" s="23" t="str">
        <f>IF(B421&lt;'Cleaning Summary'!$B$63,"Underweight",IF(B421&lt;'Cleaning Summary'!$B$64,"Normal Weight",IF(B421&lt;'Cleaning Summary'!$B$65,"Overweight","Obesity")))</f>
        <v>Overweight</v>
      </c>
      <c r="O421" s="23" t="str">
        <f>IF(C421&lt;'Cleaning Summary'!$B$66,"Normal",IF(C421&lt;'Cleaning Summary'!$B$67,"Prediabetes","Diabetes"))</f>
        <v>Diabetes</v>
      </c>
    </row>
    <row r="422" spans="1:15" x14ac:dyDescent="0.35">
      <c r="A422" s="23" t="s">
        <v>959</v>
      </c>
      <c r="B422" s="27">
        <v>27.6</v>
      </c>
      <c r="C422" s="27">
        <v>4.8499999999999996</v>
      </c>
      <c r="D422" s="23" t="s">
        <v>95</v>
      </c>
      <c r="E422" s="23" t="s">
        <v>81</v>
      </c>
      <c r="F422" s="23" t="s">
        <v>81</v>
      </c>
      <c r="G422" s="23" t="s">
        <v>4796</v>
      </c>
      <c r="H422" s="23" t="s">
        <v>81</v>
      </c>
      <c r="I422" s="23" t="str">
        <f t="shared" si="24"/>
        <v>Yes</v>
      </c>
      <c r="J422" s="23" t="str">
        <f t="shared" si="25"/>
        <v>No</v>
      </c>
      <c r="K422" s="23" t="str">
        <f t="shared" si="26"/>
        <v>No</v>
      </c>
      <c r="L422" s="23" t="str">
        <f>IF(TRIM(H422)="?",'Cleaning Summary'!$B$35,IF(LOWER(TRIM(H422))="yes","Yes","No"))</f>
        <v>No</v>
      </c>
      <c r="M422" s="23">
        <f t="shared" si="27"/>
        <v>0</v>
      </c>
      <c r="N422" s="23" t="str">
        <f>IF(B422&lt;'Cleaning Summary'!$B$63,"Underweight",IF(B422&lt;'Cleaning Summary'!$B$64,"Normal Weight",IF(B422&lt;'Cleaning Summary'!$B$65,"Overweight","Obesity")))</f>
        <v>Overweight</v>
      </c>
      <c r="O422" s="23" t="str">
        <f>IF(C422&lt;'Cleaning Summary'!$B$66,"Normal",IF(C422&lt;'Cleaning Summary'!$B$67,"Prediabetes","Diabetes"))</f>
        <v>Normal</v>
      </c>
    </row>
    <row r="423" spans="1:15" x14ac:dyDescent="0.35">
      <c r="A423" s="23" t="s">
        <v>961</v>
      </c>
      <c r="B423" s="27">
        <v>27.645</v>
      </c>
      <c r="C423" s="27">
        <v>11.03</v>
      </c>
      <c r="D423" s="23" t="s">
        <v>95</v>
      </c>
      <c r="E423" s="23" t="s">
        <v>81</v>
      </c>
      <c r="F423" s="23" t="s">
        <v>81</v>
      </c>
      <c r="G423" s="23">
        <v>1</v>
      </c>
      <c r="H423" s="23" t="s">
        <v>95</v>
      </c>
      <c r="I423" s="23" t="str">
        <f t="shared" si="24"/>
        <v>Yes</v>
      </c>
      <c r="J423" s="23" t="str">
        <f t="shared" si="25"/>
        <v>No</v>
      </c>
      <c r="K423" s="23" t="str">
        <f t="shared" si="26"/>
        <v>No</v>
      </c>
      <c r="L423" s="23" t="str">
        <f>IF(TRIM(H423)="?",'Cleaning Summary'!$B$35,IF(LOWER(TRIM(H423))="yes","Yes","No"))</f>
        <v>Yes</v>
      </c>
      <c r="M423" s="23">
        <f t="shared" si="27"/>
        <v>1</v>
      </c>
      <c r="N423" s="23" t="str">
        <f>IF(B423&lt;'Cleaning Summary'!$B$63,"Underweight",IF(B423&lt;'Cleaning Summary'!$B$64,"Normal Weight",IF(B423&lt;'Cleaning Summary'!$B$65,"Overweight","Obesity")))</f>
        <v>Overweight</v>
      </c>
      <c r="O423" s="23" t="str">
        <f>IF(C423&lt;'Cleaning Summary'!$B$66,"Normal",IF(C423&lt;'Cleaning Summary'!$B$67,"Prediabetes","Diabetes"))</f>
        <v>Diabetes</v>
      </c>
    </row>
    <row r="424" spans="1:15" x14ac:dyDescent="0.35">
      <c r="A424" s="23" t="s">
        <v>963</v>
      </c>
      <c r="B424" s="27">
        <v>27.6</v>
      </c>
      <c r="C424" s="27">
        <v>5.22</v>
      </c>
      <c r="D424" s="23" t="s">
        <v>81</v>
      </c>
      <c r="E424" s="23" t="s">
        <v>81</v>
      </c>
      <c r="F424" s="23" t="s">
        <v>81</v>
      </c>
      <c r="G424" s="23">
        <v>2</v>
      </c>
      <c r="H424" s="23" t="s">
        <v>95</v>
      </c>
      <c r="I424" s="23" t="str">
        <f t="shared" si="24"/>
        <v>No</v>
      </c>
      <c r="J424" s="23" t="str">
        <f t="shared" si="25"/>
        <v>No</v>
      </c>
      <c r="K424" s="23" t="str">
        <f t="shared" si="26"/>
        <v>No</v>
      </c>
      <c r="L424" s="23" t="str">
        <f>IF(TRIM(H424)="?",'Cleaning Summary'!$B$35,IF(LOWER(TRIM(H424))="yes","Yes","No"))</f>
        <v>Yes</v>
      </c>
      <c r="M424" s="23">
        <f t="shared" si="27"/>
        <v>2</v>
      </c>
      <c r="N424" s="23" t="str">
        <f>IF(B424&lt;'Cleaning Summary'!$B$63,"Underweight",IF(B424&lt;'Cleaning Summary'!$B$64,"Normal Weight",IF(B424&lt;'Cleaning Summary'!$B$65,"Overweight","Obesity")))</f>
        <v>Overweight</v>
      </c>
      <c r="O424" s="23" t="str">
        <f>IF(C424&lt;'Cleaning Summary'!$B$66,"Normal",IF(C424&lt;'Cleaning Summary'!$B$67,"Prediabetes","Diabetes"))</f>
        <v>Normal</v>
      </c>
    </row>
    <row r="425" spans="1:15" x14ac:dyDescent="0.35">
      <c r="A425" s="23" t="s">
        <v>965</v>
      </c>
      <c r="B425" s="27">
        <v>25.08</v>
      </c>
      <c r="C425" s="27">
        <v>9.52</v>
      </c>
      <c r="D425" s="23" t="s">
        <v>95</v>
      </c>
      <c r="E425" s="23" t="s">
        <v>81</v>
      </c>
      <c r="F425" s="23" t="s">
        <v>81</v>
      </c>
      <c r="G425" s="23">
        <v>2</v>
      </c>
      <c r="H425" s="23" t="s">
        <v>81</v>
      </c>
      <c r="I425" s="23" t="str">
        <f t="shared" si="24"/>
        <v>Yes</v>
      </c>
      <c r="J425" s="23" t="str">
        <f t="shared" si="25"/>
        <v>No</v>
      </c>
      <c r="K425" s="23" t="str">
        <f t="shared" si="26"/>
        <v>No</v>
      </c>
      <c r="L425" s="23" t="str">
        <f>IF(TRIM(H425)="?",'Cleaning Summary'!$B$35,IF(LOWER(TRIM(H425))="yes","Yes","No"))</f>
        <v>No</v>
      </c>
      <c r="M425" s="23">
        <f t="shared" si="27"/>
        <v>2</v>
      </c>
      <c r="N425" s="23" t="str">
        <f>IF(B425&lt;'Cleaning Summary'!$B$63,"Underweight",IF(B425&lt;'Cleaning Summary'!$B$64,"Normal Weight",IF(B425&lt;'Cleaning Summary'!$B$65,"Overweight","Obesity")))</f>
        <v>Overweight</v>
      </c>
      <c r="O425" s="23" t="str">
        <f>IF(C425&lt;'Cleaning Summary'!$B$66,"Normal",IF(C425&lt;'Cleaning Summary'!$B$67,"Prediabetes","Diabetes"))</f>
        <v>Diabetes</v>
      </c>
    </row>
    <row r="426" spans="1:15" x14ac:dyDescent="0.35">
      <c r="A426" s="23" t="s">
        <v>967</v>
      </c>
      <c r="B426" s="27">
        <v>30.02</v>
      </c>
      <c r="C426" s="27">
        <v>11.09</v>
      </c>
      <c r="D426" s="23" t="s">
        <v>81</v>
      </c>
      <c r="E426" s="23" t="s">
        <v>81</v>
      </c>
      <c r="F426" s="23" t="s">
        <v>81</v>
      </c>
      <c r="G426" s="23" t="s">
        <v>4796</v>
      </c>
      <c r="H426" s="23" t="s">
        <v>81</v>
      </c>
      <c r="I426" s="23" t="str">
        <f t="shared" si="24"/>
        <v>No</v>
      </c>
      <c r="J426" s="23" t="str">
        <f t="shared" si="25"/>
        <v>No</v>
      </c>
      <c r="K426" s="23" t="str">
        <f t="shared" si="26"/>
        <v>No</v>
      </c>
      <c r="L426" s="23" t="str">
        <f>IF(TRIM(H426)="?",'Cleaning Summary'!$B$35,IF(LOWER(TRIM(H426))="yes","Yes","No"))</f>
        <v>No</v>
      </c>
      <c r="M426" s="23">
        <f t="shared" si="27"/>
        <v>0</v>
      </c>
      <c r="N426" s="23" t="str">
        <f>IF(B426&lt;'Cleaning Summary'!$B$63,"Underweight",IF(B426&lt;'Cleaning Summary'!$B$64,"Normal Weight",IF(B426&lt;'Cleaning Summary'!$B$65,"Overweight","Obesity")))</f>
        <v>Obesity</v>
      </c>
      <c r="O426" s="23" t="str">
        <f>IF(C426&lt;'Cleaning Summary'!$B$66,"Normal",IF(C426&lt;'Cleaning Summary'!$B$67,"Prediabetes","Diabetes"))</f>
        <v>Diabetes</v>
      </c>
    </row>
    <row r="427" spans="1:15" x14ac:dyDescent="0.35">
      <c r="A427" s="23" t="s">
        <v>969</v>
      </c>
      <c r="B427" s="27">
        <v>27.36</v>
      </c>
      <c r="C427" s="27">
        <v>9.4499999999999993</v>
      </c>
      <c r="D427" s="23" t="s">
        <v>95</v>
      </c>
      <c r="E427" s="23" t="s">
        <v>81</v>
      </c>
      <c r="F427" s="23" t="s">
        <v>81</v>
      </c>
      <c r="G427" s="23">
        <v>2</v>
      </c>
      <c r="H427" s="23" t="s">
        <v>95</v>
      </c>
      <c r="I427" s="23" t="str">
        <f t="shared" si="24"/>
        <v>Yes</v>
      </c>
      <c r="J427" s="23" t="str">
        <f t="shared" si="25"/>
        <v>No</v>
      </c>
      <c r="K427" s="23" t="str">
        <f t="shared" si="26"/>
        <v>No</v>
      </c>
      <c r="L427" s="23" t="str">
        <f>IF(TRIM(H427)="?",'Cleaning Summary'!$B$35,IF(LOWER(TRIM(H427))="yes","Yes","No"))</f>
        <v>Yes</v>
      </c>
      <c r="M427" s="23">
        <f t="shared" si="27"/>
        <v>2</v>
      </c>
      <c r="N427" s="23" t="str">
        <f>IF(B427&lt;'Cleaning Summary'!$B$63,"Underweight",IF(B427&lt;'Cleaning Summary'!$B$64,"Normal Weight",IF(B427&lt;'Cleaning Summary'!$B$65,"Overweight","Obesity")))</f>
        <v>Overweight</v>
      </c>
      <c r="O427" s="23" t="str">
        <f>IF(C427&lt;'Cleaning Summary'!$B$66,"Normal",IF(C427&lt;'Cleaning Summary'!$B$67,"Prediabetes","Diabetes"))</f>
        <v>Diabetes</v>
      </c>
    </row>
    <row r="428" spans="1:15" x14ac:dyDescent="0.35">
      <c r="A428" s="23" t="s">
        <v>971</v>
      </c>
      <c r="B428" s="27">
        <v>22.2</v>
      </c>
      <c r="C428" s="27">
        <v>5.51</v>
      </c>
      <c r="D428" s="23" t="s">
        <v>81</v>
      </c>
      <c r="E428" s="23" t="s">
        <v>81</v>
      </c>
      <c r="F428" s="23" t="s">
        <v>81</v>
      </c>
      <c r="G428" s="23" t="s">
        <v>4796</v>
      </c>
      <c r="H428" s="23" t="s">
        <v>95</v>
      </c>
      <c r="I428" s="23" t="str">
        <f t="shared" si="24"/>
        <v>No</v>
      </c>
      <c r="J428" s="23" t="str">
        <f t="shared" si="25"/>
        <v>No</v>
      </c>
      <c r="K428" s="23" t="str">
        <f t="shared" si="26"/>
        <v>No</v>
      </c>
      <c r="L428" s="23" t="str">
        <f>IF(TRIM(H428)="?",'Cleaning Summary'!$B$35,IF(LOWER(TRIM(H428))="yes","Yes","No"))</f>
        <v>Yes</v>
      </c>
      <c r="M428" s="23">
        <f t="shared" si="27"/>
        <v>0</v>
      </c>
      <c r="N428" s="23" t="str">
        <f>IF(B428&lt;'Cleaning Summary'!$B$63,"Underweight",IF(B428&lt;'Cleaning Summary'!$B$64,"Normal Weight",IF(B428&lt;'Cleaning Summary'!$B$65,"Overweight","Obesity")))</f>
        <v>Normal Weight</v>
      </c>
      <c r="O428" s="23" t="str">
        <f>IF(C428&lt;'Cleaning Summary'!$B$66,"Normal",IF(C428&lt;'Cleaning Summary'!$B$67,"Prediabetes","Diabetes"))</f>
        <v>Normal</v>
      </c>
    </row>
    <row r="429" spans="1:15" x14ac:dyDescent="0.35">
      <c r="A429" s="23" t="s">
        <v>973</v>
      </c>
      <c r="B429" s="27">
        <v>25.71</v>
      </c>
      <c r="C429" s="27">
        <v>4.18</v>
      </c>
      <c r="D429" s="23" t="s">
        <v>81</v>
      </c>
      <c r="E429" s="23" t="s">
        <v>95</v>
      </c>
      <c r="F429" s="23" t="s">
        <v>81</v>
      </c>
      <c r="G429" s="23">
        <v>1</v>
      </c>
      <c r="H429" s="23" t="s">
        <v>95</v>
      </c>
      <c r="I429" s="23" t="str">
        <f t="shared" si="24"/>
        <v>No</v>
      </c>
      <c r="J429" s="23" t="str">
        <f t="shared" si="25"/>
        <v>Yes</v>
      </c>
      <c r="K429" s="23" t="str">
        <f t="shared" si="26"/>
        <v>No</v>
      </c>
      <c r="L429" s="23" t="str">
        <f>IF(TRIM(H429)="?",'Cleaning Summary'!$B$35,IF(LOWER(TRIM(H429))="yes","Yes","No"))</f>
        <v>Yes</v>
      </c>
      <c r="M429" s="23">
        <f t="shared" si="27"/>
        <v>1</v>
      </c>
      <c r="N429" s="23" t="str">
        <f>IF(B429&lt;'Cleaning Summary'!$B$63,"Underweight",IF(B429&lt;'Cleaning Summary'!$B$64,"Normal Weight",IF(B429&lt;'Cleaning Summary'!$B$65,"Overweight","Obesity")))</f>
        <v>Overweight</v>
      </c>
      <c r="O429" s="23" t="str">
        <f>IF(C429&lt;'Cleaning Summary'!$B$66,"Normal",IF(C429&lt;'Cleaning Summary'!$B$67,"Prediabetes","Diabetes"))</f>
        <v>Normal</v>
      </c>
    </row>
    <row r="430" spans="1:15" x14ac:dyDescent="0.35">
      <c r="A430" s="23" t="s">
        <v>975</v>
      </c>
      <c r="B430" s="27">
        <v>41.91</v>
      </c>
      <c r="C430" s="27">
        <v>5.98</v>
      </c>
      <c r="D430" s="23" t="s">
        <v>95</v>
      </c>
      <c r="E430" s="23" t="s">
        <v>81</v>
      </c>
      <c r="F430" s="23" t="s">
        <v>81</v>
      </c>
      <c r="G430" s="23">
        <v>1</v>
      </c>
      <c r="H430" s="23" t="s">
        <v>81</v>
      </c>
      <c r="I430" s="23" t="str">
        <f t="shared" si="24"/>
        <v>Yes</v>
      </c>
      <c r="J430" s="23" t="str">
        <f t="shared" si="25"/>
        <v>No</v>
      </c>
      <c r="K430" s="23" t="str">
        <f t="shared" si="26"/>
        <v>No</v>
      </c>
      <c r="L430" s="23" t="str">
        <f>IF(TRIM(H430)="?",'Cleaning Summary'!$B$35,IF(LOWER(TRIM(H430))="yes","Yes","No"))</f>
        <v>No</v>
      </c>
      <c r="M430" s="23">
        <f t="shared" si="27"/>
        <v>1</v>
      </c>
      <c r="N430" s="23" t="str">
        <f>IF(B430&lt;'Cleaning Summary'!$B$63,"Underweight",IF(B430&lt;'Cleaning Summary'!$B$64,"Normal Weight",IF(B430&lt;'Cleaning Summary'!$B$65,"Overweight","Obesity")))</f>
        <v>Obesity</v>
      </c>
      <c r="O430" s="23" t="str">
        <f>IF(C430&lt;'Cleaning Summary'!$B$66,"Normal",IF(C430&lt;'Cleaning Summary'!$B$67,"Prediabetes","Diabetes"))</f>
        <v>Prediabetes</v>
      </c>
    </row>
    <row r="431" spans="1:15" x14ac:dyDescent="0.35">
      <c r="A431" s="23" t="s">
        <v>977</v>
      </c>
      <c r="B431" s="27">
        <v>25.85</v>
      </c>
      <c r="C431" s="27">
        <v>10.16</v>
      </c>
      <c r="D431" s="23" t="s">
        <v>81</v>
      </c>
      <c r="E431" s="23" t="s">
        <v>81</v>
      </c>
      <c r="F431" s="23" t="s">
        <v>81</v>
      </c>
      <c r="G431" s="23" t="s">
        <v>4796</v>
      </c>
      <c r="H431" s="23" t="s">
        <v>95</v>
      </c>
      <c r="I431" s="23" t="str">
        <f t="shared" si="24"/>
        <v>No</v>
      </c>
      <c r="J431" s="23" t="str">
        <f t="shared" si="25"/>
        <v>No</v>
      </c>
      <c r="K431" s="23" t="str">
        <f t="shared" si="26"/>
        <v>No</v>
      </c>
      <c r="L431" s="23" t="str">
        <f>IF(TRIM(H431)="?",'Cleaning Summary'!$B$35,IF(LOWER(TRIM(H431))="yes","Yes","No"))</f>
        <v>Yes</v>
      </c>
      <c r="M431" s="23">
        <f t="shared" si="27"/>
        <v>0</v>
      </c>
      <c r="N431" s="23" t="str">
        <f>IF(B431&lt;'Cleaning Summary'!$B$63,"Underweight",IF(B431&lt;'Cleaning Summary'!$B$64,"Normal Weight",IF(B431&lt;'Cleaning Summary'!$B$65,"Overweight","Obesity")))</f>
        <v>Overweight</v>
      </c>
      <c r="O431" s="23" t="str">
        <f>IF(C431&lt;'Cleaning Summary'!$B$66,"Normal",IF(C431&lt;'Cleaning Summary'!$B$67,"Prediabetes","Diabetes"))</f>
        <v>Diabetes</v>
      </c>
    </row>
    <row r="432" spans="1:15" x14ac:dyDescent="0.35">
      <c r="A432" s="23" t="s">
        <v>979</v>
      </c>
      <c r="B432" s="27">
        <v>23.844999999999999</v>
      </c>
      <c r="C432" s="27">
        <v>11.71</v>
      </c>
      <c r="D432" s="23" t="s">
        <v>81</v>
      </c>
      <c r="E432" s="23" t="s">
        <v>81</v>
      </c>
      <c r="F432" s="23" t="s">
        <v>81</v>
      </c>
      <c r="G432" s="23">
        <v>2</v>
      </c>
      <c r="H432" s="23" t="s">
        <v>95</v>
      </c>
      <c r="I432" s="23" t="str">
        <f t="shared" si="24"/>
        <v>No</v>
      </c>
      <c r="J432" s="23" t="str">
        <f t="shared" si="25"/>
        <v>No</v>
      </c>
      <c r="K432" s="23" t="str">
        <f t="shared" si="26"/>
        <v>No</v>
      </c>
      <c r="L432" s="23" t="str">
        <f>IF(TRIM(H432)="?",'Cleaning Summary'!$B$35,IF(LOWER(TRIM(H432))="yes","Yes","No"))</f>
        <v>Yes</v>
      </c>
      <c r="M432" s="23">
        <f t="shared" si="27"/>
        <v>2</v>
      </c>
      <c r="N432" s="23" t="str">
        <f>IF(B432&lt;'Cleaning Summary'!$B$63,"Underweight",IF(B432&lt;'Cleaning Summary'!$B$64,"Normal Weight",IF(B432&lt;'Cleaning Summary'!$B$65,"Overweight","Obesity")))</f>
        <v>Normal Weight</v>
      </c>
      <c r="O432" s="23" t="str">
        <f>IF(C432&lt;'Cleaning Summary'!$B$66,"Normal",IF(C432&lt;'Cleaning Summary'!$B$67,"Prediabetes","Diabetes"))</f>
        <v>Diabetes</v>
      </c>
    </row>
    <row r="433" spans="1:15" x14ac:dyDescent="0.35">
      <c r="A433" s="23" t="s">
        <v>981</v>
      </c>
      <c r="B433" s="27">
        <v>30.59</v>
      </c>
      <c r="C433" s="27">
        <v>5.23</v>
      </c>
      <c r="D433" s="23" t="s">
        <v>81</v>
      </c>
      <c r="E433" s="23" t="s">
        <v>81</v>
      </c>
      <c r="F433" s="23" t="s">
        <v>82</v>
      </c>
      <c r="G433" s="23">
        <v>1</v>
      </c>
      <c r="H433" s="23" t="s">
        <v>81</v>
      </c>
      <c r="I433" s="23" t="str">
        <f t="shared" si="24"/>
        <v>No</v>
      </c>
      <c r="J433" s="23" t="str">
        <f t="shared" si="25"/>
        <v>No</v>
      </c>
      <c r="K433" s="23" t="str">
        <f t="shared" si="26"/>
        <v>Yes</v>
      </c>
      <c r="L433" s="23" t="str">
        <f>IF(TRIM(H433)="?",'Cleaning Summary'!$B$35,IF(LOWER(TRIM(H433))="yes","Yes","No"))</f>
        <v>No</v>
      </c>
      <c r="M433" s="23">
        <f t="shared" si="27"/>
        <v>1</v>
      </c>
      <c r="N433" s="23" t="str">
        <f>IF(B433&lt;'Cleaning Summary'!$B$63,"Underweight",IF(B433&lt;'Cleaning Summary'!$B$64,"Normal Weight",IF(B433&lt;'Cleaning Summary'!$B$65,"Overweight","Obesity")))</f>
        <v>Obesity</v>
      </c>
      <c r="O433" s="23" t="str">
        <f>IF(C433&lt;'Cleaning Summary'!$B$66,"Normal",IF(C433&lt;'Cleaning Summary'!$B$67,"Prediabetes","Diabetes"))</f>
        <v>Normal</v>
      </c>
    </row>
    <row r="434" spans="1:15" x14ac:dyDescent="0.35">
      <c r="A434" s="23" t="s">
        <v>983</v>
      </c>
      <c r="B434" s="27">
        <v>24.795000000000002</v>
      </c>
      <c r="C434" s="27">
        <v>6.85</v>
      </c>
      <c r="D434" s="23" t="s">
        <v>81</v>
      </c>
      <c r="E434" s="23" t="s">
        <v>81</v>
      </c>
      <c r="F434" s="23" t="s">
        <v>81</v>
      </c>
      <c r="G434" s="23" t="s">
        <v>4796</v>
      </c>
      <c r="H434" s="23" t="s">
        <v>95</v>
      </c>
      <c r="I434" s="23" t="str">
        <f t="shared" si="24"/>
        <v>No</v>
      </c>
      <c r="J434" s="23" t="str">
        <f t="shared" si="25"/>
        <v>No</v>
      </c>
      <c r="K434" s="23" t="str">
        <f t="shared" si="26"/>
        <v>No</v>
      </c>
      <c r="L434" s="23" t="str">
        <f>IF(TRIM(H434)="?",'Cleaning Summary'!$B$35,IF(LOWER(TRIM(H434))="yes","Yes","No"))</f>
        <v>Yes</v>
      </c>
      <c r="M434" s="23">
        <f t="shared" si="27"/>
        <v>0</v>
      </c>
      <c r="N434" s="23" t="str">
        <f>IF(B434&lt;'Cleaning Summary'!$B$63,"Underweight",IF(B434&lt;'Cleaning Summary'!$B$64,"Normal Weight",IF(B434&lt;'Cleaning Summary'!$B$65,"Overweight","Obesity")))</f>
        <v>Normal Weight</v>
      </c>
      <c r="O434" s="23" t="str">
        <f>IF(C434&lt;'Cleaning Summary'!$B$66,"Normal",IF(C434&lt;'Cleaning Summary'!$B$67,"Prediabetes","Diabetes"))</f>
        <v>Diabetes</v>
      </c>
    </row>
    <row r="435" spans="1:15" x14ac:dyDescent="0.35">
      <c r="A435" s="23" t="s">
        <v>985</v>
      </c>
      <c r="B435" s="27">
        <v>24.13</v>
      </c>
      <c r="C435" s="27">
        <v>7.05</v>
      </c>
      <c r="D435" s="23" t="s">
        <v>95</v>
      </c>
      <c r="E435" s="23" t="s">
        <v>81</v>
      </c>
      <c r="F435" s="23" t="s">
        <v>81</v>
      </c>
      <c r="G435" s="23">
        <v>2</v>
      </c>
      <c r="H435" s="23" t="s">
        <v>95</v>
      </c>
      <c r="I435" s="23" t="str">
        <f t="shared" si="24"/>
        <v>Yes</v>
      </c>
      <c r="J435" s="23" t="str">
        <f t="shared" si="25"/>
        <v>No</v>
      </c>
      <c r="K435" s="23" t="str">
        <f t="shared" si="26"/>
        <v>No</v>
      </c>
      <c r="L435" s="23" t="str">
        <f>IF(TRIM(H435)="?",'Cleaning Summary'!$B$35,IF(LOWER(TRIM(H435))="yes","Yes","No"))</f>
        <v>Yes</v>
      </c>
      <c r="M435" s="23">
        <f t="shared" si="27"/>
        <v>2</v>
      </c>
      <c r="N435" s="23" t="str">
        <f>IF(B435&lt;'Cleaning Summary'!$B$63,"Underweight",IF(B435&lt;'Cleaning Summary'!$B$64,"Normal Weight",IF(B435&lt;'Cleaning Summary'!$B$65,"Overweight","Obesity")))</f>
        <v>Normal Weight</v>
      </c>
      <c r="O435" s="23" t="str">
        <f>IF(C435&lt;'Cleaning Summary'!$B$66,"Normal",IF(C435&lt;'Cleaning Summary'!$B$67,"Prediabetes","Diabetes"))</f>
        <v>Diabetes</v>
      </c>
    </row>
    <row r="436" spans="1:15" x14ac:dyDescent="0.35">
      <c r="A436" s="23" t="s">
        <v>987</v>
      </c>
      <c r="B436" s="27">
        <v>25.84</v>
      </c>
      <c r="C436" s="27">
        <v>11.64</v>
      </c>
      <c r="D436" s="23" t="s">
        <v>81</v>
      </c>
      <c r="E436" s="23" t="s">
        <v>81</v>
      </c>
      <c r="F436" s="23" t="s">
        <v>81</v>
      </c>
      <c r="G436" s="23">
        <v>2</v>
      </c>
      <c r="H436" s="23" t="s">
        <v>95</v>
      </c>
      <c r="I436" s="23" t="str">
        <f t="shared" si="24"/>
        <v>No</v>
      </c>
      <c r="J436" s="23" t="str">
        <f t="shared" si="25"/>
        <v>No</v>
      </c>
      <c r="K436" s="23" t="str">
        <f t="shared" si="26"/>
        <v>No</v>
      </c>
      <c r="L436" s="23" t="str">
        <f>IF(TRIM(H436)="?",'Cleaning Summary'!$B$35,IF(LOWER(TRIM(H436))="yes","Yes","No"))</f>
        <v>Yes</v>
      </c>
      <c r="M436" s="23">
        <f t="shared" si="27"/>
        <v>2</v>
      </c>
      <c r="N436" s="23" t="str">
        <f>IF(B436&lt;'Cleaning Summary'!$B$63,"Underweight",IF(B436&lt;'Cleaning Summary'!$B$64,"Normal Weight",IF(B436&lt;'Cleaning Summary'!$B$65,"Overweight","Obesity")))</f>
        <v>Overweight</v>
      </c>
      <c r="O436" s="23" t="str">
        <f>IF(C436&lt;'Cleaning Summary'!$B$66,"Normal",IF(C436&lt;'Cleaning Summary'!$B$67,"Prediabetes","Diabetes"))</f>
        <v>Diabetes</v>
      </c>
    </row>
    <row r="437" spans="1:15" x14ac:dyDescent="0.35">
      <c r="A437" s="23" t="s">
        <v>989</v>
      </c>
      <c r="B437" s="27">
        <v>28</v>
      </c>
      <c r="C437" s="27">
        <v>10.52</v>
      </c>
      <c r="D437" s="23" t="s">
        <v>81</v>
      </c>
      <c r="E437" s="23" t="s">
        <v>81</v>
      </c>
      <c r="F437" s="23" t="s">
        <v>81</v>
      </c>
      <c r="G437" s="23" t="s">
        <v>4796</v>
      </c>
      <c r="H437" s="23" t="s">
        <v>95</v>
      </c>
      <c r="I437" s="23" t="str">
        <f t="shared" si="24"/>
        <v>No</v>
      </c>
      <c r="J437" s="23" t="str">
        <f t="shared" si="25"/>
        <v>No</v>
      </c>
      <c r="K437" s="23" t="str">
        <f t="shared" si="26"/>
        <v>No</v>
      </c>
      <c r="L437" s="23" t="str">
        <f>IF(TRIM(H437)="?",'Cleaning Summary'!$B$35,IF(LOWER(TRIM(H437))="yes","Yes","No"))</f>
        <v>Yes</v>
      </c>
      <c r="M437" s="23">
        <f t="shared" si="27"/>
        <v>0</v>
      </c>
      <c r="N437" s="23" t="str">
        <f>IF(B437&lt;'Cleaning Summary'!$B$63,"Underweight",IF(B437&lt;'Cleaning Summary'!$B$64,"Normal Weight",IF(B437&lt;'Cleaning Summary'!$B$65,"Overweight","Obesity")))</f>
        <v>Overweight</v>
      </c>
      <c r="O437" s="23" t="str">
        <f>IF(C437&lt;'Cleaning Summary'!$B$66,"Normal",IF(C437&lt;'Cleaning Summary'!$B$67,"Prediabetes","Diabetes"))</f>
        <v>Diabetes</v>
      </c>
    </row>
    <row r="438" spans="1:15" x14ac:dyDescent="0.35">
      <c r="A438" s="23" t="s">
        <v>991</v>
      </c>
      <c r="B438" s="27">
        <v>34.1</v>
      </c>
      <c r="C438" s="27">
        <v>4.01</v>
      </c>
      <c r="D438" s="23" t="s">
        <v>95</v>
      </c>
      <c r="E438" s="23" t="s">
        <v>81</v>
      </c>
      <c r="F438" s="23" t="s">
        <v>82</v>
      </c>
      <c r="G438" s="23">
        <v>1</v>
      </c>
      <c r="H438" s="23" t="s">
        <v>81</v>
      </c>
      <c r="I438" s="23" t="str">
        <f t="shared" si="24"/>
        <v>Yes</v>
      </c>
      <c r="J438" s="23" t="str">
        <f t="shared" si="25"/>
        <v>No</v>
      </c>
      <c r="K438" s="23" t="str">
        <f t="shared" si="26"/>
        <v>Yes</v>
      </c>
      <c r="L438" s="23" t="str">
        <f>IF(TRIM(H438)="?",'Cleaning Summary'!$B$35,IF(LOWER(TRIM(H438))="yes","Yes","No"))</f>
        <v>No</v>
      </c>
      <c r="M438" s="23">
        <f t="shared" si="27"/>
        <v>1</v>
      </c>
      <c r="N438" s="23" t="str">
        <f>IF(B438&lt;'Cleaning Summary'!$B$63,"Underweight",IF(B438&lt;'Cleaning Summary'!$B$64,"Normal Weight",IF(B438&lt;'Cleaning Summary'!$B$65,"Overweight","Obesity")))</f>
        <v>Obesity</v>
      </c>
      <c r="O438" s="23" t="str">
        <f>IF(C438&lt;'Cleaning Summary'!$B$66,"Normal",IF(C438&lt;'Cleaning Summary'!$B$67,"Prediabetes","Diabetes"))</f>
        <v>Normal</v>
      </c>
    </row>
    <row r="439" spans="1:15" x14ac:dyDescent="0.35">
      <c r="A439" s="23" t="s">
        <v>993</v>
      </c>
      <c r="B439" s="27">
        <v>26.125</v>
      </c>
      <c r="C439" s="27">
        <v>8.56</v>
      </c>
      <c r="D439" s="23" t="s">
        <v>95</v>
      </c>
      <c r="E439" s="23" t="s">
        <v>81</v>
      </c>
      <c r="F439" s="23" t="s">
        <v>81</v>
      </c>
      <c r="G439" s="23">
        <v>1</v>
      </c>
      <c r="H439" s="23" t="s">
        <v>95</v>
      </c>
      <c r="I439" s="23" t="str">
        <f t="shared" si="24"/>
        <v>Yes</v>
      </c>
      <c r="J439" s="23" t="str">
        <f t="shared" si="25"/>
        <v>No</v>
      </c>
      <c r="K439" s="23" t="str">
        <f t="shared" si="26"/>
        <v>No</v>
      </c>
      <c r="L439" s="23" t="str">
        <f>IF(TRIM(H439)="?",'Cleaning Summary'!$B$35,IF(LOWER(TRIM(H439))="yes","Yes","No"))</f>
        <v>Yes</v>
      </c>
      <c r="M439" s="23">
        <f t="shared" si="27"/>
        <v>1</v>
      </c>
      <c r="N439" s="23" t="str">
        <f>IF(B439&lt;'Cleaning Summary'!$B$63,"Underweight",IF(B439&lt;'Cleaning Summary'!$B$64,"Normal Weight",IF(B439&lt;'Cleaning Summary'!$B$65,"Overweight","Obesity")))</f>
        <v>Overweight</v>
      </c>
      <c r="O439" s="23" t="str">
        <f>IF(C439&lt;'Cleaning Summary'!$B$66,"Normal",IF(C439&lt;'Cleaning Summary'!$B$67,"Prediabetes","Diabetes"))</f>
        <v>Diabetes</v>
      </c>
    </row>
    <row r="440" spans="1:15" x14ac:dyDescent="0.35">
      <c r="A440" s="23" t="s">
        <v>995</v>
      </c>
      <c r="B440" s="27">
        <v>25.6</v>
      </c>
      <c r="C440" s="27">
        <v>10.5</v>
      </c>
      <c r="D440" s="23" t="s">
        <v>81</v>
      </c>
      <c r="E440" s="23" t="s">
        <v>81</v>
      </c>
      <c r="F440" s="23" t="s">
        <v>81</v>
      </c>
      <c r="G440" s="23">
        <v>2</v>
      </c>
      <c r="H440" s="23" t="s">
        <v>95</v>
      </c>
      <c r="I440" s="23" t="str">
        <f t="shared" si="24"/>
        <v>No</v>
      </c>
      <c r="J440" s="23" t="str">
        <f t="shared" si="25"/>
        <v>No</v>
      </c>
      <c r="K440" s="23" t="str">
        <f t="shared" si="26"/>
        <v>No</v>
      </c>
      <c r="L440" s="23" t="str">
        <f>IF(TRIM(H440)="?",'Cleaning Summary'!$B$35,IF(LOWER(TRIM(H440))="yes","Yes","No"))</f>
        <v>Yes</v>
      </c>
      <c r="M440" s="23">
        <f t="shared" si="27"/>
        <v>2</v>
      </c>
      <c r="N440" s="23" t="str">
        <f>IF(B440&lt;'Cleaning Summary'!$B$63,"Underweight",IF(B440&lt;'Cleaning Summary'!$B$64,"Normal Weight",IF(B440&lt;'Cleaning Summary'!$B$65,"Overweight","Obesity")))</f>
        <v>Overweight</v>
      </c>
      <c r="O440" s="23" t="str">
        <f>IF(C440&lt;'Cleaning Summary'!$B$66,"Normal",IF(C440&lt;'Cleaning Summary'!$B$67,"Prediabetes","Diabetes"))</f>
        <v>Diabetes</v>
      </c>
    </row>
    <row r="441" spans="1:15" x14ac:dyDescent="0.35">
      <c r="A441" s="23" t="s">
        <v>997</v>
      </c>
      <c r="B441" s="27">
        <v>24.32</v>
      </c>
      <c r="C441" s="27">
        <v>6.39</v>
      </c>
      <c r="D441" s="23" t="s">
        <v>81</v>
      </c>
      <c r="E441" s="23" t="s">
        <v>81</v>
      </c>
      <c r="F441" s="23" t="s">
        <v>81</v>
      </c>
      <c r="G441" s="23" t="s">
        <v>4796</v>
      </c>
      <c r="H441" s="23" t="s">
        <v>81</v>
      </c>
      <c r="I441" s="23" t="str">
        <f t="shared" si="24"/>
        <v>No</v>
      </c>
      <c r="J441" s="23" t="str">
        <f t="shared" si="25"/>
        <v>No</v>
      </c>
      <c r="K441" s="23" t="str">
        <f t="shared" si="26"/>
        <v>No</v>
      </c>
      <c r="L441" s="23" t="str">
        <f>IF(TRIM(H441)="?",'Cleaning Summary'!$B$35,IF(LOWER(TRIM(H441))="yes","Yes","No"))</f>
        <v>No</v>
      </c>
      <c r="M441" s="23">
        <f t="shared" si="27"/>
        <v>0</v>
      </c>
      <c r="N441" s="23" t="str">
        <f>IF(B441&lt;'Cleaning Summary'!$B$63,"Underweight",IF(B441&lt;'Cleaning Summary'!$B$64,"Normal Weight",IF(B441&lt;'Cleaning Summary'!$B$65,"Overweight","Obesity")))</f>
        <v>Normal Weight</v>
      </c>
      <c r="O441" s="23" t="str">
        <f>IF(C441&lt;'Cleaning Summary'!$B$66,"Normal",IF(C441&lt;'Cleaning Summary'!$B$67,"Prediabetes","Diabetes"))</f>
        <v>Prediabetes</v>
      </c>
    </row>
    <row r="442" spans="1:15" x14ac:dyDescent="0.35">
      <c r="A442" s="23" t="s">
        <v>999</v>
      </c>
      <c r="B442" s="27">
        <v>22.88</v>
      </c>
      <c r="C442" s="27">
        <v>5.71</v>
      </c>
      <c r="D442" s="23" t="s">
        <v>95</v>
      </c>
      <c r="E442" s="23" t="s">
        <v>81</v>
      </c>
      <c r="F442" s="23" t="s">
        <v>82</v>
      </c>
      <c r="G442" s="23">
        <v>1</v>
      </c>
      <c r="H442" s="23" t="s">
        <v>95</v>
      </c>
      <c r="I442" s="23" t="str">
        <f t="shared" si="24"/>
        <v>Yes</v>
      </c>
      <c r="J442" s="23" t="str">
        <f t="shared" si="25"/>
        <v>No</v>
      </c>
      <c r="K442" s="23" t="str">
        <f t="shared" si="26"/>
        <v>Yes</v>
      </c>
      <c r="L442" s="23" t="str">
        <f>IF(TRIM(H442)="?",'Cleaning Summary'!$B$35,IF(LOWER(TRIM(H442))="yes","Yes","No"))</f>
        <v>Yes</v>
      </c>
      <c r="M442" s="23">
        <f t="shared" si="27"/>
        <v>1</v>
      </c>
      <c r="N442" s="23" t="str">
        <f>IF(B442&lt;'Cleaning Summary'!$B$63,"Underweight",IF(B442&lt;'Cleaning Summary'!$B$64,"Normal Weight",IF(B442&lt;'Cleaning Summary'!$B$65,"Overweight","Obesity")))</f>
        <v>Normal Weight</v>
      </c>
      <c r="O442" s="23" t="str">
        <f>IF(C442&lt;'Cleaning Summary'!$B$66,"Normal",IF(C442&lt;'Cleaning Summary'!$B$67,"Prediabetes","Diabetes"))</f>
        <v>Prediabetes</v>
      </c>
    </row>
    <row r="443" spans="1:15" x14ac:dyDescent="0.35">
      <c r="A443" s="23" t="s">
        <v>1001</v>
      </c>
      <c r="B443" s="27">
        <v>24.984999999999999</v>
      </c>
      <c r="C443" s="27">
        <v>4.43</v>
      </c>
      <c r="D443" s="23" t="s">
        <v>95</v>
      </c>
      <c r="E443" s="23" t="s">
        <v>81</v>
      </c>
      <c r="F443" s="23" t="s">
        <v>82</v>
      </c>
      <c r="G443" s="23">
        <v>1</v>
      </c>
      <c r="H443" s="23" t="s">
        <v>81</v>
      </c>
      <c r="I443" s="23" t="str">
        <f t="shared" si="24"/>
        <v>Yes</v>
      </c>
      <c r="J443" s="23" t="str">
        <f t="shared" si="25"/>
        <v>No</v>
      </c>
      <c r="K443" s="23" t="str">
        <f t="shared" si="26"/>
        <v>Yes</v>
      </c>
      <c r="L443" s="23" t="str">
        <f>IF(TRIM(H443)="?",'Cleaning Summary'!$B$35,IF(LOWER(TRIM(H443))="yes","Yes","No"))</f>
        <v>No</v>
      </c>
      <c r="M443" s="23">
        <f t="shared" si="27"/>
        <v>1</v>
      </c>
      <c r="N443" s="23" t="str">
        <f>IF(B443&lt;'Cleaning Summary'!$B$63,"Underweight",IF(B443&lt;'Cleaning Summary'!$B$64,"Normal Weight",IF(B443&lt;'Cleaning Summary'!$B$65,"Overweight","Obesity")))</f>
        <v>Normal Weight</v>
      </c>
      <c r="O443" s="23" t="str">
        <f>IF(C443&lt;'Cleaning Summary'!$B$66,"Normal",IF(C443&lt;'Cleaning Summary'!$B$67,"Prediabetes","Diabetes"))</f>
        <v>Normal</v>
      </c>
    </row>
    <row r="444" spans="1:15" x14ac:dyDescent="0.35">
      <c r="A444" s="23" t="s">
        <v>1003</v>
      </c>
      <c r="B444" s="27">
        <v>33.1</v>
      </c>
      <c r="C444" s="27">
        <v>5.52</v>
      </c>
      <c r="D444" s="23" t="s">
        <v>81</v>
      </c>
      <c r="E444" s="23" t="s">
        <v>81</v>
      </c>
      <c r="F444" s="23" t="s">
        <v>82</v>
      </c>
      <c r="G444" s="23">
        <v>1</v>
      </c>
      <c r="H444" s="23" t="s">
        <v>81</v>
      </c>
      <c r="I444" s="23" t="str">
        <f t="shared" si="24"/>
        <v>No</v>
      </c>
      <c r="J444" s="23" t="str">
        <f t="shared" si="25"/>
        <v>No</v>
      </c>
      <c r="K444" s="23" t="str">
        <f t="shared" si="26"/>
        <v>Yes</v>
      </c>
      <c r="L444" s="23" t="str">
        <f>IF(TRIM(H444)="?",'Cleaning Summary'!$B$35,IF(LOWER(TRIM(H444))="yes","Yes","No"))</f>
        <v>No</v>
      </c>
      <c r="M444" s="23">
        <f t="shared" si="27"/>
        <v>1</v>
      </c>
      <c r="N444" s="23" t="str">
        <f>IF(B444&lt;'Cleaning Summary'!$B$63,"Underweight",IF(B444&lt;'Cleaning Summary'!$B$64,"Normal Weight",IF(B444&lt;'Cleaning Summary'!$B$65,"Overweight","Obesity")))</f>
        <v>Obesity</v>
      </c>
      <c r="O444" s="23" t="str">
        <f>IF(C444&lt;'Cleaning Summary'!$B$66,"Normal",IF(C444&lt;'Cleaning Summary'!$B$67,"Prediabetes","Diabetes"))</f>
        <v>Normal</v>
      </c>
    </row>
    <row r="445" spans="1:15" x14ac:dyDescent="0.35">
      <c r="A445" s="23" t="s">
        <v>1005</v>
      </c>
      <c r="B445" s="27">
        <v>27.83</v>
      </c>
      <c r="C445" s="27">
        <v>9.1999999999999993</v>
      </c>
      <c r="D445" s="23" t="s">
        <v>95</v>
      </c>
      <c r="E445" s="23" t="s">
        <v>81</v>
      </c>
      <c r="F445" s="23" t="s">
        <v>81</v>
      </c>
      <c r="G445" s="23">
        <v>1</v>
      </c>
      <c r="H445" s="23" t="s">
        <v>95</v>
      </c>
      <c r="I445" s="23" t="str">
        <f t="shared" si="24"/>
        <v>Yes</v>
      </c>
      <c r="J445" s="23" t="str">
        <f t="shared" si="25"/>
        <v>No</v>
      </c>
      <c r="K445" s="23" t="str">
        <f t="shared" si="26"/>
        <v>No</v>
      </c>
      <c r="L445" s="23" t="str">
        <f>IF(TRIM(H445)="?",'Cleaning Summary'!$B$35,IF(LOWER(TRIM(H445))="yes","Yes","No"))</f>
        <v>Yes</v>
      </c>
      <c r="M445" s="23">
        <f t="shared" si="27"/>
        <v>1</v>
      </c>
      <c r="N445" s="23" t="str">
        <f>IF(B445&lt;'Cleaning Summary'!$B$63,"Underweight",IF(B445&lt;'Cleaning Summary'!$B$64,"Normal Weight",IF(B445&lt;'Cleaning Summary'!$B$65,"Overweight","Obesity")))</f>
        <v>Overweight</v>
      </c>
      <c r="O445" s="23" t="str">
        <f>IF(C445&lt;'Cleaning Summary'!$B$66,"Normal",IF(C445&lt;'Cleaning Summary'!$B$67,"Prediabetes","Diabetes"))</f>
        <v>Diabetes</v>
      </c>
    </row>
    <row r="446" spans="1:15" x14ac:dyDescent="0.35">
      <c r="A446" s="23" t="s">
        <v>1007</v>
      </c>
      <c r="B446" s="27">
        <v>30.875</v>
      </c>
      <c r="C446" s="27">
        <v>10.97</v>
      </c>
      <c r="D446" s="23" t="s">
        <v>95</v>
      </c>
      <c r="E446" s="23" t="s">
        <v>81</v>
      </c>
      <c r="F446" s="23" t="s">
        <v>81</v>
      </c>
      <c r="G446" s="23">
        <v>2</v>
      </c>
      <c r="H446" s="23" t="s">
        <v>81</v>
      </c>
      <c r="I446" s="23" t="str">
        <f t="shared" si="24"/>
        <v>Yes</v>
      </c>
      <c r="J446" s="23" t="str">
        <f t="shared" si="25"/>
        <v>No</v>
      </c>
      <c r="K446" s="23" t="str">
        <f t="shared" si="26"/>
        <v>No</v>
      </c>
      <c r="L446" s="23" t="str">
        <f>IF(TRIM(H446)="?",'Cleaning Summary'!$B$35,IF(LOWER(TRIM(H446))="yes","Yes","No"))</f>
        <v>No</v>
      </c>
      <c r="M446" s="23">
        <f t="shared" si="27"/>
        <v>2</v>
      </c>
      <c r="N446" s="23" t="str">
        <f>IF(B446&lt;'Cleaning Summary'!$B$63,"Underweight",IF(B446&lt;'Cleaning Summary'!$B$64,"Normal Weight",IF(B446&lt;'Cleaning Summary'!$B$65,"Overweight","Obesity")))</f>
        <v>Obesity</v>
      </c>
      <c r="O446" s="23" t="str">
        <f>IF(C446&lt;'Cleaning Summary'!$B$66,"Normal",IF(C446&lt;'Cleaning Summary'!$B$67,"Prediabetes","Diabetes"))</f>
        <v>Diabetes</v>
      </c>
    </row>
    <row r="447" spans="1:15" x14ac:dyDescent="0.35">
      <c r="A447" s="23" t="s">
        <v>1009</v>
      </c>
      <c r="B447" s="27">
        <v>27.265000000000001</v>
      </c>
      <c r="C447" s="27">
        <v>4.25</v>
      </c>
      <c r="D447" s="23" t="s">
        <v>81</v>
      </c>
      <c r="E447" s="23" t="s">
        <v>81</v>
      </c>
      <c r="F447" s="23" t="s">
        <v>82</v>
      </c>
      <c r="G447" s="23">
        <v>1</v>
      </c>
      <c r="H447" s="23" t="s">
        <v>81</v>
      </c>
      <c r="I447" s="23" t="str">
        <f t="shared" si="24"/>
        <v>No</v>
      </c>
      <c r="J447" s="23" t="str">
        <f t="shared" si="25"/>
        <v>No</v>
      </c>
      <c r="K447" s="23" t="str">
        <f t="shared" si="26"/>
        <v>Yes</v>
      </c>
      <c r="L447" s="23" t="str">
        <f>IF(TRIM(H447)="?",'Cleaning Summary'!$B$35,IF(LOWER(TRIM(H447))="yes","Yes","No"))</f>
        <v>No</v>
      </c>
      <c r="M447" s="23">
        <f t="shared" si="27"/>
        <v>1</v>
      </c>
      <c r="N447" s="23" t="str">
        <f>IF(B447&lt;'Cleaning Summary'!$B$63,"Underweight",IF(B447&lt;'Cleaning Summary'!$B$64,"Normal Weight",IF(B447&lt;'Cleaning Summary'!$B$65,"Overweight","Obesity")))</f>
        <v>Overweight</v>
      </c>
      <c r="O447" s="23" t="str">
        <f>IF(C447&lt;'Cleaning Summary'!$B$66,"Normal",IF(C447&lt;'Cleaning Summary'!$B$67,"Prediabetes","Diabetes"))</f>
        <v>Normal</v>
      </c>
    </row>
    <row r="448" spans="1:15" x14ac:dyDescent="0.35">
      <c r="A448" s="23" t="s">
        <v>1011</v>
      </c>
      <c r="B448" s="27">
        <v>26.7</v>
      </c>
      <c r="C448" s="27">
        <v>5.23</v>
      </c>
      <c r="D448" s="23" t="s">
        <v>81</v>
      </c>
      <c r="E448" s="23" t="s">
        <v>81</v>
      </c>
      <c r="F448" s="23" t="s">
        <v>82</v>
      </c>
      <c r="G448" s="23">
        <v>1</v>
      </c>
      <c r="H448" s="23" t="s">
        <v>95</v>
      </c>
      <c r="I448" s="23" t="str">
        <f t="shared" si="24"/>
        <v>No</v>
      </c>
      <c r="J448" s="23" t="str">
        <f t="shared" si="25"/>
        <v>No</v>
      </c>
      <c r="K448" s="23" t="str">
        <f t="shared" si="26"/>
        <v>Yes</v>
      </c>
      <c r="L448" s="23" t="str">
        <f>IF(TRIM(H448)="?",'Cleaning Summary'!$B$35,IF(LOWER(TRIM(H448))="yes","Yes","No"))</f>
        <v>Yes</v>
      </c>
      <c r="M448" s="23">
        <f t="shared" si="27"/>
        <v>1</v>
      </c>
      <c r="N448" s="23" t="str">
        <f>IF(B448&lt;'Cleaning Summary'!$B$63,"Underweight",IF(B448&lt;'Cleaning Summary'!$B$64,"Normal Weight",IF(B448&lt;'Cleaning Summary'!$B$65,"Overweight","Obesity")))</f>
        <v>Overweight</v>
      </c>
      <c r="O448" s="23" t="str">
        <f>IF(C448&lt;'Cleaning Summary'!$B$66,"Normal",IF(C448&lt;'Cleaning Summary'!$B$67,"Prediabetes","Diabetes"))</f>
        <v>Normal</v>
      </c>
    </row>
    <row r="449" spans="1:15" x14ac:dyDescent="0.35">
      <c r="A449" s="23" t="s">
        <v>1013</v>
      </c>
      <c r="B449" s="27">
        <v>29.925000000000001</v>
      </c>
      <c r="C449" s="27">
        <v>5.96</v>
      </c>
      <c r="D449" s="23" t="s">
        <v>95</v>
      </c>
      <c r="E449" s="23" t="s">
        <v>81</v>
      </c>
      <c r="F449" s="23" t="s">
        <v>82</v>
      </c>
      <c r="G449" s="23">
        <v>1</v>
      </c>
      <c r="H449" s="23" t="s">
        <v>95</v>
      </c>
      <c r="I449" s="23" t="str">
        <f t="shared" si="24"/>
        <v>Yes</v>
      </c>
      <c r="J449" s="23" t="str">
        <f t="shared" si="25"/>
        <v>No</v>
      </c>
      <c r="K449" s="23" t="str">
        <f t="shared" si="26"/>
        <v>Yes</v>
      </c>
      <c r="L449" s="23" t="str">
        <f>IF(TRIM(H449)="?",'Cleaning Summary'!$B$35,IF(LOWER(TRIM(H449))="yes","Yes","No"))</f>
        <v>Yes</v>
      </c>
      <c r="M449" s="23">
        <f t="shared" si="27"/>
        <v>1</v>
      </c>
      <c r="N449" s="23" t="str">
        <f>IF(B449&lt;'Cleaning Summary'!$B$63,"Underweight",IF(B449&lt;'Cleaning Summary'!$B$64,"Normal Weight",IF(B449&lt;'Cleaning Summary'!$B$65,"Overweight","Obesity")))</f>
        <v>Overweight</v>
      </c>
      <c r="O449" s="23" t="str">
        <f>IF(C449&lt;'Cleaning Summary'!$B$66,"Normal",IF(C449&lt;'Cleaning Summary'!$B$67,"Prediabetes","Diabetes"))</f>
        <v>Prediabetes</v>
      </c>
    </row>
    <row r="450" spans="1:15" x14ac:dyDescent="0.35">
      <c r="A450" s="23" t="s">
        <v>1015</v>
      </c>
      <c r="B450" s="27">
        <v>19.95</v>
      </c>
      <c r="C450" s="27">
        <v>4.29</v>
      </c>
      <c r="D450" s="23" t="s">
        <v>95</v>
      </c>
      <c r="E450" s="23" t="s">
        <v>81</v>
      </c>
      <c r="F450" s="23" t="s">
        <v>81</v>
      </c>
      <c r="G450" s="23">
        <v>2</v>
      </c>
      <c r="H450" s="23" t="s">
        <v>95</v>
      </c>
      <c r="I450" s="23" t="str">
        <f t="shared" ref="I450:I513" si="28">IF(LOWER(TRIM(D450))="yes","Yes","No")</f>
        <v>Yes</v>
      </c>
      <c r="J450" s="23" t="str">
        <f t="shared" ref="J450:J513" si="29">IF(LOWER(TRIM(E450))="yes","Yes","No")</f>
        <v>No</v>
      </c>
      <c r="K450" s="23" t="str">
        <f t="shared" ref="K450:K513" si="30">IF(LOWER(TRIM(F450))="yes","Yes","No")</f>
        <v>No</v>
      </c>
      <c r="L450" s="23" t="str">
        <f>IF(TRIM(H450)="?",'Cleaning Summary'!$B$35,IF(LOWER(TRIM(H450))="yes","Yes","No"))</f>
        <v>Yes</v>
      </c>
      <c r="M450" s="23">
        <f t="shared" ref="M450:M513" si="31">IF(ISNUMBER(G450),G450,IF(LOWER(TRIM(G450))="no major surgery",0,"CHECK"))</f>
        <v>2</v>
      </c>
      <c r="N450" s="23" t="str">
        <f>IF(B450&lt;'Cleaning Summary'!$B$63,"Underweight",IF(B450&lt;'Cleaning Summary'!$B$64,"Normal Weight",IF(B450&lt;'Cleaning Summary'!$B$65,"Overweight","Obesity")))</f>
        <v>Normal Weight</v>
      </c>
      <c r="O450" s="23" t="str">
        <f>IF(C450&lt;'Cleaning Summary'!$B$66,"Normal",IF(C450&lt;'Cleaning Summary'!$B$67,"Prediabetes","Diabetes"))</f>
        <v>Normal</v>
      </c>
    </row>
    <row r="451" spans="1:15" x14ac:dyDescent="0.35">
      <c r="A451" s="23" t="s">
        <v>1017</v>
      </c>
      <c r="B451" s="27">
        <v>24.225000000000001</v>
      </c>
      <c r="C451" s="27">
        <v>4.09</v>
      </c>
      <c r="D451" s="23" t="s">
        <v>81</v>
      </c>
      <c r="E451" s="23" t="s">
        <v>81</v>
      </c>
      <c r="F451" s="23" t="s">
        <v>81</v>
      </c>
      <c r="G451" s="23" t="s">
        <v>4796</v>
      </c>
      <c r="H451" s="23" t="s">
        <v>81</v>
      </c>
      <c r="I451" s="23" t="str">
        <f t="shared" si="28"/>
        <v>No</v>
      </c>
      <c r="J451" s="23" t="str">
        <f t="shared" si="29"/>
        <v>No</v>
      </c>
      <c r="K451" s="23" t="str">
        <f t="shared" si="30"/>
        <v>No</v>
      </c>
      <c r="L451" s="23" t="str">
        <f>IF(TRIM(H451)="?",'Cleaning Summary'!$B$35,IF(LOWER(TRIM(H451))="yes","Yes","No"))</f>
        <v>No</v>
      </c>
      <c r="M451" s="23">
        <f t="shared" si="31"/>
        <v>0</v>
      </c>
      <c r="N451" s="23" t="str">
        <f>IF(B451&lt;'Cleaning Summary'!$B$63,"Underweight",IF(B451&lt;'Cleaning Summary'!$B$64,"Normal Weight",IF(B451&lt;'Cleaning Summary'!$B$65,"Overweight","Obesity")))</f>
        <v>Normal Weight</v>
      </c>
      <c r="O451" s="23" t="str">
        <f>IF(C451&lt;'Cleaning Summary'!$B$66,"Normal",IF(C451&lt;'Cleaning Summary'!$B$67,"Prediabetes","Diabetes"))</f>
        <v>Normal</v>
      </c>
    </row>
    <row r="452" spans="1:15" x14ac:dyDescent="0.35">
      <c r="A452" s="23" t="s">
        <v>1019</v>
      </c>
      <c r="B452" s="27">
        <v>28.12</v>
      </c>
      <c r="C452" s="27">
        <v>4.88</v>
      </c>
      <c r="D452" s="23" t="s">
        <v>81</v>
      </c>
      <c r="E452" s="23" t="s">
        <v>81</v>
      </c>
      <c r="F452" s="23" t="s">
        <v>81</v>
      </c>
      <c r="G452" s="23" t="s">
        <v>4796</v>
      </c>
      <c r="H452" s="23" t="s">
        <v>95</v>
      </c>
      <c r="I452" s="23" t="str">
        <f t="shared" si="28"/>
        <v>No</v>
      </c>
      <c r="J452" s="23" t="str">
        <f t="shared" si="29"/>
        <v>No</v>
      </c>
      <c r="K452" s="23" t="str">
        <f t="shared" si="30"/>
        <v>No</v>
      </c>
      <c r="L452" s="23" t="str">
        <f>IF(TRIM(H452)="?",'Cleaning Summary'!$B$35,IF(LOWER(TRIM(H452))="yes","Yes","No"))</f>
        <v>Yes</v>
      </c>
      <c r="M452" s="23">
        <f t="shared" si="31"/>
        <v>0</v>
      </c>
      <c r="N452" s="23" t="str">
        <f>IF(B452&lt;'Cleaning Summary'!$B$63,"Underweight",IF(B452&lt;'Cleaning Summary'!$B$64,"Normal Weight",IF(B452&lt;'Cleaning Summary'!$B$65,"Overweight","Obesity")))</f>
        <v>Overweight</v>
      </c>
      <c r="O452" s="23" t="str">
        <f>IF(C452&lt;'Cleaning Summary'!$B$66,"Normal",IF(C452&lt;'Cleaning Summary'!$B$67,"Prediabetes","Diabetes"))</f>
        <v>Normal</v>
      </c>
    </row>
    <row r="453" spans="1:15" x14ac:dyDescent="0.35">
      <c r="A453" s="23" t="s">
        <v>1021</v>
      </c>
      <c r="B453" s="27">
        <v>23.21</v>
      </c>
      <c r="C453" s="27">
        <v>6.76</v>
      </c>
      <c r="D453" s="23" t="s">
        <v>81</v>
      </c>
      <c r="E453" s="23" t="s">
        <v>81</v>
      </c>
      <c r="F453" s="23" t="s">
        <v>81</v>
      </c>
      <c r="G453" s="23" t="s">
        <v>4796</v>
      </c>
      <c r="H453" s="23" t="s">
        <v>95</v>
      </c>
      <c r="I453" s="23" t="str">
        <f t="shared" si="28"/>
        <v>No</v>
      </c>
      <c r="J453" s="23" t="str">
        <f t="shared" si="29"/>
        <v>No</v>
      </c>
      <c r="K453" s="23" t="str">
        <f t="shared" si="30"/>
        <v>No</v>
      </c>
      <c r="L453" s="23" t="str">
        <f>IF(TRIM(H453)="?",'Cleaning Summary'!$B$35,IF(LOWER(TRIM(H453))="yes","Yes","No"))</f>
        <v>Yes</v>
      </c>
      <c r="M453" s="23">
        <f t="shared" si="31"/>
        <v>0</v>
      </c>
      <c r="N453" s="23" t="str">
        <f>IF(B453&lt;'Cleaning Summary'!$B$63,"Underweight",IF(B453&lt;'Cleaning Summary'!$B$64,"Normal Weight",IF(B453&lt;'Cleaning Summary'!$B$65,"Overweight","Obesity")))</f>
        <v>Normal Weight</v>
      </c>
      <c r="O453" s="23" t="str">
        <f>IF(C453&lt;'Cleaning Summary'!$B$66,"Normal",IF(C453&lt;'Cleaning Summary'!$B$67,"Prediabetes","Diabetes"))</f>
        <v>Diabetes</v>
      </c>
    </row>
    <row r="454" spans="1:15" x14ac:dyDescent="0.35">
      <c r="A454" s="23" t="s">
        <v>1023</v>
      </c>
      <c r="B454" s="27">
        <v>23.98</v>
      </c>
      <c r="C454" s="27">
        <v>10.67</v>
      </c>
      <c r="D454" s="23" t="s">
        <v>81</v>
      </c>
      <c r="E454" s="23" t="s">
        <v>81</v>
      </c>
      <c r="F454" s="23" t="s">
        <v>81</v>
      </c>
      <c r="G454" s="23" t="s">
        <v>4796</v>
      </c>
      <c r="H454" s="23" t="s">
        <v>81</v>
      </c>
      <c r="I454" s="23" t="str">
        <f t="shared" si="28"/>
        <v>No</v>
      </c>
      <c r="J454" s="23" t="str">
        <f t="shared" si="29"/>
        <v>No</v>
      </c>
      <c r="K454" s="23" t="str">
        <f t="shared" si="30"/>
        <v>No</v>
      </c>
      <c r="L454" s="23" t="str">
        <f>IF(TRIM(H454)="?",'Cleaning Summary'!$B$35,IF(LOWER(TRIM(H454))="yes","Yes","No"))</f>
        <v>No</v>
      </c>
      <c r="M454" s="23">
        <f t="shared" si="31"/>
        <v>0</v>
      </c>
      <c r="N454" s="23" t="str">
        <f>IF(B454&lt;'Cleaning Summary'!$B$63,"Underweight",IF(B454&lt;'Cleaning Summary'!$B$64,"Normal Weight",IF(B454&lt;'Cleaning Summary'!$B$65,"Overweight","Obesity")))</f>
        <v>Normal Weight</v>
      </c>
      <c r="O454" s="23" t="str">
        <f>IF(C454&lt;'Cleaning Summary'!$B$66,"Normal",IF(C454&lt;'Cleaning Summary'!$B$67,"Prediabetes","Diabetes"))</f>
        <v>Diabetes</v>
      </c>
    </row>
    <row r="455" spans="1:15" x14ac:dyDescent="0.35">
      <c r="A455" s="23" t="s">
        <v>1025</v>
      </c>
      <c r="B455" s="27">
        <v>30</v>
      </c>
      <c r="C455" s="27">
        <v>6.21</v>
      </c>
      <c r="D455" s="23" t="s">
        <v>81</v>
      </c>
      <c r="E455" s="23" t="s">
        <v>81</v>
      </c>
      <c r="F455" s="23" t="s">
        <v>81</v>
      </c>
      <c r="G455" s="23" t="s">
        <v>4796</v>
      </c>
      <c r="H455" s="23" t="s">
        <v>95</v>
      </c>
      <c r="I455" s="23" t="str">
        <f t="shared" si="28"/>
        <v>No</v>
      </c>
      <c r="J455" s="23" t="str">
        <f t="shared" si="29"/>
        <v>No</v>
      </c>
      <c r="K455" s="23" t="str">
        <f t="shared" si="30"/>
        <v>No</v>
      </c>
      <c r="L455" s="23" t="str">
        <f>IF(TRIM(H455)="?",'Cleaning Summary'!$B$35,IF(LOWER(TRIM(H455))="yes","Yes","No"))</f>
        <v>Yes</v>
      </c>
      <c r="M455" s="23">
        <f t="shared" si="31"/>
        <v>0</v>
      </c>
      <c r="N455" s="23" t="str">
        <f>IF(B455&lt;'Cleaning Summary'!$B$63,"Underweight",IF(B455&lt;'Cleaning Summary'!$B$64,"Normal Weight",IF(B455&lt;'Cleaning Summary'!$B$65,"Overweight","Obesity")))</f>
        <v>Obesity</v>
      </c>
      <c r="O455" s="23" t="str">
        <f>IF(C455&lt;'Cleaning Summary'!$B$66,"Normal",IF(C455&lt;'Cleaning Summary'!$B$67,"Prediabetes","Diabetes"))</f>
        <v>Prediabetes</v>
      </c>
    </row>
    <row r="456" spans="1:15" x14ac:dyDescent="0.35">
      <c r="A456" s="23" t="s">
        <v>1027</v>
      </c>
      <c r="B456" s="27">
        <v>17.350000000000001</v>
      </c>
      <c r="C456" s="27">
        <v>5.03</v>
      </c>
      <c r="D456" s="23" t="s">
        <v>95</v>
      </c>
      <c r="E456" s="23" t="s">
        <v>81</v>
      </c>
      <c r="F456" s="23" t="s">
        <v>81</v>
      </c>
      <c r="G456" s="23" t="s">
        <v>4796</v>
      </c>
      <c r="H456" s="23" t="s">
        <v>95</v>
      </c>
      <c r="I456" s="23" t="str">
        <f t="shared" si="28"/>
        <v>Yes</v>
      </c>
      <c r="J456" s="23" t="str">
        <f t="shared" si="29"/>
        <v>No</v>
      </c>
      <c r="K456" s="23" t="str">
        <f t="shared" si="30"/>
        <v>No</v>
      </c>
      <c r="L456" s="23" t="str">
        <f>IF(TRIM(H456)="?",'Cleaning Summary'!$B$35,IF(LOWER(TRIM(H456))="yes","Yes","No"))</f>
        <v>Yes</v>
      </c>
      <c r="M456" s="23">
        <f t="shared" si="31"/>
        <v>0</v>
      </c>
      <c r="N456" s="23" t="str">
        <f>IF(B456&lt;'Cleaning Summary'!$B$63,"Underweight",IF(B456&lt;'Cleaning Summary'!$B$64,"Normal Weight",IF(B456&lt;'Cleaning Summary'!$B$65,"Overweight","Obesity")))</f>
        <v>Underweight</v>
      </c>
      <c r="O456" s="23" t="str">
        <f>IF(C456&lt;'Cleaning Summary'!$B$66,"Normal",IF(C456&lt;'Cleaning Summary'!$B$67,"Prediabetes","Diabetes"))</f>
        <v>Normal</v>
      </c>
    </row>
    <row r="457" spans="1:15" x14ac:dyDescent="0.35">
      <c r="A457" s="23" t="s">
        <v>1029</v>
      </c>
      <c r="B457" s="27">
        <v>22.704999999999998</v>
      </c>
      <c r="C457" s="27">
        <v>5.27</v>
      </c>
      <c r="D457" s="23" t="s">
        <v>81</v>
      </c>
      <c r="E457" s="23" t="s">
        <v>81</v>
      </c>
      <c r="F457" s="23" t="s">
        <v>81</v>
      </c>
      <c r="G457" s="23" t="s">
        <v>4796</v>
      </c>
      <c r="H457" s="23" t="s">
        <v>81</v>
      </c>
      <c r="I457" s="23" t="str">
        <f t="shared" si="28"/>
        <v>No</v>
      </c>
      <c r="J457" s="23" t="str">
        <f t="shared" si="29"/>
        <v>No</v>
      </c>
      <c r="K457" s="23" t="str">
        <f t="shared" si="30"/>
        <v>No</v>
      </c>
      <c r="L457" s="23" t="str">
        <f>IF(TRIM(H457)="?",'Cleaning Summary'!$B$35,IF(LOWER(TRIM(H457))="yes","Yes","No"))</f>
        <v>No</v>
      </c>
      <c r="M457" s="23">
        <f t="shared" si="31"/>
        <v>0</v>
      </c>
      <c r="N457" s="23" t="str">
        <f>IF(B457&lt;'Cleaning Summary'!$B$63,"Underweight",IF(B457&lt;'Cleaning Summary'!$B$64,"Normal Weight",IF(B457&lt;'Cleaning Summary'!$B$65,"Overweight","Obesity")))</f>
        <v>Normal Weight</v>
      </c>
      <c r="O457" s="23" t="str">
        <f>IF(C457&lt;'Cleaning Summary'!$B$66,"Normal",IF(C457&lt;'Cleaning Summary'!$B$67,"Prediabetes","Diabetes"))</f>
        <v>Normal</v>
      </c>
    </row>
    <row r="458" spans="1:15" x14ac:dyDescent="0.35">
      <c r="A458" s="23" t="s">
        <v>1031</v>
      </c>
      <c r="B458" s="27">
        <v>25.41</v>
      </c>
      <c r="C458" s="27">
        <v>10.53</v>
      </c>
      <c r="D458" s="23" t="s">
        <v>95</v>
      </c>
      <c r="E458" s="23" t="s">
        <v>81</v>
      </c>
      <c r="F458" s="23" t="s">
        <v>81</v>
      </c>
      <c r="G458" s="23">
        <v>1</v>
      </c>
      <c r="H458" s="23" t="s">
        <v>95</v>
      </c>
      <c r="I458" s="23" t="str">
        <f t="shared" si="28"/>
        <v>Yes</v>
      </c>
      <c r="J458" s="23" t="str">
        <f t="shared" si="29"/>
        <v>No</v>
      </c>
      <c r="K458" s="23" t="str">
        <f t="shared" si="30"/>
        <v>No</v>
      </c>
      <c r="L458" s="23" t="str">
        <f>IF(TRIM(H458)="?",'Cleaning Summary'!$B$35,IF(LOWER(TRIM(H458))="yes","Yes","No"))</f>
        <v>Yes</v>
      </c>
      <c r="M458" s="23">
        <f t="shared" si="31"/>
        <v>1</v>
      </c>
      <c r="N458" s="23" t="str">
        <f>IF(B458&lt;'Cleaning Summary'!$B$63,"Underweight",IF(B458&lt;'Cleaning Summary'!$B$64,"Normal Weight",IF(B458&lt;'Cleaning Summary'!$B$65,"Overweight","Obesity")))</f>
        <v>Overweight</v>
      </c>
      <c r="O458" s="23" t="str">
        <f>IF(C458&lt;'Cleaning Summary'!$B$66,"Normal",IF(C458&lt;'Cleaning Summary'!$B$67,"Prediabetes","Diabetes"))</f>
        <v>Diabetes</v>
      </c>
    </row>
    <row r="459" spans="1:15" x14ac:dyDescent="0.35">
      <c r="A459" s="23" t="s">
        <v>1033</v>
      </c>
      <c r="B459" s="27">
        <v>18.23</v>
      </c>
      <c r="C459" s="27">
        <v>5.78</v>
      </c>
      <c r="D459" s="23" t="s">
        <v>81</v>
      </c>
      <c r="E459" s="23" t="s">
        <v>81</v>
      </c>
      <c r="F459" s="23" t="s">
        <v>82</v>
      </c>
      <c r="G459" s="23">
        <v>1</v>
      </c>
      <c r="H459" s="23" t="s">
        <v>95</v>
      </c>
      <c r="I459" s="23" t="str">
        <f t="shared" si="28"/>
        <v>No</v>
      </c>
      <c r="J459" s="23" t="str">
        <f t="shared" si="29"/>
        <v>No</v>
      </c>
      <c r="K459" s="23" t="str">
        <f t="shared" si="30"/>
        <v>Yes</v>
      </c>
      <c r="L459" s="23" t="str">
        <f>IF(TRIM(H459)="?",'Cleaning Summary'!$B$35,IF(LOWER(TRIM(H459))="yes","Yes","No"))</f>
        <v>Yes</v>
      </c>
      <c r="M459" s="23">
        <f t="shared" si="31"/>
        <v>1</v>
      </c>
      <c r="N459" s="23" t="str">
        <f>IF(B459&lt;'Cleaning Summary'!$B$63,"Underweight",IF(B459&lt;'Cleaning Summary'!$B$64,"Normal Weight",IF(B459&lt;'Cleaning Summary'!$B$65,"Overweight","Obesity")))</f>
        <v>Underweight</v>
      </c>
      <c r="O459" s="23" t="str">
        <f>IF(C459&lt;'Cleaning Summary'!$B$66,"Normal",IF(C459&lt;'Cleaning Summary'!$B$67,"Prediabetes","Diabetes"))</f>
        <v>Prediabetes</v>
      </c>
    </row>
    <row r="460" spans="1:15" x14ac:dyDescent="0.35">
      <c r="A460" s="23" t="s">
        <v>1035</v>
      </c>
      <c r="B460" s="27">
        <v>24.7</v>
      </c>
      <c r="C460" s="27">
        <v>4.3600000000000003</v>
      </c>
      <c r="D460" s="23" t="s">
        <v>81</v>
      </c>
      <c r="E460" s="23" t="s">
        <v>81</v>
      </c>
      <c r="F460" s="23" t="s">
        <v>82</v>
      </c>
      <c r="G460" s="23">
        <v>1</v>
      </c>
      <c r="H460" s="23" t="s">
        <v>95</v>
      </c>
      <c r="I460" s="23" t="str">
        <f t="shared" si="28"/>
        <v>No</v>
      </c>
      <c r="J460" s="23" t="str">
        <f t="shared" si="29"/>
        <v>No</v>
      </c>
      <c r="K460" s="23" t="str">
        <f t="shared" si="30"/>
        <v>Yes</v>
      </c>
      <c r="L460" s="23" t="str">
        <f>IF(TRIM(H460)="?",'Cleaning Summary'!$B$35,IF(LOWER(TRIM(H460))="yes","Yes","No"))</f>
        <v>Yes</v>
      </c>
      <c r="M460" s="23">
        <f t="shared" si="31"/>
        <v>1</v>
      </c>
      <c r="N460" s="23" t="str">
        <f>IF(B460&lt;'Cleaning Summary'!$B$63,"Underweight",IF(B460&lt;'Cleaning Summary'!$B$64,"Normal Weight",IF(B460&lt;'Cleaning Summary'!$B$65,"Overweight","Obesity")))</f>
        <v>Normal Weight</v>
      </c>
      <c r="O460" s="23" t="str">
        <f>IF(C460&lt;'Cleaning Summary'!$B$66,"Normal",IF(C460&lt;'Cleaning Summary'!$B$67,"Prediabetes","Diabetes"))</f>
        <v>Normal</v>
      </c>
    </row>
    <row r="461" spans="1:15" x14ac:dyDescent="0.35">
      <c r="A461" s="23" t="s">
        <v>1037</v>
      </c>
      <c r="B461" s="27">
        <v>37.4</v>
      </c>
      <c r="C461" s="27">
        <v>9.7200000000000006</v>
      </c>
      <c r="D461" s="23" t="s">
        <v>95</v>
      </c>
      <c r="E461" s="23" t="s">
        <v>81</v>
      </c>
      <c r="F461" s="23" t="s">
        <v>82</v>
      </c>
      <c r="G461" s="23">
        <v>1</v>
      </c>
      <c r="H461" s="23" t="s">
        <v>81</v>
      </c>
      <c r="I461" s="23" t="str">
        <f t="shared" si="28"/>
        <v>Yes</v>
      </c>
      <c r="J461" s="23" t="str">
        <f t="shared" si="29"/>
        <v>No</v>
      </c>
      <c r="K461" s="23" t="str">
        <f t="shared" si="30"/>
        <v>Yes</v>
      </c>
      <c r="L461" s="23" t="str">
        <f>IF(TRIM(H461)="?",'Cleaning Summary'!$B$35,IF(LOWER(TRIM(H461))="yes","Yes","No"))</f>
        <v>No</v>
      </c>
      <c r="M461" s="23">
        <f t="shared" si="31"/>
        <v>1</v>
      </c>
      <c r="N461" s="23" t="str">
        <f>IF(B461&lt;'Cleaning Summary'!$B$63,"Underweight",IF(B461&lt;'Cleaning Summary'!$B$64,"Normal Weight",IF(B461&lt;'Cleaning Summary'!$B$65,"Overweight","Obesity")))</f>
        <v>Obesity</v>
      </c>
      <c r="O461" s="23" t="str">
        <f>IF(C461&lt;'Cleaning Summary'!$B$66,"Normal",IF(C461&lt;'Cleaning Summary'!$B$67,"Prediabetes","Diabetes"))</f>
        <v>Diabetes</v>
      </c>
    </row>
    <row r="462" spans="1:15" x14ac:dyDescent="0.35">
      <c r="A462" s="23" t="s">
        <v>1039</v>
      </c>
      <c r="B462" s="27">
        <v>26.885000000000002</v>
      </c>
      <c r="C462" s="27">
        <v>5.18</v>
      </c>
      <c r="D462" s="23" t="s">
        <v>81</v>
      </c>
      <c r="E462" s="23" t="s">
        <v>81</v>
      </c>
      <c r="F462" s="23" t="s">
        <v>82</v>
      </c>
      <c r="G462" s="23">
        <v>1</v>
      </c>
      <c r="H462" s="23" t="s">
        <v>95</v>
      </c>
      <c r="I462" s="23" t="str">
        <f t="shared" si="28"/>
        <v>No</v>
      </c>
      <c r="J462" s="23" t="str">
        <f t="shared" si="29"/>
        <v>No</v>
      </c>
      <c r="K462" s="23" t="str">
        <f t="shared" si="30"/>
        <v>Yes</v>
      </c>
      <c r="L462" s="23" t="str">
        <f>IF(TRIM(H462)="?",'Cleaning Summary'!$B$35,IF(LOWER(TRIM(H462))="yes","Yes","No"))</f>
        <v>Yes</v>
      </c>
      <c r="M462" s="23">
        <f t="shared" si="31"/>
        <v>1</v>
      </c>
      <c r="N462" s="23" t="str">
        <f>IF(B462&lt;'Cleaning Summary'!$B$63,"Underweight",IF(B462&lt;'Cleaning Summary'!$B$64,"Normal Weight",IF(B462&lt;'Cleaning Summary'!$B$65,"Overweight","Obesity")))</f>
        <v>Overweight</v>
      </c>
      <c r="O462" s="23" t="str">
        <f>IF(C462&lt;'Cleaning Summary'!$B$66,"Normal",IF(C462&lt;'Cleaning Summary'!$B$67,"Prediabetes","Diabetes"))</f>
        <v>Normal</v>
      </c>
    </row>
    <row r="463" spans="1:15" x14ac:dyDescent="0.35">
      <c r="A463" s="23" t="s">
        <v>1041</v>
      </c>
      <c r="B463" s="27">
        <v>25.27</v>
      </c>
      <c r="C463" s="27">
        <v>5.29</v>
      </c>
      <c r="D463" s="23" t="s">
        <v>81</v>
      </c>
      <c r="E463" s="23" t="s">
        <v>81</v>
      </c>
      <c r="F463" s="23" t="s">
        <v>82</v>
      </c>
      <c r="G463" s="23">
        <v>1</v>
      </c>
      <c r="H463" s="23" t="s">
        <v>95</v>
      </c>
      <c r="I463" s="23" t="str">
        <f t="shared" si="28"/>
        <v>No</v>
      </c>
      <c r="J463" s="23" t="str">
        <f t="shared" si="29"/>
        <v>No</v>
      </c>
      <c r="K463" s="23" t="str">
        <f t="shared" si="30"/>
        <v>Yes</v>
      </c>
      <c r="L463" s="23" t="str">
        <f>IF(TRIM(H463)="?",'Cleaning Summary'!$B$35,IF(LOWER(TRIM(H463))="yes","Yes","No"))</f>
        <v>Yes</v>
      </c>
      <c r="M463" s="23">
        <f t="shared" si="31"/>
        <v>1</v>
      </c>
      <c r="N463" s="23" t="str">
        <f>IF(B463&lt;'Cleaning Summary'!$B$63,"Underweight",IF(B463&lt;'Cleaning Summary'!$B$64,"Normal Weight",IF(B463&lt;'Cleaning Summary'!$B$65,"Overweight","Obesity")))</f>
        <v>Overweight</v>
      </c>
      <c r="O463" s="23" t="str">
        <f>IF(C463&lt;'Cleaning Summary'!$B$66,"Normal",IF(C463&lt;'Cleaning Summary'!$B$67,"Prediabetes","Diabetes"))</f>
        <v>Normal</v>
      </c>
    </row>
    <row r="464" spans="1:15" x14ac:dyDescent="0.35">
      <c r="A464" s="23" t="s">
        <v>1043</v>
      </c>
      <c r="B464" s="27">
        <v>23.655000000000001</v>
      </c>
      <c r="C464" s="27">
        <v>4.8600000000000003</v>
      </c>
      <c r="D464" s="23" t="s">
        <v>95</v>
      </c>
      <c r="E464" s="23" t="s">
        <v>81</v>
      </c>
      <c r="F464" s="23" t="s">
        <v>81</v>
      </c>
      <c r="G464" s="23" t="s">
        <v>4796</v>
      </c>
      <c r="H464" s="23" t="s">
        <v>95</v>
      </c>
      <c r="I464" s="23" t="str">
        <f t="shared" si="28"/>
        <v>Yes</v>
      </c>
      <c r="J464" s="23" t="str">
        <f t="shared" si="29"/>
        <v>No</v>
      </c>
      <c r="K464" s="23" t="str">
        <f t="shared" si="30"/>
        <v>No</v>
      </c>
      <c r="L464" s="23" t="str">
        <f>IF(TRIM(H464)="?",'Cleaning Summary'!$B$35,IF(LOWER(TRIM(H464))="yes","Yes","No"))</f>
        <v>Yes</v>
      </c>
      <c r="M464" s="23">
        <f t="shared" si="31"/>
        <v>0</v>
      </c>
      <c r="N464" s="23" t="str">
        <f>IF(B464&lt;'Cleaning Summary'!$B$63,"Underweight",IF(B464&lt;'Cleaning Summary'!$B$64,"Normal Weight",IF(B464&lt;'Cleaning Summary'!$B$65,"Overweight","Obesity")))</f>
        <v>Normal Weight</v>
      </c>
      <c r="O464" s="23" t="str">
        <f>IF(C464&lt;'Cleaning Summary'!$B$66,"Normal",IF(C464&lt;'Cleaning Summary'!$B$67,"Prediabetes","Diabetes"))</f>
        <v>Normal</v>
      </c>
    </row>
    <row r="465" spans="1:15" x14ac:dyDescent="0.35">
      <c r="A465" s="23" t="s">
        <v>1045</v>
      </c>
      <c r="B465" s="27">
        <v>55.05</v>
      </c>
      <c r="C465" s="27">
        <v>7.66</v>
      </c>
      <c r="D465" s="23" t="s">
        <v>81</v>
      </c>
      <c r="E465" s="23" t="s">
        <v>81</v>
      </c>
      <c r="F465" s="23" t="s">
        <v>81</v>
      </c>
      <c r="G465" s="23" t="s">
        <v>4796</v>
      </c>
      <c r="H465" s="23" t="s">
        <v>81</v>
      </c>
      <c r="I465" s="23" t="str">
        <f t="shared" si="28"/>
        <v>No</v>
      </c>
      <c r="J465" s="23" t="str">
        <f t="shared" si="29"/>
        <v>No</v>
      </c>
      <c r="K465" s="23" t="str">
        <f t="shared" si="30"/>
        <v>No</v>
      </c>
      <c r="L465" s="23" t="str">
        <f>IF(TRIM(H465)="?",'Cleaning Summary'!$B$35,IF(LOWER(TRIM(H465))="yes","Yes","No"))</f>
        <v>No</v>
      </c>
      <c r="M465" s="23">
        <f t="shared" si="31"/>
        <v>0</v>
      </c>
      <c r="N465" s="23" t="str">
        <f>IF(B465&lt;'Cleaning Summary'!$B$63,"Underweight",IF(B465&lt;'Cleaning Summary'!$B$64,"Normal Weight",IF(B465&lt;'Cleaning Summary'!$B$65,"Overweight","Obesity")))</f>
        <v>Obesity</v>
      </c>
      <c r="O465" s="23" t="str">
        <f>IF(C465&lt;'Cleaning Summary'!$B$66,"Normal",IF(C465&lt;'Cleaning Summary'!$B$67,"Prediabetes","Diabetes"))</f>
        <v>Diabetes</v>
      </c>
    </row>
    <row r="466" spans="1:15" x14ac:dyDescent="0.35">
      <c r="A466" s="23" t="s">
        <v>1047</v>
      </c>
      <c r="B466" s="27">
        <v>24.89</v>
      </c>
      <c r="C466" s="27">
        <v>6.1</v>
      </c>
      <c r="D466" s="23" t="s">
        <v>95</v>
      </c>
      <c r="E466" s="23" t="s">
        <v>81</v>
      </c>
      <c r="F466" s="23" t="s">
        <v>82</v>
      </c>
      <c r="G466" s="23">
        <v>1</v>
      </c>
      <c r="H466" s="23" t="s">
        <v>95</v>
      </c>
      <c r="I466" s="23" t="str">
        <f t="shared" si="28"/>
        <v>Yes</v>
      </c>
      <c r="J466" s="23" t="str">
        <f t="shared" si="29"/>
        <v>No</v>
      </c>
      <c r="K466" s="23" t="str">
        <f t="shared" si="30"/>
        <v>Yes</v>
      </c>
      <c r="L466" s="23" t="str">
        <f>IF(TRIM(H466)="?",'Cleaning Summary'!$B$35,IF(LOWER(TRIM(H466))="yes","Yes","No"))</f>
        <v>Yes</v>
      </c>
      <c r="M466" s="23">
        <f t="shared" si="31"/>
        <v>1</v>
      </c>
      <c r="N466" s="23" t="str">
        <f>IF(B466&lt;'Cleaning Summary'!$B$63,"Underweight",IF(B466&lt;'Cleaning Summary'!$B$64,"Normal Weight",IF(B466&lt;'Cleaning Summary'!$B$65,"Overweight","Obesity")))</f>
        <v>Normal Weight</v>
      </c>
      <c r="O466" s="23" t="str">
        <f>IF(C466&lt;'Cleaning Summary'!$B$66,"Normal",IF(C466&lt;'Cleaning Summary'!$B$67,"Prediabetes","Diabetes"))</f>
        <v>Prediabetes</v>
      </c>
    </row>
    <row r="467" spans="1:15" x14ac:dyDescent="0.35">
      <c r="A467" s="23" t="s">
        <v>1049</v>
      </c>
      <c r="B467" s="27">
        <v>18.715</v>
      </c>
      <c r="C467" s="27">
        <v>4.4400000000000004</v>
      </c>
      <c r="D467" s="23" t="s">
        <v>81</v>
      </c>
      <c r="E467" s="23" t="s">
        <v>81</v>
      </c>
      <c r="F467" s="23" t="s">
        <v>81</v>
      </c>
      <c r="G467" s="23" t="s">
        <v>4796</v>
      </c>
      <c r="H467" s="23" t="s">
        <v>81</v>
      </c>
      <c r="I467" s="23" t="str">
        <f t="shared" si="28"/>
        <v>No</v>
      </c>
      <c r="J467" s="23" t="str">
        <f t="shared" si="29"/>
        <v>No</v>
      </c>
      <c r="K467" s="23" t="str">
        <f t="shared" si="30"/>
        <v>No</v>
      </c>
      <c r="L467" s="23" t="str">
        <f>IF(TRIM(H467)="?",'Cleaning Summary'!$B$35,IF(LOWER(TRIM(H467))="yes","Yes","No"))</f>
        <v>No</v>
      </c>
      <c r="M467" s="23">
        <f t="shared" si="31"/>
        <v>0</v>
      </c>
      <c r="N467" s="23" t="str">
        <f>IF(B467&lt;'Cleaning Summary'!$B$63,"Underweight",IF(B467&lt;'Cleaning Summary'!$B$64,"Normal Weight",IF(B467&lt;'Cleaning Summary'!$B$65,"Overweight","Obesity")))</f>
        <v>Normal Weight</v>
      </c>
      <c r="O467" s="23" t="str">
        <f>IF(C467&lt;'Cleaning Summary'!$B$66,"Normal",IF(C467&lt;'Cleaning Summary'!$B$67,"Prediabetes","Diabetes"))</f>
        <v>Normal</v>
      </c>
    </row>
    <row r="468" spans="1:15" x14ac:dyDescent="0.35">
      <c r="A468" s="23" t="s">
        <v>1051</v>
      </c>
      <c r="B468" s="27">
        <v>28.12</v>
      </c>
      <c r="C468" s="27">
        <v>6.15</v>
      </c>
      <c r="D468" s="23" t="s">
        <v>81</v>
      </c>
      <c r="E468" s="23" t="s">
        <v>81</v>
      </c>
      <c r="F468" s="23" t="s">
        <v>81</v>
      </c>
      <c r="G468" s="23" t="s">
        <v>4796</v>
      </c>
      <c r="H468" s="23" t="s">
        <v>95</v>
      </c>
      <c r="I468" s="23" t="str">
        <f t="shared" si="28"/>
        <v>No</v>
      </c>
      <c r="J468" s="23" t="str">
        <f t="shared" si="29"/>
        <v>No</v>
      </c>
      <c r="K468" s="23" t="str">
        <f t="shared" si="30"/>
        <v>No</v>
      </c>
      <c r="L468" s="23" t="str">
        <f>IF(TRIM(H468)="?",'Cleaning Summary'!$B$35,IF(LOWER(TRIM(H468))="yes","Yes","No"))</f>
        <v>Yes</v>
      </c>
      <c r="M468" s="23">
        <f t="shared" si="31"/>
        <v>0</v>
      </c>
      <c r="N468" s="23" t="str">
        <f>IF(B468&lt;'Cleaning Summary'!$B$63,"Underweight",IF(B468&lt;'Cleaning Summary'!$B$64,"Normal Weight",IF(B468&lt;'Cleaning Summary'!$B$65,"Overweight","Obesity")))</f>
        <v>Overweight</v>
      </c>
      <c r="O468" s="23" t="str">
        <f>IF(C468&lt;'Cleaning Summary'!$B$66,"Normal",IF(C468&lt;'Cleaning Summary'!$B$67,"Prediabetes","Diabetes"))</f>
        <v>Prediabetes</v>
      </c>
    </row>
    <row r="469" spans="1:15" x14ac:dyDescent="0.35">
      <c r="A469" s="23" t="s">
        <v>1053</v>
      </c>
      <c r="B469" s="27">
        <v>26.6</v>
      </c>
      <c r="C469" s="27">
        <v>4.53</v>
      </c>
      <c r="D469" s="23" t="s">
        <v>81</v>
      </c>
      <c r="E469" s="23" t="s">
        <v>81</v>
      </c>
      <c r="F469" s="23" t="s">
        <v>81</v>
      </c>
      <c r="G469" s="23" t="s">
        <v>4796</v>
      </c>
      <c r="H469" s="23" t="s">
        <v>95</v>
      </c>
      <c r="I469" s="23" t="str">
        <f t="shared" si="28"/>
        <v>No</v>
      </c>
      <c r="J469" s="23" t="str">
        <f t="shared" si="29"/>
        <v>No</v>
      </c>
      <c r="K469" s="23" t="str">
        <f t="shared" si="30"/>
        <v>No</v>
      </c>
      <c r="L469" s="23" t="str">
        <f>IF(TRIM(H469)="?",'Cleaning Summary'!$B$35,IF(LOWER(TRIM(H469))="yes","Yes","No"))</f>
        <v>Yes</v>
      </c>
      <c r="M469" s="23">
        <f t="shared" si="31"/>
        <v>0</v>
      </c>
      <c r="N469" s="23" t="str">
        <f>IF(B469&lt;'Cleaning Summary'!$B$63,"Underweight",IF(B469&lt;'Cleaning Summary'!$B$64,"Normal Weight",IF(B469&lt;'Cleaning Summary'!$B$65,"Overweight","Obesity")))</f>
        <v>Overweight</v>
      </c>
      <c r="O469" s="23" t="str">
        <f>IF(C469&lt;'Cleaning Summary'!$B$66,"Normal",IF(C469&lt;'Cleaning Summary'!$B$67,"Prediabetes","Diabetes"))</f>
        <v>Normal</v>
      </c>
    </row>
    <row r="470" spans="1:15" x14ac:dyDescent="0.35">
      <c r="A470" s="23" t="s">
        <v>1055</v>
      </c>
      <c r="B470" s="27">
        <v>30.114999999999998</v>
      </c>
      <c r="C470" s="27">
        <v>5.48</v>
      </c>
      <c r="D470" s="23" t="s">
        <v>81</v>
      </c>
      <c r="E470" s="23" t="s">
        <v>95</v>
      </c>
      <c r="F470" s="23" t="s">
        <v>81</v>
      </c>
      <c r="G470" s="23">
        <v>1</v>
      </c>
      <c r="H470" s="23" t="s">
        <v>81</v>
      </c>
      <c r="I470" s="23" t="str">
        <f t="shared" si="28"/>
        <v>No</v>
      </c>
      <c r="J470" s="23" t="str">
        <f t="shared" si="29"/>
        <v>Yes</v>
      </c>
      <c r="K470" s="23" t="str">
        <f t="shared" si="30"/>
        <v>No</v>
      </c>
      <c r="L470" s="23" t="str">
        <f>IF(TRIM(H470)="?",'Cleaning Summary'!$B$35,IF(LOWER(TRIM(H470))="yes","Yes","No"))</f>
        <v>No</v>
      </c>
      <c r="M470" s="23">
        <f t="shared" si="31"/>
        <v>1</v>
      </c>
      <c r="N470" s="23" t="str">
        <f>IF(B470&lt;'Cleaning Summary'!$B$63,"Underweight",IF(B470&lt;'Cleaning Summary'!$B$64,"Normal Weight",IF(B470&lt;'Cleaning Summary'!$B$65,"Overweight","Obesity")))</f>
        <v>Obesity</v>
      </c>
      <c r="O470" s="23" t="str">
        <f>IF(C470&lt;'Cleaning Summary'!$B$66,"Normal",IF(C470&lt;'Cleaning Summary'!$B$67,"Prediabetes","Diabetes"))</f>
        <v>Normal</v>
      </c>
    </row>
    <row r="471" spans="1:15" x14ac:dyDescent="0.35">
      <c r="A471" s="23" t="s">
        <v>1057</v>
      </c>
      <c r="B471" s="27">
        <v>24.605</v>
      </c>
      <c r="C471" s="27">
        <v>5.48</v>
      </c>
      <c r="D471" s="23" t="s">
        <v>81</v>
      </c>
      <c r="E471" s="23" t="s">
        <v>81</v>
      </c>
      <c r="F471" s="23" t="s">
        <v>81</v>
      </c>
      <c r="G471" s="23" t="s">
        <v>4796</v>
      </c>
      <c r="H471" s="23" t="s">
        <v>95</v>
      </c>
      <c r="I471" s="23" t="str">
        <f t="shared" si="28"/>
        <v>No</v>
      </c>
      <c r="J471" s="23" t="str">
        <f t="shared" si="29"/>
        <v>No</v>
      </c>
      <c r="K471" s="23" t="str">
        <f t="shared" si="30"/>
        <v>No</v>
      </c>
      <c r="L471" s="23" t="str">
        <f>IF(TRIM(H471)="?",'Cleaning Summary'!$B$35,IF(LOWER(TRIM(H471))="yes","Yes","No"))</f>
        <v>Yes</v>
      </c>
      <c r="M471" s="23">
        <f t="shared" si="31"/>
        <v>0</v>
      </c>
      <c r="N471" s="23" t="str">
        <f>IF(B471&lt;'Cleaning Summary'!$B$63,"Underweight",IF(B471&lt;'Cleaning Summary'!$B$64,"Normal Weight",IF(B471&lt;'Cleaning Summary'!$B$65,"Overweight","Obesity")))</f>
        <v>Normal Weight</v>
      </c>
      <c r="O471" s="23" t="str">
        <f>IF(C471&lt;'Cleaning Summary'!$B$66,"Normal",IF(C471&lt;'Cleaning Summary'!$B$67,"Prediabetes","Diabetes"))</f>
        <v>Normal</v>
      </c>
    </row>
    <row r="472" spans="1:15" x14ac:dyDescent="0.35">
      <c r="A472" s="23" t="s">
        <v>1059</v>
      </c>
      <c r="B472" s="27">
        <v>29.6</v>
      </c>
      <c r="C472" s="27">
        <v>8.1</v>
      </c>
      <c r="D472" s="23" t="s">
        <v>81</v>
      </c>
      <c r="E472" s="23" t="s">
        <v>81</v>
      </c>
      <c r="F472" s="23" t="s">
        <v>81</v>
      </c>
      <c r="G472" s="23" t="s">
        <v>4796</v>
      </c>
      <c r="H472" s="23" t="s">
        <v>81</v>
      </c>
      <c r="I472" s="23" t="str">
        <f t="shared" si="28"/>
        <v>No</v>
      </c>
      <c r="J472" s="23" t="str">
        <f t="shared" si="29"/>
        <v>No</v>
      </c>
      <c r="K472" s="23" t="str">
        <f t="shared" si="30"/>
        <v>No</v>
      </c>
      <c r="L472" s="23" t="str">
        <f>IF(TRIM(H472)="?",'Cleaning Summary'!$B$35,IF(LOWER(TRIM(H472))="yes","Yes","No"))</f>
        <v>No</v>
      </c>
      <c r="M472" s="23">
        <f t="shared" si="31"/>
        <v>0</v>
      </c>
      <c r="N472" s="23" t="str">
        <f>IF(B472&lt;'Cleaning Summary'!$B$63,"Underweight",IF(B472&lt;'Cleaning Summary'!$B$64,"Normal Weight",IF(B472&lt;'Cleaning Summary'!$B$65,"Overweight","Obesity")))</f>
        <v>Overweight</v>
      </c>
      <c r="O472" s="23" t="str">
        <f>IF(C472&lt;'Cleaning Summary'!$B$66,"Normal",IF(C472&lt;'Cleaning Summary'!$B$67,"Prediabetes","Diabetes"))</f>
        <v>Diabetes</v>
      </c>
    </row>
    <row r="473" spans="1:15" x14ac:dyDescent="0.35">
      <c r="A473" s="23" t="s">
        <v>1061</v>
      </c>
      <c r="B473" s="27">
        <v>24.42</v>
      </c>
      <c r="C473" s="27">
        <v>7.16</v>
      </c>
      <c r="D473" s="23" t="s">
        <v>81</v>
      </c>
      <c r="E473" s="23" t="s">
        <v>81</v>
      </c>
      <c r="F473" s="23" t="s">
        <v>81</v>
      </c>
      <c r="G473" s="23" t="s">
        <v>4796</v>
      </c>
      <c r="H473" s="23" t="s">
        <v>95</v>
      </c>
      <c r="I473" s="23" t="str">
        <f t="shared" si="28"/>
        <v>No</v>
      </c>
      <c r="J473" s="23" t="str">
        <f t="shared" si="29"/>
        <v>No</v>
      </c>
      <c r="K473" s="23" t="str">
        <f t="shared" si="30"/>
        <v>No</v>
      </c>
      <c r="L473" s="23" t="str">
        <f>IF(TRIM(H473)="?",'Cleaning Summary'!$B$35,IF(LOWER(TRIM(H473))="yes","Yes","No"))</f>
        <v>Yes</v>
      </c>
      <c r="M473" s="23">
        <f t="shared" si="31"/>
        <v>0</v>
      </c>
      <c r="N473" s="23" t="str">
        <f>IF(B473&lt;'Cleaning Summary'!$B$63,"Underweight",IF(B473&lt;'Cleaning Summary'!$B$64,"Normal Weight",IF(B473&lt;'Cleaning Summary'!$B$65,"Overweight","Obesity")))</f>
        <v>Normal Weight</v>
      </c>
      <c r="O473" s="23" t="str">
        <f>IF(C473&lt;'Cleaning Summary'!$B$66,"Normal",IF(C473&lt;'Cleaning Summary'!$B$67,"Prediabetes","Diabetes"))</f>
        <v>Diabetes</v>
      </c>
    </row>
    <row r="474" spans="1:15" x14ac:dyDescent="0.35">
      <c r="A474" s="23" t="s">
        <v>1063</v>
      </c>
      <c r="B474" s="27">
        <v>20.9</v>
      </c>
      <c r="C474" s="27">
        <v>4.55</v>
      </c>
      <c r="D474" s="23" t="s">
        <v>95</v>
      </c>
      <c r="E474" s="23" t="s">
        <v>81</v>
      </c>
      <c r="F474" s="23" t="s">
        <v>82</v>
      </c>
      <c r="G474" s="23">
        <v>1</v>
      </c>
      <c r="H474" s="23" t="s">
        <v>95</v>
      </c>
      <c r="I474" s="23" t="str">
        <f t="shared" si="28"/>
        <v>Yes</v>
      </c>
      <c r="J474" s="23" t="str">
        <f t="shared" si="29"/>
        <v>No</v>
      </c>
      <c r="K474" s="23" t="str">
        <f t="shared" si="30"/>
        <v>Yes</v>
      </c>
      <c r="L474" s="23" t="str">
        <f>IF(TRIM(H474)="?",'Cleaning Summary'!$B$35,IF(LOWER(TRIM(H474))="yes","Yes","No"))</f>
        <v>Yes</v>
      </c>
      <c r="M474" s="23">
        <f t="shared" si="31"/>
        <v>1</v>
      </c>
      <c r="N474" s="23" t="str">
        <f>IF(B474&lt;'Cleaning Summary'!$B$63,"Underweight",IF(B474&lt;'Cleaning Summary'!$B$64,"Normal Weight",IF(B474&lt;'Cleaning Summary'!$B$65,"Overweight","Obesity")))</f>
        <v>Normal Weight</v>
      </c>
      <c r="O474" s="23" t="str">
        <f>IF(C474&lt;'Cleaning Summary'!$B$66,"Normal",IF(C474&lt;'Cleaning Summary'!$B$67,"Prediabetes","Diabetes"))</f>
        <v>Normal</v>
      </c>
    </row>
    <row r="475" spans="1:15" x14ac:dyDescent="0.35">
      <c r="A475" s="23" t="s">
        <v>1065</v>
      </c>
      <c r="B475" s="27">
        <v>22.895</v>
      </c>
      <c r="C475" s="27">
        <v>6.03</v>
      </c>
      <c r="D475" s="23" t="s">
        <v>81</v>
      </c>
      <c r="E475" s="23" t="s">
        <v>81</v>
      </c>
      <c r="F475" s="23" t="s">
        <v>81</v>
      </c>
      <c r="G475" s="23" t="s">
        <v>4796</v>
      </c>
      <c r="H475" s="23" t="s">
        <v>95</v>
      </c>
      <c r="I475" s="23" t="str">
        <f t="shared" si="28"/>
        <v>No</v>
      </c>
      <c r="J475" s="23" t="str">
        <f t="shared" si="29"/>
        <v>No</v>
      </c>
      <c r="K475" s="23" t="str">
        <f t="shared" si="30"/>
        <v>No</v>
      </c>
      <c r="L475" s="23" t="str">
        <f>IF(TRIM(H475)="?",'Cleaning Summary'!$B$35,IF(LOWER(TRIM(H475))="yes","Yes","No"))</f>
        <v>Yes</v>
      </c>
      <c r="M475" s="23">
        <f t="shared" si="31"/>
        <v>0</v>
      </c>
      <c r="N475" s="23" t="str">
        <f>IF(B475&lt;'Cleaning Summary'!$B$63,"Underweight",IF(B475&lt;'Cleaning Summary'!$B$64,"Normal Weight",IF(B475&lt;'Cleaning Summary'!$B$65,"Overweight","Obesity")))</f>
        <v>Normal Weight</v>
      </c>
      <c r="O475" s="23" t="str">
        <f>IF(C475&lt;'Cleaning Summary'!$B$66,"Normal",IF(C475&lt;'Cleaning Summary'!$B$67,"Prediabetes","Diabetes"))</f>
        <v>Prediabetes</v>
      </c>
    </row>
    <row r="476" spans="1:15" x14ac:dyDescent="0.35">
      <c r="A476" s="23" t="s">
        <v>1067</v>
      </c>
      <c r="B476" s="27">
        <v>28.3</v>
      </c>
      <c r="C476" s="27">
        <v>5.47</v>
      </c>
      <c r="D476" s="23" t="s">
        <v>95</v>
      </c>
      <c r="E476" s="23" t="s">
        <v>81</v>
      </c>
      <c r="F476" s="23" t="s">
        <v>82</v>
      </c>
      <c r="G476" s="23">
        <v>1</v>
      </c>
      <c r="H476" s="23" t="s">
        <v>95</v>
      </c>
      <c r="I476" s="23" t="str">
        <f t="shared" si="28"/>
        <v>Yes</v>
      </c>
      <c r="J476" s="23" t="str">
        <f t="shared" si="29"/>
        <v>No</v>
      </c>
      <c r="K476" s="23" t="str">
        <f t="shared" si="30"/>
        <v>Yes</v>
      </c>
      <c r="L476" s="23" t="str">
        <f>IF(TRIM(H476)="?",'Cleaning Summary'!$B$35,IF(LOWER(TRIM(H476))="yes","Yes","No"))</f>
        <v>Yes</v>
      </c>
      <c r="M476" s="23">
        <f t="shared" si="31"/>
        <v>1</v>
      </c>
      <c r="N476" s="23" t="str">
        <f>IF(B476&lt;'Cleaning Summary'!$B$63,"Underweight",IF(B476&lt;'Cleaning Summary'!$B$64,"Normal Weight",IF(B476&lt;'Cleaning Summary'!$B$65,"Overweight","Obesity")))</f>
        <v>Overweight</v>
      </c>
      <c r="O476" s="23" t="str">
        <f>IF(C476&lt;'Cleaning Summary'!$B$66,"Normal",IF(C476&lt;'Cleaning Summary'!$B$67,"Prediabetes","Diabetes"))</f>
        <v>Normal</v>
      </c>
    </row>
    <row r="477" spans="1:15" x14ac:dyDescent="0.35">
      <c r="A477" s="23" t="s">
        <v>1069</v>
      </c>
      <c r="B477" s="27">
        <v>54.3</v>
      </c>
      <c r="C477" s="27">
        <v>4.1500000000000004</v>
      </c>
      <c r="D477" s="23" t="s">
        <v>95</v>
      </c>
      <c r="E477" s="23" t="s">
        <v>81</v>
      </c>
      <c r="F477" s="23" t="s">
        <v>81</v>
      </c>
      <c r="G477" s="23">
        <v>1</v>
      </c>
      <c r="H477" s="23" t="s">
        <v>81</v>
      </c>
      <c r="I477" s="23" t="str">
        <f t="shared" si="28"/>
        <v>Yes</v>
      </c>
      <c r="J477" s="23" t="str">
        <f t="shared" si="29"/>
        <v>No</v>
      </c>
      <c r="K477" s="23" t="str">
        <f t="shared" si="30"/>
        <v>No</v>
      </c>
      <c r="L477" s="23" t="str">
        <f>IF(TRIM(H477)="?",'Cleaning Summary'!$B$35,IF(LOWER(TRIM(H477))="yes","Yes","No"))</f>
        <v>No</v>
      </c>
      <c r="M477" s="23">
        <f t="shared" si="31"/>
        <v>1</v>
      </c>
      <c r="N477" s="23" t="str">
        <f>IF(B477&lt;'Cleaning Summary'!$B$63,"Underweight",IF(B477&lt;'Cleaning Summary'!$B$64,"Normal Weight",IF(B477&lt;'Cleaning Summary'!$B$65,"Overweight","Obesity")))</f>
        <v>Obesity</v>
      </c>
      <c r="O477" s="23" t="str">
        <f>IF(C477&lt;'Cleaning Summary'!$B$66,"Normal",IF(C477&lt;'Cleaning Summary'!$B$67,"Prediabetes","Diabetes"))</f>
        <v>Normal</v>
      </c>
    </row>
    <row r="478" spans="1:15" x14ac:dyDescent="0.35">
      <c r="A478" s="23" t="s">
        <v>1071</v>
      </c>
      <c r="B478" s="27">
        <v>33.344999999999999</v>
      </c>
      <c r="C478" s="27">
        <v>11.32</v>
      </c>
      <c r="D478" s="23" t="s">
        <v>95</v>
      </c>
      <c r="E478" s="23" t="s">
        <v>81</v>
      </c>
      <c r="F478" s="23" t="s">
        <v>81</v>
      </c>
      <c r="G478" s="23">
        <v>1</v>
      </c>
      <c r="H478" s="23" t="s">
        <v>81</v>
      </c>
      <c r="I478" s="23" t="str">
        <f t="shared" si="28"/>
        <v>Yes</v>
      </c>
      <c r="J478" s="23" t="str">
        <f t="shared" si="29"/>
        <v>No</v>
      </c>
      <c r="K478" s="23" t="str">
        <f t="shared" si="30"/>
        <v>No</v>
      </c>
      <c r="L478" s="23" t="str">
        <f>IF(TRIM(H478)="?",'Cleaning Summary'!$B$35,IF(LOWER(TRIM(H478))="yes","Yes","No"))</f>
        <v>No</v>
      </c>
      <c r="M478" s="23">
        <f t="shared" si="31"/>
        <v>1</v>
      </c>
      <c r="N478" s="23" t="str">
        <f>IF(B478&lt;'Cleaning Summary'!$B$63,"Underweight",IF(B478&lt;'Cleaning Summary'!$B$64,"Normal Weight",IF(B478&lt;'Cleaning Summary'!$B$65,"Overweight","Obesity")))</f>
        <v>Obesity</v>
      </c>
      <c r="O478" s="23" t="str">
        <f>IF(C478&lt;'Cleaning Summary'!$B$66,"Normal",IF(C478&lt;'Cleaning Summary'!$B$67,"Prediabetes","Diabetes"))</f>
        <v>Diabetes</v>
      </c>
    </row>
    <row r="479" spans="1:15" x14ac:dyDescent="0.35">
      <c r="A479" s="23" t="s">
        <v>1073</v>
      </c>
      <c r="B479" s="27">
        <v>33</v>
      </c>
      <c r="C479" s="27">
        <v>9.51</v>
      </c>
      <c r="D479" s="23" t="s">
        <v>95</v>
      </c>
      <c r="E479" s="23" t="s">
        <v>81</v>
      </c>
      <c r="F479" s="23" t="s">
        <v>81</v>
      </c>
      <c r="G479" s="23" t="s">
        <v>4796</v>
      </c>
      <c r="H479" s="23" t="s">
        <v>81</v>
      </c>
      <c r="I479" s="23" t="str">
        <f t="shared" si="28"/>
        <v>Yes</v>
      </c>
      <c r="J479" s="23" t="str">
        <f t="shared" si="29"/>
        <v>No</v>
      </c>
      <c r="K479" s="23" t="str">
        <f t="shared" si="30"/>
        <v>No</v>
      </c>
      <c r="L479" s="23" t="str">
        <f>IF(TRIM(H479)="?",'Cleaning Summary'!$B$35,IF(LOWER(TRIM(H479))="yes","Yes","No"))</f>
        <v>No</v>
      </c>
      <c r="M479" s="23">
        <f t="shared" si="31"/>
        <v>0</v>
      </c>
      <c r="N479" s="23" t="str">
        <f>IF(B479&lt;'Cleaning Summary'!$B$63,"Underweight",IF(B479&lt;'Cleaning Summary'!$B$64,"Normal Weight",IF(B479&lt;'Cleaning Summary'!$B$65,"Overweight","Obesity")))</f>
        <v>Obesity</v>
      </c>
      <c r="O479" s="23" t="str">
        <f>IF(C479&lt;'Cleaning Summary'!$B$66,"Normal",IF(C479&lt;'Cleaning Summary'!$B$67,"Prediabetes","Diabetes"))</f>
        <v>Diabetes</v>
      </c>
    </row>
    <row r="480" spans="1:15" x14ac:dyDescent="0.35">
      <c r="A480" s="23" t="s">
        <v>1075</v>
      </c>
      <c r="B480" s="27">
        <v>28.024999999999999</v>
      </c>
      <c r="C480" s="27">
        <v>7.67</v>
      </c>
      <c r="D480" s="23" t="s">
        <v>95</v>
      </c>
      <c r="E480" s="23" t="s">
        <v>81</v>
      </c>
      <c r="F480" s="23" t="s">
        <v>81</v>
      </c>
      <c r="G480" s="23">
        <v>1</v>
      </c>
      <c r="H480" s="23" t="s">
        <v>95</v>
      </c>
      <c r="I480" s="23" t="str">
        <f t="shared" si="28"/>
        <v>Yes</v>
      </c>
      <c r="J480" s="23" t="str">
        <f t="shared" si="29"/>
        <v>No</v>
      </c>
      <c r="K480" s="23" t="str">
        <f t="shared" si="30"/>
        <v>No</v>
      </c>
      <c r="L480" s="23" t="str">
        <f>IF(TRIM(H480)="?",'Cleaning Summary'!$B$35,IF(LOWER(TRIM(H480))="yes","Yes","No"))</f>
        <v>Yes</v>
      </c>
      <c r="M480" s="23">
        <f t="shared" si="31"/>
        <v>1</v>
      </c>
      <c r="N480" s="23" t="str">
        <f>IF(B480&lt;'Cleaning Summary'!$B$63,"Underweight",IF(B480&lt;'Cleaning Summary'!$B$64,"Normal Weight",IF(B480&lt;'Cleaning Summary'!$B$65,"Overweight","Obesity")))</f>
        <v>Overweight</v>
      </c>
      <c r="O480" s="23" t="str">
        <f>IF(C480&lt;'Cleaning Summary'!$B$66,"Normal",IF(C480&lt;'Cleaning Summary'!$B$67,"Prediabetes","Diabetes"))</f>
        <v>Diabetes</v>
      </c>
    </row>
    <row r="481" spans="1:15" x14ac:dyDescent="0.35">
      <c r="A481" s="23" t="s">
        <v>1077</v>
      </c>
      <c r="B481" s="27">
        <v>28.69</v>
      </c>
      <c r="C481" s="27">
        <v>6.23</v>
      </c>
      <c r="D481" s="23" t="s">
        <v>81</v>
      </c>
      <c r="E481" s="23" t="s">
        <v>81</v>
      </c>
      <c r="F481" s="23" t="s">
        <v>81</v>
      </c>
      <c r="G481" s="23">
        <v>1</v>
      </c>
      <c r="H481" s="23" t="s">
        <v>95</v>
      </c>
      <c r="I481" s="23" t="str">
        <f t="shared" si="28"/>
        <v>No</v>
      </c>
      <c r="J481" s="23" t="str">
        <f t="shared" si="29"/>
        <v>No</v>
      </c>
      <c r="K481" s="23" t="str">
        <f t="shared" si="30"/>
        <v>No</v>
      </c>
      <c r="L481" s="23" t="str">
        <f>IF(TRIM(H481)="?",'Cleaning Summary'!$B$35,IF(LOWER(TRIM(H481))="yes","Yes","No"))</f>
        <v>Yes</v>
      </c>
      <c r="M481" s="23">
        <f t="shared" si="31"/>
        <v>1</v>
      </c>
      <c r="N481" s="23" t="str">
        <f>IF(B481&lt;'Cleaning Summary'!$B$63,"Underweight",IF(B481&lt;'Cleaning Summary'!$B$64,"Normal Weight",IF(B481&lt;'Cleaning Summary'!$B$65,"Overweight","Obesity")))</f>
        <v>Overweight</v>
      </c>
      <c r="O481" s="23" t="str">
        <f>IF(C481&lt;'Cleaning Summary'!$B$66,"Normal",IF(C481&lt;'Cleaning Summary'!$B$67,"Prediabetes","Diabetes"))</f>
        <v>Prediabetes</v>
      </c>
    </row>
    <row r="482" spans="1:15" x14ac:dyDescent="0.35">
      <c r="A482" s="23" t="s">
        <v>1079</v>
      </c>
      <c r="B482" s="27">
        <v>40.28</v>
      </c>
      <c r="C482" s="27">
        <v>8.9</v>
      </c>
      <c r="D482" s="23" t="s">
        <v>81</v>
      </c>
      <c r="E482" s="23" t="s">
        <v>81</v>
      </c>
      <c r="F482" s="23" t="s">
        <v>81</v>
      </c>
      <c r="G482" s="23" t="s">
        <v>4796</v>
      </c>
      <c r="H482" s="23" t="s">
        <v>81</v>
      </c>
      <c r="I482" s="23" t="str">
        <f t="shared" si="28"/>
        <v>No</v>
      </c>
      <c r="J482" s="23" t="str">
        <f t="shared" si="29"/>
        <v>No</v>
      </c>
      <c r="K482" s="23" t="str">
        <f t="shared" si="30"/>
        <v>No</v>
      </c>
      <c r="L482" s="23" t="str">
        <f>IF(TRIM(H482)="?",'Cleaning Summary'!$B$35,IF(LOWER(TRIM(H482))="yes","Yes","No"))</f>
        <v>No</v>
      </c>
      <c r="M482" s="23">
        <f t="shared" si="31"/>
        <v>0</v>
      </c>
      <c r="N482" s="23" t="str">
        <f>IF(B482&lt;'Cleaning Summary'!$B$63,"Underweight",IF(B482&lt;'Cleaning Summary'!$B$64,"Normal Weight",IF(B482&lt;'Cleaning Summary'!$B$65,"Overweight","Obesity")))</f>
        <v>Obesity</v>
      </c>
      <c r="O482" s="23" t="str">
        <f>IF(C482&lt;'Cleaning Summary'!$B$66,"Normal",IF(C482&lt;'Cleaning Summary'!$B$67,"Prediabetes","Diabetes"))</f>
        <v>Diabetes</v>
      </c>
    </row>
    <row r="483" spans="1:15" x14ac:dyDescent="0.35">
      <c r="A483" s="23" t="s">
        <v>1081</v>
      </c>
      <c r="B483" s="27">
        <v>37.299999999999997</v>
      </c>
      <c r="C483" s="27">
        <v>7.79</v>
      </c>
      <c r="D483" s="23" t="s">
        <v>95</v>
      </c>
      <c r="E483" s="23" t="s">
        <v>81</v>
      </c>
      <c r="F483" s="23" t="s">
        <v>81</v>
      </c>
      <c r="G483" s="23" t="s">
        <v>4796</v>
      </c>
      <c r="H483" s="23" t="s">
        <v>81</v>
      </c>
      <c r="I483" s="23" t="str">
        <f t="shared" si="28"/>
        <v>Yes</v>
      </c>
      <c r="J483" s="23" t="str">
        <f t="shared" si="29"/>
        <v>No</v>
      </c>
      <c r="K483" s="23" t="str">
        <f t="shared" si="30"/>
        <v>No</v>
      </c>
      <c r="L483" s="23" t="str">
        <f>IF(TRIM(H483)="?",'Cleaning Summary'!$B$35,IF(LOWER(TRIM(H483))="yes","Yes","No"))</f>
        <v>No</v>
      </c>
      <c r="M483" s="23">
        <f t="shared" si="31"/>
        <v>0</v>
      </c>
      <c r="N483" s="23" t="str">
        <f>IF(B483&lt;'Cleaning Summary'!$B$63,"Underweight",IF(B483&lt;'Cleaning Summary'!$B$64,"Normal Weight",IF(B483&lt;'Cleaning Summary'!$B$65,"Overweight","Obesity")))</f>
        <v>Obesity</v>
      </c>
      <c r="O483" s="23" t="str">
        <f>IF(C483&lt;'Cleaning Summary'!$B$66,"Normal",IF(C483&lt;'Cleaning Summary'!$B$67,"Prediabetes","Diabetes"))</f>
        <v>Diabetes</v>
      </c>
    </row>
    <row r="484" spans="1:15" x14ac:dyDescent="0.35">
      <c r="A484" s="23" t="s">
        <v>1083</v>
      </c>
      <c r="B484" s="27">
        <v>54.47</v>
      </c>
      <c r="C484" s="27">
        <v>4.49</v>
      </c>
      <c r="D484" s="23" t="s">
        <v>95</v>
      </c>
      <c r="E484" s="23" t="s">
        <v>81</v>
      </c>
      <c r="F484" s="23" t="s">
        <v>81</v>
      </c>
      <c r="G484" s="23">
        <v>2</v>
      </c>
      <c r="H484" s="23" t="s">
        <v>81</v>
      </c>
      <c r="I484" s="23" t="str">
        <f t="shared" si="28"/>
        <v>Yes</v>
      </c>
      <c r="J484" s="23" t="str">
        <f t="shared" si="29"/>
        <v>No</v>
      </c>
      <c r="K484" s="23" t="str">
        <f t="shared" si="30"/>
        <v>No</v>
      </c>
      <c r="L484" s="23" t="str">
        <f>IF(TRIM(H484)="?",'Cleaning Summary'!$B$35,IF(LOWER(TRIM(H484))="yes","Yes","No"))</f>
        <v>No</v>
      </c>
      <c r="M484" s="23">
        <f t="shared" si="31"/>
        <v>2</v>
      </c>
      <c r="N484" s="23" t="str">
        <f>IF(B484&lt;'Cleaning Summary'!$B$63,"Underweight",IF(B484&lt;'Cleaning Summary'!$B$64,"Normal Weight",IF(B484&lt;'Cleaning Summary'!$B$65,"Overweight","Obesity")))</f>
        <v>Obesity</v>
      </c>
      <c r="O484" s="23" t="str">
        <f>IF(C484&lt;'Cleaning Summary'!$B$66,"Normal",IF(C484&lt;'Cleaning Summary'!$B$67,"Prediabetes","Diabetes"))</f>
        <v>Normal</v>
      </c>
    </row>
    <row r="485" spans="1:15" x14ac:dyDescent="0.35">
      <c r="A485" s="23" t="s">
        <v>1085</v>
      </c>
      <c r="B485" s="27">
        <v>38.06</v>
      </c>
      <c r="C485" s="27">
        <v>5.24</v>
      </c>
      <c r="D485" s="23" t="s">
        <v>95</v>
      </c>
      <c r="E485" s="23" t="s">
        <v>81</v>
      </c>
      <c r="F485" s="23" t="s">
        <v>82</v>
      </c>
      <c r="G485" s="23">
        <v>1</v>
      </c>
      <c r="H485" s="23" t="s">
        <v>81</v>
      </c>
      <c r="I485" s="23" t="str">
        <f t="shared" si="28"/>
        <v>Yes</v>
      </c>
      <c r="J485" s="23" t="str">
        <f t="shared" si="29"/>
        <v>No</v>
      </c>
      <c r="K485" s="23" t="str">
        <f t="shared" si="30"/>
        <v>Yes</v>
      </c>
      <c r="L485" s="23" t="str">
        <f>IF(TRIM(H485)="?",'Cleaning Summary'!$B$35,IF(LOWER(TRIM(H485))="yes","Yes","No"))</f>
        <v>No</v>
      </c>
      <c r="M485" s="23">
        <f t="shared" si="31"/>
        <v>1</v>
      </c>
      <c r="N485" s="23" t="str">
        <f>IF(B485&lt;'Cleaning Summary'!$B$63,"Underweight",IF(B485&lt;'Cleaning Summary'!$B$64,"Normal Weight",IF(B485&lt;'Cleaning Summary'!$B$65,"Overweight","Obesity")))</f>
        <v>Obesity</v>
      </c>
      <c r="O485" s="23" t="str">
        <f>IF(C485&lt;'Cleaning Summary'!$B$66,"Normal",IF(C485&lt;'Cleaning Summary'!$B$67,"Prediabetes","Diabetes"))</f>
        <v>Normal</v>
      </c>
    </row>
    <row r="486" spans="1:15" x14ac:dyDescent="0.35">
      <c r="A486" s="23" t="s">
        <v>1087</v>
      </c>
      <c r="B486" s="27">
        <v>51.47</v>
      </c>
      <c r="C486" s="27">
        <v>9.6</v>
      </c>
      <c r="D486" s="23" t="s">
        <v>81</v>
      </c>
      <c r="E486" s="23" t="s">
        <v>81</v>
      </c>
      <c r="F486" s="23" t="s">
        <v>81</v>
      </c>
      <c r="G486" s="23" t="s">
        <v>4796</v>
      </c>
      <c r="H486" s="23" t="s">
        <v>81</v>
      </c>
      <c r="I486" s="23" t="str">
        <f t="shared" si="28"/>
        <v>No</v>
      </c>
      <c r="J486" s="23" t="str">
        <f t="shared" si="29"/>
        <v>No</v>
      </c>
      <c r="K486" s="23" t="str">
        <f t="shared" si="30"/>
        <v>No</v>
      </c>
      <c r="L486" s="23" t="str">
        <f>IF(TRIM(H486)="?",'Cleaning Summary'!$B$35,IF(LOWER(TRIM(H486))="yes","Yes","No"))</f>
        <v>No</v>
      </c>
      <c r="M486" s="23">
        <f t="shared" si="31"/>
        <v>0</v>
      </c>
      <c r="N486" s="23" t="str">
        <f>IF(B486&lt;'Cleaning Summary'!$B$63,"Underweight",IF(B486&lt;'Cleaning Summary'!$B$64,"Normal Weight",IF(B486&lt;'Cleaning Summary'!$B$65,"Overweight","Obesity")))</f>
        <v>Obesity</v>
      </c>
      <c r="O486" s="23" t="str">
        <f>IF(C486&lt;'Cleaning Summary'!$B$66,"Normal",IF(C486&lt;'Cleaning Summary'!$B$67,"Prediabetes","Diabetes"))</f>
        <v>Diabetes</v>
      </c>
    </row>
    <row r="487" spans="1:15" x14ac:dyDescent="0.35">
      <c r="A487" s="23" t="s">
        <v>1089</v>
      </c>
      <c r="B487" s="27">
        <v>29.8</v>
      </c>
      <c r="C487" s="27">
        <v>5.78</v>
      </c>
      <c r="D487" s="23" t="s">
        <v>95</v>
      </c>
      <c r="E487" s="23" t="s">
        <v>81</v>
      </c>
      <c r="F487" s="23" t="s">
        <v>81</v>
      </c>
      <c r="G487" s="23" t="s">
        <v>4796</v>
      </c>
      <c r="H487" s="23" t="s">
        <v>81</v>
      </c>
      <c r="I487" s="23" t="str">
        <f t="shared" si="28"/>
        <v>Yes</v>
      </c>
      <c r="J487" s="23" t="str">
        <f t="shared" si="29"/>
        <v>No</v>
      </c>
      <c r="K487" s="23" t="str">
        <f t="shared" si="30"/>
        <v>No</v>
      </c>
      <c r="L487" s="23" t="str">
        <f>IF(TRIM(H487)="?",'Cleaning Summary'!$B$35,IF(LOWER(TRIM(H487))="yes","Yes","No"))</f>
        <v>No</v>
      </c>
      <c r="M487" s="23">
        <f t="shared" si="31"/>
        <v>0</v>
      </c>
      <c r="N487" s="23" t="str">
        <f>IF(B487&lt;'Cleaning Summary'!$B$63,"Underweight",IF(B487&lt;'Cleaning Summary'!$B$64,"Normal Weight",IF(B487&lt;'Cleaning Summary'!$B$65,"Overweight","Obesity")))</f>
        <v>Overweight</v>
      </c>
      <c r="O487" s="23" t="str">
        <f>IF(C487&lt;'Cleaning Summary'!$B$66,"Normal",IF(C487&lt;'Cleaning Summary'!$B$67,"Prediabetes","Diabetes"))</f>
        <v>Prediabetes</v>
      </c>
    </row>
    <row r="488" spans="1:15" x14ac:dyDescent="0.35">
      <c r="A488" s="23" t="s">
        <v>1091</v>
      </c>
      <c r="B488" s="27">
        <v>49.77</v>
      </c>
      <c r="C488" s="27">
        <v>7.02</v>
      </c>
      <c r="D488" s="23" t="s">
        <v>81</v>
      </c>
      <c r="E488" s="23" t="s">
        <v>81</v>
      </c>
      <c r="F488" s="23" t="s">
        <v>81</v>
      </c>
      <c r="G488" s="23" t="s">
        <v>4796</v>
      </c>
      <c r="H488" s="23" t="s">
        <v>81</v>
      </c>
      <c r="I488" s="23" t="str">
        <f t="shared" si="28"/>
        <v>No</v>
      </c>
      <c r="J488" s="23" t="str">
        <f t="shared" si="29"/>
        <v>No</v>
      </c>
      <c r="K488" s="23" t="str">
        <f t="shared" si="30"/>
        <v>No</v>
      </c>
      <c r="L488" s="23" t="str">
        <f>IF(TRIM(H488)="?",'Cleaning Summary'!$B$35,IF(LOWER(TRIM(H488))="yes","Yes","No"))</f>
        <v>No</v>
      </c>
      <c r="M488" s="23">
        <f t="shared" si="31"/>
        <v>0</v>
      </c>
      <c r="N488" s="23" t="str">
        <f>IF(B488&lt;'Cleaning Summary'!$B$63,"Underweight",IF(B488&lt;'Cleaning Summary'!$B$64,"Normal Weight",IF(B488&lt;'Cleaning Summary'!$B$65,"Overweight","Obesity")))</f>
        <v>Obesity</v>
      </c>
      <c r="O488" s="23" t="str">
        <f>IF(C488&lt;'Cleaning Summary'!$B$66,"Normal",IF(C488&lt;'Cleaning Summary'!$B$67,"Prediabetes","Diabetes"))</f>
        <v>Diabetes</v>
      </c>
    </row>
    <row r="489" spans="1:15" x14ac:dyDescent="0.35">
      <c r="A489" s="23" t="s">
        <v>1093</v>
      </c>
      <c r="B489" s="27">
        <v>25.555</v>
      </c>
      <c r="C489" s="27">
        <v>4.09</v>
      </c>
      <c r="D489" s="23" t="s">
        <v>95</v>
      </c>
      <c r="E489" s="23" t="s">
        <v>81</v>
      </c>
      <c r="F489" s="23" t="s">
        <v>81</v>
      </c>
      <c r="G489" s="23" t="s">
        <v>4796</v>
      </c>
      <c r="H489" s="23" t="s">
        <v>95</v>
      </c>
      <c r="I489" s="23" t="str">
        <f t="shared" si="28"/>
        <v>Yes</v>
      </c>
      <c r="J489" s="23" t="str">
        <f t="shared" si="29"/>
        <v>No</v>
      </c>
      <c r="K489" s="23" t="str">
        <f t="shared" si="30"/>
        <v>No</v>
      </c>
      <c r="L489" s="23" t="str">
        <f>IF(TRIM(H489)="?",'Cleaning Summary'!$B$35,IF(LOWER(TRIM(H489))="yes","Yes","No"))</f>
        <v>Yes</v>
      </c>
      <c r="M489" s="23">
        <f t="shared" si="31"/>
        <v>0</v>
      </c>
      <c r="N489" s="23" t="str">
        <f>IF(B489&lt;'Cleaning Summary'!$B$63,"Underweight",IF(B489&lt;'Cleaning Summary'!$B$64,"Normal Weight",IF(B489&lt;'Cleaning Summary'!$B$65,"Overweight","Obesity")))</f>
        <v>Overweight</v>
      </c>
      <c r="O489" s="23" t="str">
        <f>IF(C489&lt;'Cleaning Summary'!$B$66,"Normal",IF(C489&lt;'Cleaning Summary'!$B$67,"Prediabetes","Diabetes"))</f>
        <v>Normal</v>
      </c>
    </row>
    <row r="490" spans="1:15" x14ac:dyDescent="0.35">
      <c r="A490" s="23" t="s">
        <v>1095</v>
      </c>
      <c r="B490" s="27">
        <v>29.64</v>
      </c>
      <c r="C490" s="27">
        <v>4.93</v>
      </c>
      <c r="D490" s="23" t="s">
        <v>81</v>
      </c>
      <c r="E490" s="23" t="s">
        <v>81</v>
      </c>
      <c r="F490" s="23" t="s">
        <v>82</v>
      </c>
      <c r="G490" s="23">
        <v>1</v>
      </c>
      <c r="H490" s="23" t="s">
        <v>81</v>
      </c>
      <c r="I490" s="23" t="str">
        <f t="shared" si="28"/>
        <v>No</v>
      </c>
      <c r="J490" s="23" t="str">
        <f t="shared" si="29"/>
        <v>No</v>
      </c>
      <c r="K490" s="23" t="str">
        <f t="shared" si="30"/>
        <v>Yes</v>
      </c>
      <c r="L490" s="23" t="str">
        <f>IF(TRIM(H490)="?",'Cleaning Summary'!$B$35,IF(LOWER(TRIM(H490))="yes","Yes","No"))</f>
        <v>No</v>
      </c>
      <c r="M490" s="23">
        <f t="shared" si="31"/>
        <v>1</v>
      </c>
      <c r="N490" s="23" t="str">
        <f>IF(B490&lt;'Cleaning Summary'!$B$63,"Underweight",IF(B490&lt;'Cleaning Summary'!$B$64,"Normal Weight",IF(B490&lt;'Cleaning Summary'!$B$65,"Overweight","Obesity")))</f>
        <v>Overweight</v>
      </c>
      <c r="O490" s="23" t="str">
        <f>IF(C490&lt;'Cleaning Summary'!$B$66,"Normal",IF(C490&lt;'Cleaning Summary'!$B$67,"Prediabetes","Diabetes"))</f>
        <v>Normal</v>
      </c>
    </row>
    <row r="491" spans="1:15" x14ac:dyDescent="0.35">
      <c r="A491" s="23" t="s">
        <v>1097</v>
      </c>
      <c r="B491" s="27">
        <v>53.93</v>
      </c>
      <c r="C491" s="27">
        <v>5.34</v>
      </c>
      <c r="D491" s="23" t="s">
        <v>95</v>
      </c>
      <c r="E491" s="23" t="s">
        <v>81</v>
      </c>
      <c r="F491" s="23" t="s">
        <v>81</v>
      </c>
      <c r="G491" s="23">
        <v>2</v>
      </c>
      <c r="H491" s="23" t="s">
        <v>81</v>
      </c>
      <c r="I491" s="23" t="str">
        <f t="shared" si="28"/>
        <v>Yes</v>
      </c>
      <c r="J491" s="23" t="str">
        <f t="shared" si="29"/>
        <v>No</v>
      </c>
      <c r="K491" s="23" t="str">
        <f t="shared" si="30"/>
        <v>No</v>
      </c>
      <c r="L491" s="23" t="str">
        <f>IF(TRIM(H491)="?",'Cleaning Summary'!$B$35,IF(LOWER(TRIM(H491))="yes","Yes","No"))</f>
        <v>No</v>
      </c>
      <c r="M491" s="23">
        <f t="shared" si="31"/>
        <v>2</v>
      </c>
      <c r="N491" s="23" t="str">
        <f>IF(B491&lt;'Cleaning Summary'!$B$63,"Underweight",IF(B491&lt;'Cleaning Summary'!$B$64,"Normal Weight",IF(B491&lt;'Cleaning Summary'!$B$65,"Overweight","Obesity")))</f>
        <v>Obesity</v>
      </c>
      <c r="O491" s="23" t="str">
        <f>IF(C491&lt;'Cleaning Summary'!$B$66,"Normal",IF(C491&lt;'Cleaning Summary'!$B$67,"Prediabetes","Diabetes"))</f>
        <v>Normal</v>
      </c>
    </row>
    <row r="492" spans="1:15" x14ac:dyDescent="0.35">
      <c r="A492" s="23" t="s">
        <v>1099</v>
      </c>
      <c r="B492" s="27">
        <v>28.024999999999999</v>
      </c>
      <c r="C492" s="27">
        <v>5.65</v>
      </c>
      <c r="D492" s="23" t="s">
        <v>81</v>
      </c>
      <c r="E492" s="23" t="s">
        <v>81</v>
      </c>
      <c r="F492" s="23" t="s">
        <v>81</v>
      </c>
      <c r="G492" s="23">
        <v>1</v>
      </c>
      <c r="H492" s="23" t="s">
        <v>95</v>
      </c>
      <c r="I492" s="23" t="str">
        <f t="shared" si="28"/>
        <v>No</v>
      </c>
      <c r="J492" s="23" t="str">
        <f t="shared" si="29"/>
        <v>No</v>
      </c>
      <c r="K492" s="23" t="str">
        <f t="shared" si="30"/>
        <v>No</v>
      </c>
      <c r="L492" s="23" t="str">
        <f>IF(TRIM(H492)="?",'Cleaning Summary'!$B$35,IF(LOWER(TRIM(H492))="yes","Yes","No"))</f>
        <v>Yes</v>
      </c>
      <c r="M492" s="23">
        <f t="shared" si="31"/>
        <v>1</v>
      </c>
      <c r="N492" s="23" t="str">
        <f>IF(B492&lt;'Cleaning Summary'!$B$63,"Underweight",IF(B492&lt;'Cleaning Summary'!$B$64,"Normal Weight",IF(B492&lt;'Cleaning Summary'!$B$65,"Overweight","Obesity")))</f>
        <v>Overweight</v>
      </c>
      <c r="O492" s="23" t="str">
        <f>IF(C492&lt;'Cleaning Summary'!$B$66,"Normal",IF(C492&lt;'Cleaning Summary'!$B$67,"Prediabetes","Diabetes"))</f>
        <v>Normal</v>
      </c>
    </row>
    <row r="493" spans="1:15" x14ac:dyDescent="0.35">
      <c r="A493" s="23" t="s">
        <v>1101</v>
      </c>
      <c r="B493" s="27">
        <v>27.5</v>
      </c>
      <c r="C493" s="27">
        <v>4.49</v>
      </c>
      <c r="D493" s="23" t="s">
        <v>81</v>
      </c>
      <c r="E493" s="23" t="s">
        <v>81</v>
      </c>
      <c r="F493" s="23" t="s">
        <v>81</v>
      </c>
      <c r="G493" s="23" t="s">
        <v>4796</v>
      </c>
      <c r="H493" s="23" t="s">
        <v>81</v>
      </c>
      <c r="I493" s="23" t="str">
        <f t="shared" si="28"/>
        <v>No</v>
      </c>
      <c r="J493" s="23" t="str">
        <f t="shared" si="29"/>
        <v>No</v>
      </c>
      <c r="K493" s="23" t="str">
        <f t="shared" si="30"/>
        <v>No</v>
      </c>
      <c r="L493" s="23" t="str">
        <f>IF(TRIM(H493)="?",'Cleaning Summary'!$B$35,IF(LOWER(TRIM(H493))="yes","Yes","No"))</f>
        <v>No</v>
      </c>
      <c r="M493" s="23">
        <f t="shared" si="31"/>
        <v>0</v>
      </c>
      <c r="N493" s="23" t="str">
        <f>IF(B493&lt;'Cleaning Summary'!$B$63,"Underweight",IF(B493&lt;'Cleaning Summary'!$B$64,"Normal Weight",IF(B493&lt;'Cleaning Summary'!$B$65,"Overweight","Obesity")))</f>
        <v>Overweight</v>
      </c>
      <c r="O493" s="23" t="str">
        <f>IF(C493&lt;'Cleaning Summary'!$B$66,"Normal",IF(C493&lt;'Cleaning Summary'!$B$67,"Prediabetes","Diabetes"))</f>
        <v>Normal</v>
      </c>
    </row>
    <row r="494" spans="1:15" x14ac:dyDescent="0.35">
      <c r="A494" s="23" t="s">
        <v>1103</v>
      </c>
      <c r="B494" s="27">
        <v>21.8</v>
      </c>
      <c r="C494" s="27">
        <v>10.55</v>
      </c>
      <c r="D494" s="23" t="s">
        <v>81</v>
      </c>
      <c r="E494" s="23" t="s">
        <v>81</v>
      </c>
      <c r="F494" s="23" t="s">
        <v>81</v>
      </c>
      <c r="G494" s="23" t="s">
        <v>4796</v>
      </c>
      <c r="H494" s="23" t="s">
        <v>95</v>
      </c>
      <c r="I494" s="23" t="str">
        <f t="shared" si="28"/>
        <v>No</v>
      </c>
      <c r="J494" s="23" t="str">
        <f t="shared" si="29"/>
        <v>No</v>
      </c>
      <c r="K494" s="23" t="str">
        <f t="shared" si="30"/>
        <v>No</v>
      </c>
      <c r="L494" s="23" t="str">
        <f>IF(TRIM(H494)="?",'Cleaning Summary'!$B$35,IF(LOWER(TRIM(H494))="yes","Yes","No"))</f>
        <v>Yes</v>
      </c>
      <c r="M494" s="23">
        <f t="shared" si="31"/>
        <v>0</v>
      </c>
      <c r="N494" s="23" t="str">
        <f>IF(B494&lt;'Cleaning Summary'!$B$63,"Underweight",IF(B494&lt;'Cleaning Summary'!$B$64,"Normal Weight",IF(B494&lt;'Cleaning Summary'!$B$65,"Overweight","Obesity")))</f>
        <v>Normal Weight</v>
      </c>
      <c r="O494" s="23" t="str">
        <f>IF(C494&lt;'Cleaning Summary'!$B$66,"Normal",IF(C494&lt;'Cleaning Summary'!$B$67,"Prediabetes","Diabetes"))</f>
        <v>Diabetes</v>
      </c>
    </row>
    <row r="495" spans="1:15" x14ac:dyDescent="0.35">
      <c r="A495" s="23" t="s">
        <v>1105</v>
      </c>
      <c r="B495" s="27">
        <v>26.41</v>
      </c>
      <c r="C495" s="27">
        <v>4.92</v>
      </c>
      <c r="D495" s="23" t="s">
        <v>95</v>
      </c>
      <c r="E495" s="23" t="s">
        <v>81</v>
      </c>
      <c r="F495" s="23" t="s">
        <v>82</v>
      </c>
      <c r="G495" s="23">
        <v>1</v>
      </c>
      <c r="H495" s="23" t="s">
        <v>95</v>
      </c>
      <c r="I495" s="23" t="str">
        <f t="shared" si="28"/>
        <v>Yes</v>
      </c>
      <c r="J495" s="23" t="str">
        <f t="shared" si="29"/>
        <v>No</v>
      </c>
      <c r="K495" s="23" t="str">
        <f t="shared" si="30"/>
        <v>Yes</v>
      </c>
      <c r="L495" s="23" t="str">
        <f>IF(TRIM(H495)="?",'Cleaning Summary'!$B$35,IF(LOWER(TRIM(H495))="yes","Yes","No"))</f>
        <v>Yes</v>
      </c>
      <c r="M495" s="23">
        <f t="shared" si="31"/>
        <v>1</v>
      </c>
      <c r="N495" s="23" t="str">
        <f>IF(B495&lt;'Cleaning Summary'!$B$63,"Underweight",IF(B495&lt;'Cleaning Summary'!$B$64,"Normal Weight",IF(B495&lt;'Cleaning Summary'!$B$65,"Overweight","Obesity")))</f>
        <v>Overweight</v>
      </c>
      <c r="O495" s="23" t="str">
        <f>IF(C495&lt;'Cleaning Summary'!$B$66,"Normal",IF(C495&lt;'Cleaning Summary'!$B$67,"Prediabetes","Diabetes"))</f>
        <v>Normal</v>
      </c>
    </row>
    <row r="496" spans="1:15" x14ac:dyDescent="0.35">
      <c r="A496" s="23" t="s">
        <v>1107</v>
      </c>
      <c r="B496" s="27">
        <v>27.835000000000001</v>
      </c>
      <c r="C496" s="27">
        <v>5.9</v>
      </c>
      <c r="D496" s="23" t="s">
        <v>95</v>
      </c>
      <c r="E496" s="23" t="s">
        <v>81</v>
      </c>
      <c r="F496" s="23" t="s">
        <v>81</v>
      </c>
      <c r="G496" s="23">
        <v>1</v>
      </c>
      <c r="H496" s="23" t="s">
        <v>95</v>
      </c>
      <c r="I496" s="23" t="str">
        <f t="shared" si="28"/>
        <v>Yes</v>
      </c>
      <c r="J496" s="23" t="str">
        <f t="shared" si="29"/>
        <v>No</v>
      </c>
      <c r="K496" s="23" t="str">
        <f t="shared" si="30"/>
        <v>No</v>
      </c>
      <c r="L496" s="23" t="str">
        <f>IF(TRIM(H496)="?",'Cleaning Summary'!$B$35,IF(LOWER(TRIM(H496))="yes","Yes","No"))</f>
        <v>Yes</v>
      </c>
      <c r="M496" s="23">
        <f t="shared" si="31"/>
        <v>1</v>
      </c>
      <c r="N496" s="23" t="str">
        <f>IF(B496&lt;'Cleaning Summary'!$B$63,"Underweight",IF(B496&lt;'Cleaning Summary'!$B$64,"Normal Weight",IF(B496&lt;'Cleaning Summary'!$B$65,"Overweight","Obesity")))</f>
        <v>Overweight</v>
      </c>
      <c r="O496" s="23" t="str">
        <f>IF(C496&lt;'Cleaning Summary'!$B$66,"Normal",IF(C496&lt;'Cleaning Summary'!$B$67,"Prediabetes","Diabetes"))</f>
        <v>Prediabetes</v>
      </c>
    </row>
    <row r="497" spans="1:15" x14ac:dyDescent="0.35">
      <c r="A497" s="23" t="s">
        <v>1109</v>
      </c>
      <c r="B497" s="27">
        <v>51.74</v>
      </c>
      <c r="C497" s="27">
        <v>4.9800000000000004</v>
      </c>
      <c r="D497" s="23" t="s">
        <v>95</v>
      </c>
      <c r="E497" s="23" t="s">
        <v>81</v>
      </c>
      <c r="F497" s="23" t="s">
        <v>81</v>
      </c>
      <c r="G497" s="23">
        <v>2</v>
      </c>
      <c r="H497" s="23" t="s">
        <v>81</v>
      </c>
      <c r="I497" s="23" t="str">
        <f t="shared" si="28"/>
        <v>Yes</v>
      </c>
      <c r="J497" s="23" t="str">
        <f t="shared" si="29"/>
        <v>No</v>
      </c>
      <c r="K497" s="23" t="str">
        <f t="shared" si="30"/>
        <v>No</v>
      </c>
      <c r="L497" s="23" t="str">
        <f>IF(TRIM(H497)="?",'Cleaning Summary'!$B$35,IF(LOWER(TRIM(H497))="yes","Yes","No"))</f>
        <v>No</v>
      </c>
      <c r="M497" s="23">
        <f t="shared" si="31"/>
        <v>2</v>
      </c>
      <c r="N497" s="23" t="str">
        <f>IF(B497&lt;'Cleaning Summary'!$B$63,"Underweight",IF(B497&lt;'Cleaning Summary'!$B$64,"Normal Weight",IF(B497&lt;'Cleaning Summary'!$B$65,"Overweight","Obesity")))</f>
        <v>Obesity</v>
      </c>
      <c r="O497" s="23" t="str">
        <f>IF(C497&lt;'Cleaning Summary'!$B$66,"Normal",IF(C497&lt;'Cleaning Summary'!$B$67,"Prediabetes","Diabetes"))</f>
        <v>Normal</v>
      </c>
    </row>
    <row r="498" spans="1:15" x14ac:dyDescent="0.35">
      <c r="A498" s="23" t="s">
        <v>1111</v>
      </c>
      <c r="B498" s="27">
        <v>23.37</v>
      </c>
      <c r="C498" s="27">
        <v>5.8</v>
      </c>
      <c r="D498" s="23" t="s">
        <v>81</v>
      </c>
      <c r="E498" s="23" t="s">
        <v>81</v>
      </c>
      <c r="F498" s="23" t="s">
        <v>81</v>
      </c>
      <c r="G498" s="23" t="s">
        <v>4796</v>
      </c>
      <c r="H498" s="23" t="s">
        <v>95</v>
      </c>
      <c r="I498" s="23" t="str">
        <f t="shared" si="28"/>
        <v>No</v>
      </c>
      <c r="J498" s="23" t="str">
        <f t="shared" si="29"/>
        <v>No</v>
      </c>
      <c r="K498" s="23" t="str">
        <f t="shared" si="30"/>
        <v>No</v>
      </c>
      <c r="L498" s="23" t="str">
        <f>IF(TRIM(H498)="?",'Cleaning Summary'!$B$35,IF(LOWER(TRIM(H498))="yes","Yes","No"))</f>
        <v>Yes</v>
      </c>
      <c r="M498" s="23">
        <f t="shared" si="31"/>
        <v>0</v>
      </c>
      <c r="N498" s="23" t="str">
        <f>IF(B498&lt;'Cleaning Summary'!$B$63,"Underweight",IF(B498&lt;'Cleaning Summary'!$B$64,"Normal Weight",IF(B498&lt;'Cleaning Summary'!$B$65,"Overweight","Obesity")))</f>
        <v>Normal Weight</v>
      </c>
      <c r="O498" s="23" t="str">
        <f>IF(C498&lt;'Cleaning Summary'!$B$66,"Normal",IF(C498&lt;'Cleaning Summary'!$B$67,"Prediabetes","Diabetes"))</f>
        <v>Prediabetes</v>
      </c>
    </row>
    <row r="499" spans="1:15" x14ac:dyDescent="0.35">
      <c r="A499" s="23" t="s">
        <v>1113</v>
      </c>
      <c r="B499" s="27">
        <v>29.7</v>
      </c>
      <c r="C499" s="27">
        <v>6.21</v>
      </c>
      <c r="D499" s="23" t="s">
        <v>95</v>
      </c>
      <c r="E499" s="23" t="s">
        <v>81</v>
      </c>
      <c r="F499" s="23" t="s">
        <v>82</v>
      </c>
      <c r="G499" s="23">
        <v>1</v>
      </c>
      <c r="H499" s="23" t="s">
        <v>95</v>
      </c>
      <c r="I499" s="23" t="str">
        <f t="shared" si="28"/>
        <v>Yes</v>
      </c>
      <c r="J499" s="23" t="str">
        <f t="shared" si="29"/>
        <v>No</v>
      </c>
      <c r="K499" s="23" t="str">
        <f t="shared" si="30"/>
        <v>Yes</v>
      </c>
      <c r="L499" s="23" t="str">
        <f>IF(TRIM(H499)="?",'Cleaning Summary'!$B$35,IF(LOWER(TRIM(H499))="yes","Yes","No"))</f>
        <v>Yes</v>
      </c>
      <c r="M499" s="23">
        <f t="shared" si="31"/>
        <v>1</v>
      </c>
      <c r="N499" s="23" t="str">
        <f>IF(B499&lt;'Cleaning Summary'!$B$63,"Underweight",IF(B499&lt;'Cleaning Summary'!$B$64,"Normal Weight",IF(B499&lt;'Cleaning Summary'!$B$65,"Overweight","Obesity")))</f>
        <v>Overweight</v>
      </c>
      <c r="O499" s="23" t="str">
        <f>IF(C499&lt;'Cleaning Summary'!$B$66,"Normal",IF(C499&lt;'Cleaning Summary'!$B$67,"Prediabetes","Diabetes"))</f>
        <v>Prediabetes</v>
      </c>
    </row>
    <row r="500" spans="1:15" x14ac:dyDescent="0.35">
      <c r="A500" s="23" t="s">
        <v>1115</v>
      </c>
      <c r="B500" s="27">
        <v>20.045000000000002</v>
      </c>
      <c r="C500" s="27">
        <v>6.17</v>
      </c>
      <c r="D500" s="23" t="s">
        <v>81</v>
      </c>
      <c r="E500" s="23" t="s">
        <v>81</v>
      </c>
      <c r="F500" s="23" t="s">
        <v>82</v>
      </c>
      <c r="G500" s="23">
        <v>1</v>
      </c>
      <c r="H500" s="23" t="s">
        <v>95</v>
      </c>
      <c r="I500" s="23" t="str">
        <f t="shared" si="28"/>
        <v>No</v>
      </c>
      <c r="J500" s="23" t="str">
        <f t="shared" si="29"/>
        <v>No</v>
      </c>
      <c r="K500" s="23" t="str">
        <f t="shared" si="30"/>
        <v>Yes</v>
      </c>
      <c r="L500" s="23" t="str">
        <f>IF(TRIM(H500)="?",'Cleaning Summary'!$B$35,IF(LOWER(TRIM(H500))="yes","Yes","No"))</f>
        <v>Yes</v>
      </c>
      <c r="M500" s="23">
        <f t="shared" si="31"/>
        <v>1</v>
      </c>
      <c r="N500" s="23" t="str">
        <f>IF(B500&lt;'Cleaning Summary'!$B$63,"Underweight",IF(B500&lt;'Cleaning Summary'!$B$64,"Normal Weight",IF(B500&lt;'Cleaning Summary'!$B$65,"Overweight","Obesity")))</f>
        <v>Normal Weight</v>
      </c>
      <c r="O500" s="23" t="str">
        <f>IF(C500&lt;'Cleaning Summary'!$B$66,"Normal",IF(C500&lt;'Cleaning Summary'!$B$67,"Prediabetes","Diabetes"))</f>
        <v>Prediabetes</v>
      </c>
    </row>
    <row r="501" spans="1:15" x14ac:dyDescent="0.35">
      <c r="A501" s="23" t="s">
        <v>1117</v>
      </c>
      <c r="B501" s="27">
        <v>27.83</v>
      </c>
      <c r="C501" s="27">
        <v>5.36</v>
      </c>
      <c r="D501" s="23" t="s">
        <v>81</v>
      </c>
      <c r="E501" s="23" t="s">
        <v>81</v>
      </c>
      <c r="F501" s="23" t="s">
        <v>81</v>
      </c>
      <c r="G501" s="23">
        <v>2</v>
      </c>
      <c r="H501" s="23" t="s">
        <v>81</v>
      </c>
      <c r="I501" s="23" t="str">
        <f t="shared" si="28"/>
        <v>No</v>
      </c>
      <c r="J501" s="23" t="str">
        <f t="shared" si="29"/>
        <v>No</v>
      </c>
      <c r="K501" s="23" t="str">
        <f t="shared" si="30"/>
        <v>No</v>
      </c>
      <c r="L501" s="23" t="str">
        <f>IF(TRIM(H501)="?",'Cleaning Summary'!$B$35,IF(LOWER(TRIM(H501))="yes","Yes","No"))</f>
        <v>No</v>
      </c>
      <c r="M501" s="23">
        <f t="shared" si="31"/>
        <v>2</v>
      </c>
      <c r="N501" s="23" t="str">
        <f>IF(B501&lt;'Cleaning Summary'!$B$63,"Underweight",IF(B501&lt;'Cleaning Summary'!$B$64,"Normal Weight",IF(B501&lt;'Cleaning Summary'!$B$65,"Overweight","Obesity")))</f>
        <v>Overweight</v>
      </c>
      <c r="O501" s="23" t="str">
        <f>IF(C501&lt;'Cleaning Summary'!$B$66,"Normal",IF(C501&lt;'Cleaning Summary'!$B$67,"Prediabetes","Diabetes"))</f>
        <v>Normal</v>
      </c>
    </row>
    <row r="502" spans="1:15" x14ac:dyDescent="0.35">
      <c r="A502" s="23" t="s">
        <v>1119</v>
      </c>
      <c r="B502" s="27">
        <v>28.93</v>
      </c>
      <c r="C502" s="27">
        <v>5.2</v>
      </c>
      <c r="D502" s="23" t="s">
        <v>81</v>
      </c>
      <c r="E502" s="23" t="s">
        <v>81</v>
      </c>
      <c r="F502" s="23" t="s">
        <v>81</v>
      </c>
      <c r="G502" s="23" t="s">
        <v>4796</v>
      </c>
      <c r="H502" s="23" t="s">
        <v>95</v>
      </c>
      <c r="I502" s="23" t="str">
        <f t="shared" si="28"/>
        <v>No</v>
      </c>
      <c r="J502" s="23" t="str">
        <f t="shared" si="29"/>
        <v>No</v>
      </c>
      <c r="K502" s="23" t="str">
        <f t="shared" si="30"/>
        <v>No</v>
      </c>
      <c r="L502" s="23" t="str">
        <f>IF(TRIM(H502)="?",'Cleaning Summary'!$B$35,IF(LOWER(TRIM(H502))="yes","Yes","No"))</f>
        <v>Yes</v>
      </c>
      <c r="M502" s="23">
        <f t="shared" si="31"/>
        <v>0</v>
      </c>
      <c r="N502" s="23" t="str">
        <f>IF(B502&lt;'Cleaning Summary'!$B$63,"Underweight",IF(B502&lt;'Cleaning Summary'!$B$64,"Normal Weight",IF(B502&lt;'Cleaning Summary'!$B$65,"Overweight","Obesity")))</f>
        <v>Overweight</v>
      </c>
      <c r="O502" s="23" t="str">
        <f>IF(C502&lt;'Cleaning Summary'!$B$66,"Normal",IF(C502&lt;'Cleaning Summary'!$B$67,"Prediabetes","Diabetes"))</f>
        <v>Normal</v>
      </c>
    </row>
    <row r="503" spans="1:15" x14ac:dyDescent="0.35">
      <c r="A503" s="23" t="s">
        <v>1121</v>
      </c>
      <c r="B503" s="27">
        <v>33.82</v>
      </c>
      <c r="C503" s="27">
        <v>5.42</v>
      </c>
      <c r="D503" s="23" t="s">
        <v>81</v>
      </c>
      <c r="E503" s="23" t="s">
        <v>81</v>
      </c>
      <c r="F503" s="23" t="s">
        <v>81</v>
      </c>
      <c r="G503" s="23" t="s">
        <v>4796</v>
      </c>
      <c r="H503" s="23" t="s">
        <v>81</v>
      </c>
      <c r="I503" s="23" t="str">
        <f t="shared" si="28"/>
        <v>No</v>
      </c>
      <c r="J503" s="23" t="str">
        <f t="shared" si="29"/>
        <v>No</v>
      </c>
      <c r="K503" s="23" t="str">
        <f t="shared" si="30"/>
        <v>No</v>
      </c>
      <c r="L503" s="23" t="str">
        <f>IF(TRIM(H503)="?",'Cleaning Summary'!$B$35,IF(LOWER(TRIM(H503))="yes","Yes","No"))</f>
        <v>No</v>
      </c>
      <c r="M503" s="23">
        <f t="shared" si="31"/>
        <v>0</v>
      </c>
      <c r="N503" s="23" t="str">
        <f>IF(B503&lt;'Cleaning Summary'!$B$63,"Underweight",IF(B503&lt;'Cleaning Summary'!$B$64,"Normal Weight",IF(B503&lt;'Cleaning Summary'!$B$65,"Overweight","Obesity")))</f>
        <v>Obesity</v>
      </c>
      <c r="O503" s="23" t="str">
        <f>IF(C503&lt;'Cleaning Summary'!$B$66,"Normal",IF(C503&lt;'Cleaning Summary'!$B$67,"Prediabetes","Diabetes"))</f>
        <v>Normal</v>
      </c>
    </row>
    <row r="504" spans="1:15" x14ac:dyDescent="0.35">
      <c r="A504" s="23" t="s">
        <v>1123</v>
      </c>
      <c r="B504" s="27">
        <v>20.234999999999999</v>
      </c>
      <c r="C504" s="27">
        <v>6.84</v>
      </c>
      <c r="D504" s="23" t="s">
        <v>81</v>
      </c>
      <c r="E504" s="23" t="s">
        <v>81</v>
      </c>
      <c r="F504" s="23" t="s">
        <v>81</v>
      </c>
      <c r="G504" s="23" t="s">
        <v>4796</v>
      </c>
      <c r="H504" s="23" t="s">
        <v>95</v>
      </c>
      <c r="I504" s="23" t="str">
        <f t="shared" si="28"/>
        <v>No</v>
      </c>
      <c r="J504" s="23" t="str">
        <f t="shared" si="29"/>
        <v>No</v>
      </c>
      <c r="K504" s="23" t="str">
        <f t="shared" si="30"/>
        <v>No</v>
      </c>
      <c r="L504" s="23" t="str">
        <f>IF(TRIM(H504)="?",'Cleaning Summary'!$B$35,IF(LOWER(TRIM(H504))="yes","Yes","No"))</f>
        <v>Yes</v>
      </c>
      <c r="M504" s="23">
        <f t="shared" si="31"/>
        <v>0</v>
      </c>
      <c r="N504" s="23" t="str">
        <f>IF(B504&lt;'Cleaning Summary'!$B$63,"Underweight",IF(B504&lt;'Cleaning Summary'!$B$64,"Normal Weight",IF(B504&lt;'Cleaning Summary'!$B$65,"Overweight","Obesity")))</f>
        <v>Normal Weight</v>
      </c>
      <c r="O504" s="23" t="str">
        <f>IF(C504&lt;'Cleaning Summary'!$B$66,"Normal",IF(C504&lt;'Cleaning Summary'!$B$67,"Prediabetes","Diabetes"))</f>
        <v>Diabetes</v>
      </c>
    </row>
    <row r="505" spans="1:15" x14ac:dyDescent="0.35">
      <c r="A505" s="23" t="s">
        <v>1125</v>
      </c>
      <c r="B505" s="27">
        <v>49.2</v>
      </c>
      <c r="C505" s="27">
        <v>10.9</v>
      </c>
      <c r="D505" s="23" t="s">
        <v>95</v>
      </c>
      <c r="E505" s="23" t="s">
        <v>81</v>
      </c>
      <c r="F505" s="23" t="s">
        <v>82</v>
      </c>
      <c r="G505" s="23">
        <v>1</v>
      </c>
      <c r="H505" s="23" t="s">
        <v>81</v>
      </c>
      <c r="I505" s="23" t="str">
        <f t="shared" si="28"/>
        <v>Yes</v>
      </c>
      <c r="J505" s="23" t="str">
        <f t="shared" si="29"/>
        <v>No</v>
      </c>
      <c r="K505" s="23" t="str">
        <f t="shared" si="30"/>
        <v>Yes</v>
      </c>
      <c r="L505" s="23" t="str">
        <f>IF(TRIM(H505)="?",'Cleaning Summary'!$B$35,IF(LOWER(TRIM(H505))="yes","Yes","No"))</f>
        <v>No</v>
      </c>
      <c r="M505" s="23">
        <f t="shared" si="31"/>
        <v>1</v>
      </c>
      <c r="N505" s="23" t="str">
        <f>IF(B505&lt;'Cleaning Summary'!$B$63,"Underweight",IF(B505&lt;'Cleaning Summary'!$B$64,"Normal Weight",IF(B505&lt;'Cleaning Summary'!$B$65,"Overweight","Obesity")))</f>
        <v>Obesity</v>
      </c>
      <c r="O505" s="23" t="str">
        <f>IF(C505&lt;'Cleaning Summary'!$B$66,"Normal",IF(C505&lt;'Cleaning Summary'!$B$67,"Prediabetes","Diabetes"))</f>
        <v>Diabetes</v>
      </c>
    </row>
    <row r="506" spans="1:15" x14ac:dyDescent="0.35">
      <c r="A506" s="23" t="s">
        <v>1127</v>
      </c>
      <c r="B506" s="27">
        <v>26.4</v>
      </c>
      <c r="C506" s="27">
        <v>4.87</v>
      </c>
      <c r="D506" s="23" t="s">
        <v>95</v>
      </c>
      <c r="E506" s="23" t="s">
        <v>81</v>
      </c>
      <c r="F506" s="23" t="s">
        <v>81</v>
      </c>
      <c r="G506" s="23" t="s">
        <v>4796</v>
      </c>
      <c r="H506" s="23" t="s">
        <v>95</v>
      </c>
      <c r="I506" s="23" t="str">
        <f t="shared" si="28"/>
        <v>Yes</v>
      </c>
      <c r="J506" s="23" t="str">
        <f t="shared" si="29"/>
        <v>No</v>
      </c>
      <c r="K506" s="23" t="str">
        <f t="shared" si="30"/>
        <v>No</v>
      </c>
      <c r="L506" s="23" t="str">
        <f>IF(TRIM(H506)="?",'Cleaning Summary'!$B$35,IF(LOWER(TRIM(H506))="yes","Yes","No"))</f>
        <v>Yes</v>
      </c>
      <c r="M506" s="23">
        <f t="shared" si="31"/>
        <v>0</v>
      </c>
      <c r="N506" s="23" t="str">
        <f>IF(B506&lt;'Cleaning Summary'!$B$63,"Underweight",IF(B506&lt;'Cleaning Summary'!$B$64,"Normal Weight",IF(B506&lt;'Cleaning Summary'!$B$65,"Overweight","Obesity")))</f>
        <v>Overweight</v>
      </c>
      <c r="O506" s="23" t="str">
        <f>IF(C506&lt;'Cleaning Summary'!$B$66,"Normal",IF(C506&lt;'Cleaning Summary'!$B$67,"Prediabetes","Diabetes"))</f>
        <v>Normal</v>
      </c>
    </row>
    <row r="507" spans="1:15" x14ac:dyDescent="0.35">
      <c r="A507" s="23" t="s">
        <v>1129</v>
      </c>
      <c r="B507" s="27">
        <v>28.38</v>
      </c>
      <c r="C507" s="27">
        <v>6.07</v>
      </c>
      <c r="D507" s="23" t="s">
        <v>81</v>
      </c>
      <c r="E507" s="23" t="s">
        <v>81</v>
      </c>
      <c r="F507" s="23" t="s">
        <v>81</v>
      </c>
      <c r="G507" s="23">
        <v>1</v>
      </c>
      <c r="H507" s="23" t="s">
        <v>95</v>
      </c>
      <c r="I507" s="23" t="str">
        <f t="shared" si="28"/>
        <v>No</v>
      </c>
      <c r="J507" s="23" t="str">
        <f t="shared" si="29"/>
        <v>No</v>
      </c>
      <c r="K507" s="23" t="str">
        <f t="shared" si="30"/>
        <v>No</v>
      </c>
      <c r="L507" s="23" t="str">
        <f>IF(TRIM(H507)="?",'Cleaning Summary'!$B$35,IF(LOWER(TRIM(H507))="yes","Yes","No"))</f>
        <v>Yes</v>
      </c>
      <c r="M507" s="23">
        <f t="shared" si="31"/>
        <v>1</v>
      </c>
      <c r="N507" s="23" t="str">
        <f>IF(B507&lt;'Cleaning Summary'!$B$63,"Underweight",IF(B507&lt;'Cleaning Summary'!$B$64,"Normal Weight",IF(B507&lt;'Cleaning Summary'!$B$65,"Overweight","Obesity")))</f>
        <v>Overweight</v>
      </c>
      <c r="O507" s="23" t="str">
        <f>IF(C507&lt;'Cleaning Summary'!$B$66,"Normal",IF(C507&lt;'Cleaning Summary'!$B$67,"Prediabetes","Diabetes"))</f>
        <v>Prediabetes</v>
      </c>
    </row>
    <row r="508" spans="1:15" x14ac:dyDescent="0.35">
      <c r="A508" s="23" t="s">
        <v>1131</v>
      </c>
      <c r="B508" s="27">
        <v>24.64</v>
      </c>
      <c r="C508" s="27">
        <v>4.33</v>
      </c>
      <c r="D508" s="23" t="s">
        <v>81</v>
      </c>
      <c r="E508" s="23" t="s">
        <v>81</v>
      </c>
      <c r="F508" s="23" t="s">
        <v>81</v>
      </c>
      <c r="G508" s="23" t="s">
        <v>4796</v>
      </c>
      <c r="H508" s="23" t="s">
        <v>95</v>
      </c>
      <c r="I508" s="23" t="str">
        <f t="shared" si="28"/>
        <v>No</v>
      </c>
      <c r="J508" s="23" t="str">
        <f t="shared" si="29"/>
        <v>No</v>
      </c>
      <c r="K508" s="23" t="str">
        <f t="shared" si="30"/>
        <v>No</v>
      </c>
      <c r="L508" s="23" t="str">
        <f>IF(TRIM(H508)="?",'Cleaning Summary'!$B$35,IF(LOWER(TRIM(H508))="yes","Yes","No"))</f>
        <v>Yes</v>
      </c>
      <c r="M508" s="23">
        <f t="shared" si="31"/>
        <v>0</v>
      </c>
      <c r="N508" s="23" t="str">
        <f>IF(B508&lt;'Cleaning Summary'!$B$63,"Underweight",IF(B508&lt;'Cleaning Summary'!$B$64,"Normal Weight",IF(B508&lt;'Cleaning Summary'!$B$65,"Overweight","Obesity")))</f>
        <v>Normal Weight</v>
      </c>
      <c r="O508" s="23" t="str">
        <f>IF(C508&lt;'Cleaning Summary'!$B$66,"Normal",IF(C508&lt;'Cleaning Summary'!$B$67,"Prediabetes","Diabetes"))</f>
        <v>Normal</v>
      </c>
    </row>
    <row r="509" spans="1:15" x14ac:dyDescent="0.35">
      <c r="A509" s="23" t="s">
        <v>1133</v>
      </c>
      <c r="B509" s="27">
        <v>39.71</v>
      </c>
      <c r="C509" s="27">
        <v>5.83</v>
      </c>
      <c r="D509" s="23" t="s">
        <v>81</v>
      </c>
      <c r="E509" s="23" t="s">
        <v>81</v>
      </c>
      <c r="F509" s="23" t="s">
        <v>81</v>
      </c>
      <c r="G509" s="23">
        <v>1</v>
      </c>
      <c r="H509" s="23" t="s">
        <v>81</v>
      </c>
      <c r="I509" s="23" t="str">
        <f t="shared" si="28"/>
        <v>No</v>
      </c>
      <c r="J509" s="23" t="str">
        <f t="shared" si="29"/>
        <v>No</v>
      </c>
      <c r="K509" s="23" t="str">
        <f t="shared" si="30"/>
        <v>No</v>
      </c>
      <c r="L509" s="23" t="str">
        <f>IF(TRIM(H509)="?",'Cleaning Summary'!$B$35,IF(LOWER(TRIM(H509))="yes","Yes","No"))</f>
        <v>No</v>
      </c>
      <c r="M509" s="23">
        <f t="shared" si="31"/>
        <v>1</v>
      </c>
      <c r="N509" s="23" t="str">
        <f>IF(B509&lt;'Cleaning Summary'!$B$63,"Underweight",IF(B509&lt;'Cleaning Summary'!$B$64,"Normal Weight",IF(B509&lt;'Cleaning Summary'!$B$65,"Overweight","Obesity")))</f>
        <v>Obesity</v>
      </c>
      <c r="O509" s="23" t="str">
        <f>IF(C509&lt;'Cleaning Summary'!$B$66,"Normal",IF(C509&lt;'Cleaning Summary'!$B$67,"Prediabetes","Diabetes"))</f>
        <v>Prediabetes</v>
      </c>
    </row>
    <row r="510" spans="1:15" x14ac:dyDescent="0.35">
      <c r="A510" s="23" t="s">
        <v>1135</v>
      </c>
      <c r="B510" s="27">
        <v>22.22</v>
      </c>
      <c r="C510" s="27">
        <v>5.5</v>
      </c>
      <c r="D510" s="23" t="s">
        <v>81</v>
      </c>
      <c r="E510" s="23" t="s">
        <v>81</v>
      </c>
      <c r="F510" s="23" t="s">
        <v>81</v>
      </c>
      <c r="G510" s="23" t="s">
        <v>4796</v>
      </c>
      <c r="H510" s="23" t="s">
        <v>95</v>
      </c>
      <c r="I510" s="23" t="str">
        <f t="shared" si="28"/>
        <v>No</v>
      </c>
      <c r="J510" s="23" t="str">
        <f t="shared" si="29"/>
        <v>No</v>
      </c>
      <c r="K510" s="23" t="str">
        <f t="shared" si="30"/>
        <v>No</v>
      </c>
      <c r="L510" s="23" t="str">
        <f>IF(TRIM(H510)="?",'Cleaning Summary'!$B$35,IF(LOWER(TRIM(H510))="yes","Yes","No"))</f>
        <v>Yes</v>
      </c>
      <c r="M510" s="23">
        <f t="shared" si="31"/>
        <v>0</v>
      </c>
      <c r="N510" s="23" t="str">
        <f>IF(B510&lt;'Cleaning Summary'!$B$63,"Underweight",IF(B510&lt;'Cleaning Summary'!$B$64,"Normal Weight",IF(B510&lt;'Cleaning Summary'!$B$65,"Overweight","Obesity")))</f>
        <v>Normal Weight</v>
      </c>
      <c r="O510" s="23" t="str">
        <f>IF(C510&lt;'Cleaning Summary'!$B$66,"Normal",IF(C510&lt;'Cleaning Summary'!$B$67,"Prediabetes","Diabetes"))</f>
        <v>Normal</v>
      </c>
    </row>
    <row r="511" spans="1:15" x14ac:dyDescent="0.35">
      <c r="A511" s="23" t="s">
        <v>1137</v>
      </c>
      <c r="B511" s="27">
        <v>33.344999999999999</v>
      </c>
      <c r="C511" s="27">
        <v>4.79</v>
      </c>
      <c r="D511" s="23" t="s">
        <v>81</v>
      </c>
      <c r="E511" s="23" t="s">
        <v>81</v>
      </c>
      <c r="F511" s="23" t="s">
        <v>82</v>
      </c>
      <c r="G511" s="23">
        <v>1</v>
      </c>
      <c r="H511" s="23" t="s">
        <v>81</v>
      </c>
      <c r="I511" s="23" t="str">
        <f t="shared" si="28"/>
        <v>No</v>
      </c>
      <c r="J511" s="23" t="str">
        <f t="shared" si="29"/>
        <v>No</v>
      </c>
      <c r="K511" s="23" t="str">
        <f t="shared" si="30"/>
        <v>Yes</v>
      </c>
      <c r="L511" s="23" t="str">
        <f>IF(TRIM(H511)="?",'Cleaning Summary'!$B$35,IF(LOWER(TRIM(H511))="yes","Yes","No"))</f>
        <v>No</v>
      </c>
      <c r="M511" s="23">
        <f t="shared" si="31"/>
        <v>1</v>
      </c>
      <c r="N511" s="23" t="str">
        <f>IF(B511&lt;'Cleaning Summary'!$B$63,"Underweight",IF(B511&lt;'Cleaning Summary'!$B$64,"Normal Weight",IF(B511&lt;'Cleaning Summary'!$B$65,"Overweight","Obesity")))</f>
        <v>Obesity</v>
      </c>
      <c r="O511" s="23" t="str">
        <f>IF(C511&lt;'Cleaning Summary'!$B$66,"Normal",IF(C511&lt;'Cleaning Summary'!$B$67,"Prediabetes","Diabetes"))</f>
        <v>Normal</v>
      </c>
    </row>
    <row r="512" spans="1:15" x14ac:dyDescent="0.35">
      <c r="A512" s="23" t="s">
        <v>1139</v>
      </c>
      <c r="B512" s="27">
        <v>24.42</v>
      </c>
      <c r="C512" s="27">
        <v>5.81</v>
      </c>
      <c r="D512" s="23" t="s">
        <v>81</v>
      </c>
      <c r="E512" s="23" t="s">
        <v>81</v>
      </c>
      <c r="F512" s="23" t="s">
        <v>81</v>
      </c>
      <c r="G512" s="23">
        <v>1</v>
      </c>
      <c r="H512" s="23" t="s">
        <v>95</v>
      </c>
      <c r="I512" s="23" t="str">
        <f t="shared" si="28"/>
        <v>No</v>
      </c>
      <c r="J512" s="23" t="str">
        <f t="shared" si="29"/>
        <v>No</v>
      </c>
      <c r="K512" s="23" t="str">
        <f t="shared" si="30"/>
        <v>No</v>
      </c>
      <c r="L512" s="23" t="str">
        <f>IF(TRIM(H512)="?",'Cleaning Summary'!$B$35,IF(LOWER(TRIM(H512))="yes","Yes","No"))</f>
        <v>Yes</v>
      </c>
      <c r="M512" s="23">
        <f t="shared" si="31"/>
        <v>1</v>
      </c>
      <c r="N512" s="23" t="str">
        <f>IF(B512&lt;'Cleaning Summary'!$B$63,"Underweight",IF(B512&lt;'Cleaning Summary'!$B$64,"Normal Weight",IF(B512&lt;'Cleaning Summary'!$B$65,"Overweight","Obesity")))</f>
        <v>Normal Weight</v>
      </c>
      <c r="O512" s="23" t="str">
        <f>IF(C512&lt;'Cleaning Summary'!$B$66,"Normal",IF(C512&lt;'Cleaning Summary'!$B$67,"Prediabetes","Diabetes"))</f>
        <v>Prediabetes</v>
      </c>
    </row>
    <row r="513" spans="1:15" x14ac:dyDescent="0.35">
      <c r="A513" s="23" t="s">
        <v>1141</v>
      </c>
      <c r="B513" s="27">
        <v>29.81</v>
      </c>
      <c r="C513" s="27">
        <v>5.58</v>
      </c>
      <c r="D513" s="23" t="s">
        <v>81</v>
      </c>
      <c r="E513" s="23" t="s">
        <v>81</v>
      </c>
      <c r="F513" s="23" t="s">
        <v>81</v>
      </c>
      <c r="G513" s="23" t="s">
        <v>4796</v>
      </c>
      <c r="H513" s="23" t="s">
        <v>95</v>
      </c>
      <c r="I513" s="23" t="str">
        <f t="shared" si="28"/>
        <v>No</v>
      </c>
      <c r="J513" s="23" t="str">
        <f t="shared" si="29"/>
        <v>No</v>
      </c>
      <c r="K513" s="23" t="str">
        <f t="shared" si="30"/>
        <v>No</v>
      </c>
      <c r="L513" s="23" t="str">
        <f>IF(TRIM(H513)="?",'Cleaning Summary'!$B$35,IF(LOWER(TRIM(H513))="yes","Yes","No"))</f>
        <v>Yes</v>
      </c>
      <c r="M513" s="23">
        <f t="shared" si="31"/>
        <v>0</v>
      </c>
      <c r="N513" s="23" t="str">
        <f>IF(B513&lt;'Cleaning Summary'!$B$63,"Underweight",IF(B513&lt;'Cleaning Summary'!$B$64,"Normal Weight",IF(B513&lt;'Cleaning Summary'!$B$65,"Overweight","Obesity")))</f>
        <v>Overweight</v>
      </c>
      <c r="O513" s="23" t="str">
        <f>IF(C513&lt;'Cleaning Summary'!$B$66,"Normal",IF(C513&lt;'Cleaning Summary'!$B$67,"Prediabetes","Diabetes"))</f>
        <v>Normal</v>
      </c>
    </row>
    <row r="514" spans="1:15" x14ac:dyDescent="0.35">
      <c r="A514" s="23" t="s">
        <v>1143</v>
      </c>
      <c r="B514" s="27">
        <v>51.18</v>
      </c>
      <c r="C514" s="27">
        <v>4.4000000000000004</v>
      </c>
      <c r="D514" s="23" t="s">
        <v>95</v>
      </c>
      <c r="E514" s="23" t="s">
        <v>81</v>
      </c>
      <c r="F514" s="23" t="s">
        <v>81</v>
      </c>
      <c r="G514" s="23">
        <v>2</v>
      </c>
      <c r="H514" s="23" t="s">
        <v>81</v>
      </c>
      <c r="I514" s="23" t="str">
        <f t="shared" ref="I514:I577" si="32">IF(LOWER(TRIM(D514))="yes","Yes","No")</f>
        <v>Yes</v>
      </c>
      <c r="J514" s="23" t="str">
        <f t="shared" ref="J514:J577" si="33">IF(LOWER(TRIM(E514))="yes","Yes","No")</f>
        <v>No</v>
      </c>
      <c r="K514" s="23" t="str">
        <f t="shared" ref="K514:K577" si="34">IF(LOWER(TRIM(F514))="yes","Yes","No")</f>
        <v>No</v>
      </c>
      <c r="L514" s="23" t="str">
        <f>IF(TRIM(H514)="?",'Cleaning Summary'!$B$35,IF(LOWER(TRIM(H514))="yes","Yes","No"))</f>
        <v>No</v>
      </c>
      <c r="M514" s="23">
        <f t="shared" ref="M514:M577" si="35">IF(ISNUMBER(G514),G514,IF(LOWER(TRIM(G514))="no major surgery",0,"CHECK"))</f>
        <v>2</v>
      </c>
      <c r="N514" s="23" t="str">
        <f>IF(B514&lt;'Cleaning Summary'!$B$63,"Underweight",IF(B514&lt;'Cleaning Summary'!$B$64,"Normal Weight",IF(B514&lt;'Cleaning Summary'!$B$65,"Overweight","Obesity")))</f>
        <v>Obesity</v>
      </c>
      <c r="O514" s="23" t="str">
        <f>IF(C514&lt;'Cleaning Summary'!$B$66,"Normal",IF(C514&lt;'Cleaning Summary'!$B$67,"Prediabetes","Diabetes"))</f>
        <v>Normal</v>
      </c>
    </row>
    <row r="515" spans="1:15" x14ac:dyDescent="0.35">
      <c r="A515" s="23" t="s">
        <v>1145</v>
      </c>
      <c r="B515" s="27">
        <v>51.37</v>
      </c>
      <c r="C515" s="27">
        <v>8.18</v>
      </c>
      <c r="D515" s="23" t="s">
        <v>95</v>
      </c>
      <c r="E515" s="23" t="s">
        <v>81</v>
      </c>
      <c r="F515" s="23" t="s">
        <v>81</v>
      </c>
      <c r="G515" s="23" t="s">
        <v>4796</v>
      </c>
      <c r="H515" s="23" t="s">
        <v>81</v>
      </c>
      <c r="I515" s="23" t="str">
        <f t="shared" si="32"/>
        <v>Yes</v>
      </c>
      <c r="J515" s="23" t="str">
        <f t="shared" si="33"/>
        <v>No</v>
      </c>
      <c r="K515" s="23" t="str">
        <f t="shared" si="34"/>
        <v>No</v>
      </c>
      <c r="L515" s="23" t="str">
        <f>IF(TRIM(H515)="?",'Cleaning Summary'!$B$35,IF(LOWER(TRIM(H515))="yes","Yes","No"))</f>
        <v>No</v>
      </c>
      <c r="M515" s="23">
        <f t="shared" si="35"/>
        <v>0</v>
      </c>
      <c r="N515" s="23" t="str">
        <f>IF(B515&lt;'Cleaning Summary'!$B$63,"Underweight",IF(B515&lt;'Cleaning Summary'!$B$64,"Normal Weight",IF(B515&lt;'Cleaning Summary'!$B$65,"Overweight","Obesity")))</f>
        <v>Obesity</v>
      </c>
      <c r="O515" s="23" t="str">
        <f>IF(C515&lt;'Cleaning Summary'!$B$66,"Normal",IF(C515&lt;'Cleaning Summary'!$B$67,"Prediabetes","Diabetes"))</f>
        <v>Diabetes</v>
      </c>
    </row>
    <row r="516" spans="1:15" x14ac:dyDescent="0.35">
      <c r="A516" s="23" t="s">
        <v>1147</v>
      </c>
      <c r="B516" s="27">
        <v>36.19</v>
      </c>
      <c r="C516" s="27">
        <v>5.52</v>
      </c>
      <c r="D516" s="23" t="s">
        <v>95</v>
      </c>
      <c r="E516" s="23" t="s">
        <v>81</v>
      </c>
      <c r="F516" s="23" t="s">
        <v>81</v>
      </c>
      <c r="G516" s="23" t="s">
        <v>4796</v>
      </c>
      <c r="H516" s="23" t="s">
        <v>81</v>
      </c>
      <c r="I516" s="23" t="str">
        <f t="shared" si="32"/>
        <v>Yes</v>
      </c>
      <c r="J516" s="23" t="str">
        <f t="shared" si="33"/>
        <v>No</v>
      </c>
      <c r="K516" s="23" t="str">
        <f t="shared" si="34"/>
        <v>No</v>
      </c>
      <c r="L516" s="23" t="str">
        <f>IF(TRIM(H516)="?",'Cleaning Summary'!$B$35,IF(LOWER(TRIM(H516))="yes","Yes","No"))</f>
        <v>No</v>
      </c>
      <c r="M516" s="23">
        <f t="shared" si="35"/>
        <v>0</v>
      </c>
      <c r="N516" s="23" t="str">
        <f>IF(B516&lt;'Cleaning Summary'!$B$63,"Underweight",IF(B516&lt;'Cleaning Summary'!$B$64,"Normal Weight",IF(B516&lt;'Cleaning Summary'!$B$65,"Overweight","Obesity")))</f>
        <v>Obesity</v>
      </c>
      <c r="O516" s="23" t="str">
        <f>IF(C516&lt;'Cleaning Summary'!$B$66,"Normal",IF(C516&lt;'Cleaning Summary'!$B$67,"Prediabetes","Diabetes"))</f>
        <v>Normal</v>
      </c>
    </row>
    <row r="517" spans="1:15" x14ac:dyDescent="0.35">
      <c r="A517" s="23" t="s">
        <v>1149</v>
      </c>
      <c r="B517" s="27">
        <v>25.9</v>
      </c>
      <c r="C517" s="27">
        <v>4.84</v>
      </c>
      <c r="D517" s="23" t="s">
        <v>81</v>
      </c>
      <c r="E517" s="23" t="s">
        <v>81</v>
      </c>
      <c r="F517" s="23" t="s">
        <v>81</v>
      </c>
      <c r="G517" s="23" t="s">
        <v>4796</v>
      </c>
      <c r="H517" s="23" t="s">
        <v>95</v>
      </c>
      <c r="I517" s="23" t="str">
        <f t="shared" si="32"/>
        <v>No</v>
      </c>
      <c r="J517" s="23" t="str">
        <f t="shared" si="33"/>
        <v>No</v>
      </c>
      <c r="K517" s="23" t="str">
        <f t="shared" si="34"/>
        <v>No</v>
      </c>
      <c r="L517" s="23" t="str">
        <f>IF(TRIM(H517)="?",'Cleaning Summary'!$B$35,IF(LOWER(TRIM(H517))="yes","Yes","No"))</f>
        <v>Yes</v>
      </c>
      <c r="M517" s="23">
        <f t="shared" si="35"/>
        <v>0</v>
      </c>
      <c r="N517" s="23" t="str">
        <f>IF(B517&lt;'Cleaning Summary'!$B$63,"Underweight",IF(B517&lt;'Cleaning Summary'!$B$64,"Normal Weight",IF(B517&lt;'Cleaning Summary'!$B$65,"Overweight","Obesity")))</f>
        <v>Overweight</v>
      </c>
      <c r="O517" s="23" t="str">
        <f>IF(C517&lt;'Cleaning Summary'!$B$66,"Normal",IF(C517&lt;'Cleaning Summary'!$B$67,"Prediabetes","Diabetes"))</f>
        <v>Normal</v>
      </c>
    </row>
    <row r="518" spans="1:15" x14ac:dyDescent="0.35">
      <c r="A518" s="23" t="s">
        <v>1151</v>
      </c>
      <c r="B518" s="27">
        <v>35.72</v>
      </c>
      <c r="C518" s="27">
        <v>4.08</v>
      </c>
      <c r="D518" s="23" t="s">
        <v>81</v>
      </c>
      <c r="E518" s="23" t="s">
        <v>81</v>
      </c>
      <c r="F518" s="23" t="s">
        <v>82</v>
      </c>
      <c r="G518" s="23">
        <v>1</v>
      </c>
      <c r="H518" s="23" t="s">
        <v>81</v>
      </c>
      <c r="I518" s="23" t="str">
        <f t="shared" si="32"/>
        <v>No</v>
      </c>
      <c r="J518" s="23" t="str">
        <f t="shared" si="33"/>
        <v>No</v>
      </c>
      <c r="K518" s="23" t="str">
        <f t="shared" si="34"/>
        <v>Yes</v>
      </c>
      <c r="L518" s="23" t="str">
        <f>IF(TRIM(H518)="?",'Cleaning Summary'!$B$35,IF(LOWER(TRIM(H518))="yes","Yes","No"))</f>
        <v>No</v>
      </c>
      <c r="M518" s="23">
        <f t="shared" si="35"/>
        <v>1</v>
      </c>
      <c r="N518" s="23" t="str">
        <f>IF(B518&lt;'Cleaning Summary'!$B$63,"Underweight",IF(B518&lt;'Cleaning Summary'!$B$64,"Normal Weight",IF(B518&lt;'Cleaning Summary'!$B$65,"Overweight","Obesity")))</f>
        <v>Obesity</v>
      </c>
      <c r="O518" s="23" t="str">
        <f>IF(C518&lt;'Cleaning Summary'!$B$66,"Normal",IF(C518&lt;'Cleaning Summary'!$B$67,"Prediabetes","Diabetes"))</f>
        <v>Normal</v>
      </c>
    </row>
    <row r="519" spans="1:15" x14ac:dyDescent="0.35">
      <c r="A519" s="23" t="s">
        <v>1153</v>
      </c>
      <c r="B519" s="27">
        <v>27.94</v>
      </c>
      <c r="C519" s="27">
        <v>4.4800000000000004</v>
      </c>
      <c r="D519" s="23" t="s">
        <v>81</v>
      </c>
      <c r="E519" s="23" t="s">
        <v>81</v>
      </c>
      <c r="F519" s="23" t="s">
        <v>82</v>
      </c>
      <c r="G519" s="23">
        <v>1</v>
      </c>
      <c r="H519" s="23" t="s">
        <v>95</v>
      </c>
      <c r="I519" s="23" t="str">
        <f t="shared" si="32"/>
        <v>No</v>
      </c>
      <c r="J519" s="23" t="str">
        <f t="shared" si="33"/>
        <v>No</v>
      </c>
      <c r="K519" s="23" t="str">
        <f t="shared" si="34"/>
        <v>Yes</v>
      </c>
      <c r="L519" s="23" t="str">
        <f>IF(TRIM(H519)="?",'Cleaning Summary'!$B$35,IF(LOWER(TRIM(H519))="yes","Yes","No"))</f>
        <v>Yes</v>
      </c>
      <c r="M519" s="23">
        <f t="shared" si="35"/>
        <v>1</v>
      </c>
      <c r="N519" s="23" t="str">
        <f>IF(B519&lt;'Cleaning Summary'!$B$63,"Underweight",IF(B519&lt;'Cleaning Summary'!$B$64,"Normal Weight",IF(B519&lt;'Cleaning Summary'!$B$65,"Overweight","Obesity")))</f>
        <v>Overweight</v>
      </c>
      <c r="O519" s="23" t="str">
        <f>IF(C519&lt;'Cleaning Summary'!$B$66,"Normal",IF(C519&lt;'Cleaning Summary'!$B$67,"Prediabetes","Diabetes"))</f>
        <v>Normal</v>
      </c>
    </row>
    <row r="520" spans="1:15" x14ac:dyDescent="0.35">
      <c r="A520" s="23" t="s">
        <v>1155</v>
      </c>
      <c r="B520" s="27">
        <v>27.1</v>
      </c>
      <c r="C520" s="27">
        <v>5.73</v>
      </c>
      <c r="D520" s="23" t="s">
        <v>81</v>
      </c>
      <c r="E520" s="23" t="s">
        <v>81</v>
      </c>
      <c r="F520" s="23" t="s">
        <v>81</v>
      </c>
      <c r="G520" s="23" t="s">
        <v>4796</v>
      </c>
      <c r="H520" s="23" t="s">
        <v>95</v>
      </c>
      <c r="I520" s="23" t="str">
        <f t="shared" si="32"/>
        <v>No</v>
      </c>
      <c r="J520" s="23" t="str">
        <f t="shared" si="33"/>
        <v>No</v>
      </c>
      <c r="K520" s="23" t="str">
        <f t="shared" si="34"/>
        <v>No</v>
      </c>
      <c r="L520" s="23" t="str">
        <f>IF(TRIM(H520)="?",'Cleaning Summary'!$B$35,IF(LOWER(TRIM(H520))="yes","Yes","No"))</f>
        <v>Yes</v>
      </c>
      <c r="M520" s="23">
        <f t="shared" si="35"/>
        <v>0</v>
      </c>
      <c r="N520" s="23" t="str">
        <f>IF(B520&lt;'Cleaning Summary'!$B$63,"Underweight",IF(B520&lt;'Cleaning Summary'!$B$64,"Normal Weight",IF(B520&lt;'Cleaning Summary'!$B$65,"Overweight","Obesity")))</f>
        <v>Overweight</v>
      </c>
      <c r="O520" s="23" t="str">
        <f>IF(C520&lt;'Cleaning Summary'!$B$66,"Normal",IF(C520&lt;'Cleaning Summary'!$B$67,"Prediabetes","Diabetes"))</f>
        <v>Prediabetes</v>
      </c>
    </row>
    <row r="521" spans="1:15" x14ac:dyDescent="0.35">
      <c r="A521" s="23" t="s">
        <v>1157</v>
      </c>
      <c r="B521" s="27">
        <v>18.3</v>
      </c>
      <c r="C521" s="27">
        <v>5.46</v>
      </c>
      <c r="D521" s="23" t="s">
        <v>95</v>
      </c>
      <c r="E521" s="23" t="s">
        <v>81</v>
      </c>
      <c r="F521" s="23" t="s">
        <v>82</v>
      </c>
      <c r="G521" s="23">
        <v>1</v>
      </c>
      <c r="H521" s="23" t="s">
        <v>95</v>
      </c>
      <c r="I521" s="23" t="str">
        <f t="shared" si="32"/>
        <v>Yes</v>
      </c>
      <c r="J521" s="23" t="str">
        <f t="shared" si="33"/>
        <v>No</v>
      </c>
      <c r="K521" s="23" t="str">
        <f t="shared" si="34"/>
        <v>Yes</v>
      </c>
      <c r="L521" s="23" t="str">
        <f>IF(TRIM(H521)="?",'Cleaning Summary'!$B$35,IF(LOWER(TRIM(H521))="yes","Yes","No"))</f>
        <v>Yes</v>
      </c>
      <c r="M521" s="23">
        <f t="shared" si="35"/>
        <v>1</v>
      </c>
      <c r="N521" s="23" t="str">
        <f>IF(B521&lt;'Cleaning Summary'!$B$63,"Underweight",IF(B521&lt;'Cleaning Summary'!$B$64,"Normal Weight",IF(B521&lt;'Cleaning Summary'!$B$65,"Overweight","Obesity")))</f>
        <v>Underweight</v>
      </c>
      <c r="O521" s="23" t="str">
        <f>IF(C521&lt;'Cleaning Summary'!$B$66,"Normal",IF(C521&lt;'Cleaning Summary'!$B$67,"Prediabetes","Diabetes"))</f>
        <v>Normal</v>
      </c>
    </row>
    <row r="522" spans="1:15" x14ac:dyDescent="0.35">
      <c r="A522" s="23" t="s">
        <v>1159</v>
      </c>
      <c r="B522" s="27">
        <v>25.3</v>
      </c>
      <c r="C522" s="27">
        <v>5.0199999999999996</v>
      </c>
      <c r="D522" s="23" t="s">
        <v>95</v>
      </c>
      <c r="E522" s="23" t="s">
        <v>81</v>
      </c>
      <c r="F522" s="23" t="s">
        <v>81</v>
      </c>
      <c r="G522" s="23">
        <v>1</v>
      </c>
      <c r="H522" s="23" t="s">
        <v>95</v>
      </c>
      <c r="I522" s="23" t="str">
        <f t="shared" si="32"/>
        <v>Yes</v>
      </c>
      <c r="J522" s="23" t="str">
        <f t="shared" si="33"/>
        <v>No</v>
      </c>
      <c r="K522" s="23" t="str">
        <f t="shared" si="34"/>
        <v>No</v>
      </c>
      <c r="L522" s="23" t="str">
        <f>IF(TRIM(H522)="?",'Cleaning Summary'!$B$35,IF(LOWER(TRIM(H522))="yes","Yes","No"))</f>
        <v>Yes</v>
      </c>
      <c r="M522" s="23">
        <f t="shared" si="35"/>
        <v>1</v>
      </c>
      <c r="N522" s="23" t="str">
        <f>IF(B522&lt;'Cleaning Summary'!$B$63,"Underweight",IF(B522&lt;'Cleaning Summary'!$B$64,"Normal Weight",IF(B522&lt;'Cleaning Summary'!$B$65,"Overweight","Obesity")))</f>
        <v>Overweight</v>
      </c>
      <c r="O522" s="23" t="str">
        <f>IF(C522&lt;'Cleaning Summary'!$B$66,"Normal",IF(C522&lt;'Cleaning Summary'!$B$67,"Prediabetes","Diabetes"))</f>
        <v>Normal</v>
      </c>
    </row>
    <row r="523" spans="1:15" x14ac:dyDescent="0.35">
      <c r="A523" s="23" t="s">
        <v>1161</v>
      </c>
      <c r="B523" s="27">
        <v>38.83</v>
      </c>
      <c r="C523" s="27">
        <v>6.36</v>
      </c>
      <c r="D523" s="23" t="s">
        <v>81</v>
      </c>
      <c r="E523" s="23" t="s">
        <v>81</v>
      </c>
      <c r="F523" s="23" t="s">
        <v>81</v>
      </c>
      <c r="G523" s="23">
        <v>1</v>
      </c>
      <c r="H523" s="23" t="s">
        <v>81</v>
      </c>
      <c r="I523" s="23" t="str">
        <f t="shared" si="32"/>
        <v>No</v>
      </c>
      <c r="J523" s="23" t="str">
        <f t="shared" si="33"/>
        <v>No</v>
      </c>
      <c r="K523" s="23" t="str">
        <f t="shared" si="34"/>
        <v>No</v>
      </c>
      <c r="L523" s="23" t="str">
        <f>IF(TRIM(H523)="?",'Cleaning Summary'!$B$35,IF(LOWER(TRIM(H523))="yes","Yes","No"))</f>
        <v>No</v>
      </c>
      <c r="M523" s="23">
        <f t="shared" si="35"/>
        <v>1</v>
      </c>
      <c r="N523" s="23" t="str">
        <f>IF(B523&lt;'Cleaning Summary'!$B$63,"Underweight",IF(B523&lt;'Cleaning Summary'!$B$64,"Normal Weight",IF(B523&lt;'Cleaning Summary'!$B$65,"Overweight","Obesity")))</f>
        <v>Obesity</v>
      </c>
      <c r="O523" s="23" t="str">
        <f>IF(C523&lt;'Cleaning Summary'!$B$66,"Normal",IF(C523&lt;'Cleaning Summary'!$B$67,"Prediabetes","Diabetes"))</f>
        <v>Prediabetes</v>
      </c>
    </row>
    <row r="524" spans="1:15" x14ac:dyDescent="0.35">
      <c r="A524" s="23" t="s">
        <v>1163</v>
      </c>
      <c r="B524" s="27">
        <v>27.6</v>
      </c>
      <c r="C524" s="27">
        <v>5.36</v>
      </c>
      <c r="D524" s="23" t="s">
        <v>81</v>
      </c>
      <c r="E524" s="23" t="s">
        <v>81</v>
      </c>
      <c r="F524" s="23" t="s">
        <v>81</v>
      </c>
      <c r="G524" s="23">
        <v>1</v>
      </c>
      <c r="H524" s="23" t="s">
        <v>81</v>
      </c>
      <c r="I524" s="23" t="str">
        <f t="shared" si="32"/>
        <v>No</v>
      </c>
      <c r="J524" s="23" t="str">
        <f t="shared" si="33"/>
        <v>No</v>
      </c>
      <c r="K524" s="23" t="str">
        <f t="shared" si="34"/>
        <v>No</v>
      </c>
      <c r="L524" s="23" t="str">
        <f>IF(TRIM(H524)="?",'Cleaning Summary'!$B$35,IF(LOWER(TRIM(H524))="yes","Yes","No"))</f>
        <v>No</v>
      </c>
      <c r="M524" s="23">
        <f t="shared" si="35"/>
        <v>1</v>
      </c>
      <c r="N524" s="23" t="str">
        <f>IF(B524&lt;'Cleaning Summary'!$B$63,"Underweight",IF(B524&lt;'Cleaning Summary'!$B$64,"Normal Weight",IF(B524&lt;'Cleaning Summary'!$B$65,"Overweight","Obesity")))</f>
        <v>Overweight</v>
      </c>
      <c r="O524" s="23" t="str">
        <f>IF(C524&lt;'Cleaning Summary'!$B$66,"Normal",IF(C524&lt;'Cleaning Summary'!$B$67,"Prediabetes","Diabetes"))</f>
        <v>Normal</v>
      </c>
    </row>
    <row r="525" spans="1:15" x14ac:dyDescent="0.35">
      <c r="A525" s="23" t="s">
        <v>1165</v>
      </c>
      <c r="B525" s="27">
        <v>46.4</v>
      </c>
      <c r="C525" s="27">
        <v>8.3699999999999992</v>
      </c>
      <c r="D525" s="23" t="s">
        <v>95</v>
      </c>
      <c r="E525" s="23" t="s">
        <v>81</v>
      </c>
      <c r="F525" s="23" t="s">
        <v>82</v>
      </c>
      <c r="G525" s="23">
        <v>1</v>
      </c>
      <c r="H525" s="23" t="s">
        <v>81</v>
      </c>
      <c r="I525" s="23" t="str">
        <f t="shared" si="32"/>
        <v>Yes</v>
      </c>
      <c r="J525" s="23" t="str">
        <f t="shared" si="33"/>
        <v>No</v>
      </c>
      <c r="K525" s="23" t="str">
        <f t="shared" si="34"/>
        <v>Yes</v>
      </c>
      <c r="L525" s="23" t="str">
        <f>IF(TRIM(H525)="?",'Cleaning Summary'!$B$35,IF(LOWER(TRIM(H525))="yes","Yes","No"))</f>
        <v>No</v>
      </c>
      <c r="M525" s="23">
        <f t="shared" si="35"/>
        <v>1</v>
      </c>
      <c r="N525" s="23" t="str">
        <f>IF(B525&lt;'Cleaning Summary'!$B$63,"Underweight",IF(B525&lt;'Cleaning Summary'!$B$64,"Normal Weight",IF(B525&lt;'Cleaning Summary'!$B$65,"Overweight","Obesity")))</f>
        <v>Obesity</v>
      </c>
      <c r="O525" s="23" t="str">
        <f>IF(C525&lt;'Cleaning Summary'!$B$66,"Normal",IF(C525&lt;'Cleaning Summary'!$B$67,"Prediabetes","Diabetes"))</f>
        <v>Diabetes</v>
      </c>
    </row>
    <row r="526" spans="1:15" x14ac:dyDescent="0.35">
      <c r="A526" s="23" t="s">
        <v>1167</v>
      </c>
      <c r="B526" s="27">
        <v>51.92</v>
      </c>
      <c r="C526" s="27">
        <v>5.18</v>
      </c>
      <c r="D526" s="23" t="s">
        <v>95</v>
      </c>
      <c r="E526" s="23" t="s">
        <v>81</v>
      </c>
      <c r="F526" s="23" t="s">
        <v>82</v>
      </c>
      <c r="G526" s="23">
        <v>1</v>
      </c>
      <c r="H526" s="23" t="s">
        <v>81</v>
      </c>
      <c r="I526" s="23" t="str">
        <f t="shared" si="32"/>
        <v>Yes</v>
      </c>
      <c r="J526" s="23" t="str">
        <f t="shared" si="33"/>
        <v>No</v>
      </c>
      <c r="K526" s="23" t="str">
        <f t="shared" si="34"/>
        <v>Yes</v>
      </c>
      <c r="L526" s="23" t="str">
        <f>IF(TRIM(H526)="?",'Cleaning Summary'!$B$35,IF(LOWER(TRIM(H526))="yes","Yes","No"))</f>
        <v>No</v>
      </c>
      <c r="M526" s="23">
        <f t="shared" si="35"/>
        <v>1</v>
      </c>
      <c r="N526" s="23" t="str">
        <f>IF(B526&lt;'Cleaning Summary'!$B$63,"Underweight",IF(B526&lt;'Cleaning Summary'!$B$64,"Normal Weight",IF(B526&lt;'Cleaning Summary'!$B$65,"Overweight","Obesity")))</f>
        <v>Obesity</v>
      </c>
      <c r="O526" s="23" t="str">
        <f>IF(C526&lt;'Cleaning Summary'!$B$66,"Normal",IF(C526&lt;'Cleaning Summary'!$B$67,"Prediabetes","Diabetes"))</f>
        <v>Normal</v>
      </c>
    </row>
    <row r="527" spans="1:15" x14ac:dyDescent="0.35">
      <c r="A527" s="23" t="s">
        <v>1169</v>
      </c>
      <c r="B527" s="27">
        <v>32.395000000000003</v>
      </c>
      <c r="C527" s="27">
        <v>5.68</v>
      </c>
      <c r="D527" s="23" t="s">
        <v>95</v>
      </c>
      <c r="E527" s="23" t="s">
        <v>81</v>
      </c>
      <c r="F527" s="23" t="s">
        <v>81</v>
      </c>
      <c r="G527" s="23">
        <v>1</v>
      </c>
      <c r="H527" s="23" t="s">
        <v>81</v>
      </c>
      <c r="I527" s="23" t="str">
        <f t="shared" si="32"/>
        <v>Yes</v>
      </c>
      <c r="J527" s="23" t="str">
        <f t="shared" si="33"/>
        <v>No</v>
      </c>
      <c r="K527" s="23" t="str">
        <f t="shared" si="34"/>
        <v>No</v>
      </c>
      <c r="L527" s="23" t="str">
        <f>IF(TRIM(H527)="?",'Cleaning Summary'!$B$35,IF(LOWER(TRIM(H527))="yes","Yes","No"))</f>
        <v>No</v>
      </c>
      <c r="M527" s="23">
        <f t="shared" si="35"/>
        <v>1</v>
      </c>
      <c r="N527" s="23" t="str">
        <f>IF(B527&lt;'Cleaning Summary'!$B$63,"Underweight",IF(B527&lt;'Cleaning Summary'!$B$64,"Normal Weight",IF(B527&lt;'Cleaning Summary'!$B$65,"Overweight","Obesity")))</f>
        <v>Obesity</v>
      </c>
      <c r="O527" s="23" t="str">
        <f>IF(C527&lt;'Cleaning Summary'!$B$66,"Normal",IF(C527&lt;'Cleaning Summary'!$B$67,"Prediabetes","Diabetes"))</f>
        <v>Normal</v>
      </c>
    </row>
    <row r="528" spans="1:15" x14ac:dyDescent="0.35">
      <c r="A528" s="23" t="s">
        <v>1171</v>
      </c>
      <c r="B528" s="27">
        <v>46.19</v>
      </c>
      <c r="C528" s="27">
        <v>7.31</v>
      </c>
      <c r="D528" s="23" t="s">
        <v>95</v>
      </c>
      <c r="E528" s="23" t="s">
        <v>81</v>
      </c>
      <c r="F528" s="23" t="s">
        <v>82</v>
      </c>
      <c r="G528" s="23">
        <v>1</v>
      </c>
      <c r="H528" s="23" t="s">
        <v>81</v>
      </c>
      <c r="I528" s="23" t="str">
        <f t="shared" si="32"/>
        <v>Yes</v>
      </c>
      <c r="J528" s="23" t="str">
        <f t="shared" si="33"/>
        <v>No</v>
      </c>
      <c r="K528" s="23" t="str">
        <f t="shared" si="34"/>
        <v>Yes</v>
      </c>
      <c r="L528" s="23" t="str">
        <f>IF(TRIM(H528)="?",'Cleaning Summary'!$B$35,IF(LOWER(TRIM(H528))="yes","Yes","No"))</f>
        <v>No</v>
      </c>
      <c r="M528" s="23">
        <f t="shared" si="35"/>
        <v>1</v>
      </c>
      <c r="N528" s="23" t="str">
        <f>IF(B528&lt;'Cleaning Summary'!$B$63,"Underweight",IF(B528&lt;'Cleaning Summary'!$B$64,"Normal Weight",IF(B528&lt;'Cleaning Summary'!$B$65,"Overweight","Obesity")))</f>
        <v>Obesity</v>
      </c>
      <c r="O528" s="23" t="str">
        <f>IF(C528&lt;'Cleaning Summary'!$B$66,"Normal",IF(C528&lt;'Cleaning Summary'!$B$67,"Prediabetes","Diabetes"))</f>
        <v>Diabetes</v>
      </c>
    </row>
    <row r="529" spans="1:15" x14ac:dyDescent="0.35">
      <c r="A529" s="23" t="s">
        <v>1173</v>
      </c>
      <c r="B529" s="27">
        <v>27.93</v>
      </c>
      <c r="C529" s="27">
        <v>4.67</v>
      </c>
      <c r="D529" s="23" t="s">
        <v>81</v>
      </c>
      <c r="E529" s="23" t="s">
        <v>81</v>
      </c>
      <c r="F529" s="23" t="s">
        <v>82</v>
      </c>
      <c r="G529" s="23">
        <v>1</v>
      </c>
      <c r="H529" s="23" t="s">
        <v>81</v>
      </c>
      <c r="I529" s="23" t="str">
        <f t="shared" si="32"/>
        <v>No</v>
      </c>
      <c r="J529" s="23" t="str">
        <f t="shared" si="33"/>
        <v>No</v>
      </c>
      <c r="K529" s="23" t="str">
        <f t="shared" si="34"/>
        <v>Yes</v>
      </c>
      <c r="L529" s="23" t="str">
        <f>IF(TRIM(H529)="?",'Cleaning Summary'!$B$35,IF(LOWER(TRIM(H529))="yes","Yes","No"))</f>
        <v>No</v>
      </c>
      <c r="M529" s="23">
        <f t="shared" si="35"/>
        <v>1</v>
      </c>
      <c r="N529" s="23" t="str">
        <f>IF(B529&lt;'Cleaning Summary'!$B$63,"Underweight",IF(B529&lt;'Cleaning Summary'!$B$64,"Normal Weight",IF(B529&lt;'Cleaning Summary'!$B$65,"Overweight","Obesity")))</f>
        <v>Overweight</v>
      </c>
      <c r="O529" s="23" t="str">
        <f>IF(C529&lt;'Cleaning Summary'!$B$66,"Normal",IF(C529&lt;'Cleaning Summary'!$B$67,"Prediabetes","Diabetes"))</f>
        <v>Normal</v>
      </c>
    </row>
    <row r="530" spans="1:15" x14ac:dyDescent="0.35">
      <c r="A530" s="23" t="s">
        <v>1175</v>
      </c>
      <c r="B530" s="27">
        <v>45.62</v>
      </c>
      <c r="C530" s="27">
        <v>6.87</v>
      </c>
      <c r="D530" s="23" t="s">
        <v>81</v>
      </c>
      <c r="E530" s="23" t="s">
        <v>81</v>
      </c>
      <c r="F530" s="23" t="s">
        <v>81</v>
      </c>
      <c r="G530" s="23" t="s">
        <v>4796</v>
      </c>
      <c r="H530" s="23" t="s">
        <v>81</v>
      </c>
      <c r="I530" s="23" t="str">
        <f t="shared" si="32"/>
        <v>No</v>
      </c>
      <c r="J530" s="23" t="str">
        <f t="shared" si="33"/>
        <v>No</v>
      </c>
      <c r="K530" s="23" t="str">
        <f t="shared" si="34"/>
        <v>No</v>
      </c>
      <c r="L530" s="23" t="str">
        <f>IF(TRIM(H530)="?",'Cleaning Summary'!$B$35,IF(LOWER(TRIM(H530))="yes","Yes","No"))</f>
        <v>No</v>
      </c>
      <c r="M530" s="23">
        <f t="shared" si="35"/>
        <v>0</v>
      </c>
      <c r="N530" s="23" t="str">
        <f>IF(B530&lt;'Cleaning Summary'!$B$63,"Underweight",IF(B530&lt;'Cleaning Summary'!$B$64,"Normal Weight",IF(B530&lt;'Cleaning Summary'!$B$65,"Overweight","Obesity")))</f>
        <v>Obesity</v>
      </c>
      <c r="O530" s="23" t="str">
        <f>IF(C530&lt;'Cleaning Summary'!$B$66,"Normal",IF(C530&lt;'Cleaning Summary'!$B$67,"Prediabetes","Diabetes"))</f>
        <v>Diabetes</v>
      </c>
    </row>
    <row r="531" spans="1:15" x14ac:dyDescent="0.35">
      <c r="A531" s="23" t="s">
        <v>1177</v>
      </c>
      <c r="B531" s="27">
        <v>35.31</v>
      </c>
      <c r="C531" s="27">
        <v>5.87</v>
      </c>
      <c r="D531" s="23" t="s">
        <v>81</v>
      </c>
      <c r="E531" s="23" t="s">
        <v>81</v>
      </c>
      <c r="F531" s="23" t="s">
        <v>82</v>
      </c>
      <c r="G531" s="23">
        <v>1</v>
      </c>
      <c r="H531" s="23" t="s">
        <v>81</v>
      </c>
      <c r="I531" s="23" t="str">
        <f t="shared" si="32"/>
        <v>No</v>
      </c>
      <c r="J531" s="23" t="str">
        <f t="shared" si="33"/>
        <v>No</v>
      </c>
      <c r="K531" s="23" t="str">
        <f t="shared" si="34"/>
        <v>Yes</v>
      </c>
      <c r="L531" s="23" t="str">
        <f>IF(TRIM(H531)="?",'Cleaning Summary'!$B$35,IF(LOWER(TRIM(H531))="yes","Yes","No"))</f>
        <v>No</v>
      </c>
      <c r="M531" s="23">
        <f t="shared" si="35"/>
        <v>1</v>
      </c>
      <c r="N531" s="23" t="str">
        <f>IF(B531&lt;'Cleaning Summary'!$B$63,"Underweight",IF(B531&lt;'Cleaning Summary'!$B$64,"Normal Weight",IF(B531&lt;'Cleaning Summary'!$B$65,"Overweight","Obesity")))</f>
        <v>Obesity</v>
      </c>
      <c r="O531" s="23" t="str">
        <f>IF(C531&lt;'Cleaning Summary'!$B$66,"Normal",IF(C531&lt;'Cleaning Summary'!$B$67,"Prediabetes","Diabetes"))</f>
        <v>Prediabetes</v>
      </c>
    </row>
    <row r="532" spans="1:15" x14ac:dyDescent="0.35">
      <c r="A532" s="23" t="s">
        <v>1179</v>
      </c>
      <c r="B532" s="27">
        <v>30.4</v>
      </c>
      <c r="C532" s="27">
        <v>4.07</v>
      </c>
      <c r="D532" s="23" t="s">
        <v>95</v>
      </c>
      <c r="E532" s="23" t="s">
        <v>81</v>
      </c>
      <c r="F532" s="23" t="s">
        <v>81</v>
      </c>
      <c r="G532" s="23">
        <v>1</v>
      </c>
      <c r="H532" s="23" t="s">
        <v>81</v>
      </c>
      <c r="I532" s="23" t="str">
        <f t="shared" si="32"/>
        <v>Yes</v>
      </c>
      <c r="J532" s="23" t="str">
        <f t="shared" si="33"/>
        <v>No</v>
      </c>
      <c r="K532" s="23" t="str">
        <f t="shared" si="34"/>
        <v>No</v>
      </c>
      <c r="L532" s="23" t="str">
        <f>IF(TRIM(H532)="?",'Cleaning Summary'!$B$35,IF(LOWER(TRIM(H532))="yes","Yes","No"))</f>
        <v>No</v>
      </c>
      <c r="M532" s="23">
        <f t="shared" si="35"/>
        <v>1</v>
      </c>
      <c r="N532" s="23" t="str">
        <f>IF(B532&lt;'Cleaning Summary'!$B$63,"Underweight",IF(B532&lt;'Cleaning Summary'!$B$64,"Normal Weight",IF(B532&lt;'Cleaning Summary'!$B$65,"Overweight","Obesity")))</f>
        <v>Obesity</v>
      </c>
      <c r="O532" s="23" t="str">
        <f>IF(C532&lt;'Cleaning Summary'!$B$66,"Normal",IF(C532&lt;'Cleaning Summary'!$B$67,"Prediabetes","Diabetes"))</f>
        <v>Normal</v>
      </c>
    </row>
    <row r="533" spans="1:15" x14ac:dyDescent="0.35">
      <c r="A533" s="23" t="s">
        <v>1181</v>
      </c>
      <c r="B533" s="27">
        <v>20.13</v>
      </c>
      <c r="C533" s="27">
        <v>6.47</v>
      </c>
      <c r="D533" s="23" t="s">
        <v>81</v>
      </c>
      <c r="E533" s="23" t="s">
        <v>81</v>
      </c>
      <c r="F533" s="23" t="s">
        <v>82</v>
      </c>
      <c r="G533" s="23">
        <v>1</v>
      </c>
      <c r="H533" s="23" t="s">
        <v>95</v>
      </c>
      <c r="I533" s="23" t="str">
        <f t="shared" si="32"/>
        <v>No</v>
      </c>
      <c r="J533" s="23" t="str">
        <f t="shared" si="33"/>
        <v>No</v>
      </c>
      <c r="K533" s="23" t="str">
        <f t="shared" si="34"/>
        <v>Yes</v>
      </c>
      <c r="L533" s="23" t="str">
        <f>IF(TRIM(H533)="?",'Cleaning Summary'!$B$35,IF(LOWER(TRIM(H533))="yes","Yes","No"))</f>
        <v>Yes</v>
      </c>
      <c r="M533" s="23">
        <f t="shared" si="35"/>
        <v>1</v>
      </c>
      <c r="N533" s="23" t="str">
        <f>IF(B533&lt;'Cleaning Summary'!$B$63,"Underweight",IF(B533&lt;'Cleaning Summary'!$B$64,"Normal Weight",IF(B533&lt;'Cleaning Summary'!$B$65,"Overweight","Obesity")))</f>
        <v>Normal Weight</v>
      </c>
      <c r="O533" s="23" t="str">
        <f>IF(C533&lt;'Cleaning Summary'!$B$66,"Normal",IF(C533&lt;'Cleaning Summary'!$B$67,"Prediabetes","Diabetes"))</f>
        <v>Prediabetes</v>
      </c>
    </row>
    <row r="534" spans="1:15" x14ac:dyDescent="0.35">
      <c r="A534" s="23" t="s">
        <v>1183</v>
      </c>
      <c r="B534" s="27">
        <v>23.655000000000001</v>
      </c>
      <c r="C534" s="27">
        <v>5.14</v>
      </c>
      <c r="D534" s="23" t="s">
        <v>81</v>
      </c>
      <c r="E534" s="23" t="s">
        <v>81</v>
      </c>
      <c r="F534" s="23" t="s">
        <v>81</v>
      </c>
      <c r="G534" s="23">
        <v>1</v>
      </c>
      <c r="H534" s="23" t="s">
        <v>95</v>
      </c>
      <c r="I534" s="23" t="str">
        <f t="shared" si="32"/>
        <v>No</v>
      </c>
      <c r="J534" s="23" t="str">
        <f t="shared" si="33"/>
        <v>No</v>
      </c>
      <c r="K534" s="23" t="str">
        <f t="shared" si="34"/>
        <v>No</v>
      </c>
      <c r="L534" s="23" t="str">
        <f>IF(TRIM(H534)="?",'Cleaning Summary'!$B$35,IF(LOWER(TRIM(H534))="yes","Yes","No"))</f>
        <v>Yes</v>
      </c>
      <c r="M534" s="23">
        <f t="shared" si="35"/>
        <v>1</v>
      </c>
      <c r="N534" s="23" t="str">
        <f>IF(B534&lt;'Cleaning Summary'!$B$63,"Underweight",IF(B534&lt;'Cleaning Summary'!$B$64,"Normal Weight",IF(B534&lt;'Cleaning Summary'!$B$65,"Overweight","Obesity")))</f>
        <v>Normal Weight</v>
      </c>
      <c r="O534" s="23" t="str">
        <f>IF(C534&lt;'Cleaning Summary'!$B$66,"Normal",IF(C534&lt;'Cleaning Summary'!$B$67,"Prediabetes","Diabetes"))</f>
        <v>Normal</v>
      </c>
    </row>
    <row r="535" spans="1:15" x14ac:dyDescent="0.35">
      <c r="A535" s="23" t="s">
        <v>1185</v>
      </c>
      <c r="B535" s="27">
        <v>49.05</v>
      </c>
      <c r="C535" s="27">
        <v>9.77</v>
      </c>
      <c r="D535" s="23" t="s">
        <v>95</v>
      </c>
      <c r="E535" s="23" t="s">
        <v>81</v>
      </c>
      <c r="F535" s="23" t="s">
        <v>81</v>
      </c>
      <c r="G535" s="23" t="s">
        <v>4796</v>
      </c>
      <c r="H535" s="23" t="s">
        <v>81</v>
      </c>
      <c r="I535" s="23" t="str">
        <f t="shared" si="32"/>
        <v>Yes</v>
      </c>
      <c r="J535" s="23" t="str">
        <f t="shared" si="33"/>
        <v>No</v>
      </c>
      <c r="K535" s="23" t="str">
        <f t="shared" si="34"/>
        <v>No</v>
      </c>
      <c r="L535" s="23" t="str">
        <f>IF(TRIM(H535)="?",'Cleaning Summary'!$B$35,IF(LOWER(TRIM(H535))="yes","Yes","No"))</f>
        <v>No</v>
      </c>
      <c r="M535" s="23">
        <f t="shared" si="35"/>
        <v>0</v>
      </c>
      <c r="N535" s="23" t="str">
        <f>IF(B535&lt;'Cleaning Summary'!$B$63,"Underweight",IF(B535&lt;'Cleaning Summary'!$B$64,"Normal Weight",IF(B535&lt;'Cleaning Summary'!$B$65,"Overweight","Obesity")))</f>
        <v>Obesity</v>
      </c>
      <c r="O535" s="23" t="str">
        <f>IF(C535&lt;'Cleaning Summary'!$B$66,"Normal",IF(C535&lt;'Cleaning Summary'!$B$67,"Prediabetes","Diabetes"))</f>
        <v>Diabetes</v>
      </c>
    </row>
    <row r="536" spans="1:15" x14ac:dyDescent="0.35">
      <c r="A536" s="23" t="s">
        <v>1187</v>
      </c>
      <c r="B536" s="27">
        <v>51.94</v>
      </c>
      <c r="C536" s="27">
        <v>8.8000000000000007</v>
      </c>
      <c r="D536" s="23" t="s">
        <v>95</v>
      </c>
      <c r="E536" s="23" t="s">
        <v>81</v>
      </c>
      <c r="F536" s="23" t="s">
        <v>81</v>
      </c>
      <c r="G536" s="23">
        <v>2</v>
      </c>
      <c r="H536" s="23" t="s">
        <v>81</v>
      </c>
      <c r="I536" s="23" t="str">
        <f t="shared" si="32"/>
        <v>Yes</v>
      </c>
      <c r="J536" s="23" t="str">
        <f t="shared" si="33"/>
        <v>No</v>
      </c>
      <c r="K536" s="23" t="str">
        <f t="shared" si="34"/>
        <v>No</v>
      </c>
      <c r="L536" s="23" t="str">
        <f>IF(TRIM(H536)="?",'Cleaning Summary'!$B$35,IF(LOWER(TRIM(H536))="yes","Yes","No"))</f>
        <v>No</v>
      </c>
      <c r="M536" s="23">
        <f t="shared" si="35"/>
        <v>2</v>
      </c>
      <c r="N536" s="23" t="str">
        <f>IF(B536&lt;'Cleaning Summary'!$B$63,"Underweight",IF(B536&lt;'Cleaning Summary'!$B$64,"Normal Weight",IF(B536&lt;'Cleaning Summary'!$B$65,"Overweight","Obesity")))</f>
        <v>Obesity</v>
      </c>
      <c r="O536" s="23" t="str">
        <f>IF(C536&lt;'Cleaning Summary'!$B$66,"Normal",IF(C536&lt;'Cleaning Summary'!$B$67,"Prediabetes","Diabetes"))</f>
        <v>Diabetes</v>
      </c>
    </row>
    <row r="537" spans="1:15" x14ac:dyDescent="0.35">
      <c r="A537" s="23" t="s">
        <v>1189</v>
      </c>
      <c r="B537" s="27">
        <v>29.83</v>
      </c>
      <c r="C537" s="27">
        <v>5.84</v>
      </c>
      <c r="D537" s="23" t="s">
        <v>81</v>
      </c>
      <c r="E537" s="23" t="s">
        <v>81</v>
      </c>
      <c r="F537" s="23" t="s">
        <v>81</v>
      </c>
      <c r="G537" s="23">
        <v>1</v>
      </c>
      <c r="H537" s="23" t="s">
        <v>95</v>
      </c>
      <c r="I537" s="23" t="str">
        <f t="shared" si="32"/>
        <v>No</v>
      </c>
      <c r="J537" s="23" t="str">
        <f t="shared" si="33"/>
        <v>No</v>
      </c>
      <c r="K537" s="23" t="str">
        <f t="shared" si="34"/>
        <v>No</v>
      </c>
      <c r="L537" s="23" t="str">
        <f>IF(TRIM(H537)="?",'Cleaning Summary'!$B$35,IF(LOWER(TRIM(H537))="yes","Yes","No"))</f>
        <v>Yes</v>
      </c>
      <c r="M537" s="23">
        <f t="shared" si="35"/>
        <v>1</v>
      </c>
      <c r="N537" s="23" t="str">
        <f>IF(B537&lt;'Cleaning Summary'!$B$63,"Underweight",IF(B537&lt;'Cleaning Summary'!$B$64,"Normal Weight",IF(B537&lt;'Cleaning Summary'!$B$65,"Overweight","Obesity")))</f>
        <v>Overweight</v>
      </c>
      <c r="O537" s="23" t="str">
        <f>IF(C537&lt;'Cleaning Summary'!$B$66,"Normal",IF(C537&lt;'Cleaning Summary'!$B$67,"Prediabetes","Diabetes"))</f>
        <v>Prediabetes</v>
      </c>
    </row>
    <row r="538" spans="1:15" x14ac:dyDescent="0.35">
      <c r="A538" s="23" t="s">
        <v>1191</v>
      </c>
      <c r="B538" s="27">
        <v>22.6</v>
      </c>
      <c r="C538" s="27">
        <v>10.43</v>
      </c>
      <c r="D538" s="23" t="s">
        <v>95</v>
      </c>
      <c r="E538" s="23" t="s">
        <v>81</v>
      </c>
      <c r="F538" s="23" t="s">
        <v>81</v>
      </c>
      <c r="G538" s="23">
        <v>1</v>
      </c>
      <c r="H538" s="23" t="s">
        <v>95</v>
      </c>
      <c r="I538" s="23" t="str">
        <f t="shared" si="32"/>
        <v>Yes</v>
      </c>
      <c r="J538" s="23" t="str">
        <f t="shared" si="33"/>
        <v>No</v>
      </c>
      <c r="K538" s="23" t="str">
        <f t="shared" si="34"/>
        <v>No</v>
      </c>
      <c r="L538" s="23" t="str">
        <f>IF(TRIM(H538)="?",'Cleaning Summary'!$B$35,IF(LOWER(TRIM(H538))="yes","Yes","No"))</f>
        <v>Yes</v>
      </c>
      <c r="M538" s="23">
        <f t="shared" si="35"/>
        <v>1</v>
      </c>
      <c r="N538" s="23" t="str">
        <f>IF(B538&lt;'Cleaning Summary'!$B$63,"Underweight",IF(B538&lt;'Cleaning Summary'!$B$64,"Normal Weight",IF(B538&lt;'Cleaning Summary'!$B$65,"Overweight","Obesity")))</f>
        <v>Normal Weight</v>
      </c>
      <c r="O538" s="23" t="str">
        <f>IF(C538&lt;'Cleaning Summary'!$B$66,"Normal",IF(C538&lt;'Cleaning Summary'!$B$67,"Prediabetes","Diabetes"))</f>
        <v>Diabetes</v>
      </c>
    </row>
    <row r="539" spans="1:15" x14ac:dyDescent="0.35">
      <c r="A539" s="23" t="s">
        <v>1193</v>
      </c>
      <c r="B539" s="27">
        <v>46.69</v>
      </c>
      <c r="C539" s="27">
        <v>4.25</v>
      </c>
      <c r="D539" s="23" t="s">
        <v>95</v>
      </c>
      <c r="E539" s="23" t="s">
        <v>81</v>
      </c>
      <c r="F539" s="23" t="s">
        <v>81</v>
      </c>
      <c r="G539" s="23">
        <v>1</v>
      </c>
      <c r="H539" s="23" t="s">
        <v>81</v>
      </c>
      <c r="I539" s="23" t="str">
        <f t="shared" si="32"/>
        <v>Yes</v>
      </c>
      <c r="J539" s="23" t="str">
        <f t="shared" si="33"/>
        <v>No</v>
      </c>
      <c r="K539" s="23" t="str">
        <f t="shared" si="34"/>
        <v>No</v>
      </c>
      <c r="L539" s="23" t="str">
        <f>IF(TRIM(H539)="?",'Cleaning Summary'!$B$35,IF(LOWER(TRIM(H539))="yes","Yes","No"))</f>
        <v>No</v>
      </c>
      <c r="M539" s="23">
        <f t="shared" si="35"/>
        <v>1</v>
      </c>
      <c r="N539" s="23" t="str">
        <f>IF(B539&lt;'Cleaning Summary'!$B$63,"Underweight",IF(B539&lt;'Cleaning Summary'!$B$64,"Normal Weight",IF(B539&lt;'Cleaning Summary'!$B$65,"Overweight","Obesity")))</f>
        <v>Obesity</v>
      </c>
      <c r="O539" s="23" t="str">
        <f>IF(C539&lt;'Cleaning Summary'!$B$66,"Normal",IF(C539&lt;'Cleaning Summary'!$B$67,"Prediabetes","Diabetes"))</f>
        <v>Normal</v>
      </c>
    </row>
    <row r="540" spans="1:15" x14ac:dyDescent="0.35">
      <c r="A540" s="23" t="s">
        <v>1195</v>
      </c>
      <c r="B540" s="27">
        <v>28.49</v>
      </c>
      <c r="C540" s="27">
        <v>4.8899999999999997</v>
      </c>
      <c r="D540" s="23" t="s">
        <v>81</v>
      </c>
      <c r="E540" s="23" t="s">
        <v>81</v>
      </c>
      <c r="F540" s="23" t="s">
        <v>81</v>
      </c>
      <c r="G540" s="23" t="s">
        <v>4796</v>
      </c>
      <c r="H540" s="23" t="s">
        <v>95</v>
      </c>
      <c r="I540" s="23" t="str">
        <f t="shared" si="32"/>
        <v>No</v>
      </c>
      <c r="J540" s="23" t="str">
        <f t="shared" si="33"/>
        <v>No</v>
      </c>
      <c r="K540" s="23" t="str">
        <f t="shared" si="34"/>
        <v>No</v>
      </c>
      <c r="L540" s="23" t="str">
        <f>IF(TRIM(H540)="?",'Cleaning Summary'!$B$35,IF(LOWER(TRIM(H540))="yes","Yes","No"))</f>
        <v>Yes</v>
      </c>
      <c r="M540" s="23">
        <f t="shared" si="35"/>
        <v>0</v>
      </c>
      <c r="N540" s="23" t="str">
        <f>IF(B540&lt;'Cleaning Summary'!$B$63,"Underweight",IF(B540&lt;'Cleaning Summary'!$B$64,"Normal Weight",IF(B540&lt;'Cleaning Summary'!$B$65,"Overweight","Obesity")))</f>
        <v>Overweight</v>
      </c>
      <c r="O540" s="23" t="str">
        <f>IF(C540&lt;'Cleaning Summary'!$B$66,"Normal",IF(C540&lt;'Cleaning Summary'!$B$67,"Prediabetes","Diabetes"))</f>
        <v>Normal</v>
      </c>
    </row>
    <row r="541" spans="1:15" x14ac:dyDescent="0.35">
      <c r="A541" s="23" t="s">
        <v>1197</v>
      </c>
      <c r="B541" s="27">
        <v>28.5</v>
      </c>
      <c r="C541" s="27">
        <v>5.55</v>
      </c>
      <c r="D541" s="23" t="s">
        <v>95</v>
      </c>
      <c r="E541" s="23" t="s">
        <v>81</v>
      </c>
      <c r="F541" s="23" t="s">
        <v>81</v>
      </c>
      <c r="G541" s="23">
        <v>1</v>
      </c>
      <c r="H541" s="23" t="s">
        <v>95</v>
      </c>
      <c r="I541" s="23" t="str">
        <f t="shared" si="32"/>
        <v>Yes</v>
      </c>
      <c r="J541" s="23" t="str">
        <f t="shared" si="33"/>
        <v>No</v>
      </c>
      <c r="K541" s="23" t="str">
        <f t="shared" si="34"/>
        <v>No</v>
      </c>
      <c r="L541" s="23" t="str">
        <f>IF(TRIM(H541)="?",'Cleaning Summary'!$B$35,IF(LOWER(TRIM(H541))="yes","Yes","No"))</f>
        <v>Yes</v>
      </c>
      <c r="M541" s="23">
        <f t="shared" si="35"/>
        <v>1</v>
      </c>
      <c r="N541" s="23" t="str">
        <f>IF(B541&lt;'Cleaning Summary'!$B$63,"Underweight",IF(B541&lt;'Cleaning Summary'!$B$64,"Normal Weight",IF(B541&lt;'Cleaning Summary'!$B$65,"Overweight","Obesity")))</f>
        <v>Overweight</v>
      </c>
      <c r="O541" s="23" t="str">
        <f>IF(C541&lt;'Cleaning Summary'!$B$66,"Normal",IF(C541&lt;'Cleaning Summary'!$B$67,"Prediabetes","Diabetes"))</f>
        <v>Normal</v>
      </c>
    </row>
    <row r="542" spans="1:15" x14ac:dyDescent="0.35">
      <c r="A542" s="23" t="s">
        <v>1199</v>
      </c>
      <c r="B542" s="27">
        <v>24.4</v>
      </c>
      <c r="C542" s="27">
        <v>4.5199999999999996</v>
      </c>
      <c r="D542" s="23" t="s">
        <v>81</v>
      </c>
      <c r="E542" s="23" t="s">
        <v>81</v>
      </c>
      <c r="F542" s="23" t="s">
        <v>81</v>
      </c>
      <c r="G542" s="23">
        <v>1</v>
      </c>
      <c r="H542" s="23" t="s">
        <v>95</v>
      </c>
      <c r="I542" s="23" t="str">
        <f t="shared" si="32"/>
        <v>No</v>
      </c>
      <c r="J542" s="23" t="str">
        <f t="shared" si="33"/>
        <v>No</v>
      </c>
      <c r="K542" s="23" t="str">
        <f t="shared" si="34"/>
        <v>No</v>
      </c>
      <c r="L542" s="23" t="str">
        <f>IF(TRIM(H542)="?",'Cleaning Summary'!$B$35,IF(LOWER(TRIM(H542))="yes","Yes","No"))</f>
        <v>Yes</v>
      </c>
      <c r="M542" s="23">
        <f t="shared" si="35"/>
        <v>1</v>
      </c>
      <c r="N542" s="23" t="str">
        <f>IF(B542&lt;'Cleaning Summary'!$B$63,"Underweight",IF(B542&lt;'Cleaning Summary'!$B$64,"Normal Weight",IF(B542&lt;'Cleaning Summary'!$B$65,"Overweight","Obesity")))</f>
        <v>Normal Weight</v>
      </c>
      <c r="O542" s="23" t="str">
        <f>IF(C542&lt;'Cleaning Summary'!$B$66,"Normal",IF(C542&lt;'Cleaning Summary'!$B$67,"Prediabetes","Diabetes"))</f>
        <v>Normal</v>
      </c>
    </row>
    <row r="543" spans="1:15" x14ac:dyDescent="0.35">
      <c r="A543" s="23" t="s">
        <v>1201</v>
      </c>
      <c r="B543" s="27">
        <v>29.15</v>
      </c>
      <c r="C543" s="27">
        <v>4.45</v>
      </c>
      <c r="D543" s="23" t="s">
        <v>95</v>
      </c>
      <c r="E543" s="23" t="s">
        <v>81</v>
      </c>
      <c r="F543" s="23" t="s">
        <v>81</v>
      </c>
      <c r="G543" s="23">
        <v>1</v>
      </c>
      <c r="H543" s="23" t="s">
        <v>95</v>
      </c>
      <c r="I543" s="23" t="str">
        <f t="shared" si="32"/>
        <v>Yes</v>
      </c>
      <c r="J543" s="23" t="str">
        <f t="shared" si="33"/>
        <v>No</v>
      </c>
      <c r="K543" s="23" t="str">
        <f t="shared" si="34"/>
        <v>No</v>
      </c>
      <c r="L543" s="23" t="str">
        <f>IF(TRIM(H543)="?",'Cleaning Summary'!$B$35,IF(LOWER(TRIM(H543))="yes","Yes","No"))</f>
        <v>Yes</v>
      </c>
      <c r="M543" s="23">
        <f t="shared" si="35"/>
        <v>1</v>
      </c>
      <c r="N543" s="23" t="str">
        <f>IF(B543&lt;'Cleaning Summary'!$B$63,"Underweight",IF(B543&lt;'Cleaning Summary'!$B$64,"Normal Weight",IF(B543&lt;'Cleaning Summary'!$B$65,"Overweight","Obesity")))</f>
        <v>Overweight</v>
      </c>
      <c r="O543" s="23" t="str">
        <f>IF(C543&lt;'Cleaning Summary'!$B$66,"Normal",IF(C543&lt;'Cleaning Summary'!$B$67,"Prediabetes","Diabetes"))</f>
        <v>Normal</v>
      </c>
    </row>
    <row r="544" spans="1:15" x14ac:dyDescent="0.35">
      <c r="A544" s="23" t="s">
        <v>1203</v>
      </c>
      <c r="B544" s="27">
        <v>27.28</v>
      </c>
      <c r="C544" s="27">
        <v>4.72</v>
      </c>
      <c r="D544" s="23" t="s">
        <v>81</v>
      </c>
      <c r="E544" s="23" t="s">
        <v>95</v>
      </c>
      <c r="F544" s="23" t="s">
        <v>81</v>
      </c>
      <c r="G544" s="23">
        <v>1</v>
      </c>
      <c r="H544" s="23" t="s">
        <v>95</v>
      </c>
      <c r="I544" s="23" t="str">
        <f t="shared" si="32"/>
        <v>No</v>
      </c>
      <c r="J544" s="23" t="str">
        <f t="shared" si="33"/>
        <v>Yes</v>
      </c>
      <c r="K544" s="23" t="str">
        <f t="shared" si="34"/>
        <v>No</v>
      </c>
      <c r="L544" s="23" t="str">
        <f>IF(TRIM(H544)="?",'Cleaning Summary'!$B$35,IF(LOWER(TRIM(H544))="yes","Yes","No"))</f>
        <v>Yes</v>
      </c>
      <c r="M544" s="23">
        <f t="shared" si="35"/>
        <v>1</v>
      </c>
      <c r="N544" s="23" t="str">
        <f>IF(B544&lt;'Cleaning Summary'!$B$63,"Underweight",IF(B544&lt;'Cleaning Summary'!$B$64,"Normal Weight",IF(B544&lt;'Cleaning Summary'!$B$65,"Overweight","Obesity")))</f>
        <v>Overweight</v>
      </c>
      <c r="O544" s="23" t="str">
        <f>IF(C544&lt;'Cleaning Summary'!$B$66,"Normal",IF(C544&lt;'Cleaning Summary'!$B$67,"Prediabetes","Diabetes"))</f>
        <v>Normal</v>
      </c>
    </row>
    <row r="545" spans="1:15" x14ac:dyDescent="0.35">
      <c r="A545" s="23" t="s">
        <v>1205</v>
      </c>
      <c r="B545" s="27">
        <v>32.229999999999997</v>
      </c>
      <c r="C545" s="27">
        <v>4.6500000000000004</v>
      </c>
      <c r="D545" s="23" t="s">
        <v>95</v>
      </c>
      <c r="E545" s="23" t="s">
        <v>81</v>
      </c>
      <c r="F545" s="23" t="s">
        <v>82</v>
      </c>
      <c r="G545" s="23">
        <v>1</v>
      </c>
      <c r="H545" s="23" t="s">
        <v>81</v>
      </c>
      <c r="I545" s="23" t="str">
        <f t="shared" si="32"/>
        <v>Yes</v>
      </c>
      <c r="J545" s="23" t="str">
        <f t="shared" si="33"/>
        <v>No</v>
      </c>
      <c r="K545" s="23" t="str">
        <f t="shared" si="34"/>
        <v>Yes</v>
      </c>
      <c r="L545" s="23" t="str">
        <f>IF(TRIM(H545)="?",'Cleaning Summary'!$B$35,IF(LOWER(TRIM(H545))="yes","Yes","No"))</f>
        <v>No</v>
      </c>
      <c r="M545" s="23">
        <f t="shared" si="35"/>
        <v>1</v>
      </c>
      <c r="N545" s="23" t="str">
        <f>IF(B545&lt;'Cleaning Summary'!$B$63,"Underweight",IF(B545&lt;'Cleaning Summary'!$B$64,"Normal Weight",IF(B545&lt;'Cleaning Summary'!$B$65,"Overweight","Obesity")))</f>
        <v>Obesity</v>
      </c>
      <c r="O545" s="23" t="str">
        <f>IF(C545&lt;'Cleaning Summary'!$B$66,"Normal",IF(C545&lt;'Cleaning Summary'!$B$67,"Prediabetes","Diabetes"))</f>
        <v>Normal</v>
      </c>
    </row>
    <row r="546" spans="1:15" x14ac:dyDescent="0.35">
      <c r="A546" s="23" t="s">
        <v>1207</v>
      </c>
      <c r="B546" s="27">
        <v>44.2</v>
      </c>
      <c r="C546" s="27">
        <v>11.34</v>
      </c>
      <c r="D546" s="23" t="s">
        <v>95</v>
      </c>
      <c r="E546" s="23" t="s">
        <v>81</v>
      </c>
      <c r="F546" s="23" t="s">
        <v>82</v>
      </c>
      <c r="G546" s="23">
        <v>1</v>
      </c>
      <c r="H546" s="23" t="s">
        <v>81</v>
      </c>
      <c r="I546" s="23" t="str">
        <f t="shared" si="32"/>
        <v>Yes</v>
      </c>
      <c r="J546" s="23" t="str">
        <f t="shared" si="33"/>
        <v>No</v>
      </c>
      <c r="K546" s="23" t="str">
        <f t="shared" si="34"/>
        <v>Yes</v>
      </c>
      <c r="L546" s="23" t="str">
        <f>IF(TRIM(H546)="?",'Cleaning Summary'!$B$35,IF(LOWER(TRIM(H546))="yes","Yes","No"))</f>
        <v>No</v>
      </c>
      <c r="M546" s="23">
        <f t="shared" si="35"/>
        <v>1</v>
      </c>
      <c r="N546" s="23" t="str">
        <f>IF(B546&lt;'Cleaning Summary'!$B$63,"Underweight",IF(B546&lt;'Cleaning Summary'!$B$64,"Normal Weight",IF(B546&lt;'Cleaning Summary'!$B$65,"Overweight","Obesity")))</f>
        <v>Obesity</v>
      </c>
      <c r="O546" s="23" t="str">
        <f>IF(C546&lt;'Cleaning Summary'!$B$66,"Normal",IF(C546&lt;'Cleaning Summary'!$B$67,"Prediabetes","Diabetes"))</f>
        <v>Diabetes</v>
      </c>
    </row>
    <row r="547" spans="1:15" x14ac:dyDescent="0.35">
      <c r="A547" s="23" t="s">
        <v>1209</v>
      </c>
      <c r="B547" s="27">
        <v>29.734999999999999</v>
      </c>
      <c r="C547" s="27">
        <v>4.53</v>
      </c>
      <c r="D547" s="23" t="s">
        <v>81</v>
      </c>
      <c r="E547" s="23" t="s">
        <v>81</v>
      </c>
      <c r="F547" s="23" t="s">
        <v>82</v>
      </c>
      <c r="G547" s="23">
        <v>1</v>
      </c>
      <c r="H547" s="23" t="s">
        <v>81</v>
      </c>
      <c r="I547" s="23" t="str">
        <f t="shared" si="32"/>
        <v>No</v>
      </c>
      <c r="J547" s="23" t="str">
        <f t="shared" si="33"/>
        <v>No</v>
      </c>
      <c r="K547" s="23" t="str">
        <f t="shared" si="34"/>
        <v>Yes</v>
      </c>
      <c r="L547" s="23" t="str">
        <f>IF(TRIM(H547)="?",'Cleaning Summary'!$B$35,IF(LOWER(TRIM(H547))="yes","Yes","No"))</f>
        <v>No</v>
      </c>
      <c r="M547" s="23">
        <f t="shared" si="35"/>
        <v>1</v>
      </c>
      <c r="N547" s="23" t="str">
        <f>IF(B547&lt;'Cleaning Summary'!$B$63,"Underweight",IF(B547&lt;'Cleaning Summary'!$B$64,"Normal Weight",IF(B547&lt;'Cleaning Summary'!$B$65,"Overweight","Obesity")))</f>
        <v>Overweight</v>
      </c>
      <c r="O547" s="23" t="str">
        <f>IF(C547&lt;'Cleaning Summary'!$B$66,"Normal",IF(C547&lt;'Cleaning Summary'!$B$67,"Prediabetes","Diabetes"))</f>
        <v>Normal</v>
      </c>
    </row>
    <row r="548" spans="1:15" x14ac:dyDescent="0.35">
      <c r="A548" s="23" t="s">
        <v>1211</v>
      </c>
      <c r="B548" s="27">
        <v>28.31</v>
      </c>
      <c r="C548" s="27">
        <v>6.35</v>
      </c>
      <c r="D548" s="23" t="s">
        <v>81</v>
      </c>
      <c r="E548" s="23" t="s">
        <v>81</v>
      </c>
      <c r="F548" s="23" t="s">
        <v>81</v>
      </c>
      <c r="G548" s="23" t="s">
        <v>4796</v>
      </c>
      <c r="H548" s="23" t="s">
        <v>95</v>
      </c>
      <c r="I548" s="23" t="str">
        <f t="shared" si="32"/>
        <v>No</v>
      </c>
      <c r="J548" s="23" t="str">
        <f t="shared" si="33"/>
        <v>No</v>
      </c>
      <c r="K548" s="23" t="str">
        <f t="shared" si="34"/>
        <v>No</v>
      </c>
      <c r="L548" s="23" t="str">
        <f>IF(TRIM(H548)="?",'Cleaning Summary'!$B$35,IF(LOWER(TRIM(H548))="yes","Yes","No"))</f>
        <v>Yes</v>
      </c>
      <c r="M548" s="23">
        <f t="shared" si="35"/>
        <v>0</v>
      </c>
      <c r="N548" s="23" t="str">
        <f>IF(B548&lt;'Cleaning Summary'!$B$63,"Underweight",IF(B548&lt;'Cleaning Summary'!$B$64,"Normal Weight",IF(B548&lt;'Cleaning Summary'!$B$65,"Overweight","Obesity")))</f>
        <v>Overweight</v>
      </c>
      <c r="O548" s="23" t="str">
        <f>IF(C548&lt;'Cleaning Summary'!$B$66,"Normal",IF(C548&lt;'Cleaning Summary'!$B$67,"Prediabetes","Diabetes"))</f>
        <v>Prediabetes</v>
      </c>
    </row>
    <row r="549" spans="1:15" x14ac:dyDescent="0.35">
      <c r="A549" s="23" t="s">
        <v>1213</v>
      </c>
      <c r="B549" s="27">
        <v>46.62</v>
      </c>
      <c r="C549" s="27">
        <v>8.51</v>
      </c>
      <c r="D549" s="23" t="s">
        <v>81</v>
      </c>
      <c r="E549" s="23" t="s">
        <v>81</v>
      </c>
      <c r="F549" s="23" t="s">
        <v>81</v>
      </c>
      <c r="G549" s="23" t="s">
        <v>4796</v>
      </c>
      <c r="H549" s="23" t="s">
        <v>81</v>
      </c>
      <c r="I549" s="23" t="str">
        <f t="shared" si="32"/>
        <v>No</v>
      </c>
      <c r="J549" s="23" t="str">
        <f t="shared" si="33"/>
        <v>No</v>
      </c>
      <c r="K549" s="23" t="str">
        <f t="shared" si="34"/>
        <v>No</v>
      </c>
      <c r="L549" s="23" t="str">
        <f>IF(TRIM(H549)="?",'Cleaning Summary'!$B$35,IF(LOWER(TRIM(H549))="yes","Yes","No"))</f>
        <v>No</v>
      </c>
      <c r="M549" s="23">
        <f t="shared" si="35"/>
        <v>0</v>
      </c>
      <c r="N549" s="23" t="str">
        <f>IF(B549&lt;'Cleaning Summary'!$B$63,"Underweight",IF(B549&lt;'Cleaning Summary'!$B$64,"Normal Weight",IF(B549&lt;'Cleaning Summary'!$B$65,"Overweight","Obesity")))</f>
        <v>Obesity</v>
      </c>
      <c r="O549" s="23" t="str">
        <f>IF(C549&lt;'Cleaning Summary'!$B$66,"Normal",IF(C549&lt;'Cleaning Summary'!$B$67,"Prediabetes","Diabetes"))</f>
        <v>Diabetes</v>
      </c>
    </row>
    <row r="550" spans="1:15" x14ac:dyDescent="0.35">
      <c r="A550" s="23" t="s">
        <v>1215</v>
      </c>
      <c r="B550" s="27">
        <v>51.75</v>
      </c>
      <c r="C550" s="27">
        <v>8.59</v>
      </c>
      <c r="D550" s="23" t="s">
        <v>95</v>
      </c>
      <c r="E550" s="23" t="s">
        <v>81</v>
      </c>
      <c r="F550" s="23" t="s">
        <v>81</v>
      </c>
      <c r="G550" s="23">
        <v>1</v>
      </c>
      <c r="H550" s="23" t="s">
        <v>81</v>
      </c>
      <c r="I550" s="23" t="str">
        <f t="shared" si="32"/>
        <v>Yes</v>
      </c>
      <c r="J550" s="23" t="str">
        <f t="shared" si="33"/>
        <v>No</v>
      </c>
      <c r="K550" s="23" t="str">
        <f t="shared" si="34"/>
        <v>No</v>
      </c>
      <c r="L550" s="23" t="str">
        <f>IF(TRIM(H550)="?",'Cleaning Summary'!$B$35,IF(LOWER(TRIM(H550))="yes","Yes","No"))</f>
        <v>No</v>
      </c>
      <c r="M550" s="23">
        <f t="shared" si="35"/>
        <v>1</v>
      </c>
      <c r="N550" s="23" t="str">
        <f>IF(B550&lt;'Cleaning Summary'!$B$63,"Underweight",IF(B550&lt;'Cleaning Summary'!$B$64,"Normal Weight",IF(B550&lt;'Cleaning Summary'!$B$65,"Overweight","Obesity")))</f>
        <v>Obesity</v>
      </c>
      <c r="O550" s="23" t="str">
        <f>IF(C550&lt;'Cleaning Summary'!$B$66,"Normal",IF(C550&lt;'Cleaning Summary'!$B$67,"Prediabetes","Diabetes"))</f>
        <v>Diabetes</v>
      </c>
    </row>
    <row r="551" spans="1:15" x14ac:dyDescent="0.35">
      <c r="A551" s="23" t="s">
        <v>1217</v>
      </c>
      <c r="B551" s="27">
        <v>25.7</v>
      </c>
      <c r="C551" s="27">
        <v>4.13</v>
      </c>
      <c r="D551" s="23" t="s">
        <v>95</v>
      </c>
      <c r="E551" s="23" t="s">
        <v>81</v>
      </c>
      <c r="F551" s="23" t="s">
        <v>81</v>
      </c>
      <c r="G551" s="23" t="s">
        <v>4796</v>
      </c>
      <c r="H551" s="23" t="s">
        <v>95</v>
      </c>
      <c r="I551" s="23" t="str">
        <f t="shared" si="32"/>
        <v>Yes</v>
      </c>
      <c r="J551" s="23" t="str">
        <f t="shared" si="33"/>
        <v>No</v>
      </c>
      <c r="K551" s="23" t="str">
        <f t="shared" si="34"/>
        <v>No</v>
      </c>
      <c r="L551" s="23" t="str">
        <f>IF(TRIM(H551)="?",'Cleaning Summary'!$B$35,IF(LOWER(TRIM(H551))="yes","Yes","No"))</f>
        <v>Yes</v>
      </c>
      <c r="M551" s="23">
        <f t="shared" si="35"/>
        <v>0</v>
      </c>
      <c r="N551" s="23" t="str">
        <f>IF(B551&lt;'Cleaning Summary'!$B$63,"Underweight",IF(B551&lt;'Cleaning Summary'!$B$64,"Normal Weight",IF(B551&lt;'Cleaning Summary'!$B$65,"Overweight","Obesity")))</f>
        <v>Overweight</v>
      </c>
      <c r="O551" s="23" t="str">
        <f>IF(C551&lt;'Cleaning Summary'!$B$66,"Normal",IF(C551&lt;'Cleaning Summary'!$B$67,"Prediabetes","Diabetes"))</f>
        <v>Normal</v>
      </c>
    </row>
    <row r="552" spans="1:15" x14ac:dyDescent="0.35">
      <c r="A552" s="23" t="s">
        <v>1219</v>
      </c>
      <c r="B552" s="27">
        <v>31.79</v>
      </c>
      <c r="C552" s="27">
        <v>4.55</v>
      </c>
      <c r="D552" s="23" t="s">
        <v>81</v>
      </c>
      <c r="E552" s="23" t="s">
        <v>81</v>
      </c>
      <c r="F552" s="23" t="s">
        <v>81</v>
      </c>
      <c r="G552" s="23" t="s">
        <v>4796</v>
      </c>
      <c r="H552" s="23" t="s">
        <v>81</v>
      </c>
      <c r="I552" s="23" t="str">
        <f t="shared" si="32"/>
        <v>No</v>
      </c>
      <c r="J552" s="23" t="str">
        <f t="shared" si="33"/>
        <v>No</v>
      </c>
      <c r="K552" s="23" t="str">
        <f t="shared" si="34"/>
        <v>No</v>
      </c>
      <c r="L552" s="23" t="str">
        <f>IF(TRIM(H552)="?",'Cleaning Summary'!$B$35,IF(LOWER(TRIM(H552))="yes","Yes","No"))</f>
        <v>No</v>
      </c>
      <c r="M552" s="23">
        <f t="shared" si="35"/>
        <v>0</v>
      </c>
      <c r="N552" s="23" t="str">
        <f>IF(B552&lt;'Cleaning Summary'!$B$63,"Underweight",IF(B552&lt;'Cleaning Summary'!$B$64,"Normal Weight",IF(B552&lt;'Cleaning Summary'!$B$65,"Overweight","Obesity")))</f>
        <v>Obesity</v>
      </c>
      <c r="O552" s="23" t="str">
        <f>IF(C552&lt;'Cleaning Summary'!$B$66,"Normal",IF(C552&lt;'Cleaning Summary'!$B$67,"Prediabetes","Diabetes"))</f>
        <v>Normal</v>
      </c>
    </row>
    <row r="553" spans="1:15" x14ac:dyDescent="0.35">
      <c r="A553" s="23" t="s">
        <v>1221</v>
      </c>
      <c r="B553" s="27">
        <v>24.795000000000002</v>
      </c>
      <c r="C553" s="27">
        <v>4.5199999999999996</v>
      </c>
      <c r="D553" s="23" t="s">
        <v>81</v>
      </c>
      <c r="E553" s="23" t="s">
        <v>81</v>
      </c>
      <c r="F553" s="23" t="s">
        <v>81</v>
      </c>
      <c r="G553" s="23" t="s">
        <v>4796</v>
      </c>
      <c r="H553" s="23" t="s">
        <v>95</v>
      </c>
      <c r="I553" s="23" t="str">
        <f t="shared" si="32"/>
        <v>No</v>
      </c>
      <c r="J553" s="23" t="str">
        <f t="shared" si="33"/>
        <v>No</v>
      </c>
      <c r="K553" s="23" t="str">
        <f t="shared" si="34"/>
        <v>No</v>
      </c>
      <c r="L553" s="23" t="str">
        <f>IF(TRIM(H553)="?",'Cleaning Summary'!$B$35,IF(LOWER(TRIM(H553))="yes","Yes","No"))</f>
        <v>Yes</v>
      </c>
      <c r="M553" s="23">
        <f t="shared" si="35"/>
        <v>0</v>
      </c>
      <c r="N553" s="23" t="str">
        <f>IF(B553&lt;'Cleaning Summary'!$B$63,"Underweight",IF(B553&lt;'Cleaning Summary'!$B$64,"Normal Weight",IF(B553&lt;'Cleaning Summary'!$B$65,"Overweight","Obesity")))</f>
        <v>Normal Weight</v>
      </c>
      <c r="O553" s="23" t="str">
        <f>IF(C553&lt;'Cleaning Summary'!$B$66,"Normal",IF(C553&lt;'Cleaning Summary'!$B$67,"Prediabetes","Diabetes"))</f>
        <v>Normal</v>
      </c>
    </row>
    <row r="554" spans="1:15" x14ac:dyDescent="0.35">
      <c r="A554" s="23" t="s">
        <v>1223</v>
      </c>
      <c r="B554" s="27">
        <v>53.98</v>
      </c>
      <c r="C554" s="27">
        <v>5.07</v>
      </c>
      <c r="D554" s="23" t="s">
        <v>81</v>
      </c>
      <c r="E554" s="23" t="s">
        <v>81</v>
      </c>
      <c r="F554" s="23" t="s">
        <v>82</v>
      </c>
      <c r="G554" s="23">
        <v>1</v>
      </c>
      <c r="H554" s="23" t="s">
        <v>81</v>
      </c>
      <c r="I554" s="23" t="str">
        <f t="shared" si="32"/>
        <v>No</v>
      </c>
      <c r="J554" s="23" t="str">
        <f t="shared" si="33"/>
        <v>No</v>
      </c>
      <c r="K554" s="23" t="str">
        <f t="shared" si="34"/>
        <v>Yes</v>
      </c>
      <c r="L554" s="23" t="str">
        <f>IF(TRIM(H554)="?",'Cleaning Summary'!$B$35,IF(LOWER(TRIM(H554))="yes","Yes","No"))</f>
        <v>No</v>
      </c>
      <c r="M554" s="23">
        <f t="shared" si="35"/>
        <v>1</v>
      </c>
      <c r="N554" s="23" t="str">
        <f>IF(B554&lt;'Cleaning Summary'!$B$63,"Underweight",IF(B554&lt;'Cleaning Summary'!$B$64,"Normal Weight",IF(B554&lt;'Cleaning Summary'!$B$65,"Overweight","Obesity")))</f>
        <v>Obesity</v>
      </c>
      <c r="O554" s="23" t="str">
        <f>IF(C554&lt;'Cleaning Summary'!$B$66,"Normal",IF(C554&lt;'Cleaning Summary'!$B$67,"Prediabetes","Diabetes"))</f>
        <v>Normal</v>
      </c>
    </row>
    <row r="555" spans="1:15" x14ac:dyDescent="0.35">
      <c r="A555" s="23" t="s">
        <v>1225</v>
      </c>
      <c r="B555" s="27">
        <v>41.325000000000003</v>
      </c>
      <c r="C555" s="27">
        <v>4.04</v>
      </c>
      <c r="D555" s="23" t="s">
        <v>95</v>
      </c>
      <c r="E555" s="23" t="s">
        <v>81</v>
      </c>
      <c r="F555" s="23" t="s">
        <v>82</v>
      </c>
      <c r="G555" s="23">
        <v>1</v>
      </c>
      <c r="H555" s="23" t="s">
        <v>81</v>
      </c>
      <c r="I555" s="23" t="str">
        <f t="shared" si="32"/>
        <v>Yes</v>
      </c>
      <c r="J555" s="23" t="str">
        <f t="shared" si="33"/>
        <v>No</v>
      </c>
      <c r="K555" s="23" t="str">
        <f t="shared" si="34"/>
        <v>Yes</v>
      </c>
      <c r="L555" s="23" t="str">
        <f>IF(TRIM(H555)="?",'Cleaning Summary'!$B$35,IF(LOWER(TRIM(H555))="yes","Yes","No"))</f>
        <v>No</v>
      </c>
      <c r="M555" s="23">
        <f t="shared" si="35"/>
        <v>1</v>
      </c>
      <c r="N555" s="23" t="str">
        <f>IF(B555&lt;'Cleaning Summary'!$B$63,"Underweight",IF(B555&lt;'Cleaning Summary'!$B$64,"Normal Weight",IF(B555&lt;'Cleaning Summary'!$B$65,"Overweight","Obesity")))</f>
        <v>Obesity</v>
      </c>
      <c r="O555" s="23" t="str">
        <f>IF(C555&lt;'Cleaning Summary'!$B$66,"Normal",IF(C555&lt;'Cleaning Summary'!$B$67,"Prediabetes","Diabetes"))</f>
        <v>Normal</v>
      </c>
    </row>
    <row r="556" spans="1:15" x14ac:dyDescent="0.35">
      <c r="A556" s="23" t="s">
        <v>1227</v>
      </c>
      <c r="B556" s="27">
        <v>51.65</v>
      </c>
      <c r="C556" s="27">
        <v>5.3</v>
      </c>
      <c r="D556" s="23" t="s">
        <v>95</v>
      </c>
      <c r="E556" s="23" t="s">
        <v>81</v>
      </c>
      <c r="F556" s="23" t="s">
        <v>81</v>
      </c>
      <c r="G556" s="23" t="s">
        <v>4796</v>
      </c>
      <c r="H556" s="23" t="s">
        <v>81</v>
      </c>
      <c r="I556" s="23" t="str">
        <f t="shared" si="32"/>
        <v>Yes</v>
      </c>
      <c r="J556" s="23" t="str">
        <f t="shared" si="33"/>
        <v>No</v>
      </c>
      <c r="K556" s="23" t="str">
        <f t="shared" si="34"/>
        <v>No</v>
      </c>
      <c r="L556" s="23" t="str">
        <f>IF(TRIM(H556)="?",'Cleaning Summary'!$B$35,IF(LOWER(TRIM(H556))="yes","Yes","No"))</f>
        <v>No</v>
      </c>
      <c r="M556" s="23">
        <f t="shared" si="35"/>
        <v>0</v>
      </c>
      <c r="N556" s="23" t="str">
        <f>IF(B556&lt;'Cleaning Summary'!$B$63,"Underweight",IF(B556&lt;'Cleaning Summary'!$B$64,"Normal Weight",IF(B556&lt;'Cleaning Summary'!$B$65,"Overweight","Obesity")))</f>
        <v>Obesity</v>
      </c>
      <c r="O556" s="23" t="str">
        <f>IF(C556&lt;'Cleaning Summary'!$B$66,"Normal",IF(C556&lt;'Cleaning Summary'!$B$67,"Prediabetes","Diabetes"))</f>
        <v>Normal</v>
      </c>
    </row>
    <row r="557" spans="1:15" x14ac:dyDescent="0.35">
      <c r="A557" s="23" t="s">
        <v>1229</v>
      </c>
      <c r="B557" s="27">
        <v>44.52</v>
      </c>
      <c r="C557" s="27">
        <v>8.64</v>
      </c>
      <c r="D557" s="23" t="s">
        <v>95</v>
      </c>
      <c r="E557" s="23" t="s">
        <v>81</v>
      </c>
      <c r="F557" s="23" t="s">
        <v>82</v>
      </c>
      <c r="G557" s="23">
        <v>1</v>
      </c>
      <c r="H557" s="23" t="s">
        <v>81</v>
      </c>
      <c r="I557" s="23" t="str">
        <f t="shared" si="32"/>
        <v>Yes</v>
      </c>
      <c r="J557" s="23" t="str">
        <f t="shared" si="33"/>
        <v>No</v>
      </c>
      <c r="K557" s="23" t="str">
        <f t="shared" si="34"/>
        <v>Yes</v>
      </c>
      <c r="L557" s="23" t="str">
        <f>IF(TRIM(H557)="?",'Cleaning Summary'!$B$35,IF(LOWER(TRIM(H557))="yes","Yes","No"))</f>
        <v>No</v>
      </c>
      <c r="M557" s="23">
        <f t="shared" si="35"/>
        <v>1</v>
      </c>
      <c r="N557" s="23" t="str">
        <f>IF(B557&lt;'Cleaning Summary'!$B$63,"Underweight",IF(B557&lt;'Cleaning Summary'!$B$64,"Normal Weight",IF(B557&lt;'Cleaning Summary'!$B$65,"Overweight","Obesity")))</f>
        <v>Obesity</v>
      </c>
      <c r="O557" s="23" t="str">
        <f>IF(C557&lt;'Cleaning Summary'!$B$66,"Normal",IF(C557&lt;'Cleaning Summary'!$B$67,"Prediabetes","Diabetes"))</f>
        <v>Diabetes</v>
      </c>
    </row>
    <row r="558" spans="1:15" x14ac:dyDescent="0.35">
      <c r="A558" s="23" t="s">
        <v>1231</v>
      </c>
      <c r="B558" s="27">
        <v>53.29</v>
      </c>
      <c r="C558" s="27">
        <v>4.03</v>
      </c>
      <c r="D558" s="23" t="s">
        <v>81</v>
      </c>
      <c r="E558" s="23" t="s">
        <v>81</v>
      </c>
      <c r="F558" s="23" t="s">
        <v>82</v>
      </c>
      <c r="G558" s="23">
        <v>1</v>
      </c>
      <c r="H558" s="23" t="s">
        <v>81</v>
      </c>
      <c r="I558" s="23" t="str">
        <f t="shared" si="32"/>
        <v>No</v>
      </c>
      <c r="J558" s="23" t="str">
        <f t="shared" si="33"/>
        <v>No</v>
      </c>
      <c r="K558" s="23" t="str">
        <f t="shared" si="34"/>
        <v>Yes</v>
      </c>
      <c r="L558" s="23" t="str">
        <f>IF(TRIM(H558)="?",'Cleaning Summary'!$B$35,IF(LOWER(TRIM(H558))="yes","Yes","No"))</f>
        <v>No</v>
      </c>
      <c r="M558" s="23">
        <f t="shared" si="35"/>
        <v>1</v>
      </c>
      <c r="N558" s="23" t="str">
        <f>IF(B558&lt;'Cleaning Summary'!$B$63,"Underweight",IF(B558&lt;'Cleaning Summary'!$B$64,"Normal Weight",IF(B558&lt;'Cleaning Summary'!$B$65,"Overweight","Obesity")))</f>
        <v>Obesity</v>
      </c>
      <c r="O558" s="23" t="str">
        <f>IF(C558&lt;'Cleaning Summary'!$B$66,"Normal",IF(C558&lt;'Cleaning Summary'!$B$67,"Prediabetes","Diabetes"))</f>
        <v>Normal</v>
      </c>
    </row>
    <row r="559" spans="1:15" x14ac:dyDescent="0.35">
      <c r="A559" s="23" t="s">
        <v>1233</v>
      </c>
      <c r="B559" s="27">
        <v>46.63</v>
      </c>
      <c r="C559" s="27">
        <v>4.26</v>
      </c>
      <c r="D559" s="23" t="s">
        <v>95</v>
      </c>
      <c r="E559" s="23" t="s">
        <v>81</v>
      </c>
      <c r="F559" s="23" t="s">
        <v>81</v>
      </c>
      <c r="G559" s="23">
        <v>2</v>
      </c>
      <c r="H559" s="23" t="s">
        <v>81</v>
      </c>
      <c r="I559" s="23" t="str">
        <f t="shared" si="32"/>
        <v>Yes</v>
      </c>
      <c r="J559" s="23" t="str">
        <f t="shared" si="33"/>
        <v>No</v>
      </c>
      <c r="K559" s="23" t="str">
        <f t="shared" si="34"/>
        <v>No</v>
      </c>
      <c r="L559" s="23" t="str">
        <f>IF(TRIM(H559)="?",'Cleaning Summary'!$B$35,IF(LOWER(TRIM(H559))="yes","Yes","No"))</f>
        <v>No</v>
      </c>
      <c r="M559" s="23">
        <f t="shared" si="35"/>
        <v>2</v>
      </c>
      <c r="N559" s="23" t="str">
        <f>IF(B559&lt;'Cleaning Summary'!$B$63,"Underweight",IF(B559&lt;'Cleaning Summary'!$B$64,"Normal Weight",IF(B559&lt;'Cleaning Summary'!$B$65,"Overweight","Obesity")))</f>
        <v>Obesity</v>
      </c>
      <c r="O559" s="23" t="str">
        <f>IF(C559&lt;'Cleaning Summary'!$B$66,"Normal",IF(C559&lt;'Cleaning Summary'!$B$67,"Prediabetes","Diabetes"))</f>
        <v>Normal</v>
      </c>
    </row>
    <row r="560" spans="1:15" x14ac:dyDescent="0.35">
      <c r="A560" s="23" t="s">
        <v>1235</v>
      </c>
      <c r="B560" s="27">
        <v>28.88</v>
      </c>
      <c r="C560" s="27">
        <v>5.35</v>
      </c>
      <c r="D560" s="23" t="s">
        <v>81</v>
      </c>
      <c r="E560" s="23" t="s">
        <v>81</v>
      </c>
      <c r="F560" s="23" t="s">
        <v>82</v>
      </c>
      <c r="G560" s="23">
        <v>1</v>
      </c>
      <c r="H560" s="23" t="s">
        <v>95</v>
      </c>
      <c r="I560" s="23" t="str">
        <f t="shared" si="32"/>
        <v>No</v>
      </c>
      <c r="J560" s="23" t="str">
        <f t="shared" si="33"/>
        <v>No</v>
      </c>
      <c r="K560" s="23" t="str">
        <f t="shared" si="34"/>
        <v>Yes</v>
      </c>
      <c r="L560" s="23" t="str">
        <f>IF(TRIM(H560)="?",'Cleaning Summary'!$B$35,IF(LOWER(TRIM(H560))="yes","Yes","No"))</f>
        <v>Yes</v>
      </c>
      <c r="M560" s="23">
        <f t="shared" si="35"/>
        <v>1</v>
      </c>
      <c r="N560" s="23" t="str">
        <f>IF(B560&lt;'Cleaning Summary'!$B$63,"Underweight",IF(B560&lt;'Cleaning Summary'!$B$64,"Normal Weight",IF(B560&lt;'Cleaning Summary'!$B$65,"Overweight","Obesity")))</f>
        <v>Overweight</v>
      </c>
      <c r="O560" s="23" t="str">
        <f>IF(C560&lt;'Cleaning Summary'!$B$66,"Normal",IF(C560&lt;'Cleaning Summary'!$B$67,"Prediabetes","Diabetes"))</f>
        <v>Normal</v>
      </c>
    </row>
    <row r="561" spans="1:15" x14ac:dyDescent="0.35">
      <c r="A561" s="23" t="s">
        <v>1237</v>
      </c>
      <c r="B561" s="27">
        <v>23.98</v>
      </c>
      <c r="C561" s="27">
        <v>4.9000000000000004</v>
      </c>
      <c r="D561" s="23" t="s">
        <v>81</v>
      </c>
      <c r="E561" s="23" t="s">
        <v>81</v>
      </c>
      <c r="F561" s="23" t="s">
        <v>81</v>
      </c>
      <c r="G561" s="23" t="s">
        <v>4796</v>
      </c>
      <c r="H561" s="23" t="s">
        <v>97</v>
      </c>
      <c r="I561" s="23" t="str">
        <f t="shared" si="32"/>
        <v>No</v>
      </c>
      <c r="J561" s="23" t="str">
        <f t="shared" si="33"/>
        <v>No</v>
      </c>
      <c r="K561" s="23" t="str">
        <f t="shared" si="34"/>
        <v>No</v>
      </c>
      <c r="L561" s="23" t="str">
        <f>IF(TRIM(H561)="?",'Cleaning Summary'!$B$35,IF(LOWER(TRIM(H561))="yes","Yes","No"))</f>
        <v>No</v>
      </c>
      <c r="M561" s="23">
        <f t="shared" si="35"/>
        <v>0</v>
      </c>
      <c r="N561" s="23" t="str">
        <f>IF(B561&lt;'Cleaning Summary'!$B$63,"Underweight",IF(B561&lt;'Cleaning Summary'!$B$64,"Normal Weight",IF(B561&lt;'Cleaning Summary'!$B$65,"Overweight","Obesity")))</f>
        <v>Normal Weight</v>
      </c>
      <c r="O561" s="23" t="str">
        <f>IF(C561&lt;'Cleaning Summary'!$B$66,"Normal",IF(C561&lt;'Cleaning Summary'!$B$67,"Prediabetes","Diabetes"))</f>
        <v>Normal</v>
      </c>
    </row>
    <row r="562" spans="1:15" x14ac:dyDescent="0.35">
      <c r="A562" s="23" t="s">
        <v>1239</v>
      </c>
      <c r="B562" s="27">
        <v>23.65</v>
      </c>
      <c r="C562" s="27">
        <v>4.5</v>
      </c>
      <c r="D562" s="23" t="s">
        <v>81</v>
      </c>
      <c r="E562" s="23" t="s">
        <v>81</v>
      </c>
      <c r="F562" s="23" t="s">
        <v>81</v>
      </c>
      <c r="G562" s="23" t="s">
        <v>4796</v>
      </c>
      <c r="H562" s="23" t="s">
        <v>81</v>
      </c>
      <c r="I562" s="23" t="str">
        <f t="shared" si="32"/>
        <v>No</v>
      </c>
      <c r="J562" s="23" t="str">
        <f t="shared" si="33"/>
        <v>No</v>
      </c>
      <c r="K562" s="23" t="str">
        <f t="shared" si="34"/>
        <v>No</v>
      </c>
      <c r="L562" s="23" t="str">
        <f>IF(TRIM(H562)="?",'Cleaning Summary'!$B$35,IF(LOWER(TRIM(H562))="yes","Yes","No"))</f>
        <v>No</v>
      </c>
      <c r="M562" s="23">
        <f t="shared" si="35"/>
        <v>0</v>
      </c>
      <c r="N562" s="23" t="str">
        <f>IF(B562&lt;'Cleaning Summary'!$B$63,"Underweight",IF(B562&lt;'Cleaning Summary'!$B$64,"Normal Weight",IF(B562&lt;'Cleaning Summary'!$B$65,"Overweight","Obesity")))</f>
        <v>Normal Weight</v>
      </c>
      <c r="O562" s="23" t="str">
        <f>IF(C562&lt;'Cleaning Summary'!$B$66,"Normal",IF(C562&lt;'Cleaning Summary'!$B$67,"Prediabetes","Diabetes"))</f>
        <v>Normal</v>
      </c>
    </row>
    <row r="563" spans="1:15" x14ac:dyDescent="0.35">
      <c r="A563" s="23" t="s">
        <v>1241</v>
      </c>
      <c r="B563" s="27">
        <v>49.09</v>
      </c>
      <c r="C563" s="27">
        <v>8.3800000000000008</v>
      </c>
      <c r="D563" s="23" t="s">
        <v>95</v>
      </c>
      <c r="E563" s="23" t="s">
        <v>81</v>
      </c>
      <c r="F563" s="23" t="s">
        <v>81</v>
      </c>
      <c r="G563" s="23">
        <v>2</v>
      </c>
      <c r="H563" s="23" t="s">
        <v>81</v>
      </c>
      <c r="I563" s="23" t="str">
        <f t="shared" si="32"/>
        <v>Yes</v>
      </c>
      <c r="J563" s="23" t="str">
        <f t="shared" si="33"/>
        <v>No</v>
      </c>
      <c r="K563" s="23" t="str">
        <f t="shared" si="34"/>
        <v>No</v>
      </c>
      <c r="L563" s="23" t="str">
        <f>IF(TRIM(H563)="?",'Cleaning Summary'!$B$35,IF(LOWER(TRIM(H563))="yes","Yes","No"))</f>
        <v>No</v>
      </c>
      <c r="M563" s="23">
        <f t="shared" si="35"/>
        <v>2</v>
      </c>
      <c r="N563" s="23" t="str">
        <f>IF(B563&lt;'Cleaning Summary'!$B$63,"Underweight",IF(B563&lt;'Cleaning Summary'!$B$64,"Normal Weight",IF(B563&lt;'Cleaning Summary'!$B$65,"Overweight","Obesity")))</f>
        <v>Obesity</v>
      </c>
      <c r="O563" s="23" t="str">
        <f>IF(C563&lt;'Cleaning Summary'!$B$66,"Normal",IF(C563&lt;'Cleaning Summary'!$B$67,"Prediabetes","Diabetes"))</f>
        <v>Diabetes</v>
      </c>
    </row>
    <row r="564" spans="1:15" x14ac:dyDescent="0.35">
      <c r="A564" s="23" t="s">
        <v>1243</v>
      </c>
      <c r="B564" s="27">
        <v>28.024999999999999</v>
      </c>
      <c r="C564" s="27">
        <v>7.03</v>
      </c>
      <c r="D564" s="23" t="s">
        <v>81</v>
      </c>
      <c r="E564" s="23" t="s">
        <v>81</v>
      </c>
      <c r="F564" s="23" t="s">
        <v>81</v>
      </c>
      <c r="G564" s="23" t="s">
        <v>4796</v>
      </c>
      <c r="H564" s="23" t="s">
        <v>95</v>
      </c>
      <c r="I564" s="23" t="str">
        <f t="shared" si="32"/>
        <v>No</v>
      </c>
      <c r="J564" s="23" t="str">
        <f t="shared" si="33"/>
        <v>No</v>
      </c>
      <c r="K564" s="23" t="str">
        <f t="shared" si="34"/>
        <v>No</v>
      </c>
      <c r="L564" s="23" t="str">
        <f>IF(TRIM(H564)="?",'Cleaning Summary'!$B$35,IF(LOWER(TRIM(H564))="yes","Yes","No"))</f>
        <v>Yes</v>
      </c>
      <c r="M564" s="23">
        <f t="shared" si="35"/>
        <v>0</v>
      </c>
      <c r="N564" s="23" t="str">
        <f>IF(B564&lt;'Cleaning Summary'!$B$63,"Underweight",IF(B564&lt;'Cleaning Summary'!$B$64,"Normal Weight",IF(B564&lt;'Cleaning Summary'!$B$65,"Overweight","Obesity")))</f>
        <v>Overweight</v>
      </c>
      <c r="O564" s="23" t="str">
        <f>IF(C564&lt;'Cleaning Summary'!$B$66,"Normal",IF(C564&lt;'Cleaning Summary'!$B$67,"Prediabetes","Diabetes"))</f>
        <v>Diabetes</v>
      </c>
    </row>
    <row r="565" spans="1:15" x14ac:dyDescent="0.35">
      <c r="A565" s="23" t="s">
        <v>1245</v>
      </c>
      <c r="B565" s="27">
        <v>43.32</v>
      </c>
      <c r="C565" s="27">
        <v>8.75</v>
      </c>
      <c r="D565" s="23" t="s">
        <v>95</v>
      </c>
      <c r="E565" s="23" t="s">
        <v>81</v>
      </c>
      <c r="F565" s="23" t="s">
        <v>82</v>
      </c>
      <c r="G565" s="23">
        <v>1</v>
      </c>
      <c r="H565" s="23" t="s">
        <v>81</v>
      </c>
      <c r="I565" s="23" t="str">
        <f t="shared" si="32"/>
        <v>Yes</v>
      </c>
      <c r="J565" s="23" t="str">
        <f t="shared" si="33"/>
        <v>No</v>
      </c>
      <c r="K565" s="23" t="str">
        <f t="shared" si="34"/>
        <v>Yes</v>
      </c>
      <c r="L565" s="23" t="str">
        <f>IF(TRIM(H565)="?",'Cleaning Summary'!$B$35,IF(LOWER(TRIM(H565))="yes","Yes","No"))</f>
        <v>No</v>
      </c>
      <c r="M565" s="23">
        <f t="shared" si="35"/>
        <v>1</v>
      </c>
      <c r="N565" s="23" t="str">
        <f>IF(B565&lt;'Cleaning Summary'!$B$63,"Underweight",IF(B565&lt;'Cleaning Summary'!$B$64,"Normal Weight",IF(B565&lt;'Cleaning Summary'!$B$65,"Overweight","Obesity")))</f>
        <v>Obesity</v>
      </c>
      <c r="O565" s="23" t="str">
        <f>IF(C565&lt;'Cleaning Summary'!$B$66,"Normal",IF(C565&lt;'Cleaning Summary'!$B$67,"Prediabetes","Diabetes"))</f>
        <v>Diabetes</v>
      </c>
    </row>
    <row r="566" spans="1:15" x14ac:dyDescent="0.35">
      <c r="A566" s="23" t="s">
        <v>1247</v>
      </c>
      <c r="B566" s="27">
        <v>45.92</v>
      </c>
      <c r="C566" s="27">
        <v>9.51</v>
      </c>
      <c r="D566" s="23" t="s">
        <v>81</v>
      </c>
      <c r="E566" s="23" t="s">
        <v>81</v>
      </c>
      <c r="F566" s="23" t="s">
        <v>81</v>
      </c>
      <c r="G566" s="23" t="s">
        <v>4796</v>
      </c>
      <c r="H566" s="23" t="s">
        <v>81</v>
      </c>
      <c r="I566" s="23" t="str">
        <f t="shared" si="32"/>
        <v>No</v>
      </c>
      <c r="J566" s="23" t="str">
        <f t="shared" si="33"/>
        <v>No</v>
      </c>
      <c r="K566" s="23" t="str">
        <f t="shared" si="34"/>
        <v>No</v>
      </c>
      <c r="L566" s="23" t="str">
        <f>IF(TRIM(H566)="?",'Cleaning Summary'!$B$35,IF(LOWER(TRIM(H566))="yes","Yes","No"))</f>
        <v>No</v>
      </c>
      <c r="M566" s="23">
        <f t="shared" si="35"/>
        <v>0</v>
      </c>
      <c r="N566" s="23" t="str">
        <f>IF(B566&lt;'Cleaning Summary'!$B$63,"Underweight",IF(B566&lt;'Cleaning Summary'!$B$64,"Normal Weight",IF(B566&lt;'Cleaning Summary'!$B$65,"Overweight","Obesity")))</f>
        <v>Obesity</v>
      </c>
      <c r="O566" s="23" t="str">
        <f>IF(C566&lt;'Cleaning Summary'!$B$66,"Normal",IF(C566&lt;'Cleaning Summary'!$B$67,"Prediabetes","Diabetes"))</f>
        <v>Diabetes</v>
      </c>
    </row>
    <row r="567" spans="1:15" x14ac:dyDescent="0.35">
      <c r="A567" s="23" t="s">
        <v>1249</v>
      </c>
      <c r="B567" s="27">
        <v>44.03</v>
      </c>
      <c r="C567" s="27">
        <v>9.36</v>
      </c>
      <c r="D567" s="23" t="s">
        <v>81</v>
      </c>
      <c r="E567" s="23" t="s">
        <v>81</v>
      </c>
      <c r="F567" s="23" t="s">
        <v>81</v>
      </c>
      <c r="G567" s="23" t="s">
        <v>4796</v>
      </c>
      <c r="H567" s="23" t="s">
        <v>81</v>
      </c>
      <c r="I567" s="23" t="str">
        <f t="shared" si="32"/>
        <v>No</v>
      </c>
      <c r="J567" s="23" t="str">
        <f t="shared" si="33"/>
        <v>No</v>
      </c>
      <c r="K567" s="23" t="str">
        <f t="shared" si="34"/>
        <v>No</v>
      </c>
      <c r="L567" s="23" t="str">
        <f>IF(TRIM(H567)="?",'Cleaning Summary'!$B$35,IF(LOWER(TRIM(H567))="yes","Yes","No"))</f>
        <v>No</v>
      </c>
      <c r="M567" s="23">
        <f t="shared" si="35"/>
        <v>0</v>
      </c>
      <c r="N567" s="23" t="str">
        <f>IF(B567&lt;'Cleaning Summary'!$B$63,"Underweight",IF(B567&lt;'Cleaning Summary'!$B$64,"Normal Weight",IF(B567&lt;'Cleaning Summary'!$B$65,"Overweight","Obesity")))</f>
        <v>Obesity</v>
      </c>
      <c r="O567" s="23" t="str">
        <f>IF(C567&lt;'Cleaning Summary'!$B$66,"Normal",IF(C567&lt;'Cleaning Summary'!$B$67,"Prediabetes","Diabetes"))</f>
        <v>Diabetes</v>
      </c>
    </row>
    <row r="568" spans="1:15" x14ac:dyDescent="0.35">
      <c r="A568" s="23" t="s">
        <v>1251</v>
      </c>
      <c r="B568" s="27">
        <v>24.6</v>
      </c>
      <c r="C568" s="27">
        <v>4.8099999999999996</v>
      </c>
      <c r="D568" s="23" t="s">
        <v>81</v>
      </c>
      <c r="E568" s="23" t="s">
        <v>81</v>
      </c>
      <c r="F568" s="23" t="s">
        <v>81</v>
      </c>
      <c r="G568" s="23" t="s">
        <v>4796</v>
      </c>
      <c r="H568" s="23" t="s">
        <v>95</v>
      </c>
      <c r="I568" s="23" t="str">
        <f t="shared" si="32"/>
        <v>No</v>
      </c>
      <c r="J568" s="23" t="str">
        <f t="shared" si="33"/>
        <v>No</v>
      </c>
      <c r="K568" s="23" t="str">
        <f t="shared" si="34"/>
        <v>No</v>
      </c>
      <c r="L568" s="23" t="str">
        <f>IF(TRIM(H568)="?",'Cleaning Summary'!$B$35,IF(LOWER(TRIM(H568))="yes","Yes","No"))</f>
        <v>Yes</v>
      </c>
      <c r="M568" s="23">
        <f t="shared" si="35"/>
        <v>0</v>
      </c>
      <c r="N568" s="23" t="str">
        <f>IF(B568&lt;'Cleaning Summary'!$B$63,"Underweight",IF(B568&lt;'Cleaning Summary'!$B$64,"Normal Weight",IF(B568&lt;'Cleaning Summary'!$B$65,"Overweight","Obesity")))</f>
        <v>Normal Weight</v>
      </c>
      <c r="O568" s="23" t="str">
        <f>IF(C568&lt;'Cleaning Summary'!$B$66,"Normal",IF(C568&lt;'Cleaning Summary'!$B$67,"Prediabetes","Diabetes"))</f>
        <v>Normal</v>
      </c>
    </row>
    <row r="569" spans="1:15" x14ac:dyDescent="0.35">
      <c r="A569" s="23" t="s">
        <v>1253</v>
      </c>
      <c r="B569" s="27">
        <v>49.15</v>
      </c>
      <c r="C569" s="27">
        <v>8.08</v>
      </c>
      <c r="D569" s="23" t="s">
        <v>81</v>
      </c>
      <c r="E569" s="23" t="s">
        <v>81</v>
      </c>
      <c r="F569" s="23" t="s">
        <v>81</v>
      </c>
      <c r="G569" s="23" t="s">
        <v>4796</v>
      </c>
      <c r="H569" s="23" t="s">
        <v>81</v>
      </c>
      <c r="I569" s="23" t="str">
        <f t="shared" si="32"/>
        <v>No</v>
      </c>
      <c r="J569" s="23" t="str">
        <f t="shared" si="33"/>
        <v>No</v>
      </c>
      <c r="K569" s="23" t="str">
        <f t="shared" si="34"/>
        <v>No</v>
      </c>
      <c r="L569" s="23" t="str">
        <f>IF(TRIM(H569)="?",'Cleaning Summary'!$B$35,IF(LOWER(TRIM(H569))="yes","Yes","No"))</f>
        <v>No</v>
      </c>
      <c r="M569" s="23">
        <f t="shared" si="35"/>
        <v>0</v>
      </c>
      <c r="N569" s="23" t="str">
        <f>IF(B569&lt;'Cleaning Summary'!$B$63,"Underweight",IF(B569&lt;'Cleaning Summary'!$B$64,"Normal Weight",IF(B569&lt;'Cleaning Summary'!$B$65,"Overweight","Obesity")))</f>
        <v>Obesity</v>
      </c>
      <c r="O569" s="23" t="str">
        <f>IF(C569&lt;'Cleaning Summary'!$B$66,"Normal",IF(C569&lt;'Cleaning Summary'!$B$67,"Prediabetes","Diabetes"))</f>
        <v>Diabetes</v>
      </c>
    </row>
    <row r="570" spans="1:15" x14ac:dyDescent="0.35">
      <c r="A570" s="23" t="s">
        <v>1255</v>
      </c>
      <c r="B570" s="27">
        <v>28.31</v>
      </c>
      <c r="C570" s="27">
        <v>6.29</v>
      </c>
      <c r="D570" s="23" t="s">
        <v>81</v>
      </c>
      <c r="E570" s="23" t="s">
        <v>81</v>
      </c>
      <c r="F570" s="23" t="s">
        <v>82</v>
      </c>
      <c r="G570" s="23">
        <v>1</v>
      </c>
      <c r="H570" s="23" t="s">
        <v>95</v>
      </c>
      <c r="I570" s="23" t="str">
        <f t="shared" si="32"/>
        <v>No</v>
      </c>
      <c r="J570" s="23" t="str">
        <f t="shared" si="33"/>
        <v>No</v>
      </c>
      <c r="K570" s="23" t="str">
        <f t="shared" si="34"/>
        <v>Yes</v>
      </c>
      <c r="L570" s="23" t="str">
        <f>IF(TRIM(H570)="?",'Cleaning Summary'!$B$35,IF(LOWER(TRIM(H570))="yes","Yes","No"))</f>
        <v>Yes</v>
      </c>
      <c r="M570" s="23">
        <f t="shared" si="35"/>
        <v>1</v>
      </c>
      <c r="N570" s="23" t="str">
        <f>IF(B570&lt;'Cleaning Summary'!$B$63,"Underweight",IF(B570&lt;'Cleaning Summary'!$B$64,"Normal Weight",IF(B570&lt;'Cleaning Summary'!$B$65,"Overweight","Obesity")))</f>
        <v>Overweight</v>
      </c>
      <c r="O570" s="23" t="str">
        <f>IF(C570&lt;'Cleaning Summary'!$B$66,"Normal",IF(C570&lt;'Cleaning Summary'!$B$67,"Prediabetes","Diabetes"))</f>
        <v>Prediabetes</v>
      </c>
    </row>
    <row r="571" spans="1:15" x14ac:dyDescent="0.35">
      <c r="A571" s="23" t="s">
        <v>1257</v>
      </c>
      <c r="B571" s="27">
        <v>22.99</v>
      </c>
      <c r="C571" s="27">
        <v>6.29</v>
      </c>
      <c r="D571" s="23" t="s">
        <v>81</v>
      </c>
      <c r="E571" s="23" t="s">
        <v>81</v>
      </c>
      <c r="F571" s="23" t="s">
        <v>81</v>
      </c>
      <c r="G571" s="23">
        <v>1</v>
      </c>
      <c r="H571" s="23" t="s">
        <v>95</v>
      </c>
      <c r="I571" s="23" t="str">
        <f t="shared" si="32"/>
        <v>No</v>
      </c>
      <c r="J571" s="23" t="str">
        <f t="shared" si="33"/>
        <v>No</v>
      </c>
      <c r="K571" s="23" t="str">
        <f t="shared" si="34"/>
        <v>No</v>
      </c>
      <c r="L571" s="23" t="str">
        <f>IF(TRIM(H571)="?",'Cleaning Summary'!$B$35,IF(LOWER(TRIM(H571))="yes","Yes","No"))</f>
        <v>Yes</v>
      </c>
      <c r="M571" s="23">
        <f t="shared" si="35"/>
        <v>1</v>
      </c>
      <c r="N571" s="23" t="str">
        <f>IF(B571&lt;'Cleaning Summary'!$B$63,"Underweight",IF(B571&lt;'Cleaning Summary'!$B$64,"Normal Weight",IF(B571&lt;'Cleaning Summary'!$B$65,"Overweight","Obesity")))</f>
        <v>Normal Weight</v>
      </c>
      <c r="O571" s="23" t="str">
        <f>IF(C571&lt;'Cleaning Summary'!$B$66,"Normal",IF(C571&lt;'Cleaning Summary'!$B$67,"Prediabetes","Diabetes"))</f>
        <v>Prediabetes</v>
      </c>
    </row>
    <row r="572" spans="1:15" x14ac:dyDescent="0.35">
      <c r="A572" s="23" t="s">
        <v>1259</v>
      </c>
      <c r="B572" s="27">
        <v>29.07</v>
      </c>
      <c r="C572" s="27">
        <v>5.12</v>
      </c>
      <c r="D572" s="23" t="s">
        <v>81</v>
      </c>
      <c r="E572" s="23" t="s">
        <v>81</v>
      </c>
      <c r="F572" s="23" t="s">
        <v>82</v>
      </c>
      <c r="G572" s="23">
        <v>1</v>
      </c>
      <c r="H572" s="23" t="s">
        <v>95</v>
      </c>
      <c r="I572" s="23" t="str">
        <f t="shared" si="32"/>
        <v>No</v>
      </c>
      <c r="J572" s="23" t="str">
        <f t="shared" si="33"/>
        <v>No</v>
      </c>
      <c r="K572" s="23" t="str">
        <f t="shared" si="34"/>
        <v>Yes</v>
      </c>
      <c r="L572" s="23" t="str">
        <f>IF(TRIM(H572)="?",'Cleaning Summary'!$B$35,IF(LOWER(TRIM(H572))="yes","Yes","No"))</f>
        <v>Yes</v>
      </c>
      <c r="M572" s="23">
        <f t="shared" si="35"/>
        <v>1</v>
      </c>
      <c r="N572" s="23" t="str">
        <f>IF(B572&lt;'Cleaning Summary'!$B$63,"Underweight",IF(B572&lt;'Cleaning Summary'!$B$64,"Normal Weight",IF(B572&lt;'Cleaning Summary'!$B$65,"Overweight","Obesity")))</f>
        <v>Overweight</v>
      </c>
      <c r="O572" s="23" t="str">
        <f>IF(C572&lt;'Cleaning Summary'!$B$66,"Normal",IF(C572&lt;'Cleaning Summary'!$B$67,"Prediabetes","Diabetes"))</f>
        <v>Normal</v>
      </c>
    </row>
    <row r="573" spans="1:15" x14ac:dyDescent="0.35">
      <c r="A573" s="23" t="s">
        <v>1261</v>
      </c>
      <c r="B573" s="27">
        <v>42.02</v>
      </c>
      <c r="C573" s="27">
        <v>9.9499999999999993</v>
      </c>
      <c r="D573" s="23" t="s">
        <v>95</v>
      </c>
      <c r="E573" s="23" t="s">
        <v>81</v>
      </c>
      <c r="F573" s="23" t="s">
        <v>82</v>
      </c>
      <c r="G573" s="23">
        <v>1</v>
      </c>
      <c r="H573" s="23" t="s">
        <v>81</v>
      </c>
      <c r="I573" s="23" t="str">
        <f t="shared" si="32"/>
        <v>Yes</v>
      </c>
      <c r="J573" s="23" t="str">
        <f t="shared" si="33"/>
        <v>No</v>
      </c>
      <c r="K573" s="23" t="str">
        <f t="shared" si="34"/>
        <v>Yes</v>
      </c>
      <c r="L573" s="23" t="str">
        <f>IF(TRIM(H573)="?",'Cleaning Summary'!$B$35,IF(LOWER(TRIM(H573))="yes","Yes","No"))</f>
        <v>No</v>
      </c>
      <c r="M573" s="23">
        <f t="shared" si="35"/>
        <v>1</v>
      </c>
      <c r="N573" s="23" t="str">
        <f>IF(B573&lt;'Cleaning Summary'!$B$63,"Underweight",IF(B573&lt;'Cleaning Summary'!$B$64,"Normal Weight",IF(B573&lt;'Cleaning Summary'!$B$65,"Overweight","Obesity")))</f>
        <v>Obesity</v>
      </c>
      <c r="O573" s="23" t="str">
        <f>IF(C573&lt;'Cleaning Summary'!$B$66,"Normal",IF(C573&lt;'Cleaning Summary'!$B$67,"Prediabetes","Diabetes"))</f>
        <v>Diabetes</v>
      </c>
    </row>
    <row r="574" spans="1:15" x14ac:dyDescent="0.35">
      <c r="A574" s="23" t="s">
        <v>1263</v>
      </c>
      <c r="B574" s="27">
        <v>49.07</v>
      </c>
      <c r="C574" s="27">
        <v>9.08</v>
      </c>
      <c r="D574" s="23" t="s">
        <v>95</v>
      </c>
      <c r="E574" s="23" t="s">
        <v>81</v>
      </c>
      <c r="F574" s="23" t="s">
        <v>81</v>
      </c>
      <c r="G574" s="23">
        <v>1</v>
      </c>
      <c r="H574" s="23" t="s">
        <v>81</v>
      </c>
      <c r="I574" s="23" t="str">
        <f t="shared" si="32"/>
        <v>Yes</v>
      </c>
      <c r="J574" s="23" t="str">
        <f t="shared" si="33"/>
        <v>No</v>
      </c>
      <c r="K574" s="23" t="str">
        <f t="shared" si="34"/>
        <v>No</v>
      </c>
      <c r="L574" s="23" t="str">
        <f>IF(TRIM(H574)="?",'Cleaning Summary'!$B$35,IF(LOWER(TRIM(H574))="yes","Yes","No"))</f>
        <v>No</v>
      </c>
      <c r="M574" s="23">
        <f t="shared" si="35"/>
        <v>1</v>
      </c>
      <c r="N574" s="23" t="str">
        <f>IF(B574&lt;'Cleaning Summary'!$B$63,"Underweight",IF(B574&lt;'Cleaning Summary'!$B$64,"Normal Weight",IF(B574&lt;'Cleaning Summary'!$B$65,"Overweight","Obesity")))</f>
        <v>Obesity</v>
      </c>
      <c r="O574" s="23" t="str">
        <f>IF(C574&lt;'Cleaning Summary'!$B$66,"Normal",IF(C574&lt;'Cleaning Summary'!$B$67,"Prediabetes","Diabetes"))</f>
        <v>Diabetes</v>
      </c>
    </row>
    <row r="575" spans="1:15" x14ac:dyDescent="0.35">
      <c r="A575" s="23" t="s">
        <v>1265</v>
      </c>
      <c r="B575" s="27">
        <v>19.8</v>
      </c>
      <c r="C575" s="27">
        <v>4.82</v>
      </c>
      <c r="D575" s="23" t="s">
        <v>81</v>
      </c>
      <c r="E575" s="23" t="s">
        <v>81</v>
      </c>
      <c r="F575" s="23" t="s">
        <v>81</v>
      </c>
      <c r="G575" s="23" t="s">
        <v>4796</v>
      </c>
      <c r="H575" s="23" t="s">
        <v>95</v>
      </c>
      <c r="I575" s="23" t="str">
        <f t="shared" si="32"/>
        <v>No</v>
      </c>
      <c r="J575" s="23" t="str">
        <f t="shared" si="33"/>
        <v>No</v>
      </c>
      <c r="K575" s="23" t="str">
        <f t="shared" si="34"/>
        <v>No</v>
      </c>
      <c r="L575" s="23" t="str">
        <f>IF(TRIM(H575)="?",'Cleaning Summary'!$B$35,IF(LOWER(TRIM(H575))="yes","Yes","No"))</f>
        <v>Yes</v>
      </c>
      <c r="M575" s="23">
        <f t="shared" si="35"/>
        <v>0</v>
      </c>
      <c r="N575" s="23" t="str">
        <f>IF(B575&lt;'Cleaning Summary'!$B$63,"Underweight",IF(B575&lt;'Cleaning Summary'!$B$64,"Normal Weight",IF(B575&lt;'Cleaning Summary'!$B$65,"Overweight","Obesity")))</f>
        <v>Normal Weight</v>
      </c>
      <c r="O575" s="23" t="str">
        <f>IF(C575&lt;'Cleaning Summary'!$B$66,"Normal",IF(C575&lt;'Cleaning Summary'!$B$67,"Prediabetes","Diabetes"))</f>
        <v>Normal</v>
      </c>
    </row>
    <row r="576" spans="1:15" x14ac:dyDescent="0.35">
      <c r="A576" s="23" t="s">
        <v>1267</v>
      </c>
      <c r="B576" s="27">
        <v>27.36</v>
      </c>
      <c r="C576" s="27">
        <v>4.6500000000000004</v>
      </c>
      <c r="D576" s="23" t="s">
        <v>81</v>
      </c>
      <c r="E576" s="23" t="s">
        <v>95</v>
      </c>
      <c r="F576" s="23" t="s">
        <v>81</v>
      </c>
      <c r="G576" s="23">
        <v>1</v>
      </c>
      <c r="H576" s="23" t="s">
        <v>95</v>
      </c>
      <c r="I576" s="23" t="str">
        <f t="shared" si="32"/>
        <v>No</v>
      </c>
      <c r="J576" s="23" t="str">
        <f t="shared" si="33"/>
        <v>Yes</v>
      </c>
      <c r="K576" s="23" t="str">
        <f t="shared" si="34"/>
        <v>No</v>
      </c>
      <c r="L576" s="23" t="str">
        <f>IF(TRIM(H576)="?",'Cleaning Summary'!$B$35,IF(LOWER(TRIM(H576))="yes","Yes","No"))</f>
        <v>Yes</v>
      </c>
      <c r="M576" s="23">
        <f t="shared" si="35"/>
        <v>1</v>
      </c>
      <c r="N576" s="23" t="str">
        <f>IF(B576&lt;'Cleaning Summary'!$B$63,"Underweight",IF(B576&lt;'Cleaning Summary'!$B$64,"Normal Weight",IF(B576&lt;'Cleaning Summary'!$B$65,"Overweight","Obesity")))</f>
        <v>Overweight</v>
      </c>
      <c r="O576" s="23" t="str">
        <f>IF(C576&lt;'Cleaning Summary'!$B$66,"Normal",IF(C576&lt;'Cleaning Summary'!$B$67,"Prediabetes","Diabetes"))</f>
        <v>Normal</v>
      </c>
    </row>
    <row r="577" spans="1:15" x14ac:dyDescent="0.35">
      <c r="A577" s="23" t="s">
        <v>1269</v>
      </c>
      <c r="B577" s="27">
        <v>42.95</v>
      </c>
      <c r="C577" s="27">
        <v>5.16</v>
      </c>
      <c r="D577" s="23" t="s">
        <v>95</v>
      </c>
      <c r="E577" s="23" t="s">
        <v>81</v>
      </c>
      <c r="F577" s="23" t="s">
        <v>81</v>
      </c>
      <c r="G577" s="23">
        <v>1</v>
      </c>
      <c r="H577" s="23" t="s">
        <v>81</v>
      </c>
      <c r="I577" s="23" t="str">
        <f t="shared" si="32"/>
        <v>Yes</v>
      </c>
      <c r="J577" s="23" t="str">
        <f t="shared" si="33"/>
        <v>No</v>
      </c>
      <c r="K577" s="23" t="str">
        <f t="shared" si="34"/>
        <v>No</v>
      </c>
      <c r="L577" s="23" t="str">
        <f>IF(TRIM(H577)="?",'Cleaning Summary'!$B$35,IF(LOWER(TRIM(H577))="yes","Yes","No"))</f>
        <v>No</v>
      </c>
      <c r="M577" s="23">
        <f t="shared" si="35"/>
        <v>1</v>
      </c>
      <c r="N577" s="23" t="str">
        <f>IF(B577&lt;'Cleaning Summary'!$B$63,"Underweight",IF(B577&lt;'Cleaning Summary'!$B$64,"Normal Weight",IF(B577&lt;'Cleaning Summary'!$B$65,"Overweight","Obesity")))</f>
        <v>Obesity</v>
      </c>
      <c r="O577" s="23" t="str">
        <f>IF(C577&lt;'Cleaning Summary'!$B$66,"Normal",IF(C577&lt;'Cleaning Summary'!$B$67,"Prediabetes","Diabetes"))</f>
        <v>Normal</v>
      </c>
    </row>
    <row r="578" spans="1:15" x14ac:dyDescent="0.35">
      <c r="A578" s="23" t="s">
        <v>1271</v>
      </c>
      <c r="B578" s="27">
        <v>42.66</v>
      </c>
      <c r="C578" s="27">
        <v>10.44</v>
      </c>
      <c r="D578" s="23" t="s">
        <v>81</v>
      </c>
      <c r="E578" s="23" t="s">
        <v>81</v>
      </c>
      <c r="F578" s="23" t="s">
        <v>81</v>
      </c>
      <c r="G578" s="23" t="s">
        <v>4796</v>
      </c>
      <c r="H578" s="23" t="s">
        <v>81</v>
      </c>
      <c r="I578" s="23" t="str">
        <f t="shared" ref="I578:I641" si="36">IF(LOWER(TRIM(D578))="yes","Yes","No")</f>
        <v>No</v>
      </c>
      <c r="J578" s="23" t="str">
        <f t="shared" ref="J578:J641" si="37">IF(LOWER(TRIM(E578))="yes","Yes","No")</f>
        <v>No</v>
      </c>
      <c r="K578" s="23" t="str">
        <f t="shared" ref="K578:K641" si="38">IF(LOWER(TRIM(F578))="yes","Yes","No")</f>
        <v>No</v>
      </c>
      <c r="L578" s="23" t="str">
        <f>IF(TRIM(H578)="?",'Cleaning Summary'!$B$35,IF(LOWER(TRIM(H578))="yes","Yes","No"))</f>
        <v>No</v>
      </c>
      <c r="M578" s="23">
        <f t="shared" ref="M578:M641" si="39">IF(ISNUMBER(G578),G578,IF(LOWER(TRIM(G578))="no major surgery",0,"CHECK"))</f>
        <v>0</v>
      </c>
      <c r="N578" s="23" t="str">
        <f>IF(B578&lt;'Cleaning Summary'!$B$63,"Underweight",IF(B578&lt;'Cleaning Summary'!$B$64,"Normal Weight",IF(B578&lt;'Cleaning Summary'!$B$65,"Overweight","Obesity")))</f>
        <v>Obesity</v>
      </c>
      <c r="O578" s="23" t="str">
        <f>IF(C578&lt;'Cleaning Summary'!$B$66,"Normal",IF(C578&lt;'Cleaning Summary'!$B$67,"Prediabetes","Diabetes"))</f>
        <v>Diabetes</v>
      </c>
    </row>
    <row r="579" spans="1:15" x14ac:dyDescent="0.35">
      <c r="A579" s="23" t="s">
        <v>1273</v>
      </c>
      <c r="B579" s="27">
        <v>33.630000000000003</v>
      </c>
      <c r="C579" s="27">
        <v>5.69</v>
      </c>
      <c r="D579" s="23" t="s">
        <v>81</v>
      </c>
      <c r="E579" s="23" t="s">
        <v>81</v>
      </c>
      <c r="F579" s="23" t="s">
        <v>81</v>
      </c>
      <c r="G579" s="23">
        <v>1</v>
      </c>
      <c r="H579" s="23" t="s">
        <v>81</v>
      </c>
      <c r="I579" s="23" t="str">
        <f t="shared" si="36"/>
        <v>No</v>
      </c>
      <c r="J579" s="23" t="str">
        <f t="shared" si="37"/>
        <v>No</v>
      </c>
      <c r="K579" s="23" t="str">
        <f t="shared" si="38"/>
        <v>No</v>
      </c>
      <c r="L579" s="23" t="str">
        <f>IF(TRIM(H579)="?",'Cleaning Summary'!$B$35,IF(LOWER(TRIM(H579))="yes","Yes","No"))</f>
        <v>No</v>
      </c>
      <c r="M579" s="23">
        <f t="shared" si="39"/>
        <v>1</v>
      </c>
      <c r="N579" s="23" t="str">
        <f>IF(B579&lt;'Cleaning Summary'!$B$63,"Underweight",IF(B579&lt;'Cleaning Summary'!$B$64,"Normal Weight",IF(B579&lt;'Cleaning Summary'!$B$65,"Overweight","Obesity")))</f>
        <v>Obesity</v>
      </c>
      <c r="O579" s="23" t="str">
        <f>IF(C579&lt;'Cleaning Summary'!$B$66,"Normal",IF(C579&lt;'Cleaning Summary'!$B$67,"Prediabetes","Diabetes"))</f>
        <v>Normal</v>
      </c>
    </row>
    <row r="580" spans="1:15" x14ac:dyDescent="0.35">
      <c r="A580" s="23" t="s">
        <v>1275</v>
      </c>
      <c r="B580" s="27">
        <v>26.84</v>
      </c>
      <c r="C580" s="27">
        <v>6.5</v>
      </c>
      <c r="D580" s="23" t="s">
        <v>81</v>
      </c>
      <c r="E580" s="23" t="s">
        <v>81</v>
      </c>
      <c r="F580" s="23" t="s">
        <v>81</v>
      </c>
      <c r="G580" s="23" t="s">
        <v>4796</v>
      </c>
      <c r="H580" s="23" t="s">
        <v>95</v>
      </c>
      <c r="I580" s="23" t="str">
        <f t="shared" si="36"/>
        <v>No</v>
      </c>
      <c r="J580" s="23" t="str">
        <f t="shared" si="37"/>
        <v>No</v>
      </c>
      <c r="K580" s="23" t="str">
        <f t="shared" si="38"/>
        <v>No</v>
      </c>
      <c r="L580" s="23" t="str">
        <f>IF(TRIM(H580)="?",'Cleaning Summary'!$B$35,IF(LOWER(TRIM(H580))="yes","Yes","No"))</f>
        <v>Yes</v>
      </c>
      <c r="M580" s="23">
        <f t="shared" si="39"/>
        <v>0</v>
      </c>
      <c r="N580" s="23" t="str">
        <f>IF(B580&lt;'Cleaning Summary'!$B$63,"Underweight",IF(B580&lt;'Cleaning Summary'!$B$64,"Normal Weight",IF(B580&lt;'Cleaning Summary'!$B$65,"Overweight","Obesity")))</f>
        <v>Overweight</v>
      </c>
      <c r="O580" s="23" t="str">
        <f>IF(C580&lt;'Cleaning Summary'!$B$66,"Normal",IF(C580&lt;'Cleaning Summary'!$B$67,"Prediabetes","Diabetes"))</f>
        <v>Diabetes</v>
      </c>
    </row>
    <row r="581" spans="1:15" x14ac:dyDescent="0.35">
      <c r="A581" s="23" t="s">
        <v>1277</v>
      </c>
      <c r="B581" s="27">
        <v>28.3</v>
      </c>
      <c r="C581" s="27">
        <v>5.73</v>
      </c>
      <c r="D581" s="23" t="s">
        <v>81</v>
      </c>
      <c r="E581" s="23" t="s">
        <v>81</v>
      </c>
      <c r="F581" s="23" t="s">
        <v>82</v>
      </c>
      <c r="G581" s="23">
        <v>1</v>
      </c>
      <c r="H581" s="23" t="s">
        <v>95</v>
      </c>
      <c r="I581" s="23" t="str">
        <f t="shared" si="36"/>
        <v>No</v>
      </c>
      <c r="J581" s="23" t="str">
        <f t="shared" si="37"/>
        <v>No</v>
      </c>
      <c r="K581" s="23" t="str">
        <f t="shared" si="38"/>
        <v>Yes</v>
      </c>
      <c r="L581" s="23" t="str">
        <f>IF(TRIM(H581)="?",'Cleaning Summary'!$B$35,IF(LOWER(TRIM(H581))="yes","Yes","No"))</f>
        <v>Yes</v>
      </c>
      <c r="M581" s="23">
        <f t="shared" si="39"/>
        <v>1</v>
      </c>
      <c r="N581" s="23" t="str">
        <f>IF(B581&lt;'Cleaning Summary'!$B$63,"Underweight",IF(B581&lt;'Cleaning Summary'!$B$64,"Normal Weight",IF(B581&lt;'Cleaning Summary'!$B$65,"Overweight","Obesity")))</f>
        <v>Overweight</v>
      </c>
      <c r="O581" s="23" t="str">
        <f>IF(C581&lt;'Cleaning Summary'!$B$66,"Normal",IF(C581&lt;'Cleaning Summary'!$B$67,"Prediabetes","Diabetes"))</f>
        <v>Prediabetes</v>
      </c>
    </row>
    <row r="582" spans="1:15" x14ac:dyDescent="0.35">
      <c r="A582" s="23" t="s">
        <v>1279</v>
      </c>
      <c r="B582" s="27">
        <v>27.06</v>
      </c>
      <c r="C582" s="27">
        <v>5.74</v>
      </c>
      <c r="D582" s="23" t="s">
        <v>95</v>
      </c>
      <c r="E582" s="23" t="s">
        <v>81</v>
      </c>
      <c r="F582" s="23" t="s">
        <v>81</v>
      </c>
      <c r="G582" s="23" t="s">
        <v>4796</v>
      </c>
      <c r="H582" s="23" t="s">
        <v>95</v>
      </c>
      <c r="I582" s="23" t="str">
        <f t="shared" si="36"/>
        <v>Yes</v>
      </c>
      <c r="J582" s="23" t="str">
        <f t="shared" si="37"/>
        <v>No</v>
      </c>
      <c r="K582" s="23" t="str">
        <f t="shared" si="38"/>
        <v>No</v>
      </c>
      <c r="L582" s="23" t="str">
        <f>IF(TRIM(H582)="?",'Cleaning Summary'!$B$35,IF(LOWER(TRIM(H582))="yes","Yes","No"))</f>
        <v>Yes</v>
      </c>
      <c r="M582" s="23">
        <f t="shared" si="39"/>
        <v>0</v>
      </c>
      <c r="N582" s="23" t="str">
        <f>IF(B582&lt;'Cleaning Summary'!$B$63,"Underweight",IF(B582&lt;'Cleaning Summary'!$B$64,"Normal Weight",IF(B582&lt;'Cleaning Summary'!$B$65,"Overweight","Obesity")))</f>
        <v>Overweight</v>
      </c>
      <c r="O582" s="23" t="str">
        <f>IF(C582&lt;'Cleaning Summary'!$B$66,"Normal",IF(C582&lt;'Cleaning Summary'!$B$67,"Prediabetes","Diabetes"))</f>
        <v>Prediabetes</v>
      </c>
    </row>
    <row r="583" spans="1:15" x14ac:dyDescent="0.35">
      <c r="A583" s="23" t="s">
        <v>1281</v>
      </c>
      <c r="B583" s="27">
        <v>47.13</v>
      </c>
      <c r="C583" s="27">
        <v>8.6999999999999993</v>
      </c>
      <c r="D583" s="23" t="s">
        <v>81</v>
      </c>
      <c r="E583" s="23" t="s">
        <v>81</v>
      </c>
      <c r="F583" s="23" t="s">
        <v>81</v>
      </c>
      <c r="G583" s="23" t="s">
        <v>4796</v>
      </c>
      <c r="H583" s="23" t="s">
        <v>81</v>
      </c>
      <c r="I583" s="23" t="str">
        <f t="shared" si="36"/>
        <v>No</v>
      </c>
      <c r="J583" s="23" t="str">
        <f t="shared" si="37"/>
        <v>No</v>
      </c>
      <c r="K583" s="23" t="str">
        <f t="shared" si="38"/>
        <v>No</v>
      </c>
      <c r="L583" s="23" t="str">
        <f>IF(TRIM(H583)="?",'Cleaning Summary'!$B$35,IF(LOWER(TRIM(H583))="yes","Yes","No"))</f>
        <v>No</v>
      </c>
      <c r="M583" s="23">
        <f t="shared" si="39"/>
        <v>0</v>
      </c>
      <c r="N583" s="23" t="str">
        <f>IF(B583&lt;'Cleaning Summary'!$B$63,"Underweight",IF(B583&lt;'Cleaning Summary'!$B$64,"Normal Weight",IF(B583&lt;'Cleaning Summary'!$B$65,"Overweight","Obesity")))</f>
        <v>Obesity</v>
      </c>
      <c r="O583" s="23" t="str">
        <f>IF(C583&lt;'Cleaning Summary'!$B$66,"Normal",IF(C583&lt;'Cleaning Summary'!$B$67,"Prediabetes","Diabetes"))</f>
        <v>Diabetes</v>
      </c>
    </row>
    <row r="584" spans="1:15" x14ac:dyDescent="0.35">
      <c r="A584" s="23" t="s">
        <v>1283</v>
      </c>
      <c r="B584" s="27">
        <v>51.72</v>
      </c>
      <c r="C584" s="27">
        <v>5.09</v>
      </c>
      <c r="D584" s="23" t="s">
        <v>81</v>
      </c>
      <c r="E584" s="23" t="s">
        <v>81</v>
      </c>
      <c r="F584" s="23" t="s">
        <v>81</v>
      </c>
      <c r="G584" s="23" t="s">
        <v>4796</v>
      </c>
      <c r="H584" s="23" t="s">
        <v>81</v>
      </c>
      <c r="I584" s="23" t="str">
        <f t="shared" si="36"/>
        <v>No</v>
      </c>
      <c r="J584" s="23" t="str">
        <f t="shared" si="37"/>
        <v>No</v>
      </c>
      <c r="K584" s="23" t="str">
        <f t="shared" si="38"/>
        <v>No</v>
      </c>
      <c r="L584" s="23" t="str">
        <f>IF(TRIM(H584)="?",'Cleaning Summary'!$B$35,IF(LOWER(TRIM(H584))="yes","Yes","No"))</f>
        <v>No</v>
      </c>
      <c r="M584" s="23">
        <f t="shared" si="39"/>
        <v>0</v>
      </c>
      <c r="N584" s="23" t="str">
        <f>IF(B584&lt;'Cleaning Summary'!$B$63,"Underweight",IF(B584&lt;'Cleaning Summary'!$B$64,"Normal Weight",IF(B584&lt;'Cleaning Summary'!$B$65,"Overweight","Obesity")))</f>
        <v>Obesity</v>
      </c>
      <c r="O584" s="23" t="str">
        <f>IF(C584&lt;'Cleaning Summary'!$B$66,"Normal",IF(C584&lt;'Cleaning Summary'!$B$67,"Prediabetes","Diabetes"))</f>
        <v>Normal</v>
      </c>
    </row>
    <row r="585" spans="1:15" x14ac:dyDescent="0.35">
      <c r="A585" s="23" t="s">
        <v>1285</v>
      </c>
      <c r="B585" s="27">
        <v>48.59</v>
      </c>
      <c r="C585" s="27">
        <v>5.57</v>
      </c>
      <c r="D585" s="23" t="s">
        <v>81</v>
      </c>
      <c r="E585" s="23" t="s">
        <v>81</v>
      </c>
      <c r="F585" s="23" t="s">
        <v>81</v>
      </c>
      <c r="G585" s="23" t="s">
        <v>4796</v>
      </c>
      <c r="H585" s="23" t="s">
        <v>81</v>
      </c>
      <c r="I585" s="23" t="str">
        <f t="shared" si="36"/>
        <v>No</v>
      </c>
      <c r="J585" s="23" t="str">
        <f t="shared" si="37"/>
        <v>No</v>
      </c>
      <c r="K585" s="23" t="str">
        <f t="shared" si="38"/>
        <v>No</v>
      </c>
      <c r="L585" s="23" t="str">
        <f>IF(TRIM(H585)="?",'Cleaning Summary'!$B$35,IF(LOWER(TRIM(H585))="yes","Yes","No"))</f>
        <v>No</v>
      </c>
      <c r="M585" s="23">
        <f t="shared" si="39"/>
        <v>0</v>
      </c>
      <c r="N585" s="23" t="str">
        <f>IF(B585&lt;'Cleaning Summary'!$B$63,"Underweight",IF(B585&lt;'Cleaning Summary'!$B$64,"Normal Weight",IF(B585&lt;'Cleaning Summary'!$B$65,"Overweight","Obesity")))</f>
        <v>Obesity</v>
      </c>
      <c r="O585" s="23" t="str">
        <f>IF(C585&lt;'Cleaning Summary'!$B$66,"Normal",IF(C585&lt;'Cleaning Summary'!$B$67,"Prediabetes","Diabetes"))</f>
        <v>Normal</v>
      </c>
    </row>
    <row r="586" spans="1:15" x14ac:dyDescent="0.35">
      <c r="A586" s="23" t="s">
        <v>1287</v>
      </c>
      <c r="B586" s="27">
        <v>45.18</v>
      </c>
      <c r="C586" s="27">
        <v>10.87</v>
      </c>
      <c r="D586" s="23" t="s">
        <v>81</v>
      </c>
      <c r="E586" s="23" t="s">
        <v>81</v>
      </c>
      <c r="F586" s="23" t="s">
        <v>81</v>
      </c>
      <c r="G586" s="23" t="s">
        <v>4796</v>
      </c>
      <c r="H586" s="23" t="s">
        <v>81</v>
      </c>
      <c r="I586" s="23" t="str">
        <f t="shared" si="36"/>
        <v>No</v>
      </c>
      <c r="J586" s="23" t="str">
        <f t="shared" si="37"/>
        <v>No</v>
      </c>
      <c r="K586" s="23" t="str">
        <f t="shared" si="38"/>
        <v>No</v>
      </c>
      <c r="L586" s="23" t="str">
        <f>IF(TRIM(H586)="?",'Cleaning Summary'!$B$35,IF(LOWER(TRIM(H586))="yes","Yes","No"))</f>
        <v>No</v>
      </c>
      <c r="M586" s="23">
        <f t="shared" si="39"/>
        <v>0</v>
      </c>
      <c r="N586" s="23" t="str">
        <f>IF(B586&lt;'Cleaning Summary'!$B$63,"Underweight",IF(B586&lt;'Cleaning Summary'!$B$64,"Normal Weight",IF(B586&lt;'Cleaning Summary'!$B$65,"Overweight","Obesity")))</f>
        <v>Obesity</v>
      </c>
      <c r="O586" s="23" t="str">
        <f>IF(C586&lt;'Cleaning Summary'!$B$66,"Normal",IF(C586&lt;'Cleaning Summary'!$B$67,"Prediabetes","Diabetes"))</f>
        <v>Diabetes</v>
      </c>
    </row>
    <row r="587" spans="1:15" x14ac:dyDescent="0.35">
      <c r="A587" s="23" t="s">
        <v>1289</v>
      </c>
      <c r="B587" s="27">
        <v>27.9</v>
      </c>
      <c r="C587" s="27">
        <v>6.02</v>
      </c>
      <c r="D587" s="23" t="s">
        <v>81</v>
      </c>
      <c r="E587" s="23" t="s">
        <v>81</v>
      </c>
      <c r="F587" s="23" t="s">
        <v>82</v>
      </c>
      <c r="G587" s="23">
        <v>1</v>
      </c>
      <c r="H587" s="23" t="s">
        <v>95</v>
      </c>
      <c r="I587" s="23" t="str">
        <f t="shared" si="36"/>
        <v>No</v>
      </c>
      <c r="J587" s="23" t="str">
        <f t="shared" si="37"/>
        <v>No</v>
      </c>
      <c r="K587" s="23" t="str">
        <f t="shared" si="38"/>
        <v>Yes</v>
      </c>
      <c r="L587" s="23" t="str">
        <f>IF(TRIM(H587)="?",'Cleaning Summary'!$B$35,IF(LOWER(TRIM(H587))="yes","Yes","No"))</f>
        <v>Yes</v>
      </c>
      <c r="M587" s="23">
        <f t="shared" si="39"/>
        <v>1</v>
      </c>
      <c r="N587" s="23" t="str">
        <f>IF(B587&lt;'Cleaning Summary'!$B$63,"Underweight",IF(B587&lt;'Cleaning Summary'!$B$64,"Normal Weight",IF(B587&lt;'Cleaning Summary'!$B$65,"Overweight","Obesity")))</f>
        <v>Overweight</v>
      </c>
      <c r="O587" s="23" t="str">
        <f>IF(C587&lt;'Cleaning Summary'!$B$66,"Normal",IF(C587&lt;'Cleaning Summary'!$B$67,"Prediabetes","Diabetes"))</f>
        <v>Prediabetes</v>
      </c>
    </row>
    <row r="588" spans="1:15" x14ac:dyDescent="0.35">
      <c r="A588" s="23" t="s">
        <v>1291</v>
      </c>
      <c r="B588" s="27">
        <v>51.33</v>
      </c>
      <c r="C588" s="27">
        <v>7</v>
      </c>
      <c r="D588" s="23" t="s">
        <v>81</v>
      </c>
      <c r="E588" s="23" t="s">
        <v>81</v>
      </c>
      <c r="F588" s="23" t="s">
        <v>81</v>
      </c>
      <c r="G588" s="23" t="s">
        <v>4796</v>
      </c>
      <c r="H588" s="23" t="s">
        <v>81</v>
      </c>
      <c r="I588" s="23" t="str">
        <f t="shared" si="36"/>
        <v>No</v>
      </c>
      <c r="J588" s="23" t="str">
        <f t="shared" si="37"/>
        <v>No</v>
      </c>
      <c r="K588" s="23" t="str">
        <f t="shared" si="38"/>
        <v>No</v>
      </c>
      <c r="L588" s="23" t="str">
        <f>IF(TRIM(H588)="?",'Cleaning Summary'!$B$35,IF(LOWER(TRIM(H588))="yes","Yes","No"))</f>
        <v>No</v>
      </c>
      <c r="M588" s="23">
        <f t="shared" si="39"/>
        <v>0</v>
      </c>
      <c r="N588" s="23" t="str">
        <f>IF(B588&lt;'Cleaning Summary'!$B$63,"Underweight",IF(B588&lt;'Cleaning Summary'!$B$64,"Normal Weight",IF(B588&lt;'Cleaning Summary'!$B$65,"Overweight","Obesity")))</f>
        <v>Obesity</v>
      </c>
      <c r="O588" s="23" t="str">
        <f>IF(C588&lt;'Cleaning Summary'!$B$66,"Normal",IF(C588&lt;'Cleaning Summary'!$B$67,"Prediabetes","Diabetes"))</f>
        <v>Diabetes</v>
      </c>
    </row>
    <row r="589" spans="1:15" x14ac:dyDescent="0.35">
      <c r="A589" s="23" t="s">
        <v>1293</v>
      </c>
      <c r="B589" s="27">
        <v>30.59</v>
      </c>
      <c r="C589" s="27">
        <v>5.56</v>
      </c>
      <c r="D589" s="23" t="s">
        <v>95</v>
      </c>
      <c r="E589" s="23" t="s">
        <v>81</v>
      </c>
      <c r="F589" s="23" t="s">
        <v>81</v>
      </c>
      <c r="G589" s="23">
        <v>1</v>
      </c>
      <c r="H589" s="23" t="s">
        <v>81</v>
      </c>
      <c r="I589" s="23" t="str">
        <f t="shared" si="36"/>
        <v>Yes</v>
      </c>
      <c r="J589" s="23" t="str">
        <f t="shared" si="37"/>
        <v>No</v>
      </c>
      <c r="K589" s="23" t="str">
        <f t="shared" si="38"/>
        <v>No</v>
      </c>
      <c r="L589" s="23" t="str">
        <f>IF(TRIM(H589)="?",'Cleaning Summary'!$B$35,IF(LOWER(TRIM(H589))="yes","Yes","No"))</f>
        <v>No</v>
      </c>
      <c r="M589" s="23">
        <f t="shared" si="39"/>
        <v>1</v>
      </c>
      <c r="N589" s="23" t="str">
        <f>IF(B589&lt;'Cleaning Summary'!$B$63,"Underweight",IF(B589&lt;'Cleaning Summary'!$B$64,"Normal Weight",IF(B589&lt;'Cleaning Summary'!$B$65,"Overweight","Obesity")))</f>
        <v>Obesity</v>
      </c>
      <c r="O589" s="23" t="str">
        <f>IF(C589&lt;'Cleaning Summary'!$B$66,"Normal",IF(C589&lt;'Cleaning Summary'!$B$67,"Prediabetes","Diabetes"))</f>
        <v>Normal</v>
      </c>
    </row>
    <row r="590" spans="1:15" x14ac:dyDescent="0.35">
      <c r="A590" s="23" t="s">
        <v>1295</v>
      </c>
      <c r="B590" s="27">
        <v>39.229999999999997</v>
      </c>
      <c r="C590" s="27">
        <v>8.4499999999999993</v>
      </c>
      <c r="D590" s="23" t="s">
        <v>81</v>
      </c>
      <c r="E590" s="23" t="s">
        <v>81</v>
      </c>
      <c r="F590" s="23" t="s">
        <v>81</v>
      </c>
      <c r="G590" s="23" t="s">
        <v>4796</v>
      </c>
      <c r="H590" s="23" t="s">
        <v>81</v>
      </c>
      <c r="I590" s="23" t="str">
        <f t="shared" si="36"/>
        <v>No</v>
      </c>
      <c r="J590" s="23" t="str">
        <f t="shared" si="37"/>
        <v>No</v>
      </c>
      <c r="K590" s="23" t="str">
        <f t="shared" si="38"/>
        <v>No</v>
      </c>
      <c r="L590" s="23" t="str">
        <f>IF(TRIM(H590)="?",'Cleaning Summary'!$B$35,IF(LOWER(TRIM(H590))="yes","Yes","No"))</f>
        <v>No</v>
      </c>
      <c r="M590" s="23">
        <f t="shared" si="39"/>
        <v>0</v>
      </c>
      <c r="N590" s="23" t="str">
        <f>IF(B590&lt;'Cleaning Summary'!$B$63,"Underweight",IF(B590&lt;'Cleaning Summary'!$B$64,"Normal Weight",IF(B590&lt;'Cleaning Summary'!$B$65,"Overweight","Obesity")))</f>
        <v>Obesity</v>
      </c>
      <c r="O590" s="23" t="str">
        <f>IF(C590&lt;'Cleaning Summary'!$B$66,"Normal",IF(C590&lt;'Cleaning Summary'!$B$67,"Prediabetes","Diabetes"))</f>
        <v>Diabetes</v>
      </c>
    </row>
    <row r="591" spans="1:15" x14ac:dyDescent="0.35">
      <c r="A591" s="23" t="s">
        <v>1297</v>
      </c>
      <c r="B591" s="27">
        <v>19.094999999999999</v>
      </c>
      <c r="C591" s="27">
        <v>6.19</v>
      </c>
      <c r="D591" s="23" t="s">
        <v>81</v>
      </c>
      <c r="E591" s="23" t="s">
        <v>81</v>
      </c>
      <c r="F591" s="23" t="s">
        <v>81</v>
      </c>
      <c r="G591" s="23" t="s">
        <v>4796</v>
      </c>
      <c r="H591" s="23" t="s">
        <v>95</v>
      </c>
      <c r="I591" s="23" t="str">
        <f t="shared" si="36"/>
        <v>No</v>
      </c>
      <c r="J591" s="23" t="str">
        <f t="shared" si="37"/>
        <v>No</v>
      </c>
      <c r="K591" s="23" t="str">
        <f t="shared" si="38"/>
        <v>No</v>
      </c>
      <c r="L591" s="23" t="str">
        <f>IF(TRIM(H591)="?",'Cleaning Summary'!$B$35,IF(LOWER(TRIM(H591))="yes","Yes","No"))</f>
        <v>Yes</v>
      </c>
      <c r="M591" s="23">
        <f t="shared" si="39"/>
        <v>0</v>
      </c>
      <c r="N591" s="23" t="str">
        <f>IF(B591&lt;'Cleaning Summary'!$B$63,"Underweight",IF(B591&lt;'Cleaning Summary'!$B$64,"Normal Weight",IF(B591&lt;'Cleaning Summary'!$B$65,"Overweight","Obesity")))</f>
        <v>Normal Weight</v>
      </c>
      <c r="O591" s="23" t="str">
        <f>IF(C591&lt;'Cleaning Summary'!$B$66,"Normal",IF(C591&lt;'Cleaning Summary'!$B$67,"Prediabetes","Diabetes"))</f>
        <v>Prediabetes</v>
      </c>
    </row>
    <row r="592" spans="1:15" x14ac:dyDescent="0.35">
      <c r="A592" s="23" t="s">
        <v>1299</v>
      </c>
      <c r="B592" s="27">
        <v>49.72</v>
      </c>
      <c r="C592" s="27">
        <v>7.71</v>
      </c>
      <c r="D592" s="23" t="s">
        <v>81</v>
      </c>
      <c r="E592" s="23" t="s">
        <v>81</v>
      </c>
      <c r="F592" s="23" t="s">
        <v>81</v>
      </c>
      <c r="G592" s="23" t="s">
        <v>4796</v>
      </c>
      <c r="H592" s="23" t="s">
        <v>81</v>
      </c>
      <c r="I592" s="23" t="str">
        <f t="shared" si="36"/>
        <v>No</v>
      </c>
      <c r="J592" s="23" t="str">
        <f t="shared" si="37"/>
        <v>No</v>
      </c>
      <c r="K592" s="23" t="str">
        <f t="shared" si="38"/>
        <v>No</v>
      </c>
      <c r="L592" s="23" t="str">
        <f>IF(TRIM(H592)="?",'Cleaning Summary'!$B$35,IF(LOWER(TRIM(H592))="yes","Yes","No"))</f>
        <v>No</v>
      </c>
      <c r="M592" s="23">
        <f t="shared" si="39"/>
        <v>0</v>
      </c>
      <c r="N592" s="23" t="str">
        <f>IF(B592&lt;'Cleaning Summary'!$B$63,"Underweight",IF(B592&lt;'Cleaning Summary'!$B$64,"Normal Weight",IF(B592&lt;'Cleaning Summary'!$B$65,"Overweight","Obesity")))</f>
        <v>Obesity</v>
      </c>
      <c r="O592" s="23" t="str">
        <f>IF(C592&lt;'Cleaning Summary'!$B$66,"Normal",IF(C592&lt;'Cleaning Summary'!$B$67,"Prediabetes","Diabetes"))</f>
        <v>Diabetes</v>
      </c>
    </row>
    <row r="593" spans="1:15" x14ac:dyDescent="0.35">
      <c r="A593" s="23" t="s">
        <v>1301</v>
      </c>
      <c r="B593" s="27">
        <v>21.754999999999999</v>
      </c>
      <c r="C593" s="27">
        <v>4.63</v>
      </c>
      <c r="D593" s="23" t="s">
        <v>81</v>
      </c>
      <c r="E593" s="23" t="s">
        <v>81</v>
      </c>
      <c r="F593" s="23" t="s">
        <v>82</v>
      </c>
      <c r="G593" s="23">
        <v>1</v>
      </c>
      <c r="H593" s="23" t="s">
        <v>95</v>
      </c>
      <c r="I593" s="23" t="str">
        <f t="shared" si="36"/>
        <v>No</v>
      </c>
      <c r="J593" s="23" t="str">
        <f t="shared" si="37"/>
        <v>No</v>
      </c>
      <c r="K593" s="23" t="str">
        <f t="shared" si="38"/>
        <v>Yes</v>
      </c>
      <c r="L593" s="23" t="str">
        <f>IF(TRIM(H593)="?",'Cleaning Summary'!$B$35,IF(LOWER(TRIM(H593))="yes","Yes","No"))</f>
        <v>Yes</v>
      </c>
      <c r="M593" s="23">
        <f t="shared" si="39"/>
        <v>1</v>
      </c>
      <c r="N593" s="23" t="str">
        <f>IF(B593&lt;'Cleaning Summary'!$B$63,"Underweight",IF(B593&lt;'Cleaning Summary'!$B$64,"Normal Weight",IF(B593&lt;'Cleaning Summary'!$B$65,"Overweight","Obesity")))</f>
        <v>Normal Weight</v>
      </c>
      <c r="O593" s="23" t="str">
        <f>IF(C593&lt;'Cleaning Summary'!$B$66,"Normal",IF(C593&lt;'Cleaning Summary'!$B$67,"Prediabetes","Diabetes"))</f>
        <v>Normal</v>
      </c>
    </row>
    <row r="594" spans="1:15" x14ac:dyDescent="0.35">
      <c r="A594" s="23" t="s">
        <v>1303</v>
      </c>
      <c r="B594" s="27">
        <v>48.39</v>
      </c>
      <c r="C594" s="27">
        <v>4.6100000000000003</v>
      </c>
      <c r="D594" s="23" t="s">
        <v>81</v>
      </c>
      <c r="E594" s="23" t="s">
        <v>81</v>
      </c>
      <c r="F594" s="23" t="s">
        <v>81</v>
      </c>
      <c r="G594" s="23" t="s">
        <v>4796</v>
      </c>
      <c r="H594" s="23" t="s">
        <v>81</v>
      </c>
      <c r="I594" s="23" t="str">
        <f t="shared" si="36"/>
        <v>No</v>
      </c>
      <c r="J594" s="23" t="str">
        <f t="shared" si="37"/>
        <v>No</v>
      </c>
      <c r="K594" s="23" t="str">
        <f t="shared" si="38"/>
        <v>No</v>
      </c>
      <c r="L594" s="23" t="str">
        <f>IF(TRIM(H594)="?",'Cleaning Summary'!$B$35,IF(LOWER(TRIM(H594))="yes","Yes","No"))</f>
        <v>No</v>
      </c>
      <c r="M594" s="23">
        <f t="shared" si="39"/>
        <v>0</v>
      </c>
      <c r="N594" s="23" t="str">
        <f>IF(B594&lt;'Cleaning Summary'!$B$63,"Underweight",IF(B594&lt;'Cleaning Summary'!$B$64,"Normal Weight",IF(B594&lt;'Cleaning Summary'!$B$65,"Overweight","Obesity")))</f>
        <v>Obesity</v>
      </c>
      <c r="O594" s="23" t="str">
        <f>IF(C594&lt;'Cleaning Summary'!$B$66,"Normal",IF(C594&lt;'Cleaning Summary'!$B$67,"Prediabetes","Diabetes"))</f>
        <v>Normal</v>
      </c>
    </row>
    <row r="595" spans="1:15" x14ac:dyDescent="0.35">
      <c r="A595" s="23" t="s">
        <v>1305</v>
      </c>
      <c r="B595" s="27">
        <v>47.15</v>
      </c>
      <c r="C595" s="27">
        <v>9.5299999999999994</v>
      </c>
      <c r="D595" s="23" t="s">
        <v>95</v>
      </c>
      <c r="E595" s="23" t="s">
        <v>81</v>
      </c>
      <c r="F595" s="23" t="s">
        <v>81</v>
      </c>
      <c r="G595" s="23">
        <v>1</v>
      </c>
      <c r="H595" s="23" t="s">
        <v>81</v>
      </c>
      <c r="I595" s="23" t="str">
        <f t="shared" si="36"/>
        <v>Yes</v>
      </c>
      <c r="J595" s="23" t="str">
        <f t="shared" si="37"/>
        <v>No</v>
      </c>
      <c r="K595" s="23" t="str">
        <f t="shared" si="38"/>
        <v>No</v>
      </c>
      <c r="L595" s="23" t="str">
        <f>IF(TRIM(H595)="?",'Cleaning Summary'!$B$35,IF(LOWER(TRIM(H595))="yes","Yes","No"))</f>
        <v>No</v>
      </c>
      <c r="M595" s="23">
        <f t="shared" si="39"/>
        <v>1</v>
      </c>
      <c r="N595" s="23" t="str">
        <f>IF(B595&lt;'Cleaning Summary'!$B$63,"Underweight",IF(B595&lt;'Cleaning Summary'!$B$64,"Normal Weight",IF(B595&lt;'Cleaning Summary'!$B$65,"Overweight","Obesity")))</f>
        <v>Obesity</v>
      </c>
      <c r="O595" s="23" t="str">
        <f>IF(C595&lt;'Cleaning Summary'!$B$66,"Normal",IF(C595&lt;'Cleaning Summary'!$B$67,"Prediabetes","Diabetes"))</f>
        <v>Diabetes</v>
      </c>
    </row>
    <row r="596" spans="1:15" x14ac:dyDescent="0.35">
      <c r="A596" s="23" t="s">
        <v>1307</v>
      </c>
      <c r="B596" s="27">
        <v>47.59</v>
      </c>
      <c r="C596" s="27">
        <v>11.43</v>
      </c>
      <c r="D596" s="23" t="s">
        <v>95</v>
      </c>
      <c r="E596" s="23" t="s">
        <v>81</v>
      </c>
      <c r="F596" s="23" t="s">
        <v>81</v>
      </c>
      <c r="G596" s="23">
        <v>2</v>
      </c>
      <c r="H596" s="23" t="s">
        <v>81</v>
      </c>
      <c r="I596" s="23" t="str">
        <f t="shared" si="36"/>
        <v>Yes</v>
      </c>
      <c r="J596" s="23" t="str">
        <f t="shared" si="37"/>
        <v>No</v>
      </c>
      <c r="K596" s="23" t="str">
        <f t="shared" si="38"/>
        <v>No</v>
      </c>
      <c r="L596" s="23" t="str">
        <f>IF(TRIM(H596)="?",'Cleaning Summary'!$B$35,IF(LOWER(TRIM(H596))="yes","Yes","No"))</f>
        <v>No</v>
      </c>
      <c r="M596" s="23">
        <f t="shared" si="39"/>
        <v>2</v>
      </c>
      <c r="N596" s="23" t="str">
        <f>IF(B596&lt;'Cleaning Summary'!$B$63,"Underweight",IF(B596&lt;'Cleaning Summary'!$B$64,"Normal Weight",IF(B596&lt;'Cleaning Summary'!$B$65,"Overweight","Obesity")))</f>
        <v>Obesity</v>
      </c>
      <c r="O596" s="23" t="str">
        <f>IF(C596&lt;'Cleaning Summary'!$B$66,"Normal",IF(C596&lt;'Cleaning Summary'!$B$67,"Prediabetes","Diabetes"))</f>
        <v>Diabetes</v>
      </c>
    </row>
    <row r="597" spans="1:15" x14ac:dyDescent="0.35">
      <c r="A597" s="23" t="s">
        <v>1309</v>
      </c>
      <c r="B597" s="27">
        <v>39.81</v>
      </c>
      <c r="C597" s="27">
        <v>7.65</v>
      </c>
      <c r="D597" s="23" t="s">
        <v>95</v>
      </c>
      <c r="E597" s="23" t="s">
        <v>81</v>
      </c>
      <c r="F597" s="23" t="s">
        <v>82</v>
      </c>
      <c r="G597" s="23">
        <v>1</v>
      </c>
      <c r="H597" s="23" t="s">
        <v>81</v>
      </c>
      <c r="I597" s="23" t="str">
        <f t="shared" si="36"/>
        <v>Yes</v>
      </c>
      <c r="J597" s="23" t="str">
        <f t="shared" si="37"/>
        <v>No</v>
      </c>
      <c r="K597" s="23" t="str">
        <f t="shared" si="38"/>
        <v>Yes</v>
      </c>
      <c r="L597" s="23" t="str">
        <f>IF(TRIM(H597)="?",'Cleaning Summary'!$B$35,IF(LOWER(TRIM(H597))="yes","Yes","No"))</f>
        <v>No</v>
      </c>
      <c r="M597" s="23">
        <f t="shared" si="39"/>
        <v>1</v>
      </c>
      <c r="N597" s="23" t="str">
        <f>IF(B597&lt;'Cleaning Summary'!$B$63,"Underweight",IF(B597&lt;'Cleaning Summary'!$B$64,"Normal Weight",IF(B597&lt;'Cleaning Summary'!$B$65,"Overweight","Obesity")))</f>
        <v>Obesity</v>
      </c>
      <c r="O597" s="23" t="str">
        <f>IF(C597&lt;'Cleaning Summary'!$B$66,"Normal",IF(C597&lt;'Cleaning Summary'!$B$67,"Prediabetes","Diabetes"))</f>
        <v>Diabetes</v>
      </c>
    </row>
    <row r="598" spans="1:15" x14ac:dyDescent="0.35">
      <c r="A598" s="23" t="s">
        <v>1311</v>
      </c>
      <c r="B598" s="27">
        <v>31.02</v>
      </c>
      <c r="C598" s="27">
        <v>5.87</v>
      </c>
      <c r="D598" s="23" t="s">
        <v>95</v>
      </c>
      <c r="E598" s="23" t="s">
        <v>81</v>
      </c>
      <c r="F598" s="23" t="s">
        <v>81</v>
      </c>
      <c r="G598" s="23" t="s">
        <v>4796</v>
      </c>
      <c r="H598" s="23" t="s">
        <v>81</v>
      </c>
      <c r="I598" s="23" t="str">
        <f t="shared" si="36"/>
        <v>Yes</v>
      </c>
      <c r="J598" s="23" t="str">
        <f t="shared" si="37"/>
        <v>No</v>
      </c>
      <c r="K598" s="23" t="str">
        <f t="shared" si="38"/>
        <v>No</v>
      </c>
      <c r="L598" s="23" t="str">
        <f>IF(TRIM(H598)="?",'Cleaning Summary'!$B$35,IF(LOWER(TRIM(H598))="yes","Yes","No"))</f>
        <v>No</v>
      </c>
      <c r="M598" s="23">
        <f t="shared" si="39"/>
        <v>0</v>
      </c>
      <c r="N598" s="23" t="str">
        <f>IF(B598&lt;'Cleaning Summary'!$B$63,"Underweight",IF(B598&lt;'Cleaning Summary'!$B$64,"Normal Weight",IF(B598&lt;'Cleaning Summary'!$B$65,"Overweight","Obesity")))</f>
        <v>Obesity</v>
      </c>
      <c r="O598" s="23" t="str">
        <f>IF(C598&lt;'Cleaning Summary'!$B$66,"Normal",IF(C598&lt;'Cleaning Summary'!$B$67,"Prediabetes","Diabetes"))</f>
        <v>Prediabetes</v>
      </c>
    </row>
    <row r="599" spans="1:15" x14ac:dyDescent="0.35">
      <c r="A599" s="23" t="s">
        <v>1313</v>
      </c>
      <c r="B599" s="27">
        <v>24.75</v>
      </c>
      <c r="C599" s="27">
        <v>4.3600000000000003</v>
      </c>
      <c r="D599" s="23" t="s">
        <v>95</v>
      </c>
      <c r="E599" s="23" t="s">
        <v>81</v>
      </c>
      <c r="F599" s="23" t="s">
        <v>81</v>
      </c>
      <c r="G599" s="23">
        <v>1</v>
      </c>
      <c r="H599" s="23" t="s">
        <v>95</v>
      </c>
      <c r="I599" s="23" t="str">
        <f t="shared" si="36"/>
        <v>Yes</v>
      </c>
      <c r="J599" s="23" t="str">
        <f t="shared" si="37"/>
        <v>No</v>
      </c>
      <c r="K599" s="23" t="str">
        <f t="shared" si="38"/>
        <v>No</v>
      </c>
      <c r="L599" s="23" t="str">
        <f>IF(TRIM(H599)="?",'Cleaning Summary'!$B$35,IF(LOWER(TRIM(H599))="yes","Yes","No"))</f>
        <v>Yes</v>
      </c>
      <c r="M599" s="23">
        <f t="shared" si="39"/>
        <v>1</v>
      </c>
      <c r="N599" s="23" t="str">
        <f>IF(B599&lt;'Cleaning Summary'!$B$63,"Underweight",IF(B599&lt;'Cleaning Summary'!$B$64,"Normal Weight",IF(B599&lt;'Cleaning Summary'!$B$65,"Overweight","Obesity")))</f>
        <v>Normal Weight</v>
      </c>
      <c r="O599" s="23" t="str">
        <f>IF(C599&lt;'Cleaning Summary'!$B$66,"Normal",IF(C599&lt;'Cleaning Summary'!$B$67,"Prediabetes","Diabetes"))</f>
        <v>Normal</v>
      </c>
    </row>
    <row r="600" spans="1:15" x14ac:dyDescent="0.35">
      <c r="A600" s="23" t="s">
        <v>1315</v>
      </c>
      <c r="B600" s="27">
        <v>30.114999999999998</v>
      </c>
      <c r="C600" s="27">
        <v>10.119999999999999</v>
      </c>
      <c r="D600" s="23" t="s">
        <v>81</v>
      </c>
      <c r="E600" s="23" t="s">
        <v>81</v>
      </c>
      <c r="F600" s="23" t="s">
        <v>81</v>
      </c>
      <c r="G600" s="23">
        <v>3</v>
      </c>
      <c r="H600" s="23" t="s">
        <v>81</v>
      </c>
      <c r="I600" s="23" t="str">
        <f t="shared" si="36"/>
        <v>No</v>
      </c>
      <c r="J600" s="23" t="str">
        <f t="shared" si="37"/>
        <v>No</v>
      </c>
      <c r="K600" s="23" t="str">
        <f t="shared" si="38"/>
        <v>No</v>
      </c>
      <c r="L600" s="23" t="str">
        <f>IF(TRIM(H600)="?",'Cleaning Summary'!$B$35,IF(LOWER(TRIM(H600))="yes","Yes","No"))</f>
        <v>No</v>
      </c>
      <c r="M600" s="23">
        <f t="shared" si="39"/>
        <v>3</v>
      </c>
      <c r="N600" s="23" t="str">
        <f>IF(B600&lt;'Cleaning Summary'!$B$63,"Underweight",IF(B600&lt;'Cleaning Summary'!$B$64,"Normal Weight",IF(B600&lt;'Cleaning Summary'!$B$65,"Overweight","Obesity")))</f>
        <v>Obesity</v>
      </c>
      <c r="O600" s="23" t="str">
        <f>IF(C600&lt;'Cleaning Summary'!$B$66,"Normal",IF(C600&lt;'Cleaning Summary'!$B$67,"Prediabetes","Diabetes"))</f>
        <v>Diabetes</v>
      </c>
    </row>
    <row r="601" spans="1:15" x14ac:dyDescent="0.35">
      <c r="A601" s="23" t="s">
        <v>1317</v>
      </c>
      <c r="B601" s="27">
        <v>26.03</v>
      </c>
      <c r="C601" s="27">
        <v>4.01</v>
      </c>
      <c r="D601" s="23" t="s">
        <v>81</v>
      </c>
      <c r="E601" s="23" t="s">
        <v>81</v>
      </c>
      <c r="F601" s="23" t="s">
        <v>82</v>
      </c>
      <c r="G601" s="23">
        <v>1</v>
      </c>
      <c r="H601" s="23" t="s">
        <v>95</v>
      </c>
      <c r="I601" s="23" t="str">
        <f t="shared" si="36"/>
        <v>No</v>
      </c>
      <c r="J601" s="23" t="str">
        <f t="shared" si="37"/>
        <v>No</v>
      </c>
      <c r="K601" s="23" t="str">
        <f t="shared" si="38"/>
        <v>Yes</v>
      </c>
      <c r="L601" s="23" t="str">
        <f>IF(TRIM(H601)="?",'Cleaning Summary'!$B$35,IF(LOWER(TRIM(H601))="yes","Yes","No"))</f>
        <v>Yes</v>
      </c>
      <c r="M601" s="23">
        <f t="shared" si="39"/>
        <v>1</v>
      </c>
      <c r="N601" s="23" t="str">
        <f>IF(B601&lt;'Cleaning Summary'!$B$63,"Underweight",IF(B601&lt;'Cleaning Summary'!$B$64,"Normal Weight",IF(B601&lt;'Cleaning Summary'!$B$65,"Overweight","Obesity")))</f>
        <v>Overweight</v>
      </c>
      <c r="O601" s="23" t="str">
        <f>IF(C601&lt;'Cleaning Summary'!$B$66,"Normal",IF(C601&lt;'Cleaning Summary'!$B$67,"Prediabetes","Diabetes"))</f>
        <v>Normal</v>
      </c>
    </row>
    <row r="602" spans="1:15" x14ac:dyDescent="0.35">
      <c r="A602" s="23" t="s">
        <v>1319</v>
      </c>
      <c r="B602" s="27">
        <v>20.045000000000002</v>
      </c>
      <c r="C602" s="27">
        <v>4.7699999999999996</v>
      </c>
      <c r="D602" s="23" t="s">
        <v>95</v>
      </c>
      <c r="E602" s="23" t="s">
        <v>81</v>
      </c>
      <c r="F602" s="23" t="s">
        <v>81</v>
      </c>
      <c r="G602" s="23">
        <v>1</v>
      </c>
      <c r="H602" s="23" t="s">
        <v>95</v>
      </c>
      <c r="I602" s="23" t="str">
        <f t="shared" si="36"/>
        <v>Yes</v>
      </c>
      <c r="J602" s="23" t="str">
        <f t="shared" si="37"/>
        <v>No</v>
      </c>
      <c r="K602" s="23" t="str">
        <f t="shared" si="38"/>
        <v>No</v>
      </c>
      <c r="L602" s="23" t="str">
        <f>IF(TRIM(H602)="?",'Cleaning Summary'!$B$35,IF(LOWER(TRIM(H602))="yes","Yes","No"))</f>
        <v>Yes</v>
      </c>
      <c r="M602" s="23">
        <f t="shared" si="39"/>
        <v>1</v>
      </c>
      <c r="N602" s="23" t="str">
        <f>IF(B602&lt;'Cleaning Summary'!$B$63,"Underweight",IF(B602&lt;'Cleaning Summary'!$B$64,"Normal Weight",IF(B602&lt;'Cleaning Summary'!$B$65,"Overweight","Obesity")))</f>
        <v>Normal Weight</v>
      </c>
      <c r="O602" s="23" t="str">
        <f>IF(C602&lt;'Cleaning Summary'!$B$66,"Normal",IF(C602&lt;'Cleaning Summary'!$B$67,"Prediabetes","Diabetes"))</f>
        <v>Normal</v>
      </c>
    </row>
    <row r="603" spans="1:15" x14ac:dyDescent="0.35">
      <c r="A603" s="23" t="s">
        <v>1321</v>
      </c>
      <c r="B603" s="27">
        <v>40.24</v>
      </c>
      <c r="C603" s="27">
        <v>6.83</v>
      </c>
      <c r="D603" s="23" t="s">
        <v>81</v>
      </c>
      <c r="E603" s="23" t="s">
        <v>81</v>
      </c>
      <c r="F603" s="23" t="s">
        <v>81</v>
      </c>
      <c r="G603" s="23" t="s">
        <v>4796</v>
      </c>
      <c r="H603" s="23" t="s">
        <v>81</v>
      </c>
      <c r="I603" s="23" t="str">
        <f t="shared" si="36"/>
        <v>No</v>
      </c>
      <c r="J603" s="23" t="str">
        <f t="shared" si="37"/>
        <v>No</v>
      </c>
      <c r="K603" s="23" t="str">
        <f t="shared" si="38"/>
        <v>No</v>
      </c>
      <c r="L603" s="23" t="str">
        <f>IF(TRIM(H603)="?",'Cleaning Summary'!$B$35,IF(LOWER(TRIM(H603))="yes","Yes","No"))</f>
        <v>No</v>
      </c>
      <c r="M603" s="23">
        <f t="shared" si="39"/>
        <v>0</v>
      </c>
      <c r="N603" s="23" t="str">
        <f>IF(B603&lt;'Cleaning Summary'!$B$63,"Underweight",IF(B603&lt;'Cleaning Summary'!$B$64,"Normal Weight",IF(B603&lt;'Cleaning Summary'!$B$65,"Overweight","Obesity")))</f>
        <v>Obesity</v>
      </c>
      <c r="O603" s="23" t="str">
        <f>IF(C603&lt;'Cleaning Summary'!$B$66,"Normal",IF(C603&lt;'Cleaning Summary'!$B$67,"Prediabetes","Diabetes"))</f>
        <v>Diabetes</v>
      </c>
    </row>
    <row r="604" spans="1:15" x14ac:dyDescent="0.35">
      <c r="A604" s="23" t="s">
        <v>1323</v>
      </c>
      <c r="B604" s="27">
        <v>43.15</v>
      </c>
      <c r="C604" s="27">
        <v>6.14</v>
      </c>
      <c r="D604" s="23" t="s">
        <v>95</v>
      </c>
      <c r="E604" s="23" t="s">
        <v>81</v>
      </c>
      <c r="F604" s="23" t="s">
        <v>82</v>
      </c>
      <c r="G604" s="23">
        <v>1</v>
      </c>
      <c r="H604" s="23" t="s">
        <v>81</v>
      </c>
      <c r="I604" s="23" t="str">
        <f t="shared" si="36"/>
        <v>Yes</v>
      </c>
      <c r="J604" s="23" t="str">
        <f t="shared" si="37"/>
        <v>No</v>
      </c>
      <c r="K604" s="23" t="str">
        <f t="shared" si="38"/>
        <v>Yes</v>
      </c>
      <c r="L604" s="23" t="str">
        <f>IF(TRIM(H604)="?",'Cleaning Summary'!$B$35,IF(LOWER(TRIM(H604))="yes","Yes","No"))</f>
        <v>No</v>
      </c>
      <c r="M604" s="23">
        <f t="shared" si="39"/>
        <v>1</v>
      </c>
      <c r="N604" s="23" t="str">
        <f>IF(B604&lt;'Cleaning Summary'!$B$63,"Underweight",IF(B604&lt;'Cleaning Summary'!$B$64,"Normal Weight",IF(B604&lt;'Cleaning Summary'!$B$65,"Overweight","Obesity")))</f>
        <v>Obesity</v>
      </c>
      <c r="O604" s="23" t="str">
        <f>IF(C604&lt;'Cleaning Summary'!$B$66,"Normal",IF(C604&lt;'Cleaning Summary'!$B$67,"Prediabetes","Diabetes"))</f>
        <v>Prediabetes</v>
      </c>
    </row>
    <row r="605" spans="1:15" x14ac:dyDescent="0.35">
      <c r="A605" s="23" t="s">
        <v>1325</v>
      </c>
      <c r="B605" s="27">
        <v>27.7</v>
      </c>
      <c r="C605" s="27">
        <v>5.6</v>
      </c>
      <c r="D605" s="23" t="s">
        <v>81</v>
      </c>
      <c r="E605" s="23" t="s">
        <v>81</v>
      </c>
      <c r="F605" s="23" t="s">
        <v>82</v>
      </c>
      <c r="G605" s="23">
        <v>1</v>
      </c>
      <c r="H605" s="23" t="s">
        <v>95</v>
      </c>
      <c r="I605" s="23" t="str">
        <f t="shared" si="36"/>
        <v>No</v>
      </c>
      <c r="J605" s="23" t="str">
        <f t="shared" si="37"/>
        <v>No</v>
      </c>
      <c r="K605" s="23" t="str">
        <f t="shared" si="38"/>
        <v>Yes</v>
      </c>
      <c r="L605" s="23" t="str">
        <f>IF(TRIM(H605)="?",'Cleaning Summary'!$B$35,IF(LOWER(TRIM(H605))="yes","Yes","No"))</f>
        <v>Yes</v>
      </c>
      <c r="M605" s="23">
        <f t="shared" si="39"/>
        <v>1</v>
      </c>
      <c r="N605" s="23" t="str">
        <f>IF(B605&lt;'Cleaning Summary'!$B$63,"Underweight",IF(B605&lt;'Cleaning Summary'!$B$64,"Normal Weight",IF(B605&lt;'Cleaning Summary'!$B$65,"Overweight","Obesity")))</f>
        <v>Overweight</v>
      </c>
      <c r="O605" s="23" t="str">
        <f>IF(C605&lt;'Cleaning Summary'!$B$66,"Normal",IF(C605&lt;'Cleaning Summary'!$B$67,"Prediabetes","Diabetes"))</f>
        <v>Normal</v>
      </c>
    </row>
    <row r="606" spans="1:15" x14ac:dyDescent="0.35">
      <c r="A606" s="23" t="s">
        <v>1327</v>
      </c>
      <c r="B606" s="27">
        <v>45.68</v>
      </c>
      <c r="C606" s="27">
        <v>4.8</v>
      </c>
      <c r="D606" s="23" t="s">
        <v>81</v>
      </c>
      <c r="E606" s="23" t="s">
        <v>81</v>
      </c>
      <c r="F606" s="23" t="s">
        <v>81</v>
      </c>
      <c r="G606" s="23">
        <v>2</v>
      </c>
      <c r="H606" s="23" t="s">
        <v>81</v>
      </c>
      <c r="I606" s="23" t="str">
        <f t="shared" si="36"/>
        <v>No</v>
      </c>
      <c r="J606" s="23" t="str">
        <f t="shared" si="37"/>
        <v>No</v>
      </c>
      <c r="K606" s="23" t="str">
        <f t="shared" si="38"/>
        <v>No</v>
      </c>
      <c r="L606" s="23" t="str">
        <f>IF(TRIM(H606)="?",'Cleaning Summary'!$B$35,IF(LOWER(TRIM(H606))="yes","Yes","No"))</f>
        <v>No</v>
      </c>
      <c r="M606" s="23">
        <f t="shared" si="39"/>
        <v>2</v>
      </c>
      <c r="N606" s="23" t="str">
        <f>IF(B606&lt;'Cleaning Summary'!$B$63,"Underweight",IF(B606&lt;'Cleaning Summary'!$B$64,"Normal Weight",IF(B606&lt;'Cleaning Summary'!$B$65,"Overweight","Obesity")))</f>
        <v>Obesity</v>
      </c>
      <c r="O606" s="23" t="str">
        <f>IF(C606&lt;'Cleaning Summary'!$B$66,"Normal",IF(C606&lt;'Cleaning Summary'!$B$67,"Prediabetes","Diabetes"))</f>
        <v>Normal</v>
      </c>
    </row>
    <row r="607" spans="1:15" x14ac:dyDescent="0.35">
      <c r="A607" s="23" t="s">
        <v>1329</v>
      </c>
      <c r="B607" s="27">
        <v>27.3</v>
      </c>
      <c r="C607" s="27">
        <v>11.89</v>
      </c>
      <c r="D607" s="23" t="s">
        <v>81</v>
      </c>
      <c r="E607" s="23" t="s">
        <v>81</v>
      </c>
      <c r="F607" s="23" t="s">
        <v>81</v>
      </c>
      <c r="G607" s="23" t="s">
        <v>4796</v>
      </c>
      <c r="H607" s="23" t="s">
        <v>95</v>
      </c>
      <c r="I607" s="23" t="str">
        <f t="shared" si="36"/>
        <v>No</v>
      </c>
      <c r="J607" s="23" t="str">
        <f t="shared" si="37"/>
        <v>No</v>
      </c>
      <c r="K607" s="23" t="str">
        <f t="shared" si="38"/>
        <v>No</v>
      </c>
      <c r="L607" s="23" t="str">
        <f>IF(TRIM(H607)="?",'Cleaning Summary'!$B$35,IF(LOWER(TRIM(H607))="yes","Yes","No"))</f>
        <v>Yes</v>
      </c>
      <c r="M607" s="23">
        <f t="shared" si="39"/>
        <v>0</v>
      </c>
      <c r="N607" s="23" t="str">
        <f>IF(B607&lt;'Cleaning Summary'!$B$63,"Underweight",IF(B607&lt;'Cleaning Summary'!$B$64,"Normal Weight",IF(B607&lt;'Cleaning Summary'!$B$65,"Overweight","Obesity")))</f>
        <v>Overweight</v>
      </c>
      <c r="O607" s="23" t="str">
        <f>IF(C607&lt;'Cleaning Summary'!$B$66,"Normal",IF(C607&lt;'Cleaning Summary'!$B$67,"Prediabetes","Diabetes"))</f>
        <v>Diabetes</v>
      </c>
    </row>
    <row r="608" spans="1:15" x14ac:dyDescent="0.35">
      <c r="A608" s="23" t="s">
        <v>1331</v>
      </c>
      <c r="B608" s="27">
        <v>54.45</v>
      </c>
      <c r="C608" s="27">
        <v>4.7300000000000004</v>
      </c>
      <c r="D608" s="23" t="s">
        <v>95</v>
      </c>
      <c r="E608" s="23" t="s">
        <v>81</v>
      </c>
      <c r="F608" s="23" t="s">
        <v>81</v>
      </c>
      <c r="G608" s="23">
        <v>1</v>
      </c>
      <c r="H608" s="23" t="s">
        <v>81</v>
      </c>
      <c r="I608" s="23" t="str">
        <f t="shared" si="36"/>
        <v>Yes</v>
      </c>
      <c r="J608" s="23" t="str">
        <f t="shared" si="37"/>
        <v>No</v>
      </c>
      <c r="K608" s="23" t="str">
        <f t="shared" si="38"/>
        <v>No</v>
      </c>
      <c r="L608" s="23" t="str">
        <f>IF(TRIM(H608)="?",'Cleaning Summary'!$B$35,IF(LOWER(TRIM(H608))="yes","Yes","No"))</f>
        <v>No</v>
      </c>
      <c r="M608" s="23">
        <f t="shared" si="39"/>
        <v>1</v>
      </c>
      <c r="N608" s="23" t="str">
        <f>IF(B608&lt;'Cleaning Summary'!$B$63,"Underweight",IF(B608&lt;'Cleaning Summary'!$B$64,"Normal Weight",IF(B608&lt;'Cleaning Summary'!$B$65,"Overweight","Obesity")))</f>
        <v>Obesity</v>
      </c>
      <c r="O608" s="23" t="str">
        <f>IF(C608&lt;'Cleaning Summary'!$B$66,"Normal",IF(C608&lt;'Cleaning Summary'!$B$67,"Prediabetes","Diabetes"))</f>
        <v>Normal</v>
      </c>
    </row>
    <row r="609" spans="1:15" x14ac:dyDescent="0.35">
      <c r="A609" s="23" t="s">
        <v>1333</v>
      </c>
      <c r="B609" s="27">
        <v>54.43</v>
      </c>
      <c r="C609" s="27">
        <v>4.6100000000000003</v>
      </c>
      <c r="D609" s="23" t="s">
        <v>95</v>
      </c>
      <c r="E609" s="23" t="s">
        <v>81</v>
      </c>
      <c r="F609" s="23" t="s">
        <v>81</v>
      </c>
      <c r="G609" s="23">
        <v>1</v>
      </c>
      <c r="H609" s="23" t="s">
        <v>81</v>
      </c>
      <c r="I609" s="23" t="str">
        <f t="shared" si="36"/>
        <v>Yes</v>
      </c>
      <c r="J609" s="23" t="str">
        <f t="shared" si="37"/>
        <v>No</v>
      </c>
      <c r="K609" s="23" t="str">
        <f t="shared" si="38"/>
        <v>No</v>
      </c>
      <c r="L609" s="23" t="str">
        <f>IF(TRIM(H609)="?",'Cleaning Summary'!$B$35,IF(LOWER(TRIM(H609))="yes","Yes","No"))</f>
        <v>No</v>
      </c>
      <c r="M609" s="23">
        <f t="shared" si="39"/>
        <v>1</v>
      </c>
      <c r="N609" s="23" t="str">
        <f>IF(B609&lt;'Cleaning Summary'!$B$63,"Underweight",IF(B609&lt;'Cleaning Summary'!$B$64,"Normal Weight",IF(B609&lt;'Cleaning Summary'!$B$65,"Overweight","Obesity")))</f>
        <v>Obesity</v>
      </c>
      <c r="O609" s="23" t="str">
        <f>IF(C609&lt;'Cleaning Summary'!$B$66,"Normal",IF(C609&lt;'Cleaning Summary'!$B$67,"Prediabetes","Diabetes"))</f>
        <v>Normal</v>
      </c>
    </row>
    <row r="610" spans="1:15" x14ac:dyDescent="0.35">
      <c r="A610" s="23" t="s">
        <v>1335</v>
      </c>
      <c r="B610" s="27">
        <v>48.01</v>
      </c>
      <c r="C610" s="27">
        <v>7.3</v>
      </c>
      <c r="D610" s="23" t="s">
        <v>81</v>
      </c>
      <c r="E610" s="23" t="s">
        <v>81</v>
      </c>
      <c r="F610" s="23" t="s">
        <v>81</v>
      </c>
      <c r="G610" s="23" t="s">
        <v>4796</v>
      </c>
      <c r="H610" s="23" t="s">
        <v>81</v>
      </c>
      <c r="I610" s="23" t="str">
        <f t="shared" si="36"/>
        <v>No</v>
      </c>
      <c r="J610" s="23" t="str">
        <f t="shared" si="37"/>
        <v>No</v>
      </c>
      <c r="K610" s="23" t="str">
        <f t="shared" si="38"/>
        <v>No</v>
      </c>
      <c r="L610" s="23" t="str">
        <f>IF(TRIM(H610)="?",'Cleaning Summary'!$B$35,IF(LOWER(TRIM(H610))="yes","Yes","No"))</f>
        <v>No</v>
      </c>
      <c r="M610" s="23">
        <f t="shared" si="39"/>
        <v>0</v>
      </c>
      <c r="N610" s="23" t="str">
        <f>IF(B610&lt;'Cleaning Summary'!$B$63,"Underweight",IF(B610&lt;'Cleaning Summary'!$B$64,"Normal Weight",IF(B610&lt;'Cleaning Summary'!$B$65,"Overweight","Obesity")))</f>
        <v>Obesity</v>
      </c>
      <c r="O610" s="23" t="str">
        <f>IF(C610&lt;'Cleaning Summary'!$B$66,"Normal",IF(C610&lt;'Cleaning Summary'!$B$67,"Prediabetes","Diabetes"))</f>
        <v>Diabetes</v>
      </c>
    </row>
    <row r="611" spans="1:15" x14ac:dyDescent="0.35">
      <c r="A611" s="23" t="s">
        <v>1337</v>
      </c>
      <c r="B611" s="27">
        <v>48.32</v>
      </c>
      <c r="C611" s="27">
        <v>5.88</v>
      </c>
      <c r="D611" s="23" t="s">
        <v>81</v>
      </c>
      <c r="E611" s="23" t="s">
        <v>81</v>
      </c>
      <c r="F611" s="23" t="s">
        <v>81</v>
      </c>
      <c r="G611" s="23" t="s">
        <v>4796</v>
      </c>
      <c r="H611" s="23" t="s">
        <v>81</v>
      </c>
      <c r="I611" s="23" t="str">
        <f t="shared" si="36"/>
        <v>No</v>
      </c>
      <c r="J611" s="23" t="str">
        <f t="shared" si="37"/>
        <v>No</v>
      </c>
      <c r="K611" s="23" t="str">
        <f t="shared" si="38"/>
        <v>No</v>
      </c>
      <c r="L611" s="23" t="str">
        <f>IF(TRIM(H611)="?",'Cleaning Summary'!$B$35,IF(LOWER(TRIM(H611))="yes","Yes","No"))</f>
        <v>No</v>
      </c>
      <c r="M611" s="23">
        <f t="shared" si="39"/>
        <v>0</v>
      </c>
      <c r="N611" s="23" t="str">
        <f>IF(B611&lt;'Cleaning Summary'!$B$63,"Underweight",IF(B611&lt;'Cleaning Summary'!$B$64,"Normal Weight",IF(B611&lt;'Cleaning Summary'!$B$65,"Overweight","Obesity")))</f>
        <v>Obesity</v>
      </c>
      <c r="O611" s="23" t="str">
        <f>IF(C611&lt;'Cleaning Summary'!$B$66,"Normal",IF(C611&lt;'Cleaning Summary'!$B$67,"Prediabetes","Diabetes"))</f>
        <v>Prediabetes</v>
      </c>
    </row>
    <row r="612" spans="1:15" x14ac:dyDescent="0.35">
      <c r="A612" s="23" t="s">
        <v>1339</v>
      </c>
      <c r="B612" s="27">
        <v>22.895</v>
      </c>
      <c r="C612" s="27">
        <v>4.0599999999999996</v>
      </c>
      <c r="D612" s="23" t="s">
        <v>81</v>
      </c>
      <c r="E612" s="23" t="s">
        <v>81</v>
      </c>
      <c r="F612" s="23" t="s">
        <v>82</v>
      </c>
      <c r="G612" s="23">
        <v>1</v>
      </c>
      <c r="H612" s="23" t="s">
        <v>95</v>
      </c>
      <c r="I612" s="23" t="str">
        <f t="shared" si="36"/>
        <v>No</v>
      </c>
      <c r="J612" s="23" t="str">
        <f t="shared" si="37"/>
        <v>No</v>
      </c>
      <c r="K612" s="23" t="str">
        <f t="shared" si="38"/>
        <v>Yes</v>
      </c>
      <c r="L612" s="23" t="str">
        <f>IF(TRIM(H612)="?",'Cleaning Summary'!$B$35,IF(LOWER(TRIM(H612))="yes","Yes","No"))</f>
        <v>Yes</v>
      </c>
      <c r="M612" s="23">
        <f t="shared" si="39"/>
        <v>1</v>
      </c>
      <c r="N612" s="23" t="str">
        <f>IF(B612&lt;'Cleaning Summary'!$B$63,"Underweight",IF(B612&lt;'Cleaning Summary'!$B$64,"Normal Weight",IF(B612&lt;'Cleaning Summary'!$B$65,"Overweight","Obesity")))</f>
        <v>Normal Weight</v>
      </c>
      <c r="O612" s="23" t="str">
        <f>IF(C612&lt;'Cleaning Summary'!$B$66,"Normal",IF(C612&lt;'Cleaning Summary'!$B$67,"Prediabetes","Diabetes"))</f>
        <v>Normal</v>
      </c>
    </row>
    <row r="613" spans="1:15" x14ac:dyDescent="0.35">
      <c r="A613" s="23" t="s">
        <v>1341</v>
      </c>
      <c r="B613" s="27">
        <v>54.85</v>
      </c>
      <c r="C613" s="27">
        <v>4.9000000000000004</v>
      </c>
      <c r="D613" s="23" t="s">
        <v>81</v>
      </c>
      <c r="E613" s="23" t="s">
        <v>81</v>
      </c>
      <c r="F613" s="23" t="s">
        <v>81</v>
      </c>
      <c r="G613" s="23">
        <v>1</v>
      </c>
      <c r="H613" s="23" t="s">
        <v>81</v>
      </c>
      <c r="I613" s="23" t="str">
        <f t="shared" si="36"/>
        <v>No</v>
      </c>
      <c r="J613" s="23" t="str">
        <f t="shared" si="37"/>
        <v>No</v>
      </c>
      <c r="K613" s="23" t="str">
        <f t="shared" si="38"/>
        <v>No</v>
      </c>
      <c r="L613" s="23" t="str">
        <f>IF(TRIM(H613)="?",'Cleaning Summary'!$B$35,IF(LOWER(TRIM(H613))="yes","Yes","No"))</f>
        <v>No</v>
      </c>
      <c r="M613" s="23">
        <f t="shared" si="39"/>
        <v>1</v>
      </c>
      <c r="N613" s="23" t="str">
        <f>IF(B613&lt;'Cleaning Summary'!$B$63,"Underweight",IF(B613&lt;'Cleaning Summary'!$B$64,"Normal Weight",IF(B613&lt;'Cleaning Summary'!$B$65,"Overweight","Obesity")))</f>
        <v>Obesity</v>
      </c>
      <c r="O613" s="23" t="str">
        <f>IF(C613&lt;'Cleaning Summary'!$B$66,"Normal",IF(C613&lt;'Cleaning Summary'!$B$67,"Prediabetes","Diabetes"))</f>
        <v>Normal</v>
      </c>
    </row>
    <row r="614" spans="1:15" x14ac:dyDescent="0.35">
      <c r="A614" s="23" t="s">
        <v>1343</v>
      </c>
      <c r="B614" s="27">
        <v>21.85</v>
      </c>
      <c r="C614" s="27">
        <v>5.52</v>
      </c>
      <c r="D614" s="23" t="s">
        <v>81</v>
      </c>
      <c r="E614" s="23" t="s">
        <v>81</v>
      </c>
      <c r="F614" s="23" t="s">
        <v>82</v>
      </c>
      <c r="G614" s="23">
        <v>1</v>
      </c>
      <c r="H614" s="23" t="s">
        <v>95</v>
      </c>
      <c r="I614" s="23" t="str">
        <f t="shared" si="36"/>
        <v>No</v>
      </c>
      <c r="J614" s="23" t="str">
        <f t="shared" si="37"/>
        <v>No</v>
      </c>
      <c r="K614" s="23" t="str">
        <f t="shared" si="38"/>
        <v>Yes</v>
      </c>
      <c r="L614" s="23" t="str">
        <f>IF(TRIM(H614)="?",'Cleaning Summary'!$B$35,IF(LOWER(TRIM(H614))="yes","Yes","No"))</f>
        <v>Yes</v>
      </c>
      <c r="M614" s="23">
        <f t="shared" si="39"/>
        <v>1</v>
      </c>
      <c r="N614" s="23" t="str">
        <f>IF(B614&lt;'Cleaning Summary'!$B$63,"Underweight",IF(B614&lt;'Cleaning Summary'!$B$64,"Normal Weight",IF(B614&lt;'Cleaning Summary'!$B$65,"Overweight","Obesity")))</f>
        <v>Normal Weight</v>
      </c>
      <c r="O614" s="23" t="str">
        <f>IF(C614&lt;'Cleaning Summary'!$B$66,"Normal",IF(C614&lt;'Cleaning Summary'!$B$67,"Prediabetes","Diabetes"))</f>
        <v>Normal</v>
      </c>
    </row>
    <row r="615" spans="1:15" x14ac:dyDescent="0.35">
      <c r="A615" s="23" t="s">
        <v>1345</v>
      </c>
      <c r="B615" s="27">
        <v>51.86</v>
      </c>
      <c r="C615" s="27">
        <v>5.2</v>
      </c>
      <c r="D615" s="23" t="s">
        <v>95</v>
      </c>
      <c r="E615" s="23" t="s">
        <v>81</v>
      </c>
      <c r="F615" s="23" t="s">
        <v>81</v>
      </c>
      <c r="G615" s="23" t="s">
        <v>4796</v>
      </c>
      <c r="H615" s="23" t="s">
        <v>81</v>
      </c>
      <c r="I615" s="23" t="str">
        <f t="shared" si="36"/>
        <v>Yes</v>
      </c>
      <c r="J615" s="23" t="str">
        <f t="shared" si="37"/>
        <v>No</v>
      </c>
      <c r="K615" s="23" t="str">
        <f t="shared" si="38"/>
        <v>No</v>
      </c>
      <c r="L615" s="23" t="str">
        <f>IF(TRIM(H615)="?",'Cleaning Summary'!$B$35,IF(LOWER(TRIM(H615))="yes","Yes","No"))</f>
        <v>No</v>
      </c>
      <c r="M615" s="23">
        <f t="shared" si="39"/>
        <v>0</v>
      </c>
      <c r="N615" s="23" t="str">
        <f>IF(B615&lt;'Cleaning Summary'!$B$63,"Underweight",IF(B615&lt;'Cleaning Summary'!$B$64,"Normal Weight",IF(B615&lt;'Cleaning Summary'!$B$65,"Overweight","Obesity")))</f>
        <v>Obesity</v>
      </c>
      <c r="O615" s="23" t="str">
        <f>IF(C615&lt;'Cleaning Summary'!$B$66,"Normal",IF(C615&lt;'Cleaning Summary'!$B$67,"Prediabetes","Diabetes"))</f>
        <v>Normal</v>
      </c>
    </row>
    <row r="616" spans="1:15" x14ac:dyDescent="0.35">
      <c r="A616" s="23" t="s">
        <v>1347</v>
      </c>
      <c r="B616" s="27">
        <v>39.049999999999997</v>
      </c>
      <c r="C616" s="27">
        <v>7.59</v>
      </c>
      <c r="D616" s="23" t="s">
        <v>81</v>
      </c>
      <c r="E616" s="23" t="s">
        <v>81</v>
      </c>
      <c r="F616" s="23" t="s">
        <v>81</v>
      </c>
      <c r="G616" s="23">
        <v>3</v>
      </c>
      <c r="H616" s="23" t="s">
        <v>81</v>
      </c>
      <c r="I616" s="23" t="str">
        <f t="shared" si="36"/>
        <v>No</v>
      </c>
      <c r="J616" s="23" t="str">
        <f t="shared" si="37"/>
        <v>No</v>
      </c>
      <c r="K616" s="23" t="str">
        <f t="shared" si="38"/>
        <v>No</v>
      </c>
      <c r="L616" s="23" t="str">
        <f>IF(TRIM(H616)="?",'Cleaning Summary'!$B$35,IF(LOWER(TRIM(H616))="yes","Yes","No"))</f>
        <v>No</v>
      </c>
      <c r="M616" s="23">
        <f t="shared" si="39"/>
        <v>3</v>
      </c>
      <c r="N616" s="23" t="str">
        <f>IF(B616&lt;'Cleaning Summary'!$B$63,"Underweight",IF(B616&lt;'Cleaning Summary'!$B$64,"Normal Weight",IF(B616&lt;'Cleaning Summary'!$B$65,"Overweight","Obesity")))</f>
        <v>Obesity</v>
      </c>
      <c r="O616" s="23" t="str">
        <f>IF(C616&lt;'Cleaning Summary'!$B$66,"Normal",IF(C616&lt;'Cleaning Summary'!$B$67,"Prediabetes","Diabetes"))</f>
        <v>Diabetes</v>
      </c>
    </row>
    <row r="617" spans="1:15" x14ac:dyDescent="0.35">
      <c r="A617" s="23" t="s">
        <v>1349</v>
      </c>
      <c r="B617" s="27">
        <v>31.824999999999999</v>
      </c>
      <c r="C617" s="27">
        <v>8.2799999999999994</v>
      </c>
      <c r="D617" s="23" t="s">
        <v>81</v>
      </c>
      <c r="E617" s="23" t="s">
        <v>81</v>
      </c>
      <c r="F617" s="23" t="s">
        <v>81</v>
      </c>
      <c r="G617" s="23">
        <v>3</v>
      </c>
      <c r="H617" s="23" t="s">
        <v>81</v>
      </c>
      <c r="I617" s="23" t="str">
        <f t="shared" si="36"/>
        <v>No</v>
      </c>
      <c r="J617" s="23" t="str">
        <f t="shared" si="37"/>
        <v>No</v>
      </c>
      <c r="K617" s="23" t="str">
        <f t="shared" si="38"/>
        <v>No</v>
      </c>
      <c r="L617" s="23" t="str">
        <f>IF(TRIM(H617)="?",'Cleaning Summary'!$B$35,IF(LOWER(TRIM(H617))="yes","Yes","No"))</f>
        <v>No</v>
      </c>
      <c r="M617" s="23">
        <f t="shared" si="39"/>
        <v>3</v>
      </c>
      <c r="N617" s="23" t="str">
        <f>IF(B617&lt;'Cleaning Summary'!$B$63,"Underweight",IF(B617&lt;'Cleaning Summary'!$B$64,"Normal Weight",IF(B617&lt;'Cleaning Summary'!$B$65,"Overweight","Obesity")))</f>
        <v>Obesity</v>
      </c>
      <c r="O617" s="23" t="str">
        <f>IF(C617&lt;'Cleaning Summary'!$B$66,"Normal",IF(C617&lt;'Cleaning Summary'!$B$67,"Prediabetes","Diabetes"))</f>
        <v>Diabetes</v>
      </c>
    </row>
    <row r="618" spans="1:15" x14ac:dyDescent="0.35">
      <c r="A618" s="23" t="s">
        <v>1351</v>
      </c>
      <c r="B618" s="27">
        <v>46.43</v>
      </c>
      <c r="C618" s="27">
        <v>6.72</v>
      </c>
      <c r="D618" s="23" t="s">
        <v>81</v>
      </c>
      <c r="E618" s="23" t="s">
        <v>81</v>
      </c>
      <c r="F618" s="23" t="s">
        <v>81</v>
      </c>
      <c r="G618" s="23" t="s">
        <v>4796</v>
      </c>
      <c r="H618" s="23" t="s">
        <v>81</v>
      </c>
      <c r="I618" s="23" t="str">
        <f t="shared" si="36"/>
        <v>No</v>
      </c>
      <c r="J618" s="23" t="str">
        <f t="shared" si="37"/>
        <v>No</v>
      </c>
      <c r="K618" s="23" t="str">
        <f t="shared" si="38"/>
        <v>No</v>
      </c>
      <c r="L618" s="23" t="str">
        <f>IF(TRIM(H618)="?",'Cleaning Summary'!$B$35,IF(LOWER(TRIM(H618))="yes","Yes","No"))</f>
        <v>No</v>
      </c>
      <c r="M618" s="23">
        <f t="shared" si="39"/>
        <v>0</v>
      </c>
      <c r="N618" s="23" t="str">
        <f>IF(B618&lt;'Cleaning Summary'!$B$63,"Underweight",IF(B618&lt;'Cleaning Summary'!$B$64,"Normal Weight",IF(B618&lt;'Cleaning Summary'!$B$65,"Overweight","Obesity")))</f>
        <v>Obesity</v>
      </c>
      <c r="O618" s="23" t="str">
        <f>IF(C618&lt;'Cleaning Summary'!$B$66,"Normal",IF(C618&lt;'Cleaning Summary'!$B$67,"Prediabetes","Diabetes"))</f>
        <v>Diabetes</v>
      </c>
    </row>
    <row r="619" spans="1:15" x14ac:dyDescent="0.35">
      <c r="A619" s="23" t="s">
        <v>1353</v>
      </c>
      <c r="B619" s="27">
        <v>53.63</v>
      </c>
      <c r="C619" s="27">
        <v>5.47</v>
      </c>
      <c r="D619" s="23" t="s">
        <v>95</v>
      </c>
      <c r="E619" s="23" t="s">
        <v>81</v>
      </c>
      <c r="F619" s="23" t="s">
        <v>81</v>
      </c>
      <c r="G619" s="23">
        <v>1</v>
      </c>
      <c r="H619" s="23" t="s">
        <v>81</v>
      </c>
      <c r="I619" s="23" t="str">
        <f t="shared" si="36"/>
        <v>Yes</v>
      </c>
      <c r="J619" s="23" t="str">
        <f t="shared" si="37"/>
        <v>No</v>
      </c>
      <c r="K619" s="23" t="str">
        <f t="shared" si="38"/>
        <v>No</v>
      </c>
      <c r="L619" s="23" t="str">
        <f>IF(TRIM(H619)="?",'Cleaning Summary'!$B$35,IF(LOWER(TRIM(H619))="yes","Yes","No"))</f>
        <v>No</v>
      </c>
      <c r="M619" s="23">
        <f t="shared" si="39"/>
        <v>1</v>
      </c>
      <c r="N619" s="23" t="str">
        <f>IF(B619&lt;'Cleaning Summary'!$B$63,"Underweight",IF(B619&lt;'Cleaning Summary'!$B$64,"Normal Weight",IF(B619&lt;'Cleaning Summary'!$B$65,"Overweight","Obesity")))</f>
        <v>Obesity</v>
      </c>
      <c r="O619" s="23" t="str">
        <f>IF(C619&lt;'Cleaning Summary'!$B$66,"Normal",IF(C619&lt;'Cleaning Summary'!$B$67,"Prediabetes","Diabetes"))</f>
        <v>Normal</v>
      </c>
    </row>
    <row r="620" spans="1:15" x14ac:dyDescent="0.35">
      <c r="A620" s="23" t="s">
        <v>1355</v>
      </c>
      <c r="B620" s="27">
        <v>48.7</v>
      </c>
      <c r="C620" s="27">
        <v>4.71</v>
      </c>
      <c r="D620" s="23" t="s">
        <v>81</v>
      </c>
      <c r="E620" s="23" t="s">
        <v>81</v>
      </c>
      <c r="F620" s="23" t="s">
        <v>81</v>
      </c>
      <c r="G620" s="23" t="s">
        <v>4796</v>
      </c>
      <c r="H620" s="23" t="s">
        <v>81</v>
      </c>
      <c r="I620" s="23" t="str">
        <f t="shared" si="36"/>
        <v>No</v>
      </c>
      <c r="J620" s="23" t="str">
        <f t="shared" si="37"/>
        <v>No</v>
      </c>
      <c r="K620" s="23" t="str">
        <f t="shared" si="38"/>
        <v>No</v>
      </c>
      <c r="L620" s="23" t="str">
        <f>IF(TRIM(H620)="?",'Cleaning Summary'!$B$35,IF(LOWER(TRIM(H620))="yes","Yes","No"))</f>
        <v>No</v>
      </c>
      <c r="M620" s="23">
        <f t="shared" si="39"/>
        <v>0</v>
      </c>
      <c r="N620" s="23" t="str">
        <f>IF(B620&lt;'Cleaning Summary'!$B$63,"Underweight",IF(B620&lt;'Cleaning Summary'!$B$64,"Normal Weight",IF(B620&lt;'Cleaning Summary'!$B$65,"Overweight","Obesity")))</f>
        <v>Obesity</v>
      </c>
      <c r="O620" s="23" t="str">
        <f>IF(C620&lt;'Cleaning Summary'!$B$66,"Normal",IF(C620&lt;'Cleaning Summary'!$B$67,"Prediabetes","Diabetes"))</f>
        <v>Normal</v>
      </c>
    </row>
    <row r="621" spans="1:15" x14ac:dyDescent="0.35">
      <c r="A621" s="23" t="s">
        <v>1357</v>
      </c>
      <c r="B621" s="27">
        <v>48.81</v>
      </c>
      <c r="C621" s="27">
        <v>5.49</v>
      </c>
      <c r="D621" s="23" t="s">
        <v>81</v>
      </c>
      <c r="E621" s="23" t="s">
        <v>81</v>
      </c>
      <c r="F621" s="23" t="s">
        <v>81</v>
      </c>
      <c r="G621" s="23" t="s">
        <v>4796</v>
      </c>
      <c r="H621" s="23" t="s">
        <v>81</v>
      </c>
      <c r="I621" s="23" t="str">
        <f t="shared" si="36"/>
        <v>No</v>
      </c>
      <c r="J621" s="23" t="str">
        <f t="shared" si="37"/>
        <v>No</v>
      </c>
      <c r="K621" s="23" t="str">
        <f t="shared" si="38"/>
        <v>No</v>
      </c>
      <c r="L621" s="23" t="str">
        <f>IF(TRIM(H621)="?",'Cleaning Summary'!$B$35,IF(LOWER(TRIM(H621))="yes","Yes","No"))</f>
        <v>No</v>
      </c>
      <c r="M621" s="23">
        <f t="shared" si="39"/>
        <v>0</v>
      </c>
      <c r="N621" s="23" t="str">
        <f>IF(B621&lt;'Cleaning Summary'!$B$63,"Underweight",IF(B621&lt;'Cleaning Summary'!$B$64,"Normal Weight",IF(B621&lt;'Cleaning Summary'!$B$65,"Overweight","Obesity")))</f>
        <v>Obesity</v>
      </c>
      <c r="O621" s="23" t="str">
        <f>IF(C621&lt;'Cleaning Summary'!$B$66,"Normal",IF(C621&lt;'Cleaning Summary'!$B$67,"Prediabetes","Diabetes"))</f>
        <v>Normal</v>
      </c>
    </row>
    <row r="622" spans="1:15" x14ac:dyDescent="0.35">
      <c r="A622" s="23" t="s">
        <v>1359</v>
      </c>
      <c r="B622" s="27">
        <v>47.53</v>
      </c>
      <c r="C622" s="27">
        <v>4.72</v>
      </c>
      <c r="D622" s="23" t="s">
        <v>81</v>
      </c>
      <c r="E622" s="23" t="s">
        <v>81</v>
      </c>
      <c r="F622" s="23" t="s">
        <v>81</v>
      </c>
      <c r="G622" s="23" t="s">
        <v>4796</v>
      </c>
      <c r="H622" s="23" t="s">
        <v>81</v>
      </c>
      <c r="I622" s="23" t="str">
        <f t="shared" si="36"/>
        <v>No</v>
      </c>
      <c r="J622" s="23" t="str">
        <f t="shared" si="37"/>
        <v>No</v>
      </c>
      <c r="K622" s="23" t="str">
        <f t="shared" si="38"/>
        <v>No</v>
      </c>
      <c r="L622" s="23" t="str">
        <f>IF(TRIM(H622)="?",'Cleaning Summary'!$B$35,IF(LOWER(TRIM(H622))="yes","Yes","No"))</f>
        <v>No</v>
      </c>
      <c r="M622" s="23">
        <f t="shared" si="39"/>
        <v>0</v>
      </c>
      <c r="N622" s="23" t="str">
        <f>IF(B622&lt;'Cleaning Summary'!$B$63,"Underweight",IF(B622&lt;'Cleaning Summary'!$B$64,"Normal Weight",IF(B622&lt;'Cleaning Summary'!$B$65,"Overweight","Obesity")))</f>
        <v>Obesity</v>
      </c>
      <c r="O622" s="23" t="str">
        <f>IF(C622&lt;'Cleaning Summary'!$B$66,"Normal",IF(C622&lt;'Cleaning Summary'!$B$67,"Prediabetes","Diabetes"))</f>
        <v>Normal</v>
      </c>
    </row>
    <row r="623" spans="1:15" x14ac:dyDescent="0.35">
      <c r="A623" s="23" t="s">
        <v>1361</v>
      </c>
      <c r="B623" s="27">
        <v>36.85</v>
      </c>
      <c r="C623" s="27">
        <v>6.7</v>
      </c>
      <c r="D623" s="23" t="s">
        <v>81</v>
      </c>
      <c r="E623" s="23" t="s">
        <v>81</v>
      </c>
      <c r="F623" s="23" t="s">
        <v>81</v>
      </c>
      <c r="G623" s="23" t="s">
        <v>4796</v>
      </c>
      <c r="H623" s="23" t="s">
        <v>81</v>
      </c>
      <c r="I623" s="23" t="str">
        <f t="shared" si="36"/>
        <v>No</v>
      </c>
      <c r="J623" s="23" t="str">
        <f t="shared" si="37"/>
        <v>No</v>
      </c>
      <c r="K623" s="23" t="str">
        <f t="shared" si="38"/>
        <v>No</v>
      </c>
      <c r="L623" s="23" t="str">
        <f>IF(TRIM(H623)="?",'Cleaning Summary'!$B$35,IF(LOWER(TRIM(H623))="yes","Yes","No"))</f>
        <v>No</v>
      </c>
      <c r="M623" s="23">
        <f t="shared" si="39"/>
        <v>0</v>
      </c>
      <c r="N623" s="23" t="str">
        <f>IF(B623&lt;'Cleaning Summary'!$B$63,"Underweight",IF(B623&lt;'Cleaning Summary'!$B$64,"Normal Weight",IF(B623&lt;'Cleaning Summary'!$B$65,"Overweight","Obesity")))</f>
        <v>Obesity</v>
      </c>
      <c r="O623" s="23" t="str">
        <f>IF(C623&lt;'Cleaning Summary'!$B$66,"Normal",IF(C623&lt;'Cleaning Summary'!$B$67,"Prediabetes","Diabetes"))</f>
        <v>Diabetes</v>
      </c>
    </row>
    <row r="624" spans="1:15" x14ac:dyDescent="0.35">
      <c r="A624" s="23" t="s">
        <v>1363</v>
      </c>
      <c r="B624" s="27">
        <v>29.3</v>
      </c>
      <c r="C624" s="27">
        <v>5.5</v>
      </c>
      <c r="D624" s="23" t="s">
        <v>81</v>
      </c>
      <c r="E624" s="23" t="s">
        <v>81</v>
      </c>
      <c r="F624" s="23" t="s">
        <v>81</v>
      </c>
      <c r="G624" s="23" t="s">
        <v>4796</v>
      </c>
      <c r="H624" s="23" t="s">
        <v>81</v>
      </c>
      <c r="I624" s="23" t="str">
        <f t="shared" si="36"/>
        <v>No</v>
      </c>
      <c r="J624" s="23" t="str">
        <f t="shared" si="37"/>
        <v>No</v>
      </c>
      <c r="K624" s="23" t="str">
        <f t="shared" si="38"/>
        <v>No</v>
      </c>
      <c r="L624" s="23" t="str">
        <f>IF(TRIM(H624)="?",'Cleaning Summary'!$B$35,IF(LOWER(TRIM(H624))="yes","Yes","No"))</f>
        <v>No</v>
      </c>
      <c r="M624" s="23">
        <f t="shared" si="39"/>
        <v>0</v>
      </c>
      <c r="N624" s="23" t="str">
        <f>IF(B624&lt;'Cleaning Summary'!$B$63,"Underweight",IF(B624&lt;'Cleaning Summary'!$B$64,"Normal Weight",IF(B624&lt;'Cleaning Summary'!$B$65,"Overweight","Obesity")))</f>
        <v>Overweight</v>
      </c>
      <c r="O624" s="23" t="str">
        <f>IF(C624&lt;'Cleaning Summary'!$B$66,"Normal",IF(C624&lt;'Cleaning Summary'!$B$67,"Prediabetes","Diabetes"))</f>
        <v>Normal</v>
      </c>
    </row>
    <row r="625" spans="1:15" x14ac:dyDescent="0.35">
      <c r="A625" s="23" t="s">
        <v>1365</v>
      </c>
      <c r="B625" s="27">
        <v>19.3</v>
      </c>
      <c r="C625" s="27">
        <v>4.46</v>
      </c>
      <c r="D625" s="23" t="s">
        <v>81</v>
      </c>
      <c r="E625" s="23" t="s">
        <v>81</v>
      </c>
      <c r="F625" s="23" t="s">
        <v>81</v>
      </c>
      <c r="G625" s="23">
        <v>1</v>
      </c>
      <c r="H625" s="23" t="s">
        <v>95</v>
      </c>
      <c r="I625" s="23" t="str">
        <f t="shared" si="36"/>
        <v>No</v>
      </c>
      <c r="J625" s="23" t="str">
        <f t="shared" si="37"/>
        <v>No</v>
      </c>
      <c r="K625" s="23" t="str">
        <f t="shared" si="38"/>
        <v>No</v>
      </c>
      <c r="L625" s="23" t="str">
        <f>IF(TRIM(H625)="?",'Cleaning Summary'!$B$35,IF(LOWER(TRIM(H625))="yes","Yes","No"))</f>
        <v>Yes</v>
      </c>
      <c r="M625" s="23">
        <f t="shared" si="39"/>
        <v>1</v>
      </c>
      <c r="N625" s="23" t="str">
        <f>IF(B625&lt;'Cleaning Summary'!$B$63,"Underweight",IF(B625&lt;'Cleaning Summary'!$B$64,"Normal Weight",IF(B625&lt;'Cleaning Summary'!$B$65,"Overweight","Obesity")))</f>
        <v>Normal Weight</v>
      </c>
      <c r="O625" s="23" t="str">
        <f>IF(C625&lt;'Cleaning Summary'!$B$66,"Normal",IF(C625&lt;'Cleaning Summary'!$B$67,"Prediabetes","Diabetes"))</f>
        <v>Normal</v>
      </c>
    </row>
    <row r="626" spans="1:15" x14ac:dyDescent="0.35">
      <c r="A626" s="23" t="s">
        <v>1367</v>
      </c>
      <c r="B626" s="27">
        <v>24.13</v>
      </c>
      <c r="C626" s="27">
        <v>5.29</v>
      </c>
      <c r="D626" s="23" t="s">
        <v>95</v>
      </c>
      <c r="E626" s="23" t="s">
        <v>81</v>
      </c>
      <c r="F626" s="23" t="s">
        <v>82</v>
      </c>
      <c r="G626" s="23">
        <v>1</v>
      </c>
      <c r="H626" s="23" t="s">
        <v>95</v>
      </c>
      <c r="I626" s="23" t="str">
        <f t="shared" si="36"/>
        <v>Yes</v>
      </c>
      <c r="J626" s="23" t="str">
        <f t="shared" si="37"/>
        <v>No</v>
      </c>
      <c r="K626" s="23" t="str">
        <f t="shared" si="38"/>
        <v>Yes</v>
      </c>
      <c r="L626" s="23" t="str">
        <f>IF(TRIM(H626)="?",'Cleaning Summary'!$B$35,IF(LOWER(TRIM(H626))="yes","Yes","No"))</f>
        <v>Yes</v>
      </c>
      <c r="M626" s="23">
        <f t="shared" si="39"/>
        <v>1</v>
      </c>
      <c r="N626" s="23" t="str">
        <f>IF(B626&lt;'Cleaning Summary'!$B$63,"Underweight",IF(B626&lt;'Cleaning Summary'!$B$64,"Normal Weight",IF(B626&lt;'Cleaning Summary'!$B$65,"Overweight","Obesity")))</f>
        <v>Normal Weight</v>
      </c>
      <c r="O626" s="23" t="str">
        <f>IF(C626&lt;'Cleaning Summary'!$B$66,"Normal",IF(C626&lt;'Cleaning Summary'!$B$67,"Prediabetes","Diabetes"))</f>
        <v>Normal</v>
      </c>
    </row>
    <row r="627" spans="1:15" x14ac:dyDescent="0.35">
      <c r="A627" s="23" t="s">
        <v>1369</v>
      </c>
      <c r="B627" s="27">
        <v>46.7</v>
      </c>
      <c r="C627" s="27">
        <v>10.99</v>
      </c>
      <c r="D627" s="23" t="s">
        <v>81</v>
      </c>
      <c r="E627" s="23" t="s">
        <v>81</v>
      </c>
      <c r="F627" s="23" t="s">
        <v>81</v>
      </c>
      <c r="G627" s="23" t="s">
        <v>4796</v>
      </c>
      <c r="H627" s="23" t="s">
        <v>81</v>
      </c>
      <c r="I627" s="23" t="str">
        <f t="shared" si="36"/>
        <v>No</v>
      </c>
      <c r="J627" s="23" t="str">
        <f t="shared" si="37"/>
        <v>No</v>
      </c>
      <c r="K627" s="23" t="str">
        <f t="shared" si="38"/>
        <v>No</v>
      </c>
      <c r="L627" s="23" t="str">
        <f>IF(TRIM(H627)="?",'Cleaning Summary'!$B$35,IF(LOWER(TRIM(H627))="yes","Yes","No"))</f>
        <v>No</v>
      </c>
      <c r="M627" s="23">
        <f t="shared" si="39"/>
        <v>0</v>
      </c>
      <c r="N627" s="23" t="str">
        <f>IF(B627&lt;'Cleaning Summary'!$B$63,"Underweight",IF(B627&lt;'Cleaning Summary'!$B$64,"Normal Weight",IF(B627&lt;'Cleaning Summary'!$B$65,"Overweight","Obesity")))</f>
        <v>Obesity</v>
      </c>
      <c r="O627" s="23" t="str">
        <f>IF(C627&lt;'Cleaning Summary'!$B$66,"Normal",IF(C627&lt;'Cleaning Summary'!$B$67,"Prediabetes","Diabetes"))</f>
        <v>Diabetes</v>
      </c>
    </row>
    <row r="628" spans="1:15" x14ac:dyDescent="0.35">
      <c r="A628" s="23" t="s">
        <v>1371</v>
      </c>
      <c r="B628" s="27">
        <v>45.27</v>
      </c>
      <c r="C628" s="27">
        <v>5.2</v>
      </c>
      <c r="D628" s="23" t="s">
        <v>95</v>
      </c>
      <c r="E628" s="23" t="s">
        <v>81</v>
      </c>
      <c r="F628" s="23" t="s">
        <v>81</v>
      </c>
      <c r="G628" s="23" t="s">
        <v>4796</v>
      </c>
      <c r="H628" s="23" t="s">
        <v>81</v>
      </c>
      <c r="I628" s="23" t="str">
        <f t="shared" si="36"/>
        <v>Yes</v>
      </c>
      <c r="J628" s="23" t="str">
        <f t="shared" si="37"/>
        <v>No</v>
      </c>
      <c r="K628" s="23" t="str">
        <f t="shared" si="38"/>
        <v>No</v>
      </c>
      <c r="L628" s="23" t="str">
        <f>IF(TRIM(H628)="?",'Cleaning Summary'!$B$35,IF(LOWER(TRIM(H628))="yes","Yes","No"))</f>
        <v>No</v>
      </c>
      <c r="M628" s="23">
        <f t="shared" si="39"/>
        <v>0</v>
      </c>
      <c r="N628" s="23" t="str">
        <f>IF(B628&lt;'Cleaning Summary'!$B$63,"Underweight",IF(B628&lt;'Cleaning Summary'!$B$64,"Normal Weight",IF(B628&lt;'Cleaning Summary'!$B$65,"Overweight","Obesity")))</f>
        <v>Obesity</v>
      </c>
      <c r="O628" s="23" t="str">
        <f>IF(C628&lt;'Cleaning Summary'!$B$66,"Normal",IF(C628&lt;'Cleaning Summary'!$B$67,"Prediabetes","Diabetes"))</f>
        <v>Normal</v>
      </c>
    </row>
    <row r="629" spans="1:15" x14ac:dyDescent="0.35">
      <c r="A629" s="23" t="s">
        <v>1373</v>
      </c>
      <c r="B629" s="27">
        <v>44.29</v>
      </c>
      <c r="C629" s="27">
        <v>9.66</v>
      </c>
      <c r="D629" s="23" t="s">
        <v>81</v>
      </c>
      <c r="E629" s="23" t="s">
        <v>81</v>
      </c>
      <c r="F629" s="23" t="s">
        <v>81</v>
      </c>
      <c r="G629" s="23">
        <v>2</v>
      </c>
      <c r="H629" s="23" t="s">
        <v>81</v>
      </c>
      <c r="I629" s="23" t="str">
        <f t="shared" si="36"/>
        <v>No</v>
      </c>
      <c r="J629" s="23" t="str">
        <f t="shared" si="37"/>
        <v>No</v>
      </c>
      <c r="K629" s="23" t="str">
        <f t="shared" si="38"/>
        <v>No</v>
      </c>
      <c r="L629" s="23" t="str">
        <f>IF(TRIM(H629)="?",'Cleaning Summary'!$B$35,IF(LOWER(TRIM(H629))="yes","Yes","No"))</f>
        <v>No</v>
      </c>
      <c r="M629" s="23">
        <f t="shared" si="39"/>
        <v>2</v>
      </c>
      <c r="N629" s="23" t="str">
        <f>IF(B629&lt;'Cleaning Summary'!$B$63,"Underweight",IF(B629&lt;'Cleaning Summary'!$B$64,"Normal Weight",IF(B629&lt;'Cleaning Summary'!$B$65,"Overweight","Obesity")))</f>
        <v>Obesity</v>
      </c>
      <c r="O629" s="23" t="str">
        <f>IF(C629&lt;'Cleaning Summary'!$B$66,"Normal",IF(C629&lt;'Cleaning Summary'!$B$67,"Prediabetes","Diabetes"))</f>
        <v>Diabetes</v>
      </c>
    </row>
    <row r="630" spans="1:15" x14ac:dyDescent="0.35">
      <c r="A630" s="23" t="s">
        <v>1375</v>
      </c>
      <c r="B630" s="27">
        <v>54.59</v>
      </c>
      <c r="C630" s="27">
        <v>4.22</v>
      </c>
      <c r="D630" s="23" t="s">
        <v>95</v>
      </c>
      <c r="E630" s="23" t="s">
        <v>81</v>
      </c>
      <c r="F630" s="23" t="s">
        <v>81</v>
      </c>
      <c r="G630" s="23">
        <v>1</v>
      </c>
      <c r="H630" s="23" t="s">
        <v>81</v>
      </c>
      <c r="I630" s="23" t="str">
        <f t="shared" si="36"/>
        <v>Yes</v>
      </c>
      <c r="J630" s="23" t="str">
        <f t="shared" si="37"/>
        <v>No</v>
      </c>
      <c r="K630" s="23" t="str">
        <f t="shared" si="38"/>
        <v>No</v>
      </c>
      <c r="L630" s="23" t="str">
        <f>IF(TRIM(H630)="?",'Cleaning Summary'!$B$35,IF(LOWER(TRIM(H630))="yes","Yes","No"))</f>
        <v>No</v>
      </c>
      <c r="M630" s="23">
        <f t="shared" si="39"/>
        <v>1</v>
      </c>
      <c r="N630" s="23" t="str">
        <f>IF(B630&lt;'Cleaning Summary'!$B$63,"Underweight",IF(B630&lt;'Cleaning Summary'!$B$64,"Normal Weight",IF(B630&lt;'Cleaning Summary'!$B$65,"Overweight","Obesity")))</f>
        <v>Obesity</v>
      </c>
      <c r="O630" s="23" t="str">
        <f>IF(C630&lt;'Cleaning Summary'!$B$66,"Normal",IF(C630&lt;'Cleaning Summary'!$B$67,"Prediabetes","Diabetes"))</f>
        <v>Normal</v>
      </c>
    </row>
    <row r="631" spans="1:15" x14ac:dyDescent="0.35">
      <c r="A631" s="23" t="s">
        <v>1377</v>
      </c>
      <c r="B631" s="27">
        <v>32.965000000000003</v>
      </c>
      <c r="C631" s="27">
        <v>11.78</v>
      </c>
      <c r="D631" s="23" t="s">
        <v>81</v>
      </c>
      <c r="E631" s="23" t="s">
        <v>81</v>
      </c>
      <c r="F631" s="23" t="s">
        <v>81</v>
      </c>
      <c r="G631" s="23" t="s">
        <v>4796</v>
      </c>
      <c r="H631" s="23" t="s">
        <v>81</v>
      </c>
      <c r="I631" s="23" t="str">
        <f t="shared" si="36"/>
        <v>No</v>
      </c>
      <c r="J631" s="23" t="str">
        <f t="shared" si="37"/>
        <v>No</v>
      </c>
      <c r="K631" s="23" t="str">
        <f t="shared" si="38"/>
        <v>No</v>
      </c>
      <c r="L631" s="23" t="str">
        <f>IF(TRIM(H631)="?",'Cleaning Summary'!$B$35,IF(LOWER(TRIM(H631))="yes","Yes","No"))</f>
        <v>No</v>
      </c>
      <c r="M631" s="23">
        <f t="shared" si="39"/>
        <v>0</v>
      </c>
      <c r="N631" s="23" t="str">
        <f>IF(B631&lt;'Cleaning Summary'!$B$63,"Underweight",IF(B631&lt;'Cleaning Summary'!$B$64,"Normal Weight",IF(B631&lt;'Cleaning Summary'!$B$65,"Overweight","Obesity")))</f>
        <v>Obesity</v>
      </c>
      <c r="O631" s="23" t="str">
        <f>IF(C631&lt;'Cleaning Summary'!$B$66,"Normal",IF(C631&lt;'Cleaning Summary'!$B$67,"Prediabetes","Diabetes"))</f>
        <v>Diabetes</v>
      </c>
    </row>
    <row r="632" spans="1:15" x14ac:dyDescent="0.35">
      <c r="A632" s="23" t="s">
        <v>1379</v>
      </c>
      <c r="B632" s="27">
        <v>38.049999999999997</v>
      </c>
      <c r="C632" s="27">
        <v>9.6199999999999992</v>
      </c>
      <c r="D632" s="23" t="s">
        <v>81</v>
      </c>
      <c r="E632" s="23" t="s">
        <v>81</v>
      </c>
      <c r="F632" s="23" t="s">
        <v>81</v>
      </c>
      <c r="G632" s="23" t="s">
        <v>4796</v>
      </c>
      <c r="H632" s="23" t="s">
        <v>81</v>
      </c>
      <c r="I632" s="23" t="str">
        <f t="shared" si="36"/>
        <v>No</v>
      </c>
      <c r="J632" s="23" t="str">
        <f t="shared" si="37"/>
        <v>No</v>
      </c>
      <c r="K632" s="23" t="str">
        <f t="shared" si="38"/>
        <v>No</v>
      </c>
      <c r="L632" s="23" t="str">
        <f>IF(TRIM(H632)="?",'Cleaning Summary'!$B$35,IF(LOWER(TRIM(H632))="yes","Yes","No"))</f>
        <v>No</v>
      </c>
      <c r="M632" s="23">
        <f t="shared" si="39"/>
        <v>0</v>
      </c>
      <c r="N632" s="23" t="str">
        <f>IF(B632&lt;'Cleaning Summary'!$B$63,"Underweight",IF(B632&lt;'Cleaning Summary'!$B$64,"Normal Weight",IF(B632&lt;'Cleaning Summary'!$B$65,"Overweight","Obesity")))</f>
        <v>Obesity</v>
      </c>
      <c r="O632" s="23" t="str">
        <f>IF(C632&lt;'Cleaning Summary'!$B$66,"Normal",IF(C632&lt;'Cleaning Summary'!$B$67,"Prediabetes","Diabetes"))</f>
        <v>Diabetes</v>
      </c>
    </row>
    <row r="633" spans="1:15" x14ac:dyDescent="0.35">
      <c r="A633" s="23" t="s">
        <v>1381</v>
      </c>
      <c r="B633" s="27">
        <v>46.14</v>
      </c>
      <c r="C633" s="27">
        <v>10.78</v>
      </c>
      <c r="D633" s="23" t="s">
        <v>81</v>
      </c>
      <c r="E633" s="23" t="s">
        <v>81</v>
      </c>
      <c r="F633" s="23" t="s">
        <v>81</v>
      </c>
      <c r="G633" s="23" t="s">
        <v>4796</v>
      </c>
      <c r="H633" s="23" t="s">
        <v>81</v>
      </c>
      <c r="I633" s="23" t="str">
        <f t="shared" si="36"/>
        <v>No</v>
      </c>
      <c r="J633" s="23" t="str">
        <f t="shared" si="37"/>
        <v>No</v>
      </c>
      <c r="K633" s="23" t="str">
        <f t="shared" si="38"/>
        <v>No</v>
      </c>
      <c r="L633" s="23" t="str">
        <f>IF(TRIM(H633)="?",'Cleaning Summary'!$B$35,IF(LOWER(TRIM(H633))="yes","Yes","No"))</f>
        <v>No</v>
      </c>
      <c r="M633" s="23">
        <f t="shared" si="39"/>
        <v>0</v>
      </c>
      <c r="N633" s="23" t="str">
        <f>IF(B633&lt;'Cleaning Summary'!$B$63,"Underweight",IF(B633&lt;'Cleaning Summary'!$B$64,"Normal Weight",IF(B633&lt;'Cleaning Summary'!$B$65,"Overweight","Obesity")))</f>
        <v>Obesity</v>
      </c>
      <c r="O633" s="23" t="str">
        <f>IF(C633&lt;'Cleaning Summary'!$B$66,"Normal",IF(C633&lt;'Cleaning Summary'!$B$67,"Prediabetes","Diabetes"))</f>
        <v>Diabetes</v>
      </c>
    </row>
    <row r="634" spans="1:15" x14ac:dyDescent="0.35">
      <c r="A634" s="23" t="s">
        <v>1383</v>
      </c>
      <c r="B634" s="27">
        <v>41.325000000000003</v>
      </c>
      <c r="C634" s="27">
        <v>5.1100000000000003</v>
      </c>
      <c r="D634" s="23" t="s">
        <v>95</v>
      </c>
      <c r="E634" s="23" t="s">
        <v>81</v>
      </c>
      <c r="F634" s="23" t="s">
        <v>81</v>
      </c>
      <c r="G634" s="23">
        <v>2</v>
      </c>
      <c r="H634" s="23" t="s">
        <v>81</v>
      </c>
      <c r="I634" s="23" t="str">
        <f t="shared" si="36"/>
        <v>Yes</v>
      </c>
      <c r="J634" s="23" t="str">
        <f t="shared" si="37"/>
        <v>No</v>
      </c>
      <c r="K634" s="23" t="str">
        <f t="shared" si="38"/>
        <v>No</v>
      </c>
      <c r="L634" s="23" t="str">
        <f>IF(TRIM(H634)="?",'Cleaning Summary'!$B$35,IF(LOWER(TRIM(H634))="yes","Yes","No"))</f>
        <v>No</v>
      </c>
      <c r="M634" s="23">
        <f t="shared" si="39"/>
        <v>2</v>
      </c>
      <c r="N634" s="23" t="str">
        <f>IF(B634&lt;'Cleaning Summary'!$B$63,"Underweight",IF(B634&lt;'Cleaning Summary'!$B$64,"Normal Weight",IF(B634&lt;'Cleaning Summary'!$B$65,"Overweight","Obesity")))</f>
        <v>Obesity</v>
      </c>
      <c r="O634" s="23" t="str">
        <f>IF(C634&lt;'Cleaning Summary'!$B$66,"Normal",IF(C634&lt;'Cleaning Summary'!$B$67,"Prediabetes","Diabetes"))</f>
        <v>Normal</v>
      </c>
    </row>
    <row r="635" spans="1:15" x14ac:dyDescent="0.35">
      <c r="A635" s="23" t="s">
        <v>1385</v>
      </c>
      <c r="B635" s="27">
        <v>44.64</v>
      </c>
      <c r="C635" s="27">
        <v>7.18</v>
      </c>
      <c r="D635" s="23" t="s">
        <v>81</v>
      </c>
      <c r="E635" s="23" t="s">
        <v>81</v>
      </c>
      <c r="F635" s="23" t="s">
        <v>81</v>
      </c>
      <c r="G635" s="23" t="s">
        <v>4796</v>
      </c>
      <c r="H635" s="23" t="s">
        <v>81</v>
      </c>
      <c r="I635" s="23" t="str">
        <f t="shared" si="36"/>
        <v>No</v>
      </c>
      <c r="J635" s="23" t="str">
        <f t="shared" si="37"/>
        <v>No</v>
      </c>
      <c r="K635" s="23" t="str">
        <f t="shared" si="38"/>
        <v>No</v>
      </c>
      <c r="L635" s="23" t="str">
        <f>IF(TRIM(H635)="?",'Cleaning Summary'!$B$35,IF(LOWER(TRIM(H635))="yes","Yes","No"))</f>
        <v>No</v>
      </c>
      <c r="M635" s="23">
        <f t="shared" si="39"/>
        <v>0</v>
      </c>
      <c r="N635" s="23" t="str">
        <f>IF(B635&lt;'Cleaning Summary'!$B$63,"Underweight",IF(B635&lt;'Cleaning Summary'!$B$64,"Normal Weight",IF(B635&lt;'Cleaning Summary'!$B$65,"Overweight","Obesity")))</f>
        <v>Obesity</v>
      </c>
      <c r="O635" s="23" t="str">
        <f>IF(C635&lt;'Cleaning Summary'!$B$66,"Normal",IF(C635&lt;'Cleaning Summary'!$B$67,"Prediabetes","Diabetes"))</f>
        <v>Diabetes</v>
      </c>
    </row>
    <row r="636" spans="1:15" x14ac:dyDescent="0.35">
      <c r="A636" s="23" t="s">
        <v>1387</v>
      </c>
      <c r="B636" s="27">
        <v>25.175000000000001</v>
      </c>
      <c r="C636" s="27">
        <v>4.96</v>
      </c>
      <c r="D636" s="23" t="s">
        <v>81</v>
      </c>
      <c r="E636" s="23" t="s">
        <v>95</v>
      </c>
      <c r="F636" s="23" t="s">
        <v>81</v>
      </c>
      <c r="G636" s="23">
        <v>1</v>
      </c>
      <c r="H636" s="23" t="s">
        <v>97</v>
      </c>
      <c r="I636" s="23" t="str">
        <f t="shared" si="36"/>
        <v>No</v>
      </c>
      <c r="J636" s="23" t="str">
        <f t="shared" si="37"/>
        <v>Yes</v>
      </c>
      <c r="K636" s="23" t="str">
        <f t="shared" si="38"/>
        <v>No</v>
      </c>
      <c r="L636" s="23" t="str">
        <f>IF(TRIM(H636)="?",'Cleaning Summary'!$B$35,IF(LOWER(TRIM(H636))="yes","Yes","No"))</f>
        <v>No</v>
      </c>
      <c r="M636" s="23">
        <f t="shared" si="39"/>
        <v>1</v>
      </c>
      <c r="N636" s="23" t="str">
        <f>IF(B636&lt;'Cleaning Summary'!$B$63,"Underweight",IF(B636&lt;'Cleaning Summary'!$B$64,"Normal Weight",IF(B636&lt;'Cleaning Summary'!$B$65,"Overweight","Obesity")))</f>
        <v>Overweight</v>
      </c>
      <c r="O636" s="23" t="str">
        <f>IF(C636&lt;'Cleaning Summary'!$B$66,"Normal",IF(C636&lt;'Cleaning Summary'!$B$67,"Prediabetes","Diabetes"))</f>
        <v>Normal</v>
      </c>
    </row>
    <row r="637" spans="1:15" x14ac:dyDescent="0.35">
      <c r="A637" s="23" t="s">
        <v>1389</v>
      </c>
      <c r="B637" s="27">
        <v>43.11</v>
      </c>
      <c r="C637" s="27">
        <v>4.67</v>
      </c>
      <c r="D637" s="23" t="s">
        <v>95</v>
      </c>
      <c r="E637" s="23" t="s">
        <v>81</v>
      </c>
      <c r="F637" s="23" t="s">
        <v>81</v>
      </c>
      <c r="G637" s="23" t="s">
        <v>4796</v>
      </c>
      <c r="H637" s="23" t="s">
        <v>81</v>
      </c>
      <c r="I637" s="23" t="str">
        <f t="shared" si="36"/>
        <v>Yes</v>
      </c>
      <c r="J637" s="23" t="str">
        <f t="shared" si="37"/>
        <v>No</v>
      </c>
      <c r="K637" s="23" t="str">
        <f t="shared" si="38"/>
        <v>No</v>
      </c>
      <c r="L637" s="23" t="str">
        <f>IF(TRIM(H637)="?",'Cleaning Summary'!$B$35,IF(LOWER(TRIM(H637))="yes","Yes","No"))</f>
        <v>No</v>
      </c>
      <c r="M637" s="23">
        <f t="shared" si="39"/>
        <v>0</v>
      </c>
      <c r="N637" s="23" t="str">
        <f>IF(B637&lt;'Cleaning Summary'!$B$63,"Underweight",IF(B637&lt;'Cleaning Summary'!$B$64,"Normal Weight",IF(B637&lt;'Cleaning Summary'!$B$65,"Overweight","Obesity")))</f>
        <v>Obesity</v>
      </c>
      <c r="O637" s="23" t="str">
        <f>IF(C637&lt;'Cleaning Summary'!$B$66,"Normal",IF(C637&lt;'Cleaning Summary'!$B$67,"Prediabetes","Diabetes"))</f>
        <v>Normal</v>
      </c>
    </row>
    <row r="638" spans="1:15" x14ac:dyDescent="0.35">
      <c r="A638" s="23" t="s">
        <v>1391</v>
      </c>
      <c r="B638" s="27">
        <v>53.32</v>
      </c>
      <c r="C638" s="27">
        <v>5.0599999999999996</v>
      </c>
      <c r="D638" s="23" t="s">
        <v>81</v>
      </c>
      <c r="E638" s="23" t="s">
        <v>81</v>
      </c>
      <c r="F638" s="23" t="s">
        <v>81</v>
      </c>
      <c r="G638" s="23" t="s">
        <v>4796</v>
      </c>
      <c r="H638" s="23" t="s">
        <v>81</v>
      </c>
      <c r="I638" s="23" t="str">
        <f t="shared" si="36"/>
        <v>No</v>
      </c>
      <c r="J638" s="23" t="str">
        <f t="shared" si="37"/>
        <v>No</v>
      </c>
      <c r="K638" s="23" t="str">
        <f t="shared" si="38"/>
        <v>No</v>
      </c>
      <c r="L638" s="23" t="str">
        <f>IF(TRIM(H638)="?",'Cleaning Summary'!$B$35,IF(LOWER(TRIM(H638))="yes","Yes","No"))</f>
        <v>No</v>
      </c>
      <c r="M638" s="23">
        <f t="shared" si="39"/>
        <v>0</v>
      </c>
      <c r="N638" s="23" t="str">
        <f>IF(B638&lt;'Cleaning Summary'!$B$63,"Underweight",IF(B638&lt;'Cleaning Summary'!$B$64,"Normal Weight",IF(B638&lt;'Cleaning Summary'!$B$65,"Overweight","Obesity")))</f>
        <v>Obesity</v>
      </c>
      <c r="O638" s="23" t="str">
        <f>IF(C638&lt;'Cleaning Summary'!$B$66,"Normal",IF(C638&lt;'Cleaning Summary'!$B$67,"Prediabetes","Diabetes"))</f>
        <v>Normal</v>
      </c>
    </row>
    <row r="639" spans="1:15" x14ac:dyDescent="0.35">
      <c r="A639" s="23" t="s">
        <v>1393</v>
      </c>
      <c r="B639" s="27">
        <v>38.04</v>
      </c>
      <c r="C639" s="27">
        <v>5.0199999999999996</v>
      </c>
      <c r="D639" s="23" t="s">
        <v>95</v>
      </c>
      <c r="E639" s="23" t="s">
        <v>81</v>
      </c>
      <c r="F639" s="23" t="s">
        <v>81</v>
      </c>
      <c r="G639" s="23">
        <v>1</v>
      </c>
      <c r="H639" s="23" t="s">
        <v>81</v>
      </c>
      <c r="I639" s="23" t="str">
        <f t="shared" si="36"/>
        <v>Yes</v>
      </c>
      <c r="J639" s="23" t="str">
        <f t="shared" si="37"/>
        <v>No</v>
      </c>
      <c r="K639" s="23" t="str">
        <f t="shared" si="38"/>
        <v>No</v>
      </c>
      <c r="L639" s="23" t="str">
        <f>IF(TRIM(H639)="?",'Cleaning Summary'!$B$35,IF(LOWER(TRIM(H639))="yes","Yes","No"))</f>
        <v>No</v>
      </c>
      <c r="M639" s="23">
        <f t="shared" si="39"/>
        <v>1</v>
      </c>
      <c r="N639" s="23" t="str">
        <f>IF(B639&lt;'Cleaning Summary'!$B$63,"Underweight",IF(B639&lt;'Cleaning Summary'!$B$64,"Normal Weight",IF(B639&lt;'Cleaning Summary'!$B$65,"Overweight","Obesity")))</f>
        <v>Obesity</v>
      </c>
      <c r="O639" s="23" t="str">
        <f>IF(C639&lt;'Cleaning Summary'!$B$66,"Normal",IF(C639&lt;'Cleaning Summary'!$B$67,"Prediabetes","Diabetes"))</f>
        <v>Normal</v>
      </c>
    </row>
    <row r="640" spans="1:15" x14ac:dyDescent="0.35">
      <c r="A640" s="23" t="s">
        <v>1395</v>
      </c>
      <c r="B640" s="27">
        <v>37.9</v>
      </c>
      <c r="C640" s="27">
        <v>7.76</v>
      </c>
      <c r="D640" s="23" t="s">
        <v>81</v>
      </c>
      <c r="E640" s="23" t="s">
        <v>81</v>
      </c>
      <c r="F640" s="23" t="s">
        <v>81</v>
      </c>
      <c r="G640" s="23" t="s">
        <v>4796</v>
      </c>
      <c r="H640" s="23" t="s">
        <v>81</v>
      </c>
      <c r="I640" s="23" t="str">
        <f t="shared" si="36"/>
        <v>No</v>
      </c>
      <c r="J640" s="23" t="str">
        <f t="shared" si="37"/>
        <v>No</v>
      </c>
      <c r="K640" s="23" t="str">
        <f t="shared" si="38"/>
        <v>No</v>
      </c>
      <c r="L640" s="23" t="str">
        <f>IF(TRIM(H640)="?",'Cleaning Summary'!$B$35,IF(LOWER(TRIM(H640))="yes","Yes","No"))</f>
        <v>No</v>
      </c>
      <c r="M640" s="23">
        <f t="shared" si="39"/>
        <v>0</v>
      </c>
      <c r="N640" s="23" t="str">
        <f>IF(B640&lt;'Cleaning Summary'!$B$63,"Underweight",IF(B640&lt;'Cleaning Summary'!$B$64,"Normal Weight",IF(B640&lt;'Cleaning Summary'!$B$65,"Overweight","Obesity")))</f>
        <v>Obesity</v>
      </c>
      <c r="O640" s="23" t="str">
        <f>IF(C640&lt;'Cleaning Summary'!$B$66,"Normal",IF(C640&lt;'Cleaning Summary'!$B$67,"Prediabetes","Diabetes"))</f>
        <v>Diabetes</v>
      </c>
    </row>
    <row r="641" spans="1:15" x14ac:dyDescent="0.35">
      <c r="A641" s="23" t="s">
        <v>1397</v>
      </c>
      <c r="B641" s="27">
        <v>39.6</v>
      </c>
      <c r="C641" s="27">
        <v>9.32</v>
      </c>
      <c r="D641" s="23" t="s">
        <v>81</v>
      </c>
      <c r="E641" s="23" t="s">
        <v>81</v>
      </c>
      <c r="F641" s="23" t="s">
        <v>81</v>
      </c>
      <c r="G641" s="23" t="s">
        <v>4796</v>
      </c>
      <c r="H641" s="23" t="s">
        <v>81</v>
      </c>
      <c r="I641" s="23" t="str">
        <f t="shared" si="36"/>
        <v>No</v>
      </c>
      <c r="J641" s="23" t="str">
        <f t="shared" si="37"/>
        <v>No</v>
      </c>
      <c r="K641" s="23" t="str">
        <f t="shared" si="38"/>
        <v>No</v>
      </c>
      <c r="L641" s="23" t="str">
        <f>IF(TRIM(H641)="?",'Cleaning Summary'!$B$35,IF(LOWER(TRIM(H641))="yes","Yes","No"))</f>
        <v>No</v>
      </c>
      <c r="M641" s="23">
        <f t="shared" si="39"/>
        <v>0</v>
      </c>
      <c r="N641" s="23" t="str">
        <f>IF(B641&lt;'Cleaning Summary'!$B$63,"Underweight",IF(B641&lt;'Cleaning Summary'!$B$64,"Normal Weight",IF(B641&lt;'Cleaning Summary'!$B$65,"Overweight","Obesity")))</f>
        <v>Obesity</v>
      </c>
      <c r="O641" s="23" t="str">
        <f>IF(C641&lt;'Cleaning Summary'!$B$66,"Normal",IF(C641&lt;'Cleaning Summary'!$B$67,"Prediabetes","Diabetes"))</f>
        <v>Diabetes</v>
      </c>
    </row>
    <row r="642" spans="1:15" x14ac:dyDescent="0.35">
      <c r="A642" s="23" t="s">
        <v>1399</v>
      </c>
      <c r="B642" s="27">
        <v>50.92</v>
      </c>
      <c r="C642" s="27">
        <v>5.31</v>
      </c>
      <c r="D642" s="23" t="s">
        <v>95</v>
      </c>
      <c r="E642" s="23" t="s">
        <v>81</v>
      </c>
      <c r="F642" s="23" t="s">
        <v>81</v>
      </c>
      <c r="G642" s="23">
        <v>1</v>
      </c>
      <c r="H642" s="23" t="s">
        <v>81</v>
      </c>
      <c r="I642" s="23" t="str">
        <f t="shared" ref="I642:I705" si="40">IF(LOWER(TRIM(D642))="yes","Yes","No")</f>
        <v>Yes</v>
      </c>
      <c r="J642" s="23" t="str">
        <f t="shared" ref="J642:J705" si="41">IF(LOWER(TRIM(E642))="yes","Yes","No")</f>
        <v>No</v>
      </c>
      <c r="K642" s="23" t="str">
        <f t="shared" ref="K642:K705" si="42">IF(LOWER(TRIM(F642))="yes","Yes","No")</f>
        <v>No</v>
      </c>
      <c r="L642" s="23" t="str">
        <f>IF(TRIM(H642)="?",'Cleaning Summary'!$B$35,IF(LOWER(TRIM(H642))="yes","Yes","No"))</f>
        <v>No</v>
      </c>
      <c r="M642" s="23">
        <f t="shared" ref="M642:M705" si="43">IF(ISNUMBER(G642),G642,IF(LOWER(TRIM(G642))="no major surgery",0,"CHECK"))</f>
        <v>1</v>
      </c>
      <c r="N642" s="23" t="str">
        <f>IF(B642&lt;'Cleaning Summary'!$B$63,"Underweight",IF(B642&lt;'Cleaning Summary'!$B$64,"Normal Weight",IF(B642&lt;'Cleaning Summary'!$B$65,"Overweight","Obesity")))</f>
        <v>Obesity</v>
      </c>
      <c r="O642" s="23" t="str">
        <f>IF(C642&lt;'Cleaning Summary'!$B$66,"Normal",IF(C642&lt;'Cleaning Summary'!$B$67,"Prediabetes","Diabetes"))</f>
        <v>Normal</v>
      </c>
    </row>
    <row r="643" spans="1:15" x14ac:dyDescent="0.35">
      <c r="A643" s="23" t="s">
        <v>1401</v>
      </c>
      <c r="B643" s="27">
        <v>21.85</v>
      </c>
      <c r="C643" s="27">
        <v>5.56</v>
      </c>
      <c r="D643" s="23" t="s">
        <v>95</v>
      </c>
      <c r="E643" s="23" t="s">
        <v>81</v>
      </c>
      <c r="F643" s="23" t="s">
        <v>81</v>
      </c>
      <c r="G643" s="23" t="s">
        <v>4796</v>
      </c>
      <c r="H643" s="23" t="s">
        <v>95</v>
      </c>
      <c r="I643" s="23" t="str">
        <f t="shared" si="40"/>
        <v>Yes</v>
      </c>
      <c r="J643" s="23" t="str">
        <f t="shared" si="41"/>
        <v>No</v>
      </c>
      <c r="K643" s="23" t="str">
        <f t="shared" si="42"/>
        <v>No</v>
      </c>
      <c r="L643" s="23" t="str">
        <f>IF(TRIM(H643)="?",'Cleaning Summary'!$B$35,IF(LOWER(TRIM(H643))="yes","Yes","No"))</f>
        <v>Yes</v>
      </c>
      <c r="M643" s="23">
        <f t="shared" si="43"/>
        <v>0</v>
      </c>
      <c r="N643" s="23" t="str">
        <f>IF(B643&lt;'Cleaning Summary'!$B$63,"Underweight",IF(B643&lt;'Cleaning Summary'!$B$64,"Normal Weight",IF(B643&lt;'Cleaning Summary'!$B$65,"Overweight","Obesity")))</f>
        <v>Normal Weight</v>
      </c>
      <c r="O643" s="23" t="str">
        <f>IF(C643&lt;'Cleaning Summary'!$B$66,"Normal",IF(C643&lt;'Cleaning Summary'!$B$67,"Prediabetes","Diabetes"))</f>
        <v>Normal</v>
      </c>
    </row>
    <row r="644" spans="1:15" x14ac:dyDescent="0.35">
      <c r="A644" s="23" t="s">
        <v>1403</v>
      </c>
      <c r="B644" s="27">
        <v>36.08</v>
      </c>
      <c r="C644" s="27">
        <v>7.11</v>
      </c>
      <c r="D644" s="23" t="s">
        <v>95</v>
      </c>
      <c r="E644" s="23" t="s">
        <v>81</v>
      </c>
      <c r="F644" s="23" t="s">
        <v>82</v>
      </c>
      <c r="G644" s="23">
        <v>1</v>
      </c>
      <c r="H644" s="23" t="s">
        <v>81</v>
      </c>
      <c r="I644" s="23" t="str">
        <f t="shared" si="40"/>
        <v>Yes</v>
      </c>
      <c r="J644" s="23" t="str">
        <f t="shared" si="41"/>
        <v>No</v>
      </c>
      <c r="K644" s="23" t="str">
        <f t="shared" si="42"/>
        <v>Yes</v>
      </c>
      <c r="L644" s="23" t="str">
        <f>IF(TRIM(H644)="?",'Cleaning Summary'!$B$35,IF(LOWER(TRIM(H644))="yes","Yes","No"))</f>
        <v>No</v>
      </c>
      <c r="M644" s="23">
        <f t="shared" si="43"/>
        <v>1</v>
      </c>
      <c r="N644" s="23" t="str">
        <f>IF(B644&lt;'Cleaning Summary'!$B$63,"Underweight",IF(B644&lt;'Cleaning Summary'!$B$64,"Normal Weight",IF(B644&lt;'Cleaning Summary'!$B$65,"Overweight","Obesity")))</f>
        <v>Obesity</v>
      </c>
      <c r="O644" s="23" t="str">
        <f>IF(C644&lt;'Cleaning Summary'!$B$66,"Normal",IF(C644&lt;'Cleaning Summary'!$B$67,"Prediabetes","Diabetes"))</f>
        <v>Diabetes</v>
      </c>
    </row>
    <row r="645" spans="1:15" x14ac:dyDescent="0.35">
      <c r="A645" s="23" t="s">
        <v>1405</v>
      </c>
      <c r="B645" s="27">
        <v>40.44</v>
      </c>
      <c r="C645" s="27">
        <v>5.13</v>
      </c>
      <c r="D645" s="23" t="s">
        <v>95</v>
      </c>
      <c r="E645" s="23" t="s">
        <v>81</v>
      </c>
      <c r="F645" s="23" t="s">
        <v>82</v>
      </c>
      <c r="G645" s="23">
        <v>1</v>
      </c>
      <c r="H645" s="23" t="s">
        <v>81</v>
      </c>
      <c r="I645" s="23" t="str">
        <f t="shared" si="40"/>
        <v>Yes</v>
      </c>
      <c r="J645" s="23" t="str">
        <f t="shared" si="41"/>
        <v>No</v>
      </c>
      <c r="K645" s="23" t="str">
        <f t="shared" si="42"/>
        <v>Yes</v>
      </c>
      <c r="L645" s="23" t="str">
        <f>IF(TRIM(H645)="?",'Cleaning Summary'!$B$35,IF(LOWER(TRIM(H645))="yes","Yes","No"))</f>
        <v>No</v>
      </c>
      <c r="M645" s="23">
        <f t="shared" si="43"/>
        <v>1</v>
      </c>
      <c r="N645" s="23" t="str">
        <f>IF(B645&lt;'Cleaning Summary'!$B$63,"Underweight",IF(B645&lt;'Cleaning Summary'!$B$64,"Normal Weight",IF(B645&lt;'Cleaning Summary'!$B$65,"Overweight","Obesity")))</f>
        <v>Obesity</v>
      </c>
      <c r="O645" s="23" t="str">
        <f>IF(C645&lt;'Cleaning Summary'!$B$66,"Normal",IF(C645&lt;'Cleaning Summary'!$B$67,"Prediabetes","Diabetes"))</f>
        <v>Normal</v>
      </c>
    </row>
    <row r="646" spans="1:15" x14ac:dyDescent="0.35">
      <c r="A646" s="23" t="s">
        <v>1407</v>
      </c>
      <c r="B646" s="27">
        <v>38.094999999999999</v>
      </c>
      <c r="C646" s="27">
        <v>10.199999999999999</v>
      </c>
      <c r="D646" s="23" t="s">
        <v>81</v>
      </c>
      <c r="E646" s="23" t="s">
        <v>81</v>
      </c>
      <c r="F646" s="23" t="s">
        <v>81</v>
      </c>
      <c r="G646" s="23" t="s">
        <v>4796</v>
      </c>
      <c r="H646" s="23" t="s">
        <v>81</v>
      </c>
      <c r="I646" s="23" t="str">
        <f t="shared" si="40"/>
        <v>No</v>
      </c>
      <c r="J646" s="23" t="str">
        <f t="shared" si="41"/>
        <v>No</v>
      </c>
      <c r="K646" s="23" t="str">
        <f t="shared" si="42"/>
        <v>No</v>
      </c>
      <c r="L646" s="23" t="str">
        <f>IF(TRIM(H646)="?",'Cleaning Summary'!$B$35,IF(LOWER(TRIM(H646))="yes","Yes","No"))</f>
        <v>No</v>
      </c>
      <c r="M646" s="23">
        <f t="shared" si="43"/>
        <v>0</v>
      </c>
      <c r="N646" s="23" t="str">
        <f>IF(B646&lt;'Cleaning Summary'!$B$63,"Underweight",IF(B646&lt;'Cleaning Summary'!$B$64,"Normal Weight",IF(B646&lt;'Cleaning Summary'!$B$65,"Overweight","Obesity")))</f>
        <v>Obesity</v>
      </c>
      <c r="O646" s="23" t="str">
        <f>IF(C646&lt;'Cleaning Summary'!$B$66,"Normal",IF(C646&lt;'Cleaning Summary'!$B$67,"Prediabetes","Diabetes"))</f>
        <v>Diabetes</v>
      </c>
    </row>
    <row r="647" spans="1:15" x14ac:dyDescent="0.35">
      <c r="A647" s="23" t="s">
        <v>1409</v>
      </c>
      <c r="B647" s="27">
        <v>44.95</v>
      </c>
      <c r="C647" s="27">
        <v>10.4</v>
      </c>
      <c r="D647" s="23" t="s">
        <v>81</v>
      </c>
      <c r="E647" s="23" t="s">
        <v>81</v>
      </c>
      <c r="F647" s="23" t="s">
        <v>81</v>
      </c>
      <c r="G647" s="23" t="s">
        <v>4796</v>
      </c>
      <c r="H647" s="23" t="s">
        <v>81</v>
      </c>
      <c r="I647" s="23" t="str">
        <f t="shared" si="40"/>
        <v>No</v>
      </c>
      <c r="J647" s="23" t="str">
        <f t="shared" si="41"/>
        <v>No</v>
      </c>
      <c r="K647" s="23" t="str">
        <f t="shared" si="42"/>
        <v>No</v>
      </c>
      <c r="L647" s="23" t="str">
        <f>IF(TRIM(H647)="?",'Cleaning Summary'!$B$35,IF(LOWER(TRIM(H647))="yes","Yes","No"))</f>
        <v>No</v>
      </c>
      <c r="M647" s="23">
        <f t="shared" si="43"/>
        <v>0</v>
      </c>
      <c r="N647" s="23" t="str">
        <f>IF(B647&lt;'Cleaning Summary'!$B$63,"Underweight",IF(B647&lt;'Cleaning Summary'!$B$64,"Normal Weight",IF(B647&lt;'Cleaning Summary'!$B$65,"Overweight","Obesity")))</f>
        <v>Obesity</v>
      </c>
      <c r="O647" s="23" t="str">
        <f>IF(C647&lt;'Cleaning Summary'!$B$66,"Normal",IF(C647&lt;'Cleaning Summary'!$B$67,"Prediabetes","Diabetes"))</f>
        <v>Diabetes</v>
      </c>
    </row>
    <row r="648" spans="1:15" x14ac:dyDescent="0.35">
      <c r="A648" s="23" t="s">
        <v>1411</v>
      </c>
      <c r="B648" s="27">
        <v>35.54</v>
      </c>
      <c r="C648" s="27">
        <v>10.67</v>
      </c>
      <c r="D648" s="23" t="s">
        <v>81</v>
      </c>
      <c r="E648" s="23" t="s">
        <v>81</v>
      </c>
      <c r="F648" s="23" t="s">
        <v>81</v>
      </c>
      <c r="G648" s="23" t="s">
        <v>4796</v>
      </c>
      <c r="H648" s="23" t="s">
        <v>81</v>
      </c>
      <c r="I648" s="23" t="str">
        <f t="shared" si="40"/>
        <v>No</v>
      </c>
      <c r="J648" s="23" t="str">
        <f t="shared" si="41"/>
        <v>No</v>
      </c>
      <c r="K648" s="23" t="str">
        <f t="shared" si="42"/>
        <v>No</v>
      </c>
      <c r="L648" s="23" t="str">
        <f>IF(TRIM(H648)="?",'Cleaning Summary'!$B$35,IF(LOWER(TRIM(H648))="yes","Yes","No"))</f>
        <v>No</v>
      </c>
      <c r="M648" s="23">
        <f t="shared" si="43"/>
        <v>0</v>
      </c>
      <c r="N648" s="23" t="str">
        <f>IF(B648&lt;'Cleaning Summary'!$B$63,"Underweight",IF(B648&lt;'Cleaning Summary'!$B$64,"Normal Weight",IF(B648&lt;'Cleaning Summary'!$B$65,"Overweight","Obesity")))</f>
        <v>Obesity</v>
      </c>
      <c r="O648" s="23" t="str">
        <f>IF(C648&lt;'Cleaning Summary'!$B$66,"Normal",IF(C648&lt;'Cleaning Summary'!$B$67,"Prediabetes","Diabetes"))</f>
        <v>Diabetes</v>
      </c>
    </row>
    <row r="649" spans="1:15" x14ac:dyDescent="0.35">
      <c r="A649" s="23" t="s">
        <v>1413</v>
      </c>
      <c r="B649" s="27">
        <v>39.799999999999997</v>
      </c>
      <c r="C649" s="27">
        <v>4.6500000000000004</v>
      </c>
      <c r="D649" s="23" t="s">
        <v>95</v>
      </c>
      <c r="E649" s="23" t="s">
        <v>81</v>
      </c>
      <c r="F649" s="23" t="s">
        <v>81</v>
      </c>
      <c r="G649" s="23">
        <v>2</v>
      </c>
      <c r="H649" s="23" t="s">
        <v>81</v>
      </c>
      <c r="I649" s="23" t="str">
        <f t="shared" si="40"/>
        <v>Yes</v>
      </c>
      <c r="J649" s="23" t="str">
        <f t="shared" si="41"/>
        <v>No</v>
      </c>
      <c r="K649" s="23" t="str">
        <f t="shared" si="42"/>
        <v>No</v>
      </c>
      <c r="L649" s="23" t="str">
        <f>IF(TRIM(H649)="?",'Cleaning Summary'!$B$35,IF(LOWER(TRIM(H649))="yes","Yes","No"))</f>
        <v>No</v>
      </c>
      <c r="M649" s="23">
        <f t="shared" si="43"/>
        <v>2</v>
      </c>
      <c r="N649" s="23" t="str">
        <f>IF(B649&lt;'Cleaning Summary'!$B$63,"Underweight",IF(B649&lt;'Cleaning Summary'!$B$64,"Normal Weight",IF(B649&lt;'Cleaning Summary'!$B$65,"Overweight","Obesity")))</f>
        <v>Obesity</v>
      </c>
      <c r="O649" s="23" t="str">
        <f>IF(C649&lt;'Cleaning Summary'!$B$66,"Normal",IF(C649&lt;'Cleaning Summary'!$B$67,"Prediabetes","Diabetes"))</f>
        <v>Normal</v>
      </c>
    </row>
    <row r="650" spans="1:15" x14ac:dyDescent="0.35">
      <c r="A650" s="23" t="s">
        <v>1415</v>
      </c>
      <c r="B650" s="27">
        <v>33.659999999999997</v>
      </c>
      <c r="C650" s="27">
        <v>5.65</v>
      </c>
      <c r="D650" s="23" t="s">
        <v>95</v>
      </c>
      <c r="E650" s="23" t="s">
        <v>81</v>
      </c>
      <c r="F650" s="23" t="s">
        <v>81</v>
      </c>
      <c r="G650" s="23">
        <v>2</v>
      </c>
      <c r="H650" s="23" t="s">
        <v>81</v>
      </c>
      <c r="I650" s="23" t="str">
        <f t="shared" si="40"/>
        <v>Yes</v>
      </c>
      <c r="J650" s="23" t="str">
        <f t="shared" si="41"/>
        <v>No</v>
      </c>
      <c r="K650" s="23" t="str">
        <f t="shared" si="42"/>
        <v>No</v>
      </c>
      <c r="L650" s="23" t="str">
        <f>IF(TRIM(H650)="?",'Cleaning Summary'!$B$35,IF(LOWER(TRIM(H650))="yes","Yes","No"))</f>
        <v>No</v>
      </c>
      <c r="M650" s="23">
        <f t="shared" si="43"/>
        <v>2</v>
      </c>
      <c r="N650" s="23" t="str">
        <f>IF(B650&lt;'Cleaning Summary'!$B$63,"Underweight",IF(B650&lt;'Cleaning Summary'!$B$64,"Normal Weight",IF(B650&lt;'Cleaning Summary'!$B$65,"Overweight","Obesity")))</f>
        <v>Obesity</v>
      </c>
      <c r="O650" s="23" t="str">
        <f>IF(C650&lt;'Cleaning Summary'!$B$66,"Normal",IF(C650&lt;'Cleaning Summary'!$B$67,"Prediabetes","Diabetes"))</f>
        <v>Normal</v>
      </c>
    </row>
    <row r="651" spans="1:15" x14ac:dyDescent="0.35">
      <c r="A651" s="23" t="s">
        <v>1417</v>
      </c>
      <c r="B651" s="27">
        <v>35.5</v>
      </c>
      <c r="C651" s="27">
        <v>11.97</v>
      </c>
      <c r="D651" s="23" t="s">
        <v>81</v>
      </c>
      <c r="E651" s="23" t="s">
        <v>81</v>
      </c>
      <c r="F651" s="23" t="s">
        <v>81</v>
      </c>
      <c r="G651" s="23" t="s">
        <v>4796</v>
      </c>
      <c r="H651" s="23" t="s">
        <v>81</v>
      </c>
      <c r="I651" s="23" t="str">
        <f t="shared" si="40"/>
        <v>No</v>
      </c>
      <c r="J651" s="23" t="str">
        <f t="shared" si="41"/>
        <v>No</v>
      </c>
      <c r="K651" s="23" t="str">
        <f t="shared" si="42"/>
        <v>No</v>
      </c>
      <c r="L651" s="23" t="str">
        <f>IF(TRIM(H651)="?",'Cleaning Summary'!$B$35,IF(LOWER(TRIM(H651))="yes","Yes","No"))</f>
        <v>No</v>
      </c>
      <c r="M651" s="23">
        <f t="shared" si="43"/>
        <v>0</v>
      </c>
      <c r="N651" s="23" t="str">
        <f>IF(B651&lt;'Cleaning Summary'!$B$63,"Underweight",IF(B651&lt;'Cleaning Summary'!$B$64,"Normal Weight",IF(B651&lt;'Cleaning Summary'!$B$65,"Overweight","Obesity")))</f>
        <v>Obesity</v>
      </c>
      <c r="O651" s="23" t="str">
        <f>IF(C651&lt;'Cleaning Summary'!$B$66,"Normal",IF(C651&lt;'Cleaning Summary'!$B$67,"Prediabetes","Diabetes"))</f>
        <v>Diabetes</v>
      </c>
    </row>
    <row r="652" spans="1:15" x14ac:dyDescent="0.35">
      <c r="A652" s="23" t="s">
        <v>1419</v>
      </c>
      <c r="B652" s="27">
        <v>41.63</v>
      </c>
      <c r="C652" s="27">
        <v>6.71</v>
      </c>
      <c r="D652" s="23" t="s">
        <v>81</v>
      </c>
      <c r="E652" s="23" t="s">
        <v>81</v>
      </c>
      <c r="F652" s="23" t="s">
        <v>81</v>
      </c>
      <c r="G652" s="23" t="s">
        <v>4796</v>
      </c>
      <c r="H652" s="23" t="s">
        <v>81</v>
      </c>
      <c r="I652" s="23" t="str">
        <f t="shared" si="40"/>
        <v>No</v>
      </c>
      <c r="J652" s="23" t="str">
        <f t="shared" si="41"/>
        <v>No</v>
      </c>
      <c r="K652" s="23" t="str">
        <f t="shared" si="42"/>
        <v>No</v>
      </c>
      <c r="L652" s="23" t="str">
        <f>IF(TRIM(H652)="?",'Cleaning Summary'!$B$35,IF(LOWER(TRIM(H652))="yes","Yes","No"))</f>
        <v>No</v>
      </c>
      <c r="M652" s="23">
        <f t="shared" si="43"/>
        <v>0</v>
      </c>
      <c r="N652" s="23" t="str">
        <f>IF(B652&lt;'Cleaning Summary'!$B$63,"Underweight",IF(B652&lt;'Cleaning Summary'!$B$64,"Normal Weight",IF(B652&lt;'Cleaning Summary'!$B$65,"Overweight","Obesity")))</f>
        <v>Obesity</v>
      </c>
      <c r="O652" s="23" t="str">
        <f>IF(C652&lt;'Cleaning Summary'!$B$66,"Normal",IF(C652&lt;'Cleaning Summary'!$B$67,"Prediabetes","Diabetes"))</f>
        <v>Diabetes</v>
      </c>
    </row>
    <row r="653" spans="1:15" x14ac:dyDescent="0.35">
      <c r="A653" s="23" t="s">
        <v>1421</v>
      </c>
      <c r="B653" s="27">
        <v>46.49</v>
      </c>
      <c r="C653" s="27">
        <v>11.92</v>
      </c>
      <c r="D653" s="23" t="s">
        <v>81</v>
      </c>
      <c r="E653" s="23" t="s">
        <v>81</v>
      </c>
      <c r="F653" s="23" t="s">
        <v>81</v>
      </c>
      <c r="G653" s="23" t="s">
        <v>4796</v>
      </c>
      <c r="H653" s="23" t="s">
        <v>81</v>
      </c>
      <c r="I653" s="23" t="str">
        <f t="shared" si="40"/>
        <v>No</v>
      </c>
      <c r="J653" s="23" t="str">
        <f t="shared" si="41"/>
        <v>No</v>
      </c>
      <c r="K653" s="23" t="str">
        <f t="shared" si="42"/>
        <v>No</v>
      </c>
      <c r="L653" s="23" t="str">
        <f>IF(TRIM(H653)="?",'Cleaning Summary'!$B$35,IF(LOWER(TRIM(H653))="yes","Yes","No"))</f>
        <v>No</v>
      </c>
      <c r="M653" s="23">
        <f t="shared" si="43"/>
        <v>0</v>
      </c>
      <c r="N653" s="23" t="str">
        <f>IF(B653&lt;'Cleaning Summary'!$B$63,"Underweight",IF(B653&lt;'Cleaning Summary'!$B$64,"Normal Weight",IF(B653&lt;'Cleaning Summary'!$B$65,"Overweight","Obesity")))</f>
        <v>Obesity</v>
      </c>
      <c r="O653" s="23" t="str">
        <f>IF(C653&lt;'Cleaning Summary'!$B$66,"Normal",IF(C653&lt;'Cleaning Summary'!$B$67,"Prediabetes","Diabetes"))</f>
        <v>Diabetes</v>
      </c>
    </row>
    <row r="654" spans="1:15" x14ac:dyDescent="0.35">
      <c r="A654" s="23" t="s">
        <v>1423</v>
      </c>
      <c r="B654" s="27">
        <v>43.29</v>
      </c>
      <c r="C654" s="27">
        <v>5.35</v>
      </c>
      <c r="D654" s="23" t="s">
        <v>81</v>
      </c>
      <c r="E654" s="23" t="s">
        <v>81</v>
      </c>
      <c r="F654" s="23" t="s">
        <v>81</v>
      </c>
      <c r="G654" s="23">
        <v>2</v>
      </c>
      <c r="H654" s="23" t="s">
        <v>81</v>
      </c>
      <c r="I654" s="23" t="str">
        <f t="shared" si="40"/>
        <v>No</v>
      </c>
      <c r="J654" s="23" t="str">
        <f t="shared" si="41"/>
        <v>No</v>
      </c>
      <c r="K654" s="23" t="str">
        <f t="shared" si="42"/>
        <v>No</v>
      </c>
      <c r="L654" s="23" t="str">
        <f>IF(TRIM(H654)="?",'Cleaning Summary'!$B$35,IF(LOWER(TRIM(H654))="yes","Yes","No"))</f>
        <v>No</v>
      </c>
      <c r="M654" s="23">
        <f t="shared" si="43"/>
        <v>2</v>
      </c>
      <c r="N654" s="23" t="str">
        <f>IF(B654&lt;'Cleaning Summary'!$B$63,"Underweight",IF(B654&lt;'Cleaning Summary'!$B$64,"Normal Weight",IF(B654&lt;'Cleaning Summary'!$B$65,"Overweight","Obesity")))</f>
        <v>Obesity</v>
      </c>
      <c r="O654" s="23" t="str">
        <f>IF(C654&lt;'Cleaning Summary'!$B$66,"Normal",IF(C654&lt;'Cleaning Summary'!$B$67,"Prediabetes","Diabetes"))</f>
        <v>Normal</v>
      </c>
    </row>
    <row r="655" spans="1:15" x14ac:dyDescent="0.35">
      <c r="A655" s="23" t="s">
        <v>1425</v>
      </c>
      <c r="B655" s="27">
        <v>43.08</v>
      </c>
      <c r="C655" s="27">
        <v>8.9600000000000009</v>
      </c>
      <c r="D655" s="23" t="s">
        <v>95</v>
      </c>
      <c r="E655" s="23" t="s">
        <v>81</v>
      </c>
      <c r="F655" s="23" t="s">
        <v>81</v>
      </c>
      <c r="G655" s="23">
        <v>1</v>
      </c>
      <c r="H655" s="23" t="s">
        <v>81</v>
      </c>
      <c r="I655" s="23" t="str">
        <f t="shared" si="40"/>
        <v>Yes</v>
      </c>
      <c r="J655" s="23" t="str">
        <f t="shared" si="41"/>
        <v>No</v>
      </c>
      <c r="K655" s="23" t="str">
        <f t="shared" si="42"/>
        <v>No</v>
      </c>
      <c r="L655" s="23" t="str">
        <f>IF(TRIM(H655)="?",'Cleaning Summary'!$B$35,IF(LOWER(TRIM(H655))="yes","Yes","No"))</f>
        <v>No</v>
      </c>
      <c r="M655" s="23">
        <f t="shared" si="43"/>
        <v>1</v>
      </c>
      <c r="N655" s="23" t="str">
        <f>IF(B655&lt;'Cleaning Summary'!$B$63,"Underweight",IF(B655&lt;'Cleaning Summary'!$B$64,"Normal Weight",IF(B655&lt;'Cleaning Summary'!$B$65,"Overweight","Obesity")))</f>
        <v>Obesity</v>
      </c>
      <c r="O655" s="23" t="str">
        <f>IF(C655&lt;'Cleaning Summary'!$B$66,"Normal",IF(C655&lt;'Cleaning Summary'!$B$67,"Prediabetes","Diabetes"))</f>
        <v>Diabetes</v>
      </c>
    </row>
    <row r="656" spans="1:15" x14ac:dyDescent="0.35">
      <c r="A656" s="23" t="s">
        <v>1427</v>
      </c>
      <c r="B656" s="27">
        <v>39.07</v>
      </c>
      <c r="C656" s="27">
        <v>11.93</v>
      </c>
      <c r="D656" s="23" t="s">
        <v>81</v>
      </c>
      <c r="E656" s="23" t="s">
        <v>81</v>
      </c>
      <c r="F656" s="23" t="s">
        <v>81</v>
      </c>
      <c r="G656" s="23" t="s">
        <v>4796</v>
      </c>
      <c r="H656" s="23" t="s">
        <v>81</v>
      </c>
      <c r="I656" s="23" t="str">
        <f t="shared" si="40"/>
        <v>No</v>
      </c>
      <c r="J656" s="23" t="str">
        <f t="shared" si="41"/>
        <v>No</v>
      </c>
      <c r="K656" s="23" t="str">
        <f t="shared" si="42"/>
        <v>No</v>
      </c>
      <c r="L656" s="23" t="str">
        <f>IF(TRIM(H656)="?",'Cleaning Summary'!$B$35,IF(LOWER(TRIM(H656))="yes","Yes","No"))</f>
        <v>No</v>
      </c>
      <c r="M656" s="23">
        <f t="shared" si="43"/>
        <v>0</v>
      </c>
      <c r="N656" s="23" t="str">
        <f>IF(B656&lt;'Cleaning Summary'!$B$63,"Underweight",IF(B656&lt;'Cleaning Summary'!$B$64,"Normal Weight",IF(B656&lt;'Cleaning Summary'!$B$65,"Overweight","Obesity")))</f>
        <v>Obesity</v>
      </c>
      <c r="O656" s="23" t="str">
        <f>IF(C656&lt;'Cleaning Summary'!$B$66,"Normal",IF(C656&lt;'Cleaning Summary'!$B$67,"Prediabetes","Diabetes"))</f>
        <v>Diabetes</v>
      </c>
    </row>
    <row r="657" spans="1:15" x14ac:dyDescent="0.35">
      <c r="A657" s="23" t="s">
        <v>1429</v>
      </c>
      <c r="B657" s="27">
        <v>41.3</v>
      </c>
      <c r="C657" s="27">
        <v>9.59</v>
      </c>
      <c r="D657" s="23" t="s">
        <v>81</v>
      </c>
      <c r="E657" s="23" t="s">
        <v>81</v>
      </c>
      <c r="F657" s="23" t="s">
        <v>81</v>
      </c>
      <c r="G657" s="23" t="s">
        <v>4796</v>
      </c>
      <c r="H657" s="23" t="s">
        <v>81</v>
      </c>
      <c r="I657" s="23" t="str">
        <f t="shared" si="40"/>
        <v>No</v>
      </c>
      <c r="J657" s="23" t="str">
        <f t="shared" si="41"/>
        <v>No</v>
      </c>
      <c r="K657" s="23" t="str">
        <f t="shared" si="42"/>
        <v>No</v>
      </c>
      <c r="L657" s="23" t="str">
        <f>IF(TRIM(H657)="?",'Cleaning Summary'!$B$35,IF(LOWER(TRIM(H657))="yes","Yes","No"))</f>
        <v>No</v>
      </c>
      <c r="M657" s="23">
        <f t="shared" si="43"/>
        <v>0</v>
      </c>
      <c r="N657" s="23" t="str">
        <f>IF(B657&lt;'Cleaning Summary'!$B$63,"Underweight",IF(B657&lt;'Cleaning Summary'!$B$64,"Normal Weight",IF(B657&lt;'Cleaning Summary'!$B$65,"Overweight","Obesity")))</f>
        <v>Obesity</v>
      </c>
      <c r="O657" s="23" t="str">
        <f>IF(C657&lt;'Cleaning Summary'!$B$66,"Normal",IF(C657&lt;'Cleaning Summary'!$B$67,"Prediabetes","Diabetes"))</f>
        <v>Diabetes</v>
      </c>
    </row>
    <row r="658" spans="1:15" x14ac:dyDescent="0.35">
      <c r="A658" s="23" t="s">
        <v>1431</v>
      </c>
      <c r="B658" s="27">
        <v>42.95</v>
      </c>
      <c r="C658" s="27">
        <v>11.88</v>
      </c>
      <c r="D658" s="23" t="s">
        <v>95</v>
      </c>
      <c r="E658" s="23" t="s">
        <v>81</v>
      </c>
      <c r="F658" s="23" t="s">
        <v>81</v>
      </c>
      <c r="G658" s="23">
        <v>2</v>
      </c>
      <c r="H658" s="23" t="s">
        <v>81</v>
      </c>
      <c r="I658" s="23" t="str">
        <f t="shared" si="40"/>
        <v>Yes</v>
      </c>
      <c r="J658" s="23" t="str">
        <f t="shared" si="41"/>
        <v>No</v>
      </c>
      <c r="K658" s="23" t="str">
        <f t="shared" si="42"/>
        <v>No</v>
      </c>
      <c r="L658" s="23" t="str">
        <f>IF(TRIM(H658)="?",'Cleaning Summary'!$B$35,IF(LOWER(TRIM(H658))="yes","Yes","No"))</f>
        <v>No</v>
      </c>
      <c r="M658" s="23">
        <f t="shared" si="43"/>
        <v>2</v>
      </c>
      <c r="N658" s="23" t="str">
        <f>IF(B658&lt;'Cleaning Summary'!$B$63,"Underweight",IF(B658&lt;'Cleaning Summary'!$B$64,"Normal Weight",IF(B658&lt;'Cleaning Summary'!$B$65,"Overweight","Obesity")))</f>
        <v>Obesity</v>
      </c>
      <c r="O658" s="23" t="str">
        <f>IF(C658&lt;'Cleaning Summary'!$B$66,"Normal",IF(C658&lt;'Cleaning Summary'!$B$67,"Prediabetes","Diabetes"))</f>
        <v>Diabetes</v>
      </c>
    </row>
    <row r="659" spans="1:15" x14ac:dyDescent="0.35">
      <c r="A659" s="23" t="s">
        <v>1433</v>
      </c>
      <c r="B659" s="27">
        <v>46.96</v>
      </c>
      <c r="C659" s="27">
        <v>4.6399999999999997</v>
      </c>
      <c r="D659" s="23" t="s">
        <v>81</v>
      </c>
      <c r="E659" s="23" t="s">
        <v>81</v>
      </c>
      <c r="F659" s="23" t="s">
        <v>82</v>
      </c>
      <c r="G659" s="23">
        <v>1</v>
      </c>
      <c r="H659" s="23" t="s">
        <v>81</v>
      </c>
      <c r="I659" s="23" t="str">
        <f t="shared" si="40"/>
        <v>No</v>
      </c>
      <c r="J659" s="23" t="str">
        <f t="shared" si="41"/>
        <v>No</v>
      </c>
      <c r="K659" s="23" t="str">
        <f t="shared" si="42"/>
        <v>Yes</v>
      </c>
      <c r="L659" s="23" t="str">
        <f>IF(TRIM(H659)="?",'Cleaning Summary'!$B$35,IF(LOWER(TRIM(H659))="yes","Yes","No"))</f>
        <v>No</v>
      </c>
      <c r="M659" s="23">
        <f t="shared" si="43"/>
        <v>1</v>
      </c>
      <c r="N659" s="23" t="str">
        <f>IF(B659&lt;'Cleaning Summary'!$B$63,"Underweight",IF(B659&lt;'Cleaning Summary'!$B$64,"Normal Weight",IF(B659&lt;'Cleaning Summary'!$B$65,"Overweight","Obesity")))</f>
        <v>Obesity</v>
      </c>
      <c r="O659" s="23" t="str">
        <f>IF(C659&lt;'Cleaning Summary'!$B$66,"Normal",IF(C659&lt;'Cleaning Summary'!$B$67,"Prediabetes","Diabetes"))</f>
        <v>Normal</v>
      </c>
    </row>
    <row r="660" spans="1:15" x14ac:dyDescent="0.35">
      <c r="A660" s="23" t="s">
        <v>1435</v>
      </c>
      <c r="B660" s="27">
        <v>30.495000000000001</v>
      </c>
      <c r="C660" s="27">
        <v>9.5299999999999994</v>
      </c>
      <c r="D660" s="23" t="s">
        <v>81</v>
      </c>
      <c r="E660" s="23" t="s">
        <v>81</v>
      </c>
      <c r="F660" s="23" t="s">
        <v>81</v>
      </c>
      <c r="G660" s="23" t="s">
        <v>4796</v>
      </c>
      <c r="H660" s="23" t="s">
        <v>81</v>
      </c>
      <c r="I660" s="23" t="str">
        <f t="shared" si="40"/>
        <v>No</v>
      </c>
      <c r="J660" s="23" t="str">
        <f t="shared" si="41"/>
        <v>No</v>
      </c>
      <c r="K660" s="23" t="str">
        <f t="shared" si="42"/>
        <v>No</v>
      </c>
      <c r="L660" s="23" t="str">
        <f>IF(TRIM(H660)="?",'Cleaning Summary'!$B$35,IF(LOWER(TRIM(H660))="yes","Yes","No"))</f>
        <v>No</v>
      </c>
      <c r="M660" s="23">
        <f t="shared" si="43"/>
        <v>0</v>
      </c>
      <c r="N660" s="23" t="str">
        <f>IF(B660&lt;'Cleaning Summary'!$B$63,"Underweight",IF(B660&lt;'Cleaning Summary'!$B$64,"Normal Weight",IF(B660&lt;'Cleaning Summary'!$B$65,"Overweight","Obesity")))</f>
        <v>Obesity</v>
      </c>
      <c r="O660" s="23" t="str">
        <f>IF(C660&lt;'Cleaning Summary'!$B$66,"Normal",IF(C660&lt;'Cleaning Summary'!$B$67,"Prediabetes","Diabetes"))</f>
        <v>Diabetes</v>
      </c>
    </row>
    <row r="661" spans="1:15" x14ac:dyDescent="0.35">
      <c r="A661" s="23" t="s">
        <v>1437</v>
      </c>
      <c r="B661" s="27">
        <v>17.954999999999998</v>
      </c>
      <c r="C661" s="27">
        <v>5.29</v>
      </c>
      <c r="D661" s="23" t="s">
        <v>95</v>
      </c>
      <c r="E661" s="23" t="s">
        <v>81</v>
      </c>
      <c r="F661" s="23" t="s">
        <v>81</v>
      </c>
      <c r="G661" s="23">
        <v>1</v>
      </c>
      <c r="H661" s="23" t="s">
        <v>95</v>
      </c>
      <c r="I661" s="23" t="str">
        <f t="shared" si="40"/>
        <v>Yes</v>
      </c>
      <c r="J661" s="23" t="str">
        <f t="shared" si="41"/>
        <v>No</v>
      </c>
      <c r="K661" s="23" t="str">
        <f t="shared" si="42"/>
        <v>No</v>
      </c>
      <c r="L661" s="23" t="str">
        <f>IF(TRIM(H661)="?",'Cleaning Summary'!$B$35,IF(LOWER(TRIM(H661))="yes","Yes","No"))</f>
        <v>Yes</v>
      </c>
      <c r="M661" s="23">
        <f t="shared" si="43"/>
        <v>1</v>
      </c>
      <c r="N661" s="23" t="str">
        <f>IF(B661&lt;'Cleaning Summary'!$B$63,"Underweight",IF(B661&lt;'Cleaning Summary'!$B$64,"Normal Weight",IF(B661&lt;'Cleaning Summary'!$B$65,"Overweight","Obesity")))</f>
        <v>Underweight</v>
      </c>
      <c r="O661" s="23" t="str">
        <f>IF(C661&lt;'Cleaning Summary'!$B$66,"Normal",IF(C661&lt;'Cleaning Summary'!$B$67,"Prediabetes","Diabetes"))</f>
        <v>Normal</v>
      </c>
    </row>
    <row r="662" spans="1:15" x14ac:dyDescent="0.35">
      <c r="A662" s="23" t="s">
        <v>1439</v>
      </c>
      <c r="B662" s="27">
        <v>25.6</v>
      </c>
      <c r="C662" s="27">
        <v>10.95</v>
      </c>
      <c r="D662" s="23" t="s">
        <v>81</v>
      </c>
      <c r="E662" s="23" t="s">
        <v>81</v>
      </c>
      <c r="F662" s="23" t="s">
        <v>81</v>
      </c>
      <c r="G662" s="23">
        <v>3</v>
      </c>
      <c r="H662" s="23" t="s">
        <v>81</v>
      </c>
      <c r="I662" s="23" t="str">
        <f t="shared" si="40"/>
        <v>No</v>
      </c>
      <c r="J662" s="23" t="str">
        <f t="shared" si="41"/>
        <v>No</v>
      </c>
      <c r="K662" s="23" t="str">
        <f t="shared" si="42"/>
        <v>No</v>
      </c>
      <c r="L662" s="23" t="str">
        <f>IF(TRIM(H662)="?",'Cleaning Summary'!$B$35,IF(LOWER(TRIM(H662))="yes","Yes","No"))</f>
        <v>No</v>
      </c>
      <c r="M662" s="23">
        <f t="shared" si="43"/>
        <v>3</v>
      </c>
      <c r="N662" s="23" t="str">
        <f>IF(B662&lt;'Cleaning Summary'!$B$63,"Underweight",IF(B662&lt;'Cleaning Summary'!$B$64,"Normal Weight",IF(B662&lt;'Cleaning Summary'!$B$65,"Overweight","Obesity")))</f>
        <v>Overweight</v>
      </c>
      <c r="O662" s="23" t="str">
        <f>IF(C662&lt;'Cleaning Summary'!$B$66,"Normal",IF(C662&lt;'Cleaning Summary'!$B$67,"Prediabetes","Diabetes"))</f>
        <v>Diabetes</v>
      </c>
    </row>
    <row r="663" spans="1:15" x14ac:dyDescent="0.35">
      <c r="A663" s="23" t="s">
        <v>1441</v>
      </c>
      <c r="B663" s="27">
        <v>34.21</v>
      </c>
      <c r="C663" s="27">
        <v>9.17</v>
      </c>
      <c r="D663" s="23" t="s">
        <v>81</v>
      </c>
      <c r="E663" s="23" t="s">
        <v>81</v>
      </c>
      <c r="F663" s="23" t="s">
        <v>81</v>
      </c>
      <c r="G663" s="23" t="s">
        <v>4796</v>
      </c>
      <c r="H663" s="23" t="s">
        <v>81</v>
      </c>
      <c r="I663" s="23" t="str">
        <f t="shared" si="40"/>
        <v>No</v>
      </c>
      <c r="J663" s="23" t="str">
        <f t="shared" si="41"/>
        <v>No</v>
      </c>
      <c r="K663" s="23" t="str">
        <f t="shared" si="42"/>
        <v>No</v>
      </c>
      <c r="L663" s="23" t="str">
        <f>IF(TRIM(H663)="?",'Cleaning Summary'!$B$35,IF(LOWER(TRIM(H663))="yes","Yes","No"))</f>
        <v>No</v>
      </c>
      <c r="M663" s="23">
        <f t="shared" si="43"/>
        <v>0</v>
      </c>
      <c r="N663" s="23" t="str">
        <f>IF(B663&lt;'Cleaning Summary'!$B$63,"Underweight",IF(B663&lt;'Cleaning Summary'!$B$64,"Normal Weight",IF(B663&lt;'Cleaning Summary'!$B$65,"Overweight","Obesity")))</f>
        <v>Obesity</v>
      </c>
      <c r="O663" s="23" t="str">
        <f>IF(C663&lt;'Cleaning Summary'!$B$66,"Normal",IF(C663&lt;'Cleaning Summary'!$B$67,"Prediabetes","Diabetes"))</f>
        <v>Diabetes</v>
      </c>
    </row>
    <row r="664" spans="1:15" x14ac:dyDescent="0.35">
      <c r="A664" s="23" t="s">
        <v>1443</v>
      </c>
      <c r="B664" s="27">
        <v>39.74</v>
      </c>
      <c r="C664" s="27">
        <v>7.39</v>
      </c>
      <c r="D664" s="23" t="s">
        <v>81</v>
      </c>
      <c r="E664" s="23" t="s">
        <v>81</v>
      </c>
      <c r="F664" s="23" t="s">
        <v>81</v>
      </c>
      <c r="G664" s="23" t="s">
        <v>4796</v>
      </c>
      <c r="H664" s="23" t="s">
        <v>81</v>
      </c>
      <c r="I664" s="23" t="str">
        <f t="shared" si="40"/>
        <v>No</v>
      </c>
      <c r="J664" s="23" t="str">
        <f t="shared" si="41"/>
        <v>No</v>
      </c>
      <c r="K664" s="23" t="str">
        <f t="shared" si="42"/>
        <v>No</v>
      </c>
      <c r="L664" s="23" t="str">
        <f>IF(TRIM(H664)="?",'Cleaning Summary'!$B$35,IF(LOWER(TRIM(H664))="yes","Yes","No"))</f>
        <v>No</v>
      </c>
      <c r="M664" s="23">
        <f t="shared" si="43"/>
        <v>0</v>
      </c>
      <c r="N664" s="23" t="str">
        <f>IF(B664&lt;'Cleaning Summary'!$B$63,"Underweight",IF(B664&lt;'Cleaning Summary'!$B$64,"Normal Weight",IF(B664&lt;'Cleaning Summary'!$B$65,"Overweight","Obesity")))</f>
        <v>Obesity</v>
      </c>
      <c r="O664" s="23" t="str">
        <f>IF(C664&lt;'Cleaning Summary'!$B$66,"Normal",IF(C664&lt;'Cleaning Summary'!$B$67,"Prediabetes","Diabetes"))</f>
        <v>Diabetes</v>
      </c>
    </row>
    <row r="665" spans="1:15" x14ac:dyDescent="0.35">
      <c r="A665" s="23" t="s">
        <v>1445</v>
      </c>
      <c r="B665" s="27">
        <v>49.53</v>
      </c>
      <c r="C665" s="27">
        <v>9.1300000000000008</v>
      </c>
      <c r="D665" s="23" t="s">
        <v>95</v>
      </c>
      <c r="E665" s="23" t="s">
        <v>81</v>
      </c>
      <c r="F665" s="23" t="s">
        <v>81</v>
      </c>
      <c r="G665" s="23" t="s">
        <v>4796</v>
      </c>
      <c r="H665" s="23" t="s">
        <v>81</v>
      </c>
      <c r="I665" s="23" t="str">
        <f t="shared" si="40"/>
        <v>Yes</v>
      </c>
      <c r="J665" s="23" t="str">
        <f t="shared" si="41"/>
        <v>No</v>
      </c>
      <c r="K665" s="23" t="str">
        <f t="shared" si="42"/>
        <v>No</v>
      </c>
      <c r="L665" s="23" t="str">
        <f>IF(TRIM(H665)="?",'Cleaning Summary'!$B$35,IF(LOWER(TRIM(H665))="yes","Yes","No"))</f>
        <v>No</v>
      </c>
      <c r="M665" s="23">
        <f t="shared" si="43"/>
        <v>0</v>
      </c>
      <c r="N665" s="23" t="str">
        <f>IF(B665&lt;'Cleaning Summary'!$B$63,"Underweight",IF(B665&lt;'Cleaning Summary'!$B$64,"Normal Weight",IF(B665&lt;'Cleaning Summary'!$B$65,"Overweight","Obesity")))</f>
        <v>Obesity</v>
      </c>
      <c r="O665" s="23" t="str">
        <f>IF(C665&lt;'Cleaning Summary'!$B$66,"Normal",IF(C665&lt;'Cleaning Summary'!$B$67,"Prediabetes","Diabetes"))</f>
        <v>Diabetes</v>
      </c>
    </row>
    <row r="666" spans="1:15" x14ac:dyDescent="0.35">
      <c r="A666" s="23" t="s">
        <v>1447</v>
      </c>
      <c r="B666" s="27">
        <v>39.33</v>
      </c>
      <c r="C666" s="27">
        <v>10.4</v>
      </c>
      <c r="D666" s="23" t="s">
        <v>81</v>
      </c>
      <c r="E666" s="23" t="s">
        <v>81</v>
      </c>
      <c r="F666" s="23" t="s">
        <v>81</v>
      </c>
      <c r="G666" s="23">
        <v>3</v>
      </c>
      <c r="H666" s="23" t="s">
        <v>81</v>
      </c>
      <c r="I666" s="23" t="str">
        <f t="shared" si="40"/>
        <v>No</v>
      </c>
      <c r="J666" s="23" t="str">
        <f t="shared" si="41"/>
        <v>No</v>
      </c>
      <c r="K666" s="23" t="str">
        <f t="shared" si="42"/>
        <v>No</v>
      </c>
      <c r="L666" s="23" t="str">
        <f>IF(TRIM(H666)="?",'Cleaning Summary'!$B$35,IF(LOWER(TRIM(H666))="yes","Yes","No"))</f>
        <v>No</v>
      </c>
      <c r="M666" s="23">
        <f t="shared" si="43"/>
        <v>3</v>
      </c>
      <c r="N666" s="23" t="str">
        <f>IF(B666&lt;'Cleaning Summary'!$B$63,"Underweight",IF(B666&lt;'Cleaning Summary'!$B$64,"Normal Weight",IF(B666&lt;'Cleaning Summary'!$B$65,"Overweight","Obesity")))</f>
        <v>Obesity</v>
      </c>
      <c r="O666" s="23" t="str">
        <f>IF(C666&lt;'Cleaning Summary'!$B$66,"Normal",IF(C666&lt;'Cleaning Summary'!$B$67,"Prediabetes","Diabetes"))</f>
        <v>Diabetes</v>
      </c>
    </row>
    <row r="667" spans="1:15" x14ac:dyDescent="0.35">
      <c r="A667" s="23" t="s">
        <v>1449</v>
      </c>
      <c r="B667" s="27">
        <v>39.979999999999997</v>
      </c>
      <c r="C667" s="27">
        <v>9.4600000000000009</v>
      </c>
      <c r="D667" s="23" t="s">
        <v>95</v>
      </c>
      <c r="E667" s="23" t="s">
        <v>81</v>
      </c>
      <c r="F667" s="23" t="s">
        <v>81</v>
      </c>
      <c r="G667" s="23">
        <v>2</v>
      </c>
      <c r="H667" s="23" t="s">
        <v>81</v>
      </c>
      <c r="I667" s="23" t="str">
        <f t="shared" si="40"/>
        <v>Yes</v>
      </c>
      <c r="J667" s="23" t="str">
        <f t="shared" si="41"/>
        <v>No</v>
      </c>
      <c r="K667" s="23" t="str">
        <f t="shared" si="42"/>
        <v>No</v>
      </c>
      <c r="L667" s="23" t="str">
        <f>IF(TRIM(H667)="?",'Cleaning Summary'!$B$35,IF(LOWER(TRIM(H667))="yes","Yes","No"))</f>
        <v>No</v>
      </c>
      <c r="M667" s="23">
        <f t="shared" si="43"/>
        <v>2</v>
      </c>
      <c r="N667" s="23" t="str">
        <f>IF(B667&lt;'Cleaning Summary'!$B$63,"Underweight",IF(B667&lt;'Cleaning Summary'!$B$64,"Normal Weight",IF(B667&lt;'Cleaning Summary'!$B$65,"Overweight","Obesity")))</f>
        <v>Obesity</v>
      </c>
      <c r="O667" s="23" t="str">
        <f>IF(C667&lt;'Cleaning Summary'!$B$66,"Normal",IF(C667&lt;'Cleaning Summary'!$B$67,"Prediabetes","Diabetes"))</f>
        <v>Diabetes</v>
      </c>
    </row>
    <row r="668" spans="1:15" x14ac:dyDescent="0.35">
      <c r="A668" s="23" t="s">
        <v>1451</v>
      </c>
      <c r="B668" s="27">
        <v>46.51</v>
      </c>
      <c r="C668" s="27">
        <v>8.69</v>
      </c>
      <c r="D668" s="23" t="s">
        <v>95</v>
      </c>
      <c r="E668" s="23" t="s">
        <v>81</v>
      </c>
      <c r="F668" s="23" t="s">
        <v>81</v>
      </c>
      <c r="G668" s="23" t="s">
        <v>4796</v>
      </c>
      <c r="H668" s="23" t="s">
        <v>81</v>
      </c>
      <c r="I668" s="23" t="str">
        <f t="shared" si="40"/>
        <v>Yes</v>
      </c>
      <c r="J668" s="23" t="str">
        <f t="shared" si="41"/>
        <v>No</v>
      </c>
      <c r="K668" s="23" t="str">
        <f t="shared" si="42"/>
        <v>No</v>
      </c>
      <c r="L668" s="23" t="str">
        <f>IF(TRIM(H668)="?",'Cleaning Summary'!$B$35,IF(LOWER(TRIM(H668))="yes","Yes","No"))</f>
        <v>No</v>
      </c>
      <c r="M668" s="23">
        <f t="shared" si="43"/>
        <v>0</v>
      </c>
      <c r="N668" s="23" t="str">
        <f>IF(B668&lt;'Cleaning Summary'!$B$63,"Underweight",IF(B668&lt;'Cleaning Summary'!$B$64,"Normal Weight",IF(B668&lt;'Cleaning Summary'!$B$65,"Overweight","Obesity")))</f>
        <v>Obesity</v>
      </c>
      <c r="O668" s="23" t="str">
        <f>IF(C668&lt;'Cleaning Summary'!$B$66,"Normal",IF(C668&lt;'Cleaning Summary'!$B$67,"Prediabetes","Diabetes"))</f>
        <v>Diabetes</v>
      </c>
    </row>
    <row r="669" spans="1:15" x14ac:dyDescent="0.35">
      <c r="A669" s="23" t="s">
        <v>1453</v>
      </c>
      <c r="B669" s="27">
        <v>43.58</v>
      </c>
      <c r="C669" s="27">
        <v>4.2300000000000004</v>
      </c>
      <c r="D669" s="23" t="s">
        <v>81</v>
      </c>
      <c r="E669" s="23" t="s">
        <v>81</v>
      </c>
      <c r="F669" s="23" t="s">
        <v>82</v>
      </c>
      <c r="G669" s="23">
        <v>1</v>
      </c>
      <c r="H669" s="23" t="s">
        <v>81</v>
      </c>
      <c r="I669" s="23" t="str">
        <f t="shared" si="40"/>
        <v>No</v>
      </c>
      <c r="J669" s="23" t="str">
        <f t="shared" si="41"/>
        <v>No</v>
      </c>
      <c r="K669" s="23" t="str">
        <f t="shared" si="42"/>
        <v>Yes</v>
      </c>
      <c r="L669" s="23" t="str">
        <f>IF(TRIM(H669)="?",'Cleaning Summary'!$B$35,IF(LOWER(TRIM(H669))="yes","Yes","No"))</f>
        <v>No</v>
      </c>
      <c r="M669" s="23">
        <f t="shared" si="43"/>
        <v>1</v>
      </c>
      <c r="N669" s="23" t="str">
        <f>IF(B669&lt;'Cleaning Summary'!$B$63,"Underweight",IF(B669&lt;'Cleaning Summary'!$B$64,"Normal Weight",IF(B669&lt;'Cleaning Summary'!$B$65,"Overweight","Obesity")))</f>
        <v>Obesity</v>
      </c>
      <c r="O669" s="23" t="str">
        <f>IF(C669&lt;'Cleaning Summary'!$B$66,"Normal",IF(C669&lt;'Cleaning Summary'!$B$67,"Prediabetes","Diabetes"))</f>
        <v>Normal</v>
      </c>
    </row>
    <row r="670" spans="1:15" x14ac:dyDescent="0.35">
      <c r="A670" s="23" t="s">
        <v>1455</v>
      </c>
      <c r="B670" s="27">
        <v>42.28</v>
      </c>
      <c r="C670" s="27">
        <v>9.16</v>
      </c>
      <c r="D670" s="23" t="s">
        <v>95</v>
      </c>
      <c r="E670" s="23" t="s">
        <v>81</v>
      </c>
      <c r="F670" s="23" t="s">
        <v>81</v>
      </c>
      <c r="G670" s="23">
        <v>1</v>
      </c>
      <c r="H670" s="23" t="s">
        <v>81</v>
      </c>
      <c r="I670" s="23" t="str">
        <f t="shared" si="40"/>
        <v>Yes</v>
      </c>
      <c r="J670" s="23" t="str">
        <f t="shared" si="41"/>
        <v>No</v>
      </c>
      <c r="K670" s="23" t="str">
        <f t="shared" si="42"/>
        <v>No</v>
      </c>
      <c r="L670" s="23" t="str">
        <f>IF(TRIM(H670)="?",'Cleaning Summary'!$B$35,IF(LOWER(TRIM(H670))="yes","Yes","No"))</f>
        <v>No</v>
      </c>
      <c r="M670" s="23">
        <f t="shared" si="43"/>
        <v>1</v>
      </c>
      <c r="N670" s="23" t="str">
        <f>IF(B670&lt;'Cleaning Summary'!$B$63,"Underweight",IF(B670&lt;'Cleaning Summary'!$B$64,"Normal Weight",IF(B670&lt;'Cleaning Summary'!$B$65,"Overweight","Obesity")))</f>
        <v>Obesity</v>
      </c>
      <c r="O670" s="23" t="str">
        <f>IF(C670&lt;'Cleaning Summary'!$B$66,"Normal",IF(C670&lt;'Cleaning Summary'!$B$67,"Prediabetes","Diabetes"))</f>
        <v>Diabetes</v>
      </c>
    </row>
    <row r="671" spans="1:15" x14ac:dyDescent="0.35">
      <c r="A671" s="23" t="s">
        <v>1457</v>
      </c>
      <c r="B671" s="27">
        <v>35.520000000000003</v>
      </c>
      <c r="C671" s="27">
        <v>8.26</v>
      </c>
      <c r="D671" s="23" t="s">
        <v>81</v>
      </c>
      <c r="E671" s="23" t="s">
        <v>81</v>
      </c>
      <c r="F671" s="23" t="s">
        <v>81</v>
      </c>
      <c r="G671" s="23" t="s">
        <v>4796</v>
      </c>
      <c r="H671" s="23" t="s">
        <v>81</v>
      </c>
      <c r="I671" s="23" t="str">
        <f t="shared" si="40"/>
        <v>No</v>
      </c>
      <c r="J671" s="23" t="str">
        <f t="shared" si="41"/>
        <v>No</v>
      </c>
      <c r="K671" s="23" t="str">
        <f t="shared" si="42"/>
        <v>No</v>
      </c>
      <c r="L671" s="23" t="str">
        <f>IF(TRIM(H671)="?",'Cleaning Summary'!$B$35,IF(LOWER(TRIM(H671))="yes","Yes","No"))</f>
        <v>No</v>
      </c>
      <c r="M671" s="23">
        <f t="shared" si="43"/>
        <v>0</v>
      </c>
      <c r="N671" s="23" t="str">
        <f>IF(B671&lt;'Cleaning Summary'!$B$63,"Underweight",IF(B671&lt;'Cleaning Summary'!$B$64,"Normal Weight",IF(B671&lt;'Cleaning Summary'!$B$65,"Overweight","Obesity")))</f>
        <v>Obesity</v>
      </c>
      <c r="O671" s="23" t="str">
        <f>IF(C671&lt;'Cleaning Summary'!$B$66,"Normal",IF(C671&lt;'Cleaning Summary'!$B$67,"Prediabetes","Diabetes"))</f>
        <v>Diabetes</v>
      </c>
    </row>
    <row r="672" spans="1:15" x14ac:dyDescent="0.35">
      <c r="A672" s="23" t="s">
        <v>1459</v>
      </c>
      <c r="B672" s="27">
        <v>33.6</v>
      </c>
      <c r="C672" s="27">
        <v>11.25</v>
      </c>
      <c r="D672" s="23" t="s">
        <v>81</v>
      </c>
      <c r="E672" s="23" t="s">
        <v>81</v>
      </c>
      <c r="F672" s="23" t="s">
        <v>81</v>
      </c>
      <c r="G672" s="23" t="s">
        <v>4796</v>
      </c>
      <c r="H672" s="23" t="s">
        <v>81</v>
      </c>
      <c r="I672" s="23" t="str">
        <f t="shared" si="40"/>
        <v>No</v>
      </c>
      <c r="J672" s="23" t="str">
        <f t="shared" si="41"/>
        <v>No</v>
      </c>
      <c r="K672" s="23" t="str">
        <f t="shared" si="42"/>
        <v>No</v>
      </c>
      <c r="L672" s="23" t="str">
        <f>IF(TRIM(H672)="?",'Cleaning Summary'!$B$35,IF(LOWER(TRIM(H672))="yes","Yes","No"))</f>
        <v>No</v>
      </c>
      <c r="M672" s="23">
        <f t="shared" si="43"/>
        <v>0</v>
      </c>
      <c r="N672" s="23" t="str">
        <f>IF(B672&lt;'Cleaning Summary'!$B$63,"Underweight",IF(B672&lt;'Cleaning Summary'!$B$64,"Normal Weight",IF(B672&lt;'Cleaning Summary'!$B$65,"Overweight","Obesity")))</f>
        <v>Obesity</v>
      </c>
      <c r="O672" s="23" t="str">
        <f>IF(C672&lt;'Cleaning Summary'!$B$66,"Normal",IF(C672&lt;'Cleaning Summary'!$B$67,"Prediabetes","Diabetes"))</f>
        <v>Diabetes</v>
      </c>
    </row>
    <row r="673" spans="1:15" x14ac:dyDescent="0.35">
      <c r="A673" s="23" t="s">
        <v>1461</v>
      </c>
      <c r="B673" s="27">
        <v>22.42</v>
      </c>
      <c r="C673" s="27">
        <v>6.74</v>
      </c>
      <c r="D673" s="23" t="s">
        <v>81</v>
      </c>
      <c r="E673" s="23" t="s">
        <v>81</v>
      </c>
      <c r="F673" s="23" t="s">
        <v>81</v>
      </c>
      <c r="G673" s="23" t="s">
        <v>4796</v>
      </c>
      <c r="H673" s="23" t="s">
        <v>95</v>
      </c>
      <c r="I673" s="23" t="str">
        <f t="shared" si="40"/>
        <v>No</v>
      </c>
      <c r="J673" s="23" t="str">
        <f t="shared" si="41"/>
        <v>No</v>
      </c>
      <c r="K673" s="23" t="str">
        <f t="shared" si="42"/>
        <v>No</v>
      </c>
      <c r="L673" s="23" t="str">
        <f>IF(TRIM(H673)="?",'Cleaning Summary'!$B$35,IF(LOWER(TRIM(H673))="yes","Yes","No"))</f>
        <v>Yes</v>
      </c>
      <c r="M673" s="23">
        <f t="shared" si="43"/>
        <v>0</v>
      </c>
      <c r="N673" s="23" t="str">
        <f>IF(B673&lt;'Cleaning Summary'!$B$63,"Underweight",IF(B673&lt;'Cleaning Summary'!$B$64,"Normal Weight",IF(B673&lt;'Cleaning Summary'!$B$65,"Overweight","Obesity")))</f>
        <v>Normal Weight</v>
      </c>
      <c r="O673" s="23" t="str">
        <f>IF(C673&lt;'Cleaning Summary'!$B$66,"Normal",IF(C673&lt;'Cleaning Summary'!$B$67,"Prediabetes","Diabetes"))</f>
        <v>Diabetes</v>
      </c>
    </row>
    <row r="674" spans="1:15" x14ac:dyDescent="0.35">
      <c r="A674" s="23" t="s">
        <v>1463</v>
      </c>
      <c r="B674" s="27">
        <v>46.86</v>
      </c>
      <c r="C674" s="27">
        <v>4.87</v>
      </c>
      <c r="D674" s="23" t="s">
        <v>81</v>
      </c>
      <c r="E674" s="23" t="s">
        <v>81</v>
      </c>
      <c r="F674" s="23" t="s">
        <v>81</v>
      </c>
      <c r="G674" s="23" t="s">
        <v>4796</v>
      </c>
      <c r="H674" s="23" t="s">
        <v>81</v>
      </c>
      <c r="I674" s="23" t="str">
        <f t="shared" si="40"/>
        <v>No</v>
      </c>
      <c r="J674" s="23" t="str">
        <f t="shared" si="41"/>
        <v>No</v>
      </c>
      <c r="K674" s="23" t="str">
        <f t="shared" si="42"/>
        <v>No</v>
      </c>
      <c r="L674" s="23" t="str">
        <f>IF(TRIM(H674)="?",'Cleaning Summary'!$B$35,IF(LOWER(TRIM(H674))="yes","Yes","No"))</f>
        <v>No</v>
      </c>
      <c r="M674" s="23">
        <f t="shared" si="43"/>
        <v>0</v>
      </c>
      <c r="N674" s="23" t="str">
        <f>IF(B674&lt;'Cleaning Summary'!$B$63,"Underweight",IF(B674&lt;'Cleaning Summary'!$B$64,"Normal Weight",IF(B674&lt;'Cleaning Summary'!$B$65,"Overweight","Obesity")))</f>
        <v>Obesity</v>
      </c>
      <c r="O674" s="23" t="str">
        <f>IF(C674&lt;'Cleaning Summary'!$B$66,"Normal",IF(C674&lt;'Cleaning Summary'!$B$67,"Prediabetes","Diabetes"))</f>
        <v>Normal</v>
      </c>
    </row>
    <row r="675" spans="1:15" x14ac:dyDescent="0.35">
      <c r="A675" s="23" t="s">
        <v>1465</v>
      </c>
      <c r="B675" s="27">
        <v>32.965000000000003</v>
      </c>
      <c r="C675" s="27">
        <v>6.68</v>
      </c>
      <c r="D675" s="23" t="s">
        <v>81</v>
      </c>
      <c r="E675" s="23" t="s">
        <v>81</v>
      </c>
      <c r="F675" s="23" t="s">
        <v>81</v>
      </c>
      <c r="G675" s="23">
        <v>3</v>
      </c>
      <c r="H675" s="23" t="s">
        <v>81</v>
      </c>
      <c r="I675" s="23" t="str">
        <f t="shared" si="40"/>
        <v>No</v>
      </c>
      <c r="J675" s="23" t="str">
        <f t="shared" si="41"/>
        <v>No</v>
      </c>
      <c r="K675" s="23" t="str">
        <f t="shared" si="42"/>
        <v>No</v>
      </c>
      <c r="L675" s="23" t="str">
        <f>IF(TRIM(H675)="?",'Cleaning Summary'!$B$35,IF(LOWER(TRIM(H675))="yes","Yes","No"))</f>
        <v>No</v>
      </c>
      <c r="M675" s="23">
        <f t="shared" si="43"/>
        <v>3</v>
      </c>
      <c r="N675" s="23" t="str">
        <f>IF(B675&lt;'Cleaning Summary'!$B$63,"Underweight",IF(B675&lt;'Cleaning Summary'!$B$64,"Normal Weight",IF(B675&lt;'Cleaning Summary'!$B$65,"Overweight","Obesity")))</f>
        <v>Obesity</v>
      </c>
      <c r="O675" s="23" t="str">
        <f>IF(C675&lt;'Cleaning Summary'!$B$66,"Normal",IF(C675&lt;'Cleaning Summary'!$B$67,"Prediabetes","Diabetes"))</f>
        <v>Diabetes</v>
      </c>
    </row>
    <row r="676" spans="1:15" x14ac:dyDescent="0.35">
      <c r="A676" s="23" t="s">
        <v>1467</v>
      </c>
      <c r="B676" s="27">
        <v>39.340000000000003</v>
      </c>
      <c r="C676" s="27">
        <v>5.0199999999999996</v>
      </c>
      <c r="D676" s="23" t="s">
        <v>95</v>
      </c>
      <c r="E676" s="23" t="s">
        <v>81</v>
      </c>
      <c r="F676" s="23" t="s">
        <v>82</v>
      </c>
      <c r="G676" s="23">
        <v>1</v>
      </c>
      <c r="H676" s="23" t="s">
        <v>81</v>
      </c>
      <c r="I676" s="23" t="str">
        <f t="shared" si="40"/>
        <v>Yes</v>
      </c>
      <c r="J676" s="23" t="str">
        <f t="shared" si="41"/>
        <v>No</v>
      </c>
      <c r="K676" s="23" t="str">
        <f t="shared" si="42"/>
        <v>Yes</v>
      </c>
      <c r="L676" s="23" t="str">
        <f>IF(TRIM(H676)="?",'Cleaning Summary'!$B$35,IF(LOWER(TRIM(H676))="yes","Yes","No"))</f>
        <v>No</v>
      </c>
      <c r="M676" s="23">
        <f t="shared" si="43"/>
        <v>1</v>
      </c>
      <c r="N676" s="23" t="str">
        <f>IF(B676&lt;'Cleaning Summary'!$B$63,"Underweight",IF(B676&lt;'Cleaning Summary'!$B$64,"Normal Weight",IF(B676&lt;'Cleaning Summary'!$B$65,"Overweight","Obesity")))</f>
        <v>Obesity</v>
      </c>
      <c r="O676" s="23" t="str">
        <f>IF(C676&lt;'Cleaning Summary'!$B$66,"Normal",IF(C676&lt;'Cleaning Summary'!$B$67,"Prediabetes","Diabetes"))</f>
        <v>Normal</v>
      </c>
    </row>
    <row r="677" spans="1:15" x14ac:dyDescent="0.35">
      <c r="A677" s="23" t="s">
        <v>1469</v>
      </c>
      <c r="B677" s="27">
        <v>47</v>
      </c>
      <c r="C677" s="27">
        <v>10.64</v>
      </c>
      <c r="D677" s="23" t="s">
        <v>95</v>
      </c>
      <c r="E677" s="23" t="s">
        <v>81</v>
      </c>
      <c r="F677" s="23" t="s">
        <v>81</v>
      </c>
      <c r="G677" s="23" t="s">
        <v>4796</v>
      </c>
      <c r="H677" s="23" t="s">
        <v>81</v>
      </c>
      <c r="I677" s="23" t="str">
        <f t="shared" si="40"/>
        <v>Yes</v>
      </c>
      <c r="J677" s="23" t="str">
        <f t="shared" si="41"/>
        <v>No</v>
      </c>
      <c r="K677" s="23" t="str">
        <f t="shared" si="42"/>
        <v>No</v>
      </c>
      <c r="L677" s="23" t="str">
        <f>IF(TRIM(H677)="?",'Cleaning Summary'!$B$35,IF(LOWER(TRIM(H677))="yes","Yes","No"))</f>
        <v>No</v>
      </c>
      <c r="M677" s="23">
        <f t="shared" si="43"/>
        <v>0</v>
      </c>
      <c r="N677" s="23" t="str">
        <f>IF(B677&lt;'Cleaning Summary'!$B$63,"Underweight",IF(B677&lt;'Cleaning Summary'!$B$64,"Normal Weight",IF(B677&lt;'Cleaning Summary'!$B$65,"Overweight","Obesity")))</f>
        <v>Obesity</v>
      </c>
      <c r="O677" s="23" t="str">
        <f>IF(C677&lt;'Cleaning Summary'!$B$66,"Normal",IF(C677&lt;'Cleaning Summary'!$B$67,"Prediabetes","Diabetes"))</f>
        <v>Diabetes</v>
      </c>
    </row>
    <row r="678" spans="1:15" x14ac:dyDescent="0.35">
      <c r="A678" s="23" t="s">
        <v>1471</v>
      </c>
      <c r="B678" s="27">
        <v>36.71</v>
      </c>
      <c r="C678" s="27">
        <v>8.74</v>
      </c>
      <c r="D678" s="23" t="s">
        <v>95</v>
      </c>
      <c r="E678" s="23" t="s">
        <v>81</v>
      </c>
      <c r="F678" s="23" t="s">
        <v>81</v>
      </c>
      <c r="G678" s="23" t="s">
        <v>4796</v>
      </c>
      <c r="H678" s="23" t="s">
        <v>81</v>
      </c>
      <c r="I678" s="23" t="str">
        <f t="shared" si="40"/>
        <v>Yes</v>
      </c>
      <c r="J678" s="23" t="str">
        <f t="shared" si="41"/>
        <v>No</v>
      </c>
      <c r="K678" s="23" t="str">
        <f t="shared" si="42"/>
        <v>No</v>
      </c>
      <c r="L678" s="23" t="str">
        <f>IF(TRIM(H678)="?",'Cleaning Summary'!$B$35,IF(LOWER(TRIM(H678))="yes","Yes","No"))</f>
        <v>No</v>
      </c>
      <c r="M678" s="23">
        <f t="shared" si="43"/>
        <v>0</v>
      </c>
      <c r="N678" s="23" t="str">
        <f>IF(B678&lt;'Cleaning Summary'!$B$63,"Underweight",IF(B678&lt;'Cleaning Summary'!$B$64,"Normal Weight",IF(B678&lt;'Cleaning Summary'!$B$65,"Overweight","Obesity")))</f>
        <v>Obesity</v>
      </c>
      <c r="O678" s="23" t="str">
        <f>IF(C678&lt;'Cleaning Summary'!$B$66,"Normal",IF(C678&lt;'Cleaning Summary'!$B$67,"Prediabetes","Diabetes"))</f>
        <v>Diabetes</v>
      </c>
    </row>
    <row r="679" spans="1:15" x14ac:dyDescent="0.35">
      <c r="A679" s="23" t="s">
        <v>1473</v>
      </c>
      <c r="B679" s="27">
        <v>53.48</v>
      </c>
      <c r="C679" s="27">
        <v>5.64</v>
      </c>
      <c r="D679" s="23" t="s">
        <v>81</v>
      </c>
      <c r="E679" s="23" t="s">
        <v>81</v>
      </c>
      <c r="F679" s="23" t="s">
        <v>81</v>
      </c>
      <c r="G679" s="23" t="s">
        <v>4796</v>
      </c>
      <c r="H679" s="23" t="s">
        <v>81</v>
      </c>
      <c r="I679" s="23" t="str">
        <f t="shared" si="40"/>
        <v>No</v>
      </c>
      <c r="J679" s="23" t="str">
        <f t="shared" si="41"/>
        <v>No</v>
      </c>
      <c r="K679" s="23" t="str">
        <f t="shared" si="42"/>
        <v>No</v>
      </c>
      <c r="L679" s="23" t="str">
        <f>IF(TRIM(H679)="?",'Cleaning Summary'!$B$35,IF(LOWER(TRIM(H679))="yes","Yes","No"))</f>
        <v>No</v>
      </c>
      <c r="M679" s="23">
        <f t="shared" si="43"/>
        <v>0</v>
      </c>
      <c r="N679" s="23" t="str">
        <f>IF(B679&lt;'Cleaning Summary'!$B$63,"Underweight",IF(B679&lt;'Cleaning Summary'!$B$64,"Normal Weight",IF(B679&lt;'Cleaning Summary'!$B$65,"Overweight","Obesity")))</f>
        <v>Obesity</v>
      </c>
      <c r="O679" s="23" t="str">
        <f>IF(C679&lt;'Cleaning Summary'!$B$66,"Normal",IF(C679&lt;'Cleaning Summary'!$B$67,"Prediabetes","Diabetes"))</f>
        <v>Normal</v>
      </c>
    </row>
    <row r="680" spans="1:15" x14ac:dyDescent="0.35">
      <c r="A680" s="23" t="s">
        <v>1475</v>
      </c>
      <c r="B680" s="27">
        <v>35.5</v>
      </c>
      <c r="C680" s="27">
        <v>10.37</v>
      </c>
      <c r="D680" s="23" t="s">
        <v>81</v>
      </c>
      <c r="E680" s="23" t="s">
        <v>81</v>
      </c>
      <c r="F680" s="23" t="s">
        <v>81</v>
      </c>
      <c r="G680" s="23" t="s">
        <v>4796</v>
      </c>
      <c r="H680" s="23" t="s">
        <v>81</v>
      </c>
      <c r="I680" s="23" t="str">
        <f t="shared" si="40"/>
        <v>No</v>
      </c>
      <c r="J680" s="23" t="str">
        <f t="shared" si="41"/>
        <v>No</v>
      </c>
      <c r="K680" s="23" t="str">
        <f t="shared" si="42"/>
        <v>No</v>
      </c>
      <c r="L680" s="23" t="str">
        <f>IF(TRIM(H680)="?",'Cleaning Summary'!$B$35,IF(LOWER(TRIM(H680))="yes","Yes","No"))</f>
        <v>No</v>
      </c>
      <c r="M680" s="23">
        <f t="shared" si="43"/>
        <v>0</v>
      </c>
      <c r="N680" s="23" t="str">
        <f>IF(B680&lt;'Cleaning Summary'!$B$63,"Underweight",IF(B680&lt;'Cleaning Summary'!$B$64,"Normal Weight",IF(B680&lt;'Cleaning Summary'!$B$65,"Overweight","Obesity")))</f>
        <v>Obesity</v>
      </c>
      <c r="O680" s="23" t="str">
        <f>IF(C680&lt;'Cleaning Summary'!$B$66,"Normal",IF(C680&lt;'Cleaning Summary'!$B$67,"Prediabetes","Diabetes"))</f>
        <v>Diabetes</v>
      </c>
    </row>
    <row r="681" spans="1:15" x14ac:dyDescent="0.35">
      <c r="A681" s="23" t="s">
        <v>1477</v>
      </c>
      <c r="B681" s="27">
        <v>36.979999999999997</v>
      </c>
      <c r="C681" s="27">
        <v>9.56</v>
      </c>
      <c r="D681" s="23" t="s">
        <v>95</v>
      </c>
      <c r="E681" s="23" t="s">
        <v>81</v>
      </c>
      <c r="F681" s="23" t="s">
        <v>81</v>
      </c>
      <c r="G681" s="23" t="s">
        <v>4796</v>
      </c>
      <c r="H681" s="23" t="s">
        <v>81</v>
      </c>
      <c r="I681" s="23" t="str">
        <f t="shared" si="40"/>
        <v>Yes</v>
      </c>
      <c r="J681" s="23" t="str">
        <f t="shared" si="41"/>
        <v>No</v>
      </c>
      <c r="K681" s="23" t="str">
        <f t="shared" si="42"/>
        <v>No</v>
      </c>
      <c r="L681" s="23" t="str">
        <f>IF(TRIM(H681)="?",'Cleaning Summary'!$B$35,IF(LOWER(TRIM(H681))="yes","Yes","No"))</f>
        <v>No</v>
      </c>
      <c r="M681" s="23">
        <f t="shared" si="43"/>
        <v>0</v>
      </c>
      <c r="N681" s="23" t="str">
        <f>IF(B681&lt;'Cleaning Summary'!$B$63,"Underweight",IF(B681&lt;'Cleaning Summary'!$B$64,"Normal Weight",IF(B681&lt;'Cleaning Summary'!$B$65,"Overweight","Obesity")))</f>
        <v>Obesity</v>
      </c>
      <c r="O681" s="23" t="str">
        <f>IF(C681&lt;'Cleaning Summary'!$B$66,"Normal",IF(C681&lt;'Cleaning Summary'!$B$67,"Prediabetes","Diabetes"))</f>
        <v>Diabetes</v>
      </c>
    </row>
    <row r="682" spans="1:15" x14ac:dyDescent="0.35">
      <c r="A682" s="23" t="s">
        <v>1479</v>
      </c>
      <c r="B682" s="27">
        <v>32.395000000000003</v>
      </c>
      <c r="C682" s="27">
        <v>8.23</v>
      </c>
      <c r="D682" s="23" t="s">
        <v>95</v>
      </c>
      <c r="E682" s="23" t="s">
        <v>81</v>
      </c>
      <c r="F682" s="23" t="s">
        <v>82</v>
      </c>
      <c r="G682" s="23">
        <v>1</v>
      </c>
      <c r="H682" s="23" t="s">
        <v>81</v>
      </c>
      <c r="I682" s="23" t="str">
        <f t="shared" si="40"/>
        <v>Yes</v>
      </c>
      <c r="J682" s="23" t="str">
        <f t="shared" si="41"/>
        <v>No</v>
      </c>
      <c r="K682" s="23" t="str">
        <f t="shared" si="42"/>
        <v>Yes</v>
      </c>
      <c r="L682" s="23" t="str">
        <f>IF(TRIM(H682)="?",'Cleaning Summary'!$B$35,IF(LOWER(TRIM(H682))="yes","Yes","No"))</f>
        <v>No</v>
      </c>
      <c r="M682" s="23">
        <f t="shared" si="43"/>
        <v>1</v>
      </c>
      <c r="N682" s="23" t="str">
        <f>IF(B682&lt;'Cleaning Summary'!$B$63,"Underweight",IF(B682&lt;'Cleaning Summary'!$B$64,"Normal Weight",IF(B682&lt;'Cleaning Summary'!$B$65,"Overweight","Obesity")))</f>
        <v>Obesity</v>
      </c>
      <c r="O682" s="23" t="str">
        <f>IF(C682&lt;'Cleaning Summary'!$B$66,"Normal",IF(C682&lt;'Cleaning Summary'!$B$67,"Prediabetes","Diabetes"))</f>
        <v>Diabetes</v>
      </c>
    </row>
    <row r="683" spans="1:15" x14ac:dyDescent="0.35">
      <c r="A683" s="23" t="s">
        <v>1481</v>
      </c>
      <c r="B683" s="27">
        <v>32.729999999999997</v>
      </c>
      <c r="C683" s="27">
        <v>7.03</v>
      </c>
      <c r="D683" s="23" t="s">
        <v>81</v>
      </c>
      <c r="E683" s="23" t="s">
        <v>81</v>
      </c>
      <c r="F683" s="23" t="s">
        <v>81</v>
      </c>
      <c r="G683" s="23" t="s">
        <v>4796</v>
      </c>
      <c r="H683" s="23" t="s">
        <v>81</v>
      </c>
      <c r="I683" s="23" t="str">
        <f t="shared" si="40"/>
        <v>No</v>
      </c>
      <c r="J683" s="23" t="str">
        <f t="shared" si="41"/>
        <v>No</v>
      </c>
      <c r="K683" s="23" t="str">
        <f t="shared" si="42"/>
        <v>No</v>
      </c>
      <c r="L683" s="23" t="str">
        <f>IF(TRIM(H683)="?",'Cleaning Summary'!$B$35,IF(LOWER(TRIM(H683))="yes","Yes","No"))</f>
        <v>No</v>
      </c>
      <c r="M683" s="23">
        <f t="shared" si="43"/>
        <v>0</v>
      </c>
      <c r="N683" s="23" t="str">
        <f>IF(B683&lt;'Cleaning Summary'!$B$63,"Underweight",IF(B683&lt;'Cleaning Summary'!$B$64,"Normal Weight",IF(B683&lt;'Cleaning Summary'!$B$65,"Overweight","Obesity")))</f>
        <v>Obesity</v>
      </c>
      <c r="O683" s="23" t="str">
        <f>IF(C683&lt;'Cleaning Summary'!$B$66,"Normal",IF(C683&lt;'Cleaning Summary'!$B$67,"Prediabetes","Diabetes"))</f>
        <v>Diabetes</v>
      </c>
    </row>
    <row r="684" spans="1:15" x14ac:dyDescent="0.35">
      <c r="A684" s="23" t="s">
        <v>1483</v>
      </c>
      <c r="B684" s="27">
        <v>20.52</v>
      </c>
      <c r="C684" s="27">
        <v>5.45</v>
      </c>
      <c r="D684" s="23" t="s">
        <v>81</v>
      </c>
      <c r="E684" s="23" t="s">
        <v>81</v>
      </c>
      <c r="F684" s="23" t="s">
        <v>81</v>
      </c>
      <c r="G684" s="23">
        <v>1</v>
      </c>
      <c r="H684" s="23" t="s">
        <v>95</v>
      </c>
      <c r="I684" s="23" t="str">
        <f t="shared" si="40"/>
        <v>No</v>
      </c>
      <c r="J684" s="23" t="str">
        <f t="shared" si="41"/>
        <v>No</v>
      </c>
      <c r="K684" s="23" t="str">
        <f t="shared" si="42"/>
        <v>No</v>
      </c>
      <c r="L684" s="23" t="str">
        <f>IF(TRIM(H684)="?",'Cleaning Summary'!$B$35,IF(LOWER(TRIM(H684))="yes","Yes","No"))</f>
        <v>Yes</v>
      </c>
      <c r="M684" s="23">
        <f t="shared" si="43"/>
        <v>1</v>
      </c>
      <c r="N684" s="23" t="str">
        <f>IF(B684&lt;'Cleaning Summary'!$B$63,"Underweight",IF(B684&lt;'Cleaning Summary'!$B$64,"Normal Weight",IF(B684&lt;'Cleaning Summary'!$B$65,"Overweight","Obesity")))</f>
        <v>Normal Weight</v>
      </c>
      <c r="O684" s="23" t="str">
        <f>IF(C684&lt;'Cleaning Summary'!$B$66,"Normal",IF(C684&lt;'Cleaning Summary'!$B$67,"Prediabetes","Diabetes"))</f>
        <v>Normal</v>
      </c>
    </row>
    <row r="685" spans="1:15" x14ac:dyDescent="0.35">
      <c r="A685" s="23" t="s">
        <v>1485</v>
      </c>
      <c r="B685" s="27">
        <v>51.72</v>
      </c>
      <c r="C685" s="27">
        <v>5.76</v>
      </c>
      <c r="D685" s="23" t="s">
        <v>81</v>
      </c>
      <c r="E685" s="23" t="s">
        <v>81</v>
      </c>
      <c r="F685" s="23" t="s">
        <v>81</v>
      </c>
      <c r="G685" s="23" t="s">
        <v>4796</v>
      </c>
      <c r="H685" s="23" t="s">
        <v>81</v>
      </c>
      <c r="I685" s="23" t="str">
        <f t="shared" si="40"/>
        <v>No</v>
      </c>
      <c r="J685" s="23" t="str">
        <f t="shared" si="41"/>
        <v>No</v>
      </c>
      <c r="K685" s="23" t="str">
        <f t="shared" si="42"/>
        <v>No</v>
      </c>
      <c r="L685" s="23" t="str">
        <f>IF(TRIM(H685)="?",'Cleaning Summary'!$B$35,IF(LOWER(TRIM(H685))="yes","Yes","No"))</f>
        <v>No</v>
      </c>
      <c r="M685" s="23">
        <f t="shared" si="43"/>
        <v>0</v>
      </c>
      <c r="N685" s="23" t="str">
        <f>IF(B685&lt;'Cleaning Summary'!$B$63,"Underweight",IF(B685&lt;'Cleaning Summary'!$B$64,"Normal Weight",IF(B685&lt;'Cleaning Summary'!$B$65,"Overweight","Obesity")))</f>
        <v>Obesity</v>
      </c>
      <c r="O685" s="23" t="str">
        <f>IF(C685&lt;'Cleaning Summary'!$B$66,"Normal",IF(C685&lt;'Cleaning Summary'!$B$67,"Prediabetes","Diabetes"))</f>
        <v>Prediabetes</v>
      </c>
    </row>
    <row r="686" spans="1:15" x14ac:dyDescent="0.35">
      <c r="A686" s="23" t="s">
        <v>1487</v>
      </c>
      <c r="B686" s="27">
        <v>50.2</v>
      </c>
      <c r="C686" s="27">
        <v>5.4</v>
      </c>
      <c r="D686" s="23" t="s">
        <v>81</v>
      </c>
      <c r="E686" s="23" t="s">
        <v>81</v>
      </c>
      <c r="F686" s="23" t="s">
        <v>81</v>
      </c>
      <c r="G686" s="23" t="s">
        <v>4796</v>
      </c>
      <c r="H686" s="23" t="s">
        <v>81</v>
      </c>
      <c r="I686" s="23" t="str">
        <f t="shared" si="40"/>
        <v>No</v>
      </c>
      <c r="J686" s="23" t="str">
        <f t="shared" si="41"/>
        <v>No</v>
      </c>
      <c r="K686" s="23" t="str">
        <f t="shared" si="42"/>
        <v>No</v>
      </c>
      <c r="L686" s="23" t="str">
        <f>IF(TRIM(H686)="?",'Cleaning Summary'!$B$35,IF(LOWER(TRIM(H686))="yes","Yes","No"))</f>
        <v>No</v>
      </c>
      <c r="M686" s="23">
        <f t="shared" si="43"/>
        <v>0</v>
      </c>
      <c r="N686" s="23" t="str">
        <f>IF(B686&lt;'Cleaning Summary'!$B$63,"Underweight",IF(B686&lt;'Cleaning Summary'!$B$64,"Normal Weight",IF(B686&lt;'Cleaning Summary'!$B$65,"Overweight","Obesity")))</f>
        <v>Obesity</v>
      </c>
      <c r="O686" s="23" t="str">
        <f>IF(C686&lt;'Cleaning Summary'!$B$66,"Normal",IF(C686&lt;'Cleaning Summary'!$B$67,"Prediabetes","Diabetes"))</f>
        <v>Normal</v>
      </c>
    </row>
    <row r="687" spans="1:15" x14ac:dyDescent="0.35">
      <c r="A687" s="23" t="s">
        <v>1489</v>
      </c>
      <c r="B687" s="27">
        <v>25.52</v>
      </c>
      <c r="C687" s="27">
        <v>6.35</v>
      </c>
      <c r="D687" s="23" t="s">
        <v>81</v>
      </c>
      <c r="E687" s="23" t="s">
        <v>81</v>
      </c>
      <c r="F687" s="23" t="s">
        <v>82</v>
      </c>
      <c r="G687" s="23">
        <v>1</v>
      </c>
      <c r="H687" s="23" t="s">
        <v>81</v>
      </c>
      <c r="I687" s="23" t="str">
        <f t="shared" si="40"/>
        <v>No</v>
      </c>
      <c r="J687" s="23" t="str">
        <f t="shared" si="41"/>
        <v>No</v>
      </c>
      <c r="K687" s="23" t="str">
        <f t="shared" si="42"/>
        <v>Yes</v>
      </c>
      <c r="L687" s="23" t="str">
        <f>IF(TRIM(H687)="?",'Cleaning Summary'!$B$35,IF(LOWER(TRIM(H687))="yes","Yes","No"))</f>
        <v>No</v>
      </c>
      <c r="M687" s="23">
        <f t="shared" si="43"/>
        <v>1</v>
      </c>
      <c r="N687" s="23" t="str">
        <f>IF(B687&lt;'Cleaning Summary'!$B$63,"Underweight",IF(B687&lt;'Cleaning Summary'!$B$64,"Normal Weight",IF(B687&lt;'Cleaning Summary'!$B$65,"Overweight","Obesity")))</f>
        <v>Overweight</v>
      </c>
      <c r="O687" s="23" t="str">
        <f>IF(C687&lt;'Cleaning Summary'!$B$66,"Normal",IF(C687&lt;'Cleaning Summary'!$B$67,"Prediabetes","Diabetes"))</f>
        <v>Prediabetes</v>
      </c>
    </row>
    <row r="688" spans="1:15" x14ac:dyDescent="0.35">
      <c r="A688" s="23" t="s">
        <v>1491</v>
      </c>
      <c r="B688" s="27">
        <v>35.200000000000003</v>
      </c>
      <c r="C688" s="27">
        <v>6.26</v>
      </c>
      <c r="D688" s="23" t="s">
        <v>95</v>
      </c>
      <c r="E688" s="23" t="s">
        <v>81</v>
      </c>
      <c r="F688" s="23" t="s">
        <v>81</v>
      </c>
      <c r="G688" s="23">
        <v>2</v>
      </c>
      <c r="H688" s="23" t="s">
        <v>81</v>
      </c>
      <c r="I688" s="23" t="str">
        <f t="shared" si="40"/>
        <v>Yes</v>
      </c>
      <c r="J688" s="23" t="str">
        <f t="shared" si="41"/>
        <v>No</v>
      </c>
      <c r="K688" s="23" t="str">
        <f t="shared" si="42"/>
        <v>No</v>
      </c>
      <c r="L688" s="23" t="str">
        <f>IF(TRIM(H688)="?",'Cleaning Summary'!$B$35,IF(LOWER(TRIM(H688))="yes","Yes","No"))</f>
        <v>No</v>
      </c>
      <c r="M688" s="23">
        <f t="shared" si="43"/>
        <v>2</v>
      </c>
      <c r="N688" s="23" t="str">
        <f>IF(B688&lt;'Cleaning Summary'!$B$63,"Underweight",IF(B688&lt;'Cleaning Summary'!$B$64,"Normal Weight",IF(B688&lt;'Cleaning Summary'!$B$65,"Overweight","Obesity")))</f>
        <v>Obesity</v>
      </c>
      <c r="O688" s="23" t="str">
        <f>IF(C688&lt;'Cleaning Summary'!$B$66,"Normal",IF(C688&lt;'Cleaning Summary'!$B$67,"Prediabetes","Diabetes"))</f>
        <v>Prediabetes</v>
      </c>
    </row>
    <row r="689" spans="1:15" x14ac:dyDescent="0.35">
      <c r="A689" s="23" t="s">
        <v>1493</v>
      </c>
      <c r="B689" s="27">
        <v>41.26</v>
      </c>
      <c r="C689" s="27">
        <v>5.97</v>
      </c>
      <c r="D689" s="23" t="s">
        <v>95</v>
      </c>
      <c r="E689" s="23" t="s">
        <v>81</v>
      </c>
      <c r="F689" s="23" t="s">
        <v>81</v>
      </c>
      <c r="G689" s="23" t="s">
        <v>4796</v>
      </c>
      <c r="H689" s="23" t="s">
        <v>81</v>
      </c>
      <c r="I689" s="23" t="str">
        <f t="shared" si="40"/>
        <v>Yes</v>
      </c>
      <c r="J689" s="23" t="str">
        <f t="shared" si="41"/>
        <v>No</v>
      </c>
      <c r="K689" s="23" t="str">
        <f t="shared" si="42"/>
        <v>No</v>
      </c>
      <c r="L689" s="23" t="str">
        <f>IF(TRIM(H689)="?",'Cleaning Summary'!$B$35,IF(LOWER(TRIM(H689))="yes","Yes","No"))</f>
        <v>No</v>
      </c>
      <c r="M689" s="23">
        <f t="shared" si="43"/>
        <v>0</v>
      </c>
      <c r="N689" s="23" t="str">
        <f>IF(B689&lt;'Cleaning Summary'!$B$63,"Underweight",IF(B689&lt;'Cleaning Summary'!$B$64,"Normal Weight",IF(B689&lt;'Cleaning Summary'!$B$65,"Overweight","Obesity")))</f>
        <v>Obesity</v>
      </c>
      <c r="O689" s="23" t="str">
        <f>IF(C689&lt;'Cleaning Summary'!$B$66,"Normal",IF(C689&lt;'Cleaning Summary'!$B$67,"Prediabetes","Diabetes"))</f>
        <v>Prediabetes</v>
      </c>
    </row>
    <row r="690" spans="1:15" x14ac:dyDescent="0.35">
      <c r="A690" s="23" t="s">
        <v>1495</v>
      </c>
      <c r="B690" s="27">
        <v>17.195</v>
      </c>
      <c r="C690" s="27">
        <v>5.29</v>
      </c>
      <c r="D690" s="23" t="s">
        <v>95</v>
      </c>
      <c r="E690" s="23" t="s">
        <v>81</v>
      </c>
      <c r="F690" s="23" t="s">
        <v>81</v>
      </c>
      <c r="G690" s="23" t="s">
        <v>4796</v>
      </c>
      <c r="H690" s="23" t="s">
        <v>95</v>
      </c>
      <c r="I690" s="23" t="str">
        <f t="shared" si="40"/>
        <v>Yes</v>
      </c>
      <c r="J690" s="23" t="str">
        <f t="shared" si="41"/>
        <v>No</v>
      </c>
      <c r="K690" s="23" t="str">
        <f t="shared" si="42"/>
        <v>No</v>
      </c>
      <c r="L690" s="23" t="str">
        <f>IF(TRIM(H690)="?",'Cleaning Summary'!$B$35,IF(LOWER(TRIM(H690))="yes","Yes","No"))</f>
        <v>Yes</v>
      </c>
      <c r="M690" s="23">
        <f t="shared" si="43"/>
        <v>0</v>
      </c>
      <c r="N690" s="23" t="str">
        <f>IF(B690&lt;'Cleaning Summary'!$B$63,"Underweight",IF(B690&lt;'Cleaning Summary'!$B$64,"Normal Weight",IF(B690&lt;'Cleaning Summary'!$B$65,"Overweight","Obesity")))</f>
        <v>Underweight</v>
      </c>
      <c r="O690" s="23" t="str">
        <f>IF(C690&lt;'Cleaning Summary'!$B$66,"Normal",IF(C690&lt;'Cleaning Summary'!$B$67,"Prediabetes","Diabetes"))</f>
        <v>Normal</v>
      </c>
    </row>
    <row r="691" spans="1:15" x14ac:dyDescent="0.35">
      <c r="A691" s="23" t="s">
        <v>1497</v>
      </c>
      <c r="B691" s="27">
        <v>23.085000000000001</v>
      </c>
      <c r="C691" s="27">
        <v>4.2699999999999996</v>
      </c>
      <c r="D691" s="23" t="s">
        <v>95</v>
      </c>
      <c r="E691" s="23" t="s">
        <v>81</v>
      </c>
      <c r="F691" s="23" t="s">
        <v>81</v>
      </c>
      <c r="G691" s="23">
        <v>2</v>
      </c>
      <c r="H691" s="23" t="s">
        <v>81</v>
      </c>
      <c r="I691" s="23" t="str">
        <f t="shared" si="40"/>
        <v>Yes</v>
      </c>
      <c r="J691" s="23" t="str">
        <f t="shared" si="41"/>
        <v>No</v>
      </c>
      <c r="K691" s="23" t="str">
        <f t="shared" si="42"/>
        <v>No</v>
      </c>
      <c r="L691" s="23" t="str">
        <f>IF(TRIM(H691)="?",'Cleaning Summary'!$B$35,IF(LOWER(TRIM(H691))="yes","Yes","No"))</f>
        <v>No</v>
      </c>
      <c r="M691" s="23">
        <f t="shared" si="43"/>
        <v>2</v>
      </c>
      <c r="N691" s="23" t="str">
        <f>IF(B691&lt;'Cleaning Summary'!$B$63,"Underweight",IF(B691&lt;'Cleaning Summary'!$B$64,"Normal Weight",IF(B691&lt;'Cleaning Summary'!$B$65,"Overweight","Obesity")))</f>
        <v>Normal Weight</v>
      </c>
      <c r="O691" s="23" t="str">
        <f>IF(C691&lt;'Cleaning Summary'!$B$66,"Normal",IF(C691&lt;'Cleaning Summary'!$B$67,"Prediabetes","Diabetes"))</f>
        <v>Normal</v>
      </c>
    </row>
    <row r="692" spans="1:15" x14ac:dyDescent="0.35">
      <c r="A692" s="23" t="s">
        <v>1499</v>
      </c>
      <c r="B692" s="27">
        <v>21.66</v>
      </c>
      <c r="C692" s="27">
        <v>5.2</v>
      </c>
      <c r="D692" s="23" t="s">
        <v>95</v>
      </c>
      <c r="E692" s="23" t="s">
        <v>81</v>
      </c>
      <c r="F692" s="23" t="s">
        <v>81</v>
      </c>
      <c r="G692" s="23">
        <v>2</v>
      </c>
      <c r="H692" s="23" t="s">
        <v>81</v>
      </c>
      <c r="I692" s="23" t="str">
        <f t="shared" si="40"/>
        <v>Yes</v>
      </c>
      <c r="J692" s="23" t="str">
        <f t="shared" si="41"/>
        <v>No</v>
      </c>
      <c r="K692" s="23" t="str">
        <f t="shared" si="42"/>
        <v>No</v>
      </c>
      <c r="L692" s="23" t="str">
        <f>IF(TRIM(H692)="?",'Cleaning Summary'!$B$35,IF(LOWER(TRIM(H692))="yes","Yes","No"))</f>
        <v>No</v>
      </c>
      <c r="M692" s="23">
        <f t="shared" si="43"/>
        <v>2</v>
      </c>
      <c r="N692" s="23" t="str">
        <f>IF(B692&lt;'Cleaning Summary'!$B$63,"Underweight",IF(B692&lt;'Cleaning Summary'!$B$64,"Normal Weight",IF(B692&lt;'Cleaning Summary'!$B$65,"Overweight","Obesity")))</f>
        <v>Normal Weight</v>
      </c>
      <c r="O692" s="23" t="str">
        <f>IF(C692&lt;'Cleaning Summary'!$B$66,"Normal",IF(C692&lt;'Cleaning Summary'!$B$67,"Prediabetes","Diabetes"))</f>
        <v>Normal</v>
      </c>
    </row>
    <row r="693" spans="1:15" x14ac:dyDescent="0.35">
      <c r="A693" s="23" t="s">
        <v>1501</v>
      </c>
      <c r="B693" s="27">
        <v>36.47</v>
      </c>
      <c r="C693" s="27">
        <v>8.23</v>
      </c>
      <c r="D693" s="23" t="s">
        <v>95</v>
      </c>
      <c r="E693" s="23" t="s">
        <v>81</v>
      </c>
      <c r="F693" s="23" t="s">
        <v>81</v>
      </c>
      <c r="G693" s="23" t="s">
        <v>4796</v>
      </c>
      <c r="H693" s="23" t="s">
        <v>81</v>
      </c>
      <c r="I693" s="23" t="str">
        <f t="shared" si="40"/>
        <v>Yes</v>
      </c>
      <c r="J693" s="23" t="str">
        <f t="shared" si="41"/>
        <v>No</v>
      </c>
      <c r="K693" s="23" t="str">
        <f t="shared" si="42"/>
        <v>No</v>
      </c>
      <c r="L693" s="23" t="str">
        <f>IF(TRIM(H693)="?",'Cleaning Summary'!$B$35,IF(LOWER(TRIM(H693))="yes","Yes","No"))</f>
        <v>No</v>
      </c>
      <c r="M693" s="23">
        <f t="shared" si="43"/>
        <v>0</v>
      </c>
      <c r="N693" s="23" t="str">
        <f>IF(B693&lt;'Cleaning Summary'!$B$63,"Underweight",IF(B693&lt;'Cleaning Summary'!$B$64,"Normal Weight",IF(B693&lt;'Cleaning Summary'!$B$65,"Overweight","Obesity")))</f>
        <v>Obesity</v>
      </c>
      <c r="O693" s="23" t="str">
        <f>IF(C693&lt;'Cleaning Summary'!$B$66,"Normal",IF(C693&lt;'Cleaning Summary'!$B$67,"Prediabetes","Diabetes"))</f>
        <v>Diabetes</v>
      </c>
    </row>
    <row r="694" spans="1:15" x14ac:dyDescent="0.35">
      <c r="A694" s="23" t="s">
        <v>1503</v>
      </c>
      <c r="B694" s="27">
        <v>36.08</v>
      </c>
      <c r="C694" s="27">
        <v>10.33</v>
      </c>
      <c r="D694" s="23" t="s">
        <v>95</v>
      </c>
      <c r="E694" s="23" t="s">
        <v>81</v>
      </c>
      <c r="F694" s="23" t="s">
        <v>81</v>
      </c>
      <c r="G694" s="23" t="s">
        <v>4796</v>
      </c>
      <c r="H694" s="23" t="s">
        <v>81</v>
      </c>
      <c r="I694" s="23" t="str">
        <f t="shared" si="40"/>
        <v>Yes</v>
      </c>
      <c r="J694" s="23" t="str">
        <f t="shared" si="41"/>
        <v>No</v>
      </c>
      <c r="K694" s="23" t="str">
        <f t="shared" si="42"/>
        <v>No</v>
      </c>
      <c r="L694" s="23" t="str">
        <f>IF(TRIM(H694)="?",'Cleaning Summary'!$B$35,IF(LOWER(TRIM(H694))="yes","Yes","No"))</f>
        <v>No</v>
      </c>
      <c r="M694" s="23">
        <f t="shared" si="43"/>
        <v>0</v>
      </c>
      <c r="N694" s="23" t="str">
        <f>IF(B694&lt;'Cleaning Summary'!$B$63,"Underweight",IF(B694&lt;'Cleaning Summary'!$B$64,"Normal Weight",IF(B694&lt;'Cleaning Summary'!$B$65,"Overweight","Obesity")))</f>
        <v>Obesity</v>
      </c>
      <c r="O694" s="23" t="str">
        <f>IF(C694&lt;'Cleaning Summary'!$B$66,"Normal",IF(C694&lt;'Cleaning Summary'!$B$67,"Prediabetes","Diabetes"))</f>
        <v>Diabetes</v>
      </c>
    </row>
    <row r="695" spans="1:15" x14ac:dyDescent="0.35">
      <c r="A695" s="23" t="s">
        <v>1505</v>
      </c>
      <c r="B695" s="27">
        <v>23.18</v>
      </c>
      <c r="C695" s="27">
        <v>6.13</v>
      </c>
      <c r="D695" s="23" t="s">
        <v>81</v>
      </c>
      <c r="E695" s="23" t="s">
        <v>81</v>
      </c>
      <c r="F695" s="23" t="s">
        <v>81</v>
      </c>
      <c r="G695" s="23" t="s">
        <v>4796</v>
      </c>
      <c r="H695" s="23" t="s">
        <v>81</v>
      </c>
      <c r="I695" s="23" t="str">
        <f t="shared" si="40"/>
        <v>No</v>
      </c>
      <c r="J695" s="23" t="str">
        <f t="shared" si="41"/>
        <v>No</v>
      </c>
      <c r="K695" s="23" t="str">
        <f t="shared" si="42"/>
        <v>No</v>
      </c>
      <c r="L695" s="23" t="str">
        <f>IF(TRIM(H695)="?",'Cleaning Summary'!$B$35,IF(LOWER(TRIM(H695))="yes","Yes","No"))</f>
        <v>No</v>
      </c>
      <c r="M695" s="23">
        <f t="shared" si="43"/>
        <v>0</v>
      </c>
      <c r="N695" s="23" t="str">
        <f>IF(B695&lt;'Cleaning Summary'!$B$63,"Underweight",IF(B695&lt;'Cleaning Summary'!$B$64,"Normal Weight",IF(B695&lt;'Cleaning Summary'!$B$65,"Overweight","Obesity")))</f>
        <v>Normal Weight</v>
      </c>
      <c r="O695" s="23" t="str">
        <f>IF(C695&lt;'Cleaning Summary'!$B$66,"Normal",IF(C695&lt;'Cleaning Summary'!$B$67,"Prediabetes","Diabetes"))</f>
        <v>Prediabetes</v>
      </c>
    </row>
    <row r="696" spans="1:15" x14ac:dyDescent="0.35">
      <c r="A696" s="23" t="s">
        <v>1507</v>
      </c>
      <c r="B696" s="27">
        <v>39.159999999999997</v>
      </c>
      <c r="C696" s="27">
        <v>8.08</v>
      </c>
      <c r="D696" s="23" t="s">
        <v>81</v>
      </c>
      <c r="E696" s="23" t="s">
        <v>81</v>
      </c>
      <c r="F696" s="23" t="s">
        <v>81</v>
      </c>
      <c r="G696" s="23">
        <v>3</v>
      </c>
      <c r="H696" s="23" t="s">
        <v>81</v>
      </c>
      <c r="I696" s="23" t="str">
        <f t="shared" si="40"/>
        <v>No</v>
      </c>
      <c r="J696" s="23" t="str">
        <f t="shared" si="41"/>
        <v>No</v>
      </c>
      <c r="K696" s="23" t="str">
        <f t="shared" si="42"/>
        <v>No</v>
      </c>
      <c r="L696" s="23" t="str">
        <f>IF(TRIM(H696)="?",'Cleaning Summary'!$B$35,IF(LOWER(TRIM(H696))="yes","Yes","No"))</f>
        <v>No</v>
      </c>
      <c r="M696" s="23">
        <f t="shared" si="43"/>
        <v>3</v>
      </c>
      <c r="N696" s="23" t="str">
        <f>IF(B696&lt;'Cleaning Summary'!$B$63,"Underweight",IF(B696&lt;'Cleaning Summary'!$B$64,"Normal Weight",IF(B696&lt;'Cleaning Summary'!$B$65,"Overweight","Obesity")))</f>
        <v>Obesity</v>
      </c>
      <c r="O696" s="23" t="str">
        <f>IF(C696&lt;'Cleaning Summary'!$B$66,"Normal",IF(C696&lt;'Cleaning Summary'!$B$67,"Prediabetes","Diabetes"))</f>
        <v>Diabetes</v>
      </c>
    </row>
    <row r="697" spans="1:15" x14ac:dyDescent="0.35">
      <c r="A697" s="23" t="s">
        <v>1509</v>
      </c>
      <c r="B697" s="27">
        <v>38.19</v>
      </c>
      <c r="C697" s="27">
        <v>10.49</v>
      </c>
      <c r="D697" s="23" t="s">
        <v>81</v>
      </c>
      <c r="E697" s="23" t="s">
        <v>81</v>
      </c>
      <c r="F697" s="23" t="s">
        <v>81</v>
      </c>
      <c r="G697" s="23">
        <v>3</v>
      </c>
      <c r="H697" s="23" t="s">
        <v>81</v>
      </c>
      <c r="I697" s="23" t="str">
        <f t="shared" si="40"/>
        <v>No</v>
      </c>
      <c r="J697" s="23" t="str">
        <f t="shared" si="41"/>
        <v>No</v>
      </c>
      <c r="K697" s="23" t="str">
        <f t="shared" si="42"/>
        <v>No</v>
      </c>
      <c r="L697" s="23" t="str">
        <f>IF(TRIM(H697)="?",'Cleaning Summary'!$B$35,IF(LOWER(TRIM(H697))="yes","Yes","No"))</f>
        <v>No</v>
      </c>
      <c r="M697" s="23">
        <f t="shared" si="43"/>
        <v>3</v>
      </c>
      <c r="N697" s="23" t="str">
        <f>IF(B697&lt;'Cleaning Summary'!$B$63,"Underweight",IF(B697&lt;'Cleaning Summary'!$B$64,"Normal Weight",IF(B697&lt;'Cleaning Summary'!$B$65,"Overweight","Obesity")))</f>
        <v>Obesity</v>
      </c>
      <c r="O697" s="23" t="str">
        <f>IF(C697&lt;'Cleaning Summary'!$B$66,"Normal",IF(C697&lt;'Cleaning Summary'!$B$67,"Prediabetes","Diabetes"))</f>
        <v>Diabetes</v>
      </c>
    </row>
    <row r="698" spans="1:15" x14ac:dyDescent="0.35">
      <c r="A698" s="23" t="s">
        <v>1511</v>
      </c>
      <c r="B698" s="27">
        <v>26.41</v>
      </c>
      <c r="C698" s="27">
        <v>8.11</v>
      </c>
      <c r="D698" s="23" t="s">
        <v>81</v>
      </c>
      <c r="E698" s="23" t="s">
        <v>81</v>
      </c>
      <c r="F698" s="23" t="s">
        <v>81</v>
      </c>
      <c r="G698" s="23">
        <v>3</v>
      </c>
      <c r="H698" s="23" t="s">
        <v>81</v>
      </c>
      <c r="I698" s="23" t="str">
        <f t="shared" si="40"/>
        <v>No</v>
      </c>
      <c r="J698" s="23" t="str">
        <f t="shared" si="41"/>
        <v>No</v>
      </c>
      <c r="K698" s="23" t="str">
        <f t="shared" si="42"/>
        <v>No</v>
      </c>
      <c r="L698" s="23" t="str">
        <f>IF(TRIM(H698)="?",'Cleaning Summary'!$B$35,IF(LOWER(TRIM(H698))="yes","Yes","No"))</f>
        <v>No</v>
      </c>
      <c r="M698" s="23">
        <f t="shared" si="43"/>
        <v>3</v>
      </c>
      <c r="N698" s="23" t="str">
        <f>IF(B698&lt;'Cleaning Summary'!$B$63,"Underweight",IF(B698&lt;'Cleaning Summary'!$B$64,"Normal Weight",IF(B698&lt;'Cleaning Summary'!$B$65,"Overweight","Obesity")))</f>
        <v>Overweight</v>
      </c>
      <c r="O698" s="23" t="str">
        <f>IF(C698&lt;'Cleaning Summary'!$B$66,"Normal",IF(C698&lt;'Cleaning Summary'!$B$67,"Prediabetes","Diabetes"))</f>
        <v>Diabetes</v>
      </c>
    </row>
    <row r="699" spans="1:15" x14ac:dyDescent="0.35">
      <c r="A699" s="23" t="s">
        <v>1513</v>
      </c>
      <c r="B699" s="27">
        <v>28.785</v>
      </c>
      <c r="C699" s="27">
        <v>6.6</v>
      </c>
      <c r="D699" s="23" t="s">
        <v>81</v>
      </c>
      <c r="E699" s="23" t="s">
        <v>81</v>
      </c>
      <c r="F699" s="23" t="s">
        <v>81</v>
      </c>
      <c r="G699" s="23" t="s">
        <v>4796</v>
      </c>
      <c r="H699" s="23" t="s">
        <v>81</v>
      </c>
      <c r="I699" s="23" t="str">
        <f t="shared" si="40"/>
        <v>No</v>
      </c>
      <c r="J699" s="23" t="str">
        <f t="shared" si="41"/>
        <v>No</v>
      </c>
      <c r="K699" s="23" t="str">
        <f t="shared" si="42"/>
        <v>No</v>
      </c>
      <c r="L699" s="23" t="str">
        <f>IF(TRIM(H699)="?",'Cleaning Summary'!$B$35,IF(LOWER(TRIM(H699))="yes","Yes","No"))</f>
        <v>No</v>
      </c>
      <c r="M699" s="23">
        <f t="shared" si="43"/>
        <v>0</v>
      </c>
      <c r="N699" s="23" t="str">
        <f>IF(B699&lt;'Cleaning Summary'!$B$63,"Underweight",IF(B699&lt;'Cleaning Summary'!$B$64,"Normal Weight",IF(B699&lt;'Cleaning Summary'!$B$65,"Overweight","Obesity")))</f>
        <v>Overweight</v>
      </c>
      <c r="O699" s="23" t="str">
        <f>IF(C699&lt;'Cleaning Summary'!$B$66,"Normal",IF(C699&lt;'Cleaning Summary'!$B$67,"Prediabetes","Diabetes"))</f>
        <v>Diabetes</v>
      </c>
    </row>
    <row r="700" spans="1:15" x14ac:dyDescent="0.35">
      <c r="A700" s="23" t="s">
        <v>1515</v>
      </c>
      <c r="B700" s="27">
        <v>26.695</v>
      </c>
      <c r="C700" s="27">
        <v>10.14</v>
      </c>
      <c r="D700" s="23" t="s">
        <v>95</v>
      </c>
      <c r="E700" s="23" t="s">
        <v>81</v>
      </c>
      <c r="F700" s="23" t="s">
        <v>82</v>
      </c>
      <c r="G700" s="23">
        <v>1</v>
      </c>
      <c r="H700" s="23" t="s">
        <v>81</v>
      </c>
      <c r="I700" s="23" t="str">
        <f t="shared" si="40"/>
        <v>Yes</v>
      </c>
      <c r="J700" s="23" t="str">
        <f t="shared" si="41"/>
        <v>No</v>
      </c>
      <c r="K700" s="23" t="str">
        <f t="shared" si="42"/>
        <v>Yes</v>
      </c>
      <c r="L700" s="23" t="str">
        <f>IF(TRIM(H700)="?",'Cleaning Summary'!$B$35,IF(LOWER(TRIM(H700))="yes","Yes","No"))</f>
        <v>No</v>
      </c>
      <c r="M700" s="23">
        <f t="shared" si="43"/>
        <v>1</v>
      </c>
      <c r="N700" s="23" t="str">
        <f>IF(B700&lt;'Cleaning Summary'!$B$63,"Underweight",IF(B700&lt;'Cleaning Summary'!$B$64,"Normal Weight",IF(B700&lt;'Cleaning Summary'!$B$65,"Overweight","Obesity")))</f>
        <v>Overweight</v>
      </c>
      <c r="O700" s="23" t="str">
        <f>IF(C700&lt;'Cleaning Summary'!$B$66,"Normal",IF(C700&lt;'Cleaning Summary'!$B$67,"Prediabetes","Diabetes"))</f>
        <v>Diabetes</v>
      </c>
    </row>
    <row r="701" spans="1:15" x14ac:dyDescent="0.35">
      <c r="A701" s="23" t="s">
        <v>1517</v>
      </c>
      <c r="B701" s="27">
        <v>32.799999999999997</v>
      </c>
      <c r="C701" s="27">
        <v>6.06</v>
      </c>
      <c r="D701" s="23" t="s">
        <v>95</v>
      </c>
      <c r="E701" s="23" t="s">
        <v>81</v>
      </c>
      <c r="F701" s="23" t="s">
        <v>81</v>
      </c>
      <c r="G701" s="23">
        <v>1</v>
      </c>
      <c r="H701" s="23" t="s">
        <v>81</v>
      </c>
      <c r="I701" s="23" t="str">
        <f t="shared" si="40"/>
        <v>Yes</v>
      </c>
      <c r="J701" s="23" t="str">
        <f t="shared" si="41"/>
        <v>No</v>
      </c>
      <c r="K701" s="23" t="str">
        <f t="shared" si="42"/>
        <v>No</v>
      </c>
      <c r="L701" s="23" t="str">
        <f>IF(TRIM(H701)="?",'Cleaning Summary'!$B$35,IF(LOWER(TRIM(H701))="yes","Yes","No"))</f>
        <v>No</v>
      </c>
      <c r="M701" s="23">
        <f t="shared" si="43"/>
        <v>1</v>
      </c>
      <c r="N701" s="23" t="str">
        <f>IF(B701&lt;'Cleaning Summary'!$B$63,"Underweight",IF(B701&lt;'Cleaning Summary'!$B$64,"Normal Weight",IF(B701&lt;'Cleaning Summary'!$B$65,"Overweight","Obesity")))</f>
        <v>Obesity</v>
      </c>
      <c r="O701" s="23" t="str">
        <f>IF(C701&lt;'Cleaning Summary'!$B$66,"Normal",IF(C701&lt;'Cleaning Summary'!$B$67,"Prediabetes","Diabetes"))</f>
        <v>Prediabetes</v>
      </c>
    </row>
    <row r="702" spans="1:15" x14ac:dyDescent="0.35">
      <c r="A702" s="23" t="s">
        <v>1519</v>
      </c>
      <c r="B702" s="27">
        <v>35.869999999999997</v>
      </c>
      <c r="C702" s="27">
        <v>9.91</v>
      </c>
      <c r="D702" s="23" t="s">
        <v>95</v>
      </c>
      <c r="E702" s="23" t="s">
        <v>81</v>
      </c>
      <c r="F702" s="23" t="s">
        <v>81</v>
      </c>
      <c r="G702" s="23" t="s">
        <v>4796</v>
      </c>
      <c r="H702" s="23" t="s">
        <v>81</v>
      </c>
      <c r="I702" s="23" t="str">
        <f t="shared" si="40"/>
        <v>Yes</v>
      </c>
      <c r="J702" s="23" t="str">
        <f t="shared" si="41"/>
        <v>No</v>
      </c>
      <c r="K702" s="23" t="str">
        <f t="shared" si="42"/>
        <v>No</v>
      </c>
      <c r="L702" s="23" t="str">
        <f>IF(TRIM(H702)="?",'Cleaning Summary'!$B$35,IF(LOWER(TRIM(H702))="yes","Yes","No"))</f>
        <v>No</v>
      </c>
      <c r="M702" s="23">
        <f t="shared" si="43"/>
        <v>0</v>
      </c>
      <c r="N702" s="23" t="str">
        <f>IF(B702&lt;'Cleaning Summary'!$B$63,"Underweight",IF(B702&lt;'Cleaning Summary'!$B$64,"Normal Weight",IF(B702&lt;'Cleaning Summary'!$B$65,"Overweight","Obesity")))</f>
        <v>Obesity</v>
      </c>
      <c r="O702" s="23" t="str">
        <f>IF(C702&lt;'Cleaning Summary'!$B$66,"Normal",IF(C702&lt;'Cleaning Summary'!$B$67,"Prediabetes","Diabetes"))</f>
        <v>Diabetes</v>
      </c>
    </row>
    <row r="703" spans="1:15" x14ac:dyDescent="0.35">
      <c r="A703" s="23" t="s">
        <v>1521</v>
      </c>
      <c r="B703" s="27">
        <v>21.66</v>
      </c>
      <c r="C703" s="27">
        <v>4.1399999999999997</v>
      </c>
      <c r="D703" s="23" t="s">
        <v>95</v>
      </c>
      <c r="E703" s="23" t="s">
        <v>81</v>
      </c>
      <c r="F703" s="23" t="s">
        <v>81</v>
      </c>
      <c r="G703" s="23">
        <v>2</v>
      </c>
      <c r="H703" s="23" t="s">
        <v>81</v>
      </c>
      <c r="I703" s="23" t="str">
        <f t="shared" si="40"/>
        <v>Yes</v>
      </c>
      <c r="J703" s="23" t="str">
        <f t="shared" si="41"/>
        <v>No</v>
      </c>
      <c r="K703" s="23" t="str">
        <f t="shared" si="42"/>
        <v>No</v>
      </c>
      <c r="L703" s="23" t="str">
        <f>IF(TRIM(H703)="?",'Cleaning Summary'!$B$35,IF(LOWER(TRIM(H703))="yes","Yes","No"))</f>
        <v>No</v>
      </c>
      <c r="M703" s="23">
        <f t="shared" si="43"/>
        <v>2</v>
      </c>
      <c r="N703" s="23" t="str">
        <f>IF(B703&lt;'Cleaning Summary'!$B$63,"Underweight",IF(B703&lt;'Cleaning Summary'!$B$64,"Normal Weight",IF(B703&lt;'Cleaning Summary'!$B$65,"Overweight","Obesity")))</f>
        <v>Normal Weight</v>
      </c>
      <c r="O703" s="23" t="str">
        <f>IF(C703&lt;'Cleaning Summary'!$B$66,"Normal",IF(C703&lt;'Cleaning Summary'!$B$67,"Prediabetes","Diabetes"))</f>
        <v>Normal</v>
      </c>
    </row>
    <row r="704" spans="1:15" x14ac:dyDescent="0.35">
      <c r="A704" s="23" t="s">
        <v>1523</v>
      </c>
      <c r="B704" s="27">
        <v>37.72</v>
      </c>
      <c r="C704" s="27">
        <v>4.38</v>
      </c>
      <c r="D704" s="23" t="s">
        <v>95</v>
      </c>
      <c r="E704" s="23" t="s">
        <v>81</v>
      </c>
      <c r="F704" s="23" t="s">
        <v>82</v>
      </c>
      <c r="G704" s="23">
        <v>1</v>
      </c>
      <c r="H704" s="23" t="s">
        <v>81</v>
      </c>
      <c r="I704" s="23" t="str">
        <f t="shared" si="40"/>
        <v>Yes</v>
      </c>
      <c r="J704" s="23" t="str">
        <f t="shared" si="41"/>
        <v>No</v>
      </c>
      <c r="K704" s="23" t="str">
        <f t="shared" si="42"/>
        <v>Yes</v>
      </c>
      <c r="L704" s="23" t="str">
        <f>IF(TRIM(H704)="?",'Cleaning Summary'!$B$35,IF(LOWER(TRIM(H704))="yes","Yes","No"))</f>
        <v>No</v>
      </c>
      <c r="M704" s="23">
        <f t="shared" si="43"/>
        <v>1</v>
      </c>
      <c r="N704" s="23" t="str">
        <f>IF(B704&lt;'Cleaning Summary'!$B$63,"Underweight",IF(B704&lt;'Cleaning Summary'!$B$64,"Normal Weight",IF(B704&lt;'Cleaning Summary'!$B$65,"Overweight","Obesity")))</f>
        <v>Obesity</v>
      </c>
      <c r="O704" s="23" t="str">
        <f>IF(C704&lt;'Cleaning Summary'!$B$66,"Normal",IF(C704&lt;'Cleaning Summary'!$B$67,"Prediabetes","Diabetes"))</f>
        <v>Normal</v>
      </c>
    </row>
    <row r="705" spans="1:15" x14ac:dyDescent="0.35">
      <c r="A705" s="23" t="s">
        <v>1525</v>
      </c>
      <c r="B705" s="27">
        <v>39.700000000000003</v>
      </c>
      <c r="C705" s="27">
        <v>9.83</v>
      </c>
      <c r="D705" s="23" t="s">
        <v>81</v>
      </c>
      <c r="E705" s="23" t="s">
        <v>81</v>
      </c>
      <c r="F705" s="23" t="s">
        <v>81</v>
      </c>
      <c r="G705" s="23">
        <v>3</v>
      </c>
      <c r="H705" s="23" t="s">
        <v>81</v>
      </c>
      <c r="I705" s="23" t="str">
        <f t="shared" si="40"/>
        <v>No</v>
      </c>
      <c r="J705" s="23" t="str">
        <f t="shared" si="41"/>
        <v>No</v>
      </c>
      <c r="K705" s="23" t="str">
        <f t="shared" si="42"/>
        <v>No</v>
      </c>
      <c r="L705" s="23" t="str">
        <f>IF(TRIM(H705)="?",'Cleaning Summary'!$B$35,IF(LOWER(TRIM(H705))="yes","Yes","No"))</f>
        <v>No</v>
      </c>
      <c r="M705" s="23">
        <f t="shared" si="43"/>
        <v>3</v>
      </c>
      <c r="N705" s="23" t="str">
        <f>IF(B705&lt;'Cleaning Summary'!$B$63,"Underweight",IF(B705&lt;'Cleaning Summary'!$B$64,"Normal Weight",IF(B705&lt;'Cleaning Summary'!$B$65,"Overweight","Obesity")))</f>
        <v>Obesity</v>
      </c>
      <c r="O705" s="23" t="str">
        <f>IF(C705&lt;'Cleaning Summary'!$B$66,"Normal",IF(C705&lt;'Cleaning Summary'!$B$67,"Prediabetes","Diabetes"))</f>
        <v>Diabetes</v>
      </c>
    </row>
    <row r="706" spans="1:15" x14ac:dyDescent="0.35">
      <c r="A706" s="23" t="s">
        <v>1527</v>
      </c>
      <c r="B706" s="27">
        <v>35.97</v>
      </c>
      <c r="C706" s="27">
        <v>11.08</v>
      </c>
      <c r="D706" s="23" t="s">
        <v>81</v>
      </c>
      <c r="E706" s="23" t="s">
        <v>81</v>
      </c>
      <c r="F706" s="23" t="s">
        <v>81</v>
      </c>
      <c r="G706" s="23">
        <v>3</v>
      </c>
      <c r="H706" s="23" t="s">
        <v>81</v>
      </c>
      <c r="I706" s="23" t="str">
        <f t="shared" ref="I706:I769" si="44">IF(LOWER(TRIM(D706))="yes","Yes","No")</f>
        <v>No</v>
      </c>
      <c r="J706" s="23" t="str">
        <f t="shared" ref="J706:J769" si="45">IF(LOWER(TRIM(E706))="yes","Yes","No")</f>
        <v>No</v>
      </c>
      <c r="K706" s="23" t="str">
        <f t="shared" ref="K706:K769" si="46">IF(LOWER(TRIM(F706))="yes","Yes","No")</f>
        <v>No</v>
      </c>
      <c r="L706" s="23" t="str">
        <f>IF(TRIM(H706)="?",'Cleaning Summary'!$B$35,IF(LOWER(TRIM(H706))="yes","Yes","No"))</f>
        <v>No</v>
      </c>
      <c r="M706" s="23">
        <f t="shared" ref="M706:M769" si="47">IF(ISNUMBER(G706),G706,IF(LOWER(TRIM(G706))="no major surgery",0,"CHECK"))</f>
        <v>3</v>
      </c>
      <c r="N706" s="23" t="str">
        <f>IF(B706&lt;'Cleaning Summary'!$B$63,"Underweight",IF(B706&lt;'Cleaning Summary'!$B$64,"Normal Weight",IF(B706&lt;'Cleaning Summary'!$B$65,"Overweight","Obesity")))</f>
        <v>Obesity</v>
      </c>
      <c r="O706" s="23" t="str">
        <f>IF(C706&lt;'Cleaning Summary'!$B$66,"Normal",IF(C706&lt;'Cleaning Summary'!$B$67,"Prediabetes","Diabetes"))</f>
        <v>Diabetes</v>
      </c>
    </row>
    <row r="707" spans="1:15" x14ac:dyDescent="0.35">
      <c r="A707" s="23" t="s">
        <v>1529</v>
      </c>
      <c r="B707" s="27">
        <v>37.85</v>
      </c>
      <c r="C707" s="27">
        <v>11.01</v>
      </c>
      <c r="D707" s="23" t="s">
        <v>81</v>
      </c>
      <c r="E707" s="23" t="s">
        <v>81</v>
      </c>
      <c r="F707" s="23" t="s">
        <v>81</v>
      </c>
      <c r="G707" s="23" t="s">
        <v>4796</v>
      </c>
      <c r="H707" s="23" t="s">
        <v>81</v>
      </c>
      <c r="I707" s="23" t="str">
        <f t="shared" si="44"/>
        <v>No</v>
      </c>
      <c r="J707" s="23" t="str">
        <f t="shared" si="45"/>
        <v>No</v>
      </c>
      <c r="K707" s="23" t="str">
        <f t="shared" si="46"/>
        <v>No</v>
      </c>
      <c r="L707" s="23" t="str">
        <f>IF(TRIM(H707)="?",'Cleaning Summary'!$B$35,IF(LOWER(TRIM(H707))="yes","Yes","No"))</f>
        <v>No</v>
      </c>
      <c r="M707" s="23">
        <f t="shared" si="47"/>
        <v>0</v>
      </c>
      <c r="N707" s="23" t="str">
        <f>IF(B707&lt;'Cleaning Summary'!$B$63,"Underweight",IF(B707&lt;'Cleaning Summary'!$B$64,"Normal Weight",IF(B707&lt;'Cleaning Summary'!$B$65,"Overweight","Obesity")))</f>
        <v>Obesity</v>
      </c>
      <c r="O707" s="23" t="str">
        <f>IF(C707&lt;'Cleaning Summary'!$B$66,"Normal",IF(C707&lt;'Cleaning Summary'!$B$67,"Prediabetes","Diabetes"))</f>
        <v>Diabetes</v>
      </c>
    </row>
    <row r="708" spans="1:15" x14ac:dyDescent="0.35">
      <c r="A708" s="23" t="s">
        <v>1531</v>
      </c>
      <c r="B708" s="27">
        <v>21.66</v>
      </c>
      <c r="C708" s="27">
        <v>4.37</v>
      </c>
      <c r="D708" s="23" t="s">
        <v>81</v>
      </c>
      <c r="E708" s="23" t="s">
        <v>95</v>
      </c>
      <c r="F708" s="23" t="s">
        <v>81</v>
      </c>
      <c r="G708" s="23">
        <v>1</v>
      </c>
      <c r="H708" s="23" t="s">
        <v>95</v>
      </c>
      <c r="I708" s="23" t="str">
        <f t="shared" si="44"/>
        <v>No</v>
      </c>
      <c r="J708" s="23" t="str">
        <f t="shared" si="45"/>
        <v>Yes</v>
      </c>
      <c r="K708" s="23" t="str">
        <f t="shared" si="46"/>
        <v>No</v>
      </c>
      <c r="L708" s="23" t="str">
        <f>IF(TRIM(H708)="?",'Cleaning Summary'!$B$35,IF(LOWER(TRIM(H708))="yes","Yes","No"))</f>
        <v>Yes</v>
      </c>
      <c r="M708" s="23">
        <f t="shared" si="47"/>
        <v>1</v>
      </c>
      <c r="N708" s="23" t="str">
        <f>IF(B708&lt;'Cleaning Summary'!$B$63,"Underweight",IF(B708&lt;'Cleaning Summary'!$B$64,"Normal Weight",IF(B708&lt;'Cleaning Summary'!$B$65,"Overweight","Obesity")))</f>
        <v>Normal Weight</v>
      </c>
      <c r="O708" s="23" t="str">
        <f>IF(C708&lt;'Cleaning Summary'!$B$66,"Normal",IF(C708&lt;'Cleaning Summary'!$B$67,"Prediabetes","Diabetes"))</f>
        <v>Normal</v>
      </c>
    </row>
    <row r="709" spans="1:15" x14ac:dyDescent="0.35">
      <c r="A709" s="23" t="s">
        <v>1533</v>
      </c>
      <c r="B709" s="27">
        <v>39.369999999999997</v>
      </c>
      <c r="C709" s="27">
        <v>5.91</v>
      </c>
      <c r="D709" s="23" t="s">
        <v>81</v>
      </c>
      <c r="E709" s="23" t="s">
        <v>81</v>
      </c>
      <c r="F709" s="23" t="s">
        <v>81</v>
      </c>
      <c r="G709" s="23">
        <v>2</v>
      </c>
      <c r="H709" s="23" t="s">
        <v>81</v>
      </c>
      <c r="I709" s="23" t="str">
        <f t="shared" si="44"/>
        <v>No</v>
      </c>
      <c r="J709" s="23" t="str">
        <f t="shared" si="45"/>
        <v>No</v>
      </c>
      <c r="K709" s="23" t="str">
        <f t="shared" si="46"/>
        <v>No</v>
      </c>
      <c r="L709" s="23" t="str">
        <f>IF(TRIM(H709)="?",'Cleaning Summary'!$B$35,IF(LOWER(TRIM(H709))="yes","Yes","No"))</f>
        <v>No</v>
      </c>
      <c r="M709" s="23">
        <f t="shared" si="47"/>
        <v>2</v>
      </c>
      <c r="N709" s="23" t="str">
        <f>IF(B709&lt;'Cleaning Summary'!$B$63,"Underweight",IF(B709&lt;'Cleaning Summary'!$B$64,"Normal Weight",IF(B709&lt;'Cleaning Summary'!$B$65,"Overweight","Obesity")))</f>
        <v>Obesity</v>
      </c>
      <c r="O709" s="23" t="str">
        <f>IF(C709&lt;'Cleaning Summary'!$B$66,"Normal",IF(C709&lt;'Cleaning Summary'!$B$67,"Prediabetes","Diabetes"))</f>
        <v>Prediabetes</v>
      </c>
    </row>
    <row r="710" spans="1:15" x14ac:dyDescent="0.35">
      <c r="A710" s="23" t="s">
        <v>1535</v>
      </c>
      <c r="B710" s="27">
        <v>40.880000000000003</v>
      </c>
      <c r="C710" s="27">
        <v>7.65</v>
      </c>
      <c r="D710" s="23" t="s">
        <v>81</v>
      </c>
      <c r="E710" s="23" t="s">
        <v>81</v>
      </c>
      <c r="F710" s="23" t="s">
        <v>81</v>
      </c>
      <c r="G710" s="23" t="s">
        <v>4796</v>
      </c>
      <c r="H710" s="23" t="s">
        <v>81</v>
      </c>
      <c r="I710" s="23" t="str">
        <f t="shared" si="44"/>
        <v>No</v>
      </c>
      <c r="J710" s="23" t="str">
        <f t="shared" si="45"/>
        <v>No</v>
      </c>
      <c r="K710" s="23" t="str">
        <f t="shared" si="46"/>
        <v>No</v>
      </c>
      <c r="L710" s="23" t="str">
        <f>IF(TRIM(H710)="?",'Cleaning Summary'!$B$35,IF(LOWER(TRIM(H710))="yes","Yes","No"))</f>
        <v>No</v>
      </c>
      <c r="M710" s="23">
        <f t="shared" si="47"/>
        <v>0</v>
      </c>
      <c r="N710" s="23" t="str">
        <f>IF(B710&lt;'Cleaning Summary'!$B$63,"Underweight",IF(B710&lt;'Cleaning Summary'!$B$64,"Normal Weight",IF(B710&lt;'Cleaning Summary'!$B$65,"Overweight","Obesity")))</f>
        <v>Obesity</v>
      </c>
      <c r="O710" s="23" t="str">
        <f>IF(C710&lt;'Cleaning Summary'!$B$66,"Normal",IF(C710&lt;'Cleaning Summary'!$B$67,"Prediabetes","Diabetes"))</f>
        <v>Diabetes</v>
      </c>
    </row>
    <row r="711" spans="1:15" x14ac:dyDescent="0.35">
      <c r="A711" s="23" t="s">
        <v>1537</v>
      </c>
      <c r="B711" s="27">
        <v>26.22</v>
      </c>
      <c r="C711" s="27">
        <v>5.37</v>
      </c>
      <c r="D711" s="23" t="s">
        <v>95</v>
      </c>
      <c r="E711" s="23" t="s">
        <v>81</v>
      </c>
      <c r="F711" s="23" t="s">
        <v>81</v>
      </c>
      <c r="G711" s="23">
        <v>2</v>
      </c>
      <c r="H711" s="23" t="s">
        <v>81</v>
      </c>
      <c r="I711" s="23" t="str">
        <f t="shared" si="44"/>
        <v>Yes</v>
      </c>
      <c r="J711" s="23" t="str">
        <f t="shared" si="45"/>
        <v>No</v>
      </c>
      <c r="K711" s="23" t="str">
        <f t="shared" si="46"/>
        <v>No</v>
      </c>
      <c r="L711" s="23" t="str">
        <f>IF(TRIM(H711)="?",'Cleaning Summary'!$B$35,IF(LOWER(TRIM(H711))="yes","Yes","No"))</f>
        <v>No</v>
      </c>
      <c r="M711" s="23">
        <f t="shared" si="47"/>
        <v>2</v>
      </c>
      <c r="N711" s="23" t="str">
        <f>IF(B711&lt;'Cleaning Summary'!$B$63,"Underweight",IF(B711&lt;'Cleaning Summary'!$B$64,"Normal Weight",IF(B711&lt;'Cleaning Summary'!$B$65,"Overweight","Obesity")))</f>
        <v>Overweight</v>
      </c>
      <c r="O711" s="23" t="str">
        <f>IF(C711&lt;'Cleaning Summary'!$B$66,"Normal",IF(C711&lt;'Cleaning Summary'!$B$67,"Prediabetes","Diabetes"))</f>
        <v>Normal</v>
      </c>
    </row>
    <row r="712" spans="1:15" x14ac:dyDescent="0.35">
      <c r="A712" s="23" t="s">
        <v>1539</v>
      </c>
      <c r="B712" s="27">
        <v>25.08</v>
      </c>
      <c r="C712" s="27">
        <v>5.75</v>
      </c>
      <c r="D712" s="23" t="s">
        <v>95</v>
      </c>
      <c r="E712" s="23" t="s">
        <v>81</v>
      </c>
      <c r="F712" s="23" t="s">
        <v>81</v>
      </c>
      <c r="G712" s="23">
        <v>2</v>
      </c>
      <c r="H712" s="23" t="s">
        <v>81</v>
      </c>
      <c r="I712" s="23" t="str">
        <f t="shared" si="44"/>
        <v>Yes</v>
      </c>
      <c r="J712" s="23" t="str">
        <f t="shared" si="45"/>
        <v>No</v>
      </c>
      <c r="K712" s="23" t="str">
        <f t="shared" si="46"/>
        <v>No</v>
      </c>
      <c r="L712" s="23" t="str">
        <f>IF(TRIM(H712)="?",'Cleaning Summary'!$B$35,IF(LOWER(TRIM(H712))="yes","Yes","No"))</f>
        <v>No</v>
      </c>
      <c r="M712" s="23">
        <f t="shared" si="47"/>
        <v>2</v>
      </c>
      <c r="N712" s="23" t="str">
        <f>IF(B712&lt;'Cleaning Summary'!$B$63,"Underweight",IF(B712&lt;'Cleaning Summary'!$B$64,"Normal Weight",IF(B712&lt;'Cleaning Summary'!$B$65,"Overweight","Obesity")))</f>
        <v>Overweight</v>
      </c>
      <c r="O712" s="23" t="str">
        <f>IF(C712&lt;'Cleaning Summary'!$B$66,"Normal",IF(C712&lt;'Cleaning Summary'!$B$67,"Prediabetes","Diabetes"))</f>
        <v>Prediabetes</v>
      </c>
    </row>
    <row r="713" spans="1:15" x14ac:dyDescent="0.35">
      <c r="A713" s="23" t="s">
        <v>1541</v>
      </c>
      <c r="B713" s="27">
        <v>39.1</v>
      </c>
      <c r="C713" s="27">
        <v>6.79</v>
      </c>
      <c r="D713" s="23" t="s">
        <v>95</v>
      </c>
      <c r="E713" s="23" t="s">
        <v>81</v>
      </c>
      <c r="F713" s="23" t="s">
        <v>81</v>
      </c>
      <c r="G713" s="23">
        <v>2</v>
      </c>
      <c r="H713" s="23" t="s">
        <v>81</v>
      </c>
      <c r="I713" s="23" t="str">
        <f t="shared" si="44"/>
        <v>Yes</v>
      </c>
      <c r="J713" s="23" t="str">
        <f t="shared" si="45"/>
        <v>No</v>
      </c>
      <c r="K713" s="23" t="str">
        <f t="shared" si="46"/>
        <v>No</v>
      </c>
      <c r="L713" s="23" t="str">
        <f>IF(TRIM(H713)="?",'Cleaning Summary'!$B$35,IF(LOWER(TRIM(H713))="yes","Yes","No"))</f>
        <v>No</v>
      </c>
      <c r="M713" s="23">
        <f t="shared" si="47"/>
        <v>2</v>
      </c>
      <c r="N713" s="23" t="str">
        <f>IF(B713&lt;'Cleaning Summary'!$B$63,"Underweight",IF(B713&lt;'Cleaning Summary'!$B$64,"Normal Weight",IF(B713&lt;'Cleaning Summary'!$B$65,"Overweight","Obesity")))</f>
        <v>Obesity</v>
      </c>
      <c r="O713" s="23" t="str">
        <f>IF(C713&lt;'Cleaning Summary'!$B$66,"Normal",IF(C713&lt;'Cleaning Summary'!$B$67,"Prediabetes","Diabetes"))</f>
        <v>Diabetes</v>
      </c>
    </row>
    <row r="714" spans="1:15" x14ac:dyDescent="0.35">
      <c r="A714" s="23" t="s">
        <v>1543</v>
      </c>
      <c r="B714" s="27">
        <v>37.905000000000001</v>
      </c>
      <c r="C714" s="27">
        <v>7.03</v>
      </c>
      <c r="D714" s="23" t="s">
        <v>81</v>
      </c>
      <c r="E714" s="23" t="s">
        <v>81</v>
      </c>
      <c r="F714" s="23" t="s">
        <v>81</v>
      </c>
      <c r="G714" s="23">
        <v>3</v>
      </c>
      <c r="H714" s="23" t="s">
        <v>81</v>
      </c>
      <c r="I714" s="23" t="str">
        <f t="shared" si="44"/>
        <v>No</v>
      </c>
      <c r="J714" s="23" t="str">
        <f t="shared" si="45"/>
        <v>No</v>
      </c>
      <c r="K714" s="23" t="str">
        <f t="shared" si="46"/>
        <v>No</v>
      </c>
      <c r="L714" s="23" t="str">
        <f>IF(TRIM(H714)="?",'Cleaning Summary'!$B$35,IF(LOWER(TRIM(H714))="yes","Yes","No"))</f>
        <v>No</v>
      </c>
      <c r="M714" s="23">
        <f t="shared" si="47"/>
        <v>3</v>
      </c>
      <c r="N714" s="23" t="str">
        <f>IF(B714&lt;'Cleaning Summary'!$B$63,"Underweight",IF(B714&lt;'Cleaning Summary'!$B$64,"Normal Weight",IF(B714&lt;'Cleaning Summary'!$B$65,"Overweight","Obesity")))</f>
        <v>Obesity</v>
      </c>
      <c r="O714" s="23" t="str">
        <f>IF(C714&lt;'Cleaning Summary'!$B$66,"Normal",IF(C714&lt;'Cleaning Summary'!$B$67,"Prediabetes","Diabetes"))</f>
        <v>Diabetes</v>
      </c>
    </row>
    <row r="715" spans="1:15" x14ac:dyDescent="0.35">
      <c r="A715" s="23" t="s">
        <v>1545</v>
      </c>
      <c r="B715" s="27">
        <v>43.35</v>
      </c>
      <c r="C715" s="27">
        <v>5.41</v>
      </c>
      <c r="D715" s="23" t="s">
        <v>95</v>
      </c>
      <c r="E715" s="23" t="s">
        <v>81</v>
      </c>
      <c r="F715" s="23" t="s">
        <v>82</v>
      </c>
      <c r="G715" s="23">
        <v>1</v>
      </c>
      <c r="H715" s="23" t="s">
        <v>81</v>
      </c>
      <c r="I715" s="23" t="str">
        <f t="shared" si="44"/>
        <v>Yes</v>
      </c>
      <c r="J715" s="23" t="str">
        <f t="shared" si="45"/>
        <v>No</v>
      </c>
      <c r="K715" s="23" t="str">
        <f t="shared" si="46"/>
        <v>Yes</v>
      </c>
      <c r="L715" s="23" t="str">
        <f>IF(TRIM(H715)="?",'Cleaning Summary'!$B$35,IF(LOWER(TRIM(H715))="yes","Yes","No"))</f>
        <v>No</v>
      </c>
      <c r="M715" s="23">
        <f t="shared" si="47"/>
        <v>1</v>
      </c>
      <c r="N715" s="23" t="str">
        <f>IF(B715&lt;'Cleaning Summary'!$B$63,"Underweight",IF(B715&lt;'Cleaning Summary'!$B$64,"Normal Weight",IF(B715&lt;'Cleaning Summary'!$B$65,"Overweight","Obesity")))</f>
        <v>Obesity</v>
      </c>
      <c r="O715" s="23" t="str">
        <f>IF(C715&lt;'Cleaning Summary'!$B$66,"Normal",IF(C715&lt;'Cleaning Summary'!$B$67,"Prediabetes","Diabetes"))</f>
        <v>Normal</v>
      </c>
    </row>
    <row r="716" spans="1:15" x14ac:dyDescent="0.35">
      <c r="A716" s="23" t="s">
        <v>1547</v>
      </c>
      <c r="B716" s="27">
        <v>36.15</v>
      </c>
      <c r="C716" s="27">
        <v>8.0500000000000007</v>
      </c>
      <c r="D716" s="23" t="s">
        <v>81</v>
      </c>
      <c r="E716" s="23" t="s">
        <v>81</v>
      </c>
      <c r="F716" s="23" t="s">
        <v>81</v>
      </c>
      <c r="G716" s="23" t="s">
        <v>4796</v>
      </c>
      <c r="H716" s="23" t="s">
        <v>81</v>
      </c>
      <c r="I716" s="23" t="str">
        <f t="shared" si="44"/>
        <v>No</v>
      </c>
      <c r="J716" s="23" t="str">
        <f t="shared" si="45"/>
        <v>No</v>
      </c>
      <c r="K716" s="23" t="str">
        <f t="shared" si="46"/>
        <v>No</v>
      </c>
      <c r="L716" s="23" t="str">
        <f>IF(TRIM(H716)="?",'Cleaning Summary'!$B$35,IF(LOWER(TRIM(H716))="yes","Yes","No"))</f>
        <v>No</v>
      </c>
      <c r="M716" s="23">
        <f t="shared" si="47"/>
        <v>0</v>
      </c>
      <c r="N716" s="23" t="str">
        <f>IF(B716&lt;'Cleaning Summary'!$B$63,"Underweight",IF(B716&lt;'Cleaning Summary'!$B$64,"Normal Weight",IF(B716&lt;'Cleaning Summary'!$B$65,"Overweight","Obesity")))</f>
        <v>Obesity</v>
      </c>
      <c r="O716" s="23" t="str">
        <f>IF(C716&lt;'Cleaning Summary'!$B$66,"Normal",IF(C716&lt;'Cleaning Summary'!$B$67,"Prediabetes","Diabetes"))</f>
        <v>Diabetes</v>
      </c>
    </row>
    <row r="717" spans="1:15" x14ac:dyDescent="0.35">
      <c r="A717" s="23" t="s">
        <v>1549</v>
      </c>
      <c r="B717" s="27">
        <v>44.98</v>
      </c>
      <c r="C717" s="27">
        <v>5.94</v>
      </c>
      <c r="D717" s="23" t="s">
        <v>81</v>
      </c>
      <c r="E717" s="23" t="s">
        <v>81</v>
      </c>
      <c r="F717" s="23" t="s">
        <v>81</v>
      </c>
      <c r="G717" s="23">
        <v>1</v>
      </c>
      <c r="H717" s="23" t="s">
        <v>81</v>
      </c>
      <c r="I717" s="23" t="str">
        <f t="shared" si="44"/>
        <v>No</v>
      </c>
      <c r="J717" s="23" t="str">
        <f t="shared" si="45"/>
        <v>No</v>
      </c>
      <c r="K717" s="23" t="str">
        <f t="shared" si="46"/>
        <v>No</v>
      </c>
      <c r="L717" s="23" t="str">
        <f>IF(TRIM(H717)="?",'Cleaning Summary'!$B$35,IF(LOWER(TRIM(H717))="yes","Yes","No"))</f>
        <v>No</v>
      </c>
      <c r="M717" s="23">
        <f t="shared" si="47"/>
        <v>1</v>
      </c>
      <c r="N717" s="23" t="str">
        <f>IF(B717&lt;'Cleaning Summary'!$B$63,"Underweight",IF(B717&lt;'Cleaning Summary'!$B$64,"Normal Weight",IF(B717&lt;'Cleaning Summary'!$B$65,"Overweight","Obesity")))</f>
        <v>Obesity</v>
      </c>
      <c r="O717" s="23" t="str">
        <f>IF(C717&lt;'Cleaning Summary'!$B$66,"Normal",IF(C717&lt;'Cleaning Summary'!$B$67,"Prediabetes","Diabetes"))</f>
        <v>Prediabetes</v>
      </c>
    </row>
    <row r="718" spans="1:15" x14ac:dyDescent="0.35">
      <c r="A718" s="23" t="s">
        <v>1551</v>
      </c>
      <c r="B718" s="27">
        <v>38.28</v>
      </c>
      <c r="C718" s="27">
        <v>5.51</v>
      </c>
      <c r="D718" s="23" t="s">
        <v>81</v>
      </c>
      <c r="E718" s="23" t="s">
        <v>95</v>
      </c>
      <c r="F718" s="23" t="s">
        <v>81</v>
      </c>
      <c r="G718" s="23">
        <v>1</v>
      </c>
      <c r="H718" s="23" t="s">
        <v>81</v>
      </c>
      <c r="I718" s="23" t="str">
        <f t="shared" si="44"/>
        <v>No</v>
      </c>
      <c r="J718" s="23" t="str">
        <f t="shared" si="45"/>
        <v>Yes</v>
      </c>
      <c r="K718" s="23" t="str">
        <f t="shared" si="46"/>
        <v>No</v>
      </c>
      <c r="L718" s="23" t="str">
        <f>IF(TRIM(H718)="?",'Cleaning Summary'!$B$35,IF(LOWER(TRIM(H718))="yes","Yes","No"))</f>
        <v>No</v>
      </c>
      <c r="M718" s="23">
        <f t="shared" si="47"/>
        <v>1</v>
      </c>
      <c r="N718" s="23" t="str">
        <f>IF(B718&lt;'Cleaning Summary'!$B$63,"Underweight",IF(B718&lt;'Cleaning Summary'!$B$64,"Normal Weight",IF(B718&lt;'Cleaning Summary'!$B$65,"Overweight","Obesity")))</f>
        <v>Obesity</v>
      </c>
      <c r="O718" s="23" t="str">
        <f>IF(C718&lt;'Cleaning Summary'!$B$66,"Normal",IF(C718&lt;'Cleaning Summary'!$B$67,"Prediabetes","Diabetes"))</f>
        <v>Normal</v>
      </c>
    </row>
    <row r="719" spans="1:15" x14ac:dyDescent="0.35">
      <c r="A719" s="23" t="s">
        <v>1553</v>
      </c>
      <c r="B719" s="27">
        <v>32.299999999999997</v>
      </c>
      <c r="C719" s="27">
        <v>6.55</v>
      </c>
      <c r="D719" s="23" t="s">
        <v>95</v>
      </c>
      <c r="E719" s="23" t="s">
        <v>81</v>
      </c>
      <c r="F719" s="23" t="s">
        <v>81</v>
      </c>
      <c r="G719" s="23">
        <v>2</v>
      </c>
      <c r="H719" s="23" t="s">
        <v>81</v>
      </c>
      <c r="I719" s="23" t="str">
        <f t="shared" si="44"/>
        <v>Yes</v>
      </c>
      <c r="J719" s="23" t="str">
        <f t="shared" si="45"/>
        <v>No</v>
      </c>
      <c r="K719" s="23" t="str">
        <f t="shared" si="46"/>
        <v>No</v>
      </c>
      <c r="L719" s="23" t="str">
        <f>IF(TRIM(H719)="?",'Cleaning Summary'!$B$35,IF(LOWER(TRIM(H719))="yes","Yes","No"))</f>
        <v>No</v>
      </c>
      <c r="M719" s="23">
        <f t="shared" si="47"/>
        <v>2</v>
      </c>
      <c r="N719" s="23" t="str">
        <f>IF(B719&lt;'Cleaning Summary'!$B$63,"Underweight",IF(B719&lt;'Cleaning Summary'!$B$64,"Normal Weight",IF(B719&lt;'Cleaning Summary'!$B$65,"Overweight","Obesity")))</f>
        <v>Obesity</v>
      </c>
      <c r="O719" s="23" t="str">
        <f>IF(C719&lt;'Cleaning Summary'!$B$66,"Normal",IF(C719&lt;'Cleaning Summary'!$B$67,"Prediabetes","Diabetes"))</f>
        <v>Diabetes</v>
      </c>
    </row>
    <row r="720" spans="1:15" x14ac:dyDescent="0.35">
      <c r="A720" s="23" t="s">
        <v>1555</v>
      </c>
      <c r="B720" s="27">
        <v>39.51</v>
      </c>
      <c r="C720" s="27">
        <v>5.79</v>
      </c>
      <c r="D720" s="23" t="s">
        <v>95</v>
      </c>
      <c r="E720" s="23" t="s">
        <v>81</v>
      </c>
      <c r="F720" s="23" t="s">
        <v>81</v>
      </c>
      <c r="G720" s="23" t="s">
        <v>4796</v>
      </c>
      <c r="H720" s="23" t="s">
        <v>81</v>
      </c>
      <c r="I720" s="23" t="str">
        <f t="shared" si="44"/>
        <v>Yes</v>
      </c>
      <c r="J720" s="23" t="str">
        <f t="shared" si="45"/>
        <v>No</v>
      </c>
      <c r="K720" s="23" t="str">
        <f t="shared" si="46"/>
        <v>No</v>
      </c>
      <c r="L720" s="23" t="str">
        <f>IF(TRIM(H720)="?",'Cleaning Summary'!$B$35,IF(LOWER(TRIM(H720))="yes","Yes","No"))</f>
        <v>No</v>
      </c>
      <c r="M720" s="23">
        <f t="shared" si="47"/>
        <v>0</v>
      </c>
      <c r="N720" s="23" t="str">
        <f>IF(B720&lt;'Cleaning Summary'!$B$63,"Underweight",IF(B720&lt;'Cleaning Summary'!$B$64,"Normal Weight",IF(B720&lt;'Cleaning Summary'!$B$65,"Overweight","Obesity")))</f>
        <v>Obesity</v>
      </c>
      <c r="O720" s="23" t="str">
        <f>IF(C720&lt;'Cleaning Summary'!$B$66,"Normal",IF(C720&lt;'Cleaning Summary'!$B$67,"Prediabetes","Diabetes"))</f>
        <v>Prediabetes</v>
      </c>
    </row>
    <row r="721" spans="1:15" x14ac:dyDescent="0.35">
      <c r="A721" s="23" t="s">
        <v>1557</v>
      </c>
      <c r="B721" s="27">
        <v>50.46</v>
      </c>
      <c r="C721" s="27">
        <v>4.5599999999999996</v>
      </c>
      <c r="D721" s="23" t="s">
        <v>81</v>
      </c>
      <c r="E721" s="23" t="s">
        <v>81</v>
      </c>
      <c r="F721" s="23" t="s">
        <v>81</v>
      </c>
      <c r="G721" s="23" t="s">
        <v>4796</v>
      </c>
      <c r="H721" s="23" t="s">
        <v>81</v>
      </c>
      <c r="I721" s="23" t="str">
        <f t="shared" si="44"/>
        <v>No</v>
      </c>
      <c r="J721" s="23" t="str">
        <f t="shared" si="45"/>
        <v>No</v>
      </c>
      <c r="K721" s="23" t="str">
        <f t="shared" si="46"/>
        <v>No</v>
      </c>
      <c r="L721" s="23" t="str">
        <f>IF(TRIM(H721)="?",'Cleaning Summary'!$B$35,IF(LOWER(TRIM(H721))="yes","Yes","No"))</f>
        <v>No</v>
      </c>
      <c r="M721" s="23">
        <f t="shared" si="47"/>
        <v>0</v>
      </c>
      <c r="N721" s="23" t="str">
        <f>IF(B721&lt;'Cleaning Summary'!$B$63,"Underweight",IF(B721&lt;'Cleaning Summary'!$B$64,"Normal Weight",IF(B721&lt;'Cleaning Summary'!$B$65,"Overweight","Obesity")))</f>
        <v>Obesity</v>
      </c>
      <c r="O721" s="23" t="str">
        <f>IF(C721&lt;'Cleaning Summary'!$B$66,"Normal",IF(C721&lt;'Cleaning Summary'!$B$67,"Prediabetes","Diabetes"))</f>
        <v>Normal</v>
      </c>
    </row>
    <row r="722" spans="1:15" x14ac:dyDescent="0.35">
      <c r="A722" s="23" t="s">
        <v>1559</v>
      </c>
      <c r="B722" s="27">
        <v>31.73</v>
      </c>
      <c r="C722" s="27">
        <v>7</v>
      </c>
      <c r="D722" s="23" t="s">
        <v>81</v>
      </c>
      <c r="E722" s="23" t="s">
        <v>81</v>
      </c>
      <c r="F722" s="23" t="s">
        <v>81</v>
      </c>
      <c r="G722" s="23" t="s">
        <v>4796</v>
      </c>
      <c r="H722" s="23" t="s">
        <v>81</v>
      </c>
      <c r="I722" s="23" t="str">
        <f t="shared" si="44"/>
        <v>No</v>
      </c>
      <c r="J722" s="23" t="str">
        <f t="shared" si="45"/>
        <v>No</v>
      </c>
      <c r="K722" s="23" t="str">
        <f t="shared" si="46"/>
        <v>No</v>
      </c>
      <c r="L722" s="23" t="str">
        <f>IF(TRIM(H722)="?",'Cleaning Summary'!$B$35,IF(LOWER(TRIM(H722))="yes","Yes","No"))</f>
        <v>No</v>
      </c>
      <c r="M722" s="23">
        <f t="shared" si="47"/>
        <v>0</v>
      </c>
      <c r="N722" s="23" t="str">
        <f>IF(B722&lt;'Cleaning Summary'!$B$63,"Underweight",IF(B722&lt;'Cleaning Summary'!$B$64,"Normal Weight",IF(B722&lt;'Cleaning Summary'!$B$65,"Overweight","Obesity")))</f>
        <v>Obesity</v>
      </c>
      <c r="O722" s="23" t="str">
        <f>IF(C722&lt;'Cleaning Summary'!$B$66,"Normal",IF(C722&lt;'Cleaning Summary'!$B$67,"Prediabetes","Diabetes"))</f>
        <v>Diabetes</v>
      </c>
    </row>
    <row r="723" spans="1:15" x14ac:dyDescent="0.35">
      <c r="A723" s="23" t="s">
        <v>1561</v>
      </c>
      <c r="B723" s="27">
        <v>32.1</v>
      </c>
      <c r="C723" s="27">
        <v>6.57</v>
      </c>
      <c r="D723" s="23" t="s">
        <v>95</v>
      </c>
      <c r="E723" s="23" t="s">
        <v>81</v>
      </c>
      <c r="F723" s="23" t="s">
        <v>82</v>
      </c>
      <c r="G723" s="23">
        <v>1</v>
      </c>
      <c r="H723" s="23" t="s">
        <v>81</v>
      </c>
      <c r="I723" s="23" t="str">
        <f t="shared" si="44"/>
        <v>Yes</v>
      </c>
      <c r="J723" s="23" t="str">
        <f t="shared" si="45"/>
        <v>No</v>
      </c>
      <c r="K723" s="23" t="str">
        <f t="shared" si="46"/>
        <v>Yes</v>
      </c>
      <c r="L723" s="23" t="str">
        <f>IF(TRIM(H723)="?",'Cleaning Summary'!$B$35,IF(LOWER(TRIM(H723))="yes","Yes","No"))</f>
        <v>No</v>
      </c>
      <c r="M723" s="23">
        <f t="shared" si="47"/>
        <v>1</v>
      </c>
      <c r="N723" s="23" t="str">
        <f>IF(B723&lt;'Cleaning Summary'!$B$63,"Underweight",IF(B723&lt;'Cleaning Summary'!$B$64,"Normal Weight",IF(B723&lt;'Cleaning Summary'!$B$65,"Overweight","Obesity")))</f>
        <v>Obesity</v>
      </c>
      <c r="O723" s="23" t="str">
        <f>IF(C723&lt;'Cleaning Summary'!$B$66,"Normal",IF(C723&lt;'Cleaning Summary'!$B$67,"Prediabetes","Diabetes"))</f>
        <v>Diabetes</v>
      </c>
    </row>
    <row r="724" spans="1:15" x14ac:dyDescent="0.35">
      <c r="A724" s="23" t="s">
        <v>1563</v>
      </c>
      <c r="B724" s="27">
        <v>27.83</v>
      </c>
      <c r="C724" s="27">
        <v>11.61</v>
      </c>
      <c r="D724" s="23" t="s">
        <v>95</v>
      </c>
      <c r="E724" s="23" t="s">
        <v>81</v>
      </c>
      <c r="F724" s="23" t="s">
        <v>82</v>
      </c>
      <c r="G724" s="23">
        <v>1</v>
      </c>
      <c r="H724" s="23" t="s">
        <v>81</v>
      </c>
      <c r="I724" s="23" t="str">
        <f t="shared" si="44"/>
        <v>Yes</v>
      </c>
      <c r="J724" s="23" t="str">
        <f t="shared" si="45"/>
        <v>No</v>
      </c>
      <c r="K724" s="23" t="str">
        <f t="shared" si="46"/>
        <v>Yes</v>
      </c>
      <c r="L724" s="23" t="str">
        <f>IF(TRIM(H724)="?",'Cleaning Summary'!$B$35,IF(LOWER(TRIM(H724))="yes","Yes","No"))</f>
        <v>No</v>
      </c>
      <c r="M724" s="23">
        <f t="shared" si="47"/>
        <v>1</v>
      </c>
      <c r="N724" s="23" t="str">
        <f>IF(B724&lt;'Cleaning Summary'!$B$63,"Underweight",IF(B724&lt;'Cleaning Summary'!$B$64,"Normal Weight",IF(B724&lt;'Cleaning Summary'!$B$65,"Overweight","Obesity")))</f>
        <v>Overweight</v>
      </c>
      <c r="O724" s="23" t="str">
        <f>IF(C724&lt;'Cleaning Summary'!$B$66,"Normal",IF(C724&lt;'Cleaning Summary'!$B$67,"Prediabetes","Diabetes"))</f>
        <v>Diabetes</v>
      </c>
    </row>
    <row r="725" spans="1:15" x14ac:dyDescent="0.35">
      <c r="A725" s="23" t="s">
        <v>1565</v>
      </c>
      <c r="B725" s="27">
        <v>27.72</v>
      </c>
      <c r="C725" s="27">
        <v>8.16</v>
      </c>
      <c r="D725" s="23" t="s">
        <v>95</v>
      </c>
      <c r="E725" s="23" t="s">
        <v>81</v>
      </c>
      <c r="F725" s="23" t="s">
        <v>82</v>
      </c>
      <c r="G725" s="23">
        <v>1</v>
      </c>
      <c r="H725" s="23" t="s">
        <v>81</v>
      </c>
      <c r="I725" s="23" t="str">
        <f t="shared" si="44"/>
        <v>Yes</v>
      </c>
      <c r="J725" s="23" t="str">
        <f t="shared" si="45"/>
        <v>No</v>
      </c>
      <c r="K725" s="23" t="str">
        <f t="shared" si="46"/>
        <v>Yes</v>
      </c>
      <c r="L725" s="23" t="str">
        <f>IF(TRIM(H725)="?",'Cleaning Summary'!$B$35,IF(LOWER(TRIM(H725))="yes","Yes","No"))</f>
        <v>No</v>
      </c>
      <c r="M725" s="23">
        <f t="shared" si="47"/>
        <v>1</v>
      </c>
      <c r="N725" s="23" t="str">
        <f>IF(B725&lt;'Cleaning Summary'!$B$63,"Underweight",IF(B725&lt;'Cleaning Summary'!$B$64,"Normal Weight",IF(B725&lt;'Cleaning Summary'!$B$65,"Overweight","Obesity")))</f>
        <v>Overweight</v>
      </c>
      <c r="O725" s="23" t="str">
        <f>IF(C725&lt;'Cleaning Summary'!$B$66,"Normal",IF(C725&lt;'Cleaning Summary'!$B$67,"Prediabetes","Diabetes"))</f>
        <v>Diabetes</v>
      </c>
    </row>
    <row r="726" spans="1:15" x14ac:dyDescent="0.35">
      <c r="A726" s="23" t="s">
        <v>1567</v>
      </c>
      <c r="B726" s="27">
        <v>36.765000000000001</v>
      </c>
      <c r="C726" s="27">
        <v>4.4800000000000004</v>
      </c>
      <c r="D726" s="23" t="s">
        <v>95</v>
      </c>
      <c r="E726" s="23" t="s">
        <v>81</v>
      </c>
      <c r="F726" s="23" t="s">
        <v>81</v>
      </c>
      <c r="G726" s="23">
        <v>2</v>
      </c>
      <c r="H726" s="23" t="s">
        <v>81</v>
      </c>
      <c r="I726" s="23" t="str">
        <f t="shared" si="44"/>
        <v>Yes</v>
      </c>
      <c r="J726" s="23" t="str">
        <f t="shared" si="45"/>
        <v>No</v>
      </c>
      <c r="K726" s="23" t="str">
        <f t="shared" si="46"/>
        <v>No</v>
      </c>
      <c r="L726" s="23" t="str">
        <f>IF(TRIM(H726)="?",'Cleaning Summary'!$B$35,IF(LOWER(TRIM(H726))="yes","Yes","No"))</f>
        <v>No</v>
      </c>
      <c r="M726" s="23">
        <f t="shared" si="47"/>
        <v>2</v>
      </c>
      <c r="N726" s="23" t="str">
        <f>IF(B726&lt;'Cleaning Summary'!$B$63,"Underweight",IF(B726&lt;'Cleaning Summary'!$B$64,"Normal Weight",IF(B726&lt;'Cleaning Summary'!$B$65,"Overweight","Obesity")))</f>
        <v>Obesity</v>
      </c>
      <c r="O726" s="23" t="str">
        <f>IF(C726&lt;'Cleaning Summary'!$B$66,"Normal",IF(C726&lt;'Cleaning Summary'!$B$67,"Prediabetes","Diabetes"))</f>
        <v>Normal</v>
      </c>
    </row>
    <row r="727" spans="1:15" x14ac:dyDescent="0.35">
      <c r="A727" s="23" t="s">
        <v>1569</v>
      </c>
      <c r="B727" s="27">
        <v>48.36</v>
      </c>
      <c r="C727" s="27">
        <v>4.08</v>
      </c>
      <c r="D727" s="23" t="s">
        <v>81</v>
      </c>
      <c r="E727" s="23" t="s">
        <v>81</v>
      </c>
      <c r="F727" s="23" t="s">
        <v>81</v>
      </c>
      <c r="G727" s="23" t="s">
        <v>4796</v>
      </c>
      <c r="H727" s="23" t="s">
        <v>81</v>
      </c>
      <c r="I727" s="23" t="str">
        <f t="shared" si="44"/>
        <v>No</v>
      </c>
      <c r="J727" s="23" t="str">
        <f t="shared" si="45"/>
        <v>No</v>
      </c>
      <c r="K727" s="23" t="str">
        <f t="shared" si="46"/>
        <v>No</v>
      </c>
      <c r="L727" s="23" t="str">
        <f>IF(TRIM(H727)="?",'Cleaning Summary'!$B$35,IF(LOWER(TRIM(H727))="yes","Yes","No"))</f>
        <v>No</v>
      </c>
      <c r="M727" s="23">
        <f t="shared" si="47"/>
        <v>0</v>
      </c>
      <c r="N727" s="23" t="str">
        <f>IF(B727&lt;'Cleaning Summary'!$B$63,"Underweight",IF(B727&lt;'Cleaning Summary'!$B$64,"Normal Weight",IF(B727&lt;'Cleaning Summary'!$B$65,"Overweight","Obesity")))</f>
        <v>Obesity</v>
      </c>
      <c r="O727" s="23" t="str">
        <f>IF(C727&lt;'Cleaning Summary'!$B$66,"Normal",IF(C727&lt;'Cleaning Summary'!$B$67,"Prediabetes","Diabetes"))</f>
        <v>Normal</v>
      </c>
    </row>
    <row r="728" spans="1:15" x14ac:dyDescent="0.35">
      <c r="A728" s="23" t="s">
        <v>1571</v>
      </c>
      <c r="B728" s="27">
        <v>31.445</v>
      </c>
      <c r="C728" s="27">
        <v>4.4000000000000004</v>
      </c>
      <c r="D728" s="23" t="s">
        <v>95</v>
      </c>
      <c r="E728" s="23" t="s">
        <v>81</v>
      </c>
      <c r="F728" s="23" t="s">
        <v>81</v>
      </c>
      <c r="G728" s="23">
        <v>2</v>
      </c>
      <c r="H728" s="23" t="s">
        <v>81</v>
      </c>
      <c r="I728" s="23" t="str">
        <f t="shared" si="44"/>
        <v>Yes</v>
      </c>
      <c r="J728" s="23" t="str">
        <f t="shared" si="45"/>
        <v>No</v>
      </c>
      <c r="K728" s="23" t="str">
        <f t="shared" si="46"/>
        <v>No</v>
      </c>
      <c r="L728" s="23" t="str">
        <f>IF(TRIM(H728)="?",'Cleaning Summary'!$B$35,IF(LOWER(TRIM(H728))="yes","Yes","No"))</f>
        <v>No</v>
      </c>
      <c r="M728" s="23">
        <f t="shared" si="47"/>
        <v>2</v>
      </c>
      <c r="N728" s="23" t="str">
        <f>IF(B728&lt;'Cleaning Summary'!$B$63,"Underweight",IF(B728&lt;'Cleaning Summary'!$B$64,"Normal Weight",IF(B728&lt;'Cleaning Summary'!$B$65,"Overweight","Obesity")))</f>
        <v>Obesity</v>
      </c>
      <c r="O728" s="23" t="str">
        <f>IF(C728&lt;'Cleaning Summary'!$B$66,"Normal",IF(C728&lt;'Cleaning Summary'!$B$67,"Prediabetes","Diabetes"))</f>
        <v>Normal</v>
      </c>
    </row>
    <row r="729" spans="1:15" x14ac:dyDescent="0.35">
      <c r="A729" s="23" t="s">
        <v>1573</v>
      </c>
      <c r="B729" s="27">
        <v>27.55</v>
      </c>
      <c r="C729" s="27">
        <v>9.02</v>
      </c>
      <c r="D729" s="23" t="s">
        <v>81</v>
      </c>
      <c r="E729" s="23" t="s">
        <v>81</v>
      </c>
      <c r="F729" s="23" t="s">
        <v>81</v>
      </c>
      <c r="G729" s="23" t="s">
        <v>4796</v>
      </c>
      <c r="H729" s="23" t="s">
        <v>81</v>
      </c>
      <c r="I729" s="23" t="str">
        <f t="shared" si="44"/>
        <v>No</v>
      </c>
      <c r="J729" s="23" t="str">
        <f t="shared" si="45"/>
        <v>No</v>
      </c>
      <c r="K729" s="23" t="str">
        <f t="shared" si="46"/>
        <v>No</v>
      </c>
      <c r="L729" s="23" t="str">
        <f>IF(TRIM(H729)="?",'Cleaning Summary'!$B$35,IF(LOWER(TRIM(H729))="yes","Yes","No"))</f>
        <v>No</v>
      </c>
      <c r="M729" s="23">
        <f t="shared" si="47"/>
        <v>0</v>
      </c>
      <c r="N729" s="23" t="str">
        <f>IF(B729&lt;'Cleaning Summary'!$B$63,"Underweight",IF(B729&lt;'Cleaning Summary'!$B$64,"Normal Weight",IF(B729&lt;'Cleaning Summary'!$B$65,"Overweight","Obesity")))</f>
        <v>Overweight</v>
      </c>
      <c r="O729" s="23" t="str">
        <f>IF(C729&lt;'Cleaning Summary'!$B$66,"Normal",IF(C729&lt;'Cleaning Summary'!$B$67,"Prediabetes","Diabetes"))</f>
        <v>Diabetes</v>
      </c>
    </row>
    <row r="730" spans="1:15" x14ac:dyDescent="0.35">
      <c r="A730" s="23" t="s">
        <v>1575</v>
      </c>
      <c r="B730" s="27">
        <v>33.11</v>
      </c>
      <c r="C730" s="27">
        <v>8.06</v>
      </c>
      <c r="D730" s="23" t="s">
        <v>81</v>
      </c>
      <c r="E730" s="23" t="s">
        <v>81</v>
      </c>
      <c r="F730" s="23" t="s">
        <v>81</v>
      </c>
      <c r="G730" s="23" t="s">
        <v>4796</v>
      </c>
      <c r="H730" s="23" t="s">
        <v>81</v>
      </c>
      <c r="I730" s="23" t="str">
        <f t="shared" si="44"/>
        <v>No</v>
      </c>
      <c r="J730" s="23" t="str">
        <f t="shared" si="45"/>
        <v>No</v>
      </c>
      <c r="K730" s="23" t="str">
        <f t="shared" si="46"/>
        <v>No</v>
      </c>
      <c r="L730" s="23" t="str">
        <f>IF(TRIM(H730)="?",'Cleaning Summary'!$B$35,IF(LOWER(TRIM(H730))="yes","Yes","No"))</f>
        <v>No</v>
      </c>
      <c r="M730" s="23">
        <f t="shared" si="47"/>
        <v>0</v>
      </c>
      <c r="N730" s="23" t="str">
        <f>IF(B730&lt;'Cleaning Summary'!$B$63,"Underweight",IF(B730&lt;'Cleaning Summary'!$B$64,"Normal Weight",IF(B730&lt;'Cleaning Summary'!$B$65,"Overweight","Obesity")))</f>
        <v>Obesity</v>
      </c>
      <c r="O730" s="23" t="str">
        <f>IF(C730&lt;'Cleaning Summary'!$B$66,"Normal",IF(C730&lt;'Cleaning Summary'!$B$67,"Prediabetes","Diabetes"))</f>
        <v>Diabetes</v>
      </c>
    </row>
    <row r="731" spans="1:15" x14ac:dyDescent="0.35">
      <c r="A731" s="23" t="s">
        <v>1577</v>
      </c>
      <c r="B731" s="27">
        <v>36.85</v>
      </c>
      <c r="C731" s="27">
        <v>6.21</v>
      </c>
      <c r="D731" s="23" t="s">
        <v>95</v>
      </c>
      <c r="E731" s="23" t="s">
        <v>81</v>
      </c>
      <c r="F731" s="23" t="s">
        <v>81</v>
      </c>
      <c r="G731" s="23">
        <v>2</v>
      </c>
      <c r="H731" s="23" t="s">
        <v>81</v>
      </c>
      <c r="I731" s="23" t="str">
        <f t="shared" si="44"/>
        <v>Yes</v>
      </c>
      <c r="J731" s="23" t="str">
        <f t="shared" si="45"/>
        <v>No</v>
      </c>
      <c r="K731" s="23" t="str">
        <f t="shared" si="46"/>
        <v>No</v>
      </c>
      <c r="L731" s="23" t="str">
        <f>IF(TRIM(H731)="?",'Cleaning Summary'!$B$35,IF(LOWER(TRIM(H731))="yes","Yes","No"))</f>
        <v>No</v>
      </c>
      <c r="M731" s="23">
        <f t="shared" si="47"/>
        <v>2</v>
      </c>
      <c r="N731" s="23" t="str">
        <f>IF(B731&lt;'Cleaning Summary'!$B$63,"Underweight",IF(B731&lt;'Cleaning Summary'!$B$64,"Normal Weight",IF(B731&lt;'Cleaning Summary'!$B$65,"Overweight","Obesity")))</f>
        <v>Obesity</v>
      </c>
      <c r="O731" s="23" t="str">
        <f>IF(C731&lt;'Cleaning Summary'!$B$66,"Normal",IF(C731&lt;'Cleaning Summary'!$B$67,"Prediabetes","Diabetes"))</f>
        <v>Prediabetes</v>
      </c>
    </row>
    <row r="732" spans="1:15" x14ac:dyDescent="0.35">
      <c r="A732" s="23" t="s">
        <v>1579</v>
      </c>
      <c r="B732" s="27">
        <v>36.299999999999997</v>
      </c>
      <c r="C732" s="27">
        <v>5.79</v>
      </c>
      <c r="D732" s="23" t="s">
        <v>95</v>
      </c>
      <c r="E732" s="23" t="s">
        <v>81</v>
      </c>
      <c r="F732" s="23" t="s">
        <v>81</v>
      </c>
      <c r="G732" s="23">
        <v>2</v>
      </c>
      <c r="H732" s="23" t="s">
        <v>81</v>
      </c>
      <c r="I732" s="23" t="str">
        <f t="shared" si="44"/>
        <v>Yes</v>
      </c>
      <c r="J732" s="23" t="str">
        <f t="shared" si="45"/>
        <v>No</v>
      </c>
      <c r="K732" s="23" t="str">
        <f t="shared" si="46"/>
        <v>No</v>
      </c>
      <c r="L732" s="23" t="str">
        <f>IF(TRIM(H732)="?",'Cleaning Summary'!$B$35,IF(LOWER(TRIM(H732))="yes","Yes","No"))</f>
        <v>No</v>
      </c>
      <c r="M732" s="23">
        <f t="shared" si="47"/>
        <v>2</v>
      </c>
      <c r="N732" s="23" t="str">
        <f>IF(B732&lt;'Cleaning Summary'!$B$63,"Underweight",IF(B732&lt;'Cleaning Summary'!$B$64,"Normal Weight",IF(B732&lt;'Cleaning Summary'!$B$65,"Overweight","Obesity")))</f>
        <v>Obesity</v>
      </c>
      <c r="O732" s="23" t="str">
        <f>IF(C732&lt;'Cleaning Summary'!$B$66,"Normal",IF(C732&lt;'Cleaning Summary'!$B$67,"Prediabetes","Diabetes"))</f>
        <v>Prediabetes</v>
      </c>
    </row>
    <row r="733" spans="1:15" x14ac:dyDescent="0.35">
      <c r="A733" s="23" t="s">
        <v>1581</v>
      </c>
      <c r="B733" s="27">
        <v>45.34</v>
      </c>
      <c r="C733" s="27">
        <v>5.69</v>
      </c>
      <c r="D733" s="23" t="s">
        <v>95</v>
      </c>
      <c r="E733" s="23" t="s">
        <v>81</v>
      </c>
      <c r="F733" s="23" t="s">
        <v>81</v>
      </c>
      <c r="G733" s="23" t="s">
        <v>4796</v>
      </c>
      <c r="H733" s="23" t="s">
        <v>81</v>
      </c>
      <c r="I733" s="23" t="str">
        <f t="shared" si="44"/>
        <v>Yes</v>
      </c>
      <c r="J733" s="23" t="str">
        <f t="shared" si="45"/>
        <v>No</v>
      </c>
      <c r="K733" s="23" t="str">
        <f t="shared" si="46"/>
        <v>No</v>
      </c>
      <c r="L733" s="23" t="str">
        <f>IF(TRIM(H733)="?",'Cleaning Summary'!$B$35,IF(LOWER(TRIM(H733))="yes","Yes","No"))</f>
        <v>No</v>
      </c>
      <c r="M733" s="23">
        <f t="shared" si="47"/>
        <v>0</v>
      </c>
      <c r="N733" s="23" t="str">
        <f>IF(B733&lt;'Cleaning Summary'!$B$63,"Underweight",IF(B733&lt;'Cleaning Summary'!$B$64,"Normal Weight",IF(B733&lt;'Cleaning Summary'!$B$65,"Overweight","Obesity")))</f>
        <v>Obesity</v>
      </c>
      <c r="O733" s="23" t="str">
        <f>IF(C733&lt;'Cleaning Summary'!$B$66,"Normal",IF(C733&lt;'Cleaning Summary'!$B$67,"Prediabetes","Diabetes"))</f>
        <v>Normal</v>
      </c>
    </row>
    <row r="734" spans="1:15" x14ac:dyDescent="0.35">
      <c r="A734" s="23" t="s">
        <v>1583</v>
      </c>
      <c r="B734" s="27">
        <v>31.8</v>
      </c>
      <c r="C734" s="27">
        <v>5.36</v>
      </c>
      <c r="D734" s="23" t="s">
        <v>95</v>
      </c>
      <c r="E734" s="23" t="s">
        <v>81</v>
      </c>
      <c r="F734" s="23" t="s">
        <v>81</v>
      </c>
      <c r="G734" s="23">
        <v>2</v>
      </c>
      <c r="H734" s="23" t="s">
        <v>81</v>
      </c>
      <c r="I734" s="23" t="str">
        <f t="shared" si="44"/>
        <v>Yes</v>
      </c>
      <c r="J734" s="23" t="str">
        <f t="shared" si="45"/>
        <v>No</v>
      </c>
      <c r="K734" s="23" t="str">
        <f t="shared" si="46"/>
        <v>No</v>
      </c>
      <c r="L734" s="23" t="str">
        <f>IF(TRIM(H734)="?",'Cleaning Summary'!$B$35,IF(LOWER(TRIM(H734))="yes","Yes","No"))</f>
        <v>No</v>
      </c>
      <c r="M734" s="23">
        <f t="shared" si="47"/>
        <v>2</v>
      </c>
      <c r="N734" s="23" t="str">
        <f>IF(B734&lt;'Cleaning Summary'!$B$63,"Underweight",IF(B734&lt;'Cleaning Summary'!$B$64,"Normal Weight",IF(B734&lt;'Cleaning Summary'!$B$65,"Overweight","Obesity")))</f>
        <v>Obesity</v>
      </c>
      <c r="O734" s="23" t="str">
        <f>IF(C734&lt;'Cleaning Summary'!$B$66,"Normal",IF(C734&lt;'Cleaning Summary'!$B$67,"Prediabetes","Diabetes"))</f>
        <v>Normal</v>
      </c>
    </row>
    <row r="735" spans="1:15" x14ac:dyDescent="0.35">
      <c r="A735" s="23" t="s">
        <v>1585</v>
      </c>
      <c r="B735" s="27">
        <v>41.02</v>
      </c>
      <c r="C735" s="27">
        <v>11.37</v>
      </c>
      <c r="D735" s="23" t="s">
        <v>81</v>
      </c>
      <c r="E735" s="23" t="s">
        <v>81</v>
      </c>
      <c r="F735" s="23" t="s">
        <v>81</v>
      </c>
      <c r="G735" s="23" t="s">
        <v>4796</v>
      </c>
      <c r="H735" s="23" t="s">
        <v>81</v>
      </c>
      <c r="I735" s="23" t="str">
        <f t="shared" si="44"/>
        <v>No</v>
      </c>
      <c r="J735" s="23" t="str">
        <f t="shared" si="45"/>
        <v>No</v>
      </c>
      <c r="K735" s="23" t="str">
        <f t="shared" si="46"/>
        <v>No</v>
      </c>
      <c r="L735" s="23" t="str">
        <f>IF(TRIM(H735)="?",'Cleaning Summary'!$B$35,IF(LOWER(TRIM(H735))="yes","Yes","No"))</f>
        <v>No</v>
      </c>
      <c r="M735" s="23">
        <f t="shared" si="47"/>
        <v>0</v>
      </c>
      <c r="N735" s="23" t="str">
        <f>IF(B735&lt;'Cleaning Summary'!$B$63,"Underweight",IF(B735&lt;'Cleaning Summary'!$B$64,"Normal Weight",IF(B735&lt;'Cleaning Summary'!$B$65,"Overweight","Obesity")))</f>
        <v>Obesity</v>
      </c>
      <c r="O735" s="23" t="str">
        <f>IF(C735&lt;'Cleaning Summary'!$B$66,"Normal",IF(C735&lt;'Cleaning Summary'!$B$67,"Prediabetes","Diabetes"))</f>
        <v>Diabetes</v>
      </c>
    </row>
    <row r="736" spans="1:15" x14ac:dyDescent="0.35">
      <c r="A736" s="23" t="s">
        <v>1587</v>
      </c>
      <c r="B736" s="27">
        <v>32.68</v>
      </c>
      <c r="C736" s="27">
        <v>11.87</v>
      </c>
      <c r="D736" s="23" t="s">
        <v>81</v>
      </c>
      <c r="E736" s="23" t="s">
        <v>81</v>
      </c>
      <c r="F736" s="23" t="s">
        <v>81</v>
      </c>
      <c r="G736" s="23" t="s">
        <v>4796</v>
      </c>
      <c r="H736" s="23" t="s">
        <v>81</v>
      </c>
      <c r="I736" s="23" t="str">
        <f t="shared" si="44"/>
        <v>No</v>
      </c>
      <c r="J736" s="23" t="str">
        <f t="shared" si="45"/>
        <v>No</v>
      </c>
      <c r="K736" s="23" t="str">
        <f t="shared" si="46"/>
        <v>No</v>
      </c>
      <c r="L736" s="23" t="str">
        <f>IF(TRIM(H736)="?",'Cleaning Summary'!$B$35,IF(LOWER(TRIM(H736))="yes","Yes","No"))</f>
        <v>No</v>
      </c>
      <c r="M736" s="23">
        <f t="shared" si="47"/>
        <v>0</v>
      </c>
      <c r="N736" s="23" t="str">
        <f>IF(B736&lt;'Cleaning Summary'!$B$63,"Underweight",IF(B736&lt;'Cleaning Summary'!$B$64,"Normal Weight",IF(B736&lt;'Cleaning Summary'!$B$65,"Overweight","Obesity")))</f>
        <v>Obesity</v>
      </c>
      <c r="O736" s="23" t="str">
        <f>IF(C736&lt;'Cleaning Summary'!$B$66,"Normal",IF(C736&lt;'Cleaning Summary'!$B$67,"Prediabetes","Diabetes"))</f>
        <v>Diabetes</v>
      </c>
    </row>
    <row r="737" spans="1:15" x14ac:dyDescent="0.35">
      <c r="A737" s="23" t="s">
        <v>1589</v>
      </c>
      <c r="B737" s="27">
        <v>21.7</v>
      </c>
      <c r="C737" s="27">
        <v>4.9000000000000004</v>
      </c>
      <c r="D737" s="23" t="s">
        <v>81</v>
      </c>
      <c r="E737" s="23" t="s">
        <v>81</v>
      </c>
      <c r="F737" s="23" t="s">
        <v>82</v>
      </c>
      <c r="G737" s="23">
        <v>1</v>
      </c>
      <c r="H737" s="23" t="s">
        <v>95</v>
      </c>
      <c r="I737" s="23" t="str">
        <f t="shared" si="44"/>
        <v>No</v>
      </c>
      <c r="J737" s="23" t="str">
        <f t="shared" si="45"/>
        <v>No</v>
      </c>
      <c r="K737" s="23" t="str">
        <f t="shared" si="46"/>
        <v>Yes</v>
      </c>
      <c r="L737" s="23" t="str">
        <f>IF(TRIM(H737)="?",'Cleaning Summary'!$B$35,IF(LOWER(TRIM(H737))="yes","Yes","No"))</f>
        <v>Yes</v>
      </c>
      <c r="M737" s="23">
        <f t="shared" si="47"/>
        <v>1</v>
      </c>
      <c r="N737" s="23" t="str">
        <f>IF(B737&lt;'Cleaning Summary'!$B$63,"Underweight",IF(B737&lt;'Cleaning Summary'!$B$64,"Normal Weight",IF(B737&lt;'Cleaning Summary'!$B$65,"Overweight","Obesity")))</f>
        <v>Normal Weight</v>
      </c>
      <c r="O737" s="23" t="str">
        <f>IF(C737&lt;'Cleaning Summary'!$B$66,"Normal",IF(C737&lt;'Cleaning Summary'!$B$67,"Prediabetes","Diabetes"))</f>
        <v>Normal</v>
      </c>
    </row>
    <row r="738" spans="1:15" x14ac:dyDescent="0.35">
      <c r="A738" s="23" t="s">
        <v>1591</v>
      </c>
      <c r="B738" s="27">
        <v>40.479999999999997</v>
      </c>
      <c r="C738" s="27">
        <v>6.7</v>
      </c>
      <c r="D738" s="23" t="s">
        <v>81</v>
      </c>
      <c r="E738" s="23" t="s">
        <v>81</v>
      </c>
      <c r="F738" s="23" t="s">
        <v>81</v>
      </c>
      <c r="G738" s="23">
        <v>3</v>
      </c>
      <c r="H738" s="23" t="s">
        <v>81</v>
      </c>
      <c r="I738" s="23" t="str">
        <f t="shared" si="44"/>
        <v>No</v>
      </c>
      <c r="J738" s="23" t="str">
        <f t="shared" si="45"/>
        <v>No</v>
      </c>
      <c r="K738" s="23" t="str">
        <f t="shared" si="46"/>
        <v>No</v>
      </c>
      <c r="L738" s="23" t="str">
        <f>IF(TRIM(H738)="?",'Cleaning Summary'!$B$35,IF(LOWER(TRIM(H738))="yes","Yes","No"))</f>
        <v>No</v>
      </c>
      <c r="M738" s="23">
        <f t="shared" si="47"/>
        <v>3</v>
      </c>
      <c r="N738" s="23" t="str">
        <f>IF(B738&lt;'Cleaning Summary'!$B$63,"Underweight",IF(B738&lt;'Cleaning Summary'!$B$64,"Normal Weight",IF(B738&lt;'Cleaning Summary'!$B$65,"Overweight","Obesity")))</f>
        <v>Obesity</v>
      </c>
      <c r="O738" s="23" t="str">
        <f>IF(C738&lt;'Cleaning Summary'!$B$66,"Normal",IF(C738&lt;'Cleaning Summary'!$B$67,"Prediabetes","Diabetes"))</f>
        <v>Diabetes</v>
      </c>
    </row>
    <row r="739" spans="1:15" x14ac:dyDescent="0.35">
      <c r="A739" s="23" t="s">
        <v>1593</v>
      </c>
      <c r="B739" s="27">
        <v>34.5</v>
      </c>
      <c r="C739" s="27">
        <v>10.3</v>
      </c>
      <c r="D739" s="23" t="s">
        <v>81</v>
      </c>
      <c r="E739" s="23" t="s">
        <v>81</v>
      </c>
      <c r="F739" s="23" t="s">
        <v>81</v>
      </c>
      <c r="G739" s="23">
        <v>3</v>
      </c>
      <c r="H739" s="23" t="s">
        <v>81</v>
      </c>
      <c r="I739" s="23" t="str">
        <f t="shared" si="44"/>
        <v>No</v>
      </c>
      <c r="J739" s="23" t="str">
        <f t="shared" si="45"/>
        <v>No</v>
      </c>
      <c r="K739" s="23" t="str">
        <f t="shared" si="46"/>
        <v>No</v>
      </c>
      <c r="L739" s="23" t="str">
        <f>IF(TRIM(H739)="?",'Cleaning Summary'!$B$35,IF(LOWER(TRIM(H739))="yes","Yes","No"))</f>
        <v>No</v>
      </c>
      <c r="M739" s="23">
        <f t="shared" si="47"/>
        <v>3</v>
      </c>
      <c r="N739" s="23" t="str">
        <f>IF(B739&lt;'Cleaning Summary'!$B$63,"Underweight",IF(B739&lt;'Cleaning Summary'!$B$64,"Normal Weight",IF(B739&lt;'Cleaning Summary'!$B$65,"Overweight","Obesity")))</f>
        <v>Obesity</v>
      </c>
      <c r="O739" s="23" t="str">
        <f>IF(C739&lt;'Cleaning Summary'!$B$66,"Normal",IF(C739&lt;'Cleaning Summary'!$B$67,"Prediabetes","Diabetes"))</f>
        <v>Diabetes</v>
      </c>
    </row>
    <row r="740" spans="1:15" x14ac:dyDescent="0.35">
      <c r="A740" s="23" t="s">
        <v>1595</v>
      </c>
      <c r="B740" s="27">
        <v>45.9</v>
      </c>
      <c r="C740" s="27">
        <v>11.14</v>
      </c>
      <c r="D740" s="23" t="s">
        <v>95</v>
      </c>
      <c r="E740" s="23" t="s">
        <v>81</v>
      </c>
      <c r="F740" s="23" t="s">
        <v>81</v>
      </c>
      <c r="G740" s="23">
        <v>1</v>
      </c>
      <c r="H740" s="23" t="s">
        <v>81</v>
      </c>
      <c r="I740" s="23" t="str">
        <f t="shared" si="44"/>
        <v>Yes</v>
      </c>
      <c r="J740" s="23" t="str">
        <f t="shared" si="45"/>
        <v>No</v>
      </c>
      <c r="K740" s="23" t="str">
        <f t="shared" si="46"/>
        <v>No</v>
      </c>
      <c r="L740" s="23" t="str">
        <f>IF(TRIM(H740)="?",'Cleaning Summary'!$B$35,IF(LOWER(TRIM(H740))="yes","Yes","No"))</f>
        <v>No</v>
      </c>
      <c r="M740" s="23">
        <f t="shared" si="47"/>
        <v>1</v>
      </c>
      <c r="N740" s="23" t="str">
        <f>IF(B740&lt;'Cleaning Summary'!$B$63,"Underweight",IF(B740&lt;'Cleaning Summary'!$B$64,"Normal Weight",IF(B740&lt;'Cleaning Summary'!$B$65,"Overweight","Obesity")))</f>
        <v>Obesity</v>
      </c>
      <c r="O740" s="23" t="str">
        <f>IF(C740&lt;'Cleaning Summary'!$B$66,"Normal",IF(C740&lt;'Cleaning Summary'!$B$67,"Prediabetes","Diabetes"))</f>
        <v>Diabetes</v>
      </c>
    </row>
    <row r="741" spans="1:15" x14ac:dyDescent="0.35">
      <c r="A741" s="23" t="s">
        <v>1597</v>
      </c>
      <c r="B741" s="27">
        <v>33.479999999999997</v>
      </c>
      <c r="C741" s="27">
        <v>4.74</v>
      </c>
      <c r="D741" s="23" t="s">
        <v>95</v>
      </c>
      <c r="E741" s="23" t="s">
        <v>81</v>
      </c>
      <c r="F741" s="23" t="s">
        <v>81</v>
      </c>
      <c r="G741" s="23">
        <v>2</v>
      </c>
      <c r="H741" s="23" t="s">
        <v>81</v>
      </c>
      <c r="I741" s="23" t="str">
        <f t="shared" si="44"/>
        <v>Yes</v>
      </c>
      <c r="J741" s="23" t="str">
        <f t="shared" si="45"/>
        <v>No</v>
      </c>
      <c r="K741" s="23" t="str">
        <f t="shared" si="46"/>
        <v>No</v>
      </c>
      <c r="L741" s="23" t="str">
        <f>IF(TRIM(H741)="?",'Cleaning Summary'!$B$35,IF(LOWER(TRIM(H741))="yes","Yes","No"))</f>
        <v>No</v>
      </c>
      <c r="M741" s="23">
        <f t="shared" si="47"/>
        <v>2</v>
      </c>
      <c r="N741" s="23" t="str">
        <f>IF(B741&lt;'Cleaning Summary'!$B$63,"Underweight",IF(B741&lt;'Cleaning Summary'!$B$64,"Normal Weight",IF(B741&lt;'Cleaning Summary'!$B$65,"Overweight","Obesity")))</f>
        <v>Obesity</v>
      </c>
      <c r="O741" s="23" t="str">
        <f>IF(C741&lt;'Cleaning Summary'!$B$66,"Normal",IF(C741&lt;'Cleaning Summary'!$B$67,"Prediabetes","Diabetes"))</f>
        <v>Normal</v>
      </c>
    </row>
    <row r="742" spans="1:15" x14ac:dyDescent="0.35">
      <c r="A742" s="23" t="s">
        <v>1599</v>
      </c>
      <c r="B742" s="27">
        <v>28.31</v>
      </c>
      <c r="C742" s="27">
        <v>5.96</v>
      </c>
      <c r="D742" s="23" t="s">
        <v>95</v>
      </c>
      <c r="E742" s="23" t="s">
        <v>81</v>
      </c>
      <c r="F742" s="23" t="s">
        <v>81</v>
      </c>
      <c r="G742" s="23">
        <v>2</v>
      </c>
      <c r="H742" s="23" t="s">
        <v>81</v>
      </c>
      <c r="I742" s="23" t="str">
        <f t="shared" si="44"/>
        <v>Yes</v>
      </c>
      <c r="J742" s="23" t="str">
        <f t="shared" si="45"/>
        <v>No</v>
      </c>
      <c r="K742" s="23" t="str">
        <f t="shared" si="46"/>
        <v>No</v>
      </c>
      <c r="L742" s="23" t="str">
        <f>IF(TRIM(H742)="?",'Cleaning Summary'!$B$35,IF(LOWER(TRIM(H742))="yes","Yes","No"))</f>
        <v>No</v>
      </c>
      <c r="M742" s="23">
        <f t="shared" si="47"/>
        <v>2</v>
      </c>
      <c r="N742" s="23" t="str">
        <f>IF(B742&lt;'Cleaning Summary'!$B$63,"Underweight",IF(B742&lt;'Cleaning Summary'!$B$64,"Normal Weight",IF(B742&lt;'Cleaning Summary'!$B$65,"Overweight","Obesity")))</f>
        <v>Overweight</v>
      </c>
      <c r="O742" s="23" t="str">
        <f>IF(C742&lt;'Cleaning Summary'!$B$66,"Normal",IF(C742&lt;'Cleaning Summary'!$B$67,"Prediabetes","Diabetes"))</f>
        <v>Prediabetes</v>
      </c>
    </row>
    <row r="743" spans="1:15" x14ac:dyDescent="0.35">
      <c r="A743" s="23" t="s">
        <v>1601</v>
      </c>
      <c r="B743" s="27">
        <v>21.565000000000001</v>
      </c>
      <c r="C743" s="27">
        <v>4.95</v>
      </c>
      <c r="D743" s="23" t="s">
        <v>81</v>
      </c>
      <c r="E743" s="23" t="s">
        <v>95</v>
      </c>
      <c r="F743" s="23" t="s">
        <v>81</v>
      </c>
      <c r="G743" s="23">
        <v>1</v>
      </c>
      <c r="H743" s="23" t="s">
        <v>95</v>
      </c>
      <c r="I743" s="23" t="str">
        <f t="shared" si="44"/>
        <v>No</v>
      </c>
      <c r="J743" s="23" t="str">
        <f t="shared" si="45"/>
        <v>Yes</v>
      </c>
      <c r="K743" s="23" t="str">
        <f t="shared" si="46"/>
        <v>No</v>
      </c>
      <c r="L743" s="23" t="str">
        <f>IF(TRIM(H743)="?",'Cleaning Summary'!$B$35,IF(LOWER(TRIM(H743))="yes","Yes","No"))</f>
        <v>Yes</v>
      </c>
      <c r="M743" s="23">
        <f t="shared" si="47"/>
        <v>1</v>
      </c>
      <c r="N743" s="23" t="str">
        <f>IF(B743&lt;'Cleaning Summary'!$B$63,"Underweight",IF(B743&lt;'Cleaning Summary'!$B$64,"Normal Weight",IF(B743&lt;'Cleaning Summary'!$B$65,"Overweight","Obesity")))</f>
        <v>Normal Weight</v>
      </c>
      <c r="O743" s="23" t="str">
        <f>IF(C743&lt;'Cleaning Summary'!$B$66,"Normal",IF(C743&lt;'Cleaning Summary'!$B$67,"Prediabetes","Diabetes"))</f>
        <v>Normal</v>
      </c>
    </row>
    <row r="744" spans="1:15" x14ac:dyDescent="0.35">
      <c r="A744" s="23" t="s">
        <v>1603</v>
      </c>
      <c r="B744" s="27">
        <v>35.590000000000003</v>
      </c>
      <c r="C744" s="27">
        <v>5.21</v>
      </c>
      <c r="D744" s="23" t="s">
        <v>95</v>
      </c>
      <c r="E744" s="23" t="s">
        <v>81</v>
      </c>
      <c r="F744" s="23" t="s">
        <v>82</v>
      </c>
      <c r="G744" s="23">
        <v>1</v>
      </c>
      <c r="H744" s="23" t="s">
        <v>81</v>
      </c>
      <c r="I744" s="23" t="str">
        <f t="shared" si="44"/>
        <v>Yes</v>
      </c>
      <c r="J744" s="23" t="str">
        <f t="shared" si="45"/>
        <v>No</v>
      </c>
      <c r="K744" s="23" t="str">
        <f t="shared" si="46"/>
        <v>Yes</v>
      </c>
      <c r="L744" s="23" t="str">
        <f>IF(TRIM(H744)="?",'Cleaning Summary'!$B$35,IF(LOWER(TRIM(H744))="yes","Yes","No"))</f>
        <v>No</v>
      </c>
      <c r="M744" s="23">
        <f t="shared" si="47"/>
        <v>1</v>
      </c>
      <c r="N744" s="23" t="str">
        <f>IF(B744&lt;'Cleaning Summary'!$B$63,"Underweight",IF(B744&lt;'Cleaning Summary'!$B$64,"Normal Weight",IF(B744&lt;'Cleaning Summary'!$B$65,"Overweight","Obesity")))</f>
        <v>Obesity</v>
      </c>
      <c r="O744" s="23" t="str">
        <f>IF(C744&lt;'Cleaning Summary'!$B$66,"Normal",IF(C744&lt;'Cleaning Summary'!$B$67,"Prediabetes","Diabetes"))</f>
        <v>Normal</v>
      </c>
    </row>
    <row r="745" spans="1:15" x14ac:dyDescent="0.35">
      <c r="A745" s="23" t="s">
        <v>1605</v>
      </c>
      <c r="B745" s="27">
        <v>43.44</v>
      </c>
      <c r="C745" s="27">
        <v>4.8600000000000003</v>
      </c>
      <c r="D745" s="23" t="s">
        <v>95</v>
      </c>
      <c r="E745" s="23" t="s">
        <v>81</v>
      </c>
      <c r="F745" s="23" t="s">
        <v>81</v>
      </c>
      <c r="G745" s="23" t="s">
        <v>4796</v>
      </c>
      <c r="H745" s="23" t="s">
        <v>81</v>
      </c>
      <c r="I745" s="23" t="str">
        <f t="shared" si="44"/>
        <v>Yes</v>
      </c>
      <c r="J745" s="23" t="str">
        <f t="shared" si="45"/>
        <v>No</v>
      </c>
      <c r="K745" s="23" t="str">
        <f t="shared" si="46"/>
        <v>No</v>
      </c>
      <c r="L745" s="23" t="str">
        <f>IF(TRIM(H745)="?",'Cleaning Summary'!$B$35,IF(LOWER(TRIM(H745))="yes","Yes","No"))</f>
        <v>No</v>
      </c>
      <c r="M745" s="23">
        <f t="shared" si="47"/>
        <v>0</v>
      </c>
      <c r="N745" s="23" t="str">
        <f>IF(B745&lt;'Cleaning Summary'!$B$63,"Underweight",IF(B745&lt;'Cleaning Summary'!$B$64,"Normal Weight",IF(B745&lt;'Cleaning Summary'!$B$65,"Overweight","Obesity")))</f>
        <v>Obesity</v>
      </c>
      <c r="O745" s="23" t="str">
        <f>IF(C745&lt;'Cleaning Summary'!$B$66,"Normal",IF(C745&lt;'Cleaning Summary'!$B$67,"Prediabetes","Diabetes"))</f>
        <v>Normal</v>
      </c>
    </row>
    <row r="746" spans="1:15" x14ac:dyDescent="0.35">
      <c r="A746" s="23" t="s">
        <v>1607</v>
      </c>
      <c r="B746" s="27">
        <v>21.754999999999999</v>
      </c>
      <c r="C746" s="27">
        <v>7.79</v>
      </c>
      <c r="D746" s="23" t="s">
        <v>95</v>
      </c>
      <c r="E746" s="23" t="s">
        <v>81</v>
      </c>
      <c r="F746" s="23" t="s">
        <v>81</v>
      </c>
      <c r="G746" s="23" t="s">
        <v>4796</v>
      </c>
      <c r="H746" s="23" t="s">
        <v>81</v>
      </c>
      <c r="I746" s="23" t="str">
        <f t="shared" si="44"/>
        <v>Yes</v>
      </c>
      <c r="J746" s="23" t="str">
        <f t="shared" si="45"/>
        <v>No</v>
      </c>
      <c r="K746" s="23" t="str">
        <f t="shared" si="46"/>
        <v>No</v>
      </c>
      <c r="L746" s="23" t="str">
        <f>IF(TRIM(H746)="?",'Cleaning Summary'!$B$35,IF(LOWER(TRIM(H746))="yes","Yes","No"))</f>
        <v>No</v>
      </c>
      <c r="M746" s="23">
        <f t="shared" si="47"/>
        <v>0</v>
      </c>
      <c r="N746" s="23" t="str">
        <f>IF(B746&lt;'Cleaning Summary'!$B$63,"Underweight",IF(B746&lt;'Cleaning Summary'!$B$64,"Normal Weight",IF(B746&lt;'Cleaning Summary'!$B$65,"Overweight","Obesity")))</f>
        <v>Normal Weight</v>
      </c>
      <c r="O746" s="23" t="str">
        <f>IF(C746&lt;'Cleaning Summary'!$B$66,"Normal",IF(C746&lt;'Cleaning Summary'!$B$67,"Prediabetes","Diabetes"))</f>
        <v>Diabetes</v>
      </c>
    </row>
    <row r="747" spans="1:15" x14ac:dyDescent="0.35">
      <c r="A747" s="23" t="s">
        <v>1609</v>
      </c>
      <c r="B747" s="27">
        <v>44.55</v>
      </c>
      <c r="C747" s="27">
        <v>7.12</v>
      </c>
      <c r="D747" s="23" t="s">
        <v>95</v>
      </c>
      <c r="E747" s="23" t="s">
        <v>81</v>
      </c>
      <c r="F747" s="23" t="s">
        <v>81</v>
      </c>
      <c r="G747" s="23">
        <v>1</v>
      </c>
      <c r="H747" s="23" t="s">
        <v>81</v>
      </c>
      <c r="I747" s="23" t="str">
        <f t="shared" si="44"/>
        <v>Yes</v>
      </c>
      <c r="J747" s="23" t="str">
        <f t="shared" si="45"/>
        <v>No</v>
      </c>
      <c r="K747" s="23" t="str">
        <f t="shared" si="46"/>
        <v>No</v>
      </c>
      <c r="L747" s="23" t="str">
        <f>IF(TRIM(H747)="?",'Cleaning Summary'!$B$35,IF(LOWER(TRIM(H747))="yes","Yes","No"))</f>
        <v>No</v>
      </c>
      <c r="M747" s="23">
        <f t="shared" si="47"/>
        <v>1</v>
      </c>
      <c r="N747" s="23" t="str">
        <f>IF(B747&lt;'Cleaning Summary'!$B$63,"Underweight",IF(B747&lt;'Cleaning Summary'!$B$64,"Normal Weight",IF(B747&lt;'Cleaning Summary'!$B$65,"Overweight","Obesity")))</f>
        <v>Obesity</v>
      </c>
      <c r="O747" s="23" t="str">
        <f>IF(C747&lt;'Cleaning Summary'!$B$66,"Normal",IF(C747&lt;'Cleaning Summary'!$B$67,"Prediabetes","Diabetes"))</f>
        <v>Diabetes</v>
      </c>
    </row>
    <row r="748" spans="1:15" x14ac:dyDescent="0.35">
      <c r="A748" s="23" t="s">
        <v>1611</v>
      </c>
      <c r="B748" s="27">
        <v>43.32</v>
      </c>
      <c r="C748" s="27">
        <v>4.67</v>
      </c>
      <c r="D748" s="23" t="s">
        <v>95</v>
      </c>
      <c r="E748" s="23" t="s">
        <v>81</v>
      </c>
      <c r="F748" s="23" t="s">
        <v>81</v>
      </c>
      <c r="G748" s="23" t="s">
        <v>4796</v>
      </c>
      <c r="H748" s="23" t="s">
        <v>81</v>
      </c>
      <c r="I748" s="23" t="str">
        <f t="shared" si="44"/>
        <v>Yes</v>
      </c>
      <c r="J748" s="23" t="str">
        <f t="shared" si="45"/>
        <v>No</v>
      </c>
      <c r="K748" s="23" t="str">
        <f t="shared" si="46"/>
        <v>No</v>
      </c>
      <c r="L748" s="23" t="str">
        <f>IF(TRIM(H748)="?",'Cleaning Summary'!$B$35,IF(LOWER(TRIM(H748))="yes","Yes","No"))</f>
        <v>No</v>
      </c>
      <c r="M748" s="23">
        <f t="shared" si="47"/>
        <v>0</v>
      </c>
      <c r="N748" s="23" t="str">
        <f>IF(B748&lt;'Cleaning Summary'!$B$63,"Underweight",IF(B748&lt;'Cleaning Summary'!$B$64,"Normal Weight",IF(B748&lt;'Cleaning Summary'!$B$65,"Overweight","Obesity")))</f>
        <v>Obesity</v>
      </c>
      <c r="O748" s="23" t="str">
        <f>IF(C748&lt;'Cleaning Summary'!$B$66,"Normal",IF(C748&lt;'Cleaning Summary'!$B$67,"Prediabetes","Diabetes"))</f>
        <v>Normal</v>
      </c>
    </row>
    <row r="749" spans="1:15" x14ac:dyDescent="0.35">
      <c r="A749" s="23" t="s">
        <v>1613</v>
      </c>
      <c r="B749" s="27">
        <v>31.23</v>
      </c>
      <c r="C749" s="27">
        <v>9.1199999999999992</v>
      </c>
      <c r="D749" s="23" t="s">
        <v>95</v>
      </c>
      <c r="E749" s="23" t="s">
        <v>81</v>
      </c>
      <c r="F749" s="23" t="s">
        <v>82</v>
      </c>
      <c r="G749" s="23">
        <v>1</v>
      </c>
      <c r="H749" s="23" t="s">
        <v>81</v>
      </c>
      <c r="I749" s="23" t="str">
        <f t="shared" si="44"/>
        <v>Yes</v>
      </c>
      <c r="J749" s="23" t="str">
        <f t="shared" si="45"/>
        <v>No</v>
      </c>
      <c r="K749" s="23" t="str">
        <f t="shared" si="46"/>
        <v>Yes</v>
      </c>
      <c r="L749" s="23" t="str">
        <f>IF(TRIM(H749)="?",'Cleaning Summary'!$B$35,IF(LOWER(TRIM(H749))="yes","Yes","No"))</f>
        <v>No</v>
      </c>
      <c r="M749" s="23">
        <f t="shared" si="47"/>
        <v>1</v>
      </c>
      <c r="N749" s="23" t="str">
        <f>IF(B749&lt;'Cleaning Summary'!$B$63,"Underweight",IF(B749&lt;'Cleaning Summary'!$B$64,"Normal Weight",IF(B749&lt;'Cleaning Summary'!$B$65,"Overweight","Obesity")))</f>
        <v>Obesity</v>
      </c>
      <c r="O749" s="23" t="str">
        <f>IF(C749&lt;'Cleaning Summary'!$B$66,"Normal",IF(C749&lt;'Cleaning Summary'!$B$67,"Prediabetes","Diabetes"))</f>
        <v>Diabetes</v>
      </c>
    </row>
    <row r="750" spans="1:15" x14ac:dyDescent="0.35">
      <c r="A750" s="23" t="s">
        <v>1615</v>
      </c>
      <c r="B750" s="27">
        <v>42.81</v>
      </c>
      <c r="C750" s="27">
        <v>4.1500000000000004</v>
      </c>
      <c r="D750" s="23" t="s">
        <v>81</v>
      </c>
      <c r="E750" s="23" t="s">
        <v>81</v>
      </c>
      <c r="F750" s="23" t="s">
        <v>81</v>
      </c>
      <c r="G750" s="23">
        <v>1</v>
      </c>
      <c r="H750" s="23" t="s">
        <v>81</v>
      </c>
      <c r="I750" s="23" t="str">
        <f t="shared" si="44"/>
        <v>No</v>
      </c>
      <c r="J750" s="23" t="str">
        <f t="shared" si="45"/>
        <v>No</v>
      </c>
      <c r="K750" s="23" t="str">
        <f t="shared" si="46"/>
        <v>No</v>
      </c>
      <c r="L750" s="23" t="str">
        <f>IF(TRIM(H750)="?",'Cleaning Summary'!$B$35,IF(LOWER(TRIM(H750))="yes","Yes","No"))</f>
        <v>No</v>
      </c>
      <c r="M750" s="23">
        <f t="shared" si="47"/>
        <v>1</v>
      </c>
      <c r="N750" s="23" t="str">
        <f>IF(B750&lt;'Cleaning Summary'!$B$63,"Underweight",IF(B750&lt;'Cleaning Summary'!$B$64,"Normal Weight",IF(B750&lt;'Cleaning Summary'!$B$65,"Overweight","Obesity")))</f>
        <v>Obesity</v>
      </c>
      <c r="O750" s="23" t="str">
        <f>IF(C750&lt;'Cleaning Summary'!$B$66,"Normal",IF(C750&lt;'Cleaning Summary'!$B$67,"Prediabetes","Diabetes"))</f>
        <v>Normal</v>
      </c>
    </row>
    <row r="751" spans="1:15" x14ac:dyDescent="0.35">
      <c r="A751" s="23" t="s">
        <v>1617</v>
      </c>
      <c r="B751" s="27">
        <v>35.909999999999997</v>
      </c>
      <c r="C751" s="27">
        <v>6.72</v>
      </c>
      <c r="D751" s="23" t="s">
        <v>95</v>
      </c>
      <c r="E751" s="23" t="s">
        <v>81</v>
      </c>
      <c r="F751" s="23" t="s">
        <v>81</v>
      </c>
      <c r="G751" s="23">
        <v>2</v>
      </c>
      <c r="H751" s="23" t="s">
        <v>81</v>
      </c>
      <c r="I751" s="23" t="str">
        <f t="shared" si="44"/>
        <v>Yes</v>
      </c>
      <c r="J751" s="23" t="str">
        <f t="shared" si="45"/>
        <v>No</v>
      </c>
      <c r="K751" s="23" t="str">
        <f t="shared" si="46"/>
        <v>No</v>
      </c>
      <c r="L751" s="23" t="str">
        <f>IF(TRIM(H751)="?",'Cleaning Summary'!$B$35,IF(LOWER(TRIM(H751))="yes","Yes","No"))</f>
        <v>No</v>
      </c>
      <c r="M751" s="23">
        <f t="shared" si="47"/>
        <v>2</v>
      </c>
      <c r="N751" s="23" t="str">
        <f>IF(B751&lt;'Cleaning Summary'!$B$63,"Underweight",IF(B751&lt;'Cleaning Summary'!$B$64,"Normal Weight",IF(B751&lt;'Cleaning Summary'!$B$65,"Overweight","Obesity")))</f>
        <v>Obesity</v>
      </c>
      <c r="O751" s="23" t="str">
        <f>IF(C751&lt;'Cleaning Summary'!$B$66,"Normal",IF(C751&lt;'Cleaning Summary'!$B$67,"Prediabetes","Diabetes"))</f>
        <v>Diabetes</v>
      </c>
    </row>
    <row r="752" spans="1:15" x14ac:dyDescent="0.35">
      <c r="A752" s="23" t="s">
        <v>1619</v>
      </c>
      <c r="B752" s="27">
        <v>36.65</v>
      </c>
      <c r="C752" s="27">
        <v>5.01</v>
      </c>
      <c r="D752" s="23" t="s">
        <v>95</v>
      </c>
      <c r="E752" s="23" t="s">
        <v>81</v>
      </c>
      <c r="F752" s="23" t="s">
        <v>82</v>
      </c>
      <c r="G752" s="23">
        <v>1</v>
      </c>
      <c r="H752" s="23" t="s">
        <v>81</v>
      </c>
      <c r="I752" s="23" t="str">
        <f t="shared" si="44"/>
        <v>Yes</v>
      </c>
      <c r="J752" s="23" t="str">
        <f t="shared" si="45"/>
        <v>No</v>
      </c>
      <c r="K752" s="23" t="str">
        <f t="shared" si="46"/>
        <v>Yes</v>
      </c>
      <c r="L752" s="23" t="str">
        <f>IF(TRIM(H752)="?",'Cleaning Summary'!$B$35,IF(LOWER(TRIM(H752))="yes","Yes","No"))</f>
        <v>No</v>
      </c>
      <c r="M752" s="23">
        <f t="shared" si="47"/>
        <v>1</v>
      </c>
      <c r="N752" s="23" t="str">
        <f>IF(B752&lt;'Cleaning Summary'!$B$63,"Underweight",IF(B752&lt;'Cleaning Summary'!$B$64,"Normal Weight",IF(B752&lt;'Cleaning Summary'!$B$65,"Overweight","Obesity")))</f>
        <v>Obesity</v>
      </c>
      <c r="O752" s="23" t="str">
        <f>IF(C752&lt;'Cleaning Summary'!$B$66,"Normal",IF(C752&lt;'Cleaning Summary'!$B$67,"Prediabetes","Diabetes"))</f>
        <v>Normal</v>
      </c>
    </row>
    <row r="753" spans="1:15" x14ac:dyDescent="0.35">
      <c r="A753" s="23" t="s">
        <v>1621</v>
      </c>
      <c r="B753" s="27">
        <v>22.04</v>
      </c>
      <c r="C753" s="27">
        <v>10.9</v>
      </c>
      <c r="D753" s="23" t="s">
        <v>95</v>
      </c>
      <c r="E753" s="23" t="s">
        <v>81</v>
      </c>
      <c r="F753" s="23" t="s">
        <v>81</v>
      </c>
      <c r="G753" s="23">
        <v>2</v>
      </c>
      <c r="H753" s="23" t="s">
        <v>81</v>
      </c>
      <c r="I753" s="23" t="str">
        <f t="shared" si="44"/>
        <v>Yes</v>
      </c>
      <c r="J753" s="23" t="str">
        <f t="shared" si="45"/>
        <v>No</v>
      </c>
      <c r="K753" s="23" t="str">
        <f t="shared" si="46"/>
        <v>No</v>
      </c>
      <c r="L753" s="23" t="str">
        <f>IF(TRIM(H753)="?",'Cleaning Summary'!$B$35,IF(LOWER(TRIM(H753))="yes","Yes","No"))</f>
        <v>No</v>
      </c>
      <c r="M753" s="23">
        <f t="shared" si="47"/>
        <v>2</v>
      </c>
      <c r="N753" s="23" t="str">
        <f>IF(B753&lt;'Cleaning Summary'!$B$63,"Underweight",IF(B753&lt;'Cleaning Summary'!$B$64,"Normal Weight",IF(B753&lt;'Cleaning Summary'!$B$65,"Overweight","Obesity")))</f>
        <v>Normal Weight</v>
      </c>
      <c r="O753" s="23" t="str">
        <f>IF(C753&lt;'Cleaning Summary'!$B$66,"Normal",IF(C753&lt;'Cleaning Summary'!$B$67,"Prediabetes","Diabetes"))</f>
        <v>Diabetes</v>
      </c>
    </row>
    <row r="754" spans="1:15" x14ac:dyDescent="0.35">
      <c r="A754" s="23" t="s">
        <v>1623</v>
      </c>
      <c r="B754" s="27">
        <v>31.824999999999999</v>
      </c>
      <c r="C754" s="27">
        <v>5.52</v>
      </c>
      <c r="D754" s="23" t="s">
        <v>95</v>
      </c>
      <c r="E754" s="23" t="s">
        <v>81</v>
      </c>
      <c r="F754" s="23" t="s">
        <v>81</v>
      </c>
      <c r="G754" s="23">
        <v>1</v>
      </c>
      <c r="H754" s="23" t="s">
        <v>81</v>
      </c>
      <c r="I754" s="23" t="str">
        <f t="shared" si="44"/>
        <v>Yes</v>
      </c>
      <c r="J754" s="23" t="str">
        <f t="shared" si="45"/>
        <v>No</v>
      </c>
      <c r="K754" s="23" t="str">
        <f t="shared" si="46"/>
        <v>No</v>
      </c>
      <c r="L754" s="23" t="str">
        <f>IF(TRIM(H754)="?",'Cleaning Summary'!$B$35,IF(LOWER(TRIM(H754))="yes","Yes","No"))</f>
        <v>No</v>
      </c>
      <c r="M754" s="23">
        <f t="shared" si="47"/>
        <v>1</v>
      </c>
      <c r="N754" s="23" t="str">
        <f>IF(B754&lt;'Cleaning Summary'!$B$63,"Underweight",IF(B754&lt;'Cleaning Summary'!$B$64,"Normal Weight",IF(B754&lt;'Cleaning Summary'!$B$65,"Overweight","Obesity")))</f>
        <v>Obesity</v>
      </c>
      <c r="O754" s="23" t="str">
        <f>IF(C754&lt;'Cleaning Summary'!$B$66,"Normal",IF(C754&lt;'Cleaning Summary'!$B$67,"Prediabetes","Diabetes"))</f>
        <v>Normal</v>
      </c>
    </row>
    <row r="755" spans="1:15" x14ac:dyDescent="0.35">
      <c r="A755" s="23" t="s">
        <v>1625</v>
      </c>
      <c r="B755" s="27">
        <v>53.58</v>
      </c>
      <c r="C755" s="27">
        <v>4.55</v>
      </c>
      <c r="D755" s="23" t="s">
        <v>81</v>
      </c>
      <c r="E755" s="23" t="s">
        <v>81</v>
      </c>
      <c r="F755" s="23" t="s">
        <v>81</v>
      </c>
      <c r="G755" s="23">
        <v>1</v>
      </c>
      <c r="H755" s="23" t="s">
        <v>81</v>
      </c>
      <c r="I755" s="23" t="str">
        <f t="shared" si="44"/>
        <v>No</v>
      </c>
      <c r="J755" s="23" t="str">
        <f t="shared" si="45"/>
        <v>No</v>
      </c>
      <c r="K755" s="23" t="str">
        <f t="shared" si="46"/>
        <v>No</v>
      </c>
      <c r="L755" s="23" t="str">
        <f>IF(TRIM(H755)="?",'Cleaning Summary'!$B$35,IF(LOWER(TRIM(H755))="yes","Yes","No"))</f>
        <v>No</v>
      </c>
      <c r="M755" s="23">
        <f t="shared" si="47"/>
        <v>1</v>
      </c>
      <c r="N755" s="23" t="str">
        <f>IF(B755&lt;'Cleaning Summary'!$B$63,"Underweight",IF(B755&lt;'Cleaning Summary'!$B$64,"Normal Weight",IF(B755&lt;'Cleaning Summary'!$B$65,"Overweight","Obesity")))</f>
        <v>Obesity</v>
      </c>
      <c r="O755" s="23" t="str">
        <f>IF(C755&lt;'Cleaning Summary'!$B$66,"Normal",IF(C755&lt;'Cleaning Summary'!$B$67,"Prediabetes","Diabetes"))</f>
        <v>Normal</v>
      </c>
    </row>
    <row r="756" spans="1:15" x14ac:dyDescent="0.35">
      <c r="A756" s="23" t="s">
        <v>1627</v>
      </c>
      <c r="B756" s="27">
        <v>34.299999999999997</v>
      </c>
      <c r="C756" s="27">
        <v>11.76</v>
      </c>
      <c r="D756" s="23" t="s">
        <v>81</v>
      </c>
      <c r="E756" s="23" t="s">
        <v>81</v>
      </c>
      <c r="F756" s="23" t="s">
        <v>81</v>
      </c>
      <c r="G756" s="23" t="s">
        <v>4796</v>
      </c>
      <c r="H756" s="23" t="s">
        <v>81</v>
      </c>
      <c r="I756" s="23" t="str">
        <f t="shared" si="44"/>
        <v>No</v>
      </c>
      <c r="J756" s="23" t="str">
        <f t="shared" si="45"/>
        <v>No</v>
      </c>
      <c r="K756" s="23" t="str">
        <f t="shared" si="46"/>
        <v>No</v>
      </c>
      <c r="L756" s="23" t="str">
        <f>IF(TRIM(H756)="?",'Cleaning Summary'!$B$35,IF(LOWER(TRIM(H756))="yes","Yes","No"))</f>
        <v>No</v>
      </c>
      <c r="M756" s="23">
        <f t="shared" si="47"/>
        <v>0</v>
      </c>
      <c r="N756" s="23" t="str">
        <f>IF(B756&lt;'Cleaning Summary'!$B$63,"Underweight",IF(B756&lt;'Cleaning Summary'!$B$64,"Normal Weight",IF(B756&lt;'Cleaning Summary'!$B$65,"Overweight","Obesity")))</f>
        <v>Obesity</v>
      </c>
      <c r="O756" s="23" t="str">
        <f>IF(C756&lt;'Cleaning Summary'!$B$66,"Normal",IF(C756&lt;'Cleaning Summary'!$B$67,"Prediabetes","Diabetes"))</f>
        <v>Diabetes</v>
      </c>
    </row>
    <row r="757" spans="1:15" x14ac:dyDescent="0.35">
      <c r="A757" s="23" t="s">
        <v>1629</v>
      </c>
      <c r="B757" s="27">
        <v>32.11</v>
      </c>
      <c r="C757" s="27">
        <v>7.06</v>
      </c>
      <c r="D757" s="23" t="s">
        <v>81</v>
      </c>
      <c r="E757" s="23" t="s">
        <v>81</v>
      </c>
      <c r="F757" s="23" t="s">
        <v>81</v>
      </c>
      <c r="G757" s="23" t="s">
        <v>4796</v>
      </c>
      <c r="H757" s="23" t="s">
        <v>81</v>
      </c>
      <c r="I757" s="23" t="str">
        <f t="shared" si="44"/>
        <v>No</v>
      </c>
      <c r="J757" s="23" t="str">
        <f t="shared" si="45"/>
        <v>No</v>
      </c>
      <c r="K757" s="23" t="str">
        <f t="shared" si="46"/>
        <v>No</v>
      </c>
      <c r="L757" s="23" t="str">
        <f>IF(TRIM(H757)="?",'Cleaning Summary'!$B$35,IF(LOWER(TRIM(H757))="yes","Yes","No"))</f>
        <v>No</v>
      </c>
      <c r="M757" s="23">
        <f t="shared" si="47"/>
        <v>0</v>
      </c>
      <c r="N757" s="23" t="str">
        <f>IF(B757&lt;'Cleaning Summary'!$B$63,"Underweight",IF(B757&lt;'Cleaning Summary'!$B$64,"Normal Weight",IF(B757&lt;'Cleaning Summary'!$B$65,"Overweight","Obesity")))</f>
        <v>Obesity</v>
      </c>
      <c r="O757" s="23" t="str">
        <f>IF(C757&lt;'Cleaning Summary'!$B$66,"Normal",IF(C757&lt;'Cleaning Summary'!$B$67,"Prediabetes","Diabetes"))</f>
        <v>Diabetes</v>
      </c>
    </row>
    <row r="758" spans="1:15" x14ac:dyDescent="0.35">
      <c r="A758" s="23" t="s">
        <v>1631</v>
      </c>
      <c r="B758" s="27">
        <v>31.78</v>
      </c>
      <c r="C758" s="27">
        <v>11.35</v>
      </c>
      <c r="D758" s="23" t="s">
        <v>95</v>
      </c>
      <c r="E758" s="23" t="s">
        <v>81</v>
      </c>
      <c r="F758" s="23" t="s">
        <v>82</v>
      </c>
      <c r="G758" s="23">
        <v>1</v>
      </c>
      <c r="H758" s="23" t="s">
        <v>81</v>
      </c>
      <c r="I758" s="23" t="str">
        <f t="shared" si="44"/>
        <v>Yes</v>
      </c>
      <c r="J758" s="23" t="str">
        <f t="shared" si="45"/>
        <v>No</v>
      </c>
      <c r="K758" s="23" t="str">
        <f t="shared" si="46"/>
        <v>Yes</v>
      </c>
      <c r="L758" s="23" t="str">
        <f>IF(TRIM(H758)="?",'Cleaning Summary'!$B$35,IF(LOWER(TRIM(H758))="yes","Yes","No"))</f>
        <v>No</v>
      </c>
      <c r="M758" s="23">
        <f t="shared" si="47"/>
        <v>1</v>
      </c>
      <c r="N758" s="23" t="str">
        <f>IF(B758&lt;'Cleaning Summary'!$B$63,"Underweight",IF(B758&lt;'Cleaning Summary'!$B$64,"Normal Weight",IF(B758&lt;'Cleaning Summary'!$B$65,"Overweight","Obesity")))</f>
        <v>Obesity</v>
      </c>
      <c r="O758" s="23" t="str">
        <f>IF(C758&lt;'Cleaning Summary'!$B$66,"Normal",IF(C758&lt;'Cleaning Summary'!$B$67,"Prediabetes","Diabetes"))</f>
        <v>Diabetes</v>
      </c>
    </row>
    <row r="759" spans="1:15" x14ac:dyDescent="0.35">
      <c r="A759" s="23" t="s">
        <v>1633</v>
      </c>
      <c r="B759" s="27">
        <v>46.89</v>
      </c>
      <c r="C759" s="27">
        <v>5.52</v>
      </c>
      <c r="D759" s="23" t="s">
        <v>81</v>
      </c>
      <c r="E759" s="23" t="s">
        <v>81</v>
      </c>
      <c r="F759" s="23" t="s">
        <v>81</v>
      </c>
      <c r="G759" s="23" t="s">
        <v>4796</v>
      </c>
      <c r="H759" s="23" t="s">
        <v>81</v>
      </c>
      <c r="I759" s="23" t="str">
        <f t="shared" si="44"/>
        <v>No</v>
      </c>
      <c r="J759" s="23" t="str">
        <f t="shared" si="45"/>
        <v>No</v>
      </c>
      <c r="K759" s="23" t="str">
        <f t="shared" si="46"/>
        <v>No</v>
      </c>
      <c r="L759" s="23" t="str">
        <f>IF(TRIM(H759)="?",'Cleaning Summary'!$B$35,IF(LOWER(TRIM(H759))="yes","Yes","No"))</f>
        <v>No</v>
      </c>
      <c r="M759" s="23">
        <f t="shared" si="47"/>
        <v>0</v>
      </c>
      <c r="N759" s="23" t="str">
        <f>IF(B759&lt;'Cleaning Summary'!$B$63,"Underweight",IF(B759&lt;'Cleaning Summary'!$B$64,"Normal Weight",IF(B759&lt;'Cleaning Summary'!$B$65,"Overweight","Obesity")))</f>
        <v>Obesity</v>
      </c>
      <c r="O759" s="23" t="str">
        <f>IF(C759&lt;'Cleaning Summary'!$B$66,"Normal",IF(C759&lt;'Cleaning Summary'!$B$67,"Prediabetes","Diabetes"))</f>
        <v>Normal</v>
      </c>
    </row>
    <row r="760" spans="1:15" x14ac:dyDescent="0.35">
      <c r="A760" s="23" t="s">
        <v>1635</v>
      </c>
      <c r="B760" s="27">
        <v>39.35</v>
      </c>
      <c r="C760" s="27">
        <v>7.86</v>
      </c>
      <c r="D760" s="23" t="s">
        <v>95</v>
      </c>
      <c r="E760" s="23" t="s">
        <v>81</v>
      </c>
      <c r="F760" s="23" t="s">
        <v>81</v>
      </c>
      <c r="G760" s="23">
        <v>1</v>
      </c>
      <c r="H760" s="23" t="s">
        <v>81</v>
      </c>
      <c r="I760" s="23" t="str">
        <f t="shared" si="44"/>
        <v>Yes</v>
      </c>
      <c r="J760" s="23" t="str">
        <f t="shared" si="45"/>
        <v>No</v>
      </c>
      <c r="K760" s="23" t="str">
        <f t="shared" si="46"/>
        <v>No</v>
      </c>
      <c r="L760" s="23" t="str">
        <f>IF(TRIM(H760)="?",'Cleaning Summary'!$B$35,IF(LOWER(TRIM(H760))="yes","Yes","No"))</f>
        <v>No</v>
      </c>
      <c r="M760" s="23">
        <f t="shared" si="47"/>
        <v>1</v>
      </c>
      <c r="N760" s="23" t="str">
        <f>IF(B760&lt;'Cleaning Summary'!$B$63,"Underweight",IF(B760&lt;'Cleaning Summary'!$B$64,"Normal Weight",IF(B760&lt;'Cleaning Summary'!$B$65,"Overweight","Obesity")))</f>
        <v>Obesity</v>
      </c>
      <c r="O760" s="23" t="str">
        <f>IF(C760&lt;'Cleaning Summary'!$B$66,"Normal",IF(C760&lt;'Cleaning Summary'!$B$67,"Prediabetes","Diabetes"))</f>
        <v>Diabetes</v>
      </c>
    </row>
    <row r="761" spans="1:15" x14ac:dyDescent="0.35">
      <c r="A761" s="23" t="s">
        <v>1637</v>
      </c>
      <c r="B761" s="27">
        <v>39.200000000000003</v>
      </c>
      <c r="C761" s="27">
        <v>11.38</v>
      </c>
      <c r="D761" s="23" t="s">
        <v>81</v>
      </c>
      <c r="E761" s="23" t="s">
        <v>81</v>
      </c>
      <c r="F761" s="23" t="s">
        <v>81</v>
      </c>
      <c r="G761" s="23" t="s">
        <v>4796</v>
      </c>
      <c r="H761" s="23" t="s">
        <v>81</v>
      </c>
      <c r="I761" s="23" t="str">
        <f t="shared" si="44"/>
        <v>No</v>
      </c>
      <c r="J761" s="23" t="str">
        <f t="shared" si="45"/>
        <v>No</v>
      </c>
      <c r="K761" s="23" t="str">
        <f t="shared" si="46"/>
        <v>No</v>
      </c>
      <c r="L761" s="23" t="str">
        <f>IF(TRIM(H761)="?",'Cleaning Summary'!$B$35,IF(LOWER(TRIM(H761))="yes","Yes","No"))</f>
        <v>No</v>
      </c>
      <c r="M761" s="23">
        <f t="shared" si="47"/>
        <v>0</v>
      </c>
      <c r="N761" s="23" t="str">
        <f>IF(B761&lt;'Cleaning Summary'!$B$63,"Underweight",IF(B761&lt;'Cleaning Summary'!$B$64,"Normal Weight",IF(B761&lt;'Cleaning Summary'!$B$65,"Overweight","Obesity")))</f>
        <v>Obesity</v>
      </c>
      <c r="O761" s="23" t="str">
        <f>IF(C761&lt;'Cleaning Summary'!$B$66,"Normal",IF(C761&lt;'Cleaning Summary'!$B$67,"Prediabetes","Diabetes"))</f>
        <v>Diabetes</v>
      </c>
    </row>
    <row r="762" spans="1:15" x14ac:dyDescent="0.35">
      <c r="A762" s="23" t="s">
        <v>1639</v>
      </c>
      <c r="B762" s="27">
        <v>39.159999999999997</v>
      </c>
      <c r="C762" s="27">
        <v>10.48</v>
      </c>
      <c r="D762" s="23" t="s">
        <v>81</v>
      </c>
      <c r="E762" s="23" t="s">
        <v>81</v>
      </c>
      <c r="F762" s="23" t="s">
        <v>81</v>
      </c>
      <c r="G762" s="23" t="s">
        <v>4796</v>
      </c>
      <c r="H762" s="23" t="s">
        <v>81</v>
      </c>
      <c r="I762" s="23" t="str">
        <f t="shared" si="44"/>
        <v>No</v>
      </c>
      <c r="J762" s="23" t="str">
        <f t="shared" si="45"/>
        <v>No</v>
      </c>
      <c r="K762" s="23" t="str">
        <f t="shared" si="46"/>
        <v>No</v>
      </c>
      <c r="L762" s="23" t="str">
        <f>IF(TRIM(H762)="?",'Cleaning Summary'!$B$35,IF(LOWER(TRIM(H762))="yes","Yes","No"))</f>
        <v>No</v>
      </c>
      <c r="M762" s="23">
        <f t="shared" si="47"/>
        <v>0</v>
      </c>
      <c r="N762" s="23" t="str">
        <f>IF(B762&lt;'Cleaning Summary'!$B$63,"Underweight",IF(B762&lt;'Cleaning Summary'!$B$64,"Normal Weight",IF(B762&lt;'Cleaning Summary'!$B$65,"Overweight","Obesity")))</f>
        <v>Obesity</v>
      </c>
      <c r="O762" s="23" t="str">
        <f>IF(C762&lt;'Cleaning Summary'!$B$66,"Normal",IF(C762&lt;'Cleaning Summary'!$B$67,"Prediabetes","Diabetes"))</f>
        <v>Diabetes</v>
      </c>
    </row>
    <row r="763" spans="1:15" x14ac:dyDescent="0.35">
      <c r="A763" s="23" t="s">
        <v>1641</v>
      </c>
      <c r="B763" s="27">
        <v>44.1</v>
      </c>
      <c r="C763" s="27">
        <v>5.04</v>
      </c>
      <c r="D763" s="23" t="s">
        <v>95</v>
      </c>
      <c r="E763" s="23" t="s">
        <v>81</v>
      </c>
      <c r="F763" s="23" t="s">
        <v>81</v>
      </c>
      <c r="G763" s="23" t="s">
        <v>4796</v>
      </c>
      <c r="H763" s="23" t="s">
        <v>81</v>
      </c>
      <c r="I763" s="23" t="str">
        <f t="shared" si="44"/>
        <v>Yes</v>
      </c>
      <c r="J763" s="23" t="str">
        <f t="shared" si="45"/>
        <v>No</v>
      </c>
      <c r="K763" s="23" t="str">
        <f t="shared" si="46"/>
        <v>No</v>
      </c>
      <c r="L763" s="23" t="str">
        <f>IF(TRIM(H763)="?",'Cleaning Summary'!$B$35,IF(LOWER(TRIM(H763))="yes","Yes","No"))</f>
        <v>No</v>
      </c>
      <c r="M763" s="23">
        <f t="shared" si="47"/>
        <v>0</v>
      </c>
      <c r="N763" s="23" t="str">
        <f>IF(B763&lt;'Cleaning Summary'!$B$63,"Underweight",IF(B763&lt;'Cleaning Summary'!$B$64,"Normal Weight",IF(B763&lt;'Cleaning Summary'!$B$65,"Overweight","Obesity")))</f>
        <v>Obesity</v>
      </c>
      <c r="O763" s="23" t="str">
        <f>IF(C763&lt;'Cleaning Summary'!$B$66,"Normal",IF(C763&lt;'Cleaning Summary'!$B$67,"Prediabetes","Diabetes"))</f>
        <v>Normal</v>
      </c>
    </row>
    <row r="764" spans="1:15" x14ac:dyDescent="0.35">
      <c r="A764" s="23" t="s">
        <v>1643</v>
      </c>
      <c r="B764" s="27">
        <v>33.200000000000003</v>
      </c>
      <c r="C764" s="27">
        <v>9.06</v>
      </c>
      <c r="D764" s="23" t="s">
        <v>81</v>
      </c>
      <c r="E764" s="23" t="s">
        <v>81</v>
      </c>
      <c r="F764" s="23" t="s">
        <v>81</v>
      </c>
      <c r="G764" s="23" t="s">
        <v>4796</v>
      </c>
      <c r="H764" s="23" t="s">
        <v>81</v>
      </c>
      <c r="I764" s="23" t="str">
        <f t="shared" si="44"/>
        <v>No</v>
      </c>
      <c r="J764" s="23" t="str">
        <f t="shared" si="45"/>
        <v>No</v>
      </c>
      <c r="K764" s="23" t="str">
        <f t="shared" si="46"/>
        <v>No</v>
      </c>
      <c r="L764" s="23" t="str">
        <f>IF(TRIM(H764)="?",'Cleaning Summary'!$B$35,IF(LOWER(TRIM(H764))="yes","Yes","No"))</f>
        <v>No</v>
      </c>
      <c r="M764" s="23">
        <f t="shared" si="47"/>
        <v>0</v>
      </c>
      <c r="N764" s="23" t="str">
        <f>IF(B764&lt;'Cleaning Summary'!$B$63,"Underweight",IF(B764&lt;'Cleaning Summary'!$B$64,"Normal Weight",IF(B764&lt;'Cleaning Summary'!$B$65,"Overweight","Obesity")))</f>
        <v>Obesity</v>
      </c>
      <c r="O764" s="23" t="str">
        <f>IF(C764&lt;'Cleaning Summary'!$B$66,"Normal",IF(C764&lt;'Cleaning Summary'!$B$67,"Prediabetes","Diabetes"))</f>
        <v>Diabetes</v>
      </c>
    </row>
    <row r="765" spans="1:15" x14ac:dyDescent="0.35">
      <c r="A765" s="23" t="s">
        <v>1645</v>
      </c>
      <c r="B765" s="27">
        <v>29.92</v>
      </c>
      <c r="C765" s="27">
        <v>11.07</v>
      </c>
      <c r="D765" s="23" t="s">
        <v>81</v>
      </c>
      <c r="E765" s="23" t="s">
        <v>81</v>
      </c>
      <c r="F765" s="23" t="s">
        <v>81</v>
      </c>
      <c r="G765" s="23" t="s">
        <v>4796</v>
      </c>
      <c r="H765" s="23" t="s">
        <v>81</v>
      </c>
      <c r="I765" s="23" t="str">
        <f t="shared" si="44"/>
        <v>No</v>
      </c>
      <c r="J765" s="23" t="str">
        <f t="shared" si="45"/>
        <v>No</v>
      </c>
      <c r="K765" s="23" t="str">
        <f t="shared" si="46"/>
        <v>No</v>
      </c>
      <c r="L765" s="23" t="str">
        <f>IF(TRIM(H765)="?",'Cleaning Summary'!$B$35,IF(LOWER(TRIM(H765))="yes","Yes","No"))</f>
        <v>No</v>
      </c>
      <c r="M765" s="23">
        <f t="shared" si="47"/>
        <v>0</v>
      </c>
      <c r="N765" s="23" t="str">
        <f>IF(B765&lt;'Cleaning Summary'!$B$63,"Underweight",IF(B765&lt;'Cleaning Summary'!$B$64,"Normal Weight",IF(B765&lt;'Cleaning Summary'!$B$65,"Overweight","Obesity")))</f>
        <v>Overweight</v>
      </c>
      <c r="O765" s="23" t="str">
        <f>IF(C765&lt;'Cleaning Summary'!$B$66,"Normal",IF(C765&lt;'Cleaning Summary'!$B$67,"Prediabetes","Diabetes"))</f>
        <v>Diabetes</v>
      </c>
    </row>
    <row r="766" spans="1:15" x14ac:dyDescent="0.35">
      <c r="A766" s="23" t="s">
        <v>1647</v>
      </c>
      <c r="B766" s="27">
        <v>25</v>
      </c>
      <c r="C766" s="27">
        <v>10.45</v>
      </c>
      <c r="D766" s="23" t="s">
        <v>81</v>
      </c>
      <c r="E766" s="23" t="s">
        <v>81</v>
      </c>
      <c r="F766" s="23" t="s">
        <v>81</v>
      </c>
      <c r="G766" s="23" t="s">
        <v>4796</v>
      </c>
      <c r="H766" s="23" t="s">
        <v>81</v>
      </c>
      <c r="I766" s="23" t="str">
        <f t="shared" si="44"/>
        <v>No</v>
      </c>
      <c r="J766" s="23" t="str">
        <f t="shared" si="45"/>
        <v>No</v>
      </c>
      <c r="K766" s="23" t="str">
        <f t="shared" si="46"/>
        <v>No</v>
      </c>
      <c r="L766" s="23" t="str">
        <f>IF(TRIM(H766)="?",'Cleaning Summary'!$B$35,IF(LOWER(TRIM(H766))="yes","Yes","No"))</f>
        <v>No</v>
      </c>
      <c r="M766" s="23">
        <f t="shared" si="47"/>
        <v>0</v>
      </c>
      <c r="N766" s="23" t="str">
        <f>IF(B766&lt;'Cleaning Summary'!$B$63,"Underweight",IF(B766&lt;'Cleaning Summary'!$B$64,"Normal Weight",IF(B766&lt;'Cleaning Summary'!$B$65,"Overweight","Obesity")))</f>
        <v>Overweight</v>
      </c>
      <c r="O766" s="23" t="str">
        <f>IF(C766&lt;'Cleaning Summary'!$B$66,"Normal",IF(C766&lt;'Cleaning Summary'!$B$67,"Prediabetes","Diabetes"))</f>
        <v>Diabetes</v>
      </c>
    </row>
    <row r="767" spans="1:15" x14ac:dyDescent="0.35">
      <c r="A767" s="23" t="s">
        <v>1649</v>
      </c>
      <c r="B767" s="27">
        <v>38.869999999999997</v>
      </c>
      <c r="C767" s="27">
        <v>8.6300000000000008</v>
      </c>
      <c r="D767" s="23" t="s">
        <v>95</v>
      </c>
      <c r="E767" s="23" t="s">
        <v>81</v>
      </c>
      <c r="F767" s="23" t="s">
        <v>81</v>
      </c>
      <c r="G767" s="23">
        <v>1</v>
      </c>
      <c r="H767" s="23" t="s">
        <v>81</v>
      </c>
      <c r="I767" s="23" t="str">
        <f t="shared" si="44"/>
        <v>Yes</v>
      </c>
      <c r="J767" s="23" t="str">
        <f t="shared" si="45"/>
        <v>No</v>
      </c>
      <c r="K767" s="23" t="str">
        <f t="shared" si="46"/>
        <v>No</v>
      </c>
      <c r="L767" s="23" t="str">
        <f>IF(TRIM(H767)="?",'Cleaning Summary'!$B$35,IF(LOWER(TRIM(H767))="yes","Yes","No"))</f>
        <v>No</v>
      </c>
      <c r="M767" s="23">
        <f t="shared" si="47"/>
        <v>1</v>
      </c>
      <c r="N767" s="23" t="str">
        <f>IF(B767&lt;'Cleaning Summary'!$B$63,"Underweight",IF(B767&lt;'Cleaning Summary'!$B$64,"Normal Weight",IF(B767&lt;'Cleaning Summary'!$B$65,"Overweight","Obesity")))</f>
        <v>Obesity</v>
      </c>
      <c r="O767" s="23" t="str">
        <f>IF(C767&lt;'Cleaning Summary'!$B$66,"Normal",IF(C767&lt;'Cleaning Summary'!$B$67,"Prediabetes","Diabetes"))</f>
        <v>Diabetes</v>
      </c>
    </row>
    <row r="768" spans="1:15" x14ac:dyDescent="0.35">
      <c r="A768" s="23" t="s">
        <v>1651</v>
      </c>
      <c r="B768" s="27">
        <v>32.299999999999997</v>
      </c>
      <c r="C768" s="27">
        <v>5.28</v>
      </c>
      <c r="D768" s="23" t="s">
        <v>95</v>
      </c>
      <c r="E768" s="23" t="s">
        <v>81</v>
      </c>
      <c r="F768" s="23" t="s">
        <v>81</v>
      </c>
      <c r="G768" s="23">
        <v>2</v>
      </c>
      <c r="H768" s="23" t="s">
        <v>81</v>
      </c>
      <c r="I768" s="23" t="str">
        <f t="shared" si="44"/>
        <v>Yes</v>
      </c>
      <c r="J768" s="23" t="str">
        <f t="shared" si="45"/>
        <v>No</v>
      </c>
      <c r="K768" s="23" t="str">
        <f t="shared" si="46"/>
        <v>No</v>
      </c>
      <c r="L768" s="23" t="str">
        <f>IF(TRIM(H768)="?",'Cleaning Summary'!$B$35,IF(LOWER(TRIM(H768))="yes","Yes","No"))</f>
        <v>No</v>
      </c>
      <c r="M768" s="23">
        <f t="shared" si="47"/>
        <v>2</v>
      </c>
      <c r="N768" s="23" t="str">
        <f>IF(B768&lt;'Cleaning Summary'!$B$63,"Underweight",IF(B768&lt;'Cleaning Summary'!$B$64,"Normal Weight",IF(B768&lt;'Cleaning Summary'!$B$65,"Overweight","Obesity")))</f>
        <v>Obesity</v>
      </c>
      <c r="O768" s="23" t="str">
        <f>IF(C768&lt;'Cleaning Summary'!$B$66,"Normal",IF(C768&lt;'Cleaning Summary'!$B$67,"Prediabetes","Diabetes"))</f>
        <v>Normal</v>
      </c>
    </row>
    <row r="769" spans="1:15" x14ac:dyDescent="0.35">
      <c r="A769" s="23" t="s">
        <v>1653</v>
      </c>
      <c r="B769" s="27">
        <v>31.16</v>
      </c>
      <c r="C769" s="27">
        <v>7.49</v>
      </c>
      <c r="D769" s="23" t="s">
        <v>95</v>
      </c>
      <c r="E769" s="23" t="s">
        <v>81</v>
      </c>
      <c r="F769" s="23" t="s">
        <v>81</v>
      </c>
      <c r="G769" s="23">
        <v>2</v>
      </c>
      <c r="H769" s="23" t="s">
        <v>81</v>
      </c>
      <c r="I769" s="23" t="str">
        <f t="shared" si="44"/>
        <v>Yes</v>
      </c>
      <c r="J769" s="23" t="str">
        <f t="shared" si="45"/>
        <v>No</v>
      </c>
      <c r="K769" s="23" t="str">
        <f t="shared" si="46"/>
        <v>No</v>
      </c>
      <c r="L769" s="23" t="str">
        <f>IF(TRIM(H769)="?",'Cleaning Summary'!$B$35,IF(LOWER(TRIM(H769))="yes","Yes","No"))</f>
        <v>No</v>
      </c>
      <c r="M769" s="23">
        <f t="shared" si="47"/>
        <v>2</v>
      </c>
      <c r="N769" s="23" t="str">
        <f>IF(B769&lt;'Cleaning Summary'!$B$63,"Underweight",IF(B769&lt;'Cleaning Summary'!$B$64,"Normal Weight",IF(B769&lt;'Cleaning Summary'!$B$65,"Overweight","Obesity")))</f>
        <v>Obesity</v>
      </c>
      <c r="O769" s="23" t="str">
        <f>IF(C769&lt;'Cleaning Summary'!$B$66,"Normal",IF(C769&lt;'Cleaning Summary'!$B$67,"Prediabetes","Diabetes"))</f>
        <v>Diabetes</v>
      </c>
    </row>
    <row r="770" spans="1:15" x14ac:dyDescent="0.35">
      <c r="A770" s="23" t="s">
        <v>1655</v>
      </c>
      <c r="B770" s="27">
        <v>54.59</v>
      </c>
      <c r="C770" s="27">
        <v>4.2699999999999996</v>
      </c>
      <c r="D770" s="23" t="s">
        <v>81</v>
      </c>
      <c r="E770" s="23" t="s">
        <v>81</v>
      </c>
      <c r="F770" s="23" t="s">
        <v>81</v>
      </c>
      <c r="G770" s="23" t="s">
        <v>4796</v>
      </c>
      <c r="H770" s="23" t="s">
        <v>81</v>
      </c>
      <c r="I770" s="23" t="str">
        <f t="shared" ref="I770:I833" si="48">IF(LOWER(TRIM(D770))="yes","Yes","No")</f>
        <v>No</v>
      </c>
      <c r="J770" s="23" t="str">
        <f t="shared" ref="J770:J833" si="49">IF(LOWER(TRIM(E770))="yes","Yes","No")</f>
        <v>No</v>
      </c>
      <c r="K770" s="23" t="str">
        <f t="shared" ref="K770:K833" si="50">IF(LOWER(TRIM(F770))="yes","Yes","No")</f>
        <v>No</v>
      </c>
      <c r="L770" s="23" t="str">
        <f>IF(TRIM(H770)="?",'Cleaning Summary'!$B$35,IF(LOWER(TRIM(H770))="yes","Yes","No"))</f>
        <v>No</v>
      </c>
      <c r="M770" s="23">
        <f t="shared" ref="M770:M833" si="51">IF(ISNUMBER(G770),G770,IF(LOWER(TRIM(G770))="no major surgery",0,"CHECK"))</f>
        <v>0</v>
      </c>
      <c r="N770" s="23" t="str">
        <f>IF(B770&lt;'Cleaning Summary'!$B$63,"Underweight",IF(B770&lt;'Cleaning Summary'!$B$64,"Normal Weight",IF(B770&lt;'Cleaning Summary'!$B$65,"Overweight","Obesity")))</f>
        <v>Obesity</v>
      </c>
      <c r="O770" s="23" t="str">
        <f>IF(C770&lt;'Cleaning Summary'!$B$66,"Normal",IF(C770&lt;'Cleaning Summary'!$B$67,"Prediabetes","Diabetes"))</f>
        <v>Normal</v>
      </c>
    </row>
    <row r="771" spans="1:15" x14ac:dyDescent="0.35">
      <c r="A771" s="23" t="s">
        <v>1657</v>
      </c>
      <c r="B771" s="27">
        <v>21.09</v>
      </c>
      <c r="C771" s="27">
        <v>9.2200000000000006</v>
      </c>
      <c r="D771" s="23" t="s">
        <v>95</v>
      </c>
      <c r="E771" s="23" t="s">
        <v>81</v>
      </c>
      <c r="F771" s="23" t="s">
        <v>81</v>
      </c>
      <c r="G771" s="23">
        <v>2</v>
      </c>
      <c r="H771" s="23" t="s">
        <v>81</v>
      </c>
      <c r="I771" s="23" t="str">
        <f t="shared" si="48"/>
        <v>Yes</v>
      </c>
      <c r="J771" s="23" t="str">
        <f t="shared" si="49"/>
        <v>No</v>
      </c>
      <c r="K771" s="23" t="str">
        <f t="shared" si="50"/>
        <v>No</v>
      </c>
      <c r="L771" s="23" t="str">
        <f>IF(TRIM(H771)="?",'Cleaning Summary'!$B$35,IF(LOWER(TRIM(H771))="yes","Yes","No"))</f>
        <v>No</v>
      </c>
      <c r="M771" s="23">
        <f t="shared" si="51"/>
        <v>2</v>
      </c>
      <c r="N771" s="23" t="str">
        <f>IF(B771&lt;'Cleaning Summary'!$B$63,"Underweight",IF(B771&lt;'Cleaning Summary'!$B$64,"Normal Weight",IF(B771&lt;'Cleaning Summary'!$B$65,"Overweight","Obesity")))</f>
        <v>Normal Weight</v>
      </c>
      <c r="O771" s="23" t="str">
        <f>IF(C771&lt;'Cleaning Summary'!$B$66,"Normal",IF(C771&lt;'Cleaning Summary'!$B$67,"Prediabetes","Diabetes"))</f>
        <v>Diabetes</v>
      </c>
    </row>
    <row r="772" spans="1:15" x14ac:dyDescent="0.35">
      <c r="A772" s="23" t="s">
        <v>1659</v>
      </c>
      <c r="B772" s="27">
        <v>52.41</v>
      </c>
      <c r="C772" s="27">
        <v>5.99</v>
      </c>
      <c r="D772" s="23" t="s">
        <v>81</v>
      </c>
      <c r="E772" s="23" t="s">
        <v>81</v>
      </c>
      <c r="F772" s="23" t="s">
        <v>81</v>
      </c>
      <c r="G772" s="23">
        <v>1</v>
      </c>
      <c r="H772" s="23" t="s">
        <v>81</v>
      </c>
      <c r="I772" s="23" t="str">
        <f t="shared" si="48"/>
        <v>No</v>
      </c>
      <c r="J772" s="23" t="str">
        <f t="shared" si="49"/>
        <v>No</v>
      </c>
      <c r="K772" s="23" t="str">
        <f t="shared" si="50"/>
        <v>No</v>
      </c>
      <c r="L772" s="23" t="str">
        <f>IF(TRIM(H772)="?",'Cleaning Summary'!$B$35,IF(LOWER(TRIM(H772))="yes","Yes","No"))</f>
        <v>No</v>
      </c>
      <c r="M772" s="23">
        <f t="shared" si="51"/>
        <v>1</v>
      </c>
      <c r="N772" s="23" t="str">
        <f>IF(B772&lt;'Cleaning Summary'!$B$63,"Underweight",IF(B772&lt;'Cleaning Summary'!$B$64,"Normal Weight",IF(B772&lt;'Cleaning Summary'!$B$65,"Overweight","Obesity")))</f>
        <v>Obesity</v>
      </c>
      <c r="O772" s="23" t="str">
        <f>IF(C772&lt;'Cleaning Summary'!$B$66,"Normal",IF(C772&lt;'Cleaning Summary'!$B$67,"Prediabetes","Diabetes"))</f>
        <v>Prediabetes</v>
      </c>
    </row>
    <row r="773" spans="1:15" x14ac:dyDescent="0.35">
      <c r="A773" s="23" t="s">
        <v>1661</v>
      </c>
      <c r="B773" s="27">
        <v>41.47</v>
      </c>
      <c r="C773" s="27">
        <v>5.86</v>
      </c>
      <c r="D773" s="23" t="s">
        <v>95</v>
      </c>
      <c r="E773" s="23" t="s">
        <v>81</v>
      </c>
      <c r="F773" s="23" t="s">
        <v>81</v>
      </c>
      <c r="G773" s="23">
        <v>2</v>
      </c>
      <c r="H773" s="23" t="s">
        <v>81</v>
      </c>
      <c r="I773" s="23" t="str">
        <f t="shared" si="48"/>
        <v>Yes</v>
      </c>
      <c r="J773" s="23" t="str">
        <f t="shared" si="49"/>
        <v>No</v>
      </c>
      <c r="K773" s="23" t="str">
        <f t="shared" si="50"/>
        <v>No</v>
      </c>
      <c r="L773" s="23" t="str">
        <f>IF(TRIM(H773)="?",'Cleaning Summary'!$B$35,IF(LOWER(TRIM(H773))="yes","Yes","No"))</f>
        <v>No</v>
      </c>
      <c r="M773" s="23">
        <f t="shared" si="51"/>
        <v>2</v>
      </c>
      <c r="N773" s="23" t="str">
        <f>IF(B773&lt;'Cleaning Summary'!$B$63,"Underweight",IF(B773&lt;'Cleaning Summary'!$B$64,"Normal Weight",IF(B773&lt;'Cleaning Summary'!$B$65,"Overweight","Obesity")))</f>
        <v>Obesity</v>
      </c>
      <c r="O773" s="23" t="str">
        <f>IF(C773&lt;'Cleaning Summary'!$B$66,"Normal",IF(C773&lt;'Cleaning Summary'!$B$67,"Prediabetes","Diabetes"))</f>
        <v>Prediabetes</v>
      </c>
    </row>
    <row r="774" spans="1:15" x14ac:dyDescent="0.35">
      <c r="A774" s="23" t="s">
        <v>1663</v>
      </c>
      <c r="B774" s="27">
        <v>33.1</v>
      </c>
      <c r="C774" s="27">
        <v>5.19</v>
      </c>
      <c r="D774" s="23" t="s">
        <v>95</v>
      </c>
      <c r="E774" s="23" t="s">
        <v>81</v>
      </c>
      <c r="F774" s="23" t="s">
        <v>81</v>
      </c>
      <c r="G774" s="23">
        <v>2</v>
      </c>
      <c r="H774" s="23" t="s">
        <v>81</v>
      </c>
      <c r="I774" s="23" t="str">
        <f t="shared" si="48"/>
        <v>Yes</v>
      </c>
      <c r="J774" s="23" t="str">
        <f t="shared" si="49"/>
        <v>No</v>
      </c>
      <c r="K774" s="23" t="str">
        <f t="shared" si="50"/>
        <v>No</v>
      </c>
      <c r="L774" s="23" t="str">
        <f>IF(TRIM(H774)="?",'Cleaning Summary'!$B$35,IF(LOWER(TRIM(H774))="yes","Yes","No"))</f>
        <v>No</v>
      </c>
      <c r="M774" s="23">
        <f t="shared" si="51"/>
        <v>2</v>
      </c>
      <c r="N774" s="23" t="str">
        <f>IF(B774&lt;'Cleaning Summary'!$B$63,"Underweight",IF(B774&lt;'Cleaning Summary'!$B$64,"Normal Weight",IF(B774&lt;'Cleaning Summary'!$B$65,"Overweight","Obesity")))</f>
        <v>Obesity</v>
      </c>
      <c r="O774" s="23" t="str">
        <f>IF(C774&lt;'Cleaning Summary'!$B$66,"Normal",IF(C774&lt;'Cleaning Summary'!$B$67,"Prediabetes","Diabetes"))</f>
        <v>Normal</v>
      </c>
    </row>
    <row r="775" spans="1:15" x14ac:dyDescent="0.35">
      <c r="A775" s="23" t="s">
        <v>1665</v>
      </c>
      <c r="B775" s="27">
        <v>30.8</v>
      </c>
      <c r="C775" s="27">
        <v>4.37</v>
      </c>
      <c r="D775" s="23" t="s">
        <v>95</v>
      </c>
      <c r="E775" s="23" t="s">
        <v>81</v>
      </c>
      <c r="F775" s="23" t="s">
        <v>81</v>
      </c>
      <c r="G775" s="23">
        <v>2</v>
      </c>
      <c r="H775" s="23" t="s">
        <v>81</v>
      </c>
      <c r="I775" s="23" t="str">
        <f t="shared" si="48"/>
        <v>Yes</v>
      </c>
      <c r="J775" s="23" t="str">
        <f t="shared" si="49"/>
        <v>No</v>
      </c>
      <c r="K775" s="23" t="str">
        <f t="shared" si="50"/>
        <v>No</v>
      </c>
      <c r="L775" s="23" t="str">
        <f>IF(TRIM(H775)="?",'Cleaning Summary'!$B$35,IF(LOWER(TRIM(H775))="yes","Yes","No"))</f>
        <v>No</v>
      </c>
      <c r="M775" s="23">
        <f t="shared" si="51"/>
        <v>2</v>
      </c>
      <c r="N775" s="23" t="str">
        <f>IF(B775&lt;'Cleaning Summary'!$B$63,"Underweight",IF(B775&lt;'Cleaning Summary'!$B$64,"Normal Weight",IF(B775&lt;'Cleaning Summary'!$B$65,"Overweight","Obesity")))</f>
        <v>Obesity</v>
      </c>
      <c r="O775" s="23" t="str">
        <f>IF(C775&lt;'Cleaning Summary'!$B$66,"Normal",IF(C775&lt;'Cleaning Summary'!$B$67,"Prediabetes","Diabetes"))</f>
        <v>Normal</v>
      </c>
    </row>
    <row r="776" spans="1:15" x14ac:dyDescent="0.35">
      <c r="A776" s="23" t="s">
        <v>1667</v>
      </c>
      <c r="B776" s="27">
        <v>42.06</v>
      </c>
      <c r="C776" s="27">
        <v>5.32</v>
      </c>
      <c r="D776" s="23" t="s">
        <v>81</v>
      </c>
      <c r="E776" s="23" t="s">
        <v>81</v>
      </c>
      <c r="F776" s="23" t="s">
        <v>81</v>
      </c>
      <c r="G776" s="23">
        <v>1</v>
      </c>
      <c r="H776" s="23" t="s">
        <v>81</v>
      </c>
      <c r="I776" s="23" t="str">
        <f t="shared" si="48"/>
        <v>No</v>
      </c>
      <c r="J776" s="23" t="str">
        <f t="shared" si="49"/>
        <v>No</v>
      </c>
      <c r="K776" s="23" t="str">
        <f t="shared" si="50"/>
        <v>No</v>
      </c>
      <c r="L776" s="23" t="str">
        <f>IF(TRIM(H776)="?",'Cleaning Summary'!$B$35,IF(LOWER(TRIM(H776))="yes","Yes","No"))</f>
        <v>No</v>
      </c>
      <c r="M776" s="23">
        <f t="shared" si="51"/>
        <v>1</v>
      </c>
      <c r="N776" s="23" t="str">
        <f>IF(B776&lt;'Cleaning Summary'!$B$63,"Underweight",IF(B776&lt;'Cleaning Summary'!$B$64,"Normal Weight",IF(B776&lt;'Cleaning Summary'!$B$65,"Overweight","Obesity")))</f>
        <v>Obesity</v>
      </c>
      <c r="O776" s="23" t="str">
        <f>IF(C776&lt;'Cleaning Summary'!$B$66,"Normal",IF(C776&lt;'Cleaning Summary'!$B$67,"Prediabetes","Diabetes"))</f>
        <v>Normal</v>
      </c>
    </row>
    <row r="777" spans="1:15" x14ac:dyDescent="0.35">
      <c r="A777" s="23" t="s">
        <v>1669</v>
      </c>
      <c r="B777" s="27">
        <v>39.270000000000003</v>
      </c>
      <c r="C777" s="27">
        <v>5.64</v>
      </c>
      <c r="D777" s="23" t="s">
        <v>81</v>
      </c>
      <c r="E777" s="23" t="s">
        <v>81</v>
      </c>
      <c r="F777" s="23" t="s">
        <v>82</v>
      </c>
      <c r="G777" s="23">
        <v>1</v>
      </c>
      <c r="H777" s="23" t="s">
        <v>81</v>
      </c>
      <c r="I777" s="23" t="str">
        <f t="shared" si="48"/>
        <v>No</v>
      </c>
      <c r="J777" s="23" t="str">
        <f t="shared" si="49"/>
        <v>No</v>
      </c>
      <c r="K777" s="23" t="str">
        <f t="shared" si="50"/>
        <v>Yes</v>
      </c>
      <c r="L777" s="23" t="str">
        <f>IF(TRIM(H777)="?",'Cleaning Summary'!$B$35,IF(LOWER(TRIM(H777))="yes","Yes","No"))</f>
        <v>No</v>
      </c>
      <c r="M777" s="23">
        <f t="shared" si="51"/>
        <v>1</v>
      </c>
      <c r="N777" s="23" t="str">
        <f>IF(B777&lt;'Cleaning Summary'!$B$63,"Underweight",IF(B777&lt;'Cleaning Summary'!$B$64,"Normal Weight",IF(B777&lt;'Cleaning Summary'!$B$65,"Overweight","Obesity")))</f>
        <v>Obesity</v>
      </c>
      <c r="O777" s="23" t="str">
        <f>IF(C777&lt;'Cleaning Summary'!$B$66,"Normal",IF(C777&lt;'Cleaning Summary'!$B$67,"Prediabetes","Diabetes"))</f>
        <v>Normal</v>
      </c>
    </row>
    <row r="778" spans="1:15" x14ac:dyDescent="0.35">
      <c r="A778" s="23" t="s">
        <v>1671</v>
      </c>
      <c r="B778" s="27">
        <v>30.71</v>
      </c>
      <c r="C778" s="27">
        <v>5.59</v>
      </c>
      <c r="D778" s="23" t="s">
        <v>95</v>
      </c>
      <c r="E778" s="23" t="s">
        <v>81</v>
      </c>
      <c r="F778" s="23" t="s">
        <v>81</v>
      </c>
      <c r="G778" s="23">
        <v>1</v>
      </c>
      <c r="H778" s="23" t="s">
        <v>81</v>
      </c>
      <c r="I778" s="23" t="str">
        <f t="shared" si="48"/>
        <v>Yes</v>
      </c>
      <c r="J778" s="23" t="str">
        <f t="shared" si="49"/>
        <v>No</v>
      </c>
      <c r="K778" s="23" t="str">
        <f t="shared" si="50"/>
        <v>No</v>
      </c>
      <c r="L778" s="23" t="str">
        <f>IF(TRIM(H778)="?",'Cleaning Summary'!$B$35,IF(LOWER(TRIM(H778))="yes","Yes","No"))</f>
        <v>No</v>
      </c>
      <c r="M778" s="23">
        <f t="shared" si="51"/>
        <v>1</v>
      </c>
      <c r="N778" s="23" t="str">
        <f>IF(B778&lt;'Cleaning Summary'!$B$63,"Underweight",IF(B778&lt;'Cleaning Summary'!$B$64,"Normal Weight",IF(B778&lt;'Cleaning Summary'!$B$65,"Overweight","Obesity")))</f>
        <v>Obesity</v>
      </c>
      <c r="O778" s="23" t="str">
        <f>IF(C778&lt;'Cleaning Summary'!$B$66,"Normal",IF(C778&lt;'Cleaning Summary'!$B$67,"Prediabetes","Diabetes"))</f>
        <v>Normal</v>
      </c>
    </row>
    <row r="779" spans="1:15" x14ac:dyDescent="0.35">
      <c r="A779" s="23" t="s">
        <v>1673</v>
      </c>
      <c r="B779" s="27">
        <v>47.19</v>
      </c>
      <c r="C779" s="27">
        <v>5.29</v>
      </c>
      <c r="D779" s="23" t="s">
        <v>81</v>
      </c>
      <c r="E779" s="23" t="s">
        <v>81</v>
      </c>
      <c r="F779" s="23" t="s">
        <v>81</v>
      </c>
      <c r="G779" s="23" t="s">
        <v>4796</v>
      </c>
      <c r="H779" s="23" t="s">
        <v>81</v>
      </c>
      <c r="I779" s="23" t="str">
        <f t="shared" si="48"/>
        <v>No</v>
      </c>
      <c r="J779" s="23" t="str">
        <f t="shared" si="49"/>
        <v>No</v>
      </c>
      <c r="K779" s="23" t="str">
        <f t="shared" si="50"/>
        <v>No</v>
      </c>
      <c r="L779" s="23" t="str">
        <f>IF(TRIM(H779)="?",'Cleaning Summary'!$B$35,IF(LOWER(TRIM(H779))="yes","Yes","No"))</f>
        <v>No</v>
      </c>
      <c r="M779" s="23">
        <f t="shared" si="51"/>
        <v>0</v>
      </c>
      <c r="N779" s="23" t="str">
        <f>IF(B779&lt;'Cleaning Summary'!$B$63,"Underweight",IF(B779&lt;'Cleaning Summary'!$B$64,"Normal Weight",IF(B779&lt;'Cleaning Summary'!$B$65,"Overweight","Obesity")))</f>
        <v>Obesity</v>
      </c>
      <c r="O779" s="23" t="str">
        <f>IF(C779&lt;'Cleaning Summary'!$B$66,"Normal",IF(C779&lt;'Cleaning Summary'!$B$67,"Prediabetes","Diabetes"))</f>
        <v>Normal</v>
      </c>
    </row>
    <row r="780" spans="1:15" x14ac:dyDescent="0.35">
      <c r="A780" s="23" t="s">
        <v>1675</v>
      </c>
      <c r="B780" s="27">
        <v>30.02</v>
      </c>
      <c r="C780" s="27">
        <v>6.65</v>
      </c>
      <c r="D780" s="23" t="s">
        <v>81</v>
      </c>
      <c r="E780" s="23" t="s">
        <v>81</v>
      </c>
      <c r="F780" s="23" t="s">
        <v>81</v>
      </c>
      <c r="G780" s="23" t="s">
        <v>4796</v>
      </c>
      <c r="H780" s="23" t="s">
        <v>81</v>
      </c>
      <c r="I780" s="23" t="str">
        <f t="shared" si="48"/>
        <v>No</v>
      </c>
      <c r="J780" s="23" t="str">
        <f t="shared" si="49"/>
        <v>No</v>
      </c>
      <c r="K780" s="23" t="str">
        <f t="shared" si="50"/>
        <v>No</v>
      </c>
      <c r="L780" s="23" t="str">
        <f>IF(TRIM(H780)="?",'Cleaning Summary'!$B$35,IF(LOWER(TRIM(H780))="yes","Yes","No"))</f>
        <v>No</v>
      </c>
      <c r="M780" s="23">
        <f t="shared" si="51"/>
        <v>0</v>
      </c>
      <c r="N780" s="23" t="str">
        <f>IF(B780&lt;'Cleaning Summary'!$B$63,"Underweight",IF(B780&lt;'Cleaning Summary'!$B$64,"Normal Weight",IF(B780&lt;'Cleaning Summary'!$B$65,"Overweight","Obesity")))</f>
        <v>Obesity</v>
      </c>
      <c r="O780" s="23" t="str">
        <f>IF(C780&lt;'Cleaning Summary'!$B$66,"Normal",IF(C780&lt;'Cleaning Summary'!$B$67,"Prediabetes","Diabetes"))</f>
        <v>Diabetes</v>
      </c>
    </row>
    <row r="781" spans="1:15" x14ac:dyDescent="0.35">
      <c r="A781" s="23" t="s">
        <v>1677</v>
      </c>
      <c r="B781" s="27">
        <v>37.909999999999997</v>
      </c>
      <c r="C781" s="27">
        <v>5.68</v>
      </c>
      <c r="D781" s="23" t="s">
        <v>95</v>
      </c>
      <c r="E781" s="23" t="s">
        <v>81</v>
      </c>
      <c r="F781" s="23" t="s">
        <v>81</v>
      </c>
      <c r="G781" s="23" t="s">
        <v>4796</v>
      </c>
      <c r="H781" s="23" t="s">
        <v>81</v>
      </c>
      <c r="I781" s="23" t="str">
        <f t="shared" si="48"/>
        <v>Yes</v>
      </c>
      <c r="J781" s="23" t="str">
        <f t="shared" si="49"/>
        <v>No</v>
      </c>
      <c r="K781" s="23" t="str">
        <f t="shared" si="50"/>
        <v>No</v>
      </c>
      <c r="L781" s="23" t="str">
        <f>IF(TRIM(H781)="?",'Cleaning Summary'!$B$35,IF(LOWER(TRIM(H781))="yes","Yes","No"))</f>
        <v>No</v>
      </c>
      <c r="M781" s="23">
        <f t="shared" si="51"/>
        <v>0</v>
      </c>
      <c r="N781" s="23" t="str">
        <f>IF(B781&lt;'Cleaning Summary'!$B$63,"Underweight",IF(B781&lt;'Cleaning Summary'!$B$64,"Normal Weight",IF(B781&lt;'Cleaning Summary'!$B$65,"Overweight","Obesity")))</f>
        <v>Obesity</v>
      </c>
      <c r="O781" s="23" t="str">
        <f>IF(C781&lt;'Cleaning Summary'!$B$66,"Normal",IF(C781&lt;'Cleaning Summary'!$B$67,"Prediabetes","Diabetes"))</f>
        <v>Normal</v>
      </c>
    </row>
    <row r="782" spans="1:15" x14ac:dyDescent="0.35">
      <c r="A782" s="23" t="s">
        <v>1679</v>
      </c>
      <c r="B782" s="27">
        <v>54.61</v>
      </c>
      <c r="C782" s="27">
        <v>4.49</v>
      </c>
      <c r="D782" s="23" t="s">
        <v>81</v>
      </c>
      <c r="E782" s="23" t="s">
        <v>81</v>
      </c>
      <c r="F782" s="23" t="s">
        <v>81</v>
      </c>
      <c r="G782" s="23" t="s">
        <v>4796</v>
      </c>
      <c r="H782" s="23" t="s">
        <v>81</v>
      </c>
      <c r="I782" s="23" t="str">
        <f t="shared" si="48"/>
        <v>No</v>
      </c>
      <c r="J782" s="23" t="str">
        <f t="shared" si="49"/>
        <v>No</v>
      </c>
      <c r="K782" s="23" t="str">
        <f t="shared" si="50"/>
        <v>No</v>
      </c>
      <c r="L782" s="23" t="str">
        <f>IF(TRIM(H782)="?",'Cleaning Summary'!$B$35,IF(LOWER(TRIM(H782))="yes","Yes","No"))</f>
        <v>No</v>
      </c>
      <c r="M782" s="23">
        <f t="shared" si="51"/>
        <v>0</v>
      </c>
      <c r="N782" s="23" t="str">
        <f>IF(B782&lt;'Cleaning Summary'!$B$63,"Underweight",IF(B782&lt;'Cleaning Summary'!$B$64,"Normal Weight",IF(B782&lt;'Cleaning Summary'!$B$65,"Overweight","Obesity")))</f>
        <v>Obesity</v>
      </c>
      <c r="O782" s="23" t="str">
        <f>IF(C782&lt;'Cleaning Summary'!$B$66,"Normal",IF(C782&lt;'Cleaning Summary'!$B$67,"Prediabetes","Diabetes"))</f>
        <v>Normal</v>
      </c>
    </row>
    <row r="783" spans="1:15" x14ac:dyDescent="0.35">
      <c r="A783" s="23" t="s">
        <v>1681</v>
      </c>
      <c r="B783" s="27">
        <v>36.005000000000003</v>
      </c>
      <c r="C783" s="27">
        <v>6.9</v>
      </c>
      <c r="D783" s="23" t="s">
        <v>81</v>
      </c>
      <c r="E783" s="23" t="s">
        <v>81</v>
      </c>
      <c r="F783" s="23" t="s">
        <v>81</v>
      </c>
      <c r="G783" s="23" t="s">
        <v>4796</v>
      </c>
      <c r="H783" s="23" t="s">
        <v>81</v>
      </c>
      <c r="I783" s="23" t="str">
        <f t="shared" si="48"/>
        <v>No</v>
      </c>
      <c r="J783" s="23" t="str">
        <f t="shared" si="49"/>
        <v>No</v>
      </c>
      <c r="K783" s="23" t="str">
        <f t="shared" si="50"/>
        <v>No</v>
      </c>
      <c r="L783" s="23" t="str">
        <f>IF(TRIM(H783)="?",'Cleaning Summary'!$B$35,IF(LOWER(TRIM(H783))="yes","Yes","No"))</f>
        <v>No</v>
      </c>
      <c r="M783" s="23">
        <f t="shared" si="51"/>
        <v>0</v>
      </c>
      <c r="N783" s="23" t="str">
        <f>IF(B783&lt;'Cleaning Summary'!$B$63,"Underweight",IF(B783&lt;'Cleaning Summary'!$B$64,"Normal Weight",IF(B783&lt;'Cleaning Summary'!$B$65,"Overweight","Obesity")))</f>
        <v>Obesity</v>
      </c>
      <c r="O783" s="23" t="str">
        <f>IF(C783&lt;'Cleaning Summary'!$B$66,"Normal",IF(C783&lt;'Cleaning Summary'!$B$67,"Prediabetes","Diabetes"))</f>
        <v>Diabetes</v>
      </c>
    </row>
    <row r="784" spans="1:15" x14ac:dyDescent="0.35">
      <c r="A784" s="23" t="s">
        <v>1683</v>
      </c>
      <c r="B784" s="27">
        <v>28.7</v>
      </c>
      <c r="C784" s="27">
        <v>11.52</v>
      </c>
      <c r="D784" s="23" t="s">
        <v>81</v>
      </c>
      <c r="E784" s="23" t="s">
        <v>81</v>
      </c>
      <c r="F784" s="23" t="s">
        <v>81</v>
      </c>
      <c r="G784" s="23" t="s">
        <v>4796</v>
      </c>
      <c r="H784" s="23" t="s">
        <v>81</v>
      </c>
      <c r="I784" s="23" t="str">
        <f t="shared" si="48"/>
        <v>No</v>
      </c>
      <c r="J784" s="23" t="str">
        <f t="shared" si="49"/>
        <v>No</v>
      </c>
      <c r="K784" s="23" t="str">
        <f t="shared" si="50"/>
        <v>No</v>
      </c>
      <c r="L784" s="23" t="str">
        <f>IF(TRIM(H784)="?",'Cleaning Summary'!$B$35,IF(LOWER(TRIM(H784))="yes","Yes","No"))</f>
        <v>No</v>
      </c>
      <c r="M784" s="23">
        <f t="shared" si="51"/>
        <v>0</v>
      </c>
      <c r="N784" s="23" t="str">
        <f>IF(B784&lt;'Cleaning Summary'!$B$63,"Underweight",IF(B784&lt;'Cleaning Summary'!$B$64,"Normal Weight",IF(B784&lt;'Cleaning Summary'!$B$65,"Overweight","Obesity")))</f>
        <v>Overweight</v>
      </c>
      <c r="O784" s="23" t="str">
        <f>IF(C784&lt;'Cleaning Summary'!$B$66,"Normal",IF(C784&lt;'Cleaning Summary'!$B$67,"Prediabetes","Diabetes"))</f>
        <v>Diabetes</v>
      </c>
    </row>
    <row r="785" spans="1:15" x14ac:dyDescent="0.35">
      <c r="A785" s="23" t="s">
        <v>1685</v>
      </c>
      <c r="B785" s="27">
        <v>34.295000000000002</v>
      </c>
      <c r="C785" s="27">
        <v>11.24</v>
      </c>
      <c r="D785" s="23" t="s">
        <v>81</v>
      </c>
      <c r="E785" s="23" t="s">
        <v>81</v>
      </c>
      <c r="F785" s="23" t="s">
        <v>81</v>
      </c>
      <c r="G785" s="23" t="s">
        <v>4796</v>
      </c>
      <c r="H785" s="23" t="s">
        <v>81</v>
      </c>
      <c r="I785" s="23" t="str">
        <f t="shared" si="48"/>
        <v>No</v>
      </c>
      <c r="J785" s="23" t="str">
        <f t="shared" si="49"/>
        <v>No</v>
      </c>
      <c r="K785" s="23" t="str">
        <f t="shared" si="50"/>
        <v>No</v>
      </c>
      <c r="L785" s="23" t="str">
        <f>IF(TRIM(H785)="?",'Cleaning Summary'!$B$35,IF(LOWER(TRIM(H785))="yes","Yes","No"))</f>
        <v>No</v>
      </c>
      <c r="M785" s="23">
        <f t="shared" si="51"/>
        <v>0</v>
      </c>
      <c r="N785" s="23" t="str">
        <f>IF(B785&lt;'Cleaning Summary'!$B$63,"Underweight",IF(B785&lt;'Cleaning Summary'!$B$64,"Normal Weight",IF(B785&lt;'Cleaning Summary'!$B$65,"Overweight","Obesity")))</f>
        <v>Obesity</v>
      </c>
      <c r="O785" s="23" t="str">
        <f>IF(C785&lt;'Cleaning Summary'!$B$66,"Normal",IF(C785&lt;'Cleaning Summary'!$B$67,"Prediabetes","Diabetes"))</f>
        <v>Diabetes</v>
      </c>
    </row>
    <row r="786" spans="1:15" x14ac:dyDescent="0.35">
      <c r="A786" s="23" t="s">
        <v>1687</v>
      </c>
      <c r="B786" s="27">
        <v>27.55</v>
      </c>
      <c r="C786" s="27">
        <v>10.98</v>
      </c>
      <c r="D786" s="23" t="s">
        <v>81</v>
      </c>
      <c r="E786" s="23" t="s">
        <v>81</v>
      </c>
      <c r="F786" s="23" t="s">
        <v>81</v>
      </c>
      <c r="G786" s="23" t="s">
        <v>4796</v>
      </c>
      <c r="H786" s="23" t="s">
        <v>81</v>
      </c>
      <c r="I786" s="23" t="str">
        <f t="shared" si="48"/>
        <v>No</v>
      </c>
      <c r="J786" s="23" t="str">
        <f t="shared" si="49"/>
        <v>No</v>
      </c>
      <c r="K786" s="23" t="str">
        <f t="shared" si="50"/>
        <v>No</v>
      </c>
      <c r="L786" s="23" t="str">
        <f>IF(TRIM(H786)="?",'Cleaning Summary'!$B$35,IF(LOWER(TRIM(H786))="yes","Yes","No"))</f>
        <v>No</v>
      </c>
      <c r="M786" s="23">
        <f t="shared" si="51"/>
        <v>0</v>
      </c>
      <c r="N786" s="23" t="str">
        <f>IF(B786&lt;'Cleaning Summary'!$B$63,"Underweight",IF(B786&lt;'Cleaning Summary'!$B$64,"Normal Weight",IF(B786&lt;'Cleaning Summary'!$B$65,"Overweight","Obesity")))</f>
        <v>Overweight</v>
      </c>
      <c r="O786" s="23" t="str">
        <f>IF(C786&lt;'Cleaning Summary'!$B$66,"Normal",IF(C786&lt;'Cleaning Summary'!$B$67,"Prediabetes","Diabetes"))</f>
        <v>Diabetes</v>
      </c>
    </row>
    <row r="787" spans="1:15" x14ac:dyDescent="0.35">
      <c r="A787" s="23" t="s">
        <v>1689</v>
      </c>
      <c r="B787" s="27">
        <v>40.700000000000003</v>
      </c>
      <c r="C787" s="27">
        <v>5.42</v>
      </c>
      <c r="D787" s="23" t="s">
        <v>81</v>
      </c>
      <c r="E787" s="23" t="s">
        <v>81</v>
      </c>
      <c r="F787" s="23" t="s">
        <v>81</v>
      </c>
      <c r="G787" s="23" t="s">
        <v>4796</v>
      </c>
      <c r="H787" s="23" t="s">
        <v>81</v>
      </c>
      <c r="I787" s="23" t="str">
        <f t="shared" si="48"/>
        <v>No</v>
      </c>
      <c r="J787" s="23" t="str">
        <f t="shared" si="49"/>
        <v>No</v>
      </c>
      <c r="K787" s="23" t="str">
        <f t="shared" si="50"/>
        <v>No</v>
      </c>
      <c r="L787" s="23" t="str">
        <f>IF(TRIM(H787)="?",'Cleaning Summary'!$B$35,IF(LOWER(TRIM(H787))="yes","Yes","No"))</f>
        <v>No</v>
      </c>
      <c r="M787" s="23">
        <f t="shared" si="51"/>
        <v>0</v>
      </c>
      <c r="N787" s="23" t="str">
        <f>IF(B787&lt;'Cleaning Summary'!$B$63,"Underweight",IF(B787&lt;'Cleaning Summary'!$B$64,"Normal Weight",IF(B787&lt;'Cleaning Summary'!$B$65,"Overweight","Obesity")))</f>
        <v>Obesity</v>
      </c>
      <c r="O787" s="23" t="str">
        <f>IF(C787&lt;'Cleaning Summary'!$B$66,"Normal",IF(C787&lt;'Cleaning Summary'!$B$67,"Prediabetes","Diabetes"))</f>
        <v>Normal</v>
      </c>
    </row>
    <row r="788" spans="1:15" x14ac:dyDescent="0.35">
      <c r="A788" s="23" t="s">
        <v>1691</v>
      </c>
      <c r="B788" s="27">
        <v>18.335000000000001</v>
      </c>
      <c r="C788" s="27">
        <v>10.97</v>
      </c>
      <c r="D788" s="23" t="s">
        <v>81</v>
      </c>
      <c r="E788" s="23" t="s">
        <v>81</v>
      </c>
      <c r="F788" s="23" t="s">
        <v>81</v>
      </c>
      <c r="G788" s="23" t="s">
        <v>4796</v>
      </c>
      <c r="H788" s="23" t="s">
        <v>81</v>
      </c>
      <c r="I788" s="23" t="str">
        <f t="shared" si="48"/>
        <v>No</v>
      </c>
      <c r="J788" s="23" t="str">
        <f t="shared" si="49"/>
        <v>No</v>
      </c>
      <c r="K788" s="23" t="str">
        <f t="shared" si="50"/>
        <v>No</v>
      </c>
      <c r="L788" s="23" t="str">
        <f>IF(TRIM(H788)="?",'Cleaning Summary'!$B$35,IF(LOWER(TRIM(H788))="yes","Yes","No"))</f>
        <v>No</v>
      </c>
      <c r="M788" s="23">
        <f t="shared" si="51"/>
        <v>0</v>
      </c>
      <c r="N788" s="23" t="str">
        <f>IF(B788&lt;'Cleaning Summary'!$B$63,"Underweight",IF(B788&lt;'Cleaning Summary'!$B$64,"Normal Weight",IF(B788&lt;'Cleaning Summary'!$B$65,"Overweight","Obesity")))</f>
        <v>Underweight</v>
      </c>
      <c r="O788" s="23" t="str">
        <f>IF(C788&lt;'Cleaning Summary'!$B$66,"Normal",IF(C788&lt;'Cleaning Summary'!$B$67,"Prediabetes","Diabetes"))</f>
        <v>Diabetes</v>
      </c>
    </row>
    <row r="789" spans="1:15" x14ac:dyDescent="0.35">
      <c r="A789" s="23" t="s">
        <v>1693</v>
      </c>
      <c r="B789" s="27">
        <v>33.914999999999999</v>
      </c>
      <c r="C789" s="27">
        <v>9.56</v>
      </c>
      <c r="D789" s="23" t="s">
        <v>95</v>
      </c>
      <c r="E789" s="23" t="s">
        <v>81</v>
      </c>
      <c r="F789" s="23" t="s">
        <v>81</v>
      </c>
      <c r="G789" s="23">
        <v>2</v>
      </c>
      <c r="H789" s="23" t="s">
        <v>81</v>
      </c>
      <c r="I789" s="23" t="str">
        <f t="shared" si="48"/>
        <v>Yes</v>
      </c>
      <c r="J789" s="23" t="str">
        <f t="shared" si="49"/>
        <v>No</v>
      </c>
      <c r="K789" s="23" t="str">
        <f t="shared" si="50"/>
        <v>No</v>
      </c>
      <c r="L789" s="23" t="str">
        <f>IF(TRIM(H789)="?",'Cleaning Summary'!$B$35,IF(LOWER(TRIM(H789))="yes","Yes","No"))</f>
        <v>No</v>
      </c>
      <c r="M789" s="23">
        <f t="shared" si="51"/>
        <v>2</v>
      </c>
      <c r="N789" s="23" t="str">
        <f>IF(B789&lt;'Cleaning Summary'!$B$63,"Underweight",IF(B789&lt;'Cleaning Summary'!$B$64,"Normal Weight",IF(B789&lt;'Cleaning Summary'!$B$65,"Overweight","Obesity")))</f>
        <v>Obesity</v>
      </c>
      <c r="O789" s="23" t="str">
        <f>IF(C789&lt;'Cleaning Summary'!$B$66,"Normal",IF(C789&lt;'Cleaning Summary'!$B$67,"Prediabetes","Diabetes"))</f>
        <v>Diabetes</v>
      </c>
    </row>
    <row r="790" spans="1:15" x14ac:dyDescent="0.35">
      <c r="A790" s="23" t="s">
        <v>1695</v>
      </c>
      <c r="B790" s="27">
        <v>33.534999999999997</v>
      </c>
      <c r="C790" s="27">
        <v>9.4</v>
      </c>
      <c r="D790" s="23" t="s">
        <v>95</v>
      </c>
      <c r="E790" s="23" t="s">
        <v>81</v>
      </c>
      <c r="F790" s="23" t="s">
        <v>81</v>
      </c>
      <c r="G790" s="23">
        <v>2</v>
      </c>
      <c r="H790" s="23" t="s">
        <v>81</v>
      </c>
      <c r="I790" s="23" t="str">
        <f t="shared" si="48"/>
        <v>Yes</v>
      </c>
      <c r="J790" s="23" t="str">
        <f t="shared" si="49"/>
        <v>No</v>
      </c>
      <c r="K790" s="23" t="str">
        <f t="shared" si="50"/>
        <v>No</v>
      </c>
      <c r="L790" s="23" t="str">
        <f>IF(TRIM(H790)="?",'Cleaning Summary'!$B$35,IF(LOWER(TRIM(H790))="yes","Yes","No"))</f>
        <v>No</v>
      </c>
      <c r="M790" s="23">
        <f t="shared" si="51"/>
        <v>2</v>
      </c>
      <c r="N790" s="23" t="str">
        <f>IF(B790&lt;'Cleaning Summary'!$B$63,"Underweight",IF(B790&lt;'Cleaning Summary'!$B$64,"Normal Weight",IF(B790&lt;'Cleaning Summary'!$B$65,"Overweight","Obesity")))</f>
        <v>Obesity</v>
      </c>
      <c r="O790" s="23" t="str">
        <f>IF(C790&lt;'Cleaning Summary'!$B$66,"Normal",IF(C790&lt;'Cleaning Summary'!$B$67,"Prediabetes","Diabetes"))</f>
        <v>Diabetes</v>
      </c>
    </row>
    <row r="791" spans="1:15" x14ac:dyDescent="0.35">
      <c r="A791" s="23" t="s">
        <v>1697</v>
      </c>
      <c r="B791" s="27">
        <v>23.655000000000001</v>
      </c>
      <c r="C791" s="27">
        <v>8.48</v>
      </c>
      <c r="D791" s="23" t="s">
        <v>95</v>
      </c>
      <c r="E791" s="23" t="s">
        <v>81</v>
      </c>
      <c r="F791" s="23" t="s">
        <v>81</v>
      </c>
      <c r="G791" s="23">
        <v>2</v>
      </c>
      <c r="H791" s="23" t="s">
        <v>81</v>
      </c>
      <c r="I791" s="23" t="str">
        <f t="shared" si="48"/>
        <v>Yes</v>
      </c>
      <c r="J791" s="23" t="str">
        <f t="shared" si="49"/>
        <v>No</v>
      </c>
      <c r="K791" s="23" t="str">
        <f t="shared" si="50"/>
        <v>No</v>
      </c>
      <c r="L791" s="23" t="str">
        <f>IF(TRIM(H791)="?",'Cleaning Summary'!$B$35,IF(LOWER(TRIM(H791))="yes","Yes","No"))</f>
        <v>No</v>
      </c>
      <c r="M791" s="23">
        <f t="shared" si="51"/>
        <v>2</v>
      </c>
      <c r="N791" s="23" t="str">
        <f>IF(B791&lt;'Cleaning Summary'!$B$63,"Underweight",IF(B791&lt;'Cleaning Summary'!$B$64,"Normal Weight",IF(B791&lt;'Cleaning Summary'!$B$65,"Overweight","Obesity")))</f>
        <v>Normal Weight</v>
      </c>
      <c r="O791" s="23" t="str">
        <f>IF(C791&lt;'Cleaning Summary'!$B$66,"Normal",IF(C791&lt;'Cleaning Summary'!$B$67,"Prediabetes","Diabetes"))</f>
        <v>Diabetes</v>
      </c>
    </row>
    <row r="792" spans="1:15" x14ac:dyDescent="0.35">
      <c r="A792" s="23" t="s">
        <v>1699</v>
      </c>
      <c r="B792" s="27">
        <v>28</v>
      </c>
      <c r="C792" s="27">
        <v>5.57</v>
      </c>
      <c r="D792" s="23" t="s">
        <v>81</v>
      </c>
      <c r="E792" s="23" t="s">
        <v>81</v>
      </c>
      <c r="F792" s="23" t="s">
        <v>81</v>
      </c>
      <c r="G792" s="23" t="s">
        <v>4796</v>
      </c>
      <c r="H792" s="23" t="s">
        <v>81</v>
      </c>
      <c r="I792" s="23" t="str">
        <f t="shared" si="48"/>
        <v>No</v>
      </c>
      <c r="J792" s="23" t="str">
        <f t="shared" si="49"/>
        <v>No</v>
      </c>
      <c r="K792" s="23" t="str">
        <f t="shared" si="50"/>
        <v>No</v>
      </c>
      <c r="L792" s="23" t="str">
        <f>IF(TRIM(H792)="?",'Cleaning Summary'!$B$35,IF(LOWER(TRIM(H792))="yes","Yes","No"))</f>
        <v>No</v>
      </c>
      <c r="M792" s="23">
        <f t="shared" si="51"/>
        <v>0</v>
      </c>
      <c r="N792" s="23" t="str">
        <f>IF(B792&lt;'Cleaning Summary'!$B$63,"Underweight",IF(B792&lt;'Cleaning Summary'!$B$64,"Normal Weight",IF(B792&lt;'Cleaning Summary'!$B$65,"Overweight","Obesity")))</f>
        <v>Overweight</v>
      </c>
      <c r="O792" s="23" t="str">
        <f>IF(C792&lt;'Cleaning Summary'!$B$66,"Normal",IF(C792&lt;'Cleaning Summary'!$B$67,"Prediabetes","Diabetes"))</f>
        <v>Normal</v>
      </c>
    </row>
    <row r="793" spans="1:15" x14ac:dyDescent="0.35">
      <c r="A793" s="23" t="s">
        <v>1701</v>
      </c>
      <c r="B793" s="27">
        <v>30.23</v>
      </c>
      <c r="C793" s="27">
        <v>6.94</v>
      </c>
      <c r="D793" s="23" t="s">
        <v>95</v>
      </c>
      <c r="E793" s="23" t="s">
        <v>81</v>
      </c>
      <c r="F793" s="23" t="s">
        <v>82</v>
      </c>
      <c r="G793" s="23">
        <v>1</v>
      </c>
      <c r="H793" s="23" t="s">
        <v>81</v>
      </c>
      <c r="I793" s="23" t="str">
        <f t="shared" si="48"/>
        <v>Yes</v>
      </c>
      <c r="J793" s="23" t="str">
        <f t="shared" si="49"/>
        <v>No</v>
      </c>
      <c r="K793" s="23" t="str">
        <f t="shared" si="50"/>
        <v>Yes</v>
      </c>
      <c r="L793" s="23" t="str">
        <f>IF(TRIM(H793)="?",'Cleaning Summary'!$B$35,IF(LOWER(TRIM(H793))="yes","Yes","No"))</f>
        <v>No</v>
      </c>
      <c r="M793" s="23">
        <f t="shared" si="51"/>
        <v>1</v>
      </c>
      <c r="N793" s="23" t="str">
        <f>IF(B793&lt;'Cleaning Summary'!$B$63,"Underweight",IF(B793&lt;'Cleaning Summary'!$B$64,"Normal Weight",IF(B793&lt;'Cleaning Summary'!$B$65,"Overweight","Obesity")))</f>
        <v>Obesity</v>
      </c>
      <c r="O793" s="23" t="str">
        <f>IF(C793&lt;'Cleaning Summary'!$B$66,"Normal",IF(C793&lt;'Cleaning Summary'!$B$67,"Prediabetes","Diabetes"))</f>
        <v>Diabetes</v>
      </c>
    </row>
    <row r="794" spans="1:15" x14ac:dyDescent="0.35">
      <c r="A794" s="23" t="s">
        <v>1703</v>
      </c>
      <c r="B794" s="27">
        <v>51.14</v>
      </c>
      <c r="C794" s="27">
        <v>4.05</v>
      </c>
      <c r="D794" s="23" t="s">
        <v>81</v>
      </c>
      <c r="E794" s="23" t="s">
        <v>81</v>
      </c>
      <c r="F794" s="23" t="s">
        <v>81</v>
      </c>
      <c r="G794" s="23">
        <v>1</v>
      </c>
      <c r="H794" s="23" t="s">
        <v>81</v>
      </c>
      <c r="I794" s="23" t="str">
        <f t="shared" si="48"/>
        <v>No</v>
      </c>
      <c r="J794" s="23" t="str">
        <f t="shared" si="49"/>
        <v>No</v>
      </c>
      <c r="K794" s="23" t="str">
        <f t="shared" si="50"/>
        <v>No</v>
      </c>
      <c r="L794" s="23" t="str">
        <f>IF(TRIM(H794)="?",'Cleaning Summary'!$B$35,IF(LOWER(TRIM(H794))="yes","Yes","No"))</f>
        <v>No</v>
      </c>
      <c r="M794" s="23">
        <f t="shared" si="51"/>
        <v>1</v>
      </c>
      <c r="N794" s="23" t="str">
        <f>IF(B794&lt;'Cleaning Summary'!$B$63,"Underweight",IF(B794&lt;'Cleaning Summary'!$B$64,"Normal Weight",IF(B794&lt;'Cleaning Summary'!$B$65,"Overweight","Obesity")))</f>
        <v>Obesity</v>
      </c>
      <c r="O794" s="23" t="str">
        <f>IF(C794&lt;'Cleaning Summary'!$B$66,"Normal",IF(C794&lt;'Cleaning Summary'!$B$67,"Prediabetes","Diabetes"))</f>
        <v>Normal</v>
      </c>
    </row>
    <row r="795" spans="1:15" x14ac:dyDescent="0.35">
      <c r="A795" s="23" t="s">
        <v>1705</v>
      </c>
      <c r="B795" s="27">
        <v>24.32</v>
      </c>
      <c r="C795" s="27">
        <v>10.220000000000001</v>
      </c>
      <c r="D795" s="23" t="s">
        <v>81</v>
      </c>
      <c r="E795" s="23" t="s">
        <v>81</v>
      </c>
      <c r="F795" s="23" t="s">
        <v>81</v>
      </c>
      <c r="G795" s="23" t="s">
        <v>4796</v>
      </c>
      <c r="H795" s="23" t="s">
        <v>81</v>
      </c>
      <c r="I795" s="23" t="str">
        <f t="shared" si="48"/>
        <v>No</v>
      </c>
      <c r="J795" s="23" t="str">
        <f t="shared" si="49"/>
        <v>No</v>
      </c>
      <c r="K795" s="23" t="str">
        <f t="shared" si="50"/>
        <v>No</v>
      </c>
      <c r="L795" s="23" t="str">
        <f>IF(TRIM(H795)="?",'Cleaning Summary'!$B$35,IF(LOWER(TRIM(H795))="yes","Yes","No"))</f>
        <v>No</v>
      </c>
      <c r="M795" s="23">
        <f t="shared" si="51"/>
        <v>0</v>
      </c>
      <c r="N795" s="23" t="str">
        <f>IF(B795&lt;'Cleaning Summary'!$B$63,"Underweight",IF(B795&lt;'Cleaning Summary'!$B$64,"Normal Weight",IF(B795&lt;'Cleaning Summary'!$B$65,"Overweight","Obesity")))</f>
        <v>Normal Weight</v>
      </c>
      <c r="O795" s="23" t="str">
        <f>IF(C795&lt;'Cleaning Summary'!$B$66,"Normal",IF(C795&lt;'Cleaning Summary'!$B$67,"Prediabetes","Diabetes"))</f>
        <v>Diabetes</v>
      </c>
    </row>
    <row r="796" spans="1:15" x14ac:dyDescent="0.35">
      <c r="A796" s="23" t="s">
        <v>1707</v>
      </c>
      <c r="B796" s="27">
        <v>38.06</v>
      </c>
      <c r="C796" s="27">
        <v>9.24</v>
      </c>
      <c r="D796" s="23" t="s">
        <v>81</v>
      </c>
      <c r="E796" s="23" t="s">
        <v>81</v>
      </c>
      <c r="F796" s="23" t="s">
        <v>81</v>
      </c>
      <c r="G796" s="23" t="s">
        <v>4796</v>
      </c>
      <c r="H796" s="23" t="s">
        <v>81</v>
      </c>
      <c r="I796" s="23" t="str">
        <f t="shared" si="48"/>
        <v>No</v>
      </c>
      <c r="J796" s="23" t="str">
        <f t="shared" si="49"/>
        <v>No</v>
      </c>
      <c r="K796" s="23" t="str">
        <f t="shared" si="50"/>
        <v>No</v>
      </c>
      <c r="L796" s="23" t="str">
        <f>IF(TRIM(H796)="?",'Cleaning Summary'!$B$35,IF(LOWER(TRIM(H796))="yes","Yes","No"))</f>
        <v>No</v>
      </c>
      <c r="M796" s="23">
        <f t="shared" si="51"/>
        <v>0</v>
      </c>
      <c r="N796" s="23" t="str">
        <f>IF(B796&lt;'Cleaning Summary'!$B$63,"Underweight",IF(B796&lt;'Cleaning Summary'!$B$64,"Normal Weight",IF(B796&lt;'Cleaning Summary'!$B$65,"Overweight","Obesity")))</f>
        <v>Obesity</v>
      </c>
      <c r="O796" s="23" t="str">
        <f>IF(C796&lt;'Cleaning Summary'!$B$66,"Normal",IF(C796&lt;'Cleaning Summary'!$B$67,"Prediabetes","Diabetes"))</f>
        <v>Diabetes</v>
      </c>
    </row>
    <row r="797" spans="1:15" x14ac:dyDescent="0.35">
      <c r="A797" s="23" t="s">
        <v>1709</v>
      </c>
      <c r="B797" s="27">
        <v>37.700000000000003</v>
      </c>
      <c r="C797" s="27">
        <v>8.6</v>
      </c>
      <c r="D797" s="23" t="s">
        <v>81</v>
      </c>
      <c r="E797" s="23" t="s">
        <v>81</v>
      </c>
      <c r="F797" s="23" t="s">
        <v>81</v>
      </c>
      <c r="G797" s="23" t="s">
        <v>4796</v>
      </c>
      <c r="H797" s="23" t="s">
        <v>81</v>
      </c>
      <c r="I797" s="23" t="str">
        <f t="shared" si="48"/>
        <v>No</v>
      </c>
      <c r="J797" s="23" t="str">
        <f t="shared" si="49"/>
        <v>No</v>
      </c>
      <c r="K797" s="23" t="str">
        <f t="shared" si="50"/>
        <v>No</v>
      </c>
      <c r="L797" s="23" t="str">
        <f>IF(TRIM(H797)="?",'Cleaning Summary'!$B$35,IF(LOWER(TRIM(H797))="yes","Yes","No"))</f>
        <v>No</v>
      </c>
      <c r="M797" s="23">
        <f t="shared" si="51"/>
        <v>0</v>
      </c>
      <c r="N797" s="23" t="str">
        <f>IF(B797&lt;'Cleaning Summary'!$B$63,"Underweight",IF(B797&lt;'Cleaning Summary'!$B$64,"Normal Weight",IF(B797&lt;'Cleaning Summary'!$B$65,"Overweight","Obesity")))</f>
        <v>Obesity</v>
      </c>
      <c r="O797" s="23" t="str">
        <f>IF(C797&lt;'Cleaning Summary'!$B$66,"Normal",IF(C797&lt;'Cleaning Summary'!$B$67,"Prediabetes","Diabetes"))</f>
        <v>Diabetes</v>
      </c>
    </row>
    <row r="798" spans="1:15" x14ac:dyDescent="0.35">
      <c r="A798" s="23" t="s">
        <v>1711</v>
      </c>
      <c r="B798" s="27">
        <v>44</v>
      </c>
      <c r="C798" s="27">
        <v>9.32</v>
      </c>
      <c r="D798" s="23" t="s">
        <v>95</v>
      </c>
      <c r="E798" s="23" t="s">
        <v>81</v>
      </c>
      <c r="F798" s="23" t="s">
        <v>81</v>
      </c>
      <c r="G798" s="23">
        <v>2</v>
      </c>
      <c r="H798" s="23" t="s">
        <v>81</v>
      </c>
      <c r="I798" s="23" t="str">
        <f t="shared" si="48"/>
        <v>Yes</v>
      </c>
      <c r="J798" s="23" t="str">
        <f t="shared" si="49"/>
        <v>No</v>
      </c>
      <c r="K798" s="23" t="str">
        <f t="shared" si="50"/>
        <v>No</v>
      </c>
      <c r="L798" s="23" t="str">
        <f>IF(TRIM(H798)="?",'Cleaning Summary'!$B$35,IF(LOWER(TRIM(H798))="yes","Yes","No"))</f>
        <v>No</v>
      </c>
      <c r="M798" s="23">
        <f t="shared" si="51"/>
        <v>2</v>
      </c>
      <c r="N798" s="23" t="str">
        <f>IF(B798&lt;'Cleaning Summary'!$B$63,"Underweight",IF(B798&lt;'Cleaning Summary'!$B$64,"Normal Weight",IF(B798&lt;'Cleaning Summary'!$B$65,"Overweight","Obesity")))</f>
        <v>Obesity</v>
      </c>
      <c r="O798" s="23" t="str">
        <f>IF(C798&lt;'Cleaning Summary'!$B$66,"Normal",IF(C798&lt;'Cleaning Summary'!$B$67,"Prediabetes","Diabetes"))</f>
        <v>Diabetes</v>
      </c>
    </row>
    <row r="799" spans="1:15" x14ac:dyDescent="0.35">
      <c r="A799" s="23" t="s">
        <v>1713</v>
      </c>
      <c r="B799" s="27">
        <v>41.45</v>
      </c>
      <c r="C799" s="27">
        <v>6.12</v>
      </c>
      <c r="D799" s="23" t="s">
        <v>95</v>
      </c>
      <c r="E799" s="23" t="s">
        <v>81</v>
      </c>
      <c r="F799" s="23" t="s">
        <v>81</v>
      </c>
      <c r="G799" s="23" t="s">
        <v>4796</v>
      </c>
      <c r="H799" s="23" t="s">
        <v>81</v>
      </c>
      <c r="I799" s="23" t="str">
        <f t="shared" si="48"/>
        <v>Yes</v>
      </c>
      <c r="J799" s="23" t="str">
        <f t="shared" si="49"/>
        <v>No</v>
      </c>
      <c r="K799" s="23" t="str">
        <f t="shared" si="50"/>
        <v>No</v>
      </c>
      <c r="L799" s="23" t="str">
        <f>IF(TRIM(H799)="?",'Cleaning Summary'!$B$35,IF(LOWER(TRIM(H799))="yes","Yes","No"))</f>
        <v>No</v>
      </c>
      <c r="M799" s="23">
        <f t="shared" si="51"/>
        <v>0</v>
      </c>
      <c r="N799" s="23" t="str">
        <f>IF(B799&lt;'Cleaning Summary'!$B$63,"Underweight",IF(B799&lt;'Cleaning Summary'!$B$64,"Normal Weight",IF(B799&lt;'Cleaning Summary'!$B$65,"Overweight","Obesity")))</f>
        <v>Obesity</v>
      </c>
      <c r="O799" s="23" t="str">
        <f>IF(C799&lt;'Cleaning Summary'!$B$66,"Normal",IF(C799&lt;'Cleaning Summary'!$B$67,"Prediabetes","Diabetes"))</f>
        <v>Prediabetes</v>
      </c>
    </row>
    <row r="800" spans="1:15" x14ac:dyDescent="0.35">
      <c r="A800" s="23" t="s">
        <v>1715</v>
      </c>
      <c r="B800" s="27">
        <v>25.364999999999998</v>
      </c>
      <c r="C800" s="27">
        <v>9.19</v>
      </c>
      <c r="D800" s="23" t="s">
        <v>95</v>
      </c>
      <c r="E800" s="23" t="s">
        <v>81</v>
      </c>
      <c r="F800" s="23" t="s">
        <v>81</v>
      </c>
      <c r="G800" s="23" t="s">
        <v>4796</v>
      </c>
      <c r="H800" s="23" t="s">
        <v>81</v>
      </c>
      <c r="I800" s="23" t="str">
        <f t="shared" si="48"/>
        <v>Yes</v>
      </c>
      <c r="J800" s="23" t="str">
        <f t="shared" si="49"/>
        <v>No</v>
      </c>
      <c r="K800" s="23" t="str">
        <f t="shared" si="50"/>
        <v>No</v>
      </c>
      <c r="L800" s="23" t="str">
        <f>IF(TRIM(H800)="?",'Cleaning Summary'!$B$35,IF(LOWER(TRIM(H800))="yes","Yes","No"))</f>
        <v>No</v>
      </c>
      <c r="M800" s="23">
        <f t="shared" si="51"/>
        <v>0</v>
      </c>
      <c r="N800" s="23" t="str">
        <f>IF(B800&lt;'Cleaning Summary'!$B$63,"Underweight",IF(B800&lt;'Cleaning Summary'!$B$64,"Normal Weight",IF(B800&lt;'Cleaning Summary'!$B$65,"Overweight","Obesity")))</f>
        <v>Overweight</v>
      </c>
      <c r="O800" s="23" t="str">
        <f>IF(C800&lt;'Cleaning Summary'!$B$66,"Normal",IF(C800&lt;'Cleaning Summary'!$B$67,"Prediabetes","Diabetes"))</f>
        <v>Diabetes</v>
      </c>
    </row>
    <row r="801" spans="1:15" x14ac:dyDescent="0.35">
      <c r="A801" s="23" t="s">
        <v>1717</v>
      </c>
      <c r="B801" s="27">
        <v>34.56</v>
      </c>
      <c r="C801" s="27">
        <v>5.84</v>
      </c>
      <c r="D801" s="23" t="s">
        <v>95</v>
      </c>
      <c r="E801" s="23" t="s">
        <v>81</v>
      </c>
      <c r="F801" s="23" t="s">
        <v>82</v>
      </c>
      <c r="G801" s="23">
        <v>1</v>
      </c>
      <c r="H801" s="23" t="s">
        <v>81</v>
      </c>
      <c r="I801" s="23" t="str">
        <f t="shared" si="48"/>
        <v>Yes</v>
      </c>
      <c r="J801" s="23" t="str">
        <f t="shared" si="49"/>
        <v>No</v>
      </c>
      <c r="K801" s="23" t="str">
        <f t="shared" si="50"/>
        <v>Yes</v>
      </c>
      <c r="L801" s="23" t="str">
        <f>IF(TRIM(H801)="?",'Cleaning Summary'!$B$35,IF(LOWER(TRIM(H801))="yes","Yes","No"))</f>
        <v>No</v>
      </c>
      <c r="M801" s="23">
        <f t="shared" si="51"/>
        <v>1</v>
      </c>
      <c r="N801" s="23" t="str">
        <f>IF(B801&lt;'Cleaning Summary'!$B$63,"Underweight",IF(B801&lt;'Cleaning Summary'!$B$64,"Normal Weight",IF(B801&lt;'Cleaning Summary'!$B$65,"Overweight","Obesity")))</f>
        <v>Obesity</v>
      </c>
      <c r="O801" s="23" t="str">
        <f>IF(C801&lt;'Cleaning Summary'!$B$66,"Normal",IF(C801&lt;'Cleaning Summary'!$B$67,"Prediabetes","Diabetes"))</f>
        <v>Prediabetes</v>
      </c>
    </row>
    <row r="802" spans="1:15" x14ac:dyDescent="0.35">
      <c r="A802" s="23" t="s">
        <v>1719</v>
      </c>
      <c r="B802" s="27">
        <v>28.2</v>
      </c>
      <c r="C802" s="27">
        <v>7.19</v>
      </c>
      <c r="D802" s="23" t="s">
        <v>95</v>
      </c>
      <c r="E802" s="23" t="s">
        <v>81</v>
      </c>
      <c r="F802" s="23" t="s">
        <v>81</v>
      </c>
      <c r="G802" s="23">
        <v>2</v>
      </c>
      <c r="H802" s="23" t="s">
        <v>81</v>
      </c>
      <c r="I802" s="23" t="str">
        <f t="shared" si="48"/>
        <v>Yes</v>
      </c>
      <c r="J802" s="23" t="str">
        <f t="shared" si="49"/>
        <v>No</v>
      </c>
      <c r="K802" s="23" t="str">
        <f t="shared" si="50"/>
        <v>No</v>
      </c>
      <c r="L802" s="23" t="str">
        <f>IF(TRIM(H802)="?",'Cleaning Summary'!$B$35,IF(LOWER(TRIM(H802))="yes","Yes","No"))</f>
        <v>No</v>
      </c>
      <c r="M802" s="23">
        <f t="shared" si="51"/>
        <v>2</v>
      </c>
      <c r="N802" s="23" t="str">
        <f>IF(B802&lt;'Cleaning Summary'!$B$63,"Underweight",IF(B802&lt;'Cleaning Summary'!$B$64,"Normal Weight",IF(B802&lt;'Cleaning Summary'!$B$65,"Overweight","Obesity")))</f>
        <v>Overweight</v>
      </c>
      <c r="O802" s="23" t="str">
        <f>IF(C802&lt;'Cleaning Summary'!$B$66,"Normal",IF(C802&lt;'Cleaning Summary'!$B$67,"Prediabetes","Diabetes"))</f>
        <v>Diabetes</v>
      </c>
    </row>
    <row r="803" spans="1:15" x14ac:dyDescent="0.35">
      <c r="A803" s="23" t="s">
        <v>1721</v>
      </c>
      <c r="B803" s="27">
        <v>30.43</v>
      </c>
      <c r="C803" s="27">
        <v>9.39</v>
      </c>
      <c r="D803" s="23" t="s">
        <v>81</v>
      </c>
      <c r="E803" s="23" t="s">
        <v>81</v>
      </c>
      <c r="F803" s="23" t="s">
        <v>81</v>
      </c>
      <c r="G803" s="23" t="s">
        <v>4796</v>
      </c>
      <c r="H803" s="23" t="s">
        <v>81</v>
      </c>
      <c r="I803" s="23" t="str">
        <f t="shared" si="48"/>
        <v>No</v>
      </c>
      <c r="J803" s="23" t="str">
        <f t="shared" si="49"/>
        <v>No</v>
      </c>
      <c r="K803" s="23" t="str">
        <f t="shared" si="50"/>
        <v>No</v>
      </c>
      <c r="L803" s="23" t="str">
        <f>IF(TRIM(H803)="?",'Cleaning Summary'!$B$35,IF(LOWER(TRIM(H803))="yes","Yes","No"))</f>
        <v>No</v>
      </c>
      <c r="M803" s="23">
        <f t="shared" si="51"/>
        <v>0</v>
      </c>
      <c r="N803" s="23" t="str">
        <f>IF(B803&lt;'Cleaning Summary'!$B$63,"Underweight",IF(B803&lt;'Cleaning Summary'!$B$64,"Normal Weight",IF(B803&lt;'Cleaning Summary'!$B$65,"Overweight","Obesity")))</f>
        <v>Obesity</v>
      </c>
      <c r="O803" s="23" t="str">
        <f>IF(C803&lt;'Cleaning Summary'!$B$66,"Normal",IF(C803&lt;'Cleaning Summary'!$B$67,"Prediabetes","Diabetes"))</f>
        <v>Diabetes</v>
      </c>
    </row>
    <row r="804" spans="1:15" x14ac:dyDescent="0.35">
      <c r="A804" s="23" t="s">
        <v>1723</v>
      </c>
      <c r="B804" s="27">
        <v>32.395000000000003</v>
      </c>
      <c r="C804" s="27">
        <v>4.2699999999999996</v>
      </c>
      <c r="D804" s="23" t="s">
        <v>95</v>
      </c>
      <c r="E804" s="23" t="s">
        <v>81</v>
      </c>
      <c r="F804" s="23" t="s">
        <v>81</v>
      </c>
      <c r="G804" s="23">
        <v>1</v>
      </c>
      <c r="H804" s="23" t="s">
        <v>81</v>
      </c>
      <c r="I804" s="23" t="str">
        <f t="shared" si="48"/>
        <v>Yes</v>
      </c>
      <c r="J804" s="23" t="str">
        <f t="shared" si="49"/>
        <v>No</v>
      </c>
      <c r="K804" s="23" t="str">
        <f t="shared" si="50"/>
        <v>No</v>
      </c>
      <c r="L804" s="23" t="str">
        <f>IF(TRIM(H804)="?",'Cleaning Summary'!$B$35,IF(LOWER(TRIM(H804))="yes","Yes","No"))</f>
        <v>No</v>
      </c>
      <c r="M804" s="23">
        <f t="shared" si="51"/>
        <v>1</v>
      </c>
      <c r="N804" s="23" t="str">
        <f>IF(B804&lt;'Cleaning Summary'!$B$63,"Underweight",IF(B804&lt;'Cleaning Summary'!$B$64,"Normal Weight",IF(B804&lt;'Cleaning Summary'!$B$65,"Overweight","Obesity")))</f>
        <v>Obesity</v>
      </c>
      <c r="O804" s="23" t="str">
        <f>IF(C804&lt;'Cleaning Summary'!$B$66,"Normal",IF(C804&lt;'Cleaning Summary'!$B$67,"Prediabetes","Diabetes"))</f>
        <v>Normal</v>
      </c>
    </row>
    <row r="805" spans="1:15" x14ac:dyDescent="0.35">
      <c r="A805" s="23" t="s">
        <v>1725</v>
      </c>
      <c r="B805" s="27">
        <v>24.035</v>
      </c>
      <c r="C805" s="27">
        <v>11.71</v>
      </c>
      <c r="D805" s="23" t="s">
        <v>81</v>
      </c>
      <c r="E805" s="23" t="s">
        <v>81</v>
      </c>
      <c r="F805" s="23" t="s">
        <v>81</v>
      </c>
      <c r="G805" s="23" t="s">
        <v>4796</v>
      </c>
      <c r="H805" s="23" t="s">
        <v>81</v>
      </c>
      <c r="I805" s="23" t="str">
        <f t="shared" si="48"/>
        <v>No</v>
      </c>
      <c r="J805" s="23" t="str">
        <f t="shared" si="49"/>
        <v>No</v>
      </c>
      <c r="K805" s="23" t="str">
        <f t="shared" si="50"/>
        <v>No</v>
      </c>
      <c r="L805" s="23" t="str">
        <f>IF(TRIM(H805)="?",'Cleaning Summary'!$B$35,IF(LOWER(TRIM(H805))="yes","Yes","No"))</f>
        <v>No</v>
      </c>
      <c r="M805" s="23">
        <f t="shared" si="51"/>
        <v>0</v>
      </c>
      <c r="N805" s="23" t="str">
        <f>IF(B805&lt;'Cleaning Summary'!$B$63,"Underweight",IF(B805&lt;'Cleaning Summary'!$B$64,"Normal Weight",IF(B805&lt;'Cleaning Summary'!$B$65,"Overweight","Obesity")))</f>
        <v>Normal Weight</v>
      </c>
      <c r="O805" s="23" t="str">
        <f>IF(C805&lt;'Cleaning Summary'!$B$66,"Normal",IF(C805&lt;'Cleaning Summary'!$B$67,"Prediabetes","Diabetes"))</f>
        <v>Diabetes</v>
      </c>
    </row>
    <row r="806" spans="1:15" x14ac:dyDescent="0.35">
      <c r="A806" s="23" t="s">
        <v>1727</v>
      </c>
      <c r="B806" s="27">
        <v>37.119999999999997</v>
      </c>
      <c r="C806" s="27">
        <v>5.29</v>
      </c>
      <c r="D806" s="23" t="s">
        <v>81</v>
      </c>
      <c r="E806" s="23" t="s">
        <v>81</v>
      </c>
      <c r="F806" s="23" t="s">
        <v>81</v>
      </c>
      <c r="G806" s="23">
        <v>2</v>
      </c>
      <c r="H806" s="23" t="s">
        <v>81</v>
      </c>
      <c r="I806" s="23" t="str">
        <f t="shared" si="48"/>
        <v>No</v>
      </c>
      <c r="J806" s="23" t="str">
        <f t="shared" si="49"/>
        <v>No</v>
      </c>
      <c r="K806" s="23" t="str">
        <f t="shared" si="50"/>
        <v>No</v>
      </c>
      <c r="L806" s="23" t="str">
        <f>IF(TRIM(H806)="?",'Cleaning Summary'!$B$35,IF(LOWER(TRIM(H806))="yes","Yes","No"))</f>
        <v>No</v>
      </c>
      <c r="M806" s="23">
        <f t="shared" si="51"/>
        <v>2</v>
      </c>
      <c r="N806" s="23" t="str">
        <f>IF(B806&lt;'Cleaning Summary'!$B$63,"Underweight",IF(B806&lt;'Cleaning Summary'!$B$64,"Normal Weight",IF(B806&lt;'Cleaning Summary'!$B$65,"Overweight","Obesity")))</f>
        <v>Obesity</v>
      </c>
      <c r="O806" s="23" t="str">
        <f>IF(C806&lt;'Cleaning Summary'!$B$66,"Normal",IF(C806&lt;'Cleaning Summary'!$B$67,"Prediabetes","Diabetes"))</f>
        <v>Normal</v>
      </c>
    </row>
    <row r="807" spans="1:15" x14ac:dyDescent="0.35">
      <c r="A807" s="23" t="s">
        <v>1729</v>
      </c>
      <c r="B807" s="27">
        <v>34.840000000000003</v>
      </c>
      <c r="C807" s="27">
        <v>6</v>
      </c>
      <c r="D807" s="23" t="s">
        <v>95</v>
      </c>
      <c r="E807" s="23" t="s">
        <v>81</v>
      </c>
      <c r="F807" s="23" t="s">
        <v>82</v>
      </c>
      <c r="G807" s="23">
        <v>1</v>
      </c>
      <c r="H807" s="23" t="s">
        <v>81</v>
      </c>
      <c r="I807" s="23" t="str">
        <f t="shared" si="48"/>
        <v>Yes</v>
      </c>
      <c r="J807" s="23" t="str">
        <f t="shared" si="49"/>
        <v>No</v>
      </c>
      <c r="K807" s="23" t="str">
        <f t="shared" si="50"/>
        <v>Yes</v>
      </c>
      <c r="L807" s="23" t="str">
        <f>IF(TRIM(H807)="?",'Cleaning Summary'!$B$35,IF(LOWER(TRIM(H807))="yes","Yes","No"))</f>
        <v>No</v>
      </c>
      <c r="M807" s="23">
        <f t="shared" si="51"/>
        <v>1</v>
      </c>
      <c r="N807" s="23" t="str">
        <f>IF(B807&lt;'Cleaning Summary'!$B$63,"Underweight",IF(B807&lt;'Cleaning Summary'!$B$64,"Normal Weight",IF(B807&lt;'Cleaning Summary'!$B$65,"Overweight","Obesity")))</f>
        <v>Obesity</v>
      </c>
      <c r="O807" s="23" t="str">
        <f>IF(C807&lt;'Cleaning Summary'!$B$66,"Normal",IF(C807&lt;'Cleaning Summary'!$B$67,"Prediabetes","Diabetes"))</f>
        <v>Prediabetes</v>
      </c>
    </row>
    <row r="808" spans="1:15" x14ac:dyDescent="0.35">
      <c r="A808" s="23" t="s">
        <v>1731</v>
      </c>
      <c r="B808" s="27">
        <v>29.53</v>
      </c>
      <c r="C808" s="27">
        <v>10.64</v>
      </c>
      <c r="D808" s="23" t="s">
        <v>81</v>
      </c>
      <c r="E808" s="23" t="s">
        <v>81</v>
      </c>
      <c r="F808" s="23" t="s">
        <v>81</v>
      </c>
      <c r="G808" s="23" t="s">
        <v>4796</v>
      </c>
      <c r="H808" s="23" t="s">
        <v>81</v>
      </c>
      <c r="I808" s="23" t="str">
        <f t="shared" si="48"/>
        <v>No</v>
      </c>
      <c r="J808" s="23" t="str">
        <f t="shared" si="49"/>
        <v>No</v>
      </c>
      <c r="K808" s="23" t="str">
        <f t="shared" si="50"/>
        <v>No</v>
      </c>
      <c r="L808" s="23" t="str">
        <f>IF(TRIM(H808)="?",'Cleaning Summary'!$B$35,IF(LOWER(TRIM(H808))="yes","Yes","No"))</f>
        <v>No</v>
      </c>
      <c r="M808" s="23">
        <f t="shared" si="51"/>
        <v>0</v>
      </c>
      <c r="N808" s="23" t="str">
        <f>IF(B808&lt;'Cleaning Summary'!$B$63,"Underweight",IF(B808&lt;'Cleaning Summary'!$B$64,"Normal Weight",IF(B808&lt;'Cleaning Summary'!$B$65,"Overweight","Obesity")))</f>
        <v>Overweight</v>
      </c>
      <c r="O808" s="23" t="str">
        <f>IF(C808&lt;'Cleaning Summary'!$B$66,"Normal",IF(C808&lt;'Cleaning Summary'!$B$67,"Prediabetes","Diabetes"))</f>
        <v>Diabetes</v>
      </c>
    </row>
    <row r="809" spans="1:15" x14ac:dyDescent="0.35">
      <c r="A809" s="23" t="s">
        <v>1733</v>
      </c>
      <c r="B809" s="27">
        <v>42.51</v>
      </c>
      <c r="C809" s="27">
        <v>8.2100000000000009</v>
      </c>
      <c r="D809" s="23" t="s">
        <v>95</v>
      </c>
      <c r="E809" s="23" t="s">
        <v>81</v>
      </c>
      <c r="F809" s="23" t="s">
        <v>81</v>
      </c>
      <c r="G809" s="23" t="s">
        <v>4796</v>
      </c>
      <c r="H809" s="23" t="s">
        <v>81</v>
      </c>
      <c r="I809" s="23" t="str">
        <f t="shared" si="48"/>
        <v>Yes</v>
      </c>
      <c r="J809" s="23" t="str">
        <f t="shared" si="49"/>
        <v>No</v>
      </c>
      <c r="K809" s="23" t="str">
        <f t="shared" si="50"/>
        <v>No</v>
      </c>
      <c r="L809" s="23" t="str">
        <f>IF(TRIM(H809)="?",'Cleaning Summary'!$B$35,IF(LOWER(TRIM(H809))="yes","Yes","No"))</f>
        <v>No</v>
      </c>
      <c r="M809" s="23">
        <f t="shared" si="51"/>
        <v>0</v>
      </c>
      <c r="N809" s="23" t="str">
        <f>IF(B809&lt;'Cleaning Summary'!$B$63,"Underweight",IF(B809&lt;'Cleaning Summary'!$B$64,"Normal Weight",IF(B809&lt;'Cleaning Summary'!$B$65,"Overweight","Obesity")))</f>
        <v>Obesity</v>
      </c>
      <c r="O809" s="23" t="str">
        <f>IF(C809&lt;'Cleaning Summary'!$B$66,"Normal",IF(C809&lt;'Cleaning Summary'!$B$67,"Prediabetes","Diabetes"))</f>
        <v>Diabetes</v>
      </c>
    </row>
    <row r="810" spans="1:15" x14ac:dyDescent="0.35">
      <c r="A810" s="23" t="s">
        <v>1735</v>
      </c>
      <c r="B810" s="27">
        <v>38.14</v>
      </c>
      <c r="C810" s="27">
        <v>5.58</v>
      </c>
      <c r="D810" s="23" t="s">
        <v>81</v>
      </c>
      <c r="E810" s="23" t="s">
        <v>81</v>
      </c>
      <c r="F810" s="23" t="s">
        <v>82</v>
      </c>
      <c r="G810" s="23">
        <v>1</v>
      </c>
      <c r="H810" s="23" t="s">
        <v>81</v>
      </c>
      <c r="I810" s="23" t="str">
        <f t="shared" si="48"/>
        <v>No</v>
      </c>
      <c r="J810" s="23" t="str">
        <f t="shared" si="49"/>
        <v>No</v>
      </c>
      <c r="K810" s="23" t="str">
        <f t="shared" si="50"/>
        <v>Yes</v>
      </c>
      <c r="L810" s="23" t="str">
        <f>IF(TRIM(H810)="?",'Cleaning Summary'!$B$35,IF(LOWER(TRIM(H810))="yes","Yes","No"))</f>
        <v>No</v>
      </c>
      <c r="M810" s="23">
        <f t="shared" si="51"/>
        <v>1</v>
      </c>
      <c r="N810" s="23" t="str">
        <f>IF(B810&lt;'Cleaning Summary'!$B$63,"Underweight",IF(B810&lt;'Cleaning Summary'!$B$64,"Normal Weight",IF(B810&lt;'Cleaning Summary'!$B$65,"Overweight","Obesity")))</f>
        <v>Obesity</v>
      </c>
      <c r="O810" s="23" t="str">
        <f>IF(C810&lt;'Cleaning Summary'!$B$66,"Normal",IF(C810&lt;'Cleaning Summary'!$B$67,"Prediabetes","Diabetes"))</f>
        <v>Normal</v>
      </c>
    </row>
    <row r="811" spans="1:15" x14ac:dyDescent="0.35">
      <c r="A811" s="23" t="s">
        <v>1737</v>
      </c>
      <c r="B811" s="27">
        <v>39.93</v>
      </c>
      <c r="C811" s="27">
        <v>8.75</v>
      </c>
      <c r="D811" s="23" t="s">
        <v>81</v>
      </c>
      <c r="E811" s="23" t="s">
        <v>81</v>
      </c>
      <c r="F811" s="23" t="s">
        <v>81</v>
      </c>
      <c r="G811" s="23" t="s">
        <v>4796</v>
      </c>
      <c r="H811" s="23" t="s">
        <v>81</v>
      </c>
      <c r="I811" s="23" t="str">
        <f t="shared" si="48"/>
        <v>No</v>
      </c>
      <c r="J811" s="23" t="str">
        <f t="shared" si="49"/>
        <v>No</v>
      </c>
      <c r="K811" s="23" t="str">
        <f t="shared" si="50"/>
        <v>No</v>
      </c>
      <c r="L811" s="23" t="str">
        <f>IF(TRIM(H811)="?",'Cleaning Summary'!$B$35,IF(LOWER(TRIM(H811))="yes","Yes","No"))</f>
        <v>No</v>
      </c>
      <c r="M811" s="23">
        <f t="shared" si="51"/>
        <v>0</v>
      </c>
      <c r="N811" s="23" t="str">
        <f>IF(B811&lt;'Cleaning Summary'!$B$63,"Underweight",IF(B811&lt;'Cleaning Summary'!$B$64,"Normal Weight",IF(B811&lt;'Cleaning Summary'!$B$65,"Overweight","Obesity")))</f>
        <v>Obesity</v>
      </c>
      <c r="O811" s="23" t="str">
        <f>IF(C811&lt;'Cleaning Summary'!$B$66,"Normal",IF(C811&lt;'Cleaning Summary'!$B$67,"Prediabetes","Diabetes"))</f>
        <v>Diabetes</v>
      </c>
    </row>
    <row r="812" spans="1:15" x14ac:dyDescent="0.35">
      <c r="A812" s="23" t="s">
        <v>1739</v>
      </c>
      <c r="B812" s="27">
        <v>38.83</v>
      </c>
      <c r="C812" s="27">
        <v>11.86</v>
      </c>
      <c r="D812" s="23" t="s">
        <v>81</v>
      </c>
      <c r="E812" s="23" t="s">
        <v>81</v>
      </c>
      <c r="F812" s="23" t="s">
        <v>81</v>
      </c>
      <c r="G812" s="23" t="s">
        <v>4796</v>
      </c>
      <c r="H812" s="23" t="s">
        <v>81</v>
      </c>
      <c r="I812" s="23" t="str">
        <f t="shared" si="48"/>
        <v>No</v>
      </c>
      <c r="J812" s="23" t="str">
        <f t="shared" si="49"/>
        <v>No</v>
      </c>
      <c r="K812" s="23" t="str">
        <f t="shared" si="50"/>
        <v>No</v>
      </c>
      <c r="L812" s="23" t="str">
        <f>IF(TRIM(H812)="?",'Cleaning Summary'!$B$35,IF(LOWER(TRIM(H812))="yes","Yes","No"))</f>
        <v>No</v>
      </c>
      <c r="M812" s="23">
        <f t="shared" si="51"/>
        <v>0</v>
      </c>
      <c r="N812" s="23" t="str">
        <f>IF(B812&lt;'Cleaning Summary'!$B$63,"Underweight",IF(B812&lt;'Cleaning Summary'!$B$64,"Normal Weight",IF(B812&lt;'Cleaning Summary'!$B$65,"Overweight","Obesity")))</f>
        <v>Obesity</v>
      </c>
      <c r="O812" s="23" t="str">
        <f>IF(C812&lt;'Cleaning Summary'!$B$66,"Normal",IF(C812&lt;'Cleaning Summary'!$B$67,"Prediabetes","Diabetes"))</f>
        <v>Diabetes</v>
      </c>
    </row>
    <row r="813" spans="1:15" x14ac:dyDescent="0.35">
      <c r="A813" s="23" t="s">
        <v>1741</v>
      </c>
      <c r="B813" s="27">
        <v>37.4</v>
      </c>
      <c r="C813" s="27">
        <v>11.46</v>
      </c>
      <c r="D813" s="23" t="s">
        <v>81</v>
      </c>
      <c r="E813" s="23" t="s">
        <v>81</v>
      </c>
      <c r="F813" s="23" t="s">
        <v>81</v>
      </c>
      <c r="G813" s="23" t="s">
        <v>4796</v>
      </c>
      <c r="H813" s="23" t="s">
        <v>81</v>
      </c>
      <c r="I813" s="23" t="str">
        <f t="shared" si="48"/>
        <v>No</v>
      </c>
      <c r="J813" s="23" t="str">
        <f t="shared" si="49"/>
        <v>No</v>
      </c>
      <c r="K813" s="23" t="str">
        <f t="shared" si="50"/>
        <v>No</v>
      </c>
      <c r="L813" s="23" t="str">
        <f>IF(TRIM(H813)="?",'Cleaning Summary'!$B$35,IF(LOWER(TRIM(H813))="yes","Yes","No"))</f>
        <v>No</v>
      </c>
      <c r="M813" s="23">
        <f t="shared" si="51"/>
        <v>0</v>
      </c>
      <c r="N813" s="23" t="str">
        <f>IF(B813&lt;'Cleaning Summary'!$B$63,"Underweight",IF(B813&lt;'Cleaning Summary'!$B$64,"Normal Weight",IF(B813&lt;'Cleaning Summary'!$B$65,"Overweight","Obesity")))</f>
        <v>Obesity</v>
      </c>
      <c r="O813" s="23" t="str">
        <f>IF(C813&lt;'Cleaning Summary'!$B$66,"Normal",IF(C813&lt;'Cleaning Summary'!$B$67,"Prediabetes","Diabetes"))</f>
        <v>Diabetes</v>
      </c>
    </row>
    <row r="814" spans="1:15" x14ac:dyDescent="0.35">
      <c r="A814" s="23" t="s">
        <v>1743</v>
      </c>
      <c r="B814" s="27">
        <v>21.4</v>
      </c>
      <c r="C814" s="27">
        <v>9.0299999999999994</v>
      </c>
      <c r="D814" s="23" t="s">
        <v>81</v>
      </c>
      <c r="E814" s="23" t="s">
        <v>81</v>
      </c>
      <c r="F814" s="23" t="s">
        <v>81</v>
      </c>
      <c r="G814" s="23" t="s">
        <v>4796</v>
      </c>
      <c r="H814" s="23" t="s">
        <v>81</v>
      </c>
      <c r="I814" s="23" t="str">
        <f t="shared" si="48"/>
        <v>No</v>
      </c>
      <c r="J814" s="23" t="str">
        <f t="shared" si="49"/>
        <v>No</v>
      </c>
      <c r="K814" s="23" t="str">
        <f t="shared" si="50"/>
        <v>No</v>
      </c>
      <c r="L814" s="23" t="str">
        <f>IF(TRIM(H814)="?",'Cleaning Summary'!$B$35,IF(LOWER(TRIM(H814))="yes","Yes","No"))</f>
        <v>No</v>
      </c>
      <c r="M814" s="23">
        <f t="shared" si="51"/>
        <v>0</v>
      </c>
      <c r="N814" s="23" t="str">
        <f>IF(B814&lt;'Cleaning Summary'!$B$63,"Underweight",IF(B814&lt;'Cleaning Summary'!$B$64,"Normal Weight",IF(B814&lt;'Cleaning Summary'!$B$65,"Overweight","Obesity")))</f>
        <v>Normal Weight</v>
      </c>
      <c r="O814" s="23" t="str">
        <f>IF(C814&lt;'Cleaning Summary'!$B$66,"Normal",IF(C814&lt;'Cleaning Summary'!$B$67,"Prediabetes","Diabetes"))</f>
        <v>Diabetes</v>
      </c>
    </row>
    <row r="815" spans="1:15" x14ac:dyDescent="0.35">
      <c r="A815" s="23" t="s">
        <v>1745</v>
      </c>
      <c r="B815" s="27">
        <v>38.380000000000003</v>
      </c>
      <c r="C815" s="27">
        <v>8.26</v>
      </c>
      <c r="D815" s="23" t="s">
        <v>95</v>
      </c>
      <c r="E815" s="23" t="s">
        <v>81</v>
      </c>
      <c r="F815" s="23" t="s">
        <v>81</v>
      </c>
      <c r="G815" s="23">
        <v>2</v>
      </c>
      <c r="H815" s="23" t="s">
        <v>81</v>
      </c>
      <c r="I815" s="23" t="str">
        <f t="shared" si="48"/>
        <v>Yes</v>
      </c>
      <c r="J815" s="23" t="str">
        <f t="shared" si="49"/>
        <v>No</v>
      </c>
      <c r="K815" s="23" t="str">
        <f t="shared" si="50"/>
        <v>No</v>
      </c>
      <c r="L815" s="23" t="str">
        <f>IF(TRIM(H815)="?",'Cleaning Summary'!$B$35,IF(LOWER(TRIM(H815))="yes","Yes","No"))</f>
        <v>No</v>
      </c>
      <c r="M815" s="23">
        <f t="shared" si="51"/>
        <v>2</v>
      </c>
      <c r="N815" s="23" t="str">
        <f>IF(B815&lt;'Cleaning Summary'!$B$63,"Underweight",IF(B815&lt;'Cleaning Summary'!$B$64,"Normal Weight",IF(B815&lt;'Cleaning Summary'!$B$65,"Overweight","Obesity")))</f>
        <v>Obesity</v>
      </c>
      <c r="O815" s="23" t="str">
        <f>IF(C815&lt;'Cleaning Summary'!$B$66,"Normal",IF(C815&lt;'Cleaning Summary'!$B$67,"Prediabetes","Diabetes"))</f>
        <v>Diabetes</v>
      </c>
    </row>
    <row r="816" spans="1:15" x14ac:dyDescent="0.35">
      <c r="A816" s="23" t="s">
        <v>1747</v>
      </c>
      <c r="B816" s="27">
        <v>33.659999999999997</v>
      </c>
      <c r="C816" s="27">
        <v>5.42</v>
      </c>
      <c r="D816" s="23" t="s">
        <v>95</v>
      </c>
      <c r="E816" s="23" t="s">
        <v>81</v>
      </c>
      <c r="F816" s="23" t="s">
        <v>81</v>
      </c>
      <c r="G816" s="23">
        <v>2</v>
      </c>
      <c r="H816" s="23" t="s">
        <v>81</v>
      </c>
      <c r="I816" s="23" t="str">
        <f t="shared" si="48"/>
        <v>Yes</v>
      </c>
      <c r="J816" s="23" t="str">
        <f t="shared" si="49"/>
        <v>No</v>
      </c>
      <c r="K816" s="23" t="str">
        <f t="shared" si="50"/>
        <v>No</v>
      </c>
      <c r="L816" s="23" t="str">
        <f>IF(TRIM(H816)="?",'Cleaning Summary'!$B$35,IF(LOWER(TRIM(H816))="yes","Yes","No"))</f>
        <v>No</v>
      </c>
      <c r="M816" s="23">
        <f t="shared" si="51"/>
        <v>2</v>
      </c>
      <c r="N816" s="23" t="str">
        <f>IF(B816&lt;'Cleaning Summary'!$B$63,"Underweight",IF(B816&lt;'Cleaning Summary'!$B$64,"Normal Weight",IF(B816&lt;'Cleaning Summary'!$B$65,"Overweight","Obesity")))</f>
        <v>Obesity</v>
      </c>
      <c r="O816" s="23" t="str">
        <f>IF(C816&lt;'Cleaning Summary'!$B$66,"Normal",IF(C816&lt;'Cleaning Summary'!$B$67,"Prediabetes","Diabetes"))</f>
        <v>Normal</v>
      </c>
    </row>
    <row r="817" spans="1:15" x14ac:dyDescent="0.35">
      <c r="A817" s="23" t="s">
        <v>1749</v>
      </c>
      <c r="B817" s="27">
        <v>31.79</v>
      </c>
      <c r="C817" s="27">
        <v>11.33</v>
      </c>
      <c r="D817" s="23" t="s">
        <v>95</v>
      </c>
      <c r="E817" s="23" t="s">
        <v>81</v>
      </c>
      <c r="F817" s="23" t="s">
        <v>82</v>
      </c>
      <c r="G817" s="23">
        <v>1</v>
      </c>
      <c r="H817" s="23" t="s">
        <v>81</v>
      </c>
      <c r="I817" s="23" t="str">
        <f t="shared" si="48"/>
        <v>Yes</v>
      </c>
      <c r="J817" s="23" t="str">
        <f t="shared" si="49"/>
        <v>No</v>
      </c>
      <c r="K817" s="23" t="str">
        <f t="shared" si="50"/>
        <v>Yes</v>
      </c>
      <c r="L817" s="23" t="str">
        <f>IF(TRIM(H817)="?",'Cleaning Summary'!$B$35,IF(LOWER(TRIM(H817))="yes","Yes","No"))</f>
        <v>No</v>
      </c>
      <c r="M817" s="23">
        <f t="shared" si="51"/>
        <v>1</v>
      </c>
      <c r="N817" s="23" t="str">
        <f>IF(B817&lt;'Cleaning Summary'!$B$63,"Underweight",IF(B817&lt;'Cleaning Summary'!$B$64,"Normal Weight",IF(B817&lt;'Cleaning Summary'!$B$65,"Overweight","Obesity")))</f>
        <v>Obesity</v>
      </c>
      <c r="O817" s="23" t="str">
        <f>IF(C817&lt;'Cleaning Summary'!$B$66,"Normal",IF(C817&lt;'Cleaning Summary'!$B$67,"Prediabetes","Diabetes"))</f>
        <v>Diabetes</v>
      </c>
    </row>
    <row r="818" spans="1:15" x14ac:dyDescent="0.35">
      <c r="A818" s="23" t="s">
        <v>1751</v>
      </c>
      <c r="B818" s="27">
        <v>29.7</v>
      </c>
      <c r="C818" s="27">
        <v>7.69</v>
      </c>
      <c r="D818" s="23" t="s">
        <v>95</v>
      </c>
      <c r="E818" s="23" t="s">
        <v>81</v>
      </c>
      <c r="F818" s="23" t="s">
        <v>82</v>
      </c>
      <c r="G818" s="23">
        <v>1</v>
      </c>
      <c r="H818" s="23" t="s">
        <v>81</v>
      </c>
      <c r="I818" s="23" t="str">
        <f t="shared" si="48"/>
        <v>Yes</v>
      </c>
      <c r="J818" s="23" t="str">
        <f t="shared" si="49"/>
        <v>No</v>
      </c>
      <c r="K818" s="23" t="str">
        <f t="shared" si="50"/>
        <v>Yes</v>
      </c>
      <c r="L818" s="23" t="str">
        <f>IF(TRIM(H818)="?",'Cleaning Summary'!$B$35,IF(LOWER(TRIM(H818))="yes","Yes","No"))</f>
        <v>No</v>
      </c>
      <c r="M818" s="23">
        <f t="shared" si="51"/>
        <v>1</v>
      </c>
      <c r="N818" s="23" t="str">
        <f>IF(B818&lt;'Cleaning Summary'!$B$63,"Underweight",IF(B818&lt;'Cleaning Summary'!$B$64,"Normal Weight",IF(B818&lt;'Cleaning Summary'!$B$65,"Overweight","Obesity")))</f>
        <v>Overweight</v>
      </c>
      <c r="O818" s="23" t="str">
        <f>IF(C818&lt;'Cleaning Summary'!$B$66,"Normal",IF(C818&lt;'Cleaning Summary'!$B$67,"Prediabetes","Diabetes"))</f>
        <v>Diabetes</v>
      </c>
    </row>
    <row r="819" spans="1:15" x14ac:dyDescent="0.35">
      <c r="A819" s="23" t="s">
        <v>1753</v>
      </c>
      <c r="B819" s="27">
        <v>25.46</v>
      </c>
      <c r="C819" s="27">
        <v>8.77</v>
      </c>
      <c r="D819" s="23" t="s">
        <v>95</v>
      </c>
      <c r="E819" s="23" t="s">
        <v>81</v>
      </c>
      <c r="F819" s="23" t="s">
        <v>82</v>
      </c>
      <c r="G819" s="23">
        <v>1</v>
      </c>
      <c r="H819" s="23" t="s">
        <v>81</v>
      </c>
      <c r="I819" s="23" t="str">
        <f t="shared" si="48"/>
        <v>Yes</v>
      </c>
      <c r="J819" s="23" t="str">
        <f t="shared" si="49"/>
        <v>No</v>
      </c>
      <c r="K819" s="23" t="str">
        <f t="shared" si="50"/>
        <v>Yes</v>
      </c>
      <c r="L819" s="23" t="str">
        <f>IF(TRIM(H819)="?",'Cleaning Summary'!$B$35,IF(LOWER(TRIM(H819))="yes","Yes","No"))</f>
        <v>No</v>
      </c>
      <c r="M819" s="23">
        <f t="shared" si="51"/>
        <v>1</v>
      </c>
      <c r="N819" s="23" t="str">
        <f>IF(B819&lt;'Cleaning Summary'!$B$63,"Underweight",IF(B819&lt;'Cleaning Summary'!$B$64,"Normal Weight",IF(B819&lt;'Cleaning Summary'!$B$65,"Overweight","Obesity")))</f>
        <v>Overweight</v>
      </c>
      <c r="O819" s="23" t="str">
        <f>IF(C819&lt;'Cleaning Summary'!$B$66,"Normal",IF(C819&lt;'Cleaning Summary'!$B$67,"Prediabetes","Diabetes"))</f>
        <v>Diabetes</v>
      </c>
    </row>
    <row r="820" spans="1:15" x14ac:dyDescent="0.35">
      <c r="A820" s="23" t="s">
        <v>1755</v>
      </c>
      <c r="B820" s="27">
        <v>39.14</v>
      </c>
      <c r="C820" s="27">
        <v>4.91</v>
      </c>
      <c r="D820" s="23" t="s">
        <v>81</v>
      </c>
      <c r="E820" s="23" t="s">
        <v>95</v>
      </c>
      <c r="F820" s="23" t="s">
        <v>81</v>
      </c>
      <c r="G820" s="23">
        <v>1</v>
      </c>
      <c r="H820" s="23" t="s">
        <v>81</v>
      </c>
      <c r="I820" s="23" t="str">
        <f t="shared" si="48"/>
        <v>No</v>
      </c>
      <c r="J820" s="23" t="str">
        <f t="shared" si="49"/>
        <v>Yes</v>
      </c>
      <c r="K820" s="23" t="str">
        <f t="shared" si="50"/>
        <v>No</v>
      </c>
      <c r="L820" s="23" t="str">
        <f>IF(TRIM(H820)="?",'Cleaning Summary'!$B$35,IF(LOWER(TRIM(H820))="yes","Yes","No"))</f>
        <v>No</v>
      </c>
      <c r="M820" s="23">
        <f t="shared" si="51"/>
        <v>1</v>
      </c>
      <c r="N820" s="23" t="str">
        <f>IF(B820&lt;'Cleaning Summary'!$B$63,"Underweight",IF(B820&lt;'Cleaning Summary'!$B$64,"Normal Weight",IF(B820&lt;'Cleaning Summary'!$B$65,"Overweight","Obesity")))</f>
        <v>Obesity</v>
      </c>
      <c r="O820" s="23" t="str">
        <f>IF(C820&lt;'Cleaning Summary'!$B$66,"Normal",IF(C820&lt;'Cleaning Summary'!$B$67,"Prediabetes","Diabetes"))</f>
        <v>Normal</v>
      </c>
    </row>
    <row r="821" spans="1:15" x14ac:dyDescent="0.35">
      <c r="A821" s="23" t="s">
        <v>1757</v>
      </c>
      <c r="B821" s="27">
        <v>41.2</v>
      </c>
      <c r="C821" s="27">
        <v>4.95</v>
      </c>
      <c r="D821" s="23" t="s">
        <v>81</v>
      </c>
      <c r="E821" s="23" t="s">
        <v>81</v>
      </c>
      <c r="F821" s="23" t="s">
        <v>81</v>
      </c>
      <c r="G821" s="23">
        <v>1</v>
      </c>
      <c r="H821" s="23" t="s">
        <v>81</v>
      </c>
      <c r="I821" s="23" t="str">
        <f t="shared" si="48"/>
        <v>No</v>
      </c>
      <c r="J821" s="23" t="str">
        <f t="shared" si="49"/>
        <v>No</v>
      </c>
      <c r="K821" s="23" t="str">
        <f t="shared" si="50"/>
        <v>No</v>
      </c>
      <c r="L821" s="23" t="str">
        <f>IF(TRIM(H821)="?",'Cleaning Summary'!$B$35,IF(LOWER(TRIM(H821))="yes","Yes","No"))</f>
        <v>No</v>
      </c>
      <c r="M821" s="23">
        <f t="shared" si="51"/>
        <v>1</v>
      </c>
      <c r="N821" s="23" t="str">
        <f>IF(B821&lt;'Cleaning Summary'!$B$63,"Underweight",IF(B821&lt;'Cleaning Summary'!$B$64,"Normal Weight",IF(B821&lt;'Cleaning Summary'!$B$65,"Overweight","Obesity")))</f>
        <v>Obesity</v>
      </c>
      <c r="O821" s="23" t="str">
        <f>IF(C821&lt;'Cleaning Summary'!$B$66,"Normal",IF(C821&lt;'Cleaning Summary'!$B$67,"Prediabetes","Diabetes"))</f>
        <v>Normal</v>
      </c>
    </row>
    <row r="822" spans="1:15" x14ac:dyDescent="0.35">
      <c r="A822" s="23" t="s">
        <v>1759</v>
      </c>
      <c r="B822" s="27">
        <v>28.81</v>
      </c>
      <c r="C822" s="27">
        <v>10.8</v>
      </c>
      <c r="D822" s="23" t="s">
        <v>95</v>
      </c>
      <c r="E822" s="23" t="s">
        <v>81</v>
      </c>
      <c r="F822" s="23" t="s">
        <v>82</v>
      </c>
      <c r="G822" s="23">
        <v>1</v>
      </c>
      <c r="H822" s="23" t="s">
        <v>81</v>
      </c>
      <c r="I822" s="23" t="str">
        <f t="shared" si="48"/>
        <v>Yes</v>
      </c>
      <c r="J822" s="23" t="str">
        <f t="shared" si="49"/>
        <v>No</v>
      </c>
      <c r="K822" s="23" t="str">
        <f t="shared" si="50"/>
        <v>Yes</v>
      </c>
      <c r="L822" s="23" t="str">
        <f>IF(TRIM(H822)="?",'Cleaning Summary'!$B$35,IF(LOWER(TRIM(H822))="yes","Yes","No"))</f>
        <v>No</v>
      </c>
      <c r="M822" s="23">
        <f t="shared" si="51"/>
        <v>1</v>
      </c>
      <c r="N822" s="23" t="str">
        <f>IF(B822&lt;'Cleaning Summary'!$B$63,"Underweight",IF(B822&lt;'Cleaning Summary'!$B$64,"Normal Weight",IF(B822&lt;'Cleaning Summary'!$B$65,"Overweight","Obesity")))</f>
        <v>Overweight</v>
      </c>
      <c r="O822" s="23" t="str">
        <f>IF(C822&lt;'Cleaning Summary'!$B$66,"Normal",IF(C822&lt;'Cleaning Summary'!$B$67,"Prediabetes","Diabetes"))</f>
        <v>Diabetes</v>
      </c>
    </row>
    <row r="823" spans="1:15" x14ac:dyDescent="0.35">
      <c r="A823" s="23" t="s">
        <v>1761</v>
      </c>
      <c r="B823" s="27">
        <v>37.409999999999997</v>
      </c>
      <c r="C823" s="27">
        <v>7.21</v>
      </c>
      <c r="D823" s="23" t="s">
        <v>81</v>
      </c>
      <c r="E823" s="23" t="s">
        <v>81</v>
      </c>
      <c r="F823" s="23" t="s">
        <v>81</v>
      </c>
      <c r="G823" s="23">
        <v>2</v>
      </c>
      <c r="H823" s="23" t="s">
        <v>81</v>
      </c>
      <c r="I823" s="23" t="str">
        <f t="shared" si="48"/>
        <v>No</v>
      </c>
      <c r="J823" s="23" t="str">
        <f t="shared" si="49"/>
        <v>No</v>
      </c>
      <c r="K823" s="23" t="str">
        <f t="shared" si="50"/>
        <v>No</v>
      </c>
      <c r="L823" s="23" t="str">
        <f>IF(TRIM(H823)="?",'Cleaning Summary'!$B$35,IF(LOWER(TRIM(H823))="yes","Yes","No"))</f>
        <v>No</v>
      </c>
      <c r="M823" s="23">
        <f t="shared" si="51"/>
        <v>2</v>
      </c>
      <c r="N823" s="23" t="str">
        <f>IF(B823&lt;'Cleaning Summary'!$B$63,"Underweight",IF(B823&lt;'Cleaning Summary'!$B$64,"Normal Weight",IF(B823&lt;'Cleaning Summary'!$B$65,"Overweight","Obesity")))</f>
        <v>Obesity</v>
      </c>
      <c r="O823" s="23" t="str">
        <f>IF(C823&lt;'Cleaning Summary'!$B$66,"Normal",IF(C823&lt;'Cleaning Summary'!$B$67,"Prediabetes","Diabetes"))</f>
        <v>Diabetes</v>
      </c>
    </row>
    <row r="824" spans="1:15" x14ac:dyDescent="0.35">
      <c r="A824" s="23" t="s">
        <v>1763</v>
      </c>
      <c r="B824" s="27">
        <v>52.54</v>
      </c>
      <c r="C824" s="27">
        <v>5.12</v>
      </c>
      <c r="D824" s="23" t="s">
        <v>81</v>
      </c>
      <c r="E824" s="23" t="s">
        <v>81</v>
      </c>
      <c r="F824" s="23" t="s">
        <v>82</v>
      </c>
      <c r="G824" s="23">
        <v>1</v>
      </c>
      <c r="H824" s="23" t="s">
        <v>81</v>
      </c>
      <c r="I824" s="23" t="str">
        <f t="shared" si="48"/>
        <v>No</v>
      </c>
      <c r="J824" s="23" t="str">
        <f t="shared" si="49"/>
        <v>No</v>
      </c>
      <c r="K824" s="23" t="str">
        <f t="shared" si="50"/>
        <v>Yes</v>
      </c>
      <c r="L824" s="23" t="str">
        <f>IF(TRIM(H824)="?",'Cleaning Summary'!$B$35,IF(LOWER(TRIM(H824))="yes","Yes","No"))</f>
        <v>No</v>
      </c>
      <c r="M824" s="23">
        <f t="shared" si="51"/>
        <v>1</v>
      </c>
      <c r="N824" s="23" t="str">
        <f>IF(B824&lt;'Cleaning Summary'!$B$63,"Underweight",IF(B824&lt;'Cleaning Summary'!$B$64,"Normal Weight",IF(B824&lt;'Cleaning Summary'!$B$65,"Overweight","Obesity")))</f>
        <v>Obesity</v>
      </c>
      <c r="O824" s="23" t="str">
        <f>IF(C824&lt;'Cleaning Summary'!$B$66,"Normal",IF(C824&lt;'Cleaning Summary'!$B$67,"Prediabetes","Diabetes"))</f>
        <v>Normal</v>
      </c>
    </row>
    <row r="825" spans="1:15" x14ac:dyDescent="0.35">
      <c r="A825" s="23" t="s">
        <v>1765</v>
      </c>
      <c r="B825" s="27">
        <v>17.29</v>
      </c>
      <c r="C825" s="27">
        <v>4.62</v>
      </c>
      <c r="D825" s="23" t="s">
        <v>81</v>
      </c>
      <c r="E825" s="23" t="s">
        <v>95</v>
      </c>
      <c r="F825" s="23" t="s">
        <v>81</v>
      </c>
      <c r="G825" s="23">
        <v>1</v>
      </c>
      <c r="H825" s="23" t="s">
        <v>95</v>
      </c>
      <c r="I825" s="23" t="str">
        <f t="shared" si="48"/>
        <v>No</v>
      </c>
      <c r="J825" s="23" t="str">
        <f t="shared" si="49"/>
        <v>Yes</v>
      </c>
      <c r="K825" s="23" t="str">
        <f t="shared" si="50"/>
        <v>No</v>
      </c>
      <c r="L825" s="23" t="str">
        <f>IF(TRIM(H825)="?",'Cleaning Summary'!$B$35,IF(LOWER(TRIM(H825))="yes","Yes","No"))</f>
        <v>Yes</v>
      </c>
      <c r="M825" s="23">
        <f t="shared" si="51"/>
        <v>1</v>
      </c>
      <c r="N825" s="23" t="str">
        <f>IF(B825&lt;'Cleaning Summary'!$B$63,"Underweight",IF(B825&lt;'Cleaning Summary'!$B$64,"Normal Weight",IF(B825&lt;'Cleaning Summary'!$B$65,"Overweight","Obesity")))</f>
        <v>Underweight</v>
      </c>
      <c r="O825" s="23" t="str">
        <f>IF(C825&lt;'Cleaning Summary'!$B$66,"Normal",IF(C825&lt;'Cleaning Summary'!$B$67,"Prediabetes","Diabetes"))</f>
        <v>Normal</v>
      </c>
    </row>
    <row r="826" spans="1:15" x14ac:dyDescent="0.35">
      <c r="A826" s="23" t="s">
        <v>1767</v>
      </c>
      <c r="B826" s="27">
        <v>31.74</v>
      </c>
      <c r="C826" s="27">
        <v>7.68</v>
      </c>
      <c r="D826" s="23" t="s">
        <v>95</v>
      </c>
      <c r="E826" s="23" t="s">
        <v>81</v>
      </c>
      <c r="F826" s="23" t="s">
        <v>81</v>
      </c>
      <c r="G826" s="23" t="s">
        <v>4796</v>
      </c>
      <c r="H826" s="23" t="s">
        <v>81</v>
      </c>
      <c r="I826" s="23" t="str">
        <f t="shared" si="48"/>
        <v>Yes</v>
      </c>
      <c r="J826" s="23" t="str">
        <f t="shared" si="49"/>
        <v>No</v>
      </c>
      <c r="K826" s="23" t="str">
        <f t="shared" si="50"/>
        <v>No</v>
      </c>
      <c r="L826" s="23" t="str">
        <f>IF(TRIM(H826)="?",'Cleaning Summary'!$B$35,IF(LOWER(TRIM(H826))="yes","Yes","No"))</f>
        <v>No</v>
      </c>
      <c r="M826" s="23">
        <f t="shared" si="51"/>
        <v>0</v>
      </c>
      <c r="N826" s="23" t="str">
        <f>IF(B826&lt;'Cleaning Summary'!$B$63,"Underweight",IF(B826&lt;'Cleaning Summary'!$B$64,"Normal Weight",IF(B826&lt;'Cleaning Summary'!$B$65,"Overweight","Obesity")))</f>
        <v>Obesity</v>
      </c>
      <c r="O826" s="23" t="str">
        <f>IF(C826&lt;'Cleaning Summary'!$B$66,"Normal",IF(C826&lt;'Cleaning Summary'!$B$67,"Prediabetes","Diabetes"))</f>
        <v>Diabetes</v>
      </c>
    </row>
    <row r="827" spans="1:15" x14ac:dyDescent="0.35">
      <c r="A827" s="23" t="s">
        <v>1769</v>
      </c>
      <c r="B827" s="27">
        <v>26.504999999999999</v>
      </c>
      <c r="C827" s="27">
        <v>6.79</v>
      </c>
      <c r="D827" s="23" t="s">
        <v>95</v>
      </c>
      <c r="E827" s="23" t="s">
        <v>81</v>
      </c>
      <c r="F827" s="23" t="s">
        <v>82</v>
      </c>
      <c r="G827" s="23">
        <v>1</v>
      </c>
      <c r="H827" s="23" t="s">
        <v>81</v>
      </c>
      <c r="I827" s="23" t="str">
        <f t="shared" si="48"/>
        <v>Yes</v>
      </c>
      <c r="J827" s="23" t="str">
        <f t="shared" si="49"/>
        <v>No</v>
      </c>
      <c r="K827" s="23" t="str">
        <f t="shared" si="50"/>
        <v>Yes</v>
      </c>
      <c r="L827" s="23" t="str">
        <f>IF(TRIM(H827)="?",'Cleaning Summary'!$B$35,IF(LOWER(TRIM(H827))="yes","Yes","No"))</f>
        <v>No</v>
      </c>
      <c r="M827" s="23">
        <f t="shared" si="51"/>
        <v>1</v>
      </c>
      <c r="N827" s="23" t="str">
        <f>IF(B827&lt;'Cleaning Summary'!$B$63,"Underweight",IF(B827&lt;'Cleaning Summary'!$B$64,"Normal Weight",IF(B827&lt;'Cleaning Summary'!$B$65,"Overweight","Obesity")))</f>
        <v>Overweight</v>
      </c>
      <c r="O827" s="23" t="str">
        <f>IF(C827&lt;'Cleaning Summary'!$B$66,"Normal",IF(C827&lt;'Cleaning Summary'!$B$67,"Prediabetes","Diabetes"))</f>
        <v>Diabetes</v>
      </c>
    </row>
    <row r="828" spans="1:15" x14ac:dyDescent="0.35">
      <c r="A828" s="23" t="s">
        <v>1771</v>
      </c>
      <c r="B828" s="27">
        <v>36.479999999999997</v>
      </c>
      <c r="C828" s="27">
        <v>11.09</v>
      </c>
      <c r="D828" s="23" t="s">
        <v>81</v>
      </c>
      <c r="E828" s="23" t="s">
        <v>81</v>
      </c>
      <c r="F828" s="23" t="s">
        <v>81</v>
      </c>
      <c r="G828" s="23" t="s">
        <v>4796</v>
      </c>
      <c r="H828" s="23" t="s">
        <v>81</v>
      </c>
      <c r="I828" s="23" t="str">
        <f t="shared" si="48"/>
        <v>No</v>
      </c>
      <c r="J828" s="23" t="str">
        <f t="shared" si="49"/>
        <v>No</v>
      </c>
      <c r="K828" s="23" t="str">
        <f t="shared" si="50"/>
        <v>No</v>
      </c>
      <c r="L828" s="23" t="str">
        <f>IF(TRIM(H828)="?",'Cleaning Summary'!$B$35,IF(LOWER(TRIM(H828))="yes","Yes","No"))</f>
        <v>No</v>
      </c>
      <c r="M828" s="23">
        <f t="shared" si="51"/>
        <v>0</v>
      </c>
      <c r="N828" s="23" t="str">
        <f>IF(B828&lt;'Cleaning Summary'!$B$63,"Underweight",IF(B828&lt;'Cleaning Summary'!$B$64,"Normal Weight",IF(B828&lt;'Cleaning Summary'!$B$65,"Overweight","Obesity")))</f>
        <v>Obesity</v>
      </c>
      <c r="O828" s="23" t="str">
        <f>IF(C828&lt;'Cleaning Summary'!$B$66,"Normal",IF(C828&lt;'Cleaning Summary'!$B$67,"Prediabetes","Diabetes"))</f>
        <v>Diabetes</v>
      </c>
    </row>
    <row r="829" spans="1:15" x14ac:dyDescent="0.35">
      <c r="A829" s="23" t="s">
        <v>1773</v>
      </c>
      <c r="B829" s="27">
        <v>39.159999999999997</v>
      </c>
      <c r="C829" s="27">
        <v>5.24</v>
      </c>
      <c r="D829" s="23" t="s">
        <v>95</v>
      </c>
      <c r="E829" s="23" t="s">
        <v>81</v>
      </c>
      <c r="F829" s="23" t="s">
        <v>82</v>
      </c>
      <c r="G829" s="23">
        <v>1</v>
      </c>
      <c r="H829" s="23" t="s">
        <v>81</v>
      </c>
      <c r="I829" s="23" t="str">
        <f t="shared" si="48"/>
        <v>Yes</v>
      </c>
      <c r="J829" s="23" t="str">
        <f t="shared" si="49"/>
        <v>No</v>
      </c>
      <c r="K829" s="23" t="str">
        <f t="shared" si="50"/>
        <v>Yes</v>
      </c>
      <c r="L829" s="23" t="str">
        <f>IF(TRIM(H829)="?",'Cleaning Summary'!$B$35,IF(LOWER(TRIM(H829))="yes","Yes","No"))</f>
        <v>No</v>
      </c>
      <c r="M829" s="23">
        <f t="shared" si="51"/>
        <v>1</v>
      </c>
      <c r="N829" s="23" t="str">
        <f>IF(B829&lt;'Cleaning Summary'!$B$63,"Underweight",IF(B829&lt;'Cleaning Summary'!$B$64,"Normal Weight",IF(B829&lt;'Cleaning Summary'!$B$65,"Overweight","Obesity")))</f>
        <v>Obesity</v>
      </c>
      <c r="O829" s="23" t="str">
        <f>IF(C829&lt;'Cleaning Summary'!$B$66,"Normal",IF(C829&lt;'Cleaning Summary'!$B$67,"Prediabetes","Diabetes"))</f>
        <v>Normal</v>
      </c>
    </row>
    <row r="830" spans="1:15" x14ac:dyDescent="0.35">
      <c r="A830" s="23" t="s">
        <v>1775</v>
      </c>
      <c r="B830" s="27">
        <v>28.22</v>
      </c>
      <c r="C830" s="27">
        <v>7.51</v>
      </c>
      <c r="D830" s="23" t="s">
        <v>95</v>
      </c>
      <c r="E830" s="23" t="s">
        <v>81</v>
      </c>
      <c r="F830" s="23" t="s">
        <v>82</v>
      </c>
      <c r="G830" s="23">
        <v>1</v>
      </c>
      <c r="H830" s="23" t="s">
        <v>81</v>
      </c>
      <c r="I830" s="23" t="str">
        <f t="shared" si="48"/>
        <v>Yes</v>
      </c>
      <c r="J830" s="23" t="str">
        <f t="shared" si="49"/>
        <v>No</v>
      </c>
      <c r="K830" s="23" t="str">
        <f t="shared" si="50"/>
        <v>Yes</v>
      </c>
      <c r="L830" s="23" t="str">
        <f>IF(TRIM(H830)="?",'Cleaning Summary'!$B$35,IF(LOWER(TRIM(H830))="yes","Yes","No"))</f>
        <v>No</v>
      </c>
      <c r="M830" s="23">
        <f t="shared" si="51"/>
        <v>1</v>
      </c>
      <c r="N830" s="23" t="str">
        <f>IF(B830&lt;'Cleaning Summary'!$B$63,"Underweight",IF(B830&lt;'Cleaning Summary'!$B$64,"Normal Weight",IF(B830&lt;'Cleaning Summary'!$B$65,"Overweight","Obesity")))</f>
        <v>Overweight</v>
      </c>
      <c r="O830" s="23" t="str">
        <f>IF(C830&lt;'Cleaning Summary'!$B$66,"Normal",IF(C830&lt;'Cleaning Summary'!$B$67,"Prediabetes","Diabetes"))</f>
        <v>Diabetes</v>
      </c>
    </row>
    <row r="831" spans="1:15" x14ac:dyDescent="0.35">
      <c r="A831" s="23" t="s">
        <v>1777</v>
      </c>
      <c r="B831" s="27">
        <v>35</v>
      </c>
      <c r="C831" s="27">
        <v>4.13</v>
      </c>
      <c r="D831" s="23" t="s">
        <v>81</v>
      </c>
      <c r="E831" s="23" t="s">
        <v>81</v>
      </c>
      <c r="F831" s="23" t="s">
        <v>81</v>
      </c>
      <c r="G831" s="23">
        <v>2</v>
      </c>
      <c r="H831" s="23" t="s">
        <v>81</v>
      </c>
      <c r="I831" s="23" t="str">
        <f t="shared" si="48"/>
        <v>No</v>
      </c>
      <c r="J831" s="23" t="str">
        <f t="shared" si="49"/>
        <v>No</v>
      </c>
      <c r="K831" s="23" t="str">
        <f t="shared" si="50"/>
        <v>No</v>
      </c>
      <c r="L831" s="23" t="str">
        <f>IF(TRIM(H831)="?",'Cleaning Summary'!$B$35,IF(LOWER(TRIM(H831))="yes","Yes","No"))</f>
        <v>No</v>
      </c>
      <c r="M831" s="23">
        <f t="shared" si="51"/>
        <v>2</v>
      </c>
      <c r="N831" s="23" t="str">
        <f>IF(B831&lt;'Cleaning Summary'!$B$63,"Underweight",IF(B831&lt;'Cleaning Summary'!$B$64,"Normal Weight",IF(B831&lt;'Cleaning Summary'!$B$65,"Overweight","Obesity")))</f>
        <v>Obesity</v>
      </c>
      <c r="O831" s="23" t="str">
        <f>IF(C831&lt;'Cleaning Summary'!$B$66,"Normal",IF(C831&lt;'Cleaning Summary'!$B$67,"Prediabetes","Diabetes"))</f>
        <v>Normal</v>
      </c>
    </row>
    <row r="832" spans="1:15" x14ac:dyDescent="0.35">
      <c r="A832" s="23" t="s">
        <v>1779</v>
      </c>
      <c r="B832" s="27">
        <v>36.24</v>
      </c>
      <c r="C832" s="27">
        <v>8.3800000000000008</v>
      </c>
      <c r="D832" s="23" t="s">
        <v>95</v>
      </c>
      <c r="E832" s="23" t="s">
        <v>81</v>
      </c>
      <c r="F832" s="23" t="s">
        <v>81</v>
      </c>
      <c r="G832" s="23">
        <v>1</v>
      </c>
      <c r="H832" s="23" t="s">
        <v>81</v>
      </c>
      <c r="I832" s="23" t="str">
        <f t="shared" si="48"/>
        <v>Yes</v>
      </c>
      <c r="J832" s="23" t="str">
        <f t="shared" si="49"/>
        <v>No</v>
      </c>
      <c r="K832" s="23" t="str">
        <f t="shared" si="50"/>
        <v>No</v>
      </c>
      <c r="L832" s="23" t="str">
        <f>IF(TRIM(H832)="?",'Cleaning Summary'!$B$35,IF(LOWER(TRIM(H832))="yes","Yes","No"))</f>
        <v>No</v>
      </c>
      <c r="M832" s="23">
        <f t="shared" si="51"/>
        <v>1</v>
      </c>
      <c r="N832" s="23" t="str">
        <f>IF(B832&lt;'Cleaning Summary'!$B$63,"Underweight",IF(B832&lt;'Cleaning Summary'!$B$64,"Normal Weight",IF(B832&lt;'Cleaning Summary'!$B$65,"Overweight","Obesity")))</f>
        <v>Obesity</v>
      </c>
      <c r="O832" s="23" t="str">
        <f>IF(C832&lt;'Cleaning Summary'!$B$66,"Normal",IF(C832&lt;'Cleaning Summary'!$B$67,"Prediabetes","Diabetes"))</f>
        <v>Diabetes</v>
      </c>
    </row>
    <row r="833" spans="1:15" x14ac:dyDescent="0.35">
      <c r="A833" s="23" t="s">
        <v>1781</v>
      </c>
      <c r="B833" s="27">
        <v>36.954999999999998</v>
      </c>
      <c r="C833" s="27">
        <v>8.07</v>
      </c>
      <c r="D833" s="23" t="s">
        <v>81</v>
      </c>
      <c r="E833" s="23" t="s">
        <v>81</v>
      </c>
      <c r="F833" s="23" t="s">
        <v>81</v>
      </c>
      <c r="G833" s="23" t="s">
        <v>4796</v>
      </c>
      <c r="H833" s="23" t="s">
        <v>81</v>
      </c>
      <c r="I833" s="23" t="str">
        <f t="shared" si="48"/>
        <v>No</v>
      </c>
      <c r="J833" s="23" t="str">
        <f t="shared" si="49"/>
        <v>No</v>
      </c>
      <c r="K833" s="23" t="str">
        <f t="shared" si="50"/>
        <v>No</v>
      </c>
      <c r="L833" s="23" t="str">
        <f>IF(TRIM(H833)="?",'Cleaning Summary'!$B$35,IF(LOWER(TRIM(H833))="yes","Yes","No"))</f>
        <v>No</v>
      </c>
      <c r="M833" s="23">
        <f t="shared" si="51"/>
        <v>0</v>
      </c>
      <c r="N833" s="23" t="str">
        <f>IF(B833&lt;'Cleaning Summary'!$B$63,"Underweight",IF(B833&lt;'Cleaning Summary'!$B$64,"Normal Weight",IF(B833&lt;'Cleaning Summary'!$B$65,"Overweight","Obesity")))</f>
        <v>Obesity</v>
      </c>
      <c r="O833" s="23" t="str">
        <f>IF(C833&lt;'Cleaning Summary'!$B$66,"Normal",IF(C833&lt;'Cleaning Summary'!$B$67,"Prediabetes","Diabetes"))</f>
        <v>Diabetes</v>
      </c>
    </row>
    <row r="834" spans="1:15" x14ac:dyDescent="0.35">
      <c r="A834" s="23" t="s">
        <v>1783</v>
      </c>
      <c r="B834" s="27">
        <v>29.64</v>
      </c>
      <c r="C834" s="27">
        <v>8.9499999999999993</v>
      </c>
      <c r="D834" s="23" t="s">
        <v>81</v>
      </c>
      <c r="E834" s="23" t="s">
        <v>81</v>
      </c>
      <c r="F834" s="23" t="s">
        <v>81</v>
      </c>
      <c r="G834" s="23" t="s">
        <v>4796</v>
      </c>
      <c r="H834" s="23" t="s">
        <v>81</v>
      </c>
      <c r="I834" s="23" t="str">
        <f t="shared" ref="I834:I897" si="52">IF(LOWER(TRIM(D834))="yes","Yes","No")</f>
        <v>No</v>
      </c>
      <c r="J834" s="23" t="str">
        <f t="shared" ref="J834:J897" si="53">IF(LOWER(TRIM(E834))="yes","Yes","No")</f>
        <v>No</v>
      </c>
      <c r="K834" s="23" t="str">
        <f t="shared" ref="K834:K897" si="54">IF(LOWER(TRIM(F834))="yes","Yes","No")</f>
        <v>No</v>
      </c>
      <c r="L834" s="23" t="str">
        <f>IF(TRIM(H834)="?",'Cleaning Summary'!$B$35,IF(LOWER(TRIM(H834))="yes","Yes","No"))</f>
        <v>No</v>
      </c>
      <c r="M834" s="23">
        <f t="shared" ref="M834:M897" si="55">IF(ISNUMBER(G834),G834,IF(LOWER(TRIM(G834))="no major surgery",0,"CHECK"))</f>
        <v>0</v>
      </c>
      <c r="N834" s="23" t="str">
        <f>IF(B834&lt;'Cleaning Summary'!$B$63,"Underweight",IF(B834&lt;'Cleaning Summary'!$B$64,"Normal Weight",IF(B834&lt;'Cleaning Summary'!$B$65,"Overweight","Obesity")))</f>
        <v>Overweight</v>
      </c>
      <c r="O834" s="23" t="str">
        <f>IF(C834&lt;'Cleaning Summary'!$B$66,"Normal",IF(C834&lt;'Cleaning Summary'!$B$67,"Prediabetes","Diabetes"))</f>
        <v>Diabetes</v>
      </c>
    </row>
    <row r="835" spans="1:15" x14ac:dyDescent="0.35">
      <c r="A835" s="23" t="s">
        <v>1785</v>
      </c>
      <c r="B835" s="27">
        <v>42.74</v>
      </c>
      <c r="C835" s="27">
        <v>6.31</v>
      </c>
      <c r="D835" s="23" t="s">
        <v>95</v>
      </c>
      <c r="E835" s="23" t="s">
        <v>81</v>
      </c>
      <c r="F835" s="23" t="s">
        <v>81</v>
      </c>
      <c r="G835" s="23">
        <v>1</v>
      </c>
      <c r="H835" s="23" t="s">
        <v>81</v>
      </c>
      <c r="I835" s="23" t="str">
        <f t="shared" si="52"/>
        <v>Yes</v>
      </c>
      <c r="J835" s="23" t="str">
        <f t="shared" si="53"/>
        <v>No</v>
      </c>
      <c r="K835" s="23" t="str">
        <f t="shared" si="54"/>
        <v>No</v>
      </c>
      <c r="L835" s="23" t="str">
        <f>IF(TRIM(H835)="?",'Cleaning Summary'!$B$35,IF(LOWER(TRIM(H835))="yes","Yes","No"))</f>
        <v>No</v>
      </c>
      <c r="M835" s="23">
        <f t="shared" si="55"/>
        <v>1</v>
      </c>
      <c r="N835" s="23" t="str">
        <f>IF(B835&lt;'Cleaning Summary'!$B$63,"Underweight",IF(B835&lt;'Cleaning Summary'!$B$64,"Normal Weight",IF(B835&lt;'Cleaning Summary'!$B$65,"Overweight","Obesity")))</f>
        <v>Obesity</v>
      </c>
      <c r="O835" s="23" t="str">
        <f>IF(C835&lt;'Cleaning Summary'!$B$66,"Normal",IF(C835&lt;'Cleaning Summary'!$B$67,"Prediabetes","Diabetes"))</f>
        <v>Prediabetes</v>
      </c>
    </row>
    <row r="836" spans="1:15" x14ac:dyDescent="0.35">
      <c r="A836" s="23" t="s">
        <v>1787</v>
      </c>
      <c r="B836" s="27">
        <v>36.130000000000003</v>
      </c>
      <c r="C836" s="27">
        <v>7.19</v>
      </c>
      <c r="D836" s="23" t="s">
        <v>95</v>
      </c>
      <c r="E836" s="23" t="s">
        <v>81</v>
      </c>
      <c r="F836" s="23" t="s">
        <v>81</v>
      </c>
      <c r="G836" s="23">
        <v>2</v>
      </c>
      <c r="H836" s="23" t="s">
        <v>81</v>
      </c>
      <c r="I836" s="23" t="str">
        <f t="shared" si="52"/>
        <v>Yes</v>
      </c>
      <c r="J836" s="23" t="str">
        <f t="shared" si="53"/>
        <v>No</v>
      </c>
      <c r="K836" s="23" t="str">
        <f t="shared" si="54"/>
        <v>No</v>
      </c>
      <c r="L836" s="23" t="str">
        <f>IF(TRIM(H836)="?",'Cleaning Summary'!$B$35,IF(LOWER(TRIM(H836))="yes","Yes","No"))</f>
        <v>No</v>
      </c>
      <c r="M836" s="23">
        <f t="shared" si="55"/>
        <v>2</v>
      </c>
      <c r="N836" s="23" t="str">
        <f>IF(B836&lt;'Cleaning Summary'!$B$63,"Underweight",IF(B836&lt;'Cleaning Summary'!$B$64,"Normal Weight",IF(B836&lt;'Cleaning Summary'!$B$65,"Overweight","Obesity")))</f>
        <v>Obesity</v>
      </c>
      <c r="O836" s="23" t="str">
        <f>IF(C836&lt;'Cleaning Summary'!$B$66,"Normal",IF(C836&lt;'Cleaning Summary'!$B$67,"Prediabetes","Diabetes"))</f>
        <v>Diabetes</v>
      </c>
    </row>
    <row r="837" spans="1:15" x14ac:dyDescent="0.35">
      <c r="A837" s="23" t="s">
        <v>1789</v>
      </c>
      <c r="B837" s="27">
        <v>31.55</v>
      </c>
      <c r="C837" s="27">
        <v>6.11</v>
      </c>
      <c r="D837" s="23" t="s">
        <v>95</v>
      </c>
      <c r="E837" s="23" t="s">
        <v>81</v>
      </c>
      <c r="F837" s="23" t="s">
        <v>81</v>
      </c>
      <c r="G837" s="23">
        <v>1</v>
      </c>
      <c r="H837" s="23" t="s">
        <v>81</v>
      </c>
      <c r="I837" s="23" t="str">
        <f t="shared" si="52"/>
        <v>Yes</v>
      </c>
      <c r="J837" s="23" t="str">
        <f t="shared" si="53"/>
        <v>No</v>
      </c>
      <c r="K837" s="23" t="str">
        <f t="shared" si="54"/>
        <v>No</v>
      </c>
      <c r="L837" s="23" t="str">
        <f>IF(TRIM(H837)="?",'Cleaning Summary'!$B$35,IF(LOWER(TRIM(H837))="yes","Yes","No"))</f>
        <v>No</v>
      </c>
      <c r="M837" s="23">
        <f t="shared" si="55"/>
        <v>1</v>
      </c>
      <c r="N837" s="23" t="str">
        <f>IF(B837&lt;'Cleaning Summary'!$B$63,"Underweight",IF(B837&lt;'Cleaning Summary'!$B$64,"Normal Weight",IF(B837&lt;'Cleaning Summary'!$B$65,"Overweight","Obesity")))</f>
        <v>Obesity</v>
      </c>
      <c r="O837" s="23" t="str">
        <f>IF(C837&lt;'Cleaning Summary'!$B$66,"Normal",IF(C837&lt;'Cleaning Summary'!$B$67,"Prediabetes","Diabetes"))</f>
        <v>Prediabetes</v>
      </c>
    </row>
    <row r="838" spans="1:15" x14ac:dyDescent="0.35">
      <c r="A838" s="23" t="s">
        <v>1791</v>
      </c>
      <c r="B838" s="27">
        <v>52.75</v>
      </c>
      <c r="C838" s="27">
        <v>6.02</v>
      </c>
      <c r="D838" s="23" t="s">
        <v>81</v>
      </c>
      <c r="E838" s="23" t="s">
        <v>81</v>
      </c>
      <c r="F838" s="23" t="s">
        <v>81</v>
      </c>
      <c r="G838" s="23">
        <v>1</v>
      </c>
      <c r="H838" s="23" t="s">
        <v>81</v>
      </c>
      <c r="I838" s="23" t="str">
        <f t="shared" si="52"/>
        <v>No</v>
      </c>
      <c r="J838" s="23" t="str">
        <f t="shared" si="53"/>
        <v>No</v>
      </c>
      <c r="K838" s="23" t="str">
        <f t="shared" si="54"/>
        <v>No</v>
      </c>
      <c r="L838" s="23" t="str">
        <f>IF(TRIM(H838)="?",'Cleaning Summary'!$B$35,IF(LOWER(TRIM(H838))="yes","Yes","No"))</f>
        <v>No</v>
      </c>
      <c r="M838" s="23">
        <f t="shared" si="55"/>
        <v>1</v>
      </c>
      <c r="N838" s="23" t="str">
        <f>IF(B838&lt;'Cleaning Summary'!$B$63,"Underweight",IF(B838&lt;'Cleaning Summary'!$B$64,"Normal Weight",IF(B838&lt;'Cleaning Summary'!$B$65,"Overweight","Obesity")))</f>
        <v>Obesity</v>
      </c>
      <c r="O838" s="23" t="str">
        <f>IF(C838&lt;'Cleaning Summary'!$B$66,"Normal",IF(C838&lt;'Cleaning Summary'!$B$67,"Prediabetes","Diabetes"))</f>
        <v>Prediabetes</v>
      </c>
    </row>
    <row r="839" spans="1:15" x14ac:dyDescent="0.35">
      <c r="A839" s="23" t="s">
        <v>1793</v>
      </c>
      <c r="B839" s="27">
        <v>36.67</v>
      </c>
      <c r="C839" s="27">
        <v>11.86</v>
      </c>
      <c r="D839" s="23" t="s">
        <v>81</v>
      </c>
      <c r="E839" s="23" t="s">
        <v>81</v>
      </c>
      <c r="F839" s="23" t="s">
        <v>81</v>
      </c>
      <c r="G839" s="23" t="s">
        <v>4796</v>
      </c>
      <c r="H839" s="23" t="s">
        <v>81</v>
      </c>
      <c r="I839" s="23" t="str">
        <f t="shared" si="52"/>
        <v>No</v>
      </c>
      <c r="J839" s="23" t="str">
        <f t="shared" si="53"/>
        <v>No</v>
      </c>
      <c r="K839" s="23" t="str">
        <f t="shared" si="54"/>
        <v>No</v>
      </c>
      <c r="L839" s="23" t="str">
        <f>IF(TRIM(H839)="?",'Cleaning Summary'!$B$35,IF(LOWER(TRIM(H839))="yes","Yes","No"))</f>
        <v>No</v>
      </c>
      <c r="M839" s="23">
        <f t="shared" si="55"/>
        <v>0</v>
      </c>
      <c r="N839" s="23" t="str">
        <f>IF(B839&lt;'Cleaning Summary'!$B$63,"Underweight",IF(B839&lt;'Cleaning Summary'!$B$64,"Normal Weight",IF(B839&lt;'Cleaning Summary'!$B$65,"Overweight","Obesity")))</f>
        <v>Obesity</v>
      </c>
      <c r="O839" s="23" t="str">
        <f>IF(C839&lt;'Cleaning Summary'!$B$66,"Normal",IF(C839&lt;'Cleaning Summary'!$B$67,"Prediabetes","Diabetes"))</f>
        <v>Diabetes</v>
      </c>
    </row>
    <row r="840" spans="1:15" x14ac:dyDescent="0.35">
      <c r="A840" s="23" t="s">
        <v>1795</v>
      </c>
      <c r="B840" s="27">
        <v>38.06</v>
      </c>
      <c r="C840" s="27">
        <v>8.25</v>
      </c>
      <c r="D840" s="23" t="s">
        <v>81</v>
      </c>
      <c r="E840" s="23" t="s">
        <v>81</v>
      </c>
      <c r="F840" s="23" t="s">
        <v>81</v>
      </c>
      <c r="G840" s="23" t="s">
        <v>4796</v>
      </c>
      <c r="H840" s="23" t="s">
        <v>81</v>
      </c>
      <c r="I840" s="23" t="str">
        <f t="shared" si="52"/>
        <v>No</v>
      </c>
      <c r="J840" s="23" t="str">
        <f t="shared" si="53"/>
        <v>No</v>
      </c>
      <c r="K840" s="23" t="str">
        <f t="shared" si="54"/>
        <v>No</v>
      </c>
      <c r="L840" s="23" t="str">
        <f>IF(TRIM(H840)="?",'Cleaning Summary'!$B$35,IF(LOWER(TRIM(H840))="yes","Yes","No"))</f>
        <v>No</v>
      </c>
      <c r="M840" s="23">
        <f t="shared" si="55"/>
        <v>0</v>
      </c>
      <c r="N840" s="23" t="str">
        <f>IF(B840&lt;'Cleaning Summary'!$B$63,"Underweight",IF(B840&lt;'Cleaning Summary'!$B$64,"Normal Weight",IF(B840&lt;'Cleaning Summary'!$B$65,"Overweight","Obesity")))</f>
        <v>Obesity</v>
      </c>
      <c r="O840" s="23" t="str">
        <f>IF(C840&lt;'Cleaning Summary'!$B$66,"Normal",IF(C840&lt;'Cleaning Summary'!$B$67,"Prediabetes","Diabetes"))</f>
        <v>Diabetes</v>
      </c>
    </row>
    <row r="841" spans="1:15" x14ac:dyDescent="0.35">
      <c r="A841" s="23" t="s">
        <v>1797</v>
      </c>
      <c r="B841" s="27">
        <v>38</v>
      </c>
      <c r="C841" s="27">
        <v>8.1300000000000008</v>
      </c>
      <c r="D841" s="23" t="s">
        <v>81</v>
      </c>
      <c r="E841" s="23" t="s">
        <v>81</v>
      </c>
      <c r="F841" s="23" t="s">
        <v>81</v>
      </c>
      <c r="G841" s="23" t="s">
        <v>4796</v>
      </c>
      <c r="H841" s="23" t="s">
        <v>81</v>
      </c>
      <c r="I841" s="23" t="str">
        <f t="shared" si="52"/>
        <v>No</v>
      </c>
      <c r="J841" s="23" t="str">
        <f t="shared" si="53"/>
        <v>No</v>
      </c>
      <c r="K841" s="23" t="str">
        <f t="shared" si="54"/>
        <v>No</v>
      </c>
      <c r="L841" s="23" t="str">
        <f>IF(TRIM(H841)="?",'Cleaning Summary'!$B$35,IF(LOWER(TRIM(H841))="yes","Yes","No"))</f>
        <v>No</v>
      </c>
      <c r="M841" s="23">
        <f t="shared" si="55"/>
        <v>0</v>
      </c>
      <c r="N841" s="23" t="str">
        <f>IF(B841&lt;'Cleaning Summary'!$B$63,"Underweight",IF(B841&lt;'Cleaning Summary'!$B$64,"Normal Weight",IF(B841&lt;'Cleaning Summary'!$B$65,"Overweight","Obesity")))</f>
        <v>Obesity</v>
      </c>
      <c r="O841" s="23" t="str">
        <f>IF(C841&lt;'Cleaning Summary'!$B$66,"Normal",IF(C841&lt;'Cleaning Summary'!$B$67,"Prediabetes","Diabetes"))</f>
        <v>Diabetes</v>
      </c>
    </row>
    <row r="842" spans="1:15" x14ac:dyDescent="0.35">
      <c r="A842" s="23" t="s">
        <v>1799</v>
      </c>
      <c r="B842" s="27">
        <v>35.1</v>
      </c>
      <c r="C842" s="27">
        <v>10.1</v>
      </c>
      <c r="D842" s="23" t="s">
        <v>81</v>
      </c>
      <c r="E842" s="23" t="s">
        <v>81</v>
      </c>
      <c r="F842" s="23" t="s">
        <v>81</v>
      </c>
      <c r="G842" s="23" t="s">
        <v>4796</v>
      </c>
      <c r="H842" s="23" t="s">
        <v>81</v>
      </c>
      <c r="I842" s="23" t="str">
        <f t="shared" si="52"/>
        <v>No</v>
      </c>
      <c r="J842" s="23" t="str">
        <f t="shared" si="53"/>
        <v>No</v>
      </c>
      <c r="K842" s="23" t="str">
        <f t="shared" si="54"/>
        <v>No</v>
      </c>
      <c r="L842" s="23" t="str">
        <f>IF(TRIM(H842)="?",'Cleaning Summary'!$B$35,IF(LOWER(TRIM(H842))="yes","Yes","No"))</f>
        <v>No</v>
      </c>
      <c r="M842" s="23">
        <f t="shared" si="55"/>
        <v>0</v>
      </c>
      <c r="N842" s="23" t="str">
        <f>IF(B842&lt;'Cleaning Summary'!$B$63,"Underweight",IF(B842&lt;'Cleaning Summary'!$B$64,"Normal Weight",IF(B842&lt;'Cleaning Summary'!$B$65,"Overweight","Obesity")))</f>
        <v>Obesity</v>
      </c>
      <c r="O842" s="23" t="str">
        <f>IF(C842&lt;'Cleaning Summary'!$B$66,"Normal",IF(C842&lt;'Cleaning Summary'!$B$67,"Prediabetes","Diabetes"))</f>
        <v>Diabetes</v>
      </c>
    </row>
    <row r="843" spans="1:15" x14ac:dyDescent="0.35">
      <c r="A843" s="23" t="s">
        <v>1801</v>
      </c>
      <c r="B843" s="27">
        <v>33.82</v>
      </c>
      <c r="C843" s="27">
        <v>5.89</v>
      </c>
      <c r="D843" s="23" t="s">
        <v>95</v>
      </c>
      <c r="E843" s="23" t="s">
        <v>81</v>
      </c>
      <c r="F843" s="23" t="s">
        <v>81</v>
      </c>
      <c r="G843" s="23">
        <v>2</v>
      </c>
      <c r="H843" s="23" t="s">
        <v>81</v>
      </c>
      <c r="I843" s="23" t="str">
        <f t="shared" si="52"/>
        <v>Yes</v>
      </c>
      <c r="J843" s="23" t="str">
        <f t="shared" si="53"/>
        <v>No</v>
      </c>
      <c r="K843" s="23" t="str">
        <f t="shared" si="54"/>
        <v>No</v>
      </c>
      <c r="L843" s="23" t="str">
        <f>IF(TRIM(H843)="?",'Cleaning Summary'!$B$35,IF(LOWER(TRIM(H843))="yes","Yes","No"))</f>
        <v>No</v>
      </c>
      <c r="M843" s="23">
        <f t="shared" si="55"/>
        <v>2</v>
      </c>
      <c r="N843" s="23" t="str">
        <f>IF(B843&lt;'Cleaning Summary'!$B$63,"Underweight",IF(B843&lt;'Cleaning Summary'!$B$64,"Normal Weight",IF(B843&lt;'Cleaning Summary'!$B$65,"Overweight","Obesity")))</f>
        <v>Obesity</v>
      </c>
      <c r="O843" s="23" t="str">
        <f>IF(C843&lt;'Cleaning Summary'!$B$66,"Normal",IF(C843&lt;'Cleaning Summary'!$B$67,"Prediabetes","Diabetes"))</f>
        <v>Prediabetes</v>
      </c>
    </row>
    <row r="844" spans="1:15" x14ac:dyDescent="0.35">
      <c r="A844" s="23" t="s">
        <v>1803</v>
      </c>
      <c r="B844" s="27">
        <v>37.43</v>
      </c>
      <c r="C844" s="27">
        <v>4.97</v>
      </c>
      <c r="D844" s="23" t="s">
        <v>81</v>
      </c>
      <c r="E844" s="23" t="s">
        <v>81</v>
      </c>
      <c r="F844" s="23" t="s">
        <v>81</v>
      </c>
      <c r="G844" s="23">
        <v>2</v>
      </c>
      <c r="H844" s="23" t="s">
        <v>81</v>
      </c>
      <c r="I844" s="23" t="str">
        <f t="shared" si="52"/>
        <v>No</v>
      </c>
      <c r="J844" s="23" t="str">
        <f t="shared" si="53"/>
        <v>No</v>
      </c>
      <c r="K844" s="23" t="str">
        <f t="shared" si="54"/>
        <v>No</v>
      </c>
      <c r="L844" s="23" t="str">
        <f>IF(TRIM(H844)="?",'Cleaning Summary'!$B$35,IF(LOWER(TRIM(H844))="yes","Yes","No"))</f>
        <v>No</v>
      </c>
      <c r="M844" s="23">
        <f t="shared" si="55"/>
        <v>2</v>
      </c>
      <c r="N844" s="23" t="str">
        <f>IF(B844&lt;'Cleaning Summary'!$B$63,"Underweight",IF(B844&lt;'Cleaning Summary'!$B$64,"Normal Weight",IF(B844&lt;'Cleaning Summary'!$B$65,"Overweight","Obesity")))</f>
        <v>Obesity</v>
      </c>
      <c r="O844" s="23" t="str">
        <f>IF(C844&lt;'Cleaning Summary'!$B$66,"Normal",IF(C844&lt;'Cleaning Summary'!$B$67,"Prediabetes","Diabetes"))</f>
        <v>Normal</v>
      </c>
    </row>
    <row r="845" spans="1:15" x14ac:dyDescent="0.35">
      <c r="A845" s="23" t="s">
        <v>1805</v>
      </c>
      <c r="B845" s="27">
        <v>30.5</v>
      </c>
      <c r="C845" s="27">
        <v>9.9</v>
      </c>
      <c r="D845" s="23" t="s">
        <v>81</v>
      </c>
      <c r="E845" s="23" t="s">
        <v>81</v>
      </c>
      <c r="F845" s="23" t="s">
        <v>81</v>
      </c>
      <c r="G845" s="23" t="s">
        <v>4796</v>
      </c>
      <c r="H845" s="23" t="s">
        <v>81</v>
      </c>
      <c r="I845" s="23" t="str">
        <f t="shared" si="52"/>
        <v>No</v>
      </c>
      <c r="J845" s="23" t="str">
        <f t="shared" si="53"/>
        <v>No</v>
      </c>
      <c r="K845" s="23" t="str">
        <f t="shared" si="54"/>
        <v>No</v>
      </c>
      <c r="L845" s="23" t="str">
        <f>IF(TRIM(H845)="?",'Cleaning Summary'!$B$35,IF(LOWER(TRIM(H845))="yes","Yes","No"))</f>
        <v>No</v>
      </c>
      <c r="M845" s="23">
        <f t="shared" si="55"/>
        <v>0</v>
      </c>
      <c r="N845" s="23" t="str">
        <f>IF(B845&lt;'Cleaning Summary'!$B$63,"Underweight",IF(B845&lt;'Cleaning Summary'!$B$64,"Normal Weight",IF(B845&lt;'Cleaning Summary'!$B$65,"Overweight","Obesity")))</f>
        <v>Obesity</v>
      </c>
      <c r="O845" s="23" t="str">
        <f>IF(C845&lt;'Cleaning Summary'!$B$66,"Normal",IF(C845&lt;'Cleaning Summary'!$B$67,"Prediabetes","Diabetes"))</f>
        <v>Diabetes</v>
      </c>
    </row>
    <row r="846" spans="1:15" x14ac:dyDescent="0.35">
      <c r="A846" s="23" t="s">
        <v>1807</v>
      </c>
      <c r="B846" s="27">
        <v>24.53</v>
      </c>
      <c r="C846" s="27">
        <v>9.0500000000000007</v>
      </c>
      <c r="D846" s="23" t="s">
        <v>81</v>
      </c>
      <c r="E846" s="23" t="s">
        <v>81</v>
      </c>
      <c r="F846" s="23" t="s">
        <v>81</v>
      </c>
      <c r="G846" s="23" t="s">
        <v>4796</v>
      </c>
      <c r="H846" s="23" t="s">
        <v>81</v>
      </c>
      <c r="I846" s="23" t="str">
        <f t="shared" si="52"/>
        <v>No</v>
      </c>
      <c r="J846" s="23" t="str">
        <f t="shared" si="53"/>
        <v>No</v>
      </c>
      <c r="K846" s="23" t="str">
        <f t="shared" si="54"/>
        <v>No</v>
      </c>
      <c r="L846" s="23" t="str">
        <f>IF(TRIM(H846)="?",'Cleaning Summary'!$B$35,IF(LOWER(TRIM(H846))="yes","Yes","No"))</f>
        <v>No</v>
      </c>
      <c r="M846" s="23">
        <f t="shared" si="55"/>
        <v>0</v>
      </c>
      <c r="N846" s="23" t="str">
        <f>IF(B846&lt;'Cleaning Summary'!$B$63,"Underweight",IF(B846&lt;'Cleaning Summary'!$B$64,"Normal Weight",IF(B846&lt;'Cleaning Summary'!$B$65,"Overweight","Obesity")))</f>
        <v>Normal Weight</v>
      </c>
      <c r="O846" s="23" t="str">
        <f>IF(C846&lt;'Cleaning Summary'!$B$66,"Normal",IF(C846&lt;'Cleaning Summary'!$B$67,"Prediabetes","Diabetes"))</f>
        <v>Diabetes</v>
      </c>
    </row>
    <row r="847" spans="1:15" x14ac:dyDescent="0.35">
      <c r="A847" s="23" t="s">
        <v>1809</v>
      </c>
      <c r="B847" s="27">
        <v>25.74</v>
      </c>
      <c r="C847" s="27">
        <v>10.93</v>
      </c>
      <c r="D847" s="23" t="s">
        <v>81</v>
      </c>
      <c r="E847" s="23" t="s">
        <v>81</v>
      </c>
      <c r="F847" s="23" t="s">
        <v>81</v>
      </c>
      <c r="G847" s="23" t="s">
        <v>4796</v>
      </c>
      <c r="H847" s="23" t="s">
        <v>81</v>
      </c>
      <c r="I847" s="23" t="str">
        <f t="shared" si="52"/>
        <v>No</v>
      </c>
      <c r="J847" s="23" t="str">
        <f t="shared" si="53"/>
        <v>No</v>
      </c>
      <c r="K847" s="23" t="str">
        <f t="shared" si="54"/>
        <v>No</v>
      </c>
      <c r="L847" s="23" t="str">
        <f>IF(TRIM(H847)="?",'Cleaning Summary'!$B$35,IF(LOWER(TRIM(H847))="yes","Yes","No"))</f>
        <v>No</v>
      </c>
      <c r="M847" s="23">
        <f t="shared" si="55"/>
        <v>0</v>
      </c>
      <c r="N847" s="23" t="str">
        <f>IF(B847&lt;'Cleaning Summary'!$B$63,"Underweight",IF(B847&lt;'Cleaning Summary'!$B$64,"Normal Weight",IF(B847&lt;'Cleaning Summary'!$B$65,"Overweight","Obesity")))</f>
        <v>Overweight</v>
      </c>
      <c r="O847" s="23" t="str">
        <f>IF(C847&lt;'Cleaning Summary'!$B$66,"Normal",IF(C847&lt;'Cleaning Summary'!$B$67,"Prediabetes","Diabetes"))</f>
        <v>Diabetes</v>
      </c>
    </row>
    <row r="848" spans="1:15" x14ac:dyDescent="0.35">
      <c r="A848" s="23" t="s">
        <v>1811</v>
      </c>
      <c r="B848" s="27">
        <v>34.08</v>
      </c>
      <c r="C848" s="27">
        <v>7.58</v>
      </c>
      <c r="D848" s="23" t="s">
        <v>95</v>
      </c>
      <c r="E848" s="23" t="s">
        <v>81</v>
      </c>
      <c r="F848" s="23" t="s">
        <v>81</v>
      </c>
      <c r="G848" s="23">
        <v>2</v>
      </c>
      <c r="H848" s="23" t="s">
        <v>81</v>
      </c>
      <c r="I848" s="23" t="str">
        <f t="shared" si="52"/>
        <v>Yes</v>
      </c>
      <c r="J848" s="23" t="str">
        <f t="shared" si="53"/>
        <v>No</v>
      </c>
      <c r="K848" s="23" t="str">
        <f t="shared" si="54"/>
        <v>No</v>
      </c>
      <c r="L848" s="23" t="str">
        <f>IF(TRIM(H848)="?",'Cleaning Summary'!$B$35,IF(LOWER(TRIM(H848))="yes","Yes","No"))</f>
        <v>No</v>
      </c>
      <c r="M848" s="23">
        <f t="shared" si="55"/>
        <v>2</v>
      </c>
      <c r="N848" s="23" t="str">
        <f>IF(B848&lt;'Cleaning Summary'!$B$63,"Underweight",IF(B848&lt;'Cleaning Summary'!$B$64,"Normal Weight",IF(B848&lt;'Cleaning Summary'!$B$65,"Overweight","Obesity")))</f>
        <v>Obesity</v>
      </c>
      <c r="O848" s="23" t="str">
        <f>IF(C848&lt;'Cleaning Summary'!$B$66,"Normal",IF(C848&lt;'Cleaning Summary'!$B$67,"Prediabetes","Diabetes"))</f>
        <v>Diabetes</v>
      </c>
    </row>
    <row r="849" spans="1:15" x14ac:dyDescent="0.35">
      <c r="A849" s="23" t="s">
        <v>1813</v>
      </c>
      <c r="B849" s="27">
        <v>31.35</v>
      </c>
      <c r="C849" s="27">
        <v>11</v>
      </c>
      <c r="D849" s="23" t="s">
        <v>95</v>
      </c>
      <c r="E849" s="23" t="s">
        <v>81</v>
      </c>
      <c r="F849" s="23" t="s">
        <v>82</v>
      </c>
      <c r="G849" s="23">
        <v>1</v>
      </c>
      <c r="H849" s="23" t="s">
        <v>81</v>
      </c>
      <c r="I849" s="23" t="str">
        <f t="shared" si="52"/>
        <v>Yes</v>
      </c>
      <c r="J849" s="23" t="str">
        <f t="shared" si="53"/>
        <v>No</v>
      </c>
      <c r="K849" s="23" t="str">
        <f t="shared" si="54"/>
        <v>Yes</v>
      </c>
      <c r="L849" s="23" t="str">
        <f>IF(TRIM(H849)="?",'Cleaning Summary'!$B$35,IF(LOWER(TRIM(H849))="yes","Yes","No"))</f>
        <v>No</v>
      </c>
      <c r="M849" s="23">
        <f t="shared" si="55"/>
        <v>1</v>
      </c>
      <c r="N849" s="23" t="str">
        <f>IF(B849&lt;'Cleaning Summary'!$B$63,"Underweight",IF(B849&lt;'Cleaning Summary'!$B$64,"Normal Weight",IF(B849&lt;'Cleaning Summary'!$B$65,"Overweight","Obesity")))</f>
        <v>Obesity</v>
      </c>
      <c r="O849" s="23" t="str">
        <f>IF(C849&lt;'Cleaning Summary'!$B$66,"Normal",IF(C849&lt;'Cleaning Summary'!$B$67,"Prediabetes","Diabetes"))</f>
        <v>Diabetes</v>
      </c>
    </row>
    <row r="850" spans="1:15" x14ac:dyDescent="0.35">
      <c r="A850" s="23" t="s">
        <v>1815</v>
      </c>
      <c r="B850" s="27">
        <v>26.79</v>
      </c>
      <c r="C850" s="27">
        <v>5.0599999999999996</v>
      </c>
      <c r="D850" s="23" t="s">
        <v>81</v>
      </c>
      <c r="E850" s="23" t="s">
        <v>81</v>
      </c>
      <c r="F850" s="23" t="s">
        <v>81</v>
      </c>
      <c r="G850" s="23">
        <v>1</v>
      </c>
      <c r="H850" s="23" t="s">
        <v>81</v>
      </c>
      <c r="I850" s="23" t="str">
        <f t="shared" si="52"/>
        <v>No</v>
      </c>
      <c r="J850" s="23" t="str">
        <f t="shared" si="53"/>
        <v>No</v>
      </c>
      <c r="K850" s="23" t="str">
        <f t="shared" si="54"/>
        <v>No</v>
      </c>
      <c r="L850" s="23" t="str">
        <f>IF(TRIM(H850)="?",'Cleaning Summary'!$B$35,IF(LOWER(TRIM(H850))="yes","Yes","No"))</f>
        <v>No</v>
      </c>
      <c r="M850" s="23">
        <f t="shared" si="55"/>
        <v>1</v>
      </c>
      <c r="N850" s="23" t="str">
        <f>IF(B850&lt;'Cleaning Summary'!$B$63,"Underweight",IF(B850&lt;'Cleaning Summary'!$B$64,"Normal Weight",IF(B850&lt;'Cleaning Summary'!$B$65,"Overweight","Obesity")))</f>
        <v>Overweight</v>
      </c>
      <c r="O850" s="23" t="str">
        <f>IF(C850&lt;'Cleaning Summary'!$B$66,"Normal",IF(C850&lt;'Cleaning Summary'!$B$67,"Prediabetes","Diabetes"))</f>
        <v>Normal</v>
      </c>
    </row>
    <row r="851" spans="1:15" x14ac:dyDescent="0.35">
      <c r="A851" s="23" t="s">
        <v>1817</v>
      </c>
      <c r="B851" s="27">
        <v>42.78</v>
      </c>
      <c r="C851" s="27">
        <v>6.11</v>
      </c>
      <c r="D851" s="23" t="s">
        <v>95</v>
      </c>
      <c r="E851" s="23" t="s">
        <v>81</v>
      </c>
      <c r="F851" s="23" t="s">
        <v>81</v>
      </c>
      <c r="G851" s="23">
        <v>1</v>
      </c>
      <c r="H851" s="23" t="s">
        <v>81</v>
      </c>
      <c r="I851" s="23" t="str">
        <f t="shared" si="52"/>
        <v>Yes</v>
      </c>
      <c r="J851" s="23" t="str">
        <f t="shared" si="53"/>
        <v>No</v>
      </c>
      <c r="K851" s="23" t="str">
        <f t="shared" si="54"/>
        <v>No</v>
      </c>
      <c r="L851" s="23" t="str">
        <f>IF(TRIM(H851)="?",'Cleaning Summary'!$B$35,IF(LOWER(TRIM(H851))="yes","Yes","No"))</f>
        <v>No</v>
      </c>
      <c r="M851" s="23">
        <f t="shared" si="55"/>
        <v>1</v>
      </c>
      <c r="N851" s="23" t="str">
        <f>IF(B851&lt;'Cleaning Summary'!$B$63,"Underweight",IF(B851&lt;'Cleaning Summary'!$B$64,"Normal Weight",IF(B851&lt;'Cleaning Summary'!$B$65,"Overweight","Obesity")))</f>
        <v>Obesity</v>
      </c>
      <c r="O851" s="23" t="str">
        <f>IF(C851&lt;'Cleaning Summary'!$B$66,"Normal",IF(C851&lt;'Cleaning Summary'!$B$67,"Prediabetes","Diabetes"))</f>
        <v>Prediabetes</v>
      </c>
    </row>
    <row r="852" spans="1:15" x14ac:dyDescent="0.35">
      <c r="A852" s="23" t="s">
        <v>1819</v>
      </c>
      <c r="B852" s="27">
        <v>46.75</v>
      </c>
      <c r="C852" s="27">
        <v>6.66</v>
      </c>
      <c r="D852" s="23" t="s">
        <v>95</v>
      </c>
      <c r="E852" s="23" t="s">
        <v>81</v>
      </c>
      <c r="F852" s="23" t="s">
        <v>81</v>
      </c>
      <c r="G852" s="23">
        <v>2</v>
      </c>
      <c r="H852" s="23" t="s">
        <v>81</v>
      </c>
      <c r="I852" s="23" t="str">
        <f t="shared" si="52"/>
        <v>Yes</v>
      </c>
      <c r="J852" s="23" t="str">
        <f t="shared" si="53"/>
        <v>No</v>
      </c>
      <c r="K852" s="23" t="str">
        <f t="shared" si="54"/>
        <v>No</v>
      </c>
      <c r="L852" s="23" t="str">
        <f>IF(TRIM(H852)="?",'Cleaning Summary'!$B$35,IF(LOWER(TRIM(H852))="yes","Yes","No"))</f>
        <v>No</v>
      </c>
      <c r="M852" s="23">
        <f t="shared" si="55"/>
        <v>2</v>
      </c>
      <c r="N852" s="23" t="str">
        <f>IF(B852&lt;'Cleaning Summary'!$B$63,"Underweight",IF(B852&lt;'Cleaning Summary'!$B$64,"Normal Weight",IF(B852&lt;'Cleaning Summary'!$B$65,"Overweight","Obesity")))</f>
        <v>Obesity</v>
      </c>
      <c r="O852" s="23" t="str">
        <f>IF(C852&lt;'Cleaning Summary'!$B$66,"Normal",IF(C852&lt;'Cleaning Summary'!$B$67,"Prediabetes","Diabetes"))</f>
        <v>Diabetes</v>
      </c>
    </row>
    <row r="853" spans="1:15" x14ac:dyDescent="0.35">
      <c r="A853" s="23" t="s">
        <v>1821</v>
      </c>
      <c r="B853" s="27">
        <v>32.15</v>
      </c>
      <c r="C853" s="27">
        <v>4.0199999999999996</v>
      </c>
      <c r="D853" s="23" t="s">
        <v>95</v>
      </c>
      <c r="E853" s="23" t="s">
        <v>81</v>
      </c>
      <c r="F853" s="23" t="s">
        <v>82</v>
      </c>
      <c r="G853" s="23">
        <v>1</v>
      </c>
      <c r="H853" s="23" t="s">
        <v>81</v>
      </c>
      <c r="I853" s="23" t="str">
        <f t="shared" si="52"/>
        <v>Yes</v>
      </c>
      <c r="J853" s="23" t="str">
        <f t="shared" si="53"/>
        <v>No</v>
      </c>
      <c r="K853" s="23" t="str">
        <f t="shared" si="54"/>
        <v>Yes</v>
      </c>
      <c r="L853" s="23" t="str">
        <f>IF(TRIM(H853)="?",'Cleaning Summary'!$B$35,IF(LOWER(TRIM(H853))="yes","Yes","No"))</f>
        <v>No</v>
      </c>
      <c r="M853" s="23">
        <f t="shared" si="55"/>
        <v>1</v>
      </c>
      <c r="N853" s="23" t="str">
        <f>IF(B853&lt;'Cleaning Summary'!$B$63,"Underweight",IF(B853&lt;'Cleaning Summary'!$B$64,"Normal Weight",IF(B853&lt;'Cleaning Summary'!$B$65,"Overweight","Obesity")))</f>
        <v>Obesity</v>
      </c>
      <c r="O853" s="23" t="str">
        <f>IF(C853&lt;'Cleaning Summary'!$B$66,"Normal",IF(C853&lt;'Cleaning Summary'!$B$67,"Prediabetes","Diabetes"))</f>
        <v>Normal</v>
      </c>
    </row>
    <row r="854" spans="1:15" x14ac:dyDescent="0.35">
      <c r="A854" s="23" t="s">
        <v>1823</v>
      </c>
      <c r="B854" s="27">
        <v>43.4</v>
      </c>
      <c r="C854" s="27">
        <v>8.81</v>
      </c>
      <c r="D854" s="23" t="s">
        <v>95</v>
      </c>
      <c r="E854" s="23" t="s">
        <v>81</v>
      </c>
      <c r="F854" s="23" t="s">
        <v>81</v>
      </c>
      <c r="G854" s="23">
        <v>2</v>
      </c>
      <c r="H854" s="23" t="s">
        <v>81</v>
      </c>
      <c r="I854" s="23" t="str">
        <f t="shared" si="52"/>
        <v>Yes</v>
      </c>
      <c r="J854" s="23" t="str">
        <f t="shared" si="53"/>
        <v>No</v>
      </c>
      <c r="K854" s="23" t="str">
        <f t="shared" si="54"/>
        <v>No</v>
      </c>
      <c r="L854" s="23" t="str">
        <f>IF(TRIM(H854)="?",'Cleaning Summary'!$B$35,IF(LOWER(TRIM(H854))="yes","Yes","No"))</f>
        <v>No</v>
      </c>
      <c r="M854" s="23">
        <f t="shared" si="55"/>
        <v>2</v>
      </c>
      <c r="N854" s="23" t="str">
        <f>IF(B854&lt;'Cleaning Summary'!$B$63,"Underweight",IF(B854&lt;'Cleaning Summary'!$B$64,"Normal Weight",IF(B854&lt;'Cleaning Summary'!$B$65,"Overweight","Obesity")))</f>
        <v>Obesity</v>
      </c>
      <c r="O854" s="23" t="str">
        <f>IF(C854&lt;'Cleaning Summary'!$B$66,"Normal",IF(C854&lt;'Cleaning Summary'!$B$67,"Prediabetes","Diabetes"))</f>
        <v>Diabetes</v>
      </c>
    </row>
    <row r="855" spans="1:15" x14ac:dyDescent="0.35">
      <c r="A855" s="23" t="s">
        <v>1825</v>
      </c>
      <c r="B855" s="27">
        <v>31.57</v>
      </c>
      <c r="C855" s="27">
        <v>7.92</v>
      </c>
      <c r="D855" s="23" t="s">
        <v>95</v>
      </c>
      <c r="E855" s="23" t="s">
        <v>81</v>
      </c>
      <c r="F855" s="23" t="s">
        <v>81</v>
      </c>
      <c r="G855" s="23">
        <v>2</v>
      </c>
      <c r="H855" s="23" t="s">
        <v>81</v>
      </c>
      <c r="I855" s="23" t="str">
        <f t="shared" si="52"/>
        <v>Yes</v>
      </c>
      <c r="J855" s="23" t="str">
        <f t="shared" si="53"/>
        <v>No</v>
      </c>
      <c r="K855" s="23" t="str">
        <f t="shared" si="54"/>
        <v>No</v>
      </c>
      <c r="L855" s="23" t="str">
        <f>IF(TRIM(H855)="?",'Cleaning Summary'!$B$35,IF(LOWER(TRIM(H855))="yes","Yes","No"))</f>
        <v>No</v>
      </c>
      <c r="M855" s="23">
        <f t="shared" si="55"/>
        <v>2</v>
      </c>
      <c r="N855" s="23" t="str">
        <f>IF(B855&lt;'Cleaning Summary'!$B$63,"Underweight",IF(B855&lt;'Cleaning Summary'!$B$64,"Normal Weight",IF(B855&lt;'Cleaning Summary'!$B$65,"Overweight","Obesity")))</f>
        <v>Obesity</v>
      </c>
      <c r="O855" s="23" t="str">
        <f>IF(C855&lt;'Cleaning Summary'!$B$66,"Normal",IF(C855&lt;'Cleaning Summary'!$B$67,"Prediabetes","Diabetes"))</f>
        <v>Diabetes</v>
      </c>
    </row>
    <row r="856" spans="1:15" x14ac:dyDescent="0.35">
      <c r="A856" s="23" t="s">
        <v>1827</v>
      </c>
      <c r="B856" s="27">
        <v>24.32</v>
      </c>
      <c r="C856" s="27">
        <v>7.48</v>
      </c>
      <c r="D856" s="23" t="s">
        <v>81</v>
      </c>
      <c r="E856" s="23" t="s">
        <v>81</v>
      </c>
      <c r="F856" s="23" t="s">
        <v>81</v>
      </c>
      <c r="G856" s="23" t="s">
        <v>4796</v>
      </c>
      <c r="H856" s="23" t="s">
        <v>81</v>
      </c>
      <c r="I856" s="23" t="str">
        <f t="shared" si="52"/>
        <v>No</v>
      </c>
      <c r="J856" s="23" t="str">
        <f t="shared" si="53"/>
        <v>No</v>
      </c>
      <c r="K856" s="23" t="str">
        <f t="shared" si="54"/>
        <v>No</v>
      </c>
      <c r="L856" s="23" t="str">
        <f>IF(TRIM(H856)="?",'Cleaning Summary'!$B$35,IF(LOWER(TRIM(H856))="yes","Yes","No"))</f>
        <v>No</v>
      </c>
      <c r="M856" s="23">
        <f t="shared" si="55"/>
        <v>0</v>
      </c>
      <c r="N856" s="23" t="str">
        <f>IF(B856&lt;'Cleaning Summary'!$B$63,"Underweight",IF(B856&lt;'Cleaning Summary'!$B$64,"Normal Weight",IF(B856&lt;'Cleaning Summary'!$B$65,"Overweight","Obesity")))</f>
        <v>Normal Weight</v>
      </c>
      <c r="O856" s="23" t="str">
        <f>IF(C856&lt;'Cleaning Summary'!$B$66,"Normal",IF(C856&lt;'Cleaning Summary'!$B$67,"Prediabetes","Diabetes"))</f>
        <v>Diabetes</v>
      </c>
    </row>
    <row r="857" spans="1:15" x14ac:dyDescent="0.35">
      <c r="A857" s="23" t="s">
        <v>1829</v>
      </c>
      <c r="B857" s="27">
        <v>31.07</v>
      </c>
      <c r="C857" s="27">
        <v>4.62</v>
      </c>
      <c r="D857" s="23" t="s">
        <v>95</v>
      </c>
      <c r="E857" s="23" t="s">
        <v>81</v>
      </c>
      <c r="F857" s="23" t="s">
        <v>81</v>
      </c>
      <c r="G857" s="23">
        <v>2</v>
      </c>
      <c r="H857" s="23" t="s">
        <v>81</v>
      </c>
      <c r="I857" s="23" t="str">
        <f t="shared" si="52"/>
        <v>Yes</v>
      </c>
      <c r="J857" s="23" t="str">
        <f t="shared" si="53"/>
        <v>No</v>
      </c>
      <c r="K857" s="23" t="str">
        <f t="shared" si="54"/>
        <v>No</v>
      </c>
      <c r="L857" s="23" t="str">
        <f>IF(TRIM(H857)="?",'Cleaning Summary'!$B$35,IF(LOWER(TRIM(H857))="yes","Yes","No"))</f>
        <v>No</v>
      </c>
      <c r="M857" s="23">
        <f t="shared" si="55"/>
        <v>2</v>
      </c>
      <c r="N857" s="23" t="str">
        <f>IF(B857&lt;'Cleaning Summary'!$B$63,"Underweight",IF(B857&lt;'Cleaning Summary'!$B$64,"Normal Weight",IF(B857&lt;'Cleaning Summary'!$B$65,"Overweight","Obesity")))</f>
        <v>Obesity</v>
      </c>
      <c r="O857" s="23" t="str">
        <f>IF(C857&lt;'Cleaning Summary'!$B$66,"Normal",IF(C857&lt;'Cleaning Summary'!$B$67,"Prediabetes","Diabetes"))</f>
        <v>Normal</v>
      </c>
    </row>
    <row r="858" spans="1:15" x14ac:dyDescent="0.35">
      <c r="A858" s="23" t="s">
        <v>1831</v>
      </c>
      <c r="B858" s="27">
        <v>35.814999999999998</v>
      </c>
      <c r="C858" s="27">
        <v>8.4700000000000006</v>
      </c>
      <c r="D858" s="23" t="s">
        <v>81</v>
      </c>
      <c r="E858" s="23" t="s">
        <v>81</v>
      </c>
      <c r="F858" s="23" t="s">
        <v>81</v>
      </c>
      <c r="G858" s="23" t="s">
        <v>4796</v>
      </c>
      <c r="H858" s="23" t="s">
        <v>81</v>
      </c>
      <c r="I858" s="23" t="str">
        <f t="shared" si="52"/>
        <v>No</v>
      </c>
      <c r="J858" s="23" t="str">
        <f t="shared" si="53"/>
        <v>No</v>
      </c>
      <c r="K858" s="23" t="str">
        <f t="shared" si="54"/>
        <v>No</v>
      </c>
      <c r="L858" s="23" t="str">
        <f>IF(TRIM(H858)="?",'Cleaning Summary'!$B$35,IF(LOWER(TRIM(H858))="yes","Yes","No"))</f>
        <v>No</v>
      </c>
      <c r="M858" s="23">
        <f t="shared" si="55"/>
        <v>0</v>
      </c>
      <c r="N858" s="23" t="str">
        <f>IF(B858&lt;'Cleaning Summary'!$B$63,"Underweight",IF(B858&lt;'Cleaning Summary'!$B$64,"Normal Weight",IF(B858&lt;'Cleaning Summary'!$B$65,"Overweight","Obesity")))</f>
        <v>Obesity</v>
      </c>
      <c r="O858" s="23" t="str">
        <f>IF(C858&lt;'Cleaning Summary'!$B$66,"Normal",IF(C858&lt;'Cleaning Summary'!$B$67,"Prediabetes","Diabetes"))</f>
        <v>Diabetes</v>
      </c>
    </row>
    <row r="859" spans="1:15" x14ac:dyDescent="0.35">
      <c r="A859" s="23" t="s">
        <v>1833</v>
      </c>
      <c r="B859" s="27">
        <v>40.81</v>
      </c>
      <c r="C859" s="27">
        <v>10.58</v>
      </c>
      <c r="D859" s="23" t="s">
        <v>95</v>
      </c>
      <c r="E859" s="23" t="s">
        <v>81</v>
      </c>
      <c r="F859" s="23" t="s">
        <v>81</v>
      </c>
      <c r="G859" s="23" t="s">
        <v>4796</v>
      </c>
      <c r="H859" s="23" t="s">
        <v>81</v>
      </c>
      <c r="I859" s="23" t="str">
        <f t="shared" si="52"/>
        <v>Yes</v>
      </c>
      <c r="J859" s="23" t="str">
        <f t="shared" si="53"/>
        <v>No</v>
      </c>
      <c r="K859" s="23" t="str">
        <f t="shared" si="54"/>
        <v>No</v>
      </c>
      <c r="L859" s="23" t="str">
        <f>IF(TRIM(H859)="?",'Cleaning Summary'!$B$35,IF(LOWER(TRIM(H859))="yes","Yes","No"))</f>
        <v>No</v>
      </c>
      <c r="M859" s="23">
        <f t="shared" si="55"/>
        <v>0</v>
      </c>
      <c r="N859" s="23" t="str">
        <f>IF(B859&lt;'Cleaning Summary'!$B$63,"Underweight",IF(B859&lt;'Cleaning Summary'!$B$64,"Normal Weight",IF(B859&lt;'Cleaning Summary'!$B$65,"Overweight","Obesity")))</f>
        <v>Obesity</v>
      </c>
      <c r="O859" s="23" t="str">
        <f>IF(C859&lt;'Cleaning Summary'!$B$66,"Normal",IF(C859&lt;'Cleaning Summary'!$B$67,"Prediabetes","Diabetes"))</f>
        <v>Diabetes</v>
      </c>
    </row>
    <row r="860" spans="1:15" x14ac:dyDescent="0.35">
      <c r="A860" s="23" t="s">
        <v>1835</v>
      </c>
      <c r="B860" s="27">
        <v>24.605</v>
      </c>
      <c r="C860" s="27">
        <v>7.48</v>
      </c>
      <c r="D860" s="23" t="s">
        <v>81</v>
      </c>
      <c r="E860" s="23" t="s">
        <v>81</v>
      </c>
      <c r="F860" s="23" t="s">
        <v>81</v>
      </c>
      <c r="G860" s="23" t="s">
        <v>4796</v>
      </c>
      <c r="H860" s="23" t="s">
        <v>81</v>
      </c>
      <c r="I860" s="23" t="str">
        <f t="shared" si="52"/>
        <v>No</v>
      </c>
      <c r="J860" s="23" t="str">
        <f t="shared" si="53"/>
        <v>No</v>
      </c>
      <c r="K860" s="23" t="str">
        <f t="shared" si="54"/>
        <v>No</v>
      </c>
      <c r="L860" s="23" t="str">
        <f>IF(TRIM(H860)="?",'Cleaning Summary'!$B$35,IF(LOWER(TRIM(H860))="yes","Yes","No"))</f>
        <v>No</v>
      </c>
      <c r="M860" s="23">
        <f t="shared" si="55"/>
        <v>0</v>
      </c>
      <c r="N860" s="23" t="str">
        <f>IF(B860&lt;'Cleaning Summary'!$B$63,"Underweight",IF(B860&lt;'Cleaning Summary'!$B$64,"Normal Weight",IF(B860&lt;'Cleaning Summary'!$B$65,"Overweight","Obesity")))</f>
        <v>Normal Weight</v>
      </c>
      <c r="O860" s="23" t="str">
        <f>IF(C860&lt;'Cleaning Summary'!$B$66,"Normal",IF(C860&lt;'Cleaning Summary'!$B$67,"Prediabetes","Diabetes"))</f>
        <v>Diabetes</v>
      </c>
    </row>
    <row r="861" spans="1:15" x14ac:dyDescent="0.35">
      <c r="A861" s="23" t="s">
        <v>1837</v>
      </c>
      <c r="B861" s="27">
        <v>21.47</v>
      </c>
      <c r="C861" s="27">
        <v>7.82</v>
      </c>
      <c r="D861" s="23" t="s">
        <v>81</v>
      </c>
      <c r="E861" s="23" t="s">
        <v>81</v>
      </c>
      <c r="F861" s="23" t="s">
        <v>81</v>
      </c>
      <c r="G861" s="23" t="s">
        <v>4796</v>
      </c>
      <c r="H861" s="23" t="s">
        <v>81</v>
      </c>
      <c r="I861" s="23" t="str">
        <f t="shared" si="52"/>
        <v>No</v>
      </c>
      <c r="J861" s="23" t="str">
        <f t="shared" si="53"/>
        <v>No</v>
      </c>
      <c r="K861" s="23" t="str">
        <f t="shared" si="54"/>
        <v>No</v>
      </c>
      <c r="L861" s="23" t="str">
        <f>IF(TRIM(H861)="?",'Cleaning Summary'!$B$35,IF(LOWER(TRIM(H861))="yes","Yes","No"))</f>
        <v>No</v>
      </c>
      <c r="M861" s="23">
        <f t="shared" si="55"/>
        <v>0</v>
      </c>
      <c r="N861" s="23" t="str">
        <f>IF(B861&lt;'Cleaning Summary'!$B$63,"Underweight",IF(B861&lt;'Cleaning Summary'!$B$64,"Normal Weight",IF(B861&lt;'Cleaning Summary'!$B$65,"Overweight","Obesity")))</f>
        <v>Normal Weight</v>
      </c>
      <c r="O861" s="23" t="str">
        <f>IF(C861&lt;'Cleaning Summary'!$B$66,"Normal",IF(C861&lt;'Cleaning Summary'!$B$67,"Prediabetes","Diabetes"))</f>
        <v>Diabetes</v>
      </c>
    </row>
    <row r="862" spans="1:15" x14ac:dyDescent="0.35">
      <c r="A862" s="23" t="s">
        <v>1839</v>
      </c>
      <c r="B862" s="27">
        <v>52.89</v>
      </c>
      <c r="C862" s="27">
        <v>4.96</v>
      </c>
      <c r="D862" s="23" t="s">
        <v>95</v>
      </c>
      <c r="E862" s="23" t="s">
        <v>81</v>
      </c>
      <c r="F862" s="23" t="s">
        <v>81</v>
      </c>
      <c r="G862" s="23">
        <v>1</v>
      </c>
      <c r="H862" s="23" t="s">
        <v>81</v>
      </c>
      <c r="I862" s="23" t="str">
        <f t="shared" si="52"/>
        <v>Yes</v>
      </c>
      <c r="J862" s="23" t="str">
        <f t="shared" si="53"/>
        <v>No</v>
      </c>
      <c r="K862" s="23" t="str">
        <f t="shared" si="54"/>
        <v>No</v>
      </c>
      <c r="L862" s="23" t="str">
        <f>IF(TRIM(H862)="?",'Cleaning Summary'!$B$35,IF(LOWER(TRIM(H862))="yes","Yes","No"))</f>
        <v>No</v>
      </c>
      <c r="M862" s="23">
        <f t="shared" si="55"/>
        <v>1</v>
      </c>
      <c r="N862" s="23" t="str">
        <f>IF(B862&lt;'Cleaning Summary'!$B$63,"Underweight",IF(B862&lt;'Cleaning Summary'!$B$64,"Normal Weight",IF(B862&lt;'Cleaning Summary'!$B$65,"Overweight","Obesity")))</f>
        <v>Obesity</v>
      </c>
      <c r="O862" s="23" t="str">
        <f>IF(C862&lt;'Cleaning Summary'!$B$66,"Normal",IF(C862&lt;'Cleaning Summary'!$B$67,"Prediabetes","Diabetes"))</f>
        <v>Normal</v>
      </c>
    </row>
    <row r="863" spans="1:15" x14ac:dyDescent="0.35">
      <c r="A863" s="23" t="s">
        <v>1841</v>
      </c>
      <c r="B863" s="27">
        <v>32.965000000000003</v>
      </c>
      <c r="C863" s="27">
        <v>6.15</v>
      </c>
      <c r="D863" s="23" t="s">
        <v>95</v>
      </c>
      <c r="E863" s="23" t="s">
        <v>81</v>
      </c>
      <c r="F863" s="23" t="s">
        <v>81</v>
      </c>
      <c r="G863" s="23">
        <v>1</v>
      </c>
      <c r="H863" s="23" t="s">
        <v>81</v>
      </c>
      <c r="I863" s="23" t="str">
        <f t="shared" si="52"/>
        <v>Yes</v>
      </c>
      <c r="J863" s="23" t="str">
        <f t="shared" si="53"/>
        <v>No</v>
      </c>
      <c r="K863" s="23" t="str">
        <f t="shared" si="54"/>
        <v>No</v>
      </c>
      <c r="L863" s="23" t="str">
        <f>IF(TRIM(H863)="?",'Cleaning Summary'!$B$35,IF(LOWER(TRIM(H863))="yes","Yes","No"))</f>
        <v>No</v>
      </c>
      <c r="M863" s="23">
        <f t="shared" si="55"/>
        <v>1</v>
      </c>
      <c r="N863" s="23" t="str">
        <f>IF(B863&lt;'Cleaning Summary'!$B$63,"Underweight",IF(B863&lt;'Cleaning Summary'!$B$64,"Normal Weight",IF(B863&lt;'Cleaning Summary'!$B$65,"Overweight","Obesity")))</f>
        <v>Obesity</v>
      </c>
      <c r="O863" s="23" t="str">
        <f>IF(C863&lt;'Cleaning Summary'!$B$66,"Normal",IF(C863&lt;'Cleaning Summary'!$B$67,"Prediabetes","Diabetes"))</f>
        <v>Prediabetes</v>
      </c>
    </row>
    <row r="864" spans="1:15" x14ac:dyDescent="0.35">
      <c r="A864" s="23" t="s">
        <v>1843</v>
      </c>
      <c r="B864" s="27">
        <v>36.799999999999997</v>
      </c>
      <c r="C864" s="27">
        <v>4.62</v>
      </c>
      <c r="D864" s="23" t="s">
        <v>81</v>
      </c>
      <c r="E864" s="23" t="s">
        <v>81</v>
      </c>
      <c r="F864" s="23" t="s">
        <v>82</v>
      </c>
      <c r="G864" s="23">
        <v>1</v>
      </c>
      <c r="H864" s="23" t="s">
        <v>81</v>
      </c>
      <c r="I864" s="23" t="str">
        <f t="shared" si="52"/>
        <v>No</v>
      </c>
      <c r="J864" s="23" t="str">
        <f t="shared" si="53"/>
        <v>No</v>
      </c>
      <c r="K864" s="23" t="str">
        <f t="shared" si="54"/>
        <v>Yes</v>
      </c>
      <c r="L864" s="23" t="str">
        <f>IF(TRIM(H864)="?",'Cleaning Summary'!$B$35,IF(LOWER(TRIM(H864))="yes","Yes","No"))</f>
        <v>No</v>
      </c>
      <c r="M864" s="23">
        <f t="shared" si="55"/>
        <v>1</v>
      </c>
      <c r="N864" s="23" t="str">
        <f>IF(B864&lt;'Cleaning Summary'!$B$63,"Underweight",IF(B864&lt;'Cleaning Summary'!$B$64,"Normal Weight",IF(B864&lt;'Cleaning Summary'!$B$65,"Overweight","Obesity")))</f>
        <v>Obesity</v>
      </c>
      <c r="O864" s="23" t="str">
        <f>IF(C864&lt;'Cleaning Summary'!$B$66,"Normal",IF(C864&lt;'Cleaning Summary'!$B$67,"Prediabetes","Diabetes"))</f>
        <v>Normal</v>
      </c>
    </row>
    <row r="865" spans="1:15" x14ac:dyDescent="0.35">
      <c r="A865" s="23" t="s">
        <v>1845</v>
      </c>
      <c r="B865" s="27">
        <v>34.299999999999997</v>
      </c>
      <c r="C865" s="27">
        <v>4.87</v>
      </c>
      <c r="D865" s="23" t="s">
        <v>81</v>
      </c>
      <c r="E865" s="23" t="s">
        <v>81</v>
      </c>
      <c r="F865" s="23" t="s">
        <v>81</v>
      </c>
      <c r="G865" s="23">
        <v>2</v>
      </c>
      <c r="H865" s="23" t="s">
        <v>81</v>
      </c>
      <c r="I865" s="23" t="str">
        <f t="shared" si="52"/>
        <v>No</v>
      </c>
      <c r="J865" s="23" t="str">
        <f t="shared" si="53"/>
        <v>No</v>
      </c>
      <c r="K865" s="23" t="str">
        <f t="shared" si="54"/>
        <v>No</v>
      </c>
      <c r="L865" s="23" t="str">
        <f>IF(TRIM(H865)="?",'Cleaning Summary'!$B$35,IF(LOWER(TRIM(H865))="yes","Yes","No"))</f>
        <v>No</v>
      </c>
      <c r="M865" s="23">
        <f t="shared" si="55"/>
        <v>2</v>
      </c>
      <c r="N865" s="23" t="str">
        <f>IF(B865&lt;'Cleaning Summary'!$B$63,"Underweight",IF(B865&lt;'Cleaning Summary'!$B$64,"Normal Weight",IF(B865&lt;'Cleaning Summary'!$B$65,"Overweight","Obesity")))</f>
        <v>Obesity</v>
      </c>
      <c r="O865" s="23" t="str">
        <f>IF(C865&lt;'Cleaning Summary'!$B$66,"Normal",IF(C865&lt;'Cleaning Summary'!$B$67,"Prediabetes","Diabetes"))</f>
        <v>Normal</v>
      </c>
    </row>
    <row r="866" spans="1:15" x14ac:dyDescent="0.35">
      <c r="A866" s="23" t="s">
        <v>1847</v>
      </c>
      <c r="B866" s="27">
        <v>35.244999999999997</v>
      </c>
      <c r="C866" s="27">
        <v>4.63</v>
      </c>
      <c r="D866" s="23" t="s">
        <v>81</v>
      </c>
      <c r="E866" s="23" t="s">
        <v>81</v>
      </c>
      <c r="F866" s="23" t="s">
        <v>81</v>
      </c>
      <c r="G866" s="23" t="s">
        <v>4796</v>
      </c>
      <c r="H866" s="23" t="s">
        <v>81</v>
      </c>
      <c r="I866" s="23" t="str">
        <f t="shared" si="52"/>
        <v>No</v>
      </c>
      <c r="J866" s="23" t="str">
        <f t="shared" si="53"/>
        <v>No</v>
      </c>
      <c r="K866" s="23" t="str">
        <f t="shared" si="54"/>
        <v>No</v>
      </c>
      <c r="L866" s="23" t="str">
        <f>IF(TRIM(H866)="?",'Cleaning Summary'!$B$35,IF(LOWER(TRIM(H866))="yes","Yes","No"))</f>
        <v>No</v>
      </c>
      <c r="M866" s="23">
        <f t="shared" si="55"/>
        <v>0</v>
      </c>
      <c r="N866" s="23" t="str">
        <f>IF(B866&lt;'Cleaning Summary'!$B$63,"Underweight",IF(B866&lt;'Cleaning Summary'!$B$64,"Normal Weight",IF(B866&lt;'Cleaning Summary'!$B$65,"Overweight","Obesity")))</f>
        <v>Obesity</v>
      </c>
      <c r="O866" s="23" t="str">
        <f>IF(C866&lt;'Cleaning Summary'!$B$66,"Normal",IF(C866&lt;'Cleaning Summary'!$B$67,"Prediabetes","Diabetes"))</f>
        <v>Normal</v>
      </c>
    </row>
    <row r="867" spans="1:15" x14ac:dyDescent="0.35">
      <c r="A867" s="23" t="s">
        <v>1849</v>
      </c>
      <c r="B867" s="27">
        <v>26.23</v>
      </c>
      <c r="C867" s="27">
        <v>11.93</v>
      </c>
      <c r="D867" s="23" t="s">
        <v>81</v>
      </c>
      <c r="E867" s="23" t="s">
        <v>81</v>
      </c>
      <c r="F867" s="23" t="s">
        <v>81</v>
      </c>
      <c r="G867" s="23" t="s">
        <v>4796</v>
      </c>
      <c r="H867" s="23" t="s">
        <v>81</v>
      </c>
      <c r="I867" s="23" t="str">
        <f t="shared" si="52"/>
        <v>No</v>
      </c>
      <c r="J867" s="23" t="str">
        <f t="shared" si="53"/>
        <v>No</v>
      </c>
      <c r="K867" s="23" t="str">
        <f t="shared" si="54"/>
        <v>No</v>
      </c>
      <c r="L867" s="23" t="str">
        <f>IF(TRIM(H867)="?",'Cleaning Summary'!$B$35,IF(LOWER(TRIM(H867))="yes","Yes","No"))</f>
        <v>No</v>
      </c>
      <c r="M867" s="23">
        <f t="shared" si="55"/>
        <v>0</v>
      </c>
      <c r="N867" s="23" t="str">
        <f>IF(B867&lt;'Cleaning Summary'!$B$63,"Underweight",IF(B867&lt;'Cleaning Summary'!$B$64,"Normal Weight",IF(B867&lt;'Cleaning Summary'!$B$65,"Overweight","Obesity")))</f>
        <v>Overweight</v>
      </c>
      <c r="O867" s="23" t="str">
        <f>IF(C867&lt;'Cleaning Summary'!$B$66,"Normal",IF(C867&lt;'Cleaning Summary'!$B$67,"Prediabetes","Diabetes"))</f>
        <v>Diabetes</v>
      </c>
    </row>
    <row r="868" spans="1:15" x14ac:dyDescent="0.35">
      <c r="A868" s="23" t="s">
        <v>1851</v>
      </c>
      <c r="B868" s="27">
        <v>36.1</v>
      </c>
      <c r="C868" s="27">
        <v>5.65</v>
      </c>
      <c r="D868" s="23" t="s">
        <v>95</v>
      </c>
      <c r="E868" s="23" t="s">
        <v>81</v>
      </c>
      <c r="F868" s="23" t="s">
        <v>81</v>
      </c>
      <c r="G868" s="23">
        <v>2</v>
      </c>
      <c r="H868" s="23" t="s">
        <v>81</v>
      </c>
      <c r="I868" s="23" t="str">
        <f t="shared" si="52"/>
        <v>Yes</v>
      </c>
      <c r="J868" s="23" t="str">
        <f t="shared" si="53"/>
        <v>No</v>
      </c>
      <c r="K868" s="23" t="str">
        <f t="shared" si="54"/>
        <v>No</v>
      </c>
      <c r="L868" s="23" t="str">
        <f>IF(TRIM(H868)="?",'Cleaning Summary'!$B$35,IF(LOWER(TRIM(H868))="yes","Yes","No"))</f>
        <v>No</v>
      </c>
      <c r="M868" s="23">
        <f t="shared" si="55"/>
        <v>2</v>
      </c>
      <c r="N868" s="23" t="str">
        <f>IF(B868&lt;'Cleaning Summary'!$B$63,"Underweight",IF(B868&lt;'Cleaning Summary'!$B$64,"Normal Weight",IF(B868&lt;'Cleaning Summary'!$B$65,"Overweight","Obesity")))</f>
        <v>Obesity</v>
      </c>
      <c r="O868" s="23" t="str">
        <f>IF(C868&lt;'Cleaning Summary'!$B$66,"Normal",IF(C868&lt;'Cleaning Summary'!$B$67,"Prediabetes","Diabetes"))</f>
        <v>Normal</v>
      </c>
    </row>
    <row r="869" spans="1:15" x14ac:dyDescent="0.35">
      <c r="A869" s="23" t="s">
        <v>1853</v>
      </c>
      <c r="B869" s="27">
        <v>37.1</v>
      </c>
      <c r="C869" s="27">
        <v>11.21</v>
      </c>
      <c r="D869" s="23" t="s">
        <v>95</v>
      </c>
      <c r="E869" s="23" t="s">
        <v>81</v>
      </c>
      <c r="F869" s="23" t="s">
        <v>82</v>
      </c>
      <c r="G869" s="23">
        <v>1</v>
      </c>
      <c r="H869" s="23" t="s">
        <v>81</v>
      </c>
      <c r="I869" s="23" t="str">
        <f t="shared" si="52"/>
        <v>Yes</v>
      </c>
      <c r="J869" s="23" t="str">
        <f t="shared" si="53"/>
        <v>No</v>
      </c>
      <c r="K869" s="23" t="str">
        <f t="shared" si="54"/>
        <v>Yes</v>
      </c>
      <c r="L869" s="23" t="str">
        <f>IF(TRIM(H869)="?",'Cleaning Summary'!$B$35,IF(LOWER(TRIM(H869))="yes","Yes","No"))</f>
        <v>No</v>
      </c>
      <c r="M869" s="23">
        <f t="shared" si="55"/>
        <v>1</v>
      </c>
      <c r="N869" s="23" t="str">
        <f>IF(B869&lt;'Cleaning Summary'!$B$63,"Underweight",IF(B869&lt;'Cleaning Summary'!$B$64,"Normal Weight",IF(B869&lt;'Cleaning Summary'!$B$65,"Overweight","Obesity")))</f>
        <v>Obesity</v>
      </c>
      <c r="O869" s="23" t="str">
        <f>IF(C869&lt;'Cleaning Summary'!$B$66,"Normal",IF(C869&lt;'Cleaning Summary'!$B$67,"Prediabetes","Diabetes"))</f>
        <v>Diabetes</v>
      </c>
    </row>
    <row r="870" spans="1:15" x14ac:dyDescent="0.35">
      <c r="A870" s="23" t="s">
        <v>1855</v>
      </c>
      <c r="B870" s="27">
        <v>27.5</v>
      </c>
      <c r="C870" s="27">
        <v>10.62</v>
      </c>
      <c r="D870" s="23" t="s">
        <v>95</v>
      </c>
      <c r="E870" s="23" t="s">
        <v>81</v>
      </c>
      <c r="F870" s="23" t="s">
        <v>82</v>
      </c>
      <c r="G870" s="23">
        <v>1</v>
      </c>
      <c r="H870" s="23" t="s">
        <v>81</v>
      </c>
      <c r="I870" s="23" t="str">
        <f t="shared" si="52"/>
        <v>Yes</v>
      </c>
      <c r="J870" s="23" t="str">
        <f t="shared" si="53"/>
        <v>No</v>
      </c>
      <c r="K870" s="23" t="str">
        <f t="shared" si="54"/>
        <v>Yes</v>
      </c>
      <c r="L870" s="23" t="str">
        <f>IF(TRIM(H870)="?",'Cleaning Summary'!$B$35,IF(LOWER(TRIM(H870))="yes","Yes","No"))</f>
        <v>No</v>
      </c>
      <c r="M870" s="23">
        <f t="shared" si="55"/>
        <v>1</v>
      </c>
      <c r="N870" s="23" t="str">
        <f>IF(B870&lt;'Cleaning Summary'!$B$63,"Underweight",IF(B870&lt;'Cleaning Summary'!$B$64,"Normal Weight",IF(B870&lt;'Cleaning Summary'!$B$65,"Overweight","Obesity")))</f>
        <v>Overweight</v>
      </c>
      <c r="O870" s="23" t="str">
        <f>IF(C870&lt;'Cleaning Summary'!$B$66,"Normal",IF(C870&lt;'Cleaning Summary'!$B$67,"Prediabetes","Diabetes"))</f>
        <v>Diabetes</v>
      </c>
    </row>
    <row r="871" spans="1:15" x14ac:dyDescent="0.35">
      <c r="A871" s="23" t="s">
        <v>1857</v>
      </c>
      <c r="B871" s="27">
        <v>24.7</v>
      </c>
      <c r="C871" s="27">
        <v>10.7</v>
      </c>
      <c r="D871" s="23" t="s">
        <v>95</v>
      </c>
      <c r="E871" s="23" t="s">
        <v>81</v>
      </c>
      <c r="F871" s="23" t="s">
        <v>82</v>
      </c>
      <c r="G871" s="23">
        <v>1</v>
      </c>
      <c r="H871" s="23" t="s">
        <v>81</v>
      </c>
      <c r="I871" s="23" t="str">
        <f t="shared" si="52"/>
        <v>Yes</v>
      </c>
      <c r="J871" s="23" t="str">
        <f t="shared" si="53"/>
        <v>No</v>
      </c>
      <c r="K871" s="23" t="str">
        <f t="shared" si="54"/>
        <v>Yes</v>
      </c>
      <c r="L871" s="23" t="str">
        <f>IF(TRIM(H871)="?",'Cleaning Summary'!$B$35,IF(LOWER(TRIM(H871))="yes","Yes","No"))</f>
        <v>No</v>
      </c>
      <c r="M871" s="23">
        <f t="shared" si="55"/>
        <v>1</v>
      </c>
      <c r="N871" s="23" t="str">
        <f>IF(B871&lt;'Cleaning Summary'!$B$63,"Underweight",IF(B871&lt;'Cleaning Summary'!$B$64,"Normal Weight",IF(B871&lt;'Cleaning Summary'!$B$65,"Overweight","Obesity")))</f>
        <v>Normal Weight</v>
      </c>
      <c r="O871" s="23" t="str">
        <f>IF(C871&lt;'Cleaning Summary'!$B$66,"Normal",IF(C871&lt;'Cleaning Summary'!$B$67,"Prediabetes","Diabetes"))</f>
        <v>Diabetes</v>
      </c>
    </row>
    <row r="872" spans="1:15" x14ac:dyDescent="0.35">
      <c r="A872" s="23" t="s">
        <v>1859</v>
      </c>
      <c r="B872" s="27">
        <v>26.78</v>
      </c>
      <c r="C872" s="27">
        <v>10.02</v>
      </c>
      <c r="D872" s="23" t="s">
        <v>95</v>
      </c>
      <c r="E872" s="23" t="s">
        <v>81</v>
      </c>
      <c r="F872" s="23" t="s">
        <v>82</v>
      </c>
      <c r="G872" s="23">
        <v>1</v>
      </c>
      <c r="H872" s="23" t="s">
        <v>81</v>
      </c>
      <c r="I872" s="23" t="str">
        <f t="shared" si="52"/>
        <v>Yes</v>
      </c>
      <c r="J872" s="23" t="str">
        <f t="shared" si="53"/>
        <v>No</v>
      </c>
      <c r="K872" s="23" t="str">
        <f t="shared" si="54"/>
        <v>Yes</v>
      </c>
      <c r="L872" s="23" t="str">
        <f>IF(TRIM(H872)="?",'Cleaning Summary'!$B$35,IF(LOWER(TRIM(H872))="yes","Yes","No"))</f>
        <v>No</v>
      </c>
      <c r="M872" s="23">
        <f t="shared" si="55"/>
        <v>1</v>
      </c>
      <c r="N872" s="23" t="str">
        <f>IF(B872&lt;'Cleaning Summary'!$B$63,"Underweight",IF(B872&lt;'Cleaning Summary'!$B$64,"Normal Weight",IF(B872&lt;'Cleaning Summary'!$B$65,"Overweight","Obesity")))</f>
        <v>Overweight</v>
      </c>
      <c r="O872" s="23" t="str">
        <f>IF(C872&lt;'Cleaning Summary'!$B$66,"Normal",IF(C872&lt;'Cleaning Summary'!$B$67,"Prediabetes","Diabetes"))</f>
        <v>Diabetes</v>
      </c>
    </row>
    <row r="873" spans="1:15" x14ac:dyDescent="0.35">
      <c r="A873" s="23" t="s">
        <v>1861</v>
      </c>
      <c r="B873" s="27">
        <v>45.8</v>
      </c>
      <c r="C873" s="27">
        <v>4.8499999999999996</v>
      </c>
      <c r="D873" s="23" t="s">
        <v>81</v>
      </c>
      <c r="E873" s="23" t="s">
        <v>81</v>
      </c>
      <c r="F873" s="23" t="s">
        <v>81</v>
      </c>
      <c r="G873" s="23" t="s">
        <v>4796</v>
      </c>
      <c r="H873" s="23" t="s">
        <v>81</v>
      </c>
      <c r="I873" s="23" t="str">
        <f t="shared" si="52"/>
        <v>No</v>
      </c>
      <c r="J873" s="23" t="str">
        <f t="shared" si="53"/>
        <v>No</v>
      </c>
      <c r="K873" s="23" t="str">
        <f t="shared" si="54"/>
        <v>No</v>
      </c>
      <c r="L873" s="23" t="str">
        <f>IF(TRIM(H873)="?",'Cleaning Summary'!$B$35,IF(LOWER(TRIM(H873))="yes","Yes","No"))</f>
        <v>No</v>
      </c>
      <c r="M873" s="23">
        <f t="shared" si="55"/>
        <v>0</v>
      </c>
      <c r="N873" s="23" t="str">
        <f>IF(B873&lt;'Cleaning Summary'!$B$63,"Underweight",IF(B873&lt;'Cleaning Summary'!$B$64,"Normal Weight",IF(B873&lt;'Cleaning Summary'!$B$65,"Overweight","Obesity")))</f>
        <v>Obesity</v>
      </c>
      <c r="O873" s="23" t="str">
        <f>IF(C873&lt;'Cleaning Summary'!$B$66,"Normal",IF(C873&lt;'Cleaning Summary'!$B$67,"Prediabetes","Diabetes"))</f>
        <v>Normal</v>
      </c>
    </row>
    <row r="874" spans="1:15" x14ac:dyDescent="0.35">
      <c r="A874" s="23" t="s">
        <v>1863</v>
      </c>
      <c r="B874" s="27">
        <v>29</v>
      </c>
      <c r="C874" s="27">
        <v>4.3899999999999997</v>
      </c>
      <c r="D874" s="23" t="s">
        <v>95</v>
      </c>
      <c r="E874" s="23" t="s">
        <v>81</v>
      </c>
      <c r="F874" s="23" t="s">
        <v>81</v>
      </c>
      <c r="G874" s="23">
        <v>2</v>
      </c>
      <c r="H874" s="23" t="s">
        <v>81</v>
      </c>
      <c r="I874" s="23" t="str">
        <f t="shared" si="52"/>
        <v>Yes</v>
      </c>
      <c r="J874" s="23" t="str">
        <f t="shared" si="53"/>
        <v>No</v>
      </c>
      <c r="K874" s="23" t="str">
        <f t="shared" si="54"/>
        <v>No</v>
      </c>
      <c r="L874" s="23" t="str">
        <f>IF(TRIM(H874)="?",'Cleaning Summary'!$B$35,IF(LOWER(TRIM(H874))="yes","Yes","No"))</f>
        <v>No</v>
      </c>
      <c r="M874" s="23">
        <f t="shared" si="55"/>
        <v>2</v>
      </c>
      <c r="N874" s="23" t="str">
        <f>IF(B874&lt;'Cleaning Summary'!$B$63,"Underweight",IF(B874&lt;'Cleaning Summary'!$B$64,"Normal Weight",IF(B874&lt;'Cleaning Summary'!$B$65,"Overweight","Obesity")))</f>
        <v>Overweight</v>
      </c>
      <c r="O874" s="23" t="str">
        <f>IF(C874&lt;'Cleaning Summary'!$B$66,"Normal",IF(C874&lt;'Cleaning Summary'!$B$67,"Prediabetes","Diabetes"))</f>
        <v>Normal</v>
      </c>
    </row>
    <row r="875" spans="1:15" x14ac:dyDescent="0.35">
      <c r="A875" s="23" t="s">
        <v>1865</v>
      </c>
      <c r="B875" s="27">
        <v>33.534999999999997</v>
      </c>
      <c r="C875" s="27">
        <v>8.24</v>
      </c>
      <c r="D875" s="23" t="s">
        <v>95</v>
      </c>
      <c r="E875" s="23" t="s">
        <v>81</v>
      </c>
      <c r="F875" s="23" t="s">
        <v>81</v>
      </c>
      <c r="G875" s="23" t="s">
        <v>4796</v>
      </c>
      <c r="H875" s="23" t="s">
        <v>81</v>
      </c>
      <c r="I875" s="23" t="str">
        <f t="shared" si="52"/>
        <v>Yes</v>
      </c>
      <c r="J875" s="23" t="str">
        <f t="shared" si="53"/>
        <v>No</v>
      </c>
      <c r="K875" s="23" t="str">
        <f t="shared" si="54"/>
        <v>No</v>
      </c>
      <c r="L875" s="23" t="str">
        <f>IF(TRIM(H875)="?",'Cleaning Summary'!$B$35,IF(LOWER(TRIM(H875))="yes","Yes","No"))</f>
        <v>No</v>
      </c>
      <c r="M875" s="23">
        <f t="shared" si="55"/>
        <v>0</v>
      </c>
      <c r="N875" s="23" t="str">
        <f>IF(B875&lt;'Cleaning Summary'!$B$63,"Underweight",IF(B875&lt;'Cleaning Summary'!$B$64,"Normal Weight",IF(B875&lt;'Cleaning Summary'!$B$65,"Overweight","Obesity")))</f>
        <v>Obesity</v>
      </c>
      <c r="O875" s="23" t="str">
        <f>IF(C875&lt;'Cleaning Summary'!$B$66,"Normal",IF(C875&lt;'Cleaning Summary'!$B$67,"Prediabetes","Diabetes"))</f>
        <v>Diabetes</v>
      </c>
    </row>
    <row r="876" spans="1:15" x14ac:dyDescent="0.35">
      <c r="A876" s="23" t="s">
        <v>1867</v>
      </c>
      <c r="B876" s="27">
        <v>32.774999999999999</v>
      </c>
      <c r="C876" s="27">
        <v>9.77</v>
      </c>
      <c r="D876" s="23" t="s">
        <v>95</v>
      </c>
      <c r="E876" s="23" t="s">
        <v>81</v>
      </c>
      <c r="F876" s="23" t="s">
        <v>81</v>
      </c>
      <c r="G876" s="23" t="s">
        <v>4796</v>
      </c>
      <c r="H876" s="23" t="s">
        <v>81</v>
      </c>
      <c r="I876" s="23" t="str">
        <f t="shared" si="52"/>
        <v>Yes</v>
      </c>
      <c r="J876" s="23" t="str">
        <f t="shared" si="53"/>
        <v>No</v>
      </c>
      <c r="K876" s="23" t="str">
        <f t="shared" si="54"/>
        <v>No</v>
      </c>
      <c r="L876" s="23" t="str">
        <f>IF(TRIM(H876)="?",'Cleaning Summary'!$B$35,IF(LOWER(TRIM(H876))="yes","Yes","No"))</f>
        <v>No</v>
      </c>
      <c r="M876" s="23">
        <f t="shared" si="55"/>
        <v>0</v>
      </c>
      <c r="N876" s="23" t="str">
        <f>IF(B876&lt;'Cleaning Summary'!$B$63,"Underweight",IF(B876&lt;'Cleaning Summary'!$B$64,"Normal Weight",IF(B876&lt;'Cleaning Summary'!$B$65,"Overweight","Obesity")))</f>
        <v>Obesity</v>
      </c>
      <c r="O876" s="23" t="str">
        <f>IF(C876&lt;'Cleaning Summary'!$B$66,"Normal",IF(C876&lt;'Cleaning Summary'!$B$67,"Prediabetes","Diabetes"))</f>
        <v>Diabetes</v>
      </c>
    </row>
    <row r="877" spans="1:15" x14ac:dyDescent="0.35">
      <c r="A877" s="23" t="s">
        <v>1869</v>
      </c>
      <c r="B877" s="27">
        <v>37.51</v>
      </c>
      <c r="C877" s="27">
        <v>5.5</v>
      </c>
      <c r="D877" s="23" t="s">
        <v>95</v>
      </c>
      <c r="E877" s="23" t="s">
        <v>81</v>
      </c>
      <c r="F877" s="23" t="s">
        <v>81</v>
      </c>
      <c r="G877" s="23">
        <v>2</v>
      </c>
      <c r="H877" s="23" t="s">
        <v>81</v>
      </c>
      <c r="I877" s="23" t="str">
        <f t="shared" si="52"/>
        <v>Yes</v>
      </c>
      <c r="J877" s="23" t="str">
        <f t="shared" si="53"/>
        <v>No</v>
      </c>
      <c r="K877" s="23" t="str">
        <f t="shared" si="54"/>
        <v>No</v>
      </c>
      <c r="L877" s="23" t="str">
        <f>IF(TRIM(H877)="?",'Cleaning Summary'!$B$35,IF(LOWER(TRIM(H877))="yes","Yes","No"))</f>
        <v>No</v>
      </c>
      <c r="M877" s="23">
        <f t="shared" si="55"/>
        <v>2</v>
      </c>
      <c r="N877" s="23" t="str">
        <f>IF(B877&lt;'Cleaning Summary'!$B$63,"Underweight",IF(B877&lt;'Cleaning Summary'!$B$64,"Normal Weight",IF(B877&lt;'Cleaning Summary'!$B$65,"Overweight","Obesity")))</f>
        <v>Obesity</v>
      </c>
      <c r="O877" s="23" t="str">
        <f>IF(C877&lt;'Cleaning Summary'!$B$66,"Normal",IF(C877&lt;'Cleaning Summary'!$B$67,"Prediabetes","Diabetes"))</f>
        <v>Normal</v>
      </c>
    </row>
    <row r="878" spans="1:15" x14ac:dyDescent="0.35">
      <c r="A878" s="23" t="s">
        <v>1871</v>
      </c>
      <c r="B878" s="27">
        <v>39.86</v>
      </c>
      <c r="C878" s="27">
        <v>11.84</v>
      </c>
      <c r="D878" s="23" t="s">
        <v>95</v>
      </c>
      <c r="E878" s="23" t="s">
        <v>81</v>
      </c>
      <c r="F878" s="23" t="s">
        <v>81</v>
      </c>
      <c r="G878" s="23">
        <v>1</v>
      </c>
      <c r="H878" s="23" t="s">
        <v>81</v>
      </c>
      <c r="I878" s="23" t="str">
        <f t="shared" si="52"/>
        <v>Yes</v>
      </c>
      <c r="J878" s="23" t="str">
        <f t="shared" si="53"/>
        <v>No</v>
      </c>
      <c r="K878" s="23" t="str">
        <f t="shared" si="54"/>
        <v>No</v>
      </c>
      <c r="L878" s="23" t="str">
        <f>IF(TRIM(H878)="?",'Cleaning Summary'!$B$35,IF(LOWER(TRIM(H878))="yes","Yes","No"))</f>
        <v>No</v>
      </c>
      <c r="M878" s="23">
        <f t="shared" si="55"/>
        <v>1</v>
      </c>
      <c r="N878" s="23" t="str">
        <f>IF(B878&lt;'Cleaning Summary'!$B$63,"Underweight",IF(B878&lt;'Cleaning Summary'!$B$64,"Normal Weight",IF(B878&lt;'Cleaning Summary'!$B$65,"Overweight","Obesity")))</f>
        <v>Obesity</v>
      </c>
      <c r="O878" s="23" t="str">
        <f>IF(C878&lt;'Cleaning Summary'!$B$66,"Normal",IF(C878&lt;'Cleaning Summary'!$B$67,"Prediabetes","Diabetes"))</f>
        <v>Diabetes</v>
      </c>
    </row>
    <row r="879" spans="1:15" x14ac:dyDescent="0.35">
      <c r="A879" s="23" t="s">
        <v>1873</v>
      </c>
      <c r="B879" s="27">
        <v>42.13</v>
      </c>
      <c r="C879" s="27">
        <v>4.66</v>
      </c>
      <c r="D879" s="23" t="s">
        <v>81</v>
      </c>
      <c r="E879" s="23" t="s">
        <v>81</v>
      </c>
      <c r="F879" s="23" t="s">
        <v>81</v>
      </c>
      <c r="G879" s="23" t="s">
        <v>4796</v>
      </c>
      <c r="H879" s="23" t="s">
        <v>81</v>
      </c>
      <c r="I879" s="23" t="str">
        <f t="shared" si="52"/>
        <v>No</v>
      </c>
      <c r="J879" s="23" t="str">
        <f t="shared" si="53"/>
        <v>No</v>
      </c>
      <c r="K879" s="23" t="str">
        <f t="shared" si="54"/>
        <v>No</v>
      </c>
      <c r="L879" s="23" t="str">
        <f>IF(TRIM(H879)="?",'Cleaning Summary'!$B$35,IF(LOWER(TRIM(H879))="yes","Yes","No"))</f>
        <v>No</v>
      </c>
      <c r="M879" s="23">
        <f t="shared" si="55"/>
        <v>0</v>
      </c>
      <c r="N879" s="23" t="str">
        <f>IF(B879&lt;'Cleaning Summary'!$B$63,"Underweight",IF(B879&lt;'Cleaning Summary'!$B$64,"Normal Weight",IF(B879&lt;'Cleaning Summary'!$B$65,"Overweight","Obesity")))</f>
        <v>Obesity</v>
      </c>
      <c r="O879" s="23" t="str">
        <f>IF(C879&lt;'Cleaning Summary'!$B$66,"Normal",IF(C879&lt;'Cleaning Summary'!$B$67,"Prediabetes","Diabetes"))</f>
        <v>Normal</v>
      </c>
    </row>
    <row r="880" spans="1:15" x14ac:dyDescent="0.35">
      <c r="A880" s="23" t="s">
        <v>1875</v>
      </c>
      <c r="B880" s="27">
        <v>35.99</v>
      </c>
      <c r="C880" s="27">
        <v>11.11</v>
      </c>
      <c r="D880" s="23" t="s">
        <v>81</v>
      </c>
      <c r="E880" s="23" t="s">
        <v>81</v>
      </c>
      <c r="F880" s="23" t="s">
        <v>81</v>
      </c>
      <c r="G880" s="23" t="s">
        <v>4796</v>
      </c>
      <c r="H880" s="23" t="s">
        <v>81</v>
      </c>
      <c r="I880" s="23" t="str">
        <f t="shared" si="52"/>
        <v>No</v>
      </c>
      <c r="J880" s="23" t="str">
        <f t="shared" si="53"/>
        <v>No</v>
      </c>
      <c r="K880" s="23" t="str">
        <f t="shared" si="54"/>
        <v>No</v>
      </c>
      <c r="L880" s="23" t="str">
        <f>IF(TRIM(H880)="?",'Cleaning Summary'!$B$35,IF(LOWER(TRIM(H880))="yes","Yes","No"))</f>
        <v>No</v>
      </c>
      <c r="M880" s="23">
        <f t="shared" si="55"/>
        <v>0</v>
      </c>
      <c r="N880" s="23" t="str">
        <f>IF(B880&lt;'Cleaning Summary'!$B$63,"Underweight",IF(B880&lt;'Cleaning Summary'!$B$64,"Normal Weight",IF(B880&lt;'Cleaning Summary'!$B$65,"Overweight","Obesity")))</f>
        <v>Obesity</v>
      </c>
      <c r="O880" s="23" t="str">
        <f>IF(C880&lt;'Cleaning Summary'!$B$66,"Normal",IF(C880&lt;'Cleaning Summary'!$B$67,"Prediabetes","Diabetes"))</f>
        <v>Diabetes</v>
      </c>
    </row>
    <row r="881" spans="1:15" x14ac:dyDescent="0.35">
      <c r="A881" s="23" t="s">
        <v>1877</v>
      </c>
      <c r="B881" s="27">
        <v>35.200000000000003</v>
      </c>
      <c r="C881" s="27">
        <v>7.72</v>
      </c>
      <c r="D881" s="23" t="s">
        <v>95</v>
      </c>
      <c r="E881" s="23" t="s">
        <v>81</v>
      </c>
      <c r="F881" s="23" t="s">
        <v>82</v>
      </c>
      <c r="G881" s="23">
        <v>1</v>
      </c>
      <c r="H881" s="23" t="s">
        <v>81</v>
      </c>
      <c r="I881" s="23" t="str">
        <f t="shared" si="52"/>
        <v>Yes</v>
      </c>
      <c r="J881" s="23" t="str">
        <f t="shared" si="53"/>
        <v>No</v>
      </c>
      <c r="K881" s="23" t="str">
        <f t="shared" si="54"/>
        <v>Yes</v>
      </c>
      <c r="L881" s="23" t="str">
        <f>IF(TRIM(H881)="?",'Cleaning Summary'!$B$35,IF(LOWER(TRIM(H881))="yes","Yes","No"))</f>
        <v>No</v>
      </c>
      <c r="M881" s="23">
        <f t="shared" si="55"/>
        <v>1</v>
      </c>
      <c r="N881" s="23" t="str">
        <f>IF(B881&lt;'Cleaning Summary'!$B$63,"Underweight",IF(B881&lt;'Cleaning Summary'!$B$64,"Normal Weight",IF(B881&lt;'Cleaning Summary'!$B$65,"Overweight","Obesity")))</f>
        <v>Obesity</v>
      </c>
      <c r="O881" s="23" t="str">
        <f>IF(C881&lt;'Cleaning Summary'!$B$66,"Normal",IF(C881&lt;'Cleaning Summary'!$B$67,"Prediabetes","Diabetes"))</f>
        <v>Diabetes</v>
      </c>
    </row>
    <row r="882" spans="1:15" x14ac:dyDescent="0.35">
      <c r="A882" s="23" t="s">
        <v>1879</v>
      </c>
      <c r="B882" s="27">
        <v>29.91</v>
      </c>
      <c r="C882" s="27">
        <v>5.55</v>
      </c>
      <c r="D882" s="23" t="s">
        <v>95</v>
      </c>
      <c r="E882" s="23" t="s">
        <v>81</v>
      </c>
      <c r="F882" s="23" t="s">
        <v>81</v>
      </c>
      <c r="G882" s="23">
        <v>2</v>
      </c>
      <c r="H882" s="23" t="s">
        <v>81</v>
      </c>
      <c r="I882" s="23" t="str">
        <f t="shared" si="52"/>
        <v>Yes</v>
      </c>
      <c r="J882" s="23" t="str">
        <f t="shared" si="53"/>
        <v>No</v>
      </c>
      <c r="K882" s="23" t="str">
        <f t="shared" si="54"/>
        <v>No</v>
      </c>
      <c r="L882" s="23" t="str">
        <f>IF(TRIM(H882)="?",'Cleaning Summary'!$B$35,IF(LOWER(TRIM(H882))="yes","Yes","No"))</f>
        <v>No</v>
      </c>
      <c r="M882" s="23">
        <f t="shared" si="55"/>
        <v>2</v>
      </c>
      <c r="N882" s="23" t="str">
        <f>IF(B882&lt;'Cleaning Summary'!$B$63,"Underweight",IF(B882&lt;'Cleaning Summary'!$B$64,"Normal Weight",IF(B882&lt;'Cleaning Summary'!$B$65,"Overweight","Obesity")))</f>
        <v>Overweight</v>
      </c>
      <c r="O882" s="23" t="str">
        <f>IF(C882&lt;'Cleaning Summary'!$B$66,"Normal",IF(C882&lt;'Cleaning Summary'!$B$67,"Prediabetes","Diabetes"))</f>
        <v>Normal</v>
      </c>
    </row>
    <row r="883" spans="1:15" x14ac:dyDescent="0.35">
      <c r="A883" s="23" t="s">
        <v>1881</v>
      </c>
      <c r="B883" s="27">
        <v>36.479999999999997</v>
      </c>
      <c r="C883" s="27">
        <v>5.05</v>
      </c>
      <c r="D883" s="23" t="s">
        <v>95</v>
      </c>
      <c r="E883" s="23" t="s">
        <v>81</v>
      </c>
      <c r="F883" s="23" t="s">
        <v>81</v>
      </c>
      <c r="G883" s="23">
        <v>1</v>
      </c>
      <c r="H883" s="23" t="s">
        <v>81</v>
      </c>
      <c r="I883" s="23" t="str">
        <f t="shared" si="52"/>
        <v>Yes</v>
      </c>
      <c r="J883" s="23" t="str">
        <f t="shared" si="53"/>
        <v>No</v>
      </c>
      <c r="K883" s="23" t="str">
        <f t="shared" si="54"/>
        <v>No</v>
      </c>
      <c r="L883" s="23" t="str">
        <f>IF(TRIM(H883)="?",'Cleaning Summary'!$B$35,IF(LOWER(TRIM(H883))="yes","Yes","No"))</f>
        <v>No</v>
      </c>
      <c r="M883" s="23">
        <f t="shared" si="55"/>
        <v>1</v>
      </c>
      <c r="N883" s="23" t="str">
        <f>IF(B883&lt;'Cleaning Summary'!$B$63,"Underweight",IF(B883&lt;'Cleaning Summary'!$B$64,"Normal Weight",IF(B883&lt;'Cleaning Summary'!$B$65,"Overweight","Obesity")))</f>
        <v>Obesity</v>
      </c>
      <c r="O883" s="23" t="str">
        <f>IF(C883&lt;'Cleaning Summary'!$B$66,"Normal",IF(C883&lt;'Cleaning Summary'!$B$67,"Prediabetes","Diabetes"))</f>
        <v>Normal</v>
      </c>
    </row>
    <row r="884" spans="1:15" x14ac:dyDescent="0.35">
      <c r="A884" s="23" t="s">
        <v>1883</v>
      </c>
      <c r="B884" s="27">
        <v>27.5</v>
      </c>
      <c r="C884" s="27">
        <v>8.69</v>
      </c>
      <c r="D884" s="23" t="s">
        <v>95</v>
      </c>
      <c r="E884" s="23" t="s">
        <v>81</v>
      </c>
      <c r="F884" s="23" t="s">
        <v>82</v>
      </c>
      <c r="G884" s="23">
        <v>1</v>
      </c>
      <c r="H884" s="23" t="s">
        <v>81</v>
      </c>
      <c r="I884" s="23" t="str">
        <f t="shared" si="52"/>
        <v>Yes</v>
      </c>
      <c r="J884" s="23" t="str">
        <f t="shared" si="53"/>
        <v>No</v>
      </c>
      <c r="K884" s="23" t="str">
        <f t="shared" si="54"/>
        <v>Yes</v>
      </c>
      <c r="L884" s="23" t="str">
        <f>IF(TRIM(H884)="?",'Cleaning Summary'!$B$35,IF(LOWER(TRIM(H884))="yes","Yes","No"))</f>
        <v>No</v>
      </c>
      <c r="M884" s="23">
        <f t="shared" si="55"/>
        <v>1</v>
      </c>
      <c r="N884" s="23" t="str">
        <f>IF(B884&lt;'Cleaning Summary'!$B$63,"Underweight",IF(B884&lt;'Cleaning Summary'!$B$64,"Normal Weight",IF(B884&lt;'Cleaning Summary'!$B$65,"Overweight","Obesity")))</f>
        <v>Overweight</v>
      </c>
      <c r="O884" s="23" t="str">
        <f>IF(C884&lt;'Cleaning Summary'!$B$66,"Normal",IF(C884&lt;'Cleaning Summary'!$B$67,"Prediabetes","Diabetes"))</f>
        <v>Diabetes</v>
      </c>
    </row>
    <row r="885" spans="1:15" x14ac:dyDescent="0.35">
      <c r="A885" s="23" t="s">
        <v>1885</v>
      </c>
      <c r="B885" s="27">
        <v>33.44</v>
      </c>
      <c r="C885" s="27">
        <v>5.9</v>
      </c>
      <c r="D885" s="23" t="s">
        <v>95</v>
      </c>
      <c r="E885" s="23" t="s">
        <v>81</v>
      </c>
      <c r="F885" s="23" t="s">
        <v>81</v>
      </c>
      <c r="G885" s="23">
        <v>1</v>
      </c>
      <c r="H885" s="23" t="s">
        <v>81</v>
      </c>
      <c r="I885" s="23" t="str">
        <f t="shared" si="52"/>
        <v>Yes</v>
      </c>
      <c r="J885" s="23" t="str">
        <f t="shared" si="53"/>
        <v>No</v>
      </c>
      <c r="K885" s="23" t="str">
        <f t="shared" si="54"/>
        <v>No</v>
      </c>
      <c r="L885" s="23" t="str">
        <f>IF(TRIM(H885)="?",'Cleaning Summary'!$B$35,IF(LOWER(TRIM(H885))="yes","Yes","No"))</f>
        <v>No</v>
      </c>
      <c r="M885" s="23">
        <f t="shared" si="55"/>
        <v>1</v>
      </c>
      <c r="N885" s="23" t="str">
        <f>IF(B885&lt;'Cleaning Summary'!$B$63,"Underweight",IF(B885&lt;'Cleaning Summary'!$B$64,"Normal Weight",IF(B885&lt;'Cleaning Summary'!$B$65,"Overweight","Obesity")))</f>
        <v>Obesity</v>
      </c>
      <c r="O885" s="23" t="str">
        <f>IF(C885&lt;'Cleaning Summary'!$B$66,"Normal",IF(C885&lt;'Cleaning Summary'!$B$67,"Prediabetes","Diabetes"))</f>
        <v>Prediabetes</v>
      </c>
    </row>
    <row r="886" spans="1:15" x14ac:dyDescent="0.35">
      <c r="A886" s="23" t="s">
        <v>1887</v>
      </c>
      <c r="B886" s="27">
        <v>28.215</v>
      </c>
      <c r="C886" s="27">
        <v>6.29</v>
      </c>
      <c r="D886" s="23" t="s">
        <v>95</v>
      </c>
      <c r="E886" s="23" t="s">
        <v>81</v>
      </c>
      <c r="F886" s="23" t="s">
        <v>81</v>
      </c>
      <c r="G886" s="23">
        <v>1</v>
      </c>
      <c r="H886" s="23" t="s">
        <v>81</v>
      </c>
      <c r="I886" s="23" t="str">
        <f t="shared" si="52"/>
        <v>Yes</v>
      </c>
      <c r="J886" s="23" t="str">
        <f t="shared" si="53"/>
        <v>No</v>
      </c>
      <c r="K886" s="23" t="str">
        <f t="shared" si="54"/>
        <v>No</v>
      </c>
      <c r="L886" s="23" t="str">
        <f>IF(TRIM(H886)="?",'Cleaning Summary'!$B$35,IF(LOWER(TRIM(H886))="yes","Yes","No"))</f>
        <v>No</v>
      </c>
      <c r="M886" s="23">
        <f t="shared" si="55"/>
        <v>1</v>
      </c>
      <c r="N886" s="23" t="str">
        <f>IF(B886&lt;'Cleaning Summary'!$B$63,"Underweight",IF(B886&lt;'Cleaning Summary'!$B$64,"Normal Weight",IF(B886&lt;'Cleaning Summary'!$B$65,"Overweight","Obesity")))</f>
        <v>Overweight</v>
      </c>
      <c r="O886" s="23" t="str">
        <f>IF(C886&lt;'Cleaning Summary'!$B$66,"Normal",IF(C886&lt;'Cleaning Summary'!$B$67,"Prediabetes","Diabetes"))</f>
        <v>Prediabetes</v>
      </c>
    </row>
    <row r="887" spans="1:15" x14ac:dyDescent="0.35">
      <c r="A887" s="23" t="s">
        <v>1889</v>
      </c>
      <c r="B887" s="27">
        <v>27.17</v>
      </c>
      <c r="C887" s="27">
        <v>5.84</v>
      </c>
      <c r="D887" s="23" t="s">
        <v>95</v>
      </c>
      <c r="E887" s="23" t="s">
        <v>81</v>
      </c>
      <c r="F887" s="23" t="s">
        <v>81</v>
      </c>
      <c r="G887" s="23">
        <v>1</v>
      </c>
      <c r="H887" s="23" t="s">
        <v>81</v>
      </c>
      <c r="I887" s="23" t="str">
        <f t="shared" si="52"/>
        <v>Yes</v>
      </c>
      <c r="J887" s="23" t="str">
        <f t="shared" si="53"/>
        <v>No</v>
      </c>
      <c r="K887" s="23" t="str">
        <f t="shared" si="54"/>
        <v>No</v>
      </c>
      <c r="L887" s="23" t="str">
        <f>IF(TRIM(H887)="?",'Cleaning Summary'!$B$35,IF(LOWER(TRIM(H887))="yes","Yes","No"))</f>
        <v>No</v>
      </c>
      <c r="M887" s="23">
        <f t="shared" si="55"/>
        <v>1</v>
      </c>
      <c r="N887" s="23" t="str">
        <f>IF(B887&lt;'Cleaning Summary'!$B$63,"Underweight",IF(B887&lt;'Cleaning Summary'!$B$64,"Normal Weight",IF(B887&lt;'Cleaning Summary'!$B$65,"Overweight","Obesity")))</f>
        <v>Overweight</v>
      </c>
      <c r="O887" s="23" t="str">
        <f>IF(C887&lt;'Cleaning Summary'!$B$66,"Normal",IF(C887&lt;'Cleaning Summary'!$B$67,"Prediabetes","Diabetes"))</f>
        <v>Prediabetes</v>
      </c>
    </row>
    <row r="888" spans="1:15" x14ac:dyDescent="0.35">
      <c r="A888" s="23" t="s">
        <v>1891</v>
      </c>
      <c r="B888" s="27">
        <v>35.380000000000003</v>
      </c>
      <c r="C888" s="27">
        <v>6.12</v>
      </c>
      <c r="D888" s="23" t="s">
        <v>81</v>
      </c>
      <c r="E888" s="23" t="s">
        <v>81</v>
      </c>
      <c r="F888" s="23" t="s">
        <v>81</v>
      </c>
      <c r="G888" s="23" t="s">
        <v>4796</v>
      </c>
      <c r="H888" s="23" t="s">
        <v>81</v>
      </c>
      <c r="I888" s="23" t="str">
        <f t="shared" si="52"/>
        <v>No</v>
      </c>
      <c r="J888" s="23" t="str">
        <f t="shared" si="53"/>
        <v>No</v>
      </c>
      <c r="K888" s="23" t="str">
        <f t="shared" si="54"/>
        <v>No</v>
      </c>
      <c r="L888" s="23" t="str">
        <f>IF(TRIM(H888)="?",'Cleaning Summary'!$B$35,IF(LOWER(TRIM(H888))="yes","Yes","No"))</f>
        <v>No</v>
      </c>
      <c r="M888" s="23">
        <f t="shared" si="55"/>
        <v>0</v>
      </c>
      <c r="N888" s="23" t="str">
        <f>IF(B888&lt;'Cleaning Summary'!$B$63,"Underweight",IF(B888&lt;'Cleaning Summary'!$B$64,"Normal Weight",IF(B888&lt;'Cleaning Summary'!$B$65,"Overweight","Obesity")))</f>
        <v>Obesity</v>
      </c>
      <c r="O888" s="23" t="str">
        <f>IF(C888&lt;'Cleaning Summary'!$B$66,"Normal",IF(C888&lt;'Cleaning Summary'!$B$67,"Prediabetes","Diabetes"))</f>
        <v>Prediabetes</v>
      </c>
    </row>
    <row r="889" spans="1:15" x14ac:dyDescent="0.35">
      <c r="A889" s="23" t="s">
        <v>1893</v>
      </c>
      <c r="B889" s="27">
        <v>43.48</v>
      </c>
      <c r="C889" s="27">
        <v>6.24</v>
      </c>
      <c r="D889" s="23" t="s">
        <v>81</v>
      </c>
      <c r="E889" s="23" t="s">
        <v>81</v>
      </c>
      <c r="F889" s="23" t="s">
        <v>81</v>
      </c>
      <c r="G889" s="23" t="s">
        <v>4796</v>
      </c>
      <c r="H889" s="23" t="s">
        <v>81</v>
      </c>
      <c r="I889" s="23" t="str">
        <f t="shared" si="52"/>
        <v>No</v>
      </c>
      <c r="J889" s="23" t="str">
        <f t="shared" si="53"/>
        <v>No</v>
      </c>
      <c r="K889" s="23" t="str">
        <f t="shared" si="54"/>
        <v>No</v>
      </c>
      <c r="L889" s="23" t="str">
        <f>IF(TRIM(H889)="?",'Cleaning Summary'!$B$35,IF(LOWER(TRIM(H889))="yes","Yes","No"))</f>
        <v>No</v>
      </c>
      <c r="M889" s="23">
        <f t="shared" si="55"/>
        <v>0</v>
      </c>
      <c r="N889" s="23" t="str">
        <f>IF(B889&lt;'Cleaning Summary'!$B$63,"Underweight",IF(B889&lt;'Cleaning Summary'!$B$64,"Normal Weight",IF(B889&lt;'Cleaning Summary'!$B$65,"Overweight","Obesity")))</f>
        <v>Obesity</v>
      </c>
      <c r="O889" s="23" t="str">
        <f>IF(C889&lt;'Cleaning Summary'!$B$66,"Normal",IF(C889&lt;'Cleaning Summary'!$B$67,"Prediabetes","Diabetes"))</f>
        <v>Prediabetes</v>
      </c>
    </row>
    <row r="890" spans="1:15" x14ac:dyDescent="0.35">
      <c r="A890" s="23" t="s">
        <v>1895</v>
      </c>
      <c r="B890" s="27">
        <v>41.73</v>
      </c>
      <c r="C890" s="27">
        <v>6.25</v>
      </c>
      <c r="D890" s="23" t="s">
        <v>81</v>
      </c>
      <c r="E890" s="23" t="s">
        <v>81</v>
      </c>
      <c r="F890" s="23" t="s">
        <v>81</v>
      </c>
      <c r="G890" s="23">
        <v>1</v>
      </c>
      <c r="H890" s="23" t="s">
        <v>81</v>
      </c>
      <c r="I890" s="23" t="str">
        <f t="shared" si="52"/>
        <v>No</v>
      </c>
      <c r="J890" s="23" t="str">
        <f t="shared" si="53"/>
        <v>No</v>
      </c>
      <c r="K890" s="23" t="str">
        <f t="shared" si="54"/>
        <v>No</v>
      </c>
      <c r="L890" s="23" t="str">
        <f>IF(TRIM(H890)="?",'Cleaning Summary'!$B$35,IF(LOWER(TRIM(H890))="yes","Yes","No"))</f>
        <v>No</v>
      </c>
      <c r="M890" s="23">
        <f t="shared" si="55"/>
        <v>1</v>
      </c>
      <c r="N890" s="23" t="str">
        <f>IF(B890&lt;'Cleaning Summary'!$B$63,"Underweight",IF(B890&lt;'Cleaning Summary'!$B$64,"Normal Weight",IF(B890&lt;'Cleaning Summary'!$B$65,"Overweight","Obesity")))</f>
        <v>Obesity</v>
      </c>
      <c r="O890" s="23" t="str">
        <f>IF(C890&lt;'Cleaning Summary'!$B$66,"Normal",IF(C890&lt;'Cleaning Summary'!$B$67,"Prediabetes","Diabetes"))</f>
        <v>Prediabetes</v>
      </c>
    </row>
    <row r="891" spans="1:15" x14ac:dyDescent="0.35">
      <c r="A891" s="23" t="s">
        <v>1897</v>
      </c>
      <c r="B891" s="27">
        <v>28.9</v>
      </c>
      <c r="C891" s="27">
        <v>11.96</v>
      </c>
      <c r="D891" s="23" t="s">
        <v>81</v>
      </c>
      <c r="E891" s="23" t="s">
        <v>81</v>
      </c>
      <c r="F891" s="23" t="s">
        <v>81</v>
      </c>
      <c r="G891" s="23" t="s">
        <v>4796</v>
      </c>
      <c r="H891" s="23" t="s">
        <v>81</v>
      </c>
      <c r="I891" s="23" t="str">
        <f t="shared" si="52"/>
        <v>No</v>
      </c>
      <c r="J891" s="23" t="str">
        <f t="shared" si="53"/>
        <v>No</v>
      </c>
      <c r="K891" s="23" t="str">
        <f t="shared" si="54"/>
        <v>No</v>
      </c>
      <c r="L891" s="23" t="str">
        <f>IF(TRIM(H891)="?",'Cleaning Summary'!$B$35,IF(LOWER(TRIM(H891))="yes","Yes","No"))</f>
        <v>No</v>
      </c>
      <c r="M891" s="23">
        <f t="shared" si="55"/>
        <v>0</v>
      </c>
      <c r="N891" s="23" t="str">
        <f>IF(B891&lt;'Cleaning Summary'!$B$63,"Underweight",IF(B891&lt;'Cleaning Summary'!$B$64,"Normal Weight",IF(B891&lt;'Cleaning Summary'!$B$65,"Overweight","Obesity")))</f>
        <v>Overweight</v>
      </c>
      <c r="O891" s="23" t="str">
        <f>IF(C891&lt;'Cleaning Summary'!$B$66,"Normal",IF(C891&lt;'Cleaning Summary'!$B$67,"Prediabetes","Diabetes"))</f>
        <v>Diabetes</v>
      </c>
    </row>
    <row r="892" spans="1:15" x14ac:dyDescent="0.35">
      <c r="A892" s="23" t="s">
        <v>1899</v>
      </c>
      <c r="B892" s="27">
        <v>25.74</v>
      </c>
      <c r="C892" s="27">
        <v>7.69</v>
      </c>
      <c r="D892" s="23" t="s">
        <v>81</v>
      </c>
      <c r="E892" s="23" t="s">
        <v>81</v>
      </c>
      <c r="F892" s="23" t="s">
        <v>81</v>
      </c>
      <c r="G892" s="23" t="s">
        <v>4796</v>
      </c>
      <c r="H892" s="23" t="s">
        <v>81</v>
      </c>
      <c r="I892" s="23" t="str">
        <f t="shared" si="52"/>
        <v>No</v>
      </c>
      <c r="J892" s="23" t="str">
        <f t="shared" si="53"/>
        <v>No</v>
      </c>
      <c r="K892" s="23" t="str">
        <f t="shared" si="54"/>
        <v>No</v>
      </c>
      <c r="L892" s="23" t="str">
        <f>IF(TRIM(H892)="?",'Cleaning Summary'!$B$35,IF(LOWER(TRIM(H892))="yes","Yes","No"))</f>
        <v>No</v>
      </c>
      <c r="M892" s="23">
        <f t="shared" si="55"/>
        <v>0</v>
      </c>
      <c r="N892" s="23" t="str">
        <f>IF(B892&lt;'Cleaning Summary'!$B$63,"Underweight",IF(B892&lt;'Cleaning Summary'!$B$64,"Normal Weight",IF(B892&lt;'Cleaning Summary'!$B$65,"Overweight","Obesity")))</f>
        <v>Overweight</v>
      </c>
      <c r="O892" s="23" t="str">
        <f>IF(C892&lt;'Cleaning Summary'!$B$66,"Normal",IF(C892&lt;'Cleaning Summary'!$B$67,"Prediabetes","Diabetes"))</f>
        <v>Diabetes</v>
      </c>
    </row>
    <row r="893" spans="1:15" x14ac:dyDescent="0.35">
      <c r="A893" s="23" t="s">
        <v>1901</v>
      </c>
      <c r="B893" s="27">
        <v>36.06</v>
      </c>
      <c r="C893" s="27">
        <v>8.83</v>
      </c>
      <c r="D893" s="23" t="s">
        <v>81</v>
      </c>
      <c r="E893" s="23" t="s">
        <v>81</v>
      </c>
      <c r="F893" s="23" t="s">
        <v>81</v>
      </c>
      <c r="G893" s="23" t="s">
        <v>4796</v>
      </c>
      <c r="H893" s="23" t="s">
        <v>81</v>
      </c>
      <c r="I893" s="23" t="str">
        <f t="shared" si="52"/>
        <v>No</v>
      </c>
      <c r="J893" s="23" t="str">
        <f t="shared" si="53"/>
        <v>No</v>
      </c>
      <c r="K893" s="23" t="str">
        <f t="shared" si="54"/>
        <v>No</v>
      </c>
      <c r="L893" s="23" t="str">
        <f>IF(TRIM(H893)="?",'Cleaning Summary'!$B$35,IF(LOWER(TRIM(H893))="yes","Yes","No"))</f>
        <v>No</v>
      </c>
      <c r="M893" s="23">
        <f t="shared" si="55"/>
        <v>0</v>
      </c>
      <c r="N893" s="23" t="str">
        <f>IF(B893&lt;'Cleaning Summary'!$B$63,"Underweight",IF(B893&lt;'Cleaning Summary'!$B$64,"Normal Weight",IF(B893&lt;'Cleaning Summary'!$B$65,"Overweight","Obesity")))</f>
        <v>Obesity</v>
      </c>
      <c r="O893" s="23" t="str">
        <f>IF(C893&lt;'Cleaning Summary'!$B$66,"Normal",IF(C893&lt;'Cleaning Summary'!$B$67,"Prediabetes","Diabetes"))</f>
        <v>Diabetes</v>
      </c>
    </row>
    <row r="894" spans="1:15" x14ac:dyDescent="0.35">
      <c r="A894" s="23" t="s">
        <v>1903</v>
      </c>
      <c r="B894" s="27">
        <v>43.28</v>
      </c>
      <c r="C894" s="27">
        <v>4.41</v>
      </c>
      <c r="D894" s="23" t="s">
        <v>81</v>
      </c>
      <c r="E894" s="23" t="s">
        <v>81</v>
      </c>
      <c r="F894" s="23" t="s">
        <v>81</v>
      </c>
      <c r="G894" s="23" t="s">
        <v>4796</v>
      </c>
      <c r="H894" s="23" t="s">
        <v>81</v>
      </c>
      <c r="I894" s="23" t="str">
        <f t="shared" si="52"/>
        <v>No</v>
      </c>
      <c r="J894" s="23" t="str">
        <f t="shared" si="53"/>
        <v>No</v>
      </c>
      <c r="K894" s="23" t="str">
        <f t="shared" si="54"/>
        <v>No</v>
      </c>
      <c r="L894" s="23" t="str">
        <f>IF(TRIM(H894)="?",'Cleaning Summary'!$B$35,IF(LOWER(TRIM(H894))="yes","Yes","No"))</f>
        <v>No</v>
      </c>
      <c r="M894" s="23">
        <f t="shared" si="55"/>
        <v>0</v>
      </c>
      <c r="N894" s="23" t="str">
        <f>IF(B894&lt;'Cleaning Summary'!$B$63,"Underweight",IF(B894&lt;'Cleaning Summary'!$B$64,"Normal Weight",IF(B894&lt;'Cleaning Summary'!$B$65,"Overweight","Obesity")))</f>
        <v>Obesity</v>
      </c>
      <c r="O894" s="23" t="str">
        <f>IF(C894&lt;'Cleaning Summary'!$B$66,"Normal",IF(C894&lt;'Cleaning Summary'!$B$67,"Prediabetes","Diabetes"))</f>
        <v>Normal</v>
      </c>
    </row>
    <row r="895" spans="1:15" x14ac:dyDescent="0.35">
      <c r="A895" s="23" t="s">
        <v>1905</v>
      </c>
      <c r="B895" s="27">
        <v>28.785</v>
      </c>
      <c r="C895" s="27">
        <v>9.1</v>
      </c>
      <c r="D895" s="23" t="s">
        <v>95</v>
      </c>
      <c r="E895" s="23" t="s">
        <v>81</v>
      </c>
      <c r="F895" s="23" t="s">
        <v>82</v>
      </c>
      <c r="G895" s="23">
        <v>1</v>
      </c>
      <c r="H895" s="23" t="s">
        <v>81</v>
      </c>
      <c r="I895" s="23" t="str">
        <f t="shared" si="52"/>
        <v>Yes</v>
      </c>
      <c r="J895" s="23" t="str">
        <f t="shared" si="53"/>
        <v>No</v>
      </c>
      <c r="K895" s="23" t="str">
        <f t="shared" si="54"/>
        <v>Yes</v>
      </c>
      <c r="L895" s="23" t="str">
        <f>IF(TRIM(H895)="?",'Cleaning Summary'!$B$35,IF(LOWER(TRIM(H895))="yes","Yes","No"))</f>
        <v>No</v>
      </c>
      <c r="M895" s="23">
        <f t="shared" si="55"/>
        <v>1</v>
      </c>
      <c r="N895" s="23" t="str">
        <f>IF(B895&lt;'Cleaning Summary'!$B$63,"Underweight",IF(B895&lt;'Cleaning Summary'!$B$64,"Normal Weight",IF(B895&lt;'Cleaning Summary'!$B$65,"Overweight","Obesity")))</f>
        <v>Overweight</v>
      </c>
      <c r="O895" s="23" t="str">
        <f>IF(C895&lt;'Cleaning Summary'!$B$66,"Normal",IF(C895&lt;'Cleaning Summary'!$B$67,"Prediabetes","Diabetes"))</f>
        <v>Diabetes</v>
      </c>
    </row>
    <row r="896" spans="1:15" x14ac:dyDescent="0.35">
      <c r="A896" s="23" t="s">
        <v>1907</v>
      </c>
      <c r="B896" s="27">
        <v>25.46</v>
      </c>
      <c r="C896" s="27">
        <v>11.52</v>
      </c>
      <c r="D896" s="23" t="s">
        <v>95</v>
      </c>
      <c r="E896" s="23" t="s">
        <v>81</v>
      </c>
      <c r="F896" s="23" t="s">
        <v>82</v>
      </c>
      <c r="G896" s="23">
        <v>1</v>
      </c>
      <c r="H896" s="23" t="s">
        <v>81</v>
      </c>
      <c r="I896" s="23" t="str">
        <f t="shared" si="52"/>
        <v>Yes</v>
      </c>
      <c r="J896" s="23" t="str">
        <f t="shared" si="53"/>
        <v>No</v>
      </c>
      <c r="K896" s="23" t="str">
        <f t="shared" si="54"/>
        <v>Yes</v>
      </c>
      <c r="L896" s="23" t="str">
        <f>IF(TRIM(H896)="?",'Cleaning Summary'!$B$35,IF(LOWER(TRIM(H896))="yes","Yes","No"))</f>
        <v>No</v>
      </c>
      <c r="M896" s="23">
        <f t="shared" si="55"/>
        <v>1</v>
      </c>
      <c r="N896" s="23" t="str">
        <f>IF(B896&lt;'Cleaning Summary'!$B$63,"Underweight",IF(B896&lt;'Cleaning Summary'!$B$64,"Normal Weight",IF(B896&lt;'Cleaning Summary'!$B$65,"Overweight","Obesity")))</f>
        <v>Overweight</v>
      </c>
      <c r="O896" s="23" t="str">
        <f>IF(C896&lt;'Cleaning Summary'!$B$66,"Normal",IF(C896&lt;'Cleaning Summary'!$B$67,"Prediabetes","Diabetes"))</f>
        <v>Diabetes</v>
      </c>
    </row>
    <row r="897" spans="1:15" x14ac:dyDescent="0.35">
      <c r="A897" s="23" t="s">
        <v>1909</v>
      </c>
      <c r="B897" s="27">
        <v>30.8</v>
      </c>
      <c r="C897" s="27">
        <v>10.95</v>
      </c>
      <c r="D897" s="23" t="s">
        <v>81</v>
      </c>
      <c r="E897" s="23" t="s">
        <v>81</v>
      </c>
      <c r="F897" s="23" t="s">
        <v>81</v>
      </c>
      <c r="G897" s="23" t="s">
        <v>4796</v>
      </c>
      <c r="H897" s="23" t="s">
        <v>81</v>
      </c>
      <c r="I897" s="23" t="str">
        <f t="shared" si="52"/>
        <v>No</v>
      </c>
      <c r="J897" s="23" t="str">
        <f t="shared" si="53"/>
        <v>No</v>
      </c>
      <c r="K897" s="23" t="str">
        <f t="shared" si="54"/>
        <v>No</v>
      </c>
      <c r="L897" s="23" t="str">
        <f>IF(TRIM(H897)="?",'Cleaning Summary'!$B$35,IF(LOWER(TRIM(H897))="yes","Yes","No"))</f>
        <v>No</v>
      </c>
      <c r="M897" s="23">
        <f t="shared" si="55"/>
        <v>0</v>
      </c>
      <c r="N897" s="23" t="str">
        <f>IF(B897&lt;'Cleaning Summary'!$B$63,"Underweight",IF(B897&lt;'Cleaning Summary'!$B$64,"Normal Weight",IF(B897&lt;'Cleaning Summary'!$B$65,"Overweight","Obesity")))</f>
        <v>Obesity</v>
      </c>
      <c r="O897" s="23" t="str">
        <f>IF(C897&lt;'Cleaning Summary'!$B$66,"Normal",IF(C897&lt;'Cleaning Summary'!$B$67,"Prediabetes","Diabetes"))</f>
        <v>Diabetes</v>
      </c>
    </row>
    <row r="898" spans="1:15" x14ac:dyDescent="0.35">
      <c r="A898" s="23" t="s">
        <v>1911</v>
      </c>
      <c r="B898" s="27">
        <v>28.88</v>
      </c>
      <c r="C898" s="27">
        <v>11.5</v>
      </c>
      <c r="D898" s="23" t="s">
        <v>81</v>
      </c>
      <c r="E898" s="23" t="s">
        <v>81</v>
      </c>
      <c r="F898" s="23" t="s">
        <v>81</v>
      </c>
      <c r="G898" s="23" t="s">
        <v>4796</v>
      </c>
      <c r="H898" s="23" t="s">
        <v>81</v>
      </c>
      <c r="I898" s="23" t="str">
        <f t="shared" ref="I898:I961" si="56">IF(LOWER(TRIM(D898))="yes","Yes","No")</f>
        <v>No</v>
      </c>
      <c r="J898" s="23" t="str">
        <f t="shared" ref="J898:J961" si="57">IF(LOWER(TRIM(E898))="yes","Yes","No")</f>
        <v>No</v>
      </c>
      <c r="K898" s="23" t="str">
        <f t="shared" ref="K898:K961" si="58">IF(LOWER(TRIM(F898))="yes","Yes","No")</f>
        <v>No</v>
      </c>
      <c r="L898" s="23" t="str">
        <f>IF(TRIM(H898)="?",'Cleaning Summary'!$B$35,IF(LOWER(TRIM(H898))="yes","Yes","No"))</f>
        <v>No</v>
      </c>
      <c r="M898" s="23">
        <f t="shared" ref="M898:M961" si="59">IF(ISNUMBER(G898),G898,IF(LOWER(TRIM(G898))="no major surgery",0,"CHECK"))</f>
        <v>0</v>
      </c>
      <c r="N898" s="23" t="str">
        <f>IF(B898&lt;'Cleaning Summary'!$B$63,"Underweight",IF(B898&lt;'Cleaning Summary'!$B$64,"Normal Weight",IF(B898&lt;'Cleaning Summary'!$B$65,"Overweight","Obesity")))</f>
        <v>Overweight</v>
      </c>
      <c r="O898" s="23" t="str">
        <f>IF(C898&lt;'Cleaning Summary'!$B$66,"Normal",IF(C898&lt;'Cleaning Summary'!$B$67,"Prediabetes","Diabetes"))</f>
        <v>Diabetes</v>
      </c>
    </row>
    <row r="899" spans="1:15" x14ac:dyDescent="0.35">
      <c r="A899" s="23" t="s">
        <v>1913</v>
      </c>
      <c r="B899" s="27">
        <v>23</v>
      </c>
      <c r="C899" s="27">
        <v>9.8800000000000008</v>
      </c>
      <c r="D899" s="23" t="s">
        <v>81</v>
      </c>
      <c r="E899" s="23" t="s">
        <v>81</v>
      </c>
      <c r="F899" s="23" t="s">
        <v>81</v>
      </c>
      <c r="G899" s="23" t="s">
        <v>4796</v>
      </c>
      <c r="H899" s="23" t="s">
        <v>81</v>
      </c>
      <c r="I899" s="23" t="str">
        <f t="shared" si="56"/>
        <v>No</v>
      </c>
      <c r="J899" s="23" t="str">
        <f t="shared" si="57"/>
        <v>No</v>
      </c>
      <c r="K899" s="23" t="str">
        <f t="shared" si="58"/>
        <v>No</v>
      </c>
      <c r="L899" s="23" t="str">
        <f>IF(TRIM(H899)="?",'Cleaning Summary'!$B$35,IF(LOWER(TRIM(H899))="yes","Yes","No"))</f>
        <v>No</v>
      </c>
      <c r="M899" s="23">
        <f t="shared" si="59"/>
        <v>0</v>
      </c>
      <c r="N899" s="23" t="str">
        <f>IF(B899&lt;'Cleaning Summary'!$B$63,"Underweight",IF(B899&lt;'Cleaning Summary'!$B$64,"Normal Weight",IF(B899&lt;'Cleaning Summary'!$B$65,"Overweight","Obesity")))</f>
        <v>Normal Weight</v>
      </c>
      <c r="O899" s="23" t="str">
        <f>IF(C899&lt;'Cleaning Summary'!$B$66,"Normal",IF(C899&lt;'Cleaning Summary'!$B$67,"Prediabetes","Diabetes"))</f>
        <v>Diabetes</v>
      </c>
    </row>
    <row r="900" spans="1:15" x14ac:dyDescent="0.35">
      <c r="A900" s="23" t="s">
        <v>1915</v>
      </c>
      <c r="B900" s="27">
        <v>38.25</v>
      </c>
      <c r="C900" s="27">
        <v>6.2</v>
      </c>
      <c r="D900" s="23" t="s">
        <v>81</v>
      </c>
      <c r="E900" s="23" t="s">
        <v>81</v>
      </c>
      <c r="F900" s="23" t="s">
        <v>81</v>
      </c>
      <c r="G900" s="23">
        <v>1</v>
      </c>
      <c r="H900" s="23" t="s">
        <v>81</v>
      </c>
      <c r="I900" s="23" t="str">
        <f t="shared" si="56"/>
        <v>No</v>
      </c>
      <c r="J900" s="23" t="str">
        <f t="shared" si="57"/>
        <v>No</v>
      </c>
      <c r="K900" s="23" t="str">
        <f t="shared" si="58"/>
        <v>No</v>
      </c>
      <c r="L900" s="23" t="str">
        <f>IF(TRIM(H900)="?",'Cleaning Summary'!$B$35,IF(LOWER(TRIM(H900))="yes","Yes","No"))</f>
        <v>No</v>
      </c>
      <c r="M900" s="23">
        <f t="shared" si="59"/>
        <v>1</v>
      </c>
      <c r="N900" s="23" t="str">
        <f>IF(B900&lt;'Cleaning Summary'!$B$63,"Underweight",IF(B900&lt;'Cleaning Summary'!$B$64,"Normal Weight",IF(B900&lt;'Cleaning Summary'!$B$65,"Overweight","Obesity")))</f>
        <v>Obesity</v>
      </c>
      <c r="O900" s="23" t="str">
        <f>IF(C900&lt;'Cleaning Summary'!$B$66,"Normal",IF(C900&lt;'Cleaning Summary'!$B$67,"Prediabetes","Diabetes"))</f>
        <v>Prediabetes</v>
      </c>
    </row>
    <row r="901" spans="1:15" x14ac:dyDescent="0.35">
      <c r="A901" s="23" t="s">
        <v>1917</v>
      </c>
      <c r="B901" s="27">
        <v>39.25</v>
      </c>
      <c r="C901" s="27">
        <v>8.41</v>
      </c>
      <c r="D901" s="23" t="s">
        <v>95</v>
      </c>
      <c r="E901" s="23" t="s">
        <v>81</v>
      </c>
      <c r="F901" s="23" t="s">
        <v>81</v>
      </c>
      <c r="G901" s="23">
        <v>1</v>
      </c>
      <c r="H901" s="23" t="s">
        <v>81</v>
      </c>
      <c r="I901" s="23" t="str">
        <f t="shared" si="56"/>
        <v>Yes</v>
      </c>
      <c r="J901" s="23" t="str">
        <f t="shared" si="57"/>
        <v>No</v>
      </c>
      <c r="K901" s="23" t="str">
        <f t="shared" si="58"/>
        <v>No</v>
      </c>
      <c r="L901" s="23" t="str">
        <f>IF(TRIM(H901)="?",'Cleaning Summary'!$B$35,IF(LOWER(TRIM(H901))="yes","Yes","No"))</f>
        <v>No</v>
      </c>
      <c r="M901" s="23">
        <f t="shared" si="59"/>
        <v>1</v>
      </c>
      <c r="N901" s="23" t="str">
        <f>IF(B901&lt;'Cleaning Summary'!$B$63,"Underweight",IF(B901&lt;'Cleaning Summary'!$B$64,"Normal Weight",IF(B901&lt;'Cleaning Summary'!$B$65,"Overweight","Obesity")))</f>
        <v>Obesity</v>
      </c>
      <c r="O901" s="23" t="str">
        <f>IF(C901&lt;'Cleaning Summary'!$B$66,"Normal",IF(C901&lt;'Cleaning Summary'!$B$67,"Prediabetes","Diabetes"))</f>
        <v>Diabetes</v>
      </c>
    </row>
    <row r="902" spans="1:15" x14ac:dyDescent="0.35">
      <c r="A902" s="23" t="s">
        <v>1919</v>
      </c>
      <c r="B902" s="27">
        <v>26.6</v>
      </c>
      <c r="C902" s="27">
        <v>5.07</v>
      </c>
      <c r="D902" s="23" t="s">
        <v>95</v>
      </c>
      <c r="E902" s="23" t="s">
        <v>81</v>
      </c>
      <c r="F902" s="23" t="s">
        <v>81</v>
      </c>
      <c r="G902" s="23">
        <v>2</v>
      </c>
      <c r="H902" s="23" t="s">
        <v>81</v>
      </c>
      <c r="I902" s="23" t="str">
        <f t="shared" si="56"/>
        <v>Yes</v>
      </c>
      <c r="J902" s="23" t="str">
        <f t="shared" si="57"/>
        <v>No</v>
      </c>
      <c r="K902" s="23" t="str">
        <f t="shared" si="58"/>
        <v>No</v>
      </c>
      <c r="L902" s="23" t="str">
        <f>IF(TRIM(H902)="?",'Cleaning Summary'!$B$35,IF(LOWER(TRIM(H902))="yes","Yes","No"))</f>
        <v>No</v>
      </c>
      <c r="M902" s="23">
        <f t="shared" si="59"/>
        <v>2</v>
      </c>
      <c r="N902" s="23" t="str">
        <f>IF(B902&lt;'Cleaning Summary'!$B$63,"Underweight",IF(B902&lt;'Cleaning Summary'!$B$64,"Normal Weight",IF(B902&lt;'Cleaning Summary'!$B$65,"Overweight","Obesity")))</f>
        <v>Overweight</v>
      </c>
      <c r="O902" s="23" t="str">
        <f>IF(C902&lt;'Cleaning Summary'!$B$66,"Normal",IF(C902&lt;'Cleaning Summary'!$B$67,"Prediabetes","Diabetes"))</f>
        <v>Normal</v>
      </c>
    </row>
    <row r="903" spans="1:15" x14ac:dyDescent="0.35">
      <c r="A903" s="23" t="s">
        <v>1921</v>
      </c>
      <c r="B903" s="27">
        <v>35.700000000000003</v>
      </c>
      <c r="C903" s="27">
        <v>4.0599999999999996</v>
      </c>
      <c r="D903" s="23" t="s">
        <v>81</v>
      </c>
      <c r="E903" s="23" t="s">
        <v>81</v>
      </c>
      <c r="F903" s="23" t="s">
        <v>82</v>
      </c>
      <c r="G903" s="23">
        <v>1</v>
      </c>
      <c r="H903" s="23" t="s">
        <v>81</v>
      </c>
      <c r="I903" s="23" t="str">
        <f t="shared" si="56"/>
        <v>No</v>
      </c>
      <c r="J903" s="23" t="str">
        <f t="shared" si="57"/>
        <v>No</v>
      </c>
      <c r="K903" s="23" t="str">
        <f t="shared" si="58"/>
        <v>Yes</v>
      </c>
      <c r="L903" s="23" t="str">
        <f>IF(TRIM(H903)="?",'Cleaning Summary'!$B$35,IF(LOWER(TRIM(H903))="yes","Yes","No"))</f>
        <v>No</v>
      </c>
      <c r="M903" s="23">
        <f t="shared" si="59"/>
        <v>1</v>
      </c>
      <c r="N903" s="23" t="str">
        <f>IF(B903&lt;'Cleaning Summary'!$B$63,"Underweight",IF(B903&lt;'Cleaning Summary'!$B$64,"Normal Weight",IF(B903&lt;'Cleaning Summary'!$B$65,"Overweight","Obesity")))</f>
        <v>Obesity</v>
      </c>
      <c r="O903" s="23" t="str">
        <f>IF(C903&lt;'Cleaning Summary'!$B$66,"Normal",IF(C903&lt;'Cleaning Summary'!$B$67,"Prediabetes","Diabetes"))</f>
        <v>Normal</v>
      </c>
    </row>
    <row r="904" spans="1:15" x14ac:dyDescent="0.35">
      <c r="A904" s="23" t="s">
        <v>1923</v>
      </c>
      <c r="B904" s="27">
        <v>20.100000000000001</v>
      </c>
      <c r="C904" s="27">
        <v>10.52</v>
      </c>
      <c r="D904" s="23" t="s">
        <v>81</v>
      </c>
      <c r="E904" s="23" t="s">
        <v>81</v>
      </c>
      <c r="F904" s="23" t="s">
        <v>81</v>
      </c>
      <c r="G904" s="23" t="s">
        <v>4796</v>
      </c>
      <c r="H904" s="23" t="s">
        <v>81</v>
      </c>
      <c r="I904" s="23" t="str">
        <f t="shared" si="56"/>
        <v>No</v>
      </c>
      <c r="J904" s="23" t="str">
        <f t="shared" si="57"/>
        <v>No</v>
      </c>
      <c r="K904" s="23" t="str">
        <f t="shared" si="58"/>
        <v>No</v>
      </c>
      <c r="L904" s="23" t="str">
        <f>IF(TRIM(H904)="?",'Cleaning Summary'!$B$35,IF(LOWER(TRIM(H904))="yes","Yes","No"))</f>
        <v>No</v>
      </c>
      <c r="M904" s="23">
        <f t="shared" si="59"/>
        <v>0</v>
      </c>
      <c r="N904" s="23" t="str">
        <f>IF(B904&lt;'Cleaning Summary'!$B$63,"Underweight",IF(B904&lt;'Cleaning Summary'!$B$64,"Normal Weight",IF(B904&lt;'Cleaning Summary'!$B$65,"Overweight","Obesity")))</f>
        <v>Normal Weight</v>
      </c>
      <c r="O904" s="23" t="str">
        <f>IF(C904&lt;'Cleaning Summary'!$B$66,"Normal",IF(C904&lt;'Cleaning Summary'!$B$67,"Prediabetes","Diabetes"))</f>
        <v>Diabetes</v>
      </c>
    </row>
    <row r="905" spans="1:15" x14ac:dyDescent="0.35">
      <c r="A905" s="23" t="s">
        <v>1925</v>
      </c>
      <c r="B905" s="27">
        <v>22.23</v>
      </c>
      <c r="C905" s="27">
        <v>9.65</v>
      </c>
      <c r="D905" s="23" t="s">
        <v>81</v>
      </c>
      <c r="E905" s="23" t="s">
        <v>81</v>
      </c>
      <c r="F905" s="23" t="s">
        <v>81</v>
      </c>
      <c r="G905" s="23" t="s">
        <v>4796</v>
      </c>
      <c r="H905" s="23" t="s">
        <v>81</v>
      </c>
      <c r="I905" s="23" t="str">
        <f t="shared" si="56"/>
        <v>No</v>
      </c>
      <c r="J905" s="23" t="str">
        <f t="shared" si="57"/>
        <v>No</v>
      </c>
      <c r="K905" s="23" t="str">
        <f t="shared" si="58"/>
        <v>No</v>
      </c>
      <c r="L905" s="23" t="str">
        <f>IF(TRIM(H905)="?",'Cleaning Summary'!$B$35,IF(LOWER(TRIM(H905))="yes","Yes","No"))</f>
        <v>No</v>
      </c>
      <c r="M905" s="23">
        <f t="shared" si="59"/>
        <v>0</v>
      </c>
      <c r="N905" s="23" t="str">
        <f>IF(B905&lt;'Cleaning Summary'!$B$63,"Underweight",IF(B905&lt;'Cleaning Summary'!$B$64,"Normal Weight",IF(B905&lt;'Cleaning Summary'!$B$65,"Overweight","Obesity")))</f>
        <v>Normal Weight</v>
      </c>
      <c r="O905" s="23" t="str">
        <f>IF(C905&lt;'Cleaning Summary'!$B$66,"Normal",IF(C905&lt;'Cleaning Summary'!$B$67,"Prediabetes","Diabetes"))</f>
        <v>Diabetes</v>
      </c>
    </row>
    <row r="906" spans="1:15" x14ac:dyDescent="0.35">
      <c r="A906" s="23" t="s">
        <v>1927</v>
      </c>
      <c r="B906" s="27">
        <v>36.47</v>
      </c>
      <c r="C906" s="27">
        <v>6.21</v>
      </c>
      <c r="D906" s="23" t="s">
        <v>81</v>
      </c>
      <c r="E906" s="23" t="s">
        <v>81</v>
      </c>
      <c r="F906" s="23" t="s">
        <v>81</v>
      </c>
      <c r="G906" s="23" t="s">
        <v>4796</v>
      </c>
      <c r="H906" s="23" t="s">
        <v>81</v>
      </c>
      <c r="I906" s="23" t="str">
        <f t="shared" si="56"/>
        <v>No</v>
      </c>
      <c r="J906" s="23" t="str">
        <f t="shared" si="57"/>
        <v>No</v>
      </c>
      <c r="K906" s="23" t="str">
        <f t="shared" si="58"/>
        <v>No</v>
      </c>
      <c r="L906" s="23" t="str">
        <f>IF(TRIM(H906)="?",'Cleaning Summary'!$B$35,IF(LOWER(TRIM(H906))="yes","Yes","No"))</f>
        <v>No</v>
      </c>
      <c r="M906" s="23">
        <f t="shared" si="59"/>
        <v>0</v>
      </c>
      <c r="N906" s="23" t="str">
        <f>IF(B906&lt;'Cleaning Summary'!$B$63,"Underweight",IF(B906&lt;'Cleaning Summary'!$B$64,"Normal Weight",IF(B906&lt;'Cleaning Summary'!$B$65,"Overweight","Obesity")))</f>
        <v>Obesity</v>
      </c>
      <c r="O906" s="23" t="str">
        <f>IF(C906&lt;'Cleaning Summary'!$B$66,"Normal",IF(C906&lt;'Cleaning Summary'!$B$67,"Prediabetes","Diabetes"))</f>
        <v>Prediabetes</v>
      </c>
    </row>
    <row r="907" spans="1:15" x14ac:dyDescent="0.35">
      <c r="A907" s="23" t="s">
        <v>1929</v>
      </c>
      <c r="B907" s="27">
        <v>49.64</v>
      </c>
      <c r="C907" s="27">
        <v>4.76</v>
      </c>
      <c r="D907" s="23" t="s">
        <v>81</v>
      </c>
      <c r="E907" s="23" t="s">
        <v>81</v>
      </c>
      <c r="F907" s="23" t="s">
        <v>82</v>
      </c>
      <c r="G907" s="23">
        <v>1</v>
      </c>
      <c r="H907" s="23" t="s">
        <v>81</v>
      </c>
      <c r="I907" s="23" t="str">
        <f t="shared" si="56"/>
        <v>No</v>
      </c>
      <c r="J907" s="23" t="str">
        <f t="shared" si="57"/>
        <v>No</v>
      </c>
      <c r="K907" s="23" t="str">
        <f t="shared" si="58"/>
        <v>Yes</v>
      </c>
      <c r="L907" s="23" t="str">
        <f>IF(TRIM(H907)="?",'Cleaning Summary'!$B$35,IF(LOWER(TRIM(H907))="yes","Yes","No"))</f>
        <v>No</v>
      </c>
      <c r="M907" s="23">
        <f t="shared" si="59"/>
        <v>1</v>
      </c>
      <c r="N907" s="23" t="str">
        <f>IF(B907&lt;'Cleaning Summary'!$B$63,"Underweight",IF(B907&lt;'Cleaning Summary'!$B$64,"Normal Weight",IF(B907&lt;'Cleaning Summary'!$B$65,"Overweight","Obesity")))</f>
        <v>Obesity</v>
      </c>
      <c r="O907" s="23" t="str">
        <f>IF(C907&lt;'Cleaning Summary'!$B$66,"Normal",IF(C907&lt;'Cleaning Summary'!$B$67,"Prediabetes","Diabetes"))</f>
        <v>Normal</v>
      </c>
    </row>
    <row r="908" spans="1:15" x14ac:dyDescent="0.35">
      <c r="A908" s="23" t="s">
        <v>1931</v>
      </c>
      <c r="B908" s="27">
        <v>36.799999999999997</v>
      </c>
      <c r="C908" s="27">
        <v>5.73</v>
      </c>
      <c r="D908" s="23" t="s">
        <v>95</v>
      </c>
      <c r="E908" s="23" t="s">
        <v>81</v>
      </c>
      <c r="F908" s="23" t="s">
        <v>82</v>
      </c>
      <c r="G908" s="23">
        <v>1</v>
      </c>
      <c r="H908" s="23" t="s">
        <v>81</v>
      </c>
      <c r="I908" s="23" t="str">
        <f t="shared" si="56"/>
        <v>Yes</v>
      </c>
      <c r="J908" s="23" t="str">
        <f t="shared" si="57"/>
        <v>No</v>
      </c>
      <c r="K908" s="23" t="str">
        <f t="shared" si="58"/>
        <v>Yes</v>
      </c>
      <c r="L908" s="23" t="str">
        <f>IF(TRIM(H908)="?",'Cleaning Summary'!$B$35,IF(LOWER(TRIM(H908))="yes","Yes","No"))</f>
        <v>No</v>
      </c>
      <c r="M908" s="23">
        <f t="shared" si="59"/>
        <v>1</v>
      </c>
      <c r="N908" s="23" t="str">
        <f>IF(B908&lt;'Cleaning Summary'!$B$63,"Underweight",IF(B908&lt;'Cleaning Summary'!$B$64,"Normal Weight",IF(B908&lt;'Cleaning Summary'!$B$65,"Overweight","Obesity")))</f>
        <v>Obesity</v>
      </c>
      <c r="O908" s="23" t="str">
        <f>IF(C908&lt;'Cleaning Summary'!$B$66,"Normal",IF(C908&lt;'Cleaning Summary'!$B$67,"Prediabetes","Diabetes"))</f>
        <v>Prediabetes</v>
      </c>
    </row>
    <row r="909" spans="1:15" x14ac:dyDescent="0.35">
      <c r="A909" s="23" t="s">
        <v>1933</v>
      </c>
      <c r="B909" s="27">
        <v>33.880000000000003</v>
      </c>
      <c r="C909" s="27">
        <v>10.78</v>
      </c>
      <c r="D909" s="23" t="s">
        <v>95</v>
      </c>
      <c r="E909" s="23" t="s">
        <v>81</v>
      </c>
      <c r="F909" s="23" t="s">
        <v>81</v>
      </c>
      <c r="G909" s="23" t="s">
        <v>4796</v>
      </c>
      <c r="H909" s="23" t="s">
        <v>81</v>
      </c>
      <c r="I909" s="23" t="str">
        <f t="shared" si="56"/>
        <v>Yes</v>
      </c>
      <c r="J909" s="23" t="str">
        <f t="shared" si="57"/>
        <v>No</v>
      </c>
      <c r="K909" s="23" t="str">
        <f t="shared" si="58"/>
        <v>No</v>
      </c>
      <c r="L909" s="23" t="str">
        <f>IF(TRIM(H909)="?",'Cleaning Summary'!$B$35,IF(LOWER(TRIM(H909))="yes","Yes","No"))</f>
        <v>No</v>
      </c>
      <c r="M909" s="23">
        <f t="shared" si="59"/>
        <v>0</v>
      </c>
      <c r="N909" s="23" t="str">
        <f>IF(B909&lt;'Cleaning Summary'!$B$63,"Underweight",IF(B909&lt;'Cleaning Summary'!$B$64,"Normal Weight",IF(B909&lt;'Cleaning Summary'!$B$65,"Overweight","Obesity")))</f>
        <v>Obesity</v>
      </c>
      <c r="O909" s="23" t="str">
        <f>IF(C909&lt;'Cleaning Summary'!$B$66,"Normal",IF(C909&lt;'Cleaning Summary'!$B$67,"Prediabetes","Diabetes"))</f>
        <v>Diabetes</v>
      </c>
    </row>
    <row r="910" spans="1:15" x14ac:dyDescent="0.35">
      <c r="A910" s="23" t="s">
        <v>1935</v>
      </c>
      <c r="B910" s="27">
        <v>32.01</v>
      </c>
      <c r="C910" s="27">
        <v>5.08</v>
      </c>
      <c r="D910" s="23" t="s">
        <v>95</v>
      </c>
      <c r="E910" s="23" t="s">
        <v>81</v>
      </c>
      <c r="F910" s="23" t="s">
        <v>81</v>
      </c>
      <c r="G910" s="23">
        <v>1</v>
      </c>
      <c r="H910" s="23" t="s">
        <v>81</v>
      </c>
      <c r="I910" s="23" t="str">
        <f t="shared" si="56"/>
        <v>Yes</v>
      </c>
      <c r="J910" s="23" t="str">
        <f t="shared" si="57"/>
        <v>No</v>
      </c>
      <c r="K910" s="23" t="str">
        <f t="shared" si="58"/>
        <v>No</v>
      </c>
      <c r="L910" s="23" t="str">
        <f>IF(TRIM(H910)="?",'Cleaning Summary'!$B$35,IF(LOWER(TRIM(H910))="yes","Yes","No"))</f>
        <v>No</v>
      </c>
      <c r="M910" s="23">
        <f t="shared" si="59"/>
        <v>1</v>
      </c>
      <c r="N910" s="23" t="str">
        <f>IF(B910&lt;'Cleaning Summary'!$B$63,"Underweight",IF(B910&lt;'Cleaning Summary'!$B$64,"Normal Weight",IF(B910&lt;'Cleaning Summary'!$B$65,"Overweight","Obesity")))</f>
        <v>Obesity</v>
      </c>
      <c r="O910" s="23" t="str">
        <f>IF(C910&lt;'Cleaning Summary'!$B$66,"Normal",IF(C910&lt;'Cleaning Summary'!$B$67,"Prediabetes","Diabetes"))</f>
        <v>Normal</v>
      </c>
    </row>
    <row r="911" spans="1:15" x14ac:dyDescent="0.35">
      <c r="A911" s="23" t="s">
        <v>1937</v>
      </c>
      <c r="B911" s="27">
        <v>33.630000000000003</v>
      </c>
      <c r="C911" s="27">
        <v>11.39</v>
      </c>
      <c r="D911" s="23" t="s">
        <v>81</v>
      </c>
      <c r="E911" s="23" t="s">
        <v>81</v>
      </c>
      <c r="F911" s="23" t="s">
        <v>81</v>
      </c>
      <c r="G911" s="23" t="s">
        <v>4796</v>
      </c>
      <c r="H911" s="23" t="s">
        <v>81</v>
      </c>
      <c r="I911" s="23" t="str">
        <f t="shared" si="56"/>
        <v>No</v>
      </c>
      <c r="J911" s="23" t="str">
        <f t="shared" si="57"/>
        <v>No</v>
      </c>
      <c r="K911" s="23" t="str">
        <f t="shared" si="58"/>
        <v>No</v>
      </c>
      <c r="L911" s="23" t="str">
        <f>IF(TRIM(H911)="?",'Cleaning Summary'!$B$35,IF(LOWER(TRIM(H911))="yes","Yes","No"))</f>
        <v>No</v>
      </c>
      <c r="M911" s="23">
        <f t="shared" si="59"/>
        <v>0</v>
      </c>
      <c r="N911" s="23" t="str">
        <f>IF(B911&lt;'Cleaning Summary'!$B$63,"Underweight",IF(B911&lt;'Cleaning Summary'!$B$64,"Normal Weight",IF(B911&lt;'Cleaning Summary'!$B$65,"Overweight","Obesity")))</f>
        <v>Obesity</v>
      </c>
      <c r="O911" s="23" t="str">
        <f>IF(C911&lt;'Cleaning Summary'!$B$66,"Normal",IF(C911&lt;'Cleaning Summary'!$B$67,"Prediabetes","Diabetes"))</f>
        <v>Diabetes</v>
      </c>
    </row>
    <row r="912" spans="1:15" x14ac:dyDescent="0.35">
      <c r="A912" s="23" t="s">
        <v>1939</v>
      </c>
      <c r="B912" s="27">
        <v>34.865000000000002</v>
      </c>
      <c r="C912" s="27">
        <v>5.35</v>
      </c>
      <c r="D912" s="23" t="s">
        <v>95</v>
      </c>
      <c r="E912" s="23" t="s">
        <v>81</v>
      </c>
      <c r="F912" s="23" t="s">
        <v>81</v>
      </c>
      <c r="G912" s="23">
        <v>1</v>
      </c>
      <c r="H912" s="23" t="s">
        <v>81</v>
      </c>
      <c r="I912" s="23" t="str">
        <f t="shared" si="56"/>
        <v>Yes</v>
      </c>
      <c r="J912" s="23" t="str">
        <f t="shared" si="57"/>
        <v>No</v>
      </c>
      <c r="K912" s="23" t="str">
        <f t="shared" si="58"/>
        <v>No</v>
      </c>
      <c r="L912" s="23" t="str">
        <f>IF(TRIM(H912)="?",'Cleaning Summary'!$B$35,IF(LOWER(TRIM(H912))="yes","Yes","No"))</f>
        <v>No</v>
      </c>
      <c r="M912" s="23">
        <f t="shared" si="59"/>
        <v>1</v>
      </c>
      <c r="N912" s="23" t="str">
        <f>IF(B912&lt;'Cleaning Summary'!$B$63,"Underweight",IF(B912&lt;'Cleaning Summary'!$B$64,"Normal Weight",IF(B912&lt;'Cleaning Summary'!$B$65,"Overweight","Obesity")))</f>
        <v>Obesity</v>
      </c>
      <c r="O912" s="23" t="str">
        <f>IF(C912&lt;'Cleaning Summary'!$B$66,"Normal",IF(C912&lt;'Cleaning Summary'!$B$67,"Prediabetes","Diabetes"))</f>
        <v>Normal</v>
      </c>
    </row>
    <row r="913" spans="1:15" x14ac:dyDescent="0.35">
      <c r="A913" s="23" t="s">
        <v>1941</v>
      </c>
      <c r="B913" s="27">
        <v>43.11</v>
      </c>
      <c r="C913" s="27">
        <v>5.6</v>
      </c>
      <c r="D913" s="23" t="s">
        <v>81</v>
      </c>
      <c r="E913" s="23" t="s">
        <v>81</v>
      </c>
      <c r="F913" s="23" t="s">
        <v>81</v>
      </c>
      <c r="G913" s="23" t="s">
        <v>4796</v>
      </c>
      <c r="H913" s="23" t="s">
        <v>81</v>
      </c>
      <c r="I913" s="23" t="str">
        <f t="shared" si="56"/>
        <v>No</v>
      </c>
      <c r="J913" s="23" t="str">
        <f t="shared" si="57"/>
        <v>No</v>
      </c>
      <c r="K913" s="23" t="str">
        <f t="shared" si="58"/>
        <v>No</v>
      </c>
      <c r="L913" s="23" t="str">
        <f>IF(TRIM(H913)="?",'Cleaning Summary'!$B$35,IF(LOWER(TRIM(H913))="yes","Yes","No"))</f>
        <v>No</v>
      </c>
      <c r="M913" s="23">
        <f t="shared" si="59"/>
        <v>0</v>
      </c>
      <c r="N913" s="23" t="str">
        <f>IF(B913&lt;'Cleaning Summary'!$B$63,"Underweight",IF(B913&lt;'Cleaning Summary'!$B$64,"Normal Weight",IF(B913&lt;'Cleaning Summary'!$B$65,"Overweight","Obesity")))</f>
        <v>Obesity</v>
      </c>
      <c r="O913" s="23" t="str">
        <f>IF(C913&lt;'Cleaning Summary'!$B$66,"Normal",IF(C913&lt;'Cleaning Summary'!$B$67,"Prediabetes","Diabetes"))</f>
        <v>Normal</v>
      </c>
    </row>
    <row r="914" spans="1:15" x14ac:dyDescent="0.35">
      <c r="A914" s="23" t="s">
        <v>1943</v>
      </c>
      <c r="B914" s="27">
        <v>30.305</v>
      </c>
      <c r="C914" s="27">
        <v>4.2699999999999996</v>
      </c>
      <c r="D914" s="23" t="s">
        <v>95</v>
      </c>
      <c r="E914" s="23" t="s">
        <v>81</v>
      </c>
      <c r="F914" s="23" t="s">
        <v>81</v>
      </c>
      <c r="G914" s="23">
        <v>1</v>
      </c>
      <c r="H914" s="23" t="s">
        <v>81</v>
      </c>
      <c r="I914" s="23" t="str">
        <f t="shared" si="56"/>
        <v>Yes</v>
      </c>
      <c r="J914" s="23" t="str">
        <f t="shared" si="57"/>
        <v>No</v>
      </c>
      <c r="K914" s="23" t="str">
        <f t="shared" si="58"/>
        <v>No</v>
      </c>
      <c r="L914" s="23" t="str">
        <f>IF(TRIM(H914)="?",'Cleaning Summary'!$B$35,IF(LOWER(TRIM(H914))="yes","Yes","No"))</f>
        <v>No</v>
      </c>
      <c r="M914" s="23">
        <f t="shared" si="59"/>
        <v>1</v>
      </c>
      <c r="N914" s="23" t="str">
        <f>IF(B914&lt;'Cleaning Summary'!$B$63,"Underweight",IF(B914&lt;'Cleaning Summary'!$B$64,"Normal Weight",IF(B914&lt;'Cleaning Summary'!$B$65,"Overweight","Obesity")))</f>
        <v>Obesity</v>
      </c>
      <c r="O914" s="23" t="str">
        <f>IF(C914&lt;'Cleaning Summary'!$B$66,"Normal",IF(C914&lt;'Cleaning Summary'!$B$67,"Prediabetes","Diabetes"))</f>
        <v>Normal</v>
      </c>
    </row>
    <row r="915" spans="1:15" x14ac:dyDescent="0.35">
      <c r="A915" s="23" t="s">
        <v>1945</v>
      </c>
      <c r="B915" s="27">
        <v>25.175000000000001</v>
      </c>
      <c r="C915" s="27">
        <v>5.57</v>
      </c>
      <c r="D915" s="23" t="s">
        <v>95</v>
      </c>
      <c r="E915" s="23" t="s">
        <v>81</v>
      </c>
      <c r="F915" s="23" t="s">
        <v>81</v>
      </c>
      <c r="G915" s="23">
        <v>1</v>
      </c>
      <c r="H915" s="23" t="s">
        <v>81</v>
      </c>
      <c r="I915" s="23" t="str">
        <f t="shared" si="56"/>
        <v>Yes</v>
      </c>
      <c r="J915" s="23" t="str">
        <f t="shared" si="57"/>
        <v>No</v>
      </c>
      <c r="K915" s="23" t="str">
        <f t="shared" si="58"/>
        <v>No</v>
      </c>
      <c r="L915" s="23" t="str">
        <f>IF(TRIM(H915)="?",'Cleaning Summary'!$B$35,IF(LOWER(TRIM(H915))="yes","Yes","No"))</f>
        <v>No</v>
      </c>
      <c r="M915" s="23">
        <f t="shared" si="59"/>
        <v>1</v>
      </c>
      <c r="N915" s="23" t="str">
        <f>IF(B915&lt;'Cleaning Summary'!$B$63,"Underweight",IF(B915&lt;'Cleaning Summary'!$B$64,"Normal Weight",IF(B915&lt;'Cleaning Summary'!$B$65,"Overweight","Obesity")))</f>
        <v>Overweight</v>
      </c>
      <c r="O915" s="23" t="str">
        <f>IF(C915&lt;'Cleaning Summary'!$B$66,"Normal",IF(C915&lt;'Cleaning Summary'!$B$67,"Prediabetes","Diabetes"))</f>
        <v>Normal</v>
      </c>
    </row>
    <row r="916" spans="1:15" x14ac:dyDescent="0.35">
      <c r="A916" s="23" t="s">
        <v>1947</v>
      </c>
      <c r="B916" s="27">
        <v>26.8</v>
      </c>
      <c r="C916" s="27">
        <v>5.68</v>
      </c>
      <c r="D916" s="23" t="s">
        <v>95</v>
      </c>
      <c r="E916" s="23" t="s">
        <v>81</v>
      </c>
      <c r="F916" s="23" t="s">
        <v>81</v>
      </c>
      <c r="G916" s="23">
        <v>1</v>
      </c>
      <c r="H916" s="23" t="s">
        <v>81</v>
      </c>
      <c r="I916" s="23" t="str">
        <f t="shared" si="56"/>
        <v>Yes</v>
      </c>
      <c r="J916" s="23" t="str">
        <f t="shared" si="57"/>
        <v>No</v>
      </c>
      <c r="K916" s="23" t="str">
        <f t="shared" si="58"/>
        <v>No</v>
      </c>
      <c r="L916" s="23" t="str">
        <f>IF(TRIM(H916)="?",'Cleaning Summary'!$B$35,IF(LOWER(TRIM(H916))="yes","Yes","No"))</f>
        <v>No</v>
      </c>
      <c r="M916" s="23">
        <f t="shared" si="59"/>
        <v>1</v>
      </c>
      <c r="N916" s="23" t="str">
        <f>IF(B916&lt;'Cleaning Summary'!$B$63,"Underweight",IF(B916&lt;'Cleaning Summary'!$B$64,"Normal Weight",IF(B916&lt;'Cleaning Summary'!$B$65,"Overweight","Obesity")))</f>
        <v>Overweight</v>
      </c>
      <c r="O916" s="23" t="str">
        <f>IF(C916&lt;'Cleaning Summary'!$B$66,"Normal",IF(C916&lt;'Cleaning Summary'!$B$67,"Prediabetes","Diabetes"))</f>
        <v>Normal</v>
      </c>
    </row>
    <row r="917" spans="1:15" x14ac:dyDescent="0.35">
      <c r="A917" s="23" t="s">
        <v>1949</v>
      </c>
      <c r="B917" s="27">
        <v>21.78</v>
      </c>
      <c r="C917" s="27">
        <v>5.3</v>
      </c>
      <c r="D917" s="23" t="s">
        <v>81</v>
      </c>
      <c r="E917" s="23" t="s">
        <v>95</v>
      </c>
      <c r="F917" s="23" t="s">
        <v>81</v>
      </c>
      <c r="G917" s="23">
        <v>1</v>
      </c>
      <c r="H917" s="23" t="s">
        <v>81</v>
      </c>
      <c r="I917" s="23" t="str">
        <f t="shared" si="56"/>
        <v>No</v>
      </c>
      <c r="J917" s="23" t="str">
        <f t="shared" si="57"/>
        <v>Yes</v>
      </c>
      <c r="K917" s="23" t="str">
        <f t="shared" si="58"/>
        <v>No</v>
      </c>
      <c r="L917" s="23" t="str">
        <f>IF(TRIM(H917)="?",'Cleaning Summary'!$B$35,IF(LOWER(TRIM(H917))="yes","Yes","No"))</f>
        <v>No</v>
      </c>
      <c r="M917" s="23">
        <f t="shared" si="59"/>
        <v>1</v>
      </c>
      <c r="N917" s="23" t="str">
        <f>IF(B917&lt;'Cleaning Summary'!$B$63,"Underweight",IF(B917&lt;'Cleaning Summary'!$B$64,"Normal Weight",IF(B917&lt;'Cleaning Summary'!$B$65,"Overweight","Obesity")))</f>
        <v>Normal Weight</v>
      </c>
      <c r="O917" s="23" t="str">
        <f>IF(C917&lt;'Cleaning Summary'!$B$66,"Normal",IF(C917&lt;'Cleaning Summary'!$B$67,"Prediabetes","Diabetes"))</f>
        <v>Normal</v>
      </c>
    </row>
    <row r="918" spans="1:15" x14ac:dyDescent="0.35">
      <c r="A918" s="23" t="s">
        <v>1951</v>
      </c>
      <c r="B918" s="27">
        <v>30.14</v>
      </c>
      <c r="C918" s="27">
        <v>9.4499999999999993</v>
      </c>
      <c r="D918" s="23" t="s">
        <v>95</v>
      </c>
      <c r="E918" s="23" t="s">
        <v>81</v>
      </c>
      <c r="F918" s="23" t="s">
        <v>81</v>
      </c>
      <c r="G918" s="23" t="s">
        <v>4796</v>
      </c>
      <c r="H918" s="23" t="s">
        <v>81</v>
      </c>
      <c r="I918" s="23" t="str">
        <f t="shared" si="56"/>
        <v>Yes</v>
      </c>
      <c r="J918" s="23" t="str">
        <f t="shared" si="57"/>
        <v>No</v>
      </c>
      <c r="K918" s="23" t="str">
        <f t="shared" si="58"/>
        <v>No</v>
      </c>
      <c r="L918" s="23" t="str">
        <f>IF(TRIM(H918)="?",'Cleaning Summary'!$B$35,IF(LOWER(TRIM(H918))="yes","Yes","No"))</f>
        <v>No</v>
      </c>
      <c r="M918" s="23">
        <f t="shared" si="59"/>
        <v>0</v>
      </c>
      <c r="N918" s="23" t="str">
        <f>IF(B918&lt;'Cleaning Summary'!$B$63,"Underweight",IF(B918&lt;'Cleaning Summary'!$B$64,"Normal Weight",IF(B918&lt;'Cleaning Summary'!$B$65,"Overweight","Obesity")))</f>
        <v>Obesity</v>
      </c>
      <c r="O918" s="23" t="str">
        <f>IF(C918&lt;'Cleaning Summary'!$B$66,"Normal",IF(C918&lt;'Cleaning Summary'!$B$67,"Prediabetes","Diabetes"))</f>
        <v>Diabetes</v>
      </c>
    </row>
    <row r="919" spans="1:15" x14ac:dyDescent="0.35">
      <c r="A919" s="23" t="s">
        <v>1953</v>
      </c>
      <c r="B919" s="27">
        <v>29.7</v>
      </c>
      <c r="C919" s="27">
        <v>6.79</v>
      </c>
      <c r="D919" s="23" t="s">
        <v>95</v>
      </c>
      <c r="E919" s="23" t="s">
        <v>81</v>
      </c>
      <c r="F919" s="23" t="s">
        <v>81</v>
      </c>
      <c r="G919" s="23" t="s">
        <v>4796</v>
      </c>
      <c r="H919" s="23" t="s">
        <v>81</v>
      </c>
      <c r="I919" s="23" t="str">
        <f t="shared" si="56"/>
        <v>Yes</v>
      </c>
      <c r="J919" s="23" t="str">
        <f t="shared" si="57"/>
        <v>No</v>
      </c>
      <c r="K919" s="23" t="str">
        <f t="shared" si="58"/>
        <v>No</v>
      </c>
      <c r="L919" s="23" t="str">
        <f>IF(TRIM(H919)="?",'Cleaning Summary'!$B$35,IF(LOWER(TRIM(H919))="yes","Yes","No"))</f>
        <v>No</v>
      </c>
      <c r="M919" s="23">
        <f t="shared" si="59"/>
        <v>0</v>
      </c>
      <c r="N919" s="23" t="str">
        <f>IF(B919&lt;'Cleaning Summary'!$B$63,"Underweight",IF(B919&lt;'Cleaning Summary'!$B$64,"Normal Weight",IF(B919&lt;'Cleaning Summary'!$B$65,"Overweight","Obesity")))</f>
        <v>Overweight</v>
      </c>
      <c r="O919" s="23" t="str">
        <f>IF(C919&lt;'Cleaning Summary'!$B$66,"Normal",IF(C919&lt;'Cleaning Summary'!$B$67,"Prediabetes","Diabetes"))</f>
        <v>Diabetes</v>
      </c>
    </row>
    <row r="920" spans="1:15" x14ac:dyDescent="0.35">
      <c r="A920" s="23" t="s">
        <v>1955</v>
      </c>
      <c r="B920" s="27">
        <v>32.395000000000003</v>
      </c>
      <c r="C920" s="27">
        <v>11.1</v>
      </c>
      <c r="D920" s="23" t="s">
        <v>95</v>
      </c>
      <c r="E920" s="23" t="s">
        <v>81</v>
      </c>
      <c r="F920" s="23" t="s">
        <v>81</v>
      </c>
      <c r="G920" s="23" t="s">
        <v>4796</v>
      </c>
      <c r="H920" s="23" t="s">
        <v>81</v>
      </c>
      <c r="I920" s="23" t="str">
        <f t="shared" si="56"/>
        <v>Yes</v>
      </c>
      <c r="J920" s="23" t="str">
        <f t="shared" si="57"/>
        <v>No</v>
      </c>
      <c r="K920" s="23" t="str">
        <f t="shared" si="58"/>
        <v>No</v>
      </c>
      <c r="L920" s="23" t="str">
        <f>IF(TRIM(H920)="?",'Cleaning Summary'!$B$35,IF(LOWER(TRIM(H920))="yes","Yes","No"))</f>
        <v>No</v>
      </c>
      <c r="M920" s="23">
        <f t="shared" si="59"/>
        <v>0</v>
      </c>
      <c r="N920" s="23" t="str">
        <f>IF(B920&lt;'Cleaning Summary'!$B$63,"Underweight",IF(B920&lt;'Cleaning Summary'!$B$64,"Normal Weight",IF(B920&lt;'Cleaning Summary'!$B$65,"Overweight","Obesity")))</f>
        <v>Obesity</v>
      </c>
      <c r="O920" s="23" t="str">
        <f>IF(C920&lt;'Cleaning Summary'!$B$66,"Normal",IF(C920&lt;'Cleaning Summary'!$B$67,"Prediabetes","Diabetes"))</f>
        <v>Diabetes</v>
      </c>
    </row>
    <row r="921" spans="1:15" x14ac:dyDescent="0.35">
      <c r="A921" s="23" t="s">
        <v>1957</v>
      </c>
      <c r="B921" s="27">
        <v>36.64</v>
      </c>
      <c r="C921" s="27">
        <v>7.26</v>
      </c>
      <c r="D921" s="23" t="s">
        <v>81</v>
      </c>
      <c r="E921" s="23" t="s">
        <v>81</v>
      </c>
      <c r="F921" s="23" t="s">
        <v>81</v>
      </c>
      <c r="G921" s="23" t="s">
        <v>4796</v>
      </c>
      <c r="H921" s="23" t="s">
        <v>81</v>
      </c>
      <c r="I921" s="23" t="str">
        <f t="shared" si="56"/>
        <v>No</v>
      </c>
      <c r="J921" s="23" t="str">
        <f t="shared" si="57"/>
        <v>No</v>
      </c>
      <c r="K921" s="23" t="str">
        <f t="shared" si="58"/>
        <v>No</v>
      </c>
      <c r="L921" s="23" t="str">
        <f>IF(TRIM(H921)="?",'Cleaning Summary'!$B$35,IF(LOWER(TRIM(H921))="yes","Yes","No"))</f>
        <v>No</v>
      </c>
      <c r="M921" s="23">
        <f t="shared" si="59"/>
        <v>0</v>
      </c>
      <c r="N921" s="23" t="str">
        <f>IF(B921&lt;'Cleaning Summary'!$B$63,"Underweight",IF(B921&lt;'Cleaning Summary'!$B$64,"Normal Weight",IF(B921&lt;'Cleaning Summary'!$B$65,"Overweight","Obesity")))</f>
        <v>Obesity</v>
      </c>
      <c r="O921" s="23" t="str">
        <f>IF(C921&lt;'Cleaning Summary'!$B$66,"Normal",IF(C921&lt;'Cleaning Summary'!$B$67,"Prediabetes","Diabetes"))</f>
        <v>Diabetes</v>
      </c>
    </row>
    <row r="922" spans="1:15" x14ac:dyDescent="0.35">
      <c r="A922" s="23" t="s">
        <v>1959</v>
      </c>
      <c r="B922" s="27">
        <v>39.049999999999997</v>
      </c>
      <c r="C922" s="27">
        <v>5.27</v>
      </c>
      <c r="D922" s="23" t="s">
        <v>95</v>
      </c>
      <c r="E922" s="23" t="s">
        <v>81</v>
      </c>
      <c r="F922" s="23" t="s">
        <v>81</v>
      </c>
      <c r="G922" s="23">
        <v>1</v>
      </c>
      <c r="H922" s="23" t="s">
        <v>81</v>
      </c>
      <c r="I922" s="23" t="str">
        <f t="shared" si="56"/>
        <v>Yes</v>
      </c>
      <c r="J922" s="23" t="str">
        <f t="shared" si="57"/>
        <v>No</v>
      </c>
      <c r="K922" s="23" t="str">
        <f t="shared" si="58"/>
        <v>No</v>
      </c>
      <c r="L922" s="23" t="str">
        <f>IF(TRIM(H922)="?",'Cleaning Summary'!$B$35,IF(LOWER(TRIM(H922))="yes","Yes","No"))</f>
        <v>No</v>
      </c>
      <c r="M922" s="23">
        <f t="shared" si="59"/>
        <v>1</v>
      </c>
      <c r="N922" s="23" t="str">
        <f>IF(B922&lt;'Cleaning Summary'!$B$63,"Underweight",IF(B922&lt;'Cleaning Summary'!$B$64,"Normal Weight",IF(B922&lt;'Cleaning Summary'!$B$65,"Overweight","Obesity")))</f>
        <v>Obesity</v>
      </c>
      <c r="O922" s="23" t="str">
        <f>IF(C922&lt;'Cleaning Summary'!$B$66,"Normal",IF(C922&lt;'Cleaning Summary'!$B$67,"Prediabetes","Diabetes"))</f>
        <v>Normal</v>
      </c>
    </row>
    <row r="923" spans="1:15" x14ac:dyDescent="0.35">
      <c r="A923" s="23" t="s">
        <v>1961</v>
      </c>
      <c r="B923" s="27">
        <v>33.1</v>
      </c>
      <c r="C923" s="27">
        <v>5.46</v>
      </c>
      <c r="D923" s="23" t="s">
        <v>95</v>
      </c>
      <c r="E923" s="23" t="s">
        <v>81</v>
      </c>
      <c r="F923" s="23" t="s">
        <v>81</v>
      </c>
      <c r="G923" s="23">
        <v>1</v>
      </c>
      <c r="H923" s="23" t="s">
        <v>81</v>
      </c>
      <c r="I923" s="23" t="str">
        <f t="shared" si="56"/>
        <v>Yes</v>
      </c>
      <c r="J923" s="23" t="str">
        <f t="shared" si="57"/>
        <v>No</v>
      </c>
      <c r="K923" s="23" t="str">
        <f t="shared" si="58"/>
        <v>No</v>
      </c>
      <c r="L923" s="23" t="str">
        <f>IF(TRIM(H923)="?",'Cleaning Summary'!$B$35,IF(LOWER(TRIM(H923))="yes","Yes","No"))</f>
        <v>No</v>
      </c>
      <c r="M923" s="23">
        <f t="shared" si="59"/>
        <v>1</v>
      </c>
      <c r="N923" s="23" t="str">
        <f>IF(B923&lt;'Cleaning Summary'!$B$63,"Underweight",IF(B923&lt;'Cleaning Summary'!$B$64,"Normal Weight",IF(B923&lt;'Cleaning Summary'!$B$65,"Overweight","Obesity")))</f>
        <v>Obesity</v>
      </c>
      <c r="O923" s="23" t="str">
        <f>IF(C923&lt;'Cleaning Summary'!$B$66,"Normal",IF(C923&lt;'Cleaning Summary'!$B$67,"Prediabetes","Diabetes"))</f>
        <v>Normal</v>
      </c>
    </row>
    <row r="924" spans="1:15" x14ac:dyDescent="0.35">
      <c r="A924" s="23" t="s">
        <v>1963</v>
      </c>
      <c r="B924" s="27">
        <v>31.824999999999999</v>
      </c>
      <c r="C924" s="27">
        <v>8.1300000000000008</v>
      </c>
      <c r="D924" s="23" t="s">
        <v>81</v>
      </c>
      <c r="E924" s="23" t="s">
        <v>81</v>
      </c>
      <c r="F924" s="23" t="s">
        <v>81</v>
      </c>
      <c r="G924" s="23" t="s">
        <v>4796</v>
      </c>
      <c r="H924" s="23" t="s">
        <v>81</v>
      </c>
      <c r="I924" s="23" t="str">
        <f t="shared" si="56"/>
        <v>No</v>
      </c>
      <c r="J924" s="23" t="str">
        <f t="shared" si="57"/>
        <v>No</v>
      </c>
      <c r="K924" s="23" t="str">
        <f t="shared" si="58"/>
        <v>No</v>
      </c>
      <c r="L924" s="23" t="str">
        <f>IF(TRIM(H924)="?",'Cleaning Summary'!$B$35,IF(LOWER(TRIM(H924))="yes","Yes","No"))</f>
        <v>No</v>
      </c>
      <c r="M924" s="23">
        <f t="shared" si="59"/>
        <v>0</v>
      </c>
      <c r="N924" s="23" t="str">
        <f>IF(B924&lt;'Cleaning Summary'!$B$63,"Underweight",IF(B924&lt;'Cleaning Summary'!$B$64,"Normal Weight",IF(B924&lt;'Cleaning Summary'!$B$65,"Overweight","Obesity")))</f>
        <v>Obesity</v>
      </c>
      <c r="O924" s="23" t="str">
        <f>IF(C924&lt;'Cleaning Summary'!$B$66,"Normal",IF(C924&lt;'Cleaning Summary'!$B$67,"Prediabetes","Diabetes"))</f>
        <v>Diabetes</v>
      </c>
    </row>
    <row r="925" spans="1:15" x14ac:dyDescent="0.35">
      <c r="A925" s="23" t="s">
        <v>1965</v>
      </c>
      <c r="B925" s="27">
        <v>29</v>
      </c>
      <c r="C925" s="27">
        <v>4.25</v>
      </c>
      <c r="D925" s="23" t="s">
        <v>95</v>
      </c>
      <c r="E925" s="23" t="s">
        <v>81</v>
      </c>
      <c r="F925" s="23" t="s">
        <v>81</v>
      </c>
      <c r="G925" s="23">
        <v>1</v>
      </c>
      <c r="H925" s="23" t="s">
        <v>81</v>
      </c>
      <c r="I925" s="23" t="str">
        <f t="shared" si="56"/>
        <v>Yes</v>
      </c>
      <c r="J925" s="23" t="str">
        <f t="shared" si="57"/>
        <v>No</v>
      </c>
      <c r="K925" s="23" t="str">
        <f t="shared" si="58"/>
        <v>No</v>
      </c>
      <c r="L925" s="23" t="str">
        <f>IF(TRIM(H925)="?",'Cleaning Summary'!$B$35,IF(LOWER(TRIM(H925))="yes","Yes","No"))</f>
        <v>No</v>
      </c>
      <c r="M925" s="23">
        <f t="shared" si="59"/>
        <v>1</v>
      </c>
      <c r="N925" s="23" t="str">
        <f>IF(B925&lt;'Cleaning Summary'!$B$63,"Underweight",IF(B925&lt;'Cleaning Summary'!$B$64,"Normal Weight",IF(B925&lt;'Cleaning Summary'!$B$65,"Overweight","Obesity")))</f>
        <v>Overweight</v>
      </c>
      <c r="O925" s="23" t="str">
        <f>IF(C925&lt;'Cleaning Summary'!$B$66,"Normal",IF(C925&lt;'Cleaning Summary'!$B$67,"Prediabetes","Diabetes"))</f>
        <v>Normal</v>
      </c>
    </row>
    <row r="926" spans="1:15" x14ac:dyDescent="0.35">
      <c r="A926" s="23" t="s">
        <v>1967</v>
      </c>
      <c r="B926" s="27">
        <v>30.495000000000001</v>
      </c>
      <c r="C926" s="27">
        <v>8.68</v>
      </c>
      <c r="D926" s="23" t="s">
        <v>81</v>
      </c>
      <c r="E926" s="23" t="s">
        <v>81</v>
      </c>
      <c r="F926" s="23" t="s">
        <v>81</v>
      </c>
      <c r="G926" s="23" t="s">
        <v>4796</v>
      </c>
      <c r="H926" s="23" t="s">
        <v>81</v>
      </c>
      <c r="I926" s="23" t="str">
        <f t="shared" si="56"/>
        <v>No</v>
      </c>
      <c r="J926" s="23" t="str">
        <f t="shared" si="57"/>
        <v>No</v>
      </c>
      <c r="K926" s="23" t="str">
        <f t="shared" si="58"/>
        <v>No</v>
      </c>
      <c r="L926" s="23" t="str">
        <f>IF(TRIM(H926)="?",'Cleaning Summary'!$B$35,IF(LOWER(TRIM(H926))="yes","Yes","No"))</f>
        <v>No</v>
      </c>
      <c r="M926" s="23">
        <f t="shared" si="59"/>
        <v>0</v>
      </c>
      <c r="N926" s="23" t="str">
        <f>IF(B926&lt;'Cleaning Summary'!$B$63,"Underweight",IF(B926&lt;'Cleaning Summary'!$B$64,"Normal Weight",IF(B926&lt;'Cleaning Summary'!$B$65,"Overweight","Obesity")))</f>
        <v>Obesity</v>
      </c>
      <c r="O926" s="23" t="str">
        <f>IF(C926&lt;'Cleaning Summary'!$B$66,"Normal",IF(C926&lt;'Cleaning Summary'!$B$67,"Prediabetes","Diabetes"))</f>
        <v>Diabetes</v>
      </c>
    </row>
    <row r="927" spans="1:15" x14ac:dyDescent="0.35">
      <c r="A927" s="23" t="s">
        <v>1969</v>
      </c>
      <c r="B927" s="27">
        <v>25.2</v>
      </c>
      <c r="C927" s="27">
        <v>6.25</v>
      </c>
      <c r="D927" s="23" t="s">
        <v>95</v>
      </c>
      <c r="E927" s="23" t="s">
        <v>81</v>
      </c>
      <c r="F927" s="23" t="s">
        <v>81</v>
      </c>
      <c r="G927" s="23">
        <v>1</v>
      </c>
      <c r="H927" s="23" t="s">
        <v>81</v>
      </c>
      <c r="I927" s="23" t="str">
        <f t="shared" si="56"/>
        <v>Yes</v>
      </c>
      <c r="J927" s="23" t="str">
        <f t="shared" si="57"/>
        <v>No</v>
      </c>
      <c r="K927" s="23" t="str">
        <f t="shared" si="58"/>
        <v>No</v>
      </c>
      <c r="L927" s="23" t="str">
        <f>IF(TRIM(H927)="?",'Cleaning Summary'!$B$35,IF(LOWER(TRIM(H927))="yes","Yes","No"))</f>
        <v>No</v>
      </c>
      <c r="M927" s="23">
        <f t="shared" si="59"/>
        <v>1</v>
      </c>
      <c r="N927" s="23" t="str">
        <f>IF(B927&lt;'Cleaning Summary'!$B$63,"Underweight",IF(B927&lt;'Cleaning Summary'!$B$64,"Normal Weight",IF(B927&lt;'Cleaning Summary'!$B$65,"Overweight","Obesity")))</f>
        <v>Overweight</v>
      </c>
      <c r="O927" s="23" t="str">
        <f>IF(C927&lt;'Cleaning Summary'!$B$66,"Normal",IF(C927&lt;'Cleaning Summary'!$B$67,"Prediabetes","Diabetes"))</f>
        <v>Prediabetes</v>
      </c>
    </row>
    <row r="928" spans="1:15" x14ac:dyDescent="0.35">
      <c r="A928" s="23" t="s">
        <v>1971</v>
      </c>
      <c r="B928" s="27">
        <v>22.77</v>
      </c>
      <c r="C928" s="27">
        <v>4.47</v>
      </c>
      <c r="D928" s="23" t="s">
        <v>95</v>
      </c>
      <c r="E928" s="23" t="s">
        <v>81</v>
      </c>
      <c r="F928" s="23" t="s">
        <v>81</v>
      </c>
      <c r="G928" s="23">
        <v>1</v>
      </c>
      <c r="H928" s="23" t="s">
        <v>81</v>
      </c>
      <c r="I928" s="23" t="str">
        <f t="shared" si="56"/>
        <v>Yes</v>
      </c>
      <c r="J928" s="23" t="str">
        <f t="shared" si="57"/>
        <v>No</v>
      </c>
      <c r="K928" s="23" t="str">
        <f t="shared" si="58"/>
        <v>No</v>
      </c>
      <c r="L928" s="23" t="str">
        <f>IF(TRIM(H928)="?",'Cleaning Summary'!$B$35,IF(LOWER(TRIM(H928))="yes","Yes","No"))</f>
        <v>No</v>
      </c>
      <c r="M928" s="23">
        <f t="shared" si="59"/>
        <v>1</v>
      </c>
      <c r="N928" s="23" t="str">
        <f>IF(B928&lt;'Cleaning Summary'!$B$63,"Underweight",IF(B928&lt;'Cleaning Summary'!$B$64,"Normal Weight",IF(B928&lt;'Cleaning Summary'!$B$65,"Overweight","Obesity")))</f>
        <v>Normal Weight</v>
      </c>
      <c r="O928" s="23" t="str">
        <f>IF(C928&lt;'Cleaning Summary'!$B$66,"Normal",IF(C928&lt;'Cleaning Summary'!$B$67,"Prediabetes","Diabetes"))</f>
        <v>Normal</v>
      </c>
    </row>
    <row r="929" spans="1:15" x14ac:dyDescent="0.35">
      <c r="A929" s="23" t="s">
        <v>1973</v>
      </c>
      <c r="B929" s="27">
        <v>23.18</v>
      </c>
      <c r="C929" s="27">
        <v>8.31</v>
      </c>
      <c r="D929" s="23" t="s">
        <v>81</v>
      </c>
      <c r="E929" s="23" t="s">
        <v>81</v>
      </c>
      <c r="F929" s="23" t="s">
        <v>81</v>
      </c>
      <c r="G929" s="23" t="s">
        <v>4796</v>
      </c>
      <c r="H929" s="23" t="s">
        <v>81</v>
      </c>
      <c r="I929" s="23" t="str">
        <f t="shared" si="56"/>
        <v>No</v>
      </c>
      <c r="J929" s="23" t="str">
        <f t="shared" si="57"/>
        <v>No</v>
      </c>
      <c r="K929" s="23" t="str">
        <f t="shared" si="58"/>
        <v>No</v>
      </c>
      <c r="L929" s="23" t="str">
        <f>IF(TRIM(H929)="?",'Cleaning Summary'!$B$35,IF(LOWER(TRIM(H929))="yes","Yes","No"))</f>
        <v>No</v>
      </c>
      <c r="M929" s="23">
        <f t="shared" si="59"/>
        <v>0</v>
      </c>
      <c r="N929" s="23" t="str">
        <f>IF(B929&lt;'Cleaning Summary'!$B$63,"Underweight",IF(B929&lt;'Cleaning Summary'!$B$64,"Normal Weight",IF(B929&lt;'Cleaning Summary'!$B$65,"Overweight","Obesity")))</f>
        <v>Normal Weight</v>
      </c>
      <c r="O929" s="23" t="str">
        <f>IF(C929&lt;'Cleaning Summary'!$B$66,"Normal",IF(C929&lt;'Cleaning Summary'!$B$67,"Prediabetes","Diabetes"))</f>
        <v>Diabetes</v>
      </c>
    </row>
    <row r="930" spans="1:15" x14ac:dyDescent="0.35">
      <c r="A930" s="23" t="s">
        <v>1975</v>
      </c>
      <c r="B930" s="27">
        <v>35.409999999999997</v>
      </c>
      <c r="C930" s="27">
        <v>5.68</v>
      </c>
      <c r="D930" s="23" t="s">
        <v>81</v>
      </c>
      <c r="E930" s="23" t="s">
        <v>81</v>
      </c>
      <c r="F930" s="23" t="s">
        <v>81</v>
      </c>
      <c r="G930" s="23" t="s">
        <v>4796</v>
      </c>
      <c r="H930" s="23" t="s">
        <v>81</v>
      </c>
      <c r="I930" s="23" t="str">
        <f t="shared" si="56"/>
        <v>No</v>
      </c>
      <c r="J930" s="23" t="str">
        <f t="shared" si="57"/>
        <v>No</v>
      </c>
      <c r="K930" s="23" t="str">
        <f t="shared" si="58"/>
        <v>No</v>
      </c>
      <c r="L930" s="23" t="str">
        <f>IF(TRIM(H930)="?",'Cleaning Summary'!$B$35,IF(LOWER(TRIM(H930))="yes","Yes","No"))</f>
        <v>No</v>
      </c>
      <c r="M930" s="23">
        <f t="shared" si="59"/>
        <v>0</v>
      </c>
      <c r="N930" s="23" t="str">
        <f>IF(B930&lt;'Cleaning Summary'!$B$63,"Underweight",IF(B930&lt;'Cleaning Summary'!$B$64,"Normal Weight",IF(B930&lt;'Cleaning Summary'!$B$65,"Overweight","Obesity")))</f>
        <v>Obesity</v>
      </c>
      <c r="O930" s="23" t="str">
        <f>IF(C930&lt;'Cleaning Summary'!$B$66,"Normal",IF(C930&lt;'Cleaning Summary'!$B$67,"Prediabetes","Diabetes"))</f>
        <v>Normal</v>
      </c>
    </row>
    <row r="931" spans="1:15" x14ac:dyDescent="0.35">
      <c r="A931" s="23" t="s">
        <v>1977</v>
      </c>
      <c r="B931" s="27">
        <v>32.11</v>
      </c>
      <c r="C931" s="27">
        <v>4.75</v>
      </c>
      <c r="D931" s="23" t="s">
        <v>95</v>
      </c>
      <c r="E931" s="23" t="s">
        <v>81</v>
      </c>
      <c r="F931" s="23" t="s">
        <v>81</v>
      </c>
      <c r="G931" s="23">
        <v>2</v>
      </c>
      <c r="H931" s="23" t="s">
        <v>81</v>
      </c>
      <c r="I931" s="23" t="str">
        <f t="shared" si="56"/>
        <v>Yes</v>
      </c>
      <c r="J931" s="23" t="str">
        <f t="shared" si="57"/>
        <v>No</v>
      </c>
      <c r="K931" s="23" t="str">
        <f t="shared" si="58"/>
        <v>No</v>
      </c>
      <c r="L931" s="23" t="str">
        <f>IF(TRIM(H931)="?",'Cleaning Summary'!$B$35,IF(LOWER(TRIM(H931))="yes","Yes","No"))</f>
        <v>No</v>
      </c>
      <c r="M931" s="23">
        <f t="shared" si="59"/>
        <v>2</v>
      </c>
      <c r="N931" s="23" t="str">
        <f>IF(B931&lt;'Cleaning Summary'!$B$63,"Underweight",IF(B931&lt;'Cleaning Summary'!$B$64,"Normal Weight",IF(B931&lt;'Cleaning Summary'!$B$65,"Overweight","Obesity")))</f>
        <v>Obesity</v>
      </c>
      <c r="O931" s="23" t="str">
        <f>IF(C931&lt;'Cleaning Summary'!$B$66,"Normal",IF(C931&lt;'Cleaning Summary'!$B$67,"Prediabetes","Diabetes"))</f>
        <v>Normal</v>
      </c>
    </row>
    <row r="932" spans="1:15" x14ac:dyDescent="0.35">
      <c r="A932" s="23" t="s">
        <v>1979</v>
      </c>
      <c r="B932" s="27">
        <v>34.479999999999997</v>
      </c>
      <c r="C932" s="27">
        <v>6.31</v>
      </c>
      <c r="D932" s="23" t="s">
        <v>81</v>
      </c>
      <c r="E932" s="23" t="s">
        <v>81</v>
      </c>
      <c r="F932" s="23" t="s">
        <v>82</v>
      </c>
      <c r="G932" s="23">
        <v>1</v>
      </c>
      <c r="H932" s="23" t="s">
        <v>81</v>
      </c>
      <c r="I932" s="23" t="str">
        <f t="shared" si="56"/>
        <v>No</v>
      </c>
      <c r="J932" s="23" t="str">
        <f t="shared" si="57"/>
        <v>No</v>
      </c>
      <c r="K932" s="23" t="str">
        <f t="shared" si="58"/>
        <v>Yes</v>
      </c>
      <c r="L932" s="23" t="str">
        <f>IF(TRIM(H932)="?",'Cleaning Summary'!$B$35,IF(LOWER(TRIM(H932))="yes","Yes","No"))</f>
        <v>No</v>
      </c>
      <c r="M932" s="23">
        <f t="shared" si="59"/>
        <v>1</v>
      </c>
      <c r="N932" s="23" t="str">
        <f>IF(B932&lt;'Cleaning Summary'!$B$63,"Underweight",IF(B932&lt;'Cleaning Summary'!$B$64,"Normal Weight",IF(B932&lt;'Cleaning Summary'!$B$65,"Overweight","Obesity")))</f>
        <v>Obesity</v>
      </c>
      <c r="O932" s="23" t="str">
        <f>IF(C932&lt;'Cleaning Summary'!$B$66,"Normal",IF(C932&lt;'Cleaning Summary'!$B$67,"Prediabetes","Diabetes"))</f>
        <v>Prediabetes</v>
      </c>
    </row>
    <row r="933" spans="1:15" x14ac:dyDescent="0.35">
      <c r="A933" s="23" t="s">
        <v>1981</v>
      </c>
      <c r="B933" s="27">
        <v>34.39</v>
      </c>
      <c r="C933" s="27">
        <v>6.28</v>
      </c>
      <c r="D933" s="23" t="s">
        <v>95</v>
      </c>
      <c r="E933" s="23" t="s">
        <v>81</v>
      </c>
      <c r="F933" s="23" t="s">
        <v>81</v>
      </c>
      <c r="G933" s="23">
        <v>1</v>
      </c>
      <c r="H933" s="23" t="s">
        <v>81</v>
      </c>
      <c r="I933" s="23" t="str">
        <f t="shared" si="56"/>
        <v>Yes</v>
      </c>
      <c r="J933" s="23" t="str">
        <f t="shared" si="57"/>
        <v>No</v>
      </c>
      <c r="K933" s="23" t="str">
        <f t="shared" si="58"/>
        <v>No</v>
      </c>
      <c r="L933" s="23" t="str">
        <f>IF(TRIM(H933)="?",'Cleaning Summary'!$B$35,IF(LOWER(TRIM(H933))="yes","Yes","No"))</f>
        <v>No</v>
      </c>
      <c r="M933" s="23">
        <f t="shared" si="59"/>
        <v>1</v>
      </c>
      <c r="N933" s="23" t="str">
        <f>IF(B933&lt;'Cleaning Summary'!$B$63,"Underweight",IF(B933&lt;'Cleaning Summary'!$B$64,"Normal Weight",IF(B933&lt;'Cleaning Summary'!$B$65,"Overweight","Obesity")))</f>
        <v>Obesity</v>
      </c>
      <c r="O933" s="23" t="str">
        <f>IF(C933&lt;'Cleaning Summary'!$B$66,"Normal",IF(C933&lt;'Cleaning Summary'!$B$67,"Prediabetes","Diabetes"))</f>
        <v>Prediabetes</v>
      </c>
    </row>
    <row r="934" spans="1:15" x14ac:dyDescent="0.35">
      <c r="A934" s="23" t="s">
        <v>1983</v>
      </c>
      <c r="B934" s="27">
        <v>26.4</v>
      </c>
      <c r="C934" s="27">
        <v>9.2899999999999991</v>
      </c>
      <c r="D934" s="23" t="s">
        <v>95</v>
      </c>
      <c r="E934" s="23" t="s">
        <v>81</v>
      </c>
      <c r="F934" s="23" t="s">
        <v>82</v>
      </c>
      <c r="G934" s="23">
        <v>1</v>
      </c>
      <c r="H934" s="23" t="s">
        <v>81</v>
      </c>
      <c r="I934" s="23" t="str">
        <f t="shared" si="56"/>
        <v>Yes</v>
      </c>
      <c r="J934" s="23" t="str">
        <f t="shared" si="57"/>
        <v>No</v>
      </c>
      <c r="K934" s="23" t="str">
        <f t="shared" si="58"/>
        <v>Yes</v>
      </c>
      <c r="L934" s="23" t="str">
        <f>IF(TRIM(H934)="?",'Cleaning Summary'!$B$35,IF(LOWER(TRIM(H934))="yes","Yes","No"))</f>
        <v>No</v>
      </c>
      <c r="M934" s="23">
        <f t="shared" si="59"/>
        <v>1</v>
      </c>
      <c r="N934" s="23" t="str">
        <f>IF(B934&lt;'Cleaning Summary'!$B$63,"Underweight",IF(B934&lt;'Cleaning Summary'!$B$64,"Normal Weight",IF(B934&lt;'Cleaning Summary'!$B$65,"Overweight","Obesity")))</f>
        <v>Overweight</v>
      </c>
      <c r="O934" s="23" t="str">
        <f>IF(C934&lt;'Cleaning Summary'!$B$66,"Normal",IF(C934&lt;'Cleaning Summary'!$B$67,"Prediabetes","Diabetes"))</f>
        <v>Diabetes</v>
      </c>
    </row>
    <row r="935" spans="1:15" x14ac:dyDescent="0.35">
      <c r="A935" s="23" t="s">
        <v>1985</v>
      </c>
      <c r="B935" s="27">
        <v>28.1</v>
      </c>
      <c r="C935" s="27">
        <v>5.79</v>
      </c>
      <c r="D935" s="23" t="s">
        <v>95</v>
      </c>
      <c r="E935" s="23" t="s">
        <v>81</v>
      </c>
      <c r="F935" s="23" t="s">
        <v>82</v>
      </c>
      <c r="G935" s="23">
        <v>1</v>
      </c>
      <c r="H935" s="23" t="s">
        <v>81</v>
      </c>
      <c r="I935" s="23" t="str">
        <f t="shared" si="56"/>
        <v>Yes</v>
      </c>
      <c r="J935" s="23" t="str">
        <f t="shared" si="57"/>
        <v>No</v>
      </c>
      <c r="K935" s="23" t="str">
        <f t="shared" si="58"/>
        <v>Yes</v>
      </c>
      <c r="L935" s="23" t="str">
        <f>IF(TRIM(H935)="?",'Cleaning Summary'!$B$35,IF(LOWER(TRIM(H935))="yes","Yes","No"))</f>
        <v>No</v>
      </c>
      <c r="M935" s="23">
        <f t="shared" si="59"/>
        <v>1</v>
      </c>
      <c r="N935" s="23" t="str">
        <f>IF(B935&lt;'Cleaning Summary'!$B$63,"Underweight",IF(B935&lt;'Cleaning Summary'!$B$64,"Normal Weight",IF(B935&lt;'Cleaning Summary'!$B$65,"Overweight","Obesity")))</f>
        <v>Overweight</v>
      </c>
      <c r="O935" s="23" t="str">
        <f>IF(C935&lt;'Cleaning Summary'!$B$66,"Normal",IF(C935&lt;'Cleaning Summary'!$B$67,"Prediabetes","Diabetes"))</f>
        <v>Prediabetes</v>
      </c>
    </row>
    <row r="936" spans="1:15" x14ac:dyDescent="0.35">
      <c r="A936" s="23" t="s">
        <v>1987</v>
      </c>
      <c r="B936" s="27">
        <v>27</v>
      </c>
      <c r="C936" s="27">
        <v>4.54</v>
      </c>
      <c r="D936" s="23" t="s">
        <v>95</v>
      </c>
      <c r="E936" s="23" t="s">
        <v>81</v>
      </c>
      <c r="F936" s="23" t="s">
        <v>81</v>
      </c>
      <c r="G936" s="23">
        <v>1</v>
      </c>
      <c r="H936" s="23" t="s">
        <v>81</v>
      </c>
      <c r="I936" s="23" t="str">
        <f t="shared" si="56"/>
        <v>Yes</v>
      </c>
      <c r="J936" s="23" t="str">
        <f t="shared" si="57"/>
        <v>No</v>
      </c>
      <c r="K936" s="23" t="str">
        <f t="shared" si="58"/>
        <v>No</v>
      </c>
      <c r="L936" s="23" t="str">
        <f>IF(TRIM(H936)="?",'Cleaning Summary'!$B$35,IF(LOWER(TRIM(H936))="yes","Yes","No"))</f>
        <v>No</v>
      </c>
      <c r="M936" s="23">
        <f t="shared" si="59"/>
        <v>1</v>
      </c>
      <c r="N936" s="23" t="str">
        <f>IF(B936&lt;'Cleaning Summary'!$B$63,"Underweight",IF(B936&lt;'Cleaning Summary'!$B$64,"Normal Weight",IF(B936&lt;'Cleaning Summary'!$B$65,"Overweight","Obesity")))</f>
        <v>Overweight</v>
      </c>
      <c r="O936" s="23" t="str">
        <f>IF(C936&lt;'Cleaning Summary'!$B$66,"Normal",IF(C936&lt;'Cleaning Summary'!$B$67,"Prediabetes","Diabetes"))</f>
        <v>Normal</v>
      </c>
    </row>
    <row r="937" spans="1:15" x14ac:dyDescent="0.35">
      <c r="A937" s="23" t="s">
        <v>1989</v>
      </c>
      <c r="B937" s="27">
        <v>28.594999999999999</v>
      </c>
      <c r="C937" s="27">
        <v>4.68</v>
      </c>
      <c r="D937" s="23" t="s">
        <v>95</v>
      </c>
      <c r="E937" s="23" t="s">
        <v>81</v>
      </c>
      <c r="F937" s="23" t="s">
        <v>81</v>
      </c>
      <c r="G937" s="23">
        <v>1</v>
      </c>
      <c r="H937" s="23" t="s">
        <v>81</v>
      </c>
      <c r="I937" s="23" t="str">
        <f t="shared" si="56"/>
        <v>Yes</v>
      </c>
      <c r="J937" s="23" t="str">
        <f t="shared" si="57"/>
        <v>No</v>
      </c>
      <c r="K937" s="23" t="str">
        <f t="shared" si="58"/>
        <v>No</v>
      </c>
      <c r="L937" s="23" t="str">
        <f>IF(TRIM(H937)="?",'Cleaning Summary'!$B$35,IF(LOWER(TRIM(H937))="yes","Yes","No"))</f>
        <v>No</v>
      </c>
      <c r="M937" s="23">
        <f t="shared" si="59"/>
        <v>1</v>
      </c>
      <c r="N937" s="23" t="str">
        <f>IF(B937&lt;'Cleaning Summary'!$B$63,"Underweight",IF(B937&lt;'Cleaning Summary'!$B$64,"Normal Weight",IF(B937&lt;'Cleaning Summary'!$B$65,"Overweight","Obesity")))</f>
        <v>Overweight</v>
      </c>
      <c r="O937" s="23" t="str">
        <f>IF(C937&lt;'Cleaning Summary'!$B$66,"Normal",IF(C937&lt;'Cleaning Summary'!$B$67,"Prediabetes","Diabetes"))</f>
        <v>Normal</v>
      </c>
    </row>
    <row r="938" spans="1:15" x14ac:dyDescent="0.35">
      <c r="A938" s="23" t="s">
        <v>1991</v>
      </c>
      <c r="B938" s="27">
        <v>36.799999999999997</v>
      </c>
      <c r="C938" s="27">
        <v>5.88</v>
      </c>
      <c r="D938" s="23" t="s">
        <v>81</v>
      </c>
      <c r="E938" s="23" t="s">
        <v>81</v>
      </c>
      <c r="F938" s="23" t="s">
        <v>81</v>
      </c>
      <c r="G938" s="23">
        <v>1</v>
      </c>
      <c r="H938" s="23" t="s">
        <v>81</v>
      </c>
      <c r="I938" s="23" t="str">
        <f t="shared" si="56"/>
        <v>No</v>
      </c>
      <c r="J938" s="23" t="str">
        <f t="shared" si="57"/>
        <v>No</v>
      </c>
      <c r="K938" s="23" t="str">
        <f t="shared" si="58"/>
        <v>No</v>
      </c>
      <c r="L938" s="23" t="str">
        <f>IF(TRIM(H938)="?",'Cleaning Summary'!$B$35,IF(LOWER(TRIM(H938))="yes","Yes","No"))</f>
        <v>No</v>
      </c>
      <c r="M938" s="23">
        <f t="shared" si="59"/>
        <v>1</v>
      </c>
      <c r="N938" s="23" t="str">
        <f>IF(B938&lt;'Cleaning Summary'!$B$63,"Underweight",IF(B938&lt;'Cleaning Summary'!$B$64,"Normal Weight",IF(B938&lt;'Cleaning Summary'!$B$65,"Overweight","Obesity")))</f>
        <v>Obesity</v>
      </c>
      <c r="O938" s="23" t="str">
        <f>IF(C938&lt;'Cleaning Summary'!$B$66,"Normal",IF(C938&lt;'Cleaning Summary'!$B$67,"Prediabetes","Diabetes"))</f>
        <v>Prediabetes</v>
      </c>
    </row>
    <row r="939" spans="1:15" x14ac:dyDescent="0.35">
      <c r="A939" s="23" t="s">
        <v>1993</v>
      </c>
      <c r="B939" s="27">
        <v>23.75</v>
      </c>
      <c r="C939" s="27">
        <v>5.42</v>
      </c>
      <c r="D939" s="23" t="s">
        <v>95</v>
      </c>
      <c r="E939" s="23" t="s">
        <v>81</v>
      </c>
      <c r="F939" s="23" t="s">
        <v>82</v>
      </c>
      <c r="G939" s="23">
        <v>1</v>
      </c>
      <c r="H939" s="23" t="s">
        <v>81</v>
      </c>
      <c r="I939" s="23" t="str">
        <f t="shared" si="56"/>
        <v>Yes</v>
      </c>
      <c r="J939" s="23" t="str">
        <f t="shared" si="57"/>
        <v>No</v>
      </c>
      <c r="K939" s="23" t="str">
        <f t="shared" si="58"/>
        <v>Yes</v>
      </c>
      <c r="L939" s="23" t="str">
        <f>IF(TRIM(H939)="?",'Cleaning Summary'!$B$35,IF(LOWER(TRIM(H939))="yes","Yes","No"))</f>
        <v>No</v>
      </c>
      <c r="M939" s="23">
        <f t="shared" si="59"/>
        <v>1</v>
      </c>
      <c r="N939" s="23" t="str">
        <f>IF(B939&lt;'Cleaning Summary'!$B$63,"Underweight",IF(B939&lt;'Cleaning Summary'!$B$64,"Normal Weight",IF(B939&lt;'Cleaning Summary'!$B$65,"Overweight","Obesity")))</f>
        <v>Normal Weight</v>
      </c>
      <c r="O939" s="23" t="str">
        <f>IF(C939&lt;'Cleaning Summary'!$B$66,"Normal",IF(C939&lt;'Cleaning Summary'!$B$67,"Prediabetes","Diabetes"))</f>
        <v>Normal</v>
      </c>
    </row>
    <row r="940" spans="1:15" x14ac:dyDescent="0.35">
      <c r="A940" s="23" t="s">
        <v>1995</v>
      </c>
      <c r="B940" s="27">
        <v>35.619999999999997</v>
      </c>
      <c r="C940" s="27">
        <v>4.16</v>
      </c>
      <c r="D940" s="23" t="s">
        <v>81</v>
      </c>
      <c r="E940" s="23" t="s">
        <v>81</v>
      </c>
      <c r="F940" s="23" t="s">
        <v>81</v>
      </c>
      <c r="G940" s="23" t="s">
        <v>4796</v>
      </c>
      <c r="H940" s="23" t="s">
        <v>81</v>
      </c>
      <c r="I940" s="23" t="str">
        <f t="shared" si="56"/>
        <v>No</v>
      </c>
      <c r="J940" s="23" t="str">
        <f t="shared" si="57"/>
        <v>No</v>
      </c>
      <c r="K940" s="23" t="str">
        <f t="shared" si="58"/>
        <v>No</v>
      </c>
      <c r="L940" s="23" t="str">
        <f>IF(TRIM(H940)="?",'Cleaning Summary'!$B$35,IF(LOWER(TRIM(H940))="yes","Yes","No"))</f>
        <v>No</v>
      </c>
      <c r="M940" s="23">
        <f t="shared" si="59"/>
        <v>0</v>
      </c>
      <c r="N940" s="23" t="str">
        <f>IF(B940&lt;'Cleaning Summary'!$B$63,"Underweight",IF(B940&lt;'Cleaning Summary'!$B$64,"Normal Weight",IF(B940&lt;'Cleaning Summary'!$B$65,"Overweight","Obesity")))</f>
        <v>Obesity</v>
      </c>
      <c r="O940" s="23" t="str">
        <f>IF(C940&lt;'Cleaning Summary'!$B$66,"Normal",IF(C940&lt;'Cleaning Summary'!$B$67,"Prediabetes","Diabetes"))</f>
        <v>Normal</v>
      </c>
    </row>
    <row r="941" spans="1:15" x14ac:dyDescent="0.35">
      <c r="A941" s="23" t="s">
        <v>1997</v>
      </c>
      <c r="B941" s="27">
        <v>30.69</v>
      </c>
      <c r="C941" s="27">
        <v>7.05</v>
      </c>
      <c r="D941" s="23" t="s">
        <v>95</v>
      </c>
      <c r="E941" s="23" t="s">
        <v>81</v>
      </c>
      <c r="F941" s="23" t="s">
        <v>81</v>
      </c>
      <c r="G941" s="23">
        <v>2</v>
      </c>
      <c r="H941" s="23" t="s">
        <v>81</v>
      </c>
      <c r="I941" s="23" t="str">
        <f t="shared" si="56"/>
        <v>Yes</v>
      </c>
      <c r="J941" s="23" t="str">
        <f t="shared" si="57"/>
        <v>No</v>
      </c>
      <c r="K941" s="23" t="str">
        <f t="shared" si="58"/>
        <v>No</v>
      </c>
      <c r="L941" s="23" t="str">
        <f>IF(TRIM(H941)="?",'Cleaning Summary'!$B$35,IF(LOWER(TRIM(H941))="yes","Yes","No"))</f>
        <v>No</v>
      </c>
      <c r="M941" s="23">
        <f t="shared" si="59"/>
        <v>2</v>
      </c>
      <c r="N941" s="23" t="str">
        <f>IF(B941&lt;'Cleaning Summary'!$B$63,"Underweight",IF(B941&lt;'Cleaning Summary'!$B$64,"Normal Weight",IF(B941&lt;'Cleaning Summary'!$B$65,"Overweight","Obesity")))</f>
        <v>Obesity</v>
      </c>
      <c r="O941" s="23" t="str">
        <f>IF(C941&lt;'Cleaning Summary'!$B$66,"Normal",IF(C941&lt;'Cleaning Summary'!$B$67,"Prediabetes","Diabetes"))</f>
        <v>Diabetes</v>
      </c>
    </row>
    <row r="942" spans="1:15" x14ac:dyDescent="0.35">
      <c r="A942" s="23" t="s">
        <v>1999</v>
      </c>
      <c r="B942" s="27">
        <v>35.799999999999997</v>
      </c>
      <c r="C942" s="27">
        <v>5.63</v>
      </c>
      <c r="D942" s="23" t="s">
        <v>95</v>
      </c>
      <c r="E942" s="23" t="s">
        <v>81</v>
      </c>
      <c r="F942" s="23" t="s">
        <v>81</v>
      </c>
      <c r="G942" s="23">
        <v>2</v>
      </c>
      <c r="H942" s="23" t="s">
        <v>81</v>
      </c>
      <c r="I942" s="23" t="str">
        <f t="shared" si="56"/>
        <v>Yes</v>
      </c>
      <c r="J942" s="23" t="str">
        <f t="shared" si="57"/>
        <v>No</v>
      </c>
      <c r="K942" s="23" t="str">
        <f t="shared" si="58"/>
        <v>No</v>
      </c>
      <c r="L942" s="23" t="str">
        <f>IF(TRIM(H942)="?",'Cleaning Summary'!$B$35,IF(LOWER(TRIM(H942))="yes","Yes","No"))</f>
        <v>No</v>
      </c>
      <c r="M942" s="23">
        <f t="shared" si="59"/>
        <v>2</v>
      </c>
      <c r="N942" s="23" t="str">
        <f>IF(B942&lt;'Cleaning Summary'!$B$63,"Underweight",IF(B942&lt;'Cleaning Summary'!$B$64,"Normal Weight",IF(B942&lt;'Cleaning Summary'!$B$65,"Overweight","Obesity")))</f>
        <v>Obesity</v>
      </c>
      <c r="O942" s="23" t="str">
        <f>IF(C942&lt;'Cleaning Summary'!$B$66,"Normal",IF(C942&lt;'Cleaning Summary'!$B$67,"Prediabetes","Diabetes"))</f>
        <v>Normal</v>
      </c>
    </row>
    <row r="943" spans="1:15" x14ac:dyDescent="0.35">
      <c r="A943" s="23" t="s">
        <v>2001</v>
      </c>
      <c r="B943" s="27">
        <v>28.785</v>
      </c>
      <c r="C943" s="27">
        <v>4.24</v>
      </c>
      <c r="D943" s="23" t="s">
        <v>95</v>
      </c>
      <c r="E943" s="23" t="s">
        <v>81</v>
      </c>
      <c r="F943" s="23" t="s">
        <v>81</v>
      </c>
      <c r="G943" s="23">
        <v>2</v>
      </c>
      <c r="H943" s="23" t="s">
        <v>81</v>
      </c>
      <c r="I943" s="23" t="str">
        <f t="shared" si="56"/>
        <v>Yes</v>
      </c>
      <c r="J943" s="23" t="str">
        <f t="shared" si="57"/>
        <v>No</v>
      </c>
      <c r="K943" s="23" t="str">
        <f t="shared" si="58"/>
        <v>No</v>
      </c>
      <c r="L943" s="23" t="str">
        <f>IF(TRIM(H943)="?",'Cleaning Summary'!$B$35,IF(LOWER(TRIM(H943))="yes","Yes","No"))</f>
        <v>No</v>
      </c>
      <c r="M943" s="23">
        <f t="shared" si="59"/>
        <v>2</v>
      </c>
      <c r="N943" s="23" t="str">
        <f>IF(B943&lt;'Cleaning Summary'!$B$63,"Underweight",IF(B943&lt;'Cleaning Summary'!$B$64,"Normal Weight",IF(B943&lt;'Cleaning Summary'!$B$65,"Overweight","Obesity")))</f>
        <v>Overweight</v>
      </c>
      <c r="O943" s="23" t="str">
        <f>IF(C943&lt;'Cleaning Summary'!$B$66,"Normal",IF(C943&lt;'Cleaning Summary'!$B$67,"Prediabetes","Diabetes"))</f>
        <v>Normal</v>
      </c>
    </row>
    <row r="944" spans="1:15" x14ac:dyDescent="0.35">
      <c r="A944" s="23" t="s">
        <v>2003</v>
      </c>
      <c r="B944" s="27">
        <v>28.594999999999999</v>
      </c>
      <c r="C944" s="27">
        <v>4.96</v>
      </c>
      <c r="D944" s="23" t="s">
        <v>95</v>
      </c>
      <c r="E944" s="23" t="s">
        <v>81</v>
      </c>
      <c r="F944" s="23" t="s">
        <v>81</v>
      </c>
      <c r="G944" s="23">
        <v>2</v>
      </c>
      <c r="H944" s="23" t="s">
        <v>81</v>
      </c>
      <c r="I944" s="23" t="str">
        <f t="shared" si="56"/>
        <v>Yes</v>
      </c>
      <c r="J944" s="23" t="str">
        <f t="shared" si="57"/>
        <v>No</v>
      </c>
      <c r="K944" s="23" t="str">
        <f t="shared" si="58"/>
        <v>No</v>
      </c>
      <c r="L944" s="23" t="str">
        <f>IF(TRIM(H944)="?",'Cleaning Summary'!$B$35,IF(LOWER(TRIM(H944))="yes","Yes","No"))</f>
        <v>No</v>
      </c>
      <c r="M944" s="23">
        <f t="shared" si="59"/>
        <v>2</v>
      </c>
      <c r="N944" s="23" t="str">
        <f>IF(B944&lt;'Cleaning Summary'!$B$63,"Underweight",IF(B944&lt;'Cleaning Summary'!$B$64,"Normal Weight",IF(B944&lt;'Cleaning Summary'!$B$65,"Overweight","Obesity")))</f>
        <v>Overweight</v>
      </c>
      <c r="O944" s="23" t="str">
        <f>IF(C944&lt;'Cleaning Summary'!$B$66,"Normal",IF(C944&lt;'Cleaning Summary'!$B$67,"Prediabetes","Diabetes"))</f>
        <v>Normal</v>
      </c>
    </row>
    <row r="945" spans="1:15" x14ac:dyDescent="0.35">
      <c r="A945" s="23" t="s">
        <v>2005</v>
      </c>
      <c r="B945" s="27">
        <v>48.75</v>
      </c>
      <c r="C945" s="27">
        <v>4.34</v>
      </c>
      <c r="D945" s="23" t="s">
        <v>81</v>
      </c>
      <c r="E945" s="23" t="s">
        <v>81</v>
      </c>
      <c r="F945" s="23" t="s">
        <v>81</v>
      </c>
      <c r="G945" s="23" t="s">
        <v>4796</v>
      </c>
      <c r="H945" s="23" t="s">
        <v>81</v>
      </c>
      <c r="I945" s="23" t="str">
        <f t="shared" si="56"/>
        <v>No</v>
      </c>
      <c r="J945" s="23" t="str">
        <f t="shared" si="57"/>
        <v>No</v>
      </c>
      <c r="K945" s="23" t="str">
        <f t="shared" si="58"/>
        <v>No</v>
      </c>
      <c r="L945" s="23" t="str">
        <f>IF(TRIM(H945)="?",'Cleaning Summary'!$B$35,IF(LOWER(TRIM(H945))="yes","Yes","No"))</f>
        <v>No</v>
      </c>
      <c r="M945" s="23">
        <f t="shared" si="59"/>
        <v>0</v>
      </c>
      <c r="N945" s="23" t="str">
        <f>IF(B945&lt;'Cleaning Summary'!$B$63,"Underweight",IF(B945&lt;'Cleaning Summary'!$B$64,"Normal Weight",IF(B945&lt;'Cleaning Summary'!$B$65,"Overweight","Obesity")))</f>
        <v>Obesity</v>
      </c>
      <c r="O945" s="23" t="str">
        <f>IF(C945&lt;'Cleaning Summary'!$B$66,"Normal",IF(C945&lt;'Cleaning Summary'!$B$67,"Prediabetes","Diabetes"))</f>
        <v>Normal</v>
      </c>
    </row>
    <row r="946" spans="1:15" x14ac:dyDescent="0.35">
      <c r="A946" s="23" t="s">
        <v>2007</v>
      </c>
      <c r="B946" s="27">
        <v>28.31</v>
      </c>
      <c r="C946" s="27">
        <v>5.43</v>
      </c>
      <c r="D946" s="23" t="s">
        <v>95</v>
      </c>
      <c r="E946" s="23" t="s">
        <v>81</v>
      </c>
      <c r="F946" s="23" t="s">
        <v>81</v>
      </c>
      <c r="G946" s="23">
        <v>2</v>
      </c>
      <c r="H946" s="23" t="s">
        <v>81</v>
      </c>
      <c r="I946" s="23" t="str">
        <f t="shared" si="56"/>
        <v>Yes</v>
      </c>
      <c r="J946" s="23" t="str">
        <f t="shared" si="57"/>
        <v>No</v>
      </c>
      <c r="K946" s="23" t="str">
        <f t="shared" si="58"/>
        <v>No</v>
      </c>
      <c r="L946" s="23" t="str">
        <f>IF(TRIM(H946)="?",'Cleaning Summary'!$B$35,IF(LOWER(TRIM(H946))="yes","Yes","No"))</f>
        <v>No</v>
      </c>
      <c r="M946" s="23">
        <f t="shared" si="59"/>
        <v>2</v>
      </c>
      <c r="N946" s="23" t="str">
        <f>IF(B946&lt;'Cleaning Summary'!$B$63,"Underweight",IF(B946&lt;'Cleaning Summary'!$B$64,"Normal Weight",IF(B946&lt;'Cleaning Summary'!$B$65,"Overweight","Obesity")))</f>
        <v>Overweight</v>
      </c>
      <c r="O946" s="23" t="str">
        <f>IF(C946&lt;'Cleaning Summary'!$B$66,"Normal",IF(C946&lt;'Cleaning Summary'!$B$67,"Prediabetes","Diabetes"))</f>
        <v>Normal</v>
      </c>
    </row>
    <row r="947" spans="1:15" x14ac:dyDescent="0.35">
      <c r="A947" s="23" t="s">
        <v>2009</v>
      </c>
      <c r="B947" s="27">
        <v>38.39</v>
      </c>
      <c r="C947" s="27">
        <v>8.33</v>
      </c>
      <c r="D947" s="23" t="s">
        <v>95</v>
      </c>
      <c r="E947" s="23" t="s">
        <v>81</v>
      </c>
      <c r="F947" s="23" t="s">
        <v>81</v>
      </c>
      <c r="G947" s="23">
        <v>1</v>
      </c>
      <c r="H947" s="23" t="s">
        <v>81</v>
      </c>
      <c r="I947" s="23" t="str">
        <f t="shared" si="56"/>
        <v>Yes</v>
      </c>
      <c r="J947" s="23" t="str">
        <f t="shared" si="57"/>
        <v>No</v>
      </c>
      <c r="K947" s="23" t="str">
        <f t="shared" si="58"/>
        <v>No</v>
      </c>
      <c r="L947" s="23" t="str">
        <f>IF(TRIM(H947)="?",'Cleaning Summary'!$B$35,IF(LOWER(TRIM(H947))="yes","Yes","No"))</f>
        <v>No</v>
      </c>
      <c r="M947" s="23">
        <f t="shared" si="59"/>
        <v>1</v>
      </c>
      <c r="N947" s="23" t="str">
        <f>IF(B947&lt;'Cleaning Summary'!$B$63,"Underweight",IF(B947&lt;'Cleaning Summary'!$B$64,"Normal Weight",IF(B947&lt;'Cleaning Summary'!$B$65,"Overweight","Obesity")))</f>
        <v>Obesity</v>
      </c>
      <c r="O947" s="23" t="str">
        <f>IF(C947&lt;'Cleaning Summary'!$B$66,"Normal",IF(C947&lt;'Cleaning Summary'!$B$67,"Prediabetes","Diabetes"))</f>
        <v>Diabetes</v>
      </c>
    </row>
    <row r="948" spans="1:15" x14ac:dyDescent="0.35">
      <c r="A948" s="23" t="s">
        <v>2011</v>
      </c>
      <c r="B948" s="27">
        <v>25.87</v>
      </c>
      <c r="C948" s="27">
        <v>5.63</v>
      </c>
      <c r="D948" s="23" t="s">
        <v>95</v>
      </c>
      <c r="E948" s="23" t="s">
        <v>81</v>
      </c>
      <c r="F948" s="23" t="s">
        <v>81</v>
      </c>
      <c r="G948" s="23">
        <v>1</v>
      </c>
      <c r="H948" s="23" t="s">
        <v>81</v>
      </c>
      <c r="I948" s="23" t="str">
        <f t="shared" si="56"/>
        <v>Yes</v>
      </c>
      <c r="J948" s="23" t="str">
        <f t="shared" si="57"/>
        <v>No</v>
      </c>
      <c r="K948" s="23" t="str">
        <f t="shared" si="58"/>
        <v>No</v>
      </c>
      <c r="L948" s="23" t="str">
        <f>IF(TRIM(H948)="?",'Cleaning Summary'!$B$35,IF(LOWER(TRIM(H948))="yes","Yes","No"))</f>
        <v>No</v>
      </c>
      <c r="M948" s="23">
        <f t="shared" si="59"/>
        <v>1</v>
      </c>
      <c r="N948" s="23" t="str">
        <f>IF(B948&lt;'Cleaning Summary'!$B$63,"Underweight",IF(B948&lt;'Cleaning Summary'!$B$64,"Normal Weight",IF(B948&lt;'Cleaning Summary'!$B$65,"Overweight","Obesity")))</f>
        <v>Overweight</v>
      </c>
      <c r="O948" s="23" t="str">
        <f>IF(C948&lt;'Cleaning Summary'!$B$66,"Normal",IF(C948&lt;'Cleaning Summary'!$B$67,"Prediabetes","Diabetes"))</f>
        <v>Normal</v>
      </c>
    </row>
    <row r="949" spans="1:15" x14ac:dyDescent="0.35">
      <c r="A949" s="23" t="s">
        <v>2013</v>
      </c>
      <c r="B949" s="27">
        <v>43.7</v>
      </c>
      <c r="C949" s="27">
        <v>7.23</v>
      </c>
      <c r="D949" s="23" t="s">
        <v>81</v>
      </c>
      <c r="E949" s="23" t="s">
        <v>81</v>
      </c>
      <c r="F949" s="23" t="s">
        <v>81</v>
      </c>
      <c r="G949" s="23" t="s">
        <v>4796</v>
      </c>
      <c r="H949" s="23" t="s">
        <v>81</v>
      </c>
      <c r="I949" s="23" t="str">
        <f t="shared" si="56"/>
        <v>No</v>
      </c>
      <c r="J949" s="23" t="str">
        <f t="shared" si="57"/>
        <v>No</v>
      </c>
      <c r="K949" s="23" t="str">
        <f t="shared" si="58"/>
        <v>No</v>
      </c>
      <c r="L949" s="23" t="str">
        <f>IF(TRIM(H949)="?",'Cleaning Summary'!$B$35,IF(LOWER(TRIM(H949))="yes","Yes","No"))</f>
        <v>No</v>
      </c>
      <c r="M949" s="23">
        <f t="shared" si="59"/>
        <v>0</v>
      </c>
      <c r="N949" s="23" t="str">
        <f>IF(B949&lt;'Cleaning Summary'!$B$63,"Underweight",IF(B949&lt;'Cleaning Summary'!$B$64,"Normal Weight",IF(B949&lt;'Cleaning Summary'!$B$65,"Overweight","Obesity")))</f>
        <v>Obesity</v>
      </c>
      <c r="O949" s="23" t="str">
        <f>IF(C949&lt;'Cleaning Summary'!$B$66,"Normal",IF(C949&lt;'Cleaning Summary'!$B$67,"Prediabetes","Diabetes"))</f>
        <v>Diabetes</v>
      </c>
    </row>
    <row r="950" spans="1:15" x14ac:dyDescent="0.35">
      <c r="A950" s="23" t="s">
        <v>2015</v>
      </c>
      <c r="B950" s="27">
        <v>40.945</v>
      </c>
      <c r="C950" s="27">
        <v>10.57</v>
      </c>
      <c r="D950" s="23" t="s">
        <v>81</v>
      </c>
      <c r="E950" s="23" t="s">
        <v>81</v>
      </c>
      <c r="F950" s="23" t="s">
        <v>81</v>
      </c>
      <c r="G950" s="23" t="s">
        <v>4796</v>
      </c>
      <c r="H950" s="23" t="s">
        <v>81</v>
      </c>
      <c r="I950" s="23" t="str">
        <f t="shared" si="56"/>
        <v>No</v>
      </c>
      <c r="J950" s="23" t="str">
        <f t="shared" si="57"/>
        <v>No</v>
      </c>
      <c r="K950" s="23" t="str">
        <f t="shared" si="58"/>
        <v>No</v>
      </c>
      <c r="L950" s="23" t="str">
        <f>IF(TRIM(H950)="?",'Cleaning Summary'!$B$35,IF(LOWER(TRIM(H950))="yes","Yes","No"))</f>
        <v>No</v>
      </c>
      <c r="M950" s="23">
        <f t="shared" si="59"/>
        <v>0</v>
      </c>
      <c r="N950" s="23" t="str">
        <f>IF(B950&lt;'Cleaning Summary'!$B$63,"Underweight",IF(B950&lt;'Cleaning Summary'!$B$64,"Normal Weight",IF(B950&lt;'Cleaning Summary'!$B$65,"Overweight","Obesity")))</f>
        <v>Obesity</v>
      </c>
      <c r="O950" s="23" t="str">
        <f>IF(C950&lt;'Cleaning Summary'!$B$66,"Normal",IF(C950&lt;'Cleaning Summary'!$B$67,"Prediabetes","Diabetes"))</f>
        <v>Diabetes</v>
      </c>
    </row>
    <row r="951" spans="1:15" x14ac:dyDescent="0.35">
      <c r="A951" s="23" t="s">
        <v>2017</v>
      </c>
      <c r="B951" s="27">
        <v>27.94</v>
      </c>
      <c r="C951" s="27">
        <v>7.92</v>
      </c>
      <c r="D951" s="23" t="s">
        <v>81</v>
      </c>
      <c r="E951" s="23" t="s">
        <v>81</v>
      </c>
      <c r="F951" s="23" t="s">
        <v>81</v>
      </c>
      <c r="G951" s="23" t="s">
        <v>4796</v>
      </c>
      <c r="H951" s="23" t="s">
        <v>81</v>
      </c>
      <c r="I951" s="23" t="str">
        <f t="shared" si="56"/>
        <v>No</v>
      </c>
      <c r="J951" s="23" t="str">
        <f t="shared" si="57"/>
        <v>No</v>
      </c>
      <c r="K951" s="23" t="str">
        <f t="shared" si="58"/>
        <v>No</v>
      </c>
      <c r="L951" s="23" t="str">
        <f>IF(TRIM(H951)="?",'Cleaning Summary'!$B$35,IF(LOWER(TRIM(H951))="yes","Yes","No"))</f>
        <v>No</v>
      </c>
      <c r="M951" s="23">
        <f t="shared" si="59"/>
        <v>0</v>
      </c>
      <c r="N951" s="23" t="str">
        <f>IF(B951&lt;'Cleaning Summary'!$B$63,"Underweight",IF(B951&lt;'Cleaning Summary'!$B$64,"Normal Weight",IF(B951&lt;'Cleaning Summary'!$B$65,"Overweight","Obesity")))</f>
        <v>Overweight</v>
      </c>
      <c r="O951" s="23" t="str">
        <f>IF(C951&lt;'Cleaning Summary'!$B$66,"Normal",IF(C951&lt;'Cleaning Summary'!$B$67,"Prediabetes","Diabetes"))</f>
        <v>Diabetes</v>
      </c>
    </row>
    <row r="952" spans="1:15" x14ac:dyDescent="0.35">
      <c r="A952" s="23" t="s">
        <v>2019</v>
      </c>
      <c r="B952" s="27">
        <v>31.9</v>
      </c>
      <c r="C952" s="27">
        <v>10.119999999999999</v>
      </c>
      <c r="D952" s="23" t="s">
        <v>81</v>
      </c>
      <c r="E952" s="23" t="s">
        <v>81</v>
      </c>
      <c r="F952" s="23" t="s">
        <v>81</v>
      </c>
      <c r="G952" s="23">
        <v>2</v>
      </c>
      <c r="H952" s="23" t="s">
        <v>81</v>
      </c>
      <c r="I952" s="23" t="str">
        <f t="shared" si="56"/>
        <v>No</v>
      </c>
      <c r="J952" s="23" t="str">
        <f t="shared" si="57"/>
        <v>No</v>
      </c>
      <c r="K952" s="23" t="str">
        <f t="shared" si="58"/>
        <v>No</v>
      </c>
      <c r="L952" s="23" t="str">
        <f>IF(TRIM(H952)="?",'Cleaning Summary'!$B$35,IF(LOWER(TRIM(H952))="yes","Yes","No"))</f>
        <v>No</v>
      </c>
      <c r="M952" s="23">
        <f t="shared" si="59"/>
        <v>2</v>
      </c>
      <c r="N952" s="23" t="str">
        <f>IF(B952&lt;'Cleaning Summary'!$B$63,"Underweight",IF(B952&lt;'Cleaning Summary'!$B$64,"Normal Weight",IF(B952&lt;'Cleaning Summary'!$B$65,"Overweight","Obesity")))</f>
        <v>Obesity</v>
      </c>
      <c r="O952" s="23" t="str">
        <f>IF(C952&lt;'Cleaning Summary'!$B$66,"Normal",IF(C952&lt;'Cleaning Summary'!$B$67,"Prediabetes","Diabetes"))</f>
        <v>Diabetes</v>
      </c>
    </row>
    <row r="953" spans="1:15" x14ac:dyDescent="0.35">
      <c r="A953" s="23" t="s">
        <v>2021</v>
      </c>
      <c r="B953" s="27">
        <v>31.64</v>
      </c>
      <c r="C953" s="27">
        <v>7.91</v>
      </c>
      <c r="D953" s="23" t="s">
        <v>81</v>
      </c>
      <c r="E953" s="23" t="s">
        <v>81</v>
      </c>
      <c r="F953" s="23" t="s">
        <v>81</v>
      </c>
      <c r="G953" s="23" t="s">
        <v>4796</v>
      </c>
      <c r="H953" s="23" t="s">
        <v>81</v>
      </c>
      <c r="I953" s="23" t="str">
        <f t="shared" si="56"/>
        <v>No</v>
      </c>
      <c r="J953" s="23" t="str">
        <f t="shared" si="57"/>
        <v>No</v>
      </c>
      <c r="K953" s="23" t="str">
        <f t="shared" si="58"/>
        <v>No</v>
      </c>
      <c r="L953" s="23" t="str">
        <f>IF(TRIM(H953)="?",'Cleaning Summary'!$B$35,IF(LOWER(TRIM(H953))="yes","Yes","No"))</f>
        <v>No</v>
      </c>
      <c r="M953" s="23">
        <f t="shared" si="59"/>
        <v>0</v>
      </c>
      <c r="N953" s="23" t="str">
        <f>IF(B953&lt;'Cleaning Summary'!$B$63,"Underweight",IF(B953&lt;'Cleaning Summary'!$B$64,"Normal Weight",IF(B953&lt;'Cleaning Summary'!$B$65,"Overweight","Obesity")))</f>
        <v>Obesity</v>
      </c>
      <c r="O953" s="23" t="str">
        <f>IF(C953&lt;'Cleaning Summary'!$B$66,"Normal",IF(C953&lt;'Cleaning Summary'!$B$67,"Prediabetes","Diabetes"))</f>
        <v>Diabetes</v>
      </c>
    </row>
    <row r="954" spans="1:15" x14ac:dyDescent="0.35">
      <c r="A954" s="23" t="s">
        <v>2023</v>
      </c>
      <c r="B954" s="27">
        <v>46.7</v>
      </c>
      <c r="C954" s="27">
        <v>10.9</v>
      </c>
      <c r="D954" s="23" t="s">
        <v>81</v>
      </c>
      <c r="E954" s="23" t="s">
        <v>81</v>
      </c>
      <c r="F954" s="23" t="s">
        <v>81</v>
      </c>
      <c r="G954" s="23" t="s">
        <v>4796</v>
      </c>
      <c r="H954" s="23" t="s">
        <v>81</v>
      </c>
      <c r="I954" s="23" t="str">
        <f t="shared" si="56"/>
        <v>No</v>
      </c>
      <c r="J954" s="23" t="str">
        <f t="shared" si="57"/>
        <v>No</v>
      </c>
      <c r="K954" s="23" t="str">
        <f t="shared" si="58"/>
        <v>No</v>
      </c>
      <c r="L954" s="23" t="str">
        <f>IF(TRIM(H954)="?",'Cleaning Summary'!$B$35,IF(LOWER(TRIM(H954))="yes","Yes","No"))</f>
        <v>No</v>
      </c>
      <c r="M954" s="23">
        <f t="shared" si="59"/>
        <v>0</v>
      </c>
      <c r="N954" s="23" t="str">
        <f>IF(B954&lt;'Cleaning Summary'!$B$63,"Underweight",IF(B954&lt;'Cleaning Summary'!$B$64,"Normal Weight",IF(B954&lt;'Cleaning Summary'!$B$65,"Overweight","Obesity")))</f>
        <v>Obesity</v>
      </c>
      <c r="O954" s="23" t="str">
        <f>IF(C954&lt;'Cleaning Summary'!$B$66,"Normal",IF(C954&lt;'Cleaning Summary'!$B$67,"Prediabetes","Diabetes"))</f>
        <v>Diabetes</v>
      </c>
    </row>
    <row r="955" spans="1:15" x14ac:dyDescent="0.35">
      <c r="A955" s="23" t="s">
        <v>2025</v>
      </c>
      <c r="B955" s="27">
        <v>18.335000000000001</v>
      </c>
      <c r="C955" s="27">
        <v>11.83</v>
      </c>
      <c r="D955" s="23" t="s">
        <v>81</v>
      </c>
      <c r="E955" s="23" t="s">
        <v>81</v>
      </c>
      <c r="F955" s="23" t="s">
        <v>81</v>
      </c>
      <c r="G955" s="23" t="s">
        <v>4796</v>
      </c>
      <c r="H955" s="23" t="s">
        <v>81</v>
      </c>
      <c r="I955" s="23" t="str">
        <f t="shared" si="56"/>
        <v>No</v>
      </c>
      <c r="J955" s="23" t="str">
        <f t="shared" si="57"/>
        <v>No</v>
      </c>
      <c r="K955" s="23" t="str">
        <f t="shared" si="58"/>
        <v>No</v>
      </c>
      <c r="L955" s="23" t="str">
        <f>IF(TRIM(H955)="?",'Cleaning Summary'!$B$35,IF(LOWER(TRIM(H955))="yes","Yes","No"))</f>
        <v>No</v>
      </c>
      <c r="M955" s="23">
        <f t="shared" si="59"/>
        <v>0</v>
      </c>
      <c r="N955" s="23" t="str">
        <f>IF(B955&lt;'Cleaning Summary'!$B$63,"Underweight",IF(B955&lt;'Cleaning Summary'!$B$64,"Normal Weight",IF(B955&lt;'Cleaning Summary'!$B$65,"Overweight","Obesity")))</f>
        <v>Underweight</v>
      </c>
      <c r="O955" s="23" t="str">
        <f>IF(C955&lt;'Cleaning Summary'!$B$66,"Normal",IF(C955&lt;'Cleaning Summary'!$B$67,"Prediabetes","Diabetes"))</f>
        <v>Diabetes</v>
      </c>
    </row>
    <row r="956" spans="1:15" x14ac:dyDescent="0.35">
      <c r="A956" s="23" t="s">
        <v>2027</v>
      </c>
      <c r="B956" s="27">
        <v>31.24</v>
      </c>
      <c r="C956" s="27">
        <v>7.42</v>
      </c>
      <c r="D956" s="23" t="s">
        <v>95</v>
      </c>
      <c r="E956" s="23" t="s">
        <v>81</v>
      </c>
      <c r="F956" s="23" t="s">
        <v>81</v>
      </c>
      <c r="G956" s="23">
        <v>2</v>
      </c>
      <c r="H956" s="23" t="s">
        <v>81</v>
      </c>
      <c r="I956" s="23" t="str">
        <f t="shared" si="56"/>
        <v>Yes</v>
      </c>
      <c r="J956" s="23" t="str">
        <f t="shared" si="57"/>
        <v>No</v>
      </c>
      <c r="K956" s="23" t="str">
        <f t="shared" si="58"/>
        <v>No</v>
      </c>
      <c r="L956" s="23" t="str">
        <f>IF(TRIM(H956)="?",'Cleaning Summary'!$B$35,IF(LOWER(TRIM(H956))="yes","Yes","No"))</f>
        <v>No</v>
      </c>
      <c r="M956" s="23">
        <f t="shared" si="59"/>
        <v>2</v>
      </c>
      <c r="N956" s="23" t="str">
        <f>IF(B956&lt;'Cleaning Summary'!$B$63,"Underweight",IF(B956&lt;'Cleaning Summary'!$B$64,"Normal Weight",IF(B956&lt;'Cleaning Summary'!$B$65,"Overweight","Obesity")))</f>
        <v>Obesity</v>
      </c>
      <c r="O956" s="23" t="str">
        <f>IF(C956&lt;'Cleaning Summary'!$B$66,"Normal",IF(C956&lt;'Cleaning Summary'!$B$67,"Prediabetes","Diabetes"))</f>
        <v>Diabetes</v>
      </c>
    </row>
    <row r="957" spans="1:15" x14ac:dyDescent="0.35">
      <c r="A957" s="23" t="s">
        <v>2029</v>
      </c>
      <c r="B957" s="27">
        <v>39.22</v>
      </c>
      <c r="C957" s="27">
        <v>5.62</v>
      </c>
      <c r="D957" s="23" t="s">
        <v>95</v>
      </c>
      <c r="E957" s="23" t="s">
        <v>81</v>
      </c>
      <c r="F957" s="23" t="s">
        <v>81</v>
      </c>
      <c r="G957" s="23">
        <v>1</v>
      </c>
      <c r="H957" s="23" t="s">
        <v>81</v>
      </c>
      <c r="I957" s="23" t="str">
        <f t="shared" si="56"/>
        <v>Yes</v>
      </c>
      <c r="J957" s="23" t="str">
        <f t="shared" si="57"/>
        <v>No</v>
      </c>
      <c r="K957" s="23" t="str">
        <f t="shared" si="58"/>
        <v>No</v>
      </c>
      <c r="L957" s="23" t="str">
        <f>IF(TRIM(H957)="?",'Cleaning Summary'!$B$35,IF(LOWER(TRIM(H957))="yes","Yes","No"))</f>
        <v>No</v>
      </c>
      <c r="M957" s="23">
        <f t="shared" si="59"/>
        <v>1</v>
      </c>
      <c r="N957" s="23" t="str">
        <f>IF(B957&lt;'Cleaning Summary'!$B$63,"Underweight",IF(B957&lt;'Cleaning Summary'!$B$64,"Normal Weight",IF(B957&lt;'Cleaning Summary'!$B$65,"Overweight","Obesity")))</f>
        <v>Obesity</v>
      </c>
      <c r="O957" s="23" t="str">
        <f>IF(C957&lt;'Cleaning Summary'!$B$66,"Normal",IF(C957&lt;'Cleaning Summary'!$B$67,"Prediabetes","Diabetes"))</f>
        <v>Normal</v>
      </c>
    </row>
    <row r="958" spans="1:15" x14ac:dyDescent="0.35">
      <c r="A958" s="23" t="s">
        <v>2031</v>
      </c>
      <c r="B958" s="27">
        <v>24.414999999999999</v>
      </c>
      <c r="C958" s="27">
        <v>7.16</v>
      </c>
      <c r="D958" s="23" t="s">
        <v>81</v>
      </c>
      <c r="E958" s="23" t="s">
        <v>81</v>
      </c>
      <c r="F958" s="23" t="s">
        <v>81</v>
      </c>
      <c r="G958" s="23" t="s">
        <v>4796</v>
      </c>
      <c r="H958" s="23" t="s">
        <v>81</v>
      </c>
      <c r="I958" s="23" t="str">
        <f t="shared" si="56"/>
        <v>No</v>
      </c>
      <c r="J958" s="23" t="str">
        <f t="shared" si="57"/>
        <v>No</v>
      </c>
      <c r="K958" s="23" t="str">
        <f t="shared" si="58"/>
        <v>No</v>
      </c>
      <c r="L958" s="23" t="str">
        <f>IF(TRIM(H958)="?",'Cleaning Summary'!$B$35,IF(LOWER(TRIM(H958))="yes","Yes","No"))</f>
        <v>No</v>
      </c>
      <c r="M958" s="23">
        <f t="shared" si="59"/>
        <v>0</v>
      </c>
      <c r="N958" s="23" t="str">
        <f>IF(B958&lt;'Cleaning Summary'!$B$63,"Underweight",IF(B958&lt;'Cleaning Summary'!$B$64,"Normal Weight",IF(B958&lt;'Cleaning Summary'!$B$65,"Overweight","Obesity")))</f>
        <v>Normal Weight</v>
      </c>
      <c r="O958" s="23" t="str">
        <f>IF(C958&lt;'Cleaning Summary'!$B$66,"Normal",IF(C958&lt;'Cleaning Summary'!$B$67,"Prediabetes","Diabetes"))</f>
        <v>Diabetes</v>
      </c>
    </row>
    <row r="959" spans="1:15" x14ac:dyDescent="0.35">
      <c r="A959" s="23" t="s">
        <v>2033</v>
      </c>
      <c r="B959" s="27">
        <v>32.299999999999997</v>
      </c>
      <c r="C959" s="27">
        <v>9.89</v>
      </c>
      <c r="D959" s="23" t="s">
        <v>81</v>
      </c>
      <c r="E959" s="23" t="s">
        <v>81</v>
      </c>
      <c r="F959" s="23" t="s">
        <v>81</v>
      </c>
      <c r="G959" s="23" t="s">
        <v>4796</v>
      </c>
      <c r="H959" s="23" t="s">
        <v>81</v>
      </c>
      <c r="I959" s="23" t="str">
        <f t="shared" si="56"/>
        <v>No</v>
      </c>
      <c r="J959" s="23" t="str">
        <f t="shared" si="57"/>
        <v>No</v>
      </c>
      <c r="K959" s="23" t="str">
        <f t="shared" si="58"/>
        <v>No</v>
      </c>
      <c r="L959" s="23" t="str">
        <f>IF(TRIM(H959)="?",'Cleaning Summary'!$B$35,IF(LOWER(TRIM(H959))="yes","Yes","No"))</f>
        <v>No</v>
      </c>
      <c r="M959" s="23">
        <f t="shared" si="59"/>
        <v>0</v>
      </c>
      <c r="N959" s="23" t="str">
        <f>IF(B959&lt;'Cleaning Summary'!$B$63,"Underweight",IF(B959&lt;'Cleaning Summary'!$B$64,"Normal Weight",IF(B959&lt;'Cleaning Summary'!$B$65,"Overweight","Obesity")))</f>
        <v>Obesity</v>
      </c>
      <c r="O959" s="23" t="str">
        <f>IF(C959&lt;'Cleaning Summary'!$B$66,"Normal",IF(C959&lt;'Cleaning Summary'!$B$67,"Prediabetes","Diabetes"))</f>
        <v>Diabetes</v>
      </c>
    </row>
    <row r="960" spans="1:15" x14ac:dyDescent="0.35">
      <c r="A960" s="23" t="s">
        <v>2035</v>
      </c>
      <c r="B960" s="27">
        <v>39.94</v>
      </c>
      <c r="C960" s="27">
        <v>5.14</v>
      </c>
      <c r="D960" s="23" t="s">
        <v>81</v>
      </c>
      <c r="E960" s="23" t="s">
        <v>81</v>
      </c>
      <c r="F960" s="23" t="s">
        <v>81</v>
      </c>
      <c r="G960" s="23" t="s">
        <v>4796</v>
      </c>
      <c r="H960" s="23" t="s">
        <v>81</v>
      </c>
      <c r="I960" s="23" t="str">
        <f t="shared" si="56"/>
        <v>No</v>
      </c>
      <c r="J960" s="23" t="str">
        <f t="shared" si="57"/>
        <v>No</v>
      </c>
      <c r="K960" s="23" t="str">
        <f t="shared" si="58"/>
        <v>No</v>
      </c>
      <c r="L960" s="23" t="str">
        <f>IF(TRIM(H960)="?",'Cleaning Summary'!$B$35,IF(LOWER(TRIM(H960))="yes","Yes","No"))</f>
        <v>No</v>
      </c>
      <c r="M960" s="23">
        <f t="shared" si="59"/>
        <v>0</v>
      </c>
      <c r="N960" s="23" t="str">
        <f>IF(B960&lt;'Cleaning Summary'!$B$63,"Underweight",IF(B960&lt;'Cleaning Summary'!$B$64,"Normal Weight",IF(B960&lt;'Cleaning Summary'!$B$65,"Overweight","Obesity")))</f>
        <v>Obesity</v>
      </c>
      <c r="O960" s="23" t="str">
        <f>IF(C960&lt;'Cleaning Summary'!$B$66,"Normal",IF(C960&lt;'Cleaning Summary'!$B$67,"Prediabetes","Diabetes"))</f>
        <v>Normal</v>
      </c>
    </row>
    <row r="961" spans="1:15" x14ac:dyDescent="0.35">
      <c r="A961" s="23" t="s">
        <v>2037</v>
      </c>
      <c r="B961" s="27">
        <v>30</v>
      </c>
      <c r="C961" s="27">
        <v>5.61</v>
      </c>
      <c r="D961" s="23" t="s">
        <v>95</v>
      </c>
      <c r="E961" s="23" t="s">
        <v>81</v>
      </c>
      <c r="F961" s="23" t="s">
        <v>82</v>
      </c>
      <c r="G961" s="23">
        <v>1</v>
      </c>
      <c r="H961" s="23" t="s">
        <v>81</v>
      </c>
      <c r="I961" s="23" t="str">
        <f t="shared" si="56"/>
        <v>Yes</v>
      </c>
      <c r="J961" s="23" t="str">
        <f t="shared" si="57"/>
        <v>No</v>
      </c>
      <c r="K961" s="23" t="str">
        <f t="shared" si="58"/>
        <v>Yes</v>
      </c>
      <c r="L961" s="23" t="str">
        <f>IF(TRIM(H961)="?",'Cleaning Summary'!$B$35,IF(LOWER(TRIM(H961))="yes","Yes","No"))</f>
        <v>No</v>
      </c>
      <c r="M961" s="23">
        <f t="shared" si="59"/>
        <v>1</v>
      </c>
      <c r="N961" s="23" t="str">
        <f>IF(B961&lt;'Cleaning Summary'!$B$63,"Underweight",IF(B961&lt;'Cleaning Summary'!$B$64,"Normal Weight",IF(B961&lt;'Cleaning Summary'!$B$65,"Overweight","Obesity")))</f>
        <v>Obesity</v>
      </c>
      <c r="O961" s="23" t="str">
        <f>IF(C961&lt;'Cleaning Summary'!$B$66,"Normal",IF(C961&lt;'Cleaning Summary'!$B$67,"Prediabetes","Diabetes"))</f>
        <v>Normal</v>
      </c>
    </row>
    <row r="962" spans="1:15" x14ac:dyDescent="0.35">
      <c r="A962" s="23" t="s">
        <v>2039</v>
      </c>
      <c r="B962" s="27">
        <v>35.340000000000003</v>
      </c>
      <c r="C962" s="27">
        <v>5.51</v>
      </c>
      <c r="D962" s="23" t="s">
        <v>95</v>
      </c>
      <c r="E962" s="23" t="s">
        <v>81</v>
      </c>
      <c r="F962" s="23" t="s">
        <v>82</v>
      </c>
      <c r="G962" s="23">
        <v>1</v>
      </c>
      <c r="H962" s="23" t="s">
        <v>81</v>
      </c>
      <c r="I962" s="23" t="str">
        <f t="shared" ref="I962:I1025" si="60">IF(LOWER(TRIM(D962))="yes","Yes","No")</f>
        <v>Yes</v>
      </c>
      <c r="J962" s="23" t="str">
        <f t="shared" ref="J962:J1025" si="61">IF(LOWER(TRIM(E962))="yes","Yes","No")</f>
        <v>No</v>
      </c>
      <c r="K962" s="23" t="str">
        <f t="shared" ref="K962:K1025" si="62">IF(LOWER(TRIM(F962))="yes","Yes","No")</f>
        <v>Yes</v>
      </c>
      <c r="L962" s="23" t="str">
        <f>IF(TRIM(H962)="?",'Cleaning Summary'!$B$35,IF(LOWER(TRIM(H962))="yes","Yes","No"))</f>
        <v>No</v>
      </c>
      <c r="M962" s="23">
        <f t="shared" ref="M962:M1025" si="63">IF(ISNUMBER(G962),G962,IF(LOWER(TRIM(G962))="no major surgery",0,"CHECK"))</f>
        <v>1</v>
      </c>
      <c r="N962" s="23" t="str">
        <f>IF(B962&lt;'Cleaning Summary'!$B$63,"Underweight",IF(B962&lt;'Cleaning Summary'!$B$64,"Normal Weight",IF(B962&lt;'Cleaning Summary'!$B$65,"Overweight","Obesity")))</f>
        <v>Obesity</v>
      </c>
      <c r="O962" s="23" t="str">
        <f>IF(C962&lt;'Cleaning Summary'!$B$66,"Normal",IF(C962&lt;'Cleaning Summary'!$B$67,"Prediabetes","Diabetes"))</f>
        <v>Normal</v>
      </c>
    </row>
    <row r="963" spans="1:15" x14ac:dyDescent="0.35">
      <c r="A963" s="23" t="s">
        <v>2041</v>
      </c>
      <c r="B963" s="27">
        <v>32.204999999999998</v>
      </c>
      <c r="C963" s="27">
        <v>8.3800000000000008</v>
      </c>
      <c r="D963" s="23" t="s">
        <v>95</v>
      </c>
      <c r="E963" s="23" t="s">
        <v>81</v>
      </c>
      <c r="F963" s="23" t="s">
        <v>81</v>
      </c>
      <c r="G963" s="23">
        <v>2</v>
      </c>
      <c r="H963" s="23" t="s">
        <v>81</v>
      </c>
      <c r="I963" s="23" t="str">
        <f t="shared" si="60"/>
        <v>Yes</v>
      </c>
      <c r="J963" s="23" t="str">
        <f t="shared" si="61"/>
        <v>No</v>
      </c>
      <c r="K963" s="23" t="str">
        <f t="shared" si="62"/>
        <v>No</v>
      </c>
      <c r="L963" s="23" t="str">
        <f>IF(TRIM(H963)="?",'Cleaning Summary'!$B$35,IF(LOWER(TRIM(H963))="yes","Yes","No"))</f>
        <v>No</v>
      </c>
      <c r="M963" s="23">
        <f t="shared" si="63"/>
        <v>2</v>
      </c>
      <c r="N963" s="23" t="str">
        <f>IF(B963&lt;'Cleaning Summary'!$B$63,"Underweight",IF(B963&lt;'Cleaning Summary'!$B$64,"Normal Weight",IF(B963&lt;'Cleaning Summary'!$B$65,"Overweight","Obesity")))</f>
        <v>Obesity</v>
      </c>
      <c r="O963" s="23" t="str">
        <f>IF(C963&lt;'Cleaning Summary'!$B$66,"Normal",IF(C963&lt;'Cleaning Summary'!$B$67,"Prediabetes","Diabetes"))</f>
        <v>Diabetes</v>
      </c>
    </row>
    <row r="964" spans="1:15" x14ac:dyDescent="0.35">
      <c r="A964" s="23" t="s">
        <v>2043</v>
      </c>
      <c r="B964" s="27">
        <v>33.880000000000003</v>
      </c>
      <c r="C964" s="27">
        <v>4.68</v>
      </c>
      <c r="D964" s="23" t="s">
        <v>81</v>
      </c>
      <c r="E964" s="23" t="s">
        <v>95</v>
      </c>
      <c r="F964" s="23" t="s">
        <v>81</v>
      </c>
      <c r="G964" s="23">
        <v>1</v>
      </c>
      <c r="H964" s="23" t="s">
        <v>81</v>
      </c>
      <c r="I964" s="23" t="str">
        <f t="shared" si="60"/>
        <v>No</v>
      </c>
      <c r="J964" s="23" t="str">
        <f t="shared" si="61"/>
        <v>Yes</v>
      </c>
      <c r="K964" s="23" t="str">
        <f t="shared" si="62"/>
        <v>No</v>
      </c>
      <c r="L964" s="23" t="str">
        <f>IF(TRIM(H964)="?",'Cleaning Summary'!$B$35,IF(LOWER(TRIM(H964))="yes","Yes","No"))</f>
        <v>No</v>
      </c>
      <c r="M964" s="23">
        <f t="shared" si="63"/>
        <v>1</v>
      </c>
      <c r="N964" s="23" t="str">
        <f>IF(B964&lt;'Cleaning Summary'!$B$63,"Underweight",IF(B964&lt;'Cleaning Summary'!$B$64,"Normal Weight",IF(B964&lt;'Cleaning Summary'!$B$65,"Overweight","Obesity")))</f>
        <v>Obesity</v>
      </c>
      <c r="O964" s="23" t="str">
        <f>IF(C964&lt;'Cleaning Summary'!$B$66,"Normal",IF(C964&lt;'Cleaning Summary'!$B$67,"Prediabetes","Diabetes"))</f>
        <v>Normal</v>
      </c>
    </row>
    <row r="965" spans="1:15" x14ac:dyDescent="0.35">
      <c r="A965" s="23" t="s">
        <v>2045</v>
      </c>
      <c r="B965" s="27">
        <v>26.63</v>
      </c>
      <c r="C965" s="27">
        <v>4.3600000000000003</v>
      </c>
      <c r="D965" s="23" t="s">
        <v>95</v>
      </c>
      <c r="E965" s="23" t="s">
        <v>81</v>
      </c>
      <c r="F965" s="23" t="s">
        <v>81</v>
      </c>
      <c r="G965" s="23">
        <v>2</v>
      </c>
      <c r="H965" s="23" t="s">
        <v>81</v>
      </c>
      <c r="I965" s="23" t="str">
        <f t="shared" si="60"/>
        <v>Yes</v>
      </c>
      <c r="J965" s="23" t="str">
        <f t="shared" si="61"/>
        <v>No</v>
      </c>
      <c r="K965" s="23" t="str">
        <f t="shared" si="62"/>
        <v>No</v>
      </c>
      <c r="L965" s="23" t="str">
        <f>IF(TRIM(H965)="?",'Cleaning Summary'!$B$35,IF(LOWER(TRIM(H965))="yes","Yes","No"))</f>
        <v>No</v>
      </c>
      <c r="M965" s="23">
        <f t="shared" si="63"/>
        <v>2</v>
      </c>
      <c r="N965" s="23" t="str">
        <f>IF(B965&lt;'Cleaning Summary'!$B$63,"Underweight",IF(B965&lt;'Cleaning Summary'!$B$64,"Normal Weight",IF(B965&lt;'Cleaning Summary'!$B$65,"Overweight","Obesity")))</f>
        <v>Overweight</v>
      </c>
      <c r="O965" s="23" t="str">
        <f>IF(C965&lt;'Cleaning Summary'!$B$66,"Normal",IF(C965&lt;'Cleaning Summary'!$B$67,"Prediabetes","Diabetes"))</f>
        <v>Normal</v>
      </c>
    </row>
    <row r="966" spans="1:15" x14ac:dyDescent="0.35">
      <c r="A966" s="23" t="s">
        <v>2047</v>
      </c>
      <c r="B966" s="27">
        <v>28.7</v>
      </c>
      <c r="C966" s="27">
        <v>7.74</v>
      </c>
      <c r="D966" s="23" t="s">
        <v>81</v>
      </c>
      <c r="E966" s="23" t="s">
        <v>81</v>
      </c>
      <c r="F966" s="23" t="s">
        <v>81</v>
      </c>
      <c r="G966" s="23" t="s">
        <v>4796</v>
      </c>
      <c r="H966" s="23" t="s">
        <v>81</v>
      </c>
      <c r="I966" s="23" t="str">
        <f t="shared" si="60"/>
        <v>No</v>
      </c>
      <c r="J966" s="23" t="str">
        <f t="shared" si="61"/>
        <v>No</v>
      </c>
      <c r="K966" s="23" t="str">
        <f t="shared" si="62"/>
        <v>No</v>
      </c>
      <c r="L966" s="23" t="str">
        <f>IF(TRIM(H966)="?",'Cleaning Summary'!$B$35,IF(LOWER(TRIM(H966))="yes","Yes","No"))</f>
        <v>No</v>
      </c>
      <c r="M966" s="23">
        <f t="shared" si="63"/>
        <v>0</v>
      </c>
      <c r="N966" s="23" t="str">
        <f>IF(B966&lt;'Cleaning Summary'!$B$63,"Underweight",IF(B966&lt;'Cleaning Summary'!$B$64,"Normal Weight",IF(B966&lt;'Cleaning Summary'!$B$65,"Overweight","Obesity")))</f>
        <v>Overweight</v>
      </c>
      <c r="O966" s="23" t="str">
        <f>IF(C966&lt;'Cleaning Summary'!$B$66,"Normal",IF(C966&lt;'Cleaning Summary'!$B$67,"Prediabetes","Diabetes"))</f>
        <v>Diabetes</v>
      </c>
    </row>
    <row r="967" spans="1:15" x14ac:dyDescent="0.35">
      <c r="A967" s="23" t="s">
        <v>2049</v>
      </c>
      <c r="B967" s="27">
        <v>25.65</v>
      </c>
      <c r="C967" s="27">
        <v>4.05</v>
      </c>
      <c r="D967" s="23" t="s">
        <v>95</v>
      </c>
      <c r="E967" s="23" t="s">
        <v>81</v>
      </c>
      <c r="F967" s="23" t="s">
        <v>81</v>
      </c>
      <c r="G967" s="23">
        <v>2</v>
      </c>
      <c r="H967" s="23" t="s">
        <v>81</v>
      </c>
      <c r="I967" s="23" t="str">
        <f t="shared" si="60"/>
        <v>Yes</v>
      </c>
      <c r="J967" s="23" t="str">
        <f t="shared" si="61"/>
        <v>No</v>
      </c>
      <c r="K967" s="23" t="str">
        <f t="shared" si="62"/>
        <v>No</v>
      </c>
      <c r="L967" s="23" t="str">
        <f>IF(TRIM(H967)="?",'Cleaning Summary'!$B$35,IF(LOWER(TRIM(H967))="yes","Yes","No"))</f>
        <v>No</v>
      </c>
      <c r="M967" s="23">
        <f t="shared" si="63"/>
        <v>2</v>
      </c>
      <c r="N967" s="23" t="str">
        <f>IF(B967&lt;'Cleaning Summary'!$B$63,"Underweight",IF(B967&lt;'Cleaning Summary'!$B$64,"Normal Weight",IF(B967&lt;'Cleaning Summary'!$B$65,"Overweight","Obesity")))</f>
        <v>Overweight</v>
      </c>
      <c r="O967" s="23" t="str">
        <f>IF(C967&lt;'Cleaning Summary'!$B$66,"Normal",IF(C967&lt;'Cleaning Summary'!$B$67,"Prediabetes","Diabetes"))</f>
        <v>Normal</v>
      </c>
    </row>
    <row r="968" spans="1:15" x14ac:dyDescent="0.35">
      <c r="A968" s="23" t="s">
        <v>2051</v>
      </c>
      <c r="B968" s="27">
        <v>36.384999999999998</v>
      </c>
      <c r="C968" s="27">
        <v>11.49</v>
      </c>
      <c r="D968" s="23" t="s">
        <v>81</v>
      </c>
      <c r="E968" s="23" t="s">
        <v>81</v>
      </c>
      <c r="F968" s="23" t="s">
        <v>81</v>
      </c>
      <c r="G968" s="23" t="s">
        <v>4796</v>
      </c>
      <c r="H968" s="23" t="s">
        <v>81</v>
      </c>
      <c r="I968" s="23" t="str">
        <f t="shared" si="60"/>
        <v>No</v>
      </c>
      <c r="J968" s="23" t="str">
        <f t="shared" si="61"/>
        <v>No</v>
      </c>
      <c r="K968" s="23" t="str">
        <f t="shared" si="62"/>
        <v>No</v>
      </c>
      <c r="L968" s="23" t="str">
        <f>IF(TRIM(H968)="?",'Cleaning Summary'!$B$35,IF(LOWER(TRIM(H968))="yes","Yes","No"))</f>
        <v>No</v>
      </c>
      <c r="M968" s="23">
        <f t="shared" si="63"/>
        <v>0</v>
      </c>
      <c r="N968" s="23" t="str">
        <f>IF(B968&lt;'Cleaning Summary'!$B$63,"Underweight",IF(B968&lt;'Cleaning Summary'!$B$64,"Normal Weight",IF(B968&lt;'Cleaning Summary'!$B$65,"Overweight","Obesity")))</f>
        <v>Obesity</v>
      </c>
      <c r="O968" s="23" t="str">
        <f>IF(C968&lt;'Cleaning Summary'!$B$66,"Normal",IF(C968&lt;'Cleaning Summary'!$B$67,"Prediabetes","Diabetes"))</f>
        <v>Diabetes</v>
      </c>
    </row>
    <row r="969" spans="1:15" x14ac:dyDescent="0.35">
      <c r="A969" s="23" t="s">
        <v>2053</v>
      </c>
      <c r="B969" s="27">
        <v>34.69</v>
      </c>
      <c r="C969" s="27">
        <v>5.65</v>
      </c>
      <c r="D969" s="23" t="s">
        <v>81</v>
      </c>
      <c r="E969" s="23" t="s">
        <v>81</v>
      </c>
      <c r="F969" s="23" t="s">
        <v>81</v>
      </c>
      <c r="G969" s="23" t="s">
        <v>4796</v>
      </c>
      <c r="H969" s="23" t="s">
        <v>81</v>
      </c>
      <c r="I969" s="23" t="str">
        <f t="shared" si="60"/>
        <v>No</v>
      </c>
      <c r="J969" s="23" t="str">
        <f t="shared" si="61"/>
        <v>No</v>
      </c>
      <c r="K969" s="23" t="str">
        <f t="shared" si="62"/>
        <v>No</v>
      </c>
      <c r="L969" s="23" t="str">
        <f>IF(TRIM(H969)="?",'Cleaning Summary'!$B$35,IF(LOWER(TRIM(H969))="yes","Yes","No"))</f>
        <v>No</v>
      </c>
      <c r="M969" s="23">
        <f t="shared" si="63"/>
        <v>0</v>
      </c>
      <c r="N969" s="23" t="str">
        <f>IF(B969&lt;'Cleaning Summary'!$B$63,"Underweight",IF(B969&lt;'Cleaning Summary'!$B$64,"Normal Weight",IF(B969&lt;'Cleaning Summary'!$B$65,"Overweight","Obesity")))</f>
        <v>Obesity</v>
      </c>
      <c r="O969" s="23" t="str">
        <f>IF(C969&lt;'Cleaning Summary'!$B$66,"Normal",IF(C969&lt;'Cleaning Summary'!$B$67,"Prediabetes","Diabetes"))</f>
        <v>Normal</v>
      </c>
    </row>
    <row r="970" spans="1:15" x14ac:dyDescent="0.35">
      <c r="A970" s="23" t="s">
        <v>2055</v>
      </c>
      <c r="B970" s="27">
        <v>37.68</v>
      </c>
      <c r="C970" s="27">
        <v>4.29</v>
      </c>
      <c r="D970" s="23" t="s">
        <v>95</v>
      </c>
      <c r="E970" s="23" t="s">
        <v>81</v>
      </c>
      <c r="F970" s="23" t="s">
        <v>81</v>
      </c>
      <c r="G970" s="23" t="s">
        <v>4796</v>
      </c>
      <c r="H970" s="23" t="s">
        <v>81</v>
      </c>
      <c r="I970" s="23" t="str">
        <f t="shared" si="60"/>
        <v>Yes</v>
      </c>
      <c r="J970" s="23" t="str">
        <f t="shared" si="61"/>
        <v>No</v>
      </c>
      <c r="K970" s="23" t="str">
        <f t="shared" si="62"/>
        <v>No</v>
      </c>
      <c r="L970" s="23" t="str">
        <f>IF(TRIM(H970)="?",'Cleaning Summary'!$B$35,IF(LOWER(TRIM(H970))="yes","Yes","No"))</f>
        <v>No</v>
      </c>
      <c r="M970" s="23">
        <f t="shared" si="63"/>
        <v>0</v>
      </c>
      <c r="N970" s="23" t="str">
        <f>IF(B970&lt;'Cleaning Summary'!$B$63,"Underweight",IF(B970&lt;'Cleaning Summary'!$B$64,"Normal Weight",IF(B970&lt;'Cleaning Summary'!$B$65,"Overweight","Obesity")))</f>
        <v>Obesity</v>
      </c>
      <c r="O970" s="23" t="str">
        <f>IF(C970&lt;'Cleaning Summary'!$B$66,"Normal",IF(C970&lt;'Cleaning Summary'!$B$67,"Prediabetes","Diabetes"))</f>
        <v>Normal</v>
      </c>
    </row>
    <row r="971" spans="1:15" x14ac:dyDescent="0.35">
      <c r="A971" s="23" t="s">
        <v>2057</v>
      </c>
      <c r="B971" s="27">
        <v>35.49</v>
      </c>
      <c r="C971" s="27">
        <v>4.74</v>
      </c>
      <c r="D971" s="23" t="s">
        <v>95</v>
      </c>
      <c r="E971" s="23" t="s">
        <v>81</v>
      </c>
      <c r="F971" s="23" t="s">
        <v>82</v>
      </c>
      <c r="G971" s="23">
        <v>1</v>
      </c>
      <c r="H971" s="23" t="s">
        <v>81</v>
      </c>
      <c r="I971" s="23" t="str">
        <f t="shared" si="60"/>
        <v>Yes</v>
      </c>
      <c r="J971" s="23" t="str">
        <f t="shared" si="61"/>
        <v>No</v>
      </c>
      <c r="K971" s="23" t="str">
        <f t="shared" si="62"/>
        <v>Yes</v>
      </c>
      <c r="L971" s="23" t="str">
        <f>IF(TRIM(H971)="?",'Cleaning Summary'!$B$35,IF(LOWER(TRIM(H971))="yes","Yes","No"))</f>
        <v>No</v>
      </c>
      <c r="M971" s="23">
        <f t="shared" si="63"/>
        <v>1</v>
      </c>
      <c r="N971" s="23" t="str">
        <f>IF(B971&lt;'Cleaning Summary'!$B$63,"Underweight",IF(B971&lt;'Cleaning Summary'!$B$64,"Normal Weight",IF(B971&lt;'Cleaning Summary'!$B$65,"Overweight","Obesity")))</f>
        <v>Obesity</v>
      </c>
      <c r="O971" s="23" t="str">
        <f>IF(C971&lt;'Cleaning Summary'!$B$66,"Normal",IF(C971&lt;'Cleaning Summary'!$B$67,"Prediabetes","Diabetes"))</f>
        <v>Normal</v>
      </c>
    </row>
    <row r="972" spans="1:15" x14ac:dyDescent="0.35">
      <c r="A972" s="23" t="s">
        <v>2059</v>
      </c>
      <c r="B972" s="27">
        <v>44.7</v>
      </c>
      <c r="C972" s="27">
        <v>7.6</v>
      </c>
      <c r="D972" s="23" t="s">
        <v>95</v>
      </c>
      <c r="E972" s="23" t="s">
        <v>81</v>
      </c>
      <c r="F972" s="23" t="s">
        <v>81</v>
      </c>
      <c r="G972" s="23">
        <v>2</v>
      </c>
      <c r="H972" s="23" t="s">
        <v>81</v>
      </c>
      <c r="I972" s="23" t="str">
        <f t="shared" si="60"/>
        <v>Yes</v>
      </c>
      <c r="J972" s="23" t="str">
        <f t="shared" si="61"/>
        <v>No</v>
      </c>
      <c r="K972" s="23" t="str">
        <f t="shared" si="62"/>
        <v>No</v>
      </c>
      <c r="L972" s="23" t="str">
        <f>IF(TRIM(H972)="?",'Cleaning Summary'!$B$35,IF(LOWER(TRIM(H972))="yes","Yes","No"))</f>
        <v>No</v>
      </c>
      <c r="M972" s="23">
        <f t="shared" si="63"/>
        <v>2</v>
      </c>
      <c r="N972" s="23" t="str">
        <f>IF(B972&lt;'Cleaning Summary'!$B$63,"Underweight",IF(B972&lt;'Cleaning Summary'!$B$64,"Normal Weight",IF(B972&lt;'Cleaning Summary'!$B$65,"Overweight","Obesity")))</f>
        <v>Obesity</v>
      </c>
      <c r="O972" s="23" t="str">
        <f>IF(C972&lt;'Cleaning Summary'!$B$66,"Normal",IF(C972&lt;'Cleaning Summary'!$B$67,"Prediabetes","Diabetes"))</f>
        <v>Diabetes</v>
      </c>
    </row>
    <row r="973" spans="1:15" x14ac:dyDescent="0.35">
      <c r="A973" s="23" t="s">
        <v>2061</v>
      </c>
      <c r="B973" s="27">
        <v>38.380000000000003</v>
      </c>
      <c r="C973" s="27">
        <v>8.5</v>
      </c>
      <c r="D973" s="23" t="s">
        <v>95</v>
      </c>
      <c r="E973" s="23" t="s">
        <v>81</v>
      </c>
      <c r="F973" s="23" t="s">
        <v>81</v>
      </c>
      <c r="G973" s="23">
        <v>2</v>
      </c>
      <c r="H973" s="23" t="s">
        <v>81</v>
      </c>
      <c r="I973" s="23" t="str">
        <f t="shared" si="60"/>
        <v>Yes</v>
      </c>
      <c r="J973" s="23" t="str">
        <f t="shared" si="61"/>
        <v>No</v>
      </c>
      <c r="K973" s="23" t="str">
        <f t="shared" si="62"/>
        <v>No</v>
      </c>
      <c r="L973" s="23" t="str">
        <f>IF(TRIM(H973)="?",'Cleaning Summary'!$B$35,IF(LOWER(TRIM(H973))="yes","Yes","No"))</f>
        <v>No</v>
      </c>
      <c r="M973" s="23">
        <f t="shared" si="63"/>
        <v>2</v>
      </c>
      <c r="N973" s="23" t="str">
        <f>IF(B973&lt;'Cleaning Summary'!$B$63,"Underweight",IF(B973&lt;'Cleaning Summary'!$B$64,"Normal Weight",IF(B973&lt;'Cleaning Summary'!$B$65,"Overweight","Obesity")))</f>
        <v>Obesity</v>
      </c>
      <c r="O973" s="23" t="str">
        <f>IF(C973&lt;'Cleaning Summary'!$B$66,"Normal",IF(C973&lt;'Cleaning Summary'!$B$67,"Prediabetes","Diabetes"))</f>
        <v>Diabetes</v>
      </c>
    </row>
    <row r="974" spans="1:15" x14ac:dyDescent="0.35">
      <c r="A974" s="23" t="s">
        <v>2063</v>
      </c>
      <c r="B974" s="27">
        <v>35.244999999999997</v>
      </c>
      <c r="C974" s="27">
        <v>11.22</v>
      </c>
      <c r="D974" s="23" t="s">
        <v>95</v>
      </c>
      <c r="E974" s="23" t="s">
        <v>81</v>
      </c>
      <c r="F974" s="23" t="s">
        <v>81</v>
      </c>
      <c r="G974" s="23" t="s">
        <v>4796</v>
      </c>
      <c r="H974" s="23" t="s">
        <v>81</v>
      </c>
      <c r="I974" s="23" t="str">
        <f t="shared" si="60"/>
        <v>Yes</v>
      </c>
      <c r="J974" s="23" t="str">
        <f t="shared" si="61"/>
        <v>No</v>
      </c>
      <c r="K974" s="23" t="str">
        <f t="shared" si="62"/>
        <v>No</v>
      </c>
      <c r="L974" s="23" t="str">
        <f>IF(TRIM(H974)="?",'Cleaning Summary'!$B$35,IF(LOWER(TRIM(H974))="yes","Yes","No"))</f>
        <v>No</v>
      </c>
      <c r="M974" s="23">
        <f t="shared" si="63"/>
        <v>0</v>
      </c>
      <c r="N974" s="23" t="str">
        <f>IF(B974&lt;'Cleaning Summary'!$B$63,"Underweight",IF(B974&lt;'Cleaning Summary'!$B$64,"Normal Weight",IF(B974&lt;'Cleaning Summary'!$B$65,"Overweight","Obesity")))</f>
        <v>Obesity</v>
      </c>
      <c r="O974" s="23" t="str">
        <f>IF(C974&lt;'Cleaning Summary'!$B$66,"Normal",IF(C974&lt;'Cleaning Summary'!$B$67,"Prediabetes","Diabetes"))</f>
        <v>Diabetes</v>
      </c>
    </row>
    <row r="975" spans="1:15" x14ac:dyDescent="0.35">
      <c r="A975" s="23" t="s">
        <v>2065</v>
      </c>
      <c r="B975" s="27">
        <v>49.84</v>
      </c>
      <c r="C975" s="27">
        <v>5.0999999999999996</v>
      </c>
      <c r="D975" s="23" t="s">
        <v>95</v>
      </c>
      <c r="E975" s="23" t="s">
        <v>81</v>
      </c>
      <c r="F975" s="23" t="s">
        <v>82</v>
      </c>
      <c r="G975" s="23">
        <v>1</v>
      </c>
      <c r="H975" s="23" t="s">
        <v>81</v>
      </c>
      <c r="I975" s="23" t="str">
        <f t="shared" si="60"/>
        <v>Yes</v>
      </c>
      <c r="J975" s="23" t="str">
        <f t="shared" si="61"/>
        <v>No</v>
      </c>
      <c r="K975" s="23" t="str">
        <f t="shared" si="62"/>
        <v>Yes</v>
      </c>
      <c r="L975" s="23" t="str">
        <f>IF(TRIM(H975)="?",'Cleaning Summary'!$B$35,IF(LOWER(TRIM(H975))="yes","Yes","No"))</f>
        <v>No</v>
      </c>
      <c r="M975" s="23">
        <f t="shared" si="63"/>
        <v>1</v>
      </c>
      <c r="N975" s="23" t="str">
        <f>IF(B975&lt;'Cleaning Summary'!$B$63,"Underweight",IF(B975&lt;'Cleaning Summary'!$B$64,"Normal Weight",IF(B975&lt;'Cleaning Summary'!$B$65,"Overweight","Obesity")))</f>
        <v>Obesity</v>
      </c>
      <c r="O975" s="23" t="str">
        <f>IF(C975&lt;'Cleaning Summary'!$B$66,"Normal",IF(C975&lt;'Cleaning Summary'!$B$67,"Prediabetes","Diabetes"))</f>
        <v>Normal</v>
      </c>
    </row>
    <row r="976" spans="1:15" x14ac:dyDescent="0.35">
      <c r="A976" s="23" t="s">
        <v>2067</v>
      </c>
      <c r="B976" s="27">
        <v>49.06</v>
      </c>
      <c r="C976" s="27">
        <v>5.43</v>
      </c>
      <c r="D976" s="23" t="s">
        <v>95</v>
      </c>
      <c r="E976" s="23" t="s">
        <v>81</v>
      </c>
      <c r="F976" s="23" t="s">
        <v>81</v>
      </c>
      <c r="G976" s="23">
        <v>1</v>
      </c>
      <c r="H976" s="23" t="s">
        <v>81</v>
      </c>
      <c r="I976" s="23" t="str">
        <f t="shared" si="60"/>
        <v>Yes</v>
      </c>
      <c r="J976" s="23" t="str">
        <f t="shared" si="61"/>
        <v>No</v>
      </c>
      <c r="K976" s="23" t="str">
        <f t="shared" si="62"/>
        <v>No</v>
      </c>
      <c r="L976" s="23" t="str">
        <f>IF(TRIM(H976)="?",'Cleaning Summary'!$B$35,IF(LOWER(TRIM(H976))="yes","Yes","No"))</f>
        <v>No</v>
      </c>
      <c r="M976" s="23">
        <f t="shared" si="63"/>
        <v>1</v>
      </c>
      <c r="N976" s="23" t="str">
        <f>IF(B976&lt;'Cleaning Summary'!$B$63,"Underweight",IF(B976&lt;'Cleaning Summary'!$B$64,"Normal Weight",IF(B976&lt;'Cleaning Summary'!$B$65,"Overweight","Obesity")))</f>
        <v>Obesity</v>
      </c>
      <c r="O976" s="23" t="str">
        <f>IF(C976&lt;'Cleaning Summary'!$B$66,"Normal",IF(C976&lt;'Cleaning Summary'!$B$67,"Prediabetes","Diabetes"))</f>
        <v>Normal</v>
      </c>
    </row>
    <row r="977" spans="1:15" x14ac:dyDescent="0.35">
      <c r="A977" s="23" t="s">
        <v>2069</v>
      </c>
      <c r="B977" s="27">
        <v>30.88</v>
      </c>
      <c r="C977" s="27">
        <v>5.82</v>
      </c>
      <c r="D977" s="23" t="s">
        <v>81</v>
      </c>
      <c r="E977" s="23" t="s">
        <v>81</v>
      </c>
      <c r="F977" s="23" t="s">
        <v>81</v>
      </c>
      <c r="G977" s="23">
        <v>2</v>
      </c>
      <c r="H977" s="23" t="s">
        <v>81</v>
      </c>
      <c r="I977" s="23" t="str">
        <f t="shared" si="60"/>
        <v>No</v>
      </c>
      <c r="J977" s="23" t="str">
        <f t="shared" si="61"/>
        <v>No</v>
      </c>
      <c r="K977" s="23" t="str">
        <f t="shared" si="62"/>
        <v>No</v>
      </c>
      <c r="L977" s="23" t="str">
        <f>IF(TRIM(H977)="?",'Cleaning Summary'!$B$35,IF(LOWER(TRIM(H977))="yes","Yes","No"))</f>
        <v>No</v>
      </c>
      <c r="M977" s="23">
        <f t="shared" si="63"/>
        <v>2</v>
      </c>
      <c r="N977" s="23" t="str">
        <f>IF(B977&lt;'Cleaning Summary'!$B$63,"Underweight",IF(B977&lt;'Cleaning Summary'!$B$64,"Normal Weight",IF(B977&lt;'Cleaning Summary'!$B$65,"Overweight","Obesity")))</f>
        <v>Obesity</v>
      </c>
      <c r="O977" s="23" t="str">
        <f>IF(C977&lt;'Cleaning Summary'!$B$66,"Normal",IF(C977&lt;'Cleaning Summary'!$B$67,"Prediabetes","Diabetes"))</f>
        <v>Prediabetes</v>
      </c>
    </row>
    <row r="978" spans="1:15" x14ac:dyDescent="0.35">
      <c r="A978" s="23" t="s">
        <v>2071</v>
      </c>
      <c r="B978" s="27">
        <v>33.35</v>
      </c>
      <c r="C978" s="27">
        <v>6.05</v>
      </c>
      <c r="D978" s="23" t="s">
        <v>81</v>
      </c>
      <c r="E978" s="23" t="s">
        <v>81</v>
      </c>
      <c r="F978" s="23" t="s">
        <v>82</v>
      </c>
      <c r="G978" s="23">
        <v>1</v>
      </c>
      <c r="H978" s="23" t="s">
        <v>81</v>
      </c>
      <c r="I978" s="23" t="str">
        <f t="shared" si="60"/>
        <v>No</v>
      </c>
      <c r="J978" s="23" t="str">
        <f t="shared" si="61"/>
        <v>No</v>
      </c>
      <c r="K978" s="23" t="str">
        <f t="shared" si="62"/>
        <v>Yes</v>
      </c>
      <c r="L978" s="23" t="str">
        <f>IF(TRIM(H978)="?",'Cleaning Summary'!$B$35,IF(LOWER(TRIM(H978))="yes","Yes","No"))</f>
        <v>No</v>
      </c>
      <c r="M978" s="23">
        <f t="shared" si="63"/>
        <v>1</v>
      </c>
      <c r="N978" s="23" t="str">
        <f>IF(B978&lt;'Cleaning Summary'!$B$63,"Underweight",IF(B978&lt;'Cleaning Summary'!$B$64,"Normal Weight",IF(B978&lt;'Cleaning Summary'!$B$65,"Overweight","Obesity")))</f>
        <v>Obesity</v>
      </c>
      <c r="O978" s="23" t="str">
        <f>IF(C978&lt;'Cleaning Summary'!$B$66,"Normal",IF(C978&lt;'Cleaning Summary'!$B$67,"Prediabetes","Diabetes"))</f>
        <v>Prediabetes</v>
      </c>
    </row>
    <row r="979" spans="1:15" x14ac:dyDescent="0.35">
      <c r="A979" s="23" t="s">
        <v>2073</v>
      </c>
      <c r="B979" s="27">
        <v>38</v>
      </c>
      <c r="C979" s="27">
        <v>6.38</v>
      </c>
      <c r="D979" s="23" t="s">
        <v>95</v>
      </c>
      <c r="E979" s="23" t="s">
        <v>81</v>
      </c>
      <c r="F979" s="23" t="s">
        <v>81</v>
      </c>
      <c r="G979" s="23">
        <v>1</v>
      </c>
      <c r="H979" s="23" t="s">
        <v>81</v>
      </c>
      <c r="I979" s="23" t="str">
        <f t="shared" si="60"/>
        <v>Yes</v>
      </c>
      <c r="J979" s="23" t="str">
        <f t="shared" si="61"/>
        <v>No</v>
      </c>
      <c r="K979" s="23" t="str">
        <f t="shared" si="62"/>
        <v>No</v>
      </c>
      <c r="L979" s="23" t="str">
        <f>IF(TRIM(H979)="?",'Cleaning Summary'!$B$35,IF(LOWER(TRIM(H979))="yes","Yes","No"))</f>
        <v>No</v>
      </c>
      <c r="M979" s="23">
        <f t="shared" si="63"/>
        <v>1</v>
      </c>
      <c r="N979" s="23" t="str">
        <f>IF(B979&lt;'Cleaning Summary'!$B$63,"Underweight",IF(B979&lt;'Cleaning Summary'!$B$64,"Normal Weight",IF(B979&lt;'Cleaning Summary'!$B$65,"Overweight","Obesity")))</f>
        <v>Obesity</v>
      </c>
      <c r="O979" s="23" t="str">
        <f>IF(C979&lt;'Cleaning Summary'!$B$66,"Normal",IF(C979&lt;'Cleaning Summary'!$B$67,"Prediabetes","Diabetes"))</f>
        <v>Prediabetes</v>
      </c>
    </row>
    <row r="980" spans="1:15" x14ac:dyDescent="0.35">
      <c r="A980" s="23" t="s">
        <v>2075</v>
      </c>
      <c r="B980" s="27">
        <v>36.08</v>
      </c>
      <c r="C980" s="27">
        <v>5.73</v>
      </c>
      <c r="D980" s="23" t="s">
        <v>95</v>
      </c>
      <c r="E980" s="23" t="s">
        <v>81</v>
      </c>
      <c r="F980" s="23" t="s">
        <v>81</v>
      </c>
      <c r="G980" s="23">
        <v>1</v>
      </c>
      <c r="H980" s="23" t="s">
        <v>81</v>
      </c>
      <c r="I980" s="23" t="str">
        <f t="shared" si="60"/>
        <v>Yes</v>
      </c>
      <c r="J980" s="23" t="str">
        <f t="shared" si="61"/>
        <v>No</v>
      </c>
      <c r="K980" s="23" t="str">
        <f t="shared" si="62"/>
        <v>No</v>
      </c>
      <c r="L980" s="23" t="str">
        <f>IF(TRIM(H980)="?",'Cleaning Summary'!$B$35,IF(LOWER(TRIM(H980))="yes","Yes","No"))</f>
        <v>No</v>
      </c>
      <c r="M980" s="23">
        <f t="shared" si="63"/>
        <v>1</v>
      </c>
      <c r="N980" s="23" t="str">
        <f>IF(B980&lt;'Cleaning Summary'!$B$63,"Underweight",IF(B980&lt;'Cleaning Summary'!$B$64,"Normal Weight",IF(B980&lt;'Cleaning Summary'!$B$65,"Overweight","Obesity")))</f>
        <v>Obesity</v>
      </c>
      <c r="O980" s="23" t="str">
        <f>IF(C980&lt;'Cleaning Summary'!$B$66,"Normal",IF(C980&lt;'Cleaning Summary'!$B$67,"Prediabetes","Diabetes"))</f>
        <v>Prediabetes</v>
      </c>
    </row>
    <row r="981" spans="1:15" x14ac:dyDescent="0.35">
      <c r="A981" s="23" t="s">
        <v>2077</v>
      </c>
      <c r="B981" s="27">
        <v>35.700000000000003</v>
      </c>
      <c r="C981" s="27">
        <v>5.47</v>
      </c>
      <c r="D981" s="23" t="s">
        <v>95</v>
      </c>
      <c r="E981" s="23" t="s">
        <v>81</v>
      </c>
      <c r="F981" s="23" t="s">
        <v>81</v>
      </c>
      <c r="G981" s="23">
        <v>1</v>
      </c>
      <c r="H981" s="23" t="s">
        <v>81</v>
      </c>
      <c r="I981" s="23" t="str">
        <f t="shared" si="60"/>
        <v>Yes</v>
      </c>
      <c r="J981" s="23" t="str">
        <f t="shared" si="61"/>
        <v>No</v>
      </c>
      <c r="K981" s="23" t="str">
        <f t="shared" si="62"/>
        <v>No</v>
      </c>
      <c r="L981" s="23" t="str">
        <f>IF(TRIM(H981)="?",'Cleaning Summary'!$B$35,IF(LOWER(TRIM(H981))="yes","Yes","No"))</f>
        <v>No</v>
      </c>
      <c r="M981" s="23">
        <f t="shared" si="63"/>
        <v>1</v>
      </c>
      <c r="N981" s="23" t="str">
        <f>IF(B981&lt;'Cleaning Summary'!$B$63,"Underweight",IF(B981&lt;'Cleaning Summary'!$B$64,"Normal Weight",IF(B981&lt;'Cleaning Summary'!$B$65,"Overweight","Obesity")))</f>
        <v>Obesity</v>
      </c>
      <c r="O981" s="23" t="str">
        <f>IF(C981&lt;'Cleaning Summary'!$B$66,"Normal",IF(C981&lt;'Cleaning Summary'!$B$67,"Prediabetes","Diabetes"))</f>
        <v>Normal</v>
      </c>
    </row>
    <row r="982" spans="1:15" x14ac:dyDescent="0.35">
      <c r="A982" s="23" t="s">
        <v>2079</v>
      </c>
      <c r="B982" s="27">
        <v>34.01</v>
      </c>
      <c r="C982" s="27">
        <v>11.3</v>
      </c>
      <c r="D982" s="23" t="s">
        <v>81</v>
      </c>
      <c r="E982" s="23" t="s">
        <v>81</v>
      </c>
      <c r="F982" s="23" t="s">
        <v>81</v>
      </c>
      <c r="G982" s="23" t="s">
        <v>4796</v>
      </c>
      <c r="H982" s="23" t="s">
        <v>81</v>
      </c>
      <c r="I982" s="23" t="str">
        <f t="shared" si="60"/>
        <v>No</v>
      </c>
      <c r="J982" s="23" t="str">
        <f t="shared" si="61"/>
        <v>No</v>
      </c>
      <c r="K982" s="23" t="str">
        <f t="shared" si="62"/>
        <v>No</v>
      </c>
      <c r="L982" s="23" t="str">
        <f>IF(TRIM(H982)="?",'Cleaning Summary'!$B$35,IF(LOWER(TRIM(H982))="yes","Yes","No"))</f>
        <v>No</v>
      </c>
      <c r="M982" s="23">
        <f t="shared" si="63"/>
        <v>0</v>
      </c>
      <c r="N982" s="23" t="str">
        <f>IF(B982&lt;'Cleaning Summary'!$B$63,"Underweight",IF(B982&lt;'Cleaning Summary'!$B$64,"Normal Weight",IF(B982&lt;'Cleaning Summary'!$B$65,"Overweight","Obesity")))</f>
        <v>Obesity</v>
      </c>
      <c r="O982" s="23" t="str">
        <f>IF(C982&lt;'Cleaning Summary'!$B$66,"Normal",IF(C982&lt;'Cleaning Summary'!$B$67,"Prediabetes","Diabetes"))</f>
        <v>Diabetes</v>
      </c>
    </row>
    <row r="983" spans="1:15" x14ac:dyDescent="0.35">
      <c r="A983" s="23" t="s">
        <v>2081</v>
      </c>
      <c r="B983" s="27">
        <v>31.54</v>
      </c>
      <c r="C983" s="27">
        <v>6.72</v>
      </c>
      <c r="D983" s="23" t="s">
        <v>81</v>
      </c>
      <c r="E983" s="23" t="s">
        <v>81</v>
      </c>
      <c r="F983" s="23" t="s">
        <v>81</v>
      </c>
      <c r="G983" s="23" t="s">
        <v>4796</v>
      </c>
      <c r="H983" s="23" t="s">
        <v>81</v>
      </c>
      <c r="I983" s="23" t="str">
        <f t="shared" si="60"/>
        <v>No</v>
      </c>
      <c r="J983" s="23" t="str">
        <f t="shared" si="61"/>
        <v>No</v>
      </c>
      <c r="K983" s="23" t="str">
        <f t="shared" si="62"/>
        <v>No</v>
      </c>
      <c r="L983" s="23" t="str">
        <f>IF(TRIM(H983)="?",'Cleaning Summary'!$B$35,IF(LOWER(TRIM(H983))="yes","Yes","No"))</f>
        <v>No</v>
      </c>
      <c r="M983" s="23">
        <f t="shared" si="63"/>
        <v>0</v>
      </c>
      <c r="N983" s="23" t="str">
        <f>IF(B983&lt;'Cleaning Summary'!$B$63,"Underweight",IF(B983&lt;'Cleaning Summary'!$B$64,"Normal Weight",IF(B983&lt;'Cleaning Summary'!$B$65,"Overweight","Obesity")))</f>
        <v>Obesity</v>
      </c>
      <c r="O983" s="23" t="str">
        <f>IF(C983&lt;'Cleaning Summary'!$B$66,"Normal",IF(C983&lt;'Cleaning Summary'!$B$67,"Prediabetes","Diabetes"))</f>
        <v>Diabetes</v>
      </c>
    </row>
    <row r="984" spans="1:15" x14ac:dyDescent="0.35">
      <c r="A984" s="23" t="s">
        <v>2083</v>
      </c>
      <c r="B984" s="27">
        <v>23.3</v>
      </c>
      <c r="C984" s="27">
        <v>5.36</v>
      </c>
      <c r="D984" s="23" t="s">
        <v>95</v>
      </c>
      <c r="E984" s="23" t="s">
        <v>81</v>
      </c>
      <c r="F984" s="23" t="s">
        <v>81</v>
      </c>
      <c r="G984" s="23">
        <v>1</v>
      </c>
      <c r="H984" s="23" t="s">
        <v>81</v>
      </c>
      <c r="I984" s="23" t="str">
        <f t="shared" si="60"/>
        <v>Yes</v>
      </c>
      <c r="J984" s="23" t="str">
        <f t="shared" si="61"/>
        <v>No</v>
      </c>
      <c r="K984" s="23" t="str">
        <f t="shared" si="62"/>
        <v>No</v>
      </c>
      <c r="L984" s="23" t="str">
        <f>IF(TRIM(H984)="?",'Cleaning Summary'!$B$35,IF(LOWER(TRIM(H984))="yes","Yes","No"))</f>
        <v>No</v>
      </c>
      <c r="M984" s="23">
        <f t="shared" si="63"/>
        <v>1</v>
      </c>
      <c r="N984" s="23" t="str">
        <f>IF(B984&lt;'Cleaning Summary'!$B$63,"Underweight",IF(B984&lt;'Cleaning Summary'!$B$64,"Normal Weight",IF(B984&lt;'Cleaning Summary'!$B$65,"Overweight","Obesity")))</f>
        <v>Normal Weight</v>
      </c>
      <c r="O984" s="23" t="str">
        <f>IF(C984&lt;'Cleaning Summary'!$B$66,"Normal",IF(C984&lt;'Cleaning Summary'!$B$67,"Prediabetes","Diabetes"))</f>
        <v>Normal</v>
      </c>
    </row>
    <row r="985" spans="1:15" x14ac:dyDescent="0.35">
      <c r="A985" s="23" t="s">
        <v>2085</v>
      </c>
      <c r="B985" s="27">
        <v>27.75</v>
      </c>
      <c r="C985" s="27">
        <v>9.8800000000000008</v>
      </c>
      <c r="D985" s="23" t="s">
        <v>81</v>
      </c>
      <c r="E985" s="23" t="s">
        <v>81</v>
      </c>
      <c r="F985" s="23" t="s">
        <v>81</v>
      </c>
      <c r="G985" s="23" t="s">
        <v>4796</v>
      </c>
      <c r="H985" s="23" t="s">
        <v>81</v>
      </c>
      <c r="I985" s="23" t="str">
        <f t="shared" si="60"/>
        <v>No</v>
      </c>
      <c r="J985" s="23" t="str">
        <f t="shared" si="61"/>
        <v>No</v>
      </c>
      <c r="K985" s="23" t="str">
        <f t="shared" si="62"/>
        <v>No</v>
      </c>
      <c r="L985" s="23" t="str">
        <f>IF(TRIM(H985)="?",'Cleaning Summary'!$B$35,IF(LOWER(TRIM(H985))="yes","Yes","No"))</f>
        <v>No</v>
      </c>
      <c r="M985" s="23">
        <f t="shared" si="63"/>
        <v>0</v>
      </c>
      <c r="N985" s="23" t="str">
        <f>IF(B985&lt;'Cleaning Summary'!$B$63,"Underweight",IF(B985&lt;'Cleaning Summary'!$B$64,"Normal Weight",IF(B985&lt;'Cleaning Summary'!$B$65,"Overweight","Obesity")))</f>
        <v>Overweight</v>
      </c>
      <c r="O985" s="23" t="str">
        <f>IF(C985&lt;'Cleaning Summary'!$B$66,"Normal",IF(C985&lt;'Cleaning Summary'!$B$67,"Prediabetes","Diabetes"))</f>
        <v>Diabetes</v>
      </c>
    </row>
    <row r="986" spans="1:15" x14ac:dyDescent="0.35">
      <c r="A986" s="23" t="s">
        <v>2087</v>
      </c>
      <c r="B986" s="27">
        <v>42.46</v>
      </c>
      <c r="C986" s="27">
        <v>4.1100000000000003</v>
      </c>
      <c r="D986" s="23" t="s">
        <v>81</v>
      </c>
      <c r="E986" s="23" t="s">
        <v>81</v>
      </c>
      <c r="F986" s="23" t="s">
        <v>81</v>
      </c>
      <c r="G986" s="23" t="s">
        <v>4796</v>
      </c>
      <c r="H986" s="23" t="s">
        <v>81</v>
      </c>
      <c r="I986" s="23" t="str">
        <f t="shared" si="60"/>
        <v>No</v>
      </c>
      <c r="J986" s="23" t="str">
        <f t="shared" si="61"/>
        <v>No</v>
      </c>
      <c r="K986" s="23" t="str">
        <f t="shared" si="62"/>
        <v>No</v>
      </c>
      <c r="L986" s="23" t="str">
        <f>IF(TRIM(H986)="?",'Cleaning Summary'!$B$35,IF(LOWER(TRIM(H986))="yes","Yes","No"))</f>
        <v>No</v>
      </c>
      <c r="M986" s="23">
        <f t="shared" si="63"/>
        <v>0</v>
      </c>
      <c r="N986" s="23" t="str">
        <f>IF(B986&lt;'Cleaning Summary'!$B$63,"Underweight",IF(B986&lt;'Cleaning Summary'!$B$64,"Normal Weight",IF(B986&lt;'Cleaning Summary'!$B$65,"Overweight","Obesity")))</f>
        <v>Obesity</v>
      </c>
      <c r="O986" s="23" t="str">
        <f>IF(C986&lt;'Cleaning Summary'!$B$66,"Normal",IF(C986&lt;'Cleaning Summary'!$B$67,"Prediabetes","Diabetes"))</f>
        <v>Normal</v>
      </c>
    </row>
    <row r="987" spans="1:15" x14ac:dyDescent="0.35">
      <c r="A987" s="23" t="s">
        <v>2089</v>
      </c>
      <c r="B987" s="27">
        <v>54.47</v>
      </c>
      <c r="C987" s="27">
        <v>7.48</v>
      </c>
      <c r="D987" s="23" t="s">
        <v>81</v>
      </c>
      <c r="E987" s="23" t="s">
        <v>81</v>
      </c>
      <c r="F987" s="23" t="s">
        <v>81</v>
      </c>
      <c r="G987" s="23" t="s">
        <v>4796</v>
      </c>
      <c r="H987" s="23" t="s">
        <v>81</v>
      </c>
      <c r="I987" s="23" t="str">
        <f t="shared" si="60"/>
        <v>No</v>
      </c>
      <c r="J987" s="23" t="str">
        <f t="shared" si="61"/>
        <v>No</v>
      </c>
      <c r="K987" s="23" t="str">
        <f t="shared" si="62"/>
        <v>No</v>
      </c>
      <c r="L987" s="23" t="str">
        <f>IF(TRIM(H987)="?",'Cleaning Summary'!$B$35,IF(LOWER(TRIM(H987))="yes","Yes","No"))</f>
        <v>No</v>
      </c>
      <c r="M987" s="23">
        <f t="shared" si="63"/>
        <v>0</v>
      </c>
      <c r="N987" s="23" t="str">
        <f>IF(B987&lt;'Cleaning Summary'!$B$63,"Underweight",IF(B987&lt;'Cleaning Summary'!$B$64,"Normal Weight",IF(B987&lt;'Cleaning Summary'!$B$65,"Overweight","Obesity")))</f>
        <v>Obesity</v>
      </c>
      <c r="O987" s="23" t="str">
        <f>IF(C987&lt;'Cleaning Summary'!$B$66,"Normal",IF(C987&lt;'Cleaning Summary'!$B$67,"Prediabetes","Diabetes"))</f>
        <v>Diabetes</v>
      </c>
    </row>
    <row r="988" spans="1:15" x14ac:dyDescent="0.35">
      <c r="A988" s="23" t="s">
        <v>2091</v>
      </c>
      <c r="B988" s="27">
        <v>24.93</v>
      </c>
      <c r="C988" s="27">
        <v>9.18</v>
      </c>
      <c r="D988" s="23" t="s">
        <v>95</v>
      </c>
      <c r="E988" s="23" t="s">
        <v>81</v>
      </c>
      <c r="F988" s="23" t="s">
        <v>82</v>
      </c>
      <c r="G988" s="23">
        <v>1</v>
      </c>
      <c r="H988" s="23" t="s">
        <v>81</v>
      </c>
      <c r="I988" s="23" t="str">
        <f t="shared" si="60"/>
        <v>Yes</v>
      </c>
      <c r="J988" s="23" t="str">
        <f t="shared" si="61"/>
        <v>No</v>
      </c>
      <c r="K988" s="23" t="str">
        <f t="shared" si="62"/>
        <v>Yes</v>
      </c>
      <c r="L988" s="23" t="str">
        <f>IF(TRIM(H988)="?",'Cleaning Summary'!$B$35,IF(LOWER(TRIM(H988))="yes","Yes","No"))</f>
        <v>No</v>
      </c>
      <c r="M988" s="23">
        <f t="shared" si="63"/>
        <v>1</v>
      </c>
      <c r="N988" s="23" t="str">
        <f>IF(B988&lt;'Cleaning Summary'!$B$63,"Underweight",IF(B988&lt;'Cleaning Summary'!$B$64,"Normal Weight",IF(B988&lt;'Cleaning Summary'!$B$65,"Overweight","Obesity")))</f>
        <v>Normal Weight</v>
      </c>
      <c r="O988" s="23" t="str">
        <f>IF(C988&lt;'Cleaning Summary'!$B$66,"Normal",IF(C988&lt;'Cleaning Summary'!$B$67,"Prediabetes","Diabetes"))</f>
        <v>Diabetes</v>
      </c>
    </row>
    <row r="989" spans="1:15" x14ac:dyDescent="0.35">
      <c r="A989" s="23" t="s">
        <v>2093</v>
      </c>
      <c r="B989" s="27">
        <v>48.12</v>
      </c>
      <c r="C989" s="27">
        <v>4.51</v>
      </c>
      <c r="D989" s="23" t="s">
        <v>95</v>
      </c>
      <c r="E989" s="23" t="s">
        <v>81</v>
      </c>
      <c r="F989" s="23" t="s">
        <v>81</v>
      </c>
      <c r="G989" s="23">
        <v>1</v>
      </c>
      <c r="H989" s="23" t="s">
        <v>81</v>
      </c>
      <c r="I989" s="23" t="str">
        <f t="shared" si="60"/>
        <v>Yes</v>
      </c>
      <c r="J989" s="23" t="str">
        <f t="shared" si="61"/>
        <v>No</v>
      </c>
      <c r="K989" s="23" t="str">
        <f t="shared" si="62"/>
        <v>No</v>
      </c>
      <c r="L989" s="23" t="str">
        <f>IF(TRIM(H989)="?",'Cleaning Summary'!$B$35,IF(LOWER(TRIM(H989))="yes","Yes","No"))</f>
        <v>No</v>
      </c>
      <c r="M989" s="23">
        <f t="shared" si="63"/>
        <v>1</v>
      </c>
      <c r="N989" s="23" t="str">
        <f>IF(B989&lt;'Cleaning Summary'!$B$63,"Underweight",IF(B989&lt;'Cleaning Summary'!$B$64,"Normal Weight",IF(B989&lt;'Cleaning Summary'!$B$65,"Overweight","Obesity")))</f>
        <v>Obesity</v>
      </c>
      <c r="O989" s="23" t="str">
        <f>IF(C989&lt;'Cleaning Summary'!$B$66,"Normal",IF(C989&lt;'Cleaning Summary'!$B$67,"Prediabetes","Diabetes"))</f>
        <v>Normal</v>
      </c>
    </row>
    <row r="990" spans="1:15" x14ac:dyDescent="0.35">
      <c r="A990" s="23" t="s">
        <v>2095</v>
      </c>
      <c r="B990" s="27">
        <v>24.91</v>
      </c>
      <c r="C990" s="27">
        <v>7.33</v>
      </c>
      <c r="D990" s="23" t="s">
        <v>95</v>
      </c>
      <c r="E990" s="23" t="s">
        <v>81</v>
      </c>
      <c r="F990" s="23" t="s">
        <v>82</v>
      </c>
      <c r="G990" s="23">
        <v>1</v>
      </c>
      <c r="H990" s="23" t="s">
        <v>81</v>
      </c>
      <c r="I990" s="23" t="str">
        <f t="shared" si="60"/>
        <v>Yes</v>
      </c>
      <c r="J990" s="23" t="str">
        <f t="shared" si="61"/>
        <v>No</v>
      </c>
      <c r="K990" s="23" t="str">
        <f t="shared" si="62"/>
        <v>Yes</v>
      </c>
      <c r="L990" s="23" t="str">
        <f>IF(TRIM(H990)="?",'Cleaning Summary'!$B$35,IF(LOWER(TRIM(H990))="yes","Yes","No"))</f>
        <v>No</v>
      </c>
      <c r="M990" s="23">
        <f t="shared" si="63"/>
        <v>1</v>
      </c>
      <c r="N990" s="23" t="str">
        <f>IF(B990&lt;'Cleaning Summary'!$B$63,"Underweight",IF(B990&lt;'Cleaning Summary'!$B$64,"Normal Weight",IF(B990&lt;'Cleaning Summary'!$B$65,"Overweight","Obesity")))</f>
        <v>Normal Weight</v>
      </c>
      <c r="O990" s="23" t="str">
        <f>IF(C990&lt;'Cleaning Summary'!$B$66,"Normal",IF(C990&lt;'Cleaning Summary'!$B$67,"Prediabetes","Diabetes"))</f>
        <v>Diabetes</v>
      </c>
    </row>
    <row r="991" spans="1:15" x14ac:dyDescent="0.35">
      <c r="A991" s="23" t="s">
        <v>2097</v>
      </c>
      <c r="B991" s="27">
        <v>27.645</v>
      </c>
      <c r="C991" s="27">
        <v>10.56</v>
      </c>
      <c r="D991" s="23" t="s">
        <v>81</v>
      </c>
      <c r="E991" s="23" t="s">
        <v>81</v>
      </c>
      <c r="F991" s="23" t="s">
        <v>81</v>
      </c>
      <c r="G991" s="23" t="s">
        <v>4796</v>
      </c>
      <c r="H991" s="23" t="s">
        <v>81</v>
      </c>
      <c r="I991" s="23" t="str">
        <f t="shared" si="60"/>
        <v>No</v>
      </c>
      <c r="J991" s="23" t="str">
        <f t="shared" si="61"/>
        <v>No</v>
      </c>
      <c r="K991" s="23" t="str">
        <f t="shared" si="62"/>
        <v>No</v>
      </c>
      <c r="L991" s="23" t="str">
        <f>IF(TRIM(H991)="?",'Cleaning Summary'!$B$35,IF(LOWER(TRIM(H991))="yes","Yes","No"))</f>
        <v>No</v>
      </c>
      <c r="M991" s="23">
        <f t="shared" si="63"/>
        <v>0</v>
      </c>
      <c r="N991" s="23" t="str">
        <f>IF(B991&lt;'Cleaning Summary'!$B$63,"Underweight",IF(B991&lt;'Cleaning Summary'!$B$64,"Normal Weight",IF(B991&lt;'Cleaning Summary'!$B$65,"Overweight","Obesity")))</f>
        <v>Overweight</v>
      </c>
      <c r="O991" s="23" t="str">
        <f>IF(C991&lt;'Cleaning Summary'!$B$66,"Normal",IF(C991&lt;'Cleaning Summary'!$B$67,"Prediabetes","Diabetes"))</f>
        <v>Diabetes</v>
      </c>
    </row>
    <row r="992" spans="1:15" x14ac:dyDescent="0.35">
      <c r="A992" s="23" t="s">
        <v>2099</v>
      </c>
      <c r="B992" s="27">
        <v>33.700000000000003</v>
      </c>
      <c r="C992" s="27">
        <v>4.01</v>
      </c>
      <c r="D992" s="23" t="s">
        <v>81</v>
      </c>
      <c r="E992" s="23" t="s">
        <v>81</v>
      </c>
      <c r="F992" s="23" t="s">
        <v>81</v>
      </c>
      <c r="G992" s="23">
        <v>2</v>
      </c>
      <c r="H992" s="23" t="s">
        <v>81</v>
      </c>
      <c r="I992" s="23" t="str">
        <f t="shared" si="60"/>
        <v>No</v>
      </c>
      <c r="J992" s="23" t="str">
        <f t="shared" si="61"/>
        <v>No</v>
      </c>
      <c r="K992" s="23" t="str">
        <f t="shared" si="62"/>
        <v>No</v>
      </c>
      <c r="L992" s="23" t="str">
        <f>IF(TRIM(H992)="?",'Cleaning Summary'!$B$35,IF(LOWER(TRIM(H992))="yes","Yes","No"))</f>
        <v>No</v>
      </c>
      <c r="M992" s="23">
        <f t="shared" si="63"/>
        <v>2</v>
      </c>
      <c r="N992" s="23" t="str">
        <f>IF(B992&lt;'Cleaning Summary'!$B$63,"Underweight",IF(B992&lt;'Cleaning Summary'!$B$64,"Normal Weight",IF(B992&lt;'Cleaning Summary'!$B$65,"Overweight","Obesity")))</f>
        <v>Obesity</v>
      </c>
      <c r="O992" s="23" t="str">
        <f>IF(C992&lt;'Cleaning Summary'!$B$66,"Normal",IF(C992&lt;'Cleaning Summary'!$B$67,"Prediabetes","Diabetes"))</f>
        <v>Normal</v>
      </c>
    </row>
    <row r="993" spans="1:15" x14ac:dyDescent="0.35">
      <c r="A993" s="23" t="s">
        <v>2101</v>
      </c>
      <c r="B993" s="27">
        <v>38.93</v>
      </c>
      <c r="C993" s="27">
        <v>5.64</v>
      </c>
      <c r="D993" s="23" t="s">
        <v>95</v>
      </c>
      <c r="E993" s="23" t="s">
        <v>81</v>
      </c>
      <c r="F993" s="23" t="s">
        <v>81</v>
      </c>
      <c r="G993" s="23">
        <v>1</v>
      </c>
      <c r="H993" s="23" t="s">
        <v>81</v>
      </c>
      <c r="I993" s="23" t="str">
        <f t="shared" si="60"/>
        <v>Yes</v>
      </c>
      <c r="J993" s="23" t="str">
        <f t="shared" si="61"/>
        <v>No</v>
      </c>
      <c r="K993" s="23" t="str">
        <f t="shared" si="62"/>
        <v>No</v>
      </c>
      <c r="L993" s="23" t="str">
        <f>IF(TRIM(H993)="?",'Cleaning Summary'!$B$35,IF(LOWER(TRIM(H993))="yes","Yes","No"))</f>
        <v>No</v>
      </c>
      <c r="M993" s="23">
        <f t="shared" si="63"/>
        <v>1</v>
      </c>
      <c r="N993" s="23" t="str">
        <f>IF(B993&lt;'Cleaning Summary'!$B$63,"Underweight",IF(B993&lt;'Cleaning Summary'!$B$64,"Normal Weight",IF(B993&lt;'Cleaning Summary'!$B$65,"Overweight","Obesity")))</f>
        <v>Obesity</v>
      </c>
      <c r="O993" s="23" t="str">
        <f>IF(C993&lt;'Cleaning Summary'!$B$66,"Normal",IF(C993&lt;'Cleaning Summary'!$B$67,"Prediabetes","Diabetes"))</f>
        <v>Normal</v>
      </c>
    </row>
    <row r="994" spans="1:15" x14ac:dyDescent="0.35">
      <c r="A994" s="23" t="s">
        <v>2103</v>
      </c>
      <c r="B994" s="27">
        <v>32.774999999999999</v>
      </c>
      <c r="C994" s="27">
        <v>8.02</v>
      </c>
      <c r="D994" s="23" t="s">
        <v>95</v>
      </c>
      <c r="E994" s="23" t="s">
        <v>81</v>
      </c>
      <c r="F994" s="23" t="s">
        <v>81</v>
      </c>
      <c r="G994" s="23">
        <v>2</v>
      </c>
      <c r="H994" s="23" t="s">
        <v>81</v>
      </c>
      <c r="I994" s="23" t="str">
        <f t="shared" si="60"/>
        <v>Yes</v>
      </c>
      <c r="J994" s="23" t="str">
        <f t="shared" si="61"/>
        <v>No</v>
      </c>
      <c r="K994" s="23" t="str">
        <f t="shared" si="62"/>
        <v>No</v>
      </c>
      <c r="L994" s="23" t="str">
        <f>IF(TRIM(H994)="?",'Cleaning Summary'!$B$35,IF(LOWER(TRIM(H994))="yes","Yes","No"))</f>
        <v>No</v>
      </c>
      <c r="M994" s="23">
        <f t="shared" si="63"/>
        <v>2</v>
      </c>
      <c r="N994" s="23" t="str">
        <f>IF(B994&lt;'Cleaning Summary'!$B$63,"Underweight",IF(B994&lt;'Cleaning Summary'!$B$64,"Normal Weight",IF(B994&lt;'Cleaning Summary'!$B$65,"Overweight","Obesity")))</f>
        <v>Obesity</v>
      </c>
      <c r="O994" s="23" t="str">
        <f>IF(C994&lt;'Cleaning Summary'!$B$66,"Normal",IF(C994&lt;'Cleaning Summary'!$B$67,"Prediabetes","Diabetes"))</f>
        <v>Diabetes</v>
      </c>
    </row>
    <row r="995" spans="1:15" x14ac:dyDescent="0.35">
      <c r="A995" s="23" t="s">
        <v>2105</v>
      </c>
      <c r="B995" s="27">
        <v>29.83</v>
      </c>
      <c r="C995" s="27">
        <v>7.2</v>
      </c>
      <c r="D995" s="23" t="s">
        <v>95</v>
      </c>
      <c r="E995" s="23" t="s">
        <v>81</v>
      </c>
      <c r="F995" s="23" t="s">
        <v>81</v>
      </c>
      <c r="G995" s="23" t="s">
        <v>4796</v>
      </c>
      <c r="H995" s="23" t="s">
        <v>81</v>
      </c>
      <c r="I995" s="23" t="str">
        <f t="shared" si="60"/>
        <v>Yes</v>
      </c>
      <c r="J995" s="23" t="str">
        <f t="shared" si="61"/>
        <v>No</v>
      </c>
      <c r="K995" s="23" t="str">
        <f t="shared" si="62"/>
        <v>No</v>
      </c>
      <c r="L995" s="23" t="str">
        <f>IF(TRIM(H995)="?",'Cleaning Summary'!$B$35,IF(LOWER(TRIM(H995))="yes","Yes","No"))</f>
        <v>No</v>
      </c>
      <c r="M995" s="23">
        <f t="shared" si="63"/>
        <v>0</v>
      </c>
      <c r="N995" s="23" t="str">
        <f>IF(B995&lt;'Cleaning Summary'!$B$63,"Underweight",IF(B995&lt;'Cleaning Summary'!$B$64,"Normal Weight",IF(B995&lt;'Cleaning Summary'!$B$65,"Overweight","Obesity")))</f>
        <v>Overweight</v>
      </c>
      <c r="O995" s="23" t="str">
        <f>IF(C995&lt;'Cleaning Summary'!$B$66,"Normal",IF(C995&lt;'Cleaning Summary'!$B$67,"Prediabetes","Diabetes"))</f>
        <v>Diabetes</v>
      </c>
    </row>
    <row r="996" spans="1:15" x14ac:dyDescent="0.35">
      <c r="A996" s="23" t="s">
        <v>2107</v>
      </c>
      <c r="B996" s="27">
        <v>28.31</v>
      </c>
      <c r="C996" s="27">
        <v>4.55</v>
      </c>
      <c r="D996" s="23" t="s">
        <v>81</v>
      </c>
      <c r="E996" s="23" t="s">
        <v>95</v>
      </c>
      <c r="F996" s="23" t="s">
        <v>81</v>
      </c>
      <c r="G996" s="23">
        <v>1</v>
      </c>
      <c r="H996" s="23" t="s">
        <v>81</v>
      </c>
      <c r="I996" s="23" t="str">
        <f t="shared" si="60"/>
        <v>No</v>
      </c>
      <c r="J996" s="23" t="str">
        <f t="shared" si="61"/>
        <v>Yes</v>
      </c>
      <c r="K996" s="23" t="str">
        <f t="shared" si="62"/>
        <v>No</v>
      </c>
      <c r="L996" s="23" t="str">
        <f>IF(TRIM(H996)="?",'Cleaning Summary'!$B$35,IF(LOWER(TRIM(H996))="yes","Yes","No"))</f>
        <v>No</v>
      </c>
      <c r="M996" s="23">
        <f t="shared" si="63"/>
        <v>1</v>
      </c>
      <c r="N996" s="23" t="str">
        <f>IF(B996&lt;'Cleaning Summary'!$B$63,"Underweight",IF(B996&lt;'Cleaning Summary'!$B$64,"Normal Weight",IF(B996&lt;'Cleaning Summary'!$B$65,"Overweight","Obesity")))</f>
        <v>Overweight</v>
      </c>
      <c r="O996" s="23" t="str">
        <f>IF(C996&lt;'Cleaning Summary'!$B$66,"Normal",IF(C996&lt;'Cleaning Summary'!$B$67,"Prediabetes","Diabetes"))</f>
        <v>Normal</v>
      </c>
    </row>
    <row r="997" spans="1:15" x14ac:dyDescent="0.35">
      <c r="A997" s="23" t="s">
        <v>2109</v>
      </c>
      <c r="B997" s="27">
        <v>29.79</v>
      </c>
      <c r="C997" s="27">
        <v>9.0299999999999994</v>
      </c>
      <c r="D997" s="23" t="s">
        <v>81</v>
      </c>
      <c r="E997" s="23" t="s">
        <v>81</v>
      </c>
      <c r="F997" s="23" t="s">
        <v>81</v>
      </c>
      <c r="G997" s="23" t="s">
        <v>4796</v>
      </c>
      <c r="H997" s="23" t="s">
        <v>81</v>
      </c>
      <c r="I997" s="23" t="str">
        <f t="shared" si="60"/>
        <v>No</v>
      </c>
      <c r="J997" s="23" t="str">
        <f t="shared" si="61"/>
        <v>No</v>
      </c>
      <c r="K997" s="23" t="str">
        <f t="shared" si="62"/>
        <v>No</v>
      </c>
      <c r="L997" s="23" t="str">
        <f>IF(TRIM(H997)="?",'Cleaning Summary'!$B$35,IF(LOWER(TRIM(H997))="yes","Yes","No"))</f>
        <v>No</v>
      </c>
      <c r="M997" s="23">
        <f t="shared" si="63"/>
        <v>0</v>
      </c>
      <c r="N997" s="23" t="str">
        <f>IF(B997&lt;'Cleaning Summary'!$B$63,"Underweight",IF(B997&lt;'Cleaning Summary'!$B$64,"Normal Weight",IF(B997&lt;'Cleaning Summary'!$B$65,"Overweight","Obesity")))</f>
        <v>Overweight</v>
      </c>
      <c r="O997" s="23" t="str">
        <f>IF(C997&lt;'Cleaning Summary'!$B$66,"Normal",IF(C997&lt;'Cleaning Summary'!$B$67,"Prediabetes","Diabetes"))</f>
        <v>Diabetes</v>
      </c>
    </row>
    <row r="998" spans="1:15" x14ac:dyDescent="0.35">
      <c r="A998" s="23" t="s">
        <v>2111</v>
      </c>
      <c r="B998" s="27">
        <v>36.6</v>
      </c>
      <c r="C998" s="27">
        <v>5.2</v>
      </c>
      <c r="D998" s="23" t="s">
        <v>95</v>
      </c>
      <c r="E998" s="23" t="s">
        <v>81</v>
      </c>
      <c r="F998" s="23" t="s">
        <v>82</v>
      </c>
      <c r="G998" s="23">
        <v>1</v>
      </c>
      <c r="H998" s="23" t="s">
        <v>81</v>
      </c>
      <c r="I998" s="23" t="str">
        <f t="shared" si="60"/>
        <v>Yes</v>
      </c>
      <c r="J998" s="23" t="str">
        <f t="shared" si="61"/>
        <v>No</v>
      </c>
      <c r="K998" s="23" t="str">
        <f t="shared" si="62"/>
        <v>Yes</v>
      </c>
      <c r="L998" s="23" t="str">
        <f>IF(TRIM(H998)="?",'Cleaning Summary'!$B$35,IF(LOWER(TRIM(H998))="yes","Yes","No"))</f>
        <v>No</v>
      </c>
      <c r="M998" s="23">
        <f t="shared" si="63"/>
        <v>1</v>
      </c>
      <c r="N998" s="23" t="str">
        <f>IF(B998&lt;'Cleaning Summary'!$B$63,"Underweight",IF(B998&lt;'Cleaning Summary'!$B$64,"Normal Weight",IF(B998&lt;'Cleaning Summary'!$B$65,"Overweight","Obesity")))</f>
        <v>Obesity</v>
      </c>
      <c r="O998" s="23" t="str">
        <f>IF(C998&lt;'Cleaning Summary'!$B$66,"Normal",IF(C998&lt;'Cleaning Summary'!$B$67,"Prediabetes","Diabetes"))</f>
        <v>Normal</v>
      </c>
    </row>
    <row r="999" spans="1:15" x14ac:dyDescent="0.35">
      <c r="A999" s="23" t="s">
        <v>2113</v>
      </c>
      <c r="B999" s="27">
        <v>35.93</v>
      </c>
      <c r="C999" s="27">
        <v>8.3000000000000007</v>
      </c>
      <c r="D999" s="23" t="s">
        <v>95</v>
      </c>
      <c r="E999" s="23" t="s">
        <v>81</v>
      </c>
      <c r="F999" s="23" t="s">
        <v>81</v>
      </c>
      <c r="G999" s="23" t="s">
        <v>4796</v>
      </c>
      <c r="H999" s="23" t="s">
        <v>81</v>
      </c>
      <c r="I999" s="23" t="str">
        <f t="shared" si="60"/>
        <v>Yes</v>
      </c>
      <c r="J999" s="23" t="str">
        <f t="shared" si="61"/>
        <v>No</v>
      </c>
      <c r="K999" s="23" t="str">
        <f t="shared" si="62"/>
        <v>No</v>
      </c>
      <c r="L999" s="23" t="str">
        <f>IF(TRIM(H999)="?",'Cleaning Summary'!$B$35,IF(LOWER(TRIM(H999))="yes","Yes","No"))</f>
        <v>No</v>
      </c>
      <c r="M999" s="23">
        <f t="shared" si="63"/>
        <v>0</v>
      </c>
      <c r="N999" s="23" t="str">
        <f>IF(B999&lt;'Cleaning Summary'!$B$63,"Underweight",IF(B999&lt;'Cleaning Summary'!$B$64,"Normal Weight",IF(B999&lt;'Cleaning Summary'!$B$65,"Overweight","Obesity")))</f>
        <v>Obesity</v>
      </c>
      <c r="O999" s="23" t="str">
        <f>IF(C999&lt;'Cleaning Summary'!$B$66,"Normal",IF(C999&lt;'Cleaning Summary'!$B$67,"Prediabetes","Diabetes"))</f>
        <v>Diabetes</v>
      </c>
    </row>
    <row r="1000" spans="1:15" x14ac:dyDescent="0.35">
      <c r="A1000" s="23" t="s">
        <v>2115</v>
      </c>
      <c r="B1000" s="27">
        <v>28.6</v>
      </c>
      <c r="C1000" s="27">
        <v>5.56</v>
      </c>
      <c r="D1000" s="23" t="s">
        <v>95</v>
      </c>
      <c r="E1000" s="23" t="s">
        <v>81</v>
      </c>
      <c r="F1000" s="23" t="s">
        <v>82</v>
      </c>
      <c r="G1000" s="23">
        <v>1</v>
      </c>
      <c r="H1000" s="23" t="s">
        <v>81</v>
      </c>
      <c r="I1000" s="23" t="str">
        <f t="shared" si="60"/>
        <v>Yes</v>
      </c>
      <c r="J1000" s="23" t="str">
        <f t="shared" si="61"/>
        <v>No</v>
      </c>
      <c r="K1000" s="23" t="str">
        <f t="shared" si="62"/>
        <v>Yes</v>
      </c>
      <c r="L1000" s="23" t="str">
        <f>IF(TRIM(H1000)="?",'Cleaning Summary'!$B$35,IF(LOWER(TRIM(H1000))="yes","Yes","No"))</f>
        <v>No</v>
      </c>
      <c r="M1000" s="23">
        <f t="shared" si="63"/>
        <v>1</v>
      </c>
      <c r="N1000" s="23" t="str">
        <f>IF(B1000&lt;'Cleaning Summary'!$B$63,"Underweight",IF(B1000&lt;'Cleaning Summary'!$B$64,"Normal Weight",IF(B1000&lt;'Cleaning Summary'!$B$65,"Overweight","Obesity")))</f>
        <v>Overweight</v>
      </c>
      <c r="O1000" s="23" t="str">
        <f>IF(C1000&lt;'Cleaning Summary'!$B$66,"Normal",IF(C1000&lt;'Cleaning Summary'!$B$67,"Prediabetes","Diabetes"))</f>
        <v>Normal</v>
      </c>
    </row>
    <row r="1001" spans="1:15" x14ac:dyDescent="0.35">
      <c r="A1001" s="23" t="s">
        <v>2117</v>
      </c>
      <c r="B1001" s="27">
        <v>39.17</v>
      </c>
      <c r="C1001" s="27">
        <v>4.1500000000000004</v>
      </c>
      <c r="D1001" s="23" t="s">
        <v>81</v>
      </c>
      <c r="E1001" s="23" t="s">
        <v>81</v>
      </c>
      <c r="F1001" s="23" t="s">
        <v>81</v>
      </c>
      <c r="G1001" s="23" t="s">
        <v>4796</v>
      </c>
      <c r="H1001" s="23" t="s">
        <v>81</v>
      </c>
      <c r="I1001" s="23" t="str">
        <f t="shared" si="60"/>
        <v>No</v>
      </c>
      <c r="J1001" s="23" t="str">
        <f t="shared" si="61"/>
        <v>No</v>
      </c>
      <c r="K1001" s="23" t="str">
        <f t="shared" si="62"/>
        <v>No</v>
      </c>
      <c r="L1001" s="23" t="str">
        <f>IF(TRIM(H1001)="?",'Cleaning Summary'!$B$35,IF(LOWER(TRIM(H1001))="yes","Yes","No"))</f>
        <v>No</v>
      </c>
      <c r="M1001" s="23">
        <f t="shared" si="63"/>
        <v>0</v>
      </c>
      <c r="N1001" s="23" t="str">
        <f>IF(B1001&lt;'Cleaning Summary'!$B$63,"Underweight",IF(B1001&lt;'Cleaning Summary'!$B$64,"Normal Weight",IF(B1001&lt;'Cleaning Summary'!$B$65,"Overweight","Obesity")))</f>
        <v>Obesity</v>
      </c>
      <c r="O1001" s="23" t="str">
        <f>IF(C1001&lt;'Cleaning Summary'!$B$66,"Normal",IF(C1001&lt;'Cleaning Summary'!$B$67,"Prediabetes","Diabetes"))</f>
        <v>Normal</v>
      </c>
    </row>
    <row r="1002" spans="1:15" x14ac:dyDescent="0.35">
      <c r="A1002" s="23" t="s">
        <v>2119</v>
      </c>
      <c r="B1002" s="27">
        <v>26.41</v>
      </c>
      <c r="C1002" s="27">
        <v>5.99</v>
      </c>
      <c r="D1002" s="23" t="s">
        <v>95</v>
      </c>
      <c r="E1002" s="23" t="s">
        <v>81</v>
      </c>
      <c r="F1002" s="23" t="s">
        <v>82</v>
      </c>
      <c r="G1002" s="23">
        <v>1</v>
      </c>
      <c r="H1002" s="23" t="s">
        <v>81</v>
      </c>
      <c r="I1002" s="23" t="str">
        <f t="shared" si="60"/>
        <v>Yes</v>
      </c>
      <c r="J1002" s="23" t="str">
        <f t="shared" si="61"/>
        <v>No</v>
      </c>
      <c r="K1002" s="23" t="str">
        <f t="shared" si="62"/>
        <v>Yes</v>
      </c>
      <c r="L1002" s="23" t="str">
        <f>IF(TRIM(H1002)="?",'Cleaning Summary'!$B$35,IF(LOWER(TRIM(H1002))="yes","Yes","No"))</f>
        <v>No</v>
      </c>
      <c r="M1002" s="23">
        <f t="shared" si="63"/>
        <v>1</v>
      </c>
      <c r="N1002" s="23" t="str">
        <f>IF(B1002&lt;'Cleaning Summary'!$B$63,"Underweight",IF(B1002&lt;'Cleaning Summary'!$B$64,"Normal Weight",IF(B1002&lt;'Cleaning Summary'!$B$65,"Overweight","Obesity")))</f>
        <v>Overweight</v>
      </c>
      <c r="O1002" s="23" t="str">
        <f>IF(C1002&lt;'Cleaning Summary'!$B$66,"Normal",IF(C1002&lt;'Cleaning Summary'!$B$67,"Prediabetes","Diabetes"))</f>
        <v>Prediabetes</v>
      </c>
    </row>
    <row r="1003" spans="1:15" x14ac:dyDescent="0.35">
      <c r="A1003" s="23" t="s">
        <v>2121</v>
      </c>
      <c r="B1003" s="27">
        <v>30.63</v>
      </c>
      <c r="C1003" s="27">
        <v>5.8</v>
      </c>
      <c r="D1003" s="23" t="s">
        <v>95</v>
      </c>
      <c r="E1003" s="23" t="s">
        <v>81</v>
      </c>
      <c r="F1003" s="23" t="s">
        <v>81</v>
      </c>
      <c r="G1003" s="23" t="s">
        <v>4796</v>
      </c>
      <c r="H1003" s="23" t="s">
        <v>81</v>
      </c>
      <c r="I1003" s="23" t="str">
        <f t="shared" si="60"/>
        <v>Yes</v>
      </c>
      <c r="J1003" s="23" t="str">
        <f t="shared" si="61"/>
        <v>No</v>
      </c>
      <c r="K1003" s="23" t="str">
        <f t="shared" si="62"/>
        <v>No</v>
      </c>
      <c r="L1003" s="23" t="str">
        <f>IF(TRIM(H1003)="?",'Cleaning Summary'!$B$35,IF(LOWER(TRIM(H1003))="yes","Yes","No"))</f>
        <v>No</v>
      </c>
      <c r="M1003" s="23">
        <f t="shared" si="63"/>
        <v>0</v>
      </c>
      <c r="N1003" s="23" t="str">
        <f>IF(B1003&lt;'Cleaning Summary'!$B$63,"Underweight",IF(B1003&lt;'Cleaning Summary'!$B$64,"Normal Weight",IF(B1003&lt;'Cleaning Summary'!$B$65,"Overweight","Obesity")))</f>
        <v>Obesity</v>
      </c>
      <c r="O1003" s="23" t="str">
        <f>IF(C1003&lt;'Cleaning Summary'!$B$66,"Normal",IF(C1003&lt;'Cleaning Summary'!$B$67,"Prediabetes","Diabetes"))</f>
        <v>Prediabetes</v>
      </c>
    </row>
    <row r="1004" spans="1:15" x14ac:dyDescent="0.35">
      <c r="A1004" s="23" t="s">
        <v>2123</v>
      </c>
      <c r="B1004" s="27">
        <v>31.73</v>
      </c>
      <c r="C1004" s="27">
        <v>7.32</v>
      </c>
      <c r="D1004" s="23" t="s">
        <v>95</v>
      </c>
      <c r="E1004" s="23" t="s">
        <v>81</v>
      </c>
      <c r="F1004" s="23" t="s">
        <v>81</v>
      </c>
      <c r="G1004" s="23">
        <v>2</v>
      </c>
      <c r="H1004" s="23" t="s">
        <v>81</v>
      </c>
      <c r="I1004" s="23" t="str">
        <f t="shared" si="60"/>
        <v>Yes</v>
      </c>
      <c r="J1004" s="23" t="str">
        <f t="shared" si="61"/>
        <v>No</v>
      </c>
      <c r="K1004" s="23" t="str">
        <f t="shared" si="62"/>
        <v>No</v>
      </c>
      <c r="L1004" s="23" t="str">
        <f>IF(TRIM(H1004)="?",'Cleaning Summary'!$B$35,IF(LOWER(TRIM(H1004))="yes","Yes","No"))</f>
        <v>No</v>
      </c>
      <c r="M1004" s="23">
        <f t="shared" si="63"/>
        <v>2</v>
      </c>
      <c r="N1004" s="23" t="str">
        <f>IF(B1004&lt;'Cleaning Summary'!$B$63,"Underweight",IF(B1004&lt;'Cleaning Summary'!$B$64,"Normal Weight",IF(B1004&lt;'Cleaning Summary'!$B$65,"Overweight","Obesity")))</f>
        <v>Obesity</v>
      </c>
      <c r="O1004" s="23" t="str">
        <f>IF(C1004&lt;'Cleaning Summary'!$B$66,"Normal",IF(C1004&lt;'Cleaning Summary'!$B$67,"Prediabetes","Diabetes"))</f>
        <v>Diabetes</v>
      </c>
    </row>
    <row r="1005" spans="1:15" x14ac:dyDescent="0.35">
      <c r="A1005" s="23" t="s">
        <v>2125</v>
      </c>
      <c r="B1005" s="27">
        <v>30.7</v>
      </c>
      <c r="C1005" s="27">
        <v>5.16</v>
      </c>
      <c r="D1005" s="23" t="s">
        <v>81</v>
      </c>
      <c r="E1005" s="23" t="s">
        <v>81</v>
      </c>
      <c r="F1005" s="23" t="s">
        <v>81</v>
      </c>
      <c r="G1005" s="23">
        <v>2</v>
      </c>
      <c r="H1005" s="23" t="s">
        <v>81</v>
      </c>
      <c r="I1005" s="23" t="str">
        <f t="shared" si="60"/>
        <v>No</v>
      </c>
      <c r="J1005" s="23" t="str">
        <f t="shared" si="61"/>
        <v>No</v>
      </c>
      <c r="K1005" s="23" t="str">
        <f t="shared" si="62"/>
        <v>No</v>
      </c>
      <c r="L1005" s="23" t="str">
        <f>IF(TRIM(H1005)="?",'Cleaning Summary'!$B$35,IF(LOWER(TRIM(H1005))="yes","Yes","No"))</f>
        <v>No</v>
      </c>
      <c r="M1005" s="23">
        <f t="shared" si="63"/>
        <v>2</v>
      </c>
      <c r="N1005" s="23" t="str">
        <f>IF(B1005&lt;'Cleaning Summary'!$B$63,"Underweight",IF(B1005&lt;'Cleaning Summary'!$B$64,"Normal Weight",IF(B1005&lt;'Cleaning Summary'!$B$65,"Overweight","Obesity")))</f>
        <v>Obesity</v>
      </c>
      <c r="O1005" s="23" t="str">
        <f>IF(C1005&lt;'Cleaning Summary'!$B$66,"Normal",IF(C1005&lt;'Cleaning Summary'!$B$67,"Prediabetes","Diabetes"))</f>
        <v>Normal</v>
      </c>
    </row>
    <row r="1006" spans="1:15" x14ac:dyDescent="0.35">
      <c r="A1006" s="23" t="s">
        <v>2127</v>
      </c>
      <c r="B1006" s="27">
        <v>25.934999999999999</v>
      </c>
      <c r="C1006" s="27">
        <v>5.96</v>
      </c>
      <c r="D1006" s="23" t="s">
        <v>95</v>
      </c>
      <c r="E1006" s="23" t="s">
        <v>81</v>
      </c>
      <c r="F1006" s="23" t="s">
        <v>81</v>
      </c>
      <c r="G1006" s="23">
        <v>2</v>
      </c>
      <c r="H1006" s="23" t="s">
        <v>81</v>
      </c>
      <c r="I1006" s="23" t="str">
        <f t="shared" si="60"/>
        <v>Yes</v>
      </c>
      <c r="J1006" s="23" t="str">
        <f t="shared" si="61"/>
        <v>No</v>
      </c>
      <c r="K1006" s="23" t="str">
        <f t="shared" si="62"/>
        <v>No</v>
      </c>
      <c r="L1006" s="23" t="str">
        <f>IF(TRIM(H1006)="?",'Cleaning Summary'!$B$35,IF(LOWER(TRIM(H1006))="yes","Yes","No"))</f>
        <v>No</v>
      </c>
      <c r="M1006" s="23">
        <f t="shared" si="63"/>
        <v>2</v>
      </c>
      <c r="N1006" s="23" t="str">
        <f>IF(B1006&lt;'Cleaning Summary'!$B$63,"Underweight",IF(B1006&lt;'Cleaning Summary'!$B$64,"Normal Weight",IF(B1006&lt;'Cleaning Summary'!$B$65,"Overweight","Obesity")))</f>
        <v>Overweight</v>
      </c>
      <c r="O1006" s="23" t="str">
        <f>IF(C1006&lt;'Cleaning Summary'!$B$66,"Normal",IF(C1006&lt;'Cleaning Summary'!$B$67,"Prediabetes","Diabetes"))</f>
        <v>Prediabetes</v>
      </c>
    </row>
    <row r="1007" spans="1:15" x14ac:dyDescent="0.35">
      <c r="A1007" s="23" t="s">
        <v>2129</v>
      </c>
      <c r="B1007" s="27">
        <v>35.9</v>
      </c>
      <c r="C1007" s="27">
        <v>4.8499999999999996</v>
      </c>
      <c r="D1007" s="23" t="s">
        <v>95</v>
      </c>
      <c r="E1007" s="23" t="s">
        <v>81</v>
      </c>
      <c r="F1007" s="23" t="s">
        <v>82</v>
      </c>
      <c r="G1007" s="23">
        <v>1</v>
      </c>
      <c r="H1007" s="23" t="s">
        <v>81</v>
      </c>
      <c r="I1007" s="23" t="str">
        <f t="shared" si="60"/>
        <v>Yes</v>
      </c>
      <c r="J1007" s="23" t="str">
        <f t="shared" si="61"/>
        <v>No</v>
      </c>
      <c r="K1007" s="23" t="str">
        <f t="shared" si="62"/>
        <v>Yes</v>
      </c>
      <c r="L1007" s="23" t="str">
        <f>IF(TRIM(H1007)="?",'Cleaning Summary'!$B$35,IF(LOWER(TRIM(H1007))="yes","Yes","No"))</f>
        <v>No</v>
      </c>
      <c r="M1007" s="23">
        <f t="shared" si="63"/>
        <v>1</v>
      </c>
      <c r="N1007" s="23" t="str">
        <f>IF(B1007&lt;'Cleaning Summary'!$B$63,"Underweight",IF(B1007&lt;'Cleaning Summary'!$B$64,"Normal Weight",IF(B1007&lt;'Cleaning Summary'!$B$65,"Overweight","Obesity")))</f>
        <v>Obesity</v>
      </c>
      <c r="O1007" s="23" t="str">
        <f>IF(C1007&lt;'Cleaning Summary'!$B$66,"Normal",IF(C1007&lt;'Cleaning Summary'!$B$67,"Prediabetes","Diabetes"))</f>
        <v>Normal</v>
      </c>
    </row>
    <row r="1008" spans="1:15" x14ac:dyDescent="0.35">
      <c r="A1008" s="23" t="s">
        <v>2131</v>
      </c>
      <c r="B1008" s="27">
        <v>26.7</v>
      </c>
      <c r="C1008" s="27">
        <v>5.09</v>
      </c>
      <c r="D1008" s="23" t="s">
        <v>95</v>
      </c>
      <c r="E1008" s="23" t="s">
        <v>81</v>
      </c>
      <c r="F1008" s="23" t="s">
        <v>82</v>
      </c>
      <c r="G1008" s="23">
        <v>1</v>
      </c>
      <c r="H1008" s="23" t="s">
        <v>81</v>
      </c>
      <c r="I1008" s="23" t="str">
        <f t="shared" si="60"/>
        <v>Yes</v>
      </c>
      <c r="J1008" s="23" t="str">
        <f t="shared" si="61"/>
        <v>No</v>
      </c>
      <c r="K1008" s="23" t="str">
        <f t="shared" si="62"/>
        <v>Yes</v>
      </c>
      <c r="L1008" s="23" t="str">
        <f>IF(TRIM(H1008)="?",'Cleaning Summary'!$B$35,IF(LOWER(TRIM(H1008))="yes","Yes","No"))</f>
        <v>No</v>
      </c>
      <c r="M1008" s="23">
        <f t="shared" si="63"/>
        <v>1</v>
      </c>
      <c r="N1008" s="23" t="str">
        <f>IF(B1008&lt;'Cleaning Summary'!$B$63,"Underweight",IF(B1008&lt;'Cleaning Summary'!$B$64,"Normal Weight",IF(B1008&lt;'Cleaning Summary'!$B$65,"Overweight","Obesity")))</f>
        <v>Overweight</v>
      </c>
      <c r="O1008" s="23" t="str">
        <f>IF(C1008&lt;'Cleaning Summary'!$B$66,"Normal",IF(C1008&lt;'Cleaning Summary'!$B$67,"Prediabetes","Diabetes"))</f>
        <v>Normal</v>
      </c>
    </row>
    <row r="1009" spans="1:15" x14ac:dyDescent="0.35">
      <c r="A1009" s="23" t="s">
        <v>2133</v>
      </c>
      <c r="B1009" s="27">
        <v>33.71</v>
      </c>
      <c r="C1009" s="27">
        <v>4.9400000000000004</v>
      </c>
      <c r="D1009" s="23" t="s">
        <v>81</v>
      </c>
      <c r="E1009" s="23" t="s">
        <v>81</v>
      </c>
      <c r="F1009" s="23" t="s">
        <v>81</v>
      </c>
      <c r="G1009" s="23" t="s">
        <v>4796</v>
      </c>
      <c r="H1009" s="23" t="s">
        <v>81</v>
      </c>
      <c r="I1009" s="23" t="str">
        <f t="shared" si="60"/>
        <v>No</v>
      </c>
      <c r="J1009" s="23" t="str">
        <f t="shared" si="61"/>
        <v>No</v>
      </c>
      <c r="K1009" s="23" t="str">
        <f t="shared" si="62"/>
        <v>No</v>
      </c>
      <c r="L1009" s="23" t="str">
        <f>IF(TRIM(H1009)="?",'Cleaning Summary'!$B$35,IF(LOWER(TRIM(H1009))="yes","Yes","No"))</f>
        <v>No</v>
      </c>
      <c r="M1009" s="23">
        <f t="shared" si="63"/>
        <v>0</v>
      </c>
      <c r="N1009" s="23" t="str">
        <f>IF(B1009&lt;'Cleaning Summary'!$B$63,"Underweight",IF(B1009&lt;'Cleaning Summary'!$B$64,"Normal Weight",IF(B1009&lt;'Cleaning Summary'!$B$65,"Overweight","Obesity")))</f>
        <v>Obesity</v>
      </c>
      <c r="O1009" s="23" t="str">
        <f>IF(C1009&lt;'Cleaning Summary'!$B$66,"Normal",IF(C1009&lt;'Cleaning Summary'!$B$67,"Prediabetes","Diabetes"))</f>
        <v>Normal</v>
      </c>
    </row>
    <row r="1010" spans="1:15" x14ac:dyDescent="0.35">
      <c r="A1010" s="23" t="s">
        <v>2135</v>
      </c>
      <c r="B1010" s="27">
        <v>41.91</v>
      </c>
      <c r="C1010" s="27">
        <v>4.92</v>
      </c>
      <c r="D1010" s="23" t="s">
        <v>95</v>
      </c>
      <c r="E1010" s="23" t="s">
        <v>81</v>
      </c>
      <c r="F1010" s="23" t="s">
        <v>81</v>
      </c>
      <c r="G1010" s="23">
        <v>2</v>
      </c>
      <c r="H1010" s="23" t="s">
        <v>81</v>
      </c>
      <c r="I1010" s="23" t="str">
        <f t="shared" si="60"/>
        <v>Yes</v>
      </c>
      <c r="J1010" s="23" t="str">
        <f t="shared" si="61"/>
        <v>No</v>
      </c>
      <c r="K1010" s="23" t="str">
        <f t="shared" si="62"/>
        <v>No</v>
      </c>
      <c r="L1010" s="23" t="str">
        <f>IF(TRIM(H1010)="?",'Cleaning Summary'!$B$35,IF(LOWER(TRIM(H1010))="yes","Yes","No"))</f>
        <v>No</v>
      </c>
      <c r="M1010" s="23">
        <f t="shared" si="63"/>
        <v>2</v>
      </c>
      <c r="N1010" s="23" t="str">
        <f>IF(B1010&lt;'Cleaning Summary'!$B$63,"Underweight",IF(B1010&lt;'Cleaning Summary'!$B$64,"Normal Weight",IF(B1010&lt;'Cleaning Summary'!$B$65,"Overweight","Obesity")))</f>
        <v>Obesity</v>
      </c>
      <c r="O1010" s="23" t="str">
        <f>IF(C1010&lt;'Cleaning Summary'!$B$66,"Normal",IF(C1010&lt;'Cleaning Summary'!$B$67,"Prediabetes","Diabetes"))</f>
        <v>Normal</v>
      </c>
    </row>
    <row r="1011" spans="1:15" x14ac:dyDescent="0.35">
      <c r="A1011" s="23" t="s">
        <v>2137</v>
      </c>
      <c r="B1011" s="27">
        <v>39.82</v>
      </c>
      <c r="C1011" s="27">
        <v>6.05</v>
      </c>
      <c r="D1011" s="23" t="s">
        <v>95</v>
      </c>
      <c r="E1011" s="23" t="s">
        <v>81</v>
      </c>
      <c r="F1011" s="23" t="s">
        <v>81</v>
      </c>
      <c r="G1011" s="23">
        <v>2</v>
      </c>
      <c r="H1011" s="23" t="s">
        <v>81</v>
      </c>
      <c r="I1011" s="23" t="str">
        <f t="shared" si="60"/>
        <v>Yes</v>
      </c>
      <c r="J1011" s="23" t="str">
        <f t="shared" si="61"/>
        <v>No</v>
      </c>
      <c r="K1011" s="23" t="str">
        <f t="shared" si="62"/>
        <v>No</v>
      </c>
      <c r="L1011" s="23" t="str">
        <f>IF(TRIM(H1011)="?",'Cleaning Summary'!$B$35,IF(LOWER(TRIM(H1011))="yes","Yes","No"))</f>
        <v>No</v>
      </c>
      <c r="M1011" s="23">
        <f t="shared" si="63"/>
        <v>2</v>
      </c>
      <c r="N1011" s="23" t="str">
        <f>IF(B1011&lt;'Cleaning Summary'!$B$63,"Underweight",IF(B1011&lt;'Cleaning Summary'!$B$64,"Normal Weight",IF(B1011&lt;'Cleaning Summary'!$B$65,"Overweight","Obesity")))</f>
        <v>Obesity</v>
      </c>
      <c r="O1011" s="23" t="str">
        <f>IF(C1011&lt;'Cleaning Summary'!$B$66,"Normal",IF(C1011&lt;'Cleaning Summary'!$B$67,"Prediabetes","Diabetes"))</f>
        <v>Prediabetes</v>
      </c>
    </row>
    <row r="1012" spans="1:15" x14ac:dyDescent="0.35">
      <c r="A1012" s="23" t="s">
        <v>2139</v>
      </c>
      <c r="B1012" s="27">
        <v>28.12</v>
      </c>
      <c r="C1012" s="27">
        <v>4.67</v>
      </c>
      <c r="D1012" s="23" t="s">
        <v>81</v>
      </c>
      <c r="E1012" s="23" t="s">
        <v>81</v>
      </c>
      <c r="F1012" s="23" t="s">
        <v>81</v>
      </c>
      <c r="G1012" s="23">
        <v>2</v>
      </c>
      <c r="H1012" s="23" t="s">
        <v>81</v>
      </c>
      <c r="I1012" s="23" t="str">
        <f t="shared" si="60"/>
        <v>No</v>
      </c>
      <c r="J1012" s="23" t="str">
        <f t="shared" si="61"/>
        <v>No</v>
      </c>
      <c r="K1012" s="23" t="str">
        <f t="shared" si="62"/>
        <v>No</v>
      </c>
      <c r="L1012" s="23" t="str">
        <f>IF(TRIM(H1012)="?",'Cleaning Summary'!$B$35,IF(LOWER(TRIM(H1012))="yes","Yes","No"))</f>
        <v>No</v>
      </c>
      <c r="M1012" s="23">
        <f t="shared" si="63"/>
        <v>2</v>
      </c>
      <c r="N1012" s="23" t="str">
        <f>IF(B1012&lt;'Cleaning Summary'!$B$63,"Underweight",IF(B1012&lt;'Cleaning Summary'!$B$64,"Normal Weight",IF(B1012&lt;'Cleaning Summary'!$B$65,"Overweight","Obesity")))</f>
        <v>Overweight</v>
      </c>
      <c r="O1012" s="23" t="str">
        <f>IF(C1012&lt;'Cleaning Summary'!$B$66,"Normal",IF(C1012&lt;'Cleaning Summary'!$B$67,"Prediabetes","Diabetes"))</f>
        <v>Normal</v>
      </c>
    </row>
    <row r="1013" spans="1:15" x14ac:dyDescent="0.35">
      <c r="A1013" s="23" t="s">
        <v>2141</v>
      </c>
      <c r="B1013" s="27">
        <v>26.98</v>
      </c>
      <c r="C1013" s="27">
        <v>9.81</v>
      </c>
      <c r="D1013" s="23" t="s">
        <v>95</v>
      </c>
      <c r="E1013" s="23" t="s">
        <v>81</v>
      </c>
      <c r="F1013" s="23" t="s">
        <v>81</v>
      </c>
      <c r="G1013" s="23" t="s">
        <v>4796</v>
      </c>
      <c r="H1013" s="23" t="s">
        <v>81</v>
      </c>
      <c r="I1013" s="23" t="str">
        <f t="shared" si="60"/>
        <v>Yes</v>
      </c>
      <c r="J1013" s="23" t="str">
        <f t="shared" si="61"/>
        <v>No</v>
      </c>
      <c r="K1013" s="23" t="str">
        <f t="shared" si="62"/>
        <v>No</v>
      </c>
      <c r="L1013" s="23" t="str">
        <f>IF(TRIM(H1013)="?",'Cleaning Summary'!$B$35,IF(LOWER(TRIM(H1013))="yes","Yes","No"))</f>
        <v>No</v>
      </c>
      <c r="M1013" s="23">
        <f t="shared" si="63"/>
        <v>0</v>
      </c>
      <c r="N1013" s="23" t="str">
        <f>IF(B1013&lt;'Cleaning Summary'!$B$63,"Underweight",IF(B1013&lt;'Cleaning Summary'!$B$64,"Normal Weight",IF(B1013&lt;'Cleaning Summary'!$B$65,"Overweight","Obesity")))</f>
        <v>Overweight</v>
      </c>
      <c r="O1013" s="23" t="str">
        <f>IF(C1013&lt;'Cleaning Summary'!$B$66,"Normal",IF(C1013&lt;'Cleaning Summary'!$B$67,"Prediabetes","Diabetes"))</f>
        <v>Diabetes</v>
      </c>
    </row>
    <row r="1014" spans="1:15" x14ac:dyDescent="0.35">
      <c r="A1014" s="23" t="s">
        <v>2143</v>
      </c>
      <c r="B1014" s="27">
        <v>27.2</v>
      </c>
      <c r="C1014" s="27">
        <v>6.06</v>
      </c>
      <c r="D1014" s="23" t="s">
        <v>95</v>
      </c>
      <c r="E1014" s="23" t="s">
        <v>81</v>
      </c>
      <c r="F1014" s="23" t="s">
        <v>81</v>
      </c>
      <c r="G1014" s="23">
        <v>2</v>
      </c>
      <c r="H1014" s="23" t="s">
        <v>81</v>
      </c>
      <c r="I1014" s="23" t="str">
        <f t="shared" si="60"/>
        <v>Yes</v>
      </c>
      <c r="J1014" s="23" t="str">
        <f t="shared" si="61"/>
        <v>No</v>
      </c>
      <c r="K1014" s="23" t="str">
        <f t="shared" si="62"/>
        <v>No</v>
      </c>
      <c r="L1014" s="23" t="str">
        <f>IF(TRIM(H1014)="?",'Cleaning Summary'!$B$35,IF(LOWER(TRIM(H1014))="yes","Yes","No"))</f>
        <v>No</v>
      </c>
      <c r="M1014" s="23">
        <f t="shared" si="63"/>
        <v>2</v>
      </c>
      <c r="N1014" s="23" t="str">
        <f>IF(B1014&lt;'Cleaning Summary'!$B$63,"Underweight",IF(B1014&lt;'Cleaning Summary'!$B$64,"Normal Weight",IF(B1014&lt;'Cleaning Summary'!$B$65,"Overweight","Obesity")))</f>
        <v>Overweight</v>
      </c>
      <c r="O1014" s="23" t="str">
        <f>IF(C1014&lt;'Cleaning Summary'!$B$66,"Normal",IF(C1014&lt;'Cleaning Summary'!$B$67,"Prediabetes","Diabetes"))</f>
        <v>Prediabetes</v>
      </c>
    </row>
    <row r="1015" spans="1:15" x14ac:dyDescent="0.35">
      <c r="A1015" s="23" t="s">
        <v>2145</v>
      </c>
      <c r="B1015" s="27">
        <v>25.3</v>
      </c>
      <c r="C1015" s="27">
        <v>5.19</v>
      </c>
      <c r="D1015" s="23" t="s">
        <v>95</v>
      </c>
      <c r="E1015" s="23" t="s">
        <v>81</v>
      </c>
      <c r="F1015" s="23" t="s">
        <v>81</v>
      </c>
      <c r="G1015" s="23">
        <v>2</v>
      </c>
      <c r="H1015" s="23" t="s">
        <v>81</v>
      </c>
      <c r="I1015" s="23" t="str">
        <f t="shared" si="60"/>
        <v>Yes</v>
      </c>
      <c r="J1015" s="23" t="str">
        <f t="shared" si="61"/>
        <v>No</v>
      </c>
      <c r="K1015" s="23" t="str">
        <f t="shared" si="62"/>
        <v>No</v>
      </c>
      <c r="L1015" s="23" t="str">
        <f>IF(TRIM(H1015)="?",'Cleaning Summary'!$B$35,IF(LOWER(TRIM(H1015))="yes","Yes","No"))</f>
        <v>No</v>
      </c>
      <c r="M1015" s="23">
        <f t="shared" si="63"/>
        <v>2</v>
      </c>
      <c r="N1015" s="23" t="str">
        <f>IF(B1015&lt;'Cleaning Summary'!$B$63,"Underweight",IF(B1015&lt;'Cleaning Summary'!$B$64,"Normal Weight",IF(B1015&lt;'Cleaning Summary'!$B$65,"Overweight","Obesity")))</f>
        <v>Overweight</v>
      </c>
      <c r="O1015" s="23" t="str">
        <f>IF(C1015&lt;'Cleaning Summary'!$B$66,"Normal",IF(C1015&lt;'Cleaning Summary'!$B$67,"Prediabetes","Diabetes"))</f>
        <v>Normal</v>
      </c>
    </row>
    <row r="1016" spans="1:15" x14ac:dyDescent="0.35">
      <c r="A1016" s="23" t="s">
        <v>2147</v>
      </c>
      <c r="B1016" s="27">
        <v>30.25</v>
      </c>
      <c r="C1016" s="27">
        <v>10.16</v>
      </c>
      <c r="D1016" s="23" t="s">
        <v>81</v>
      </c>
      <c r="E1016" s="23" t="s">
        <v>81</v>
      </c>
      <c r="F1016" s="23" t="s">
        <v>81</v>
      </c>
      <c r="G1016" s="23" t="s">
        <v>4796</v>
      </c>
      <c r="H1016" s="23" t="s">
        <v>81</v>
      </c>
      <c r="I1016" s="23" t="str">
        <f t="shared" si="60"/>
        <v>No</v>
      </c>
      <c r="J1016" s="23" t="str">
        <f t="shared" si="61"/>
        <v>No</v>
      </c>
      <c r="K1016" s="23" t="str">
        <f t="shared" si="62"/>
        <v>No</v>
      </c>
      <c r="L1016" s="23" t="str">
        <f>IF(TRIM(H1016)="?",'Cleaning Summary'!$B$35,IF(LOWER(TRIM(H1016))="yes","Yes","No"))</f>
        <v>No</v>
      </c>
      <c r="M1016" s="23">
        <f t="shared" si="63"/>
        <v>0</v>
      </c>
      <c r="N1016" s="23" t="str">
        <f>IF(B1016&lt;'Cleaning Summary'!$B$63,"Underweight",IF(B1016&lt;'Cleaning Summary'!$B$64,"Normal Weight",IF(B1016&lt;'Cleaning Summary'!$B$65,"Overweight","Obesity")))</f>
        <v>Obesity</v>
      </c>
      <c r="O1016" s="23" t="str">
        <f>IF(C1016&lt;'Cleaning Summary'!$B$66,"Normal",IF(C1016&lt;'Cleaning Summary'!$B$67,"Prediabetes","Diabetes"))</f>
        <v>Diabetes</v>
      </c>
    </row>
    <row r="1017" spans="1:15" x14ac:dyDescent="0.35">
      <c r="A1017" s="23" t="s">
        <v>2149</v>
      </c>
      <c r="B1017" s="27">
        <v>54</v>
      </c>
      <c r="C1017" s="27">
        <v>4.68</v>
      </c>
      <c r="D1017" s="23" t="s">
        <v>95</v>
      </c>
      <c r="E1017" s="23" t="s">
        <v>95</v>
      </c>
      <c r="F1017" s="23" t="s">
        <v>81</v>
      </c>
      <c r="G1017" s="23">
        <v>2</v>
      </c>
      <c r="H1017" s="23" t="s">
        <v>81</v>
      </c>
      <c r="I1017" s="23" t="str">
        <f t="shared" si="60"/>
        <v>Yes</v>
      </c>
      <c r="J1017" s="23" t="str">
        <f t="shared" si="61"/>
        <v>Yes</v>
      </c>
      <c r="K1017" s="23" t="str">
        <f t="shared" si="62"/>
        <v>No</v>
      </c>
      <c r="L1017" s="23" t="str">
        <f>IF(TRIM(H1017)="?",'Cleaning Summary'!$B$35,IF(LOWER(TRIM(H1017))="yes","Yes","No"))</f>
        <v>No</v>
      </c>
      <c r="M1017" s="23">
        <f t="shared" si="63"/>
        <v>2</v>
      </c>
      <c r="N1017" s="23" t="str">
        <f>IF(B1017&lt;'Cleaning Summary'!$B$63,"Underweight",IF(B1017&lt;'Cleaning Summary'!$B$64,"Normal Weight",IF(B1017&lt;'Cleaning Summary'!$B$65,"Overweight","Obesity")))</f>
        <v>Obesity</v>
      </c>
      <c r="O1017" s="23" t="str">
        <f>IF(C1017&lt;'Cleaning Summary'!$B$66,"Normal",IF(C1017&lt;'Cleaning Summary'!$B$67,"Prediabetes","Diabetes"))</f>
        <v>Normal</v>
      </c>
    </row>
    <row r="1018" spans="1:15" x14ac:dyDescent="0.35">
      <c r="A1018" s="23" t="s">
        <v>2151</v>
      </c>
      <c r="B1018" s="27">
        <v>51.86</v>
      </c>
      <c r="C1018" s="27">
        <v>5.32</v>
      </c>
      <c r="D1018" s="23" t="s">
        <v>95</v>
      </c>
      <c r="E1018" s="23" t="s">
        <v>81</v>
      </c>
      <c r="F1018" s="23" t="s">
        <v>81</v>
      </c>
      <c r="G1018" s="23" t="s">
        <v>4796</v>
      </c>
      <c r="H1018" s="23" t="s">
        <v>81</v>
      </c>
      <c r="I1018" s="23" t="str">
        <f t="shared" si="60"/>
        <v>Yes</v>
      </c>
      <c r="J1018" s="23" t="str">
        <f t="shared" si="61"/>
        <v>No</v>
      </c>
      <c r="K1018" s="23" t="str">
        <f t="shared" si="62"/>
        <v>No</v>
      </c>
      <c r="L1018" s="23" t="str">
        <f>IF(TRIM(H1018)="?",'Cleaning Summary'!$B$35,IF(LOWER(TRIM(H1018))="yes","Yes","No"))</f>
        <v>No</v>
      </c>
      <c r="M1018" s="23">
        <f t="shared" si="63"/>
        <v>0</v>
      </c>
      <c r="N1018" s="23" t="str">
        <f>IF(B1018&lt;'Cleaning Summary'!$B$63,"Underweight",IF(B1018&lt;'Cleaning Summary'!$B$64,"Normal Weight",IF(B1018&lt;'Cleaning Summary'!$B$65,"Overweight","Obesity")))</f>
        <v>Obesity</v>
      </c>
      <c r="O1018" s="23" t="str">
        <f>IF(C1018&lt;'Cleaning Summary'!$B$66,"Normal",IF(C1018&lt;'Cleaning Summary'!$B$67,"Prediabetes","Diabetes"))</f>
        <v>Normal</v>
      </c>
    </row>
    <row r="1019" spans="1:15" x14ac:dyDescent="0.35">
      <c r="A1019" s="23" t="s">
        <v>2153</v>
      </c>
      <c r="B1019" s="27">
        <v>31.39</v>
      </c>
      <c r="C1019" s="27">
        <v>6.99</v>
      </c>
      <c r="D1019" s="23" t="s">
        <v>81</v>
      </c>
      <c r="E1019" s="23" t="s">
        <v>81</v>
      </c>
      <c r="F1019" s="23" t="s">
        <v>81</v>
      </c>
      <c r="G1019" s="23" t="s">
        <v>4796</v>
      </c>
      <c r="H1019" s="23" t="s">
        <v>81</v>
      </c>
      <c r="I1019" s="23" t="str">
        <f t="shared" si="60"/>
        <v>No</v>
      </c>
      <c r="J1019" s="23" t="str">
        <f t="shared" si="61"/>
        <v>No</v>
      </c>
      <c r="K1019" s="23" t="str">
        <f t="shared" si="62"/>
        <v>No</v>
      </c>
      <c r="L1019" s="23" t="str">
        <f>IF(TRIM(H1019)="?",'Cleaning Summary'!$B$35,IF(LOWER(TRIM(H1019))="yes","Yes","No"))</f>
        <v>No</v>
      </c>
      <c r="M1019" s="23">
        <f t="shared" si="63"/>
        <v>0</v>
      </c>
      <c r="N1019" s="23" t="str">
        <f>IF(B1019&lt;'Cleaning Summary'!$B$63,"Underweight",IF(B1019&lt;'Cleaning Summary'!$B$64,"Normal Weight",IF(B1019&lt;'Cleaning Summary'!$B$65,"Overweight","Obesity")))</f>
        <v>Obesity</v>
      </c>
      <c r="O1019" s="23" t="str">
        <f>IF(C1019&lt;'Cleaning Summary'!$B$66,"Normal",IF(C1019&lt;'Cleaning Summary'!$B$67,"Prediabetes","Diabetes"))</f>
        <v>Diabetes</v>
      </c>
    </row>
    <row r="1020" spans="1:15" x14ac:dyDescent="0.35">
      <c r="A1020" s="23" t="s">
        <v>2155</v>
      </c>
      <c r="B1020" s="27">
        <v>39.97</v>
      </c>
      <c r="C1020" s="27">
        <v>5.55</v>
      </c>
      <c r="D1020" s="23" t="s">
        <v>81</v>
      </c>
      <c r="E1020" s="23" t="s">
        <v>81</v>
      </c>
      <c r="F1020" s="23" t="s">
        <v>81</v>
      </c>
      <c r="G1020" s="23" t="s">
        <v>4796</v>
      </c>
      <c r="H1020" s="23" t="s">
        <v>81</v>
      </c>
      <c r="I1020" s="23" t="str">
        <f t="shared" si="60"/>
        <v>No</v>
      </c>
      <c r="J1020" s="23" t="str">
        <f t="shared" si="61"/>
        <v>No</v>
      </c>
      <c r="K1020" s="23" t="str">
        <f t="shared" si="62"/>
        <v>No</v>
      </c>
      <c r="L1020" s="23" t="str">
        <f>IF(TRIM(H1020)="?",'Cleaning Summary'!$B$35,IF(LOWER(TRIM(H1020))="yes","Yes","No"))</f>
        <v>No</v>
      </c>
      <c r="M1020" s="23">
        <f t="shared" si="63"/>
        <v>0</v>
      </c>
      <c r="N1020" s="23" t="str">
        <f>IF(B1020&lt;'Cleaning Summary'!$B$63,"Underweight",IF(B1020&lt;'Cleaning Summary'!$B$64,"Normal Weight",IF(B1020&lt;'Cleaning Summary'!$B$65,"Overweight","Obesity")))</f>
        <v>Obesity</v>
      </c>
      <c r="O1020" s="23" t="str">
        <f>IF(C1020&lt;'Cleaning Summary'!$B$66,"Normal",IF(C1020&lt;'Cleaning Summary'!$B$67,"Prediabetes","Diabetes"))</f>
        <v>Normal</v>
      </c>
    </row>
    <row r="1021" spans="1:15" x14ac:dyDescent="0.35">
      <c r="A1021" s="23" t="s">
        <v>2157</v>
      </c>
      <c r="B1021" s="27">
        <v>41.23</v>
      </c>
      <c r="C1021" s="27">
        <v>6.94</v>
      </c>
      <c r="D1021" s="23" t="s">
        <v>81</v>
      </c>
      <c r="E1021" s="23" t="s">
        <v>81</v>
      </c>
      <c r="F1021" s="23" t="s">
        <v>81</v>
      </c>
      <c r="G1021" s="23" t="s">
        <v>4796</v>
      </c>
      <c r="H1021" s="23" t="s">
        <v>81</v>
      </c>
      <c r="I1021" s="23" t="str">
        <f t="shared" si="60"/>
        <v>No</v>
      </c>
      <c r="J1021" s="23" t="str">
        <f t="shared" si="61"/>
        <v>No</v>
      </c>
      <c r="K1021" s="23" t="str">
        <f t="shared" si="62"/>
        <v>No</v>
      </c>
      <c r="L1021" s="23" t="str">
        <f>IF(TRIM(H1021)="?",'Cleaning Summary'!$B$35,IF(LOWER(TRIM(H1021))="yes","Yes","No"))</f>
        <v>No</v>
      </c>
      <c r="M1021" s="23">
        <f t="shared" si="63"/>
        <v>0</v>
      </c>
      <c r="N1021" s="23" t="str">
        <f>IF(B1021&lt;'Cleaning Summary'!$B$63,"Underweight",IF(B1021&lt;'Cleaning Summary'!$B$64,"Normal Weight",IF(B1021&lt;'Cleaning Summary'!$B$65,"Overweight","Obesity")))</f>
        <v>Obesity</v>
      </c>
      <c r="O1021" s="23" t="str">
        <f>IF(C1021&lt;'Cleaning Summary'!$B$66,"Normal",IF(C1021&lt;'Cleaning Summary'!$B$67,"Prediabetes","Diabetes"))</f>
        <v>Diabetes</v>
      </c>
    </row>
    <row r="1022" spans="1:15" x14ac:dyDescent="0.35">
      <c r="A1022" s="23" t="s">
        <v>2159</v>
      </c>
      <c r="B1022" s="27">
        <v>49.45</v>
      </c>
      <c r="C1022" s="27">
        <v>4.2</v>
      </c>
      <c r="D1022" s="23" t="s">
        <v>95</v>
      </c>
      <c r="E1022" s="23" t="s">
        <v>81</v>
      </c>
      <c r="F1022" s="23" t="s">
        <v>81</v>
      </c>
      <c r="G1022" s="23" t="s">
        <v>4796</v>
      </c>
      <c r="H1022" s="23" t="s">
        <v>81</v>
      </c>
      <c r="I1022" s="23" t="str">
        <f t="shared" si="60"/>
        <v>Yes</v>
      </c>
      <c r="J1022" s="23" t="str">
        <f t="shared" si="61"/>
        <v>No</v>
      </c>
      <c r="K1022" s="23" t="str">
        <f t="shared" si="62"/>
        <v>No</v>
      </c>
      <c r="L1022" s="23" t="str">
        <f>IF(TRIM(H1022)="?",'Cleaning Summary'!$B$35,IF(LOWER(TRIM(H1022))="yes","Yes","No"))</f>
        <v>No</v>
      </c>
      <c r="M1022" s="23">
        <f t="shared" si="63"/>
        <v>0</v>
      </c>
      <c r="N1022" s="23" t="str">
        <f>IF(B1022&lt;'Cleaning Summary'!$B$63,"Underweight",IF(B1022&lt;'Cleaning Summary'!$B$64,"Normal Weight",IF(B1022&lt;'Cleaning Summary'!$B$65,"Overweight","Obesity")))</f>
        <v>Obesity</v>
      </c>
      <c r="O1022" s="23" t="str">
        <f>IF(C1022&lt;'Cleaning Summary'!$B$66,"Normal",IF(C1022&lt;'Cleaning Summary'!$B$67,"Prediabetes","Diabetes"))</f>
        <v>Normal</v>
      </c>
    </row>
    <row r="1023" spans="1:15" x14ac:dyDescent="0.35">
      <c r="A1023" s="23" t="s">
        <v>2161</v>
      </c>
      <c r="B1023" s="27">
        <v>41.04</v>
      </c>
      <c r="C1023" s="27">
        <v>5.59</v>
      </c>
      <c r="D1023" s="23" t="s">
        <v>81</v>
      </c>
      <c r="E1023" s="23" t="s">
        <v>81</v>
      </c>
      <c r="F1023" s="23" t="s">
        <v>81</v>
      </c>
      <c r="G1023" s="23" t="s">
        <v>4796</v>
      </c>
      <c r="H1023" s="23" t="s">
        <v>81</v>
      </c>
      <c r="I1023" s="23" t="str">
        <f t="shared" si="60"/>
        <v>No</v>
      </c>
      <c r="J1023" s="23" t="str">
        <f t="shared" si="61"/>
        <v>No</v>
      </c>
      <c r="K1023" s="23" t="str">
        <f t="shared" si="62"/>
        <v>No</v>
      </c>
      <c r="L1023" s="23" t="str">
        <f>IF(TRIM(H1023)="?",'Cleaning Summary'!$B$35,IF(LOWER(TRIM(H1023))="yes","Yes","No"))</f>
        <v>No</v>
      </c>
      <c r="M1023" s="23">
        <f t="shared" si="63"/>
        <v>0</v>
      </c>
      <c r="N1023" s="23" t="str">
        <f>IF(B1023&lt;'Cleaning Summary'!$B$63,"Underweight",IF(B1023&lt;'Cleaning Summary'!$B$64,"Normal Weight",IF(B1023&lt;'Cleaning Summary'!$B$65,"Overweight","Obesity")))</f>
        <v>Obesity</v>
      </c>
      <c r="O1023" s="23" t="str">
        <f>IF(C1023&lt;'Cleaning Summary'!$B$66,"Normal",IF(C1023&lt;'Cleaning Summary'!$B$67,"Prediabetes","Diabetes"))</f>
        <v>Normal</v>
      </c>
    </row>
    <row r="1024" spans="1:15" x14ac:dyDescent="0.35">
      <c r="A1024" s="23" t="s">
        <v>2163</v>
      </c>
      <c r="B1024" s="27">
        <v>27.93</v>
      </c>
      <c r="C1024" s="27">
        <v>9.9600000000000009</v>
      </c>
      <c r="D1024" s="23" t="s">
        <v>81</v>
      </c>
      <c r="E1024" s="23" t="s">
        <v>81</v>
      </c>
      <c r="F1024" s="23" t="s">
        <v>81</v>
      </c>
      <c r="G1024" s="23" t="s">
        <v>4796</v>
      </c>
      <c r="H1024" s="23" t="s">
        <v>81</v>
      </c>
      <c r="I1024" s="23" t="str">
        <f t="shared" si="60"/>
        <v>No</v>
      </c>
      <c r="J1024" s="23" t="str">
        <f t="shared" si="61"/>
        <v>No</v>
      </c>
      <c r="K1024" s="23" t="str">
        <f t="shared" si="62"/>
        <v>No</v>
      </c>
      <c r="L1024" s="23" t="str">
        <f>IF(TRIM(H1024)="?",'Cleaning Summary'!$B$35,IF(LOWER(TRIM(H1024))="yes","Yes","No"))</f>
        <v>No</v>
      </c>
      <c r="M1024" s="23">
        <f t="shared" si="63"/>
        <v>0</v>
      </c>
      <c r="N1024" s="23" t="str">
        <f>IF(B1024&lt;'Cleaning Summary'!$B$63,"Underweight",IF(B1024&lt;'Cleaning Summary'!$B$64,"Normal Weight",IF(B1024&lt;'Cleaning Summary'!$B$65,"Overweight","Obesity")))</f>
        <v>Overweight</v>
      </c>
      <c r="O1024" s="23" t="str">
        <f>IF(C1024&lt;'Cleaning Summary'!$B$66,"Normal",IF(C1024&lt;'Cleaning Summary'!$B$67,"Prediabetes","Diabetes"))</f>
        <v>Diabetes</v>
      </c>
    </row>
    <row r="1025" spans="1:15" x14ac:dyDescent="0.35">
      <c r="A1025" s="23" t="s">
        <v>2165</v>
      </c>
      <c r="B1025" s="27">
        <v>21.01</v>
      </c>
      <c r="C1025" s="27">
        <v>7.37</v>
      </c>
      <c r="D1025" s="23" t="s">
        <v>81</v>
      </c>
      <c r="E1025" s="23" t="s">
        <v>81</v>
      </c>
      <c r="F1025" s="23" t="s">
        <v>81</v>
      </c>
      <c r="G1025" s="23" t="s">
        <v>4796</v>
      </c>
      <c r="H1025" s="23" t="s">
        <v>81</v>
      </c>
      <c r="I1025" s="23" t="str">
        <f t="shared" si="60"/>
        <v>No</v>
      </c>
      <c r="J1025" s="23" t="str">
        <f t="shared" si="61"/>
        <v>No</v>
      </c>
      <c r="K1025" s="23" t="str">
        <f t="shared" si="62"/>
        <v>No</v>
      </c>
      <c r="L1025" s="23" t="str">
        <f>IF(TRIM(H1025)="?",'Cleaning Summary'!$B$35,IF(LOWER(TRIM(H1025))="yes","Yes","No"))</f>
        <v>No</v>
      </c>
      <c r="M1025" s="23">
        <f t="shared" si="63"/>
        <v>0</v>
      </c>
      <c r="N1025" s="23" t="str">
        <f>IF(B1025&lt;'Cleaning Summary'!$B$63,"Underweight",IF(B1025&lt;'Cleaning Summary'!$B$64,"Normal Weight",IF(B1025&lt;'Cleaning Summary'!$B$65,"Overweight","Obesity")))</f>
        <v>Normal Weight</v>
      </c>
      <c r="O1025" s="23" t="str">
        <f>IF(C1025&lt;'Cleaning Summary'!$B$66,"Normal",IF(C1025&lt;'Cleaning Summary'!$B$67,"Prediabetes","Diabetes"))</f>
        <v>Diabetes</v>
      </c>
    </row>
    <row r="1026" spans="1:15" x14ac:dyDescent="0.35">
      <c r="A1026" s="23" t="s">
        <v>2167</v>
      </c>
      <c r="B1026" s="27">
        <v>52.37</v>
      </c>
      <c r="C1026" s="27">
        <v>5.0599999999999996</v>
      </c>
      <c r="D1026" s="23" t="s">
        <v>95</v>
      </c>
      <c r="E1026" s="23" t="s">
        <v>95</v>
      </c>
      <c r="F1026" s="23" t="s">
        <v>81</v>
      </c>
      <c r="G1026" s="23">
        <v>2</v>
      </c>
      <c r="H1026" s="23" t="s">
        <v>81</v>
      </c>
      <c r="I1026" s="23" t="str">
        <f t="shared" ref="I1026:I1089" si="64">IF(LOWER(TRIM(D1026))="yes","Yes","No")</f>
        <v>Yes</v>
      </c>
      <c r="J1026" s="23" t="str">
        <f t="shared" ref="J1026:J1089" si="65">IF(LOWER(TRIM(E1026))="yes","Yes","No")</f>
        <v>Yes</v>
      </c>
      <c r="K1026" s="23" t="str">
        <f t="shared" ref="K1026:K1089" si="66">IF(LOWER(TRIM(F1026))="yes","Yes","No")</f>
        <v>No</v>
      </c>
      <c r="L1026" s="23" t="str">
        <f>IF(TRIM(H1026)="?",'Cleaning Summary'!$B$35,IF(LOWER(TRIM(H1026))="yes","Yes","No"))</f>
        <v>No</v>
      </c>
      <c r="M1026" s="23">
        <f t="shared" ref="M1026:M1089" si="67">IF(ISNUMBER(G1026),G1026,IF(LOWER(TRIM(G1026))="no major surgery",0,"CHECK"))</f>
        <v>2</v>
      </c>
      <c r="N1026" s="23" t="str">
        <f>IF(B1026&lt;'Cleaning Summary'!$B$63,"Underweight",IF(B1026&lt;'Cleaning Summary'!$B$64,"Normal Weight",IF(B1026&lt;'Cleaning Summary'!$B$65,"Overweight","Obesity")))</f>
        <v>Obesity</v>
      </c>
      <c r="O1026" s="23" t="str">
        <f>IF(C1026&lt;'Cleaning Summary'!$B$66,"Normal",IF(C1026&lt;'Cleaning Summary'!$B$67,"Prediabetes","Diabetes"))</f>
        <v>Normal</v>
      </c>
    </row>
    <row r="1027" spans="1:15" x14ac:dyDescent="0.35">
      <c r="A1027" s="23" t="s">
        <v>2169</v>
      </c>
      <c r="B1027" s="27">
        <v>40.369999999999997</v>
      </c>
      <c r="C1027" s="27">
        <v>8.2100000000000009</v>
      </c>
      <c r="D1027" s="23" t="s">
        <v>81</v>
      </c>
      <c r="E1027" s="23" t="s">
        <v>81</v>
      </c>
      <c r="F1027" s="23" t="s">
        <v>81</v>
      </c>
      <c r="G1027" s="23" t="s">
        <v>4796</v>
      </c>
      <c r="H1027" s="23" t="s">
        <v>81</v>
      </c>
      <c r="I1027" s="23" t="str">
        <f t="shared" si="64"/>
        <v>No</v>
      </c>
      <c r="J1027" s="23" t="str">
        <f t="shared" si="65"/>
        <v>No</v>
      </c>
      <c r="K1027" s="23" t="str">
        <f t="shared" si="66"/>
        <v>No</v>
      </c>
      <c r="L1027" s="23" t="str">
        <f>IF(TRIM(H1027)="?",'Cleaning Summary'!$B$35,IF(LOWER(TRIM(H1027))="yes","Yes","No"))</f>
        <v>No</v>
      </c>
      <c r="M1027" s="23">
        <f t="shared" si="67"/>
        <v>0</v>
      </c>
      <c r="N1027" s="23" t="str">
        <f>IF(B1027&lt;'Cleaning Summary'!$B$63,"Underweight",IF(B1027&lt;'Cleaning Summary'!$B$64,"Normal Weight",IF(B1027&lt;'Cleaning Summary'!$B$65,"Overweight","Obesity")))</f>
        <v>Obesity</v>
      </c>
      <c r="O1027" s="23" t="str">
        <f>IF(C1027&lt;'Cleaning Summary'!$B$66,"Normal",IF(C1027&lt;'Cleaning Summary'!$B$67,"Prediabetes","Diabetes"))</f>
        <v>Diabetes</v>
      </c>
    </row>
    <row r="1028" spans="1:15" x14ac:dyDescent="0.35">
      <c r="A1028" s="23" t="s">
        <v>2171</v>
      </c>
      <c r="B1028" s="27">
        <v>41.47</v>
      </c>
      <c r="C1028" s="27">
        <v>10.34</v>
      </c>
      <c r="D1028" s="23" t="s">
        <v>81</v>
      </c>
      <c r="E1028" s="23" t="s">
        <v>81</v>
      </c>
      <c r="F1028" s="23" t="s">
        <v>81</v>
      </c>
      <c r="G1028" s="23">
        <v>2</v>
      </c>
      <c r="H1028" s="23" t="s">
        <v>81</v>
      </c>
      <c r="I1028" s="23" t="str">
        <f t="shared" si="64"/>
        <v>No</v>
      </c>
      <c r="J1028" s="23" t="str">
        <f t="shared" si="65"/>
        <v>No</v>
      </c>
      <c r="K1028" s="23" t="str">
        <f t="shared" si="66"/>
        <v>No</v>
      </c>
      <c r="L1028" s="23" t="str">
        <f>IF(TRIM(H1028)="?",'Cleaning Summary'!$B$35,IF(LOWER(TRIM(H1028))="yes","Yes","No"))</f>
        <v>No</v>
      </c>
      <c r="M1028" s="23">
        <f t="shared" si="67"/>
        <v>2</v>
      </c>
      <c r="N1028" s="23" t="str">
        <f>IF(B1028&lt;'Cleaning Summary'!$B$63,"Underweight",IF(B1028&lt;'Cleaning Summary'!$B$64,"Normal Weight",IF(B1028&lt;'Cleaning Summary'!$B$65,"Overweight","Obesity")))</f>
        <v>Obesity</v>
      </c>
      <c r="O1028" s="23" t="str">
        <f>IF(C1028&lt;'Cleaning Summary'!$B$66,"Normal",IF(C1028&lt;'Cleaning Summary'!$B$67,"Prediabetes","Diabetes"))</f>
        <v>Diabetes</v>
      </c>
    </row>
    <row r="1029" spans="1:15" x14ac:dyDescent="0.35">
      <c r="A1029" s="23" t="s">
        <v>2173</v>
      </c>
      <c r="B1029" s="27">
        <v>33.725000000000001</v>
      </c>
      <c r="C1029" s="27">
        <v>5.51</v>
      </c>
      <c r="D1029" s="23" t="s">
        <v>95</v>
      </c>
      <c r="E1029" s="23" t="s">
        <v>81</v>
      </c>
      <c r="F1029" s="23" t="s">
        <v>81</v>
      </c>
      <c r="G1029" s="23">
        <v>2</v>
      </c>
      <c r="H1029" s="23" t="s">
        <v>81</v>
      </c>
      <c r="I1029" s="23" t="str">
        <f t="shared" si="64"/>
        <v>Yes</v>
      </c>
      <c r="J1029" s="23" t="str">
        <f t="shared" si="65"/>
        <v>No</v>
      </c>
      <c r="K1029" s="23" t="str">
        <f t="shared" si="66"/>
        <v>No</v>
      </c>
      <c r="L1029" s="23" t="str">
        <f>IF(TRIM(H1029)="?",'Cleaning Summary'!$B$35,IF(LOWER(TRIM(H1029))="yes","Yes","No"))</f>
        <v>No</v>
      </c>
      <c r="M1029" s="23">
        <f t="shared" si="67"/>
        <v>2</v>
      </c>
      <c r="N1029" s="23" t="str">
        <f>IF(B1029&lt;'Cleaning Summary'!$B$63,"Underweight",IF(B1029&lt;'Cleaning Summary'!$B$64,"Normal Weight",IF(B1029&lt;'Cleaning Summary'!$B$65,"Overweight","Obesity")))</f>
        <v>Obesity</v>
      </c>
      <c r="O1029" s="23" t="str">
        <f>IF(C1029&lt;'Cleaning Summary'!$B$66,"Normal",IF(C1029&lt;'Cleaning Summary'!$B$67,"Prediabetes","Diabetes"))</f>
        <v>Normal</v>
      </c>
    </row>
    <row r="1030" spans="1:15" x14ac:dyDescent="0.35">
      <c r="A1030" s="23" t="s">
        <v>2175</v>
      </c>
      <c r="B1030" s="27">
        <v>28.1</v>
      </c>
      <c r="C1030" s="27">
        <v>11.2</v>
      </c>
      <c r="D1030" s="23" t="s">
        <v>81</v>
      </c>
      <c r="E1030" s="23" t="s">
        <v>81</v>
      </c>
      <c r="F1030" s="23" t="s">
        <v>81</v>
      </c>
      <c r="G1030" s="23" t="s">
        <v>4796</v>
      </c>
      <c r="H1030" s="23" t="s">
        <v>81</v>
      </c>
      <c r="I1030" s="23" t="str">
        <f t="shared" si="64"/>
        <v>No</v>
      </c>
      <c r="J1030" s="23" t="str">
        <f t="shared" si="65"/>
        <v>No</v>
      </c>
      <c r="K1030" s="23" t="str">
        <f t="shared" si="66"/>
        <v>No</v>
      </c>
      <c r="L1030" s="23" t="str">
        <f>IF(TRIM(H1030)="?",'Cleaning Summary'!$B$35,IF(LOWER(TRIM(H1030))="yes","Yes","No"))</f>
        <v>No</v>
      </c>
      <c r="M1030" s="23">
        <f t="shared" si="67"/>
        <v>0</v>
      </c>
      <c r="N1030" s="23" t="str">
        <f>IF(B1030&lt;'Cleaning Summary'!$B$63,"Underweight",IF(B1030&lt;'Cleaning Summary'!$B$64,"Normal Weight",IF(B1030&lt;'Cleaning Summary'!$B$65,"Overweight","Obesity")))</f>
        <v>Overweight</v>
      </c>
      <c r="O1030" s="23" t="str">
        <f>IF(C1030&lt;'Cleaning Summary'!$B$66,"Normal",IF(C1030&lt;'Cleaning Summary'!$B$67,"Prediabetes","Diabetes"))</f>
        <v>Diabetes</v>
      </c>
    </row>
    <row r="1031" spans="1:15" x14ac:dyDescent="0.35">
      <c r="A1031" s="23" t="s">
        <v>2177</v>
      </c>
      <c r="B1031" s="27">
        <v>37.43</v>
      </c>
      <c r="C1031" s="27">
        <v>4.3499999999999996</v>
      </c>
      <c r="D1031" s="23" t="s">
        <v>95</v>
      </c>
      <c r="E1031" s="23" t="s">
        <v>81</v>
      </c>
      <c r="F1031" s="23" t="s">
        <v>82</v>
      </c>
      <c r="G1031" s="23">
        <v>1</v>
      </c>
      <c r="H1031" s="23" t="s">
        <v>81</v>
      </c>
      <c r="I1031" s="23" t="str">
        <f t="shared" si="64"/>
        <v>Yes</v>
      </c>
      <c r="J1031" s="23" t="str">
        <f t="shared" si="65"/>
        <v>No</v>
      </c>
      <c r="K1031" s="23" t="str">
        <f t="shared" si="66"/>
        <v>Yes</v>
      </c>
      <c r="L1031" s="23" t="str">
        <f>IF(TRIM(H1031)="?",'Cleaning Summary'!$B$35,IF(LOWER(TRIM(H1031))="yes","Yes","No"))</f>
        <v>No</v>
      </c>
      <c r="M1031" s="23">
        <f t="shared" si="67"/>
        <v>1</v>
      </c>
      <c r="N1031" s="23" t="str">
        <f>IF(B1031&lt;'Cleaning Summary'!$B$63,"Underweight",IF(B1031&lt;'Cleaning Summary'!$B$64,"Normal Weight",IF(B1031&lt;'Cleaning Summary'!$B$65,"Overweight","Obesity")))</f>
        <v>Obesity</v>
      </c>
      <c r="O1031" s="23" t="str">
        <f>IF(C1031&lt;'Cleaning Summary'!$B$66,"Normal",IF(C1031&lt;'Cleaning Summary'!$B$67,"Prediabetes","Diabetes"))</f>
        <v>Normal</v>
      </c>
    </row>
    <row r="1032" spans="1:15" x14ac:dyDescent="0.35">
      <c r="A1032" s="23" t="s">
        <v>2179</v>
      </c>
      <c r="B1032" s="27">
        <v>23.7</v>
      </c>
      <c r="C1032" s="27">
        <v>10.45</v>
      </c>
      <c r="D1032" s="23" t="s">
        <v>81</v>
      </c>
      <c r="E1032" s="23" t="s">
        <v>81</v>
      </c>
      <c r="F1032" s="23" t="s">
        <v>81</v>
      </c>
      <c r="G1032" s="23" t="s">
        <v>4796</v>
      </c>
      <c r="H1032" s="23" t="s">
        <v>81</v>
      </c>
      <c r="I1032" s="23" t="str">
        <f t="shared" si="64"/>
        <v>No</v>
      </c>
      <c r="J1032" s="23" t="str">
        <f t="shared" si="65"/>
        <v>No</v>
      </c>
      <c r="K1032" s="23" t="str">
        <f t="shared" si="66"/>
        <v>No</v>
      </c>
      <c r="L1032" s="23" t="str">
        <f>IF(TRIM(H1032)="?",'Cleaning Summary'!$B$35,IF(LOWER(TRIM(H1032))="yes","Yes","No"))</f>
        <v>No</v>
      </c>
      <c r="M1032" s="23">
        <f t="shared" si="67"/>
        <v>0</v>
      </c>
      <c r="N1032" s="23" t="str">
        <f>IF(B1032&lt;'Cleaning Summary'!$B$63,"Underweight",IF(B1032&lt;'Cleaning Summary'!$B$64,"Normal Weight",IF(B1032&lt;'Cleaning Summary'!$B$65,"Overweight","Obesity")))</f>
        <v>Normal Weight</v>
      </c>
      <c r="O1032" s="23" t="str">
        <f>IF(C1032&lt;'Cleaning Summary'!$B$66,"Normal",IF(C1032&lt;'Cleaning Summary'!$B$67,"Prediabetes","Diabetes"))</f>
        <v>Diabetes</v>
      </c>
    </row>
    <row r="1033" spans="1:15" x14ac:dyDescent="0.35">
      <c r="A1033" s="23" t="s">
        <v>2181</v>
      </c>
      <c r="B1033" s="27">
        <v>24.795000000000002</v>
      </c>
      <c r="C1033" s="27">
        <v>4.07</v>
      </c>
      <c r="D1033" s="23" t="s">
        <v>95</v>
      </c>
      <c r="E1033" s="23" t="s">
        <v>81</v>
      </c>
      <c r="F1033" s="23" t="s">
        <v>82</v>
      </c>
      <c r="G1033" s="23">
        <v>1</v>
      </c>
      <c r="H1033" s="23" t="s">
        <v>81</v>
      </c>
      <c r="I1033" s="23" t="str">
        <f t="shared" si="64"/>
        <v>Yes</v>
      </c>
      <c r="J1033" s="23" t="str">
        <f t="shared" si="65"/>
        <v>No</v>
      </c>
      <c r="K1033" s="23" t="str">
        <f t="shared" si="66"/>
        <v>Yes</v>
      </c>
      <c r="L1033" s="23" t="str">
        <f>IF(TRIM(H1033)="?",'Cleaning Summary'!$B$35,IF(LOWER(TRIM(H1033))="yes","Yes","No"))</f>
        <v>No</v>
      </c>
      <c r="M1033" s="23">
        <f t="shared" si="67"/>
        <v>1</v>
      </c>
      <c r="N1033" s="23" t="str">
        <f>IF(B1033&lt;'Cleaning Summary'!$B$63,"Underweight",IF(B1033&lt;'Cleaning Summary'!$B$64,"Normal Weight",IF(B1033&lt;'Cleaning Summary'!$B$65,"Overweight","Obesity")))</f>
        <v>Normal Weight</v>
      </c>
      <c r="O1033" s="23" t="str">
        <f>IF(C1033&lt;'Cleaning Summary'!$B$66,"Normal",IF(C1033&lt;'Cleaning Summary'!$B$67,"Prediabetes","Diabetes"))</f>
        <v>Normal</v>
      </c>
    </row>
    <row r="1034" spans="1:15" x14ac:dyDescent="0.35">
      <c r="A1034" s="23" t="s">
        <v>2183</v>
      </c>
      <c r="B1034" s="27">
        <v>31.9</v>
      </c>
      <c r="C1034" s="27">
        <v>8.34</v>
      </c>
      <c r="D1034" s="23" t="s">
        <v>81</v>
      </c>
      <c r="E1034" s="23" t="s">
        <v>81</v>
      </c>
      <c r="F1034" s="23" t="s">
        <v>81</v>
      </c>
      <c r="G1034" s="23" t="s">
        <v>4796</v>
      </c>
      <c r="H1034" s="23" t="s">
        <v>81</v>
      </c>
      <c r="I1034" s="23" t="str">
        <f t="shared" si="64"/>
        <v>No</v>
      </c>
      <c r="J1034" s="23" t="str">
        <f t="shared" si="65"/>
        <v>No</v>
      </c>
      <c r="K1034" s="23" t="str">
        <f t="shared" si="66"/>
        <v>No</v>
      </c>
      <c r="L1034" s="23" t="str">
        <f>IF(TRIM(H1034)="?",'Cleaning Summary'!$B$35,IF(LOWER(TRIM(H1034))="yes","Yes","No"))</f>
        <v>No</v>
      </c>
      <c r="M1034" s="23">
        <f t="shared" si="67"/>
        <v>0</v>
      </c>
      <c r="N1034" s="23" t="str">
        <f>IF(B1034&lt;'Cleaning Summary'!$B$63,"Underweight",IF(B1034&lt;'Cleaning Summary'!$B$64,"Normal Weight",IF(B1034&lt;'Cleaning Summary'!$B$65,"Overweight","Obesity")))</f>
        <v>Obesity</v>
      </c>
      <c r="O1034" s="23" t="str">
        <f>IF(C1034&lt;'Cleaning Summary'!$B$66,"Normal",IF(C1034&lt;'Cleaning Summary'!$B$67,"Prediabetes","Diabetes"))</f>
        <v>Diabetes</v>
      </c>
    </row>
    <row r="1035" spans="1:15" x14ac:dyDescent="0.35">
      <c r="A1035" s="23" t="s">
        <v>2185</v>
      </c>
      <c r="B1035" s="27">
        <v>32.68</v>
      </c>
      <c r="C1035" s="27">
        <v>7.41</v>
      </c>
      <c r="D1035" s="23" t="s">
        <v>81</v>
      </c>
      <c r="E1035" s="23" t="s">
        <v>81</v>
      </c>
      <c r="F1035" s="23" t="s">
        <v>81</v>
      </c>
      <c r="G1035" s="23" t="s">
        <v>4796</v>
      </c>
      <c r="H1035" s="23" t="s">
        <v>81</v>
      </c>
      <c r="I1035" s="23" t="str">
        <f t="shared" si="64"/>
        <v>No</v>
      </c>
      <c r="J1035" s="23" t="str">
        <f t="shared" si="65"/>
        <v>No</v>
      </c>
      <c r="K1035" s="23" t="str">
        <f t="shared" si="66"/>
        <v>No</v>
      </c>
      <c r="L1035" s="23" t="str">
        <f>IF(TRIM(H1035)="?",'Cleaning Summary'!$B$35,IF(LOWER(TRIM(H1035))="yes","Yes","No"))</f>
        <v>No</v>
      </c>
      <c r="M1035" s="23">
        <f t="shared" si="67"/>
        <v>0</v>
      </c>
      <c r="N1035" s="23" t="str">
        <f>IF(B1035&lt;'Cleaning Summary'!$B$63,"Underweight",IF(B1035&lt;'Cleaning Summary'!$B$64,"Normal Weight",IF(B1035&lt;'Cleaning Summary'!$B$65,"Overweight","Obesity")))</f>
        <v>Obesity</v>
      </c>
      <c r="O1035" s="23" t="str">
        <f>IF(C1035&lt;'Cleaning Summary'!$B$66,"Normal",IF(C1035&lt;'Cleaning Summary'!$B$67,"Prediabetes","Diabetes"))</f>
        <v>Diabetes</v>
      </c>
    </row>
    <row r="1036" spans="1:15" x14ac:dyDescent="0.35">
      <c r="A1036" s="23" t="s">
        <v>2187</v>
      </c>
      <c r="B1036" s="27">
        <v>47.13</v>
      </c>
      <c r="C1036" s="27">
        <v>4.3099999999999996</v>
      </c>
      <c r="D1036" s="23" t="s">
        <v>81</v>
      </c>
      <c r="E1036" s="23" t="s">
        <v>81</v>
      </c>
      <c r="F1036" s="23" t="s">
        <v>81</v>
      </c>
      <c r="G1036" s="23" t="s">
        <v>4796</v>
      </c>
      <c r="H1036" s="23" t="s">
        <v>81</v>
      </c>
      <c r="I1036" s="23" t="str">
        <f t="shared" si="64"/>
        <v>No</v>
      </c>
      <c r="J1036" s="23" t="str">
        <f t="shared" si="65"/>
        <v>No</v>
      </c>
      <c r="K1036" s="23" t="str">
        <f t="shared" si="66"/>
        <v>No</v>
      </c>
      <c r="L1036" s="23" t="str">
        <f>IF(TRIM(H1036)="?",'Cleaning Summary'!$B$35,IF(LOWER(TRIM(H1036))="yes","Yes","No"))</f>
        <v>No</v>
      </c>
      <c r="M1036" s="23">
        <f t="shared" si="67"/>
        <v>0</v>
      </c>
      <c r="N1036" s="23" t="str">
        <f>IF(B1036&lt;'Cleaning Summary'!$B$63,"Underweight",IF(B1036&lt;'Cleaning Summary'!$B$64,"Normal Weight",IF(B1036&lt;'Cleaning Summary'!$B$65,"Overweight","Obesity")))</f>
        <v>Obesity</v>
      </c>
      <c r="O1036" s="23" t="str">
        <f>IF(C1036&lt;'Cleaning Summary'!$B$66,"Normal",IF(C1036&lt;'Cleaning Summary'!$B$67,"Prediabetes","Diabetes"))</f>
        <v>Normal</v>
      </c>
    </row>
    <row r="1037" spans="1:15" x14ac:dyDescent="0.35">
      <c r="A1037" s="23" t="s">
        <v>2189</v>
      </c>
      <c r="B1037" s="27">
        <v>36.67</v>
      </c>
      <c r="C1037" s="27">
        <v>10.83</v>
      </c>
      <c r="D1037" s="23" t="s">
        <v>81</v>
      </c>
      <c r="E1037" s="23" t="s">
        <v>81</v>
      </c>
      <c r="F1037" s="23" t="s">
        <v>81</v>
      </c>
      <c r="G1037" s="23" t="s">
        <v>4796</v>
      </c>
      <c r="H1037" s="23" t="s">
        <v>81</v>
      </c>
      <c r="I1037" s="23" t="str">
        <f t="shared" si="64"/>
        <v>No</v>
      </c>
      <c r="J1037" s="23" t="str">
        <f t="shared" si="65"/>
        <v>No</v>
      </c>
      <c r="K1037" s="23" t="str">
        <f t="shared" si="66"/>
        <v>No</v>
      </c>
      <c r="L1037" s="23" t="str">
        <f>IF(TRIM(H1037)="?",'Cleaning Summary'!$B$35,IF(LOWER(TRIM(H1037))="yes","Yes","No"))</f>
        <v>No</v>
      </c>
      <c r="M1037" s="23">
        <f t="shared" si="67"/>
        <v>0</v>
      </c>
      <c r="N1037" s="23" t="str">
        <f>IF(B1037&lt;'Cleaning Summary'!$B$63,"Underweight",IF(B1037&lt;'Cleaning Summary'!$B$64,"Normal Weight",IF(B1037&lt;'Cleaning Summary'!$B$65,"Overweight","Obesity")))</f>
        <v>Obesity</v>
      </c>
      <c r="O1037" s="23" t="str">
        <f>IF(C1037&lt;'Cleaning Summary'!$B$66,"Normal",IF(C1037&lt;'Cleaning Summary'!$B$67,"Prediabetes","Diabetes"))</f>
        <v>Diabetes</v>
      </c>
    </row>
    <row r="1038" spans="1:15" x14ac:dyDescent="0.35">
      <c r="A1038" s="23" t="s">
        <v>2191</v>
      </c>
      <c r="B1038" s="27">
        <v>33.630000000000003</v>
      </c>
      <c r="C1038" s="27">
        <v>11.31</v>
      </c>
      <c r="D1038" s="23" t="s">
        <v>81</v>
      </c>
      <c r="E1038" s="23" t="s">
        <v>81</v>
      </c>
      <c r="F1038" s="23" t="s">
        <v>81</v>
      </c>
      <c r="G1038" s="23" t="s">
        <v>4796</v>
      </c>
      <c r="H1038" s="23" t="s">
        <v>81</v>
      </c>
      <c r="I1038" s="23" t="str">
        <f t="shared" si="64"/>
        <v>No</v>
      </c>
      <c r="J1038" s="23" t="str">
        <f t="shared" si="65"/>
        <v>No</v>
      </c>
      <c r="K1038" s="23" t="str">
        <f t="shared" si="66"/>
        <v>No</v>
      </c>
      <c r="L1038" s="23" t="str">
        <f>IF(TRIM(H1038)="?",'Cleaning Summary'!$B$35,IF(LOWER(TRIM(H1038))="yes","Yes","No"))</f>
        <v>No</v>
      </c>
      <c r="M1038" s="23">
        <f t="shared" si="67"/>
        <v>0</v>
      </c>
      <c r="N1038" s="23" t="str">
        <f>IF(B1038&lt;'Cleaning Summary'!$B$63,"Underweight",IF(B1038&lt;'Cleaning Summary'!$B$64,"Normal Weight",IF(B1038&lt;'Cleaning Summary'!$B$65,"Overweight","Obesity")))</f>
        <v>Obesity</v>
      </c>
      <c r="O1038" s="23" t="str">
        <f>IF(C1038&lt;'Cleaning Summary'!$B$66,"Normal",IF(C1038&lt;'Cleaning Summary'!$B$67,"Prediabetes","Diabetes"))</f>
        <v>Diabetes</v>
      </c>
    </row>
    <row r="1039" spans="1:15" x14ac:dyDescent="0.35">
      <c r="A1039" s="23" t="s">
        <v>2193</v>
      </c>
      <c r="B1039" s="27">
        <v>32.67</v>
      </c>
      <c r="C1039" s="27">
        <v>11.81</v>
      </c>
      <c r="D1039" s="23" t="s">
        <v>95</v>
      </c>
      <c r="E1039" s="23" t="s">
        <v>81</v>
      </c>
      <c r="F1039" s="23" t="s">
        <v>81</v>
      </c>
      <c r="G1039" s="23" t="s">
        <v>4796</v>
      </c>
      <c r="H1039" s="23" t="s">
        <v>81</v>
      </c>
      <c r="I1039" s="23" t="str">
        <f t="shared" si="64"/>
        <v>Yes</v>
      </c>
      <c r="J1039" s="23" t="str">
        <f t="shared" si="65"/>
        <v>No</v>
      </c>
      <c r="K1039" s="23" t="str">
        <f t="shared" si="66"/>
        <v>No</v>
      </c>
      <c r="L1039" s="23" t="str">
        <f>IF(TRIM(H1039)="?",'Cleaning Summary'!$B$35,IF(LOWER(TRIM(H1039))="yes","Yes","No"))</f>
        <v>No</v>
      </c>
      <c r="M1039" s="23">
        <f t="shared" si="67"/>
        <v>0</v>
      </c>
      <c r="N1039" s="23" t="str">
        <f>IF(B1039&lt;'Cleaning Summary'!$B$63,"Underweight",IF(B1039&lt;'Cleaning Summary'!$B$64,"Normal Weight",IF(B1039&lt;'Cleaning Summary'!$B$65,"Overweight","Obesity")))</f>
        <v>Obesity</v>
      </c>
      <c r="O1039" s="23" t="str">
        <f>IF(C1039&lt;'Cleaning Summary'!$B$66,"Normal",IF(C1039&lt;'Cleaning Summary'!$B$67,"Prediabetes","Diabetes"))</f>
        <v>Diabetes</v>
      </c>
    </row>
    <row r="1040" spans="1:15" x14ac:dyDescent="0.35">
      <c r="A1040" s="23" t="s">
        <v>2195</v>
      </c>
      <c r="B1040" s="27">
        <v>33.299999999999997</v>
      </c>
      <c r="C1040" s="27">
        <v>8.26</v>
      </c>
      <c r="D1040" s="23" t="s">
        <v>95</v>
      </c>
      <c r="E1040" s="23" t="s">
        <v>81</v>
      </c>
      <c r="F1040" s="23" t="s">
        <v>81</v>
      </c>
      <c r="G1040" s="23">
        <v>2</v>
      </c>
      <c r="H1040" s="23" t="s">
        <v>81</v>
      </c>
      <c r="I1040" s="23" t="str">
        <f t="shared" si="64"/>
        <v>Yes</v>
      </c>
      <c r="J1040" s="23" t="str">
        <f t="shared" si="65"/>
        <v>No</v>
      </c>
      <c r="K1040" s="23" t="str">
        <f t="shared" si="66"/>
        <v>No</v>
      </c>
      <c r="L1040" s="23" t="str">
        <f>IF(TRIM(H1040)="?",'Cleaning Summary'!$B$35,IF(LOWER(TRIM(H1040))="yes","Yes","No"))</f>
        <v>No</v>
      </c>
      <c r="M1040" s="23">
        <f t="shared" si="67"/>
        <v>2</v>
      </c>
      <c r="N1040" s="23" t="str">
        <f>IF(B1040&lt;'Cleaning Summary'!$B$63,"Underweight",IF(B1040&lt;'Cleaning Summary'!$B$64,"Normal Weight",IF(B1040&lt;'Cleaning Summary'!$B$65,"Overweight","Obesity")))</f>
        <v>Obesity</v>
      </c>
      <c r="O1040" s="23" t="str">
        <f>IF(C1040&lt;'Cleaning Summary'!$B$66,"Normal",IF(C1040&lt;'Cleaning Summary'!$B$67,"Prediabetes","Diabetes"))</f>
        <v>Diabetes</v>
      </c>
    </row>
    <row r="1041" spans="1:15" x14ac:dyDescent="0.35">
      <c r="A1041" s="23" t="s">
        <v>2197</v>
      </c>
      <c r="B1041" s="27">
        <v>30.78</v>
      </c>
      <c r="C1041" s="27">
        <v>10.74</v>
      </c>
      <c r="D1041" s="23" t="s">
        <v>95</v>
      </c>
      <c r="E1041" s="23" t="s">
        <v>81</v>
      </c>
      <c r="F1041" s="23" t="s">
        <v>81</v>
      </c>
      <c r="G1041" s="23">
        <v>2</v>
      </c>
      <c r="H1041" s="23" t="s">
        <v>81</v>
      </c>
      <c r="I1041" s="23" t="str">
        <f t="shared" si="64"/>
        <v>Yes</v>
      </c>
      <c r="J1041" s="23" t="str">
        <f t="shared" si="65"/>
        <v>No</v>
      </c>
      <c r="K1041" s="23" t="str">
        <f t="shared" si="66"/>
        <v>No</v>
      </c>
      <c r="L1041" s="23" t="str">
        <f>IF(TRIM(H1041)="?",'Cleaning Summary'!$B$35,IF(LOWER(TRIM(H1041))="yes","Yes","No"))</f>
        <v>No</v>
      </c>
      <c r="M1041" s="23">
        <f t="shared" si="67"/>
        <v>2</v>
      </c>
      <c r="N1041" s="23" t="str">
        <f>IF(B1041&lt;'Cleaning Summary'!$B$63,"Underweight",IF(B1041&lt;'Cleaning Summary'!$B$64,"Normal Weight",IF(B1041&lt;'Cleaning Summary'!$B$65,"Overweight","Obesity")))</f>
        <v>Obesity</v>
      </c>
      <c r="O1041" s="23" t="str">
        <f>IF(C1041&lt;'Cleaning Summary'!$B$66,"Normal",IF(C1041&lt;'Cleaning Summary'!$B$67,"Prediabetes","Diabetes"))</f>
        <v>Diabetes</v>
      </c>
    </row>
    <row r="1042" spans="1:15" x14ac:dyDescent="0.35">
      <c r="A1042" s="23" t="s">
        <v>2199</v>
      </c>
      <c r="B1042" s="27">
        <v>28.975000000000001</v>
      </c>
      <c r="C1042" s="27">
        <v>7.69</v>
      </c>
      <c r="D1042" s="23" t="s">
        <v>95</v>
      </c>
      <c r="E1042" s="23" t="s">
        <v>81</v>
      </c>
      <c r="F1042" s="23" t="s">
        <v>81</v>
      </c>
      <c r="G1042" s="23" t="s">
        <v>4796</v>
      </c>
      <c r="H1042" s="23" t="s">
        <v>81</v>
      </c>
      <c r="I1042" s="23" t="str">
        <f t="shared" si="64"/>
        <v>Yes</v>
      </c>
      <c r="J1042" s="23" t="str">
        <f t="shared" si="65"/>
        <v>No</v>
      </c>
      <c r="K1042" s="23" t="str">
        <f t="shared" si="66"/>
        <v>No</v>
      </c>
      <c r="L1042" s="23" t="str">
        <f>IF(TRIM(H1042)="?",'Cleaning Summary'!$B$35,IF(LOWER(TRIM(H1042))="yes","Yes","No"))</f>
        <v>No</v>
      </c>
      <c r="M1042" s="23">
        <f t="shared" si="67"/>
        <v>0</v>
      </c>
      <c r="N1042" s="23" t="str">
        <f>IF(B1042&lt;'Cleaning Summary'!$B$63,"Underweight",IF(B1042&lt;'Cleaning Summary'!$B$64,"Normal Weight",IF(B1042&lt;'Cleaning Summary'!$B$65,"Overweight","Obesity")))</f>
        <v>Overweight</v>
      </c>
      <c r="O1042" s="23" t="str">
        <f>IF(C1042&lt;'Cleaning Summary'!$B$66,"Normal",IF(C1042&lt;'Cleaning Summary'!$B$67,"Prediabetes","Diabetes"))</f>
        <v>Diabetes</v>
      </c>
    </row>
    <row r="1043" spans="1:15" x14ac:dyDescent="0.35">
      <c r="A1043" s="23" t="s">
        <v>2201</v>
      </c>
      <c r="B1043" s="27">
        <v>33.4</v>
      </c>
      <c r="C1043" s="27">
        <v>4.84</v>
      </c>
      <c r="D1043" s="23" t="s">
        <v>81</v>
      </c>
      <c r="E1043" s="23" t="s">
        <v>81</v>
      </c>
      <c r="F1043" s="23" t="s">
        <v>81</v>
      </c>
      <c r="G1043" s="23" t="s">
        <v>4796</v>
      </c>
      <c r="H1043" s="23" t="s">
        <v>81</v>
      </c>
      <c r="I1043" s="23" t="str">
        <f t="shared" si="64"/>
        <v>No</v>
      </c>
      <c r="J1043" s="23" t="str">
        <f t="shared" si="65"/>
        <v>No</v>
      </c>
      <c r="K1043" s="23" t="str">
        <f t="shared" si="66"/>
        <v>No</v>
      </c>
      <c r="L1043" s="23" t="str">
        <f>IF(TRIM(H1043)="?",'Cleaning Summary'!$B$35,IF(LOWER(TRIM(H1043))="yes","Yes","No"))</f>
        <v>No</v>
      </c>
      <c r="M1043" s="23">
        <f t="shared" si="67"/>
        <v>0</v>
      </c>
      <c r="N1043" s="23" t="str">
        <f>IF(B1043&lt;'Cleaning Summary'!$B$63,"Underweight",IF(B1043&lt;'Cleaning Summary'!$B$64,"Normal Weight",IF(B1043&lt;'Cleaning Summary'!$B$65,"Overweight","Obesity")))</f>
        <v>Obesity</v>
      </c>
      <c r="O1043" s="23" t="str">
        <f>IF(C1043&lt;'Cleaning Summary'!$B$66,"Normal",IF(C1043&lt;'Cleaning Summary'!$B$67,"Prediabetes","Diabetes"))</f>
        <v>Normal</v>
      </c>
    </row>
    <row r="1044" spans="1:15" x14ac:dyDescent="0.35">
      <c r="A1044" s="23" t="s">
        <v>2203</v>
      </c>
      <c r="B1044" s="27">
        <v>21.5</v>
      </c>
      <c r="C1044" s="27">
        <v>9.77</v>
      </c>
      <c r="D1044" s="23" t="s">
        <v>95</v>
      </c>
      <c r="E1044" s="23" t="s">
        <v>81</v>
      </c>
      <c r="F1044" s="23" t="s">
        <v>81</v>
      </c>
      <c r="G1044" s="23" t="s">
        <v>4796</v>
      </c>
      <c r="H1044" s="23" t="s">
        <v>81</v>
      </c>
      <c r="I1044" s="23" t="str">
        <f t="shared" si="64"/>
        <v>Yes</v>
      </c>
      <c r="J1044" s="23" t="str">
        <f t="shared" si="65"/>
        <v>No</v>
      </c>
      <c r="K1044" s="23" t="str">
        <f t="shared" si="66"/>
        <v>No</v>
      </c>
      <c r="L1044" s="23" t="str">
        <f>IF(TRIM(H1044)="?",'Cleaning Summary'!$B$35,IF(LOWER(TRIM(H1044))="yes","Yes","No"))</f>
        <v>No</v>
      </c>
      <c r="M1044" s="23">
        <f t="shared" si="67"/>
        <v>0</v>
      </c>
      <c r="N1044" s="23" t="str">
        <f>IF(B1044&lt;'Cleaning Summary'!$B$63,"Underweight",IF(B1044&lt;'Cleaning Summary'!$B$64,"Normal Weight",IF(B1044&lt;'Cleaning Summary'!$B$65,"Overweight","Obesity")))</f>
        <v>Normal Weight</v>
      </c>
      <c r="O1044" s="23" t="str">
        <f>IF(C1044&lt;'Cleaning Summary'!$B$66,"Normal",IF(C1044&lt;'Cleaning Summary'!$B$67,"Prediabetes","Diabetes"))</f>
        <v>Diabetes</v>
      </c>
    </row>
    <row r="1045" spans="1:15" x14ac:dyDescent="0.35">
      <c r="A1045" s="23" t="s">
        <v>2205</v>
      </c>
      <c r="B1045" s="27">
        <v>38.14</v>
      </c>
      <c r="C1045" s="27">
        <v>5.84</v>
      </c>
      <c r="D1045" s="23" t="s">
        <v>81</v>
      </c>
      <c r="E1045" s="23" t="s">
        <v>81</v>
      </c>
      <c r="F1045" s="23" t="s">
        <v>81</v>
      </c>
      <c r="G1045" s="23" t="s">
        <v>4796</v>
      </c>
      <c r="H1045" s="23" t="s">
        <v>81</v>
      </c>
      <c r="I1045" s="23" t="str">
        <f t="shared" si="64"/>
        <v>No</v>
      </c>
      <c r="J1045" s="23" t="str">
        <f t="shared" si="65"/>
        <v>No</v>
      </c>
      <c r="K1045" s="23" t="str">
        <f t="shared" si="66"/>
        <v>No</v>
      </c>
      <c r="L1045" s="23" t="str">
        <f>IF(TRIM(H1045)="?",'Cleaning Summary'!$B$35,IF(LOWER(TRIM(H1045))="yes","Yes","No"))</f>
        <v>No</v>
      </c>
      <c r="M1045" s="23">
        <f t="shared" si="67"/>
        <v>0</v>
      </c>
      <c r="N1045" s="23" t="str">
        <f>IF(B1045&lt;'Cleaning Summary'!$B$63,"Underweight",IF(B1045&lt;'Cleaning Summary'!$B$64,"Normal Weight",IF(B1045&lt;'Cleaning Summary'!$B$65,"Overweight","Obesity")))</f>
        <v>Obesity</v>
      </c>
      <c r="O1045" s="23" t="str">
        <f>IF(C1045&lt;'Cleaning Summary'!$B$66,"Normal",IF(C1045&lt;'Cleaning Summary'!$B$67,"Prediabetes","Diabetes"))</f>
        <v>Prediabetes</v>
      </c>
    </row>
    <row r="1046" spans="1:15" x14ac:dyDescent="0.35">
      <c r="A1046" s="23" t="s">
        <v>2207</v>
      </c>
      <c r="B1046" s="27">
        <v>35.42</v>
      </c>
      <c r="C1046" s="27">
        <v>8.6999999999999993</v>
      </c>
      <c r="D1046" s="23" t="s">
        <v>95</v>
      </c>
      <c r="E1046" s="23" t="s">
        <v>81</v>
      </c>
      <c r="F1046" s="23" t="s">
        <v>81</v>
      </c>
      <c r="G1046" s="23">
        <v>1</v>
      </c>
      <c r="H1046" s="23" t="s">
        <v>81</v>
      </c>
      <c r="I1046" s="23" t="str">
        <f t="shared" si="64"/>
        <v>Yes</v>
      </c>
      <c r="J1046" s="23" t="str">
        <f t="shared" si="65"/>
        <v>No</v>
      </c>
      <c r="K1046" s="23" t="str">
        <f t="shared" si="66"/>
        <v>No</v>
      </c>
      <c r="L1046" s="23" t="str">
        <f>IF(TRIM(H1046)="?",'Cleaning Summary'!$B$35,IF(LOWER(TRIM(H1046))="yes","Yes","No"))</f>
        <v>No</v>
      </c>
      <c r="M1046" s="23">
        <f t="shared" si="67"/>
        <v>1</v>
      </c>
      <c r="N1046" s="23" t="str">
        <f>IF(B1046&lt;'Cleaning Summary'!$B$63,"Underweight",IF(B1046&lt;'Cleaning Summary'!$B$64,"Normal Weight",IF(B1046&lt;'Cleaning Summary'!$B$65,"Overweight","Obesity")))</f>
        <v>Obesity</v>
      </c>
      <c r="O1046" s="23" t="str">
        <f>IF(C1046&lt;'Cleaning Summary'!$B$66,"Normal",IF(C1046&lt;'Cleaning Summary'!$B$67,"Prediabetes","Diabetes"))</f>
        <v>Diabetes</v>
      </c>
    </row>
    <row r="1047" spans="1:15" x14ac:dyDescent="0.35">
      <c r="A1047" s="23" t="s">
        <v>2209</v>
      </c>
      <c r="B1047" s="27">
        <v>35.625</v>
      </c>
      <c r="C1047" s="27">
        <v>10.79</v>
      </c>
      <c r="D1047" s="23" t="s">
        <v>81</v>
      </c>
      <c r="E1047" s="23" t="s">
        <v>81</v>
      </c>
      <c r="F1047" s="23" t="s">
        <v>81</v>
      </c>
      <c r="G1047" s="23" t="s">
        <v>4796</v>
      </c>
      <c r="H1047" s="23" t="s">
        <v>81</v>
      </c>
      <c r="I1047" s="23" t="str">
        <f t="shared" si="64"/>
        <v>No</v>
      </c>
      <c r="J1047" s="23" t="str">
        <f t="shared" si="65"/>
        <v>No</v>
      </c>
      <c r="K1047" s="23" t="str">
        <f t="shared" si="66"/>
        <v>No</v>
      </c>
      <c r="L1047" s="23" t="str">
        <f>IF(TRIM(H1047)="?",'Cleaning Summary'!$B$35,IF(LOWER(TRIM(H1047))="yes","Yes","No"))</f>
        <v>No</v>
      </c>
      <c r="M1047" s="23">
        <f t="shared" si="67"/>
        <v>0</v>
      </c>
      <c r="N1047" s="23" t="str">
        <f>IF(B1047&lt;'Cleaning Summary'!$B$63,"Underweight",IF(B1047&lt;'Cleaning Summary'!$B$64,"Normal Weight",IF(B1047&lt;'Cleaning Summary'!$B$65,"Overweight","Obesity")))</f>
        <v>Obesity</v>
      </c>
      <c r="O1047" s="23" t="str">
        <f>IF(C1047&lt;'Cleaning Summary'!$B$66,"Normal",IF(C1047&lt;'Cleaning Summary'!$B$67,"Prediabetes","Diabetes"))</f>
        <v>Diabetes</v>
      </c>
    </row>
    <row r="1048" spans="1:15" x14ac:dyDescent="0.35">
      <c r="A1048" s="23" t="s">
        <v>2211</v>
      </c>
      <c r="B1048" s="27">
        <v>45.51</v>
      </c>
      <c r="C1048" s="27">
        <v>4.32</v>
      </c>
      <c r="D1048" s="23" t="s">
        <v>81</v>
      </c>
      <c r="E1048" s="23" t="s">
        <v>81</v>
      </c>
      <c r="F1048" s="23" t="s">
        <v>81</v>
      </c>
      <c r="G1048" s="23">
        <v>1</v>
      </c>
      <c r="H1048" s="23" t="s">
        <v>81</v>
      </c>
      <c r="I1048" s="23" t="str">
        <f t="shared" si="64"/>
        <v>No</v>
      </c>
      <c r="J1048" s="23" t="str">
        <f t="shared" si="65"/>
        <v>No</v>
      </c>
      <c r="K1048" s="23" t="str">
        <f t="shared" si="66"/>
        <v>No</v>
      </c>
      <c r="L1048" s="23" t="str">
        <f>IF(TRIM(H1048)="?",'Cleaning Summary'!$B$35,IF(LOWER(TRIM(H1048))="yes","Yes","No"))</f>
        <v>No</v>
      </c>
      <c r="M1048" s="23">
        <f t="shared" si="67"/>
        <v>1</v>
      </c>
      <c r="N1048" s="23" t="str">
        <f>IF(B1048&lt;'Cleaning Summary'!$B$63,"Underweight",IF(B1048&lt;'Cleaning Summary'!$B$64,"Normal Weight",IF(B1048&lt;'Cleaning Summary'!$B$65,"Overweight","Obesity")))</f>
        <v>Obesity</v>
      </c>
      <c r="O1048" s="23" t="str">
        <f>IF(C1048&lt;'Cleaning Summary'!$B$66,"Normal",IF(C1048&lt;'Cleaning Summary'!$B$67,"Prediabetes","Diabetes"))</f>
        <v>Normal</v>
      </c>
    </row>
    <row r="1049" spans="1:15" x14ac:dyDescent="0.35">
      <c r="A1049" s="23" t="s">
        <v>2213</v>
      </c>
      <c r="B1049" s="27">
        <v>37.1</v>
      </c>
      <c r="C1049" s="27">
        <v>7.19</v>
      </c>
      <c r="D1049" s="23" t="s">
        <v>95</v>
      </c>
      <c r="E1049" s="23" t="s">
        <v>81</v>
      </c>
      <c r="F1049" s="23" t="s">
        <v>81</v>
      </c>
      <c r="G1049" s="23" t="s">
        <v>4796</v>
      </c>
      <c r="H1049" s="23" t="s">
        <v>81</v>
      </c>
      <c r="I1049" s="23" t="str">
        <f t="shared" si="64"/>
        <v>Yes</v>
      </c>
      <c r="J1049" s="23" t="str">
        <f t="shared" si="65"/>
        <v>No</v>
      </c>
      <c r="K1049" s="23" t="str">
        <f t="shared" si="66"/>
        <v>No</v>
      </c>
      <c r="L1049" s="23" t="str">
        <f>IF(TRIM(H1049)="?",'Cleaning Summary'!$B$35,IF(LOWER(TRIM(H1049))="yes","Yes","No"))</f>
        <v>No</v>
      </c>
      <c r="M1049" s="23">
        <f t="shared" si="67"/>
        <v>0</v>
      </c>
      <c r="N1049" s="23" t="str">
        <f>IF(B1049&lt;'Cleaning Summary'!$B$63,"Underweight",IF(B1049&lt;'Cleaning Summary'!$B$64,"Normal Weight",IF(B1049&lt;'Cleaning Summary'!$B$65,"Overweight","Obesity")))</f>
        <v>Obesity</v>
      </c>
      <c r="O1049" s="23" t="str">
        <f>IF(C1049&lt;'Cleaning Summary'!$B$66,"Normal",IF(C1049&lt;'Cleaning Summary'!$B$67,"Prediabetes","Diabetes"))</f>
        <v>Diabetes</v>
      </c>
    </row>
    <row r="1050" spans="1:15" x14ac:dyDescent="0.35">
      <c r="A1050" s="23" t="s">
        <v>2215</v>
      </c>
      <c r="B1050" s="27">
        <v>30.5</v>
      </c>
      <c r="C1050" s="27">
        <v>11.94</v>
      </c>
      <c r="D1050" s="23" t="s">
        <v>95</v>
      </c>
      <c r="E1050" s="23" t="s">
        <v>81</v>
      </c>
      <c r="F1050" s="23" t="s">
        <v>81</v>
      </c>
      <c r="G1050" s="23" t="s">
        <v>4796</v>
      </c>
      <c r="H1050" s="23" t="s">
        <v>81</v>
      </c>
      <c r="I1050" s="23" t="str">
        <f t="shared" si="64"/>
        <v>Yes</v>
      </c>
      <c r="J1050" s="23" t="str">
        <f t="shared" si="65"/>
        <v>No</v>
      </c>
      <c r="K1050" s="23" t="str">
        <f t="shared" si="66"/>
        <v>No</v>
      </c>
      <c r="L1050" s="23" t="str">
        <f>IF(TRIM(H1050)="?",'Cleaning Summary'!$B$35,IF(LOWER(TRIM(H1050))="yes","Yes","No"))</f>
        <v>No</v>
      </c>
      <c r="M1050" s="23">
        <f t="shared" si="67"/>
        <v>0</v>
      </c>
      <c r="N1050" s="23" t="str">
        <f>IF(B1050&lt;'Cleaning Summary'!$B$63,"Underweight",IF(B1050&lt;'Cleaning Summary'!$B$64,"Normal Weight",IF(B1050&lt;'Cleaning Summary'!$B$65,"Overweight","Obesity")))</f>
        <v>Obesity</v>
      </c>
      <c r="O1050" s="23" t="str">
        <f>IF(C1050&lt;'Cleaning Summary'!$B$66,"Normal",IF(C1050&lt;'Cleaning Summary'!$B$67,"Prediabetes","Diabetes"))</f>
        <v>Diabetes</v>
      </c>
    </row>
    <row r="1051" spans="1:15" x14ac:dyDescent="0.35">
      <c r="A1051" s="23" t="s">
        <v>2217</v>
      </c>
      <c r="B1051" s="27">
        <v>28.16</v>
      </c>
      <c r="C1051" s="27">
        <v>5.56</v>
      </c>
      <c r="D1051" s="23" t="s">
        <v>81</v>
      </c>
      <c r="E1051" s="23" t="s">
        <v>81</v>
      </c>
      <c r="F1051" s="23" t="s">
        <v>81</v>
      </c>
      <c r="G1051" s="23">
        <v>2</v>
      </c>
      <c r="H1051" s="23" t="s">
        <v>81</v>
      </c>
      <c r="I1051" s="23" t="str">
        <f t="shared" si="64"/>
        <v>No</v>
      </c>
      <c r="J1051" s="23" t="str">
        <f t="shared" si="65"/>
        <v>No</v>
      </c>
      <c r="K1051" s="23" t="str">
        <f t="shared" si="66"/>
        <v>No</v>
      </c>
      <c r="L1051" s="23" t="str">
        <f>IF(TRIM(H1051)="?",'Cleaning Summary'!$B$35,IF(LOWER(TRIM(H1051))="yes","Yes","No"))</f>
        <v>No</v>
      </c>
      <c r="M1051" s="23">
        <f t="shared" si="67"/>
        <v>2</v>
      </c>
      <c r="N1051" s="23" t="str">
        <f>IF(B1051&lt;'Cleaning Summary'!$B$63,"Underweight",IF(B1051&lt;'Cleaning Summary'!$B$64,"Normal Weight",IF(B1051&lt;'Cleaning Summary'!$B$65,"Overweight","Obesity")))</f>
        <v>Overweight</v>
      </c>
      <c r="O1051" s="23" t="str">
        <f>IF(C1051&lt;'Cleaning Summary'!$B$66,"Normal",IF(C1051&lt;'Cleaning Summary'!$B$67,"Prediabetes","Diabetes"))</f>
        <v>Normal</v>
      </c>
    </row>
    <row r="1052" spans="1:15" x14ac:dyDescent="0.35">
      <c r="A1052" s="23" t="s">
        <v>2219</v>
      </c>
      <c r="B1052" s="27">
        <v>29.1</v>
      </c>
      <c r="C1052" s="27">
        <v>5.64</v>
      </c>
      <c r="D1052" s="23" t="s">
        <v>95</v>
      </c>
      <c r="E1052" s="23" t="s">
        <v>81</v>
      </c>
      <c r="F1052" s="23" t="s">
        <v>81</v>
      </c>
      <c r="G1052" s="23" t="s">
        <v>4796</v>
      </c>
      <c r="H1052" s="23" t="s">
        <v>81</v>
      </c>
      <c r="I1052" s="23" t="str">
        <f t="shared" si="64"/>
        <v>Yes</v>
      </c>
      <c r="J1052" s="23" t="str">
        <f t="shared" si="65"/>
        <v>No</v>
      </c>
      <c r="K1052" s="23" t="str">
        <f t="shared" si="66"/>
        <v>No</v>
      </c>
      <c r="L1052" s="23" t="str">
        <f>IF(TRIM(H1052)="?",'Cleaning Summary'!$B$35,IF(LOWER(TRIM(H1052))="yes","Yes","No"))</f>
        <v>No</v>
      </c>
      <c r="M1052" s="23">
        <f t="shared" si="67"/>
        <v>0</v>
      </c>
      <c r="N1052" s="23" t="str">
        <f>IF(B1052&lt;'Cleaning Summary'!$B$63,"Underweight",IF(B1052&lt;'Cleaning Summary'!$B$64,"Normal Weight",IF(B1052&lt;'Cleaning Summary'!$B$65,"Overweight","Obesity")))</f>
        <v>Overweight</v>
      </c>
      <c r="O1052" s="23" t="str">
        <f>IF(C1052&lt;'Cleaning Summary'!$B$66,"Normal",IF(C1052&lt;'Cleaning Summary'!$B$67,"Prediabetes","Diabetes"))</f>
        <v>Normal</v>
      </c>
    </row>
    <row r="1053" spans="1:15" x14ac:dyDescent="0.35">
      <c r="A1053" s="23" t="s">
        <v>2221</v>
      </c>
      <c r="B1053" s="27">
        <v>30.22</v>
      </c>
      <c r="C1053" s="27">
        <v>4.6500000000000004</v>
      </c>
      <c r="D1053" s="23" t="s">
        <v>81</v>
      </c>
      <c r="E1053" s="23" t="s">
        <v>81</v>
      </c>
      <c r="F1053" s="23" t="s">
        <v>81</v>
      </c>
      <c r="G1053" s="23" t="s">
        <v>4796</v>
      </c>
      <c r="H1053" s="23" t="s">
        <v>81</v>
      </c>
      <c r="I1053" s="23" t="str">
        <f t="shared" si="64"/>
        <v>No</v>
      </c>
      <c r="J1053" s="23" t="str">
        <f t="shared" si="65"/>
        <v>No</v>
      </c>
      <c r="K1053" s="23" t="str">
        <f t="shared" si="66"/>
        <v>No</v>
      </c>
      <c r="L1053" s="23" t="str">
        <f>IF(TRIM(H1053)="?",'Cleaning Summary'!$B$35,IF(LOWER(TRIM(H1053))="yes","Yes","No"))</f>
        <v>No</v>
      </c>
      <c r="M1053" s="23">
        <f t="shared" si="67"/>
        <v>0</v>
      </c>
      <c r="N1053" s="23" t="str">
        <f>IF(B1053&lt;'Cleaning Summary'!$B$63,"Underweight",IF(B1053&lt;'Cleaning Summary'!$B$64,"Normal Weight",IF(B1053&lt;'Cleaning Summary'!$B$65,"Overweight","Obesity")))</f>
        <v>Obesity</v>
      </c>
      <c r="O1053" s="23" t="str">
        <f>IF(C1053&lt;'Cleaning Summary'!$B$66,"Normal",IF(C1053&lt;'Cleaning Summary'!$B$67,"Prediabetes","Diabetes"))</f>
        <v>Normal</v>
      </c>
    </row>
    <row r="1054" spans="1:15" x14ac:dyDescent="0.35">
      <c r="A1054" s="23" t="s">
        <v>2223</v>
      </c>
      <c r="B1054" s="27">
        <v>24.29</v>
      </c>
      <c r="C1054" s="27">
        <v>9.0500000000000007</v>
      </c>
      <c r="D1054" s="23" t="s">
        <v>81</v>
      </c>
      <c r="E1054" s="23" t="s">
        <v>81</v>
      </c>
      <c r="F1054" s="23" t="s">
        <v>81</v>
      </c>
      <c r="G1054" s="23" t="s">
        <v>4796</v>
      </c>
      <c r="H1054" s="23" t="s">
        <v>81</v>
      </c>
      <c r="I1054" s="23" t="str">
        <f t="shared" si="64"/>
        <v>No</v>
      </c>
      <c r="J1054" s="23" t="str">
        <f t="shared" si="65"/>
        <v>No</v>
      </c>
      <c r="K1054" s="23" t="str">
        <f t="shared" si="66"/>
        <v>No</v>
      </c>
      <c r="L1054" s="23" t="str">
        <f>IF(TRIM(H1054)="?",'Cleaning Summary'!$B$35,IF(LOWER(TRIM(H1054))="yes","Yes","No"))</f>
        <v>No</v>
      </c>
      <c r="M1054" s="23">
        <f t="shared" si="67"/>
        <v>0</v>
      </c>
      <c r="N1054" s="23" t="str">
        <f>IF(B1054&lt;'Cleaning Summary'!$B$63,"Underweight",IF(B1054&lt;'Cleaning Summary'!$B$64,"Normal Weight",IF(B1054&lt;'Cleaning Summary'!$B$65,"Overweight","Obesity")))</f>
        <v>Normal Weight</v>
      </c>
      <c r="O1054" s="23" t="str">
        <f>IF(C1054&lt;'Cleaning Summary'!$B$66,"Normal",IF(C1054&lt;'Cleaning Summary'!$B$67,"Prediabetes","Diabetes"))</f>
        <v>Diabetes</v>
      </c>
    </row>
    <row r="1055" spans="1:15" x14ac:dyDescent="0.35">
      <c r="A1055" s="23" t="s">
        <v>2225</v>
      </c>
      <c r="B1055" s="27">
        <v>29.39</v>
      </c>
      <c r="C1055" s="27">
        <v>4.5199999999999996</v>
      </c>
      <c r="D1055" s="23" t="s">
        <v>95</v>
      </c>
      <c r="E1055" s="23" t="s">
        <v>81</v>
      </c>
      <c r="F1055" s="23" t="s">
        <v>81</v>
      </c>
      <c r="G1055" s="23" t="s">
        <v>4796</v>
      </c>
      <c r="H1055" s="23" t="s">
        <v>81</v>
      </c>
      <c r="I1055" s="23" t="str">
        <f t="shared" si="64"/>
        <v>Yes</v>
      </c>
      <c r="J1055" s="23" t="str">
        <f t="shared" si="65"/>
        <v>No</v>
      </c>
      <c r="K1055" s="23" t="str">
        <f t="shared" si="66"/>
        <v>No</v>
      </c>
      <c r="L1055" s="23" t="str">
        <f>IF(TRIM(H1055)="?",'Cleaning Summary'!$B$35,IF(LOWER(TRIM(H1055))="yes","Yes","No"))</f>
        <v>No</v>
      </c>
      <c r="M1055" s="23">
        <f t="shared" si="67"/>
        <v>0</v>
      </c>
      <c r="N1055" s="23" t="str">
        <f>IF(B1055&lt;'Cleaning Summary'!$B$63,"Underweight",IF(B1055&lt;'Cleaning Summary'!$B$64,"Normal Weight",IF(B1055&lt;'Cleaning Summary'!$B$65,"Overweight","Obesity")))</f>
        <v>Overweight</v>
      </c>
      <c r="O1055" s="23" t="str">
        <f>IF(C1055&lt;'Cleaning Summary'!$B$66,"Normal",IF(C1055&lt;'Cleaning Summary'!$B$67,"Prediabetes","Diabetes"))</f>
        <v>Normal</v>
      </c>
    </row>
    <row r="1056" spans="1:15" x14ac:dyDescent="0.35">
      <c r="A1056" s="23" t="s">
        <v>2227</v>
      </c>
      <c r="B1056" s="27">
        <v>25.66</v>
      </c>
      <c r="C1056" s="27">
        <v>4.62</v>
      </c>
      <c r="D1056" s="23" t="s">
        <v>95</v>
      </c>
      <c r="E1056" s="23" t="s">
        <v>81</v>
      </c>
      <c r="F1056" s="23" t="s">
        <v>81</v>
      </c>
      <c r="G1056" s="23">
        <v>1</v>
      </c>
      <c r="H1056" s="23" t="s">
        <v>81</v>
      </c>
      <c r="I1056" s="23" t="str">
        <f t="shared" si="64"/>
        <v>Yes</v>
      </c>
      <c r="J1056" s="23" t="str">
        <f t="shared" si="65"/>
        <v>No</v>
      </c>
      <c r="K1056" s="23" t="str">
        <f t="shared" si="66"/>
        <v>No</v>
      </c>
      <c r="L1056" s="23" t="str">
        <f>IF(TRIM(H1056)="?",'Cleaning Summary'!$B$35,IF(LOWER(TRIM(H1056))="yes","Yes","No"))</f>
        <v>No</v>
      </c>
      <c r="M1056" s="23">
        <f t="shared" si="67"/>
        <v>1</v>
      </c>
      <c r="N1056" s="23" t="str">
        <f>IF(B1056&lt;'Cleaning Summary'!$B$63,"Underweight",IF(B1056&lt;'Cleaning Summary'!$B$64,"Normal Weight",IF(B1056&lt;'Cleaning Summary'!$B$65,"Overweight","Obesity")))</f>
        <v>Overweight</v>
      </c>
      <c r="O1056" s="23" t="str">
        <f>IF(C1056&lt;'Cleaning Summary'!$B$66,"Normal",IF(C1056&lt;'Cleaning Summary'!$B$67,"Prediabetes","Diabetes"))</f>
        <v>Normal</v>
      </c>
    </row>
    <row r="1057" spans="1:15" x14ac:dyDescent="0.35">
      <c r="A1057" s="23" t="s">
        <v>2229</v>
      </c>
      <c r="B1057" s="27">
        <v>39.11</v>
      </c>
      <c r="C1057" s="27">
        <v>5.87</v>
      </c>
      <c r="D1057" s="23" t="s">
        <v>81</v>
      </c>
      <c r="E1057" s="23" t="s">
        <v>81</v>
      </c>
      <c r="F1057" s="23" t="s">
        <v>81</v>
      </c>
      <c r="G1057" s="23" t="s">
        <v>4796</v>
      </c>
      <c r="H1057" s="23" t="s">
        <v>81</v>
      </c>
      <c r="I1057" s="23" t="str">
        <f t="shared" si="64"/>
        <v>No</v>
      </c>
      <c r="J1057" s="23" t="str">
        <f t="shared" si="65"/>
        <v>No</v>
      </c>
      <c r="K1057" s="23" t="str">
        <f t="shared" si="66"/>
        <v>No</v>
      </c>
      <c r="L1057" s="23" t="str">
        <f>IF(TRIM(H1057)="?",'Cleaning Summary'!$B$35,IF(LOWER(TRIM(H1057))="yes","Yes","No"))</f>
        <v>No</v>
      </c>
      <c r="M1057" s="23">
        <f t="shared" si="67"/>
        <v>0</v>
      </c>
      <c r="N1057" s="23" t="str">
        <f>IF(B1057&lt;'Cleaning Summary'!$B$63,"Underweight",IF(B1057&lt;'Cleaning Summary'!$B$64,"Normal Weight",IF(B1057&lt;'Cleaning Summary'!$B$65,"Overweight","Obesity")))</f>
        <v>Obesity</v>
      </c>
      <c r="O1057" s="23" t="str">
        <f>IF(C1057&lt;'Cleaning Summary'!$B$66,"Normal",IF(C1057&lt;'Cleaning Summary'!$B$67,"Prediabetes","Diabetes"))</f>
        <v>Prediabetes</v>
      </c>
    </row>
    <row r="1058" spans="1:15" x14ac:dyDescent="0.35">
      <c r="A1058" s="23" t="s">
        <v>2231</v>
      </c>
      <c r="B1058" s="27">
        <v>43.78</v>
      </c>
      <c r="C1058" s="27">
        <v>5.71</v>
      </c>
      <c r="D1058" s="23" t="s">
        <v>81</v>
      </c>
      <c r="E1058" s="23" t="s">
        <v>81</v>
      </c>
      <c r="F1058" s="23" t="s">
        <v>81</v>
      </c>
      <c r="G1058" s="23">
        <v>1</v>
      </c>
      <c r="H1058" s="23" t="s">
        <v>81</v>
      </c>
      <c r="I1058" s="23" t="str">
        <f t="shared" si="64"/>
        <v>No</v>
      </c>
      <c r="J1058" s="23" t="str">
        <f t="shared" si="65"/>
        <v>No</v>
      </c>
      <c r="K1058" s="23" t="str">
        <f t="shared" si="66"/>
        <v>No</v>
      </c>
      <c r="L1058" s="23" t="str">
        <f>IF(TRIM(H1058)="?",'Cleaning Summary'!$B$35,IF(LOWER(TRIM(H1058))="yes","Yes","No"))</f>
        <v>No</v>
      </c>
      <c r="M1058" s="23">
        <f t="shared" si="67"/>
        <v>1</v>
      </c>
      <c r="N1058" s="23" t="str">
        <f>IF(B1058&lt;'Cleaning Summary'!$B$63,"Underweight",IF(B1058&lt;'Cleaning Summary'!$B$64,"Normal Weight",IF(B1058&lt;'Cleaning Summary'!$B$65,"Overweight","Obesity")))</f>
        <v>Obesity</v>
      </c>
      <c r="O1058" s="23" t="str">
        <f>IF(C1058&lt;'Cleaning Summary'!$B$66,"Normal",IF(C1058&lt;'Cleaning Summary'!$B$67,"Prediabetes","Diabetes"))</f>
        <v>Prediabetes</v>
      </c>
    </row>
    <row r="1059" spans="1:15" x14ac:dyDescent="0.35">
      <c r="A1059" s="23" t="s">
        <v>2233</v>
      </c>
      <c r="B1059" s="27">
        <v>24.35</v>
      </c>
      <c r="C1059" s="27">
        <v>9.08</v>
      </c>
      <c r="D1059" s="23" t="s">
        <v>81</v>
      </c>
      <c r="E1059" s="23" t="s">
        <v>81</v>
      </c>
      <c r="F1059" s="23" t="s">
        <v>81</v>
      </c>
      <c r="G1059" s="23" t="s">
        <v>4796</v>
      </c>
      <c r="H1059" s="23" t="s">
        <v>81</v>
      </c>
      <c r="I1059" s="23" t="str">
        <f t="shared" si="64"/>
        <v>No</v>
      </c>
      <c r="J1059" s="23" t="str">
        <f t="shared" si="65"/>
        <v>No</v>
      </c>
      <c r="K1059" s="23" t="str">
        <f t="shared" si="66"/>
        <v>No</v>
      </c>
      <c r="L1059" s="23" t="str">
        <f>IF(TRIM(H1059)="?",'Cleaning Summary'!$B$35,IF(LOWER(TRIM(H1059))="yes","Yes","No"))</f>
        <v>No</v>
      </c>
      <c r="M1059" s="23">
        <f t="shared" si="67"/>
        <v>0</v>
      </c>
      <c r="N1059" s="23" t="str">
        <f>IF(B1059&lt;'Cleaning Summary'!$B$63,"Underweight",IF(B1059&lt;'Cleaning Summary'!$B$64,"Normal Weight",IF(B1059&lt;'Cleaning Summary'!$B$65,"Overweight","Obesity")))</f>
        <v>Normal Weight</v>
      </c>
      <c r="O1059" s="23" t="str">
        <f>IF(C1059&lt;'Cleaning Summary'!$B$66,"Normal",IF(C1059&lt;'Cleaning Summary'!$B$67,"Prediabetes","Diabetes"))</f>
        <v>Diabetes</v>
      </c>
    </row>
    <row r="1060" spans="1:15" x14ac:dyDescent="0.35">
      <c r="A1060" s="23" t="s">
        <v>2235</v>
      </c>
      <c r="B1060" s="27">
        <v>40.299999999999997</v>
      </c>
      <c r="C1060" s="27">
        <v>5.3</v>
      </c>
      <c r="D1060" s="23" t="s">
        <v>95</v>
      </c>
      <c r="E1060" s="23" t="s">
        <v>81</v>
      </c>
      <c r="F1060" s="23" t="s">
        <v>81</v>
      </c>
      <c r="G1060" s="23">
        <v>2</v>
      </c>
      <c r="H1060" s="23" t="s">
        <v>81</v>
      </c>
      <c r="I1060" s="23" t="str">
        <f t="shared" si="64"/>
        <v>Yes</v>
      </c>
      <c r="J1060" s="23" t="str">
        <f t="shared" si="65"/>
        <v>No</v>
      </c>
      <c r="K1060" s="23" t="str">
        <f t="shared" si="66"/>
        <v>No</v>
      </c>
      <c r="L1060" s="23" t="str">
        <f>IF(TRIM(H1060)="?",'Cleaning Summary'!$B$35,IF(LOWER(TRIM(H1060))="yes","Yes","No"))</f>
        <v>No</v>
      </c>
      <c r="M1060" s="23">
        <f t="shared" si="67"/>
        <v>2</v>
      </c>
      <c r="N1060" s="23" t="str">
        <f>IF(B1060&lt;'Cleaning Summary'!$B$63,"Underweight",IF(B1060&lt;'Cleaning Summary'!$B$64,"Normal Weight",IF(B1060&lt;'Cleaning Summary'!$B$65,"Overweight","Obesity")))</f>
        <v>Obesity</v>
      </c>
      <c r="O1060" s="23" t="str">
        <f>IF(C1060&lt;'Cleaning Summary'!$B$66,"Normal",IF(C1060&lt;'Cleaning Summary'!$B$67,"Prediabetes","Diabetes"))</f>
        <v>Normal</v>
      </c>
    </row>
    <row r="1061" spans="1:15" x14ac:dyDescent="0.35">
      <c r="A1061" s="23" t="s">
        <v>2237</v>
      </c>
      <c r="B1061" s="27">
        <v>32.774999999999999</v>
      </c>
      <c r="C1061" s="27">
        <v>11.76</v>
      </c>
      <c r="D1061" s="23" t="s">
        <v>95</v>
      </c>
      <c r="E1061" s="23" t="s">
        <v>81</v>
      </c>
      <c r="F1061" s="23" t="s">
        <v>81</v>
      </c>
      <c r="G1061" s="23" t="s">
        <v>4796</v>
      </c>
      <c r="H1061" s="23" t="s">
        <v>81</v>
      </c>
      <c r="I1061" s="23" t="str">
        <f t="shared" si="64"/>
        <v>Yes</v>
      </c>
      <c r="J1061" s="23" t="str">
        <f t="shared" si="65"/>
        <v>No</v>
      </c>
      <c r="K1061" s="23" t="str">
        <f t="shared" si="66"/>
        <v>No</v>
      </c>
      <c r="L1061" s="23" t="str">
        <f>IF(TRIM(H1061)="?",'Cleaning Summary'!$B$35,IF(LOWER(TRIM(H1061))="yes","Yes","No"))</f>
        <v>No</v>
      </c>
      <c r="M1061" s="23">
        <f t="shared" si="67"/>
        <v>0</v>
      </c>
      <c r="N1061" s="23" t="str">
        <f>IF(B1061&lt;'Cleaning Summary'!$B$63,"Underweight",IF(B1061&lt;'Cleaning Summary'!$B$64,"Normal Weight",IF(B1061&lt;'Cleaning Summary'!$B$65,"Overweight","Obesity")))</f>
        <v>Obesity</v>
      </c>
      <c r="O1061" s="23" t="str">
        <f>IF(C1061&lt;'Cleaning Summary'!$B$66,"Normal",IF(C1061&lt;'Cleaning Summary'!$B$67,"Prediabetes","Diabetes"))</f>
        <v>Diabetes</v>
      </c>
    </row>
    <row r="1062" spans="1:15" x14ac:dyDescent="0.35">
      <c r="A1062" s="23" t="s">
        <v>2239</v>
      </c>
      <c r="B1062" s="27">
        <v>39.6</v>
      </c>
      <c r="C1062" s="27">
        <v>5.1100000000000003</v>
      </c>
      <c r="D1062" s="23" t="s">
        <v>95</v>
      </c>
      <c r="E1062" s="23" t="s">
        <v>81</v>
      </c>
      <c r="F1062" s="23" t="s">
        <v>81</v>
      </c>
      <c r="G1062" s="23">
        <v>2</v>
      </c>
      <c r="H1062" s="23" t="s">
        <v>81</v>
      </c>
      <c r="I1062" s="23" t="str">
        <f t="shared" si="64"/>
        <v>Yes</v>
      </c>
      <c r="J1062" s="23" t="str">
        <f t="shared" si="65"/>
        <v>No</v>
      </c>
      <c r="K1062" s="23" t="str">
        <f t="shared" si="66"/>
        <v>No</v>
      </c>
      <c r="L1062" s="23" t="str">
        <f>IF(TRIM(H1062)="?",'Cleaning Summary'!$B$35,IF(LOWER(TRIM(H1062))="yes","Yes","No"))</f>
        <v>No</v>
      </c>
      <c r="M1062" s="23">
        <f t="shared" si="67"/>
        <v>2</v>
      </c>
      <c r="N1062" s="23" t="str">
        <f>IF(B1062&lt;'Cleaning Summary'!$B$63,"Underweight",IF(B1062&lt;'Cleaning Summary'!$B$64,"Normal Weight",IF(B1062&lt;'Cleaning Summary'!$B$65,"Overweight","Obesity")))</f>
        <v>Obesity</v>
      </c>
      <c r="O1062" s="23" t="str">
        <f>IF(C1062&lt;'Cleaning Summary'!$B$66,"Normal",IF(C1062&lt;'Cleaning Summary'!$B$67,"Prediabetes","Diabetes"))</f>
        <v>Normal</v>
      </c>
    </row>
    <row r="1063" spans="1:15" x14ac:dyDescent="0.35">
      <c r="A1063" s="23" t="s">
        <v>2241</v>
      </c>
      <c r="B1063" s="27">
        <v>30.97</v>
      </c>
      <c r="C1063" s="27">
        <v>5.54</v>
      </c>
      <c r="D1063" s="23" t="s">
        <v>81</v>
      </c>
      <c r="E1063" s="23" t="s">
        <v>81</v>
      </c>
      <c r="F1063" s="23" t="s">
        <v>81</v>
      </c>
      <c r="G1063" s="23">
        <v>2</v>
      </c>
      <c r="H1063" s="23" t="s">
        <v>81</v>
      </c>
      <c r="I1063" s="23" t="str">
        <f t="shared" si="64"/>
        <v>No</v>
      </c>
      <c r="J1063" s="23" t="str">
        <f t="shared" si="65"/>
        <v>No</v>
      </c>
      <c r="K1063" s="23" t="str">
        <f t="shared" si="66"/>
        <v>No</v>
      </c>
      <c r="L1063" s="23" t="str">
        <f>IF(TRIM(H1063)="?",'Cleaning Summary'!$B$35,IF(LOWER(TRIM(H1063))="yes","Yes","No"))</f>
        <v>No</v>
      </c>
      <c r="M1063" s="23">
        <f t="shared" si="67"/>
        <v>2</v>
      </c>
      <c r="N1063" s="23" t="str">
        <f>IF(B1063&lt;'Cleaning Summary'!$B$63,"Underweight",IF(B1063&lt;'Cleaning Summary'!$B$64,"Normal Weight",IF(B1063&lt;'Cleaning Summary'!$B$65,"Overweight","Obesity")))</f>
        <v>Obesity</v>
      </c>
      <c r="O1063" s="23" t="str">
        <f>IF(C1063&lt;'Cleaning Summary'!$B$66,"Normal",IF(C1063&lt;'Cleaning Summary'!$B$67,"Prediabetes","Diabetes"))</f>
        <v>Normal</v>
      </c>
    </row>
    <row r="1064" spans="1:15" x14ac:dyDescent="0.35">
      <c r="A1064" s="23" t="s">
        <v>2243</v>
      </c>
      <c r="B1064" s="27">
        <v>27.645</v>
      </c>
      <c r="C1064" s="27">
        <v>8.8699999999999992</v>
      </c>
      <c r="D1064" s="23" t="s">
        <v>95</v>
      </c>
      <c r="E1064" s="23" t="s">
        <v>81</v>
      </c>
      <c r="F1064" s="23" t="s">
        <v>81</v>
      </c>
      <c r="G1064" s="23" t="s">
        <v>4796</v>
      </c>
      <c r="H1064" s="23" t="s">
        <v>81</v>
      </c>
      <c r="I1064" s="23" t="str">
        <f t="shared" si="64"/>
        <v>Yes</v>
      </c>
      <c r="J1064" s="23" t="str">
        <f t="shared" si="65"/>
        <v>No</v>
      </c>
      <c r="K1064" s="23" t="str">
        <f t="shared" si="66"/>
        <v>No</v>
      </c>
      <c r="L1064" s="23" t="str">
        <f>IF(TRIM(H1064)="?",'Cleaning Summary'!$B$35,IF(LOWER(TRIM(H1064))="yes","Yes","No"))</f>
        <v>No</v>
      </c>
      <c r="M1064" s="23">
        <f t="shared" si="67"/>
        <v>0</v>
      </c>
      <c r="N1064" s="23" t="str">
        <f>IF(B1064&lt;'Cleaning Summary'!$B$63,"Underweight",IF(B1064&lt;'Cleaning Summary'!$B$64,"Normal Weight",IF(B1064&lt;'Cleaning Summary'!$B$65,"Overweight","Obesity")))</f>
        <v>Overweight</v>
      </c>
      <c r="O1064" s="23" t="str">
        <f>IF(C1064&lt;'Cleaning Summary'!$B$66,"Normal",IF(C1064&lt;'Cleaning Summary'!$B$67,"Prediabetes","Diabetes"))</f>
        <v>Diabetes</v>
      </c>
    </row>
    <row r="1065" spans="1:15" x14ac:dyDescent="0.35">
      <c r="A1065" s="23" t="s">
        <v>2245</v>
      </c>
      <c r="B1065" s="27">
        <v>34.43</v>
      </c>
      <c r="C1065" s="27">
        <v>5.96</v>
      </c>
      <c r="D1065" s="23" t="s">
        <v>95</v>
      </c>
      <c r="E1065" s="23" t="s">
        <v>81</v>
      </c>
      <c r="F1065" s="23" t="s">
        <v>81</v>
      </c>
      <c r="G1065" s="23">
        <v>2</v>
      </c>
      <c r="H1065" s="23" t="s">
        <v>81</v>
      </c>
      <c r="I1065" s="23" t="str">
        <f t="shared" si="64"/>
        <v>Yes</v>
      </c>
      <c r="J1065" s="23" t="str">
        <f t="shared" si="65"/>
        <v>No</v>
      </c>
      <c r="K1065" s="23" t="str">
        <f t="shared" si="66"/>
        <v>No</v>
      </c>
      <c r="L1065" s="23" t="str">
        <f>IF(TRIM(H1065)="?",'Cleaning Summary'!$B$35,IF(LOWER(TRIM(H1065))="yes","Yes","No"))</f>
        <v>No</v>
      </c>
      <c r="M1065" s="23">
        <f t="shared" si="67"/>
        <v>2</v>
      </c>
      <c r="N1065" s="23" t="str">
        <f>IF(B1065&lt;'Cleaning Summary'!$B$63,"Underweight",IF(B1065&lt;'Cleaning Summary'!$B$64,"Normal Weight",IF(B1065&lt;'Cleaning Summary'!$B$65,"Overweight","Obesity")))</f>
        <v>Obesity</v>
      </c>
      <c r="O1065" s="23" t="str">
        <f>IF(C1065&lt;'Cleaning Summary'!$B$66,"Normal",IF(C1065&lt;'Cleaning Summary'!$B$67,"Prediabetes","Diabetes"))</f>
        <v>Prediabetes</v>
      </c>
    </row>
    <row r="1066" spans="1:15" x14ac:dyDescent="0.35">
      <c r="A1066" s="23" t="s">
        <v>2247</v>
      </c>
      <c r="B1066" s="27">
        <v>39.6</v>
      </c>
      <c r="C1066" s="27">
        <v>4.4400000000000004</v>
      </c>
      <c r="D1066" s="23" t="s">
        <v>95</v>
      </c>
      <c r="E1066" s="23" t="s">
        <v>81</v>
      </c>
      <c r="F1066" s="23" t="s">
        <v>82</v>
      </c>
      <c r="G1066" s="23">
        <v>1</v>
      </c>
      <c r="H1066" s="23" t="s">
        <v>81</v>
      </c>
      <c r="I1066" s="23" t="str">
        <f t="shared" si="64"/>
        <v>Yes</v>
      </c>
      <c r="J1066" s="23" t="str">
        <f t="shared" si="65"/>
        <v>No</v>
      </c>
      <c r="K1066" s="23" t="str">
        <f t="shared" si="66"/>
        <v>Yes</v>
      </c>
      <c r="L1066" s="23" t="str">
        <f>IF(TRIM(H1066)="?",'Cleaning Summary'!$B$35,IF(LOWER(TRIM(H1066))="yes","Yes","No"))</f>
        <v>No</v>
      </c>
      <c r="M1066" s="23">
        <f t="shared" si="67"/>
        <v>1</v>
      </c>
      <c r="N1066" s="23" t="str">
        <f>IF(B1066&lt;'Cleaning Summary'!$B$63,"Underweight",IF(B1066&lt;'Cleaning Summary'!$B$64,"Normal Weight",IF(B1066&lt;'Cleaning Summary'!$B$65,"Overweight","Obesity")))</f>
        <v>Obesity</v>
      </c>
      <c r="O1066" s="23" t="str">
        <f>IF(C1066&lt;'Cleaning Summary'!$B$66,"Normal",IF(C1066&lt;'Cleaning Summary'!$B$67,"Prediabetes","Diabetes"))</f>
        <v>Normal</v>
      </c>
    </row>
    <row r="1067" spans="1:15" x14ac:dyDescent="0.35">
      <c r="A1067" s="23" t="s">
        <v>2249</v>
      </c>
      <c r="B1067" s="27">
        <v>22.1</v>
      </c>
      <c r="C1067" s="27">
        <v>4.6500000000000004</v>
      </c>
      <c r="D1067" s="23" t="s">
        <v>95</v>
      </c>
      <c r="E1067" s="23" t="s">
        <v>81</v>
      </c>
      <c r="F1067" s="23" t="s">
        <v>81</v>
      </c>
      <c r="G1067" s="23">
        <v>2</v>
      </c>
      <c r="H1067" s="23" t="s">
        <v>81</v>
      </c>
      <c r="I1067" s="23" t="str">
        <f t="shared" si="64"/>
        <v>Yes</v>
      </c>
      <c r="J1067" s="23" t="str">
        <f t="shared" si="65"/>
        <v>No</v>
      </c>
      <c r="K1067" s="23" t="str">
        <f t="shared" si="66"/>
        <v>No</v>
      </c>
      <c r="L1067" s="23" t="str">
        <f>IF(TRIM(H1067)="?",'Cleaning Summary'!$B$35,IF(LOWER(TRIM(H1067))="yes","Yes","No"))</f>
        <v>No</v>
      </c>
      <c r="M1067" s="23">
        <f t="shared" si="67"/>
        <v>2</v>
      </c>
      <c r="N1067" s="23" t="str">
        <f>IF(B1067&lt;'Cleaning Summary'!$B$63,"Underweight",IF(B1067&lt;'Cleaning Summary'!$B$64,"Normal Weight",IF(B1067&lt;'Cleaning Summary'!$B$65,"Overweight","Obesity")))</f>
        <v>Normal Weight</v>
      </c>
      <c r="O1067" s="23" t="str">
        <f>IF(C1067&lt;'Cleaning Summary'!$B$66,"Normal",IF(C1067&lt;'Cleaning Summary'!$B$67,"Prediabetes","Diabetes"))</f>
        <v>Normal</v>
      </c>
    </row>
    <row r="1068" spans="1:15" x14ac:dyDescent="0.35">
      <c r="A1068" s="23" t="s">
        <v>2251</v>
      </c>
      <c r="B1068" s="27">
        <v>33.25</v>
      </c>
      <c r="C1068" s="27">
        <v>5.64</v>
      </c>
      <c r="D1068" s="23" t="s">
        <v>95</v>
      </c>
      <c r="E1068" s="23" t="s">
        <v>81</v>
      </c>
      <c r="F1068" s="23" t="s">
        <v>82</v>
      </c>
      <c r="G1068" s="23">
        <v>1</v>
      </c>
      <c r="H1068" s="23" t="s">
        <v>81</v>
      </c>
      <c r="I1068" s="23" t="str">
        <f t="shared" si="64"/>
        <v>Yes</v>
      </c>
      <c r="J1068" s="23" t="str">
        <f t="shared" si="65"/>
        <v>No</v>
      </c>
      <c r="K1068" s="23" t="str">
        <f t="shared" si="66"/>
        <v>Yes</v>
      </c>
      <c r="L1068" s="23" t="str">
        <f>IF(TRIM(H1068)="?",'Cleaning Summary'!$B$35,IF(LOWER(TRIM(H1068))="yes","Yes","No"))</f>
        <v>No</v>
      </c>
      <c r="M1068" s="23">
        <f t="shared" si="67"/>
        <v>1</v>
      </c>
      <c r="N1068" s="23" t="str">
        <f>IF(B1068&lt;'Cleaning Summary'!$B$63,"Underweight",IF(B1068&lt;'Cleaning Summary'!$B$64,"Normal Weight",IF(B1068&lt;'Cleaning Summary'!$B$65,"Overweight","Obesity")))</f>
        <v>Obesity</v>
      </c>
      <c r="O1068" s="23" t="str">
        <f>IF(C1068&lt;'Cleaning Summary'!$B$66,"Normal",IF(C1068&lt;'Cleaning Summary'!$B$67,"Prediabetes","Diabetes"))</f>
        <v>Normal</v>
      </c>
    </row>
    <row r="1069" spans="1:15" x14ac:dyDescent="0.35">
      <c r="A1069" s="23" t="s">
        <v>2253</v>
      </c>
      <c r="B1069" s="27">
        <v>33.33</v>
      </c>
      <c r="C1069" s="27">
        <v>10.19</v>
      </c>
      <c r="D1069" s="23" t="s">
        <v>81</v>
      </c>
      <c r="E1069" s="23" t="s">
        <v>81</v>
      </c>
      <c r="F1069" s="23" t="s">
        <v>81</v>
      </c>
      <c r="G1069" s="23" t="s">
        <v>4796</v>
      </c>
      <c r="H1069" s="23" t="s">
        <v>81</v>
      </c>
      <c r="I1069" s="23" t="str">
        <f t="shared" si="64"/>
        <v>No</v>
      </c>
      <c r="J1069" s="23" t="str">
        <f t="shared" si="65"/>
        <v>No</v>
      </c>
      <c r="K1069" s="23" t="str">
        <f t="shared" si="66"/>
        <v>No</v>
      </c>
      <c r="L1069" s="23" t="str">
        <f>IF(TRIM(H1069)="?",'Cleaning Summary'!$B$35,IF(LOWER(TRIM(H1069))="yes","Yes","No"))</f>
        <v>No</v>
      </c>
      <c r="M1069" s="23">
        <f t="shared" si="67"/>
        <v>0</v>
      </c>
      <c r="N1069" s="23" t="str">
        <f>IF(B1069&lt;'Cleaning Summary'!$B$63,"Underweight",IF(B1069&lt;'Cleaning Summary'!$B$64,"Normal Weight",IF(B1069&lt;'Cleaning Summary'!$B$65,"Overweight","Obesity")))</f>
        <v>Obesity</v>
      </c>
      <c r="O1069" s="23" t="str">
        <f>IF(C1069&lt;'Cleaning Summary'!$B$66,"Normal",IF(C1069&lt;'Cleaning Summary'!$B$67,"Prediabetes","Diabetes"))</f>
        <v>Diabetes</v>
      </c>
    </row>
    <row r="1070" spans="1:15" x14ac:dyDescent="0.35">
      <c r="A1070" s="23" t="s">
        <v>2255</v>
      </c>
      <c r="B1070" s="27">
        <v>30.5</v>
      </c>
      <c r="C1070" s="27">
        <v>10.79</v>
      </c>
      <c r="D1070" s="23" t="s">
        <v>81</v>
      </c>
      <c r="E1070" s="23" t="s">
        <v>81</v>
      </c>
      <c r="F1070" s="23" t="s">
        <v>81</v>
      </c>
      <c r="G1070" s="23" t="s">
        <v>4796</v>
      </c>
      <c r="H1070" s="23" t="s">
        <v>81</v>
      </c>
      <c r="I1070" s="23" t="str">
        <f t="shared" si="64"/>
        <v>No</v>
      </c>
      <c r="J1070" s="23" t="str">
        <f t="shared" si="65"/>
        <v>No</v>
      </c>
      <c r="K1070" s="23" t="str">
        <f t="shared" si="66"/>
        <v>No</v>
      </c>
      <c r="L1070" s="23" t="str">
        <f>IF(TRIM(H1070)="?",'Cleaning Summary'!$B$35,IF(LOWER(TRIM(H1070))="yes","Yes","No"))</f>
        <v>No</v>
      </c>
      <c r="M1070" s="23">
        <f t="shared" si="67"/>
        <v>0</v>
      </c>
      <c r="N1070" s="23" t="str">
        <f>IF(B1070&lt;'Cleaning Summary'!$B$63,"Underweight",IF(B1070&lt;'Cleaning Summary'!$B$64,"Normal Weight",IF(B1070&lt;'Cleaning Summary'!$B$65,"Overweight","Obesity")))</f>
        <v>Obesity</v>
      </c>
      <c r="O1070" s="23" t="str">
        <f>IF(C1070&lt;'Cleaning Summary'!$B$66,"Normal",IF(C1070&lt;'Cleaning Summary'!$B$67,"Prediabetes","Diabetes"))</f>
        <v>Diabetes</v>
      </c>
    </row>
    <row r="1071" spans="1:15" x14ac:dyDescent="0.35">
      <c r="A1071" s="23" t="s">
        <v>2257</v>
      </c>
      <c r="B1071" s="27">
        <v>30.3</v>
      </c>
      <c r="C1071" s="27">
        <v>4.24</v>
      </c>
      <c r="D1071" s="23" t="s">
        <v>81</v>
      </c>
      <c r="E1071" s="23" t="s">
        <v>81</v>
      </c>
      <c r="F1071" s="23" t="s">
        <v>81</v>
      </c>
      <c r="G1071" s="23" t="s">
        <v>4796</v>
      </c>
      <c r="H1071" s="23" t="s">
        <v>81</v>
      </c>
      <c r="I1071" s="23" t="str">
        <f t="shared" si="64"/>
        <v>No</v>
      </c>
      <c r="J1071" s="23" t="str">
        <f t="shared" si="65"/>
        <v>No</v>
      </c>
      <c r="K1071" s="23" t="str">
        <f t="shared" si="66"/>
        <v>No</v>
      </c>
      <c r="L1071" s="23" t="str">
        <f>IF(TRIM(H1071)="?",'Cleaning Summary'!$B$35,IF(LOWER(TRIM(H1071))="yes","Yes","No"))</f>
        <v>No</v>
      </c>
      <c r="M1071" s="23">
        <f t="shared" si="67"/>
        <v>0</v>
      </c>
      <c r="N1071" s="23" t="str">
        <f>IF(B1071&lt;'Cleaning Summary'!$B$63,"Underweight",IF(B1071&lt;'Cleaning Summary'!$B$64,"Normal Weight",IF(B1071&lt;'Cleaning Summary'!$B$65,"Overweight","Obesity")))</f>
        <v>Obesity</v>
      </c>
      <c r="O1071" s="23" t="str">
        <f>IF(C1071&lt;'Cleaning Summary'!$B$66,"Normal",IF(C1071&lt;'Cleaning Summary'!$B$67,"Prediabetes","Diabetes"))</f>
        <v>Normal</v>
      </c>
    </row>
    <row r="1072" spans="1:15" x14ac:dyDescent="0.35">
      <c r="A1072" s="23" t="s">
        <v>2259</v>
      </c>
      <c r="B1072" s="27">
        <v>26.22</v>
      </c>
      <c r="C1072" s="27">
        <v>5.83</v>
      </c>
      <c r="D1072" s="23" t="s">
        <v>81</v>
      </c>
      <c r="E1072" s="23" t="s">
        <v>81</v>
      </c>
      <c r="F1072" s="23" t="s">
        <v>81</v>
      </c>
      <c r="G1072" s="23">
        <v>2</v>
      </c>
      <c r="H1072" s="23" t="s">
        <v>81</v>
      </c>
      <c r="I1072" s="23" t="str">
        <f t="shared" si="64"/>
        <v>No</v>
      </c>
      <c r="J1072" s="23" t="str">
        <f t="shared" si="65"/>
        <v>No</v>
      </c>
      <c r="K1072" s="23" t="str">
        <f t="shared" si="66"/>
        <v>No</v>
      </c>
      <c r="L1072" s="23" t="str">
        <f>IF(TRIM(H1072)="?",'Cleaning Summary'!$B$35,IF(LOWER(TRIM(H1072))="yes","Yes","No"))</f>
        <v>No</v>
      </c>
      <c r="M1072" s="23">
        <f t="shared" si="67"/>
        <v>2</v>
      </c>
      <c r="N1072" s="23" t="str">
        <f>IF(B1072&lt;'Cleaning Summary'!$B$63,"Underweight",IF(B1072&lt;'Cleaning Summary'!$B$64,"Normal Weight",IF(B1072&lt;'Cleaning Summary'!$B$65,"Overweight","Obesity")))</f>
        <v>Overweight</v>
      </c>
      <c r="O1072" s="23" t="str">
        <f>IF(C1072&lt;'Cleaning Summary'!$B$66,"Normal",IF(C1072&lt;'Cleaning Summary'!$B$67,"Prediabetes","Diabetes"))</f>
        <v>Prediabetes</v>
      </c>
    </row>
    <row r="1073" spans="1:15" x14ac:dyDescent="0.35">
      <c r="A1073" s="23" t="s">
        <v>2261</v>
      </c>
      <c r="B1073" s="27">
        <v>29.99</v>
      </c>
      <c r="C1073" s="27">
        <v>11.85</v>
      </c>
      <c r="D1073" s="23" t="s">
        <v>81</v>
      </c>
      <c r="E1073" s="23" t="s">
        <v>81</v>
      </c>
      <c r="F1073" s="23" t="s">
        <v>81</v>
      </c>
      <c r="G1073" s="23" t="s">
        <v>4796</v>
      </c>
      <c r="H1073" s="23" t="s">
        <v>81</v>
      </c>
      <c r="I1073" s="23" t="str">
        <f t="shared" si="64"/>
        <v>No</v>
      </c>
      <c r="J1073" s="23" t="str">
        <f t="shared" si="65"/>
        <v>No</v>
      </c>
      <c r="K1073" s="23" t="str">
        <f t="shared" si="66"/>
        <v>No</v>
      </c>
      <c r="L1073" s="23" t="str">
        <f>IF(TRIM(H1073)="?",'Cleaning Summary'!$B$35,IF(LOWER(TRIM(H1073))="yes","Yes","No"))</f>
        <v>No</v>
      </c>
      <c r="M1073" s="23">
        <f t="shared" si="67"/>
        <v>0</v>
      </c>
      <c r="N1073" s="23" t="str">
        <f>IF(B1073&lt;'Cleaning Summary'!$B$63,"Underweight",IF(B1073&lt;'Cleaning Summary'!$B$64,"Normal Weight",IF(B1073&lt;'Cleaning Summary'!$B$65,"Overweight","Obesity")))</f>
        <v>Overweight</v>
      </c>
      <c r="O1073" s="23" t="str">
        <f>IF(C1073&lt;'Cleaning Summary'!$B$66,"Normal",IF(C1073&lt;'Cleaning Summary'!$B$67,"Prediabetes","Diabetes"))</f>
        <v>Diabetes</v>
      </c>
    </row>
    <row r="1074" spans="1:15" x14ac:dyDescent="0.35">
      <c r="A1074" s="23" t="s">
        <v>2263</v>
      </c>
      <c r="B1074" s="27">
        <v>36.380000000000003</v>
      </c>
      <c r="C1074" s="27">
        <v>5.98</v>
      </c>
      <c r="D1074" s="23" t="s">
        <v>81</v>
      </c>
      <c r="E1074" s="23" t="s">
        <v>81</v>
      </c>
      <c r="F1074" s="23" t="s">
        <v>81</v>
      </c>
      <c r="G1074" s="23">
        <v>1</v>
      </c>
      <c r="H1074" s="23" t="s">
        <v>81</v>
      </c>
      <c r="I1074" s="23" t="str">
        <f t="shared" si="64"/>
        <v>No</v>
      </c>
      <c r="J1074" s="23" t="str">
        <f t="shared" si="65"/>
        <v>No</v>
      </c>
      <c r="K1074" s="23" t="str">
        <f t="shared" si="66"/>
        <v>No</v>
      </c>
      <c r="L1074" s="23" t="str">
        <f>IF(TRIM(H1074)="?",'Cleaning Summary'!$B$35,IF(LOWER(TRIM(H1074))="yes","Yes","No"))</f>
        <v>No</v>
      </c>
      <c r="M1074" s="23">
        <f t="shared" si="67"/>
        <v>1</v>
      </c>
      <c r="N1074" s="23" t="str">
        <f>IF(B1074&lt;'Cleaning Summary'!$B$63,"Underweight",IF(B1074&lt;'Cleaning Summary'!$B$64,"Normal Weight",IF(B1074&lt;'Cleaning Summary'!$B$65,"Overweight","Obesity")))</f>
        <v>Obesity</v>
      </c>
      <c r="O1074" s="23" t="str">
        <f>IF(C1074&lt;'Cleaning Summary'!$B$66,"Normal",IF(C1074&lt;'Cleaning Summary'!$B$67,"Prediabetes","Diabetes"))</f>
        <v>Prediabetes</v>
      </c>
    </row>
    <row r="1075" spans="1:15" x14ac:dyDescent="0.35">
      <c r="A1075" s="23" t="s">
        <v>2265</v>
      </c>
      <c r="B1075" s="27">
        <v>31.16</v>
      </c>
      <c r="C1075" s="27">
        <v>4.26</v>
      </c>
      <c r="D1075" s="23" t="s">
        <v>95</v>
      </c>
      <c r="E1075" s="23" t="s">
        <v>81</v>
      </c>
      <c r="F1075" s="23" t="s">
        <v>82</v>
      </c>
      <c r="G1075" s="23">
        <v>1</v>
      </c>
      <c r="H1075" s="23" t="s">
        <v>81</v>
      </c>
      <c r="I1075" s="23" t="str">
        <f t="shared" si="64"/>
        <v>Yes</v>
      </c>
      <c r="J1075" s="23" t="str">
        <f t="shared" si="65"/>
        <v>No</v>
      </c>
      <c r="K1075" s="23" t="str">
        <f t="shared" si="66"/>
        <v>Yes</v>
      </c>
      <c r="L1075" s="23" t="str">
        <f>IF(TRIM(H1075)="?",'Cleaning Summary'!$B$35,IF(LOWER(TRIM(H1075))="yes","Yes","No"))</f>
        <v>No</v>
      </c>
      <c r="M1075" s="23">
        <f t="shared" si="67"/>
        <v>1</v>
      </c>
      <c r="N1075" s="23" t="str">
        <f>IF(B1075&lt;'Cleaning Summary'!$B$63,"Underweight",IF(B1075&lt;'Cleaning Summary'!$B$64,"Normal Weight",IF(B1075&lt;'Cleaning Summary'!$B$65,"Overweight","Obesity")))</f>
        <v>Obesity</v>
      </c>
      <c r="O1075" s="23" t="str">
        <f>IF(C1075&lt;'Cleaning Summary'!$B$66,"Normal",IF(C1075&lt;'Cleaning Summary'!$B$67,"Prediabetes","Diabetes"))</f>
        <v>Normal</v>
      </c>
    </row>
    <row r="1076" spans="1:15" x14ac:dyDescent="0.35">
      <c r="A1076" s="23" t="s">
        <v>2267</v>
      </c>
      <c r="B1076" s="27">
        <v>25.55</v>
      </c>
      <c r="C1076" s="27">
        <v>4.96</v>
      </c>
      <c r="D1076" s="23" t="s">
        <v>95</v>
      </c>
      <c r="E1076" s="23" t="s">
        <v>81</v>
      </c>
      <c r="F1076" s="23" t="s">
        <v>81</v>
      </c>
      <c r="G1076" s="23">
        <v>1</v>
      </c>
      <c r="H1076" s="23" t="s">
        <v>81</v>
      </c>
      <c r="I1076" s="23" t="str">
        <f t="shared" si="64"/>
        <v>Yes</v>
      </c>
      <c r="J1076" s="23" t="str">
        <f t="shared" si="65"/>
        <v>No</v>
      </c>
      <c r="K1076" s="23" t="str">
        <f t="shared" si="66"/>
        <v>No</v>
      </c>
      <c r="L1076" s="23" t="str">
        <f>IF(TRIM(H1076)="?",'Cleaning Summary'!$B$35,IF(LOWER(TRIM(H1076))="yes","Yes","No"))</f>
        <v>No</v>
      </c>
      <c r="M1076" s="23">
        <f t="shared" si="67"/>
        <v>1</v>
      </c>
      <c r="N1076" s="23" t="str">
        <f>IF(B1076&lt;'Cleaning Summary'!$B$63,"Underweight",IF(B1076&lt;'Cleaning Summary'!$B$64,"Normal Weight",IF(B1076&lt;'Cleaning Summary'!$B$65,"Overweight","Obesity")))</f>
        <v>Overweight</v>
      </c>
      <c r="O1076" s="23" t="str">
        <f>IF(C1076&lt;'Cleaning Summary'!$B$66,"Normal",IF(C1076&lt;'Cleaning Summary'!$B$67,"Prediabetes","Diabetes"))</f>
        <v>Normal</v>
      </c>
    </row>
    <row r="1077" spans="1:15" x14ac:dyDescent="0.35">
      <c r="A1077" s="23" t="s">
        <v>2269</v>
      </c>
      <c r="B1077" s="27">
        <v>28.77</v>
      </c>
      <c r="C1077" s="27">
        <v>4</v>
      </c>
      <c r="D1077" s="23" t="s">
        <v>95</v>
      </c>
      <c r="E1077" s="23" t="s">
        <v>81</v>
      </c>
      <c r="F1077" s="23" t="s">
        <v>81</v>
      </c>
      <c r="G1077" s="23" t="s">
        <v>4796</v>
      </c>
      <c r="H1077" s="23" t="s">
        <v>81</v>
      </c>
      <c r="I1077" s="23" t="str">
        <f t="shared" si="64"/>
        <v>Yes</v>
      </c>
      <c r="J1077" s="23" t="str">
        <f t="shared" si="65"/>
        <v>No</v>
      </c>
      <c r="K1077" s="23" t="str">
        <f t="shared" si="66"/>
        <v>No</v>
      </c>
      <c r="L1077" s="23" t="str">
        <f>IF(TRIM(H1077)="?",'Cleaning Summary'!$B$35,IF(LOWER(TRIM(H1077))="yes","Yes","No"))</f>
        <v>No</v>
      </c>
      <c r="M1077" s="23">
        <f t="shared" si="67"/>
        <v>0</v>
      </c>
      <c r="N1077" s="23" t="str">
        <f>IF(B1077&lt;'Cleaning Summary'!$B$63,"Underweight",IF(B1077&lt;'Cleaning Summary'!$B$64,"Normal Weight",IF(B1077&lt;'Cleaning Summary'!$B$65,"Overweight","Obesity")))</f>
        <v>Overweight</v>
      </c>
      <c r="O1077" s="23" t="str">
        <f>IF(C1077&lt;'Cleaning Summary'!$B$66,"Normal",IF(C1077&lt;'Cleaning Summary'!$B$67,"Prediabetes","Diabetes"))</f>
        <v>Normal</v>
      </c>
    </row>
    <row r="1078" spans="1:15" x14ac:dyDescent="0.35">
      <c r="A1078" s="23" t="s">
        <v>2271</v>
      </c>
      <c r="B1078" s="27">
        <v>23.14</v>
      </c>
      <c r="C1078" s="27">
        <v>4.1500000000000004</v>
      </c>
      <c r="D1078" s="23" t="s">
        <v>95</v>
      </c>
      <c r="E1078" s="23" t="s">
        <v>81</v>
      </c>
      <c r="F1078" s="23" t="s">
        <v>81</v>
      </c>
      <c r="G1078" s="23">
        <v>1</v>
      </c>
      <c r="H1078" s="23" t="s">
        <v>81</v>
      </c>
      <c r="I1078" s="23" t="str">
        <f t="shared" si="64"/>
        <v>Yes</v>
      </c>
      <c r="J1078" s="23" t="str">
        <f t="shared" si="65"/>
        <v>No</v>
      </c>
      <c r="K1078" s="23" t="str">
        <f t="shared" si="66"/>
        <v>No</v>
      </c>
      <c r="L1078" s="23" t="str">
        <f>IF(TRIM(H1078)="?",'Cleaning Summary'!$B$35,IF(LOWER(TRIM(H1078))="yes","Yes","No"))</f>
        <v>No</v>
      </c>
      <c r="M1078" s="23">
        <f t="shared" si="67"/>
        <v>1</v>
      </c>
      <c r="N1078" s="23" t="str">
        <f>IF(B1078&lt;'Cleaning Summary'!$B$63,"Underweight",IF(B1078&lt;'Cleaning Summary'!$B$64,"Normal Weight",IF(B1078&lt;'Cleaning Summary'!$B$65,"Overweight","Obesity")))</f>
        <v>Normal Weight</v>
      </c>
      <c r="O1078" s="23" t="str">
        <f>IF(C1078&lt;'Cleaning Summary'!$B$66,"Normal",IF(C1078&lt;'Cleaning Summary'!$B$67,"Prediabetes","Diabetes"))</f>
        <v>Normal</v>
      </c>
    </row>
    <row r="1079" spans="1:15" x14ac:dyDescent="0.35">
      <c r="A1079" s="23" t="s">
        <v>2273</v>
      </c>
      <c r="B1079" s="27">
        <v>39.6</v>
      </c>
      <c r="C1079" s="27">
        <v>11.36</v>
      </c>
      <c r="D1079" s="23" t="s">
        <v>81</v>
      </c>
      <c r="E1079" s="23" t="s">
        <v>81</v>
      </c>
      <c r="F1079" s="23" t="s">
        <v>81</v>
      </c>
      <c r="G1079" s="23" t="s">
        <v>4796</v>
      </c>
      <c r="H1079" s="23" t="s">
        <v>81</v>
      </c>
      <c r="I1079" s="23" t="str">
        <f t="shared" si="64"/>
        <v>No</v>
      </c>
      <c r="J1079" s="23" t="str">
        <f t="shared" si="65"/>
        <v>No</v>
      </c>
      <c r="K1079" s="23" t="str">
        <f t="shared" si="66"/>
        <v>No</v>
      </c>
      <c r="L1079" s="23" t="str">
        <f>IF(TRIM(H1079)="?",'Cleaning Summary'!$B$35,IF(LOWER(TRIM(H1079))="yes","Yes","No"))</f>
        <v>No</v>
      </c>
      <c r="M1079" s="23">
        <f t="shared" si="67"/>
        <v>0</v>
      </c>
      <c r="N1079" s="23" t="str">
        <f>IF(B1079&lt;'Cleaning Summary'!$B$63,"Underweight",IF(B1079&lt;'Cleaning Summary'!$B$64,"Normal Weight",IF(B1079&lt;'Cleaning Summary'!$B$65,"Overweight","Obesity")))</f>
        <v>Obesity</v>
      </c>
      <c r="O1079" s="23" t="str">
        <f>IF(C1079&lt;'Cleaning Summary'!$B$66,"Normal",IF(C1079&lt;'Cleaning Summary'!$B$67,"Prediabetes","Diabetes"))</f>
        <v>Diabetes</v>
      </c>
    </row>
    <row r="1080" spans="1:15" x14ac:dyDescent="0.35">
      <c r="A1080" s="23" t="s">
        <v>2275</v>
      </c>
      <c r="B1080" s="27">
        <v>29.2</v>
      </c>
      <c r="C1080" s="27">
        <v>7.53</v>
      </c>
      <c r="D1080" s="23" t="s">
        <v>81</v>
      </c>
      <c r="E1080" s="23" t="s">
        <v>81</v>
      </c>
      <c r="F1080" s="23" t="s">
        <v>81</v>
      </c>
      <c r="G1080" s="23" t="s">
        <v>4796</v>
      </c>
      <c r="H1080" s="23" t="s">
        <v>81</v>
      </c>
      <c r="I1080" s="23" t="str">
        <f t="shared" si="64"/>
        <v>No</v>
      </c>
      <c r="J1080" s="23" t="str">
        <f t="shared" si="65"/>
        <v>No</v>
      </c>
      <c r="K1080" s="23" t="str">
        <f t="shared" si="66"/>
        <v>No</v>
      </c>
      <c r="L1080" s="23" t="str">
        <f>IF(TRIM(H1080)="?",'Cleaning Summary'!$B$35,IF(LOWER(TRIM(H1080))="yes","Yes","No"))</f>
        <v>No</v>
      </c>
      <c r="M1080" s="23">
        <f t="shared" si="67"/>
        <v>0</v>
      </c>
      <c r="N1080" s="23" t="str">
        <f>IF(B1080&lt;'Cleaning Summary'!$B$63,"Underweight",IF(B1080&lt;'Cleaning Summary'!$B$64,"Normal Weight",IF(B1080&lt;'Cleaning Summary'!$B$65,"Overweight","Obesity")))</f>
        <v>Overweight</v>
      </c>
      <c r="O1080" s="23" t="str">
        <f>IF(C1080&lt;'Cleaning Summary'!$B$66,"Normal",IF(C1080&lt;'Cleaning Summary'!$B$67,"Prediabetes","Diabetes"))</f>
        <v>Diabetes</v>
      </c>
    </row>
    <row r="1081" spans="1:15" x14ac:dyDescent="0.35">
      <c r="A1081" s="23" t="s">
        <v>2277</v>
      </c>
      <c r="B1081" s="27">
        <v>32.774999999999999</v>
      </c>
      <c r="C1081" s="27">
        <v>7.95</v>
      </c>
      <c r="D1081" s="23" t="s">
        <v>81</v>
      </c>
      <c r="E1081" s="23" t="s">
        <v>81</v>
      </c>
      <c r="F1081" s="23" t="s">
        <v>81</v>
      </c>
      <c r="G1081" s="23" t="s">
        <v>4796</v>
      </c>
      <c r="H1081" s="23" t="s">
        <v>81</v>
      </c>
      <c r="I1081" s="23" t="str">
        <f t="shared" si="64"/>
        <v>No</v>
      </c>
      <c r="J1081" s="23" t="str">
        <f t="shared" si="65"/>
        <v>No</v>
      </c>
      <c r="K1081" s="23" t="str">
        <f t="shared" si="66"/>
        <v>No</v>
      </c>
      <c r="L1081" s="23" t="str">
        <f>IF(TRIM(H1081)="?",'Cleaning Summary'!$B$35,IF(LOWER(TRIM(H1081))="yes","Yes","No"))</f>
        <v>No</v>
      </c>
      <c r="M1081" s="23">
        <f t="shared" si="67"/>
        <v>0</v>
      </c>
      <c r="N1081" s="23" t="str">
        <f>IF(B1081&lt;'Cleaning Summary'!$B$63,"Underweight",IF(B1081&lt;'Cleaning Summary'!$B$64,"Normal Weight",IF(B1081&lt;'Cleaning Summary'!$B$65,"Overweight","Obesity")))</f>
        <v>Obesity</v>
      </c>
      <c r="O1081" s="23" t="str">
        <f>IF(C1081&lt;'Cleaning Summary'!$B$66,"Normal",IF(C1081&lt;'Cleaning Summary'!$B$67,"Prediabetes","Diabetes"))</f>
        <v>Diabetes</v>
      </c>
    </row>
    <row r="1082" spans="1:15" x14ac:dyDescent="0.35">
      <c r="A1082" s="23" t="s">
        <v>2279</v>
      </c>
      <c r="B1082" s="27">
        <v>24.035</v>
      </c>
      <c r="C1082" s="27">
        <v>8.5</v>
      </c>
      <c r="D1082" s="23" t="s">
        <v>81</v>
      </c>
      <c r="E1082" s="23" t="s">
        <v>81</v>
      </c>
      <c r="F1082" s="23" t="s">
        <v>81</v>
      </c>
      <c r="G1082" s="23" t="s">
        <v>4796</v>
      </c>
      <c r="H1082" s="23" t="s">
        <v>81</v>
      </c>
      <c r="I1082" s="23" t="str">
        <f t="shared" si="64"/>
        <v>No</v>
      </c>
      <c r="J1082" s="23" t="str">
        <f t="shared" si="65"/>
        <v>No</v>
      </c>
      <c r="K1082" s="23" t="str">
        <f t="shared" si="66"/>
        <v>No</v>
      </c>
      <c r="L1082" s="23" t="str">
        <f>IF(TRIM(H1082)="?",'Cleaning Summary'!$B$35,IF(LOWER(TRIM(H1082))="yes","Yes","No"))</f>
        <v>No</v>
      </c>
      <c r="M1082" s="23">
        <f t="shared" si="67"/>
        <v>0</v>
      </c>
      <c r="N1082" s="23" t="str">
        <f>IF(B1082&lt;'Cleaning Summary'!$B$63,"Underweight",IF(B1082&lt;'Cleaning Summary'!$B$64,"Normal Weight",IF(B1082&lt;'Cleaning Summary'!$B$65,"Overweight","Obesity")))</f>
        <v>Normal Weight</v>
      </c>
      <c r="O1082" s="23" t="str">
        <f>IF(C1082&lt;'Cleaning Summary'!$B$66,"Normal",IF(C1082&lt;'Cleaning Summary'!$B$67,"Prediabetes","Diabetes"))</f>
        <v>Diabetes</v>
      </c>
    </row>
    <row r="1083" spans="1:15" x14ac:dyDescent="0.35">
      <c r="A1083" s="23" t="s">
        <v>2281</v>
      </c>
      <c r="B1083" s="27">
        <v>30.55</v>
      </c>
      <c r="C1083" s="27">
        <v>5.89</v>
      </c>
      <c r="D1083" s="23" t="s">
        <v>81</v>
      </c>
      <c r="E1083" s="23" t="s">
        <v>81</v>
      </c>
      <c r="F1083" s="23" t="s">
        <v>82</v>
      </c>
      <c r="G1083" s="23">
        <v>1</v>
      </c>
      <c r="H1083" s="23" t="s">
        <v>81</v>
      </c>
      <c r="I1083" s="23" t="str">
        <f t="shared" si="64"/>
        <v>No</v>
      </c>
      <c r="J1083" s="23" t="str">
        <f t="shared" si="65"/>
        <v>No</v>
      </c>
      <c r="K1083" s="23" t="str">
        <f t="shared" si="66"/>
        <v>Yes</v>
      </c>
      <c r="L1083" s="23" t="str">
        <f>IF(TRIM(H1083)="?",'Cleaning Summary'!$B$35,IF(LOWER(TRIM(H1083))="yes","Yes","No"))</f>
        <v>No</v>
      </c>
      <c r="M1083" s="23">
        <f t="shared" si="67"/>
        <v>1</v>
      </c>
      <c r="N1083" s="23" t="str">
        <f>IF(B1083&lt;'Cleaning Summary'!$B$63,"Underweight",IF(B1083&lt;'Cleaning Summary'!$B$64,"Normal Weight",IF(B1083&lt;'Cleaning Summary'!$B$65,"Overweight","Obesity")))</f>
        <v>Obesity</v>
      </c>
      <c r="O1083" s="23" t="str">
        <f>IF(C1083&lt;'Cleaning Summary'!$B$66,"Normal",IF(C1083&lt;'Cleaning Summary'!$B$67,"Prediabetes","Diabetes"))</f>
        <v>Prediabetes</v>
      </c>
    </row>
    <row r="1084" spans="1:15" x14ac:dyDescent="0.35">
      <c r="A1084" s="23" t="s">
        <v>2283</v>
      </c>
      <c r="B1084" s="27">
        <v>28.81</v>
      </c>
      <c r="C1084" s="27">
        <v>8.76</v>
      </c>
      <c r="D1084" s="23" t="s">
        <v>81</v>
      </c>
      <c r="E1084" s="23" t="s">
        <v>81</v>
      </c>
      <c r="F1084" s="23" t="s">
        <v>81</v>
      </c>
      <c r="G1084" s="23">
        <v>2</v>
      </c>
      <c r="H1084" s="23" t="s">
        <v>81</v>
      </c>
      <c r="I1084" s="23" t="str">
        <f t="shared" si="64"/>
        <v>No</v>
      </c>
      <c r="J1084" s="23" t="str">
        <f t="shared" si="65"/>
        <v>No</v>
      </c>
      <c r="K1084" s="23" t="str">
        <f t="shared" si="66"/>
        <v>No</v>
      </c>
      <c r="L1084" s="23" t="str">
        <f>IF(TRIM(H1084)="?",'Cleaning Summary'!$B$35,IF(LOWER(TRIM(H1084))="yes","Yes","No"))</f>
        <v>No</v>
      </c>
      <c r="M1084" s="23">
        <f t="shared" si="67"/>
        <v>2</v>
      </c>
      <c r="N1084" s="23" t="str">
        <f>IF(B1084&lt;'Cleaning Summary'!$B$63,"Underweight",IF(B1084&lt;'Cleaning Summary'!$B$64,"Normal Weight",IF(B1084&lt;'Cleaning Summary'!$B$65,"Overweight","Obesity")))</f>
        <v>Overweight</v>
      </c>
      <c r="O1084" s="23" t="str">
        <f>IF(C1084&lt;'Cleaning Summary'!$B$66,"Normal",IF(C1084&lt;'Cleaning Summary'!$B$67,"Prediabetes","Diabetes"))</f>
        <v>Diabetes</v>
      </c>
    </row>
    <row r="1085" spans="1:15" x14ac:dyDescent="0.35">
      <c r="A1085" s="23" t="s">
        <v>2285</v>
      </c>
      <c r="B1085" s="27">
        <v>31.66</v>
      </c>
      <c r="C1085" s="27">
        <v>4.1100000000000003</v>
      </c>
      <c r="D1085" s="23" t="s">
        <v>81</v>
      </c>
      <c r="E1085" s="23" t="s">
        <v>81</v>
      </c>
      <c r="F1085" s="23" t="s">
        <v>81</v>
      </c>
      <c r="G1085" s="23" t="s">
        <v>4796</v>
      </c>
      <c r="H1085" s="23" t="s">
        <v>81</v>
      </c>
      <c r="I1085" s="23" t="str">
        <f t="shared" si="64"/>
        <v>No</v>
      </c>
      <c r="J1085" s="23" t="str">
        <f t="shared" si="65"/>
        <v>No</v>
      </c>
      <c r="K1085" s="23" t="str">
        <f t="shared" si="66"/>
        <v>No</v>
      </c>
      <c r="L1085" s="23" t="str">
        <f>IF(TRIM(H1085)="?",'Cleaning Summary'!$B$35,IF(LOWER(TRIM(H1085))="yes","Yes","No"))</f>
        <v>No</v>
      </c>
      <c r="M1085" s="23">
        <f t="shared" si="67"/>
        <v>0</v>
      </c>
      <c r="N1085" s="23" t="str">
        <f>IF(B1085&lt;'Cleaning Summary'!$B$63,"Underweight",IF(B1085&lt;'Cleaning Summary'!$B$64,"Normal Weight",IF(B1085&lt;'Cleaning Summary'!$B$65,"Overweight","Obesity")))</f>
        <v>Obesity</v>
      </c>
      <c r="O1085" s="23" t="str">
        <f>IF(C1085&lt;'Cleaning Summary'!$B$66,"Normal",IF(C1085&lt;'Cleaning Summary'!$B$67,"Prediabetes","Diabetes"))</f>
        <v>Normal</v>
      </c>
    </row>
    <row r="1086" spans="1:15" x14ac:dyDescent="0.35">
      <c r="A1086" s="23" t="s">
        <v>2287</v>
      </c>
      <c r="B1086" s="27">
        <v>28.215</v>
      </c>
      <c r="C1086" s="27">
        <v>7.56</v>
      </c>
      <c r="D1086" s="23" t="s">
        <v>95</v>
      </c>
      <c r="E1086" s="23" t="s">
        <v>81</v>
      </c>
      <c r="F1086" s="23" t="s">
        <v>81</v>
      </c>
      <c r="G1086" s="23">
        <v>1</v>
      </c>
      <c r="H1086" s="23" t="s">
        <v>81</v>
      </c>
      <c r="I1086" s="23" t="str">
        <f t="shared" si="64"/>
        <v>Yes</v>
      </c>
      <c r="J1086" s="23" t="str">
        <f t="shared" si="65"/>
        <v>No</v>
      </c>
      <c r="K1086" s="23" t="str">
        <f t="shared" si="66"/>
        <v>No</v>
      </c>
      <c r="L1086" s="23" t="str">
        <f>IF(TRIM(H1086)="?",'Cleaning Summary'!$B$35,IF(LOWER(TRIM(H1086))="yes","Yes","No"))</f>
        <v>No</v>
      </c>
      <c r="M1086" s="23">
        <f t="shared" si="67"/>
        <v>1</v>
      </c>
      <c r="N1086" s="23" t="str">
        <f>IF(B1086&lt;'Cleaning Summary'!$B$63,"Underweight",IF(B1086&lt;'Cleaning Summary'!$B$64,"Normal Weight",IF(B1086&lt;'Cleaning Summary'!$B$65,"Overweight","Obesity")))</f>
        <v>Overweight</v>
      </c>
      <c r="O1086" s="23" t="str">
        <f>IF(C1086&lt;'Cleaning Summary'!$B$66,"Normal",IF(C1086&lt;'Cleaning Summary'!$B$67,"Prediabetes","Diabetes"))</f>
        <v>Diabetes</v>
      </c>
    </row>
    <row r="1087" spans="1:15" x14ac:dyDescent="0.35">
      <c r="A1087" s="23" t="s">
        <v>2289</v>
      </c>
      <c r="B1087" s="27">
        <v>26.12</v>
      </c>
      <c r="C1087" s="27">
        <v>4.17</v>
      </c>
      <c r="D1087" s="23" t="s">
        <v>95</v>
      </c>
      <c r="E1087" s="23" t="s">
        <v>81</v>
      </c>
      <c r="F1087" s="23" t="s">
        <v>82</v>
      </c>
      <c r="G1087" s="23">
        <v>1</v>
      </c>
      <c r="H1087" s="23" t="s">
        <v>81</v>
      </c>
      <c r="I1087" s="23" t="str">
        <f t="shared" si="64"/>
        <v>Yes</v>
      </c>
      <c r="J1087" s="23" t="str">
        <f t="shared" si="65"/>
        <v>No</v>
      </c>
      <c r="K1087" s="23" t="str">
        <f t="shared" si="66"/>
        <v>Yes</v>
      </c>
      <c r="L1087" s="23" t="str">
        <f>IF(TRIM(H1087)="?",'Cleaning Summary'!$B$35,IF(LOWER(TRIM(H1087))="yes","Yes","No"))</f>
        <v>No</v>
      </c>
      <c r="M1087" s="23">
        <f t="shared" si="67"/>
        <v>1</v>
      </c>
      <c r="N1087" s="23" t="str">
        <f>IF(B1087&lt;'Cleaning Summary'!$B$63,"Underweight",IF(B1087&lt;'Cleaning Summary'!$B$64,"Normal Weight",IF(B1087&lt;'Cleaning Summary'!$B$65,"Overweight","Obesity")))</f>
        <v>Overweight</v>
      </c>
      <c r="O1087" s="23" t="str">
        <f>IF(C1087&lt;'Cleaning Summary'!$B$66,"Normal",IF(C1087&lt;'Cleaning Summary'!$B$67,"Prediabetes","Diabetes"))</f>
        <v>Normal</v>
      </c>
    </row>
    <row r="1088" spans="1:15" x14ac:dyDescent="0.35">
      <c r="A1088" s="23" t="s">
        <v>2291</v>
      </c>
      <c r="B1088" s="27">
        <v>36.630000000000003</v>
      </c>
      <c r="C1088" s="27">
        <v>11.42</v>
      </c>
      <c r="D1088" s="23" t="s">
        <v>81</v>
      </c>
      <c r="E1088" s="23" t="s">
        <v>81</v>
      </c>
      <c r="F1088" s="23" t="s">
        <v>81</v>
      </c>
      <c r="G1088" s="23">
        <v>2</v>
      </c>
      <c r="H1088" s="23" t="s">
        <v>81</v>
      </c>
      <c r="I1088" s="23" t="str">
        <f t="shared" si="64"/>
        <v>No</v>
      </c>
      <c r="J1088" s="23" t="str">
        <f t="shared" si="65"/>
        <v>No</v>
      </c>
      <c r="K1088" s="23" t="str">
        <f t="shared" si="66"/>
        <v>No</v>
      </c>
      <c r="L1088" s="23" t="str">
        <f>IF(TRIM(H1088)="?",'Cleaning Summary'!$B$35,IF(LOWER(TRIM(H1088))="yes","Yes","No"))</f>
        <v>No</v>
      </c>
      <c r="M1088" s="23">
        <f t="shared" si="67"/>
        <v>2</v>
      </c>
      <c r="N1088" s="23" t="str">
        <f>IF(B1088&lt;'Cleaning Summary'!$B$63,"Underweight",IF(B1088&lt;'Cleaning Summary'!$B$64,"Normal Weight",IF(B1088&lt;'Cleaning Summary'!$B$65,"Overweight","Obesity")))</f>
        <v>Obesity</v>
      </c>
      <c r="O1088" s="23" t="str">
        <f>IF(C1088&lt;'Cleaning Summary'!$B$66,"Normal",IF(C1088&lt;'Cleaning Summary'!$B$67,"Prediabetes","Diabetes"))</f>
        <v>Diabetes</v>
      </c>
    </row>
    <row r="1089" spans="1:15" x14ac:dyDescent="0.35">
      <c r="A1089" s="23" t="s">
        <v>2293</v>
      </c>
      <c r="B1089" s="27">
        <v>33.344999999999999</v>
      </c>
      <c r="C1089" s="27">
        <v>7.33</v>
      </c>
      <c r="D1089" s="23" t="s">
        <v>81</v>
      </c>
      <c r="E1089" s="23" t="s">
        <v>81</v>
      </c>
      <c r="F1089" s="23" t="s">
        <v>81</v>
      </c>
      <c r="G1089" s="23">
        <v>2</v>
      </c>
      <c r="H1089" s="23" t="s">
        <v>81</v>
      </c>
      <c r="I1089" s="23" t="str">
        <f t="shared" si="64"/>
        <v>No</v>
      </c>
      <c r="J1089" s="23" t="str">
        <f t="shared" si="65"/>
        <v>No</v>
      </c>
      <c r="K1089" s="23" t="str">
        <f t="shared" si="66"/>
        <v>No</v>
      </c>
      <c r="L1089" s="23" t="str">
        <f>IF(TRIM(H1089)="?",'Cleaning Summary'!$B$35,IF(LOWER(TRIM(H1089))="yes","Yes","No"))</f>
        <v>No</v>
      </c>
      <c r="M1089" s="23">
        <f t="shared" si="67"/>
        <v>2</v>
      </c>
      <c r="N1089" s="23" t="str">
        <f>IF(B1089&lt;'Cleaning Summary'!$B$63,"Underweight",IF(B1089&lt;'Cleaning Summary'!$B$64,"Normal Weight",IF(B1089&lt;'Cleaning Summary'!$B$65,"Overweight","Obesity")))</f>
        <v>Obesity</v>
      </c>
      <c r="O1089" s="23" t="str">
        <f>IF(C1089&lt;'Cleaning Summary'!$B$66,"Normal",IF(C1089&lt;'Cleaning Summary'!$B$67,"Prediabetes","Diabetes"))</f>
        <v>Diabetes</v>
      </c>
    </row>
    <row r="1090" spans="1:15" x14ac:dyDescent="0.35">
      <c r="A1090" s="23" t="s">
        <v>2295</v>
      </c>
      <c r="B1090" s="27">
        <v>27.11</v>
      </c>
      <c r="C1090" s="27">
        <v>6.7</v>
      </c>
      <c r="D1090" s="23" t="s">
        <v>81</v>
      </c>
      <c r="E1090" s="23" t="s">
        <v>81</v>
      </c>
      <c r="F1090" s="23" t="s">
        <v>81</v>
      </c>
      <c r="G1090" s="23" t="s">
        <v>4796</v>
      </c>
      <c r="H1090" s="23" t="s">
        <v>81</v>
      </c>
      <c r="I1090" s="23" t="str">
        <f t="shared" ref="I1090:I1153" si="68">IF(LOWER(TRIM(D1090))="yes","Yes","No")</f>
        <v>No</v>
      </c>
      <c r="J1090" s="23" t="str">
        <f t="shared" ref="J1090:J1153" si="69">IF(LOWER(TRIM(E1090))="yes","Yes","No")</f>
        <v>No</v>
      </c>
      <c r="K1090" s="23" t="str">
        <f t="shared" ref="K1090:K1153" si="70">IF(LOWER(TRIM(F1090))="yes","Yes","No")</f>
        <v>No</v>
      </c>
      <c r="L1090" s="23" t="str">
        <f>IF(TRIM(H1090)="?",'Cleaning Summary'!$B$35,IF(LOWER(TRIM(H1090))="yes","Yes","No"))</f>
        <v>No</v>
      </c>
      <c r="M1090" s="23">
        <f t="shared" ref="M1090:M1153" si="71">IF(ISNUMBER(G1090),G1090,IF(LOWER(TRIM(G1090))="no major surgery",0,"CHECK"))</f>
        <v>0</v>
      </c>
      <c r="N1090" s="23" t="str">
        <f>IF(B1090&lt;'Cleaning Summary'!$B$63,"Underweight",IF(B1090&lt;'Cleaning Summary'!$B$64,"Normal Weight",IF(B1090&lt;'Cleaning Summary'!$B$65,"Overweight","Obesity")))</f>
        <v>Overweight</v>
      </c>
      <c r="O1090" s="23" t="str">
        <f>IF(C1090&lt;'Cleaning Summary'!$B$66,"Normal",IF(C1090&lt;'Cleaning Summary'!$B$67,"Prediabetes","Diabetes"))</f>
        <v>Diabetes</v>
      </c>
    </row>
    <row r="1091" spans="1:15" x14ac:dyDescent="0.35">
      <c r="A1091" s="23" t="s">
        <v>2297</v>
      </c>
      <c r="B1091" s="27">
        <v>26.6</v>
      </c>
      <c r="C1091" s="27">
        <v>5.27</v>
      </c>
      <c r="D1091" s="23" t="s">
        <v>95</v>
      </c>
      <c r="E1091" s="23" t="s">
        <v>81</v>
      </c>
      <c r="F1091" s="23" t="s">
        <v>82</v>
      </c>
      <c r="G1091" s="23">
        <v>1</v>
      </c>
      <c r="H1091" s="23" t="s">
        <v>81</v>
      </c>
      <c r="I1091" s="23" t="str">
        <f t="shared" si="68"/>
        <v>Yes</v>
      </c>
      <c r="J1091" s="23" t="str">
        <f t="shared" si="69"/>
        <v>No</v>
      </c>
      <c r="K1091" s="23" t="str">
        <f t="shared" si="70"/>
        <v>Yes</v>
      </c>
      <c r="L1091" s="23" t="str">
        <f>IF(TRIM(H1091)="?",'Cleaning Summary'!$B$35,IF(LOWER(TRIM(H1091))="yes","Yes","No"))</f>
        <v>No</v>
      </c>
      <c r="M1091" s="23">
        <f t="shared" si="71"/>
        <v>1</v>
      </c>
      <c r="N1091" s="23" t="str">
        <f>IF(B1091&lt;'Cleaning Summary'!$B$63,"Underweight",IF(B1091&lt;'Cleaning Summary'!$B$64,"Normal Weight",IF(B1091&lt;'Cleaning Summary'!$B$65,"Overweight","Obesity")))</f>
        <v>Overweight</v>
      </c>
      <c r="O1091" s="23" t="str">
        <f>IF(C1091&lt;'Cleaning Summary'!$B$66,"Normal",IF(C1091&lt;'Cleaning Summary'!$B$67,"Prediabetes","Diabetes"))</f>
        <v>Normal</v>
      </c>
    </row>
    <row r="1092" spans="1:15" x14ac:dyDescent="0.35">
      <c r="A1092" s="23" t="s">
        <v>2299</v>
      </c>
      <c r="B1092" s="27">
        <v>30.41</v>
      </c>
      <c r="C1092" s="27">
        <v>7.72</v>
      </c>
      <c r="D1092" s="23" t="s">
        <v>81</v>
      </c>
      <c r="E1092" s="23" t="s">
        <v>81</v>
      </c>
      <c r="F1092" s="23" t="s">
        <v>81</v>
      </c>
      <c r="G1092" s="23" t="s">
        <v>4796</v>
      </c>
      <c r="H1092" s="23" t="s">
        <v>81</v>
      </c>
      <c r="I1092" s="23" t="str">
        <f t="shared" si="68"/>
        <v>No</v>
      </c>
      <c r="J1092" s="23" t="str">
        <f t="shared" si="69"/>
        <v>No</v>
      </c>
      <c r="K1092" s="23" t="str">
        <f t="shared" si="70"/>
        <v>No</v>
      </c>
      <c r="L1092" s="23" t="str">
        <f>IF(TRIM(H1092)="?",'Cleaning Summary'!$B$35,IF(LOWER(TRIM(H1092))="yes","Yes","No"))</f>
        <v>No</v>
      </c>
      <c r="M1092" s="23">
        <f t="shared" si="71"/>
        <v>0</v>
      </c>
      <c r="N1092" s="23" t="str">
        <f>IF(B1092&lt;'Cleaning Summary'!$B$63,"Underweight",IF(B1092&lt;'Cleaning Summary'!$B$64,"Normal Weight",IF(B1092&lt;'Cleaning Summary'!$B$65,"Overweight","Obesity")))</f>
        <v>Obesity</v>
      </c>
      <c r="O1092" s="23" t="str">
        <f>IF(C1092&lt;'Cleaning Summary'!$B$66,"Normal",IF(C1092&lt;'Cleaning Summary'!$B$67,"Prediabetes","Diabetes"))</f>
        <v>Diabetes</v>
      </c>
    </row>
    <row r="1093" spans="1:15" x14ac:dyDescent="0.35">
      <c r="A1093" s="23" t="s">
        <v>2301</v>
      </c>
      <c r="B1093" s="27">
        <v>28.98</v>
      </c>
      <c r="C1093" s="27">
        <v>8.68</v>
      </c>
      <c r="D1093" s="23" t="s">
        <v>81</v>
      </c>
      <c r="E1093" s="23" t="s">
        <v>81</v>
      </c>
      <c r="F1093" s="23" t="s">
        <v>81</v>
      </c>
      <c r="G1093" s="23">
        <v>2</v>
      </c>
      <c r="H1093" s="23" t="s">
        <v>81</v>
      </c>
      <c r="I1093" s="23" t="str">
        <f t="shared" si="68"/>
        <v>No</v>
      </c>
      <c r="J1093" s="23" t="str">
        <f t="shared" si="69"/>
        <v>No</v>
      </c>
      <c r="K1093" s="23" t="str">
        <f t="shared" si="70"/>
        <v>No</v>
      </c>
      <c r="L1093" s="23" t="str">
        <f>IF(TRIM(H1093)="?",'Cleaning Summary'!$B$35,IF(LOWER(TRIM(H1093))="yes","Yes","No"))</f>
        <v>No</v>
      </c>
      <c r="M1093" s="23">
        <f t="shared" si="71"/>
        <v>2</v>
      </c>
      <c r="N1093" s="23" t="str">
        <f>IF(B1093&lt;'Cleaning Summary'!$B$63,"Underweight",IF(B1093&lt;'Cleaning Summary'!$B$64,"Normal Weight",IF(B1093&lt;'Cleaning Summary'!$B$65,"Overweight","Obesity")))</f>
        <v>Overweight</v>
      </c>
      <c r="O1093" s="23" t="str">
        <f>IF(C1093&lt;'Cleaning Summary'!$B$66,"Normal",IF(C1093&lt;'Cleaning Summary'!$B$67,"Prediabetes","Diabetes"))</f>
        <v>Diabetes</v>
      </c>
    </row>
    <row r="1094" spans="1:15" x14ac:dyDescent="0.35">
      <c r="A1094" s="23" t="s">
        <v>2303</v>
      </c>
      <c r="B1094" s="27">
        <v>31.24</v>
      </c>
      <c r="C1094" s="27">
        <v>9.8000000000000007</v>
      </c>
      <c r="D1094" s="23" t="s">
        <v>81</v>
      </c>
      <c r="E1094" s="23" t="s">
        <v>81</v>
      </c>
      <c r="F1094" s="23" t="s">
        <v>81</v>
      </c>
      <c r="G1094" s="23" t="s">
        <v>4796</v>
      </c>
      <c r="H1094" s="23" t="s">
        <v>81</v>
      </c>
      <c r="I1094" s="23" t="str">
        <f t="shared" si="68"/>
        <v>No</v>
      </c>
      <c r="J1094" s="23" t="str">
        <f t="shared" si="69"/>
        <v>No</v>
      </c>
      <c r="K1094" s="23" t="str">
        <f t="shared" si="70"/>
        <v>No</v>
      </c>
      <c r="L1094" s="23" t="str">
        <f>IF(TRIM(H1094)="?",'Cleaning Summary'!$B$35,IF(LOWER(TRIM(H1094))="yes","Yes","No"))</f>
        <v>No</v>
      </c>
      <c r="M1094" s="23">
        <f t="shared" si="71"/>
        <v>0</v>
      </c>
      <c r="N1094" s="23" t="str">
        <f>IF(B1094&lt;'Cleaning Summary'!$B$63,"Underweight",IF(B1094&lt;'Cleaning Summary'!$B$64,"Normal Weight",IF(B1094&lt;'Cleaning Summary'!$B$65,"Overweight","Obesity")))</f>
        <v>Obesity</v>
      </c>
      <c r="O1094" s="23" t="str">
        <f>IF(C1094&lt;'Cleaning Summary'!$B$66,"Normal",IF(C1094&lt;'Cleaning Summary'!$B$67,"Prediabetes","Diabetes"))</f>
        <v>Diabetes</v>
      </c>
    </row>
    <row r="1095" spans="1:15" x14ac:dyDescent="0.35">
      <c r="A1095" s="23" t="s">
        <v>2305</v>
      </c>
      <c r="B1095" s="27">
        <v>31.54</v>
      </c>
      <c r="C1095" s="27">
        <v>4.4400000000000004</v>
      </c>
      <c r="D1095" s="23" t="s">
        <v>81</v>
      </c>
      <c r="E1095" s="23" t="s">
        <v>81</v>
      </c>
      <c r="F1095" s="23" t="s">
        <v>81</v>
      </c>
      <c r="G1095" s="23" t="s">
        <v>4796</v>
      </c>
      <c r="H1095" s="23" t="s">
        <v>81</v>
      </c>
      <c r="I1095" s="23" t="str">
        <f t="shared" si="68"/>
        <v>No</v>
      </c>
      <c r="J1095" s="23" t="str">
        <f t="shared" si="69"/>
        <v>No</v>
      </c>
      <c r="K1095" s="23" t="str">
        <f t="shared" si="70"/>
        <v>No</v>
      </c>
      <c r="L1095" s="23" t="str">
        <f>IF(TRIM(H1095)="?",'Cleaning Summary'!$B$35,IF(LOWER(TRIM(H1095))="yes","Yes","No"))</f>
        <v>No</v>
      </c>
      <c r="M1095" s="23">
        <f t="shared" si="71"/>
        <v>0</v>
      </c>
      <c r="N1095" s="23" t="str">
        <f>IF(B1095&lt;'Cleaning Summary'!$B$63,"Underweight",IF(B1095&lt;'Cleaning Summary'!$B$64,"Normal Weight",IF(B1095&lt;'Cleaning Summary'!$B$65,"Overweight","Obesity")))</f>
        <v>Obesity</v>
      </c>
      <c r="O1095" s="23" t="str">
        <f>IF(C1095&lt;'Cleaning Summary'!$B$66,"Normal",IF(C1095&lt;'Cleaning Summary'!$B$67,"Prediabetes","Diabetes"))</f>
        <v>Normal</v>
      </c>
    </row>
    <row r="1096" spans="1:15" x14ac:dyDescent="0.35">
      <c r="A1096" s="23" t="s">
        <v>2307</v>
      </c>
      <c r="B1096" s="27">
        <v>38.6</v>
      </c>
      <c r="C1096" s="27">
        <v>7.19</v>
      </c>
      <c r="D1096" s="23" t="s">
        <v>95</v>
      </c>
      <c r="E1096" s="23" t="s">
        <v>81</v>
      </c>
      <c r="F1096" s="23" t="s">
        <v>81</v>
      </c>
      <c r="G1096" s="23">
        <v>2</v>
      </c>
      <c r="H1096" s="23" t="s">
        <v>81</v>
      </c>
      <c r="I1096" s="23" t="str">
        <f t="shared" si="68"/>
        <v>Yes</v>
      </c>
      <c r="J1096" s="23" t="str">
        <f t="shared" si="69"/>
        <v>No</v>
      </c>
      <c r="K1096" s="23" t="str">
        <f t="shared" si="70"/>
        <v>No</v>
      </c>
      <c r="L1096" s="23" t="str">
        <f>IF(TRIM(H1096)="?",'Cleaning Summary'!$B$35,IF(LOWER(TRIM(H1096))="yes","Yes","No"))</f>
        <v>No</v>
      </c>
      <c r="M1096" s="23">
        <f t="shared" si="71"/>
        <v>2</v>
      </c>
      <c r="N1096" s="23" t="str">
        <f>IF(B1096&lt;'Cleaning Summary'!$B$63,"Underweight",IF(B1096&lt;'Cleaning Summary'!$B$64,"Normal Weight",IF(B1096&lt;'Cleaning Summary'!$B$65,"Overweight","Obesity")))</f>
        <v>Obesity</v>
      </c>
      <c r="O1096" s="23" t="str">
        <f>IF(C1096&lt;'Cleaning Summary'!$B$66,"Normal",IF(C1096&lt;'Cleaning Summary'!$B$67,"Prediabetes","Diabetes"))</f>
        <v>Diabetes</v>
      </c>
    </row>
    <row r="1097" spans="1:15" x14ac:dyDescent="0.35">
      <c r="A1097" s="23" t="s">
        <v>2309</v>
      </c>
      <c r="B1097" s="27">
        <v>37.950000000000003</v>
      </c>
      <c r="C1097" s="27">
        <v>6.06</v>
      </c>
      <c r="D1097" s="23" t="s">
        <v>81</v>
      </c>
      <c r="E1097" s="23" t="s">
        <v>81</v>
      </c>
      <c r="F1097" s="23" t="s">
        <v>81</v>
      </c>
      <c r="G1097" s="23" t="s">
        <v>4796</v>
      </c>
      <c r="H1097" s="23" t="s">
        <v>81</v>
      </c>
      <c r="I1097" s="23" t="str">
        <f t="shared" si="68"/>
        <v>No</v>
      </c>
      <c r="J1097" s="23" t="str">
        <f t="shared" si="69"/>
        <v>No</v>
      </c>
      <c r="K1097" s="23" t="str">
        <f t="shared" si="70"/>
        <v>No</v>
      </c>
      <c r="L1097" s="23" t="str">
        <f>IF(TRIM(H1097)="?",'Cleaning Summary'!$B$35,IF(LOWER(TRIM(H1097))="yes","Yes","No"))</f>
        <v>No</v>
      </c>
      <c r="M1097" s="23">
        <f t="shared" si="71"/>
        <v>0</v>
      </c>
      <c r="N1097" s="23" t="str">
        <f>IF(B1097&lt;'Cleaning Summary'!$B$63,"Underweight",IF(B1097&lt;'Cleaning Summary'!$B$64,"Normal Weight",IF(B1097&lt;'Cleaning Summary'!$B$65,"Overweight","Obesity")))</f>
        <v>Obesity</v>
      </c>
      <c r="O1097" s="23" t="str">
        <f>IF(C1097&lt;'Cleaning Summary'!$B$66,"Normal",IF(C1097&lt;'Cleaning Summary'!$B$67,"Prediabetes","Diabetes"))</f>
        <v>Prediabetes</v>
      </c>
    </row>
    <row r="1098" spans="1:15" x14ac:dyDescent="0.35">
      <c r="A1098" s="23" t="s">
        <v>2311</v>
      </c>
      <c r="B1098" s="27">
        <v>38.97</v>
      </c>
      <c r="C1098" s="27">
        <v>5.12</v>
      </c>
      <c r="D1098" s="23" t="s">
        <v>81</v>
      </c>
      <c r="E1098" s="23" t="s">
        <v>81</v>
      </c>
      <c r="F1098" s="23" t="s">
        <v>81</v>
      </c>
      <c r="G1098" s="23" t="s">
        <v>4796</v>
      </c>
      <c r="H1098" s="23" t="s">
        <v>81</v>
      </c>
      <c r="I1098" s="23" t="str">
        <f t="shared" si="68"/>
        <v>No</v>
      </c>
      <c r="J1098" s="23" t="str">
        <f t="shared" si="69"/>
        <v>No</v>
      </c>
      <c r="K1098" s="23" t="str">
        <f t="shared" si="70"/>
        <v>No</v>
      </c>
      <c r="L1098" s="23" t="str">
        <f>IF(TRIM(H1098)="?",'Cleaning Summary'!$B$35,IF(LOWER(TRIM(H1098))="yes","Yes","No"))</f>
        <v>No</v>
      </c>
      <c r="M1098" s="23">
        <f t="shared" si="71"/>
        <v>0</v>
      </c>
      <c r="N1098" s="23" t="str">
        <f>IF(B1098&lt;'Cleaning Summary'!$B$63,"Underweight",IF(B1098&lt;'Cleaning Summary'!$B$64,"Normal Weight",IF(B1098&lt;'Cleaning Summary'!$B$65,"Overweight","Obesity")))</f>
        <v>Obesity</v>
      </c>
      <c r="O1098" s="23" t="str">
        <f>IF(C1098&lt;'Cleaning Summary'!$B$66,"Normal",IF(C1098&lt;'Cleaning Summary'!$B$67,"Prediabetes","Diabetes"))</f>
        <v>Normal</v>
      </c>
    </row>
    <row r="1099" spans="1:15" x14ac:dyDescent="0.35">
      <c r="A1099" s="23" t="s">
        <v>2313</v>
      </c>
      <c r="B1099" s="27">
        <v>21.2</v>
      </c>
      <c r="C1099" s="27">
        <v>10.72</v>
      </c>
      <c r="D1099" s="23" t="s">
        <v>81</v>
      </c>
      <c r="E1099" s="23" t="s">
        <v>81</v>
      </c>
      <c r="F1099" s="23" t="s">
        <v>81</v>
      </c>
      <c r="G1099" s="23" t="s">
        <v>4796</v>
      </c>
      <c r="H1099" s="23" t="s">
        <v>81</v>
      </c>
      <c r="I1099" s="23" t="str">
        <f t="shared" si="68"/>
        <v>No</v>
      </c>
      <c r="J1099" s="23" t="str">
        <f t="shared" si="69"/>
        <v>No</v>
      </c>
      <c r="K1099" s="23" t="str">
        <f t="shared" si="70"/>
        <v>No</v>
      </c>
      <c r="L1099" s="23" t="str">
        <f>IF(TRIM(H1099)="?",'Cleaning Summary'!$B$35,IF(LOWER(TRIM(H1099))="yes","Yes","No"))</f>
        <v>No</v>
      </c>
      <c r="M1099" s="23">
        <f t="shared" si="71"/>
        <v>0</v>
      </c>
      <c r="N1099" s="23" t="str">
        <f>IF(B1099&lt;'Cleaning Summary'!$B$63,"Underweight",IF(B1099&lt;'Cleaning Summary'!$B$64,"Normal Weight",IF(B1099&lt;'Cleaning Summary'!$B$65,"Overweight","Obesity")))</f>
        <v>Normal Weight</v>
      </c>
      <c r="O1099" s="23" t="str">
        <f>IF(C1099&lt;'Cleaning Summary'!$B$66,"Normal",IF(C1099&lt;'Cleaning Summary'!$B$67,"Prediabetes","Diabetes"))</f>
        <v>Diabetes</v>
      </c>
    </row>
    <row r="1100" spans="1:15" x14ac:dyDescent="0.35">
      <c r="A1100" s="23" t="s">
        <v>2315</v>
      </c>
      <c r="B1100" s="27">
        <v>23.96</v>
      </c>
      <c r="C1100" s="27">
        <v>9.58</v>
      </c>
      <c r="D1100" s="23" t="s">
        <v>95</v>
      </c>
      <c r="E1100" s="23" t="s">
        <v>81</v>
      </c>
      <c r="F1100" s="23" t="s">
        <v>82</v>
      </c>
      <c r="G1100" s="23">
        <v>1</v>
      </c>
      <c r="H1100" s="23" t="s">
        <v>81</v>
      </c>
      <c r="I1100" s="23" t="str">
        <f t="shared" si="68"/>
        <v>Yes</v>
      </c>
      <c r="J1100" s="23" t="str">
        <f t="shared" si="69"/>
        <v>No</v>
      </c>
      <c r="K1100" s="23" t="str">
        <f t="shared" si="70"/>
        <v>Yes</v>
      </c>
      <c r="L1100" s="23" t="str">
        <f>IF(TRIM(H1100)="?",'Cleaning Summary'!$B$35,IF(LOWER(TRIM(H1100))="yes","Yes","No"))</f>
        <v>No</v>
      </c>
      <c r="M1100" s="23">
        <f t="shared" si="71"/>
        <v>1</v>
      </c>
      <c r="N1100" s="23" t="str">
        <f>IF(B1100&lt;'Cleaning Summary'!$B$63,"Underweight",IF(B1100&lt;'Cleaning Summary'!$B$64,"Normal Weight",IF(B1100&lt;'Cleaning Summary'!$B$65,"Overweight","Obesity")))</f>
        <v>Normal Weight</v>
      </c>
      <c r="O1100" s="23" t="str">
        <f>IF(C1100&lt;'Cleaning Summary'!$B$66,"Normal",IF(C1100&lt;'Cleaning Summary'!$B$67,"Prediabetes","Diabetes"))</f>
        <v>Diabetes</v>
      </c>
    </row>
    <row r="1101" spans="1:15" x14ac:dyDescent="0.35">
      <c r="A1101" s="23" t="s">
        <v>2317</v>
      </c>
      <c r="B1101" s="27">
        <v>35.93</v>
      </c>
      <c r="C1101" s="27">
        <v>6.4</v>
      </c>
      <c r="D1101" s="23" t="s">
        <v>95</v>
      </c>
      <c r="E1101" s="23" t="s">
        <v>81</v>
      </c>
      <c r="F1101" s="23" t="s">
        <v>81</v>
      </c>
      <c r="G1101" s="23">
        <v>1</v>
      </c>
      <c r="H1101" s="23" t="s">
        <v>81</v>
      </c>
      <c r="I1101" s="23" t="str">
        <f t="shared" si="68"/>
        <v>Yes</v>
      </c>
      <c r="J1101" s="23" t="str">
        <f t="shared" si="69"/>
        <v>No</v>
      </c>
      <c r="K1101" s="23" t="str">
        <f t="shared" si="70"/>
        <v>No</v>
      </c>
      <c r="L1101" s="23" t="str">
        <f>IF(TRIM(H1101)="?",'Cleaning Summary'!$B$35,IF(LOWER(TRIM(H1101))="yes","Yes","No"))</f>
        <v>No</v>
      </c>
      <c r="M1101" s="23">
        <f t="shared" si="71"/>
        <v>1</v>
      </c>
      <c r="N1101" s="23" t="str">
        <f>IF(B1101&lt;'Cleaning Summary'!$B$63,"Underweight",IF(B1101&lt;'Cleaning Summary'!$B$64,"Normal Weight",IF(B1101&lt;'Cleaning Summary'!$B$65,"Overweight","Obesity")))</f>
        <v>Obesity</v>
      </c>
      <c r="O1101" s="23" t="str">
        <f>IF(C1101&lt;'Cleaning Summary'!$B$66,"Normal",IF(C1101&lt;'Cleaning Summary'!$B$67,"Prediabetes","Diabetes"))</f>
        <v>Prediabetes</v>
      </c>
    </row>
    <row r="1102" spans="1:15" x14ac:dyDescent="0.35">
      <c r="A1102" s="23" t="s">
        <v>2319</v>
      </c>
      <c r="B1102" s="27">
        <v>26.11</v>
      </c>
      <c r="C1102" s="27">
        <v>6.8</v>
      </c>
      <c r="D1102" s="23" t="s">
        <v>95</v>
      </c>
      <c r="E1102" s="23" t="s">
        <v>81</v>
      </c>
      <c r="F1102" s="23" t="s">
        <v>81</v>
      </c>
      <c r="G1102" s="23">
        <v>2</v>
      </c>
      <c r="H1102" s="23" t="s">
        <v>81</v>
      </c>
      <c r="I1102" s="23" t="str">
        <f t="shared" si="68"/>
        <v>Yes</v>
      </c>
      <c r="J1102" s="23" t="str">
        <f t="shared" si="69"/>
        <v>No</v>
      </c>
      <c r="K1102" s="23" t="str">
        <f t="shared" si="70"/>
        <v>No</v>
      </c>
      <c r="L1102" s="23" t="str">
        <f>IF(TRIM(H1102)="?",'Cleaning Summary'!$B$35,IF(LOWER(TRIM(H1102))="yes","Yes","No"))</f>
        <v>No</v>
      </c>
      <c r="M1102" s="23">
        <f t="shared" si="71"/>
        <v>2</v>
      </c>
      <c r="N1102" s="23" t="str">
        <f>IF(B1102&lt;'Cleaning Summary'!$B$63,"Underweight",IF(B1102&lt;'Cleaning Summary'!$B$64,"Normal Weight",IF(B1102&lt;'Cleaning Summary'!$B$65,"Overweight","Obesity")))</f>
        <v>Overweight</v>
      </c>
      <c r="O1102" s="23" t="str">
        <f>IF(C1102&lt;'Cleaning Summary'!$B$66,"Normal",IF(C1102&lt;'Cleaning Summary'!$B$67,"Prediabetes","Diabetes"))</f>
        <v>Diabetes</v>
      </c>
    </row>
    <row r="1103" spans="1:15" x14ac:dyDescent="0.35">
      <c r="A1103" s="23" t="s">
        <v>2321</v>
      </c>
      <c r="B1103" s="27">
        <v>32.299999999999997</v>
      </c>
      <c r="C1103" s="27">
        <v>9.48</v>
      </c>
      <c r="D1103" s="23" t="s">
        <v>81</v>
      </c>
      <c r="E1103" s="23" t="s">
        <v>81</v>
      </c>
      <c r="F1103" s="23" t="s">
        <v>81</v>
      </c>
      <c r="G1103" s="23">
        <v>2</v>
      </c>
      <c r="H1103" s="23" t="s">
        <v>81</v>
      </c>
      <c r="I1103" s="23" t="str">
        <f t="shared" si="68"/>
        <v>No</v>
      </c>
      <c r="J1103" s="23" t="str">
        <f t="shared" si="69"/>
        <v>No</v>
      </c>
      <c r="K1103" s="23" t="str">
        <f t="shared" si="70"/>
        <v>No</v>
      </c>
      <c r="L1103" s="23" t="str">
        <f>IF(TRIM(H1103)="?",'Cleaning Summary'!$B$35,IF(LOWER(TRIM(H1103))="yes","Yes","No"))</f>
        <v>No</v>
      </c>
      <c r="M1103" s="23">
        <f t="shared" si="71"/>
        <v>2</v>
      </c>
      <c r="N1103" s="23" t="str">
        <f>IF(B1103&lt;'Cleaning Summary'!$B$63,"Underweight",IF(B1103&lt;'Cleaning Summary'!$B$64,"Normal Weight",IF(B1103&lt;'Cleaning Summary'!$B$65,"Overweight","Obesity")))</f>
        <v>Obesity</v>
      </c>
      <c r="O1103" s="23" t="str">
        <f>IF(C1103&lt;'Cleaning Summary'!$B$66,"Normal",IF(C1103&lt;'Cleaning Summary'!$B$67,"Prediabetes","Diabetes"))</f>
        <v>Diabetes</v>
      </c>
    </row>
    <row r="1104" spans="1:15" x14ac:dyDescent="0.35">
      <c r="A1104" s="23" t="s">
        <v>2323</v>
      </c>
      <c r="B1104" s="27">
        <v>28.69</v>
      </c>
      <c r="C1104" s="27">
        <v>7.45</v>
      </c>
      <c r="D1104" s="23" t="s">
        <v>81</v>
      </c>
      <c r="E1104" s="23" t="s">
        <v>81</v>
      </c>
      <c r="F1104" s="23" t="s">
        <v>81</v>
      </c>
      <c r="G1104" s="23">
        <v>2</v>
      </c>
      <c r="H1104" s="23" t="s">
        <v>81</v>
      </c>
      <c r="I1104" s="23" t="str">
        <f t="shared" si="68"/>
        <v>No</v>
      </c>
      <c r="J1104" s="23" t="str">
        <f t="shared" si="69"/>
        <v>No</v>
      </c>
      <c r="K1104" s="23" t="str">
        <f t="shared" si="70"/>
        <v>No</v>
      </c>
      <c r="L1104" s="23" t="str">
        <f>IF(TRIM(H1104)="?",'Cleaning Summary'!$B$35,IF(LOWER(TRIM(H1104))="yes","Yes","No"))</f>
        <v>No</v>
      </c>
      <c r="M1104" s="23">
        <f t="shared" si="71"/>
        <v>2</v>
      </c>
      <c r="N1104" s="23" t="str">
        <f>IF(B1104&lt;'Cleaning Summary'!$B$63,"Underweight",IF(B1104&lt;'Cleaning Summary'!$B$64,"Normal Weight",IF(B1104&lt;'Cleaning Summary'!$B$65,"Overweight","Obesity")))</f>
        <v>Overweight</v>
      </c>
      <c r="O1104" s="23" t="str">
        <f>IF(C1104&lt;'Cleaning Summary'!$B$66,"Normal",IF(C1104&lt;'Cleaning Summary'!$B$67,"Prediabetes","Diabetes"))</f>
        <v>Diabetes</v>
      </c>
    </row>
    <row r="1105" spans="1:15" x14ac:dyDescent="0.35">
      <c r="A1105" s="23" t="s">
        <v>2325</v>
      </c>
      <c r="B1105" s="27">
        <v>31.28</v>
      </c>
      <c r="C1105" s="27">
        <v>6.94</v>
      </c>
      <c r="D1105" s="23" t="s">
        <v>95</v>
      </c>
      <c r="E1105" s="23" t="s">
        <v>81</v>
      </c>
      <c r="F1105" s="23" t="s">
        <v>81</v>
      </c>
      <c r="G1105" s="23">
        <v>1</v>
      </c>
      <c r="H1105" s="23" t="s">
        <v>81</v>
      </c>
      <c r="I1105" s="23" t="str">
        <f t="shared" si="68"/>
        <v>Yes</v>
      </c>
      <c r="J1105" s="23" t="str">
        <f t="shared" si="69"/>
        <v>No</v>
      </c>
      <c r="K1105" s="23" t="str">
        <f t="shared" si="70"/>
        <v>No</v>
      </c>
      <c r="L1105" s="23" t="str">
        <f>IF(TRIM(H1105)="?",'Cleaning Summary'!$B$35,IF(LOWER(TRIM(H1105))="yes","Yes","No"))</f>
        <v>No</v>
      </c>
      <c r="M1105" s="23">
        <f t="shared" si="71"/>
        <v>1</v>
      </c>
      <c r="N1105" s="23" t="str">
        <f>IF(B1105&lt;'Cleaning Summary'!$B$63,"Underweight",IF(B1105&lt;'Cleaning Summary'!$B$64,"Normal Weight",IF(B1105&lt;'Cleaning Summary'!$B$65,"Overweight","Obesity")))</f>
        <v>Obesity</v>
      </c>
      <c r="O1105" s="23" t="str">
        <f>IF(C1105&lt;'Cleaning Summary'!$B$66,"Normal",IF(C1105&lt;'Cleaning Summary'!$B$67,"Prediabetes","Diabetes"))</f>
        <v>Diabetes</v>
      </c>
    </row>
    <row r="1106" spans="1:15" x14ac:dyDescent="0.35">
      <c r="A1106" s="23" t="s">
        <v>2327</v>
      </c>
      <c r="B1106" s="27">
        <v>30.21</v>
      </c>
      <c r="C1106" s="27">
        <v>7.83</v>
      </c>
      <c r="D1106" s="23" t="s">
        <v>81</v>
      </c>
      <c r="E1106" s="23" t="s">
        <v>81</v>
      </c>
      <c r="F1106" s="23" t="s">
        <v>81</v>
      </c>
      <c r="G1106" s="23" t="s">
        <v>4796</v>
      </c>
      <c r="H1106" s="23" t="s">
        <v>81</v>
      </c>
      <c r="I1106" s="23" t="str">
        <f t="shared" si="68"/>
        <v>No</v>
      </c>
      <c r="J1106" s="23" t="str">
        <f t="shared" si="69"/>
        <v>No</v>
      </c>
      <c r="K1106" s="23" t="str">
        <f t="shared" si="70"/>
        <v>No</v>
      </c>
      <c r="L1106" s="23" t="str">
        <f>IF(TRIM(H1106)="?",'Cleaning Summary'!$B$35,IF(LOWER(TRIM(H1106))="yes","Yes","No"))</f>
        <v>No</v>
      </c>
      <c r="M1106" s="23">
        <f t="shared" si="71"/>
        <v>0</v>
      </c>
      <c r="N1106" s="23" t="str">
        <f>IF(B1106&lt;'Cleaning Summary'!$B$63,"Underweight",IF(B1106&lt;'Cleaning Summary'!$B$64,"Normal Weight",IF(B1106&lt;'Cleaning Summary'!$B$65,"Overweight","Obesity")))</f>
        <v>Obesity</v>
      </c>
      <c r="O1106" s="23" t="str">
        <f>IF(C1106&lt;'Cleaning Summary'!$B$66,"Normal",IF(C1106&lt;'Cleaning Summary'!$B$67,"Prediabetes","Diabetes"))</f>
        <v>Diabetes</v>
      </c>
    </row>
    <row r="1107" spans="1:15" x14ac:dyDescent="0.35">
      <c r="A1107" s="23" t="s">
        <v>2329</v>
      </c>
      <c r="B1107" s="27">
        <v>38.28</v>
      </c>
      <c r="C1107" s="27">
        <v>10.17</v>
      </c>
      <c r="D1107" s="23" t="s">
        <v>95</v>
      </c>
      <c r="E1107" s="23" t="s">
        <v>81</v>
      </c>
      <c r="F1107" s="23" t="s">
        <v>81</v>
      </c>
      <c r="G1107" s="23" t="s">
        <v>4796</v>
      </c>
      <c r="H1107" s="23" t="s">
        <v>81</v>
      </c>
      <c r="I1107" s="23" t="str">
        <f t="shared" si="68"/>
        <v>Yes</v>
      </c>
      <c r="J1107" s="23" t="str">
        <f t="shared" si="69"/>
        <v>No</v>
      </c>
      <c r="K1107" s="23" t="str">
        <f t="shared" si="70"/>
        <v>No</v>
      </c>
      <c r="L1107" s="23" t="str">
        <f>IF(TRIM(H1107)="?",'Cleaning Summary'!$B$35,IF(LOWER(TRIM(H1107))="yes","Yes","No"))</f>
        <v>No</v>
      </c>
      <c r="M1107" s="23">
        <f t="shared" si="71"/>
        <v>0</v>
      </c>
      <c r="N1107" s="23" t="str">
        <f>IF(B1107&lt;'Cleaning Summary'!$B$63,"Underweight",IF(B1107&lt;'Cleaning Summary'!$B$64,"Normal Weight",IF(B1107&lt;'Cleaning Summary'!$B$65,"Overweight","Obesity")))</f>
        <v>Obesity</v>
      </c>
      <c r="O1107" s="23" t="str">
        <f>IF(C1107&lt;'Cleaning Summary'!$B$66,"Normal",IF(C1107&lt;'Cleaning Summary'!$B$67,"Prediabetes","Diabetes"))</f>
        <v>Diabetes</v>
      </c>
    </row>
    <row r="1108" spans="1:15" x14ac:dyDescent="0.35">
      <c r="A1108" s="23" t="s">
        <v>2331</v>
      </c>
      <c r="B1108" s="27">
        <v>29.9</v>
      </c>
      <c r="C1108" s="27">
        <v>8.9600000000000009</v>
      </c>
      <c r="D1108" s="23" t="s">
        <v>95</v>
      </c>
      <c r="E1108" s="23" t="s">
        <v>81</v>
      </c>
      <c r="F1108" s="23" t="s">
        <v>81</v>
      </c>
      <c r="G1108" s="23" t="s">
        <v>4796</v>
      </c>
      <c r="H1108" s="23" t="s">
        <v>81</v>
      </c>
      <c r="I1108" s="23" t="str">
        <f t="shared" si="68"/>
        <v>Yes</v>
      </c>
      <c r="J1108" s="23" t="str">
        <f t="shared" si="69"/>
        <v>No</v>
      </c>
      <c r="K1108" s="23" t="str">
        <f t="shared" si="70"/>
        <v>No</v>
      </c>
      <c r="L1108" s="23" t="str">
        <f>IF(TRIM(H1108)="?",'Cleaning Summary'!$B$35,IF(LOWER(TRIM(H1108))="yes","Yes","No"))</f>
        <v>No</v>
      </c>
      <c r="M1108" s="23">
        <f t="shared" si="71"/>
        <v>0</v>
      </c>
      <c r="N1108" s="23" t="str">
        <f>IF(B1108&lt;'Cleaning Summary'!$B$63,"Underweight",IF(B1108&lt;'Cleaning Summary'!$B$64,"Normal Weight",IF(B1108&lt;'Cleaning Summary'!$B$65,"Overweight","Obesity")))</f>
        <v>Overweight</v>
      </c>
      <c r="O1108" s="23" t="str">
        <f>IF(C1108&lt;'Cleaning Summary'!$B$66,"Normal",IF(C1108&lt;'Cleaning Summary'!$B$67,"Prediabetes","Diabetes"))</f>
        <v>Diabetes</v>
      </c>
    </row>
    <row r="1109" spans="1:15" x14ac:dyDescent="0.35">
      <c r="A1109" s="23" t="s">
        <v>2333</v>
      </c>
      <c r="B1109" s="27">
        <v>23.18</v>
      </c>
      <c r="C1109" s="27">
        <v>6.96</v>
      </c>
      <c r="D1109" s="23" t="s">
        <v>95</v>
      </c>
      <c r="E1109" s="23" t="s">
        <v>81</v>
      </c>
      <c r="F1109" s="23" t="s">
        <v>81</v>
      </c>
      <c r="G1109" s="23">
        <v>2</v>
      </c>
      <c r="H1109" s="23" t="s">
        <v>81</v>
      </c>
      <c r="I1109" s="23" t="str">
        <f t="shared" si="68"/>
        <v>Yes</v>
      </c>
      <c r="J1109" s="23" t="str">
        <f t="shared" si="69"/>
        <v>No</v>
      </c>
      <c r="K1109" s="23" t="str">
        <f t="shared" si="70"/>
        <v>No</v>
      </c>
      <c r="L1109" s="23" t="str">
        <f>IF(TRIM(H1109)="?",'Cleaning Summary'!$B$35,IF(LOWER(TRIM(H1109))="yes","Yes","No"))</f>
        <v>No</v>
      </c>
      <c r="M1109" s="23">
        <f t="shared" si="71"/>
        <v>2</v>
      </c>
      <c r="N1109" s="23" t="str">
        <f>IF(B1109&lt;'Cleaning Summary'!$B$63,"Underweight",IF(B1109&lt;'Cleaning Summary'!$B$64,"Normal Weight",IF(B1109&lt;'Cleaning Summary'!$B$65,"Overweight","Obesity")))</f>
        <v>Normal Weight</v>
      </c>
      <c r="O1109" s="23" t="str">
        <f>IF(C1109&lt;'Cleaning Summary'!$B$66,"Normal",IF(C1109&lt;'Cleaning Summary'!$B$67,"Prediabetes","Diabetes"))</f>
        <v>Diabetes</v>
      </c>
    </row>
    <row r="1110" spans="1:15" x14ac:dyDescent="0.35">
      <c r="A1110" s="23" t="s">
        <v>2335</v>
      </c>
      <c r="B1110" s="27">
        <v>33.020000000000003</v>
      </c>
      <c r="C1110" s="27">
        <v>5.07</v>
      </c>
      <c r="D1110" s="23" t="s">
        <v>95</v>
      </c>
      <c r="E1110" s="23" t="s">
        <v>81</v>
      </c>
      <c r="F1110" s="23" t="s">
        <v>81</v>
      </c>
      <c r="G1110" s="23" t="s">
        <v>4796</v>
      </c>
      <c r="H1110" s="23" t="s">
        <v>81</v>
      </c>
      <c r="I1110" s="23" t="str">
        <f t="shared" si="68"/>
        <v>Yes</v>
      </c>
      <c r="J1110" s="23" t="str">
        <f t="shared" si="69"/>
        <v>No</v>
      </c>
      <c r="K1110" s="23" t="str">
        <f t="shared" si="70"/>
        <v>No</v>
      </c>
      <c r="L1110" s="23" t="str">
        <f>IF(TRIM(H1110)="?",'Cleaning Summary'!$B$35,IF(LOWER(TRIM(H1110))="yes","Yes","No"))</f>
        <v>No</v>
      </c>
      <c r="M1110" s="23">
        <f t="shared" si="71"/>
        <v>0</v>
      </c>
      <c r="N1110" s="23" t="str">
        <f>IF(B1110&lt;'Cleaning Summary'!$B$63,"Underweight",IF(B1110&lt;'Cleaning Summary'!$B$64,"Normal Weight",IF(B1110&lt;'Cleaning Summary'!$B$65,"Overweight","Obesity")))</f>
        <v>Obesity</v>
      </c>
      <c r="O1110" s="23" t="str">
        <f>IF(C1110&lt;'Cleaning Summary'!$B$66,"Normal",IF(C1110&lt;'Cleaning Summary'!$B$67,"Prediabetes","Diabetes"))</f>
        <v>Normal</v>
      </c>
    </row>
    <row r="1111" spans="1:15" x14ac:dyDescent="0.35">
      <c r="A1111" s="23" t="s">
        <v>2337</v>
      </c>
      <c r="B1111" s="27">
        <v>27.29</v>
      </c>
      <c r="C1111" s="27">
        <v>5.85</v>
      </c>
      <c r="D1111" s="23" t="s">
        <v>81</v>
      </c>
      <c r="E1111" s="23" t="s">
        <v>81</v>
      </c>
      <c r="F1111" s="23" t="s">
        <v>81</v>
      </c>
      <c r="G1111" s="23">
        <v>2</v>
      </c>
      <c r="H1111" s="23" t="s">
        <v>81</v>
      </c>
      <c r="I1111" s="23" t="str">
        <f t="shared" si="68"/>
        <v>No</v>
      </c>
      <c r="J1111" s="23" t="str">
        <f t="shared" si="69"/>
        <v>No</v>
      </c>
      <c r="K1111" s="23" t="str">
        <f t="shared" si="70"/>
        <v>No</v>
      </c>
      <c r="L1111" s="23" t="str">
        <f>IF(TRIM(H1111)="?",'Cleaning Summary'!$B$35,IF(LOWER(TRIM(H1111))="yes","Yes","No"))</f>
        <v>No</v>
      </c>
      <c r="M1111" s="23">
        <f t="shared" si="71"/>
        <v>2</v>
      </c>
      <c r="N1111" s="23" t="str">
        <f>IF(B1111&lt;'Cleaning Summary'!$B$63,"Underweight",IF(B1111&lt;'Cleaning Summary'!$B$64,"Normal Weight",IF(B1111&lt;'Cleaning Summary'!$B$65,"Overweight","Obesity")))</f>
        <v>Overweight</v>
      </c>
      <c r="O1111" s="23" t="str">
        <f>IF(C1111&lt;'Cleaning Summary'!$B$66,"Normal",IF(C1111&lt;'Cleaning Summary'!$B$67,"Prediabetes","Diabetes"))</f>
        <v>Prediabetes</v>
      </c>
    </row>
    <row r="1112" spans="1:15" x14ac:dyDescent="0.35">
      <c r="A1112" s="23" t="s">
        <v>2339</v>
      </c>
      <c r="B1112" s="27">
        <v>23.18</v>
      </c>
      <c r="C1112" s="27">
        <v>10.56</v>
      </c>
      <c r="D1112" s="23" t="s">
        <v>81</v>
      </c>
      <c r="E1112" s="23" t="s">
        <v>81</v>
      </c>
      <c r="F1112" s="23" t="s">
        <v>81</v>
      </c>
      <c r="G1112" s="23">
        <v>2</v>
      </c>
      <c r="H1112" s="23" t="s">
        <v>81</v>
      </c>
      <c r="I1112" s="23" t="str">
        <f t="shared" si="68"/>
        <v>No</v>
      </c>
      <c r="J1112" s="23" t="str">
        <f t="shared" si="69"/>
        <v>No</v>
      </c>
      <c r="K1112" s="23" t="str">
        <f t="shared" si="70"/>
        <v>No</v>
      </c>
      <c r="L1112" s="23" t="str">
        <f>IF(TRIM(H1112)="?",'Cleaning Summary'!$B$35,IF(LOWER(TRIM(H1112))="yes","Yes","No"))</f>
        <v>No</v>
      </c>
      <c r="M1112" s="23">
        <f t="shared" si="71"/>
        <v>2</v>
      </c>
      <c r="N1112" s="23" t="str">
        <f>IF(B1112&lt;'Cleaning Summary'!$B$63,"Underweight",IF(B1112&lt;'Cleaning Summary'!$B$64,"Normal Weight",IF(B1112&lt;'Cleaning Summary'!$B$65,"Overweight","Obesity")))</f>
        <v>Normal Weight</v>
      </c>
      <c r="O1112" s="23" t="str">
        <f>IF(C1112&lt;'Cleaning Summary'!$B$66,"Normal",IF(C1112&lt;'Cleaning Summary'!$B$67,"Prediabetes","Diabetes"))</f>
        <v>Diabetes</v>
      </c>
    </row>
    <row r="1113" spans="1:15" x14ac:dyDescent="0.35">
      <c r="A1113" s="23" t="s">
        <v>2341</v>
      </c>
      <c r="B1113" s="27">
        <v>32.659999999999997</v>
      </c>
      <c r="C1113" s="27">
        <v>8.92</v>
      </c>
      <c r="D1113" s="23" t="s">
        <v>95</v>
      </c>
      <c r="E1113" s="23" t="s">
        <v>81</v>
      </c>
      <c r="F1113" s="23" t="s">
        <v>81</v>
      </c>
      <c r="G1113" s="23" t="s">
        <v>4796</v>
      </c>
      <c r="H1113" s="23" t="s">
        <v>81</v>
      </c>
      <c r="I1113" s="23" t="str">
        <f t="shared" si="68"/>
        <v>Yes</v>
      </c>
      <c r="J1113" s="23" t="str">
        <f t="shared" si="69"/>
        <v>No</v>
      </c>
      <c r="K1113" s="23" t="str">
        <f t="shared" si="70"/>
        <v>No</v>
      </c>
      <c r="L1113" s="23" t="str">
        <f>IF(TRIM(H1113)="?",'Cleaning Summary'!$B$35,IF(LOWER(TRIM(H1113))="yes","Yes","No"))</f>
        <v>No</v>
      </c>
      <c r="M1113" s="23">
        <f t="shared" si="71"/>
        <v>0</v>
      </c>
      <c r="N1113" s="23" t="str">
        <f>IF(B1113&lt;'Cleaning Summary'!$B$63,"Underweight",IF(B1113&lt;'Cleaning Summary'!$B$64,"Normal Weight",IF(B1113&lt;'Cleaning Summary'!$B$65,"Overweight","Obesity")))</f>
        <v>Obesity</v>
      </c>
      <c r="O1113" s="23" t="str">
        <f>IF(C1113&lt;'Cleaning Summary'!$B$66,"Normal",IF(C1113&lt;'Cleaning Summary'!$B$67,"Prediabetes","Diabetes"))</f>
        <v>Diabetes</v>
      </c>
    </row>
    <row r="1114" spans="1:15" x14ac:dyDescent="0.35">
      <c r="A1114" s="23" t="s">
        <v>2343</v>
      </c>
      <c r="B1114" s="27">
        <v>30.78</v>
      </c>
      <c r="C1114" s="27">
        <v>8.6300000000000008</v>
      </c>
      <c r="D1114" s="23" t="s">
        <v>81</v>
      </c>
      <c r="E1114" s="23" t="s">
        <v>81</v>
      </c>
      <c r="F1114" s="23" t="s">
        <v>81</v>
      </c>
      <c r="G1114" s="23" t="s">
        <v>4796</v>
      </c>
      <c r="H1114" s="23" t="s">
        <v>81</v>
      </c>
      <c r="I1114" s="23" t="str">
        <f t="shared" si="68"/>
        <v>No</v>
      </c>
      <c r="J1114" s="23" t="str">
        <f t="shared" si="69"/>
        <v>No</v>
      </c>
      <c r="K1114" s="23" t="str">
        <f t="shared" si="70"/>
        <v>No</v>
      </c>
      <c r="L1114" s="23" t="str">
        <f>IF(TRIM(H1114)="?",'Cleaning Summary'!$B$35,IF(LOWER(TRIM(H1114))="yes","Yes","No"))</f>
        <v>No</v>
      </c>
      <c r="M1114" s="23">
        <f t="shared" si="71"/>
        <v>0</v>
      </c>
      <c r="N1114" s="23" t="str">
        <f>IF(B1114&lt;'Cleaning Summary'!$B$63,"Underweight",IF(B1114&lt;'Cleaning Summary'!$B$64,"Normal Weight",IF(B1114&lt;'Cleaning Summary'!$B$65,"Overweight","Obesity")))</f>
        <v>Obesity</v>
      </c>
      <c r="O1114" s="23" t="str">
        <f>IF(C1114&lt;'Cleaning Summary'!$B$66,"Normal",IF(C1114&lt;'Cleaning Summary'!$B$67,"Prediabetes","Diabetes"))</f>
        <v>Diabetes</v>
      </c>
    </row>
    <row r="1115" spans="1:15" x14ac:dyDescent="0.35">
      <c r="A1115" s="23" t="s">
        <v>2345</v>
      </c>
      <c r="B1115" s="27">
        <v>47.2</v>
      </c>
      <c r="C1115" s="27">
        <v>6.29</v>
      </c>
      <c r="D1115" s="23" t="s">
        <v>95</v>
      </c>
      <c r="E1115" s="23" t="s">
        <v>81</v>
      </c>
      <c r="F1115" s="23" t="s">
        <v>82</v>
      </c>
      <c r="G1115" s="23">
        <v>1</v>
      </c>
      <c r="H1115" s="23" t="s">
        <v>81</v>
      </c>
      <c r="I1115" s="23" t="str">
        <f t="shared" si="68"/>
        <v>Yes</v>
      </c>
      <c r="J1115" s="23" t="str">
        <f t="shared" si="69"/>
        <v>No</v>
      </c>
      <c r="K1115" s="23" t="str">
        <f t="shared" si="70"/>
        <v>Yes</v>
      </c>
      <c r="L1115" s="23" t="str">
        <f>IF(TRIM(H1115)="?",'Cleaning Summary'!$B$35,IF(LOWER(TRIM(H1115))="yes","Yes","No"))</f>
        <v>No</v>
      </c>
      <c r="M1115" s="23">
        <f t="shared" si="71"/>
        <v>1</v>
      </c>
      <c r="N1115" s="23" t="str">
        <f>IF(B1115&lt;'Cleaning Summary'!$B$63,"Underweight",IF(B1115&lt;'Cleaning Summary'!$B$64,"Normal Weight",IF(B1115&lt;'Cleaning Summary'!$B$65,"Overweight","Obesity")))</f>
        <v>Obesity</v>
      </c>
      <c r="O1115" s="23" t="str">
        <f>IF(C1115&lt;'Cleaning Summary'!$B$66,"Normal",IF(C1115&lt;'Cleaning Summary'!$B$67,"Prediabetes","Diabetes"))</f>
        <v>Prediabetes</v>
      </c>
    </row>
    <row r="1116" spans="1:15" x14ac:dyDescent="0.35">
      <c r="A1116" s="23" t="s">
        <v>2347</v>
      </c>
      <c r="B1116" s="27">
        <v>31.6</v>
      </c>
      <c r="C1116" s="27">
        <v>5.75</v>
      </c>
      <c r="D1116" s="23" t="s">
        <v>81</v>
      </c>
      <c r="E1116" s="23" t="s">
        <v>81</v>
      </c>
      <c r="F1116" s="23" t="s">
        <v>81</v>
      </c>
      <c r="G1116" s="23">
        <v>2</v>
      </c>
      <c r="H1116" s="23" t="s">
        <v>81</v>
      </c>
      <c r="I1116" s="23" t="str">
        <f t="shared" si="68"/>
        <v>No</v>
      </c>
      <c r="J1116" s="23" t="str">
        <f t="shared" si="69"/>
        <v>No</v>
      </c>
      <c r="K1116" s="23" t="str">
        <f t="shared" si="70"/>
        <v>No</v>
      </c>
      <c r="L1116" s="23" t="str">
        <f>IF(TRIM(H1116)="?",'Cleaning Summary'!$B$35,IF(LOWER(TRIM(H1116))="yes","Yes","No"))</f>
        <v>No</v>
      </c>
      <c r="M1116" s="23">
        <f t="shared" si="71"/>
        <v>2</v>
      </c>
      <c r="N1116" s="23" t="str">
        <f>IF(B1116&lt;'Cleaning Summary'!$B$63,"Underweight",IF(B1116&lt;'Cleaning Summary'!$B$64,"Normal Weight",IF(B1116&lt;'Cleaning Summary'!$B$65,"Overweight","Obesity")))</f>
        <v>Obesity</v>
      </c>
      <c r="O1116" s="23" t="str">
        <f>IF(C1116&lt;'Cleaning Summary'!$B$66,"Normal",IF(C1116&lt;'Cleaning Summary'!$B$67,"Prediabetes","Diabetes"))</f>
        <v>Prediabetes</v>
      </c>
    </row>
    <row r="1117" spans="1:15" x14ac:dyDescent="0.35">
      <c r="A1117" s="23" t="s">
        <v>2349</v>
      </c>
      <c r="B1117" s="27">
        <v>33.914999999999999</v>
      </c>
      <c r="C1117" s="27">
        <v>6.66</v>
      </c>
      <c r="D1117" s="23" t="s">
        <v>95</v>
      </c>
      <c r="E1117" s="23" t="s">
        <v>81</v>
      </c>
      <c r="F1117" s="23" t="s">
        <v>81</v>
      </c>
      <c r="G1117" s="23">
        <v>1</v>
      </c>
      <c r="H1117" s="23" t="s">
        <v>81</v>
      </c>
      <c r="I1117" s="23" t="str">
        <f t="shared" si="68"/>
        <v>Yes</v>
      </c>
      <c r="J1117" s="23" t="str">
        <f t="shared" si="69"/>
        <v>No</v>
      </c>
      <c r="K1117" s="23" t="str">
        <f t="shared" si="70"/>
        <v>No</v>
      </c>
      <c r="L1117" s="23" t="str">
        <f>IF(TRIM(H1117)="?",'Cleaning Summary'!$B$35,IF(LOWER(TRIM(H1117))="yes","Yes","No"))</f>
        <v>No</v>
      </c>
      <c r="M1117" s="23">
        <f t="shared" si="71"/>
        <v>1</v>
      </c>
      <c r="N1117" s="23" t="str">
        <f>IF(B1117&lt;'Cleaning Summary'!$B$63,"Underweight",IF(B1117&lt;'Cleaning Summary'!$B$64,"Normal Weight",IF(B1117&lt;'Cleaning Summary'!$B$65,"Overweight","Obesity")))</f>
        <v>Obesity</v>
      </c>
      <c r="O1117" s="23" t="str">
        <f>IF(C1117&lt;'Cleaning Summary'!$B$66,"Normal",IF(C1117&lt;'Cleaning Summary'!$B$67,"Prediabetes","Diabetes"))</f>
        <v>Diabetes</v>
      </c>
    </row>
    <row r="1118" spans="1:15" x14ac:dyDescent="0.35">
      <c r="A1118" s="23" t="s">
        <v>2351</v>
      </c>
      <c r="B1118" s="27">
        <v>23.54</v>
      </c>
      <c r="C1118" s="27">
        <v>5.0999999999999996</v>
      </c>
      <c r="D1118" s="23" t="s">
        <v>81</v>
      </c>
      <c r="E1118" s="23" t="s">
        <v>81</v>
      </c>
      <c r="F1118" s="23" t="s">
        <v>81</v>
      </c>
      <c r="G1118" s="23">
        <v>2</v>
      </c>
      <c r="H1118" s="23" t="s">
        <v>81</v>
      </c>
      <c r="I1118" s="23" t="str">
        <f t="shared" si="68"/>
        <v>No</v>
      </c>
      <c r="J1118" s="23" t="str">
        <f t="shared" si="69"/>
        <v>No</v>
      </c>
      <c r="K1118" s="23" t="str">
        <f t="shared" si="70"/>
        <v>No</v>
      </c>
      <c r="L1118" s="23" t="str">
        <f>IF(TRIM(H1118)="?",'Cleaning Summary'!$B$35,IF(LOWER(TRIM(H1118))="yes","Yes","No"))</f>
        <v>No</v>
      </c>
      <c r="M1118" s="23">
        <f t="shared" si="71"/>
        <v>2</v>
      </c>
      <c r="N1118" s="23" t="str">
        <f>IF(B1118&lt;'Cleaning Summary'!$B$63,"Underweight",IF(B1118&lt;'Cleaning Summary'!$B$64,"Normal Weight",IF(B1118&lt;'Cleaning Summary'!$B$65,"Overweight","Obesity")))</f>
        <v>Normal Weight</v>
      </c>
      <c r="O1118" s="23" t="str">
        <f>IF(C1118&lt;'Cleaning Summary'!$B$66,"Normal",IF(C1118&lt;'Cleaning Summary'!$B$67,"Prediabetes","Diabetes"))</f>
        <v>Normal</v>
      </c>
    </row>
    <row r="1119" spans="1:15" x14ac:dyDescent="0.35">
      <c r="A1119" s="23" t="s">
        <v>2353</v>
      </c>
      <c r="B1119" s="27">
        <v>27.074999999999999</v>
      </c>
      <c r="C1119" s="27">
        <v>4.41</v>
      </c>
      <c r="D1119" s="23" t="s">
        <v>81</v>
      </c>
      <c r="E1119" s="23" t="s">
        <v>81</v>
      </c>
      <c r="F1119" s="23" t="s">
        <v>81</v>
      </c>
      <c r="G1119" s="23">
        <v>2</v>
      </c>
      <c r="H1119" s="23" t="s">
        <v>81</v>
      </c>
      <c r="I1119" s="23" t="str">
        <f t="shared" si="68"/>
        <v>No</v>
      </c>
      <c r="J1119" s="23" t="str">
        <f t="shared" si="69"/>
        <v>No</v>
      </c>
      <c r="K1119" s="23" t="str">
        <f t="shared" si="70"/>
        <v>No</v>
      </c>
      <c r="L1119" s="23" t="str">
        <f>IF(TRIM(H1119)="?",'Cleaning Summary'!$B$35,IF(LOWER(TRIM(H1119))="yes","Yes","No"))</f>
        <v>No</v>
      </c>
      <c r="M1119" s="23">
        <f t="shared" si="71"/>
        <v>2</v>
      </c>
      <c r="N1119" s="23" t="str">
        <f>IF(B1119&lt;'Cleaning Summary'!$B$63,"Underweight",IF(B1119&lt;'Cleaning Summary'!$B$64,"Normal Weight",IF(B1119&lt;'Cleaning Summary'!$B$65,"Overweight","Obesity")))</f>
        <v>Overweight</v>
      </c>
      <c r="O1119" s="23" t="str">
        <f>IF(C1119&lt;'Cleaning Summary'!$B$66,"Normal",IF(C1119&lt;'Cleaning Summary'!$B$67,"Prediabetes","Diabetes"))</f>
        <v>Normal</v>
      </c>
    </row>
    <row r="1120" spans="1:15" x14ac:dyDescent="0.35">
      <c r="A1120" s="23" t="s">
        <v>2355</v>
      </c>
      <c r="B1120" s="27">
        <v>25.8</v>
      </c>
      <c r="C1120" s="27">
        <v>5.52</v>
      </c>
      <c r="D1120" s="23" t="s">
        <v>95</v>
      </c>
      <c r="E1120" s="23" t="s">
        <v>81</v>
      </c>
      <c r="F1120" s="23" t="s">
        <v>81</v>
      </c>
      <c r="G1120" s="23" t="s">
        <v>4796</v>
      </c>
      <c r="H1120" s="23" t="s">
        <v>81</v>
      </c>
      <c r="I1120" s="23" t="str">
        <f t="shared" si="68"/>
        <v>Yes</v>
      </c>
      <c r="J1120" s="23" t="str">
        <f t="shared" si="69"/>
        <v>No</v>
      </c>
      <c r="K1120" s="23" t="str">
        <f t="shared" si="70"/>
        <v>No</v>
      </c>
      <c r="L1120" s="23" t="str">
        <f>IF(TRIM(H1120)="?",'Cleaning Summary'!$B$35,IF(LOWER(TRIM(H1120))="yes","Yes","No"))</f>
        <v>No</v>
      </c>
      <c r="M1120" s="23">
        <f t="shared" si="71"/>
        <v>0</v>
      </c>
      <c r="N1120" s="23" t="str">
        <f>IF(B1120&lt;'Cleaning Summary'!$B$63,"Underweight",IF(B1120&lt;'Cleaning Summary'!$B$64,"Normal Weight",IF(B1120&lt;'Cleaning Summary'!$B$65,"Overweight","Obesity")))</f>
        <v>Overweight</v>
      </c>
      <c r="O1120" s="23" t="str">
        <f>IF(C1120&lt;'Cleaning Summary'!$B$66,"Normal",IF(C1120&lt;'Cleaning Summary'!$B$67,"Prediabetes","Diabetes"))</f>
        <v>Normal</v>
      </c>
    </row>
    <row r="1121" spans="1:15" x14ac:dyDescent="0.35">
      <c r="A1121" s="23" t="s">
        <v>2357</v>
      </c>
      <c r="B1121" s="27">
        <v>36.1</v>
      </c>
      <c r="C1121" s="27">
        <v>4.62</v>
      </c>
      <c r="D1121" s="23" t="s">
        <v>95</v>
      </c>
      <c r="E1121" s="23" t="s">
        <v>81</v>
      </c>
      <c r="F1121" s="23" t="s">
        <v>82</v>
      </c>
      <c r="G1121" s="23">
        <v>1</v>
      </c>
      <c r="H1121" s="23" t="s">
        <v>81</v>
      </c>
      <c r="I1121" s="23" t="str">
        <f t="shared" si="68"/>
        <v>Yes</v>
      </c>
      <c r="J1121" s="23" t="str">
        <f t="shared" si="69"/>
        <v>No</v>
      </c>
      <c r="K1121" s="23" t="str">
        <f t="shared" si="70"/>
        <v>Yes</v>
      </c>
      <c r="L1121" s="23" t="str">
        <f>IF(TRIM(H1121)="?",'Cleaning Summary'!$B$35,IF(LOWER(TRIM(H1121))="yes","Yes","No"))</f>
        <v>No</v>
      </c>
      <c r="M1121" s="23">
        <f t="shared" si="71"/>
        <v>1</v>
      </c>
      <c r="N1121" s="23" t="str">
        <f>IF(B1121&lt;'Cleaning Summary'!$B$63,"Underweight",IF(B1121&lt;'Cleaning Summary'!$B$64,"Normal Weight",IF(B1121&lt;'Cleaning Summary'!$B$65,"Overweight","Obesity")))</f>
        <v>Obesity</v>
      </c>
      <c r="O1121" s="23" t="str">
        <f>IF(C1121&lt;'Cleaning Summary'!$B$66,"Normal",IF(C1121&lt;'Cleaning Summary'!$B$67,"Prediabetes","Diabetes"))</f>
        <v>Normal</v>
      </c>
    </row>
    <row r="1122" spans="1:15" x14ac:dyDescent="0.35">
      <c r="A1122" s="23" t="s">
        <v>2359</v>
      </c>
      <c r="B1122" s="27">
        <v>30.495000000000001</v>
      </c>
      <c r="C1122" s="27">
        <v>5.74</v>
      </c>
      <c r="D1122" s="23" t="s">
        <v>95</v>
      </c>
      <c r="E1122" s="23" t="s">
        <v>81</v>
      </c>
      <c r="F1122" s="23" t="s">
        <v>82</v>
      </c>
      <c r="G1122" s="23">
        <v>1</v>
      </c>
      <c r="H1122" s="23" t="s">
        <v>81</v>
      </c>
      <c r="I1122" s="23" t="str">
        <f t="shared" si="68"/>
        <v>Yes</v>
      </c>
      <c r="J1122" s="23" t="str">
        <f t="shared" si="69"/>
        <v>No</v>
      </c>
      <c r="K1122" s="23" t="str">
        <f t="shared" si="70"/>
        <v>Yes</v>
      </c>
      <c r="L1122" s="23" t="str">
        <f>IF(TRIM(H1122)="?",'Cleaning Summary'!$B$35,IF(LOWER(TRIM(H1122))="yes","Yes","No"))</f>
        <v>No</v>
      </c>
      <c r="M1122" s="23">
        <f t="shared" si="71"/>
        <v>1</v>
      </c>
      <c r="N1122" s="23" t="str">
        <f>IF(B1122&lt;'Cleaning Summary'!$B$63,"Underweight",IF(B1122&lt;'Cleaning Summary'!$B$64,"Normal Weight",IF(B1122&lt;'Cleaning Summary'!$B$65,"Overweight","Obesity")))</f>
        <v>Obesity</v>
      </c>
      <c r="O1122" s="23" t="str">
        <f>IF(C1122&lt;'Cleaning Summary'!$B$66,"Normal",IF(C1122&lt;'Cleaning Summary'!$B$67,"Prediabetes","Diabetes"))</f>
        <v>Prediabetes</v>
      </c>
    </row>
    <row r="1123" spans="1:15" x14ac:dyDescent="0.35">
      <c r="A1123" s="23" t="s">
        <v>2361</v>
      </c>
      <c r="B1123" s="27">
        <v>21.4</v>
      </c>
      <c r="C1123" s="27">
        <v>6.3</v>
      </c>
      <c r="D1123" s="23" t="s">
        <v>95</v>
      </c>
      <c r="E1123" s="23" t="s">
        <v>81</v>
      </c>
      <c r="F1123" s="23" t="s">
        <v>82</v>
      </c>
      <c r="G1123" s="23">
        <v>1</v>
      </c>
      <c r="H1123" s="23" t="s">
        <v>81</v>
      </c>
      <c r="I1123" s="23" t="str">
        <f t="shared" si="68"/>
        <v>Yes</v>
      </c>
      <c r="J1123" s="23" t="str">
        <f t="shared" si="69"/>
        <v>No</v>
      </c>
      <c r="K1123" s="23" t="str">
        <f t="shared" si="70"/>
        <v>Yes</v>
      </c>
      <c r="L1123" s="23" t="str">
        <f>IF(TRIM(H1123)="?",'Cleaning Summary'!$B$35,IF(LOWER(TRIM(H1123))="yes","Yes","No"))</f>
        <v>No</v>
      </c>
      <c r="M1123" s="23">
        <f t="shared" si="71"/>
        <v>1</v>
      </c>
      <c r="N1123" s="23" t="str">
        <f>IF(B1123&lt;'Cleaning Summary'!$B$63,"Underweight",IF(B1123&lt;'Cleaning Summary'!$B$64,"Normal Weight",IF(B1123&lt;'Cleaning Summary'!$B$65,"Overweight","Obesity")))</f>
        <v>Normal Weight</v>
      </c>
      <c r="O1123" s="23" t="str">
        <f>IF(C1123&lt;'Cleaning Summary'!$B$66,"Normal",IF(C1123&lt;'Cleaning Summary'!$B$67,"Prediabetes","Diabetes"))</f>
        <v>Prediabetes</v>
      </c>
    </row>
    <row r="1124" spans="1:15" x14ac:dyDescent="0.35">
      <c r="A1124" s="23" t="s">
        <v>2363</v>
      </c>
      <c r="B1124" s="27">
        <v>32.299999999999997</v>
      </c>
      <c r="C1124" s="27">
        <v>10.27</v>
      </c>
      <c r="D1124" s="23" t="s">
        <v>81</v>
      </c>
      <c r="E1124" s="23" t="s">
        <v>81</v>
      </c>
      <c r="F1124" s="23" t="s">
        <v>81</v>
      </c>
      <c r="G1124" s="23" t="s">
        <v>4796</v>
      </c>
      <c r="H1124" s="23" t="s">
        <v>81</v>
      </c>
      <c r="I1124" s="23" t="str">
        <f t="shared" si="68"/>
        <v>No</v>
      </c>
      <c r="J1124" s="23" t="str">
        <f t="shared" si="69"/>
        <v>No</v>
      </c>
      <c r="K1124" s="23" t="str">
        <f t="shared" si="70"/>
        <v>No</v>
      </c>
      <c r="L1124" s="23" t="str">
        <f>IF(TRIM(H1124)="?",'Cleaning Summary'!$B$35,IF(LOWER(TRIM(H1124))="yes","Yes","No"))</f>
        <v>No</v>
      </c>
      <c r="M1124" s="23">
        <f t="shared" si="71"/>
        <v>0</v>
      </c>
      <c r="N1124" s="23" t="str">
        <f>IF(B1124&lt;'Cleaning Summary'!$B$63,"Underweight",IF(B1124&lt;'Cleaning Summary'!$B$64,"Normal Weight",IF(B1124&lt;'Cleaning Summary'!$B$65,"Overweight","Obesity")))</f>
        <v>Obesity</v>
      </c>
      <c r="O1124" s="23" t="str">
        <f>IF(C1124&lt;'Cleaning Summary'!$B$66,"Normal",IF(C1124&lt;'Cleaning Summary'!$B$67,"Prediabetes","Diabetes"))</f>
        <v>Diabetes</v>
      </c>
    </row>
    <row r="1125" spans="1:15" x14ac:dyDescent="0.35">
      <c r="A1125" s="23" t="s">
        <v>2365</v>
      </c>
      <c r="B1125" s="27">
        <v>29.78</v>
      </c>
      <c r="C1125" s="27">
        <v>5.85</v>
      </c>
      <c r="D1125" s="23" t="s">
        <v>81</v>
      </c>
      <c r="E1125" s="23" t="s">
        <v>81</v>
      </c>
      <c r="F1125" s="23" t="s">
        <v>82</v>
      </c>
      <c r="G1125" s="23">
        <v>1</v>
      </c>
      <c r="H1125" s="23" t="s">
        <v>81</v>
      </c>
      <c r="I1125" s="23" t="str">
        <f t="shared" si="68"/>
        <v>No</v>
      </c>
      <c r="J1125" s="23" t="str">
        <f t="shared" si="69"/>
        <v>No</v>
      </c>
      <c r="K1125" s="23" t="str">
        <f t="shared" si="70"/>
        <v>Yes</v>
      </c>
      <c r="L1125" s="23" t="str">
        <f>IF(TRIM(H1125)="?",'Cleaning Summary'!$B$35,IF(LOWER(TRIM(H1125))="yes","Yes","No"))</f>
        <v>No</v>
      </c>
      <c r="M1125" s="23">
        <f t="shared" si="71"/>
        <v>1</v>
      </c>
      <c r="N1125" s="23" t="str">
        <f>IF(B1125&lt;'Cleaning Summary'!$B$63,"Underweight",IF(B1125&lt;'Cleaning Summary'!$B$64,"Normal Weight",IF(B1125&lt;'Cleaning Summary'!$B$65,"Overweight","Obesity")))</f>
        <v>Overweight</v>
      </c>
      <c r="O1125" s="23" t="str">
        <f>IF(C1125&lt;'Cleaning Summary'!$B$66,"Normal",IF(C1125&lt;'Cleaning Summary'!$B$67,"Prediabetes","Diabetes"))</f>
        <v>Prediabetes</v>
      </c>
    </row>
    <row r="1126" spans="1:15" x14ac:dyDescent="0.35">
      <c r="A1126" s="23" t="s">
        <v>2367</v>
      </c>
      <c r="B1126" s="27">
        <v>34.76</v>
      </c>
      <c r="C1126" s="27">
        <v>5.92</v>
      </c>
      <c r="D1126" s="23" t="s">
        <v>95</v>
      </c>
      <c r="E1126" s="23" t="s">
        <v>81</v>
      </c>
      <c r="F1126" s="23" t="s">
        <v>81</v>
      </c>
      <c r="G1126" s="23">
        <v>1</v>
      </c>
      <c r="H1126" s="23" t="s">
        <v>81</v>
      </c>
      <c r="I1126" s="23" t="str">
        <f t="shared" si="68"/>
        <v>Yes</v>
      </c>
      <c r="J1126" s="23" t="str">
        <f t="shared" si="69"/>
        <v>No</v>
      </c>
      <c r="K1126" s="23" t="str">
        <f t="shared" si="70"/>
        <v>No</v>
      </c>
      <c r="L1126" s="23" t="str">
        <f>IF(TRIM(H1126)="?",'Cleaning Summary'!$B$35,IF(LOWER(TRIM(H1126))="yes","Yes","No"))</f>
        <v>No</v>
      </c>
      <c r="M1126" s="23">
        <f t="shared" si="71"/>
        <v>1</v>
      </c>
      <c r="N1126" s="23" t="str">
        <f>IF(B1126&lt;'Cleaning Summary'!$B$63,"Underweight",IF(B1126&lt;'Cleaning Summary'!$B$64,"Normal Weight",IF(B1126&lt;'Cleaning Summary'!$B$65,"Overweight","Obesity")))</f>
        <v>Obesity</v>
      </c>
      <c r="O1126" s="23" t="str">
        <f>IF(C1126&lt;'Cleaning Summary'!$B$66,"Normal",IF(C1126&lt;'Cleaning Summary'!$B$67,"Prediabetes","Diabetes"))</f>
        <v>Prediabetes</v>
      </c>
    </row>
    <row r="1127" spans="1:15" x14ac:dyDescent="0.35">
      <c r="A1127" s="23" t="s">
        <v>2369</v>
      </c>
      <c r="B1127" s="27">
        <v>18.335000000000001</v>
      </c>
      <c r="C1127" s="27">
        <v>10.01</v>
      </c>
      <c r="D1127" s="23" t="s">
        <v>95</v>
      </c>
      <c r="E1127" s="23" t="s">
        <v>81</v>
      </c>
      <c r="F1127" s="23" t="s">
        <v>81</v>
      </c>
      <c r="G1127" s="23">
        <v>2</v>
      </c>
      <c r="H1127" s="23" t="s">
        <v>81</v>
      </c>
      <c r="I1127" s="23" t="str">
        <f t="shared" si="68"/>
        <v>Yes</v>
      </c>
      <c r="J1127" s="23" t="str">
        <f t="shared" si="69"/>
        <v>No</v>
      </c>
      <c r="K1127" s="23" t="str">
        <f t="shared" si="70"/>
        <v>No</v>
      </c>
      <c r="L1127" s="23" t="str">
        <f>IF(TRIM(H1127)="?",'Cleaning Summary'!$B$35,IF(LOWER(TRIM(H1127))="yes","Yes","No"))</f>
        <v>No</v>
      </c>
      <c r="M1127" s="23">
        <f t="shared" si="71"/>
        <v>2</v>
      </c>
      <c r="N1127" s="23" t="str">
        <f>IF(B1127&lt;'Cleaning Summary'!$B$63,"Underweight",IF(B1127&lt;'Cleaning Summary'!$B$64,"Normal Weight",IF(B1127&lt;'Cleaning Summary'!$B$65,"Overweight","Obesity")))</f>
        <v>Underweight</v>
      </c>
      <c r="O1127" s="23" t="str">
        <f>IF(C1127&lt;'Cleaning Summary'!$B$66,"Normal",IF(C1127&lt;'Cleaning Summary'!$B$67,"Prediabetes","Diabetes"))</f>
        <v>Diabetes</v>
      </c>
    </row>
    <row r="1128" spans="1:15" x14ac:dyDescent="0.35">
      <c r="A1128" s="23" t="s">
        <v>2371</v>
      </c>
      <c r="B1128" s="27">
        <v>32.299999999999997</v>
      </c>
      <c r="C1128" s="27">
        <v>9.59</v>
      </c>
      <c r="D1128" s="23" t="s">
        <v>81</v>
      </c>
      <c r="E1128" s="23" t="s">
        <v>81</v>
      </c>
      <c r="F1128" s="23" t="s">
        <v>81</v>
      </c>
      <c r="G1128" s="23" t="s">
        <v>4796</v>
      </c>
      <c r="H1128" s="23" t="s">
        <v>81</v>
      </c>
      <c r="I1128" s="23" t="str">
        <f t="shared" si="68"/>
        <v>No</v>
      </c>
      <c r="J1128" s="23" t="str">
        <f t="shared" si="69"/>
        <v>No</v>
      </c>
      <c r="K1128" s="23" t="str">
        <f t="shared" si="70"/>
        <v>No</v>
      </c>
      <c r="L1128" s="23" t="str">
        <f>IF(TRIM(H1128)="?",'Cleaning Summary'!$B$35,IF(LOWER(TRIM(H1128))="yes","Yes","No"))</f>
        <v>No</v>
      </c>
      <c r="M1128" s="23">
        <f t="shared" si="71"/>
        <v>0</v>
      </c>
      <c r="N1128" s="23" t="str">
        <f>IF(B1128&lt;'Cleaning Summary'!$B$63,"Underweight",IF(B1128&lt;'Cleaning Summary'!$B$64,"Normal Weight",IF(B1128&lt;'Cleaning Summary'!$B$65,"Overweight","Obesity")))</f>
        <v>Obesity</v>
      </c>
      <c r="O1128" s="23" t="str">
        <f>IF(C1128&lt;'Cleaning Summary'!$B$66,"Normal",IF(C1128&lt;'Cleaning Summary'!$B$67,"Prediabetes","Diabetes"))</f>
        <v>Diabetes</v>
      </c>
    </row>
    <row r="1129" spans="1:15" x14ac:dyDescent="0.35">
      <c r="A1129" s="23" t="s">
        <v>2373</v>
      </c>
      <c r="B1129" s="27">
        <v>27.74</v>
      </c>
      <c r="C1129" s="27">
        <v>10.37</v>
      </c>
      <c r="D1129" s="23" t="s">
        <v>81</v>
      </c>
      <c r="E1129" s="23" t="s">
        <v>81</v>
      </c>
      <c r="F1129" s="23" t="s">
        <v>81</v>
      </c>
      <c r="G1129" s="23" t="s">
        <v>4796</v>
      </c>
      <c r="H1129" s="23" t="s">
        <v>81</v>
      </c>
      <c r="I1129" s="23" t="str">
        <f t="shared" si="68"/>
        <v>No</v>
      </c>
      <c r="J1129" s="23" t="str">
        <f t="shared" si="69"/>
        <v>No</v>
      </c>
      <c r="K1129" s="23" t="str">
        <f t="shared" si="70"/>
        <v>No</v>
      </c>
      <c r="L1129" s="23" t="str">
        <f>IF(TRIM(H1129)="?",'Cleaning Summary'!$B$35,IF(LOWER(TRIM(H1129))="yes","Yes","No"))</f>
        <v>No</v>
      </c>
      <c r="M1129" s="23">
        <f t="shared" si="71"/>
        <v>0</v>
      </c>
      <c r="N1129" s="23" t="str">
        <f>IF(B1129&lt;'Cleaning Summary'!$B$63,"Underweight",IF(B1129&lt;'Cleaning Summary'!$B$64,"Normal Weight",IF(B1129&lt;'Cleaning Summary'!$B$65,"Overweight","Obesity")))</f>
        <v>Overweight</v>
      </c>
      <c r="O1129" s="23" t="str">
        <f>IF(C1129&lt;'Cleaning Summary'!$B$66,"Normal",IF(C1129&lt;'Cleaning Summary'!$B$67,"Prediabetes","Diabetes"))</f>
        <v>Diabetes</v>
      </c>
    </row>
    <row r="1130" spans="1:15" x14ac:dyDescent="0.35">
      <c r="A1130" s="23" t="s">
        <v>2375</v>
      </c>
      <c r="B1130" s="27">
        <v>24</v>
      </c>
      <c r="C1130" s="27">
        <v>4.01</v>
      </c>
      <c r="D1130" s="23" t="s">
        <v>95</v>
      </c>
      <c r="E1130" s="23" t="s">
        <v>81</v>
      </c>
      <c r="F1130" s="23" t="s">
        <v>81</v>
      </c>
      <c r="G1130" s="23">
        <v>1</v>
      </c>
      <c r="H1130" s="23" t="s">
        <v>81</v>
      </c>
      <c r="I1130" s="23" t="str">
        <f t="shared" si="68"/>
        <v>Yes</v>
      </c>
      <c r="J1130" s="23" t="str">
        <f t="shared" si="69"/>
        <v>No</v>
      </c>
      <c r="K1130" s="23" t="str">
        <f t="shared" si="70"/>
        <v>No</v>
      </c>
      <c r="L1130" s="23" t="str">
        <f>IF(TRIM(H1130)="?",'Cleaning Summary'!$B$35,IF(LOWER(TRIM(H1130))="yes","Yes","No"))</f>
        <v>No</v>
      </c>
      <c r="M1130" s="23">
        <f t="shared" si="71"/>
        <v>1</v>
      </c>
      <c r="N1130" s="23" t="str">
        <f>IF(B1130&lt;'Cleaning Summary'!$B$63,"Underweight",IF(B1130&lt;'Cleaning Summary'!$B$64,"Normal Weight",IF(B1130&lt;'Cleaning Summary'!$B$65,"Overweight","Obesity")))</f>
        <v>Normal Weight</v>
      </c>
      <c r="O1130" s="23" t="str">
        <f>IF(C1130&lt;'Cleaning Summary'!$B$66,"Normal",IF(C1130&lt;'Cleaning Summary'!$B$67,"Prediabetes","Diabetes"))</f>
        <v>Normal</v>
      </c>
    </row>
    <row r="1131" spans="1:15" x14ac:dyDescent="0.35">
      <c r="A1131" s="23" t="s">
        <v>2377</v>
      </c>
      <c r="B1131" s="27">
        <v>31.78</v>
      </c>
      <c r="C1131" s="27">
        <v>4.24</v>
      </c>
      <c r="D1131" s="23" t="s">
        <v>95</v>
      </c>
      <c r="E1131" s="23" t="s">
        <v>81</v>
      </c>
      <c r="F1131" s="23" t="s">
        <v>82</v>
      </c>
      <c r="G1131" s="23">
        <v>1</v>
      </c>
      <c r="H1131" s="23" t="s">
        <v>81</v>
      </c>
      <c r="I1131" s="23" t="str">
        <f t="shared" si="68"/>
        <v>Yes</v>
      </c>
      <c r="J1131" s="23" t="str">
        <f t="shared" si="69"/>
        <v>No</v>
      </c>
      <c r="K1131" s="23" t="str">
        <f t="shared" si="70"/>
        <v>Yes</v>
      </c>
      <c r="L1131" s="23" t="str">
        <f>IF(TRIM(H1131)="?",'Cleaning Summary'!$B$35,IF(LOWER(TRIM(H1131))="yes","Yes","No"))</f>
        <v>No</v>
      </c>
      <c r="M1131" s="23">
        <f t="shared" si="71"/>
        <v>1</v>
      </c>
      <c r="N1131" s="23" t="str">
        <f>IF(B1131&lt;'Cleaning Summary'!$B$63,"Underweight",IF(B1131&lt;'Cleaning Summary'!$B$64,"Normal Weight",IF(B1131&lt;'Cleaning Summary'!$B$65,"Overweight","Obesity")))</f>
        <v>Obesity</v>
      </c>
      <c r="O1131" s="23" t="str">
        <f>IF(C1131&lt;'Cleaning Summary'!$B$66,"Normal",IF(C1131&lt;'Cleaning Summary'!$B$67,"Prediabetes","Diabetes"))</f>
        <v>Normal</v>
      </c>
    </row>
    <row r="1132" spans="1:15" x14ac:dyDescent="0.35">
      <c r="A1132" s="23" t="s">
        <v>2379</v>
      </c>
      <c r="B1132" s="27">
        <v>32.25</v>
      </c>
      <c r="C1132" s="27">
        <v>5.36</v>
      </c>
      <c r="D1132" s="23" t="s">
        <v>95</v>
      </c>
      <c r="E1132" s="23" t="s">
        <v>81</v>
      </c>
      <c r="F1132" s="23" t="s">
        <v>81</v>
      </c>
      <c r="G1132" s="23" t="s">
        <v>4796</v>
      </c>
      <c r="H1132" s="23" t="s">
        <v>81</v>
      </c>
      <c r="I1132" s="23" t="str">
        <f t="shared" si="68"/>
        <v>Yes</v>
      </c>
      <c r="J1132" s="23" t="str">
        <f t="shared" si="69"/>
        <v>No</v>
      </c>
      <c r="K1132" s="23" t="str">
        <f t="shared" si="70"/>
        <v>No</v>
      </c>
      <c r="L1132" s="23" t="str">
        <f>IF(TRIM(H1132)="?",'Cleaning Summary'!$B$35,IF(LOWER(TRIM(H1132))="yes","Yes","No"))</f>
        <v>No</v>
      </c>
      <c r="M1132" s="23">
        <f t="shared" si="71"/>
        <v>0</v>
      </c>
      <c r="N1132" s="23" t="str">
        <f>IF(B1132&lt;'Cleaning Summary'!$B$63,"Underweight",IF(B1132&lt;'Cleaning Summary'!$B$64,"Normal Weight",IF(B1132&lt;'Cleaning Summary'!$B$65,"Overweight","Obesity")))</f>
        <v>Obesity</v>
      </c>
      <c r="O1132" s="23" t="str">
        <f>IF(C1132&lt;'Cleaning Summary'!$B$66,"Normal",IF(C1132&lt;'Cleaning Summary'!$B$67,"Prediabetes","Diabetes"))</f>
        <v>Normal</v>
      </c>
    </row>
    <row r="1133" spans="1:15" x14ac:dyDescent="0.35">
      <c r="A1133" s="23" t="s">
        <v>2381</v>
      </c>
      <c r="B1133" s="27">
        <v>30.114999999999998</v>
      </c>
      <c r="C1133" s="27">
        <v>4.99</v>
      </c>
      <c r="D1133" s="23" t="s">
        <v>81</v>
      </c>
      <c r="E1133" s="23" t="s">
        <v>81</v>
      </c>
      <c r="F1133" s="23" t="s">
        <v>81</v>
      </c>
      <c r="G1133" s="23">
        <v>2</v>
      </c>
      <c r="H1133" s="23" t="s">
        <v>81</v>
      </c>
      <c r="I1133" s="23" t="str">
        <f t="shared" si="68"/>
        <v>No</v>
      </c>
      <c r="J1133" s="23" t="str">
        <f t="shared" si="69"/>
        <v>No</v>
      </c>
      <c r="K1133" s="23" t="str">
        <f t="shared" si="70"/>
        <v>No</v>
      </c>
      <c r="L1133" s="23" t="str">
        <f>IF(TRIM(H1133)="?",'Cleaning Summary'!$B$35,IF(LOWER(TRIM(H1133))="yes","Yes","No"))</f>
        <v>No</v>
      </c>
      <c r="M1133" s="23">
        <f t="shared" si="71"/>
        <v>2</v>
      </c>
      <c r="N1133" s="23" t="str">
        <f>IF(B1133&lt;'Cleaning Summary'!$B$63,"Underweight",IF(B1133&lt;'Cleaning Summary'!$B$64,"Normal Weight",IF(B1133&lt;'Cleaning Summary'!$B$65,"Overweight","Obesity")))</f>
        <v>Obesity</v>
      </c>
      <c r="O1133" s="23" t="str">
        <f>IF(C1133&lt;'Cleaning Summary'!$B$66,"Normal",IF(C1133&lt;'Cleaning Summary'!$B$67,"Prediabetes","Diabetes"))</f>
        <v>Normal</v>
      </c>
    </row>
    <row r="1134" spans="1:15" x14ac:dyDescent="0.35">
      <c r="A1134" s="23" t="s">
        <v>2383</v>
      </c>
      <c r="B1134" s="27">
        <v>22.41</v>
      </c>
      <c r="C1134" s="27">
        <v>8.68</v>
      </c>
      <c r="D1134" s="23" t="s">
        <v>81</v>
      </c>
      <c r="E1134" s="23" t="s">
        <v>81</v>
      </c>
      <c r="F1134" s="23" t="s">
        <v>81</v>
      </c>
      <c r="G1134" s="23" t="s">
        <v>4796</v>
      </c>
      <c r="H1134" s="23" t="s">
        <v>81</v>
      </c>
      <c r="I1134" s="23" t="str">
        <f t="shared" si="68"/>
        <v>No</v>
      </c>
      <c r="J1134" s="23" t="str">
        <f t="shared" si="69"/>
        <v>No</v>
      </c>
      <c r="K1134" s="23" t="str">
        <f t="shared" si="70"/>
        <v>No</v>
      </c>
      <c r="L1134" s="23" t="str">
        <f>IF(TRIM(H1134)="?",'Cleaning Summary'!$B$35,IF(LOWER(TRIM(H1134))="yes","Yes","No"))</f>
        <v>No</v>
      </c>
      <c r="M1134" s="23">
        <f t="shared" si="71"/>
        <v>0</v>
      </c>
      <c r="N1134" s="23" t="str">
        <f>IF(B1134&lt;'Cleaning Summary'!$B$63,"Underweight",IF(B1134&lt;'Cleaning Summary'!$B$64,"Normal Weight",IF(B1134&lt;'Cleaning Summary'!$B$65,"Overweight","Obesity")))</f>
        <v>Normal Weight</v>
      </c>
      <c r="O1134" s="23" t="str">
        <f>IF(C1134&lt;'Cleaning Summary'!$B$66,"Normal",IF(C1134&lt;'Cleaning Summary'!$B$67,"Prediabetes","Diabetes"))</f>
        <v>Diabetes</v>
      </c>
    </row>
    <row r="1135" spans="1:15" x14ac:dyDescent="0.35">
      <c r="A1135" s="23" t="s">
        <v>2385</v>
      </c>
      <c r="B1135" s="27">
        <v>45.72</v>
      </c>
      <c r="C1135" s="27">
        <v>4.2300000000000004</v>
      </c>
      <c r="D1135" s="23" t="s">
        <v>95</v>
      </c>
      <c r="E1135" s="23" t="s">
        <v>81</v>
      </c>
      <c r="F1135" s="23" t="s">
        <v>81</v>
      </c>
      <c r="G1135" s="23" t="s">
        <v>4796</v>
      </c>
      <c r="H1135" s="23" t="s">
        <v>81</v>
      </c>
      <c r="I1135" s="23" t="str">
        <f t="shared" si="68"/>
        <v>Yes</v>
      </c>
      <c r="J1135" s="23" t="str">
        <f t="shared" si="69"/>
        <v>No</v>
      </c>
      <c r="K1135" s="23" t="str">
        <f t="shared" si="70"/>
        <v>No</v>
      </c>
      <c r="L1135" s="23" t="str">
        <f>IF(TRIM(H1135)="?",'Cleaning Summary'!$B$35,IF(LOWER(TRIM(H1135))="yes","Yes","No"))</f>
        <v>No</v>
      </c>
      <c r="M1135" s="23">
        <f t="shared" si="71"/>
        <v>0</v>
      </c>
      <c r="N1135" s="23" t="str">
        <f>IF(B1135&lt;'Cleaning Summary'!$B$63,"Underweight",IF(B1135&lt;'Cleaning Summary'!$B$64,"Normal Weight",IF(B1135&lt;'Cleaning Summary'!$B$65,"Overweight","Obesity")))</f>
        <v>Obesity</v>
      </c>
      <c r="O1135" s="23" t="str">
        <f>IF(C1135&lt;'Cleaning Summary'!$B$66,"Normal",IF(C1135&lt;'Cleaning Summary'!$B$67,"Prediabetes","Diabetes"))</f>
        <v>Normal</v>
      </c>
    </row>
    <row r="1136" spans="1:15" x14ac:dyDescent="0.35">
      <c r="A1136" s="23" t="s">
        <v>2387</v>
      </c>
      <c r="B1136" s="27">
        <v>25</v>
      </c>
      <c r="C1136" s="27">
        <v>5.32</v>
      </c>
      <c r="D1136" s="23" t="s">
        <v>95</v>
      </c>
      <c r="E1136" s="23" t="s">
        <v>81</v>
      </c>
      <c r="F1136" s="23" t="s">
        <v>81</v>
      </c>
      <c r="G1136" s="23">
        <v>2</v>
      </c>
      <c r="H1136" s="23" t="s">
        <v>81</v>
      </c>
      <c r="I1136" s="23" t="str">
        <f t="shared" si="68"/>
        <v>Yes</v>
      </c>
      <c r="J1136" s="23" t="str">
        <f t="shared" si="69"/>
        <v>No</v>
      </c>
      <c r="K1136" s="23" t="str">
        <f t="shared" si="70"/>
        <v>No</v>
      </c>
      <c r="L1136" s="23" t="str">
        <f>IF(TRIM(H1136)="?",'Cleaning Summary'!$B$35,IF(LOWER(TRIM(H1136))="yes","Yes","No"))</f>
        <v>No</v>
      </c>
      <c r="M1136" s="23">
        <f t="shared" si="71"/>
        <v>2</v>
      </c>
      <c r="N1136" s="23" t="str">
        <f>IF(B1136&lt;'Cleaning Summary'!$B$63,"Underweight",IF(B1136&lt;'Cleaning Summary'!$B$64,"Normal Weight",IF(B1136&lt;'Cleaning Summary'!$B$65,"Overweight","Obesity")))</f>
        <v>Overweight</v>
      </c>
      <c r="O1136" s="23" t="str">
        <f>IF(C1136&lt;'Cleaning Summary'!$B$66,"Normal",IF(C1136&lt;'Cleaning Summary'!$B$67,"Prediabetes","Diabetes"))</f>
        <v>Normal</v>
      </c>
    </row>
    <row r="1137" spans="1:15" x14ac:dyDescent="0.35">
      <c r="A1137" s="23" t="s">
        <v>2389</v>
      </c>
      <c r="B1137" s="27">
        <v>39.5</v>
      </c>
      <c r="C1137" s="27">
        <v>6.66</v>
      </c>
      <c r="D1137" s="23" t="s">
        <v>81</v>
      </c>
      <c r="E1137" s="23" t="s">
        <v>81</v>
      </c>
      <c r="F1137" s="23" t="s">
        <v>81</v>
      </c>
      <c r="G1137" s="23" t="s">
        <v>4796</v>
      </c>
      <c r="H1137" s="23" t="s">
        <v>81</v>
      </c>
      <c r="I1137" s="23" t="str">
        <f t="shared" si="68"/>
        <v>No</v>
      </c>
      <c r="J1137" s="23" t="str">
        <f t="shared" si="69"/>
        <v>No</v>
      </c>
      <c r="K1137" s="23" t="str">
        <f t="shared" si="70"/>
        <v>No</v>
      </c>
      <c r="L1137" s="23" t="str">
        <f>IF(TRIM(H1137)="?",'Cleaning Summary'!$B$35,IF(LOWER(TRIM(H1137))="yes","Yes","No"))</f>
        <v>No</v>
      </c>
      <c r="M1137" s="23">
        <f t="shared" si="71"/>
        <v>0</v>
      </c>
      <c r="N1137" s="23" t="str">
        <f>IF(B1137&lt;'Cleaning Summary'!$B$63,"Underweight",IF(B1137&lt;'Cleaning Summary'!$B$64,"Normal Weight",IF(B1137&lt;'Cleaning Summary'!$B$65,"Overweight","Obesity")))</f>
        <v>Obesity</v>
      </c>
      <c r="O1137" s="23" t="str">
        <f>IF(C1137&lt;'Cleaning Summary'!$B$66,"Normal",IF(C1137&lt;'Cleaning Summary'!$B$67,"Prediabetes","Diabetes"))</f>
        <v>Diabetes</v>
      </c>
    </row>
    <row r="1138" spans="1:15" x14ac:dyDescent="0.35">
      <c r="A1138" s="23" t="s">
        <v>2391</v>
      </c>
      <c r="B1138" s="27">
        <v>37.729999999999997</v>
      </c>
      <c r="C1138" s="27">
        <v>7.4</v>
      </c>
      <c r="D1138" s="23" t="s">
        <v>81</v>
      </c>
      <c r="E1138" s="23" t="s">
        <v>81</v>
      </c>
      <c r="F1138" s="23" t="s">
        <v>81</v>
      </c>
      <c r="G1138" s="23" t="s">
        <v>4796</v>
      </c>
      <c r="H1138" s="23" t="s">
        <v>81</v>
      </c>
      <c r="I1138" s="23" t="str">
        <f t="shared" si="68"/>
        <v>No</v>
      </c>
      <c r="J1138" s="23" t="str">
        <f t="shared" si="69"/>
        <v>No</v>
      </c>
      <c r="K1138" s="23" t="str">
        <f t="shared" si="70"/>
        <v>No</v>
      </c>
      <c r="L1138" s="23" t="str">
        <f>IF(TRIM(H1138)="?",'Cleaning Summary'!$B$35,IF(LOWER(TRIM(H1138))="yes","Yes","No"))</f>
        <v>No</v>
      </c>
      <c r="M1138" s="23">
        <f t="shared" si="71"/>
        <v>0</v>
      </c>
      <c r="N1138" s="23" t="str">
        <f>IF(B1138&lt;'Cleaning Summary'!$B$63,"Underweight",IF(B1138&lt;'Cleaning Summary'!$B$64,"Normal Weight",IF(B1138&lt;'Cleaning Summary'!$B$65,"Overweight","Obesity")))</f>
        <v>Obesity</v>
      </c>
      <c r="O1138" s="23" t="str">
        <f>IF(C1138&lt;'Cleaning Summary'!$B$66,"Normal",IF(C1138&lt;'Cleaning Summary'!$B$67,"Prediabetes","Diabetes"))</f>
        <v>Diabetes</v>
      </c>
    </row>
    <row r="1139" spans="1:15" x14ac:dyDescent="0.35">
      <c r="A1139" s="23" t="s">
        <v>2393</v>
      </c>
      <c r="B1139" s="27">
        <v>40.659999999999997</v>
      </c>
      <c r="C1139" s="27">
        <v>10.08</v>
      </c>
      <c r="D1139" s="23" t="s">
        <v>81</v>
      </c>
      <c r="E1139" s="23" t="s">
        <v>81</v>
      </c>
      <c r="F1139" s="23" t="s">
        <v>81</v>
      </c>
      <c r="G1139" s="23" t="s">
        <v>4796</v>
      </c>
      <c r="H1139" s="23" t="s">
        <v>81</v>
      </c>
      <c r="I1139" s="23" t="str">
        <f t="shared" si="68"/>
        <v>No</v>
      </c>
      <c r="J1139" s="23" t="str">
        <f t="shared" si="69"/>
        <v>No</v>
      </c>
      <c r="K1139" s="23" t="str">
        <f t="shared" si="70"/>
        <v>No</v>
      </c>
      <c r="L1139" s="23" t="str">
        <f>IF(TRIM(H1139)="?",'Cleaning Summary'!$B$35,IF(LOWER(TRIM(H1139))="yes","Yes","No"))</f>
        <v>No</v>
      </c>
      <c r="M1139" s="23">
        <f t="shared" si="71"/>
        <v>0</v>
      </c>
      <c r="N1139" s="23" t="str">
        <f>IF(B1139&lt;'Cleaning Summary'!$B$63,"Underweight",IF(B1139&lt;'Cleaning Summary'!$B$64,"Normal Weight",IF(B1139&lt;'Cleaning Summary'!$B$65,"Overweight","Obesity")))</f>
        <v>Obesity</v>
      </c>
      <c r="O1139" s="23" t="str">
        <f>IF(C1139&lt;'Cleaning Summary'!$B$66,"Normal",IF(C1139&lt;'Cleaning Summary'!$B$67,"Prediabetes","Diabetes"))</f>
        <v>Diabetes</v>
      </c>
    </row>
    <row r="1140" spans="1:15" x14ac:dyDescent="0.35">
      <c r="A1140" s="23" t="s">
        <v>2395</v>
      </c>
      <c r="B1140" s="27">
        <v>34.200000000000003</v>
      </c>
      <c r="C1140" s="27">
        <v>8.58</v>
      </c>
      <c r="D1140" s="23" t="s">
        <v>81</v>
      </c>
      <c r="E1140" s="23" t="s">
        <v>81</v>
      </c>
      <c r="F1140" s="23" t="s">
        <v>81</v>
      </c>
      <c r="G1140" s="23" t="s">
        <v>4796</v>
      </c>
      <c r="H1140" s="23" t="s">
        <v>81</v>
      </c>
      <c r="I1140" s="23" t="str">
        <f t="shared" si="68"/>
        <v>No</v>
      </c>
      <c r="J1140" s="23" t="str">
        <f t="shared" si="69"/>
        <v>No</v>
      </c>
      <c r="K1140" s="23" t="str">
        <f t="shared" si="70"/>
        <v>No</v>
      </c>
      <c r="L1140" s="23" t="str">
        <f>IF(TRIM(H1140)="?",'Cleaning Summary'!$B$35,IF(LOWER(TRIM(H1140))="yes","Yes","No"))</f>
        <v>No</v>
      </c>
      <c r="M1140" s="23">
        <f t="shared" si="71"/>
        <v>0</v>
      </c>
      <c r="N1140" s="23" t="str">
        <f>IF(B1140&lt;'Cleaning Summary'!$B$63,"Underweight",IF(B1140&lt;'Cleaning Summary'!$B$64,"Normal Weight",IF(B1140&lt;'Cleaning Summary'!$B$65,"Overweight","Obesity")))</f>
        <v>Obesity</v>
      </c>
      <c r="O1140" s="23" t="str">
        <f>IF(C1140&lt;'Cleaning Summary'!$B$66,"Normal",IF(C1140&lt;'Cleaning Summary'!$B$67,"Prediabetes","Diabetes"))</f>
        <v>Diabetes</v>
      </c>
    </row>
    <row r="1141" spans="1:15" x14ac:dyDescent="0.35">
      <c r="A1141" s="23" t="s">
        <v>2397</v>
      </c>
      <c r="B1141" s="27">
        <v>46.51</v>
      </c>
      <c r="C1141" s="27">
        <v>5.84</v>
      </c>
      <c r="D1141" s="23" t="s">
        <v>81</v>
      </c>
      <c r="E1141" s="23" t="s">
        <v>81</v>
      </c>
      <c r="F1141" s="23" t="s">
        <v>81</v>
      </c>
      <c r="G1141" s="23">
        <v>1</v>
      </c>
      <c r="H1141" s="23" t="s">
        <v>81</v>
      </c>
      <c r="I1141" s="23" t="str">
        <f t="shared" si="68"/>
        <v>No</v>
      </c>
      <c r="J1141" s="23" t="str">
        <f t="shared" si="69"/>
        <v>No</v>
      </c>
      <c r="K1141" s="23" t="str">
        <f t="shared" si="70"/>
        <v>No</v>
      </c>
      <c r="L1141" s="23" t="str">
        <f>IF(TRIM(H1141)="?",'Cleaning Summary'!$B$35,IF(LOWER(TRIM(H1141))="yes","Yes","No"))</f>
        <v>No</v>
      </c>
      <c r="M1141" s="23">
        <f t="shared" si="71"/>
        <v>1</v>
      </c>
      <c r="N1141" s="23" t="str">
        <f>IF(B1141&lt;'Cleaning Summary'!$B$63,"Underweight",IF(B1141&lt;'Cleaning Summary'!$B$64,"Normal Weight",IF(B1141&lt;'Cleaning Summary'!$B$65,"Overweight","Obesity")))</f>
        <v>Obesity</v>
      </c>
      <c r="O1141" s="23" t="str">
        <f>IF(C1141&lt;'Cleaning Summary'!$B$66,"Normal",IF(C1141&lt;'Cleaning Summary'!$B$67,"Prediabetes","Diabetes"))</f>
        <v>Prediabetes</v>
      </c>
    </row>
    <row r="1142" spans="1:15" x14ac:dyDescent="0.35">
      <c r="A1142" s="23" t="s">
        <v>2399</v>
      </c>
      <c r="B1142" s="27">
        <v>28.88</v>
      </c>
      <c r="C1142" s="27">
        <v>4.8600000000000003</v>
      </c>
      <c r="D1142" s="23" t="s">
        <v>95</v>
      </c>
      <c r="E1142" s="23" t="s">
        <v>81</v>
      </c>
      <c r="F1142" s="23" t="s">
        <v>82</v>
      </c>
      <c r="G1142" s="23">
        <v>1</v>
      </c>
      <c r="H1142" s="23" t="s">
        <v>81</v>
      </c>
      <c r="I1142" s="23" t="str">
        <f t="shared" si="68"/>
        <v>Yes</v>
      </c>
      <c r="J1142" s="23" t="str">
        <f t="shared" si="69"/>
        <v>No</v>
      </c>
      <c r="K1142" s="23" t="str">
        <f t="shared" si="70"/>
        <v>Yes</v>
      </c>
      <c r="L1142" s="23" t="str">
        <f>IF(TRIM(H1142)="?",'Cleaning Summary'!$B$35,IF(LOWER(TRIM(H1142))="yes","Yes","No"))</f>
        <v>No</v>
      </c>
      <c r="M1142" s="23">
        <f t="shared" si="71"/>
        <v>1</v>
      </c>
      <c r="N1142" s="23" t="str">
        <f>IF(B1142&lt;'Cleaning Summary'!$B$63,"Underweight",IF(B1142&lt;'Cleaning Summary'!$B$64,"Normal Weight",IF(B1142&lt;'Cleaning Summary'!$B$65,"Overweight","Obesity")))</f>
        <v>Overweight</v>
      </c>
      <c r="O1142" s="23" t="str">
        <f>IF(C1142&lt;'Cleaning Summary'!$B$66,"Normal",IF(C1142&lt;'Cleaning Summary'!$B$67,"Prediabetes","Diabetes"))</f>
        <v>Normal</v>
      </c>
    </row>
    <row r="1143" spans="1:15" x14ac:dyDescent="0.35">
      <c r="A1143" s="23" t="s">
        <v>2401</v>
      </c>
      <c r="B1143" s="27">
        <v>33.914999999999999</v>
      </c>
      <c r="C1143" s="27">
        <v>11.52</v>
      </c>
      <c r="D1143" s="23" t="s">
        <v>81</v>
      </c>
      <c r="E1143" s="23" t="s">
        <v>81</v>
      </c>
      <c r="F1143" s="23" t="s">
        <v>81</v>
      </c>
      <c r="G1143" s="23" t="s">
        <v>4796</v>
      </c>
      <c r="H1143" s="23" t="s">
        <v>81</v>
      </c>
      <c r="I1143" s="23" t="str">
        <f t="shared" si="68"/>
        <v>No</v>
      </c>
      <c r="J1143" s="23" t="str">
        <f t="shared" si="69"/>
        <v>No</v>
      </c>
      <c r="K1143" s="23" t="str">
        <f t="shared" si="70"/>
        <v>No</v>
      </c>
      <c r="L1143" s="23" t="str">
        <f>IF(TRIM(H1143)="?",'Cleaning Summary'!$B$35,IF(LOWER(TRIM(H1143))="yes","Yes","No"))</f>
        <v>No</v>
      </c>
      <c r="M1143" s="23">
        <f t="shared" si="71"/>
        <v>0</v>
      </c>
      <c r="N1143" s="23" t="str">
        <f>IF(B1143&lt;'Cleaning Summary'!$B$63,"Underweight",IF(B1143&lt;'Cleaning Summary'!$B$64,"Normal Weight",IF(B1143&lt;'Cleaning Summary'!$B$65,"Overweight","Obesity")))</f>
        <v>Obesity</v>
      </c>
      <c r="O1143" s="23" t="str">
        <f>IF(C1143&lt;'Cleaning Summary'!$B$66,"Normal",IF(C1143&lt;'Cleaning Summary'!$B$67,"Prediabetes","Diabetes"))</f>
        <v>Diabetes</v>
      </c>
    </row>
    <row r="1144" spans="1:15" x14ac:dyDescent="0.35">
      <c r="A1144" s="23" t="s">
        <v>2403</v>
      </c>
      <c r="B1144" s="27">
        <v>24.32</v>
      </c>
      <c r="C1144" s="27">
        <v>6.15</v>
      </c>
      <c r="D1144" s="23" t="s">
        <v>95</v>
      </c>
      <c r="E1144" s="23" t="s">
        <v>81</v>
      </c>
      <c r="F1144" s="23" t="s">
        <v>82</v>
      </c>
      <c r="G1144" s="23">
        <v>1</v>
      </c>
      <c r="H1144" s="23" t="s">
        <v>81</v>
      </c>
      <c r="I1144" s="23" t="str">
        <f t="shared" si="68"/>
        <v>Yes</v>
      </c>
      <c r="J1144" s="23" t="str">
        <f t="shared" si="69"/>
        <v>No</v>
      </c>
      <c r="K1144" s="23" t="str">
        <f t="shared" si="70"/>
        <v>Yes</v>
      </c>
      <c r="L1144" s="23" t="str">
        <f>IF(TRIM(H1144)="?",'Cleaning Summary'!$B$35,IF(LOWER(TRIM(H1144))="yes","Yes","No"))</f>
        <v>No</v>
      </c>
      <c r="M1144" s="23">
        <f t="shared" si="71"/>
        <v>1</v>
      </c>
      <c r="N1144" s="23" t="str">
        <f>IF(B1144&lt;'Cleaning Summary'!$B$63,"Underweight",IF(B1144&lt;'Cleaning Summary'!$B$64,"Normal Weight",IF(B1144&lt;'Cleaning Summary'!$B$65,"Overweight","Obesity")))</f>
        <v>Normal Weight</v>
      </c>
      <c r="O1144" s="23" t="str">
        <f>IF(C1144&lt;'Cleaning Summary'!$B$66,"Normal",IF(C1144&lt;'Cleaning Summary'!$B$67,"Prediabetes","Diabetes"))</f>
        <v>Prediabetes</v>
      </c>
    </row>
    <row r="1145" spans="1:15" x14ac:dyDescent="0.35">
      <c r="A1145" s="23" t="s">
        <v>2405</v>
      </c>
      <c r="B1145" s="27">
        <v>25.8</v>
      </c>
      <c r="C1145" s="27">
        <v>9.94</v>
      </c>
      <c r="D1145" s="23" t="s">
        <v>81</v>
      </c>
      <c r="E1145" s="23" t="s">
        <v>81</v>
      </c>
      <c r="F1145" s="23" t="s">
        <v>81</v>
      </c>
      <c r="G1145" s="23" t="s">
        <v>4796</v>
      </c>
      <c r="H1145" s="23" t="s">
        <v>81</v>
      </c>
      <c r="I1145" s="23" t="str">
        <f t="shared" si="68"/>
        <v>No</v>
      </c>
      <c r="J1145" s="23" t="str">
        <f t="shared" si="69"/>
        <v>No</v>
      </c>
      <c r="K1145" s="23" t="str">
        <f t="shared" si="70"/>
        <v>No</v>
      </c>
      <c r="L1145" s="23" t="str">
        <f>IF(TRIM(H1145)="?",'Cleaning Summary'!$B$35,IF(LOWER(TRIM(H1145))="yes","Yes","No"))</f>
        <v>No</v>
      </c>
      <c r="M1145" s="23">
        <f t="shared" si="71"/>
        <v>0</v>
      </c>
      <c r="N1145" s="23" t="str">
        <f>IF(B1145&lt;'Cleaning Summary'!$B$63,"Underweight",IF(B1145&lt;'Cleaning Summary'!$B$64,"Normal Weight",IF(B1145&lt;'Cleaning Summary'!$B$65,"Overweight","Obesity")))</f>
        <v>Overweight</v>
      </c>
      <c r="O1145" s="23" t="str">
        <f>IF(C1145&lt;'Cleaning Summary'!$B$66,"Normal",IF(C1145&lt;'Cleaning Summary'!$B$67,"Prediabetes","Diabetes"))</f>
        <v>Diabetes</v>
      </c>
    </row>
    <row r="1146" spans="1:15" x14ac:dyDescent="0.35">
      <c r="A1146" s="23" t="s">
        <v>2407</v>
      </c>
      <c r="B1146" s="27">
        <v>21.56</v>
      </c>
      <c r="C1146" s="27">
        <v>10.56</v>
      </c>
      <c r="D1146" s="23" t="s">
        <v>81</v>
      </c>
      <c r="E1146" s="23" t="s">
        <v>81</v>
      </c>
      <c r="F1146" s="23" t="s">
        <v>81</v>
      </c>
      <c r="G1146" s="23" t="s">
        <v>4796</v>
      </c>
      <c r="H1146" s="23" t="s">
        <v>81</v>
      </c>
      <c r="I1146" s="23" t="str">
        <f t="shared" si="68"/>
        <v>No</v>
      </c>
      <c r="J1146" s="23" t="str">
        <f t="shared" si="69"/>
        <v>No</v>
      </c>
      <c r="K1146" s="23" t="str">
        <f t="shared" si="70"/>
        <v>No</v>
      </c>
      <c r="L1146" s="23" t="str">
        <f>IF(TRIM(H1146)="?",'Cleaning Summary'!$B$35,IF(LOWER(TRIM(H1146))="yes","Yes","No"))</f>
        <v>No</v>
      </c>
      <c r="M1146" s="23">
        <f t="shared" si="71"/>
        <v>0</v>
      </c>
      <c r="N1146" s="23" t="str">
        <f>IF(B1146&lt;'Cleaning Summary'!$B$63,"Underweight",IF(B1146&lt;'Cleaning Summary'!$B$64,"Normal Weight",IF(B1146&lt;'Cleaning Summary'!$B$65,"Overweight","Obesity")))</f>
        <v>Normal Weight</v>
      </c>
      <c r="O1146" s="23" t="str">
        <f>IF(C1146&lt;'Cleaning Summary'!$B$66,"Normal",IF(C1146&lt;'Cleaning Summary'!$B$67,"Prediabetes","Diabetes"))</f>
        <v>Diabetes</v>
      </c>
    </row>
    <row r="1147" spans="1:15" x14ac:dyDescent="0.35">
      <c r="A1147" s="23" t="s">
        <v>2409</v>
      </c>
      <c r="B1147" s="27">
        <v>31.6</v>
      </c>
      <c r="C1147" s="27">
        <v>6.79</v>
      </c>
      <c r="D1147" s="23" t="s">
        <v>81</v>
      </c>
      <c r="E1147" s="23" t="s">
        <v>81</v>
      </c>
      <c r="F1147" s="23" t="s">
        <v>81</v>
      </c>
      <c r="G1147" s="23" t="s">
        <v>4796</v>
      </c>
      <c r="H1147" s="23" t="s">
        <v>81</v>
      </c>
      <c r="I1147" s="23" t="str">
        <f t="shared" si="68"/>
        <v>No</v>
      </c>
      <c r="J1147" s="23" t="str">
        <f t="shared" si="69"/>
        <v>No</v>
      </c>
      <c r="K1147" s="23" t="str">
        <f t="shared" si="70"/>
        <v>No</v>
      </c>
      <c r="L1147" s="23" t="str">
        <f>IF(TRIM(H1147)="?",'Cleaning Summary'!$B$35,IF(LOWER(TRIM(H1147))="yes","Yes","No"))</f>
        <v>No</v>
      </c>
      <c r="M1147" s="23">
        <f t="shared" si="71"/>
        <v>0</v>
      </c>
      <c r="N1147" s="23" t="str">
        <f>IF(B1147&lt;'Cleaning Summary'!$B$63,"Underweight",IF(B1147&lt;'Cleaning Summary'!$B$64,"Normal Weight",IF(B1147&lt;'Cleaning Summary'!$B$65,"Overweight","Obesity")))</f>
        <v>Obesity</v>
      </c>
      <c r="O1147" s="23" t="str">
        <f>IF(C1147&lt;'Cleaning Summary'!$B$66,"Normal",IF(C1147&lt;'Cleaning Summary'!$B$67,"Prediabetes","Diabetes"))</f>
        <v>Diabetes</v>
      </c>
    </row>
    <row r="1148" spans="1:15" x14ac:dyDescent="0.35">
      <c r="A1148" s="23" t="s">
        <v>2411</v>
      </c>
      <c r="B1148" s="27">
        <v>42.93</v>
      </c>
      <c r="C1148" s="27">
        <v>4.8</v>
      </c>
      <c r="D1148" s="23" t="s">
        <v>81</v>
      </c>
      <c r="E1148" s="23" t="s">
        <v>81</v>
      </c>
      <c r="F1148" s="23" t="s">
        <v>81</v>
      </c>
      <c r="G1148" s="23">
        <v>1</v>
      </c>
      <c r="H1148" s="23" t="s">
        <v>81</v>
      </c>
      <c r="I1148" s="23" t="str">
        <f t="shared" si="68"/>
        <v>No</v>
      </c>
      <c r="J1148" s="23" t="str">
        <f t="shared" si="69"/>
        <v>No</v>
      </c>
      <c r="K1148" s="23" t="str">
        <f t="shared" si="70"/>
        <v>No</v>
      </c>
      <c r="L1148" s="23" t="str">
        <f>IF(TRIM(H1148)="?",'Cleaning Summary'!$B$35,IF(LOWER(TRIM(H1148))="yes","Yes","No"))</f>
        <v>No</v>
      </c>
      <c r="M1148" s="23">
        <f t="shared" si="71"/>
        <v>1</v>
      </c>
      <c r="N1148" s="23" t="str">
        <f>IF(B1148&lt;'Cleaning Summary'!$B$63,"Underweight",IF(B1148&lt;'Cleaning Summary'!$B$64,"Normal Weight",IF(B1148&lt;'Cleaning Summary'!$B$65,"Overweight","Obesity")))</f>
        <v>Obesity</v>
      </c>
      <c r="O1148" s="23" t="str">
        <f>IF(C1148&lt;'Cleaning Summary'!$B$66,"Normal",IF(C1148&lt;'Cleaning Summary'!$B$67,"Prediabetes","Diabetes"))</f>
        <v>Normal</v>
      </c>
    </row>
    <row r="1149" spans="1:15" x14ac:dyDescent="0.35">
      <c r="A1149" s="23" t="s">
        <v>2413</v>
      </c>
      <c r="B1149" s="27">
        <v>26.72</v>
      </c>
      <c r="C1149" s="27">
        <v>5.75</v>
      </c>
      <c r="D1149" s="23" t="s">
        <v>81</v>
      </c>
      <c r="E1149" s="23" t="s">
        <v>81</v>
      </c>
      <c r="F1149" s="23" t="s">
        <v>81</v>
      </c>
      <c r="G1149" s="23">
        <v>2</v>
      </c>
      <c r="H1149" s="23" t="s">
        <v>81</v>
      </c>
      <c r="I1149" s="23" t="str">
        <f t="shared" si="68"/>
        <v>No</v>
      </c>
      <c r="J1149" s="23" t="str">
        <f t="shared" si="69"/>
        <v>No</v>
      </c>
      <c r="K1149" s="23" t="str">
        <f t="shared" si="70"/>
        <v>No</v>
      </c>
      <c r="L1149" s="23" t="str">
        <f>IF(TRIM(H1149)="?",'Cleaning Summary'!$B$35,IF(LOWER(TRIM(H1149))="yes","Yes","No"))</f>
        <v>No</v>
      </c>
      <c r="M1149" s="23">
        <f t="shared" si="71"/>
        <v>2</v>
      </c>
      <c r="N1149" s="23" t="str">
        <f>IF(B1149&lt;'Cleaning Summary'!$B$63,"Underweight",IF(B1149&lt;'Cleaning Summary'!$B$64,"Normal Weight",IF(B1149&lt;'Cleaning Summary'!$B$65,"Overweight","Obesity")))</f>
        <v>Overweight</v>
      </c>
      <c r="O1149" s="23" t="str">
        <f>IF(C1149&lt;'Cleaning Summary'!$B$66,"Normal",IF(C1149&lt;'Cleaning Summary'!$B$67,"Prediabetes","Diabetes"))</f>
        <v>Prediabetes</v>
      </c>
    </row>
    <row r="1150" spans="1:15" x14ac:dyDescent="0.35">
      <c r="A1150" s="23" t="s">
        <v>2415</v>
      </c>
      <c r="B1150" s="27">
        <v>26.67</v>
      </c>
      <c r="C1150" s="27">
        <v>5.81</v>
      </c>
      <c r="D1150" s="23" t="s">
        <v>81</v>
      </c>
      <c r="E1150" s="23" t="s">
        <v>81</v>
      </c>
      <c r="F1150" s="23" t="s">
        <v>81</v>
      </c>
      <c r="G1150" s="23">
        <v>2</v>
      </c>
      <c r="H1150" s="23" t="s">
        <v>81</v>
      </c>
      <c r="I1150" s="23" t="str">
        <f t="shared" si="68"/>
        <v>No</v>
      </c>
      <c r="J1150" s="23" t="str">
        <f t="shared" si="69"/>
        <v>No</v>
      </c>
      <c r="K1150" s="23" t="str">
        <f t="shared" si="70"/>
        <v>No</v>
      </c>
      <c r="L1150" s="23" t="str">
        <f>IF(TRIM(H1150)="?",'Cleaning Summary'!$B$35,IF(LOWER(TRIM(H1150))="yes","Yes","No"))</f>
        <v>No</v>
      </c>
      <c r="M1150" s="23">
        <f t="shared" si="71"/>
        <v>2</v>
      </c>
      <c r="N1150" s="23" t="str">
        <f>IF(B1150&lt;'Cleaning Summary'!$B$63,"Underweight",IF(B1150&lt;'Cleaning Summary'!$B$64,"Normal Weight",IF(B1150&lt;'Cleaning Summary'!$B$65,"Overweight","Obesity")))</f>
        <v>Overweight</v>
      </c>
      <c r="O1150" s="23" t="str">
        <f>IF(C1150&lt;'Cleaning Summary'!$B$66,"Normal",IF(C1150&lt;'Cleaning Summary'!$B$67,"Prediabetes","Diabetes"))</f>
        <v>Prediabetes</v>
      </c>
    </row>
    <row r="1151" spans="1:15" x14ac:dyDescent="0.35">
      <c r="A1151" s="23" t="s">
        <v>2417</v>
      </c>
      <c r="B1151" s="27">
        <v>42.68</v>
      </c>
      <c r="C1151" s="27">
        <v>9.2799999999999994</v>
      </c>
      <c r="D1151" s="23" t="s">
        <v>81</v>
      </c>
      <c r="E1151" s="23" t="s">
        <v>81</v>
      </c>
      <c r="F1151" s="23" t="s">
        <v>81</v>
      </c>
      <c r="G1151" s="23">
        <v>2</v>
      </c>
      <c r="H1151" s="23" t="s">
        <v>81</v>
      </c>
      <c r="I1151" s="23" t="str">
        <f t="shared" si="68"/>
        <v>No</v>
      </c>
      <c r="J1151" s="23" t="str">
        <f t="shared" si="69"/>
        <v>No</v>
      </c>
      <c r="K1151" s="23" t="str">
        <f t="shared" si="70"/>
        <v>No</v>
      </c>
      <c r="L1151" s="23" t="str">
        <f>IF(TRIM(H1151)="?",'Cleaning Summary'!$B$35,IF(LOWER(TRIM(H1151))="yes","Yes","No"))</f>
        <v>No</v>
      </c>
      <c r="M1151" s="23">
        <f t="shared" si="71"/>
        <v>2</v>
      </c>
      <c r="N1151" s="23" t="str">
        <f>IF(B1151&lt;'Cleaning Summary'!$B$63,"Underweight",IF(B1151&lt;'Cleaning Summary'!$B$64,"Normal Weight",IF(B1151&lt;'Cleaning Summary'!$B$65,"Overweight","Obesity")))</f>
        <v>Obesity</v>
      </c>
      <c r="O1151" s="23" t="str">
        <f>IF(C1151&lt;'Cleaning Summary'!$B$66,"Normal",IF(C1151&lt;'Cleaning Summary'!$B$67,"Prediabetes","Diabetes"))</f>
        <v>Diabetes</v>
      </c>
    </row>
    <row r="1152" spans="1:15" x14ac:dyDescent="0.35">
      <c r="A1152" s="23" t="s">
        <v>2419</v>
      </c>
      <c r="B1152" s="27">
        <v>24.31</v>
      </c>
      <c r="C1152" s="27">
        <v>6.37</v>
      </c>
      <c r="D1152" s="23" t="s">
        <v>81</v>
      </c>
      <c r="E1152" s="23" t="s">
        <v>81</v>
      </c>
      <c r="F1152" s="23" t="s">
        <v>81</v>
      </c>
      <c r="G1152" s="23" t="s">
        <v>4796</v>
      </c>
      <c r="H1152" s="23" t="s">
        <v>81</v>
      </c>
      <c r="I1152" s="23" t="str">
        <f t="shared" si="68"/>
        <v>No</v>
      </c>
      <c r="J1152" s="23" t="str">
        <f t="shared" si="69"/>
        <v>No</v>
      </c>
      <c r="K1152" s="23" t="str">
        <f t="shared" si="70"/>
        <v>No</v>
      </c>
      <c r="L1152" s="23" t="str">
        <f>IF(TRIM(H1152)="?",'Cleaning Summary'!$B$35,IF(LOWER(TRIM(H1152))="yes","Yes","No"))</f>
        <v>No</v>
      </c>
      <c r="M1152" s="23">
        <f t="shared" si="71"/>
        <v>0</v>
      </c>
      <c r="N1152" s="23" t="str">
        <f>IF(B1152&lt;'Cleaning Summary'!$B$63,"Underweight",IF(B1152&lt;'Cleaning Summary'!$B$64,"Normal Weight",IF(B1152&lt;'Cleaning Summary'!$B$65,"Overweight","Obesity")))</f>
        <v>Normal Weight</v>
      </c>
      <c r="O1152" s="23" t="str">
        <f>IF(C1152&lt;'Cleaning Summary'!$B$66,"Normal",IF(C1152&lt;'Cleaning Summary'!$B$67,"Prediabetes","Diabetes"))</f>
        <v>Prediabetes</v>
      </c>
    </row>
    <row r="1153" spans="1:15" x14ac:dyDescent="0.35">
      <c r="A1153" s="23" t="s">
        <v>2421</v>
      </c>
      <c r="B1153" s="27">
        <v>44.75</v>
      </c>
      <c r="C1153" s="27">
        <v>5.09</v>
      </c>
      <c r="D1153" s="23" t="s">
        <v>95</v>
      </c>
      <c r="E1153" s="23" t="s">
        <v>81</v>
      </c>
      <c r="F1153" s="23" t="s">
        <v>81</v>
      </c>
      <c r="G1153" s="23" t="s">
        <v>4796</v>
      </c>
      <c r="H1153" s="23" t="s">
        <v>81</v>
      </c>
      <c r="I1153" s="23" t="str">
        <f t="shared" si="68"/>
        <v>Yes</v>
      </c>
      <c r="J1153" s="23" t="str">
        <f t="shared" si="69"/>
        <v>No</v>
      </c>
      <c r="K1153" s="23" t="str">
        <f t="shared" si="70"/>
        <v>No</v>
      </c>
      <c r="L1153" s="23" t="str">
        <f>IF(TRIM(H1153)="?",'Cleaning Summary'!$B$35,IF(LOWER(TRIM(H1153))="yes","Yes","No"))</f>
        <v>No</v>
      </c>
      <c r="M1153" s="23">
        <f t="shared" si="71"/>
        <v>0</v>
      </c>
      <c r="N1153" s="23" t="str">
        <f>IF(B1153&lt;'Cleaning Summary'!$B$63,"Underweight",IF(B1153&lt;'Cleaning Summary'!$B$64,"Normal Weight",IF(B1153&lt;'Cleaning Summary'!$B$65,"Overweight","Obesity")))</f>
        <v>Obesity</v>
      </c>
      <c r="O1153" s="23" t="str">
        <f>IF(C1153&lt;'Cleaning Summary'!$B$66,"Normal",IF(C1153&lt;'Cleaning Summary'!$B$67,"Prediabetes","Diabetes"))</f>
        <v>Normal</v>
      </c>
    </row>
    <row r="1154" spans="1:15" x14ac:dyDescent="0.35">
      <c r="A1154" s="23" t="s">
        <v>2423</v>
      </c>
      <c r="B1154" s="27">
        <v>30.78</v>
      </c>
      <c r="C1154" s="27">
        <v>7.94</v>
      </c>
      <c r="D1154" s="23" t="s">
        <v>81</v>
      </c>
      <c r="E1154" s="23" t="s">
        <v>81</v>
      </c>
      <c r="F1154" s="23" t="s">
        <v>81</v>
      </c>
      <c r="G1154" s="23">
        <v>2</v>
      </c>
      <c r="H1154" s="23" t="s">
        <v>81</v>
      </c>
      <c r="I1154" s="23" t="str">
        <f t="shared" ref="I1154:I1217" si="72">IF(LOWER(TRIM(D1154))="yes","Yes","No")</f>
        <v>No</v>
      </c>
      <c r="J1154" s="23" t="str">
        <f t="shared" ref="J1154:J1217" si="73">IF(LOWER(TRIM(E1154))="yes","Yes","No")</f>
        <v>No</v>
      </c>
      <c r="K1154" s="23" t="str">
        <f t="shared" ref="K1154:K1217" si="74">IF(LOWER(TRIM(F1154))="yes","Yes","No")</f>
        <v>No</v>
      </c>
      <c r="L1154" s="23" t="str">
        <f>IF(TRIM(H1154)="?",'Cleaning Summary'!$B$35,IF(LOWER(TRIM(H1154))="yes","Yes","No"))</f>
        <v>No</v>
      </c>
      <c r="M1154" s="23">
        <f t="shared" ref="M1154:M1217" si="75">IF(ISNUMBER(G1154),G1154,IF(LOWER(TRIM(G1154))="no major surgery",0,"CHECK"))</f>
        <v>2</v>
      </c>
      <c r="N1154" s="23" t="str">
        <f>IF(B1154&lt;'Cleaning Summary'!$B$63,"Underweight",IF(B1154&lt;'Cleaning Summary'!$B$64,"Normal Weight",IF(B1154&lt;'Cleaning Summary'!$B$65,"Overweight","Obesity")))</f>
        <v>Obesity</v>
      </c>
      <c r="O1154" s="23" t="str">
        <f>IF(C1154&lt;'Cleaning Summary'!$B$66,"Normal",IF(C1154&lt;'Cleaning Summary'!$B$67,"Prediabetes","Diabetes"))</f>
        <v>Diabetes</v>
      </c>
    </row>
    <row r="1155" spans="1:15" x14ac:dyDescent="0.35">
      <c r="A1155" s="23" t="s">
        <v>2425</v>
      </c>
      <c r="B1155" s="27">
        <v>21.86</v>
      </c>
      <c r="C1155" s="27">
        <v>10.95</v>
      </c>
      <c r="D1155" s="23" t="s">
        <v>81</v>
      </c>
      <c r="E1155" s="23" t="s">
        <v>81</v>
      </c>
      <c r="F1155" s="23" t="s">
        <v>81</v>
      </c>
      <c r="G1155" s="23" t="s">
        <v>4796</v>
      </c>
      <c r="H1155" s="23" t="s">
        <v>81</v>
      </c>
      <c r="I1155" s="23" t="str">
        <f t="shared" si="72"/>
        <v>No</v>
      </c>
      <c r="J1155" s="23" t="str">
        <f t="shared" si="73"/>
        <v>No</v>
      </c>
      <c r="K1155" s="23" t="str">
        <f t="shared" si="74"/>
        <v>No</v>
      </c>
      <c r="L1155" s="23" t="str">
        <f>IF(TRIM(H1155)="?",'Cleaning Summary'!$B$35,IF(LOWER(TRIM(H1155))="yes","Yes","No"))</f>
        <v>No</v>
      </c>
      <c r="M1155" s="23">
        <f t="shared" si="75"/>
        <v>0</v>
      </c>
      <c r="N1155" s="23" t="str">
        <f>IF(B1155&lt;'Cleaning Summary'!$B$63,"Underweight",IF(B1155&lt;'Cleaning Summary'!$B$64,"Normal Weight",IF(B1155&lt;'Cleaning Summary'!$B$65,"Overweight","Obesity")))</f>
        <v>Normal Weight</v>
      </c>
      <c r="O1155" s="23" t="str">
        <f>IF(C1155&lt;'Cleaning Summary'!$B$66,"Normal",IF(C1155&lt;'Cleaning Summary'!$B$67,"Prediabetes","Diabetes"))</f>
        <v>Diabetes</v>
      </c>
    </row>
    <row r="1156" spans="1:15" x14ac:dyDescent="0.35">
      <c r="A1156" s="23" t="s">
        <v>2427</v>
      </c>
      <c r="B1156" s="27">
        <v>49.09</v>
      </c>
      <c r="C1156" s="27">
        <v>6.3</v>
      </c>
      <c r="D1156" s="23" t="s">
        <v>95</v>
      </c>
      <c r="E1156" s="23" t="s">
        <v>81</v>
      </c>
      <c r="F1156" s="23" t="s">
        <v>81</v>
      </c>
      <c r="G1156" s="23" t="s">
        <v>4796</v>
      </c>
      <c r="H1156" s="23" t="s">
        <v>81</v>
      </c>
      <c r="I1156" s="23" t="str">
        <f t="shared" si="72"/>
        <v>Yes</v>
      </c>
      <c r="J1156" s="23" t="str">
        <f t="shared" si="73"/>
        <v>No</v>
      </c>
      <c r="K1156" s="23" t="str">
        <f t="shared" si="74"/>
        <v>No</v>
      </c>
      <c r="L1156" s="23" t="str">
        <f>IF(TRIM(H1156)="?",'Cleaning Summary'!$B$35,IF(LOWER(TRIM(H1156))="yes","Yes","No"))</f>
        <v>No</v>
      </c>
      <c r="M1156" s="23">
        <f t="shared" si="75"/>
        <v>0</v>
      </c>
      <c r="N1156" s="23" t="str">
        <f>IF(B1156&lt;'Cleaning Summary'!$B$63,"Underweight",IF(B1156&lt;'Cleaning Summary'!$B$64,"Normal Weight",IF(B1156&lt;'Cleaning Summary'!$B$65,"Overweight","Obesity")))</f>
        <v>Obesity</v>
      </c>
      <c r="O1156" s="23" t="str">
        <f>IF(C1156&lt;'Cleaning Summary'!$B$66,"Normal",IF(C1156&lt;'Cleaning Summary'!$B$67,"Prediabetes","Diabetes"))</f>
        <v>Prediabetes</v>
      </c>
    </row>
    <row r="1157" spans="1:15" x14ac:dyDescent="0.35">
      <c r="A1157" s="23" t="s">
        <v>2429</v>
      </c>
      <c r="B1157" s="27">
        <v>47.74</v>
      </c>
      <c r="C1157" s="27">
        <v>8.0500000000000007</v>
      </c>
      <c r="D1157" s="23" t="s">
        <v>95</v>
      </c>
      <c r="E1157" s="23" t="s">
        <v>81</v>
      </c>
      <c r="F1157" s="23" t="s">
        <v>81</v>
      </c>
      <c r="G1157" s="23">
        <v>2</v>
      </c>
      <c r="H1157" s="23" t="s">
        <v>81</v>
      </c>
      <c r="I1157" s="23" t="str">
        <f t="shared" si="72"/>
        <v>Yes</v>
      </c>
      <c r="J1157" s="23" t="str">
        <f t="shared" si="73"/>
        <v>No</v>
      </c>
      <c r="K1157" s="23" t="str">
        <f t="shared" si="74"/>
        <v>No</v>
      </c>
      <c r="L1157" s="23" t="str">
        <f>IF(TRIM(H1157)="?",'Cleaning Summary'!$B$35,IF(LOWER(TRIM(H1157))="yes","Yes","No"))</f>
        <v>No</v>
      </c>
      <c r="M1157" s="23">
        <f t="shared" si="75"/>
        <v>2</v>
      </c>
      <c r="N1157" s="23" t="str">
        <f>IF(B1157&lt;'Cleaning Summary'!$B$63,"Underweight",IF(B1157&lt;'Cleaning Summary'!$B$64,"Normal Weight",IF(B1157&lt;'Cleaning Summary'!$B$65,"Overweight","Obesity")))</f>
        <v>Obesity</v>
      </c>
      <c r="O1157" s="23" t="str">
        <f>IF(C1157&lt;'Cleaning Summary'!$B$66,"Normal",IF(C1157&lt;'Cleaning Summary'!$B$67,"Prediabetes","Diabetes"))</f>
        <v>Diabetes</v>
      </c>
    </row>
    <row r="1158" spans="1:15" x14ac:dyDescent="0.35">
      <c r="A1158" s="23" t="s">
        <v>2431</v>
      </c>
      <c r="B1158" s="27">
        <v>30.2</v>
      </c>
      <c r="C1158" s="27">
        <v>9.8800000000000008</v>
      </c>
      <c r="D1158" s="23" t="s">
        <v>95</v>
      </c>
      <c r="E1158" s="23" t="s">
        <v>81</v>
      </c>
      <c r="F1158" s="23" t="s">
        <v>81</v>
      </c>
      <c r="G1158" s="23">
        <v>2</v>
      </c>
      <c r="H1158" s="23" t="s">
        <v>81</v>
      </c>
      <c r="I1158" s="23" t="str">
        <f t="shared" si="72"/>
        <v>Yes</v>
      </c>
      <c r="J1158" s="23" t="str">
        <f t="shared" si="73"/>
        <v>No</v>
      </c>
      <c r="K1158" s="23" t="str">
        <f t="shared" si="74"/>
        <v>No</v>
      </c>
      <c r="L1158" s="23" t="str">
        <f>IF(TRIM(H1158)="?",'Cleaning Summary'!$B$35,IF(LOWER(TRIM(H1158))="yes","Yes","No"))</f>
        <v>No</v>
      </c>
      <c r="M1158" s="23">
        <f t="shared" si="75"/>
        <v>2</v>
      </c>
      <c r="N1158" s="23" t="str">
        <f>IF(B1158&lt;'Cleaning Summary'!$B$63,"Underweight",IF(B1158&lt;'Cleaning Summary'!$B$64,"Normal Weight",IF(B1158&lt;'Cleaning Summary'!$B$65,"Overweight","Obesity")))</f>
        <v>Obesity</v>
      </c>
      <c r="O1158" s="23" t="str">
        <f>IF(C1158&lt;'Cleaning Summary'!$B$66,"Normal",IF(C1158&lt;'Cleaning Summary'!$B$67,"Prediabetes","Diabetes"))</f>
        <v>Diabetes</v>
      </c>
    </row>
    <row r="1159" spans="1:15" x14ac:dyDescent="0.35">
      <c r="A1159" s="23" t="s">
        <v>2433</v>
      </c>
      <c r="B1159" s="27">
        <v>33.25</v>
      </c>
      <c r="C1159" s="27">
        <v>7.42</v>
      </c>
      <c r="D1159" s="23" t="s">
        <v>95</v>
      </c>
      <c r="E1159" s="23" t="s">
        <v>81</v>
      </c>
      <c r="F1159" s="23" t="s">
        <v>81</v>
      </c>
      <c r="G1159" s="23">
        <v>2</v>
      </c>
      <c r="H1159" s="23" t="s">
        <v>81</v>
      </c>
      <c r="I1159" s="23" t="str">
        <f t="shared" si="72"/>
        <v>Yes</v>
      </c>
      <c r="J1159" s="23" t="str">
        <f t="shared" si="73"/>
        <v>No</v>
      </c>
      <c r="K1159" s="23" t="str">
        <f t="shared" si="74"/>
        <v>No</v>
      </c>
      <c r="L1159" s="23" t="str">
        <f>IF(TRIM(H1159)="?",'Cleaning Summary'!$B$35,IF(LOWER(TRIM(H1159))="yes","Yes","No"))</f>
        <v>No</v>
      </c>
      <c r="M1159" s="23">
        <f t="shared" si="75"/>
        <v>2</v>
      </c>
      <c r="N1159" s="23" t="str">
        <f>IF(B1159&lt;'Cleaning Summary'!$B$63,"Underweight",IF(B1159&lt;'Cleaning Summary'!$B$64,"Normal Weight",IF(B1159&lt;'Cleaning Summary'!$B$65,"Overweight","Obesity")))</f>
        <v>Obesity</v>
      </c>
      <c r="O1159" s="23" t="str">
        <f>IF(C1159&lt;'Cleaning Summary'!$B$66,"Normal",IF(C1159&lt;'Cleaning Summary'!$B$67,"Prediabetes","Diabetes"))</f>
        <v>Diabetes</v>
      </c>
    </row>
    <row r="1160" spans="1:15" x14ac:dyDescent="0.35">
      <c r="A1160" s="23" t="s">
        <v>2435</v>
      </c>
      <c r="B1160" s="27">
        <v>26.6</v>
      </c>
      <c r="C1160" s="27">
        <v>8.4499999999999993</v>
      </c>
      <c r="D1160" s="23" t="s">
        <v>95</v>
      </c>
      <c r="E1160" s="23" t="s">
        <v>81</v>
      </c>
      <c r="F1160" s="23" t="s">
        <v>81</v>
      </c>
      <c r="G1160" s="23">
        <v>1</v>
      </c>
      <c r="H1160" s="23" t="s">
        <v>81</v>
      </c>
      <c r="I1160" s="23" t="str">
        <f t="shared" si="72"/>
        <v>Yes</v>
      </c>
      <c r="J1160" s="23" t="str">
        <f t="shared" si="73"/>
        <v>No</v>
      </c>
      <c r="K1160" s="23" t="str">
        <f t="shared" si="74"/>
        <v>No</v>
      </c>
      <c r="L1160" s="23" t="str">
        <f>IF(TRIM(H1160)="?",'Cleaning Summary'!$B$35,IF(LOWER(TRIM(H1160))="yes","Yes","No"))</f>
        <v>No</v>
      </c>
      <c r="M1160" s="23">
        <f t="shared" si="75"/>
        <v>1</v>
      </c>
      <c r="N1160" s="23" t="str">
        <f>IF(B1160&lt;'Cleaning Summary'!$B$63,"Underweight",IF(B1160&lt;'Cleaning Summary'!$B$64,"Normal Weight",IF(B1160&lt;'Cleaning Summary'!$B$65,"Overweight","Obesity")))</f>
        <v>Overweight</v>
      </c>
      <c r="O1160" s="23" t="str">
        <f>IF(C1160&lt;'Cleaning Summary'!$B$66,"Normal",IF(C1160&lt;'Cleaning Summary'!$B$67,"Prediabetes","Diabetes"))</f>
        <v>Diabetes</v>
      </c>
    </row>
    <row r="1161" spans="1:15" x14ac:dyDescent="0.35">
      <c r="A1161" s="23" t="s">
        <v>2437</v>
      </c>
      <c r="B1161" s="27">
        <v>26.35</v>
      </c>
      <c r="C1161" s="27">
        <v>6.21</v>
      </c>
      <c r="D1161" s="23" t="s">
        <v>81</v>
      </c>
      <c r="E1161" s="23" t="s">
        <v>81</v>
      </c>
      <c r="F1161" s="23" t="s">
        <v>81</v>
      </c>
      <c r="G1161" s="23">
        <v>2</v>
      </c>
      <c r="H1161" s="23" t="s">
        <v>81</v>
      </c>
      <c r="I1161" s="23" t="str">
        <f t="shared" si="72"/>
        <v>No</v>
      </c>
      <c r="J1161" s="23" t="str">
        <f t="shared" si="73"/>
        <v>No</v>
      </c>
      <c r="K1161" s="23" t="str">
        <f t="shared" si="74"/>
        <v>No</v>
      </c>
      <c r="L1161" s="23" t="str">
        <f>IF(TRIM(H1161)="?",'Cleaning Summary'!$B$35,IF(LOWER(TRIM(H1161))="yes","Yes","No"))</f>
        <v>No</v>
      </c>
      <c r="M1161" s="23">
        <f t="shared" si="75"/>
        <v>2</v>
      </c>
      <c r="N1161" s="23" t="str">
        <f>IF(B1161&lt;'Cleaning Summary'!$B$63,"Underweight",IF(B1161&lt;'Cleaning Summary'!$B$64,"Normal Weight",IF(B1161&lt;'Cleaning Summary'!$B$65,"Overweight","Obesity")))</f>
        <v>Overweight</v>
      </c>
      <c r="O1161" s="23" t="str">
        <f>IF(C1161&lt;'Cleaning Summary'!$B$66,"Normal",IF(C1161&lt;'Cleaning Summary'!$B$67,"Prediabetes","Diabetes"))</f>
        <v>Prediabetes</v>
      </c>
    </row>
    <row r="1162" spans="1:15" x14ac:dyDescent="0.35">
      <c r="A1162" s="23" t="s">
        <v>2439</v>
      </c>
      <c r="B1162" s="27">
        <v>39.994999999999997</v>
      </c>
      <c r="C1162" s="27">
        <v>4.6500000000000004</v>
      </c>
      <c r="D1162" s="23" t="s">
        <v>81</v>
      </c>
      <c r="E1162" s="23" t="s">
        <v>81</v>
      </c>
      <c r="F1162" s="23" t="s">
        <v>81</v>
      </c>
      <c r="G1162" s="23" t="s">
        <v>4796</v>
      </c>
      <c r="H1162" s="23" t="s">
        <v>81</v>
      </c>
      <c r="I1162" s="23" t="str">
        <f t="shared" si="72"/>
        <v>No</v>
      </c>
      <c r="J1162" s="23" t="str">
        <f t="shared" si="73"/>
        <v>No</v>
      </c>
      <c r="K1162" s="23" t="str">
        <f t="shared" si="74"/>
        <v>No</v>
      </c>
      <c r="L1162" s="23" t="str">
        <f>IF(TRIM(H1162)="?",'Cleaning Summary'!$B$35,IF(LOWER(TRIM(H1162))="yes","Yes","No"))</f>
        <v>No</v>
      </c>
      <c r="M1162" s="23">
        <f t="shared" si="75"/>
        <v>0</v>
      </c>
      <c r="N1162" s="23" t="str">
        <f>IF(B1162&lt;'Cleaning Summary'!$B$63,"Underweight",IF(B1162&lt;'Cleaning Summary'!$B$64,"Normal Weight",IF(B1162&lt;'Cleaning Summary'!$B$65,"Overweight","Obesity")))</f>
        <v>Obesity</v>
      </c>
      <c r="O1162" s="23" t="str">
        <f>IF(C1162&lt;'Cleaning Summary'!$B$66,"Normal",IF(C1162&lt;'Cleaning Summary'!$B$67,"Prediabetes","Diabetes"))</f>
        <v>Normal</v>
      </c>
    </row>
    <row r="1163" spans="1:15" x14ac:dyDescent="0.35">
      <c r="A1163" s="23" t="s">
        <v>2441</v>
      </c>
      <c r="B1163" s="27">
        <v>22.92</v>
      </c>
      <c r="C1163" s="27">
        <v>5.87</v>
      </c>
      <c r="D1163" s="23" t="s">
        <v>95</v>
      </c>
      <c r="E1163" s="23" t="s">
        <v>81</v>
      </c>
      <c r="F1163" s="23" t="s">
        <v>81</v>
      </c>
      <c r="G1163" s="23">
        <v>1</v>
      </c>
      <c r="H1163" s="23" t="s">
        <v>81</v>
      </c>
      <c r="I1163" s="23" t="str">
        <f t="shared" si="72"/>
        <v>Yes</v>
      </c>
      <c r="J1163" s="23" t="str">
        <f t="shared" si="73"/>
        <v>No</v>
      </c>
      <c r="K1163" s="23" t="str">
        <f t="shared" si="74"/>
        <v>No</v>
      </c>
      <c r="L1163" s="23" t="str">
        <f>IF(TRIM(H1163)="?",'Cleaning Summary'!$B$35,IF(LOWER(TRIM(H1163))="yes","Yes","No"))</f>
        <v>No</v>
      </c>
      <c r="M1163" s="23">
        <f t="shared" si="75"/>
        <v>1</v>
      </c>
      <c r="N1163" s="23" t="str">
        <f>IF(B1163&lt;'Cleaning Summary'!$B$63,"Underweight",IF(B1163&lt;'Cleaning Summary'!$B$64,"Normal Weight",IF(B1163&lt;'Cleaning Summary'!$B$65,"Overweight","Obesity")))</f>
        <v>Normal Weight</v>
      </c>
      <c r="O1163" s="23" t="str">
        <f>IF(C1163&lt;'Cleaning Summary'!$B$66,"Normal",IF(C1163&lt;'Cleaning Summary'!$B$67,"Prediabetes","Diabetes"))</f>
        <v>Prediabetes</v>
      </c>
    </row>
    <row r="1164" spans="1:15" x14ac:dyDescent="0.35">
      <c r="A1164" s="23" t="s">
        <v>2443</v>
      </c>
      <c r="B1164" s="27">
        <v>24.78</v>
      </c>
      <c r="C1164" s="27">
        <v>4.24</v>
      </c>
      <c r="D1164" s="23" t="s">
        <v>95</v>
      </c>
      <c r="E1164" s="23" t="s">
        <v>81</v>
      </c>
      <c r="F1164" s="23" t="s">
        <v>81</v>
      </c>
      <c r="G1164" s="23">
        <v>2</v>
      </c>
      <c r="H1164" s="23" t="s">
        <v>81</v>
      </c>
      <c r="I1164" s="23" t="str">
        <f t="shared" si="72"/>
        <v>Yes</v>
      </c>
      <c r="J1164" s="23" t="str">
        <f t="shared" si="73"/>
        <v>No</v>
      </c>
      <c r="K1164" s="23" t="str">
        <f t="shared" si="74"/>
        <v>No</v>
      </c>
      <c r="L1164" s="23" t="str">
        <f>IF(TRIM(H1164)="?",'Cleaning Summary'!$B$35,IF(LOWER(TRIM(H1164))="yes","Yes","No"))</f>
        <v>No</v>
      </c>
      <c r="M1164" s="23">
        <f t="shared" si="75"/>
        <v>2</v>
      </c>
      <c r="N1164" s="23" t="str">
        <f>IF(B1164&lt;'Cleaning Summary'!$B$63,"Underweight",IF(B1164&lt;'Cleaning Summary'!$B$64,"Normal Weight",IF(B1164&lt;'Cleaning Summary'!$B$65,"Overweight","Obesity")))</f>
        <v>Normal Weight</v>
      </c>
      <c r="O1164" s="23" t="str">
        <f>IF(C1164&lt;'Cleaning Summary'!$B$66,"Normal",IF(C1164&lt;'Cleaning Summary'!$B$67,"Prediabetes","Diabetes"))</f>
        <v>Normal</v>
      </c>
    </row>
    <row r="1165" spans="1:15" x14ac:dyDescent="0.35">
      <c r="A1165" s="23" t="s">
        <v>2445</v>
      </c>
      <c r="B1165" s="27">
        <v>34.07</v>
      </c>
      <c r="C1165" s="27">
        <v>7.81</v>
      </c>
      <c r="D1165" s="23" t="s">
        <v>95</v>
      </c>
      <c r="E1165" s="23" t="s">
        <v>81</v>
      </c>
      <c r="F1165" s="23" t="s">
        <v>81</v>
      </c>
      <c r="G1165" s="23" t="s">
        <v>4796</v>
      </c>
      <c r="H1165" s="23" t="s">
        <v>81</v>
      </c>
      <c r="I1165" s="23" t="str">
        <f t="shared" si="72"/>
        <v>Yes</v>
      </c>
      <c r="J1165" s="23" t="str">
        <f t="shared" si="73"/>
        <v>No</v>
      </c>
      <c r="K1165" s="23" t="str">
        <f t="shared" si="74"/>
        <v>No</v>
      </c>
      <c r="L1165" s="23" t="str">
        <f>IF(TRIM(H1165)="?",'Cleaning Summary'!$B$35,IF(LOWER(TRIM(H1165))="yes","Yes","No"))</f>
        <v>No</v>
      </c>
      <c r="M1165" s="23">
        <f t="shared" si="75"/>
        <v>0</v>
      </c>
      <c r="N1165" s="23" t="str">
        <f>IF(B1165&lt;'Cleaning Summary'!$B$63,"Underweight",IF(B1165&lt;'Cleaning Summary'!$B$64,"Normal Weight",IF(B1165&lt;'Cleaning Summary'!$B$65,"Overweight","Obesity")))</f>
        <v>Obesity</v>
      </c>
      <c r="O1165" s="23" t="str">
        <f>IF(C1165&lt;'Cleaning Summary'!$B$66,"Normal",IF(C1165&lt;'Cleaning Summary'!$B$67,"Prediabetes","Diabetes"))</f>
        <v>Diabetes</v>
      </c>
    </row>
    <row r="1166" spans="1:15" x14ac:dyDescent="0.35">
      <c r="A1166" s="23" t="s">
        <v>2447</v>
      </c>
      <c r="B1166" s="27">
        <v>30.14</v>
      </c>
      <c r="C1166" s="27">
        <v>9.85</v>
      </c>
      <c r="D1166" s="23" t="s">
        <v>81</v>
      </c>
      <c r="E1166" s="23" t="s">
        <v>81</v>
      </c>
      <c r="F1166" s="23" t="s">
        <v>81</v>
      </c>
      <c r="G1166" s="23" t="s">
        <v>4796</v>
      </c>
      <c r="H1166" s="23" t="s">
        <v>81</v>
      </c>
      <c r="I1166" s="23" t="str">
        <f t="shared" si="72"/>
        <v>No</v>
      </c>
      <c r="J1166" s="23" t="str">
        <f t="shared" si="73"/>
        <v>No</v>
      </c>
      <c r="K1166" s="23" t="str">
        <f t="shared" si="74"/>
        <v>No</v>
      </c>
      <c r="L1166" s="23" t="str">
        <f>IF(TRIM(H1166)="?",'Cleaning Summary'!$B$35,IF(LOWER(TRIM(H1166))="yes","Yes","No"))</f>
        <v>No</v>
      </c>
      <c r="M1166" s="23">
        <f t="shared" si="75"/>
        <v>0</v>
      </c>
      <c r="N1166" s="23" t="str">
        <f>IF(B1166&lt;'Cleaning Summary'!$B$63,"Underweight",IF(B1166&lt;'Cleaning Summary'!$B$64,"Normal Weight",IF(B1166&lt;'Cleaning Summary'!$B$65,"Overweight","Obesity")))</f>
        <v>Obesity</v>
      </c>
      <c r="O1166" s="23" t="str">
        <f>IF(C1166&lt;'Cleaning Summary'!$B$66,"Normal",IF(C1166&lt;'Cleaning Summary'!$B$67,"Prediabetes","Diabetes"))</f>
        <v>Diabetes</v>
      </c>
    </row>
    <row r="1167" spans="1:15" x14ac:dyDescent="0.35">
      <c r="A1167" s="23" t="s">
        <v>2449</v>
      </c>
      <c r="B1167" s="27">
        <v>18.05</v>
      </c>
      <c r="C1167" s="27">
        <v>6.94</v>
      </c>
      <c r="D1167" s="23" t="s">
        <v>81</v>
      </c>
      <c r="E1167" s="23" t="s">
        <v>81</v>
      </c>
      <c r="F1167" s="23" t="s">
        <v>81</v>
      </c>
      <c r="G1167" s="23" t="s">
        <v>4796</v>
      </c>
      <c r="H1167" s="23" t="s">
        <v>81</v>
      </c>
      <c r="I1167" s="23" t="str">
        <f t="shared" si="72"/>
        <v>No</v>
      </c>
      <c r="J1167" s="23" t="str">
        <f t="shared" si="73"/>
        <v>No</v>
      </c>
      <c r="K1167" s="23" t="str">
        <f t="shared" si="74"/>
        <v>No</v>
      </c>
      <c r="L1167" s="23" t="str">
        <f>IF(TRIM(H1167)="?",'Cleaning Summary'!$B$35,IF(LOWER(TRIM(H1167))="yes","Yes","No"))</f>
        <v>No</v>
      </c>
      <c r="M1167" s="23">
        <f t="shared" si="75"/>
        <v>0</v>
      </c>
      <c r="N1167" s="23" t="str">
        <f>IF(B1167&lt;'Cleaning Summary'!$B$63,"Underweight",IF(B1167&lt;'Cleaning Summary'!$B$64,"Normal Weight",IF(B1167&lt;'Cleaning Summary'!$B$65,"Overweight","Obesity")))</f>
        <v>Underweight</v>
      </c>
      <c r="O1167" s="23" t="str">
        <f>IF(C1167&lt;'Cleaning Summary'!$B$66,"Normal",IF(C1167&lt;'Cleaning Summary'!$B$67,"Prediabetes","Diabetes"))</f>
        <v>Diabetes</v>
      </c>
    </row>
    <row r="1168" spans="1:15" x14ac:dyDescent="0.35">
      <c r="A1168" s="23" t="s">
        <v>2451</v>
      </c>
      <c r="B1168" s="27">
        <v>37.4</v>
      </c>
      <c r="C1168" s="27">
        <v>11.3</v>
      </c>
      <c r="D1168" s="23" t="s">
        <v>95</v>
      </c>
      <c r="E1168" s="23" t="s">
        <v>81</v>
      </c>
      <c r="F1168" s="23" t="s">
        <v>81</v>
      </c>
      <c r="G1168" s="23">
        <v>2</v>
      </c>
      <c r="H1168" s="23" t="s">
        <v>81</v>
      </c>
      <c r="I1168" s="23" t="str">
        <f t="shared" si="72"/>
        <v>Yes</v>
      </c>
      <c r="J1168" s="23" t="str">
        <f t="shared" si="73"/>
        <v>No</v>
      </c>
      <c r="K1168" s="23" t="str">
        <f t="shared" si="74"/>
        <v>No</v>
      </c>
      <c r="L1168" s="23" t="str">
        <f>IF(TRIM(H1168)="?",'Cleaning Summary'!$B$35,IF(LOWER(TRIM(H1168))="yes","Yes","No"))</f>
        <v>No</v>
      </c>
      <c r="M1168" s="23">
        <f t="shared" si="75"/>
        <v>2</v>
      </c>
      <c r="N1168" s="23" t="str">
        <f>IF(B1168&lt;'Cleaning Summary'!$B$63,"Underweight",IF(B1168&lt;'Cleaning Summary'!$B$64,"Normal Weight",IF(B1168&lt;'Cleaning Summary'!$B$65,"Overweight","Obesity")))</f>
        <v>Obesity</v>
      </c>
      <c r="O1168" s="23" t="str">
        <f>IF(C1168&lt;'Cleaning Summary'!$B$66,"Normal",IF(C1168&lt;'Cleaning Summary'!$B$67,"Prediabetes","Diabetes"))</f>
        <v>Diabetes</v>
      </c>
    </row>
    <row r="1169" spans="1:15" x14ac:dyDescent="0.35">
      <c r="A1169" s="23" t="s">
        <v>2453</v>
      </c>
      <c r="B1169" s="27">
        <v>25.75</v>
      </c>
      <c r="C1169" s="27">
        <v>9.23</v>
      </c>
      <c r="D1169" s="23" t="s">
        <v>81</v>
      </c>
      <c r="E1169" s="23" t="s">
        <v>81</v>
      </c>
      <c r="F1169" s="23" t="s">
        <v>81</v>
      </c>
      <c r="G1169" s="23" t="s">
        <v>4796</v>
      </c>
      <c r="H1169" s="23" t="s">
        <v>81</v>
      </c>
      <c r="I1169" s="23" t="str">
        <f t="shared" si="72"/>
        <v>No</v>
      </c>
      <c r="J1169" s="23" t="str">
        <f t="shared" si="73"/>
        <v>No</v>
      </c>
      <c r="K1169" s="23" t="str">
        <f t="shared" si="74"/>
        <v>No</v>
      </c>
      <c r="L1169" s="23" t="str">
        <f>IF(TRIM(H1169)="?",'Cleaning Summary'!$B$35,IF(LOWER(TRIM(H1169))="yes","Yes","No"))</f>
        <v>No</v>
      </c>
      <c r="M1169" s="23">
        <f t="shared" si="75"/>
        <v>0</v>
      </c>
      <c r="N1169" s="23" t="str">
        <f>IF(B1169&lt;'Cleaning Summary'!$B$63,"Underweight",IF(B1169&lt;'Cleaning Summary'!$B$64,"Normal Weight",IF(B1169&lt;'Cleaning Summary'!$B$65,"Overweight","Obesity")))</f>
        <v>Overweight</v>
      </c>
      <c r="O1169" s="23" t="str">
        <f>IF(C1169&lt;'Cleaning Summary'!$B$66,"Normal",IF(C1169&lt;'Cleaning Summary'!$B$67,"Prediabetes","Diabetes"))</f>
        <v>Diabetes</v>
      </c>
    </row>
    <row r="1170" spans="1:15" x14ac:dyDescent="0.35">
      <c r="A1170" s="23" t="s">
        <v>2455</v>
      </c>
      <c r="B1170" s="27">
        <v>32.299999999999997</v>
      </c>
      <c r="C1170" s="27">
        <v>4.37</v>
      </c>
      <c r="D1170" s="23" t="s">
        <v>81</v>
      </c>
      <c r="E1170" s="23" t="s">
        <v>81</v>
      </c>
      <c r="F1170" s="23" t="s">
        <v>81</v>
      </c>
      <c r="G1170" s="23">
        <v>2</v>
      </c>
      <c r="H1170" s="23" t="s">
        <v>81</v>
      </c>
      <c r="I1170" s="23" t="str">
        <f t="shared" si="72"/>
        <v>No</v>
      </c>
      <c r="J1170" s="23" t="str">
        <f t="shared" si="73"/>
        <v>No</v>
      </c>
      <c r="K1170" s="23" t="str">
        <f t="shared" si="74"/>
        <v>No</v>
      </c>
      <c r="L1170" s="23" t="str">
        <f>IF(TRIM(H1170)="?",'Cleaning Summary'!$B$35,IF(LOWER(TRIM(H1170))="yes","Yes","No"))</f>
        <v>No</v>
      </c>
      <c r="M1170" s="23">
        <f t="shared" si="75"/>
        <v>2</v>
      </c>
      <c r="N1170" s="23" t="str">
        <f>IF(B1170&lt;'Cleaning Summary'!$B$63,"Underweight",IF(B1170&lt;'Cleaning Summary'!$B$64,"Normal Weight",IF(B1170&lt;'Cleaning Summary'!$B$65,"Overweight","Obesity")))</f>
        <v>Obesity</v>
      </c>
      <c r="O1170" s="23" t="str">
        <f>IF(C1170&lt;'Cleaning Summary'!$B$66,"Normal",IF(C1170&lt;'Cleaning Summary'!$B$67,"Prediabetes","Diabetes"))</f>
        <v>Normal</v>
      </c>
    </row>
    <row r="1171" spans="1:15" x14ac:dyDescent="0.35">
      <c r="A1171" s="23" t="s">
        <v>2457</v>
      </c>
      <c r="B1171" s="27">
        <v>28.61</v>
      </c>
      <c r="C1171" s="27">
        <v>5.76</v>
      </c>
      <c r="D1171" s="23" t="s">
        <v>81</v>
      </c>
      <c r="E1171" s="23" t="s">
        <v>81</v>
      </c>
      <c r="F1171" s="23" t="s">
        <v>82</v>
      </c>
      <c r="G1171" s="23">
        <v>1</v>
      </c>
      <c r="H1171" s="23" t="s">
        <v>81</v>
      </c>
      <c r="I1171" s="23" t="str">
        <f t="shared" si="72"/>
        <v>No</v>
      </c>
      <c r="J1171" s="23" t="str">
        <f t="shared" si="73"/>
        <v>No</v>
      </c>
      <c r="K1171" s="23" t="str">
        <f t="shared" si="74"/>
        <v>Yes</v>
      </c>
      <c r="L1171" s="23" t="str">
        <f>IF(TRIM(H1171)="?",'Cleaning Summary'!$B$35,IF(LOWER(TRIM(H1171))="yes","Yes","No"))</f>
        <v>No</v>
      </c>
      <c r="M1171" s="23">
        <f t="shared" si="75"/>
        <v>1</v>
      </c>
      <c r="N1171" s="23" t="str">
        <f>IF(B1171&lt;'Cleaning Summary'!$B$63,"Underweight",IF(B1171&lt;'Cleaning Summary'!$B$64,"Normal Weight",IF(B1171&lt;'Cleaning Summary'!$B$65,"Overweight","Obesity")))</f>
        <v>Overweight</v>
      </c>
      <c r="O1171" s="23" t="str">
        <f>IF(C1171&lt;'Cleaning Summary'!$B$66,"Normal",IF(C1171&lt;'Cleaning Summary'!$B$67,"Prediabetes","Diabetes"))</f>
        <v>Prediabetes</v>
      </c>
    </row>
    <row r="1172" spans="1:15" x14ac:dyDescent="0.35">
      <c r="A1172" s="23" t="s">
        <v>2459</v>
      </c>
      <c r="B1172" s="27">
        <v>45.41</v>
      </c>
      <c r="C1172" s="27">
        <v>4.96</v>
      </c>
      <c r="D1172" s="23" t="s">
        <v>81</v>
      </c>
      <c r="E1172" s="23" t="s">
        <v>81</v>
      </c>
      <c r="F1172" s="23" t="s">
        <v>81</v>
      </c>
      <c r="G1172" s="23">
        <v>1</v>
      </c>
      <c r="H1172" s="23" t="s">
        <v>81</v>
      </c>
      <c r="I1172" s="23" t="str">
        <f t="shared" si="72"/>
        <v>No</v>
      </c>
      <c r="J1172" s="23" t="str">
        <f t="shared" si="73"/>
        <v>No</v>
      </c>
      <c r="K1172" s="23" t="str">
        <f t="shared" si="74"/>
        <v>No</v>
      </c>
      <c r="L1172" s="23" t="str">
        <f>IF(TRIM(H1172)="?",'Cleaning Summary'!$B$35,IF(LOWER(TRIM(H1172))="yes","Yes","No"))</f>
        <v>No</v>
      </c>
      <c r="M1172" s="23">
        <f t="shared" si="75"/>
        <v>1</v>
      </c>
      <c r="N1172" s="23" t="str">
        <f>IF(B1172&lt;'Cleaning Summary'!$B$63,"Underweight",IF(B1172&lt;'Cleaning Summary'!$B$64,"Normal Weight",IF(B1172&lt;'Cleaning Summary'!$B$65,"Overweight","Obesity")))</f>
        <v>Obesity</v>
      </c>
      <c r="O1172" s="23" t="str">
        <f>IF(C1172&lt;'Cleaning Summary'!$B$66,"Normal",IF(C1172&lt;'Cleaning Summary'!$B$67,"Prediabetes","Diabetes"))</f>
        <v>Normal</v>
      </c>
    </row>
    <row r="1173" spans="1:15" x14ac:dyDescent="0.35">
      <c r="A1173" s="23" t="s">
        <v>2461</v>
      </c>
      <c r="B1173" s="27">
        <v>31.2</v>
      </c>
      <c r="C1173" s="27">
        <v>11.04</v>
      </c>
      <c r="D1173" s="23" t="s">
        <v>95</v>
      </c>
      <c r="E1173" s="23" t="s">
        <v>81</v>
      </c>
      <c r="F1173" s="23" t="s">
        <v>81</v>
      </c>
      <c r="G1173" s="23">
        <v>2</v>
      </c>
      <c r="H1173" s="23" t="s">
        <v>81</v>
      </c>
      <c r="I1173" s="23" t="str">
        <f t="shared" si="72"/>
        <v>Yes</v>
      </c>
      <c r="J1173" s="23" t="str">
        <f t="shared" si="73"/>
        <v>No</v>
      </c>
      <c r="K1173" s="23" t="str">
        <f t="shared" si="74"/>
        <v>No</v>
      </c>
      <c r="L1173" s="23" t="str">
        <f>IF(TRIM(H1173)="?",'Cleaning Summary'!$B$35,IF(LOWER(TRIM(H1173))="yes","Yes","No"))</f>
        <v>No</v>
      </c>
      <c r="M1173" s="23">
        <f t="shared" si="75"/>
        <v>2</v>
      </c>
      <c r="N1173" s="23" t="str">
        <f>IF(B1173&lt;'Cleaning Summary'!$B$63,"Underweight",IF(B1173&lt;'Cleaning Summary'!$B$64,"Normal Weight",IF(B1173&lt;'Cleaning Summary'!$B$65,"Overweight","Obesity")))</f>
        <v>Obesity</v>
      </c>
      <c r="O1173" s="23" t="str">
        <f>IF(C1173&lt;'Cleaning Summary'!$B$66,"Normal",IF(C1173&lt;'Cleaning Summary'!$B$67,"Prediabetes","Diabetes"))</f>
        <v>Diabetes</v>
      </c>
    </row>
    <row r="1174" spans="1:15" x14ac:dyDescent="0.35">
      <c r="A1174" s="23" t="s">
        <v>2463</v>
      </c>
      <c r="B1174" s="27">
        <v>29.83</v>
      </c>
      <c r="C1174" s="27">
        <v>7.81</v>
      </c>
      <c r="D1174" s="23" t="s">
        <v>95</v>
      </c>
      <c r="E1174" s="23" t="s">
        <v>81</v>
      </c>
      <c r="F1174" s="23" t="s">
        <v>81</v>
      </c>
      <c r="G1174" s="23">
        <v>1</v>
      </c>
      <c r="H1174" s="23" t="s">
        <v>81</v>
      </c>
      <c r="I1174" s="23" t="str">
        <f t="shared" si="72"/>
        <v>Yes</v>
      </c>
      <c r="J1174" s="23" t="str">
        <f t="shared" si="73"/>
        <v>No</v>
      </c>
      <c r="K1174" s="23" t="str">
        <f t="shared" si="74"/>
        <v>No</v>
      </c>
      <c r="L1174" s="23" t="str">
        <f>IF(TRIM(H1174)="?",'Cleaning Summary'!$B$35,IF(LOWER(TRIM(H1174))="yes","Yes","No"))</f>
        <v>No</v>
      </c>
      <c r="M1174" s="23">
        <f t="shared" si="75"/>
        <v>1</v>
      </c>
      <c r="N1174" s="23" t="str">
        <f>IF(B1174&lt;'Cleaning Summary'!$B$63,"Underweight",IF(B1174&lt;'Cleaning Summary'!$B$64,"Normal Weight",IF(B1174&lt;'Cleaning Summary'!$B$65,"Overweight","Obesity")))</f>
        <v>Overweight</v>
      </c>
      <c r="O1174" s="23" t="str">
        <f>IF(C1174&lt;'Cleaning Summary'!$B$66,"Normal",IF(C1174&lt;'Cleaning Summary'!$B$67,"Prediabetes","Diabetes"))</f>
        <v>Diabetes</v>
      </c>
    </row>
    <row r="1175" spans="1:15" x14ac:dyDescent="0.35">
      <c r="A1175" s="23" t="s">
        <v>2465</v>
      </c>
      <c r="B1175" s="27">
        <v>29.06</v>
      </c>
      <c r="C1175" s="27">
        <v>4.55</v>
      </c>
      <c r="D1175" s="23" t="s">
        <v>81</v>
      </c>
      <c r="E1175" s="23" t="s">
        <v>81</v>
      </c>
      <c r="F1175" s="23" t="s">
        <v>81</v>
      </c>
      <c r="G1175" s="23" t="s">
        <v>4796</v>
      </c>
      <c r="H1175" s="23" t="s">
        <v>81</v>
      </c>
      <c r="I1175" s="23" t="str">
        <f t="shared" si="72"/>
        <v>No</v>
      </c>
      <c r="J1175" s="23" t="str">
        <f t="shared" si="73"/>
        <v>No</v>
      </c>
      <c r="K1175" s="23" t="str">
        <f t="shared" si="74"/>
        <v>No</v>
      </c>
      <c r="L1175" s="23" t="str">
        <f>IF(TRIM(H1175)="?",'Cleaning Summary'!$B$35,IF(LOWER(TRIM(H1175))="yes","Yes","No"))</f>
        <v>No</v>
      </c>
      <c r="M1175" s="23">
        <f t="shared" si="75"/>
        <v>0</v>
      </c>
      <c r="N1175" s="23" t="str">
        <f>IF(B1175&lt;'Cleaning Summary'!$B$63,"Underweight",IF(B1175&lt;'Cleaning Summary'!$B$64,"Normal Weight",IF(B1175&lt;'Cleaning Summary'!$B$65,"Overweight","Obesity")))</f>
        <v>Overweight</v>
      </c>
      <c r="O1175" s="23" t="str">
        <f>IF(C1175&lt;'Cleaning Summary'!$B$66,"Normal",IF(C1175&lt;'Cleaning Summary'!$B$67,"Prediabetes","Diabetes"))</f>
        <v>Normal</v>
      </c>
    </row>
    <row r="1176" spans="1:15" x14ac:dyDescent="0.35">
      <c r="A1176" s="23" t="s">
        <v>2467</v>
      </c>
      <c r="B1176" s="27">
        <v>27.454999999999998</v>
      </c>
      <c r="C1176" s="27">
        <v>6.13</v>
      </c>
      <c r="D1176" s="23" t="s">
        <v>81</v>
      </c>
      <c r="E1176" s="23" t="s">
        <v>81</v>
      </c>
      <c r="F1176" s="23" t="s">
        <v>81</v>
      </c>
      <c r="G1176" s="23">
        <v>2</v>
      </c>
      <c r="H1176" s="23" t="s">
        <v>81</v>
      </c>
      <c r="I1176" s="23" t="str">
        <f t="shared" si="72"/>
        <v>No</v>
      </c>
      <c r="J1176" s="23" t="str">
        <f t="shared" si="73"/>
        <v>No</v>
      </c>
      <c r="K1176" s="23" t="str">
        <f t="shared" si="74"/>
        <v>No</v>
      </c>
      <c r="L1176" s="23" t="str">
        <f>IF(TRIM(H1176)="?",'Cleaning Summary'!$B$35,IF(LOWER(TRIM(H1176))="yes","Yes","No"))</f>
        <v>No</v>
      </c>
      <c r="M1176" s="23">
        <f t="shared" si="75"/>
        <v>2</v>
      </c>
      <c r="N1176" s="23" t="str">
        <f>IF(B1176&lt;'Cleaning Summary'!$B$63,"Underweight",IF(B1176&lt;'Cleaning Summary'!$B$64,"Normal Weight",IF(B1176&lt;'Cleaning Summary'!$B$65,"Overweight","Obesity")))</f>
        <v>Overweight</v>
      </c>
      <c r="O1176" s="23" t="str">
        <f>IF(C1176&lt;'Cleaning Summary'!$B$66,"Normal",IF(C1176&lt;'Cleaning Summary'!$B$67,"Prediabetes","Diabetes"))</f>
        <v>Prediabetes</v>
      </c>
    </row>
    <row r="1177" spans="1:15" x14ac:dyDescent="0.35">
      <c r="A1177" s="23" t="s">
        <v>2469</v>
      </c>
      <c r="B1177" s="27">
        <v>23.01</v>
      </c>
      <c r="C1177" s="27">
        <v>6.04</v>
      </c>
      <c r="D1177" s="23" t="s">
        <v>95</v>
      </c>
      <c r="E1177" s="23" t="s">
        <v>81</v>
      </c>
      <c r="F1177" s="23" t="s">
        <v>81</v>
      </c>
      <c r="G1177" s="23">
        <v>1</v>
      </c>
      <c r="H1177" s="23" t="s">
        <v>81</v>
      </c>
      <c r="I1177" s="23" t="str">
        <f t="shared" si="72"/>
        <v>Yes</v>
      </c>
      <c r="J1177" s="23" t="str">
        <f t="shared" si="73"/>
        <v>No</v>
      </c>
      <c r="K1177" s="23" t="str">
        <f t="shared" si="74"/>
        <v>No</v>
      </c>
      <c r="L1177" s="23" t="str">
        <f>IF(TRIM(H1177)="?",'Cleaning Summary'!$B$35,IF(LOWER(TRIM(H1177))="yes","Yes","No"))</f>
        <v>No</v>
      </c>
      <c r="M1177" s="23">
        <f t="shared" si="75"/>
        <v>1</v>
      </c>
      <c r="N1177" s="23" t="str">
        <f>IF(B1177&lt;'Cleaning Summary'!$B$63,"Underweight",IF(B1177&lt;'Cleaning Summary'!$B$64,"Normal Weight",IF(B1177&lt;'Cleaning Summary'!$B$65,"Overweight","Obesity")))</f>
        <v>Normal Weight</v>
      </c>
      <c r="O1177" s="23" t="str">
        <f>IF(C1177&lt;'Cleaning Summary'!$B$66,"Normal",IF(C1177&lt;'Cleaning Summary'!$B$67,"Prediabetes","Diabetes"))</f>
        <v>Prediabetes</v>
      </c>
    </row>
    <row r="1178" spans="1:15" x14ac:dyDescent="0.35">
      <c r="A1178" s="23" t="s">
        <v>2471</v>
      </c>
      <c r="B1178" s="27">
        <v>31.39</v>
      </c>
      <c r="C1178" s="27">
        <v>8.85</v>
      </c>
      <c r="D1178" s="23" t="s">
        <v>95</v>
      </c>
      <c r="E1178" s="23" t="s">
        <v>81</v>
      </c>
      <c r="F1178" s="23" t="s">
        <v>81</v>
      </c>
      <c r="G1178" s="23" t="s">
        <v>4796</v>
      </c>
      <c r="H1178" s="23" t="s">
        <v>81</v>
      </c>
      <c r="I1178" s="23" t="str">
        <f t="shared" si="72"/>
        <v>Yes</v>
      </c>
      <c r="J1178" s="23" t="str">
        <f t="shared" si="73"/>
        <v>No</v>
      </c>
      <c r="K1178" s="23" t="str">
        <f t="shared" si="74"/>
        <v>No</v>
      </c>
      <c r="L1178" s="23" t="str">
        <f>IF(TRIM(H1178)="?",'Cleaning Summary'!$B$35,IF(LOWER(TRIM(H1178))="yes","Yes","No"))</f>
        <v>No</v>
      </c>
      <c r="M1178" s="23">
        <f t="shared" si="75"/>
        <v>0</v>
      </c>
      <c r="N1178" s="23" t="str">
        <f>IF(B1178&lt;'Cleaning Summary'!$B$63,"Underweight",IF(B1178&lt;'Cleaning Summary'!$B$64,"Normal Weight",IF(B1178&lt;'Cleaning Summary'!$B$65,"Overweight","Obesity")))</f>
        <v>Obesity</v>
      </c>
      <c r="O1178" s="23" t="str">
        <f>IF(C1178&lt;'Cleaning Summary'!$B$66,"Normal",IF(C1178&lt;'Cleaning Summary'!$B$67,"Prediabetes","Diabetes"))</f>
        <v>Diabetes</v>
      </c>
    </row>
    <row r="1179" spans="1:15" x14ac:dyDescent="0.35">
      <c r="A1179" s="23" t="s">
        <v>2473</v>
      </c>
      <c r="B1179" s="27">
        <v>34.770000000000003</v>
      </c>
      <c r="C1179" s="27">
        <v>10.54</v>
      </c>
      <c r="D1179" s="23" t="s">
        <v>81</v>
      </c>
      <c r="E1179" s="23" t="s">
        <v>81</v>
      </c>
      <c r="F1179" s="23" t="s">
        <v>81</v>
      </c>
      <c r="G1179" s="23">
        <v>2</v>
      </c>
      <c r="H1179" s="23" t="s">
        <v>81</v>
      </c>
      <c r="I1179" s="23" t="str">
        <f t="shared" si="72"/>
        <v>No</v>
      </c>
      <c r="J1179" s="23" t="str">
        <f t="shared" si="73"/>
        <v>No</v>
      </c>
      <c r="K1179" s="23" t="str">
        <f t="shared" si="74"/>
        <v>No</v>
      </c>
      <c r="L1179" s="23" t="str">
        <f>IF(TRIM(H1179)="?",'Cleaning Summary'!$B$35,IF(LOWER(TRIM(H1179))="yes","Yes","No"))</f>
        <v>No</v>
      </c>
      <c r="M1179" s="23">
        <f t="shared" si="75"/>
        <v>2</v>
      </c>
      <c r="N1179" s="23" t="str">
        <f>IF(B1179&lt;'Cleaning Summary'!$B$63,"Underweight",IF(B1179&lt;'Cleaning Summary'!$B$64,"Normal Weight",IF(B1179&lt;'Cleaning Summary'!$B$65,"Overweight","Obesity")))</f>
        <v>Obesity</v>
      </c>
      <c r="O1179" s="23" t="str">
        <f>IF(C1179&lt;'Cleaning Summary'!$B$66,"Normal",IF(C1179&lt;'Cleaning Summary'!$B$67,"Prediabetes","Diabetes"))</f>
        <v>Diabetes</v>
      </c>
    </row>
    <row r="1180" spans="1:15" x14ac:dyDescent="0.35">
      <c r="A1180" s="23" t="s">
        <v>2475</v>
      </c>
      <c r="B1180" s="27">
        <v>24.48</v>
      </c>
      <c r="C1180" s="27">
        <v>4.37</v>
      </c>
      <c r="D1180" s="23" t="s">
        <v>95</v>
      </c>
      <c r="E1180" s="23" t="s">
        <v>81</v>
      </c>
      <c r="F1180" s="23" t="s">
        <v>81</v>
      </c>
      <c r="G1180" s="23">
        <v>2</v>
      </c>
      <c r="H1180" s="23" t="s">
        <v>81</v>
      </c>
      <c r="I1180" s="23" t="str">
        <f t="shared" si="72"/>
        <v>Yes</v>
      </c>
      <c r="J1180" s="23" t="str">
        <f t="shared" si="73"/>
        <v>No</v>
      </c>
      <c r="K1180" s="23" t="str">
        <f t="shared" si="74"/>
        <v>No</v>
      </c>
      <c r="L1180" s="23" t="str">
        <f>IF(TRIM(H1180)="?",'Cleaning Summary'!$B$35,IF(LOWER(TRIM(H1180))="yes","Yes","No"))</f>
        <v>No</v>
      </c>
      <c r="M1180" s="23">
        <f t="shared" si="75"/>
        <v>2</v>
      </c>
      <c r="N1180" s="23" t="str">
        <f>IF(B1180&lt;'Cleaning Summary'!$B$63,"Underweight",IF(B1180&lt;'Cleaning Summary'!$B$64,"Normal Weight",IF(B1180&lt;'Cleaning Summary'!$B$65,"Overweight","Obesity")))</f>
        <v>Normal Weight</v>
      </c>
      <c r="O1180" s="23" t="str">
        <f>IF(C1180&lt;'Cleaning Summary'!$B$66,"Normal",IF(C1180&lt;'Cleaning Summary'!$B$67,"Prediabetes","Diabetes"))</f>
        <v>Normal</v>
      </c>
    </row>
    <row r="1181" spans="1:15" x14ac:dyDescent="0.35">
      <c r="A1181" s="23" t="s">
        <v>2477</v>
      </c>
      <c r="B1181" s="27">
        <v>22.61</v>
      </c>
      <c r="C1181" s="27">
        <v>9.6300000000000008</v>
      </c>
      <c r="D1181" s="23" t="s">
        <v>81</v>
      </c>
      <c r="E1181" s="23" t="s">
        <v>81</v>
      </c>
      <c r="F1181" s="23" t="s">
        <v>81</v>
      </c>
      <c r="G1181" s="23">
        <v>2</v>
      </c>
      <c r="H1181" s="23" t="s">
        <v>81</v>
      </c>
      <c r="I1181" s="23" t="str">
        <f t="shared" si="72"/>
        <v>No</v>
      </c>
      <c r="J1181" s="23" t="str">
        <f t="shared" si="73"/>
        <v>No</v>
      </c>
      <c r="K1181" s="23" t="str">
        <f t="shared" si="74"/>
        <v>No</v>
      </c>
      <c r="L1181" s="23" t="str">
        <f>IF(TRIM(H1181)="?",'Cleaning Summary'!$B$35,IF(LOWER(TRIM(H1181))="yes","Yes","No"))</f>
        <v>No</v>
      </c>
      <c r="M1181" s="23">
        <f t="shared" si="75"/>
        <v>2</v>
      </c>
      <c r="N1181" s="23" t="str">
        <f>IF(B1181&lt;'Cleaning Summary'!$B$63,"Underweight",IF(B1181&lt;'Cleaning Summary'!$B$64,"Normal Weight",IF(B1181&lt;'Cleaning Summary'!$B$65,"Overweight","Obesity")))</f>
        <v>Normal Weight</v>
      </c>
      <c r="O1181" s="23" t="str">
        <f>IF(C1181&lt;'Cleaning Summary'!$B$66,"Normal",IF(C1181&lt;'Cleaning Summary'!$B$67,"Prediabetes","Diabetes"))</f>
        <v>Diabetes</v>
      </c>
    </row>
    <row r="1182" spans="1:15" x14ac:dyDescent="0.35">
      <c r="A1182" s="23" t="s">
        <v>2479</v>
      </c>
      <c r="B1182" s="27">
        <v>34.299999999999997</v>
      </c>
      <c r="C1182" s="27">
        <v>10.37</v>
      </c>
      <c r="D1182" s="23" t="s">
        <v>81</v>
      </c>
      <c r="E1182" s="23" t="s">
        <v>81</v>
      </c>
      <c r="F1182" s="23" t="s">
        <v>81</v>
      </c>
      <c r="G1182" s="23" t="s">
        <v>4796</v>
      </c>
      <c r="H1182" s="23" t="s">
        <v>81</v>
      </c>
      <c r="I1182" s="23" t="str">
        <f t="shared" si="72"/>
        <v>No</v>
      </c>
      <c r="J1182" s="23" t="str">
        <f t="shared" si="73"/>
        <v>No</v>
      </c>
      <c r="K1182" s="23" t="str">
        <f t="shared" si="74"/>
        <v>No</v>
      </c>
      <c r="L1182" s="23" t="str">
        <f>IF(TRIM(H1182)="?",'Cleaning Summary'!$B$35,IF(LOWER(TRIM(H1182))="yes","Yes","No"))</f>
        <v>No</v>
      </c>
      <c r="M1182" s="23">
        <f t="shared" si="75"/>
        <v>0</v>
      </c>
      <c r="N1182" s="23" t="str">
        <f>IF(B1182&lt;'Cleaning Summary'!$B$63,"Underweight",IF(B1182&lt;'Cleaning Summary'!$B$64,"Normal Weight",IF(B1182&lt;'Cleaning Summary'!$B$65,"Overweight","Obesity")))</f>
        <v>Obesity</v>
      </c>
      <c r="O1182" s="23" t="str">
        <f>IF(C1182&lt;'Cleaning Summary'!$B$66,"Normal",IF(C1182&lt;'Cleaning Summary'!$B$67,"Prediabetes","Diabetes"))</f>
        <v>Diabetes</v>
      </c>
    </row>
    <row r="1183" spans="1:15" x14ac:dyDescent="0.35">
      <c r="A1183" s="23" t="s">
        <v>2481</v>
      </c>
      <c r="B1183" s="27">
        <v>46.09</v>
      </c>
      <c r="C1183" s="27">
        <v>5.44</v>
      </c>
      <c r="D1183" s="23" t="s">
        <v>81</v>
      </c>
      <c r="E1183" s="23" t="s">
        <v>81</v>
      </c>
      <c r="F1183" s="23" t="s">
        <v>81</v>
      </c>
      <c r="G1183" s="23">
        <v>2</v>
      </c>
      <c r="H1183" s="23" t="s">
        <v>81</v>
      </c>
      <c r="I1183" s="23" t="str">
        <f t="shared" si="72"/>
        <v>No</v>
      </c>
      <c r="J1183" s="23" t="str">
        <f t="shared" si="73"/>
        <v>No</v>
      </c>
      <c r="K1183" s="23" t="str">
        <f t="shared" si="74"/>
        <v>No</v>
      </c>
      <c r="L1183" s="23" t="str">
        <f>IF(TRIM(H1183)="?",'Cleaning Summary'!$B$35,IF(LOWER(TRIM(H1183))="yes","Yes","No"))</f>
        <v>No</v>
      </c>
      <c r="M1183" s="23">
        <f t="shared" si="75"/>
        <v>2</v>
      </c>
      <c r="N1183" s="23" t="str">
        <f>IF(B1183&lt;'Cleaning Summary'!$B$63,"Underweight",IF(B1183&lt;'Cleaning Summary'!$B$64,"Normal Weight",IF(B1183&lt;'Cleaning Summary'!$B$65,"Overweight","Obesity")))</f>
        <v>Obesity</v>
      </c>
      <c r="O1183" s="23" t="str">
        <f>IF(C1183&lt;'Cleaning Summary'!$B$66,"Normal",IF(C1183&lt;'Cleaning Summary'!$B$67,"Prediabetes","Diabetes"))</f>
        <v>Normal</v>
      </c>
    </row>
    <row r="1184" spans="1:15" x14ac:dyDescent="0.35">
      <c r="A1184" s="23" t="s">
        <v>2483</v>
      </c>
      <c r="B1184" s="27">
        <v>44.744999999999997</v>
      </c>
      <c r="C1184" s="27">
        <v>5.19</v>
      </c>
      <c r="D1184" s="23" t="s">
        <v>81</v>
      </c>
      <c r="E1184" s="23" t="s">
        <v>81</v>
      </c>
      <c r="F1184" s="23" t="s">
        <v>81</v>
      </c>
      <c r="G1184" s="23">
        <v>2</v>
      </c>
      <c r="H1184" s="23" t="s">
        <v>81</v>
      </c>
      <c r="I1184" s="23" t="str">
        <f t="shared" si="72"/>
        <v>No</v>
      </c>
      <c r="J1184" s="23" t="str">
        <f t="shared" si="73"/>
        <v>No</v>
      </c>
      <c r="K1184" s="23" t="str">
        <f t="shared" si="74"/>
        <v>No</v>
      </c>
      <c r="L1184" s="23" t="str">
        <f>IF(TRIM(H1184)="?",'Cleaning Summary'!$B$35,IF(LOWER(TRIM(H1184))="yes","Yes","No"))</f>
        <v>No</v>
      </c>
      <c r="M1184" s="23">
        <f t="shared" si="75"/>
        <v>2</v>
      </c>
      <c r="N1184" s="23" t="str">
        <f>IF(B1184&lt;'Cleaning Summary'!$B$63,"Underweight",IF(B1184&lt;'Cleaning Summary'!$B$64,"Normal Weight",IF(B1184&lt;'Cleaning Summary'!$B$65,"Overweight","Obesity")))</f>
        <v>Obesity</v>
      </c>
      <c r="O1184" s="23" t="str">
        <f>IF(C1184&lt;'Cleaning Summary'!$B$66,"Normal",IF(C1184&lt;'Cleaning Summary'!$B$67,"Prediabetes","Diabetes"))</f>
        <v>Normal</v>
      </c>
    </row>
    <row r="1185" spans="1:15" x14ac:dyDescent="0.35">
      <c r="A1185" s="23" t="s">
        <v>2485</v>
      </c>
      <c r="B1185" s="27">
        <v>26.33</v>
      </c>
      <c r="C1185" s="27">
        <v>11.8</v>
      </c>
      <c r="D1185" s="23" t="s">
        <v>95</v>
      </c>
      <c r="E1185" s="23" t="s">
        <v>81</v>
      </c>
      <c r="F1185" s="23" t="s">
        <v>81</v>
      </c>
      <c r="G1185" s="23">
        <v>1</v>
      </c>
      <c r="H1185" s="23" t="s">
        <v>81</v>
      </c>
      <c r="I1185" s="23" t="str">
        <f t="shared" si="72"/>
        <v>Yes</v>
      </c>
      <c r="J1185" s="23" t="str">
        <f t="shared" si="73"/>
        <v>No</v>
      </c>
      <c r="K1185" s="23" t="str">
        <f t="shared" si="74"/>
        <v>No</v>
      </c>
      <c r="L1185" s="23" t="str">
        <f>IF(TRIM(H1185)="?",'Cleaning Summary'!$B$35,IF(LOWER(TRIM(H1185))="yes","Yes","No"))</f>
        <v>No</v>
      </c>
      <c r="M1185" s="23">
        <f t="shared" si="75"/>
        <v>1</v>
      </c>
      <c r="N1185" s="23" t="str">
        <f>IF(B1185&lt;'Cleaning Summary'!$B$63,"Underweight",IF(B1185&lt;'Cleaning Summary'!$B$64,"Normal Weight",IF(B1185&lt;'Cleaning Summary'!$B$65,"Overweight","Obesity")))</f>
        <v>Overweight</v>
      </c>
      <c r="O1185" s="23" t="str">
        <f>IF(C1185&lt;'Cleaning Summary'!$B$66,"Normal",IF(C1185&lt;'Cleaning Summary'!$B$67,"Prediabetes","Diabetes"))</f>
        <v>Diabetes</v>
      </c>
    </row>
    <row r="1186" spans="1:15" x14ac:dyDescent="0.35">
      <c r="A1186" s="23" t="s">
        <v>2487</v>
      </c>
      <c r="B1186" s="27">
        <v>26.6</v>
      </c>
      <c r="C1186" s="27">
        <v>8.3800000000000008</v>
      </c>
      <c r="D1186" s="23" t="s">
        <v>81</v>
      </c>
      <c r="E1186" s="23" t="s">
        <v>81</v>
      </c>
      <c r="F1186" s="23" t="s">
        <v>81</v>
      </c>
      <c r="G1186" s="23">
        <v>2</v>
      </c>
      <c r="H1186" s="23" t="s">
        <v>81</v>
      </c>
      <c r="I1186" s="23" t="str">
        <f t="shared" si="72"/>
        <v>No</v>
      </c>
      <c r="J1186" s="23" t="str">
        <f t="shared" si="73"/>
        <v>No</v>
      </c>
      <c r="K1186" s="23" t="str">
        <f t="shared" si="74"/>
        <v>No</v>
      </c>
      <c r="L1186" s="23" t="str">
        <f>IF(TRIM(H1186)="?",'Cleaning Summary'!$B$35,IF(LOWER(TRIM(H1186))="yes","Yes","No"))</f>
        <v>No</v>
      </c>
      <c r="M1186" s="23">
        <f t="shared" si="75"/>
        <v>2</v>
      </c>
      <c r="N1186" s="23" t="str">
        <f>IF(B1186&lt;'Cleaning Summary'!$B$63,"Underweight",IF(B1186&lt;'Cleaning Summary'!$B$64,"Normal Weight",IF(B1186&lt;'Cleaning Summary'!$B$65,"Overweight","Obesity")))</f>
        <v>Overweight</v>
      </c>
      <c r="O1186" s="23" t="str">
        <f>IF(C1186&lt;'Cleaning Summary'!$B$66,"Normal",IF(C1186&lt;'Cleaning Summary'!$B$67,"Prediabetes","Diabetes"))</f>
        <v>Diabetes</v>
      </c>
    </row>
    <row r="1187" spans="1:15" x14ac:dyDescent="0.35">
      <c r="A1187" s="23" t="s">
        <v>2489</v>
      </c>
      <c r="B1187" s="27">
        <v>27.5</v>
      </c>
      <c r="C1187" s="27">
        <v>7.58</v>
      </c>
      <c r="D1187" s="23" t="s">
        <v>81</v>
      </c>
      <c r="E1187" s="23" t="s">
        <v>81</v>
      </c>
      <c r="F1187" s="23" t="s">
        <v>81</v>
      </c>
      <c r="G1187" s="23" t="s">
        <v>4796</v>
      </c>
      <c r="H1187" s="23" t="s">
        <v>81</v>
      </c>
      <c r="I1187" s="23" t="str">
        <f t="shared" si="72"/>
        <v>No</v>
      </c>
      <c r="J1187" s="23" t="str">
        <f t="shared" si="73"/>
        <v>No</v>
      </c>
      <c r="K1187" s="23" t="str">
        <f t="shared" si="74"/>
        <v>No</v>
      </c>
      <c r="L1187" s="23" t="str">
        <f>IF(TRIM(H1187)="?",'Cleaning Summary'!$B$35,IF(LOWER(TRIM(H1187))="yes","Yes","No"))</f>
        <v>No</v>
      </c>
      <c r="M1187" s="23">
        <f t="shared" si="75"/>
        <v>0</v>
      </c>
      <c r="N1187" s="23" t="str">
        <f>IF(B1187&lt;'Cleaning Summary'!$B$63,"Underweight",IF(B1187&lt;'Cleaning Summary'!$B$64,"Normal Weight",IF(B1187&lt;'Cleaning Summary'!$B$65,"Overweight","Obesity")))</f>
        <v>Overweight</v>
      </c>
      <c r="O1187" s="23" t="str">
        <f>IF(C1187&lt;'Cleaning Summary'!$B$66,"Normal",IF(C1187&lt;'Cleaning Summary'!$B$67,"Prediabetes","Diabetes"))</f>
        <v>Diabetes</v>
      </c>
    </row>
    <row r="1188" spans="1:15" x14ac:dyDescent="0.35">
      <c r="A1188" s="23" t="s">
        <v>2491</v>
      </c>
      <c r="B1188" s="27">
        <v>41.55</v>
      </c>
      <c r="C1188" s="27">
        <v>4.6100000000000003</v>
      </c>
      <c r="D1188" s="23" t="s">
        <v>81</v>
      </c>
      <c r="E1188" s="23" t="s">
        <v>81</v>
      </c>
      <c r="F1188" s="23" t="s">
        <v>81</v>
      </c>
      <c r="G1188" s="23">
        <v>1</v>
      </c>
      <c r="H1188" s="23" t="s">
        <v>81</v>
      </c>
      <c r="I1188" s="23" t="str">
        <f t="shared" si="72"/>
        <v>No</v>
      </c>
      <c r="J1188" s="23" t="str">
        <f t="shared" si="73"/>
        <v>No</v>
      </c>
      <c r="K1188" s="23" t="str">
        <f t="shared" si="74"/>
        <v>No</v>
      </c>
      <c r="L1188" s="23" t="str">
        <f>IF(TRIM(H1188)="?",'Cleaning Summary'!$B$35,IF(LOWER(TRIM(H1188))="yes","Yes","No"))</f>
        <v>No</v>
      </c>
      <c r="M1188" s="23">
        <f t="shared" si="75"/>
        <v>1</v>
      </c>
      <c r="N1188" s="23" t="str">
        <f>IF(B1188&lt;'Cleaning Summary'!$B$63,"Underweight",IF(B1188&lt;'Cleaning Summary'!$B$64,"Normal Weight",IF(B1188&lt;'Cleaning Summary'!$B$65,"Overweight","Obesity")))</f>
        <v>Obesity</v>
      </c>
      <c r="O1188" s="23" t="str">
        <f>IF(C1188&lt;'Cleaning Summary'!$B$66,"Normal",IF(C1188&lt;'Cleaning Summary'!$B$67,"Prediabetes","Diabetes"))</f>
        <v>Normal</v>
      </c>
    </row>
    <row r="1189" spans="1:15" x14ac:dyDescent="0.35">
      <c r="A1189" s="23" t="s">
        <v>2493</v>
      </c>
      <c r="B1189" s="27">
        <v>41.47</v>
      </c>
      <c r="C1189" s="27">
        <v>4.7</v>
      </c>
      <c r="D1189" s="23" t="s">
        <v>95</v>
      </c>
      <c r="E1189" s="23" t="s">
        <v>81</v>
      </c>
      <c r="F1189" s="23" t="s">
        <v>82</v>
      </c>
      <c r="G1189" s="23">
        <v>1</v>
      </c>
      <c r="H1189" s="23" t="s">
        <v>81</v>
      </c>
      <c r="I1189" s="23" t="str">
        <f t="shared" si="72"/>
        <v>Yes</v>
      </c>
      <c r="J1189" s="23" t="str">
        <f t="shared" si="73"/>
        <v>No</v>
      </c>
      <c r="K1189" s="23" t="str">
        <f t="shared" si="74"/>
        <v>Yes</v>
      </c>
      <c r="L1189" s="23" t="str">
        <f>IF(TRIM(H1189)="?",'Cleaning Summary'!$B$35,IF(LOWER(TRIM(H1189))="yes","Yes","No"))</f>
        <v>No</v>
      </c>
      <c r="M1189" s="23">
        <f t="shared" si="75"/>
        <v>1</v>
      </c>
      <c r="N1189" s="23" t="str">
        <f>IF(B1189&lt;'Cleaning Summary'!$B$63,"Underweight",IF(B1189&lt;'Cleaning Summary'!$B$64,"Normal Weight",IF(B1189&lt;'Cleaning Summary'!$B$65,"Overweight","Obesity")))</f>
        <v>Obesity</v>
      </c>
      <c r="O1189" s="23" t="str">
        <f>IF(C1189&lt;'Cleaning Summary'!$B$66,"Normal",IF(C1189&lt;'Cleaning Summary'!$B$67,"Prediabetes","Diabetes"))</f>
        <v>Normal</v>
      </c>
    </row>
    <row r="1190" spans="1:15" x14ac:dyDescent="0.35">
      <c r="A1190" s="23" t="s">
        <v>2495</v>
      </c>
      <c r="B1190" s="27">
        <v>24.795000000000002</v>
      </c>
      <c r="C1190" s="27">
        <v>6.05</v>
      </c>
      <c r="D1190" s="23" t="s">
        <v>95</v>
      </c>
      <c r="E1190" s="23" t="s">
        <v>81</v>
      </c>
      <c r="F1190" s="23" t="s">
        <v>81</v>
      </c>
      <c r="G1190" s="23" t="s">
        <v>4796</v>
      </c>
      <c r="H1190" s="23" t="s">
        <v>81</v>
      </c>
      <c r="I1190" s="23" t="str">
        <f t="shared" si="72"/>
        <v>Yes</v>
      </c>
      <c r="J1190" s="23" t="str">
        <f t="shared" si="73"/>
        <v>No</v>
      </c>
      <c r="K1190" s="23" t="str">
        <f t="shared" si="74"/>
        <v>No</v>
      </c>
      <c r="L1190" s="23" t="str">
        <f>IF(TRIM(H1190)="?",'Cleaning Summary'!$B$35,IF(LOWER(TRIM(H1190))="yes","Yes","No"))</f>
        <v>No</v>
      </c>
      <c r="M1190" s="23">
        <f t="shared" si="75"/>
        <v>0</v>
      </c>
      <c r="N1190" s="23" t="str">
        <f>IF(B1190&lt;'Cleaning Summary'!$B$63,"Underweight",IF(B1190&lt;'Cleaning Summary'!$B$64,"Normal Weight",IF(B1190&lt;'Cleaning Summary'!$B$65,"Overweight","Obesity")))</f>
        <v>Normal Weight</v>
      </c>
      <c r="O1190" s="23" t="str">
        <f>IF(C1190&lt;'Cleaning Summary'!$B$66,"Normal",IF(C1190&lt;'Cleaning Summary'!$B$67,"Prediabetes","Diabetes"))</f>
        <v>Prediabetes</v>
      </c>
    </row>
    <row r="1191" spans="1:15" x14ac:dyDescent="0.35">
      <c r="A1191" s="23" t="s">
        <v>2497</v>
      </c>
      <c r="B1191" s="27">
        <v>29.48</v>
      </c>
      <c r="C1191" s="27">
        <v>5.63</v>
      </c>
      <c r="D1191" s="23" t="s">
        <v>95</v>
      </c>
      <c r="E1191" s="23" t="s">
        <v>81</v>
      </c>
      <c r="F1191" s="23" t="s">
        <v>82</v>
      </c>
      <c r="G1191" s="23">
        <v>1</v>
      </c>
      <c r="H1191" s="23" t="s">
        <v>81</v>
      </c>
      <c r="I1191" s="23" t="str">
        <f t="shared" si="72"/>
        <v>Yes</v>
      </c>
      <c r="J1191" s="23" t="str">
        <f t="shared" si="73"/>
        <v>No</v>
      </c>
      <c r="K1191" s="23" t="str">
        <f t="shared" si="74"/>
        <v>Yes</v>
      </c>
      <c r="L1191" s="23" t="str">
        <f>IF(TRIM(H1191)="?",'Cleaning Summary'!$B$35,IF(LOWER(TRIM(H1191))="yes","Yes","No"))</f>
        <v>No</v>
      </c>
      <c r="M1191" s="23">
        <f t="shared" si="75"/>
        <v>1</v>
      </c>
      <c r="N1191" s="23" t="str">
        <f>IF(B1191&lt;'Cleaning Summary'!$B$63,"Underweight",IF(B1191&lt;'Cleaning Summary'!$B$64,"Normal Weight",IF(B1191&lt;'Cleaning Summary'!$B$65,"Overweight","Obesity")))</f>
        <v>Overweight</v>
      </c>
      <c r="O1191" s="23" t="str">
        <f>IF(C1191&lt;'Cleaning Summary'!$B$66,"Normal",IF(C1191&lt;'Cleaning Summary'!$B$67,"Prediabetes","Diabetes"))</f>
        <v>Normal</v>
      </c>
    </row>
    <row r="1192" spans="1:15" x14ac:dyDescent="0.35">
      <c r="A1192" s="23" t="s">
        <v>2499</v>
      </c>
      <c r="B1192" s="27">
        <v>28.09</v>
      </c>
      <c r="C1192" s="27">
        <v>6.06</v>
      </c>
      <c r="D1192" s="23" t="s">
        <v>81</v>
      </c>
      <c r="E1192" s="23" t="s">
        <v>81</v>
      </c>
      <c r="F1192" s="23" t="s">
        <v>82</v>
      </c>
      <c r="G1192" s="23">
        <v>1</v>
      </c>
      <c r="H1192" s="23" t="s">
        <v>81</v>
      </c>
      <c r="I1192" s="23" t="str">
        <f t="shared" si="72"/>
        <v>No</v>
      </c>
      <c r="J1192" s="23" t="str">
        <f t="shared" si="73"/>
        <v>No</v>
      </c>
      <c r="K1192" s="23" t="str">
        <f t="shared" si="74"/>
        <v>Yes</v>
      </c>
      <c r="L1192" s="23" t="str">
        <f>IF(TRIM(H1192)="?",'Cleaning Summary'!$B$35,IF(LOWER(TRIM(H1192))="yes","Yes","No"))</f>
        <v>No</v>
      </c>
      <c r="M1192" s="23">
        <f t="shared" si="75"/>
        <v>1</v>
      </c>
      <c r="N1192" s="23" t="str">
        <f>IF(B1192&lt;'Cleaning Summary'!$B$63,"Underweight",IF(B1192&lt;'Cleaning Summary'!$B$64,"Normal Weight",IF(B1192&lt;'Cleaning Summary'!$B$65,"Overweight","Obesity")))</f>
        <v>Overweight</v>
      </c>
      <c r="O1192" s="23" t="str">
        <f>IF(C1192&lt;'Cleaning Summary'!$B$66,"Normal",IF(C1192&lt;'Cleaning Summary'!$B$67,"Prediabetes","Diabetes"))</f>
        <v>Prediabetes</v>
      </c>
    </row>
    <row r="1193" spans="1:15" x14ac:dyDescent="0.35">
      <c r="A1193" s="23" t="s">
        <v>2501</v>
      </c>
      <c r="B1193" s="27">
        <v>32.729999999999997</v>
      </c>
      <c r="C1193" s="27">
        <v>5.19</v>
      </c>
      <c r="D1193" s="23" t="s">
        <v>81</v>
      </c>
      <c r="E1193" s="23" t="s">
        <v>81</v>
      </c>
      <c r="F1193" s="23" t="s">
        <v>81</v>
      </c>
      <c r="G1193" s="23">
        <v>1</v>
      </c>
      <c r="H1193" s="23" t="s">
        <v>81</v>
      </c>
      <c r="I1193" s="23" t="str">
        <f t="shared" si="72"/>
        <v>No</v>
      </c>
      <c r="J1193" s="23" t="str">
        <f t="shared" si="73"/>
        <v>No</v>
      </c>
      <c r="K1193" s="23" t="str">
        <f t="shared" si="74"/>
        <v>No</v>
      </c>
      <c r="L1193" s="23" t="str">
        <f>IF(TRIM(H1193)="?",'Cleaning Summary'!$B$35,IF(LOWER(TRIM(H1193))="yes","Yes","No"))</f>
        <v>No</v>
      </c>
      <c r="M1193" s="23">
        <f t="shared" si="75"/>
        <v>1</v>
      </c>
      <c r="N1193" s="23" t="str">
        <f>IF(B1193&lt;'Cleaning Summary'!$B$63,"Underweight",IF(B1193&lt;'Cleaning Summary'!$B$64,"Normal Weight",IF(B1193&lt;'Cleaning Summary'!$B$65,"Overweight","Obesity")))</f>
        <v>Obesity</v>
      </c>
      <c r="O1193" s="23" t="str">
        <f>IF(C1193&lt;'Cleaning Summary'!$B$66,"Normal",IF(C1193&lt;'Cleaning Summary'!$B$67,"Prediabetes","Diabetes"))</f>
        <v>Normal</v>
      </c>
    </row>
    <row r="1194" spans="1:15" x14ac:dyDescent="0.35">
      <c r="A1194" s="23" t="s">
        <v>2503</v>
      </c>
      <c r="B1194" s="27">
        <v>27.36</v>
      </c>
      <c r="C1194" s="27">
        <v>8.9600000000000009</v>
      </c>
      <c r="D1194" s="23" t="s">
        <v>81</v>
      </c>
      <c r="E1194" s="23" t="s">
        <v>81</v>
      </c>
      <c r="F1194" s="23" t="s">
        <v>81</v>
      </c>
      <c r="G1194" s="23" t="s">
        <v>4796</v>
      </c>
      <c r="H1194" s="23" t="s">
        <v>81</v>
      </c>
      <c r="I1194" s="23" t="str">
        <f t="shared" si="72"/>
        <v>No</v>
      </c>
      <c r="J1194" s="23" t="str">
        <f t="shared" si="73"/>
        <v>No</v>
      </c>
      <c r="K1194" s="23" t="str">
        <f t="shared" si="74"/>
        <v>No</v>
      </c>
      <c r="L1194" s="23" t="str">
        <f>IF(TRIM(H1194)="?",'Cleaning Summary'!$B$35,IF(LOWER(TRIM(H1194))="yes","Yes","No"))</f>
        <v>No</v>
      </c>
      <c r="M1194" s="23">
        <f t="shared" si="75"/>
        <v>0</v>
      </c>
      <c r="N1194" s="23" t="str">
        <f>IF(B1194&lt;'Cleaning Summary'!$B$63,"Underweight",IF(B1194&lt;'Cleaning Summary'!$B$64,"Normal Weight",IF(B1194&lt;'Cleaning Summary'!$B$65,"Overweight","Obesity")))</f>
        <v>Overweight</v>
      </c>
      <c r="O1194" s="23" t="str">
        <f>IF(C1194&lt;'Cleaning Summary'!$B$66,"Normal",IF(C1194&lt;'Cleaning Summary'!$B$67,"Prediabetes","Diabetes"))</f>
        <v>Diabetes</v>
      </c>
    </row>
    <row r="1195" spans="1:15" x14ac:dyDescent="0.35">
      <c r="A1195" s="23" t="s">
        <v>2505</v>
      </c>
      <c r="B1195" s="27">
        <v>27.265000000000001</v>
      </c>
      <c r="C1195" s="27">
        <v>11.39</v>
      </c>
      <c r="D1195" s="23" t="s">
        <v>81</v>
      </c>
      <c r="E1195" s="23" t="s">
        <v>81</v>
      </c>
      <c r="F1195" s="23" t="s">
        <v>81</v>
      </c>
      <c r="G1195" s="23" t="s">
        <v>4796</v>
      </c>
      <c r="H1195" s="23" t="s">
        <v>81</v>
      </c>
      <c r="I1195" s="23" t="str">
        <f t="shared" si="72"/>
        <v>No</v>
      </c>
      <c r="J1195" s="23" t="str">
        <f t="shared" si="73"/>
        <v>No</v>
      </c>
      <c r="K1195" s="23" t="str">
        <f t="shared" si="74"/>
        <v>No</v>
      </c>
      <c r="L1195" s="23" t="str">
        <f>IF(TRIM(H1195)="?",'Cleaning Summary'!$B$35,IF(LOWER(TRIM(H1195))="yes","Yes","No"))</f>
        <v>No</v>
      </c>
      <c r="M1195" s="23">
        <f t="shared" si="75"/>
        <v>0</v>
      </c>
      <c r="N1195" s="23" t="str">
        <f>IF(B1195&lt;'Cleaning Summary'!$B$63,"Underweight",IF(B1195&lt;'Cleaning Summary'!$B$64,"Normal Weight",IF(B1195&lt;'Cleaning Summary'!$B$65,"Overweight","Obesity")))</f>
        <v>Overweight</v>
      </c>
      <c r="O1195" s="23" t="str">
        <f>IF(C1195&lt;'Cleaning Summary'!$B$66,"Normal",IF(C1195&lt;'Cleaning Summary'!$B$67,"Prediabetes","Diabetes"))</f>
        <v>Diabetes</v>
      </c>
    </row>
    <row r="1196" spans="1:15" x14ac:dyDescent="0.35">
      <c r="A1196" s="23" t="s">
        <v>2507</v>
      </c>
      <c r="B1196" s="27">
        <v>48.07</v>
      </c>
      <c r="C1196" s="27">
        <v>4.0599999999999996</v>
      </c>
      <c r="D1196" s="23" t="s">
        <v>95</v>
      </c>
      <c r="E1196" s="23" t="s">
        <v>81</v>
      </c>
      <c r="F1196" s="23" t="s">
        <v>81</v>
      </c>
      <c r="G1196" s="23" t="s">
        <v>4796</v>
      </c>
      <c r="H1196" s="23" t="s">
        <v>81</v>
      </c>
      <c r="I1196" s="23" t="str">
        <f t="shared" si="72"/>
        <v>Yes</v>
      </c>
      <c r="J1196" s="23" t="str">
        <f t="shared" si="73"/>
        <v>No</v>
      </c>
      <c r="K1196" s="23" t="str">
        <f t="shared" si="74"/>
        <v>No</v>
      </c>
      <c r="L1196" s="23" t="str">
        <f>IF(TRIM(H1196)="?",'Cleaning Summary'!$B$35,IF(LOWER(TRIM(H1196))="yes","Yes","No"))</f>
        <v>No</v>
      </c>
      <c r="M1196" s="23">
        <f t="shared" si="75"/>
        <v>0</v>
      </c>
      <c r="N1196" s="23" t="str">
        <f>IF(B1196&lt;'Cleaning Summary'!$B$63,"Underweight",IF(B1196&lt;'Cleaning Summary'!$B$64,"Normal Weight",IF(B1196&lt;'Cleaning Summary'!$B$65,"Overweight","Obesity")))</f>
        <v>Obesity</v>
      </c>
      <c r="O1196" s="23" t="str">
        <f>IF(C1196&lt;'Cleaning Summary'!$B$66,"Normal",IF(C1196&lt;'Cleaning Summary'!$B$67,"Prediabetes","Diabetes"))</f>
        <v>Normal</v>
      </c>
    </row>
    <row r="1197" spans="1:15" x14ac:dyDescent="0.35">
      <c r="A1197" s="23" t="s">
        <v>2509</v>
      </c>
      <c r="B1197" s="27">
        <v>30.8</v>
      </c>
      <c r="C1197" s="27">
        <v>5.23</v>
      </c>
      <c r="D1197" s="23" t="s">
        <v>95</v>
      </c>
      <c r="E1197" s="23" t="s">
        <v>81</v>
      </c>
      <c r="F1197" s="23" t="s">
        <v>81</v>
      </c>
      <c r="G1197" s="23" t="s">
        <v>4796</v>
      </c>
      <c r="H1197" s="23" t="s">
        <v>81</v>
      </c>
      <c r="I1197" s="23" t="str">
        <f t="shared" si="72"/>
        <v>Yes</v>
      </c>
      <c r="J1197" s="23" t="str">
        <f t="shared" si="73"/>
        <v>No</v>
      </c>
      <c r="K1197" s="23" t="str">
        <f t="shared" si="74"/>
        <v>No</v>
      </c>
      <c r="L1197" s="23" t="str">
        <f>IF(TRIM(H1197)="?",'Cleaning Summary'!$B$35,IF(LOWER(TRIM(H1197))="yes","Yes","No"))</f>
        <v>No</v>
      </c>
      <c r="M1197" s="23">
        <f t="shared" si="75"/>
        <v>0</v>
      </c>
      <c r="N1197" s="23" t="str">
        <f>IF(B1197&lt;'Cleaning Summary'!$B$63,"Underweight",IF(B1197&lt;'Cleaning Summary'!$B$64,"Normal Weight",IF(B1197&lt;'Cleaning Summary'!$B$65,"Overweight","Obesity")))</f>
        <v>Obesity</v>
      </c>
      <c r="O1197" s="23" t="str">
        <f>IF(C1197&lt;'Cleaning Summary'!$B$66,"Normal",IF(C1197&lt;'Cleaning Summary'!$B$67,"Prediabetes","Diabetes"))</f>
        <v>Normal</v>
      </c>
    </row>
    <row r="1198" spans="1:15" x14ac:dyDescent="0.35">
      <c r="A1198" s="23" t="s">
        <v>2511</v>
      </c>
      <c r="B1198" s="27">
        <v>32.299999999999997</v>
      </c>
      <c r="C1198" s="27">
        <v>5.05</v>
      </c>
      <c r="D1198" s="23" t="s">
        <v>95</v>
      </c>
      <c r="E1198" s="23" t="s">
        <v>81</v>
      </c>
      <c r="F1198" s="23" t="s">
        <v>81</v>
      </c>
      <c r="G1198" s="23" t="s">
        <v>4796</v>
      </c>
      <c r="H1198" s="23" t="s">
        <v>81</v>
      </c>
      <c r="I1198" s="23" t="str">
        <f t="shared" si="72"/>
        <v>Yes</v>
      </c>
      <c r="J1198" s="23" t="str">
        <f t="shared" si="73"/>
        <v>No</v>
      </c>
      <c r="K1198" s="23" t="str">
        <f t="shared" si="74"/>
        <v>No</v>
      </c>
      <c r="L1198" s="23" t="str">
        <f>IF(TRIM(H1198)="?",'Cleaning Summary'!$B$35,IF(LOWER(TRIM(H1198))="yes","Yes","No"))</f>
        <v>No</v>
      </c>
      <c r="M1198" s="23">
        <f t="shared" si="75"/>
        <v>0</v>
      </c>
      <c r="N1198" s="23" t="str">
        <f>IF(B1198&lt;'Cleaning Summary'!$B$63,"Underweight",IF(B1198&lt;'Cleaning Summary'!$B$64,"Normal Weight",IF(B1198&lt;'Cleaning Summary'!$B$65,"Overweight","Obesity")))</f>
        <v>Obesity</v>
      </c>
      <c r="O1198" s="23" t="str">
        <f>IF(C1198&lt;'Cleaning Summary'!$B$66,"Normal",IF(C1198&lt;'Cleaning Summary'!$B$67,"Prediabetes","Diabetes"))</f>
        <v>Normal</v>
      </c>
    </row>
    <row r="1199" spans="1:15" x14ac:dyDescent="0.35">
      <c r="A1199" s="23" t="s">
        <v>2513</v>
      </c>
      <c r="B1199" s="27">
        <v>39.700000000000003</v>
      </c>
      <c r="C1199" s="27">
        <v>7.34</v>
      </c>
      <c r="D1199" s="23" t="s">
        <v>81</v>
      </c>
      <c r="E1199" s="23" t="s">
        <v>81</v>
      </c>
      <c r="F1199" s="23" t="s">
        <v>81</v>
      </c>
      <c r="G1199" s="23" t="s">
        <v>4796</v>
      </c>
      <c r="H1199" s="23" t="s">
        <v>81</v>
      </c>
      <c r="I1199" s="23" t="str">
        <f t="shared" si="72"/>
        <v>No</v>
      </c>
      <c r="J1199" s="23" t="str">
        <f t="shared" si="73"/>
        <v>No</v>
      </c>
      <c r="K1199" s="23" t="str">
        <f t="shared" si="74"/>
        <v>No</v>
      </c>
      <c r="L1199" s="23" t="str">
        <f>IF(TRIM(H1199)="?",'Cleaning Summary'!$B$35,IF(LOWER(TRIM(H1199))="yes","Yes","No"))</f>
        <v>No</v>
      </c>
      <c r="M1199" s="23">
        <f t="shared" si="75"/>
        <v>0</v>
      </c>
      <c r="N1199" s="23" t="str">
        <f>IF(B1199&lt;'Cleaning Summary'!$B$63,"Underweight",IF(B1199&lt;'Cleaning Summary'!$B$64,"Normal Weight",IF(B1199&lt;'Cleaning Summary'!$B$65,"Overweight","Obesity")))</f>
        <v>Obesity</v>
      </c>
      <c r="O1199" s="23" t="str">
        <f>IF(C1199&lt;'Cleaning Summary'!$B$66,"Normal",IF(C1199&lt;'Cleaning Summary'!$B$67,"Prediabetes","Diabetes"))</f>
        <v>Diabetes</v>
      </c>
    </row>
    <row r="1200" spans="1:15" x14ac:dyDescent="0.35">
      <c r="A1200" s="23" t="s">
        <v>2515</v>
      </c>
      <c r="B1200" s="27">
        <v>35.97</v>
      </c>
      <c r="C1200" s="27">
        <v>8.1300000000000008</v>
      </c>
      <c r="D1200" s="23" t="s">
        <v>81</v>
      </c>
      <c r="E1200" s="23" t="s">
        <v>81</v>
      </c>
      <c r="F1200" s="23" t="s">
        <v>81</v>
      </c>
      <c r="G1200" s="23" t="s">
        <v>4796</v>
      </c>
      <c r="H1200" s="23" t="s">
        <v>81</v>
      </c>
      <c r="I1200" s="23" t="str">
        <f t="shared" si="72"/>
        <v>No</v>
      </c>
      <c r="J1200" s="23" t="str">
        <f t="shared" si="73"/>
        <v>No</v>
      </c>
      <c r="K1200" s="23" t="str">
        <f t="shared" si="74"/>
        <v>No</v>
      </c>
      <c r="L1200" s="23" t="str">
        <f>IF(TRIM(H1200)="?",'Cleaning Summary'!$B$35,IF(LOWER(TRIM(H1200))="yes","Yes","No"))</f>
        <v>No</v>
      </c>
      <c r="M1200" s="23">
        <f t="shared" si="75"/>
        <v>0</v>
      </c>
      <c r="N1200" s="23" t="str">
        <f>IF(B1200&lt;'Cleaning Summary'!$B$63,"Underweight",IF(B1200&lt;'Cleaning Summary'!$B$64,"Normal Weight",IF(B1200&lt;'Cleaning Summary'!$B$65,"Overweight","Obesity")))</f>
        <v>Obesity</v>
      </c>
      <c r="O1200" s="23" t="str">
        <f>IF(C1200&lt;'Cleaning Summary'!$B$66,"Normal",IF(C1200&lt;'Cleaning Summary'!$B$67,"Prediabetes","Diabetes"))</f>
        <v>Diabetes</v>
      </c>
    </row>
    <row r="1201" spans="1:15" x14ac:dyDescent="0.35">
      <c r="A1201" s="23" t="s">
        <v>2517</v>
      </c>
      <c r="B1201" s="27">
        <v>25.86</v>
      </c>
      <c r="C1201" s="27">
        <v>6.68</v>
      </c>
      <c r="D1201" s="23" t="s">
        <v>95</v>
      </c>
      <c r="E1201" s="23" t="s">
        <v>81</v>
      </c>
      <c r="F1201" s="23" t="s">
        <v>81</v>
      </c>
      <c r="G1201" s="23">
        <v>1</v>
      </c>
      <c r="H1201" s="23" t="s">
        <v>81</v>
      </c>
      <c r="I1201" s="23" t="str">
        <f t="shared" si="72"/>
        <v>Yes</v>
      </c>
      <c r="J1201" s="23" t="str">
        <f t="shared" si="73"/>
        <v>No</v>
      </c>
      <c r="K1201" s="23" t="str">
        <f t="shared" si="74"/>
        <v>No</v>
      </c>
      <c r="L1201" s="23" t="str">
        <f>IF(TRIM(H1201)="?",'Cleaning Summary'!$B$35,IF(LOWER(TRIM(H1201))="yes","Yes","No"))</f>
        <v>No</v>
      </c>
      <c r="M1201" s="23">
        <f t="shared" si="75"/>
        <v>1</v>
      </c>
      <c r="N1201" s="23" t="str">
        <f>IF(B1201&lt;'Cleaning Summary'!$B$63,"Underweight",IF(B1201&lt;'Cleaning Summary'!$B$64,"Normal Weight",IF(B1201&lt;'Cleaning Summary'!$B$65,"Overweight","Obesity")))</f>
        <v>Overweight</v>
      </c>
      <c r="O1201" s="23" t="str">
        <f>IF(C1201&lt;'Cleaning Summary'!$B$66,"Normal",IF(C1201&lt;'Cleaning Summary'!$B$67,"Prediabetes","Diabetes"))</f>
        <v>Diabetes</v>
      </c>
    </row>
    <row r="1202" spans="1:15" x14ac:dyDescent="0.35">
      <c r="A1202" s="23" t="s">
        <v>2519</v>
      </c>
      <c r="B1202" s="27">
        <v>30.03</v>
      </c>
      <c r="C1202" s="27">
        <v>11.51</v>
      </c>
      <c r="D1202" s="23" t="s">
        <v>81</v>
      </c>
      <c r="E1202" s="23" t="s">
        <v>81</v>
      </c>
      <c r="F1202" s="23" t="s">
        <v>81</v>
      </c>
      <c r="G1202" s="23" t="s">
        <v>4796</v>
      </c>
      <c r="H1202" s="23" t="s">
        <v>81</v>
      </c>
      <c r="I1202" s="23" t="str">
        <f t="shared" si="72"/>
        <v>No</v>
      </c>
      <c r="J1202" s="23" t="str">
        <f t="shared" si="73"/>
        <v>No</v>
      </c>
      <c r="K1202" s="23" t="str">
        <f t="shared" si="74"/>
        <v>No</v>
      </c>
      <c r="L1202" s="23" t="str">
        <f>IF(TRIM(H1202)="?",'Cleaning Summary'!$B$35,IF(LOWER(TRIM(H1202))="yes","Yes","No"))</f>
        <v>No</v>
      </c>
      <c r="M1202" s="23">
        <f t="shared" si="75"/>
        <v>0</v>
      </c>
      <c r="N1202" s="23" t="str">
        <f>IF(B1202&lt;'Cleaning Summary'!$B$63,"Underweight",IF(B1202&lt;'Cleaning Summary'!$B$64,"Normal Weight",IF(B1202&lt;'Cleaning Summary'!$B$65,"Overweight","Obesity")))</f>
        <v>Obesity</v>
      </c>
      <c r="O1202" s="23" t="str">
        <f>IF(C1202&lt;'Cleaning Summary'!$B$66,"Normal",IF(C1202&lt;'Cleaning Summary'!$B$67,"Prediabetes","Diabetes"))</f>
        <v>Diabetes</v>
      </c>
    </row>
    <row r="1203" spans="1:15" x14ac:dyDescent="0.35">
      <c r="A1203" s="23" t="s">
        <v>2521</v>
      </c>
      <c r="B1203" s="27">
        <v>25.76</v>
      </c>
      <c r="C1203" s="27">
        <v>6.02</v>
      </c>
      <c r="D1203" s="23" t="s">
        <v>95</v>
      </c>
      <c r="E1203" s="23" t="s">
        <v>81</v>
      </c>
      <c r="F1203" s="23" t="s">
        <v>82</v>
      </c>
      <c r="G1203" s="23">
        <v>1</v>
      </c>
      <c r="H1203" s="23" t="s">
        <v>81</v>
      </c>
      <c r="I1203" s="23" t="str">
        <f t="shared" si="72"/>
        <v>Yes</v>
      </c>
      <c r="J1203" s="23" t="str">
        <f t="shared" si="73"/>
        <v>No</v>
      </c>
      <c r="K1203" s="23" t="str">
        <f t="shared" si="74"/>
        <v>Yes</v>
      </c>
      <c r="L1203" s="23" t="str">
        <f>IF(TRIM(H1203)="?",'Cleaning Summary'!$B$35,IF(LOWER(TRIM(H1203))="yes","Yes","No"))</f>
        <v>No</v>
      </c>
      <c r="M1203" s="23">
        <f t="shared" si="75"/>
        <v>1</v>
      </c>
      <c r="N1203" s="23" t="str">
        <f>IF(B1203&lt;'Cleaning Summary'!$B$63,"Underweight",IF(B1203&lt;'Cleaning Summary'!$B$64,"Normal Weight",IF(B1203&lt;'Cleaning Summary'!$B$65,"Overweight","Obesity")))</f>
        <v>Overweight</v>
      </c>
      <c r="O1203" s="23" t="str">
        <f>IF(C1203&lt;'Cleaning Summary'!$B$66,"Normal",IF(C1203&lt;'Cleaning Summary'!$B$67,"Prediabetes","Diabetes"))</f>
        <v>Prediabetes</v>
      </c>
    </row>
    <row r="1204" spans="1:15" x14ac:dyDescent="0.35">
      <c r="A1204" s="23" t="s">
        <v>2523</v>
      </c>
      <c r="B1204" s="27">
        <v>22.42</v>
      </c>
      <c r="C1204" s="27">
        <v>7.96</v>
      </c>
      <c r="D1204" s="23" t="s">
        <v>81</v>
      </c>
      <c r="E1204" s="23" t="s">
        <v>81</v>
      </c>
      <c r="F1204" s="23" t="s">
        <v>81</v>
      </c>
      <c r="G1204" s="23" t="s">
        <v>4796</v>
      </c>
      <c r="H1204" s="23" t="s">
        <v>81</v>
      </c>
      <c r="I1204" s="23" t="str">
        <f t="shared" si="72"/>
        <v>No</v>
      </c>
      <c r="J1204" s="23" t="str">
        <f t="shared" si="73"/>
        <v>No</v>
      </c>
      <c r="K1204" s="23" t="str">
        <f t="shared" si="74"/>
        <v>No</v>
      </c>
      <c r="L1204" s="23" t="str">
        <f>IF(TRIM(H1204)="?",'Cleaning Summary'!$B$35,IF(LOWER(TRIM(H1204))="yes","Yes","No"))</f>
        <v>No</v>
      </c>
      <c r="M1204" s="23">
        <f t="shared" si="75"/>
        <v>0</v>
      </c>
      <c r="N1204" s="23" t="str">
        <f>IF(B1204&lt;'Cleaning Summary'!$B$63,"Underweight",IF(B1204&lt;'Cleaning Summary'!$B$64,"Normal Weight",IF(B1204&lt;'Cleaning Summary'!$B$65,"Overweight","Obesity")))</f>
        <v>Normal Weight</v>
      </c>
      <c r="O1204" s="23" t="str">
        <f>IF(C1204&lt;'Cleaning Summary'!$B$66,"Normal",IF(C1204&lt;'Cleaning Summary'!$B$67,"Prediabetes","Diabetes"))</f>
        <v>Diabetes</v>
      </c>
    </row>
    <row r="1205" spans="1:15" x14ac:dyDescent="0.35">
      <c r="A1205" s="23" t="s">
        <v>2525</v>
      </c>
      <c r="B1205" s="27">
        <v>33.18</v>
      </c>
      <c r="C1205" s="27">
        <v>6.01</v>
      </c>
      <c r="D1205" s="23" t="s">
        <v>95</v>
      </c>
      <c r="E1205" s="23" t="s">
        <v>81</v>
      </c>
      <c r="F1205" s="23" t="s">
        <v>81</v>
      </c>
      <c r="G1205" s="23">
        <v>1</v>
      </c>
      <c r="H1205" s="23" t="s">
        <v>81</v>
      </c>
      <c r="I1205" s="23" t="str">
        <f t="shared" si="72"/>
        <v>Yes</v>
      </c>
      <c r="J1205" s="23" t="str">
        <f t="shared" si="73"/>
        <v>No</v>
      </c>
      <c r="K1205" s="23" t="str">
        <f t="shared" si="74"/>
        <v>No</v>
      </c>
      <c r="L1205" s="23" t="str">
        <f>IF(TRIM(H1205)="?",'Cleaning Summary'!$B$35,IF(LOWER(TRIM(H1205))="yes","Yes","No"))</f>
        <v>No</v>
      </c>
      <c r="M1205" s="23">
        <f t="shared" si="75"/>
        <v>1</v>
      </c>
      <c r="N1205" s="23" t="str">
        <f>IF(B1205&lt;'Cleaning Summary'!$B$63,"Underweight",IF(B1205&lt;'Cleaning Summary'!$B$64,"Normal Weight",IF(B1205&lt;'Cleaning Summary'!$B$65,"Overweight","Obesity")))</f>
        <v>Obesity</v>
      </c>
      <c r="O1205" s="23" t="str">
        <f>IF(C1205&lt;'Cleaning Summary'!$B$66,"Normal",IF(C1205&lt;'Cleaning Summary'!$B$67,"Prediabetes","Diabetes"))</f>
        <v>Prediabetes</v>
      </c>
    </row>
    <row r="1206" spans="1:15" x14ac:dyDescent="0.35">
      <c r="A1206" s="23" t="s">
        <v>2527</v>
      </c>
      <c r="B1206" s="27">
        <v>43.04</v>
      </c>
      <c r="C1206" s="27">
        <v>5.9</v>
      </c>
      <c r="D1206" s="23" t="s">
        <v>95</v>
      </c>
      <c r="E1206" s="23" t="s">
        <v>81</v>
      </c>
      <c r="F1206" s="23" t="s">
        <v>81</v>
      </c>
      <c r="G1206" s="23" t="s">
        <v>4796</v>
      </c>
      <c r="H1206" s="23" t="s">
        <v>81</v>
      </c>
      <c r="I1206" s="23" t="str">
        <f t="shared" si="72"/>
        <v>Yes</v>
      </c>
      <c r="J1206" s="23" t="str">
        <f t="shared" si="73"/>
        <v>No</v>
      </c>
      <c r="K1206" s="23" t="str">
        <f t="shared" si="74"/>
        <v>No</v>
      </c>
      <c r="L1206" s="23" t="str">
        <f>IF(TRIM(H1206)="?",'Cleaning Summary'!$B$35,IF(LOWER(TRIM(H1206))="yes","Yes","No"))</f>
        <v>No</v>
      </c>
      <c r="M1206" s="23">
        <f t="shared" si="75"/>
        <v>0</v>
      </c>
      <c r="N1206" s="23" t="str">
        <f>IF(B1206&lt;'Cleaning Summary'!$B$63,"Underweight",IF(B1206&lt;'Cleaning Summary'!$B$64,"Normal Weight",IF(B1206&lt;'Cleaning Summary'!$B$65,"Overweight","Obesity")))</f>
        <v>Obesity</v>
      </c>
      <c r="O1206" s="23" t="str">
        <f>IF(C1206&lt;'Cleaning Summary'!$B$66,"Normal",IF(C1206&lt;'Cleaning Summary'!$B$67,"Prediabetes","Diabetes"))</f>
        <v>Prediabetes</v>
      </c>
    </row>
    <row r="1207" spans="1:15" x14ac:dyDescent="0.35">
      <c r="A1207" s="23" t="s">
        <v>2529</v>
      </c>
      <c r="B1207" s="27">
        <v>34.15</v>
      </c>
      <c r="C1207" s="27">
        <v>4.49</v>
      </c>
      <c r="D1207" s="23" t="s">
        <v>95</v>
      </c>
      <c r="E1207" s="23" t="s">
        <v>81</v>
      </c>
      <c r="F1207" s="23" t="s">
        <v>81</v>
      </c>
      <c r="G1207" s="23">
        <v>1</v>
      </c>
      <c r="H1207" s="23" t="s">
        <v>81</v>
      </c>
      <c r="I1207" s="23" t="str">
        <f t="shared" si="72"/>
        <v>Yes</v>
      </c>
      <c r="J1207" s="23" t="str">
        <f t="shared" si="73"/>
        <v>No</v>
      </c>
      <c r="K1207" s="23" t="str">
        <f t="shared" si="74"/>
        <v>No</v>
      </c>
      <c r="L1207" s="23" t="str">
        <f>IF(TRIM(H1207)="?",'Cleaning Summary'!$B$35,IF(LOWER(TRIM(H1207))="yes","Yes","No"))</f>
        <v>No</v>
      </c>
      <c r="M1207" s="23">
        <f t="shared" si="75"/>
        <v>1</v>
      </c>
      <c r="N1207" s="23" t="str">
        <f>IF(B1207&lt;'Cleaning Summary'!$B$63,"Underweight",IF(B1207&lt;'Cleaning Summary'!$B$64,"Normal Weight",IF(B1207&lt;'Cleaning Summary'!$B$65,"Overweight","Obesity")))</f>
        <v>Obesity</v>
      </c>
      <c r="O1207" s="23" t="str">
        <f>IF(C1207&lt;'Cleaning Summary'!$B$66,"Normal",IF(C1207&lt;'Cleaning Summary'!$B$67,"Prediabetes","Diabetes"))</f>
        <v>Normal</v>
      </c>
    </row>
    <row r="1208" spans="1:15" x14ac:dyDescent="0.35">
      <c r="A1208" s="23" t="s">
        <v>2531</v>
      </c>
      <c r="B1208" s="27">
        <v>25.78</v>
      </c>
      <c r="C1208" s="27">
        <v>6.25</v>
      </c>
      <c r="D1208" s="23" t="s">
        <v>81</v>
      </c>
      <c r="E1208" s="23" t="s">
        <v>81</v>
      </c>
      <c r="F1208" s="23" t="s">
        <v>81</v>
      </c>
      <c r="G1208" s="23" t="s">
        <v>4796</v>
      </c>
      <c r="H1208" s="23" t="s">
        <v>81</v>
      </c>
      <c r="I1208" s="23" t="str">
        <f t="shared" si="72"/>
        <v>No</v>
      </c>
      <c r="J1208" s="23" t="str">
        <f t="shared" si="73"/>
        <v>No</v>
      </c>
      <c r="K1208" s="23" t="str">
        <f t="shared" si="74"/>
        <v>No</v>
      </c>
      <c r="L1208" s="23" t="str">
        <f>IF(TRIM(H1208)="?",'Cleaning Summary'!$B$35,IF(LOWER(TRIM(H1208))="yes","Yes","No"))</f>
        <v>No</v>
      </c>
      <c r="M1208" s="23">
        <f t="shared" si="75"/>
        <v>0</v>
      </c>
      <c r="N1208" s="23" t="str">
        <f>IF(B1208&lt;'Cleaning Summary'!$B$63,"Underweight",IF(B1208&lt;'Cleaning Summary'!$B$64,"Normal Weight",IF(B1208&lt;'Cleaning Summary'!$B$65,"Overweight","Obesity")))</f>
        <v>Overweight</v>
      </c>
      <c r="O1208" s="23" t="str">
        <f>IF(C1208&lt;'Cleaning Summary'!$B$66,"Normal",IF(C1208&lt;'Cleaning Summary'!$B$67,"Prediabetes","Diabetes"))</f>
        <v>Prediabetes</v>
      </c>
    </row>
    <row r="1209" spans="1:15" x14ac:dyDescent="0.35">
      <c r="A1209" s="23" t="s">
        <v>2533</v>
      </c>
      <c r="B1209" s="27">
        <v>21.02</v>
      </c>
      <c r="C1209" s="27">
        <v>9.6199999999999992</v>
      </c>
      <c r="D1209" s="23" t="s">
        <v>95</v>
      </c>
      <c r="E1209" s="23" t="s">
        <v>81</v>
      </c>
      <c r="F1209" s="23" t="s">
        <v>82</v>
      </c>
      <c r="G1209" s="23">
        <v>1</v>
      </c>
      <c r="H1209" s="23" t="s">
        <v>81</v>
      </c>
      <c r="I1209" s="23" t="str">
        <f t="shared" si="72"/>
        <v>Yes</v>
      </c>
      <c r="J1209" s="23" t="str">
        <f t="shared" si="73"/>
        <v>No</v>
      </c>
      <c r="K1209" s="23" t="str">
        <f t="shared" si="74"/>
        <v>Yes</v>
      </c>
      <c r="L1209" s="23" t="str">
        <f>IF(TRIM(H1209)="?",'Cleaning Summary'!$B$35,IF(LOWER(TRIM(H1209))="yes","Yes","No"))</f>
        <v>No</v>
      </c>
      <c r="M1209" s="23">
        <f t="shared" si="75"/>
        <v>1</v>
      </c>
      <c r="N1209" s="23" t="str">
        <f>IF(B1209&lt;'Cleaning Summary'!$B$63,"Underweight",IF(B1209&lt;'Cleaning Summary'!$B$64,"Normal Weight",IF(B1209&lt;'Cleaning Summary'!$B$65,"Overweight","Obesity")))</f>
        <v>Normal Weight</v>
      </c>
      <c r="O1209" s="23" t="str">
        <f>IF(C1209&lt;'Cleaning Summary'!$B$66,"Normal",IF(C1209&lt;'Cleaning Summary'!$B$67,"Prediabetes","Diabetes"))</f>
        <v>Diabetes</v>
      </c>
    </row>
    <row r="1210" spans="1:15" x14ac:dyDescent="0.35">
      <c r="A1210" s="23" t="s">
        <v>2535</v>
      </c>
      <c r="B1210" s="27">
        <v>37.51</v>
      </c>
      <c r="C1210" s="27">
        <v>11.06</v>
      </c>
      <c r="D1210" s="23" t="s">
        <v>81</v>
      </c>
      <c r="E1210" s="23" t="s">
        <v>81</v>
      </c>
      <c r="F1210" s="23" t="s">
        <v>81</v>
      </c>
      <c r="G1210" s="23">
        <v>2</v>
      </c>
      <c r="H1210" s="23" t="s">
        <v>81</v>
      </c>
      <c r="I1210" s="23" t="str">
        <f t="shared" si="72"/>
        <v>No</v>
      </c>
      <c r="J1210" s="23" t="str">
        <f t="shared" si="73"/>
        <v>No</v>
      </c>
      <c r="K1210" s="23" t="str">
        <f t="shared" si="74"/>
        <v>No</v>
      </c>
      <c r="L1210" s="23" t="str">
        <f>IF(TRIM(H1210)="?",'Cleaning Summary'!$B$35,IF(LOWER(TRIM(H1210))="yes","Yes","No"))</f>
        <v>No</v>
      </c>
      <c r="M1210" s="23">
        <f t="shared" si="75"/>
        <v>2</v>
      </c>
      <c r="N1210" s="23" t="str">
        <f>IF(B1210&lt;'Cleaning Summary'!$B$63,"Underweight",IF(B1210&lt;'Cleaning Summary'!$B$64,"Normal Weight",IF(B1210&lt;'Cleaning Summary'!$B$65,"Overweight","Obesity")))</f>
        <v>Obesity</v>
      </c>
      <c r="O1210" s="23" t="str">
        <f>IF(C1210&lt;'Cleaning Summary'!$B$66,"Normal",IF(C1210&lt;'Cleaning Summary'!$B$67,"Prediabetes","Diabetes"))</f>
        <v>Diabetes</v>
      </c>
    </row>
    <row r="1211" spans="1:15" x14ac:dyDescent="0.35">
      <c r="A1211" s="23" t="s">
        <v>2537</v>
      </c>
      <c r="B1211" s="27">
        <v>25.745000000000001</v>
      </c>
      <c r="C1211" s="27">
        <v>6.11</v>
      </c>
      <c r="D1211" s="23" t="s">
        <v>95</v>
      </c>
      <c r="E1211" s="23" t="s">
        <v>81</v>
      </c>
      <c r="F1211" s="23" t="s">
        <v>81</v>
      </c>
      <c r="G1211" s="23" t="s">
        <v>4796</v>
      </c>
      <c r="H1211" s="23" t="s">
        <v>81</v>
      </c>
      <c r="I1211" s="23" t="str">
        <f t="shared" si="72"/>
        <v>Yes</v>
      </c>
      <c r="J1211" s="23" t="str">
        <f t="shared" si="73"/>
        <v>No</v>
      </c>
      <c r="K1211" s="23" t="str">
        <f t="shared" si="74"/>
        <v>No</v>
      </c>
      <c r="L1211" s="23" t="str">
        <f>IF(TRIM(H1211)="?",'Cleaning Summary'!$B$35,IF(LOWER(TRIM(H1211))="yes","Yes","No"))</f>
        <v>No</v>
      </c>
      <c r="M1211" s="23">
        <f t="shared" si="75"/>
        <v>0</v>
      </c>
      <c r="N1211" s="23" t="str">
        <f>IF(B1211&lt;'Cleaning Summary'!$B$63,"Underweight",IF(B1211&lt;'Cleaning Summary'!$B$64,"Normal Weight",IF(B1211&lt;'Cleaning Summary'!$B$65,"Overweight","Obesity")))</f>
        <v>Overweight</v>
      </c>
      <c r="O1211" s="23" t="str">
        <f>IF(C1211&lt;'Cleaning Summary'!$B$66,"Normal",IF(C1211&lt;'Cleaning Summary'!$B$67,"Prediabetes","Diabetes"))</f>
        <v>Prediabetes</v>
      </c>
    </row>
    <row r="1212" spans="1:15" x14ac:dyDescent="0.35">
      <c r="A1212" s="23" t="s">
        <v>2539</v>
      </c>
      <c r="B1212" s="27">
        <v>31.35</v>
      </c>
      <c r="C1212" s="27">
        <v>11.49</v>
      </c>
      <c r="D1212" s="23" t="s">
        <v>81</v>
      </c>
      <c r="E1212" s="23" t="s">
        <v>81</v>
      </c>
      <c r="F1212" s="23" t="s">
        <v>81</v>
      </c>
      <c r="G1212" s="23">
        <v>2</v>
      </c>
      <c r="H1212" s="23" t="s">
        <v>81</v>
      </c>
      <c r="I1212" s="23" t="str">
        <f t="shared" si="72"/>
        <v>No</v>
      </c>
      <c r="J1212" s="23" t="str">
        <f t="shared" si="73"/>
        <v>No</v>
      </c>
      <c r="K1212" s="23" t="str">
        <f t="shared" si="74"/>
        <v>No</v>
      </c>
      <c r="L1212" s="23" t="str">
        <f>IF(TRIM(H1212)="?",'Cleaning Summary'!$B$35,IF(LOWER(TRIM(H1212))="yes","Yes","No"))</f>
        <v>No</v>
      </c>
      <c r="M1212" s="23">
        <f t="shared" si="75"/>
        <v>2</v>
      </c>
      <c r="N1212" s="23" t="str">
        <f>IF(B1212&lt;'Cleaning Summary'!$B$63,"Underweight",IF(B1212&lt;'Cleaning Summary'!$B$64,"Normal Weight",IF(B1212&lt;'Cleaning Summary'!$B$65,"Overweight","Obesity")))</f>
        <v>Obesity</v>
      </c>
      <c r="O1212" s="23" t="str">
        <f>IF(C1212&lt;'Cleaning Summary'!$B$66,"Normal",IF(C1212&lt;'Cleaning Summary'!$B$67,"Prediabetes","Diabetes"))</f>
        <v>Diabetes</v>
      </c>
    </row>
    <row r="1213" spans="1:15" x14ac:dyDescent="0.35">
      <c r="A1213" s="23" t="s">
        <v>2541</v>
      </c>
      <c r="B1213" s="27">
        <v>29.83</v>
      </c>
      <c r="C1213" s="27">
        <v>8.68</v>
      </c>
      <c r="D1213" s="23" t="s">
        <v>81</v>
      </c>
      <c r="E1213" s="23" t="s">
        <v>81</v>
      </c>
      <c r="F1213" s="23" t="s">
        <v>81</v>
      </c>
      <c r="G1213" s="23">
        <v>2</v>
      </c>
      <c r="H1213" s="23" t="s">
        <v>81</v>
      </c>
      <c r="I1213" s="23" t="str">
        <f t="shared" si="72"/>
        <v>No</v>
      </c>
      <c r="J1213" s="23" t="str">
        <f t="shared" si="73"/>
        <v>No</v>
      </c>
      <c r="K1213" s="23" t="str">
        <f t="shared" si="74"/>
        <v>No</v>
      </c>
      <c r="L1213" s="23" t="str">
        <f>IF(TRIM(H1213)="?",'Cleaning Summary'!$B$35,IF(LOWER(TRIM(H1213))="yes","Yes","No"))</f>
        <v>No</v>
      </c>
      <c r="M1213" s="23">
        <f t="shared" si="75"/>
        <v>2</v>
      </c>
      <c r="N1213" s="23" t="str">
        <f>IF(B1213&lt;'Cleaning Summary'!$B$63,"Underweight",IF(B1213&lt;'Cleaning Summary'!$B$64,"Normal Weight",IF(B1213&lt;'Cleaning Summary'!$B$65,"Overweight","Obesity")))</f>
        <v>Overweight</v>
      </c>
      <c r="O1213" s="23" t="str">
        <f>IF(C1213&lt;'Cleaning Summary'!$B$66,"Normal",IF(C1213&lt;'Cleaning Summary'!$B$67,"Prediabetes","Diabetes"))</f>
        <v>Diabetes</v>
      </c>
    </row>
    <row r="1214" spans="1:15" x14ac:dyDescent="0.35">
      <c r="A1214" s="23" t="s">
        <v>2543</v>
      </c>
      <c r="B1214" s="27">
        <v>25.49</v>
      </c>
      <c r="C1214" s="27">
        <v>5.68</v>
      </c>
      <c r="D1214" s="23" t="s">
        <v>95</v>
      </c>
      <c r="E1214" s="23" t="s">
        <v>81</v>
      </c>
      <c r="F1214" s="23" t="s">
        <v>82</v>
      </c>
      <c r="G1214" s="23">
        <v>1</v>
      </c>
      <c r="H1214" s="23" t="s">
        <v>81</v>
      </c>
      <c r="I1214" s="23" t="str">
        <f t="shared" si="72"/>
        <v>Yes</v>
      </c>
      <c r="J1214" s="23" t="str">
        <f t="shared" si="73"/>
        <v>No</v>
      </c>
      <c r="K1214" s="23" t="str">
        <f t="shared" si="74"/>
        <v>Yes</v>
      </c>
      <c r="L1214" s="23" t="str">
        <f>IF(TRIM(H1214)="?",'Cleaning Summary'!$B$35,IF(LOWER(TRIM(H1214))="yes","Yes","No"))</f>
        <v>No</v>
      </c>
      <c r="M1214" s="23">
        <f t="shared" si="75"/>
        <v>1</v>
      </c>
      <c r="N1214" s="23" t="str">
        <f>IF(B1214&lt;'Cleaning Summary'!$B$63,"Underweight",IF(B1214&lt;'Cleaning Summary'!$B$64,"Normal Weight",IF(B1214&lt;'Cleaning Summary'!$B$65,"Overweight","Obesity")))</f>
        <v>Overweight</v>
      </c>
      <c r="O1214" s="23" t="str">
        <f>IF(C1214&lt;'Cleaning Summary'!$B$66,"Normal",IF(C1214&lt;'Cleaning Summary'!$B$67,"Prediabetes","Diabetes"))</f>
        <v>Normal</v>
      </c>
    </row>
    <row r="1215" spans="1:15" x14ac:dyDescent="0.35">
      <c r="A1215" s="23" t="s">
        <v>2545</v>
      </c>
      <c r="B1215" s="27">
        <v>34.1</v>
      </c>
      <c r="C1215" s="27">
        <v>8.4499999999999993</v>
      </c>
      <c r="D1215" s="23" t="s">
        <v>81</v>
      </c>
      <c r="E1215" s="23" t="s">
        <v>81</v>
      </c>
      <c r="F1215" s="23" t="s">
        <v>81</v>
      </c>
      <c r="G1215" s="23" t="s">
        <v>4796</v>
      </c>
      <c r="H1215" s="23" t="s">
        <v>81</v>
      </c>
      <c r="I1215" s="23" t="str">
        <f t="shared" si="72"/>
        <v>No</v>
      </c>
      <c r="J1215" s="23" t="str">
        <f t="shared" si="73"/>
        <v>No</v>
      </c>
      <c r="K1215" s="23" t="str">
        <f t="shared" si="74"/>
        <v>No</v>
      </c>
      <c r="L1215" s="23" t="str">
        <f>IF(TRIM(H1215)="?",'Cleaning Summary'!$B$35,IF(LOWER(TRIM(H1215))="yes","Yes","No"))</f>
        <v>No</v>
      </c>
      <c r="M1215" s="23">
        <f t="shared" si="75"/>
        <v>0</v>
      </c>
      <c r="N1215" s="23" t="str">
        <f>IF(B1215&lt;'Cleaning Summary'!$B$63,"Underweight",IF(B1215&lt;'Cleaning Summary'!$B$64,"Normal Weight",IF(B1215&lt;'Cleaning Summary'!$B$65,"Overweight","Obesity")))</f>
        <v>Obesity</v>
      </c>
      <c r="O1215" s="23" t="str">
        <f>IF(C1215&lt;'Cleaning Summary'!$B$66,"Normal",IF(C1215&lt;'Cleaning Summary'!$B$67,"Prediabetes","Diabetes"))</f>
        <v>Diabetes</v>
      </c>
    </row>
    <row r="1216" spans="1:15" x14ac:dyDescent="0.35">
      <c r="A1216" s="23" t="s">
        <v>2547</v>
      </c>
      <c r="B1216" s="27">
        <v>25.84</v>
      </c>
      <c r="C1216" s="27">
        <v>8.51</v>
      </c>
      <c r="D1216" s="23" t="s">
        <v>81</v>
      </c>
      <c r="E1216" s="23" t="s">
        <v>81</v>
      </c>
      <c r="F1216" s="23" t="s">
        <v>81</v>
      </c>
      <c r="G1216" s="23">
        <v>2</v>
      </c>
      <c r="H1216" s="23" t="s">
        <v>81</v>
      </c>
      <c r="I1216" s="23" t="str">
        <f t="shared" si="72"/>
        <v>No</v>
      </c>
      <c r="J1216" s="23" t="str">
        <f t="shared" si="73"/>
        <v>No</v>
      </c>
      <c r="K1216" s="23" t="str">
        <f t="shared" si="74"/>
        <v>No</v>
      </c>
      <c r="L1216" s="23" t="str">
        <f>IF(TRIM(H1216)="?",'Cleaning Summary'!$B$35,IF(LOWER(TRIM(H1216))="yes","Yes","No"))</f>
        <v>No</v>
      </c>
      <c r="M1216" s="23">
        <f t="shared" si="75"/>
        <v>2</v>
      </c>
      <c r="N1216" s="23" t="str">
        <f>IF(B1216&lt;'Cleaning Summary'!$B$63,"Underweight",IF(B1216&lt;'Cleaning Summary'!$B$64,"Normal Weight",IF(B1216&lt;'Cleaning Summary'!$B$65,"Overweight","Obesity")))</f>
        <v>Overweight</v>
      </c>
      <c r="O1216" s="23" t="str">
        <f>IF(C1216&lt;'Cleaning Summary'!$B$66,"Normal",IF(C1216&lt;'Cleaning Summary'!$B$67,"Prediabetes","Diabetes"))</f>
        <v>Diabetes</v>
      </c>
    </row>
    <row r="1217" spans="1:15" x14ac:dyDescent="0.35">
      <c r="A1217" s="23" t="s">
        <v>2549</v>
      </c>
      <c r="B1217" s="27">
        <v>20.6</v>
      </c>
      <c r="C1217" s="27">
        <v>7.62</v>
      </c>
      <c r="D1217" s="23" t="s">
        <v>81</v>
      </c>
      <c r="E1217" s="23" t="s">
        <v>81</v>
      </c>
      <c r="F1217" s="23" t="s">
        <v>81</v>
      </c>
      <c r="G1217" s="23" t="s">
        <v>4796</v>
      </c>
      <c r="H1217" s="23" t="s">
        <v>81</v>
      </c>
      <c r="I1217" s="23" t="str">
        <f t="shared" si="72"/>
        <v>No</v>
      </c>
      <c r="J1217" s="23" t="str">
        <f t="shared" si="73"/>
        <v>No</v>
      </c>
      <c r="K1217" s="23" t="str">
        <f t="shared" si="74"/>
        <v>No</v>
      </c>
      <c r="L1217" s="23" t="str">
        <f>IF(TRIM(H1217)="?",'Cleaning Summary'!$B$35,IF(LOWER(TRIM(H1217))="yes","Yes","No"))</f>
        <v>No</v>
      </c>
      <c r="M1217" s="23">
        <f t="shared" si="75"/>
        <v>0</v>
      </c>
      <c r="N1217" s="23" t="str">
        <f>IF(B1217&lt;'Cleaning Summary'!$B$63,"Underweight",IF(B1217&lt;'Cleaning Summary'!$B$64,"Normal Weight",IF(B1217&lt;'Cleaning Summary'!$B$65,"Overweight","Obesity")))</f>
        <v>Normal Weight</v>
      </c>
      <c r="O1217" s="23" t="str">
        <f>IF(C1217&lt;'Cleaning Summary'!$B$66,"Normal",IF(C1217&lt;'Cleaning Summary'!$B$67,"Prediabetes","Diabetes"))</f>
        <v>Diabetes</v>
      </c>
    </row>
    <row r="1218" spans="1:15" x14ac:dyDescent="0.35">
      <c r="A1218" s="23" t="s">
        <v>2551</v>
      </c>
      <c r="B1218" s="27">
        <v>28.88</v>
      </c>
      <c r="C1218" s="27">
        <v>10.18</v>
      </c>
      <c r="D1218" s="23" t="s">
        <v>81</v>
      </c>
      <c r="E1218" s="23" t="s">
        <v>81</v>
      </c>
      <c r="F1218" s="23" t="s">
        <v>81</v>
      </c>
      <c r="G1218" s="23" t="s">
        <v>4796</v>
      </c>
      <c r="H1218" s="23" t="s">
        <v>81</v>
      </c>
      <c r="I1218" s="23" t="str">
        <f t="shared" ref="I1218:I1281" si="76">IF(LOWER(TRIM(D1218))="yes","Yes","No")</f>
        <v>No</v>
      </c>
      <c r="J1218" s="23" t="str">
        <f t="shared" ref="J1218:J1281" si="77">IF(LOWER(TRIM(E1218))="yes","Yes","No")</f>
        <v>No</v>
      </c>
      <c r="K1218" s="23" t="str">
        <f t="shared" ref="K1218:K1281" si="78">IF(LOWER(TRIM(F1218))="yes","Yes","No")</f>
        <v>No</v>
      </c>
      <c r="L1218" s="23" t="str">
        <f>IF(TRIM(H1218)="?",'Cleaning Summary'!$B$35,IF(LOWER(TRIM(H1218))="yes","Yes","No"))</f>
        <v>No</v>
      </c>
      <c r="M1218" s="23">
        <f t="shared" ref="M1218:M1281" si="79">IF(ISNUMBER(G1218),G1218,IF(LOWER(TRIM(G1218))="no major surgery",0,"CHECK"))</f>
        <v>0</v>
      </c>
      <c r="N1218" s="23" t="str">
        <f>IF(B1218&lt;'Cleaning Summary'!$B$63,"Underweight",IF(B1218&lt;'Cleaning Summary'!$B$64,"Normal Weight",IF(B1218&lt;'Cleaning Summary'!$B$65,"Overweight","Obesity")))</f>
        <v>Overweight</v>
      </c>
      <c r="O1218" s="23" t="str">
        <f>IF(C1218&lt;'Cleaning Summary'!$B$66,"Normal",IF(C1218&lt;'Cleaning Summary'!$B$67,"Prediabetes","Diabetes"))</f>
        <v>Diabetes</v>
      </c>
    </row>
    <row r="1219" spans="1:15" x14ac:dyDescent="0.35">
      <c r="A1219" s="23" t="s">
        <v>2553</v>
      </c>
      <c r="B1219" s="27">
        <v>28.24</v>
      </c>
      <c r="C1219" s="27">
        <v>5.36</v>
      </c>
      <c r="D1219" s="23" t="s">
        <v>81</v>
      </c>
      <c r="E1219" s="23" t="s">
        <v>81</v>
      </c>
      <c r="F1219" s="23" t="s">
        <v>81</v>
      </c>
      <c r="G1219" s="23" t="s">
        <v>4796</v>
      </c>
      <c r="H1219" s="23" t="s">
        <v>81</v>
      </c>
      <c r="I1219" s="23" t="str">
        <f t="shared" si="76"/>
        <v>No</v>
      </c>
      <c r="J1219" s="23" t="str">
        <f t="shared" si="77"/>
        <v>No</v>
      </c>
      <c r="K1219" s="23" t="str">
        <f t="shared" si="78"/>
        <v>No</v>
      </c>
      <c r="L1219" s="23" t="str">
        <f>IF(TRIM(H1219)="?",'Cleaning Summary'!$B$35,IF(LOWER(TRIM(H1219))="yes","Yes","No"))</f>
        <v>No</v>
      </c>
      <c r="M1219" s="23">
        <f t="shared" si="79"/>
        <v>0</v>
      </c>
      <c r="N1219" s="23" t="str">
        <f>IF(B1219&lt;'Cleaning Summary'!$B$63,"Underweight",IF(B1219&lt;'Cleaning Summary'!$B$64,"Normal Weight",IF(B1219&lt;'Cleaning Summary'!$B$65,"Overweight","Obesity")))</f>
        <v>Overweight</v>
      </c>
      <c r="O1219" s="23" t="str">
        <f>IF(C1219&lt;'Cleaning Summary'!$B$66,"Normal",IF(C1219&lt;'Cleaning Summary'!$B$67,"Prediabetes","Diabetes"))</f>
        <v>Normal</v>
      </c>
    </row>
    <row r="1220" spans="1:15" x14ac:dyDescent="0.35">
      <c r="A1220" s="23" t="s">
        <v>2555</v>
      </c>
      <c r="B1220" s="27">
        <v>25.46</v>
      </c>
      <c r="C1220" s="27">
        <v>11.78</v>
      </c>
      <c r="D1220" s="23" t="s">
        <v>95</v>
      </c>
      <c r="E1220" s="23" t="s">
        <v>81</v>
      </c>
      <c r="F1220" s="23" t="s">
        <v>81</v>
      </c>
      <c r="G1220" s="23">
        <v>1</v>
      </c>
      <c r="H1220" s="23" t="s">
        <v>81</v>
      </c>
      <c r="I1220" s="23" t="str">
        <f t="shared" si="76"/>
        <v>Yes</v>
      </c>
      <c r="J1220" s="23" t="str">
        <f t="shared" si="77"/>
        <v>No</v>
      </c>
      <c r="K1220" s="23" t="str">
        <f t="shared" si="78"/>
        <v>No</v>
      </c>
      <c r="L1220" s="23" t="str">
        <f>IF(TRIM(H1220)="?",'Cleaning Summary'!$B$35,IF(LOWER(TRIM(H1220))="yes","Yes","No"))</f>
        <v>No</v>
      </c>
      <c r="M1220" s="23">
        <f t="shared" si="79"/>
        <v>1</v>
      </c>
      <c r="N1220" s="23" t="str">
        <f>IF(B1220&lt;'Cleaning Summary'!$B$63,"Underweight",IF(B1220&lt;'Cleaning Summary'!$B$64,"Normal Weight",IF(B1220&lt;'Cleaning Summary'!$B$65,"Overweight","Obesity")))</f>
        <v>Overweight</v>
      </c>
      <c r="O1220" s="23" t="str">
        <f>IF(C1220&lt;'Cleaning Summary'!$B$66,"Normal",IF(C1220&lt;'Cleaning Summary'!$B$67,"Prediabetes","Diabetes"))</f>
        <v>Diabetes</v>
      </c>
    </row>
    <row r="1221" spans="1:15" x14ac:dyDescent="0.35">
      <c r="A1221" s="23" t="s">
        <v>2557</v>
      </c>
      <c r="B1221" s="27">
        <v>29.64</v>
      </c>
      <c r="C1221" s="27">
        <v>10.82</v>
      </c>
      <c r="D1221" s="23" t="s">
        <v>95</v>
      </c>
      <c r="E1221" s="23" t="s">
        <v>81</v>
      </c>
      <c r="F1221" s="23" t="s">
        <v>81</v>
      </c>
      <c r="G1221" s="23" t="s">
        <v>4796</v>
      </c>
      <c r="H1221" s="23" t="s">
        <v>81</v>
      </c>
      <c r="I1221" s="23" t="str">
        <f t="shared" si="76"/>
        <v>Yes</v>
      </c>
      <c r="J1221" s="23" t="str">
        <f t="shared" si="77"/>
        <v>No</v>
      </c>
      <c r="K1221" s="23" t="str">
        <f t="shared" si="78"/>
        <v>No</v>
      </c>
      <c r="L1221" s="23" t="str">
        <f>IF(TRIM(H1221)="?",'Cleaning Summary'!$B$35,IF(LOWER(TRIM(H1221))="yes","Yes","No"))</f>
        <v>No</v>
      </c>
      <c r="M1221" s="23">
        <f t="shared" si="79"/>
        <v>0</v>
      </c>
      <c r="N1221" s="23" t="str">
        <f>IF(B1221&lt;'Cleaning Summary'!$B$63,"Underweight",IF(B1221&lt;'Cleaning Summary'!$B$64,"Normal Weight",IF(B1221&lt;'Cleaning Summary'!$B$65,"Overweight","Obesity")))</f>
        <v>Overweight</v>
      </c>
      <c r="O1221" s="23" t="str">
        <f>IF(C1221&lt;'Cleaning Summary'!$B$66,"Normal",IF(C1221&lt;'Cleaning Summary'!$B$67,"Prediabetes","Diabetes"))</f>
        <v>Diabetes</v>
      </c>
    </row>
    <row r="1222" spans="1:15" x14ac:dyDescent="0.35">
      <c r="A1222" s="23" t="s">
        <v>2559</v>
      </c>
      <c r="B1222" s="27">
        <v>31.27</v>
      </c>
      <c r="C1222" s="27">
        <v>7.73</v>
      </c>
      <c r="D1222" s="23" t="s">
        <v>95</v>
      </c>
      <c r="E1222" s="23" t="s">
        <v>81</v>
      </c>
      <c r="F1222" s="23" t="s">
        <v>81</v>
      </c>
      <c r="G1222" s="23">
        <v>1</v>
      </c>
      <c r="H1222" s="23" t="s">
        <v>81</v>
      </c>
      <c r="I1222" s="23" t="str">
        <f t="shared" si="76"/>
        <v>Yes</v>
      </c>
      <c r="J1222" s="23" t="str">
        <f t="shared" si="77"/>
        <v>No</v>
      </c>
      <c r="K1222" s="23" t="str">
        <f t="shared" si="78"/>
        <v>No</v>
      </c>
      <c r="L1222" s="23" t="str">
        <f>IF(TRIM(H1222)="?",'Cleaning Summary'!$B$35,IF(LOWER(TRIM(H1222))="yes","Yes","No"))</f>
        <v>No</v>
      </c>
      <c r="M1222" s="23">
        <f t="shared" si="79"/>
        <v>1</v>
      </c>
      <c r="N1222" s="23" t="str">
        <f>IF(B1222&lt;'Cleaning Summary'!$B$63,"Underweight",IF(B1222&lt;'Cleaning Summary'!$B$64,"Normal Weight",IF(B1222&lt;'Cleaning Summary'!$B$65,"Overweight","Obesity")))</f>
        <v>Obesity</v>
      </c>
      <c r="O1222" s="23" t="str">
        <f>IF(C1222&lt;'Cleaning Summary'!$B$66,"Normal",IF(C1222&lt;'Cleaning Summary'!$B$67,"Prediabetes","Diabetes"))</f>
        <v>Diabetes</v>
      </c>
    </row>
    <row r="1223" spans="1:15" x14ac:dyDescent="0.35">
      <c r="A1223" s="23" t="s">
        <v>2561</v>
      </c>
      <c r="B1223" s="27">
        <v>19.95</v>
      </c>
      <c r="C1223" s="27">
        <v>6.24</v>
      </c>
      <c r="D1223" s="23" t="s">
        <v>95</v>
      </c>
      <c r="E1223" s="23" t="s">
        <v>81</v>
      </c>
      <c r="F1223" s="23" t="s">
        <v>81</v>
      </c>
      <c r="G1223" s="23" t="s">
        <v>4796</v>
      </c>
      <c r="H1223" s="23" t="s">
        <v>81</v>
      </c>
      <c r="I1223" s="23" t="str">
        <f t="shared" si="76"/>
        <v>Yes</v>
      </c>
      <c r="J1223" s="23" t="str">
        <f t="shared" si="77"/>
        <v>No</v>
      </c>
      <c r="K1223" s="23" t="str">
        <f t="shared" si="78"/>
        <v>No</v>
      </c>
      <c r="L1223" s="23" t="str">
        <f>IF(TRIM(H1223)="?",'Cleaning Summary'!$B$35,IF(LOWER(TRIM(H1223))="yes","Yes","No"))</f>
        <v>No</v>
      </c>
      <c r="M1223" s="23">
        <f t="shared" si="79"/>
        <v>0</v>
      </c>
      <c r="N1223" s="23" t="str">
        <f>IF(B1223&lt;'Cleaning Summary'!$B$63,"Underweight",IF(B1223&lt;'Cleaning Summary'!$B$64,"Normal Weight",IF(B1223&lt;'Cleaning Summary'!$B$65,"Overweight","Obesity")))</f>
        <v>Normal Weight</v>
      </c>
      <c r="O1223" s="23" t="str">
        <f>IF(C1223&lt;'Cleaning Summary'!$B$66,"Normal",IF(C1223&lt;'Cleaning Summary'!$B$67,"Prediabetes","Diabetes"))</f>
        <v>Prediabetes</v>
      </c>
    </row>
    <row r="1224" spans="1:15" x14ac:dyDescent="0.35">
      <c r="A1224" s="23" t="s">
        <v>2563</v>
      </c>
      <c r="B1224" s="27">
        <v>21.3</v>
      </c>
      <c r="C1224" s="27">
        <v>10.42</v>
      </c>
      <c r="D1224" s="23" t="s">
        <v>81</v>
      </c>
      <c r="E1224" s="23" t="s">
        <v>81</v>
      </c>
      <c r="F1224" s="23" t="s">
        <v>81</v>
      </c>
      <c r="G1224" s="23">
        <v>2</v>
      </c>
      <c r="H1224" s="23" t="s">
        <v>81</v>
      </c>
      <c r="I1224" s="23" t="str">
        <f t="shared" si="76"/>
        <v>No</v>
      </c>
      <c r="J1224" s="23" t="str">
        <f t="shared" si="77"/>
        <v>No</v>
      </c>
      <c r="K1224" s="23" t="str">
        <f t="shared" si="78"/>
        <v>No</v>
      </c>
      <c r="L1224" s="23" t="str">
        <f>IF(TRIM(H1224)="?",'Cleaning Summary'!$B$35,IF(LOWER(TRIM(H1224))="yes","Yes","No"))</f>
        <v>No</v>
      </c>
      <c r="M1224" s="23">
        <f t="shared" si="79"/>
        <v>2</v>
      </c>
      <c r="N1224" s="23" t="str">
        <f>IF(B1224&lt;'Cleaning Summary'!$B$63,"Underweight",IF(B1224&lt;'Cleaning Summary'!$B$64,"Normal Weight",IF(B1224&lt;'Cleaning Summary'!$B$65,"Overweight","Obesity")))</f>
        <v>Normal Weight</v>
      </c>
      <c r="O1224" s="23" t="str">
        <f>IF(C1224&lt;'Cleaning Summary'!$B$66,"Normal",IF(C1224&lt;'Cleaning Summary'!$B$67,"Prediabetes","Diabetes"))</f>
        <v>Diabetes</v>
      </c>
    </row>
    <row r="1225" spans="1:15" x14ac:dyDescent="0.35">
      <c r="A1225" s="23" t="s">
        <v>2565</v>
      </c>
      <c r="B1225" s="27">
        <v>31.635000000000002</v>
      </c>
      <c r="C1225" s="27">
        <v>11.11</v>
      </c>
      <c r="D1225" s="23" t="s">
        <v>81</v>
      </c>
      <c r="E1225" s="23" t="s">
        <v>81</v>
      </c>
      <c r="F1225" s="23" t="s">
        <v>81</v>
      </c>
      <c r="G1225" s="23" t="s">
        <v>4796</v>
      </c>
      <c r="H1225" s="23" t="s">
        <v>81</v>
      </c>
      <c r="I1225" s="23" t="str">
        <f t="shared" si="76"/>
        <v>No</v>
      </c>
      <c r="J1225" s="23" t="str">
        <f t="shared" si="77"/>
        <v>No</v>
      </c>
      <c r="K1225" s="23" t="str">
        <f t="shared" si="78"/>
        <v>No</v>
      </c>
      <c r="L1225" s="23" t="str">
        <f>IF(TRIM(H1225)="?",'Cleaning Summary'!$B$35,IF(LOWER(TRIM(H1225))="yes","Yes","No"))</f>
        <v>No</v>
      </c>
      <c r="M1225" s="23">
        <f t="shared" si="79"/>
        <v>0</v>
      </c>
      <c r="N1225" s="23" t="str">
        <f>IF(B1225&lt;'Cleaning Summary'!$B$63,"Underweight",IF(B1225&lt;'Cleaning Summary'!$B$64,"Normal Weight",IF(B1225&lt;'Cleaning Summary'!$B$65,"Overweight","Obesity")))</f>
        <v>Obesity</v>
      </c>
      <c r="O1225" s="23" t="str">
        <f>IF(C1225&lt;'Cleaning Summary'!$B$66,"Normal",IF(C1225&lt;'Cleaning Summary'!$B$67,"Prediabetes","Diabetes"))</f>
        <v>Diabetes</v>
      </c>
    </row>
    <row r="1226" spans="1:15" x14ac:dyDescent="0.35">
      <c r="A1226" s="23" t="s">
        <v>2567</v>
      </c>
      <c r="B1226" s="27">
        <v>23.9</v>
      </c>
      <c r="C1226" s="27">
        <v>7.67</v>
      </c>
      <c r="D1226" s="23" t="s">
        <v>95</v>
      </c>
      <c r="E1226" s="23" t="s">
        <v>81</v>
      </c>
      <c r="F1226" s="23" t="s">
        <v>81</v>
      </c>
      <c r="G1226" s="23">
        <v>2</v>
      </c>
      <c r="H1226" s="23" t="s">
        <v>81</v>
      </c>
      <c r="I1226" s="23" t="str">
        <f t="shared" si="76"/>
        <v>Yes</v>
      </c>
      <c r="J1226" s="23" t="str">
        <f t="shared" si="77"/>
        <v>No</v>
      </c>
      <c r="K1226" s="23" t="str">
        <f t="shared" si="78"/>
        <v>No</v>
      </c>
      <c r="L1226" s="23" t="str">
        <f>IF(TRIM(H1226)="?",'Cleaning Summary'!$B$35,IF(LOWER(TRIM(H1226))="yes","Yes","No"))</f>
        <v>No</v>
      </c>
      <c r="M1226" s="23">
        <f t="shared" si="79"/>
        <v>2</v>
      </c>
      <c r="N1226" s="23" t="str">
        <f>IF(B1226&lt;'Cleaning Summary'!$B$63,"Underweight",IF(B1226&lt;'Cleaning Summary'!$B$64,"Normal Weight",IF(B1226&lt;'Cleaning Summary'!$B$65,"Overweight","Obesity")))</f>
        <v>Normal Weight</v>
      </c>
      <c r="O1226" s="23" t="str">
        <f>IF(C1226&lt;'Cleaning Summary'!$B$66,"Normal",IF(C1226&lt;'Cleaning Summary'!$B$67,"Prediabetes","Diabetes"))</f>
        <v>Diabetes</v>
      </c>
    </row>
    <row r="1227" spans="1:15" x14ac:dyDescent="0.35">
      <c r="A1227" s="23" t="s">
        <v>2569</v>
      </c>
      <c r="B1227" s="27">
        <v>34.15</v>
      </c>
      <c r="C1227" s="27">
        <v>6.15</v>
      </c>
      <c r="D1227" s="23" t="s">
        <v>81</v>
      </c>
      <c r="E1227" s="23" t="s">
        <v>81</v>
      </c>
      <c r="F1227" s="23" t="s">
        <v>81</v>
      </c>
      <c r="G1227" s="23" t="s">
        <v>4796</v>
      </c>
      <c r="H1227" s="23" t="s">
        <v>81</v>
      </c>
      <c r="I1227" s="23" t="str">
        <f t="shared" si="76"/>
        <v>No</v>
      </c>
      <c r="J1227" s="23" t="str">
        <f t="shared" si="77"/>
        <v>No</v>
      </c>
      <c r="K1227" s="23" t="str">
        <f t="shared" si="78"/>
        <v>No</v>
      </c>
      <c r="L1227" s="23" t="str">
        <f>IF(TRIM(H1227)="?",'Cleaning Summary'!$B$35,IF(LOWER(TRIM(H1227))="yes","Yes","No"))</f>
        <v>No</v>
      </c>
      <c r="M1227" s="23">
        <f t="shared" si="79"/>
        <v>0</v>
      </c>
      <c r="N1227" s="23" t="str">
        <f>IF(B1227&lt;'Cleaning Summary'!$B$63,"Underweight",IF(B1227&lt;'Cleaning Summary'!$B$64,"Normal Weight",IF(B1227&lt;'Cleaning Summary'!$B$65,"Overweight","Obesity")))</f>
        <v>Obesity</v>
      </c>
      <c r="O1227" s="23" t="str">
        <f>IF(C1227&lt;'Cleaning Summary'!$B$66,"Normal",IF(C1227&lt;'Cleaning Summary'!$B$67,"Prediabetes","Diabetes"))</f>
        <v>Prediabetes</v>
      </c>
    </row>
    <row r="1228" spans="1:15" x14ac:dyDescent="0.35">
      <c r="A1228" s="23" t="s">
        <v>2571</v>
      </c>
      <c r="B1228" s="27">
        <v>28.71</v>
      </c>
      <c r="C1228" s="27">
        <v>5.71</v>
      </c>
      <c r="D1228" s="23" t="s">
        <v>81</v>
      </c>
      <c r="E1228" s="23" t="s">
        <v>81</v>
      </c>
      <c r="F1228" s="23" t="s">
        <v>81</v>
      </c>
      <c r="G1228" s="23" t="s">
        <v>4796</v>
      </c>
      <c r="H1228" s="23" t="s">
        <v>81</v>
      </c>
      <c r="I1228" s="23" t="str">
        <f t="shared" si="76"/>
        <v>No</v>
      </c>
      <c r="J1228" s="23" t="str">
        <f t="shared" si="77"/>
        <v>No</v>
      </c>
      <c r="K1228" s="23" t="str">
        <f t="shared" si="78"/>
        <v>No</v>
      </c>
      <c r="L1228" s="23" t="str">
        <f>IF(TRIM(H1228)="?",'Cleaning Summary'!$B$35,IF(LOWER(TRIM(H1228))="yes","Yes","No"))</f>
        <v>No</v>
      </c>
      <c r="M1228" s="23">
        <f t="shared" si="79"/>
        <v>0</v>
      </c>
      <c r="N1228" s="23" t="str">
        <f>IF(B1228&lt;'Cleaning Summary'!$B$63,"Underweight",IF(B1228&lt;'Cleaning Summary'!$B$64,"Normal Weight",IF(B1228&lt;'Cleaning Summary'!$B$65,"Overweight","Obesity")))</f>
        <v>Overweight</v>
      </c>
      <c r="O1228" s="23" t="str">
        <f>IF(C1228&lt;'Cleaning Summary'!$B$66,"Normal",IF(C1228&lt;'Cleaning Summary'!$B$67,"Prediabetes","Diabetes"))</f>
        <v>Prediabetes</v>
      </c>
    </row>
    <row r="1229" spans="1:15" x14ac:dyDescent="0.35">
      <c r="A1229" s="23" t="s">
        <v>2573</v>
      </c>
      <c r="B1229" s="27">
        <v>36.700000000000003</v>
      </c>
      <c r="C1229" s="27">
        <v>8.6999999999999993</v>
      </c>
      <c r="D1229" s="23" t="s">
        <v>95</v>
      </c>
      <c r="E1229" s="23" t="s">
        <v>81</v>
      </c>
      <c r="F1229" s="23" t="s">
        <v>81</v>
      </c>
      <c r="G1229" s="23">
        <v>2</v>
      </c>
      <c r="H1229" s="23" t="s">
        <v>81</v>
      </c>
      <c r="I1229" s="23" t="str">
        <f t="shared" si="76"/>
        <v>Yes</v>
      </c>
      <c r="J1229" s="23" t="str">
        <f t="shared" si="77"/>
        <v>No</v>
      </c>
      <c r="K1229" s="23" t="str">
        <f t="shared" si="78"/>
        <v>No</v>
      </c>
      <c r="L1229" s="23" t="str">
        <f>IF(TRIM(H1229)="?",'Cleaning Summary'!$B$35,IF(LOWER(TRIM(H1229))="yes","Yes","No"))</f>
        <v>No</v>
      </c>
      <c r="M1229" s="23">
        <f t="shared" si="79"/>
        <v>2</v>
      </c>
      <c r="N1229" s="23" t="str">
        <f>IF(B1229&lt;'Cleaning Summary'!$B$63,"Underweight",IF(B1229&lt;'Cleaning Summary'!$B$64,"Normal Weight",IF(B1229&lt;'Cleaning Summary'!$B$65,"Overweight","Obesity")))</f>
        <v>Obesity</v>
      </c>
      <c r="O1229" s="23" t="str">
        <f>IF(C1229&lt;'Cleaning Summary'!$B$66,"Normal",IF(C1229&lt;'Cleaning Summary'!$B$67,"Prediabetes","Diabetes"))</f>
        <v>Diabetes</v>
      </c>
    </row>
    <row r="1230" spans="1:15" x14ac:dyDescent="0.35">
      <c r="A1230" s="23" t="s">
        <v>2575</v>
      </c>
      <c r="B1230" s="27">
        <v>34.1</v>
      </c>
      <c r="C1230" s="27">
        <v>9.0399999999999991</v>
      </c>
      <c r="D1230" s="23" t="s">
        <v>95</v>
      </c>
      <c r="E1230" s="23" t="s">
        <v>81</v>
      </c>
      <c r="F1230" s="23" t="s">
        <v>81</v>
      </c>
      <c r="G1230" s="23">
        <v>2</v>
      </c>
      <c r="H1230" s="23" t="s">
        <v>81</v>
      </c>
      <c r="I1230" s="23" t="str">
        <f t="shared" si="76"/>
        <v>Yes</v>
      </c>
      <c r="J1230" s="23" t="str">
        <f t="shared" si="77"/>
        <v>No</v>
      </c>
      <c r="K1230" s="23" t="str">
        <f t="shared" si="78"/>
        <v>No</v>
      </c>
      <c r="L1230" s="23" t="str">
        <f>IF(TRIM(H1230)="?",'Cleaning Summary'!$B$35,IF(LOWER(TRIM(H1230))="yes","Yes","No"))</f>
        <v>No</v>
      </c>
      <c r="M1230" s="23">
        <f t="shared" si="79"/>
        <v>2</v>
      </c>
      <c r="N1230" s="23" t="str">
        <f>IF(B1230&lt;'Cleaning Summary'!$B$63,"Underweight",IF(B1230&lt;'Cleaning Summary'!$B$64,"Normal Weight",IF(B1230&lt;'Cleaning Summary'!$B$65,"Overweight","Obesity")))</f>
        <v>Obesity</v>
      </c>
      <c r="O1230" s="23" t="str">
        <f>IF(C1230&lt;'Cleaning Summary'!$B$66,"Normal",IF(C1230&lt;'Cleaning Summary'!$B$67,"Prediabetes","Diabetes"))</f>
        <v>Diabetes</v>
      </c>
    </row>
    <row r="1231" spans="1:15" x14ac:dyDescent="0.35">
      <c r="A1231" s="23" t="s">
        <v>2577</v>
      </c>
      <c r="B1231" s="27">
        <v>25.7</v>
      </c>
      <c r="C1231" s="27">
        <v>5.61</v>
      </c>
      <c r="D1231" s="23" t="s">
        <v>81</v>
      </c>
      <c r="E1231" s="23" t="s">
        <v>81</v>
      </c>
      <c r="F1231" s="23" t="s">
        <v>81</v>
      </c>
      <c r="G1231" s="23" t="s">
        <v>4796</v>
      </c>
      <c r="H1231" s="23" t="s">
        <v>81</v>
      </c>
      <c r="I1231" s="23" t="str">
        <f t="shared" si="76"/>
        <v>No</v>
      </c>
      <c r="J1231" s="23" t="str">
        <f t="shared" si="77"/>
        <v>No</v>
      </c>
      <c r="K1231" s="23" t="str">
        <f t="shared" si="78"/>
        <v>No</v>
      </c>
      <c r="L1231" s="23" t="str">
        <f>IF(TRIM(H1231)="?",'Cleaning Summary'!$B$35,IF(LOWER(TRIM(H1231))="yes","Yes","No"))</f>
        <v>No</v>
      </c>
      <c r="M1231" s="23">
        <f t="shared" si="79"/>
        <v>0</v>
      </c>
      <c r="N1231" s="23" t="str">
        <f>IF(B1231&lt;'Cleaning Summary'!$B$63,"Underweight",IF(B1231&lt;'Cleaning Summary'!$B$64,"Normal Weight",IF(B1231&lt;'Cleaning Summary'!$B$65,"Overweight","Obesity")))</f>
        <v>Overweight</v>
      </c>
      <c r="O1231" s="23" t="str">
        <f>IF(C1231&lt;'Cleaning Summary'!$B$66,"Normal",IF(C1231&lt;'Cleaning Summary'!$B$67,"Prediabetes","Diabetes"))</f>
        <v>Normal</v>
      </c>
    </row>
    <row r="1232" spans="1:15" x14ac:dyDescent="0.35">
      <c r="A1232" s="23" t="s">
        <v>2579</v>
      </c>
      <c r="B1232" s="27">
        <v>21.68</v>
      </c>
      <c r="C1232" s="27">
        <v>8.1199999999999992</v>
      </c>
      <c r="D1232" s="23" t="s">
        <v>81</v>
      </c>
      <c r="E1232" s="23" t="s">
        <v>81</v>
      </c>
      <c r="F1232" s="23" t="s">
        <v>81</v>
      </c>
      <c r="G1232" s="23" t="s">
        <v>4796</v>
      </c>
      <c r="H1232" s="23" t="s">
        <v>81</v>
      </c>
      <c r="I1232" s="23" t="str">
        <f t="shared" si="76"/>
        <v>No</v>
      </c>
      <c r="J1232" s="23" t="str">
        <f t="shared" si="77"/>
        <v>No</v>
      </c>
      <c r="K1232" s="23" t="str">
        <f t="shared" si="78"/>
        <v>No</v>
      </c>
      <c r="L1232" s="23" t="str">
        <f>IF(TRIM(H1232)="?",'Cleaning Summary'!$B$35,IF(LOWER(TRIM(H1232))="yes","Yes","No"))</f>
        <v>No</v>
      </c>
      <c r="M1232" s="23">
        <f t="shared" si="79"/>
        <v>0</v>
      </c>
      <c r="N1232" s="23" t="str">
        <f>IF(B1232&lt;'Cleaning Summary'!$B$63,"Underweight",IF(B1232&lt;'Cleaning Summary'!$B$64,"Normal Weight",IF(B1232&lt;'Cleaning Summary'!$B$65,"Overweight","Obesity")))</f>
        <v>Normal Weight</v>
      </c>
      <c r="O1232" s="23" t="str">
        <f>IF(C1232&lt;'Cleaning Summary'!$B$66,"Normal",IF(C1232&lt;'Cleaning Summary'!$B$67,"Prediabetes","Diabetes"))</f>
        <v>Diabetes</v>
      </c>
    </row>
    <row r="1233" spans="1:15" x14ac:dyDescent="0.35">
      <c r="A1233" s="23" t="s">
        <v>2581</v>
      </c>
      <c r="B1233" s="27">
        <v>25.175000000000001</v>
      </c>
      <c r="C1233" s="27">
        <v>4.74</v>
      </c>
      <c r="D1233" s="23" t="s">
        <v>81</v>
      </c>
      <c r="E1233" s="23" t="s">
        <v>81</v>
      </c>
      <c r="F1233" s="23" t="s">
        <v>81</v>
      </c>
      <c r="G1233" s="23" t="s">
        <v>4796</v>
      </c>
      <c r="H1233" s="23" t="s">
        <v>81</v>
      </c>
      <c r="I1233" s="23" t="str">
        <f t="shared" si="76"/>
        <v>No</v>
      </c>
      <c r="J1233" s="23" t="str">
        <f t="shared" si="77"/>
        <v>No</v>
      </c>
      <c r="K1233" s="23" t="str">
        <f t="shared" si="78"/>
        <v>No</v>
      </c>
      <c r="L1233" s="23" t="str">
        <f>IF(TRIM(H1233)="?",'Cleaning Summary'!$B$35,IF(LOWER(TRIM(H1233))="yes","Yes","No"))</f>
        <v>No</v>
      </c>
      <c r="M1233" s="23">
        <f t="shared" si="79"/>
        <v>0</v>
      </c>
      <c r="N1233" s="23" t="str">
        <f>IF(B1233&lt;'Cleaning Summary'!$B$63,"Underweight",IF(B1233&lt;'Cleaning Summary'!$B$64,"Normal Weight",IF(B1233&lt;'Cleaning Summary'!$B$65,"Overweight","Obesity")))</f>
        <v>Overweight</v>
      </c>
      <c r="O1233" s="23" t="str">
        <f>IF(C1233&lt;'Cleaning Summary'!$B$66,"Normal",IF(C1233&lt;'Cleaning Summary'!$B$67,"Prediabetes","Diabetes"))</f>
        <v>Normal</v>
      </c>
    </row>
    <row r="1234" spans="1:15" x14ac:dyDescent="0.35">
      <c r="A1234" s="23" t="s">
        <v>2583</v>
      </c>
      <c r="B1234" s="27">
        <v>44.77</v>
      </c>
      <c r="C1234" s="27">
        <v>4.0599999999999996</v>
      </c>
      <c r="D1234" s="23" t="s">
        <v>81</v>
      </c>
      <c r="E1234" s="23" t="s">
        <v>81</v>
      </c>
      <c r="F1234" s="23" t="s">
        <v>81</v>
      </c>
      <c r="G1234" s="23">
        <v>2</v>
      </c>
      <c r="H1234" s="23" t="s">
        <v>81</v>
      </c>
      <c r="I1234" s="23" t="str">
        <f t="shared" si="76"/>
        <v>No</v>
      </c>
      <c r="J1234" s="23" t="str">
        <f t="shared" si="77"/>
        <v>No</v>
      </c>
      <c r="K1234" s="23" t="str">
        <f t="shared" si="78"/>
        <v>No</v>
      </c>
      <c r="L1234" s="23" t="str">
        <f>IF(TRIM(H1234)="?",'Cleaning Summary'!$B$35,IF(LOWER(TRIM(H1234))="yes","Yes","No"))</f>
        <v>No</v>
      </c>
      <c r="M1234" s="23">
        <f t="shared" si="79"/>
        <v>2</v>
      </c>
      <c r="N1234" s="23" t="str">
        <f>IF(B1234&lt;'Cleaning Summary'!$B$63,"Underweight",IF(B1234&lt;'Cleaning Summary'!$B$64,"Normal Weight",IF(B1234&lt;'Cleaning Summary'!$B$65,"Overweight","Obesity")))</f>
        <v>Obesity</v>
      </c>
      <c r="O1234" s="23" t="str">
        <f>IF(C1234&lt;'Cleaning Summary'!$B$66,"Normal",IF(C1234&lt;'Cleaning Summary'!$B$67,"Prediabetes","Diabetes"))</f>
        <v>Normal</v>
      </c>
    </row>
    <row r="1235" spans="1:15" x14ac:dyDescent="0.35">
      <c r="A1235" s="23" t="s">
        <v>2585</v>
      </c>
      <c r="B1235" s="27">
        <v>37.07</v>
      </c>
      <c r="C1235" s="27">
        <v>5.69</v>
      </c>
      <c r="D1235" s="23" t="s">
        <v>81</v>
      </c>
      <c r="E1235" s="23" t="s">
        <v>81</v>
      </c>
      <c r="F1235" s="23" t="s">
        <v>81</v>
      </c>
      <c r="G1235" s="23">
        <v>2</v>
      </c>
      <c r="H1235" s="23" t="s">
        <v>81</v>
      </c>
      <c r="I1235" s="23" t="str">
        <f t="shared" si="76"/>
        <v>No</v>
      </c>
      <c r="J1235" s="23" t="str">
        <f t="shared" si="77"/>
        <v>No</v>
      </c>
      <c r="K1235" s="23" t="str">
        <f t="shared" si="78"/>
        <v>No</v>
      </c>
      <c r="L1235" s="23" t="str">
        <f>IF(TRIM(H1235)="?",'Cleaning Summary'!$B$35,IF(LOWER(TRIM(H1235))="yes","Yes","No"))</f>
        <v>No</v>
      </c>
      <c r="M1235" s="23">
        <f t="shared" si="79"/>
        <v>2</v>
      </c>
      <c r="N1235" s="23" t="str">
        <f>IF(B1235&lt;'Cleaning Summary'!$B$63,"Underweight",IF(B1235&lt;'Cleaning Summary'!$B$64,"Normal Weight",IF(B1235&lt;'Cleaning Summary'!$B$65,"Overweight","Obesity")))</f>
        <v>Obesity</v>
      </c>
      <c r="O1235" s="23" t="str">
        <f>IF(C1235&lt;'Cleaning Summary'!$B$66,"Normal",IF(C1235&lt;'Cleaning Summary'!$B$67,"Prediabetes","Diabetes"))</f>
        <v>Normal</v>
      </c>
    </row>
    <row r="1236" spans="1:15" x14ac:dyDescent="0.35">
      <c r="A1236" s="23" t="s">
        <v>2587</v>
      </c>
      <c r="B1236" s="27">
        <v>39.799999999999997</v>
      </c>
      <c r="C1236" s="27">
        <v>5.66</v>
      </c>
      <c r="D1236" s="23" t="s">
        <v>81</v>
      </c>
      <c r="E1236" s="23" t="s">
        <v>81</v>
      </c>
      <c r="F1236" s="23" t="s">
        <v>82</v>
      </c>
      <c r="G1236" s="23">
        <v>1</v>
      </c>
      <c r="H1236" s="23" t="s">
        <v>81</v>
      </c>
      <c r="I1236" s="23" t="str">
        <f t="shared" si="76"/>
        <v>No</v>
      </c>
      <c r="J1236" s="23" t="str">
        <f t="shared" si="77"/>
        <v>No</v>
      </c>
      <c r="K1236" s="23" t="str">
        <f t="shared" si="78"/>
        <v>Yes</v>
      </c>
      <c r="L1236" s="23" t="str">
        <f>IF(TRIM(H1236)="?",'Cleaning Summary'!$B$35,IF(LOWER(TRIM(H1236))="yes","Yes","No"))</f>
        <v>No</v>
      </c>
      <c r="M1236" s="23">
        <f t="shared" si="79"/>
        <v>1</v>
      </c>
      <c r="N1236" s="23" t="str">
        <f>IF(B1236&lt;'Cleaning Summary'!$B$63,"Underweight",IF(B1236&lt;'Cleaning Summary'!$B$64,"Normal Weight",IF(B1236&lt;'Cleaning Summary'!$B$65,"Overweight","Obesity")))</f>
        <v>Obesity</v>
      </c>
      <c r="O1236" s="23" t="str">
        <f>IF(C1236&lt;'Cleaning Summary'!$B$66,"Normal",IF(C1236&lt;'Cleaning Summary'!$B$67,"Prediabetes","Diabetes"))</f>
        <v>Normal</v>
      </c>
    </row>
    <row r="1237" spans="1:15" x14ac:dyDescent="0.35">
      <c r="A1237" s="23" t="s">
        <v>2589</v>
      </c>
      <c r="B1237" s="27">
        <v>26.36</v>
      </c>
      <c r="C1237" s="27">
        <v>4.32</v>
      </c>
      <c r="D1237" s="23" t="s">
        <v>81</v>
      </c>
      <c r="E1237" s="23" t="s">
        <v>81</v>
      </c>
      <c r="F1237" s="23" t="s">
        <v>82</v>
      </c>
      <c r="G1237" s="23">
        <v>1</v>
      </c>
      <c r="H1237" s="23" t="s">
        <v>81</v>
      </c>
      <c r="I1237" s="23" t="str">
        <f t="shared" si="76"/>
        <v>No</v>
      </c>
      <c r="J1237" s="23" t="str">
        <f t="shared" si="77"/>
        <v>No</v>
      </c>
      <c r="K1237" s="23" t="str">
        <f t="shared" si="78"/>
        <v>Yes</v>
      </c>
      <c r="L1237" s="23" t="str">
        <f>IF(TRIM(H1237)="?",'Cleaning Summary'!$B$35,IF(LOWER(TRIM(H1237))="yes","Yes","No"))</f>
        <v>No</v>
      </c>
      <c r="M1237" s="23">
        <f t="shared" si="79"/>
        <v>1</v>
      </c>
      <c r="N1237" s="23" t="str">
        <f>IF(B1237&lt;'Cleaning Summary'!$B$63,"Underweight",IF(B1237&lt;'Cleaning Summary'!$B$64,"Normal Weight",IF(B1237&lt;'Cleaning Summary'!$B$65,"Overweight","Obesity")))</f>
        <v>Overweight</v>
      </c>
      <c r="O1237" s="23" t="str">
        <f>IF(C1237&lt;'Cleaning Summary'!$B$66,"Normal",IF(C1237&lt;'Cleaning Summary'!$B$67,"Prediabetes","Diabetes"))</f>
        <v>Normal</v>
      </c>
    </row>
    <row r="1238" spans="1:15" x14ac:dyDescent="0.35">
      <c r="A1238" s="23" t="s">
        <v>2591</v>
      </c>
      <c r="B1238" s="27">
        <v>29.925000000000001</v>
      </c>
      <c r="C1238" s="27">
        <v>8.2899999999999991</v>
      </c>
      <c r="D1238" s="23" t="s">
        <v>81</v>
      </c>
      <c r="E1238" s="23" t="s">
        <v>81</v>
      </c>
      <c r="F1238" s="23" t="s">
        <v>81</v>
      </c>
      <c r="G1238" s="23">
        <v>2</v>
      </c>
      <c r="H1238" s="23" t="s">
        <v>81</v>
      </c>
      <c r="I1238" s="23" t="str">
        <f t="shared" si="76"/>
        <v>No</v>
      </c>
      <c r="J1238" s="23" t="str">
        <f t="shared" si="77"/>
        <v>No</v>
      </c>
      <c r="K1238" s="23" t="str">
        <f t="shared" si="78"/>
        <v>No</v>
      </c>
      <c r="L1238" s="23" t="str">
        <f>IF(TRIM(H1238)="?",'Cleaning Summary'!$B$35,IF(LOWER(TRIM(H1238))="yes","Yes","No"))</f>
        <v>No</v>
      </c>
      <c r="M1238" s="23">
        <f t="shared" si="79"/>
        <v>2</v>
      </c>
      <c r="N1238" s="23" t="str">
        <f>IF(B1238&lt;'Cleaning Summary'!$B$63,"Underweight",IF(B1238&lt;'Cleaning Summary'!$B$64,"Normal Weight",IF(B1238&lt;'Cleaning Summary'!$B$65,"Overweight","Obesity")))</f>
        <v>Overweight</v>
      </c>
      <c r="O1238" s="23" t="str">
        <f>IF(C1238&lt;'Cleaning Summary'!$B$66,"Normal",IF(C1238&lt;'Cleaning Summary'!$B$67,"Prediabetes","Diabetes"))</f>
        <v>Diabetes</v>
      </c>
    </row>
    <row r="1239" spans="1:15" x14ac:dyDescent="0.35">
      <c r="A1239" s="23" t="s">
        <v>2593</v>
      </c>
      <c r="B1239" s="27">
        <v>37.29</v>
      </c>
      <c r="C1239" s="27">
        <v>10.46</v>
      </c>
      <c r="D1239" s="23" t="s">
        <v>81</v>
      </c>
      <c r="E1239" s="23" t="s">
        <v>81</v>
      </c>
      <c r="F1239" s="23" t="s">
        <v>81</v>
      </c>
      <c r="G1239" s="23" t="s">
        <v>4796</v>
      </c>
      <c r="H1239" s="23" t="s">
        <v>81</v>
      </c>
      <c r="I1239" s="23" t="str">
        <f t="shared" si="76"/>
        <v>No</v>
      </c>
      <c r="J1239" s="23" t="str">
        <f t="shared" si="77"/>
        <v>No</v>
      </c>
      <c r="K1239" s="23" t="str">
        <f t="shared" si="78"/>
        <v>No</v>
      </c>
      <c r="L1239" s="23" t="str">
        <f>IF(TRIM(H1239)="?",'Cleaning Summary'!$B$35,IF(LOWER(TRIM(H1239))="yes","Yes","No"))</f>
        <v>No</v>
      </c>
      <c r="M1239" s="23">
        <f t="shared" si="79"/>
        <v>0</v>
      </c>
      <c r="N1239" s="23" t="str">
        <f>IF(B1239&lt;'Cleaning Summary'!$B$63,"Underweight",IF(B1239&lt;'Cleaning Summary'!$B$64,"Normal Weight",IF(B1239&lt;'Cleaning Summary'!$B$65,"Overweight","Obesity")))</f>
        <v>Obesity</v>
      </c>
      <c r="O1239" s="23" t="str">
        <f>IF(C1239&lt;'Cleaning Summary'!$B$66,"Normal",IF(C1239&lt;'Cleaning Summary'!$B$67,"Prediabetes","Diabetes"))</f>
        <v>Diabetes</v>
      </c>
    </row>
    <row r="1240" spans="1:15" x14ac:dyDescent="0.35">
      <c r="A1240" s="23" t="s">
        <v>2595</v>
      </c>
      <c r="B1240" s="27">
        <v>30.2</v>
      </c>
      <c r="C1240" s="27">
        <v>11.96</v>
      </c>
      <c r="D1240" s="23" t="s">
        <v>81</v>
      </c>
      <c r="E1240" s="23" t="s">
        <v>81</v>
      </c>
      <c r="F1240" s="23" t="s">
        <v>81</v>
      </c>
      <c r="G1240" s="23" t="s">
        <v>4796</v>
      </c>
      <c r="H1240" s="23" t="s">
        <v>81</v>
      </c>
      <c r="I1240" s="23" t="str">
        <f t="shared" si="76"/>
        <v>No</v>
      </c>
      <c r="J1240" s="23" t="str">
        <f t="shared" si="77"/>
        <v>No</v>
      </c>
      <c r="K1240" s="23" t="str">
        <f t="shared" si="78"/>
        <v>No</v>
      </c>
      <c r="L1240" s="23" t="str">
        <f>IF(TRIM(H1240)="?",'Cleaning Summary'!$B$35,IF(LOWER(TRIM(H1240))="yes","Yes","No"))</f>
        <v>No</v>
      </c>
      <c r="M1240" s="23">
        <f t="shared" si="79"/>
        <v>0</v>
      </c>
      <c r="N1240" s="23" t="str">
        <f>IF(B1240&lt;'Cleaning Summary'!$B$63,"Underweight",IF(B1240&lt;'Cleaning Summary'!$B$64,"Normal Weight",IF(B1240&lt;'Cleaning Summary'!$B$65,"Overweight","Obesity")))</f>
        <v>Obesity</v>
      </c>
      <c r="O1240" s="23" t="str">
        <f>IF(C1240&lt;'Cleaning Summary'!$B$66,"Normal",IF(C1240&lt;'Cleaning Summary'!$B$67,"Prediabetes","Diabetes"))</f>
        <v>Diabetes</v>
      </c>
    </row>
    <row r="1241" spans="1:15" x14ac:dyDescent="0.35">
      <c r="A1241" s="23" t="s">
        <v>2597</v>
      </c>
      <c r="B1241" s="27">
        <v>24.225000000000001</v>
      </c>
      <c r="C1241" s="27">
        <v>4.25</v>
      </c>
      <c r="D1241" s="23" t="s">
        <v>95</v>
      </c>
      <c r="E1241" s="23" t="s">
        <v>81</v>
      </c>
      <c r="F1241" s="23" t="s">
        <v>82</v>
      </c>
      <c r="G1241" s="23">
        <v>1</v>
      </c>
      <c r="H1241" s="23" t="s">
        <v>81</v>
      </c>
      <c r="I1241" s="23" t="str">
        <f t="shared" si="76"/>
        <v>Yes</v>
      </c>
      <c r="J1241" s="23" t="str">
        <f t="shared" si="77"/>
        <v>No</v>
      </c>
      <c r="K1241" s="23" t="str">
        <f t="shared" si="78"/>
        <v>Yes</v>
      </c>
      <c r="L1241" s="23" t="str">
        <f>IF(TRIM(H1241)="?",'Cleaning Summary'!$B$35,IF(LOWER(TRIM(H1241))="yes","Yes","No"))</f>
        <v>No</v>
      </c>
      <c r="M1241" s="23">
        <f t="shared" si="79"/>
        <v>1</v>
      </c>
      <c r="N1241" s="23" t="str">
        <f>IF(B1241&lt;'Cleaning Summary'!$B$63,"Underweight",IF(B1241&lt;'Cleaning Summary'!$B$64,"Normal Weight",IF(B1241&lt;'Cleaning Summary'!$B$65,"Overweight","Obesity")))</f>
        <v>Normal Weight</v>
      </c>
      <c r="O1241" s="23" t="str">
        <f>IF(C1241&lt;'Cleaning Summary'!$B$66,"Normal",IF(C1241&lt;'Cleaning Summary'!$B$67,"Prediabetes","Diabetes"))</f>
        <v>Normal</v>
      </c>
    </row>
    <row r="1242" spans="1:15" x14ac:dyDescent="0.35">
      <c r="A1242" s="23" t="s">
        <v>2599</v>
      </c>
      <c r="B1242" s="27">
        <v>31.445</v>
      </c>
      <c r="C1242" s="27">
        <v>8.33</v>
      </c>
      <c r="D1242" s="23" t="s">
        <v>81</v>
      </c>
      <c r="E1242" s="23" t="s">
        <v>81</v>
      </c>
      <c r="F1242" s="23" t="s">
        <v>81</v>
      </c>
      <c r="G1242" s="23" t="s">
        <v>4796</v>
      </c>
      <c r="H1242" s="23" t="s">
        <v>81</v>
      </c>
      <c r="I1242" s="23" t="str">
        <f t="shared" si="76"/>
        <v>No</v>
      </c>
      <c r="J1242" s="23" t="str">
        <f t="shared" si="77"/>
        <v>No</v>
      </c>
      <c r="K1242" s="23" t="str">
        <f t="shared" si="78"/>
        <v>No</v>
      </c>
      <c r="L1242" s="23" t="str">
        <f>IF(TRIM(H1242)="?",'Cleaning Summary'!$B$35,IF(LOWER(TRIM(H1242))="yes","Yes","No"))</f>
        <v>No</v>
      </c>
      <c r="M1242" s="23">
        <f t="shared" si="79"/>
        <v>0</v>
      </c>
      <c r="N1242" s="23" t="str">
        <f>IF(B1242&lt;'Cleaning Summary'!$B$63,"Underweight",IF(B1242&lt;'Cleaning Summary'!$B$64,"Normal Weight",IF(B1242&lt;'Cleaning Summary'!$B$65,"Overweight","Obesity")))</f>
        <v>Obesity</v>
      </c>
      <c r="O1242" s="23" t="str">
        <f>IF(C1242&lt;'Cleaning Summary'!$B$66,"Normal",IF(C1242&lt;'Cleaning Summary'!$B$67,"Prediabetes","Diabetes"))</f>
        <v>Diabetes</v>
      </c>
    </row>
    <row r="1243" spans="1:15" x14ac:dyDescent="0.35">
      <c r="A1243" s="23" t="s">
        <v>2601</v>
      </c>
      <c r="B1243" s="27">
        <v>38.880000000000003</v>
      </c>
      <c r="C1243" s="27">
        <v>4.29</v>
      </c>
      <c r="D1243" s="23" t="s">
        <v>81</v>
      </c>
      <c r="E1243" s="23" t="s">
        <v>81</v>
      </c>
      <c r="F1243" s="23" t="s">
        <v>81</v>
      </c>
      <c r="G1243" s="23">
        <v>1</v>
      </c>
      <c r="H1243" s="23" t="s">
        <v>81</v>
      </c>
      <c r="I1243" s="23" t="str">
        <f t="shared" si="76"/>
        <v>No</v>
      </c>
      <c r="J1243" s="23" t="str">
        <f t="shared" si="77"/>
        <v>No</v>
      </c>
      <c r="K1243" s="23" t="str">
        <f t="shared" si="78"/>
        <v>No</v>
      </c>
      <c r="L1243" s="23" t="str">
        <f>IF(TRIM(H1243)="?",'Cleaning Summary'!$B$35,IF(LOWER(TRIM(H1243))="yes","Yes","No"))</f>
        <v>No</v>
      </c>
      <c r="M1243" s="23">
        <f t="shared" si="79"/>
        <v>1</v>
      </c>
      <c r="N1243" s="23" t="str">
        <f>IF(B1243&lt;'Cleaning Summary'!$B$63,"Underweight",IF(B1243&lt;'Cleaning Summary'!$B$64,"Normal Weight",IF(B1243&lt;'Cleaning Summary'!$B$65,"Overweight","Obesity")))</f>
        <v>Obesity</v>
      </c>
      <c r="O1243" s="23" t="str">
        <f>IF(C1243&lt;'Cleaning Summary'!$B$66,"Normal",IF(C1243&lt;'Cleaning Summary'!$B$67,"Prediabetes","Diabetes"))</f>
        <v>Normal</v>
      </c>
    </row>
    <row r="1244" spans="1:15" x14ac:dyDescent="0.35">
      <c r="A1244" s="23" t="s">
        <v>2603</v>
      </c>
      <c r="B1244" s="27">
        <v>43.89</v>
      </c>
      <c r="C1244" s="27">
        <v>6.32</v>
      </c>
      <c r="D1244" s="23" t="s">
        <v>95</v>
      </c>
      <c r="E1244" s="23" t="s">
        <v>81</v>
      </c>
      <c r="F1244" s="23" t="s">
        <v>81</v>
      </c>
      <c r="G1244" s="23" t="s">
        <v>4796</v>
      </c>
      <c r="H1244" s="23" t="s">
        <v>81</v>
      </c>
      <c r="I1244" s="23" t="str">
        <f t="shared" si="76"/>
        <v>Yes</v>
      </c>
      <c r="J1244" s="23" t="str">
        <f t="shared" si="77"/>
        <v>No</v>
      </c>
      <c r="K1244" s="23" t="str">
        <f t="shared" si="78"/>
        <v>No</v>
      </c>
      <c r="L1244" s="23" t="str">
        <f>IF(TRIM(H1244)="?",'Cleaning Summary'!$B$35,IF(LOWER(TRIM(H1244))="yes","Yes","No"))</f>
        <v>No</v>
      </c>
      <c r="M1244" s="23">
        <f t="shared" si="79"/>
        <v>0</v>
      </c>
      <c r="N1244" s="23" t="str">
        <f>IF(B1244&lt;'Cleaning Summary'!$B$63,"Underweight",IF(B1244&lt;'Cleaning Summary'!$B$64,"Normal Weight",IF(B1244&lt;'Cleaning Summary'!$B$65,"Overweight","Obesity")))</f>
        <v>Obesity</v>
      </c>
      <c r="O1244" s="23" t="str">
        <f>IF(C1244&lt;'Cleaning Summary'!$B$66,"Normal",IF(C1244&lt;'Cleaning Summary'!$B$67,"Prediabetes","Diabetes"))</f>
        <v>Prediabetes</v>
      </c>
    </row>
    <row r="1245" spans="1:15" x14ac:dyDescent="0.35">
      <c r="A1245" s="23" t="s">
        <v>2605</v>
      </c>
      <c r="B1245" s="27">
        <v>25.6</v>
      </c>
      <c r="C1245" s="27">
        <v>5.65</v>
      </c>
      <c r="D1245" s="23" t="s">
        <v>81</v>
      </c>
      <c r="E1245" s="23" t="s">
        <v>81</v>
      </c>
      <c r="F1245" s="23" t="s">
        <v>81</v>
      </c>
      <c r="G1245" s="23">
        <v>2</v>
      </c>
      <c r="H1245" s="23" t="s">
        <v>81</v>
      </c>
      <c r="I1245" s="23" t="str">
        <f t="shared" si="76"/>
        <v>No</v>
      </c>
      <c r="J1245" s="23" t="str">
        <f t="shared" si="77"/>
        <v>No</v>
      </c>
      <c r="K1245" s="23" t="str">
        <f t="shared" si="78"/>
        <v>No</v>
      </c>
      <c r="L1245" s="23" t="str">
        <f>IF(TRIM(H1245)="?",'Cleaning Summary'!$B$35,IF(LOWER(TRIM(H1245))="yes","Yes","No"))</f>
        <v>No</v>
      </c>
      <c r="M1245" s="23">
        <f t="shared" si="79"/>
        <v>2</v>
      </c>
      <c r="N1245" s="23" t="str">
        <f>IF(B1245&lt;'Cleaning Summary'!$B$63,"Underweight",IF(B1245&lt;'Cleaning Summary'!$B$64,"Normal Weight",IF(B1245&lt;'Cleaning Summary'!$B$65,"Overweight","Obesity")))</f>
        <v>Overweight</v>
      </c>
      <c r="O1245" s="23" t="str">
        <f>IF(C1245&lt;'Cleaning Summary'!$B$66,"Normal",IF(C1245&lt;'Cleaning Summary'!$B$67,"Prediabetes","Diabetes"))</f>
        <v>Normal</v>
      </c>
    </row>
    <row r="1246" spans="1:15" x14ac:dyDescent="0.35">
      <c r="A1246" s="23" t="s">
        <v>2607</v>
      </c>
      <c r="B1246" s="27">
        <v>29.545000000000002</v>
      </c>
      <c r="C1246" s="27">
        <v>8.41</v>
      </c>
      <c r="D1246" s="23" t="s">
        <v>95</v>
      </c>
      <c r="E1246" s="23" t="s">
        <v>81</v>
      </c>
      <c r="F1246" s="23" t="s">
        <v>81</v>
      </c>
      <c r="G1246" s="23">
        <v>1</v>
      </c>
      <c r="H1246" s="23" t="s">
        <v>81</v>
      </c>
      <c r="I1246" s="23" t="str">
        <f t="shared" si="76"/>
        <v>Yes</v>
      </c>
      <c r="J1246" s="23" t="str">
        <f t="shared" si="77"/>
        <v>No</v>
      </c>
      <c r="K1246" s="23" t="str">
        <f t="shared" si="78"/>
        <v>No</v>
      </c>
      <c r="L1246" s="23" t="str">
        <f>IF(TRIM(H1246)="?",'Cleaning Summary'!$B$35,IF(LOWER(TRIM(H1246))="yes","Yes","No"))</f>
        <v>No</v>
      </c>
      <c r="M1246" s="23">
        <f t="shared" si="79"/>
        <v>1</v>
      </c>
      <c r="N1246" s="23" t="str">
        <f>IF(B1246&lt;'Cleaning Summary'!$B$63,"Underweight",IF(B1246&lt;'Cleaning Summary'!$B$64,"Normal Weight",IF(B1246&lt;'Cleaning Summary'!$B$65,"Overweight","Obesity")))</f>
        <v>Overweight</v>
      </c>
      <c r="O1246" s="23" t="str">
        <f>IF(C1246&lt;'Cleaning Summary'!$B$66,"Normal",IF(C1246&lt;'Cleaning Summary'!$B$67,"Prediabetes","Diabetes"))</f>
        <v>Diabetes</v>
      </c>
    </row>
    <row r="1247" spans="1:15" x14ac:dyDescent="0.35">
      <c r="A1247" s="23" t="s">
        <v>2609</v>
      </c>
      <c r="B1247" s="27">
        <v>23.25</v>
      </c>
      <c r="C1247" s="27">
        <v>11.96</v>
      </c>
      <c r="D1247" s="23" t="s">
        <v>95</v>
      </c>
      <c r="E1247" s="23" t="s">
        <v>81</v>
      </c>
      <c r="F1247" s="23" t="s">
        <v>81</v>
      </c>
      <c r="G1247" s="23" t="s">
        <v>4796</v>
      </c>
      <c r="H1247" s="23" t="s">
        <v>81</v>
      </c>
      <c r="I1247" s="23" t="str">
        <f t="shared" si="76"/>
        <v>Yes</v>
      </c>
      <c r="J1247" s="23" t="str">
        <f t="shared" si="77"/>
        <v>No</v>
      </c>
      <c r="K1247" s="23" t="str">
        <f t="shared" si="78"/>
        <v>No</v>
      </c>
      <c r="L1247" s="23" t="str">
        <f>IF(TRIM(H1247)="?",'Cleaning Summary'!$B$35,IF(LOWER(TRIM(H1247))="yes","Yes","No"))</f>
        <v>No</v>
      </c>
      <c r="M1247" s="23">
        <f t="shared" si="79"/>
        <v>0</v>
      </c>
      <c r="N1247" s="23" t="str">
        <f>IF(B1247&lt;'Cleaning Summary'!$B$63,"Underweight",IF(B1247&lt;'Cleaning Summary'!$B$64,"Normal Weight",IF(B1247&lt;'Cleaning Summary'!$B$65,"Overweight","Obesity")))</f>
        <v>Normal Weight</v>
      </c>
      <c r="O1247" s="23" t="str">
        <f>IF(C1247&lt;'Cleaning Summary'!$B$66,"Normal",IF(C1247&lt;'Cleaning Summary'!$B$67,"Prediabetes","Diabetes"))</f>
        <v>Diabetes</v>
      </c>
    </row>
    <row r="1248" spans="1:15" x14ac:dyDescent="0.35">
      <c r="A1248" s="23" t="s">
        <v>2611</v>
      </c>
      <c r="B1248" s="27">
        <v>43.95</v>
      </c>
      <c r="C1248" s="27">
        <v>5.17</v>
      </c>
      <c r="D1248" s="23" t="s">
        <v>95</v>
      </c>
      <c r="E1248" s="23" t="s">
        <v>81</v>
      </c>
      <c r="F1248" s="23" t="s">
        <v>82</v>
      </c>
      <c r="G1248" s="23">
        <v>1</v>
      </c>
      <c r="H1248" s="23" t="s">
        <v>81</v>
      </c>
      <c r="I1248" s="23" t="str">
        <f t="shared" si="76"/>
        <v>Yes</v>
      </c>
      <c r="J1248" s="23" t="str">
        <f t="shared" si="77"/>
        <v>No</v>
      </c>
      <c r="K1248" s="23" t="str">
        <f t="shared" si="78"/>
        <v>Yes</v>
      </c>
      <c r="L1248" s="23" t="str">
        <f>IF(TRIM(H1248)="?",'Cleaning Summary'!$B$35,IF(LOWER(TRIM(H1248))="yes","Yes","No"))</f>
        <v>No</v>
      </c>
      <c r="M1248" s="23">
        <f t="shared" si="79"/>
        <v>1</v>
      </c>
      <c r="N1248" s="23" t="str">
        <f>IF(B1248&lt;'Cleaning Summary'!$B$63,"Underweight",IF(B1248&lt;'Cleaning Summary'!$B$64,"Normal Weight",IF(B1248&lt;'Cleaning Summary'!$B$65,"Overweight","Obesity")))</f>
        <v>Obesity</v>
      </c>
      <c r="O1248" s="23" t="str">
        <f>IF(C1248&lt;'Cleaning Summary'!$B$66,"Normal",IF(C1248&lt;'Cleaning Summary'!$B$67,"Prediabetes","Diabetes"))</f>
        <v>Normal</v>
      </c>
    </row>
    <row r="1249" spans="1:15" x14ac:dyDescent="0.35">
      <c r="A1249" s="23" t="s">
        <v>2613</v>
      </c>
      <c r="B1249" s="27">
        <v>21.85</v>
      </c>
      <c r="C1249" s="27">
        <v>8.76</v>
      </c>
      <c r="D1249" s="23" t="s">
        <v>81</v>
      </c>
      <c r="E1249" s="23" t="s">
        <v>81</v>
      </c>
      <c r="F1249" s="23" t="s">
        <v>81</v>
      </c>
      <c r="G1249" s="23" t="s">
        <v>4796</v>
      </c>
      <c r="H1249" s="23" t="s">
        <v>81</v>
      </c>
      <c r="I1249" s="23" t="str">
        <f t="shared" si="76"/>
        <v>No</v>
      </c>
      <c r="J1249" s="23" t="str">
        <f t="shared" si="77"/>
        <v>No</v>
      </c>
      <c r="K1249" s="23" t="str">
        <f t="shared" si="78"/>
        <v>No</v>
      </c>
      <c r="L1249" s="23" t="str">
        <f>IF(TRIM(H1249)="?",'Cleaning Summary'!$B$35,IF(LOWER(TRIM(H1249))="yes","Yes","No"))</f>
        <v>No</v>
      </c>
      <c r="M1249" s="23">
        <f t="shared" si="79"/>
        <v>0</v>
      </c>
      <c r="N1249" s="23" t="str">
        <f>IF(B1249&lt;'Cleaning Summary'!$B$63,"Underweight",IF(B1249&lt;'Cleaning Summary'!$B$64,"Normal Weight",IF(B1249&lt;'Cleaning Summary'!$B$65,"Overweight","Obesity")))</f>
        <v>Normal Weight</v>
      </c>
      <c r="O1249" s="23" t="str">
        <f>IF(C1249&lt;'Cleaning Summary'!$B$66,"Normal",IF(C1249&lt;'Cleaning Summary'!$B$67,"Prediabetes","Diabetes"))</f>
        <v>Diabetes</v>
      </c>
    </row>
    <row r="1250" spans="1:15" x14ac:dyDescent="0.35">
      <c r="A1250" s="23" t="s">
        <v>2615</v>
      </c>
      <c r="B1250" s="27">
        <v>25.73</v>
      </c>
      <c r="C1250" s="27">
        <v>7.99</v>
      </c>
      <c r="D1250" s="23" t="s">
        <v>81</v>
      </c>
      <c r="E1250" s="23" t="s">
        <v>81</v>
      </c>
      <c r="F1250" s="23" t="s">
        <v>81</v>
      </c>
      <c r="G1250" s="23">
        <v>2</v>
      </c>
      <c r="H1250" s="23" t="s">
        <v>81</v>
      </c>
      <c r="I1250" s="23" t="str">
        <f t="shared" si="76"/>
        <v>No</v>
      </c>
      <c r="J1250" s="23" t="str">
        <f t="shared" si="77"/>
        <v>No</v>
      </c>
      <c r="K1250" s="23" t="str">
        <f t="shared" si="78"/>
        <v>No</v>
      </c>
      <c r="L1250" s="23" t="str">
        <f>IF(TRIM(H1250)="?",'Cleaning Summary'!$B$35,IF(LOWER(TRIM(H1250))="yes","Yes","No"))</f>
        <v>No</v>
      </c>
      <c r="M1250" s="23">
        <f t="shared" si="79"/>
        <v>2</v>
      </c>
      <c r="N1250" s="23" t="str">
        <f>IF(B1250&lt;'Cleaning Summary'!$B$63,"Underweight",IF(B1250&lt;'Cleaning Summary'!$B$64,"Normal Weight",IF(B1250&lt;'Cleaning Summary'!$B$65,"Overweight","Obesity")))</f>
        <v>Overweight</v>
      </c>
      <c r="O1250" s="23" t="str">
        <f>IF(C1250&lt;'Cleaning Summary'!$B$66,"Normal",IF(C1250&lt;'Cleaning Summary'!$B$67,"Prediabetes","Diabetes"))</f>
        <v>Diabetes</v>
      </c>
    </row>
    <row r="1251" spans="1:15" x14ac:dyDescent="0.35">
      <c r="A1251" s="23" t="s">
        <v>2617</v>
      </c>
      <c r="B1251" s="27">
        <v>32.229999999999997</v>
      </c>
      <c r="C1251" s="27">
        <v>8.59</v>
      </c>
      <c r="D1251" s="23" t="s">
        <v>81</v>
      </c>
      <c r="E1251" s="23" t="s">
        <v>81</v>
      </c>
      <c r="F1251" s="23" t="s">
        <v>81</v>
      </c>
      <c r="G1251" s="23" t="s">
        <v>4796</v>
      </c>
      <c r="H1251" s="23" t="s">
        <v>81</v>
      </c>
      <c r="I1251" s="23" t="str">
        <f t="shared" si="76"/>
        <v>No</v>
      </c>
      <c r="J1251" s="23" t="str">
        <f t="shared" si="77"/>
        <v>No</v>
      </c>
      <c r="K1251" s="23" t="str">
        <f t="shared" si="78"/>
        <v>No</v>
      </c>
      <c r="L1251" s="23" t="str">
        <f>IF(TRIM(H1251)="?",'Cleaning Summary'!$B$35,IF(LOWER(TRIM(H1251))="yes","Yes","No"))</f>
        <v>No</v>
      </c>
      <c r="M1251" s="23">
        <f t="shared" si="79"/>
        <v>0</v>
      </c>
      <c r="N1251" s="23" t="str">
        <f>IF(B1251&lt;'Cleaning Summary'!$B$63,"Underweight",IF(B1251&lt;'Cleaning Summary'!$B$64,"Normal Weight",IF(B1251&lt;'Cleaning Summary'!$B$65,"Overweight","Obesity")))</f>
        <v>Obesity</v>
      </c>
      <c r="O1251" s="23" t="str">
        <f>IF(C1251&lt;'Cleaning Summary'!$B$66,"Normal",IF(C1251&lt;'Cleaning Summary'!$B$67,"Prediabetes","Diabetes"))</f>
        <v>Diabetes</v>
      </c>
    </row>
    <row r="1252" spans="1:15" x14ac:dyDescent="0.35">
      <c r="A1252" s="23" t="s">
        <v>2619</v>
      </c>
      <c r="B1252" s="27">
        <v>32.204999999999998</v>
      </c>
      <c r="C1252" s="27">
        <v>6.14</v>
      </c>
      <c r="D1252" s="23" t="s">
        <v>81</v>
      </c>
      <c r="E1252" s="23" t="s">
        <v>81</v>
      </c>
      <c r="F1252" s="23" t="s">
        <v>81</v>
      </c>
      <c r="G1252" s="23">
        <v>2</v>
      </c>
      <c r="H1252" s="23" t="s">
        <v>81</v>
      </c>
      <c r="I1252" s="23" t="str">
        <f t="shared" si="76"/>
        <v>No</v>
      </c>
      <c r="J1252" s="23" t="str">
        <f t="shared" si="77"/>
        <v>No</v>
      </c>
      <c r="K1252" s="23" t="str">
        <f t="shared" si="78"/>
        <v>No</v>
      </c>
      <c r="L1252" s="23" t="str">
        <f>IF(TRIM(H1252)="?",'Cleaning Summary'!$B$35,IF(LOWER(TRIM(H1252))="yes","Yes","No"))</f>
        <v>No</v>
      </c>
      <c r="M1252" s="23">
        <f t="shared" si="79"/>
        <v>2</v>
      </c>
      <c r="N1252" s="23" t="str">
        <f>IF(B1252&lt;'Cleaning Summary'!$B$63,"Underweight",IF(B1252&lt;'Cleaning Summary'!$B$64,"Normal Weight",IF(B1252&lt;'Cleaning Summary'!$B$65,"Overweight","Obesity")))</f>
        <v>Obesity</v>
      </c>
      <c r="O1252" s="23" t="str">
        <f>IF(C1252&lt;'Cleaning Summary'!$B$66,"Normal",IF(C1252&lt;'Cleaning Summary'!$B$67,"Prediabetes","Diabetes"))</f>
        <v>Prediabetes</v>
      </c>
    </row>
    <row r="1253" spans="1:15" x14ac:dyDescent="0.35">
      <c r="A1253" s="23" t="s">
        <v>2621</v>
      </c>
      <c r="B1253" s="27">
        <v>26.41</v>
      </c>
      <c r="C1253" s="27">
        <v>4.08</v>
      </c>
      <c r="D1253" s="23" t="s">
        <v>81</v>
      </c>
      <c r="E1253" s="23" t="s">
        <v>81</v>
      </c>
      <c r="F1253" s="23" t="s">
        <v>81</v>
      </c>
      <c r="G1253" s="23">
        <v>2</v>
      </c>
      <c r="H1253" s="23" t="s">
        <v>81</v>
      </c>
      <c r="I1253" s="23" t="str">
        <f t="shared" si="76"/>
        <v>No</v>
      </c>
      <c r="J1253" s="23" t="str">
        <f t="shared" si="77"/>
        <v>No</v>
      </c>
      <c r="K1253" s="23" t="str">
        <f t="shared" si="78"/>
        <v>No</v>
      </c>
      <c r="L1253" s="23" t="str">
        <f>IF(TRIM(H1253)="?",'Cleaning Summary'!$B$35,IF(LOWER(TRIM(H1253))="yes","Yes","No"))</f>
        <v>No</v>
      </c>
      <c r="M1253" s="23">
        <f t="shared" si="79"/>
        <v>2</v>
      </c>
      <c r="N1253" s="23" t="str">
        <f>IF(B1253&lt;'Cleaning Summary'!$B$63,"Underweight",IF(B1253&lt;'Cleaning Summary'!$B$64,"Normal Weight",IF(B1253&lt;'Cleaning Summary'!$B$65,"Overweight","Obesity")))</f>
        <v>Overweight</v>
      </c>
      <c r="O1253" s="23" t="str">
        <f>IF(C1253&lt;'Cleaning Summary'!$B$66,"Normal",IF(C1253&lt;'Cleaning Summary'!$B$67,"Prediabetes","Diabetes"))</f>
        <v>Normal</v>
      </c>
    </row>
    <row r="1254" spans="1:15" x14ac:dyDescent="0.35">
      <c r="A1254" s="23" t="s">
        <v>2623</v>
      </c>
      <c r="B1254" s="27">
        <v>30.2</v>
      </c>
      <c r="C1254" s="27">
        <v>6.25</v>
      </c>
      <c r="D1254" s="23" t="s">
        <v>95</v>
      </c>
      <c r="E1254" s="23" t="s">
        <v>81</v>
      </c>
      <c r="F1254" s="23" t="s">
        <v>81</v>
      </c>
      <c r="G1254" s="23" t="s">
        <v>4796</v>
      </c>
      <c r="H1254" s="23" t="s">
        <v>81</v>
      </c>
      <c r="I1254" s="23" t="str">
        <f t="shared" si="76"/>
        <v>Yes</v>
      </c>
      <c r="J1254" s="23" t="str">
        <f t="shared" si="77"/>
        <v>No</v>
      </c>
      <c r="K1254" s="23" t="str">
        <f t="shared" si="78"/>
        <v>No</v>
      </c>
      <c r="L1254" s="23" t="str">
        <f>IF(TRIM(H1254)="?",'Cleaning Summary'!$B$35,IF(LOWER(TRIM(H1254))="yes","Yes","No"))</f>
        <v>No</v>
      </c>
      <c r="M1254" s="23">
        <f t="shared" si="79"/>
        <v>0</v>
      </c>
      <c r="N1254" s="23" t="str">
        <f>IF(B1254&lt;'Cleaning Summary'!$B$63,"Underweight",IF(B1254&lt;'Cleaning Summary'!$B$64,"Normal Weight",IF(B1254&lt;'Cleaning Summary'!$B$65,"Overweight","Obesity")))</f>
        <v>Obesity</v>
      </c>
      <c r="O1254" s="23" t="str">
        <f>IF(C1254&lt;'Cleaning Summary'!$B$66,"Normal",IF(C1254&lt;'Cleaning Summary'!$B$67,"Prediabetes","Diabetes"))</f>
        <v>Prediabetes</v>
      </c>
    </row>
    <row r="1255" spans="1:15" x14ac:dyDescent="0.35">
      <c r="A1255" s="23" t="s">
        <v>2625</v>
      </c>
      <c r="B1255" s="27">
        <v>31.26</v>
      </c>
      <c r="C1255" s="27">
        <v>5.94</v>
      </c>
      <c r="D1255" s="23" t="s">
        <v>95</v>
      </c>
      <c r="E1255" s="23" t="s">
        <v>81</v>
      </c>
      <c r="F1255" s="23" t="s">
        <v>81</v>
      </c>
      <c r="G1255" s="23">
        <v>1</v>
      </c>
      <c r="H1255" s="23" t="s">
        <v>81</v>
      </c>
      <c r="I1255" s="23" t="str">
        <f t="shared" si="76"/>
        <v>Yes</v>
      </c>
      <c r="J1255" s="23" t="str">
        <f t="shared" si="77"/>
        <v>No</v>
      </c>
      <c r="K1255" s="23" t="str">
        <f t="shared" si="78"/>
        <v>No</v>
      </c>
      <c r="L1255" s="23" t="str">
        <f>IF(TRIM(H1255)="?",'Cleaning Summary'!$B$35,IF(LOWER(TRIM(H1255))="yes","Yes","No"))</f>
        <v>No</v>
      </c>
      <c r="M1255" s="23">
        <f t="shared" si="79"/>
        <v>1</v>
      </c>
      <c r="N1255" s="23" t="str">
        <f>IF(B1255&lt;'Cleaning Summary'!$B$63,"Underweight",IF(B1255&lt;'Cleaning Summary'!$B$64,"Normal Weight",IF(B1255&lt;'Cleaning Summary'!$B$65,"Overweight","Obesity")))</f>
        <v>Obesity</v>
      </c>
      <c r="O1255" s="23" t="str">
        <f>IF(C1255&lt;'Cleaning Summary'!$B$66,"Normal",IF(C1255&lt;'Cleaning Summary'!$B$67,"Prediabetes","Diabetes"))</f>
        <v>Prediabetes</v>
      </c>
    </row>
    <row r="1256" spans="1:15" x14ac:dyDescent="0.35">
      <c r="A1256" s="23" t="s">
        <v>2627</v>
      </c>
      <c r="B1256" s="27">
        <v>33.725000000000001</v>
      </c>
      <c r="C1256" s="27">
        <v>6.45</v>
      </c>
      <c r="D1256" s="23" t="s">
        <v>95</v>
      </c>
      <c r="E1256" s="23" t="s">
        <v>81</v>
      </c>
      <c r="F1256" s="23" t="s">
        <v>81</v>
      </c>
      <c r="G1256" s="23" t="s">
        <v>4796</v>
      </c>
      <c r="H1256" s="23" t="s">
        <v>81</v>
      </c>
      <c r="I1256" s="23" t="str">
        <f t="shared" si="76"/>
        <v>Yes</v>
      </c>
      <c r="J1256" s="23" t="str">
        <f t="shared" si="77"/>
        <v>No</v>
      </c>
      <c r="K1256" s="23" t="str">
        <f t="shared" si="78"/>
        <v>No</v>
      </c>
      <c r="L1256" s="23" t="str">
        <f>IF(TRIM(H1256)="?",'Cleaning Summary'!$B$35,IF(LOWER(TRIM(H1256))="yes","Yes","No"))</f>
        <v>No</v>
      </c>
      <c r="M1256" s="23">
        <f t="shared" si="79"/>
        <v>0</v>
      </c>
      <c r="N1256" s="23" t="str">
        <f>IF(B1256&lt;'Cleaning Summary'!$B$63,"Underweight",IF(B1256&lt;'Cleaning Summary'!$B$64,"Normal Weight",IF(B1256&lt;'Cleaning Summary'!$B$65,"Overweight","Obesity")))</f>
        <v>Obesity</v>
      </c>
      <c r="O1256" s="23" t="str">
        <f>IF(C1256&lt;'Cleaning Summary'!$B$66,"Normal",IF(C1256&lt;'Cleaning Summary'!$B$67,"Prediabetes","Diabetes"))</f>
        <v>Prediabetes</v>
      </c>
    </row>
    <row r="1257" spans="1:15" x14ac:dyDescent="0.35">
      <c r="A1257" s="23" t="s">
        <v>2629</v>
      </c>
      <c r="B1257" s="27">
        <v>28.9</v>
      </c>
      <c r="C1257" s="27">
        <v>5.74</v>
      </c>
      <c r="D1257" s="23" t="s">
        <v>95</v>
      </c>
      <c r="E1257" s="23" t="s">
        <v>81</v>
      </c>
      <c r="F1257" s="23" t="s">
        <v>81</v>
      </c>
      <c r="G1257" s="23" t="s">
        <v>4796</v>
      </c>
      <c r="H1257" s="23" t="s">
        <v>81</v>
      </c>
      <c r="I1257" s="23" t="str">
        <f t="shared" si="76"/>
        <v>Yes</v>
      </c>
      <c r="J1257" s="23" t="str">
        <f t="shared" si="77"/>
        <v>No</v>
      </c>
      <c r="K1257" s="23" t="str">
        <f t="shared" si="78"/>
        <v>No</v>
      </c>
      <c r="L1257" s="23" t="str">
        <f>IF(TRIM(H1257)="?",'Cleaning Summary'!$B$35,IF(LOWER(TRIM(H1257))="yes","Yes","No"))</f>
        <v>No</v>
      </c>
      <c r="M1257" s="23">
        <f t="shared" si="79"/>
        <v>0</v>
      </c>
      <c r="N1257" s="23" t="str">
        <f>IF(B1257&lt;'Cleaning Summary'!$B$63,"Underweight",IF(B1257&lt;'Cleaning Summary'!$B$64,"Normal Weight",IF(B1257&lt;'Cleaning Summary'!$B$65,"Overweight","Obesity")))</f>
        <v>Overweight</v>
      </c>
      <c r="O1257" s="23" t="str">
        <f>IF(C1257&lt;'Cleaning Summary'!$B$66,"Normal",IF(C1257&lt;'Cleaning Summary'!$B$67,"Prediabetes","Diabetes"))</f>
        <v>Prediabetes</v>
      </c>
    </row>
    <row r="1258" spans="1:15" x14ac:dyDescent="0.35">
      <c r="A1258" s="23" t="s">
        <v>2631</v>
      </c>
      <c r="B1258" s="27">
        <v>45.69</v>
      </c>
      <c r="C1258" s="27">
        <v>4.43</v>
      </c>
      <c r="D1258" s="23" t="s">
        <v>95</v>
      </c>
      <c r="E1258" s="23" t="s">
        <v>81</v>
      </c>
      <c r="F1258" s="23" t="s">
        <v>81</v>
      </c>
      <c r="G1258" s="23" t="s">
        <v>4796</v>
      </c>
      <c r="H1258" s="23" t="s">
        <v>81</v>
      </c>
      <c r="I1258" s="23" t="str">
        <f t="shared" si="76"/>
        <v>Yes</v>
      </c>
      <c r="J1258" s="23" t="str">
        <f t="shared" si="77"/>
        <v>No</v>
      </c>
      <c r="K1258" s="23" t="str">
        <f t="shared" si="78"/>
        <v>No</v>
      </c>
      <c r="L1258" s="23" t="str">
        <f>IF(TRIM(H1258)="?",'Cleaning Summary'!$B$35,IF(LOWER(TRIM(H1258))="yes","Yes","No"))</f>
        <v>No</v>
      </c>
      <c r="M1258" s="23">
        <f t="shared" si="79"/>
        <v>0</v>
      </c>
      <c r="N1258" s="23" t="str">
        <f>IF(B1258&lt;'Cleaning Summary'!$B$63,"Underweight",IF(B1258&lt;'Cleaning Summary'!$B$64,"Normal Weight",IF(B1258&lt;'Cleaning Summary'!$B$65,"Overweight","Obesity")))</f>
        <v>Obesity</v>
      </c>
      <c r="O1258" s="23" t="str">
        <f>IF(C1258&lt;'Cleaning Summary'!$B$66,"Normal",IF(C1258&lt;'Cleaning Summary'!$B$67,"Prediabetes","Diabetes"))</f>
        <v>Normal</v>
      </c>
    </row>
    <row r="1259" spans="1:15" x14ac:dyDescent="0.35">
      <c r="A1259" s="23" t="s">
        <v>2633</v>
      </c>
      <c r="B1259" s="27">
        <v>21.03</v>
      </c>
      <c r="C1259" s="27">
        <v>6.5</v>
      </c>
      <c r="D1259" s="23" t="s">
        <v>81</v>
      </c>
      <c r="E1259" s="23" t="s">
        <v>81</v>
      </c>
      <c r="F1259" s="23" t="s">
        <v>81</v>
      </c>
      <c r="G1259" s="23" t="s">
        <v>4796</v>
      </c>
      <c r="H1259" s="23" t="s">
        <v>81</v>
      </c>
      <c r="I1259" s="23" t="str">
        <f t="shared" si="76"/>
        <v>No</v>
      </c>
      <c r="J1259" s="23" t="str">
        <f t="shared" si="77"/>
        <v>No</v>
      </c>
      <c r="K1259" s="23" t="str">
        <f t="shared" si="78"/>
        <v>No</v>
      </c>
      <c r="L1259" s="23" t="str">
        <f>IF(TRIM(H1259)="?",'Cleaning Summary'!$B$35,IF(LOWER(TRIM(H1259))="yes","Yes","No"))</f>
        <v>No</v>
      </c>
      <c r="M1259" s="23">
        <f t="shared" si="79"/>
        <v>0</v>
      </c>
      <c r="N1259" s="23" t="str">
        <f>IF(B1259&lt;'Cleaning Summary'!$B$63,"Underweight",IF(B1259&lt;'Cleaning Summary'!$B$64,"Normal Weight",IF(B1259&lt;'Cleaning Summary'!$B$65,"Overweight","Obesity")))</f>
        <v>Normal Weight</v>
      </c>
      <c r="O1259" s="23" t="str">
        <f>IF(C1259&lt;'Cleaning Summary'!$B$66,"Normal",IF(C1259&lt;'Cleaning Summary'!$B$67,"Prediabetes","Diabetes"))</f>
        <v>Diabetes</v>
      </c>
    </row>
    <row r="1260" spans="1:15" x14ac:dyDescent="0.35">
      <c r="A1260" s="23" t="s">
        <v>2635</v>
      </c>
      <c r="B1260" s="27">
        <v>37</v>
      </c>
      <c r="C1260" s="27">
        <v>8.75</v>
      </c>
      <c r="D1260" s="23" t="s">
        <v>81</v>
      </c>
      <c r="E1260" s="23" t="s">
        <v>81</v>
      </c>
      <c r="F1260" s="23" t="s">
        <v>81</v>
      </c>
      <c r="G1260" s="23" t="s">
        <v>4796</v>
      </c>
      <c r="H1260" s="23" t="s">
        <v>81</v>
      </c>
      <c r="I1260" s="23" t="str">
        <f t="shared" si="76"/>
        <v>No</v>
      </c>
      <c r="J1260" s="23" t="str">
        <f t="shared" si="77"/>
        <v>No</v>
      </c>
      <c r="K1260" s="23" t="str">
        <f t="shared" si="78"/>
        <v>No</v>
      </c>
      <c r="L1260" s="23" t="str">
        <f>IF(TRIM(H1260)="?",'Cleaning Summary'!$B$35,IF(LOWER(TRIM(H1260))="yes","Yes","No"))</f>
        <v>No</v>
      </c>
      <c r="M1260" s="23">
        <f t="shared" si="79"/>
        <v>0</v>
      </c>
      <c r="N1260" s="23" t="str">
        <f>IF(B1260&lt;'Cleaning Summary'!$B$63,"Underweight",IF(B1260&lt;'Cleaning Summary'!$B$64,"Normal Weight",IF(B1260&lt;'Cleaning Summary'!$B$65,"Overweight","Obesity")))</f>
        <v>Obesity</v>
      </c>
      <c r="O1260" s="23" t="str">
        <f>IF(C1260&lt;'Cleaning Summary'!$B$66,"Normal",IF(C1260&lt;'Cleaning Summary'!$B$67,"Prediabetes","Diabetes"))</f>
        <v>Diabetes</v>
      </c>
    </row>
    <row r="1261" spans="1:15" x14ac:dyDescent="0.35">
      <c r="A1261" s="23" t="s">
        <v>2637</v>
      </c>
      <c r="B1261" s="27">
        <v>25.4</v>
      </c>
      <c r="C1261" s="27">
        <v>11.96</v>
      </c>
      <c r="D1261" s="23" t="s">
        <v>81</v>
      </c>
      <c r="E1261" s="23" t="s">
        <v>81</v>
      </c>
      <c r="F1261" s="23" t="s">
        <v>81</v>
      </c>
      <c r="G1261" s="23" t="s">
        <v>4796</v>
      </c>
      <c r="H1261" s="23" t="s">
        <v>81</v>
      </c>
      <c r="I1261" s="23" t="str">
        <f t="shared" si="76"/>
        <v>No</v>
      </c>
      <c r="J1261" s="23" t="str">
        <f t="shared" si="77"/>
        <v>No</v>
      </c>
      <c r="K1261" s="23" t="str">
        <f t="shared" si="78"/>
        <v>No</v>
      </c>
      <c r="L1261" s="23" t="str">
        <f>IF(TRIM(H1261)="?",'Cleaning Summary'!$B$35,IF(LOWER(TRIM(H1261))="yes","Yes","No"))</f>
        <v>No</v>
      </c>
      <c r="M1261" s="23">
        <f t="shared" si="79"/>
        <v>0</v>
      </c>
      <c r="N1261" s="23" t="str">
        <f>IF(B1261&lt;'Cleaning Summary'!$B$63,"Underweight",IF(B1261&lt;'Cleaning Summary'!$B$64,"Normal Weight",IF(B1261&lt;'Cleaning Summary'!$B$65,"Overweight","Obesity")))</f>
        <v>Overweight</v>
      </c>
      <c r="O1261" s="23" t="str">
        <f>IF(C1261&lt;'Cleaning Summary'!$B$66,"Normal",IF(C1261&lt;'Cleaning Summary'!$B$67,"Prediabetes","Diabetes"))</f>
        <v>Diabetes</v>
      </c>
    </row>
    <row r="1262" spans="1:15" x14ac:dyDescent="0.35">
      <c r="A1262" s="23" t="s">
        <v>2639</v>
      </c>
      <c r="B1262" s="27">
        <v>32.299999999999997</v>
      </c>
      <c r="C1262" s="27">
        <v>10.54</v>
      </c>
      <c r="D1262" s="23" t="s">
        <v>81</v>
      </c>
      <c r="E1262" s="23" t="s">
        <v>81</v>
      </c>
      <c r="F1262" s="23" t="s">
        <v>81</v>
      </c>
      <c r="G1262" s="23" t="s">
        <v>4796</v>
      </c>
      <c r="H1262" s="23" t="s">
        <v>81</v>
      </c>
      <c r="I1262" s="23" t="str">
        <f t="shared" si="76"/>
        <v>No</v>
      </c>
      <c r="J1262" s="23" t="str">
        <f t="shared" si="77"/>
        <v>No</v>
      </c>
      <c r="K1262" s="23" t="str">
        <f t="shared" si="78"/>
        <v>No</v>
      </c>
      <c r="L1262" s="23" t="str">
        <f>IF(TRIM(H1262)="?",'Cleaning Summary'!$B$35,IF(LOWER(TRIM(H1262))="yes","Yes","No"))</f>
        <v>No</v>
      </c>
      <c r="M1262" s="23">
        <f t="shared" si="79"/>
        <v>0</v>
      </c>
      <c r="N1262" s="23" t="str">
        <f>IF(B1262&lt;'Cleaning Summary'!$B$63,"Underweight",IF(B1262&lt;'Cleaning Summary'!$B$64,"Normal Weight",IF(B1262&lt;'Cleaning Summary'!$B$65,"Overweight","Obesity")))</f>
        <v>Obesity</v>
      </c>
      <c r="O1262" s="23" t="str">
        <f>IF(C1262&lt;'Cleaning Summary'!$B$66,"Normal",IF(C1262&lt;'Cleaning Summary'!$B$67,"Prediabetes","Diabetes"))</f>
        <v>Diabetes</v>
      </c>
    </row>
    <row r="1263" spans="1:15" x14ac:dyDescent="0.35">
      <c r="A1263" s="23" t="s">
        <v>2641</v>
      </c>
      <c r="B1263" s="27">
        <v>23.94</v>
      </c>
      <c r="C1263" s="27">
        <v>4.54</v>
      </c>
      <c r="D1263" s="23" t="s">
        <v>95</v>
      </c>
      <c r="E1263" s="23" t="s">
        <v>81</v>
      </c>
      <c r="F1263" s="23" t="s">
        <v>82</v>
      </c>
      <c r="G1263" s="23">
        <v>1</v>
      </c>
      <c r="H1263" s="23" t="s">
        <v>81</v>
      </c>
      <c r="I1263" s="23" t="str">
        <f t="shared" si="76"/>
        <v>Yes</v>
      </c>
      <c r="J1263" s="23" t="str">
        <f t="shared" si="77"/>
        <v>No</v>
      </c>
      <c r="K1263" s="23" t="str">
        <f t="shared" si="78"/>
        <v>Yes</v>
      </c>
      <c r="L1263" s="23" t="str">
        <f>IF(TRIM(H1263)="?",'Cleaning Summary'!$B$35,IF(LOWER(TRIM(H1263))="yes","Yes","No"))</f>
        <v>No</v>
      </c>
      <c r="M1263" s="23">
        <f t="shared" si="79"/>
        <v>1</v>
      </c>
      <c r="N1263" s="23" t="str">
        <f>IF(B1263&lt;'Cleaning Summary'!$B$63,"Underweight",IF(B1263&lt;'Cleaning Summary'!$B$64,"Normal Weight",IF(B1263&lt;'Cleaning Summary'!$B$65,"Overweight","Obesity")))</f>
        <v>Normal Weight</v>
      </c>
      <c r="O1263" s="23" t="str">
        <f>IF(C1263&lt;'Cleaning Summary'!$B$66,"Normal",IF(C1263&lt;'Cleaning Summary'!$B$67,"Prediabetes","Diabetes"))</f>
        <v>Normal</v>
      </c>
    </row>
    <row r="1264" spans="1:15" x14ac:dyDescent="0.35">
      <c r="A1264" s="23" t="s">
        <v>2643</v>
      </c>
      <c r="B1264" s="27">
        <v>46.4</v>
      </c>
      <c r="C1264" s="27">
        <v>5.71</v>
      </c>
      <c r="D1264" s="23" t="s">
        <v>81</v>
      </c>
      <c r="E1264" s="23" t="s">
        <v>81</v>
      </c>
      <c r="F1264" s="23" t="s">
        <v>81</v>
      </c>
      <c r="G1264" s="23" t="s">
        <v>4796</v>
      </c>
      <c r="H1264" s="23" t="s">
        <v>81</v>
      </c>
      <c r="I1264" s="23" t="str">
        <f t="shared" si="76"/>
        <v>No</v>
      </c>
      <c r="J1264" s="23" t="str">
        <f t="shared" si="77"/>
        <v>No</v>
      </c>
      <c r="K1264" s="23" t="str">
        <f t="shared" si="78"/>
        <v>No</v>
      </c>
      <c r="L1264" s="23" t="str">
        <f>IF(TRIM(H1264)="?",'Cleaning Summary'!$B$35,IF(LOWER(TRIM(H1264))="yes","Yes","No"))</f>
        <v>No</v>
      </c>
      <c r="M1264" s="23">
        <f t="shared" si="79"/>
        <v>0</v>
      </c>
      <c r="N1264" s="23" t="str">
        <f>IF(B1264&lt;'Cleaning Summary'!$B$63,"Underweight",IF(B1264&lt;'Cleaning Summary'!$B$64,"Normal Weight",IF(B1264&lt;'Cleaning Summary'!$B$65,"Overweight","Obesity")))</f>
        <v>Obesity</v>
      </c>
      <c r="O1264" s="23" t="str">
        <f>IF(C1264&lt;'Cleaning Summary'!$B$66,"Normal",IF(C1264&lt;'Cleaning Summary'!$B$67,"Prediabetes","Diabetes"))</f>
        <v>Prediabetes</v>
      </c>
    </row>
    <row r="1265" spans="1:15" x14ac:dyDescent="0.35">
      <c r="A1265" s="23" t="s">
        <v>2645</v>
      </c>
      <c r="B1265" s="27">
        <v>40.375</v>
      </c>
      <c r="C1265" s="27">
        <v>6.25</v>
      </c>
      <c r="D1265" s="23" t="s">
        <v>95</v>
      </c>
      <c r="E1265" s="23" t="s">
        <v>81</v>
      </c>
      <c r="F1265" s="23" t="s">
        <v>81</v>
      </c>
      <c r="G1265" s="23" t="s">
        <v>4796</v>
      </c>
      <c r="H1265" s="23" t="s">
        <v>81</v>
      </c>
      <c r="I1265" s="23" t="str">
        <f t="shared" si="76"/>
        <v>Yes</v>
      </c>
      <c r="J1265" s="23" t="str">
        <f t="shared" si="77"/>
        <v>No</v>
      </c>
      <c r="K1265" s="23" t="str">
        <f t="shared" si="78"/>
        <v>No</v>
      </c>
      <c r="L1265" s="23" t="str">
        <f>IF(TRIM(H1265)="?",'Cleaning Summary'!$B$35,IF(LOWER(TRIM(H1265))="yes","Yes","No"))</f>
        <v>No</v>
      </c>
      <c r="M1265" s="23">
        <f t="shared" si="79"/>
        <v>0</v>
      </c>
      <c r="N1265" s="23" t="str">
        <f>IF(B1265&lt;'Cleaning Summary'!$B$63,"Underweight",IF(B1265&lt;'Cleaning Summary'!$B$64,"Normal Weight",IF(B1265&lt;'Cleaning Summary'!$B$65,"Overweight","Obesity")))</f>
        <v>Obesity</v>
      </c>
      <c r="O1265" s="23" t="str">
        <f>IF(C1265&lt;'Cleaning Summary'!$B$66,"Normal",IF(C1265&lt;'Cleaning Summary'!$B$67,"Prediabetes","Diabetes"))</f>
        <v>Prediabetes</v>
      </c>
    </row>
    <row r="1266" spans="1:15" x14ac:dyDescent="0.35">
      <c r="A1266" s="23" t="s">
        <v>2647</v>
      </c>
      <c r="B1266" s="27">
        <v>28.7</v>
      </c>
      <c r="C1266" s="27">
        <v>9.4700000000000006</v>
      </c>
      <c r="D1266" s="23" t="s">
        <v>81</v>
      </c>
      <c r="E1266" s="23" t="s">
        <v>81</v>
      </c>
      <c r="F1266" s="23" t="s">
        <v>81</v>
      </c>
      <c r="G1266" s="23">
        <v>2</v>
      </c>
      <c r="H1266" s="23" t="s">
        <v>81</v>
      </c>
      <c r="I1266" s="23" t="str">
        <f t="shared" si="76"/>
        <v>No</v>
      </c>
      <c r="J1266" s="23" t="str">
        <f t="shared" si="77"/>
        <v>No</v>
      </c>
      <c r="K1266" s="23" t="str">
        <f t="shared" si="78"/>
        <v>No</v>
      </c>
      <c r="L1266" s="23" t="str">
        <f>IF(TRIM(H1266)="?",'Cleaning Summary'!$B$35,IF(LOWER(TRIM(H1266))="yes","Yes","No"))</f>
        <v>No</v>
      </c>
      <c r="M1266" s="23">
        <f t="shared" si="79"/>
        <v>2</v>
      </c>
      <c r="N1266" s="23" t="str">
        <f>IF(B1266&lt;'Cleaning Summary'!$B$63,"Underweight",IF(B1266&lt;'Cleaning Summary'!$B$64,"Normal Weight",IF(B1266&lt;'Cleaning Summary'!$B$65,"Overweight","Obesity")))</f>
        <v>Overweight</v>
      </c>
      <c r="O1266" s="23" t="str">
        <f>IF(C1266&lt;'Cleaning Summary'!$B$66,"Normal",IF(C1266&lt;'Cleaning Summary'!$B$67,"Prediabetes","Diabetes"))</f>
        <v>Diabetes</v>
      </c>
    </row>
    <row r="1267" spans="1:15" x14ac:dyDescent="0.35">
      <c r="A1267" s="23" t="s">
        <v>2649</v>
      </c>
      <c r="B1267" s="27">
        <v>26.63</v>
      </c>
      <c r="C1267" s="27">
        <v>5.7</v>
      </c>
      <c r="D1267" s="23" t="s">
        <v>81</v>
      </c>
      <c r="E1267" s="23" t="s">
        <v>81</v>
      </c>
      <c r="F1267" s="23" t="s">
        <v>81</v>
      </c>
      <c r="G1267" s="23" t="s">
        <v>4796</v>
      </c>
      <c r="H1267" s="23" t="s">
        <v>81</v>
      </c>
      <c r="I1267" s="23" t="str">
        <f t="shared" si="76"/>
        <v>No</v>
      </c>
      <c r="J1267" s="23" t="str">
        <f t="shared" si="77"/>
        <v>No</v>
      </c>
      <c r="K1267" s="23" t="str">
        <f t="shared" si="78"/>
        <v>No</v>
      </c>
      <c r="L1267" s="23" t="str">
        <f>IF(TRIM(H1267)="?",'Cleaning Summary'!$B$35,IF(LOWER(TRIM(H1267))="yes","Yes","No"))</f>
        <v>No</v>
      </c>
      <c r="M1267" s="23">
        <f t="shared" si="79"/>
        <v>0</v>
      </c>
      <c r="N1267" s="23" t="str">
        <f>IF(B1267&lt;'Cleaning Summary'!$B$63,"Underweight",IF(B1267&lt;'Cleaning Summary'!$B$64,"Normal Weight",IF(B1267&lt;'Cleaning Summary'!$B$65,"Overweight","Obesity")))</f>
        <v>Overweight</v>
      </c>
      <c r="O1267" s="23" t="str">
        <f>IF(C1267&lt;'Cleaning Summary'!$B$66,"Normal",IF(C1267&lt;'Cleaning Summary'!$B$67,"Prediabetes","Diabetes"))</f>
        <v>Prediabetes</v>
      </c>
    </row>
    <row r="1268" spans="1:15" x14ac:dyDescent="0.35">
      <c r="A1268" s="23" t="s">
        <v>2651</v>
      </c>
      <c r="B1268" s="27">
        <v>22.515000000000001</v>
      </c>
      <c r="C1268" s="27">
        <v>11.18</v>
      </c>
      <c r="D1268" s="23" t="s">
        <v>81</v>
      </c>
      <c r="E1268" s="23" t="s">
        <v>81</v>
      </c>
      <c r="F1268" s="23" t="s">
        <v>81</v>
      </c>
      <c r="G1268" s="23">
        <v>2</v>
      </c>
      <c r="H1268" s="23" t="s">
        <v>81</v>
      </c>
      <c r="I1268" s="23" t="str">
        <f t="shared" si="76"/>
        <v>No</v>
      </c>
      <c r="J1268" s="23" t="str">
        <f t="shared" si="77"/>
        <v>No</v>
      </c>
      <c r="K1268" s="23" t="str">
        <f t="shared" si="78"/>
        <v>No</v>
      </c>
      <c r="L1268" s="23" t="str">
        <f>IF(TRIM(H1268)="?",'Cleaning Summary'!$B$35,IF(LOWER(TRIM(H1268))="yes","Yes","No"))</f>
        <v>No</v>
      </c>
      <c r="M1268" s="23">
        <f t="shared" si="79"/>
        <v>2</v>
      </c>
      <c r="N1268" s="23" t="str">
        <f>IF(B1268&lt;'Cleaning Summary'!$B$63,"Underweight",IF(B1268&lt;'Cleaning Summary'!$B$64,"Normal Weight",IF(B1268&lt;'Cleaning Summary'!$B$65,"Overweight","Obesity")))</f>
        <v>Normal Weight</v>
      </c>
      <c r="O1268" s="23" t="str">
        <f>IF(C1268&lt;'Cleaning Summary'!$B$66,"Normal",IF(C1268&lt;'Cleaning Summary'!$B$67,"Prediabetes","Diabetes"))</f>
        <v>Diabetes</v>
      </c>
    </row>
    <row r="1269" spans="1:15" x14ac:dyDescent="0.35">
      <c r="A1269" s="23" t="s">
        <v>2653</v>
      </c>
      <c r="B1269" s="27">
        <v>36.575000000000003</v>
      </c>
      <c r="C1269" s="27">
        <v>10.98</v>
      </c>
      <c r="D1269" s="23" t="s">
        <v>81</v>
      </c>
      <c r="E1269" s="23" t="s">
        <v>81</v>
      </c>
      <c r="F1269" s="23" t="s">
        <v>81</v>
      </c>
      <c r="G1269" s="23" t="s">
        <v>4796</v>
      </c>
      <c r="H1269" s="23" t="s">
        <v>81</v>
      </c>
      <c r="I1269" s="23" t="str">
        <f t="shared" si="76"/>
        <v>No</v>
      </c>
      <c r="J1269" s="23" t="str">
        <f t="shared" si="77"/>
        <v>No</v>
      </c>
      <c r="K1269" s="23" t="str">
        <f t="shared" si="78"/>
        <v>No</v>
      </c>
      <c r="L1269" s="23" t="str">
        <f>IF(TRIM(H1269)="?",'Cleaning Summary'!$B$35,IF(LOWER(TRIM(H1269))="yes","Yes","No"))</f>
        <v>No</v>
      </c>
      <c r="M1269" s="23">
        <f t="shared" si="79"/>
        <v>0</v>
      </c>
      <c r="N1269" s="23" t="str">
        <f>IF(B1269&lt;'Cleaning Summary'!$B$63,"Underweight",IF(B1269&lt;'Cleaning Summary'!$B$64,"Normal Weight",IF(B1269&lt;'Cleaning Summary'!$B$65,"Overweight","Obesity")))</f>
        <v>Obesity</v>
      </c>
      <c r="O1269" s="23" t="str">
        <f>IF(C1269&lt;'Cleaning Summary'!$B$66,"Normal",IF(C1269&lt;'Cleaning Summary'!$B$67,"Prediabetes","Diabetes"))</f>
        <v>Diabetes</v>
      </c>
    </row>
    <row r="1270" spans="1:15" x14ac:dyDescent="0.35">
      <c r="A1270" s="23" t="s">
        <v>2655</v>
      </c>
      <c r="B1270" s="27">
        <v>23.66</v>
      </c>
      <c r="C1270" s="27">
        <v>5.1100000000000003</v>
      </c>
      <c r="D1270" s="23" t="s">
        <v>95</v>
      </c>
      <c r="E1270" s="23" t="s">
        <v>81</v>
      </c>
      <c r="F1270" s="23" t="s">
        <v>82</v>
      </c>
      <c r="G1270" s="23">
        <v>1</v>
      </c>
      <c r="H1270" s="23" t="s">
        <v>81</v>
      </c>
      <c r="I1270" s="23" t="str">
        <f t="shared" si="76"/>
        <v>Yes</v>
      </c>
      <c r="J1270" s="23" t="str">
        <f t="shared" si="77"/>
        <v>No</v>
      </c>
      <c r="K1270" s="23" t="str">
        <f t="shared" si="78"/>
        <v>Yes</v>
      </c>
      <c r="L1270" s="23" t="str">
        <f>IF(TRIM(H1270)="?",'Cleaning Summary'!$B$35,IF(LOWER(TRIM(H1270))="yes","Yes","No"))</f>
        <v>No</v>
      </c>
      <c r="M1270" s="23">
        <f t="shared" si="79"/>
        <v>1</v>
      </c>
      <c r="N1270" s="23" t="str">
        <f>IF(B1270&lt;'Cleaning Summary'!$B$63,"Underweight",IF(B1270&lt;'Cleaning Summary'!$B$64,"Normal Weight",IF(B1270&lt;'Cleaning Summary'!$B$65,"Overweight","Obesity")))</f>
        <v>Normal Weight</v>
      </c>
      <c r="O1270" s="23" t="str">
        <f>IF(C1270&lt;'Cleaning Summary'!$B$66,"Normal",IF(C1270&lt;'Cleaning Summary'!$B$67,"Prediabetes","Diabetes"))</f>
        <v>Normal</v>
      </c>
    </row>
    <row r="1271" spans="1:15" x14ac:dyDescent="0.35">
      <c r="A1271" s="23" t="s">
        <v>2657</v>
      </c>
      <c r="B1271" s="27">
        <v>18.62</v>
      </c>
      <c r="C1271" s="27">
        <v>10.24</v>
      </c>
      <c r="D1271" s="23" t="s">
        <v>81</v>
      </c>
      <c r="E1271" s="23" t="s">
        <v>81</v>
      </c>
      <c r="F1271" s="23" t="s">
        <v>81</v>
      </c>
      <c r="G1271" s="23" t="s">
        <v>4796</v>
      </c>
      <c r="H1271" s="23" t="s">
        <v>81</v>
      </c>
      <c r="I1271" s="23" t="str">
        <f t="shared" si="76"/>
        <v>No</v>
      </c>
      <c r="J1271" s="23" t="str">
        <f t="shared" si="77"/>
        <v>No</v>
      </c>
      <c r="K1271" s="23" t="str">
        <f t="shared" si="78"/>
        <v>No</v>
      </c>
      <c r="L1271" s="23" t="str">
        <f>IF(TRIM(H1271)="?",'Cleaning Summary'!$B$35,IF(LOWER(TRIM(H1271))="yes","Yes","No"))</f>
        <v>No</v>
      </c>
      <c r="M1271" s="23">
        <f t="shared" si="79"/>
        <v>0</v>
      </c>
      <c r="N1271" s="23" t="str">
        <f>IF(B1271&lt;'Cleaning Summary'!$B$63,"Underweight",IF(B1271&lt;'Cleaning Summary'!$B$64,"Normal Weight",IF(B1271&lt;'Cleaning Summary'!$B$65,"Overweight","Obesity")))</f>
        <v>Normal Weight</v>
      </c>
      <c r="O1271" s="23" t="str">
        <f>IF(C1271&lt;'Cleaning Summary'!$B$66,"Normal",IF(C1271&lt;'Cleaning Summary'!$B$67,"Prediabetes","Diabetes"))</f>
        <v>Diabetes</v>
      </c>
    </row>
    <row r="1272" spans="1:15" x14ac:dyDescent="0.35">
      <c r="A1272" s="23" t="s">
        <v>2659</v>
      </c>
      <c r="B1272" s="27">
        <v>19.190000000000001</v>
      </c>
      <c r="C1272" s="27">
        <v>7.71</v>
      </c>
      <c r="D1272" s="23" t="s">
        <v>95</v>
      </c>
      <c r="E1272" s="23" t="s">
        <v>81</v>
      </c>
      <c r="F1272" s="23" t="s">
        <v>81</v>
      </c>
      <c r="G1272" s="23">
        <v>1</v>
      </c>
      <c r="H1272" s="23" t="s">
        <v>81</v>
      </c>
      <c r="I1272" s="23" t="str">
        <f t="shared" si="76"/>
        <v>Yes</v>
      </c>
      <c r="J1272" s="23" t="str">
        <f t="shared" si="77"/>
        <v>No</v>
      </c>
      <c r="K1272" s="23" t="str">
        <f t="shared" si="78"/>
        <v>No</v>
      </c>
      <c r="L1272" s="23" t="str">
        <f>IF(TRIM(H1272)="?",'Cleaning Summary'!$B$35,IF(LOWER(TRIM(H1272))="yes","Yes","No"))</f>
        <v>No</v>
      </c>
      <c r="M1272" s="23">
        <f t="shared" si="79"/>
        <v>1</v>
      </c>
      <c r="N1272" s="23" t="str">
        <f>IF(B1272&lt;'Cleaning Summary'!$B$63,"Underweight",IF(B1272&lt;'Cleaning Summary'!$B$64,"Normal Weight",IF(B1272&lt;'Cleaning Summary'!$B$65,"Overweight","Obesity")))</f>
        <v>Normal Weight</v>
      </c>
      <c r="O1272" s="23" t="str">
        <f>IF(C1272&lt;'Cleaning Summary'!$B$66,"Normal",IF(C1272&lt;'Cleaning Summary'!$B$67,"Prediabetes","Diabetes"))</f>
        <v>Diabetes</v>
      </c>
    </row>
    <row r="1273" spans="1:15" x14ac:dyDescent="0.35">
      <c r="A1273" s="23" t="s">
        <v>2661</v>
      </c>
      <c r="B1273" s="27">
        <v>27.5</v>
      </c>
      <c r="C1273" s="27">
        <v>6.03</v>
      </c>
      <c r="D1273" s="23" t="s">
        <v>81</v>
      </c>
      <c r="E1273" s="23" t="s">
        <v>81</v>
      </c>
      <c r="F1273" s="23" t="s">
        <v>81</v>
      </c>
      <c r="G1273" s="23" t="s">
        <v>4796</v>
      </c>
      <c r="H1273" s="23" t="s">
        <v>81</v>
      </c>
      <c r="I1273" s="23" t="str">
        <f t="shared" si="76"/>
        <v>No</v>
      </c>
      <c r="J1273" s="23" t="str">
        <f t="shared" si="77"/>
        <v>No</v>
      </c>
      <c r="K1273" s="23" t="str">
        <f t="shared" si="78"/>
        <v>No</v>
      </c>
      <c r="L1273" s="23" t="str">
        <f>IF(TRIM(H1273)="?",'Cleaning Summary'!$B$35,IF(LOWER(TRIM(H1273))="yes","Yes","No"))</f>
        <v>No</v>
      </c>
      <c r="M1273" s="23">
        <f t="shared" si="79"/>
        <v>0</v>
      </c>
      <c r="N1273" s="23" t="str">
        <f>IF(B1273&lt;'Cleaning Summary'!$B$63,"Underweight",IF(B1273&lt;'Cleaning Summary'!$B$64,"Normal Weight",IF(B1273&lt;'Cleaning Summary'!$B$65,"Overweight","Obesity")))</f>
        <v>Overweight</v>
      </c>
      <c r="O1273" s="23" t="str">
        <f>IF(C1273&lt;'Cleaning Summary'!$B$66,"Normal",IF(C1273&lt;'Cleaning Summary'!$B$67,"Prediabetes","Diabetes"))</f>
        <v>Prediabetes</v>
      </c>
    </row>
    <row r="1274" spans="1:15" x14ac:dyDescent="0.35">
      <c r="A1274" s="23" t="s">
        <v>2663</v>
      </c>
      <c r="B1274" s="27">
        <v>27.36</v>
      </c>
      <c r="C1274" s="27">
        <v>5.96</v>
      </c>
      <c r="D1274" s="23" t="s">
        <v>81</v>
      </c>
      <c r="E1274" s="23" t="s">
        <v>81</v>
      </c>
      <c r="F1274" s="23" t="s">
        <v>82</v>
      </c>
      <c r="G1274" s="23">
        <v>1</v>
      </c>
      <c r="H1274" s="23" t="s">
        <v>81</v>
      </c>
      <c r="I1274" s="23" t="str">
        <f t="shared" si="76"/>
        <v>No</v>
      </c>
      <c r="J1274" s="23" t="str">
        <f t="shared" si="77"/>
        <v>No</v>
      </c>
      <c r="K1274" s="23" t="str">
        <f t="shared" si="78"/>
        <v>Yes</v>
      </c>
      <c r="L1274" s="23" t="str">
        <f>IF(TRIM(H1274)="?",'Cleaning Summary'!$B$35,IF(LOWER(TRIM(H1274))="yes","Yes","No"))</f>
        <v>No</v>
      </c>
      <c r="M1274" s="23">
        <f t="shared" si="79"/>
        <v>1</v>
      </c>
      <c r="N1274" s="23" t="str">
        <f>IF(B1274&lt;'Cleaning Summary'!$B$63,"Underweight",IF(B1274&lt;'Cleaning Summary'!$B$64,"Normal Weight",IF(B1274&lt;'Cleaning Summary'!$B$65,"Overweight","Obesity")))</f>
        <v>Overweight</v>
      </c>
      <c r="O1274" s="23" t="str">
        <f>IF(C1274&lt;'Cleaning Summary'!$B$66,"Normal",IF(C1274&lt;'Cleaning Summary'!$B$67,"Prediabetes","Diabetes"))</f>
        <v>Prediabetes</v>
      </c>
    </row>
    <row r="1275" spans="1:15" x14ac:dyDescent="0.35">
      <c r="A1275" s="23" t="s">
        <v>2665</v>
      </c>
      <c r="B1275" s="27">
        <v>20.350000000000001</v>
      </c>
      <c r="C1275" s="27">
        <v>4.16</v>
      </c>
      <c r="D1275" s="23" t="s">
        <v>81</v>
      </c>
      <c r="E1275" s="23" t="s">
        <v>81</v>
      </c>
      <c r="F1275" s="23" t="s">
        <v>81</v>
      </c>
      <c r="G1275" s="23" t="s">
        <v>4796</v>
      </c>
      <c r="H1275" s="23" t="s">
        <v>81</v>
      </c>
      <c r="I1275" s="23" t="str">
        <f t="shared" si="76"/>
        <v>No</v>
      </c>
      <c r="J1275" s="23" t="str">
        <f t="shared" si="77"/>
        <v>No</v>
      </c>
      <c r="K1275" s="23" t="str">
        <f t="shared" si="78"/>
        <v>No</v>
      </c>
      <c r="L1275" s="23" t="str">
        <f>IF(TRIM(H1275)="?",'Cleaning Summary'!$B$35,IF(LOWER(TRIM(H1275))="yes","Yes","No"))</f>
        <v>No</v>
      </c>
      <c r="M1275" s="23">
        <f t="shared" si="79"/>
        <v>0</v>
      </c>
      <c r="N1275" s="23" t="str">
        <f>IF(B1275&lt;'Cleaning Summary'!$B$63,"Underweight",IF(B1275&lt;'Cleaning Summary'!$B$64,"Normal Weight",IF(B1275&lt;'Cleaning Summary'!$B$65,"Overweight","Obesity")))</f>
        <v>Normal Weight</v>
      </c>
      <c r="O1275" s="23" t="str">
        <f>IF(C1275&lt;'Cleaning Summary'!$B$66,"Normal",IF(C1275&lt;'Cleaning Summary'!$B$67,"Prediabetes","Diabetes"))</f>
        <v>Normal</v>
      </c>
    </row>
    <row r="1276" spans="1:15" x14ac:dyDescent="0.35">
      <c r="A1276" s="23" t="s">
        <v>2667</v>
      </c>
      <c r="B1276" s="27">
        <v>24.035</v>
      </c>
      <c r="C1276" s="27">
        <v>6.11</v>
      </c>
      <c r="D1276" s="23" t="s">
        <v>81</v>
      </c>
      <c r="E1276" s="23" t="s">
        <v>81</v>
      </c>
      <c r="F1276" s="23" t="s">
        <v>81</v>
      </c>
      <c r="G1276" s="23" t="s">
        <v>4796</v>
      </c>
      <c r="H1276" s="23" t="s">
        <v>81</v>
      </c>
      <c r="I1276" s="23" t="str">
        <f t="shared" si="76"/>
        <v>No</v>
      </c>
      <c r="J1276" s="23" t="str">
        <f t="shared" si="77"/>
        <v>No</v>
      </c>
      <c r="K1276" s="23" t="str">
        <f t="shared" si="78"/>
        <v>No</v>
      </c>
      <c r="L1276" s="23" t="str">
        <f>IF(TRIM(H1276)="?",'Cleaning Summary'!$B$35,IF(LOWER(TRIM(H1276))="yes","Yes","No"))</f>
        <v>No</v>
      </c>
      <c r="M1276" s="23">
        <f t="shared" si="79"/>
        <v>0</v>
      </c>
      <c r="N1276" s="23" t="str">
        <f>IF(B1276&lt;'Cleaning Summary'!$B$63,"Underweight",IF(B1276&lt;'Cleaning Summary'!$B$64,"Normal Weight",IF(B1276&lt;'Cleaning Summary'!$B$65,"Overweight","Obesity")))</f>
        <v>Normal Weight</v>
      </c>
      <c r="O1276" s="23" t="str">
        <f>IF(C1276&lt;'Cleaning Summary'!$B$66,"Normal",IF(C1276&lt;'Cleaning Summary'!$B$67,"Prediabetes","Diabetes"))</f>
        <v>Prediabetes</v>
      </c>
    </row>
    <row r="1277" spans="1:15" x14ac:dyDescent="0.35">
      <c r="A1277" s="23" t="s">
        <v>2669</v>
      </c>
      <c r="B1277" s="27">
        <v>23.56</v>
      </c>
      <c r="C1277" s="27">
        <v>5.97</v>
      </c>
      <c r="D1277" s="23" t="s">
        <v>81</v>
      </c>
      <c r="E1277" s="23" t="s">
        <v>81</v>
      </c>
      <c r="F1277" s="23" t="s">
        <v>81</v>
      </c>
      <c r="G1277" s="23" t="s">
        <v>4796</v>
      </c>
      <c r="H1277" s="23" t="s">
        <v>81</v>
      </c>
      <c r="I1277" s="23" t="str">
        <f t="shared" si="76"/>
        <v>No</v>
      </c>
      <c r="J1277" s="23" t="str">
        <f t="shared" si="77"/>
        <v>No</v>
      </c>
      <c r="K1277" s="23" t="str">
        <f t="shared" si="78"/>
        <v>No</v>
      </c>
      <c r="L1277" s="23" t="str">
        <f>IF(TRIM(H1277)="?",'Cleaning Summary'!$B$35,IF(LOWER(TRIM(H1277))="yes","Yes","No"))</f>
        <v>No</v>
      </c>
      <c r="M1277" s="23">
        <f t="shared" si="79"/>
        <v>0</v>
      </c>
      <c r="N1277" s="23" t="str">
        <f>IF(B1277&lt;'Cleaning Summary'!$B$63,"Underweight",IF(B1277&lt;'Cleaning Summary'!$B$64,"Normal Weight",IF(B1277&lt;'Cleaning Summary'!$B$65,"Overweight","Obesity")))</f>
        <v>Normal Weight</v>
      </c>
      <c r="O1277" s="23" t="str">
        <f>IF(C1277&lt;'Cleaning Summary'!$B$66,"Normal",IF(C1277&lt;'Cleaning Summary'!$B$67,"Prediabetes","Diabetes"))</f>
        <v>Prediabetes</v>
      </c>
    </row>
    <row r="1278" spans="1:15" x14ac:dyDescent="0.35">
      <c r="A1278" s="23" t="s">
        <v>2671</v>
      </c>
      <c r="B1278" s="27">
        <v>27.17</v>
      </c>
      <c r="C1278" s="27">
        <v>10.81</v>
      </c>
      <c r="D1278" s="23" t="s">
        <v>81</v>
      </c>
      <c r="E1278" s="23" t="s">
        <v>81</v>
      </c>
      <c r="F1278" s="23" t="s">
        <v>81</v>
      </c>
      <c r="G1278" s="23">
        <v>2</v>
      </c>
      <c r="H1278" s="23" t="s">
        <v>81</v>
      </c>
      <c r="I1278" s="23" t="str">
        <f t="shared" si="76"/>
        <v>No</v>
      </c>
      <c r="J1278" s="23" t="str">
        <f t="shared" si="77"/>
        <v>No</v>
      </c>
      <c r="K1278" s="23" t="str">
        <f t="shared" si="78"/>
        <v>No</v>
      </c>
      <c r="L1278" s="23" t="str">
        <f>IF(TRIM(H1278)="?",'Cleaning Summary'!$B$35,IF(LOWER(TRIM(H1278))="yes","Yes","No"))</f>
        <v>No</v>
      </c>
      <c r="M1278" s="23">
        <f t="shared" si="79"/>
        <v>2</v>
      </c>
      <c r="N1278" s="23" t="str">
        <f>IF(B1278&lt;'Cleaning Summary'!$B$63,"Underweight",IF(B1278&lt;'Cleaning Summary'!$B$64,"Normal Weight",IF(B1278&lt;'Cleaning Summary'!$B$65,"Overweight","Obesity")))</f>
        <v>Overweight</v>
      </c>
      <c r="O1278" s="23" t="str">
        <f>IF(C1278&lt;'Cleaning Summary'!$B$66,"Normal",IF(C1278&lt;'Cleaning Summary'!$B$67,"Prediabetes","Diabetes"))</f>
        <v>Diabetes</v>
      </c>
    </row>
    <row r="1279" spans="1:15" x14ac:dyDescent="0.35">
      <c r="A1279" s="23" t="s">
        <v>2673</v>
      </c>
      <c r="B1279" s="27">
        <v>34.32</v>
      </c>
      <c r="C1279" s="27">
        <v>5.7</v>
      </c>
      <c r="D1279" s="23" t="s">
        <v>95</v>
      </c>
      <c r="E1279" s="23" t="s">
        <v>81</v>
      </c>
      <c r="F1279" s="23" t="s">
        <v>82</v>
      </c>
      <c r="G1279" s="23">
        <v>1</v>
      </c>
      <c r="H1279" s="23" t="s">
        <v>81</v>
      </c>
      <c r="I1279" s="23" t="str">
        <f t="shared" si="76"/>
        <v>Yes</v>
      </c>
      <c r="J1279" s="23" t="str">
        <f t="shared" si="77"/>
        <v>No</v>
      </c>
      <c r="K1279" s="23" t="str">
        <f t="shared" si="78"/>
        <v>Yes</v>
      </c>
      <c r="L1279" s="23" t="str">
        <f>IF(TRIM(H1279)="?",'Cleaning Summary'!$B$35,IF(LOWER(TRIM(H1279))="yes","Yes","No"))</f>
        <v>No</v>
      </c>
      <c r="M1279" s="23">
        <f t="shared" si="79"/>
        <v>1</v>
      </c>
      <c r="N1279" s="23" t="str">
        <f>IF(B1279&lt;'Cleaning Summary'!$B$63,"Underweight",IF(B1279&lt;'Cleaning Summary'!$B$64,"Normal Weight",IF(B1279&lt;'Cleaning Summary'!$B$65,"Overweight","Obesity")))</f>
        <v>Obesity</v>
      </c>
      <c r="O1279" s="23" t="str">
        <f>IF(C1279&lt;'Cleaning Summary'!$B$66,"Normal",IF(C1279&lt;'Cleaning Summary'!$B$67,"Prediabetes","Diabetes"))</f>
        <v>Prediabetes</v>
      </c>
    </row>
    <row r="1280" spans="1:15" x14ac:dyDescent="0.35">
      <c r="A1280" s="23" t="s">
        <v>2675</v>
      </c>
      <c r="B1280" s="27">
        <v>23.87</v>
      </c>
      <c r="C1280" s="27">
        <v>4.7699999999999996</v>
      </c>
      <c r="D1280" s="23" t="s">
        <v>95</v>
      </c>
      <c r="E1280" s="23" t="s">
        <v>81</v>
      </c>
      <c r="F1280" s="23" t="s">
        <v>82</v>
      </c>
      <c r="G1280" s="23">
        <v>1</v>
      </c>
      <c r="H1280" s="23" t="s">
        <v>81</v>
      </c>
      <c r="I1280" s="23" t="str">
        <f t="shared" si="76"/>
        <v>Yes</v>
      </c>
      <c r="J1280" s="23" t="str">
        <f t="shared" si="77"/>
        <v>No</v>
      </c>
      <c r="K1280" s="23" t="str">
        <f t="shared" si="78"/>
        <v>Yes</v>
      </c>
      <c r="L1280" s="23" t="str">
        <f>IF(TRIM(H1280)="?",'Cleaning Summary'!$B$35,IF(LOWER(TRIM(H1280))="yes","Yes","No"))</f>
        <v>No</v>
      </c>
      <c r="M1280" s="23">
        <f t="shared" si="79"/>
        <v>1</v>
      </c>
      <c r="N1280" s="23" t="str">
        <f>IF(B1280&lt;'Cleaning Summary'!$B$63,"Underweight",IF(B1280&lt;'Cleaning Summary'!$B$64,"Normal Weight",IF(B1280&lt;'Cleaning Summary'!$B$65,"Overweight","Obesity")))</f>
        <v>Normal Weight</v>
      </c>
      <c r="O1280" s="23" t="str">
        <f>IF(C1280&lt;'Cleaning Summary'!$B$66,"Normal",IF(C1280&lt;'Cleaning Summary'!$B$67,"Prediabetes","Diabetes"))</f>
        <v>Normal</v>
      </c>
    </row>
    <row r="1281" spans="1:15" x14ac:dyDescent="0.35">
      <c r="A1281" s="23" t="s">
        <v>2677</v>
      </c>
      <c r="B1281" s="27">
        <v>30.15</v>
      </c>
      <c r="C1281" s="27">
        <v>4.25</v>
      </c>
      <c r="D1281" s="23" t="s">
        <v>81</v>
      </c>
      <c r="E1281" s="23" t="s">
        <v>81</v>
      </c>
      <c r="F1281" s="23" t="s">
        <v>81</v>
      </c>
      <c r="G1281" s="23">
        <v>1</v>
      </c>
      <c r="H1281" s="23" t="s">
        <v>81</v>
      </c>
      <c r="I1281" s="23" t="str">
        <f t="shared" si="76"/>
        <v>No</v>
      </c>
      <c r="J1281" s="23" t="str">
        <f t="shared" si="77"/>
        <v>No</v>
      </c>
      <c r="K1281" s="23" t="str">
        <f t="shared" si="78"/>
        <v>No</v>
      </c>
      <c r="L1281" s="23" t="str">
        <f>IF(TRIM(H1281)="?",'Cleaning Summary'!$B$35,IF(LOWER(TRIM(H1281))="yes","Yes","No"))</f>
        <v>No</v>
      </c>
      <c r="M1281" s="23">
        <f t="shared" si="79"/>
        <v>1</v>
      </c>
      <c r="N1281" s="23" t="str">
        <f>IF(B1281&lt;'Cleaning Summary'!$B$63,"Underweight",IF(B1281&lt;'Cleaning Summary'!$B$64,"Normal Weight",IF(B1281&lt;'Cleaning Summary'!$B$65,"Overweight","Obesity")))</f>
        <v>Obesity</v>
      </c>
      <c r="O1281" s="23" t="str">
        <f>IF(C1281&lt;'Cleaning Summary'!$B$66,"Normal",IF(C1281&lt;'Cleaning Summary'!$B$67,"Prediabetes","Diabetes"))</f>
        <v>Normal</v>
      </c>
    </row>
    <row r="1282" spans="1:15" x14ac:dyDescent="0.35">
      <c r="A1282" s="23" t="s">
        <v>2679</v>
      </c>
      <c r="B1282" s="27">
        <v>26.36</v>
      </c>
      <c r="C1282" s="27">
        <v>5.52</v>
      </c>
      <c r="D1282" s="23" t="s">
        <v>81</v>
      </c>
      <c r="E1282" s="23" t="s">
        <v>81</v>
      </c>
      <c r="F1282" s="23" t="s">
        <v>81</v>
      </c>
      <c r="G1282" s="23" t="s">
        <v>4796</v>
      </c>
      <c r="H1282" s="23" t="s">
        <v>81</v>
      </c>
      <c r="I1282" s="23" t="str">
        <f t="shared" ref="I1282:I1345" si="80">IF(LOWER(TRIM(D1282))="yes","Yes","No")</f>
        <v>No</v>
      </c>
      <c r="J1282" s="23" t="str">
        <f t="shared" ref="J1282:J1345" si="81">IF(LOWER(TRIM(E1282))="yes","Yes","No")</f>
        <v>No</v>
      </c>
      <c r="K1282" s="23" t="str">
        <f t="shared" ref="K1282:K1345" si="82">IF(LOWER(TRIM(F1282))="yes","Yes","No")</f>
        <v>No</v>
      </c>
      <c r="L1282" s="23" t="str">
        <f>IF(TRIM(H1282)="?",'Cleaning Summary'!$B$35,IF(LOWER(TRIM(H1282))="yes","Yes","No"))</f>
        <v>No</v>
      </c>
      <c r="M1282" s="23">
        <f t="shared" ref="M1282:M1345" si="83">IF(ISNUMBER(G1282),G1282,IF(LOWER(TRIM(G1282))="no major surgery",0,"CHECK"))</f>
        <v>0</v>
      </c>
      <c r="N1282" s="23" t="str">
        <f>IF(B1282&lt;'Cleaning Summary'!$B$63,"Underweight",IF(B1282&lt;'Cleaning Summary'!$B$64,"Normal Weight",IF(B1282&lt;'Cleaning Summary'!$B$65,"Overweight","Obesity")))</f>
        <v>Overweight</v>
      </c>
      <c r="O1282" s="23" t="str">
        <f>IF(C1282&lt;'Cleaning Summary'!$B$66,"Normal",IF(C1282&lt;'Cleaning Summary'!$B$67,"Prediabetes","Diabetes"))</f>
        <v>Normal</v>
      </c>
    </row>
    <row r="1283" spans="1:15" x14ac:dyDescent="0.35">
      <c r="A1283" s="23" t="s">
        <v>2681</v>
      </c>
      <c r="B1283" s="27">
        <v>45.32</v>
      </c>
      <c r="C1283" s="27">
        <v>6.53</v>
      </c>
      <c r="D1283" s="23" t="s">
        <v>95</v>
      </c>
      <c r="E1283" s="23" t="s">
        <v>81</v>
      </c>
      <c r="F1283" s="23" t="s">
        <v>81</v>
      </c>
      <c r="G1283" s="23">
        <v>1</v>
      </c>
      <c r="H1283" s="23" t="s">
        <v>81</v>
      </c>
      <c r="I1283" s="23" t="str">
        <f t="shared" si="80"/>
        <v>Yes</v>
      </c>
      <c r="J1283" s="23" t="str">
        <f t="shared" si="81"/>
        <v>No</v>
      </c>
      <c r="K1283" s="23" t="str">
        <f t="shared" si="82"/>
        <v>No</v>
      </c>
      <c r="L1283" s="23" t="str">
        <f>IF(TRIM(H1283)="?",'Cleaning Summary'!$B$35,IF(LOWER(TRIM(H1283))="yes","Yes","No"))</f>
        <v>No</v>
      </c>
      <c r="M1283" s="23">
        <f t="shared" si="83"/>
        <v>1</v>
      </c>
      <c r="N1283" s="23" t="str">
        <f>IF(B1283&lt;'Cleaning Summary'!$B$63,"Underweight",IF(B1283&lt;'Cleaning Summary'!$B$64,"Normal Weight",IF(B1283&lt;'Cleaning Summary'!$B$65,"Overweight","Obesity")))</f>
        <v>Obesity</v>
      </c>
      <c r="O1283" s="23" t="str">
        <f>IF(C1283&lt;'Cleaning Summary'!$B$66,"Normal",IF(C1283&lt;'Cleaning Summary'!$B$67,"Prediabetes","Diabetes"))</f>
        <v>Diabetes</v>
      </c>
    </row>
    <row r="1284" spans="1:15" x14ac:dyDescent="0.35">
      <c r="A1284" s="23" t="s">
        <v>2683</v>
      </c>
      <c r="B1284" s="27">
        <v>31.93</v>
      </c>
      <c r="C1284" s="27">
        <v>4.82</v>
      </c>
      <c r="D1284" s="23" t="s">
        <v>95</v>
      </c>
      <c r="E1284" s="23" t="s">
        <v>81</v>
      </c>
      <c r="F1284" s="23" t="s">
        <v>81</v>
      </c>
      <c r="G1284" s="23">
        <v>1</v>
      </c>
      <c r="H1284" s="23" t="s">
        <v>81</v>
      </c>
      <c r="I1284" s="23" t="str">
        <f t="shared" si="80"/>
        <v>Yes</v>
      </c>
      <c r="J1284" s="23" t="str">
        <f t="shared" si="81"/>
        <v>No</v>
      </c>
      <c r="K1284" s="23" t="str">
        <f t="shared" si="82"/>
        <v>No</v>
      </c>
      <c r="L1284" s="23" t="str">
        <f>IF(TRIM(H1284)="?",'Cleaning Summary'!$B$35,IF(LOWER(TRIM(H1284))="yes","Yes","No"))</f>
        <v>No</v>
      </c>
      <c r="M1284" s="23">
        <f t="shared" si="83"/>
        <v>1</v>
      </c>
      <c r="N1284" s="23" t="str">
        <f>IF(B1284&lt;'Cleaning Summary'!$B$63,"Underweight",IF(B1284&lt;'Cleaning Summary'!$B$64,"Normal Weight",IF(B1284&lt;'Cleaning Summary'!$B$65,"Overweight","Obesity")))</f>
        <v>Obesity</v>
      </c>
      <c r="O1284" s="23" t="str">
        <f>IF(C1284&lt;'Cleaning Summary'!$B$66,"Normal",IF(C1284&lt;'Cleaning Summary'!$B$67,"Prediabetes","Diabetes"))</f>
        <v>Normal</v>
      </c>
    </row>
    <row r="1285" spans="1:15" x14ac:dyDescent="0.35">
      <c r="A1285" s="23" t="s">
        <v>2685</v>
      </c>
      <c r="B1285" s="27">
        <v>36</v>
      </c>
      <c r="C1285" s="27">
        <v>11.94</v>
      </c>
      <c r="D1285" s="23" t="s">
        <v>95</v>
      </c>
      <c r="E1285" s="23" t="s">
        <v>81</v>
      </c>
      <c r="F1285" s="23" t="s">
        <v>81</v>
      </c>
      <c r="G1285" s="23">
        <v>1</v>
      </c>
      <c r="H1285" s="23" t="s">
        <v>81</v>
      </c>
      <c r="I1285" s="23" t="str">
        <f t="shared" si="80"/>
        <v>Yes</v>
      </c>
      <c r="J1285" s="23" t="str">
        <f t="shared" si="81"/>
        <v>No</v>
      </c>
      <c r="K1285" s="23" t="str">
        <f t="shared" si="82"/>
        <v>No</v>
      </c>
      <c r="L1285" s="23" t="str">
        <f>IF(TRIM(H1285)="?",'Cleaning Summary'!$B$35,IF(LOWER(TRIM(H1285))="yes","Yes","No"))</f>
        <v>No</v>
      </c>
      <c r="M1285" s="23">
        <f t="shared" si="83"/>
        <v>1</v>
      </c>
      <c r="N1285" s="23" t="str">
        <f>IF(B1285&lt;'Cleaning Summary'!$B$63,"Underweight",IF(B1285&lt;'Cleaning Summary'!$B$64,"Normal Weight",IF(B1285&lt;'Cleaning Summary'!$B$65,"Overweight","Obesity")))</f>
        <v>Obesity</v>
      </c>
      <c r="O1285" s="23" t="str">
        <f>IF(C1285&lt;'Cleaning Summary'!$B$66,"Normal",IF(C1285&lt;'Cleaning Summary'!$B$67,"Prediabetes","Diabetes"))</f>
        <v>Diabetes</v>
      </c>
    </row>
    <row r="1286" spans="1:15" x14ac:dyDescent="0.35">
      <c r="A1286" s="23" t="s">
        <v>2687</v>
      </c>
      <c r="B1286" s="27">
        <v>32</v>
      </c>
      <c r="C1286" s="27">
        <v>7.85</v>
      </c>
      <c r="D1286" s="23" t="s">
        <v>95</v>
      </c>
      <c r="E1286" s="23" t="s">
        <v>81</v>
      </c>
      <c r="F1286" s="23" t="s">
        <v>81</v>
      </c>
      <c r="G1286" s="23">
        <v>1</v>
      </c>
      <c r="H1286" s="23" t="s">
        <v>81</v>
      </c>
      <c r="I1286" s="23" t="str">
        <f t="shared" si="80"/>
        <v>Yes</v>
      </c>
      <c r="J1286" s="23" t="str">
        <f t="shared" si="81"/>
        <v>No</v>
      </c>
      <c r="K1286" s="23" t="str">
        <f t="shared" si="82"/>
        <v>No</v>
      </c>
      <c r="L1286" s="23" t="str">
        <f>IF(TRIM(H1286)="?",'Cleaning Summary'!$B$35,IF(LOWER(TRIM(H1286))="yes","Yes","No"))</f>
        <v>No</v>
      </c>
      <c r="M1286" s="23">
        <f t="shared" si="83"/>
        <v>1</v>
      </c>
      <c r="N1286" s="23" t="str">
        <f>IF(B1286&lt;'Cleaning Summary'!$B$63,"Underweight",IF(B1286&lt;'Cleaning Summary'!$B$64,"Normal Weight",IF(B1286&lt;'Cleaning Summary'!$B$65,"Overweight","Obesity")))</f>
        <v>Obesity</v>
      </c>
      <c r="O1286" s="23" t="str">
        <f>IF(C1286&lt;'Cleaning Summary'!$B$66,"Normal",IF(C1286&lt;'Cleaning Summary'!$B$67,"Prediabetes","Diabetes"))</f>
        <v>Diabetes</v>
      </c>
    </row>
    <row r="1287" spans="1:15" x14ac:dyDescent="0.35">
      <c r="A1287" s="23" t="s">
        <v>2689</v>
      </c>
      <c r="B1287" s="27">
        <v>29.37</v>
      </c>
      <c r="C1287" s="27">
        <v>8.01</v>
      </c>
      <c r="D1287" s="23" t="s">
        <v>95</v>
      </c>
      <c r="E1287" s="23" t="s">
        <v>81</v>
      </c>
      <c r="F1287" s="23" t="s">
        <v>81</v>
      </c>
      <c r="G1287" s="23">
        <v>1</v>
      </c>
      <c r="H1287" s="23" t="s">
        <v>81</v>
      </c>
      <c r="I1287" s="23" t="str">
        <f t="shared" si="80"/>
        <v>Yes</v>
      </c>
      <c r="J1287" s="23" t="str">
        <f t="shared" si="81"/>
        <v>No</v>
      </c>
      <c r="K1287" s="23" t="str">
        <f t="shared" si="82"/>
        <v>No</v>
      </c>
      <c r="L1287" s="23" t="str">
        <f>IF(TRIM(H1287)="?",'Cleaning Summary'!$B$35,IF(LOWER(TRIM(H1287))="yes","Yes","No"))</f>
        <v>No</v>
      </c>
      <c r="M1287" s="23">
        <f t="shared" si="83"/>
        <v>1</v>
      </c>
      <c r="N1287" s="23" t="str">
        <f>IF(B1287&lt;'Cleaning Summary'!$B$63,"Underweight",IF(B1287&lt;'Cleaning Summary'!$B$64,"Normal Weight",IF(B1287&lt;'Cleaning Summary'!$B$65,"Overweight","Obesity")))</f>
        <v>Overweight</v>
      </c>
      <c r="O1287" s="23" t="str">
        <f>IF(C1287&lt;'Cleaning Summary'!$B$66,"Normal",IF(C1287&lt;'Cleaning Summary'!$B$67,"Prediabetes","Diabetes"))</f>
        <v>Diabetes</v>
      </c>
    </row>
    <row r="1288" spans="1:15" x14ac:dyDescent="0.35">
      <c r="A1288" s="23" t="s">
        <v>2691</v>
      </c>
      <c r="B1288" s="27">
        <v>23.6</v>
      </c>
      <c r="C1288" s="27">
        <v>7.4</v>
      </c>
      <c r="D1288" s="23" t="s">
        <v>95</v>
      </c>
      <c r="E1288" s="23" t="s">
        <v>81</v>
      </c>
      <c r="F1288" s="23" t="s">
        <v>81</v>
      </c>
      <c r="G1288" s="23">
        <v>1</v>
      </c>
      <c r="H1288" s="23" t="s">
        <v>81</v>
      </c>
      <c r="I1288" s="23" t="str">
        <f t="shared" si="80"/>
        <v>Yes</v>
      </c>
      <c r="J1288" s="23" t="str">
        <f t="shared" si="81"/>
        <v>No</v>
      </c>
      <c r="K1288" s="23" t="str">
        <f t="shared" si="82"/>
        <v>No</v>
      </c>
      <c r="L1288" s="23" t="str">
        <f>IF(TRIM(H1288)="?",'Cleaning Summary'!$B$35,IF(LOWER(TRIM(H1288))="yes","Yes","No"))</f>
        <v>No</v>
      </c>
      <c r="M1288" s="23">
        <f t="shared" si="83"/>
        <v>1</v>
      </c>
      <c r="N1288" s="23" t="str">
        <f>IF(B1288&lt;'Cleaning Summary'!$B$63,"Underweight",IF(B1288&lt;'Cleaning Summary'!$B$64,"Normal Weight",IF(B1288&lt;'Cleaning Summary'!$B$65,"Overweight","Obesity")))</f>
        <v>Normal Weight</v>
      </c>
      <c r="O1288" s="23" t="str">
        <f>IF(C1288&lt;'Cleaning Summary'!$B$66,"Normal",IF(C1288&lt;'Cleaning Summary'!$B$67,"Prediabetes","Diabetes"))</f>
        <v>Diabetes</v>
      </c>
    </row>
    <row r="1289" spans="1:15" x14ac:dyDescent="0.35">
      <c r="A1289" s="23" t="s">
        <v>2693</v>
      </c>
      <c r="B1289" s="27">
        <v>33.155000000000001</v>
      </c>
      <c r="C1289" s="27">
        <v>8.3800000000000008</v>
      </c>
      <c r="D1289" s="23" t="s">
        <v>95</v>
      </c>
      <c r="E1289" s="23" t="s">
        <v>81</v>
      </c>
      <c r="F1289" s="23" t="s">
        <v>81</v>
      </c>
      <c r="G1289" s="23" t="s">
        <v>4796</v>
      </c>
      <c r="H1289" s="23" t="s">
        <v>81</v>
      </c>
      <c r="I1289" s="23" t="str">
        <f t="shared" si="80"/>
        <v>Yes</v>
      </c>
      <c r="J1289" s="23" t="str">
        <f t="shared" si="81"/>
        <v>No</v>
      </c>
      <c r="K1289" s="23" t="str">
        <f t="shared" si="82"/>
        <v>No</v>
      </c>
      <c r="L1289" s="23" t="str">
        <f>IF(TRIM(H1289)="?",'Cleaning Summary'!$B$35,IF(LOWER(TRIM(H1289))="yes","Yes","No"))</f>
        <v>No</v>
      </c>
      <c r="M1289" s="23">
        <f t="shared" si="83"/>
        <v>0</v>
      </c>
      <c r="N1289" s="23" t="str">
        <f>IF(B1289&lt;'Cleaning Summary'!$B$63,"Underweight",IF(B1289&lt;'Cleaning Summary'!$B$64,"Normal Weight",IF(B1289&lt;'Cleaning Summary'!$B$65,"Overweight","Obesity")))</f>
        <v>Obesity</v>
      </c>
      <c r="O1289" s="23" t="str">
        <f>IF(C1289&lt;'Cleaning Summary'!$B$66,"Normal",IF(C1289&lt;'Cleaning Summary'!$B$67,"Prediabetes","Diabetes"))</f>
        <v>Diabetes</v>
      </c>
    </row>
    <row r="1290" spans="1:15" x14ac:dyDescent="0.35">
      <c r="A1290" s="23" t="s">
        <v>2695</v>
      </c>
      <c r="B1290" s="27">
        <v>24.32</v>
      </c>
      <c r="C1290" s="27">
        <v>11.56</v>
      </c>
      <c r="D1290" s="23" t="s">
        <v>95</v>
      </c>
      <c r="E1290" s="23" t="s">
        <v>81</v>
      </c>
      <c r="F1290" s="23" t="s">
        <v>81</v>
      </c>
      <c r="G1290" s="23">
        <v>1</v>
      </c>
      <c r="H1290" s="23" t="s">
        <v>81</v>
      </c>
      <c r="I1290" s="23" t="str">
        <f t="shared" si="80"/>
        <v>Yes</v>
      </c>
      <c r="J1290" s="23" t="str">
        <f t="shared" si="81"/>
        <v>No</v>
      </c>
      <c r="K1290" s="23" t="str">
        <f t="shared" si="82"/>
        <v>No</v>
      </c>
      <c r="L1290" s="23" t="str">
        <f>IF(TRIM(H1290)="?",'Cleaning Summary'!$B$35,IF(LOWER(TRIM(H1290))="yes","Yes","No"))</f>
        <v>No</v>
      </c>
      <c r="M1290" s="23">
        <f t="shared" si="83"/>
        <v>1</v>
      </c>
      <c r="N1290" s="23" t="str">
        <f>IF(B1290&lt;'Cleaning Summary'!$B$63,"Underweight",IF(B1290&lt;'Cleaning Summary'!$B$64,"Normal Weight",IF(B1290&lt;'Cleaning Summary'!$B$65,"Overweight","Obesity")))</f>
        <v>Normal Weight</v>
      </c>
      <c r="O1290" s="23" t="str">
        <f>IF(C1290&lt;'Cleaning Summary'!$B$66,"Normal",IF(C1290&lt;'Cleaning Summary'!$B$67,"Prediabetes","Diabetes"))</f>
        <v>Diabetes</v>
      </c>
    </row>
    <row r="1291" spans="1:15" x14ac:dyDescent="0.35">
      <c r="A1291" s="23" t="s">
        <v>2697</v>
      </c>
      <c r="B1291" s="27">
        <v>36.299999999999997</v>
      </c>
      <c r="C1291" s="27">
        <v>4.6100000000000003</v>
      </c>
      <c r="D1291" s="23" t="s">
        <v>81</v>
      </c>
      <c r="E1291" s="23" t="s">
        <v>81</v>
      </c>
      <c r="F1291" s="23" t="s">
        <v>81</v>
      </c>
      <c r="G1291" s="23" t="s">
        <v>4796</v>
      </c>
      <c r="H1291" s="23" t="s">
        <v>81</v>
      </c>
      <c r="I1291" s="23" t="str">
        <f t="shared" si="80"/>
        <v>No</v>
      </c>
      <c r="J1291" s="23" t="str">
        <f t="shared" si="81"/>
        <v>No</v>
      </c>
      <c r="K1291" s="23" t="str">
        <f t="shared" si="82"/>
        <v>No</v>
      </c>
      <c r="L1291" s="23" t="str">
        <f>IF(TRIM(H1291)="?",'Cleaning Summary'!$B$35,IF(LOWER(TRIM(H1291))="yes","Yes","No"))</f>
        <v>No</v>
      </c>
      <c r="M1291" s="23">
        <f t="shared" si="83"/>
        <v>0</v>
      </c>
      <c r="N1291" s="23" t="str">
        <f>IF(B1291&lt;'Cleaning Summary'!$B$63,"Underweight",IF(B1291&lt;'Cleaning Summary'!$B$64,"Normal Weight",IF(B1291&lt;'Cleaning Summary'!$B$65,"Overweight","Obesity")))</f>
        <v>Obesity</v>
      </c>
      <c r="O1291" s="23" t="str">
        <f>IF(C1291&lt;'Cleaning Summary'!$B$66,"Normal",IF(C1291&lt;'Cleaning Summary'!$B$67,"Prediabetes","Diabetes"))</f>
        <v>Normal</v>
      </c>
    </row>
    <row r="1292" spans="1:15" x14ac:dyDescent="0.35">
      <c r="A1292" s="23" t="s">
        <v>2699</v>
      </c>
      <c r="B1292" s="27">
        <v>34.4</v>
      </c>
      <c r="C1292" s="27">
        <v>4.95</v>
      </c>
      <c r="D1292" s="23" t="s">
        <v>81</v>
      </c>
      <c r="E1292" s="23" t="s">
        <v>81</v>
      </c>
      <c r="F1292" s="23" t="s">
        <v>82</v>
      </c>
      <c r="G1292" s="23">
        <v>1</v>
      </c>
      <c r="H1292" s="23" t="s">
        <v>81</v>
      </c>
      <c r="I1292" s="23" t="str">
        <f t="shared" si="80"/>
        <v>No</v>
      </c>
      <c r="J1292" s="23" t="str">
        <f t="shared" si="81"/>
        <v>No</v>
      </c>
      <c r="K1292" s="23" t="str">
        <f t="shared" si="82"/>
        <v>Yes</v>
      </c>
      <c r="L1292" s="23" t="str">
        <f>IF(TRIM(H1292)="?",'Cleaning Summary'!$B$35,IF(LOWER(TRIM(H1292))="yes","Yes","No"))</f>
        <v>No</v>
      </c>
      <c r="M1292" s="23">
        <f t="shared" si="83"/>
        <v>1</v>
      </c>
      <c r="N1292" s="23" t="str">
        <f>IF(B1292&lt;'Cleaning Summary'!$B$63,"Underweight",IF(B1292&lt;'Cleaning Summary'!$B$64,"Normal Weight",IF(B1292&lt;'Cleaning Summary'!$B$65,"Overweight","Obesity")))</f>
        <v>Obesity</v>
      </c>
      <c r="O1292" s="23" t="str">
        <f>IF(C1292&lt;'Cleaning Summary'!$B$66,"Normal",IF(C1292&lt;'Cleaning Summary'!$B$67,"Prediabetes","Diabetes"))</f>
        <v>Normal</v>
      </c>
    </row>
    <row r="1293" spans="1:15" x14ac:dyDescent="0.35">
      <c r="A1293" s="23" t="s">
        <v>2701</v>
      </c>
      <c r="B1293" s="27">
        <v>30.9</v>
      </c>
      <c r="C1293" s="27">
        <v>5.04</v>
      </c>
      <c r="D1293" s="23" t="s">
        <v>81</v>
      </c>
      <c r="E1293" s="23" t="s">
        <v>81</v>
      </c>
      <c r="F1293" s="23" t="s">
        <v>81</v>
      </c>
      <c r="G1293" s="23" t="s">
        <v>4796</v>
      </c>
      <c r="H1293" s="23" t="s">
        <v>81</v>
      </c>
      <c r="I1293" s="23" t="str">
        <f t="shared" si="80"/>
        <v>No</v>
      </c>
      <c r="J1293" s="23" t="str">
        <f t="shared" si="81"/>
        <v>No</v>
      </c>
      <c r="K1293" s="23" t="str">
        <f t="shared" si="82"/>
        <v>No</v>
      </c>
      <c r="L1293" s="23" t="str">
        <f>IF(TRIM(H1293)="?",'Cleaning Summary'!$B$35,IF(LOWER(TRIM(H1293))="yes","Yes","No"))</f>
        <v>No</v>
      </c>
      <c r="M1293" s="23">
        <f t="shared" si="83"/>
        <v>0</v>
      </c>
      <c r="N1293" s="23" t="str">
        <f>IF(B1293&lt;'Cleaning Summary'!$B$63,"Underweight",IF(B1293&lt;'Cleaning Summary'!$B$64,"Normal Weight",IF(B1293&lt;'Cleaning Summary'!$B$65,"Overweight","Obesity")))</f>
        <v>Obesity</v>
      </c>
      <c r="O1293" s="23" t="str">
        <f>IF(C1293&lt;'Cleaning Summary'!$B$66,"Normal",IF(C1293&lt;'Cleaning Summary'!$B$67,"Prediabetes","Diabetes"))</f>
        <v>Normal</v>
      </c>
    </row>
    <row r="1294" spans="1:15" x14ac:dyDescent="0.35">
      <c r="A1294" s="23" t="s">
        <v>2703</v>
      </c>
      <c r="B1294" s="27">
        <v>28.6</v>
      </c>
      <c r="C1294" s="27">
        <v>5.42</v>
      </c>
      <c r="D1294" s="23" t="s">
        <v>81</v>
      </c>
      <c r="E1294" s="23" t="s">
        <v>81</v>
      </c>
      <c r="F1294" s="23" t="s">
        <v>81</v>
      </c>
      <c r="G1294" s="23" t="s">
        <v>4796</v>
      </c>
      <c r="H1294" s="23" t="s">
        <v>81</v>
      </c>
      <c r="I1294" s="23" t="str">
        <f t="shared" si="80"/>
        <v>No</v>
      </c>
      <c r="J1294" s="23" t="str">
        <f t="shared" si="81"/>
        <v>No</v>
      </c>
      <c r="K1294" s="23" t="str">
        <f t="shared" si="82"/>
        <v>No</v>
      </c>
      <c r="L1294" s="23" t="str">
        <f>IF(TRIM(H1294)="?",'Cleaning Summary'!$B$35,IF(LOWER(TRIM(H1294))="yes","Yes","No"))</f>
        <v>No</v>
      </c>
      <c r="M1294" s="23">
        <f t="shared" si="83"/>
        <v>0</v>
      </c>
      <c r="N1294" s="23" t="str">
        <f>IF(B1294&lt;'Cleaning Summary'!$B$63,"Underweight",IF(B1294&lt;'Cleaning Summary'!$B$64,"Normal Weight",IF(B1294&lt;'Cleaning Summary'!$B$65,"Overweight","Obesity")))</f>
        <v>Overweight</v>
      </c>
      <c r="O1294" s="23" t="str">
        <f>IF(C1294&lt;'Cleaning Summary'!$B$66,"Normal",IF(C1294&lt;'Cleaning Summary'!$B$67,"Prediabetes","Diabetes"))</f>
        <v>Normal</v>
      </c>
    </row>
    <row r="1295" spans="1:15" x14ac:dyDescent="0.35">
      <c r="A1295" s="23" t="s">
        <v>2705</v>
      </c>
      <c r="B1295" s="27">
        <v>27.83</v>
      </c>
      <c r="C1295" s="27">
        <v>5.39</v>
      </c>
      <c r="D1295" s="23" t="s">
        <v>81</v>
      </c>
      <c r="E1295" s="23" t="s">
        <v>81</v>
      </c>
      <c r="F1295" s="23" t="s">
        <v>81</v>
      </c>
      <c r="G1295" s="23" t="s">
        <v>4796</v>
      </c>
      <c r="H1295" s="23" t="s">
        <v>81</v>
      </c>
      <c r="I1295" s="23" t="str">
        <f t="shared" si="80"/>
        <v>No</v>
      </c>
      <c r="J1295" s="23" t="str">
        <f t="shared" si="81"/>
        <v>No</v>
      </c>
      <c r="K1295" s="23" t="str">
        <f t="shared" si="82"/>
        <v>No</v>
      </c>
      <c r="L1295" s="23" t="str">
        <f>IF(TRIM(H1295)="?",'Cleaning Summary'!$B$35,IF(LOWER(TRIM(H1295))="yes","Yes","No"))</f>
        <v>No</v>
      </c>
      <c r="M1295" s="23">
        <f t="shared" si="83"/>
        <v>0</v>
      </c>
      <c r="N1295" s="23" t="str">
        <f>IF(B1295&lt;'Cleaning Summary'!$B$63,"Underweight",IF(B1295&lt;'Cleaning Summary'!$B$64,"Normal Weight",IF(B1295&lt;'Cleaning Summary'!$B$65,"Overweight","Obesity")))</f>
        <v>Overweight</v>
      </c>
      <c r="O1295" s="23" t="str">
        <f>IF(C1295&lt;'Cleaning Summary'!$B$66,"Normal",IF(C1295&lt;'Cleaning Summary'!$B$67,"Prediabetes","Diabetes"))</f>
        <v>Normal</v>
      </c>
    </row>
    <row r="1296" spans="1:15" x14ac:dyDescent="0.35">
      <c r="A1296" s="23" t="s">
        <v>2707</v>
      </c>
      <c r="B1296" s="27">
        <v>39.64</v>
      </c>
      <c r="C1296" s="27">
        <v>6</v>
      </c>
      <c r="D1296" s="23" t="s">
        <v>81</v>
      </c>
      <c r="E1296" s="23" t="s">
        <v>81</v>
      </c>
      <c r="F1296" s="23" t="s">
        <v>82</v>
      </c>
      <c r="G1296" s="23">
        <v>1</v>
      </c>
      <c r="H1296" s="23" t="s">
        <v>81</v>
      </c>
      <c r="I1296" s="23" t="str">
        <f t="shared" si="80"/>
        <v>No</v>
      </c>
      <c r="J1296" s="23" t="str">
        <f t="shared" si="81"/>
        <v>No</v>
      </c>
      <c r="K1296" s="23" t="str">
        <f t="shared" si="82"/>
        <v>Yes</v>
      </c>
      <c r="L1296" s="23" t="str">
        <f>IF(TRIM(H1296)="?",'Cleaning Summary'!$B$35,IF(LOWER(TRIM(H1296))="yes","Yes","No"))</f>
        <v>No</v>
      </c>
      <c r="M1296" s="23">
        <f t="shared" si="83"/>
        <v>1</v>
      </c>
      <c r="N1296" s="23" t="str">
        <f>IF(B1296&lt;'Cleaning Summary'!$B$63,"Underweight",IF(B1296&lt;'Cleaning Summary'!$B$64,"Normal Weight",IF(B1296&lt;'Cleaning Summary'!$B$65,"Overweight","Obesity")))</f>
        <v>Obesity</v>
      </c>
      <c r="O1296" s="23" t="str">
        <f>IF(C1296&lt;'Cleaning Summary'!$B$66,"Normal",IF(C1296&lt;'Cleaning Summary'!$B$67,"Prediabetes","Diabetes"))</f>
        <v>Prediabetes</v>
      </c>
    </row>
    <row r="1297" spans="1:15" x14ac:dyDescent="0.35">
      <c r="A1297" s="23" t="s">
        <v>2709</v>
      </c>
      <c r="B1297" s="27">
        <v>38.479999999999997</v>
      </c>
      <c r="C1297" s="27">
        <v>6.02</v>
      </c>
      <c r="D1297" s="23" t="s">
        <v>81</v>
      </c>
      <c r="E1297" s="23" t="s">
        <v>81</v>
      </c>
      <c r="F1297" s="23" t="s">
        <v>81</v>
      </c>
      <c r="G1297" s="23">
        <v>1</v>
      </c>
      <c r="H1297" s="23" t="s">
        <v>81</v>
      </c>
      <c r="I1297" s="23" t="str">
        <f t="shared" si="80"/>
        <v>No</v>
      </c>
      <c r="J1297" s="23" t="str">
        <f t="shared" si="81"/>
        <v>No</v>
      </c>
      <c r="K1297" s="23" t="str">
        <f t="shared" si="82"/>
        <v>No</v>
      </c>
      <c r="L1297" s="23" t="str">
        <f>IF(TRIM(H1297)="?",'Cleaning Summary'!$B$35,IF(LOWER(TRIM(H1297))="yes","Yes","No"))</f>
        <v>No</v>
      </c>
      <c r="M1297" s="23">
        <f t="shared" si="83"/>
        <v>1</v>
      </c>
      <c r="N1297" s="23" t="str">
        <f>IF(B1297&lt;'Cleaning Summary'!$B$63,"Underweight",IF(B1297&lt;'Cleaning Summary'!$B$64,"Normal Weight",IF(B1297&lt;'Cleaning Summary'!$B$65,"Overweight","Obesity")))</f>
        <v>Obesity</v>
      </c>
      <c r="O1297" s="23" t="str">
        <f>IF(C1297&lt;'Cleaning Summary'!$B$66,"Normal",IF(C1297&lt;'Cleaning Summary'!$B$67,"Prediabetes","Diabetes"))</f>
        <v>Prediabetes</v>
      </c>
    </row>
    <row r="1298" spans="1:15" x14ac:dyDescent="0.35">
      <c r="A1298" s="23" t="s">
        <v>2711</v>
      </c>
      <c r="B1298" s="27">
        <v>36.200000000000003</v>
      </c>
      <c r="C1298" s="27">
        <v>4.62</v>
      </c>
      <c r="D1298" s="23" t="s">
        <v>81</v>
      </c>
      <c r="E1298" s="23" t="s">
        <v>81</v>
      </c>
      <c r="F1298" s="23" t="s">
        <v>81</v>
      </c>
      <c r="G1298" s="23">
        <v>2</v>
      </c>
      <c r="H1298" s="23" t="s">
        <v>81</v>
      </c>
      <c r="I1298" s="23" t="str">
        <f t="shared" si="80"/>
        <v>No</v>
      </c>
      <c r="J1298" s="23" t="str">
        <f t="shared" si="81"/>
        <v>No</v>
      </c>
      <c r="K1298" s="23" t="str">
        <f t="shared" si="82"/>
        <v>No</v>
      </c>
      <c r="L1298" s="23" t="str">
        <f>IF(TRIM(H1298)="?",'Cleaning Summary'!$B$35,IF(LOWER(TRIM(H1298))="yes","Yes","No"))</f>
        <v>No</v>
      </c>
      <c r="M1298" s="23">
        <f t="shared" si="83"/>
        <v>2</v>
      </c>
      <c r="N1298" s="23" t="str">
        <f>IF(B1298&lt;'Cleaning Summary'!$B$63,"Underweight",IF(B1298&lt;'Cleaning Summary'!$B$64,"Normal Weight",IF(B1298&lt;'Cleaning Summary'!$B$65,"Overweight","Obesity")))</f>
        <v>Obesity</v>
      </c>
      <c r="O1298" s="23" t="str">
        <f>IF(C1298&lt;'Cleaning Summary'!$B$66,"Normal",IF(C1298&lt;'Cleaning Summary'!$B$67,"Prediabetes","Diabetes"))</f>
        <v>Normal</v>
      </c>
    </row>
    <row r="1299" spans="1:15" x14ac:dyDescent="0.35">
      <c r="A1299" s="23" t="s">
        <v>2713</v>
      </c>
      <c r="B1299" s="27">
        <v>27.13</v>
      </c>
      <c r="C1299" s="27">
        <v>5.59</v>
      </c>
      <c r="D1299" s="23" t="s">
        <v>81</v>
      </c>
      <c r="E1299" s="23" t="s">
        <v>81</v>
      </c>
      <c r="F1299" s="23" t="s">
        <v>81</v>
      </c>
      <c r="G1299" s="23">
        <v>1</v>
      </c>
      <c r="H1299" s="23" t="s">
        <v>81</v>
      </c>
      <c r="I1299" s="23" t="str">
        <f t="shared" si="80"/>
        <v>No</v>
      </c>
      <c r="J1299" s="23" t="str">
        <f t="shared" si="81"/>
        <v>No</v>
      </c>
      <c r="K1299" s="23" t="str">
        <f t="shared" si="82"/>
        <v>No</v>
      </c>
      <c r="L1299" s="23" t="str">
        <f>IF(TRIM(H1299)="?",'Cleaning Summary'!$B$35,IF(LOWER(TRIM(H1299))="yes","Yes","No"))</f>
        <v>No</v>
      </c>
      <c r="M1299" s="23">
        <f t="shared" si="83"/>
        <v>1</v>
      </c>
      <c r="N1299" s="23" t="str">
        <f>IF(B1299&lt;'Cleaning Summary'!$B$63,"Underweight",IF(B1299&lt;'Cleaning Summary'!$B$64,"Normal Weight",IF(B1299&lt;'Cleaning Summary'!$B$65,"Overweight","Obesity")))</f>
        <v>Overweight</v>
      </c>
      <c r="O1299" s="23" t="str">
        <f>IF(C1299&lt;'Cleaning Summary'!$B$66,"Normal",IF(C1299&lt;'Cleaning Summary'!$B$67,"Prediabetes","Diabetes"))</f>
        <v>Normal</v>
      </c>
    </row>
    <row r="1300" spans="1:15" x14ac:dyDescent="0.35">
      <c r="A1300" s="23" t="s">
        <v>2715</v>
      </c>
      <c r="B1300" s="27">
        <v>20.75</v>
      </c>
      <c r="C1300" s="27">
        <v>5.18</v>
      </c>
      <c r="D1300" s="23" t="s">
        <v>95</v>
      </c>
      <c r="E1300" s="23" t="s">
        <v>81</v>
      </c>
      <c r="F1300" s="23" t="s">
        <v>81</v>
      </c>
      <c r="G1300" s="23">
        <v>2</v>
      </c>
      <c r="H1300" s="23" t="s">
        <v>81</v>
      </c>
      <c r="I1300" s="23" t="str">
        <f t="shared" si="80"/>
        <v>Yes</v>
      </c>
      <c r="J1300" s="23" t="str">
        <f t="shared" si="81"/>
        <v>No</v>
      </c>
      <c r="K1300" s="23" t="str">
        <f t="shared" si="82"/>
        <v>No</v>
      </c>
      <c r="L1300" s="23" t="str">
        <f>IF(TRIM(H1300)="?",'Cleaning Summary'!$B$35,IF(LOWER(TRIM(H1300))="yes","Yes","No"))</f>
        <v>No</v>
      </c>
      <c r="M1300" s="23">
        <f t="shared" si="83"/>
        <v>2</v>
      </c>
      <c r="N1300" s="23" t="str">
        <f>IF(B1300&lt;'Cleaning Summary'!$B$63,"Underweight",IF(B1300&lt;'Cleaning Summary'!$B$64,"Normal Weight",IF(B1300&lt;'Cleaning Summary'!$B$65,"Overweight","Obesity")))</f>
        <v>Normal Weight</v>
      </c>
      <c r="O1300" s="23" t="str">
        <f>IF(C1300&lt;'Cleaning Summary'!$B$66,"Normal",IF(C1300&lt;'Cleaning Summary'!$B$67,"Prediabetes","Diabetes"))</f>
        <v>Normal</v>
      </c>
    </row>
    <row r="1301" spans="1:15" x14ac:dyDescent="0.35">
      <c r="A1301" s="23" t="s">
        <v>2717</v>
      </c>
      <c r="B1301" s="27">
        <v>26.6</v>
      </c>
      <c r="C1301" s="27">
        <v>6.29</v>
      </c>
      <c r="D1301" s="23" t="s">
        <v>81</v>
      </c>
      <c r="E1301" s="23" t="s">
        <v>81</v>
      </c>
      <c r="F1301" s="23" t="s">
        <v>81</v>
      </c>
      <c r="G1301" s="23">
        <v>2</v>
      </c>
      <c r="H1301" s="23" t="s">
        <v>81</v>
      </c>
      <c r="I1301" s="23" t="str">
        <f t="shared" si="80"/>
        <v>No</v>
      </c>
      <c r="J1301" s="23" t="str">
        <f t="shared" si="81"/>
        <v>No</v>
      </c>
      <c r="K1301" s="23" t="str">
        <f t="shared" si="82"/>
        <v>No</v>
      </c>
      <c r="L1301" s="23" t="str">
        <f>IF(TRIM(H1301)="?",'Cleaning Summary'!$B$35,IF(LOWER(TRIM(H1301))="yes","Yes","No"))</f>
        <v>No</v>
      </c>
      <c r="M1301" s="23">
        <f t="shared" si="83"/>
        <v>2</v>
      </c>
      <c r="N1301" s="23" t="str">
        <f>IF(B1301&lt;'Cleaning Summary'!$B$63,"Underweight",IF(B1301&lt;'Cleaning Summary'!$B$64,"Normal Weight",IF(B1301&lt;'Cleaning Summary'!$B$65,"Overweight","Obesity")))</f>
        <v>Overweight</v>
      </c>
      <c r="O1301" s="23" t="str">
        <f>IF(C1301&lt;'Cleaning Summary'!$B$66,"Normal",IF(C1301&lt;'Cleaning Summary'!$B$67,"Prediabetes","Diabetes"))</f>
        <v>Prediabetes</v>
      </c>
    </row>
    <row r="1302" spans="1:15" x14ac:dyDescent="0.35">
      <c r="A1302" s="23" t="s">
        <v>2719</v>
      </c>
      <c r="B1302" s="27">
        <v>25.3</v>
      </c>
      <c r="C1302" s="27">
        <v>4.49</v>
      </c>
      <c r="D1302" s="23" t="s">
        <v>81</v>
      </c>
      <c r="E1302" s="23" t="s">
        <v>81</v>
      </c>
      <c r="F1302" s="23" t="s">
        <v>81</v>
      </c>
      <c r="G1302" s="23">
        <v>2</v>
      </c>
      <c r="H1302" s="23" t="s">
        <v>81</v>
      </c>
      <c r="I1302" s="23" t="str">
        <f t="shared" si="80"/>
        <v>No</v>
      </c>
      <c r="J1302" s="23" t="str">
        <f t="shared" si="81"/>
        <v>No</v>
      </c>
      <c r="K1302" s="23" t="str">
        <f t="shared" si="82"/>
        <v>No</v>
      </c>
      <c r="L1302" s="23" t="str">
        <f>IF(TRIM(H1302)="?",'Cleaning Summary'!$B$35,IF(LOWER(TRIM(H1302))="yes","Yes","No"))</f>
        <v>No</v>
      </c>
      <c r="M1302" s="23">
        <f t="shared" si="83"/>
        <v>2</v>
      </c>
      <c r="N1302" s="23" t="str">
        <f>IF(B1302&lt;'Cleaning Summary'!$B$63,"Underweight",IF(B1302&lt;'Cleaning Summary'!$B$64,"Normal Weight",IF(B1302&lt;'Cleaning Summary'!$B$65,"Overweight","Obesity")))</f>
        <v>Overweight</v>
      </c>
      <c r="O1302" s="23" t="str">
        <f>IF(C1302&lt;'Cleaning Summary'!$B$66,"Normal",IF(C1302&lt;'Cleaning Summary'!$B$67,"Prediabetes","Diabetes"))</f>
        <v>Normal</v>
      </c>
    </row>
    <row r="1303" spans="1:15" x14ac:dyDescent="0.35">
      <c r="A1303" s="23" t="s">
        <v>2721</v>
      </c>
      <c r="B1303" s="27">
        <v>18.84</v>
      </c>
      <c r="C1303" s="27">
        <v>11.82</v>
      </c>
      <c r="D1303" s="23" t="s">
        <v>95</v>
      </c>
      <c r="E1303" s="23" t="s">
        <v>81</v>
      </c>
      <c r="F1303" s="23" t="s">
        <v>82</v>
      </c>
      <c r="G1303" s="23">
        <v>1</v>
      </c>
      <c r="H1303" s="23" t="s">
        <v>81</v>
      </c>
      <c r="I1303" s="23" t="str">
        <f t="shared" si="80"/>
        <v>Yes</v>
      </c>
      <c r="J1303" s="23" t="str">
        <f t="shared" si="81"/>
        <v>No</v>
      </c>
      <c r="K1303" s="23" t="str">
        <f t="shared" si="82"/>
        <v>Yes</v>
      </c>
      <c r="L1303" s="23" t="str">
        <f>IF(TRIM(H1303)="?",'Cleaning Summary'!$B$35,IF(LOWER(TRIM(H1303))="yes","Yes","No"))</f>
        <v>No</v>
      </c>
      <c r="M1303" s="23">
        <f t="shared" si="83"/>
        <v>1</v>
      </c>
      <c r="N1303" s="23" t="str">
        <f>IF(B1303&lt;'Cleaning Summary'!$B$63,"Underweight",IF(B1303&lt;'Cleaning Summary'!$B$64,"Normal Weight",IF(B1303&lt;'Cleaning Summary'!$B$65,"Overweight","Obesity")))</f>
        <v>Normal Weight</v>
      </c>
      <c r="O1303" s="23" t="str">
        <f>IF(C1303&lt;'Cleaning Summary'!$B$66,"Normal",IF(C1303&lt;'Cleaning Summary'!$B$67,"Prediabetes","Diabetes"))</f>
        <v>Diabetes</v>
      </c>
    </row>
    <row r="1304" spans="1:15" x14ac:dyDescent="0.35">
      <c r="A1304" s="23" t="s">
        <v>2723</v>
      </c>
      <c r="B1304" s="27">
        <v>19.57</v>
      </c>
      <c r="C1304" s="27">
        <v>7.41</v>
      </c>
      <c r="D1304" s="23" t="s">
        <v>95</v>
      </c>
      <c r="E1304" s="23" t="s">
        <v>81</v>
      </c>
      <c r="F1304" s="23" t="s">
        <v>81</v>
      </c>
      <c r="G1304" s="23">
        <v>1</v>
      </c>
      <c r="H1304" s="23" t="s">
        <v>81</v>
      </c>
      <c r="I1304" s="23" t="str">
        <f t="shared" si="80"/>
        <v>Yes</v>
      </c>
      <c r="J1304" s="23" t="str">
        <f t="shared" si="81"/>
        <v>No</v>
      </c>
      <c r="K1304" s="23" t="str">
        <f t="shared" si="82"/>
        <v>No</v>
      </c>
      <c r="L1304" s="23" t="str">
        <f>IF(TRIM(H1304)="?",'Cleaning Summary'!$B$35,IF(LOWER(TRIM(H1304))="yes","Yes","No"))</f>
        <v>No</v>
      </c>
      <c r="M1304" s="23">
        <f t="shared" si="83"/>
        <v>1</v>
      </c>
      <c r="N1304" s="23" t="str">
        <f>IF(B1304&lt;'Cleaning Summary'!$B$63,"Underweight",IF(B1304&lt;'Cleaning Summary'!$B$64,"Normal Weight",IF(B1304&lt;'Cleaning Summary'!$B$65,"Overweight","Obesity")))</f>
        <v>Normal Weight</v>
      </c>
      <c r="O1304" s="23" t="str">
        <f>IF(C1304&lt;'Cleaning Summary'!$B$66,"Normal",IF(C1304&lt;'Cleaning Summary'!$B$67,"Prediabetes","Diabetes"))</f>
        <v>Diabetes</v>
      </c>
    </row>
    <row r="1305" spans="1:15" x14ac:dyDescent="0.35">
      <c r="A1305" s="23" t="s">
        <v>2725</v>
      </c>
      <c r="B1305" s="27">
        <v>30.495000000000001</v>
      </c>
      <c r="C1305" s="27">
        <v>5.97</v>
      </c>
      <c r="D1305" s="23" t="s">
        <v>81</v>
      </c>
      <c r="E1305" s="23" t="s">
        <v>81</v>
      </c>
      <c r="F1305" s="23" t="s">
        <v>81</v>
      </c>
      <c r="G1305" s="23" t="s">
        <v>4796</v>
      </c>
      <c r="H1305" s="23" t="s">
        <v>81</v>
      </c>
      <c r="I1305" s="23" t="str">
        <f t="shared" si="80"/>
        <v>No</v>
      </c>
      <c r="J1305" s="23" t="str">
        <f t="shared" si="81"/>
        <v>No</v>
      </c>
      <c r="K1305" s="23" t="str">
        <f t="shared" si="82"/>
        <v>No</v>
      </c>
      <c r="L1305" s="23" t="str">
        <f>IF(TRIM(H1305)="?",'Cleaning Summary'!$B$35,IF(LOWER(TRIM(H1305))="yes","Yes","No"))</f>
        <v>No</v>
      </c>
      <c r="M1305" s="23">
        <f t="shared" si="83"/>
        <v>0</v>
      </c>
      <c r="N1305" s="23" t="str">
        <f>IF(B1305&lt;'Cleaning Summary'!$B$63,"Underweight",IF(B1305&lt;'Cleaning Summary'!$B$64,"Normal Weight",IF(B1305&lt;'Cleaning Summary'!$B$65,"Overweight","Obesity")))</f>
        <v>Obesity</v>
      </c>
      <c r="O1305" s="23" t="str">
        <f>IF(C1305&lt;'Cleaning Summary'!$B$66,"Normal",IF(C1305&lt;'Cleaning Summary'!$B$67,"Prediabetes","Diabetes"))</f>
        <v>Prediabetes</v>
      </c>
    </row>
    <row r="1306" spans="1:15" x14ac:dyDescent="0.35">
      <c r="A1306" s="23" t="s">
        <v>2727</v>
      </c>
      <c r="B1306" s="27">
        <v>30.114999999999998</v>
      </c>
      <c r="C1306" s="27">
        <v>5.74</v>
      </c>
      <c r="D1306" s="23" t="s">
        <v>81</v>
      </c>
      <c r="E1306" s="23" t="s">
        <v>81</v>
      </c>
      <c r="F1306" s="23" t="s">
        <v>82</v>
      </c>
      <c r="G1306" s="23">
        <v>1</v>
      </c>
      <c r="H1306" s="23" t="s">
        <v>81</v>
      </c>
      <c r="I1306" s="23" t="str">
        <f t="shared" si="80"/>
        <v>No</v>
      </c>
      <c r="J1306" s="23" t="str">
        <f t="shared" si="81"/>
        <v>No</v>
      </c>
      <c r="K1306" s="23" t="str">
        <f t="shared" si="82"/>
        <v>Yes</v>
      </c>
      <c r="L1306" s="23" t="str">
        <f>IF(TRIM(H1306)="?",'Cleaning Summary'!$B$35,IF(LOWER(TRIM(H1306))="yes","Yes","No"))</f>
        <v>No</v>
      </c>
      <c r="M1306" s="23">
        <f t="shared" si="83"/>
        <v>1</v>
      </c>
      <c r="N1306" s="23" t="str">
        <f>IF(B1306&lt;'Cleaning Summary'!$B$63,"Underweight",IF(B1306&lt;'Cleaning Summary'!$B$64,"Normal Weight",IF(B1306&lt;'Cleaning Summary'!$B$65,"Overweight","Obesity")))</f>
        <v>Obesity</v>
      </c>
      <c r="O1306" s="23" t="str">
        <f>IF(C1306&lt;'Cleaning Summary'!$B$66,"Normal",IF(C1306&lt;'Cleaning Summary'!$B$67,"Prediabetes","Diabetes"))</f>
        <v>Prediabetes</v>
      </c>
    </row>
    <row r="1307" spans="1:15" x14ac:dyDescent="0.35">
      <c r="A1307" s="23" t="s">
        <v>2729</v>
      </c>
      <c r="B1307" s="27">
        <v>24.78</v>
      </c>
      <c r="C1307" s="27">
        <v>9.85</v>
      </c>
      <c r="D1307" s="23" t="s">
        <v>81</v>
      </c>
      <c r="E1307" s="23" t="s">
        <v>81</v>
      </c>
      <c r="F1307" s="23" t="s">
        <v>81</v>
      </c>
      <c r="G1307" s="23" t="s">
        <v>4796</v>
      </c>
      <c r="H1307" s="23" t="s">
        <v>81</v>
      </c>
      <c r="I1307" s="23" t="str">
        <f t="shared" si="80"/>
        <v>No</v>
      </c>
      <c r="J1307" s="23" t="str">
        <f t="shared" si="81"/>
        <v>No</v>
      </c>
      <c r="K1307" s="23" t="str">
        <f t="shared" si="82"/>
        <v>No</v>
      </c>
      <c r="L1307" s="23" t="str">
        <f>IF(TRIM(H1307)="?",'Cleaning Summary'!$B$35,IF(LOWER(TRIM(H1307))="yes","Yes","No"))</f>
        <v>No</v>
      </c>
      <c r="M1307" s="23">
        <f t="shared" si="83"/>
        <v>0</v>
      </c>
      <c r="N1307" s="23" t="str">
        <f>IF(B1307&lt;'Cleaning Summary'!$B$63,"Underweight",IF(B1307&lt;'Cleaning Summary'!$B$64,"Normal Weight",IF(B1307&lt;'Cleaning Summary'!$B$65,"Overweight","Obesity")))</f>
        <v>Normal Weight</v>
      </c>
      <c r="O1307" s="23" t="str">
        <f>IF(C1307&lt;'Cleaning Summary'!$B$66,"Normal",IF(C1307&lt;'Cleaning Summary'!$B$67,"Prediabetes","Diabetes"))</f>
        <v>Diabetes</v>
      </c>
    </row>
    <row r="1308" spans="1:15" x14ac:dyDescent="0.35">
      <c r="A1308" s="23" t="s">
        <v>2731</v>
      </c>
      <c r="B1308" s="27">
        <v>24.77</v>
      </c>
      <c r="C1308" s="27">
        <v>7.59</v>
      </c>
      <c r="D1308" s="23" t="s">
        <v>81</v>
      </c>
      <c r="E1308" s="23" t="s">
        <v>81</v>
      </c>
      <c r="F1308" s="23" t="s">
        <v>81</v>
      </c>
      <c r="G1308" s="23" t="s">
        <v>4796</v>
      </c>
      <c r="H1308" s="23" t="s">
        <v>81</v>
      </c>
      <c r="I1308" s="23" t="str">
        <f t="shared" si="80"/>
        <v>No</v>
      </c>
      <c r="J1308" s="23" t="str">
        <f t="shared" si="81"/>
        <v>No</v>
      </c>
      <c r="K1308" s="23" t="str">
        <f t="shared" si="82"/>
        <v>No</v>
      </c>
      <c r="L1308" s="23" t="str">
        <f>IF(TRIM(H1308)="?",'Cleaning Summary'!$B$35,IF(LOWER(TRIM(H1308))="yes","Yes","No"))</f>
        <v>No</v>
      </c>
      <c r="M1308" s="23">
        <f t="shared" si="83"/>
        <v>0</v>
      </c>
      <c r="N1308" s="23" t="str">
        <f>IF(B1308&lt;'Cleaning Summary'!$B$63,"Underweight",IF(B1308&lt;'Cleaning Summary'!$B$64,"Normal Weight",IF(B1308&lt;'Cleaning Summary'!$B$65,"Overweight","Obesity")))</f>
        <v>Normal Weight</v>
      </c>
      <c r="O1308" s="23" t="str">
        <f>IF(C1308&lt;'Cleaning Summary'!$B$66,"Normal",IF(C1308&lt;'Cleaning Summary'!$B$67,"Prediabetes","Diabetes"))</f>
        <v>Diabetes</v>
      </c>
    </row>
    <row r="1309" spans="1:15" x14ac:dyDescent="0.35">
      <c r="A1309" s="23" t="s">
        <v>2733</v>
      </c>
      <c r="B1309" s="27">
        <v>16.579999999999998</v>
      </c>
      <c r="C1309" s="27">
        <v>6.98</v>
      </c>
      <c r="D1309" s="23" t="s">
        <v>95</v>
      </c>
      <c r="E1309" s="23" t="s">
        <v>81</v>
      </c>
      <c r="F1309" s="23" t="s">
        <v>82</v>
      </c>
      <c r="G1309" s="23">
        <v>1</v>
      </c>
      <c r="H1309" s="23" t="s">
        <v>81</v>
      </c>
      <c r="I1309" s="23" t="str">
        <f t="shared" si="80"/>
        <v>Yes</v>
      </c>
      <c r="J1309" s="23" t="str">
        <f t="shared" si="81"/>
        <v>No</v>
      </c>
      <c r="K1309" s="23" t="str">
        <f t="shared" si="82"/>
        <v>Yes</v>
      </c>
      <c r="L1309" s="23" t="str">
        <f>IF(TRIM(H1309)="?",'Cleaning Summary'!$B$35,IF(LOWER(TRIM(H1309))="yes","Yes","No"))</f>
        <v>No</v>
      </c>
      <c r="M1309" s="23">
        <f t="shared" si="83"/>
        <v>1</v>
      </c>
      <c r="N1309" s="23" t="str">
        <f>IF(B1309&lt;'Cleaning Summary'!$B$63,"Underweight",IF(B1309&lt;'Cleaning Summary'!$B$64,"Normal Weight",IF(B1309&lt;'Cleaning Summary'!$B$65,"Overweight","Obesity")))</f>
        <v>Underweight</v>
      </c>
      <c r="O1309" s="23" t="str">
        <f>IF(C1309&lt;'Cleaning Summary'!$B$66,"Normal",IF(C1309&lt;'Cleaning Summary'!$B$67,"Prediabetes","Diabetes"))</f>
        <v>Diabetes</v>
      </c>
    </row>
    <row r="1310" spans="1:15" x14ac:dyDescent="0.35">
      <c r="A1310" s="23" t="s">
        <v>2735</v>
      </c>
      <c r="B1310" s="27">
        <v>38.17</v>
      </c>
      <c r="C1310" s="27">
        <v>4.7300000000000004</v>
      </c>
      <c r="D1310" s="23" t="s">
        <v>95</v>
      </c>
      <c r="E1310" s="23" t="s">
        <v>81</v>
      </c>
      <c r="F1310" s="23" t="s">
        <v>81</v>
      </c>
      <c r="G1310" s="23" t="s">
        <v>4796</v>
      </c>
      <c r="H1310" s="23" t="s">
        <v>81</v>
      </c>
      <c r="I1310" s="23" t="str">
        <f t="shared" si="80"/>
        <v>Yes</v>
      </c>
      <c r="J1310" s="23" t="str">
        <f t="shared" si="81"/>
        <v>No</v>
      </c>
      <c r="K1310" s="23" t="str">
        <f t="shared" si="82"/>
        <v>No</v>
      </c>
      <c r="L1310" s="23" t="str">
        <f>IF(TRIM(H1310)="?",'Cleaning Summary'!$B$35,IF(LOWER(TRIM(H1310))="yes","Yes","No"))</f>
        <v>No</v>
      </c>
      <c r="M1310" s="23">
        <f t="shared" si="83"/>
        <v>0</v>
      </c>
      <c r="N1310" s="23" t="str">
        <f>IF(B1310&lt;'Cleaning Summary'!$B$63,"Underweight",IF(B1310&lt;'Cleaning Summary'!$B$64,"Normal Weight",IF(B1310&lt;'Cleaning Summary'!$B$65,"Overweight","Obesity")))</f>
        <v>Obesity</v>
      </c>
      <c r="O1310" s="23" t="str">
        <f>IF(C1310&lt;'Cleaning Summary'!$B$66,"Normal",IF(C1310&lt;'Cleaning Summary'!$B$67,"Prediabetes","Diabetes"))</f>
        <v>Normal</v>
      </c>
    </row>
    <row r="1311" spans="1:15" x14ac:dyDescent="0.35">
      <c r="A1311" s="23" t="s">
        <v>2737</v>
      </c>
      <c r="B1311" s="27">
        <v>39.424999999999997</v>
      </c>
      <c r="C1311" s="27">
        <v>4.76</v>
      </c>
      <c r="D1311" s="23" t="s">
        <v>95</v>
      </c>
      <c r="E1311" s="23" t="s">
        <v>81</v>
      </c>
      <c r="F1311" s="23" t="s">
        <v>81</v>
      </c>
      <c r="G1311" s="23" t="s">
        <v>4796</v>
      </c>
      <c r="H1311" s="23" t="s">
        <v>81</v>
      </c>
      <c r="I1311" s="23" t="str">
        <f t="shared" si="80"/>
        <v>Yes</v>
      </c>
      <c r="J1311" s="23" t="str">
        <f t="shared" si="81"/>
        <v>No</v>
      </c>
      <c r="K1311" s="23" t="str">
        <f t="shared" si="82"/>
        <v>No</v>
      </c>
      <c r="L1311" s="23" t="str">
        <f>IF(TRIM(H1311)="?",'Cleaning Summary'!$B$35,IF(LOWER(TRIM(H1311))="yes","Yes","No"))</f>
        <v>No</v>
      </c>
      <c r="M1311" s="23">
        <f t="shared" si="83"/>
        <v>0</v>
      </c>
      <c r="N1311" s="23" t="str">
        <f>IF(B1311&lt;'Cleaning Summary'!$B$63,"Underweight",IF(B1311&lt;'Cleaning Summary'!$B$64,"Normal Weight",IF(B1311&lt;'Cleaning Summary'!$B$65,"Overweight","Obesity")))</f>
        <v>Obesity</v>
      </c>
      <c r="O1311" s="23" t="str">
        <f>IF(C1311&lt;'Cleaning Summary'!$B$66,"Normal",IF(C1311&lt;'Cleaning Summary'!$B$67,"Prediabetes","Diabetes"))</f>
        <v>Normal</v>
      </c>
    </row>
    <row r="1312" spans="1:15" x14ac:dyDescent="0.35">
      <c r="A1312" s="23" t="s">
        <v>2739</v>
      </c>
      <c r="B1312" s="27">
        <v>33.44</v>
      </c>
      <c r="C1312" s="27">
        <v>6.24</v>
      </c>
      <c r="D1312" s="23" t="s">
        <v>95</v>
      </c>
      <c r="E1312" s="23" t="s">
        <v>81</v>
      </c>
      <c r="F1312" s="23" t="s">
        <v>81</v>
      </c>
      <c r="G1312" s="23" t="s">
        <v>4796</v>
      </c>
      <c r="H1312" s="23" t="s">
        <v>81</v>
      </c>
      <c r="I1312" s="23" t="str">
        <f t="shared" si="80"/>
        <v>Yes</v>
      </c>
      <c r="J1312" s="23" t="str">
        <f t="shared" si="81"/>
        <v>No</v>
      </c>
      <c r="K1312" s="23" t="str">
        <f t="shared" si="82"/>
        <v>No</v>
      </c>
      <c r="L1312" s="23" t="str">
        <f>IF(TRIM(H1312)="?",'Cleaning Summary'!$B$35,IF(LOWER(TRIM(H1312))="yes","Yes","No"))</f>
        <v>No</v>
      </c>
      <c r="M1312" s="23">
        <f t="shared" si="83"/>
        <v>0</v>
      </c>
      <c r="N1312" s="23" t="str">
        <f>IF(B1312&lt;'Cleaning Summary'!$B$63,"Underweight",IF(B1312&lt;'Cleaning Summary'!$B$64,"Normal Weight",IF(B1312&lt;'Cleaning Summary'!$B$65,"Overweight","Obesity")))</f>
        <v>Obesity</v>
      </c>
      <c r="O1312" s="23" t="str">
        <f>IF(C1312&lt;'Cleaning Summary'!$B$66,"Normal",IF(C1312&lt;'Cleaning Summary'!$B$67,"Prediabetes","Diabetes"))</f>
        <v>Prediabetes</v>
      </c>
    </row>
    <row r="1313" spans="1:15" x14ac:dyDescent="0.35">
      <c r="A1313" s="23" t="s">
        <v>2741</v>
      </c>
      <c r="B1313" s="27">
        <v>33.344999999999999</v>
      </c>
      <c r="C1313" s="27">
        <v>5.44</v>
      </c>
      <c r="D1313" s="23" t="s">
        <v>95</v>
      </c>
      <c r="E1313" s="23" t="s">
        <v>81</v>
      </c>
      <c r="F1313" s="23" t="s">
        <v>81</v>
      </c>
      <c r="G1313" s="23" t="s">
        <v>4796</v>
      </c>
      <c r="H1313" s="23" t="s">
        <v>81</v>
      </c>
      <c r="I1313" s="23" t="str">
        <f t="shared" si="80"/>
        <v>Yes</v>
      </c>
      <c r="J1313" s="23" t="str">
        <f t="shared" si="81"/>
        <v>No</v>
      </c>
      <c r="K1313" s="23" t="str">
        <f t="shared" si="82"/>
        <v>No</v>
      </c>
      <c r="L1313" s="23" t="str">
        <f>IF(TRIM(H1313)="?",'Cleaning Summary'!$B$35,IF(LOWER(TRIM(H1313))="yes","Yes","No"))</f>
        <v>No</v>
      </c>
      <c r="M1313" s="23">
        <f t="shared" si="83"/>
        <v>0</v>
      </c>
      <c r="N1313" s="23" t="str">
        <f>IF(B1313&lt;'Cleaning Summary'!$B$63,"Underweight",IF(B1313&lt;'Cleaning Summary'!$B$64,"Normal Weight",IF(B1313&lt;'Cleaning Summary'!$B$65,"Overweight","Obesity")))</f>
        <v>Obesity</v>
      </c>
      <c r="O1313" s="23" t="str">
        <f>IF(C1313&lt;'Cleaning Summary'!$B$66,"Normal",IF(C1313&lt;'Cleaning Summary'!$B$67,"Prediabetes","Diabetes"))</f>
        <v>Normal</v>
      </c>
    </row>
    <row r="1314" spans="1:15" x14ac:dyDescent="0.35">
      <c r="A1314" s="23" t="s">
        <v>2743</v>
      </c>
      <c r="B1314" s="27">
        <v>38.79</v>
      </c>
      <c r="C1314" s="27">
        <v>5.08</v>
      </c>
      <c r="D1314" s="23" t="s">
        <v>81</v>
      </c>
      <c r="E1314" s="23" t="s">
        <v>81</v>
      </c>
      <c r="F1314" s="23" t="s">
        <v>82</v>
      </c>
      <c r="G1314" s="23">
        <v>1</v>
      </c>
      <c r="H1314" s="23" t="s">
        <v>81</v>
      </c>
      <c r="I1314" s="23" t="str">
        <f t="shared" si="80"/>
        <v>No</v>
      </c>
      <c r="J1314" s="23" t="str">
        <f t="shared" si="81"/>
        <v>No</v>
      </c>
      <c r="K1314" s="23" t="str">
        <f t="shared" si="82"/>
        <v>Yes</v>
      </c>
      <c r="L1314" s="23" t="str">
        <f>IF(TRIM(H1314)="?",'Cleaning Summary'!$B$35,IF(LOWER(TRIM(H1314))="yes","Yes","No"))</f>
        <v>No</v>
      </c>
      <c r="M1314" s="23">
        <f t="shared" si="83"/>
        <v>1</v>
      </c>
      <c r="N1314" s="23" t="str">
        <f>IF(B1314&lt;'Cleaning Summary'!$B$63,"Underweight",IF(B1314&lt;'Cleaning Summary'!$B$64,"Normal Weight",IF(B1314&lt;'Cleaning Summary'!$B$65,"Overweight","Obesity")))</f>
        <v>Obesity</v>
      </c>
      <c r="O1314" s="23" t="str">
        <f>IF(C1314&lt;'Cleaning Summary'!$B$66,"Normal",IF(C1314&lt;'Cleaning Summary'!$B$67,"Prediabetes","Diabetes"))</f>
        <v>Normal</v>
      </c>
    </row>
    <row r="1315" spans="1:15" x14ac:dyDescent="0.35">
      <c r="A1315" s="23" t="s">
        <v>2745</v>
      </c>
      <c r="B1315" s="27">
        <v>30.684999999999999</v>
      </c>
      <c r="C1315" s="27">
        <v>4.87</v>
      </c>
      <c r="D1315" s="23" t="s">
        <v>81</v>
      </c>
      <c r="E1315" s="23" t="s">
        <v>81</v>
      </c>
      <c r="F1315" s="23" t="s">
        <v>82</v>
      </c>
      <c r="G1315" s="23">
        <v>1</v>
      </c>
      <c r="H1315" s="23" t="s">
        <v>81</v>
      </c>
      <c r="I1315" s="23" t="str">
        <f t="shared" si="80"/>
        <v>No</v>
      </c>
      <c r="J1315" s="23" t="str">
        <f t="shared" si="81"/>
        <v>No</v>
      </c>
      <c r="K1315" s="23" t="str">
        <f t="shared" si="82"/>
        <v>Yes</v>
      </c>
      <c r="L1315" s="23" t="str">
        <f>IF(TRIM(H1315)="?",'Cleaning Summary'!$B$35,IF(LOWER(TRIM(H1315))="yes","Yes","No"))</f>
        <v>No</v>
      </c>
      <c r="M1315" s="23">
        <f t="shared" si="83"/>
        <v>1</v>
      </c>
      <c r="N1315" s="23" t="str">
        <f>IF(B1315&lt;'Cleaning Summary'!$B$63,"Underweight",IF(B1315&lt;'Cleaning Summary'!$B$64,"Normal Weight",IF(B1315&lt;'Cleaning Summary'!$B$65,"Overweight","Obesity")))</f>
        <v>Obesity</v>
      </c>
      <c r="O1315" s="23" t="str">
        <f>IF(C1315&lt;'Cleaning Summary'!$B$66,"Normal",IF(C1315&lt;'Cleaning Summary'!$B$67,"Prediabetes","Diabetes"))</f>
        <v>Normal</v>
      </c>
    </row>
    <row r="1316" spans="1:15" x14ac:dyDescent="0.35">
      <c r="A1316" s="23" t="s">
        <v>2747</v>
      </c>
      <c r="B1316" s="27">
        <v>22.135000000000002</v>
      </c>
      <c r="C1316" s="27">
        <v>8.17</v>
      </c>
      <c r="D1316" s="23" t="s">
        <v>81</v>
      </c>
      <c r="E1316" s="23" t="s">
        <v>81</v>
      </c>
      <c r="F1316" s="23" t="s">
        <v>81</v>
      </c>
      <c r="G1316" s="23" t="s">
        <v>4796</v>
      </c>
      <c r="H1316" s="23" t="s">
        <v>81</v>
      </c>
      <c r="I1316" s="23" t="str">
        <f t="shared" si="80"/>
        <v>No</v>
      </c>
      <c r="J1316" s="23" t="str">
        <f t="shared" si="81"/>
        <v>No</v>
      </c>
      <c r="K1316" s="23" t="str">
        <f t="shared" si="82"/>
        <v>No</v>
      </c>
      <c r="L1316" s="23" t="str">
        <f>IF(TRIM(H1316)="?",'Cleaning Summary'!$B$35,IF(LOWER(TRIM(H1316))="yes","Yes","No"))</f>
        <v>No</v>
      </c>
      <c r="M1316" s="23">
        <f t="shared" si="83"/>
        <v>0</v>
      </c>
      <c r="N1316" s="23" t="str">
        <f>IF(B1316&lt;'Cleaning Summary'!$B$63,"Underweight",IF(B1316&lt;'Cleaning Summary'!$B$64,"Normal Weight",IF(B1316&lt;'Cleaning Summary'!$B$65,"Overweight","Obesity")))</f>
        <v>Normal Weight</v>
      </c>
      <c r="O1316" s="23" t="str">
        <f>IF(C1316&lt;'Cleaning Summary'!$B$66,"Normal",IF(C1316&lt;'Cleaning Summary'!$B$67,"Prediabetes","Diabetes"))</f>
        <v>Diabetes</v>
      </c>
    </row>
    <row r="1317" spans="1:15" x14ac:dyDescent="0.35">
      <c r="A1317" s="23" t="s">
        <v>2749</v>
      </c>
      <c r="B1317" s="27">
        <v>33.33</v>
      </c>
      <c r="C1317" s="27">
        <v>7.61</v>
      </c>
      <c r="D1317" s="23" t="s">
        <v>81</v>
      </c>
      <c r="E1317" s="23" t="s">
        <v>81</v>
      </c>
      <c r="F1317" s="23" t="s">
        <v>81</v>
      </c>
      <c r="G1317" s="23" t="s">
        <v>4796</v>
      </c>
      <c r="H1317" s="23" t="s">
        <v>81</v>
      </c>
      <c r="I1317" s="23" t="str">
        <f t="shared" si="80"/>
        <v>No</v>
      </c>
      <c r="J1317" s="23" t="str">
        <f t="shared" si="81"/>
        <v>No</v>
      </c>
      <c r="K1317" s="23" t="str">
        <f t="shared" si="82"/>
        <v>No</v>
      </c>
      <c r="L1317" s="23" t="str">
        <f>IF(TRIM(H1317)="?",'Cleaning Summary'!$B$35,IF(LOWER(TRIM(H1317))="yes","Yes","No"))</f>
        <v>No</v>
      </c>
      <c r="M1317" s="23">
        <f t="shared" si="83"/>
        <v>0</v>
      </c>
      <c r="N1317" s="23" t="str">
        <f>IF(B1317&lt;'Cleaning Summary'!$B$63,"Underweight",IF(B1317&lt;'Cleaning Summary'!$B$64,"Normal Weight",IF(B1317&lt;'Cleaning Summary'!$B$65,"Overweight","Obesity")))</f>
        <v>Obesity</v>
      </c>
      <c r="O1317" s="23" t="str">
        <f>IF(C1317&lt;'Cleaning Summary'!$B$66,"Normal",IF(C1317&lt;'Cleaning Summary'!$B$67,"Prediabetes","Diabetes"))</f>
        <v>Diabetes</v>
      </c>
    </row>
    <row r="1318" spans="1:15" x14ac:dyDescent="0.35">
      <c r="A1318" s="23" t="s">
        <v>2751</v>
      </c>
      <c r="B1318" s="27">
        <v>31.13</v>
      </c>
      <c r="C1318" s="27">
        <v>10.1</v>
      </c>
      <c r="D1318" s="23" t="s">
        <v>81</v>
      </c>
      <c r="E1318" s="23" t="s">
        <v>81</v>
      </c>
      <c r="F1318" s="23" t="s">
        <v>81</v>
      </c>
      <c r="G1318" s="23" t="s">
        <v>4796</v>
      </c>
      <c r="H1318" s="23" t="s">
        <v>81</v>
      </c>
      <c r="I1318" s="23" t="str">
        <f t="shared" si="80"/>
        <v>No</v>
      </c>
      <c r="J1318" s="23" t="str">
        <f t="shared" si="81"/>
        <v>No</v>
      </c>
      <c r="K1318" s="23" t="str">
        <f t="shared" si="82"/>
        <v>No</v>
      </c>
      <c r="L1318" s="23" t="str">
        <f>IF(TRIM(H1318)="?",'Cleaning Summary'!$B$35,IF(LOWER(TRIM(H1318))="yes","Yes","No"))</f>
        <v>No</v>
      </c>
      <c r="M1318" s="23">
        <f t="shared" si="83"/>
        <v>0</v>
      </c>
      <c r="N1318" s="23" t="str">
        <f>IF(B1318&lt;'Cleaning Summary'!$B$63,"Underweight",IF(B1318&lt;'Cleaning Summary'!$B$64,"Normal Weight",IF(B1318&lt;'Cleaning Summary'!$B$65,"Overweight","Obesity")))</f>
        <v>Obesity</v>
      </c>
      <c r="O1318" s="23" t="str">
        <f>IF(C1318&lt;'Cleaning Summary'!$B$66,"Normal",IF(C1318&lt;'Cleaning Summary'!$B$67,"Prediabetes","Diabetes"))</f>
        <v>Diabetes</v>
      </c>
    </row>
    <row r="1319" spans="1:15" x14ac:dyDescent="0.35">
      <c r="A1319" s="23" t="s">
        <v>2753</v>
      </c>
      <c r="B1319" s="27">
        <v>28.9</v>
      </c>
      <c r="C1319" s="27">
        <v>11.24</v>
      </c>
      <c r="D1319" s="23" t="s">
        <v>81</v>
      </c>
      <c r="E1319" s="23" t="s">
        <v>81</v>
      </c>
      <c r="F1319" s="23" t="s">
        <v>81</v>
      </c>
      <c r="G1319" s="23" t="s">
        <v>4796</v>
      </c>
      <c r="H1319" s="23" t="s">
        <v>81</v>
      </c>
      <c r="I1319" s="23" t="str">
        <f t="shared" si="80"/>
        <v>No</v>
      </c>
      <c r="J1319" s="23" t="str">
        <f t="shared" si="81"/>
        <v>No</v>
      </c>
      <c r="K1319" s="23" t="str">
        <f t="shared" si="82"/>
        <v>No</v>
      </c>
      <c r="L1319" s="23" t="str">
        <f>IF(TRIM(H1319)="?",'Cleaning Summary'!$B$35,IF(LOWER(TRIM(H1319))="yes","Yes","No"))</f>
        <v>No</v>
      </c>
      <c r="M1319" s="23">
        <f t="shared" si="83"/>
        <v>0</v>
      </c>
      <c r="N1319" s="23" t="str">
        <f>IF(B1319&lt;'Cleaning Summary'!$B$63,"Underweight",IF(B1319&lt;'Cleaning Summary'!$B$64,"Normal Weight",IF(B1319&lt;'Cleaning Summary'!$B$65,"Overweight","Obesity")))</f>
        <v>Overweight</v>
      </c>
      <c r="O1319" s="23" t="str">
        <f>IF(C1319&lt;'Cleaning Summary'!$B$66,"Normal",IF(C1319&lt;'Cleaning Summary'!$B$67,"Prediabetes","Diabetes"))</f>
        <v>Diabetes</v>
      </c>
    </row>
    <row r="1320" spans="1:15" x14ac:dyDescent="0.35">
      <c r="A1320" s="23" t="s">
        <v>2755</v>
      </c>
      <c r="B1320" s="27">
        <v>43.31</v>
      </c>
      <c r="C1320" s="27">
        <v>6.1</v>
      </c>
      <c r="D1320" s="23" t="s">
        <v>95</v>
      </c>
      <c r="E1320" s="23" t="s">
        <v>95</v>
      </c>
      <c r="F1320" s="23" t="s">
        <v>81</v>
      </c>
      <c r="G1320" s="23">
        <v>1</v>
      </c>
      <c r="H1320" s="23" t="s">
        <v>81</v>
      </c>
      <c r="I1320" s="23" t="str">
        <f t="shared" si="80"/>
        <v>Yes</v>
      </c>
      <c r="J1320" s="23" t="str">
        <f t="shared" si="81"/>
        <v>Yes</v>
      </c>
      <c r="K1320" s="23" t="str">
        <f t="shared" si="82"/>
        <v>No</v>
      </c>
      <c r="L1320" s="23" t="str">
        <f>IF(TRIM(H1320)="?",'Cleaning Summary'!$B$35,IF(LOWER(TRIM(H1320))="yes","Yes","No"))</f>
        <v>No</v>
      </c>
      <c r="M1320" s="23">
        <f t="shared" si="83"/>
        <v>1</v>
      </c>
      <c r="N1320" s="23" t="str">
        <f>IF(B1320&lt;'Cleaning Summary'!$B$63,"Underweight",IF(B1320&lt;'Cleaning Summary'!$B$64,"Normal Weight",IF(B1320&lt;'Cleaning Summary'!$B$65,"Overweight","Obesity")))</f>
        <v>Obesity</v>
      </c>
      <c r="O1320" s="23" t="str">
        <f>IF(C1320&lt;'Cleaning Summary'!$B$66,"Normal",IF(C1320&lt;'Cleaning Summary'!$B$67,"Prediabetes","Diabetes"))</f>
        <v>Prediabetes</v>
      </c>
    </row>
    <row r="1321" spans="1:15" x14ac:dyDescent="0.35">
      <c r="A1321" s="23" t="s">
        <v>2757</v>
      </c>
      <c r="B1321" s="27">
        <v>22.8</v>
      </c>
      <c r="C1321" s="27">
        <v>6.98</v>
      </c>
      <c r="D1321" s="23" t="s">
        <v>81</v>
      </c>
      <c r="E1321" s="23" t="s">
        <v>81</v>
      </c>
      <c r="F1321" s="23" t="s">
        <v>81</v>
      </c>
      <c r="G1321" s="23" t="s">
        <v>4796</v>
      </c>
      <c r="H1321" s="23" t="s">
        <v>81</v>
      </c>
      <c r="I1321" s="23" t="str">
        <f t="shared" si="80"/>
        <v>No</v>
      </c>
      <c r="J1321" s="23" t="str">
        <f t="shared" si="81"/>
        <v>No</v>
      </c>
      <c r="K1321" s="23" t="str">
        <f t="shared" si="82"/>
        <v>No</v>
      </c>
      <c r="L1321" s="23" t="str">
        <f>IF(TRIM(H1321)="?",'Cleaning Summary'!$B$35,IF(LOWER(TRIM(H1321))="yes","Yes","No"))</f>
        <v>No</v>
      </c>
      <c r="M1321" s="23">
        <f t="shared" si="83"/>
        <v>0</v>
      </c>
      <c r="N1321" s="23" t="str">
        <f>IF(B1321&lt;'Cleaning Summary'!$B$63,"Underweight",IF(B1321&lt;'Cleaning Summary'!$B$64,"Normal Weight",IF(B1321&lt;'Cleaning Summary'!$B$65,"Overweight","Obesity")))</f>
        <v>Normal Weight</v>
      </c>
      <c r="O1321" s="23" t="str">
        <f>IF(C1321&lt;'Cleaning Summary'!$B$66,"Normal",IF(C1321&lt;'Cleaning Summary'!$B$67,"Prediabetes","Diabetes"))</f>
        <v>Diabetes</v>
      </c>
    </row>
    <row r="1322" spans="1:15" x14ac:dyDescent="0.35">
      <c r="A1322" s="23" t="s">
        <v>2759</v>
      </c>
      <c r="B1322" s="27">
        <v>19.09</v>
      </c>
      <c r="C1322" s="27">
        <v>4</v>
      </c>
      <c r="D1322" s="23" t="s">
        <v>95</v>
      </c>
      <c r="E1322" s="23" t="s">
        <v>81</v>
      </c>
      <c r="F1322" s="23" t="s">
        <v>81</v>
      </c>
      <c r="G1322" s="23">
        <v>1</v>
      </c>
      <c r="H1322" s="23" t="s">
        <v>81</v>
      </c>
      <c r="I1322" s="23" t="str">
        <f t="shared" si="80"/>
        <v>Yes</v>
      </c>
      <c r="J1322" s="23" t="str">
        <f t="shared" si="81"/>
        <v>No</v>
      </c>
      <c r="K1322" s="23" t="str">
        <f t="shared" si="82"/>
        <v>No</v>
      </c>
      <c r="L1322" s="23" t="str">
        <f>IF(TRIM(H1322)="?",'Cleaning Summary'!$B$35,IF(LOWER(TRIM(H1322))="yes","Yes","No"))</f>
        <v>No</v>
      </c>
      <c r="M1322" s="23">
        <f t="shared" si="83"/>
        <v>1</v>
      </c>
      <c r="N1322" s="23" t="str">
        <f>IF(B1322&lt;'Cleaning Summary'!$B$63,"Underweight",IF(B1322&lt;'Cleaning Summary'!$B$64,"Normal Weight",IF(B1322&lt;'Cleaning Summary'!$B$65,"Overweight","Obesity")))</f>
        <v>Normal Weight</v>
      </c>
      <c r="O1322" s="23" t="str">
        <f>IF(C1322&lt;'Cleaning Summary'!$B$66,"Normal",IF(C1322&lt;'Cleaning Summary'!$B$67,"Prediabetes","Diabetes"))</f>
        <v>Normal</v>
      </c>
    </row>
    <row r="1323" spans="1:15" x14ac:dyDescent="0.35">
      <c r="A1323" s="23" t="s">
        <v>2761</v>
      </c>
      <c r="B1323" s="27">
        <v>23.37</v>
      </c>
      <c r="C1323" s="27">
        <v>4.2300000000000004</v>
      </c>
      <c r="D1323" s="23" t="s">
        <v>81</v>
      </c>
      <c r="E1323" s="23" t="s">
        <v>81</v>
      </c>
      <c r="F1323" s="23" t="s">
        <v>81</v>
      </c>
      <c r="G1323" s="23" t="s">
        <v>4796</v>
      </c>
      <c r="H1323" s="23" t="s">
        <v>81</v>
      </c>
      <c r="I1323" s="23" t="str">
        <f t="shared" si="80"/>
        <v>No</v>
      </c>
      <c r="J1323" s="23" t="str">
        <f t="shared" si="81"/>
        <v>No</v>
      </c>
      <c r="K1323" s="23" t="str">
        <f t="shared" si="82"/>
        <v>No</v>
      </c>
      <c r="L1323" s="23" t="str">
        <f>IF(TRIM(H1323)="?",'Cleaning Summary'!$B$35,IF(LOWER(TRIM(H1323))="yes","Yes","No"))</f>
        <v>No</v>
      </c>
      <c r="M1323" s="23">
        <f t="shared" si="83"/>
        <v>0</v>
      </c>
      <c r="N1323" s="23" t="str">
        <f>IF(B1323&lt;'Cleaning Summary'!$B$63,"Underweight",IF(B1323&lt;'Cleaning Summary'!$B$64,"Normal Weight",IF(B1323&lt;'Cleaning Summary'!$B$65,"Overweight","Obesity")))</f>
        <v>Normal Weight</v>
      </c>
      <c r="O1323" s="23" t="str">
        <f>IF(C1323&lt;'Cleaning Summary'!$B$66,"Normal",IF(C1323&lt;'Cleaning Summary'!$B$67,"Prediabetes","Diabetes"))</f>
        <v>Normal</v>
      </c>
    </row>
    <row r="1324" spans="1:15" x14ac:dyDescent="0.35">
      <c r="A1324" s="23" t="s">
        <v>2763</v>
      </c>
      <c r="B1324" s="27">
        <v>33.44</v>
      </c>
      <c r="C1324" s="27">
        <v>4.72</v>
      </c>
      <c r="D1324" s="23" t="s">
        <v>95</v>
      </c>
      <c r="E1324" s="23" t="s">
        <v>81</v>
      </c>
      <c r="F1324" s="23" t="s">
        <v>81</v>
      </c>
      <c r="G1324" s="23" t="s">
        <v>4796</v>
      </c>
      <c r="H1324" s="23" t="s">
        <v>81</v>
      </c>
      <c r="I1324" s="23" t="str">
        <f t="shared" si="80"/>
        <v>Yes</v>
      </c>
      <c r="J1324" s="23" t="str">
        <f t="shared" si="81"/>
        <v>No</v>
      </c>
      <c r="K1324" s="23" t="str">
        <f t="shared" si="82"/>
        <v>No</v>
      </c>
      <c r="L1324" s="23" t="str">
        <f>IF(TRIM(H1324)="?",'Cleaning Summary'!$B$35,IF(LOWER(TRIM(H1324))="yes","Yes","No"))</f>
        <v>No</v>
      </c>
      <c r="M1324" s="23">
        <f t="shared" si="83"/>
        <v>0</v>
      </c>
      <c r="N1324" s="23" t="str">
        <f>IF(B1324&lt;'Cleaning Summary'!$B$63,"Underweight",IF(B1324&lt;'Cleaning Summary'!$B$64,"Normal Weight",IF(B1324&lt;'Cleaning Summary'!$B$65,"Overweight","Obesity")))</f>
        <v>Obesity</v>
      </c>
      <c r="O1324" s="23" t="str">
        <f>IF(C1324&lt;'Cleaning Summary'!$B$66,"Normal",IF(C1324&lt;'Cleaning Summary'!$B$67,"Prediabetes","Diabetes"))</f>
        <v>Normal</v>
      </c>
    </row>
    <row r="1325" spans="1:15" x14ac:dyDescent="0.35">
      <c r="A1325" s="23" t="s">
        <v>2765</v>
      </c>
      <c r="B1325" s="27">
        <v>28.05</v>
      </c>
      <c r="C1325" s="27">
        <v>5.63</v>
      </c>
      <c r="D1325" s="23" t="s">
        <v>95</v>
      </c>
      <c r="E1325" s="23" t="s">
        <v>81</v>
      </c>
      <c r="F1325" s="23" t="s">
        <v>81</v>
      </c>
      <c r="G1325" s="23" t="s">
        <v>4796</v>
      </c>
      <c r="H1325" s="23" t="s">
        <v>81</v>
      </c>
      <c r="I1325" s="23" t="str">
        <f t="shared" si="80"/>
        <v>Yes</v>
      </c>
      <c r="J1325" s="23" t="str">
        <f t="shared" si="81"/>
        <v>No</v>
      </c>
      <c r="K1325" s="23" t="str">
        <f t="shared" si="82"/>
        <v>No</v>
      </c>
      <c r="L1325" s="23" t="str">
        <f>IF(TRIM(H1325)="?",'Cleaning Summary'!$B$35,IF(LOWER(TRIM(H1325))="yes","Yes","No"))</f>
        <v>No</v>
      </c>
      <c r="M1325" s="23">
        <f t="shared" si="83"/>
        <v>0</v>
      </c>
      <c r="N1325" s="23" t="str">
        <f>IF(B1325&lt;'Cleaning Summary'!$B$63,"Underweight",IF(B1325&lt;'Cleaning Summary'!$B$64,"Normal Weight",IF(B1325&lt;'Cleaning Summary'!$B$65,"Overweight","Obesity")))</f>
        <v>Overweight</v>
      </c>
      <c r="O1325" s="23" t="str">
        <f>IF(C1325&lt;'Cleaning Summary'!$B$66,"Normal",IF(C1325&lt;'Cleaning Summary'!$B$67,"Prediabetes","Diabetes"))</f>
        <v>Normal</v>
      </c>
    </row>
    <row r="1326" spans="1:15" x14ac:dyDescent="0.35">
      <c r="A1326" s="23" t="s">
        <v>2767</v>
      </c>
      <c r="B1326" s="27">
        <v>27.72</v>
      </c>
      <c r="C1326" s="27">
        <v>5.83</v>
      </c>
      <c r="D1326" s="23" t="s">
        <v>95</v>
      </c>
      <c r="E1326" s="23" t="s">
        <v>81</v>
      </c>
      <c r="F1326" s="23" t="s">
        <v>81</v>
      </c>
      <c r="G1326" s="23" t="s">
        <v>4796</v>
      </c>
      <c r="H1326" s="23" t="s">
        <v>81</v>
      </c>
      <c r="I1326" s="23" t="str">
        <f t="shared" si="80"/>
        <v>Yes</v>
      </c>
      <c r="J1326" s="23" t="str">
        <f t="shared" si="81"/>
        <v>No</v>
      </c>
      <c r="K1326" s="23" t="str">
        <f t="shared" si="82"/>
        <v>No</v>
      </c>
      <c r="L1326" s="23" t="str">
        <f>IF(TRIM(H1326)="?",'Cleaning Summary'!$B$35,IF(LOWER(TRIM(H1326))="yes","Yes","No"))</f>
        <v>No</v>
      </c>
      <c r="M1326" s="23">
        <f t="shared" si="83"/>
        <v>0</v>
      </c>
      <c r="N1326" s="23" t="str">
        <f>IF(B1326&lt;'Cleaning Summary'!$B$63,"Underweight",IF(B1326&lt;'Cleaning Summary'!$B$64,"Normal Weight",IF(B1326&lt;'Cleaning Summary'!$B$65,"Overweight","Obesity")))</f>
        <v>Overweight</v>
      </c>
      <c r="O1326" s="23" t="str">
        <f>IF(C1326&lt;'Cleaning Summary'!$B$66,"Normal",IF(C1326&lt;'Cleaning Summary'!$B$67,"Prediabetes","Diabetes"))</f>
        <v>Prediabetes</v>
      </c>
    </row>
    <row r="1327" spans="1:15" x14ac:dyDescent="0.35">
      <c r="A1327" s="23" t="s">
        <v>2769</v>
      </c>
      <c r="B1327" s="27">
        <v>29.81</v>
      </c>
      <c r="C1327" s="27">
        <v>9.23</v>
      </c>
      <c r="D1327" s="23" t="s">
        <v>81</v>
      </c>
      <c r="E1327" s="23" t="s">
        <v>81</v>
      </c>
      <c r="F1327" s="23" t="s">
        <v>81</v>
      </c>
      <c r="G1327" s="23" t="s">
        <v>4796</v>
      </c>
      <c r="H1327" s="23" t="s">
        <v>81</v>
      </c>
      <c r="I1327" s="23" t="str">
        <f t="shared" si="80"/>
        <v>No</v>
      </c>
      <c r="J1327" s="23" t="str">
        <f t="shared" si="81"/>
        <v>No</v>
      </c>
      <c r="K1327" s="23" t="str">
        <f t="shared" si="82"/>
        <v>No</v>
      </c>
      <c r="L1327" s="23" t="str">
        <f>IF(TRIM(H1327)="?",'Cleaning Summary'!$B$35,IF(LOWER(TRIM(H1327))="yes","Yes","No"))</f>
        <v>No</v>
      </c>
      <c r="M1327" s="23">
        <f t="shared" si="83"/>
        <v>0</v>
      </c>
      <c r="N1327" s="23" t="str">
        <f>IF(B1327&lt;'Cleaning Summary'!$B$63,"Underweight",IF(B1327&lt;'Cleaning Summary'!$B$64,"Normal Weight",IF(B1327&lt;'Cleaning Summary'!$B$65,"Overweight","Obesity")))</f>
        <v>Overweight</v>
      </c>
      <c r="O1327" s="23" t="str">
        <f>IF(C1327&lt;'Cleaning Summary'!$B$66,"Normal",IF(C1327&lt;'Cleaning Summary'!$B$67,"Prediabetes","Diabetes"))</f>
        <v>Diabetes</v>
      </c>
    </row>
    <row r="1328" spans="1:15" x14ac:dyDescent="0.35">
      <c r="A1328" s="23" t="s">
        <v>2771</v>
      </c>
      <c r="B1328" s="27">
        <v>23.98</v>
      </c>
      <c r="C1328" s="27">
        <v>9.89</v>
      </c>
      <c r="D1328" s="23" t="s">
        <v>81</v>
      </c>
      <c r="E1328" s="23" t="s">
        <v>81</v>
      </c>
      <c r="F1328" s="23" t="s">
        <v>81</v>
      </c>
      <c r="G1328" s="23" t="s">
        <v>4796</v>
      </c>
      <c r="H1328" s="23" t="s">
        <v>81</v>
      </c>
      <c r="I1328" s="23" t="str">
        <f t="shared" si="80"/>
        <v>No</v>
      </c>
      <c r="J1328" s="23" t="str">
        <f t="shared" si="81"/>
        <v>No</v>
      </c>
      <c r="K1328" s="23" t="str">
        <f t="shared" si="82"/>
        <v>No</v>
      </c>
      <c r="L1328" s="23" t="str">
        <f>IF(TRIM(H1328)="?",'Cleaning Summary'!$B$35,IF(LOWER(TRIM(H1328))="yes","Yes","No"))</f>
        <v>No</v>
      </c>
      <c r="M1328" s="23">
        <f t="shared" si="83"/>
        <v>0</v>
      </c>
      <c r="N1328" s="23" t="str">
        <f>IF(B1328&lt;'Cleaning Summary'!$B$63,"Underweight",IF(B1328&lt;'Cleaning Summary'!$B$64,"Normal Weight",IF(B1328&lt;'Cleaning Summary'!$B$65,"Overweight","Obesity")))</f>
        <v>Normal Weight</v>
      </c>
      <c r="O1328" s="23" t="str">
        <f>IF(C1328&lt;'Cleaning Summary'!$B$66,"Normal",IF(C1328&lt;'Cleaning Summary'!$B$67,"Prediabetes","Diabetes"))</f>
        <v>Diabetes</v>
      </c>
    </row>
    <row r="1329" spans="1:15" x14ac:dyDescent="0.35">
      <c r="A1329" s="23" t="s">
        <v>2773</v>
      </c>
      <c r="B1329" s="27">
        <v>17.34</v>
      </c>
      <c r="C1329" s="27">
        <v>12</v>
      </c>
      <c r="D1329" s="23" t="s">
        <v>81</v>
      </c>
      <c r="E1329" s="23" t="s">
        <v>81</v>
      </c>
      <c r="F1329" s="23" t="s">
        <v>81</v>
      </c>
      <c r="G1329" s="23" t="s">
        <v>4796</v>
      </c>
      <c r="H1329" s="23" t="s">
        <v>81</v>
      </c>
      <c r="I1329" s="23" t="str">
        <f t="shared" si="80"/>
        <v>No</v>
      </c>
      <c r="J1329" s="23" t="str">
        <f t="shared" si="81"/>
        <v>No</v>
      </c>
      <c r="K1329" s="23" t="str">
        <f t="shared" si="82"/>
        <v>No</v>
      </c>
      <c r="L1329" s="23" t="str">
        <f>IF(TRIM(H1329)="?",'Cleaning Summary'!$B$35,IF(LOWER(TRIM(H1329))="yes","Yes","No"))</f>
        <v>No</v>
      </c>
      <c r="M1329" s="23">
        <f t="shared" si="83"/>
        <v>0</v>
      </c>
      <c r="N1329" s="23" t="str">
        <f>IF(B1329&lt;'Cleaning Summary'!$B$63,"Underweight",IF(B1329&lt;'Cleaning Summary'!$B$64,"Normal Weight",IF(B1329&lt;'Cleaning Summary'!$B$65,"Overweight","Obesity")))</f>
        <v>Underweight</v>
      </c>
      <c r="O1329" s="23" t="str">
        <f>IF(C1329&lt;'Cleaning Summary'!$B$66,"Normal",IF(C1329&lt;'Cleaning Summary'!$B$67,"Prediabetes","Diabetes"))</f>
        <v>Diabetes</v>
      </c>
    </row>
    <row r="1330" spans="1:15" x14ac:dyDescent="0.35">
      <c r="A1330" s="23" t="s">
        <v>2775</v>
      </c>
      <c r="B1330" s="27">
        <v>40.39</v>
      </c>
      <c r="C1330" s="27">
        <v>4.24</v>
      </c>
      <c r="D1330" s="23" t="s">
        <v>95</v>
      </c>
      <c r="E1330" s="23" t="s">
        <v>81</v>
      </c>
      <c r="F1330" s="23" t="s">
        <v>82</v>
      </c>
      <c r="G1330" s="23">
        <v>1</v>
      </c>
      <c r="H1330" s="23" t="s">
        <v>81</v>
      </c>
      <c r="I1330" s="23" t="str">
        <f t="shared" si="80"/>
        <v>Yes</v>
      </c>
      <c r="J1330" s="23" t="str">
        <f t="shared" si="81"/>
        <v>No</v>
      </c>
      <c r="K1330" s="23" t="str">
        <f t="shared" si="82"/>
        <v>Yes</v>
      </c>
      <c r="L1330" s="23" t="str">
        <f>IF(TRIM(H1330)="?",'Cleaning Summary'!$B$35,IF(LOWER(TRIM(H1330))="yes","Yes","No"))</f>
        <v>No</v>
      </c>
      <c r="M1330" s="23">
        <f t="shared" si="83"/>
        <v>1</v>
      </c>
      <c r="N1330" s="23" t="str">
        <f>IF(B1330&lt;'Cleaning Summary'!$B$63,"Underweight",IF(B1330&lt;'Cleaning Summary'!$B$64,"Normal Weight",IF(B1330&lt;'Cleaning Summary'!$B$65,"Overweight","Obesity")))</f>
        <v>Obesity</v>
      </c>
      <c r="O1330" s="23" t="str">
        <f>IF(C1330&lt;'Cleaning Summary'!$B$66,"Normal",IF(C1330&lt;'Cleaning Summary'!$B$67,"Prediabetes","Diabetes"))</f>
        <v>Normal</v>
      </c>
    </row>
    <row r="1331" spans="1:15" x14ac:dyDescent="0.35">
      <c r="A1331" s="23" t="s">
        <v>2777</v>
      </c>
      <c r="B1331" s="27">
        <v>25.96</v>
      </c>
      <c r="C1331" s="27">
        <v>4.68</v>
      </c>
      <c r="D1331" s="23" t="s">
        <v>95</v>
      </c>
      <c r="E1331" s="23" t="s">
        <v>81</v>
      </c>
      <c r="F1331" s="23" t="s">
        <v>82</v>
      </c>
      <c r="G1331" s="23">
        <v>1</v>
      </c>
      <c r="H1331" s="23" t="s">
        <v>81</v>
      </c>
      <c r="I1331" s="23" t="str">
        <f t="shared" si="80"/>
        <v>Yes</v>
      </c>
      <c r="J1331" s="23" t="str">
        <f t="shared" si="81"/>
        <v>No</v>
      </c>
      <c r="K1331" s="23" t="str">
        <f t="shared" si="82"/>
        <v>Yes</v>
      </c>
      <c r="L1331" s="23" t="str">
        <f>IF(TRIM(H1331)="?",'Cleaning Summary'!$B$35,IF(LOWER(TRIM(H1331))="yes","Yes","No"))</f>
        <v>No</v>
      </c>
      <c r="M1331" s="23">
        <f t="shared" si="83"/>
        <v>1</v>
      </c>
      <c r="N1331" s="23" t="str">
        <f>IF(B1331&lt;'Cleaning Summary'!$B$63,"Underweight",IF(B1331&lt;'Cleaning Summary'!$B$64,"Normal Weight",IF(B1331&lt;'Cleaning Summary'!$B$65,"Overweight","Obesity")))</f>
        <v>Overweight</v>
      </c>
      <c r="O1331" s="23" t="str">
        <f>IF(C1331&lt;'Cleaning Summary'!$B$66,"Normal",IF(C1331&lt;'Cleaning Summary'!$B$67,"Prediabetes","Diabetes"))</f>
        <v>Normal</v>
      </c>
    </row>
    <row r="1332" spans="1:15" x14ac:dyDescent="0.35">
      <c r="A1332" s="23" t="s">
        <v>2779</v>
      </c>
      <c r="B1332" s="27">
        <v>17.68</v>
      </c>
      <c r="C1332" s="27">
        <v>8.57</v>
      </c>
      <c r="D1332" s="23" t="s">
        <v>95</v>
      </c>
      <c r="E1332" s="23" t="s">
        <v>81</v>
      </c>
      <c r="F1332" s="23" t="s">
        <v>82</v>
      </c>
      <c r="G1332" s="23">
        <v>1</v>
      </c>
      <c r="H1332" s="23" t="s">
        <v>81</v>
      </c>
      <c r="I1332" s="23" t="str">
        <f t="shared" si="80"/>
        <v>Yes</v>
      </c>
      <c r="J1332" s="23" t="str">
        <f t="shared" si="81"/>
        <v>No</v>
      </c>
      <c r="K1332" s="23" t="str">
        <f t="shared" si="82"/>
        <v>Yes</v>
      </c>
      <c r="L1332" s="23" t="str">
        <f>IF(TRIM(H1332)="?",'Cleaning Summary'!$B$35,IF(LOWER(TRIM(H1332))="yes","Yes","No"))</f>
        <v>No</v>
      </c>
      <c r="M1332" s="23">
        <f t="shared" si="83"/>
        <v>1</v>
      </c>
      <c r="N1332" s="23" t="str">
        <f>IF(B1332&lt;'Cleaning Summary'!$B$63,"Underweight",IF(B1332&lt;'Cleaning Summary'!$B$64,"Normal Weight",IF(B1332&lt;'Cleaning Summary'!$B$65,"Overweight","Obesity")))</f>
        <v>Underweight</v>
      </c>
      <c r="O1332" s="23" t="str">
        <f>IF(C1332&lt;'Cleaning Summary'!$B$66,"Normal",IF(C1332&lt;'Cleaning Summary'!$B$67,"Prediabetes","Diabetes"))</f>
        <v>Diabetes</v>
      </c>
    </row>
    <row r="1333" spans="1:15" x14ac:dyDescent="0.35">
      <c r="A1333" s="23" t="s">
        <v>2781</v>
      </c>
      <c r="B1333" s="27">
        <v>30.875</v>
      </c>
      <c r="C1333" s="27">
        <v>4.0999999999999996</v>
      </c>
      <c r="D1333" s="23" t="s">
        <v>81</v>
      </c>
      <c r="E1333" s="23" t="s">
        <v>81</v>
      </c>
      <c r="F1333" s="23" t="s">
        <v>81</v>
      </c>
      <c r="G1333" s="23" t="s">
        <v>4796</v>
      </c>
      <c r="H1333" s="23" t="s">
        <v>81</v>
      </c>
      <c r="I1333" s="23" t="str">
        <f t="shared" si="80"/>
        <v>No</v>
      </c>
      <c r="J1333" s="23" t="str">
        <f t="shared" si="81"/>
        <v>No</v>
      </c>
      <c r="K1333" s="23" t="str">
        <f t="shared" si="82"/>
        <v>No</v>
      </c>
      <c r="L1333" s="23" t="str">
        <f>IF(TRIM(H1333)="?",'Cleaning Summary'!$B$35,IF(LOWER(TRIM(H1333))="yes","Yes","No"))</f>
        <v>No</v>
      </c>
      <c r="M1333" s="23">
        <f t="shared" si="83"/>
        <v>0</v>
      </c>
      <c r="N1333" s="23" t="str">
        <f>IF(B1333&lt;'Cleaning Summary'!$B$63,"Underweight",IF(B1333&lt;'Cleaning Summary'!$B$64,"Normal Weight",IF(B1333&lt;'Cleaning Summary'!$B$65,"Overweight","Obesity")))</f>
        <v>Obesity</v>
      </c>
      <c r="O1333" s="23" t="str">
        <f>IF(C1333&lt;'Cleaning Summary'!$B$66,"Normal",IF(C1333&lt;'Cleaning Summary'!$B$67,"Prediabetes","Diabetes"))</f>
        <v>Normal</v>
      </c>
    </row>
    <row r="1334" spans="1:15" x14ac:dyDescent="0.35">
      <c r="A1334" s="23" t="s">
        <v>2783</v>
      </c>
      <c r="B1334" s="27">
        <v>30.81</v>
      </c>
      <c r="C1334" s="27">
        <v>4.49</v>
      </c>
      <c r="D1334" s="23" t="s">
        <v>81</v>
      </c>
      <c r="E1334" s="23" t="s">
        <v>81</v>
      </c>
      <c r="F1334" s="23" t="s">
        <v>81</v>
      </c>
      <c r="G1334" s="23" t="s">
        <v>4796</v>
      </c>
      <c r="H1334" s="23" t="s">
        <v>81</v>
      </c>
      <c r="I1334" s="23" t="str">
        <f t="shared" si="80"/>
        <v>No</v>
      </c>
      <c r="J1334" s="23" t="str">
        <f t="shared" si="81"/>
        <v>No</v>
      </c>
      <c r="K1334" s="23" t="str">
        <f t="shared" si="82"/>
        <v>No</v>
      </c>
      <c r="L1334" s="23" t="str">
        <f>IF(TRIM(H1334)="?",'Cleaning Summary'!$B$35,IF(LOWER(TRIM(H1334))="yes","Yes","No"))</f>
        <v>No</v>
      </c>
      <c r="M1334" s="23">
        <f t="shared" si="83"/>
        <v>0</v>
      </c>
      <c r="N1334" s="23" t="str">
        <f>IF(B1334&lt;'Cleaning Summary'!$B$63,"Underweight",IF(B1334&lt;'Cleaning Summary'!$B$64,"Normal Weight",IF(B1334&lt;'Cleaning Summary'!$B$65,"Overweight","Obesity")))</f>
        <v>Obesity</v>
      </c>
      <c r="O1334" s="23" t="str">
        <f>IF(C1334&lt;'Cleaning Summary'!$B$66,"Normal",IF(C1334&lt;'Cleaning Summary'!$B$67,"Prediabetes","Diabetes"))</f>
        <v>Normal</v>
      </c>
    </row>
    <row r="1335" spans="1:15" x14ac:dyDescent="0.35">
      <c r="A1335" s="23" t="s">
        <v>2785</v>
      </c>
      <c r="B1335" s="27">
        <v>36.85</v>
      </c>
      <c r="C1335" s="27">
        <v>8.8000000000000007</v>
      </c>
      <c r="D1335" s="23" t="s">
        <v>81</v>
      </c>
      <c r="E1335" s="23" t="s">
        <v>81</v>
      </c>
      <c r="F1335" s="23" t="s">
        <v>81</v>
      </c>
      <c r="G1335" s="23">
        <v>2</v>
      </c>
      <c r="H1335" s="23" t="s">
        <v>81</v>
      </c>
      <c r="I1335" s="23" t="str">
        <f t="shared" si="80"/>
        <v>No</v>
      </c>
      <c r="J1335" s="23" t="str">
        <f t="shared" si="81"/>
        <v>No</v>
      </c>
      <c r="K1335" s="23" t="str">
        <f t="shared" si="82"/>
        <v>No</v>
      </c>
      <c r="L1335" s="23" t="str">
        <f>IF(TRIM(H1335)="?",'Cleaning Summary'!$B$35,IF(LOWER(TRIM(H1335))="yes","Yes","No"))</f>
        <v>No</v>
      </c>
      <c r="M1335" s="23">
        <f t="shared" si="83"/>
        <v>2</v>
      </c>
      <c r="N1335" s="23" t="str">
        <f>IF(B1335&lt;'Cleaning Summary'!$B$63,"Underweight",IF(B1335&lt;'Cleaning Summary'!$B$64,"Normal Weight",IF(B1335&lt;'Cleaning Summary'!$B$65,"Overweight","Obesity")))</f>
        <v>Obesity</v>
      </c>
      <c r="O1335" s="23" t="str">
        <f>IF(C1335&lt;'Cleaning Summary'!$B$66,"Normal",IF(C1335&lt;'Cleaning Summary'!$B$67,"Prediabetes","Diabetes"))</f>
        <v>Diabetes</v>
      </c>
    </row>
    <row r="1336" spans="1:15" x14ac:dyDescent="0.35">
      <c r="A1336" s="23" t="s">
        <v>2787</v>
      </c>
      <c r="B1336" s="27">
        <v>35.86</v>
      </c>
      <c r="C1336" s="27">
        <v>7.93</v>
      </c>
      <c r="D1336" s="23" t="s">
        <v>81</v>
      </c>
      <c r="E1336" s="23" t="s">
        <v>81</v>
      </c>
      <c r="F1336" s="23" t="s">
        <v>81</v>
      </c>
      <c r="G1336" s="23">
        <v>2</v>
      </c>
      <c r="H1336" s="23" t="s">
        <v>81</v>
      </c>
      <c r="I1336" s="23" t="str">
        <f t="shared" si="80"/>
        <v>No</v>
      </c>
      <c r="J1336" s="23" t="str">
        <f t="shared" si="81"/>
        <v>No</v>
      </c>
      <c r="K1336" s="23" t="str">
        <f t="shared" si="82"/>
        <v>No</v>
      </c>
      <c r="L1336" s="23" t="str">
        <f>IF(TRIM(H1336)="?",'Cleaning Summary'!$B$35,IF(LOWER(TRIM(H1336))="yes","Yes","No"))</f>
        <v>No</v>
      </c>
      <c r="M1336" s="23">
        <f t="shared" si="83"/>
        <v>2</v>
      </c>
      <c r="N1336" s="23" t="str">
        <f>IF(B1336&lt;'Cleaning Summary'!$B$63,"Underweight",IF(B1336&lt;'Cleaning Summary'!$B$64,"Normal Weight",IF(B1336&lt;'Cleaning Summary'!$B$65,"Overweight","Obesity")))</f>
        <v>Obesity</v>
      </c>
      <c r="O1336" s="23" t="str">
        <f>IF(C1336&lt;'Cleaning Summary'!$B$66,"Normal",IF(C1336&lt;'Cleaning Summary'!$B$67,"Prediabetes","Diabetes"))</f>
        <v>Diabetes</v>
      </c>
    </row>
    <row r="1337" spans="1:15" x14ac:dyDescent="0.35">
      <c r="A1337" s="23" t="s">
        <v>2789</v>
      </c>
      <c r="B1337" s="27">
        <v>30.3</v>
      </c>
      <c r="C1337" s="27">
        <v>9.4499999999999993</v>
      </c>
      <c r="D1337" s="23" t="s">
        <v>81</v>
      </c>
      <c r="E1337" s="23" t="s">
        <v>81</v>
      </c>
      <c r="F1337" s="23" t="s">
        <v>81</v>
      </c>
      <c r="G1337" s="23">
        <v>2</v>
      </c>
      <c r="H1337" s="23" t="s">
        <v>81</v>
      </c>
      <c r="I1337" s="23" t="str">
        <f t="shared" si="80"/>
        <v>No</v>
      </c>
      <c r="J1337" s="23" t="str">
        <f t="shared" si="81"/>
        <v>No</v>
      </c>
      <c r="K1337" s="23" t="str">
        <f t="shared" si="82"/>
        <v>No</v>
      </c>
      <c r="L1337" s="23" t="str">
        <f>IF(TRIM(H1337)="?",'Cleaning Summary'!$B$35,IF(LOWER(TRIM(H1337))="yes","Yes","No"))</f>
        <v>No</v>
      </c>
      <c r="M1337" s="23">
        <f t="shared" si="83"/>
        <v>2</v>
      </c>
      <c r="N1337" s="23" t="str">
        <f>IF(B1337&lt;'Cleaning Summary'!$B$63,"Underweight",IF(B1337&lt;'Cleaning Summary'!$B$64,"Normal Weight",IF(B1337&lt;'Cleaning Summary'!$B$65,"Overweight","Obesity")))</f>
        <v>Obesity</v>
      </c>
      <c r="O1337" s="23" t="str">
        <f>IF(C1337&lt;'Cleaning Summary'!$B$66,"Normal",IF(C1337&lt;'Cleaning Summary'!$B$67,"Prediabetes","Diabetes"))</f>
        <v>Diabetes</v>
      </c>
    </row>
    <row r="1338" spans="1:15" x14ac:dyDescent="0.35">
      <c r="A1338" s="23" t="s">
        <v>2791</v>
      </c>
      <c r="B1338" s="27">
        <v>32.015000000000001</v>
      </c>
      <c r="C1338" s="27">
        <v>7.67</v>
      </c>
      <c r="D1338" s="23" t="s">
        <v>81</v>
      </c>
      <c r="E1338" s="23" t="s">
        <v>81</v>
      </c>
      <c r="F1338" s="23" t="s">
        <v>81</v>
      </c>
      <c r="G1338" s="23" t="s">
        <v>4796</v>
      </c>
      <c r="H1338" s="23" t="s">
        <v>81</v>
      </c>
      <c r="I1338" s="23" t="str">
        <f t="shared" si="80"/>
        <v>No</v>
      </c>
      <c r="J1338" s="23" t="str">
        <f t="shared" si="81"/>
        <v>No</v>
      </c>
      <c r="K1338" s="23" t="str">
        <f t="shared" si="82"/>
        <v>No</v>
      </c>
      <c r="L1338" s="23" t="str">
        <f>IF(TRIM(H1338)="?",'Cleaning Summary'!$B$35,IF(LOWER(TRIM(H1338))="yes","Yes","No"))</f>
        <v>No</v>
      </c>
      <c r="M1338" s="23">
        <f t="shared" si="83"/>
        <v>0</v>
      </c>
      <c r="N1338" s="23" t="str">
        <f>IF(B1338&lt;'Cleaning Summary'!$B$63,"Underweight",IF(B1338&lt;'Cleaning Summary'!$B$64,"Normal Weight",IF(B1338&lt;'Cleaning Summary'!$B$65,"Overweight","Obesity")))</f>
        <v>Obesity</v>
      </c>
      <c r="O1338" s="23" t="str">
        <f>IF(C1338&lt;'Cleaning Summary'!$B$66,"Normal",IF(C1338&lt;'Cleaning Summary'!$B$67,"Prediabetes","Diabetes"))</f>
        <v>Diabetes</v>
      </c>
    </row>
    <row r="1339" spans="1:15" x14ac:dyDescent="0.35">
      <c r="A1339" s="23" t="s">
        <v>2793</v>
      </c>
      <c r="B1339" s="27">
        <v>25.06</v>
      </c>
      <c r="C1339" s="27">
        <v>10.53</v>
      </c>
      <c r="D1339" s="23" t="s">
        <v>81</v>
      </c>
      <c r="E1339" s="23" t="s">
        <v>81</v>
      </c>
      <c r="F1339" s="23" t="s">
        <v>81</v>
      </c>
      <c r="G1339" s="23">
        <v>2</v>
      </c>
      <c r="H1339" s="23" t="s">
        <v>81</v>
      </c>
      <c r="I1339" s="23" t="str">
        <f t="shared" si="80"/>
        <v>No</v>
      </c>
      <c r="J1339" s="23" t="str">
        <f t="shared" si="81"/>
        <v>No</v>
      </c>
      <c r="K1339" s="23" t="str">
        <f t="shared" si="82"/>
        <v>No</v>
      </c>
      <c r="L1339" s="23" t="str">
        <f>IF(TRIM(H1339)="?",'Cleaning Summary'!$B$35,IF(LOWER(TRIM(H1339))="yes","Yes","No"))</f>
        <v>No</v>
      </c>
      <c r="M1339" s="23">
        <f t="shared" si="83"/>
        <v>2</v>
      </c>
      <c r="N1339" s="23" t="str">
        <f>IF(B1339&lt;'Cleaning Summary'!$B$63,"Underweight",IF(B1339&lt;'Cleaning Summary'!$B$64,"Normal Weight",IF(B1339&lt;'Cleaning Summary'!$B$65,"Overweight","Obesity")))</f>
        <v>Overweight</v>
      </c>
      <c r="O1339" s="23" t="str">
        <f>IF(C1339&lt;'Cleaning Summary'!$B$66,"Normal",IF(C1339&lt;'Cleaning Summary'!$B$67,"Prediabetes","Diabetes"))</f>
        <v>Diabetes</v>
      </c>
    </row>
    <row r="1340" spans="1:15" x14ac:dyDescent="0.35">
      <c r="A1340" s="23" t="s">
        <v>2795</v>
      </c>
      <c r="B1340" s="27">
        <v>18.829999999999998</v>
      </c>
      <c r="C1340" s="27">
        <v>10.08</v>
      </c>
      <c r="D1340" s="23" t="s">
        <v>95</v>
      </c>
      <c r="E1340" s="23" t="s">
        <v>81</v>
      </c>
      <c r="F1340" s="23" t="s">
        <v>81</v>
      </c>
      <c r="G1340" s="23" t="s">
        <v>4796</v>
      </c>
      <c r="H1340" s="23" t="s">
        <v>81</v>
      </c>
      <c r="I1340" s="23" t="str">
        <f t="shared" si="80"/>
        <v>Yes</v>
      </c>
      <c r="J1340" s="23" t="str">
        <f t="shared" si="81"/>
        <v>No</v>
      </c>
      <c r="K1340" s="23" t="str">
        <f t="shared" si="82"/>
        <v>No</v>
      </c>
      <c r="L1340" s="23" t="str">
        <f>IF(TRIM(H1340)="?",'Cleaning Summary'!$B$35,IF(LOWER(TRIM(H1340))="yes","Yes","No"))</f>
        <v>No</v>
      </c>
      <c r="M1340" s="23">
        <f t="shared" si="83"/>
        <v>0</v>
      </c>
      <c r="N1340" s="23" t="str">
        <f>IF(B1340&lt;'Cleaning Summary'!$B$63,"Underweight",IF(B1340&lt;'Cleaning Summary'!$B$64,"Normal Weight",IF(B1340&lt;'Cleaning Summary'!$B$65,"Overweight","Obesity")))</f>
        <v>Normal Weight</v>
      </c>
      <c r="O1340" s="23" t="str">
        <f>IF(C1340&lt;'Cleaning Summary'!$B$66,"Normal",IF(C1340&lt;'Cleaning Summary'!$B$67,"Prediabetes","Diabetes"))</f>
        <v>Diabetes</v>
      </c>
    </row>
    <row r="1341" spans="1:15" x14ac:dyDescent="0.35">
      <c r="A1341" s="23" t="s">
        <v>2797</v>
      </c>
      <c r="B1341" s="27">
        <v>47.52</v>
      </c>
      <c r="C1341" s="27">
        <v>11.39</v>
      </c>
      <c r="D1341" s="23" t="s">
        <v>95</v>
      </c>
      <c r="E1341" s="23" t="s">
        <v>81</v>
      </c>
      <c r="F1341" s="23" t="s">
        <v>81</v>
      </c>
      <c r="G1341" s="23">
        <v>1</v>
      </c>
      <c r="H1341" s="23" t="s">
        <v>81</v>
      </c>
      <c r="I1341" s="23" t="str">
        <f t="shared" si="80"/>
        <v>Yes</v>
      </c>
      <c r="J1341" s="23" t="str">
        <f t="shared" si="81"/>
        <v>No</v>
      </c>
      <c r="K1341" s="23" t="str">
        <f t="shared" si="82"/>
        <v>No</v>
      </c>
      <c r="L1341" s="23" t="str">
        <f>IF(TRIM(H1341)="?",'Cleaning Summary'!$B$35,IF(LOWER(TRIM(H1341))="yes","Yes","No"))</f>
        <v>No</v>
      </c>
      <c r="M1341" s="23">
        <f t="shared" si="83"/>
        <v>1</v>
      </c>
      <c r="N1341" s="23" t="str">
        <f>IF(B1341&lt;'Cleaning Summary'!$B$63,"Underweight",IF(B1341&lt;'Cleaning Summary'!$B$64,"Normal Weight",IF(B1341&lt;'Cleaning Summary'!$B$65,"Overweight","Obesity")))</f>
        <v>Obesity</v>
      </c>
      <c r="O1341" s="23" t="str">
        <f>IF(C1341&lt;'Cleaning Summary'!$B$66,"Normal",IF(C1341&lt;'Cleaning Summary'!$B$67,"Prediabetes","Diabetes"))</f>
        <v>Diabetes</v>
      </c>
    </row>
    <row r="1342" spans="1:15" x14ac:dyDescent="0.35">
      <c r="A1342" s="23" t="s">
        <v>2799</v>
      </c>
      <c r="B1342" s="27">
        <v>37.82</v>
      </c>
      <c r="C1342" s="27">
        <v>6.36</v>
      </c>
      <c r="D1342" s="23" t="s">
        <v>81</v>
      </c>
      <c r="E1342" s="23" t="s">
        <v>81</v>
      </c>
      <c r="F1342" s="23" t="s">
        <v>81</v>
      </c>
      <c r="G1342" s="23" t="s">
        <v>4796</v>
      </c>
      <c r="H1342" s="23" t="s">
        <v>81</v>
      </c>
      <c r="I1342" s="23" t="str">
        <f t="shared" si="80"/>
        <v>No</v>
      </c>
      <c r="J1342" s="23" t="str">
        <f t="shared" si="81"/>
        <v>No</v>
      </c>
      <c r="K1342" s="23" t="str">
        <f t="shared" si="82"/>
        <v>No</v>
      </c>
      <c r="L1342" s="23" t="str">
        <f>IF(TRIM(H1342)="?",'Cleaning Summary'!$B$35,IF(LOWER(TRIM(H1342))="yes","Yes","No"))</f>
        <v>No</v>
      </c>
      <c r="M1342" s="23">
        <f t="shared" si="83"/>
        <v>0</v>
      </c>
      <c r="N1342" s="23" t="str">
        <f>IF(B1342&lt;'Cleaning Summary'!$B$63,"Underweight",IF(B1342&lt;'Cleaning Summary'!$B$64,"Normal Weight",IF(B1342&lt;'Cleaning Summary'!$B$65,"Overweight","Obesity")))</f>
        <v>Obesity</v>
      </c>
      <c r="O1342" s="23" t="str">
        <f>IF(C1342&lt;'Cleaning Summary'!$B$66,"Normal",IF(C1342&lt;'Cleaning Summary'!$B$67,"Prediabetes","Diabetes"))</f>
        <v>Prediabetes</v>
      </c>
    </row>
    <row r="1343" spans="1:15" x14ac:dyDescent="0.35">
      <c r="A1343" s="23" t="s">
        <v>2801</v>
      </c>
      <c r="B1343" s="27">
        <v>44.16</v>
      </c>
      <c r="C1343" s="27">
        <v>5.31</v>
      </c>
      <c r="D1343" s="23" t="s">
        <v>95</v>
      </c>
      <c r="E1343" s="23" t="s">
        <v>81</v>
      </c>
      <c r="F1343" s="23" t="s">
        <v>81</v>
      </c>
      <c r="G1343" s="23" t="s">
        <v>4796</v>
      </c>
      <c r="H1343" s="23" t="s">
        <v>81</v>
      </c>
      <c r="I1343" s="23" t="str">
        <f t="shared" si="80"/>
        <v>Yes</v>
      </c>
      <c r="J1343" s="23" t="str">
        <f t="shared" si="81"/>
        <v>No</v>
      </c>
      <c r="K1343" s="23" t="str">
        <f t="shared" si="82"/>
        <v>No</v>
      </c>
      <c r="L1343" s="23" t="str">
        <f>IF(TRIM(H1343)="?",'Cleaning Summary'!$B$35,IF(LOWER(TRIM(H1343))="yes","Yes","No"))</f>
        <v>No</v>
      </c>
      <c r="M1343" s="23">
        <f t="shared" si="83"/>
        <v>0</v>
      </c>
      <c r="N1343" s="23" t="str">
        <f>IF(B1343&lt;'Cleaning Summary'!$B$63,"Underweight",IF(B1343&lt;'Cleaning Summary'!$B$64,"Normal Weight",IF(B1343&lt;'Cleaning Summary'!$B$65,"Overweight","Obesity")))</f>
        <v>Obesity</v>
      </c>
      <c r="O1343" s="23" t="str">
        <f>IF(C1343&lt;'Cleaning Summary'!$B$66,"Normal",IF(C1343&lt;'Cleaning Summary'!$B$67,"Prediabetes","Diabetes"))</f>
        <v>Normal</v>
      </c>
    </row>
    <row r="1344" spans="1:15" x14ac:dyDescent="0.35">
      <c r="A1344" s="23" t="s">
        <v>2803</v>
      </c>
      <c r="B1344" s="27">
        <v>37.049999999999997</v>
      </c>
      <c r="C1344" s="27">
        <v>4.74</v>
      </c>
      <c r="D1344" s="23" t="s">
        <v>81</v>
      </c>
      <c r="E1344" s="23" t="s">
        <v>81</v>
      </c>
      <c r="F1344" s="23" t="s">
        <v>82</v>
      </c>
      <c r="G1344" s="23">
        <v>1</v>
      </c>
      <c r="H1344" s="23" t="s">
        <v>81</v>
      </c>
      <c r="I1344" s="23" t="str">
        <f t="shared" si="80"/>
        <v>No</v>
      </c>
      <c r="J1344" s="23" t="str">
        <f t="shared" si="81"/>
        <v>No</v>
      </c>
      <c r="K1344" s="23" t="str">
        <f t="shared" si="82"/>
        <v>Yes</v>
      </c>
      <c r="L1344" s="23" t="str">
        <f>IF(TRIM(H1344)="?",'Cleaning Summary'!$B$35,IF(LOWER(TRIM(H1344))="yes","Yes","No"))</f>
        <v>No</v>
      </c>
      <c r="M1344" s="23">
        <f t="shared" si="83"/>
        <v>1</v>
      </c>
      <c r="N1344" s="23" t="str">
        <f>IF(B1344&lt;'Cleaning Summary'!$B$63,"Underweight",IF(B1344&lt;'Cleaning Summary'!$B$64,"Normal Weight",IF(B1344&lt;'Cleaning Summary'!$B$65,"Overweight","Obesity")))</f>
        <v>Obesity</v>
      </c>
      <c r="O1344" s="23" t="str">
        <f>IF(C1344&lt;'Cleaning Summary'!$B$66,"Normal",IF(C1344&lt;'Cleaning Summary'!$B$67,"Prediabetes","Diabetes"))</f>
        <v>Normal</v>
      </c>
    </row>
    <row r="1345" spans="1:15" x14ac:dyDescent="0.35">
      <c r="A1345" s="23" t="s">
        <v>2805</v>
      </c>
      <c r="B1345" s="27">
        <v>18.66</v>
      </c>
      <c r="C1345" s="27">
        <v>11.35</v>
      </c>
      <c r="D1345" s="23" t="s">
        <v>81</v>
      </c>
      <c r="E1345" s="23" t="s">
        <v>81</v>
      </c>
      <c r="F1345" s="23" t="s">
        <v>81</v>
      </c>
      <c r="G1345" s="23" t="s">
        <v>4796</v>
      </c>
      <c r="H1345" s="23" t="s">
        <v>81</v>
      </c>
      <c r="I1345" s="23" t="str">
        <f t="shared" si="80"/>
        <v>No</v>
      </c>
      <c r="J1345" s="23" t="str">
        <f t="shared" si="81"/>
        <v>No</v>
      </c>
      <c r="K1345" s="23" t="str">
        <f t="shared" si="82"/>
        <v>No</v>
      </c>
      <c r="L1345" s="23" t="str">
        <f>IF(TRIM(H1345)="?",'Cleaning Summary'!$B$35,IF(LOWER(TRIM(H1345))="yes","Yes","No"))</f>
        <v>No</v>
      </c>
      <c r="M1345" s="23">
        <f t="shared" si="83"/>
        <v>0</v>
      </c>
      <c r="N1345" s="23" t="str">
        <f>IF(B1345&lt;'Cleaning Summary'!$B$63,"Underweight",IF(B1345&lt;'Cleaning Summary'!$B$64,"Normal Weight",IF(B1345&lt;'Cleaning Summary'!$B$65,"Overweight","Obesity")))</f>
        <v>Normal Weight</v>
      </c>
      <c r="O1345" s="23" t="str">
        <f>IF(C1345&lt;'Cleaning Summary'!$B$66,"Normal",IF(C1345&lt;'Cleaning Summary'!$B$67,"Prediabetes","Diabetes"))</f>
        <v>Diabetes</v>
      </c>
    </row>
    <row r="1346" spans="1:15" x14ac:dyDescent="0.35">
      <c r="A1346" s="23" t="s">
        <v>2807</v>
      </c>
      <c r="B1346" s="27">
        <v>36.200000000000003</v>
      </c>
      <c r="C1346" s="27">
        <v>6.81</v>
      </c>
      <c r="D1346" s="23" t="s">
        <v>95</v>
      </c>
      <c r="E1346" s="23" t="s">
        <v>81</v>
      </c>
      <c r="F1346" s="23" t="s">
        <v>81</v>
      </c>
      <c r="G1346" s="23">
        <v>1</v>
      </c>
      <c r="H1346" s="23" t="s">
        <v>81</v>
      </c>
      <c r="I1346" s="23" t="str">
        <f t="shared" ref="I1346:I1409" si="84">IF(LOWER(TRIM(D1346))="yes","Yes","No")</f>
        <v>Yes</v>
      </c>
      <c r="J1346" s="23" t="str">
        <f t="shared" ref="J1346:J1409" si="85">IF(LOWER(TRIM(E1346))="yes","Yes","No")</f>
        <v>No</v>
      </c>
      <c r="K1346" s="23" t="str">
        <f t="shared" ref="K1346:K1409" si="86">IF(LOWER(TRIM(F1346))="yes","Yes","No")</f>
        <v>No</v>
      </c>
      <c r="L1346" s="23" t="str">
        <f>IF(TRIM(H1346)="?",'Cleaning Summary'!$B$35,IF(LOWER(TRIM(H1346))="yes","Yes","No"))</f>
        <v>No</v>
      </c>
      <c r="M1346" s="23">
        <f t="shared" ref="M1346:M1409" si="87">IF(ISNUMBER(G1346),G1346,IF(LOWER(TRIM(G1346))="no major surgery",0,"CHECK"))</f>
        <v>1</v>
      </c>
      <c r="N1346" s="23" t="str">
        <f>IF(B1346&lt;'Cleaning Summary'!$B$63,"Underweight",IF(B1346&lt;'Cleaning Summary'!$B$64,"Normal Weight",IF(B1346&lt;'Cleaning Summary'!$B$65,"Overweight","Obesity")))</f>
        <v>Obesity</v>
      </c>
      <c r="O1346" s="23" t="str">
        <f>IF(C1346&lt;'Cleaning Summary'!$B$66,"Normal",IF(C1346&lt;'Cleaning Summary'!$B$67,"Prediabetes","Diabetes"))</f>
        <v>Diabetes</v>
      </c>
    </row>
    <row r="1347" spans="1:15" x14ac:dyDescent="0.35">
      <c r="A1347" s="23" t="s">
        <v>2809</v>
      </c>
      <c r="B1347" s="27">
        <v>18.87</v>
      </c>
      <c r="C1347" s="27">
        <v>8.06</v>
      </c>
      <c r="D1347" s="23" t="s">
        <v>81</v>
      </c>
      <c r="E1347" s="23" t="s">
        <v>81</v>
      </c>
      <c r="F1347" s="23" t="s">
        <v>81</v>
      </c>
      <c r="G1347" s="23" t="s">
        <v>4796</v>
      </c>
      <c r="H1347" s="23" t="s">
        <v>81</v>
      </c>
      <c r="I1347" s="23" t="str">
        <f t="shared" si="84"/>
        <v>No</v>
      </c>
      <c r="J1347" s="23" t="str">
        <f t="shared" si="85"/>
        <v>No</v>
      </c>
      <c r="K1347" s="23" t="str">
        <f t="shared" si="86"/>
        <v>No</v>
      </c>
      <c r="L1347" s="23" t="str">
        <f>IF(TRIM(H1347)="?",'Cleaning Summary'!$B$35,IF(LOWER(TRIM(H1347))="yes","Yes","No"))</f>
        <v>No</v>
      </c>
      <c r="M1347" s="23">
        <f t="shared" si="87"/>
        <v>0</v>
      </c>
      <c r="N1347" s="23" t="str">
        <f>IF(B1347&lt;'Cleaning Summary'!$B$63,"Underweight",IF(B1347&lt;'Cleaning Summary'!$B$64,"Normal Weight",IF(B1347&lt;'Cleaning Summary'!$B$65,"Overweight","Obesity")))</f>
        <v>Normal Weight</v>
      </c>
      <c r="O1347" s="23" t="str">
        <f>IF(C1347&lt;'Cleaning Summary'!$B$66,"Normal",IF(C1347&lt;'Cleaning Summary'!$B$67,"Prediabetes","Diabetes"))</f>
        <v>Diabetes</v>
      </c>
    </row>
    <row r="1348" spans="1:15" x14ac:dyDescent="0.35">
      <c r="A1348" s="23" t="s">
        <v>2811</v>
      </c>
      <c r="B1348" s="27">
        <v>32.299999999999997</v>
      </c>
      <c r="C1348" s="27">
        <v>6.74</v>
      </c>
      <c r="D1348" s="23" t="s">
        <v>95</v>
      </c>
      <c r="E1348" s="23" t="s">
        <v>81</v>
      </c>
      <c r="F1348" s="23" t="s">
        <v>81</v>
      </c>
      <c r="G1348" s="23">
        <v>1</v>
      </c>
      <c r="H1348" s="23" t="s">
        <v>81</v>
      </c>
      <c r="I1348" s="23" t="str">
        <f t="shared" si="84"/>
        <v>Yes</v>
      </c>
      <c r="J1348" s="23" t="str">
        <f t="shared" si="85"/>
        <v>No</v>
      </c>
      <c r="K1348" s="23" t="str">
        <f t="shared" si="86"/>
        <v>No</v>
      </c>
      <c r="L1348" s="23" t="str">
        <f>IF(TRIM(H1348)="?",'Cleaning Summary'!$B$35,IF(LOWER(TRIM(H1348))="yes","Yes","No"))</f>
        <v>No</v>
      </c>
      <c r="M1348" s="23">
        <f t="shared" si="87"/>
        <v>1</v>
      </c>
      <c r="N1348" s="23" t="str">
        <f>IF(B1348&lt;'Cleaning Summary'!$B$63,"Underweight",IF(B1348&lt;'Cleaning Summary'!$B$64,"Normal Weight",IF(B1348&lt;'Cleaning Summary'!$B$65,"Overweight","Obesity")))</f>
        <v>Obesity</v>
      </c>
      <c r="O1348" s="23" t="str">
        <f>IF(C1348&lt;'Cleaning Summary'!$B$66,"Normal",IF(C1348&lt;'Cleaning Summary'!$B$67,"Prediabetes","Diabetes"))</f>
        <v>Diabetes</v>
      </c>
    </row>
    <row r="1349" spans="1:15" x14ac:dyDescent="0.35">
      <c r="A1349" s="23" t="s">
        <v>2813</v>
      </c>
      <c r="B1349" s="27">
        <v>22.64</v>
      </c>
      <c r="C1349" s="27">
        <v>6.54</v>
      </c>
      <c r="D1349" s="23" t="s">
        <v>95</v>
      </c>
      <c r="E1349" s="23" t="s">
        <v>81</v>
      </c>
      <c r="F1349" s="23" t="s">
        <v>81</v>
      </c>
      <c r="G1349" s="23">
        <v>2</v>
      </c>
      <c r="H1349" s="23" t="s">
        <v>81</v>
      </c>
      <c r="I1349" s="23" t="str">
        <f t="shared" si="84"/>
        <v>Yes</v>
      </c>
      <c r="J1349" s="23" t="str">
        <f t="shared" si="85"/>
        <v>No</v>
      </c>
      <c r="K1349" s="23" t="str">
        <f t="shared" si="86"/>
        <v>No</v>
      </c>
      <c r="L1349" s="23" t="str">
        <f>IF(TRIM(H1349)="?",'Cleaning Summary'!$B$35,IF(LOWER(TRIM(H1349))="yes","Yes","No"))</f>
        <v>No</v>
      </c>
      <c r="M1349" s="23">
        <f t="shared" si="87"/>
        <v>2</v>
      </c>
      <c r="N1349" s="23" t="str">
        <f>IF(B1349&lt;'Cleaning Summary'!$B$63,"Underweight",IF(B1349&lt;'Cleaning Summary'!$B$64,"Normal Weight",IF(B1349&lt;'Cleaning Summary'!$B$65,"Overweight","Obesity")))</f>
        <v>Normal Weight</v>
      </c>
      <c r="O1349" s="23" t="str">
        <f>IF(C1349&lt;'Cleaning Summary'!$B$66,"Normal",IF(C1349&lt;'Cleaning Summary'!$B$67,"Prediabetes","Diabetes"))</f>
        <v>Diabetes</v>
      </c>
    </row>
    <row r="1350" spans="1:15" x14ac:dyDescent="0.35">
      <c r="A1350" s="23" t="s">
        <v>2815</v>
      </c>
      <c r="B1350" s="27">
        <v>28.69</v>
      </c>
      <c r="C1350" s="27">
        <v>5.4</v>
      </c>
      <c r="D1350" s="23" t="s">
        <v>81</v>
      </c>
      <c r="E1350" s="23" t="s">
        <v>81</v>
      </c>
      <c r="F1350" s="23" t="s">
        <v>81</v>
      </c>
      <c r="G1350" s="23" t="s">
        <v>4796</v>
      </c>
      <c r="H1350" s="23" t="s">
        <v>81</v>
      </c>
      <c r="I1350" s="23" t="str">
        <f t="shared" si="84"/>
        <v>No</v>
      </c>
      <c r="J1350" s="23" t="str">
        <f t="shared" si="85"/>
        <v>No</v>
      </c>
      <c r="K1350" s="23" t="str">
        <f t="shared" si="86"/>
        <v>No</v>
      </c>
      <c r="L1350" s="23" t="str">
        <f>IF(TRIM(H1350)="?",'Cleaning Summary'!$B$35,IF(LOWER(TRIM(H1350))="yes","Yes","No"))</f>
        <v>No</v>
      </c>
      <c r="M1350" s="23">
        <f t="shared" si="87"/>
        <v>0</v>
      </c>
      <c r="N1350" s="23" t="str">
        <f>IF(B1350&lt;'Cleaning Summary'!$B$63,"Underweight",IF(B1350&lt;'Cleaning Summary'!$B$64,"Normal Weight",IF(B1350&lt;'Cleaning Summary'!$B$65,"Overweight","Obesity")))</f>
        <v>Overweight</v>
      </c>
      <c r="O1350" s="23" t="str">
        <f>IF(C1350&lt;'Cleaning Summary'!$B$66,"Normal",IF(C1350&lt;'Cleaning Summary'!$B$67,"Prediabetes","Diabetes"))</f>
        <v>Normal</v>
      </c>
    </row>
    <row r="1351" spans="1:15" x14ac:dyDescent="0.35">
      <c r="A1351" s="23" t="s">
        <v>2817</v>
      </c>
      <c r="B1351" s="27">
        <v>28.16</v>
      </c>
      <c r="C1351" s="27">
        <v>5.58</v>
      </c>
      <c r="D1351" s="23" t="s">
        <v>95</v>
      </c>
      <c r="E1351" s="23" t="s">
        <v>81</v>
      </c>
      <c r="F1351" s="23" t="s">
        <v>81</v>
      </c>
      <c r="G1351" s="23" t="s">
        <v>4796</v>
      </c>
      <c r="H1351" s="23" t="s">
        <v>81</v>
      </c>
      <c r="I1351" s="23" t="str">
        <f t="shared" si="84"/>
        <v>Yes</v>
      </c>
      <c r="J1351" s="23" t="str">
        <f t="shared" si="85"/>
        <v>No</v>
      </c>
      <c r="K1351" s="23" t="str">
        <f t="shared" si="86"/>
        <v>No</v>
      </c>
      <c r="L1351" s="23" t="str">
        <f>IF(TRIM(H1351)="?",'Cleaning Summary'!$B$35,IF(LOWER(TRIM(H1351))="yes","Yes","No"))</f>
        <v>No</v>
      </c>
      <c r="M1351" s="23">
        <f t="shared" si="87"/>
        <v>0</v>
      </c>
      <c r="N1351" s="23" t="str">
        <f>IF(B1351&lt;'Cleaning Summary'!$B$63,"Underweight",IF(B1351&lt;'Cleaning Summary'!$B$64,"Normal Weight",IF(B1351&lt;'Cleaning Summary'!$B$65,"Overweight","Obesity")))</f>
        <v>Overweight</v>
      </c>
      <c r="O1351" s="23" t="str">
        <f>IF(C1351&lt;'Cleaning Summary'!$B$66,"Normal",IF(C1351&lt;'Cleaning Summary'!$B$67,"Prediabetes","Diabetes"))</f>
        <v>Normal</v>
      </c>
    </row>
    <row r="1352" spans="1:15" x14ac:dyDescent="0.35">
      <c r="A1352" s="23" t="s">
        <v>2819</v>
      </c>
      <c r="B1352" s="27">
        <v>45.54</v>
      </c>
      <c r="C1352" s="27">
        <v>5.84</v>
      </c>
      <c r="D1352" s="23" t="s">
        <v>81</v>
      </c>
      <c r="E1352" s="23" t="s">
        <v>81</v>
      </c>
      <c r="F1352" s="23" t="s">
        <v>82</v>
      </c>
      <c r="G1352" s="23">
        <v>1</v>
      </c>
      <c r="H1352" s="23" t="s">
        <v>81</v>
      </c>
      <c r="I1352" s="23" t="str">
        <f t="shared" si="84"/>
        <v>No</v>
      </c>
      <c r="J1352" s="23" t="str">
        <f t="shared" si="85"/>
        <v>No</v>
      </c>
      <c r="K1352" s="23" t="str">
        <f t="shared" si="86"/>
        <v>Yes</v>
      </c>
      <c r="L1352" s="23" t="str">
        <f>IF(TRIM(H1352)="?",'Cleaning Summary'!$B$35,IF(LOWER(TRIM(H1352))="yes","Yes","No"))</f>
        <v>No</v>
      </c>
      <c r="M1352" s="23">
        <f t="shared" si="87"/>
        <v>1</v>
      </c>
      <c r="N1352" s="23" t="str">
        <f>IF(B1352&lt;'Cleaning Summary'!$B$63,"Underweight",IF(B1352&lt;'Cleaning Summary'!$B$64,"Normal Weight",IF(B1352&lt;'Cleaning Summary'!$B$65,"Overweight","Obesity")))</f>
        <v>Obesity</v>
      </c>
      <c r="O1352" s="23" t="str">
        <f>IF(C1352&lt;'Cleaning Summary'!$B$66,"Normal",IF(C1352&lt;'Cleaning Summary'!$B$67,"Prediabetes","Diabetes"))</f>
        <v>Prediabetes</v>
      </c>
    </row>
    <row r="1353" spans="1:15" x14ac:dyDescent="0.35">
      <c r="A1353" s="23" t="s">
        <v>2821</v>
      </c>
      <c r="B1353" s="27">
        <v>28.7</v>
      </c>
      <c r="C1353" s="27">
        <v>4.2</v>
      </c>
      <c r="D1353" s="23" t="s">
        <v>81</v>
      </c>
      <c r="E1353" s="23" t="s">
        <v>81</v>
      </c>
      <c r="F1353" s="23" t="s">
        <v>81</v>
      </c>
      <c r="G1353" s="23" t="s">
        <v>4796</v>
      </c>
      <c r="H1353" s="23" t="s">
        <v>81</v>
      </c>
      <c r="I1353" s="23" t="str">
        <f t="shared" si="84"/>
        <v>No</v>
      </c>
      <c r="J1353" s="23" t="str">
        <f t="shared" si="85"/>
        <v>No</v>
      </c>
      <c r="K1353" s="23" t="str">
        <f t="shared" si="86"/>
        <v>No</v>
      </c>
      <c r="L1353" s="23" t="str">
        <f>IF(TRIM(H1353)="?",'Cleaning Summary'!$B$35,IF(LOWER(TRIM(H1353))="yes","Yes","No"))</f>
        <v>No</v>
      </c>
      <c r="M1353" s="23">
        <f t="shared" si="87"/>
        <v>0</v>
      </c>
      <c r="N1353" s="23" t="str">
        <f>IF(B1353&lt;'Cleaning Summary'!$B$63,"Underweight",IF(B1353&lt;'Cleaning Summary'!$B$64,"Normal Weight",IF(B1353&lt;'Cleaning Summary'!$B$65,"Overweight","Obesity")))</f>
        <v>Overweight</v>
      </c>
      <c r="O1353" s="23" t="str">
        <f>IF(C1353&lt;'Cleaning Summary'!$B$66,"Normal",IF(C1353&lt;'Cleaning Summary'!$B$67,"Prediabetes","Diabetes"))</f>
        <v>Normal</v>
      </c>
    </row>
    <row r="1354" spans="1:15" x14ac:dyDescent="0.35">
      <c r="A1354" s="23" t="s">
        <v>2823</v>
      </c>
      <c r="B1354" s="27">
        <v>27.74</v>
      </c>
      <c r="C1354" s="27">
        <v>6.06</v>
      </c>
      <c r="D1354" s="23" t="s">
        <v>95</v>
      </c>
      <c r="E1354" s="23" t="s">
        <v>81</v>
      </c>
      <c r="F1354" s="23" t="s">
        <v>81</v>
      </c>
      <c r="G1354" s="23" t="s">
        <v>4796</v>
      </c>
      <c r="H1354" s="23" t="s">
        <v>81</v>
      </c>
      <c r="I1354" s="23" t="str">
        <f t="shared" si="84"/>
        <v>Yes</v>
      </c>
      <c r="J1354" s="23" t="str">
        <f t="shared" si="85"/>
        <v>No</v>
      </c>
      <c r="K1354" s="23" t="str">
        <f t="shared" si="86"/>
        <v>No</v>
      </c>
      <c r="L1354" s="23" t="str">
        <f>IF(TRIM(H1354)="?",'Cleaning Summary'!$B$35,IF(LOWER(TRIM(H1354))="yes","Yes","No"))</f>
        <v>No</v>
      </c>
      <c r="M1354" s="23">
        <f t="shared" si="87"/>
        <v>0</v>
      </c>
      <c r="N1354" s="23" t="str">
        <f>IF(B1354&lt;'Cleaning Summary'!$B$63,"Underweight",IF(B1354&lt;'Cleaning Summary'!$B$64,"Normal Weight",IF(B1354&lt;'Cleaning Summary'!$B$65,"Overweight","Obesity")))</f>
        <v>Overweight</v>
      </c>
      <c r="O1354" s="23" t="str">
        <f>IF(C1354&lt;'Cleaning Summary'!$B$66,"Normal",IF(C1354&lt;'Cleaning Summary'!$B$67,"Prediabetes","Diabetes"))</f>
        <v>Prediabetes</v>
      </c>
    </row>
    <row r="1355" spans="1:15" x14ac:dyDescent="0.35">
      <c r="A1355" s="23" t="s">
        <v>2825</v>
      </c>
      <c r="B1355" s="27">
        <v>36.954999999999998</v>
      </c>
      <c r="C1355" s="27">
        <v>7.57</v>
      </c>
      <c r="D1355" s="23" t="s">
        <v>81</v>
      </c>
      <c r="E1355" s="23" t="s">
        <v>81</v>
      </c>
      <c r="F1355" s="23" t="s">
        <v>81</v>
      </c>
      <c r="G1355" s="23" t="s">
        <v>4796</v>
      </c>
      <c r="H1355" s="23" t="s">
        <v>81</v>
      </c>
      <c r="I1355" s="23" t="str">
        <f t="shared" si="84"/>
        <v>No</v>
      </c>
      <c r="J1355" s="23" t="str">
        <f t="shared" si="85"/>
        <v>No</v>
      </c>
      <c r="K1355" s="23" t="str">
        <f t="shared" si="86"/>
        <v>No</v>
      </c>
      <c r="L1355" s="23" t="str">
        <f>IF(TRIM(H1355)="?",'Cleaning Summary'!$B$35,IF(LOWER(TRIM(H1355))="yes","Yes","No"))</f>
        <v>No</v>
      </c>
      <c r="M1355" s="23">
        <f t="shared" si="87"/>
        <v>0</v>
      </c>
      <c r="N1355" s="23" t="str">
        <f>IF(B1355&lt;'Cleaning Summary'!$B$63,"Underweight",IF(B1355&lt;'Cleaning Summary'!$B$64,"Normal Weight",IF(B1355&lt;'Cleaning Summary'!$B$65,"Overweight","Obesity")))</f>
        <v>Obesity</v>
      </c>
      <c r="O1355" s="23" t="str">
        <f>IF(C1355&lt;'Cleaning Summary'!$B$66,"Normal",IF(C1355&lt;'Cleaning Summary'!$B$67,"Prediabetes","Diabetes"))</f>
        <v>Diabetes</v>
      </c>
    </row>
    <row r="1356" spans="1:15" x14ac:dyDescent="0.35">
      <c r="A1356" s="23" t="s">
        <v>2827</v>
      </c>
      <c r="B1356" s="27">
        <v>30.69</v>
      </c>
      <c r="C1356" s="27">
        <v>6.15</v>
      </c>
      <c r="D1356" s="23" t="s">
        <v>81</v>
      </c>
      <c r="E1356" s="23" t="s">
        <v>81</v>
      </c>
      <c r="F1356" s="23" t="s">
        <v>81</v>
      </c>
      <c r="G1356" s="23" t="s">
        <v>4796</v>
      </c>
      <c r="H1356" s="23" t="s">
        <v>81</v>
      </c>
      <c r="I1356" s="23" t="str">
        <f t="shared" si="84"/>
        <v>No</v>
      </c>
      <c r="J1356" s="23" t="str">
        <f t="shared" si="85"/>
        <v>No</v>
      </c>
      <c r="K1356" s="23" t="str">
        <f t="shared" si="86"/>
        <v>No</v>
      </c>
      <c r="L1356" s="23" t="str">
        <f>IF(TRIM(H1356)="?",'Cleaning Summary'!$B$35,IF(LOWER(TRIM(H1356))="yes","Yes","No"))</f>
        <v>No</v>
      </c>
      <c r="M1356" s="23">
        <f t="shared" si="87"/>
        <v>0</v>
      </c>
      <c r="N1356" s="23" t="str">
        <f>IF(B1356&lt;'Cleaning Summary'!$B$63,"Underweight",IF(B1356&lt;'Cleaning Summary'!$B$64,"Normal Weight",IF(B1356&lt;'Cleaning Summary'!$B$65,"Overweight","Obesity")))</f>
        <v>Obesity</v>
      </c>
      <c r="O1356" s="23" t="str">
        <f>IF(C1356&lt;'Cleaning Summary'!$B$66,"Normal",IF(C1356&lt;'Cleaning Summary'!$B$67,"Prediabetes","Diabetes"))</f>
        <v>Prediabetes</v>
      </c>
    </row>
    <row r="1357" spans="1:15" x14ac:dyDescent="0.35">
      <c r="A1357" s="23" t="s">
        <v>2829</v>
      </c>
      <c r="B1357" s="27">
        <v>24.984999999999999</v>
      </c>
      <c r="C1357" s="27">
        <v>4.5599999999999996</v>
      </c>
      <c r="D1357" s="23" t="s">
        <v>81</v>
      </c>
      <c r="E1357" s="23" t="s">
        <v>81</v>
      </c>
      <c r="F1357" s="23" t="s">
        <v>81</v>
      </c>
      <c r="G1357" s="23" t="s">
        <v>4796</v>
      </c>
      <c r="H1357" s="23" t="s">
        <v>81</v>
      </c>
      <c r="I1357" s="23" t="str">
        <f t="shared" si="84"/>
        <v>No</v>
      </c>
      <c r="J1357" s="23" t="str">
        <f t="shared" si="85"/>
        <v>No</v>
      </c>
      <c r="K1357" s="23" t="str">
        <f t="shared" si="86"/>
        <v>No</v>
      </c>
      <c r="L1357" s="23" t="str">
        <f>IF(TRIM(H1357)="?",'Cleaning Summary'!$B$35,IF(LOWER(TRIM(H1357))="yes","Yes","No"))</f>
        <v>No</v>
      </c>
      <c r="M1357" s="23">
        <f t="shared" si="87"/>
        <v>0</v>
      </c>
      <c r="N1357" s="23" t="str">
        <f>IF(B1357&lt;'Cleaning Summary'!$B$63,"Underweight",IF(B1357&lt;'Cleaning Summary'!$B$64,"Normal Weight",IF(B1357&lt;'Cleaning Summary'!$B$65,"Overweight","Obesity")))</f>
        <v>Normal Weight</v>
      </c>
      <c r="O1357" s="23" t="str">
        <f>IF(C1357&lt;'Cleaning Summary'!$B$66,"Normal",IF(C1357&lt;'Cleaning Summary'!$B$67,"Prediabetes","Diabetes"))</f>
        <v>Normal</v>
      </c>
    </row>
    <row r="1358" spans="1:15" x14ac:dyDescent="0.35">
      <c r="A1358" s="23" t="s">
        <v>2831</v>
      </c>
      <c r="B1358" s="27">
        <v>39.42</v>
      </c>
      <c r="C1358" s="27">
        <v>4.72</v>
      </c>
      <c r="D1358" s="23" t="s">
        <v>95</v>
      </c>
      <c r="E1358" s="23" t="s">
        <v>81</v>
      </c>
      <c r="F1358" s="23" t="s">
        <v>81</v>
      </c>
      <c r="G1358" s="23">
        <v>1</v>
      </c>
      <c r="H1358" s="23" t="s">
        <v>81</v>
      </c>
      <c r="I1358" s="23" t="str">
        <f t="shared" si="84"/>
        <v>Yes</v>
      </c>
      <c r="J1358" s="23" t="str">
        <f t="shared" si="85"/>
        <v>No</v>
      </c>
      <c r="K1358" s="23" t="str">
        <f t="shared" si="86"/>
        <v>No</v>
      </c>
      <c r="L1358" s="23" t="str">
        <f>IF(TRIM(H1358)="?",'Cleaning Summary'!$B$35,IF(LOWER(TRIM(H1358))="yes","Yes","No"))</f>
        <v>No</v>
      </c>
      <c r="M1358" s="23">
        <f t="shared" si="87"/>
        <v>1</v>
      </c>
      <c r="N1358" s="23" t="str">
        <f>IF(B1358&lt;'Cleaning Summary'!$B$63,"Underweight",IF(B1358&lt;'Cleaning Summary'!$B$64,"Normal Weight",IF(B1358&lt;'Cleaning Summary'!$B$65,"Overweight","Obesity")))</f>
        <v>Obesity</v>
      </c>
      <c r="O1358" s="23" t="str">
        <f>IF(C1358&lt;'Cleaning Summary'!$B$66,"Normal",IF(C1358&lt;'Cleaning Summary'!$B$67,"Prediabetes","Diabetes"))</f>
        <v>Normal</v>
      </c>
    </row>
    <row r="1359" spans="1:15" x14ac:dyDescent="0.35">
      <c r="A1359" s="23" t="s">
        <v>2833</v>
      </c>
      <c r="B1359" s="27">
        <v>16.8</v>
      </c>
      <c r="C1359" s="27">
        <v>7.98</v>
      </c>
      <c r="D1359" s="23" t="s">
        <v>81</v>
      </c>
      <c r="E1359" s="23" t="s">
        <v>81</v>
      </c>
      <c r="F1359" s="23" t="s">
        <v>81</v>
      </c>
      <c r="G1359" s="23" t="s">
        <v>4796</v>
      </c>
      <c r="H1359" s="23" t="s">
        <v>81</v>
      </c>
      <c r="I1359" s="23" t="str">
        <f t="shared" si="84"/>
        <v>No</v>
      </c>
      <c r="J1359" s="23" t="str">
        <f t="shared" si="85"/>
        <v>No</v>
      </c>
      <c r="K1359" s="23" t="str">
        <f t="shared" si="86"/>
        <v>No</v>
      </c>
      <c r="L1359" s="23" t="str">
        <f>IF(TRIM(H1359)="?",'Cleaning Summary'!$B$35,IF(LOWER(TRIM(H1359))="yes","Yes","No"))</f>
        <v>No</v>
      </c>
      <c r="M1359" s="23">
        <f t="shared" si="87"/>
        <v>0</v>
      </c>
      <c r="N1359" s="23" t="str">
        <f>IF(B1359&lt;'Cleaning Summary'!$B$63,"Underweight",IF(B1359&lt;'Cleaning Summary'!$B$64,"Normal Weight",IF(B1359&lt;'Cleaning Summary'!$B$65,"Overweight","Obesity")))</f>
        <v>Underweight</v>
      </c>
      <c r="O1359" s="23" t="str">
        <f>IF(C1359&lt;'Cleaning Summary'!$B$66,"Normal",IF(C1359&lt;'Cleaning Summary'!$B$67,"Prediabetes","Diabetes"))</f>
        <v>Diabetes</v>
      </c>
    </row>
    <row r="1360" spans="1:15" x14ac:dyDescent="0.35">
      <c r="A1360" s="23" t="s">
        <v>2835</v>
      </c>
      <c r="B1360" s="27">
        <v>23.274999999999999</v>
      </c>
      <c r="C1360" s="27">
        <v>6.26</v>
      </c>
      <c r="D1360" s="23" t="s">
        <v>95</v>
      </c>
      <c r="E1360" s="23" t="s">
        <v>81</v>
      </c>
      <c r="F1360" s="23" t="s">
        <v>82</v>
      </c>
      <c r="G1360" s="23">
        <v>1</v>
      </c>
      <c r="H1360" s="23" t="s">
        <v>81</v>
      </c>
      <c r="I1360" s="23" t="str">
        <f t="shared" si="84"/>
        <v>Yes</v>
      </c>
      <c r="J1360" s="23" t="str">
        <f t="shared" si="85"/>
        <v>No</v>
      </c>
      <c r="K1360" s="23" t="str">
        <f t="shared" si="86"/>
        <v>Yes</v>
      </c>
      <c r="L1360" s="23" t="str">
        <f>IF(TRIM(H1360)="?",'Cleaning Summary'!$B$35,IF(LOWER(TRIM(H1360))="yes","Yes","No"))</f>
        <v>No</v>
      </c>
      <c r="M1360" s="23">
        <f t="shared" si="87"/>
        <v>1</v>
      </c>
      <c r="N1360" s="23" t="str">
        <f>IF(B1360&lt;'Cleaning Summary'!$B$63,"Underweight",IF(B1360&lt;'Cleaning Summary'!$B$64,"Normal Weight",IF(B1360&lt;'Cleaning Summary'!$B$65,"Overweight","Obesity")))</f>
        <v>Normal Weight</v>
      </c>
      <c r="O1360" s="23" t="str">
        <f>IF(C1360&lt;'Cleaning Summary'!$B$66,"Normal",IF(C1360&lt;'Cleaning Summary'!$B$67,"Prediabetes","Diabetes"))</f>
        <v>Prediabetes</v>
      </c>
    </row>
    <row r="1361" spans="1:15" x14ac:dyDescent="0.35">
      <c r="A1361" s="23" t="s">
        <v>2837</v>
      </c>
      <c r="B1361" s="27">
        <v>22.8</v>
      </c>
      <c r="C1361" s="27">
        <v>4.29</v>
      </c>
      <c r="D1361" s="23" t="s">
        <v>95</v>
      </c>
      <c r="E1361" s="23" t="s">
        <v>81</v>
      </c>
      <c r="F1361" s="23" t="s">
        <v>82</v>
      </c>
      <c r="G1361" s="23">
        <v>1</v>
      </c>
      <c r="H1361" s="23" t="s">
        <v>81</v>
      </c>
      <c r="I1361" s="23" t="str">
        <f t="shared" si="84"/>
        <v>Yes</v>
      </c>
      <c r="J1361" s="23" t="str">
        <f t="shared" si="85"/>
        <v>No</v>
      </c>
      <c r="K1361" s="23" t="str">
        <f t="shared" si="86"/>
        <v>Yes</v>
      </c>
      <c r="L1361" s="23" t="str">
        <f>IF(TRIM(H1361)="?",'Cleaning Summary'!$B$35,IF(LOWER(TRIM(H1361))="yes","Yes","No"))</f>
        <v>No</v>
      </c>
      <c r="M1361" s="23">
        <f t="shared" si="87"/>
        <v>1</v>
      </c>
      <c r="N1361" s="23" t="str">
        <f>IF(B1361&lt;'Cleaning Summary'!$B$63,"Underweight",IF(B1361&lt;'Cleaning Summary'!$B$64,"Normal Weight",IF(B1361&lt;'Cleaning Summary'!$B$65,"Overweight","Obesity")))</f>
        <v>Normal Weight</v>
      </c>
      <c r="O1361" s="23" t="str">
        <f>IF(C1361&lt;'Cleaning Summary'!$B$66,"Normal",IF(C1361&lt;'Cleaning Summary'!$B$67,"Prediabetes","Diabetes"))</f>
        <v>Normal</v>
      </c>
    </row>
    <row r="1362" spans="1:15" x14ac:dyDescent="0.35">
      <c r="A1362" s="23" t="s">
        <v>2839</v>
      </c>
      <c r="B1362" s="27">
        <v>24.3</v>
      </c>
      <c r="C1362" s="27">
        <v>5.43</v>
      </c>
      <c r="D1362" s="23" t="s">
        <v>81</v>
      </c>
      <c r="E1362" s="23" t="s">
        <v>81</v>
      </c>
      <c r="F1362" s="23" t="s">
        <v>81</v>
      </c>
      <c r="G1362" s="23">
        <v>2</v>
      </c>
      <c r="H1362" s="23" t="s">
        <v>81</v>
      </c>
      <c r="I1362" s="23" t="str">
        <f t="shared" si="84"/>
        <v>No</v>
      </c>
      <c r="J1362" s="23" t="str">
        <f t="shared" si="85"/>
        <v>No</v>
      </c>
      <c r="K1362" s="23" t="str">
        <f t="shared" si="86"/>
        <v>No</v>
      </c>
      <c r="L1362" s="23" t="str">
        <f>IF(TRIM(H1362)="?",'Cleaning Summary'!$B$35,IF(LOWER(TRIM(H1362))="yes","Yes","No"))</f>
        <v>No</v>
      </c>
      <c r="M1362" s="23">
        <f t="shared" si="87"/>
        <v>2</v>
      </c>
      <c r="N1362" s="23" t="str">
        <f>IF(B1362&lt;'Cleaning Summary'!$B$63,"Underweight",IF(B1362&lt;'Cleaning Summary'!$B$64,"Normal Weight",IF(B1362&lt;'Cleaning Summary'!$B$65,"Overweight","Obesity")))</f>
        <v>Normal Weight</v>
      </c>
      <c r="O1362" s="23" t="str">
        <f>IF(C1362&lt;'Cleaning Summary'!$B$66,"Normal",IF(C1362&lt;'Cleaning Summary'!$B$67,"Prediabetes","Diabetes"))</f>
        <v>Normal</v>
      </c>
    </row>
    <row r="1363" spans="1:15" x14ac:dyDescent="0.35">
      <c r="A1363" s="23" t="s">
        <v>2841</v>
      </c>
      <c r="B1363" s="27">
        <v>25.13</v>
      </c>
      <c r="C1363" s="27">
        <v>8</v>
      </c>
      <c r="D1363" s="23" t="s">
        <v>95</v>
      </c>
      <c r="E1363" s="23" t="s">
        <v>81</v>
      </c>
      <c r="F1363" s="23" t="s">
        <v>81</v>
      </c>
      <c r="G1363" s="23">
        <v>1</v>
      </c>
      <c r="H1363" s="23" t="s">
        <v>81</v>
      </c>
      <c r="I1363" s="23" t="str">
        <f t="shared" si="84"/>
        <v>Yes</v>
      </c>
      <c r="J1363" s="23" t="str">
        <f t="shared" si="85"/>
        <v>No</v>
      </c>
      <c r="K1363" s="23" t="str">
        <f t="shared" si="86"/>
        <v>No</v>
      </c>
      <c r="L1363" s="23" t="str">
        <f>IF(TRIM(H1363)="?",'Cleaning Summary'!$B$35,IF(LOWER(TRIM(H1363))="yes","Yes","No"))</f>
        <v>No</v>
      </c>
      <c r="M1363" s="23">
        <f t="shared" si="87"/>
        <v>1</v>
      </c>
      <c r="N1363" s="23" t="str">
        <f>IF(B1363&lt;'Cleaning Summary'!$B$63,"Underweight",IF(B1363&lt;'Cleaning Summary'!$B$64,"Normal Weight",IF(B1363&lt;'Cleaning Summary'!$B$65,"Overweight","Obesity")))</f>
        <v>Overweight</v>
      </c>
      <c r="O1363" s="23" t="str">
        <f>IF(C1363&lt;'Cleaning Summary'!$B$66,"Normal",IF(C1363&lt;'Cleaning Summary'!$B$67,"Prediabetes","Diabetes"))</f>
        <v>Diabetes</v>
      </c>
    </row>
    <row r="1364" spans="1:15" x14ac:dyDescent="0.35">
      <c r="A1364" s="23" t="s">
        <v>2843</v>
      </c>
      <c r="B1364" s="27">
        <v>22.72</v>
      </c>
      <c r="C1364" s="27">
        <v>9.9600000000000009</v>
      </c>
      <c r="D1364" s="23" t="s">
        <v>95</v>
      </c>
      <c r="E1364" s="23" t="s">
        <v>81</v>
      </c>
      <c r="F1364" s="23" t="s">
        <v>81</v>
      </c>
      <c r="G1364" s="23">
        <v>2</v>
      </c>
      <c r="H1364" s="23" t="s">
        <v>81</v>
      </c>
      <c r="I1364" s="23" t="str">
        <f t="shared" si="84"/>
        <v>Yes</v>
      </c>
      <c r="J1364" s="23" t="str">
        <f t="shared" si="85"/>
        <v>No</v>
      </c>
      <c r="K1364" s="23" t="str">
        <f t="shared" si="86"/>
        <v>No</v>
      </c>
      <c r="L1364" s="23" t="str">
        <f>IF(TRIM(H1364)="?",'Cleaning Summary'!$B$35,IF(LOWER(TRIM(H1364))="yes","Yes","No"))</f>
        <v>No</v>
      </c>
      <c r="M1364" s="23">
        <f t="shared" si="87"/>
        <v>2</v>
      </c>
      <c r="N1364" s="23" t="str">
        <f>IF(B1364&lt;'Cleaning Summary'!$B$63,"Underweight",IF(B1364&lt;'Cleaning Summary'!$B$64,"Normal Weight",IF(B1364&lt;'Cleaning Summary'!$B$65,"Overweight","Obesity")))</f>
        <v>Normal Weight</v>
      </c>
      <c r="O1364" s="23" t="str">
        <f>IF(C1364&lt;'Cleaning Summary'!$B$66,"Normal",IF(C1364&lt;'Cleaning Summary'!$B$67,"Prediabetes","Diabetes"))</f>
        <v>Diabetes</v>
      </c>
    </row>
    <row r="1365" spans="1:15" x14ac:dyDescent="0.35">
      <c r="A1365" s="23" t="s">
        <v>2845</v>
      </c>
      <c r="B1365" s="27">
        <v>32.6</v>
      </c>
      <c r="C1365" s="27">
        <v>6.8</v>
      </c>
      <c r="D1365" s="23" t="s">
        <v>95</v>
      </c>
      <c r="E1365" s="23" t="s">
        <v>81</v>
      </c>
      <c r="F1365" s="23" t="s">
        <v>81</v>
      </c>
      <c r="G1365" s="23" t="s">
        <v>4796</v>
      </c>
      <c r="H1365" s="23" t="s">
        <v>81</v>
      </c>
      <c r="I1365" s="23" t="str">
        <f t="shared" si="84"/>
        <v>Yes</v>
      </c>
      <c r="J1365" s="23" t="str">
        <f t="shared" si="85"/>
        <v>No</v>
      </c>
      <c r="K1365" s="23" t="str">
        <f t="shared" si="86"/>
        <v>No</v>
      </c>
      <c r="L1365" s="23" t="str">
        <f>IF(TRIM(H1365)="?",'Cleaning Summary'!$B$35,IF(LOWER(TRIM(H1365))="yes","Yes","No"))</f>
        <v>No</v>
      </c>
      <c r="M1365" s="23">
        <f t="shared" si="87"/>
        <v>0</v>
      </c>
      <c r="N1365" s="23" t="str">
        <f>IF(B1365&lt;'Cleaning Summary'!$B$63,"Underweight",IF(B1365&lt;'Cleaning Summary'!$B$64,"Normal Weight",IF(B1365&lt;'Cleaning Summary'!$B$65,"Overweight","Obesity")))</f>
        <v>Obesity</v>
      </c>
      <c r="O1365" s="23" t="str">
        <f>IF(C1365&lt;'Cleaning Summary'!$B$66,"Normal",IF(C1365&lt;'Cleaning Summary'!$B$67,"Prediabetes","Diabetes"))</f>
        <v>Diabetes</v>
      </c>
    </row>
    <row r="1366" spans="1:15" x14ac:dyDescent="0.35">
      <c r="A1366" s="23" t="s">
        <v>2847</v>
      </c>
      <c r="B1366" s="27">
        <v>17.28</v>
      </c>
      <c r="C1366" s="27">
        <v>6.22</v>
      </c>
      <c r="D1366" s="23" t="s">
        <v>95</v>
      </c>
      <c r="E1366" s="23" t="s">
        <v>81</v>
      </c>
      <c r="F1366" s="23" t="s">
        <v>81</v>
      </c>
      <c r="G1366" s="23">
        <v>2</v>
      </c>
      <c r="H1366" s="23" t="s">
        <v>81</v>
      </c>
      <c r="I1366" s="23" t="str">
        <f t="shared" si="84"/>
        <v>Yes</v>
      </c>
      <c r="J1366" s="23" t="str">
        <f t="shared" si="85"/>
        <v>No</v>
      </c>
      <c r="K1366" s="23" t="str">
        <f t="shared" si="86"/>
        <v>No</v>
      </c>
      <c r="L1366" s="23" t="str">
        <f>IF(TRIM(H1366)="?",'Cleaning Summary'!$B$35,IF(LOWER(TRIM(H1366))="yes","Yes","No"))</f>
        <v>No</v>
      </c>
      <c r="M1366" s="23">
        <f t="shared" si="87"/>
        <v>2</v>
      </c>
      <c r="N1366" s="23" t="str">
        <f>IF(B1366&lt;'Cleaning Summary'!$B$63,"Underweight",IF(B1366&lt;'Cleaning Summary'!$B$64,"Normal Weight",IF(B1366&lt;'Cleaning Summary'!$B$65,"Overweight","Obesity")))</f>
        <v>Underweight</v>
      </c>
      <c r="O1366" s="23" t="str">
        <f>IF(C1366&lt;'Cleaning Summary'!$B$66,"Normal",IF(C1366&lt;'Cleaning Summary'!$B$67,"Prediabetes","Diabetes"))</f>
        <v>Prediabetes</v>
      </c>
    </row>
    <row r="1367" spans="1:15" x14ac:dyDescent="0.35">
      <c r="A1367" s="23" t="s">
        <v>2849</v>
      </c>
      <c r="B1367" s="27">
        <v>27.92</v>
      </c>
      <c r="C1367" s="27">
        <v>5.79</v>
      </c>
      <c r="D1367" s="23" t="s">
        <v>81</v>
      </c>
      <c r="E1367" s="23" t="s">
        <v>81</v>
      </c>
      <c r="F1367" s="23" t="s">
        <v>81</v>
      </c>
      <c r="G1367" s="23">
        <v>1</v>
      </c>
      <c r="H1367" s="23" t="s">
        <v>81</v>
      </c>
      <c r="I1367" s="23" t="str">
        <f t="shared" si="84"/>
        <v>No</v>
      </c>
      <c r="J1367" s="23" t="str">
        <f t="shared" si="85"/>
        <v>No</v>
      </c>
      <c r="K1367" s="23" t="str">
        <f t="shared" si="86"/>
        <v>No</v>
      </c>
      <c r="L1367" s="23" t="str">
        <f>IF(TRIM(H1367)="?",'Cleaning Summary'!$B$35,IF(LOWER(TRIM(H1367))="yes","Yes","No"))</f>
        <v>No</v>
      </c>
      <c r="M1367" s="23">
        <f t="shared" si="87"/>
        <v>1</v>
      </c>
      <c r="N1367" s="23" t="str">
        <f>IF(B1367&lt;'Cleaning Summary'!$B$63,"Underweight",IF(B1367&lt;'Cleaning Summary'!$B$64,"Normal Weight",IF(B1367&lt;'Cleaning Summary'!$B$65,"Overweight","Obesity")))</f>
        <v>Overweight</v>
      </c>
      <c r="O1367" s="23" t="str">
        <f>IF(C1367&lt;'Cleaning Summary'!$B$66,"Normal",IF(C1367&lt;'Cleaning Summary'!$B$67,"Prediabetes","Diabetes"))</f>
        <v>Prediabetes</v>
      </c>
    </row>
    <row r="1368" spans="1:15" x14ac:dyDescent="0.35">
      <c r="A1368" s="23" t="s">
        <v>2851</v>
      </c>
      <c r="B1368" s="27">
        <v>38.284999999999997</v>
      </c>
      <c r="C1368" s="27">
        <v>5.41</v>
      </c>
      <c r="D1368" s="23" t="s">
        <v>81</v>
      </c>
      <c r="E1368" s="23" t="s">
        <v>81</v>
      </c>
      <c r="F1368" s="23" t="s">
        <v>81</v>
      </c>
      <c r="G1368" s="23" t="s">
        <v>4796</v>
      </c>
      <c r="H1368" s="23" t="s">
        <v>81</v>
      </c>
      <c r="I1368" s="23" t="str">
        <f t="shared" si="84"/>
        <v>No</v>
      </c>
      <c r="J1368" s="23" t="str">
        <f t="shared" si="85"/>
        <v>No</v>
      </c>
      <c r="K1368" s="23" t="str">
        <f t="shared" si="86"/>
        <v>No</v>
      </c>
      <c r="L1368" s="23" t="str">
        <f>IF(TRIM(H1368)="?",'Cleaning Summary'!$B$35,IF(LOWER(TRIM(H1368))="yes","Yes","No"))</f>
        <v>No</v>
      </c>
      <c r="M1368" s="23">
        <f t="shared" si="87"/>
        <v>0</v>
      </c>
      <c r="N1368" s="23" t="str">
        <f>IF(B1368&lt;'Cleaning Summary'!$B$63,"Underweight",IF(B1368&lt;'Cleaning Summary'!$B$64,"Normal Weight",IF(B1368&lt;'Cleaning Summary'!$B$65,"Overweight","Obesity")))</f>
        <v>Obesity</v>
      </c>
      <c r="O1368" s="23" t="str">
        <f>IF(C1368&lt;'Cleaning Summary'!$B$66,"Normal",IF(C1368&lt;'Cleaning Summary'!$B$67,"Prediabetes","Diabetes"))</f>
        <v>Normal</v>
      </c>
    </row>
    <row r="1369" spans="1:15" x14ac:dyDescent="0.35">
      <c r="A1369" s="23" t="s">
        <v>2853</v>
      </c>
      <c r="B1369" s="27">
        <v>16.48</v>
      </c>
      <c r="C1369" s="27">
        <v>11.05</v>
      </c>
      <c r="D1369" s="23" t="s">
        <v>81</v>
      </c>
      <c r="E1369" s="23" t="s">
        <v>81</v>
      </c>
      <c r="F1369" s="23" t="s">
        <v>81</v>
      </c>
      <c r="G1369" s="23" t="s">
        <v>4796</v>
      </c>
      <c r="H1369" s="23" t="s">
        <v>81</v>
      </c>
      <c r="I1369" s="23" t="str">
        <f t="shared" si="84"/>
        <v>No</v>
      </c>
      <c r="J1369" s="23" t="str">
        <f t="shared" si="85"/>
        <v>No</v>
      </c>
      <c r="K1369" s="23" t="str">
        <f t="shared" si="86"/>
        <v>No</v>
      </c>
      <c r="L1369" s="23" t="str">
        <f>IF(TRIM(H1369)="?",'Cleaning Summary'!$B$35,IF(LOWER(TRIM(H1369))="yes","Yes","No"))</f>
        <v>No</v>
      </c>
      <c r="M1369" s="23">
        <f t="shared" si="87"/>
        <v>0</v>
      </c>
      <c r="N1369" s="23" t="str">
        <f>IF(B1369&lt;'Cleaning Summary'!$B$63,"Underweight",IF(B1369&lt;'Cleaning Summary'!$B$64,"Normal Weight",IF(B1369&lt;'Cleaning Summary'!$B$65,"Overweight","Obesity")))</f>
        <v>Underweight</v>
      </c>
      <c r="O1369" s="23" t="str">
        <f>IF(C1369&lt;'Cleaning Summary'!$B$66,"Normal",IF(C1369&lt;'Cleaning Summary'!$B$67,"Prediabetes","Diabetes"))</f>
        <v>Diabetes</v>
      </c>
    </row>
    <row r="1370" spans="1:15" x14ac:dyDescent="0.35">
      <c r="A1370" s="23" t="s">
        <v>2855</v>
      </c>
      <c r="B1370" s="27">
        <v>38.57</v>
      </c>
      <c r="C1370" s="27">
        <v>6.27</v>
      </c>
      <c r="D1370" s="23" t="s">
        <v>81</v>
      </c>
      <c r="E1370" s="23" t="s">
        <v>81</v>
      </c>
      <c r="F1370" s="23" t="s">
        <v>81</v>
      </c>
      <c r="G1370" s="23" t="s">
        <v>4796</v>
      </c>
      <c r="H1370" s="23" t="s">
        <v>81</v>
      </c>
      <c r="I1370" s="23" t="str">
        <f t="shared" si="84"/>
        <v>No</v>
      </c>
      <c r="J1370" s="23" t="str">
        <f t="shared" si="85"/>
        <v>No</v>
      </c>
      <c r="K1370" s="23" t="str">
        <f t="shared" si="86"/>
        <v>No</v>
      </c>
      <c r="L1370" s="23" t="str">
        <f>IF(TRIM(H1370)="?",'Cleaning Summary'!$B$35,IF(LOWER(TRIM(H1370))="yes","Yes","No"))</f>
        <v>No</v>
      </c>
      <c r="M1370" s="23">
        <f t="shared" si="87"/>
        <v>0</v>
      </c>
      <c r="N1370" s="23" t="str">
        <f>IF(B1370&lt;'Cleaning Summary'!$B$63,"Underweight",IF(B1370&lt;'Cleaning Summary'!$B$64,"Normal Weight",IF(B1370&lt;'Cleaning Summary'!$B$65,"Overweight","Obesity")))</f>
        <v>Obesity</v>
      </c>
      <c r="O1370" s="23" t="str">
        <f>IF(C1370&lt;'Cleaning Summary'!$B$66,"Normal",IF(C1370&lt;'Cleaning Summary'!$B$67,"Prediabetes","Diabetes"))</f>
        <v>Prediabetes</v>
      </c>
    </row>
    <row r="1371" spans="1:15" x14ac:dyDescent="0.35">
      <c r="A1371" s="23" t="s">
        <v>2857</v>
      </c>
      <c r="B1371" s="27">
        <v>43.85</v>
      </c>
      <c r="C1371" s="27">
        <v>4.7699999999999996</v>
      </c>
      <c r="D1371" s="23" t="s">
        <v>95</v>
      </c>
      <c r="E1371" s="23" t="s">
        <v>81</v>
      </c>
      <c r="F1371" s="23" t="s">
        <v>81</v>
      </c>
      <c r="G1371" s="23" t="s">
        <v>4796</v>
      </c>
      <c r="H1371" s="23" t="s">
        <v>81</v>
      </c>
      <c r="I1371" s="23" t="str">
        <f t="shared" si="84"/>
        <v>Yes</v>
      </c>
      <c r="J1371" s="23" t="str">
        <f t="shared" si="85"/>
        <v>No</v>
      </c>
      <c r="K1371" s="23" t="str">
        <f t="shared" si="86"/>
        <v>No</v>
      </c>
      <c r="L1371" s="23" t="str">
        <f>IF(TRIM(H1371)="?",'Cleaning Summary'!$B$35,IF(LOWER(TRIM(H1371))="yes","Yes","No"))</f>
        <v>No</v>
      </c>
      <c r="M1371" s="23">
        <f t="shared" si="87"/>
        <v>0</v>
      </c>
      <c r="N1371" s="23" t="str">
        <f>IF(B1371&lt;'Cleaning Summary'!$B$63,"Underweight",IF(B1371&lt;'Cleaning Summary'!$B$64,"Normal Weight",IF(B1371&lt;'Cleaning Summary'!$B$65,"Overweight","Obesity")))</f>
        <v>Obesity</v>
      </c>
      <c r="O1371" s="23" t="str">
        <f>IF(C1371&lt;'Cleaning Summary'!$B$66,"Normal",IF(C1371&lt;'Cleaning Summary'!$B$67,"Prediabetes","Diabetes"))</f>
        <v>Normal</v>
      </c>
    </row>
    <row r="1372" spans="1:15" x14ac:dyDescent="0.35">
      <c r="A1372" s="23" t="s">
        <v>2859</v>
      </c>
      <c r="B1372" s="27">
        <v>30.11</v>
      </c>
      <c r="C1372" s="27">
        <v>4.08</v>
      </c>
      <c r="D1372" s="23" t="s">
        <v>81</v>
      </c>
      <c r="E1372" s="23" t="s">
        <v>81</v>
      </c>
      <c r="F1372" s="23" t="s">
        <v>81</v>
      </c>
      <c r="G1372" s="23" t="s">
        <v>4796</v>
      </c>
      <c r="H1372" s="23" t="s">
        <v>81</v>
      </c>
      <c r="I1372" s="23" t="str">
        <f t="shared" si="84"/>
        <v>No</v>
      </c>
      <c r="J1372" s="23" t="str">
        <f t="shared" si="85"/>
        <v>No</v>
      </c>
      <c r="K1372" s="23" t="str">
        <f t="shared" si="86"/>
        <v>No</v>
      </c>
      <c r="L1372" s="23" t="str">
        <f>IF(TRIM(H1372)="?",'Cleaning Summary'!$B$35,IF(LOWER(TRIM(H1372))="yes","Yes","No"))</f>
        <v>No</v>
      </c>
      <c r="M1372" s="23">
        <f t="shared" si="87"/>
        <v>0</v>
      </c>
      <c r="N1372" s="23" t="str">
        <f>IF(B1372&lt;'Cleaning Summary'!$B$63,"Underweight",IF(B1372&lt;'Cleaning Summary'!$B$64,"Normal Weight",IF(B1372&lt;'Cleaning Summary'!$B$65,"Overweight","Obesity")))</f>
        <v>Obesity</v>
      </c>
      <c r="O1372" s="23" t="str">
        <f>IF(C1372&lt;'Cleaning Summary'!$B$66,"Normal",IF(C1372&lt;'Cleaning Summary'!$B$67,"Prediabetes","Diabetes"))</f>
        <v>Normal</v>
      </c>
    </row>
    <row r="1373" spans="1:15" x14ac:dyDescent="0.35">
      <c r="A1373" s="23" t="s">
        <v>2861</v>
      </c>
      <c r="B1373" s="27">
        <v>31.59</v>
      </c>
      <c r="C1373" s="27">
        <v>6.01</v>
      </c>
      <c r="D1373" s="23" t="s">
        <v>81</v>
      </c>
      <c r="E1373" s="23" t="s">
        <v>81</v>
      </c>
      <c r="F1373" s="23" t="s">
        <v>81</v>
      </c>
      <c r="G1373" s="23" t="s">
        <v>4796</v>
      </c>
      <c r="H1373" s="23" t="s">
        <v>81</v>
      </c>
      <c r="I1373" s="23" t="str">
        <f t="shared" si="84"/>
        <v>No</v>
      </c>
      <c r="J1373" s="23" t="str">
        <f t="shared" si="85"/>
        <v>No</v>
      </c>
      <c r="K1373" s="23" t="str">
        <f t="shared" si="86"/>
        <v>No</v>
      </c>
      <c r="L1373" s="23" t="str">
        <f>IF(TRIM(H1373)="?",'Cleaning Summary'!$B$35,IF(LOWER(TRIM(H1373))="yes","Yes","No"))</f>
        <v>No</v>
      </c>
      <c r="M1373" s="23">
        <f t="shared" si="87"/>
        <v>0</v>
      </c>
      <c r="N1373" s="23" t="str">
        <f>IF(B1373&lt;'Cleaning Summary'!$B$63,"Underweight",IF(B1373&lt;'Cleaning Summary'!$B$64,"Normal Weight",IF(B1373&lt;'Cleaning Summary'!$B$65,"Overweight","Obesity")))</f>
        <v>Obesity</v>
      </c>
      <c r="O1373" s="23" t="str">
        <f>IF(C1373&lt;'Cleaning Summary'!$B$66,"Normal",IF(C1373&lt;'Cleaning Summary'!$B$67,"Prediabetes","Diabetes"))</f>
        <v>Prediabetes</v>
      </c>
    </row>
    <row r="1374" spans="1:15" x14ac:dyDescent="0.35">
      <c r="A1374" s="23" t="s">
        <v>2863</v>
      </c>
      <c r="B1374" s="27">
        <v>40.15</v>
      </c>
      <c r="C1374" s="27">
        <v>11.84</v>
      </c>
      <c r="D1374" s="23" t="s">
        <v>81</v>
      </c>
      <c r="E1374" s="23" t="s">
        <v>81</v>
      </c>
      <c r="F1374" s="23" t="s">
        <v>81</v>
      </c>
      <c r="G1374" s="23" t="s">
        <v>4796</v>
      </c>
      <c r="H1374" s="23" t="s">
        <v>81</v>
      </c>
      <c r="I1374" s="23" t="str">
        <f t="shared" si="84"/>
        <v>No</v>
      </c>
      <c r="J1374" s="23" t="str">
        <f t="shared" si="85"/>
        <v>No</v>
      </c>
      <c r="K1374" s="23" t="str">
        <f t="shared" si="86"/>
        <v>No</v>
      </c>
      <c r="L1374" s="23" t="str">
        <f>IF(TRIM(H1374)="?",'Cleaning Summary'!$B$35,IF(LOWER(TRIM(H1374))="yes","Yes","No"))</f>
        <v>No</v>
      </c>
      <c r="M1374" s="23">
        <f t="shared" si="87"/>
        <v>0</v>
      </c>
      <c r="N1374" s="23" t="str">
        <f>IF(B1374&lt;'Cleaning Summary'!$B$63,"Underweight",IF(B1374&lt;'Cleaning Summary'!$B$64,"Normal Weight",IF(B1374&lt;'Cleaning Summary'!$B$65,"Overweight","Obesity")))</f>
        <v>Obesity</v>
      </c>
      <c r="O1374" s="23" t="str">
        <f>IF(C1374&lt;'Cleaning Summary'!$B$66,"Normal",IF(C1374&lt;'Cleaning Summary'!$B$67,"Prediabetes","Diabetes"))</f>
        <v>Diabetes</v>
      </c>
    </row>
    <row r="1375" spans="1:15" x14ac:dyDescent="0.35">
      <c r="A1375" s="23" t="s">
        <v>2865</v>
      </c>
      <c r="B1375" s="27">
        <v>40.700000000000003</v>
      </c>
      <c r="C1375" s="27">
        <v>6.27</v>
      </c>
      <c r="D1375" s="23" t="s">
        <v>95</v>
      </c>
      <c r="E1375" s="23" t="s">
        <v>81</v>
      </c>
      <c r="F1375" s="23" t="s">
        <v>82</v>
      </c>
      <c r="G1375" s="23">
        <v>1</v>
      </c>
      <c r="H1375" s="23" t="s">
        <v>81</v>
      </c>
      <c r="I1375" s="23" t="str">
        <f t="shared" si="84"/>
        <v>Yes</v>
      </c>
      <c r="J1375" s="23" t="str">
        <f t="shared" si="85"/>
        <v>No</v>
      </c>
      <c r="K1375" s="23" t="str">
        <f t="shared" si="86"/>
        <v>Yes</v>
      </c>
      <c r="L1375" s="23" t="str">
        <f>IF(TRIM(H1375)="?",'Cleaning Summary'!$B$35,IF(LOWER(TRIM(H1375))="yes","Yes","No"))</f>
        <v>No</v>
      </c>
      <c r="M1375" s="23">
        <f t="shared" si="87"/>
        <v>1</v>
      </c>
      <c r="N1375" s="23" t="str">
        <f>IF(B1375&lt;'Cleaning Summary'!$B$63,"Underweight",IF(B1375&lt;'Cleaning Summary'!$B$64,"Normal Weight",IF(B1375&lt;'Cleaning Summary'!$B$65,"Overweight","Obesity")))</f>
        <v>Obesity</v>
      </c>
      <c r="O1375" s="23" t="str">
        <f>IF(C1375&lt;'Cleaning Summary'!$B$66,"Normal",IF(C1375&lt;'Cleaning Summary'!$B$67,"Prediabetes","Diabetes"))</f>
        <v>Prediabetes</v>
      </c>
    </row>
    <row r="1376" spans="1:15" x14ac:dyDescent="0.35">
      <c r="A1376" s="23" t="s">
        <v>2867</v>
      </c>
      <c r="B1376" s="27">
        <v>40.76</v>
      </c>
      <c r="C1376" s="27">
        <v>5.28</v>
      </c>
      <c r="D1376" s="23" t="s">
        <v>81</v>
      </c>
      <c r="E1376" s="23" t="s">
        <v>81</v>
      </c>
      <c r="F1376" s="23" t="s">
        <v>81</v>
      </c>
      <c r="G1376" s="23" t="s">
        <v>4796</v>
      </c>
      <c r="H1376" s="23" t="s">
        <v>81</v>
      </c>
      <c r="I1376" s="23" t="str">
        <f t="shared" si="84"/>
        <v>No</v>
      </c>
      <c r="J1376" s="23" t="str">
        <f t="shared" si="85"/>
        <v>No</v>
      </c>
      <c r="K1376" s="23" t="str">
        <f t="shared" si="86"/>
        <v>No</v>
      </c>
      <c r="L1376" s="23" t="str">
        <f>IF(TRIM(H1376)="?",'Cleaning Summary'!$B$35,IF(LOWER(TRIM(H1376))="yes","Yes","No"))</f>
        <v>No</v>
      </c>
      <c r="M1376" s="23">
        <f t="shared" si="87"/>
        <v>0</v>
      </c>
      <c r="N1376" s="23" t="str">
        <f>IF(B1376&lt;'Cleaning Summary'!$B$63,"Underweight",IF(B1376&lt;'Cleaning Summary'!$B$64,"Normal Weight",IF(B1376&lt;'Cleaning Summary'!$B$65,"Overweight","Obesity")))</f>
        <v>Obesity</v>
      </c>
      <c r="O1376" s="23" t="str">
        <f>IF(C1376&lt;'Cleaning Summary'!$B$66,"Normal",IF(C1376&lt;'Cleaning Summary'!$B$67,"Prediabetes","Diabetes"))</f>
        <v>Normal</v>
      </c>
    </row>
    <row r="1377" spans="1:15" x14ac:dyDescent="0.35">
      <c r="A1377" s="23" t="s">
        <v>2869</v>
      </c>
      <c r="B1377" s="27">
        <v>29.7</v>
      </c>
      <c r="C1377" s="27">
        <v>7.03</v>
      </c>
      <c r="D1377" s="23" t="s">
        <v>81</v>
      </c>
      <c r="E1377" s="23" t="s">
        <v>81</v>
      </c>
      <c r="F1377" s="23" t="s">
        <v>81</v>
      </c>
      <c r="G1377" s="23" t="s">
        <v>4796</v>
      </c>
      <c r="H1377" s="23" t="s">
        <v>81</v>
      </c>
      <c r="I1377" s="23" t="str">
        <f t="shared" si="84"/>
        <v>No</v>
      </c>
      <c r="J1377" s="23" t="str">
        <f t="shared" si="85"/>
        <v>No</v>
      </c>
      <c r="K1377" s="23" t="str">
        <f t="shared" si="86"/>
        <v>No</v>
      </c>
      <c r="L1377" s="23" t="str">
        <f>IF(TRIM(H1377)="?",'Cleaning Summary'!$B$35,IF(LOWER(TRIM(H1377))="yes","Yes","No"))</f>
        <v>No</v>
      </c>
      <c r="M1377" s="23">
        <f t="shared" si="87"/>
        <v>0</v>
      </c>
      <c r="N1377" s="23" t="str">
        <f>IF(B1377&lt;'Cleaning Summary'!$B$63,"Underweight",IF(B1377&lt;'Cleaning Summary'!$B$64,"Normal Weight",IF(B1377&lt;'Cleaning Summary'!$B$65,"Overweight","Obesity")))</f>
        <v>Overweight</v>
      </c>
      <c r="O1377" s="23" t="str">
        <f>IF(C1377&lt;'Cleaning Summary'!$B$66,"Normal",IF(C1377&lt;'Cleaning Summary'!$B$67,"Prediabetes","Diabetes"))</f>
        <v>Diabetes</v>
      </c>
    </row>
    <row r="1378" spans="1:15" x14ac:dyDescent="0.35">
      <c r="A1378" s="23" t="s">
        <v>2871</v>
      </c>
      <c r="B1378" s="27">
        <v>40.58</v>
      </c>
      <c r="C1378" s="27">
        <v>5.32</v>
      </c>
      <c r="D1378" s="23" t="s">
        <v>95</v>
      </c>
      <c r="E1378" s="23" t="s">
        <v>81</v>
      </c>
      <c r="F1378" s="23" t="s">
        <v>82</v>
      </c>
      <c r="G1378" s="23">
        <v>1</v>
      </c>
      <c r="H1378" s="23" t="s">
        <v>81</v>
      </c>
      <c r="I1378" s="23" t="str">
        <f t="shared" si="84"/>
        <v>Yes</v>
      </c>
      <c r="J1378" s="23" t="str">
        <f t="shared" si="85"/>
        <v>No</v>
      </c>
      <c r="K1378" s="23" t="str">
        <f t="shared" si="86"/>
        <v>Yes</v>
      </c>
      <c r="L1378" s="23" t="str">
        <f>IF(TRIM(H1378)="?",'Cleaning Summary'!$B$35,IF(LOWER(TRIM(H1378))="yes","Yes","No"))</f>
        <v>No</v>
      </c>
      <c r="M1378" s="23">
        <f t="shared" si="87"/>
        <v>1</v>
      </c>
      <c r="N1378" s="23" t="str">
        <f>IF(B1378&lt;'Cleaning Summary'!$B$63,"Underweight",IF(B1378&lt;'Cleaning Summary'!$B$64,"Normal Weight",IF(B1378&lt;'Cleaning Summary'!$B$65,"Overweight","Obesity")))</f>
        <v>Obesity</v>
      </c>
      <c r="O1378" s="23" t="str">
        <f>IF(C1378&lt;'Cleaning Summary'!$B$66,"Normal",IF(C1378&lt;'Cleaning Summary'!$B$67,"Prediabetes","Diabetes"))</f>
        <v>Normal</v>
      </c>
    </row>
    <row r="1379" spans="1:15" x14ac:dyDescent="0.35">
      <c r="A1379" s="23" t="s">
        <v>2873</v>
      </c>
      <c r="B1379" s="27">
        <v>33.06</v>
      </c>
      <c r="C1379" s="27">
        <v>9.59</v>
      </c>
      <c r="D1379" s="23" t="s">
        <v>95</v>
      </c>
      <c r="E1379" s="23" t="s">
        <v>81</v>
      </c>
      <c r="F1379" s="23" t="s">
        <v>81</v>
      </c>
      <c r="G1379" s="23" t="s">
        <v>4796</v>
      </c>
      <c r="H1379" s="23" t="s">
        <v>81</v>
      </c>
      <c r="I1379" s="23" t="str">
        <f t="shared" si="84"/>
        <v>Yes</v>
      </c>
      <c r="J1379" s="23" t="str">
        <f t="shared" si="85"/>
        <v>No</v>
      </c>
      <c r="K1379" s="23" t="str">
        <f t="shared" si="86"/>
        <v>No</v>
      </c>
      <c r="L1379" s="23" t="str">
        <f>IF(TRIM(H1379)="?",'Cleaning Summary'!$B$35,IF(LOWER(TRIM(H1379))="yes","Yes","No"))</f>
        <v>No</v>
      </c>
      <c r="M1379" s="23">
        <f t="shared" si="87"/>
        <v>0</v>
      </c>
      <c r="N1379" s="23" t="str">
        <f>IF(B1379&lt;'Cleaning Summary'!$B$63,"Underweight",IF(B1379&lt;'Cleaning Summary'!$B$64,"Normal Weight",IF(B1379&lt;'Cleaning Summary'!$B$65,"Overweight","Obesity")))</f>
        <v>Obesity</v>
      </c>
      <c r="O1379" s="23" t="str">
        <f>IF(C1379&lt;'Cleaning Summary'!$B$66,"Normal",IF(C1379&lt;'Cleaning Summary'!$B$67,"Prediabetes","Diabetes"))</f>
        <v>Diabetes</v>
      </c>
    </row>
    <row r="1380" spans="1:15" x14ac:dyDescent="0.35">
      <c r="A1380" s="23" t="s">
        <v>2875</v>
      </c>
      <c r="B1380" s="27">
        <v>26.62</v>
      </c>
      <c r="C1380" s="27">
        <v>6.15</v>
      </c>
      <c r="D1380" s="23" t="s">
        <v>95</v>
      </c>
      <c r="E1380" s="23" t="s">
        <v>81</v>
      </c>
      <c r="F1380" s="23" t="s">
        <v>81</v>
      </c>
      <c r="G1380" s="23" t="s">
        <v>4796</v>
      </c>
      <c r="H1380" s="23" t="s">
        <v>81</v>
      </c>
      <c r="I1380" s="23" t="str">
        <f t="shared" si="84"/>
        <v>Yes</v>
      </c>
      <c r="J1380" s="23" t="str">
        <f t="shared" si="85"/>
        <v>No</v>
      </c>
      <c r="K1380" s="23" t="str">
        <f t="shared" si="86"/>
        <v>No</v>
      </c>
      <c r="L1380" s="23" t="str">
        <f>IF(TRIM(H1380)="?",'Cleaning Summary'!$B$35,IF(LOWER(TRIM(H1380))="yes","Yes","No"))</f>
        <v>No</v>
      </c>
      <c r="M1380" s="23">
        <f t="shared" si="87"/>
        <v>0</v>
      </c>
      <c r="N1380" s="23" t="str">
        <f>IF(B1380&lt;'Cleaning Summary'!$B$63,"Underweight",IF(B1380&lt;'Cleaning Summary'!$B$64,"Normal Weight",IF(B1380&lt;'Cleaning Summary'!$B$65,"Overweight","Obesity")))</f>
        <v>Overweight</v>
      </c>
      <c r="O1380" s="23" t="str">
        <f>IF(C1380&lt;'Cleaning Summary'!$B$66,"Normal",IF(C1380&lt;'Cleaning Summary'!$B$67,"Prediabetes","Diabetes"))</f>
        <v>Prediabetes</v>
      </c>
    </row>
    <row r="1381" spans="1:15" x14ac:dyDescent="0.35">
      <c r="A1381" s="23" t="s">
        <v>2877</v>
      </c>
      <c r="B1381" s="27">
        <v>37.1</v>
      </c>
      <c r="C1381" s="27">
        <v>11.08</v>
      </c>
      <c r="D1381" s="23" t="s">
        <v>81</v>
      </c>
      <c r="E1381" s="23" t="s">
        <v>81</v>
      </c>
      <c r="F1381" s="23" t="s">
        <v>81</v>
      </c>
      <c r="G1381" s="23" t="s">
        <v>4796</v>
      </c>
      <c r="H1381" s="23" t="s">
        <v>81</v>
      </c>
      <c r="I1381" s="23" t="str">
        <f t="shared" si="84"/>
        <v>No</v>
      </c>
      <c r="J1381" s="23" t="str">
        <f t="shared" si="85"/>
        <v>No</v>
      </c>
      <c r="K1381" s="23" t="str">
        <f t="shared" si="86"/>
        <v>No</v>
      </c>
      <c r="L1381" s="23" t="str">
        <f>IF(TRIM(H1381)="?",'Cleaning Summary'!$B$35,IF(LOWER(TRIM(H1381))="yes","Yes","No"))</f>
        <v>No</v>
      </c>
      <c r="M1381" s="23">
        <f t="shared" si="87"/>
        <v>0</v>
      </c>
      <c r="N1381" s="23" t="str">
        <f>IF(B1381&lt;'Cleaning Summary'!$B$63,"Underweight",IF(B1381&lt;'Cleaning Summary'!$B$64,"Normal Weight",IF(B1381&lt;'Cleaning Summary'!$B$65,"Overweight","Obesity")))</f>
        <v>Obesity</v>
      </c>
      <c r="O1381" s="23" t="str">
        <f>IF(C1381&lt;'Cleaning Summary'!$B$66,"Normal",IF(C1381&lt;'Cleaning Summary'!$B$67,"Prediabetes","Diabetes"))</f>
        <v>Diabetes</v>
      </c>
    </row>
    <row r="1382" spans="1:15" x14ac:dyDescent="0.35">
      <c r="A1382" s="23" t="s">
        <v>2879</v>
      </c>
      <c r="B1382" s="27">
        <v>18.28</v>
      </c>
      <c r="C1382" s="27">
        <v>7.95</v>
      </c>
      <c r="D1382" s="23" t="s">
        <v>81</v>
      </c>
      <c r="E1382" s="23" t="s">
        <v>81</v>
      </c>
      <c r="F1382" s="23" t="s">
        <v>81</v>
      </c>
      <c r="G1382" s="23" t="s">
        <v>4796</v>
      </c>
      <c r="H1382" s="23" t="s">
        <v>81</v>
      </c>
      <c r="I1382" s="23" t="str">
        <f t="shared" si="84"/>
        <v>No</v>
      </c>
      <c r="J1382" s="23" t="str">
        <f t="shared" si="85"/>
        <v>No</v>
      </c>
      <c r="K1382" s="23" t="str">
        <f t="shared" si="86"/>
        <v>No</v>
      </c>
      <c r="L1382" s="23" t="str">
        <f>IF(TRIM(H1382)="?",'Cleaning Summary'!$B$35,IF(LOWER(TRIM(H1382))="yes","Yes","No"))</f>
        <v>No</v>
      </c>
      <c r="M1382" s="23">
        <f t="shared" si="87"/>
        <v>0</v>
      </c>
      <c r="N1382" s="23" t="str">
        <f>IF(B1382&lt;'Cleaning Summary'!$B$63,"Underweight",IF(B1382&lt;'Cleaning Summary'!$B$64,"Normal Weight",IF(B1382&lt;'Cleaning Summary'!$B$65,"Overweight","Obesity")))</f>
        <v>Underweight</v>
      </c>
      <c r="O1382" s="23" t="str">
        <f>IF(C1382&lt;'Cleaning Summary'!$B$66,"Normal",IF(C1382&lt;'Cleaning Summary'!$B$67,"Prediabetes","Diabetes"))</f>
        <v>Diabetes</v>
      </c>
    </row>
    <row r="1383" spans="1:15" x14ac:dyDescent="0.35">
      <c r="A1383" s="23" t="s">
        <v>2881</v>
      </c>
      <c r="B1383" s="27">
        <v>35.814999999999998</v>
      </c>
      <c r="C1383" s="27">
        <v>6.23</v>
      </c>
      <c r="D1383" s="23" t="s">
        <v>81</v>
      </c>
      <c r="E1383" s="23" t="s">
        <v>81</v>
      </c>
      <c r="F1383" s="23" t="s">
        <v>81</v>
      </c>
      <c r="G1383" s="23" t="s">
        <v>4796</v>
      </c>
      <c r="H1383" s="23" t="s">
        <v>81</v>
      </c>
      <c r="I1383" s="23" t="str">
        <f t="shared" si="84"/>
        <v>No</v>
      </c>
      <c r="J1383" s="23" t="str">
        <f t="shared" si="85"/>
        <v>No</v>
      </c>
      <c r="K1383" s="23" t="str">
        <f t="shared" si="86"/>
        <v>No</v>
      </c>
      <c r="L1383" s="23" t="str">
        <f>IF(TRIM(H1383)="?",'Cleaning Summary'!$B$35,IF(LOWER(TRIM(H1383))="yes","Yes","No"))</f>
        <v>No</v>
      </c>
      <c r="M1383" s="23">
        <f t="shared" si="87"/>
        <v>0</v>
      </c>
      <c r="N1383" s="23" t="str">
        <f>IF(B1383&lt;'Cleaning Summary'!$B$63,"Underweight",IF(B1383&lt;'Cleaning Summary'!$B$64,"Normal Weight",IF(B1383&lt;'Cleaning Summary'!$B$65,"Overweight","Obesity")))</f>
        <v>Obesity</v>
      </c>
      <c r="O1383" s="23" t="str">
        <f>IF(C1383&lt;'Cleaning Summary'!$B$66,"Normal",IF(C1383&lt;'Cleaning Summary'!$B$67,"Prediabetes","Diabetes"))</f>
        <v>Prediabetes</v>
      </c>
    </row>
    <row r="1384" spans="1:15" x14ac:dyDescent="0.35">
      <c r="A1384" s="23" t="s">
        <v>2883</v>
      </c>
      <c r="B1384" s="27">
        <v>30.69</v>
      </c>
      <c r="C1384" s="27">
        <v>6.5</v>
      </c>
      <c r="D1384" s="23" t="s">
        <v>81</v>
      </c>
      <c r="E1384" s="23" t="s">
        <v>81</v>
      </c>
      <c r="F1384" s="23" t="s">
        <v>81</v>
      </c>
      <c r="G1384" s="23" t="s">
        <v>4796</v>
      </c>
      <c r="H1384" s="23" t="s">
        <v>81</v>
      </c>
      <c r="I1384" s="23" t="str">
        <f t="shared" si="84"/>
        <v>No</v>
      </c>
      <c r="J1384" s="23" t="str">
        <f t="shared" si="85"/>
        <v>No</v>
      </c>
      <c r="K1384" s="23" t="str">
        <f t="shared" si="86"/>
        <v>No</v>
      </c>
      <c r="L1384" s="23" t="str">
        <f>IF(TRIM(H1384)="?",'Cleaning Summary'!$B$35,IF(LOWER(TRIM(H1384))="yes","Yes","No"))</f>
        <v>No</v>
      </c>
      <c r="M1384" s="23">
        <f t="shared" si="87"/>
        <v>0</v>
      </c>
      <c r="N1384" s="23" t="str">
        <f>IF(B1384&lt;'Cleaning Summary'!$B$63,"Underweight",IF(B1384&lt;'Cleaning Summary'!$B$64,"Normal Weight",IF(B1384&lt;'Cleaning Summary'!$B$65,"Overweight","Obesity")))</f>
        <v>Obesity</v>
      </c>
      <c r="O1384" s="23" t="str">
        <f>IF(C1384&lt;'Cleaning Summary'!$B$66,"Normal",IF(C1384&lt;'Cleaning Summary'!$B$67,"Prediabetes","Diabetes"))</f>
        <v>Diabetes</v>
      </c>
    </row>
    <row r="1385" spans="1:15" x14ac:dyDescent="0.35">
      <c r="A1385" s="23" t="s">
        <v>2885</v>
      </c>
      <c r="B1385" s="27">
        <v>26.125</v>
      </c>
      <c r="C1385" s="27">
        <v>5.22</v>
      </c>
      <c r="D1385" s="23" t="s">
        <v>81</v>
      </c>
      <c r="E1385" s="23" t="s">
        <v>81</v>
      </c>
      <c r="F1385" s="23" t="s">
        <v>81</v>
      </c>
      <c r="G1385" s="23" t="s">
        <v>4796</v>
      </c>
      <c r="H1385" s="23" t="s">
        <v>81</v>
      </c>
      <c r="I1385" s="23" t="str">
        <f t="shared" si="84"/>
        <v>No</v>
      </c>
      <c r="J1385" s="23" t="str">
        <f t="shared" si="85"/>
        <v>No</v>
      </c>
      <c r="K1385" s="23" t="str">
        <f t="shared" si="86"/>
        <v>No</v>
      </c>
      <c r="L1385" s="23" t="str">
        <f>IF(TRIM(H1385)="?",'Cleaning Summary'!$B$35,IF(LOWER(TRIM(H1385))="yes","Yes","No"))</f>
        <v>No</v>
      </c>
      <c r="M1385" s="23">
        <f t="shared" si="87"/>
        <v>0</v>
      </c>
      <c r="N1385" s="23" t="str">
        <f>IF(B1385&lt;'Cleaning Summary'!$B$63,"Underweight",IF(B1385&lt;'Cleaning Summary'!$B$64,"Normal Weight",IF(B1385&lt;'Cleaning Summary'!$B$65,"Overweight","Obesity")))</f>
        <v>Overweight</v>
      </c>
      <c r="O1385" s="23" t="str">
        <f>IF(C1385&lt;'Cleaning Summary'!$B$66,"Normal",IF(C1385&lt;'Cleaning Summary'!$B$67,"Prediabetes","Diabetes"))</f>
        <v>Normal</v>
      </c>
    </row>
    <row r="1386" spans="1:15" x14ac:dyDescent="0.35">
      <c r="A1386" s="23" t="s">
        <v>2887</v>
      </c>
      <c r="B1386" s="27">
        <v>34.58</v>
      </c>
      <c r="C1386" s="27">
        <v>6.3</v>
      </c>
      <c r="D1386" s="23" t="s">
        <v>81</v>
      </c>
      <c r="E1386" s="23" t="s">
        <v>81</v>
      </c>
      <c r="F1386" s="23" t="s">
        <v>82</v>
      </c>
      <c r="G1386" s="23">
        <v>1</v>
      </c>
      <c r="H1386" s="23" t="s">
        <v>81</v>
      </c>
      <c r="I1386" s="23" t="str">
        <f t="shared" si="84"/>
        <v>No</v>
      </c>
      <c r="J1386" s="23" t="str">
        <f t="shared" si="85"/>
        <v>No</v>
      </c>
      <c r="K1386" s="23" t="str">
        <f t="shared" si="86"/>
        <v>Yes</v>
      </c>
      <c r="L1386" s="23" t="str">
        <f>IF(TRIM(H1386)="?",'Cleaning Summary'!$B$35,IF(LOWER(TRIM(H1386))="yes","Yes","No"))</f>
        <v>No</v>
      </c>
      <c r="M1386" s="23">
        <f t="shared" si="87"/>
        <v>1</v>
      </c>
      <c r="N1386" s="23" t="str">
        <f>IF(B1386&lt;'Cleaning Summary'!$B$63,"Underweight",IF(B1386&lt;'Cleaning Summary'!$B$64,"Normal Weight",IF(B1386&lt;'Cleaning Summary'!$B$65,"Overweight","Obesity")))</f>
        <v>Obesity</v>
      </c>
      <c r="O1386" s="23" t="str">
        <f>IF(C1386&lt;'Cleaning Summary'!$B$66,"Normal",IF(C1386&lt;'Cleaning Summary'!$B$67,"Prediabetes","Diabetes"))</f>
        <v>Prediabetes</v>
      </c>
    </row>
    <row r="1387" spans="1:15" x14ac:dyDescent="0.35">
      <c r="A1387" s="23" t="s">
        <v>2889</v>
      </c>
      <c r="B1387" s="27">
        <v>27.4</v>
      </c>
      <c r="C1387" s="27">
        <v>8.84</v>
      </c>
      <c r="D1387" s="23" t="s">
        <v>81</v>
      </c>
      <c r="E1387" s="23" t="s">
        <v>81</v>
      </c>
      <c r="F1387" s="23" t="s">
        <v>81</v>
      </c>
      <c r="G1387" s="23" t="s">
        <v>4796</v>
      </c>
      <c r="H1387" s="23" t="s">
        <v>81</v>
      </c>
      <c r="I1387" s="23" t="str">
        <f t="shared" si="84"/>
        <v>No</v>
      </c>
      <c r="J1387" s="23" t="str">
        <f t="shared" si="85"/>
        <v>No</v>
      </c>
      <c r="K1387" s="23" t="str">
        <f t="shared" si="86"/>
        <v>No</v>
      </c>
      <c r="L1387" s="23" t="str">
        <f>IF(TRIM(H1387)="?",'Cleaning Summary'!$B$35,IF(LOWER(TRIM(H1387))="yes","Yes","No"))</f>
        <v>No</v>
      </c>
      <c r="M1387" s="23">
        <f t="shared" si="87"/>
        <v>0</v>
      </c>
      <c r="N1387" s="23" t="str">
        <f>IF(B1387&lt;'Cleaning Summary'!$B$63,"Underweight",IF(B1387&lt;'Cleaning Summary'!$B$64,"Normal Weight",IF(B1387&lt;'Cleaning Summary'!$B$65,"Overweight","Obesity")))</f>
        <v>Overweight</v>
      </c>
      <c r="O1387" s="23" t="str">
        <f>IF(C1387&lt;'Cleaning Summary'!$B$66,"Normal",IF(C1387&lt;'Cleaning Summary'!$B$67,"Prediabetes","Diabetes"))</f>
        <v>Diabetes</v>
      </c>
    </row>
    <row r="1388" spans="1:15" x14ac:dyDescent="0.35">
      <c r="A1388" s="23" t="s">
        <v>2891</v>
      </c>
      <c r="B1388" s="27">
        <v>27.53</v>
      </c>
      <c r="C1388" s="27">
        <v>4.1100000000000003</v>
      </c>
      <c r="D1388" s="23" t="s">
        <v>81</v>
      </c>
      <c r="E1388" s="23" t="s">
        <v>81</v>
      </c>
      <c r="F1388" s="23" t="s">
        <v>81</v>
      </c>
      <c r="G1388" s="23">
        <v>1</v>
      </c>
      <c r="H1388" s="23" t="s">
        <v>81</v>
      </c>
      <c r="I1388" s="23" t="str">
        <f t="shared" si="84"/>
        <v>No</v>
      </c>
      <c r="J1388" s="23" t="str">
        <f t="shared" si="85"/>
        <v>No</v>
      </c>
      <c r="K1388" s="23" t="str">
        <f t="shared" si="86"/>
        <v>No</v>
      </c>
      <c r="L1388" s="23" t="str">
        <f>IF(TRIM(H1388)="?",'Cleaning Summary'!$B$35,IF(LOWER(TRIM(H1388))="yes","Yes","No"))</f>
        <v>No</v>
      </c>
      <c r="M1388" s="23">
        <f t="shared" si="87"/>
        <v>1</v>
      </c>
      <c r="N1388" s="23" t="str">
        <f>IF(B1388&lt;'Cleaning Summary'!$B$63,"Underweight",IF(B1388&lt;'Cleaning Summary'!$B$64,"Normal Weight",IF(B1388&lt;'Cleaning Summary'!$B$65,"Overweight","Obesity")))</f>
        <v>Overweight</v>
      </c>
      <c r="O1388" s="23" t="str">
        <f>IF(C1388&lt;'Cleaning Summary'!$B$66,"Normal",IF(C1388&lt;'Cleaning Summary'!$B$67,"Prediabetes","Diabetes"))</f>
        <v>Normal</v>
      </c>
    </row>
    <row r="1389" spans="1:15" x14ac:dyDescent="0.35">
      <c r="A1389" s="23" t="s">
        <v>2893</v>
      </c>
      <c r="B1389" s="27">
        <v>33</v>
      </c>
      <c r="C1389" s="27">
        <v>4.57</v>
      </c>
      <c r="D1389" s="23" t="s">
        <v>81</v>
      </c>
      <c r="E1389" s="23" t="s">
        <v>81</v>
      </c>
      <c r="F1389" s="23" t="s">
        <v>81</v>
      </c>
      <c r="G1389" s="23" t="s">
        <v>4796</v>
      </c>
      <c r="H1389" s="23" t="s">
        <v>81</v>
      </c>
      <c r="I1389" s="23" t="str">
        <f t="shared" si="84"/>
        <v>No</v>
      </c>
      <c r="J1389" s="23" t="str">
        <f t="shared" si="85"/>
        <v>No</v>
      </c>
      <c r="K1389" s="23" t="str">
        <f t="shared" si="86"/>
        <v>No</v>
      </c>
      <c r="L1389" s="23" t="str">
        <f>IF(TRIM(H1389)="?",'Cleaning Summary'!$B$35,IF(LOWER(TRIM(H1389))="yes","Yes","No"))</f>
        <v>No</v>
      </c>
      <c r="M1389" s="23">
        <f t="shared" si="87"/>
        <v>0</v>
      </c>
      <c r="N1389" s="23" t="str">
        <f>IF(B1389&lt;'Cleaning Summary'!$B$63,"Underweight",IF(B1389&lt;'Cleaning Summary'!$B$64,"Normal Weight",IF(B1389&lt;'Cleaning Summary'!$B$65,"Overweight","Obesity")))</f>
        <v>Obesity</v>
      </c>
      <c r="O1389" s="23" t="str">
        <f>IF(C1389&lt;'Cleaning Summary'!$B$66,"Normal",IF(C1389&lt;'Cleaning Summary'!$B$67,"Prediabetes","Diabetes"))</f>
        <v>Normal</v>
      </c>
    </row>
    <row r="1390" spans="1:15" x14ac:dyDescent="0.35">
      <c r="A1390" s="23" t="s">
        <v>2895</v>
      </c>
      <c r="B1390" s="27">
        <v>25.78</v>
      </c>
      <c r="C1390" s="27">
        <v>11.06</v>
      </c>
      <c r="D1390" s="23" t="s">
        <v>95</v>
      </c>
      <c r="E1390" s="23" t="s">
        <v>81</v>
      </c>
      <c r="F1390" s="23" t="s">
        <v>81</v>
      </c>
      <c r="G1390" s="23" t="s">
        <v>4796</v>
      </c>
      <c r="H1390" s="23" t="s">
        <v>81</v>
      </c>
      <c r="I1390" s="23" t="str">
        <f t="shared" si="84"/>
        <v>Yes</v>
      </c>
      <c r="J1390" s="23" t="str">
        <f t="shared" si="85"/>
        <v>No</v>
      </c>
      <c r="K1390" s="23" t="str">
        <f t="shared" si="86"/>
        <v>No</v>
      </c>
      <c r="L1390" s="23" t="str">
        <f>IF(TRIM(H1390)="?",'Cleaning Summary'!$B$35,IF(LOWER(TRIM(H1390))="yes","Yes","No"))</f>
        <v>No</v>
      </c>
      <c r="M1390" s="23">
        <f t="shared" si="87"/>
        <v>0</v>
      </c>
      <c r="N1390" s="23" t="str">
        <f>IF(B1390&lt;'Cleaning Summary'!$B$63,"Underweight",IF(B1390&lt;'Cleaning Summary'!$B$64,"Normal Weight",IF(B1390&lt;'Cleaning Summary'!$B$65,"Overweight","Obesity")))</f>
        <v>Overweight</v>
      </c>
      <c r="O1390" s="23" t="str">
        <f>IF(C1390&lt;'Cleaning Summary'!$B$66,"Normal",IF(C1390&lt;'Cleaning Summary'!$B$67,"Prediabetes","Diabetes"))</f>
        <v>Diabetes</v>
      </c>
    </row>
    <row r="1391" spans="1:15" x14ac:dyDescent="0.35">
      <c r="A1391" s="23" t="s">
        <v>2897</v>
      </c>
      <c r="B1391" s="27">
        <v>22.66</v>
      </c>
      <c r="C1391" s="27">
        <v>10.68</v>
      </c>
      <c r="D1391" s="23" t="s">
        <v>81</v>
      </c>
      <c r="E1391" s="23" t="s">
        <v>81</v>
      </c>
      <c r="F1391" s="23" t="s">
        <v>81</v>
      </c>
      <c r="G1391" s="23" t="s">
        <v>4796</v>
      </c>
      <c r="H1391" s="23" t="s">
        <v>81</v>
      </c>
      <c r="I1391" s="23" t="str">
        <f t="shared" si="84"/>
        <v>No</v>
      </c>
      <c r="J1391" s="23" t="str">
        <f t="shared" si="85"/>
        <v>No</v>
      </c>
      <c r="K1391" s="23" t="str">
        <f t="shared" si="86"/>
        <v>No</v>
      </c>
      <c r="L1391" s="23" t="str">
        <f>IF(TRIM(H1391)="?",'Cleaning Summary'!$B$35,IF(LOWER(TRIM(H1391))="yes","Yes","No"))</f>
        <v>No</v>
      </c>
      <c r="M1391" s="23">
        <f t="shared" si="87"/>
        <v>0</v>
      </c>
      <c r="N1391" s="23" t="str">
        <f>IF(B1391&lt;'Cleaning Summary'!$B$63,"Underweight",IF(B1391&lt;'Cleaning Summary'!$B$64,"Normal Weight",IF(B1391&lt;'Cleaning Summary'!$B$65,"Overweight","Obesity")))</f>
        <v>Normal Weight</v>
      </c>
      <c r="O1391" s="23" t="str">
        <f>IF(C1391&lt;'Cleaning Summary'!$B$66,"Normal",IF(C1391&lt;'Cleaning Summary'!$B$67,"Prediabetes","Diabetes"))</f>
        <v>Diabetes</v>
      </c>
    </row>
    <row r="1392" spans="1:15" x14ac:dyDescent="0.35">
      <c r="A1392" s="23" t="s">
        <v>2899</v>
      </c>
      <c r="B1392" s="27">
        <v>38.81</v>
      </c>
      <c r="C1392" s="27">
        <v>6.14</v>
      </c>
      <c r="D1392" s="23" t="s">
        <v>95</v>
      </c>
      <c r="E1392" s="23" t="s">
        <v>81</v>
      </c>
      <c r="F1392" s="23" t="s">
        <v>81</v>
      </c>
      <c r="G1392" s="23">
        <v>1</v>
      </c>
      <c r="H1392" s="23" t="s">
        <v>81</v>
      </c>
      <c r="I1392" s="23" t="str">
        <f t="shared" si="84"/>
        <v>Yes</v>
      </c>
      <c r="J1392" s="23" t="str">
        <f t="shared" si="85"/>
        <v>No</v>
      </c>
      <c r="K1392" s="23" t="str">
        <f t="shared" si="86"/>
        <v>No</v>
      </c>
      <c r="L1392" s="23" t="str">
        <f>IF(TRIM(H1392)="?",'Cleaning Summary'!$B$35,IF(LOWER(TRIM(H1392))="yes","Yes","No"))</f>
        <v>No</v>
      </c>
      <c r="M1392" s="23">
        <f t="shared" si="87"/>
        <v>1</v>
      </c>
      <c r="N1392" s="23" t="str">
        <f>IF(B1392&lt;'Cleaning Summary'!$B$63,"Underweight",IF(B1392&lt;'Cleaning Summary'!$B$64,"Normal Weight",IF(B1392&lt;'Cleaning Summary'!$B$65,"Overweight","Obesity")))</f>
        <v>Obesity</v>
      </c>
      <c r="O1392" s="23" t="str">
        <f>IF(C1392&lt;'Cleaning Summary'!$B$66,"Normal",IF(C1392&lt;'Cleaning Summary'!$B$67,"Prediabetes","Diabetes"))</f>
        <v>Prediabetes</v>
      </c>
    </row>
    <row r="1393" spans="1:15" x14ac:dyDescent="0.35">
      <c r="A1393" s="23" t="s">
        <v>2901</v>
      </c>
      <c r="B1393" s="27">
        <v>38.51</v>
      </c>
      <c r="C1393" s="27">
        <v>5.45</v>
      </c>
      <c r="D1393" s="23" t="s">
        <v>95</v>
      </c>
      <c r="E1393" s="23" t="s">
        <v>81</v>
      </c>
      <c r="F1393" s="23" t="s">
        <v>81</v>
      </c>
      <c r="G1393" s="23" t="s">
        <v>4796</v>
      </c>
      <c r="H1393" s="23" t="s">
        <v>81</v>
      </c>
      <c r="I1393" s="23" t="str">
        <f t="shared" si="84"/>
        <v>Yes</v>
      </c>
      <c r="J1393" s="23" t="str">
        <f t="shared" si="85"/>
        <v>No</v>
      </c>
      <c r="K1393" s="23" t="str">
        <f t="shared" si="86"/>
        <v>No</v>
      </c>
      <c r="L1393" s="23" t="str">
        <f>IF(TRIM(H1393)="?",'Cleaning Summary'!$B$35,IF(LOWER(TRIM(H1393))="yes","Yes","No"))</f>
        <v>No</v>
      </c>
      <c r="M1393" s="23">
        <f t="shared" si="87"/>
        <v>0</v>
      </c>
      <c r="N1393" s="23" t="str">
        <f>IF(B1393&lt;'Cleaning Summary'!$B$63,"Underweight",IF(B1393&lt;'Cleaning Summary'!$B$64,"Normal Weight",IF(B1393&lt;'Cleaning Summary'!$B$65,"Overweight","Obesity")))</f>
        <v>Obesity</v>
      </c>
      <c r="O1393" s="23" t="str">
        <f>IF(C1393&lt;'Cleaning Summary'!$B$66,"Normal",IF(C1393&lt;'Cleaning Summary'!$B$67,"Prediabetes","Diabetes"))</f>
        <v>Normal</v>
      </c>
    </row>
    <row r="1394" spans="1:15" x14ac:dyDescent="0.35">
      <c r="A1394" s="23" t="s">
        <v>2903</v>
      </c>
      <c r="B1394" s="27">
        <v>22.98</v>
      </c>
      <c r="C1394" s="27">
        <v>6.14</v>
      </c>
      <c r="D1394" s="23" t="s">
        <v>95</v>
      </c>
      <c r="E1394" s="23" t="s">
        <v>81</v>
      </c>
      <c r="F1394" s="23" t="s">
        <v>81</v>
      </c>
      <c r="G1394" s="23" t="s">
        <v>4796</v>
      </c>
      <c r="H1394" s="23" t="s">
        <v>81</v>
      </c>
      <c r="I1394" s="23" t="str">
        <f t="shared" si="84"/>
        <v>Yes</v>
      </c>
      <c r="J1394" s="23" t="str">
        <f t="shared" si="85"/>
        <v>No</v>
      </c>
      <c r="K1394" s="23" t="str">
        <f t="shared" si="86"/>
        <v>No</v>
      </c>
      <c r="L1394" s="23" t="str">
        <f>IF(TRIM(H1394)="?",'Cleaning Summary'!$B$35,IF(LOWER(TRIM(H1394))="yes","Yes","No"))</f>
        <v>No</v>
      </c>
      <c r="M1394" s="23">
        <f t="shared" si="87"/>
        <v>0</v>
      </c>
      <c r="N1394" s="23" t="str">
        <f>IF(B1394&lt;'Cleaning Summary'!$B$63,"Underweight",IF(B1394&lt;'Cleaning Summary'!$B$64,"Normal Weight",IF(B1394&lt;'Cleaning Summary'!$B$65,"Overweight","Obesity")))</f>
        <v>Normal Weight</v>
      </c>
      <c r="O1394" s="23" t="str">
        <f>IF(C1394&lt;'Cleaning Summary'!$B$66,"Normal",IF(C1394&lt;'Cleaning Summary'!$B$67,"Prediabetes","Diabetes"))</f>
        <v>Prediabetes</v>
      </c>
    </row>
    <row r="1395" spans="1:15" x14ac:dyDescent="0.35">
      <c r="A1395" s="23" t="s">
        <v>2905</v>
      </c>
      <c r="B1395" s="27">
        <v>15.65</v>
      </c>
      <c r="C1395" s="27">
        <v>7.85</v>
      </c>
      <c r="D1395" s="23" t="s">
        <v>81</v>
      </c>
      <c r="E1395" s="23" t="s">
        <v>81</v>
      </c>
      <c r="F1395" s="23" t="s">
        <v>81</v>
      </c>
      <c r="G1395" s="23" t="s">
        <v>4796</v>
      </c>
      <c r="H1395" s="23" t="s">
        <v>81</v>
      </c>
      <c r="I1395" s="23" t="str">
        <f t="shared" si="84"/>
        <v>No</v>
      </c>
      <c r="J1395" s="23" t="str">
        <f t="shared" si="85"/>
        <v>No</v>
      </c>
      <c r="K1395" s="23" t="str">
        <f t="shared" si="86"/>
        <v>No</v>
      </c>
      <c r="L1395" s="23" t="str">
        <f>IF(TRIM(H1395)="?",'Cleaning Summary'!$B$35,IF(LOWER(TRIM(H1395))="yes","Yes","No"))</f>
        <v>No</v>
      </c>
      <c r="M1395" s="23">
        <f t="shared" si="87"/>
        <v>0</v>
      </c>
      <c r="N1395" s="23" t="str">
        <f>IF(B1395&lt;'Cleaning Summary'!$B$63,"Underweight",IF(B1395&lt;'Cleaning Summary'!$B$64,"Normal Weight",IF(B1395&lt;'Cleaning Summary'!$B$65,"Overweight","Obesity")))</f>
        <v>Underweight</v>
      </c>
      <c r="O1395" s="23" t="str">
        <f>IF(C1395&lt;'Cleaning Summary'!$B$66,"Normal",IF(C1395&lt;'Cleaning Summary'!$B$67,"Prediabetes","Diabetes"))</f>
        <v>Diabetes</v>
      </c>
    </row>
    <row r="1396" spans="1:15" x14ac:dyDescent="0.35">
      <c r="A1396" s="23" t="s">
        <v>2907</v>
      </c>
      <c r="B1396" s="27">
        <v>39.97</v>
      </c>
      <c r="C1396" s="27">
        <v>4.09</v>
      </c>
      <c r="D1396" s="23" t="s">
        <v>81</v>
      </c>
      <c r="E1396" s="23" t="s">
        <v>81</v>
      </c>
      <c r="F1396" s="23" t="s">
        <v>81</v>
      </c>
      <c r="G1396" s="23">
        <v>1</v>
      </c>
      <c r="H1396" s="23" t="s">
        <v>81</v>
      </c>
      <c r="I1396" s="23" t="str">
        <f t="shared" si="84"/>
        <v>No</v>
      </c>
      <c r="J1396" s="23" t="str">
        <f t="shared" si="85"/>
        <v>No</v>
      </c>
      <c r="K1396" s="23" t="str">
        <f t="shared" si="86"/>
        <v>No</v>
      </c>
      <c r="L1396" s="23" t="str">
        <f>IF(TRIM(H1396)="?",'Cleaning Summary'!$B$35,IF(LOWER(TRIM(H1396))="yes","Yes","No"))</f>
        <v>No</v>
      </c>
      <c r="M1396" s="23">
        <f t="shared" si="87"/>
        <v>1</v>
      </c>
      <c r="N1396" s="23" t="str">
        <f>IF(B1396&lt;'Cleaning Summary'!$B$63,"Underweight",IF(B1396&lt;'Cleaning Summary'!$B$64,"Normal Weight",IF(B1396&lt;'Cleaning Summary'!$B$65,"Overweight","Obesity")))</f>
        <v>Obesity</v>
      </c>
      <c r="O1396" s="23" t="str">
        <f>IF(C1396&lt;'Cleaning Summary'!$B$66,"Normal",IF(C1396&lt;'Cleaning Summary'!$B$67,"Prediabetes","Diabetes"))</f>
        <v>Normal</v>
      </c>
    </row>
    <row r="1397" spans="1:15" x14ac:dyDescent="0.35">
      <c r="A1397" s="23" t="s">
        <v>2909</v>
      </c>
      <c r="B1397" s="27">
        <v>37.22</v>
      </c>
      <c r="C1397" s="27">
        <v>4.62</v>
      </c>
      <c r="D1397" s="23" t="s">
        <v>81</v>
      </c>
      <c r="E1397" s="23" t="s">
        <v>81</v>
      </c>
      <c r="F1397" s="23" t="s">
        <v>82</v>
      </c>
      <c r="G1397" s="23">
        <v>1</v>
      </c>
      <c r="H1397" s="23" t="s">
        <v>81</v>
      </c>
      <c r="I1397" s="23" t="str">
        <f t="shared" si="84"/>
        <v>No</v>
      </c>
      <c r="J1397" s="23" t="str">
        <f t="shared" si="85"/>
        <v>No</v>
      </c>
      <c r="K1397" s="23" t="str">
        <f t="shared" si="86"/>
        <v>Yes</v>
      </c>
      <c r="L1397" s="23" t="str">
        <f>IF(TRIM(H1397)="?",'Cleaning Summary'!$B$35,IF(LOWER(TRIM(H1397))="yes","Yes","No"))</f>
        <v>No</v>
      </c>
      <c r="M1397" s="23">
        <f t="shared" si="87"/>
        <v>1</v>
      </c>
      <c r="N1397" s="23" t="str">
        <f>IF(B1397&lt;'Cleaning Summary'!$B$63,"Underweight",IF(B1397&lt;'Cleaning Summary'!$B$64,"Normal Weight",IF(B1397&lt;'Cleaning Summary'!$B$65,"Overweight","Obesity")))</f>
        <v>Obesity</v>
      </c>
      <c r="O1397" s="23" t="str">
        <f>IF(C1397&lt;'Cleaning Summary'!$B$66,"Normal",IF(C1397&lt;'Cleaning Summary'!$B$67,"Prediabetes","Diabetes"))</f>
        <v>Normal</v>
      </c>
    </row>
    <row r="1398" spans="1:15" x14ac:dyDescent="0.35">
      <c r="A1398" s="23" t="s">
        <v>2911</v>
      </c>
      <c r="B1398" s="27">
        <v>41.325000000000003</v>
      </c>
      <c r="C1398" s="27">
        <v>5.77</v>
      </c>
      <c r="D1398" s="23" t="s">
        <v>81</v>
      </c>
      <c r="E1398" s="23" t="s">
        <v>81</v>
      </c>
      <c r="F1398" s="23" t="s">
        <v>81</v>
      </c>
      <c r="G1398" s="23" t="s">
        <v>4796</v>
      </c>
      <c r="H1398" s="23" t="s">
        <v>81</v>
      </c>
      <c r="I1398" s="23" t="str">
        <f t="shared" si="84"/>
        <v>No</v>
      </c>
      <c r="J1398" s="23" t="str">
        <f t="shared" si="85"/>
        <v>No</v>
      </c>
      <c r="K1398" s="23" t="str">
        <f t="shared" si="86"/>
        <v>No</v>
      </c>
      <c r="L1398" s="23" t="str">
        <f>IF(TRIM(H1398)="?",'Cleaning Summary'!$B$35,IF(LOWER(TRIM(H1398))="yes","Yes","No"))</f>
        <v>No</v>
      </c>
      <c r="M1398" s="23">
        <f t="shared" si="87"/>
        <v>0</v>
      </c>
      <c r="N1398" s="23" t="str">
        <f>IF(B1398&lt;'Cleaning Summary'!$B$63,"Underweight",IF(B1398&lt;'Cleaning Summary'!$B$64,"Normal Weight",IF(B1398&lt;'Cleaning Summary'!$B$65,"Overweight","Obesity")))</f>
        <v>Obesity</v>
      </c>
      <c r="O1398" s="23" t="str">
        <f>IF(C1398&lt;'Cleaning Summary'!$B$66,"Normal",IF(C1398&lt;'Cleaning Summary'!$B$67,"Prediabetes","Diabetes"))</f>
        <v>Prediabetes</v>
      </c>
    </row>
    <row r="1399" spans="1:15" x14ac:dyDescent="0.35">
      <c r="A1399" s="23" t="s">
        <v>2913</v>
      </c>
      <c r="B1399" s="27">
        <v>40.31</v>
      </c>
      <c r="C1399" s="27">
        <v>5.84</v>
      </c>
      <c r="D1399" s="23" t="s">
        <v>81</v>
      </c>
      <c r="E1399" s="23" t="s">
        <v>81</v>
      </c>
      <c r="F1399" s="23" t="s">
        <v>81</v>
      </c>
      <c r="G1399" s="23" t="s">
        <v>4796</v>
      </c>
      <c r="H1399" s="23" t="s">
        <v>81</v>
      </c>
      <c r="I1399" s="23" t="str">
        <f t="shared" si="84"/>
        <v>No</v>
      </c>
      <c r="J1399" s="23" t="str">
        <f t="shared" si="85"/>
        <v>No</v>
      </c>
      <c r="K1399" s="23" t="str">
        <f t="shared" si="86"/>
        <v>No</v>
      </c>
      <c r="L1399" s="23" t="str">
        <f>IF(TRIM(H1399)="?",'Cleaning Summary'!$B$35,IF(LOWER(TRIM(H1399))="yes","Yes","No"))</f>
        <v>No</v>
      </c>
      <c r="M1399" s="23">
        <f t="shared" si="87"/>
        <v>0</v>
      </c>
      <c r="N1399" s="23" t="str">
        <f>IF(B1399&lt;'Cleaning Summary'!$B$63,"Underweight",IF(B1399&lt;'Cleaning Summary'!$B$64,"Normal Weight",IF(B1399&lt;'Cleaning Summary'!$B$65,"Overweight","Obesity")))</f>
        <v>Obesity</v>
      </c>
      <c r="O1399" s="23" t="str">
        <f>IF(C1399&lt;'Cleaning Summary'!$B$66,"Normal",IF(C1399&lt;'Cleaning Summary'!$B$67,"Prediabetes","Diabetes"))</f>
        <v>Prediabetes</v>
      </c>
    </row>
    <row r="1400" spans="1:15" x14ac:dyDescent="0.35">
      <c r="A1400" s="23" t="s">
        <v>2915</v>
      </c>
      <c r="B1400" s="27">
        <v>29.48</v>
      </c>
      <c r="C1400" s="27">
        <v>4.91</v>
      </c>
      <c r="D1400" s="23" t="s">
        <v>81</v>
      </c>
      <c r="E1400" s="23" t="s">
        <v>81</v>
      </c>
      <c r="F1400" s="23" t="s">
        <v>81</v>
      </c>
      <c r="G1400" s="23" t="s">
        <v>4796</v>
      </c>
      <c r="H1400" s="23" t="s">
        <v>81</v>
      </c>
      <c r="I1400" s="23" t="str">
        <f t="shared" si="84"/>
        <v>No</v>
      </c>
      <c r="J1400" s="23" t="str">
        <f t="shared" si="85"/>
        <v>No</v>
      </c>
      <c r="K1400" s="23" t="str">
        <f t="shared" si="86"/>
        <v>No</v>
      </c>
      <c r="L1400" s="23" t="str">
        <f>IF(TRIM(H1400)="?",'Cleaning Summary'!$B$35,IF(LOWER(TRIM(H1400))="yes","Yes","No"))</f>
        <v>No</v>
      </c>
      <c r="M1400" s="23">
        <f t="shared" si="87"/>
        <v>0</v>
      </c>
      <c r="N1400" s="23" t="str">
        <f>IF(B1400&lt;'Cleaning Summary'!$B$63,"Underweight",IF(B1400&lt;'Cleaning Summary'!$B$64,"Normal Weight",IF(B1400&lt;'Cleaning Summary'!$B$65,"Overweight","Obesity")))</f>
        <v>Overweight</v>
      </c>
      <c r="O1400" s="23" t="str">
        <f>IF(C1400&lt;'Cleaning Summary'!$B$66,"Normal",IF(C1400&lt;'Cleaning Summary'!$B$67,"Prediabetes","Diabetes"))</f>
        <v>Normal</v>
      </c>
    </row>
    <row r="1401" spans="1:15" x14ac:dyDescent="0.35">
      <c r="A1401" s="23" t="s">
        <v>2917</v>
      </c>
      <c r="B1401" s="27">
        <v>33.155000000000001</v>
      </c>
      <c r="C1401" s="27">
        <v>5.07</v>
      </c>
      <c r="D1401" s="23" t="s">
        <v>81</v>
      </c>
      <c r="E1401" s="23" t="s">
        <v>81</v>
      </c>
      <c r="F1401" s="23" t="s">
        <v>81</v>
      </c>
      <c r="G1401" s="23" t="s">
        <v>4796</v>
      </c>
      <c r="H1401" s="23" t="s">
        <v>81</v>
      </c>
      <c r="I1401" s="23" t="str">
        <f t="shared" si="84"/>
        <v>No</v>
      </c>
      <c r="J1401" s="23" t="str">
        <f t="shared" si="85"/>
        <v>No</v>
      </c>
      <c r="K1401" s="23" t="str">
        <f t="shared" si="86"/>
        <v>No</v>
      </c>
      <c r="L1401" s="23" t="str">
        <f>IF(TRIM(H1401)="?",'Cleaning Summary'!$B$35,IF(LOWER(TRIM(H1401))="yes","Yes","No"))</f>
        <v>No</v>
      </c>
      <c r="M1401" s="23">
        <f t="shared" si="87"/>
        <v>0</v>
      </c>
      <c r="N1401" s="23" t="str">
        <f>IF(B1401&lt;'Cleaning Summary'!$B$63,"Underweight",IF(B1401&lt;'Cleaning Summary'!$B$64,"Normal Weight",IF(B1401&lt;'Cleaning Summary'!$B$65,"Overweight","Obesity")))</f>
        <v>Obesity</v>
      </c>
      <c r="O1401" s="23" t="str">
        <f>IF(C1401&lt;'Cleaning Summary'!$B$66,"Normal",IF(C1401&lt;'Cleaning Summary'!$B$67,"Prediabetes","Diabetes"))</f>
        <v>Normal</v>
      </c>
    </row>
    <row r="1402" spans="1:15" x14ac:dyDescent="0.35">
      <c r="A1402" s="23" t="s">
        <v>2919</v>
      </c>
      <c r="B1402" s="27">
        <v>42.85</v>
      </c>
      <c r="C1402" s="27">
        <v>5.81</v>
      </c>
      <c r="D1402" s="23" t="s">
        <v>95</v>
      </c>
      <c r="E1402" s="23" t="s">
        <v>81</v>
      </c>
      <c r="F1402" s="23" t="s">
        <v>81</v>
      </c>
      <c r="G1402" s="23" t="s">
        <v>4796</v>
      </c>
      <c r="H1402" s="23" t="s">
        <v>81</v>
      </c>
      <c r="I1402" s="23" t="str">
        <f t="shared" si="84"/>
        <v>Yes</v>
      </c>
      <c r="J1402" s="23" t="str">
        <f t="shared" si="85"/>
        <v>No</v>
      </c>
      <c r="K1402" s="23" t="str">
        <f t="shared" si="86"/>
        <v>No</v>
      </c>
      <c r="L1402" s="23" t="str">
        <f>IF(TRIM(H1402)="?",'Cleaning Summary'!$B$35,IF(LOWER(TRIM(H1402))="yes","Yes","No"))</f>
        <v>No</v>
      </c>
      <c r="M1402" s="23">
        <f t="shared" si="87"/>
        <v>0</v>
      </c>
      <c r="N1402" s="23" t="str">
        <f>IF(B1402&lt;'Cleaning Summary'!$B$63,"Underweight",IF(B1402&lt;'Cleaning Summary'!$B$64,"Normal Weight",IF(B1402&lt;'Cleaning Summary'!$B$65,"Overweight","Obesity")))</f>
        <v>Obesity</v>
      </c>
      <c r="O1402" s="23" t="str">
        <f>IF(C1402&lt;'Cleaning Summary'!$B$66,"Normal",IF(C1402&lt;'Cleaning Summary'!$B$67,"Prediabetes","Diabetes"))</f>
        <v>Prediabetes</v>
      </c>
    </row>
    <row r="1403" spans="1:15" x14ac:dyDescent="0.35">
      <c r="A1403" s="23" t="s">
        <v>2921</v>
      </c>
      <c r="B1403" s="27">
        <v>32.340000000000003</v>
      </c>
      <c r="C1403" s="27">
        <v>11.2</v>
      </c>
      <c r="D1403" s="23" t="s">
        <v>81</v>
      </c>
      <c r="E1403" s="23" t="s">
        <v>81</v>
      </c>
      <c r="F1403" s="23" t="s">
        <v>81</v>
      </c>
      <c r="G1403" s="23" t="s">
        <v>4796</v>
      </c>
      <c r="H1403" s="23" t="s">
        <v>81</v>
      </c>
      <c r="I1403" s="23" t="str">
        <f t="shared" si="84"/>
        <v>No</v>
      </c>
      <c r="J1403" s="23" t="str">
        <f t="shared" si="85"/>
        <v>No</v>
      </c>
      <c r="K1403" s="23" t="str">
        <f t="shared" si="86"/>
        <v>No</v>
      </c>
      <c r="L1403" s="23" t="str">
        <f>IF(TRIM(H1403)="?",'Cleaning Summary'!$B$35,IF(LOWER(TRIM(H1403))="yes","Yes","No"))</f>
        <v>No</v>
      </c>
      <c r="M1403" s="23">
        <f t="shared" si="87"/>
        <v>0</v>
      </c>
      <c r="N1403" s="23" t="str">
        <f>IF(B1403&lt;'Cleaning Summary'!$B$63,"Underweight",IF(B1403&lt;'Cleaning Summary'!$B$64,"Normal Weight",IF(B1403&lt;'Cleaning Summary'!$B$65,"Overweight","Obesity")))</f>
        <v>Obesity</v>
      </c>
      <c r="O1403" s="23" t="str">
        <f>IF(C1403&lt;'Cleaning Summary'!$B$66,"Normal",IF(C1403&lt;'Cleaning Summary'!$B$67,"Prediabetes","Diabetes"))</f>
        <v>Diabetes</v>
      </c>
    </row>
    <row r="1404" spans="1:15" x14ac:dyDescent="0.35">
      <c r="A1404" s="23" t="s">
        <v>2923</v>
      </c>
      <c r="B1404" s="27">
        <v>27.5</v>
      </c>
      <c r="C1404" s="27">
        <v>10.75</v>
      </c>
      <c r="D1404" s="23" t="s">
        <v>81</v>
      </c>
      <c r="E1404" s="23" t="s">
        <v>81</v>
      </c>
      <c r="F1404" s="23" t="s">
        <v>81</v>
      </c>
      <c r="G1404" s="23" t="s">
        <v>4796</v>
      </c>
      <c r="H1404" s="23" t="s">
        <v>81</v>
      </c>
      <c r="I1404" s="23" t="str">
        <f t="shared" si="84"/>
        <v>No</v>
      </c>
      <c r="J1404" s="23" t="str">
        <f t="shared" si="85"/>
        <v>No</v>
      </c>
      <c r="K1404" s="23" t="str">
        <f t="shared" si="86"/>
        <v>No</v>
      </c>
      <c r="L1404" s="23" t="str">
        <f>IF(TRIM(H1404)="?",'Cleaning Summary'!$B$35,IF(LOWER(TRIM(H1404))="yes","Yes","No"))</f>
        <v>No</v>
      </c>
      <c r="M1404" s="23">
        <f t="shared" si="87"/>
        <v>0</v>
      </c>
      <c r="N1404" s="23" t="str">
        <f>IF(B1404&lt;'Cleaning Summary'!$B$63,"Underweight",IF(B1404&lt;'Cleaning Summary'!$B$64,"Normal Weight",IF(B1404&lt;'Cleaning Summary'!$B$65,"Overweight","Obesity")))</f>
        <v>Overweight</v>
      </c>
      <c r="O1404" s="23" t="str">
        <f>IF(C1404&lt;'Cleaning Summary'!$B$66,"Normal",IF(C1404&lt;'Cleaning Summary'!$B$67,"Prediabetes","Diabetes"))</f>
        <v>Diabetes</v>
      </c>
    </row>
    <row r="1405" spans="1:15" x14ac:dyDescent="0.35">
      <c r="A1405" s="23" t="s">
        <v>2925</v>
      </c>
      <c r="B1405" s="27">
        <v>25.8</v>
      </c>
      <c r="C1405" s="27">
        <v>7.8</v>
      </c>
      <c r="D1405" s="23" t="s">
        <v>81</v>
      </c>
      <c r="E1405" s="23" t="s">
        <v>81</v>
      </c>
      <c r="F1405" s="23" t="s">
        <v>81</v>
      </c>
      <c r="G1405" s="23" t="s">
        <v>4796</v>
      </c>
      <c r="H1405" s="23" t="s">
        <v>81</v>
      </c>
      <c r="I1405" s="23" t="str">
        <f t="shared" si="84"/>
        <v>No</v>
      </c>
      <c r="J1405" s="23" t="str">
        <f t="shared" si="85"/>
        <v>No</v>
      </c>
      <c r="K1405" s="23" t="str">
        <f t="shared" si="86"/>
        <v>No</v>
      </c>
      <c r="L1405" s="23" t="str">
        <f>IF(TRIM(H1405)="?",'Cleaning Summary'!$B$35,IF(LOWER(TRIM(H1405))="yes","Yes","No"))</f>
        <v>No</v>
      </c>
      <c r="M1405" s="23">
        <f t="shared" si="87"/>
        <v>0</v>
      </c>
      <c r="N1405" s="23" t="str">
        <f>IF(B1405&lt;'Cleaning Summary'!$B$63,"Underweight",IF(B1405&lt;'Cleaning Summary'!$B$64,"Normal Weight",IF(B1405&lt;'Cleaning Summary'!$B$65,"Overweight","Obesity")))</f>
        <v>Overweight</v>
      </c>
      <c r="O1405" s="23" t="str">
        <f>IF(C1405&lt;'Cleaning Summary'!$B$66,"Normal",IF(C1405&lt;'Cleaning Summary'!$B$67,"Prediabetes","Diabetes"))</f>
        <v>Diabetes</v>
      </c>
    </row>
    <row r="1406" spans="1:15" x14ac:dyDescent="0.35">
      <c r="A1406" s="23" t="s">
        <v>2927</v>
      </c>
      <c r="B1406" s="27">
        <v>25</v>
      </c>
      <c r="C1406" s="27">
        <v>7.04</v>
      </c>
      <c r="D1406" s="23" t="s">
        <v>81</v>
      </c>
      <c r="E1406" s="23" t="s">
        <v>81</v>
      </c>
      <c r="F1406" s="23" t="s">
        <v>81</v>
      </c>
      <c r="G1406" s="23" t="s">
        <v>4796</v>
      </c>
      <c r="H1406" s="23" t="s">
        <v>81</v>
      </c>
      <c r="I1406" s="23" t="str">
        <f t="shared" si="84"/>
        <v>No</v>
      </c>
      <c r="J1406" s="23" t="str">
        <f t="shared" si="85"/>
        <v>No</v>
      </c>
      <c r="K1406" s="23" t="str">
        <f t="shared" si="86"/>
        <v>No</v>
      </c>
      <c r="L1406" s="23" t="str">
        <f>IF(TRIM(H1406)="?",'Cleaning Summary'!$B$35,IF(LOWER(TRIM(H1406))="yes","Yes","No"))</f>
        <v>No</v>
      </c>
      <c r="M1406" s="23">
        <f t="shared" si="87"/>
        <v>0</v>
      </c>
      <c r="N1406" s="23" t="str">
        <f>IF(B1406&lt;'Cleaning Summary'!$B$63,"Underweight",IF(B1406&lt;'Cleaning Summary'!$B$64,"Normal Weight",IF(B1406&lt;'Cleaning Summary'!$B$65,"Overweight","Obesity")))</f>
        <v>Overweight</v>
      </c>
      <c r="O1406" s="23" t="str">
        <f>IF(C1406&lt;'Cleaning Summary'!$B$66,"Normal",IF(C1406&lt;'Cleaning Summary'!$B$67,"Prediabetes","Diabetes"))</f>
        <v>Diabetes</v>
      </c>
    </row>
    <row r="1407" spans="1:15" x14ac:dyDescent="0.35">
      <c r="A1407" s="23" t="s">
        <v>2929</v>
      </c>
      <c r="B1407" s="27">
        <v>41.2</v>
      </c>
      <c r="C1407" s="27">
        <v>4.18</v>
      </c>
      <c r="D1407" s="23" t="s">
        <v>95</v>
      </c>
      <c r="E1407" s="23" t="s">
        <v>81</v>
      </c>
      <c r="F1407" s="23" t="s">
        <v>81</v>
      </c>
      <c r="G1407" s="23" t="s">
        <v>4796</v>
      </c>
      <c r="H1407" s="23" t="s">
        <v>81</v>
      </c>
      <c r="I1407" s="23" t="str">
        <f t="shared" si="84"/>
        <v>Yes</v>
      </c>
      <c r="J1407" s="23" t="str">
        <f t="shared" si="85"/>
        <v>No</v>
      </c>
      <c r="K1407" s="23" t="str">
        <f t="shared" si="86"/>
        <v>No</v>
      </c>
      <c r="L1407" s="23" t="str">
        <f>IF(TRIM(H1407)="?",'Cleaning Summary'!$B$35,IF(LOWER(TRIM(H1407))="yes","Yes","No"))</f>
        <v>No</v>
      </c>
      <c r="M1407" s="23">
        <f t="shared" si="87"/>
        <v>0</v>
      </c>
      <c r="N1407" s="23" t="str">
        <f>IF(B1407&lt;'Cleaning Summary'!$B$63,"Underweight",IF(B1407&lt;'Cleaning Summary'!$B$64,"Normal Weight",IF(B1407&lt;'Cleaning Summary'!$B$65,"Overweight","Obesity")))</f>
        <v>Obesity</v>
      </c>
      <c r="O1407" s="23" t="str">
        <f>IF(C1407&lt;'Cleaning Summary'!$B$66,"Normal",IF(C1407&lt;'Cleaning Summary'!$B$67,"Prediabetes","Diabetes"))</f>
        <v>Normal</v>
      </c>
    </row>
    <row r="1408" spans="1:15" x14ac:dyDescent="0.35">
      <c r="A1408" s="23" t="s">
        <v>2931</v>
      </c>
      <c r="B1408" s="27">
        <v>17.78</v>
      </c>
      <c r="C1408" s="27">
        <v>8.19</v>
      </c>
      <c r="D1408" s="23" t="s">
        <v>81</v>
      </c>
      <c r="E1408" s="23" t="s">
        <v>81</v>
      </c>
      <c r="F1408" s="23" t="s">
        <v>81</v>
      </c>
      <c r="G1408" s="23" t="s">
        <v>4796</v>
      </c>
      <c r="H1408" s="23" t="s">
        <v>81</v>
      </c>
      <c r="I1408" s="23" t="str">
        <f t="shared" si="84"/>
        <v>No</v>
      </c>
      <c r="J1408" s="23" t="str">
        <f t="shared" si="85"/>
        <v>No</v>
      </c>
      <c r="K1408" s="23" t="str">
        <f t="shared" si="86"/>
        <v>No</v>
      </c>
      <c r="L1408" s="23" t="str">
        <f>IF(TRIM(H1408)="?",'Cleaning Summary'!$B$35,IF(LOWER(TRIM(H1408))="yes","Yes","No"))</f>
        <v>No</v>
      </c>
      <c r="M1408" s="23">
        <f t="shared" si="87"/>
        <v>0</v>
      </c>
      <c r="N1408" s="23" t="str">
        <f>IF(B1408&lt;'Cleaning Summary'!$B$63,"Underweight",IF(B1408&lt;'Cleaning Summary'!$B$64,"Normal Weight",IF(B1408&lt;'Cleaning Summary'!$B$65,"Overweight","Obesity")))</f>
        <v>Underweight</v>
      </c>
      <c r="O1408" s="23" t="str">
        <f>IF(C1408&lt;'Cleaning Summary'!$B$66,"Normal",IF(C1408&lt;'Cleaning Summary'!$B$67,"Prediabetes","Diabetes"))</f>
        <v>Diabetes</v>
      </c>
    </row>
    <row r="1409" spans="1:15" x14ac:dyDescent="0.35">
      <c r="A1409" s="23" t="s">
        <v>2933</v>
      </c>
      <c r="B1409" s="27">
        <v>40.119999999999997</v>
      </c>
      <c r="C1409" s="27">
        <v>6.22</v>
      </c>
      <c r="D1409" s="23" t="s">
        <v>95</v>
      </c>
      <c r="E1409" s="23" t="s">
        <v>81</v>
      </c>
      <c r="F1409" s="23" t="s">
        <v>82</v>
      </c>
      <c r="G1409" s="23">
        <v>1</v>
      </c>
      <c r="H1409" s="23" t="s">
        <v>81</v>
      </c>
      <c r="I1409" s="23" t="str">
        <f t="shared" si="84"/>
        <v>Yes</v>
      </c>
      <c r="J1409" s="23" t="str">
        <f t="shared" si="85"/>
        <v>No</v>
      </c>
      <c r="K1409" s="23" t="str">
        <f t="shared" si="86"/>
        <v>Yes</v>
      </c>
      <c r="L1409" s="23" t="str">
        <f>IF(TRIM(H1409)="?",'Cleaning Summary'!$B$35,IF(LOWER(TRIM(H1409))="yes","Yes","No"))</f>
        <v>No</v>
      </c>
      <c r="M1409" s="23">
        <f t="shared" si="87"/>
        <v>1</v>
      </c>
      <c r="N1409" s="23" t="str">
        <f>IF(B1409&lt;'Cleaning Summary'!$B$63,"Underweight",IF(B1409&lt;'Cleaning Summary'!$B$64,"Normal Weight",IF(B1409&lt;'Cleaning Summary'!$B$65,"Overweight","Obesity")))</f>
        <v>Obesity</v>
      </c>
      <c r="O1409" s="23" t="str">
        <f>IF(C1409&lt;'Cleaning Summary'!$B$66,"Normal",IF(C1409&lt;'Cleaning Summary'!$B$67,"Prediabetes","Diabetes"))</f>
        <v>Prediabetes</v>
      </c>
    </row>
    <row r="1410" spans="1:15" x14ac:dyDescent="0.35">
      <c r="A1410" s="23" t="s">
        <v>2935</v>
      </c>
      <c r="B1410" s="27">
        <v>19.350000000000001</v>
      </c>
      <c r="C1410" s="27">
        <v>8.2200000000000006</v>
      </c>
      <c r="D1410" s="23" t="s">
        <v>95</v>
      </c>
      <c r="E1410" s="23" t="s">
        <v>81</v>
      </c>
      <c r="F1410" s="23" t="s">
        <v>81</v>
      </c>
      <c r="G1410" s="23" t="s">
        <v>4796</v>
      </c>
      <c r="H1410" s="23" t="s">
        <v>81</v>
      </c>
      <c r="I1410" s="23" t="str">
        <f t="shared" ref="I1410:I1473" si="88">IF(LOWER(TRIM(D1410))="yes","Yes","No")</f>
        <v>Yes</v>
      </c>
      <c r="J1410" s="23" t="str">
        <f t="shared" ref="J1410:J1473" si="89">IF(LOWER(TRIM(E1410))="yes","Yes","No")</f>
        <v>No</v>
      </c>
      <c r="K1410" s="23" t="str">
        <f t="shared" ref="K1410:K1473" si="90">IF(LOWER(TRIM(F1410))="yes","Yes","No")</f>
        <v>No</v>
      </c>
      <c r="L1410" s="23" t="str">
        <f>IF(TRIM(H1410)="?",'Cleaning Summary'!$B$35,IF(LOWER(TRIM(H1410))="yes","Yes","No"))</f>
        <v>No</v>
      </c>
      <c r="M1410" s="23">
        <f t="shared" ref="M1410:M1473" si="91">IF(ISNUMBER(G1410),G1410,IF(LOWER(TRIM(G1410))="no major surgery",0,"CHECK"))</f>
        <v>0</v>
      </c>
      <c r="N1410" s="23" t="str">
        <f>IF(B1410&lt;'Cleaning Summary'!$B$63,"Underweight",IF(B1410&lt;'Cleaning Summary'!$B$64,"Normal Weight",IF(B1410&lt;'Cleaning Summary'!$B$65,"Overweight","Obesity")))</f>
        <v>Normal Weight</v>
      </c>
      <c r="O1410" s="23" t="str">
        <f>IF(C1410&lt;'Cleaning Summary'!$B$66,"Normal",IF(C1410&lt;'Cleaning Summary'!$B$67,"Prediabetes","Diabetes"))</f>
        <v>Diabetes</v>
      </c>
    </row>
    <row r="1411" spans="1:15" x14ac:dyDescent="0.35">
      <c r="A1411" s="23" t="s">
        <v>2937</v>
      </c>
      <c r="B1411" s="27">
        <v>36.69</v>
      </c>
      <c r="C1411" s="27">
        <v>6.15</v>
      </c>
      <c r="D1411" s="23" t="s">
        <v>81</v>
      </c>
      <c r="E1411" s="23" t="s">
        <v>81</v>
      </c>
      <c r="F1411" s="23" t="s">
        <v>81</v>
      </c>
      <c r="G1411" s="23" t="s">
        <v>4796</v>
      </c>
      <c r="H1411" s="23" t="s">
        <v>81</v>
      </c>
      <c r="I1411" s="23" t="str">
        <f t="shared" si="88"/>
        <v>No</v>
      </c>
      <c r="J1411" s="23" t="str">
        <f t="shared" si="89"/>
        <v>No</v>
      </c>
      <c r="K1411" s="23" t="str">
        <f t="shared" si="90"/>
        <v>No</v>
      </c>
      <c r="L1411" s="23" t="str">
        <f>IF(TRIM(H1411)="?",'Cleaning Summary'!$B$35,IF(LOWER(TRIM(H1411))="yes","Yes","No"))</f>
        <v>No</v>
      </c>
      <c r="M1411" s="23">
        <f t="shared" si="91"/>
        <v>0</v>
      </c>
      <c r="N1411" s="23" t="str">
        <f>IF(B1411&lt;'Cleaning Summary'!$B$63,"Underweight",IF(B1411&lt;'Cleaning Summary'!$B$64,"Normal Weight",IF(B1411&lt;'Cleaning Summary'!$B$65,"Overweight","Obesity")))</f>
        <v>Obesity</v>
      </c>
      <c r="O1411" s="23" t="str">
        <f>IF(C1411&lt;'Cleaning Summary'!$B$66,"Normal",IF(C1411&lt;'Cleaning Summary'!$B$67,"Prediabetes","Diabetes"))</f>
        <v>Prediabetes</v>
      </c>
    </row>
    <row r="1412" spans="1:15" x14ac:dyDescent="0.35">
      <c r="A1412" s="23" t="s">
        <v>2939</v>
      </c>
      <c r="B1412" s="27">
        <v>28.51</v>
      </c>
      <c r="C1412" s="27">
        <v>5.65</v>
      </c>
      <c r="D1412" s="23" t="s">
        <v>95</v>
      </c>
      <c r="E1412" s="23" t="s">
        <v>81</v>
      </c>
      <c r="F1412" s="23" t="s">
        <v>81</v>
      </c>
      <c r="G1412" s="23">
        <v>1</v>
      </c>
      <c r="H1412" s="23" t="s">
        <v>81</v>
      </c>
      <c r="I1412" s="23" t="str">
        <f t="shared" si="88"/>
        <v>Yes</v>
      </c>
      <c r="J1412" s="23" t="str">
        <f t="shared" si="89"/>
        <v>No</v>
      </c>
      <c r="K1412" s="23" t="str">
        <f t="shared" si="90"/>
        <v>No</v>
      </c>
      <c r="L1412" s="23" t="str">
        <f>IF(TRIM(H1412)="?",'Cleaning Summary'!$B$35,IF(LOWER(TRIM(H1412))="yes","Yes","No"))</f>
        <v>No</v>
      </c>
      <c r="M1412" s="23">
        <f t="shared" si="91"/>
        <v>1</v>
      </c>
      <c r="N1412" s="23" t="str">
        <f>IF(B1412&lt;'Cleaning Summary'!$B$63,"Underweight",IF(B1412&lt;'Cleaning Summary'!$B$64,"Normal Weight",IF(B1412&lt;'Cleaning Summary'!$B$65,"Overweight","Obesity")))</f>
        <v>Overweight</v>
      </c>
      <c r="O1412" s="23" t="str">
        <f>IF(C1412&lt;'Cleaning Summary'!$B$66,"Normal",IF(C1412&lt;'Cleaning Summary'!$B$67,"Prediabetes","Diabetes"))</f>
        <v>Normal</v>
      </c>
    </row>
    <row r="1413" spans="1:15" x14ac:dyDescent="0.35">
      <c r="A1413" s="23" t="s">
        <v>2941</v>
      </c>
      <c r="B1413" s="27">
        <v>30.21</v>
      </c>
      <c r="C1413" s="27">
        <v>5.5</v>
      </c>
      <c r="D1413" s="23" t="s">
        <v>81</v>
      </c>
      <c r="E1413" s="23" t="s">
        <v>81</v>
      </c>
      <c r="F1413" s="23" t="s">
        <v>81</v>
      </c>
      <c r="G1413" s="23">
        <v>1</v>
      </c>
      <c r="H1413" s="23" t="s">
        <v>81</v>
      </c>
      <c r="I1413" s="23" t="str">
        <f t="shared" si="88"/>
        <v>No</v>
      </c>
      <c r="J1413" s="23" t="str">
        <f t="shared" si="89"/>
        <v>No</v>
      </c>
      <c r="K1413" s="23" t="str">
        <f t="shared" si="90"/>
        <v>No</v>
      </c>
      <c r="L1413" s="23" t="str">
        <f>IF(TRIM(H1413)="?",'Cleaning Summary'!$B$35,IF(LOWER(TRIM(H1413))="yes","Yes","No"))</f>
        <v>No</v>
      </c>
      <c r="M1413" s="23">
        <f t="shared" si="91"/>
        <v>1</v>
      </c>
      <c r="N1413" s="23" t="str">
        <f>IF(B1413&lt;'Cleaning Summary'!$B$63,"Underweight",IF(B1413&lt;'Cleaning Summary'!$B$64,"Normal Weight",IF(B1413&lt;'Cleaning Summary'!$B$65,"Overweight","Obesity")))</f>
        <v>Obesity</v>
      </c>
      <c r="O1413" s="23" t="str">
        <f>IF(C1413&lt;'Cleaning Summary'!$B$66,"Normal",IF(C1413&lt;'Cleaning Summary'!$B$67,"Prediabetes","Diabetes"))</f>
        <v>Normal</v>
      </c>
    </row>
    <row r="1414" spans="1:15" x14ac:dyDescent="0.35">
      <c r="A1414" s="23" t="s">
        <v>2943</v>
      </c>
      <c r="B1414" s="27">
        <v>24.33</v>
      </c>
      <c r="C1414" s="27">
        <v>8</v>
      </c>
      <c r="D1414" s="23" t="s">
        <v>81</v>
      </c>
      <c r="E1414" s="23" t="s">
        <v>81</v>
      </c>
      <c r="F1414" s="23" t="s">
        <v>81</v>
      </c>
      <c r="G1414" s="23" t="s">
        <v>4796</v>
      </c>
      <c r="H1414" s="23" t="s">
        <v>81</v>
      </c>
      <c r="I1414" s="23" t="str">
        <f t="shared" si="88"/>
        <v>No</v>
      </c>
      <c r="J1414" s="23" t="str">
        <f t="shared" si="89"/>
        <v>No</v>
      </c>
      <c r="K1414" s="23" t="str">
        <f t="shared" si="90"/>
        <v>No</v>
      </c>
      <c r="L1414" s="23" t="str">
        <f>IF(TRIM(H1414)="?",'Cleaning Summary'!$B$35,IF(LOWER(TRIM(H1414))="yes","Yes","No"))</f>
        <v>No</v>
      </c>
      <c r="M1414" s="23">
        <f t="shared" si="91"/>
        <v>0</v>
      </c>
      <c r="N1414" s="23" t="str">
        <f>IF(B1414&lt;'Cleaning Summary'!$B$63,"Underweight",IF(B1414&lt;'Cleaning Summary'!$B$64,"Normal Weight",IF(B1414&lt;'Cleaning Summary'!$B$65,"Overweight","Obesity")))</f>
        <v>Normal Weight</v>
      </c>
      <c r="O1414" s="23" t="str">
        <f>IF(C1414&lt;'Cleaning Summary'!$B$66,"Normal",IF(C1414&lt;'Cleaning Summary'!$B$67,"Prediabetes","Diabetes"))</f>
        <v>Diabetes</v>
      </c>
    </row>
    <row r="1415" spans="1:15" x14ac:dyDescent="0.35">
      <c r="A1415" s="23" t="s">
        <v>2945</v>
      </c>
      <c r="B1415" s="27">
        <v>19.855</v>
      </c>
      <c r="C1415" s="27">
        <v>5.71</v>
      </c>
      <c r="D1415" s="23" t="s">
        <v>95</v>
      </c>
      <c r="E1415" s="23" t="s">
        <v>81</v>
      </c>
      <c r="F1415" s="23" t="s">
        <v>81</v>
      </c>
      <c r="G1415" s="23" t="s">
        <v>4796</v>
      </c>
      <c r="H1415" s="23" t="s">
        <v>81</v>
      </c>
      <c r="I1415" s="23" t="str">
        <f t="shared" si="88"/>
        <v>Yes</v>
      </c>
      <c r="J1415" s="23" t="str">
        <f t="shared" si="89"/>
        <v>No</v>
      </c>
      <c r="K1415" s="23" t="str">
        <f t="shared" si="90"/>
        <v>No</v>
      </c>
      <c r="L1415" s="23" t="str">
        <f>IF(TRIM(H1415)="?",'Cleaning Summary'!$B$35,IF(LOWER(TRIM(H1415))="yes","Yes","No"))</f>
        <v>No</v>
      </c>
      <c r="M1415" s="23">
        <f t="shared" si="91"/>
        <v>0</v>
      </c>
      <c r="N1415" s="23" t="str">
        <f>IF(B1415&lt;'Cleaning Summary'!$B$63,"Underweight",IF(B1415&lt;'Cleaning Summary'!$B$64,"Normal Weight",IF(B1415&lt;'Cleaning Summary'!$B$65,"Overweight","Obesity")))</f>
        <v>Normal Weight</v>
      </c>
      <c r="O1415" s="23" t="str">
        <f>IF(C1415&lt;'Cleaning Summary'!$B$66,"Normal",IF(C1415&lt;'Cleaning Summary'!$B$67,"Prediabetes","Diabetes"))</f>
        <v>Prediabetes</v>
      </c>
    </row>
    <row r="1416" spans="1:15" x14ac:dyDescent="0.35">
      <c r="A1416" s="23" t="s">
        <v>2947</v>
      </c>
      <c r="B1416" s="27">
        <v>25.364999999999998</v>
      </c>
      <c r="C1416" s="27">
        <v>11.71</v>
      </c>
      <c r="D1416" s="23" t="s">
        <v>81</v>
      </c>
      <c r="E1416" s="23" t="s">
        <v>81</v>
      </c>
      <c r="F1416" s="23" t="s">
        <v>81</v>
      </c>
      <c r="G1416" s="23" t="s">
        <v>4796</v>
      </c>
      <c r="H1416" s="23" t="s">
        <v>81</v>
      </c>
      <c r="I1416" s="23" t="str">
        <f t="shared" si="88"/>
        <v>No</v>
      </c>
      <c r="J1416" s="23" t="str">
        <f t="shared" si="89"/>
        <v>No</v>
      </c>
      <c r="K1416" s="23" t="str">
        <f t="shared" si="90"/>
        <v>No</v>
      </c>
      <c r="L1416" s="23" t="str">
        <f>IF(TRIM(H1416)="?",'Cleaning Summary'!$B$35,IF(LOWER(TRIM(H1416))="yes","Yes","No"))</f>
        <v>No</v>
      </c>
      <c r="M1416" s="23">
        <f t="shared" si="91"/>
        <v>0</v>
      </c>
      <c r="N1416" s="23" t="str">
        <f>IF(B1416&lt;'Cleaning Summary'!$B$63,"Underweight",IF(B1416&lt;'Cleaning Summary'!$B$64,"Normal Weight",IF(B1416&lt;'Cleaning Summary'!$B$65,"Overweight","Obesity")))</f>
        <v>Overweight</v>
      </c>
      <c r="O1416" s="23" t="str">
        <f>IF(C1416&lt;'Cleaning Summary'!$B$66,"Normal",IF(C1416&lt;'Cleaning Summary'!$B$67,"Prediabetes","Diabetes"))</f>
        <v>Diabetes</v>
      </c>
    </row>
    <row r="1417" spans="1:15" x14ac:dyDescent="0.35">
      <c r="A1417" s="23" t="s">
        <v>2949</v>
      </c>
      <c r="B1417" s="27">
        <v>29.6</v>
      </c>
      <c r="C1417" s="27">
        <v>6.17</v>
      </c>
      <c r="D1417" s="23" t="s">
        <v>95</v>
      </c>
      <c r="E1417" s="23" t="s">
        <v>81</v>
      </c>
      <c r="F1417" s="23" t="s">
        <v>82</v>
      </c>
      <c r="G1417" s="23">
        <v>1</v>
      </c>
      <c r="H1417" s="23" t="s">
        <v>81</v>
      </c>
      <c r="I1417" s="23" t="str">
        <f t="shared" si="88"/>
        <v>Yes</v>
      </c>
      <c r="J1417" s="23" t="str">
        <f t="shared" si="89"/>
        <v>No</v>
      </c>
      <c r="K1417" s="23" t="str">
        <f t="shared" si="90"/>
        <v>Yes</v>
      </c>
      <c r="L1417" s="23" t="str">
        <f>IF(TRIM(H1417)="?",'Cleaning Summary'!$B$35,IF(LOWER(TRIM(H1417))="yes","Yes","No"))</f>
        <v>No</v>
      </c>
      <c r="M1417" s="23">
        <f t="shared" si="91"/>
        <v>1</v>
      </c>
      <c r="N1417" s="23" t="str">
        <f>IF(B1417&lt;'Cleaning Summary'!$B$63,"Underweight",IF(B1417&lt;'Cleaning Summary'!$B$64,"Normal Weight",IF(B1417&lt;'Cleaning Summary'!$B$65,"Overweight","Obesity")))</f>
        <v>Overweight</v>
      </c>
      <c r="O1417" s="23" t="str">
        <f>IF(C1417&lt;'Cleaning Summary'!$B$66,"Normal",IF(C1417&lt;'Cleaning Summary'!$B$67,"Prediabetes","Diabetes"))</f>
        <v>Prediabetes</v>
      </c>
    </row>
    <row r="1418" spans="1:15" x14ac:dyDescent="0.35">
      <c r="A1418" s="23" t="s">
        <v>2951</v>
      </c>
      <c r="B1418" s="27">
        <v>39.43</v>
      </c>
      <c r="C1418" s="27">
        <v>6.1</v>
      </c>
      <c r="D1418" s="23" t="s">
        <v>95</v>
      </c>
      <c r="E1418" s="23" t="s">
        <v>81</v>
      </c>
      <c r="F1418" s="23" t="s">
        <v>82</v>
      </c>
      <c r="G1418" s="23">
        <v>1</v>
      </c>
      <c r="H1418" s="23" t="s">
        <v>81</v>
      </c>
      <c r="I1418" s="23" t="str">
        <f t="shared" si="88"/>
        <v>Yes</v>
      </c>
      <c r="J1418" s="23" t="str">
        <f t="shared" si="89"/>
        <v>No</v>
      </c>
      <c r="K1418" s="23" t="str">
        <f t="shared" si="90"/>
        <v>Yes</v>
      </c>
      <c r="L1418" s="23" t="str">
        <f>IF(TRIM(H1418)="?",'Cleaning Summary'!$B$35,IF(LOWER(TRIM(H1418))="yes","Yes","No"))</f>
        <v>No</v>
      </c>
      <c r="M1418" s="23">
        <f t="shared" si="91"/>
        <v>1</v>
      </c>
      <c r="N1418" s="23" t="str">
        <f>IF(B1418&lt;'Cleaning Summary'!$B$63,"Underweight",IF(B1418&lt;'Cleaning Summary'!$B$64,"Normal Weight",IF(B1418&lt;'Cleaning Summary'!$B$65,"Overweight","Obesity")))</f>
        <v>Obesity</v>
      </c>
      <c r="O1418" s="23" t="str">
        <f>IF(C1418&lt;'Cleaning Summary'!$B$66,"Normal",IF(C1418&lt;'Cleaning Summary'!$B$67,"Prediabetes","Diabetes"))</f>
        <v>Prediabetes</v>
      </c>
    </row>
    <row r="1419" spans="1:15" x14ac:dyDescent="0.35">
      <c r="A1419" s="23" t="s">
        <v>2953</v>
      </c>
      <c r="B1419" s="27">
        <v>27.34</v>
      </c>
      <c r="C1419" s="27">
        <v>5.19</v>
      </c>
      <c r="D1419" s="23" t="s">
        <v>95</v>
      </c>
      <c r="E1419" s="23" t="s">
        <v>81</v>
      </c>
      <c r="F1419" s="23" t="s">
        <v>81</v>
      </c>
      <c r="G1419" s="23">
        <v>1</v>
      </c>
      <c r="H1419" s="23" t="s">
        <v>81</v>
      </c>
      <c r="I1419" s="23" t="str">
        <f t="shared" si="88"/>
        <v>Yes</v>
      </c>
      <c r="J1419" s="23" t="str">
        <f t="shared" si="89"/>
        <v>No</v>
      </c>
      <c r="K1419" s="23" t="str">
        <f t="shared" si="90"/>
        <v>No</v>
      </c>
      <c r="L1419" s="23" t="str">
        <f>IF(TRIM(H1419)="?",'Cleaning Summary'!$B$35,IF(LOWER(TRIM(H1419))="yes","Yes","No"))</f>
        <v>No</v>
      </c>
      <c r="M1419" s="23">
        <f t="shared" si="91"/>
        <v>1</v>
      </c>
      <c r="N1419" s="23" t="str">
        <f>IF(B1419&lt;'Cleaning Summary'!$B$63,"Underweight",IF(B1419&lt;'Cleaning Summary'!$B$64,"Normal Weight",IF(B1419&lt;'Cleaning Summary'!$B$65,"Overweight","Obesity")))</f>
        <v>Overweight</v>
      </c>
      <c r="O1419" s="23" t="str">
        <f>IF(C1419&lt;'Cleaning Summary'!$B$66,"Normal",IF(C1419&lt;'Cleaning Summary'!$B$67,"Prediabetes","Diabetes"))</f>
        <v>Normal</v>
      </c>
    </row>
    <row r="1420" spans="1:15" x14ac:dyDescent="0.35">
      <c r="A1420" s="23" t="s">
        <v>2955</v>
      </c>
      <c r="B1420" s="27">
        <v>39.01</v>
      </c>
      <c r="C1420" s="27">
        <v>5.37</v>
      </c>
      <c r="D1420" s="23" t="s">
        <v>95</v>
      </c>
      <c r="E1420" s="23" t="s">
        <v>81</v>
      </c>
      <c r="F1420" s="23" t="s">
        <v>81</v>
      </c>
      <c r="G1420" s="23" t="s">
        <v>4796</v>
      </c>
      <c r="H1420" s="23" t="s">
        <v>81</v>
      </c>
      <c r="I1420" s="23" t="str">
        <f t="shared" si="88"/>
        <v>Yes</v>
      </c>
      <c r="J1420" s="23" t="str">
        <f t="shared" si="89"/>
        <v>No</v>
      </c>
      <c r="K1420" s="23" t="str">
        <f t="shared" si="90"/>
        <v>No</v>
      </c>
      <c r="L1420" s="23" t="str">
        <f>IF(TRIM(H1420)="?",'Cleaning Summary'!$B$35,IF(LOWER(TRIM(H1420))="yes","Yes","No"))</f>
        <v>No</v>
      </c>
      <c r="M1420" s="23">
        <f t="shared" si="91"/>
        <v>0</v>
      </c>
      <c r="N1420" s="23" t="str">
        <f>IF(B1420&lt;'Cleaning Summary'!$B$63,"Underweight",IF(B1420&lt;'Cleaning Summary'!$B$64,"Normal Weight",IF(B1420&lt;'Cleaning Summary'!$B$65,"Overweight","Obesity")))</f>
        <v>Obesity</v>
      </c>
      <c r="O1420" s="23" t="str">
        <f>IF(C1420&lt;'Cleaning Summary'!$B$66,"Normal",IF(C1420&lt;'Cleaning Summary'!$B$67,"Prediabetes","Diabetes"))</f>
        <v>Normal</v>
      </c>
    </row>
    <row r="1421" spans="1:15" x14ac:dyDescent="0.35">
      <c r="A1421" s="23" t="s">
        <v>2957</v>
      </c>
      <c r="B1421" s="27">
        <v>18.989999999999998</v>
      </c>
      <c r="C1421" s="27">
        <v>10.82</v>
      </c>
      <c r="D1421" s="23" t="s">
        <v>95</v>
      </c>
      <c r="E1421" s="23" t="s">
        <v>81</v>
      </c>
      <c r="F1421" s="23" t="s">
        <v>81</v>
      </c>
      <c r="G1421" s="23" t="s">
        <v>4796</v>
      </c>
      <c r="H1421" s="23" t="s">
        <v>81</v>
      </c>
      <c r="I1421" s="23" t="str">
        <f t="shared" si="88"/>
        <v>Yes</v>
      </c>
      <c r="J1421" s="23" t="str">
        <f t="shared" si="89"/>
        <v>No</v>
      </c>
      <c r="K1421" s="23" t="str">
        <f t="shared" si="90"/>
        <v>No</v>
      </c>
      <c r="L1421" s="23" t="str">
        <f>IF(TRIM(H1421)="?",'Cleaning Summary'!$B$35,IF(LOWER(TRIM(H1421))="yes","Yes","No"))</f>
        <v>No</v>
      </c>
      <c r="M1421" s="23">
        <f t="shared" si="91"/>
        <v>0</v>
      </c>
      <c r="N1421" s="23" t="str">
        <f>IF(B1421&lt;'Cleaning Summary'!$B$63,"Underweight",IF(B1421&lt;'Cleaning Summary'!$B$64,"Normal Weight",IF(B1421&lt;'Cleaning Summary'!$B$65,"Overweight","Obesity")))</f>
        <v>Normal Weight</v>
      </c>
      <c r="O1421" s="23" t="str">
        <f>IF(C1421&lt;'Cleaning Summary'!$B$66,"Normal",IF(C1421&lt;'Cleaning Summary'!$B$67,"Prediabetes","Diabetes"))</f>
        <v>Diabetes</v>
      </c>
    </row>
    <row r="1422" spans="1:15" x14ac:dyDescent="0.35">
      <c r="A1422" s="23" t="s">
        <v>2959</v>
      </c>
      <c r="B1422" s="27">
        <v>42.3</v>
      </c>
      <c r="C1422" s="27">
        <v>6.06</v>
      </c>
      <c r="D1422" s="23" t="s">
        <v>95</v>
      </c>
      <c r="E1422" s="23" t="s">
        <v>81</v>
      </c>
      <c r="F1422" s="23" t="s">
        <v>81</v>
      </c>
      <c r="G1422" s="23" t="s">
        <v>4796</v>
      </c>
      <c r="H1422" s="23" t="s">
        <v>81</v>
      </c>
      <c r="I1422" s="23" t="str">
        <f t="shared" si="88"/>
        <v>Yes</v>
      </c>
      <c r="J1422" s="23" t="str">
        <f t="shared" si="89"/>
        <v>No</v>
      </c>
      <c r="K1422" s="23" t="str">
        <f t="shared" si="90"/>
        <v>No</v>
      </c>
      <c r="L1422" s="23" t="str">
        <f>IF(TRIM(H1422)="?",'Cleaning Summary'!$B$35,IF(LOWER(TRIM(H1422))="yes","Yes","No"))</f>
        <v>No</v>
      </c>
      <c r="M1422" s="23">
        <f t="shared" si="91"/>
        <v>0</v>
      </c>
      <c r="N1422" s="23" t="str">
        <f>IF(B1422&lt;'Cleaning Summary'!$B$63,"Underweight",IF(B1422&lt;'Cleaning Summary'!$B$64,"Normal Weight",IF(B1422&lt;'Cleaning Summary'!$B$65,"Overweight","Obesity")))</f>
        <v>Obesity</v>
      </c>
      <c r="O1422" s="23" t="str">
        <f>IF(C1422&lt;'Cleaning Summary'!$B$66,"Normal",IF(C1422&lt;'Cleaning Summary'!$B$67,"Prediabetes","Diabetes"))</f>
        <v>Prediabetes</v>
      </c>
    </row>
    <row r="1423" spans="1:15" x14ac:dyDescent="0.35">
      <c r="A1423" s="23" t="s">
        <v>2961</v>
      </c>
      <c r="B1423" s="27">
        <v>39.805</v>
      </c>
      <c r="C1423" s="27">
        <v>5.91</v>
      </c>
      <c r="D1423" s="23" t="s">
        <v>81</v>
      </c>
      <c r="E1423" s="23" t="s">
        <v>81</v>
      </c>
      <c r="F1423" s="23" t="s">
        <v>81</v>
      </c>
      <c r="G1423" s="23" t="s">
        <v>4796</v>
      </c>
      <c r="H1423" s="23" t="s">
        <v>81</v>
      </c>
      <c r="I1423" s="23" t="str">
        <f t="shared" si="88"/>
        <v>No</v>
      </c>
      <c r="J1423" s="23" t="str">
        <f t="shared" si="89"/>
        <v>No</v>
      </c>
      <c r="K1423" s="23" t="str">
        <f t="shared" si="90"/>
        <v>No</v>
      </c>
      <c r="L1423" s="23" t="str">
        <f>IF(TRIM(H1423)="?",'Cleaning Summary'!$B$35,IF(LOWER(TRIM(H1423))="yes","Yes","No"))</f>
        <v>No</v>
      </c>
      <c r="M1423" s="23">
        <f t="shared" si="91"/>
        <v>0</v>
      </c>
      <c r="N1423" s="23" t="str">
        <f>IF(B1423&lt;'Cleaning Summary'!$B$63,"Underweight",IF(B1423&lt;'Cleaning Summary'!$B$64,"Normal Weight",IF(B1423&lt;'Cleaning Summary'!$B$65,"Overweight","Obesity")))</f>
        <v>Obesity</v>
      </c>
      <c r="O1423" s="23" t="str">
        <f>IF(C1423&lt;'Cleaning Summary'!$B$66,"Normal",IF(C1423&lt;'Cleaning Summary'!$B$67,"Prediabetes","Diabetes"))</f>
        <v>Prediabetes</v>
      </c>
    </row>
    <row r="1424" spans="1:15" x14ac:dyDescent="0.35">
      <c r="A1424" s="23" t="s">
        <v>2963</v>
      </c>
      <c r="B1424" s="27">
        <v>33.700000000000003</v>
      </c>
      <c r="C1424" s="27">
        <v>5.87</v>
      </c>
      <c r="D1424" s="23" t="s">
        <v>81</v>
      </c>
      <c r="E1424" s="23" t="s">
        <v>81</v>
      </c>
      <c r="F1424" s="23" t="s">
        <v>81</v>
      </c>
      <c r="G1424" s="23" t="s">
        <v>4796</v>
      </c>
      <c r="H1424" s="23" t="s">
        <v>81</v>
      </c>
      <c r="I1424" s="23" t="str">
        <f t="shared" si="88"/>
        <v>No</v>
      </c>
      <c r="J1424" s="23" t="str">
        <f t="shared" si="89"/>
        <v>No</v>
      </c>
      <c r="K1424" s="23" t="str">
        <f t="shared" si="90"/>
        <v>No</v>
      </c>
      <c r="L1424" s="23" t="str">
        <f>IF(TRIM(H1424)="?",'Cleaning Summary'!$B$35,IF(LOWER(TRIM(H1424))="yes","Yes","No"))</f>
        <v>No</v>
      </c>
      <c r="M1424" s="23">
        <f t="shared" si="91"/>
        <v>0</v>
      </c>
      <c r="N1424" s="23" t="str">
        <f>IF(B1424&lt;'Cleaning Summary'!$B$63,"Underweight",IF(B1424&lt;'Cleaning Summary'!$B$64,"Normal Weight",IF(B1424&lt;'Cleaning Summary'!$B$65,"Overweight","Obesity")))</f>
        <v>Obesity</v>
      </c>
      <c r="O1424" s="23" t="str">
        <f>IF(C1424&lt;'Cleaning Summary'!$B$66,"Normal",IF(C1424&lt;'Cleaning Summary'!$B$67,"Prediabetes","Diabetes"))</f>
        <v>Prediabetes</v>
      </c>
    </row>
    <row r="1425" spans="1:15" x14ac:dyDescent="0.35">
      <c r="A1425" s="23" t="s">
        <v>2965</v>
      </c>
      <c r="B1425" s="27">
        <v>36.195</v>
      </c>
      <c r="C1425" s="27">
        <v>6.22</v>
      </c>
      <c r="D1425" s="23" t="s">
        <v>81</v>
      </c>
      <c r="E1425" s="23" t="s">
        <v>81</v>
      </c>
      <c r="F1425" s="23" t="s">
        <v>81</v>
      </c>
      <c r="G1425" s="23" t="s">
        <v>4796</v>
      </c>
      <c r="H1425" s="23" t="s">
        <v>81</v>
      </c>
      <c r="I1425" s="23" t="str">
        <f t="shared" si="88"/>
        <v>No</v>
      </c>
      <c r="J1425" s="23" t="str">
        <f t="shared" si="89"/>
        <v>No</v>
      </c>
      <c r="K1425" s="23" t="str">
        <f t="shared" si="90"/>
        <v>No</v>
      </c>
      <c r="L1425" s="23" t="str">
        <f>IF(TRIM(H1425)="?",'Cleaning Summary'!$B$35,IF(LOWER(TRIM(H1425))="yes","Yes","No"))</f>
        <v>No</v>
      </c>
      <c r="M1425" s="23">
        <f t="shared" si="91"/>
        <v>0</v>
      </c>
      <c r="N1425" s="23" t="str">
        <f>IF(B1425&lt;'Cleaning Summary'!$B$63,"Underweight",IF(B1425&lt;'Cleaning Summary'!$B$64,"Normal Weight",IF(B1425&lt;'Cleaning Summary'!$B$65,"Overweight","Obesity")))</f>
        <v>Obesity</v>
      </c>
      <c r="O1425" s="23" t="str">
        <f>IF(C1425&lt;'Cleaning Summary'!$B$66,"Normal",IF(C1425&lt;'Cleaning Summary'!$B$67,"Prediabetes","Diabetes"))</f>
        <v>Prediabetes</v>
      </c>
    </row>
    <row r="1426" spans="1:15" x14ac:dyDescent="0.35">
      <c r="A1426" s="23" t="s">
        <v>2967</v>
      </c>
      <c r="B1426" s="27">
        <v>32.6</v>
      </c>
      <c r="C1426" s="27">
        <v>5.73</v>
      </c>
      <c r="D1426" s="23" t="s">
        <v>81</v>
      </c>
      <c r="E1426" s="23" t="s">
        <v>81</v>
      </c>
      <c r="F1426" s="23" t="s">
        <v>82</v>
      </c>
      <c r="G1426" s="23">
        <v>1</v>
      </c>
      <c r="H1426" s="23" t="s">
        <v>81</v>
      </c>
      <c r="I1426" s="23" t="str">
        <f t="shared" si="88"/>
        <v>No</v>
      </c>
      <c r="J1426" s="23" t="str">
        <f t="shared" si="89"/>
        <v>No</v>
      </c>
      <c r="K1426" s="23" t="str">
        <f t="shared" si="90"/>
        <v>Yes</v>
      </c>
      <c r="L1426" s="23" t="str">
        <f>IF(TRIM(H1426)="?",'Cleaning Summary'!$B$35,IF(LOWER(TRIM(H1426))="yes","Yes","No"))</f>
        <v>No</v>
      </c>
      <c r="M1426" s="23">
        <f t="shared" si="91"/>
        <v>1</v>
      </c>
      <c r="N1426" s="23" t="str">
        <f>IF(B1426&lt;'Cleaning Summary'!$B$63,"Underweight",IF(B1426&lt;'Cleaning Summary'!$B$64,"Normal Weight",IF(B1426&lt;'Cleaning Summary'!$B$65,"Overweight","Obesity")))</f>
        <v>Obesity</v>
      </c>
      <c r="O1426" s="23" t="str">
        <f>IF(C1426&lt;'Cleaning Summary'!$B$66,"Normal",IF(C1426&lt;'Cleaning Summary'!$B$67,"Prediabetes","Diabetes"))</f>
        <v>Prediabetes</v>
      </c>
    </row>
    <row r="1427" spans="1:15" x14ac:dyDescent="0.35">
      <c r="A1427" s="23" t="s">
        <v>2969</v>
      </c>
      <c r="B1427" s="27">
        <v>30.2</v>
      </c>
      <c r="C1427" s="27">
        <v>5.7</v>
      </c>
      <c r="D1427" s="23" t="s">
        <v>81</v>
      </c>
      <c r="E1427" s="23" t="s">
        <v>81</v>
      </c>
      <c r="F1427" s="23" t="s">
        <v>81</v>
      </c>
      <c r="G1427" s="23" t="s">
        <v>4796</v>
      </c>
      <c r="H1427" s="23" t="s">
        <v>81</v>
      </c>
      <c r="I1427" s="23" t="str">
        <f t="shared" si="88"/>
        <v>No</v>
      </c>
      <c r="J1427" s="23" t="str">
        <f t="shared" si="89"/>
        <v>No</v>
      </c>
      <c r="K1427" s="23" t="str">
        <f t="shared" si="90"/>
        <v>No</v>
      </c>
      <c r="L1427" s="23" t="str">
        <f>IF(TRIM(H1427)="?",'Cleaning Summary'!$B$35,IF(LOWER(TRIM(H1427))="yes","Yes","No"))</f>
        <v>No</v>
      </c>
      <c r="M1427" s="23">
        <f t="shared" si="91"/>
        <v>0</v>
      </c>
      <c r="N1427" s="23" t="str">
        <f>IF(B1427&lt;'Cleaning Summary'!$B$63,"Underweight",IF(B1427&lt;'Cleaning Summary'!$B$64,"Normal Weight",IF(B1427&lt;'Cleaning Summary'!$B$65,"Overweight","Obesity")))</f>
        <v>Obesity</v>
      </c>
      <c r="O1427" s="23" t="str">
        <f>IF(C1427&lt;'Cleaning Summary'!$B$66,"Normal",IF(C1427&lt;'Cleaning Summary'!$B$67,"Prediabetes","Diabetes"))</f>
        <v>Prediabetes</v>
      </c>
    </row>
    <row r="1428" spans="1:15" x14ac:dyDescent="0.35">
      <c r="A1428" s="23" t="s">
        <v>2971</v>
      </c>
      <c r="B1428" s="27">
        <v>27.645</v>
      </c>
      <c r="C1428" s="27">
        <v>9.91</v>
      </c>
      <c r="D1428" s="23" t="s">
        <v>81</v>
      </c>
      <c r="E1428" s="23" t="s">
        <v>81</v>
      </c>
      <c r="F1428" s="23" t="s">
        <v>81</v>
      </c>
      <c r="G1428" s="23" t="s">
        <v>4796</v>
      </c>
      <c r="H1428" s="23" t="s">
        <v>81</v>
      </c>
      <c r="I1428" s="23" t="str">
        <f t="shared" si="88"/>
        <v>No</v>
      </c>
      <c r="J1428" s="23" t="str">
        <f t="shared" si="89"/>
        <v>No</v>
      </c>
      <c r="K1428" s="23" t="str">
        <f t="shared" si="90"/>
        <v>No</v>
      </c>
      <c r="L1428" s="23" t="str">
        <f>IF(TRIM(H1428)="?",'Cleaning Summary'!$B$35,IF(LOWER(TRIM(H1428))="yes","Yes","No"))</f>
        <v>No</v>
      </c>
      <c r="M1428" s="23">
        <f t="shared" si="91"/>
        <v>0</v>
      </c>
      <c r="N1428" s="23" t="str">
        <f>IF(B1428&lt;'Cleaning Summary'!$B$63,"Underweight",IF(B1428&lt;'Cleaning Summary'!$B$64,"Normal Weight",IF(B1428&lt;'Cleaning Summary'!$B$65,"Overweight","Obesity")))</f>
        <v>Overweight</v>
      </c>
      <c r="O1428" s="23" t="str">
        <f>IF(C1428&lt;'Cleaning Summary'!$B$66,"Normal",IF(C1428&lt;'Cleaning Summary'!$B$67,"Prediabetes","Diabetes"))</f>
        <v>Diabetes</v>
      </c>
    </row>
    <row r="1429" spans="1:15" x14ac:dyDescent="0.35">
      <c r="A1429" s="23" t="s">
        <v>2973</v>
      </c>
      <c r="B1429" s="27">
        <v>26.41</v>
      </c>
      <c r="C1429" s="27">
        <v>11.4</v>
      </c>
      <c r="D1429" s="23" t="s">
        <v>81</v>
      </c>
      <c r="E1429" s="23" t="s">
        <v>81</v>
      </c>
      <c r="F1429" s="23" t="s">
        <v>81</v>
      </c>
      <c r="G1429" s="23" t="s">
        <v>4796</v>
      </c>
      <c r="H1429" s="23" t="s">
        <v>81</v>
      </c>
      <c r="I1429" s="23" t="str">
        <f t="shared" si="88"/>
        <v>No</v>
      </c>
      <c r="J1429" s="23" t="str">
        <f t="shared" si="89"/>
        <v>No</v>
      </c>
      <c r="K1429" s="23" t="str">
        <f t="shared" si="90"/>
        <v>No</v>
      </c>
      <c r="L1429" s="23" t="str">
        <f>IF(TRIM(H1429)="?",'Cleaning Summary'!$B$35,IF(LOWER(TRIM(H1429))="yes","Yes","No"))</f>
        <v>No</v>
      </c>
      <c r="M1429" s="23">
        <f t="shared" si="91"/>
        <v>0</v>
      </c>
      <c r="N1429" s="23" t="str">
        <f>IF(B1429&lt;'Cleaning Summary'!$B$63,"Underweight",IF(B1429&lt;'Cleaning Summary'!$B$64,"Normal Weight",IF(B1429&lt;'Cleaning Summary'!$B$65,"Overweight","Obesity")))</f>
        <v>Overweight</v>
      </c>
      <c r="O1429" s="23" t="str">
        <f>IF(C1429&lt;'Cleaning Summary'!$B$66,"Normal",IF(C1429&lt;'Cleaning Summary'!$B$67,"Prediabetes","Diabetes"))</f>
        <v>Diabetes</v>
      </c>
    </row>
    <row r="1430" spans="1:15" x14ac:dyDescent="0.35">
      <c r="A1430" s="23" t="s">
        <v>2975</v>
      </c>
      <c r="B1430" s="27">
        <v>34.1</v>
      </c>
      <c r="C1430" s="27">
        <v>6.29</v>
      </c>
      <c r="D1430" s="23" t="s">
        <v>95</v>
      </c>
      <c r="E1430" s="23" t="s">
        <v>81</v>
      </c>
      <c r="F1430" s="23" t="s">
        <v>82</v>
      </c>
      <c r="G1430" s="23">
        <v>1</v>
      </c>
      <c r="H1430" s="23" t="s">
        <v>81</v>
      </c>
      <c r="I1430" s="23" t="str">
        <f t="shared" si="88"/>
        <v>Yes</v>
      </c>
      <c r="J1430" s="23" t="str">
        <f t="shared" si="89"/>
        <v>No</v>
      </c>
      <c r="K1430" s="23" t="str">
        <f t="shared" si="90"/>
        <v>Yes</v>
      </c>
      <c r="L1430" s="23" t="str">
        <f>IF(TRIM(H1430)="?",'Cleaning Summary'!$B$35,IF(LOWER(TRIM(H1430))="yes","Yes","No"))</f>
        <v>No</v>
      </c>
      <c r="M1430" s="23">
        <f t="shared" si="91"/>
        <v>1</v>
      </c>
      <c r="N1430" s="23" t="str">
        <f>IF(B1430&lt;'Cleaning Summary'!$B$63,"Underweight",IF(B1430&lt;'Cleaning Summary'!$B$64,"Normal Weight",IF(B1430&lt;'Cleaning Summary'!$B$65,"Overweight","Obesity")))</f>
        <v>Obesity</v>
      </c>
      <c r="O1430" s="23" t="str">
        <f>IF(C1430&lt;'Cleaning Summary'!$B$66,"Normal",IF(C1430&lt;'Cleaning Summary'!$B$67,"Prediabetes","Diabetes"))</f>
        <v>Prediabetes</v>
      </c>
    </row>
    <row r="1431" spans="1:15" x14ac:dyDescent="0.35">
      <c r="A1431" s="23" t="s">
        <v>2977</v>
      </c>
      <c r="B1431" s="27">
        <v>17.3</v>
      </c>
      <c r="C1431" s="27">
        <v>9.2799999999999994</v>
      </c>
      <c r="D1431" s="23" t="s">
        <v>81</v>
      </c>
      <c r="E1431" s="23" t="s">
        <v>81</v>
      </c>
      <c r="F1431" s="23" t="s">
        <v>81</v>
      </c>
      <c r="G1431" s="23" t="s">
        <v>4796</v>
      </c>
      <c r="H1431" s="23" t="s">
        <v>81</v>
      </c>
      <c r="I1431" s="23" t="str">
        <f t="shared" si="88"/>
        <v>No</v>
      </c>
      <c r="J1431" s="23" t="str">
        <f t="shared" si="89"/>
        <v>No</v>
      </c>
      <c r="K1431" s="23" t="str">
        <f t="shared" si="90"/>
        <v>No</v>
      </c>
      <c r="L1431" s="23" t="str">
        <f>IF(TRIM(H1431)="?",'Cleaning Summary'!$B$35,IF(LOWER(TRIM(H1431))="yes","Yes","No"))</f>
        <v>No</v>
      </c>
      <c r="M1431" s="23">
        <f t="shared" si="91"/>
        <v>0</v>
      </c>
      <c r="N1431" s="23" t="str">
        <f>IF(B1431&lt;'Cleaning Summary'!$B$63,"Underweight",IF(B1431&lt;'Cleaning Summary'!$B$64,"Normal Weight",IF(B1431&lt;'Cleaning Summary'!$B$65,"Overweight","Obesity")))</f>
        <v>Underweight</v>
      </c>
      <c r="O1431" s="23" t="str">
        <f>IF(C1431&lt;'Cleaning Summary'!$B$66,"Normal",IF(C1431&lt;'Cleaning Summary'!$B$67,"Prediabetes","Diabetes"))</f>
        <v>Diabetes</v>
      </c>
    </row>
    <row r="1432" spans="1:15" x14ac:dyDescent="0.35">
      <c r="A1432" s="23" t="s">
        <v>2979</v>
      </c>
      <c r="B1432" s="27">
        <v>35.020000000000003</v>
      </c>
      <c r="C1432" s="27">
        <v>4.78</v>
      </c>
      <c r="D1432" s="23" t="s">
        <v>81</v>
      </c>
      <c r="E1432" s="23" t="s">
        <v>81</v>
      </c>
      <c r="F1432" s="23" t="s">
        <v>82</v>
      </c>
      <c r="G1432" s="23">
        <v>1</v>
      </c>
      <c r="H1432" s="23" t="s">
        <v>81</v>
      </c>
      <c r="I1432" s="23" t="str">
        <f t="shared" si="88"/>
        <v>No</v>
      </c>
      <c r="J1432" s="23" t="str">
        <f t="shared" si="89"/>
        <v>No</v>
      </c>
      <c r="K1432" s="23" t="str">
        <f t="shared" si="90"/>
        <v>Yes</v>
      </c>
      <c r="L1432" s="23" t="str">
        <f>IF(TRIM(H1432)="?",'Cleaning Summary'!$B$35,IF(LOWER(TRIM(H1432))="yes","Yes","No"))</f>
        <v>No</v>
      </c>
      <c r="M1432" s="23">
        <f t="shared" si="91"/>
        <v>1</v>
      </c>
      <c r="N1432" s="23" t="str">
        <f>IF(B1432&lt;'Cleaning Summary'!$B$63,"Underweight",IF(B1432&lt;'Cleaning Summary'!$B$64,"Normal Weight",IF(B1432&lt;'Cleaning Summary'!$B$65,"Overweight","Obesity")))</f>
        <v>Obesity</v>
      </c>
      <c r="O1432" s="23" t="str">
        <f>IF(C1432&lt;'Cleaning Summary'!$B$66,"Normal",IF(C1432&lt;'Cleaning Summary'!$B$67,"Prediabetes","Diabetes"))</f>
        <v>Normal</v>
      </c>
    </row>
    <row r="1433" spans="1:15" x14ac:dyDescent="0.35">
      <c r="A1433" s="23" t="s">
        <v>2981</v>
      </c>
      <c r="B1433" s="27">
        <v>37.1</v>
      </c>
      <c r="C1433" s="27">
        <v>8.8699999999999992</v>
      </c>
      <c r="D1433" s="23" t="s">
        <v>95</v>
      </c>
      <c r="E1433" s="23" t="s">
        <v>81</v>
      </c>
      <c r="F1433" s="23" t="s">
        <v>81</v>
      </c>
      <c r="G1433" s="23" t="s">
        <v>4796</v>
      </c>
      <c r="H1433" s="23" t="s">
        <v>81</v>
      </c>
      <c r="I1433" s="23" t="str">
        <f t="shared" si="88"/>
        <v>Yes</v>
      </c>
      <c r="J1433" s="23" t="str">
        <f t="shared" si="89"/>
        <v>No</v>
      </c>
      <c r="K1433" s="23" t="str">
        <f t="shared" si="90"/>
        <v>No</v>
      </c>
      <c r="L1433" s="23" t="str">
        <f>IF(TRIM(H1433)="?",'Cleaning Summary'!$B$35,IF(LOWER(TRIM(H1433))="yes","Yes","No"))</f>
        <v>No</v>
      </c>
      <c r="M1433" s="23">
        <f t="shared" si="91"/>
        <v>0</v>
      </c>
      <c r="N1433" s="23" t="str">
        <f>IF(B1433&lt;'Cleaning Summary'!$B$63,"Underweight",IF(B1433&lt;'Cleaning Summary'!$B$64,"Normal Weight",IF(B1433&lt;'Cleaning Summary'!$B$65,"Overweight","Obesity")))</f>
        <v>Obesity</v>
      </c>
      <c r="O1433" s="23" t="str">
        <f>IF(C1433&lt;'Cleaning Summary'!$B$66,"Normal",IF(C1433&lt;'Cleaning Summary'!$B$67,"Prediabetes","Diabetes"))</f>
        <v>Diabetes</v>
      </c>
    </row>
    <row r="1434" spans="1:15" x14ac:dyDescent="0.35">
      <c r="A1434" s="23" t="s">
        <v>2983</v>
      </c>
      <c r="B1434" s="27">
        <v>16.79</v>
      </c>
      <c r="C1434" s="27">
        <v>11.4</v>
      </c>
      <c r="D1434" s="23" t="s">
        <v>81</v>
      </c>
      <c r="E1434" s="23" t="s">
        <v>81</v>
      </c>
      <c r="F1434" s="23" t="s">
        <v>81</v>
      </c>
      <c r="G1434" s="23" t="s">
        <v>4796</v>
      </c>
      <c r="H1434" s="23" t="s">
        <v>81</v>
      </c>
      <c r="I1434" s="23" t="str">
        <f t="shared" si="88"/>
        <v>No</v>
      </c>
      <c r="J1434" s="23" t="str">
        <f t="shared" si="89"/>
        <v>No</v>
      </c>
      <c r="K1434" s="23" t="str">
        <f t="shared" si="90"/>
        <v>No</v>
      </c>
      <c r="L1434" s="23" t="str">
        <f>IF(TRIM(H1434)="?",'Cleaning Summary'!$B$35,IF(LOWER(TRIM(H1434))="yes","Yes","No"))</f>
        <v>No</v>
      </c>
      <c r="M1434" s="23">
        <f t="shared" si="91"/>
        <v>0</v>
      </c>
      <c r="N1434" s="23" t="str">
        <f>IF(B1434&lt;'Cleaning Summary'!$B$63,"Underweight",IF(B1434&lt;'Cleaning Summary'!$B$64,"Normal Weight",IF(B1434&lt;'Cleaning Summary'!$B$65,"Overweight","Obesity")))</f>
        <v>Underweight</v>
      </c>
      <c r="O1434" s="23" t="str">
        <f>IF(C1434&lt;'Cleaning Summary'!$B$66,"Normal",IF(C1434&lt;'Cleaning Summary'!$B$67,"Prediabetes","Diabetes"))</f>
        <v>Diabetes</v>
      </c>
    </row>
    <row r="1435" spans="1:15" x14ac:dyDescent="0.35">
      <c r="A1435" s="23" t="s">
        <v>2985</v>
      </c>
      <c r="B1435" s="27">
        <v>31.635000000000002</v>
      </c>
      <c r="C1435" s="27">
        <v>9.1300000000000008</v>
      </c>
      <c r="D1435" s="23" t="s">
        <v>95</v>
      </c>
      <c r="E1435" s="23" t="s">
        <v>81</v>
      </c>
      <c r="F1435" s="23" t="s">
        <v>81</v>
      </c>
      <c r="G1435" s="23" t="s">
        <v>4796</v>
      </c>
      <c r="H1435" s="23" t="s">
        <v>81</v>
      </c>
      <c r="I1435" s="23" t="str">
        <f t="shared" si="88"/>
        <v>Yes</v>
      </c>
      <c r="J1435" s="23" t="str">
        <f t="shared" si="89"/>
        <v>No</v>
      </c>
      <c r="K1435" s="23" t="str">
        <f t="shared" si="90"/>
        <v>No</v>
      </c>
      <c r="L1435" s="23" t="str">
        <f>IF(TRIM(H1435)="?",'Cleaning Summary'!$B$35,IF(LOWER(TRIM(H1435))="yes","Yes","No"))</f>
        <v>No</v>
      </c>
      <c r="M1435" s="23">
        <f t="shared" si="91"/>
        <v>0</v>
      </c>
      <c r="N1435" s="23" t="str">
        <f>IF(B1435&lt;'Cleaning Summary'!$B$63,"Underweight",IF(B1435&lt;'Cleaning Summary'!$B$64,"Normal Weight",IF(B1435&lt;'Cleaning Summary'!$B$65,"Overweight","Obesity")))</f>
        <v>Obesity</v>
      </c>
      <c r="O1435" s="23" t="str">
        <f>IF(C1435&lt;'Cleaning Summary'!$B$66,"Normal",IF(C1435&lt;'Cleaning Summary'!$B$67,"Prediabetes","Diabetes"))</f>
        <v>Diabetes</v>
      </c>
    </row>
    <row r="1436" spans="1:15" x14ac:dyDescent="0.35">
      <c r="A1436" s="23" t="s">
        <v>2987</v>
      </c>
      <c r="B1436" s="27">
        <v>24.19</v>
      </c>
      <c r="C1436" s="27">
        <v>6.22</v>
      </c>
      <c r="D1436" s="23" t="s">
        <v>95</v>
      </c>
      <c r="E1436" s="23" t="s">
        <v>81</v>
      </c>
      <c r="F1436" s="23" t="s">
        <v>82</v>
      </c>
      <c r="G1436" s="23">
        <v>1</v>
      </c>
      <c r="H1436" s="23" t="s">
        <v>81</v>
      </c>
      <c r="I1436" s="23" t="str">
        <f t="shared" si="88"/>
        <v>Yes</v>
      </c>
      <c r="J1436" s="23" t="str">
        <f t="shared" si="89"/>
        <v>No</v>
      </c>
      <c r="K1436" s="23" t="str">
        <f t="shared" si="90"/>
        <v>Yes</v>
      </c>
      <c r="L1436" s="23" t="str">
        <f>IF(TRIM(H1436)="?",'Cleaning Summary'!$B$35,IF(LOWER(TRIM(H1436))="yes","Yes","No"))</f>
        <v>No</v>
      </c>
      <c r="M1436" s="23">
        <f t="shared" si="91"/>
        <v>1</v>
      </c>
      <c r="N1436" s="23" t="str">
        <f>IF(B1436&lt;'Cleaning Summary'!$B$63,"Underweight",IF(B1436&lt;'Cleaning Summary'!$B$64,"Normal Weight",IF(B1436&lt;'Cleaning Summary'!$B$65,"Overweight","Obesity")))</f>
        <v>Normal Weight</v>
      </c>
      <c r="O1436" s="23" t="str">
        <f>IF(C1436&lt;'Cleaning Summary'!$B$66,"Normal",IF(C1436&lt;'Cleaning Summary'!$B$67,"Prediabetes","Diabetes"))</f>
        <v>Prediabetes</v>
      </c>
    </row>
    <row r="1437" spans="1:15" x14ac:dyDescent="0.35">
      <c r="A1437" s="23" t="s">
        <v>2989</v>
      </c>
      <c r="B1437" s="27">
        <v>35.29</v>
      </c>
      <c r="C1437" s="27">
        <v>5.9</v>
      </c>
      <c r="D1437" s="23" t="s">
        <v>81</v>
      </c>
      <c r="E1437" s="23" t="s">
        <v>81</v>
      </c>
      <c r="F1437" s="23" t="s">
        <v>82</v>
      </c>
      <c r="G1437" s="23">
        <v>1</v>
      </c>
      <c r="H1437" s="23" t="s">
        <v>81</v>
      </c>
      <c r="I1437" s="23" t="str">
        <f t="shared" si="88"/>
        <v>No</v>
      </c>
      <c r="J1437" s="23" t="str">
        <f t="shared" si="89"/>
        <v>No</v>
      </c>
      <c r="K1437" s="23" t="str">
        <f t="shared" si="90"/>
        <v>Yes</v>
      </c>
      <c r="L1437" s="23" t="str">
        <f>IF(TRIM(H1437)="?",'Cleaning Summary'!$B$35,IF(LOWER(TRIM(H1437))="yes","Yes","No"))</f>
        <v>No</v>
      </c>
      <c r="M1437" s="23">
        <f t="shared" si="91"/>
        <v>1</v>
      </c>
      <c r="N1437" s="23" t="str">
        <f>IF(B1437&lt;'Cleaning Summary'!$B$63,"Underweight",IF(B1437&lt;'Cleaning Summary'!$B$64,"Normal Weight",IF(B1437&lt;'Cleaning Summary'!$B$65,"Overweight","Obesity")))</f>
        <v>Obesity</v>
      </c>
      <c r="O1437" s="23" t="str">
        <f>IF(C1437&lt;'Cleaning Summary'!$B$66,"Normal",IF(C1437&lt;'Cleaning Summary'!$B$67,"Prediabetes","Diabetes"))</f>
        <v>Prediabetes</v>
      </c>
    </row>
    <row r="1438" spans="1:15" x14ac:dyDescent="0.35">
      <c r="A1438" s="23" t="s">
        <v>2991</v>
      </c>
      <c r="B1438" s="27">
        <v>35.299999999999997</v>
      </c>
      <c r="C1438" s="27">
        <v>4.45</v>
      </c>
      <c r="D1438" s="23" t="s">
        <v>81</v>
      </c>
      <c r="E1438" s="23" t="s">
        <v>81</v>
      </c>
      <c r="F1438" s="23" t="s">
        <v>81</v>
      </c>
      <c r="G1438" s="23" t="s">
        <v>4796</v>
      </c>
      <c r="H1438" s="23" t="s">
        <v>81</v>
      </c>
      <c r="I1438" s="23" t="str">
        <f t="shared" si="88"/>
        <v>No</v>
      </c>
      <c r="J1438" s="23" t="str">
        <f t="shared" si="89"/>
        <v>No</v>
      </c>
      <c r="K1438" s="23" t="str">
        <f t="shared" si="90"/>
        <v>No</v>
      </c>
      <c r="L1438" s="23" t="str">
        <f>IF(TRIM(H1438)="?",'Cleaning Summary'!$B$35,IF(LOWER(TRIM(H1438))="yes","Yes","No"))</f>
        <v>No</v>
      </c>
      <c r="M1438" s="23">
        <f t="shared" si="91"/>
        <v>0</v>
      </c>
      <c r="N1438" s="23" t="str">
        <f>IF(B1438&lt;'Cleaning Summary'!$B$63,"Underweight",IF(B1438&lt;'Cleaning Summary'!$B$64,"Normal Weight",IF(B1438&lt;'Cleaning Summary'!$B$65,"Overweight","Obesity")))</f>
        <v>Obesity</v>
      </c>
      <c r="O1438" s="23" t="str">
        <f>IF(C1438&lt;'Cleaning Summary'!$B$66,"Normal",IF(C1438&lt;'Cleaning Summary'!$B$67,"Prediabetes","Diabetes"))</f>
        <v>Normal</v>
      </c>
    </row>
    <row r="1439" spans="1:15" x14ac:dyDescent="0.35">
      <c r="A1439" s="23" t="s">
        <v>2993</v>
      </c>
      <c r="B1439" s="27">
        <v>35.64</v>
      </c>
      <c r="C1439" s="27">
        <v>6.17</v>
      </c>
      <c r="D1439" s="23" t="s">
        <v>81</v>
      </c>
      <c r="E1439" s="23" t="s">
        <v>81</v>
      </c>
      <c r="F1439" s="23" t="s">
        <v>82</v>
      </c>
      <c r="G1439" s="23">
        <v>1</v>
      </c>
      <c r="H1439" s="23" t="s">
        <v>81</v>
      </c>
      <c r="I1439" s="23" t="str">
        <f t="shared" si="88"/>
        <v>No</v>
      </c>
      <c r="J1439" s="23" t="str">
        <f t="shared" si="89"/>
        <v>No</v>
      </c>
      <c r="K1439" s="23" t="str">
        <f t="shared" si="90"/>
        <v>Yes</v>
      </c>
      <c r="L1439" s="23" t="str">
        <f>IF(TRIM(H1439)="?",'Cleaning Summary'!$B$35,IF(LOWER(TRIM(H1439))="yes","Yes","No"))</f>
        <v>No</v>
      </c>
      <c r="M1439" s="23">
        <f t="shared" si="91"/>
        <v>1</v>
      </c>
      <c r="N1439" s="23" t="str">
        <f>IF(B1439&lt;'Cleaning Summary'!$B$63,"Underweight",IF(B1439&lt;'Cleaning Summary'!$B$64,"Normal Weight",IF(B1439&lt;'Cleaning Summary'!$B$65,"Overweight","Obesity")))</f>
        <v>Obesity</v>
      </c>
      <c r="O1439" s="23" t="str">
        <f>IF(C1439&lt;'Cleaning Summary'!$B$66,"Normal",IF(C1439&lt;'Cleaning Summary'!$B$67,"Prediabetes","Diabetes"))</f>
        <v>Prediabetes</v>
      </c>
    </row>
    <row r="1440" spans="1:15" x14ac:dyDescent="0.35">
      <c r="A1440" s="23" t="s">
        <v>2995</v>
      </c>
      <c r="B1440" s="27">
        <v>33.1</v>
      </c>
      <c r="C1440" s="27">
        <v>4.93</v>
      </c>
      <c r="D1440" s="23" t="s">
        <v>81</v>
      </c>
      <c r="E1440" s="23" t="s">
        <v>81</v>
      </c>
      <c r="F1440" s="23" t="s">
        <v>81</v>
      </c>
      <c r="G1440" s="23" t="s">
        <v>4796</v>
      </c>
      <c r="H1440" s="23" t="s">
        <v>81</v>
      </c>
      <c r="I1440" s="23" t="str">
        <f t="shared" si="88"/>
        <v>No</v>
      </c>
      <c r="J1440" s="23" t="str">
        <f t="shared" si="89"/>
        <v>No</v>
      </c>
      <c r="K1440" s="23" t="str">
        <f t="shared" si="90"/>
        <v>No</v>
      </c>
      <c r="L1440" s="23" t="str">
        <f>IF(TRIM(H1440)="?",'Cleaning Summary'!$B$35,IF(LOWER(TRIM(H1440))="yes","Yes","No"))</f>
        <v>No</v>
      </c>
      <c r="M1440" s="23">
        <f t="shared" si="91"/>
        <v>0</v>
      </c>
      <c r="N1440" s="23" t="str">
        <f>IF(B1440&lt;'Cleaning Summary'!$B$63,"Underweight",IF(B1440&lt;'Cleaning Summary'!$B$64,"Normal Weight",IF(B1440&lt;'Cleaning Summary'!$B$65,"Overweight","Obesity")))</f>
        <v>Obesity</v>
      </c>
      <c r="O1440" s="23" t="str">
        <f>IF(C1440&lt;'Cleaning Summary'!$B$66,"Normal",IF(C1440&lt;'Cleaning Summary'!$B$67,"Prediabetes","Diabetes"))</f>
        <v>Normal</v>
      </c>
    </row>
    <row r="1441" spans="1:15" x14ac:dyDescent="0.35">
      <c r="A1441" s="23" t="s">
        <v>2997</v>
      </c>
      <c r="B1441" s="27">
        <v>26.41</v>
      </c>
      <c r="C1441" s="27">
        <v>7.32</v>
      </c>
      <c r="D1441" s="23" t="s">
        <v>95</v>
      </c>
      <c r="E1441" s="23" t="s">
        <v>81</v>
      </c>
      <c r="F1441" s="23" t="s">
        <v>81</v>
      </c>
      <c r="G1441" s="23">
        <v>1</v>
      </c>
      <c r="H1441" s="23" t="s">
        <v>81</v>
      </c>
      <c r="I1441" s="23" t="str">
        <f t="shared" si="88"/>
        <v>Yes</v>
      </c>
      <c r="J1441" s="23" t="str">
        <f t="shared" si="89"/>
        <v>No</v>
      </c>
      <c r="K1441" s="23" t="str">
        <f t="shared" si="90"/>
        <v>No</v>
      </c>
      <c r="L1441" s="23" t="str">
        <f>IF(TRIM(H1441)="?",'Cleaning Summary'!$B$35,IF(LOWER(TRIM(H1441))="yes","Yes","No"))</f>
        <v>No</v>
      </c>
      <c r="M1441" s="23">
        <f t="shared" si="91"/>
        <v>1</v>
      </c>
      <c r="N1441" s="23" t="str">
        <f>IF(B1441&lt;'Cleaning Summary'!$B$63,"Underweight",IF(B1441&lt;'Cleaning Summary'!$B$64,"Normal Weight",IF(B1441&lt;'Cleaning Summary'!$B$65,"Overweight","Obesity")))</f>
        <v>Overweight</v>
      </c>
      <c r="O1441" s="23" t="str">
        <f>IF(C1441&lt;'Cleaning Summary'!$B$66,"Normal",IF(C1441&lt;'Cleaning Summary'!$B$67,"Prediabetes","Diabetes"))</f>
        <v>Diabetes</v>
      </c>
    </row>
    <row r="1442" spans="1:15" x14ac:dyDescent="0.35">
      <c r="A1442" s="23" t="s">
        <v>2999</v>
      </c>
      <c r="B1442" s="27">
        <v>29.9</v>
      </c>
      <c r="C1442" s="27">
        <v>5.27</v>
      </c>
      <c r="D1442" s="23" t="s">
        <v>81</v>
      </c>
      <c r="E1442" s="23" t="s">
        <v>81</v>
      </c>
      <c r="F1442" s="23" t="s">
        <v>82</v>
      </c>
      <c r="G1442" s="23">
        <v>1</v>
      </c>
      <c r="H1442" s="23" t="s">
        <v>81</v>
      </c>
      <c r="I1442" s="23" t="str">
        <f t="shared" si="88"/>
        <v>No</v>
      </c>
      <c r="J1442" s="23" t="str">
        <f t="shared" si="89"/>
        <v>No</v>
      </c>
      <c r="K1442" s="23" t="str">
        <f t="shared" si="90"/>
        <v>Yes</v>
      </c>
      <c r="L1442" s="23" t="str">
        <f>IF(TRIM(H1442)="?",'Cleaning Summary'!$B$35,IF(LOWER(TRIM(H1442))="yes","Yes","No"))</f>
        <v>No</v>
      </c>
      <c r="M1442" s="23">
        <f t="shared" si="91"/>
        <v>1</v>
      </c>
      <c r="N1442" s="23" t="str">
        <f>IF(B1442&lt;'Cleaning Summary'!$B$63,"Underweight",IF(B1442&lt;'Cleaning Summary'!$B$64,"Normal Weight",IF(B1442&lt;'Cleaning Summary'!$B$65,"Overweight","Obesity")))</f>
        <v>Overweight</v>
      </c>
      <c r="O1442" s="23" t="str">
        <f>IF(C1442&lt;'Cleaning Summary'!$B$66,"Normal",IF(C1442&lt;'Cleaning Summary'!$B$67,"Prediabetes","Diabetes"))</f>
        <v>Normal</v>
      </c>
    </row>
    <row r="1443" spans="1:15" x14ac:dyDescent="0.35">
      <c r="A1443" s="23" t="s">
        <v>3001</v>
      </c>
      <c r="B1443" s="27">
        <v>25.24</v>
      </c>
      <c r="C1443" s="27">
        <v>5.82</v>
      </c>
      <c r="D1443" s="23" t="s">
        <v>81</v>
      </c>
      <c r="E1443" s="23" t="s">
        <v>81</v>
      </c>
      <c r="F1443" s="23" t="s">
        <v>81</v>
      </c>
      <c r="G1443" s="23">
        <v>1</v>
      </c>
      <c r="H1443" s="23" t="s">
        <v>81</v>
      </c>
      <c r="I1443" s="23" t="str">
        <f t="shared" si="88"/>
        <v>No</v>
      </c>
      <c r="J1443" s="23" t="str">
        <f t="shared" si="89"/>
        <v>No</v>
      </c>
      <c r="K1443" s="23" t="str">
        <f t="shared" si="90"/>
        <v>No</v>
      </c>
      <c r="L1443" s="23" t="str">
        <f>IF(TRIM(H1443)="?",'Cleaning Summary'!$B$35,IF(LOWER(TRIM(H1443))="yes","Yes","No"))</f>
        <v>No</v>
      </c>
      <c r="M1443" s="23">
        <f t="shared" si="91"/>
        <v>1</v>
      </c>
      <c r="N1443" s="23" t="str">
        <f>IF(B1443&lt;'Cleaning Summary'!$B$63,"Underweight",IF(B1443&lt;'Cleaning Summary'!$B$64,"Normal Weight",IF(B1443&lt;'Cleaning Summary'!$B$65,"Overweight","Obesity")))</f>
        <v>Overweight</v>
      </c>
      <c r="O1443" s="23" t="str">
        <f>IF(C1443&lt;'Cleaning Summary'!$B$66,"Normal",IF(C1443&lt;'Cleaning Summary'!$B$67,"Prediabetes","Diabetes"))</f>
        <v>Prediabetes</v>
      </c>
    </row>
    <row r="1444" spans="1:15" x14ac:dyDescent="0.35">
      <c r="A1444" s="23" t="s">
        <v>3003</v>
      </c>
      <c r="B1444" s="27">
        <v>25.08</v>
      </c>
      <c r="C1444" s="27">
        <v>5.8</v>
      </c>
      <c r="D1444" s="23" t="s">
        <v>81</v>
      </c>
      <c r="E1444" s="23" t="s">
        <v>81</v>
      </c>
      <c r="F1444" s="23" t="s">
        <v>82</v>
      </c>
      <c r="G1444" s="23">
        <v>1</v>
      </c>
      <c r="H1444" s="23" t="s">
        <v>81</v>
      </c>
      <c r="I1444" s="23" t="str">
        <f t="shared" si="88"/>
        <v>No</v>
      </c>
      <c r="J1444" s="23" t="str">
        <f t="shared" si="89"/>
        <v>No</v>
      </c>
      <c r="K1444" s="23" t="str">
        <f t="shared" si="90"/>
        <v>Yes</v>
      </c>
      <c r="L1444" s="23" t="str">
        <f>IF(TRIM(H1444)="?",'Cleaning Summary'!$B$35,IF(LOWER(TRIM(H1444))="yes","Yes","No"))</f>
        <v>No</v>
      </c>
      <c r="M1444" s="23">
        <f t="shared" si="91"/>
        <v>1</v>
      </c>
      <c r="N1444" s="23" t="str">
        <f>IF(B1444&lt;'Cleaning Summary'!$B$63,"Underweight",IF(B1444&lt;'Cleaning Summary'!$B$64,"Normal Weight",IF(B1444&lt;'Cleaning Summary'!$B$65,"Overweight","Obesity")))</f>
        <v>Overweight</v>
      </c>
      <c r="O1444" s="23" t="str">
        <f>IF(C1444&lt;'Cleaning Summary'!$B$66,"Normal",IF(C1444&lt;'Cleaning Summary'!$B$67,"Prediabetes","Diabetes"))</f>
        <v>Prediabetes</v>
      </c>
    </row>
    <row r="1445" spans="1:15" x14ac:dyDescent="0.35">
      <c r="A1445" s="23" t="s">
        <v>3005</v>
      </c>
      <c r="B1445" s="27">
        <v>29.164999999999999</v>
      </c>
      <c r="C1445" s="27">
        <v>4.87</v>
      </c>
      <c r="D1445" s="23" t="s">
        <v>81</v>
      </c>
      <c r="E1445" s="23" t="s">
        <v>95</v>
      </c>
      <c r="F1445" s="23" t="s">
        <v>81</v>
      </c>
      <c r="G1445" s="23">
        <v>1</v>
      </c>
      <c r="H1445" s="23" t="s">
        <v>81</v>
      </c>
      <c r="I1445" s="23" t="str">
        <f t="shared" si="88"/>
        <v>No</v>
      </c>
      <c r="J1445" s="23" t="str">
        <f t="shared" si="89"/>
        <v>Yes</v>
      </c>
      <c r="K1445" s="23" t="str">
        <f t="shared" si="90"/>
        <v>No</v>
      </c>
      <c r="L1445" s="23" t="str">
        <f>IF(TRIM(H1445)="?",'Cleaning Summary'!$B$35,IF(LOWER(TRIM(H1445))="yes","Yes","No"))</f>
        <v>No</v>
      </c>
      <c r="M1445" s="23">
        <f t="shared" si="91"/>
        <v>1</v>
      </c>
      <c r="N1445" s="23" t="str">
        <f>IF(B1445&lt;'Cleaning Summary'!$B$63,"Underweight",IF(B1445&lt;'Cleaning Summary'!$B$64,"Normal Weight",IF(B1445&lt;'Cleaning Summary'!$B$65,"Overweight","Obesity")))</f>
        <v>Overweight</v>
      </c>
      <c r="O1445" s="23" t="str">
        <f>IF(C1445&lt;'Cleaning Summary'!$B$66,"Normal",IF(C1445&lt;'Cleaning Summary'!$B$67,"Prediabetes","Diabetes"))</f>
        <v>Normal</v>
      </c>
    </row>
    <row r="1446" spans="1:15" x14ac:dyDescent="0.35">
      <c r="A1446" s="23" t="s">
        <v>3007</v>
      </c>
      <c r="B1446" s="27">
        <v>15.05</v>
      </c>
      <c r="C1446" s="27">
        <v>8.1199999999999992</v>
      </c>
      <c r="D1446" s="23" t="s">
        <v>81</v>
      </c>
      <c r="E1446" s="23" t="s">
        <v>81</v>
      </c>
      <c r="F1446" s="23" t="s">
        <v>81</v>
      </c>
      <c r="G1446" s="23" t="s">
        <v>4796</v>
      </c>
      <c r="H1446" s="23" t="s">
        <v>81</v>
      </c>
      <c r="I1446" s="23" t="str">
        <f t="shared" si="88"/>
        <v>No</v>
      </c>
      <c r="J1446" s="23" t="str">
        <f t="shared" si="89"/>
        <v>No</v>
      </c>
      <c r="K1446" s="23" t="str">
        <f t="shared" si="90"/>
        <v>No</v>
      </c>
      <c r="L1446" s="23" t="str">
        <f>IF(TRIM(H1446)="?",'Cleaning Summary'!$B$35,IF(LOWER(TRIM(H1446))="yes","Yes","No"))</f>
        <v>No</v>
      </c>
      <c r="M1446" s="23">
        <f t="shared" si="91"/>
        <v>0</v>
      </c>
      <c r="N1446" s="23" t="str">
        <f>IF(B1446&lt;'Cleaning Summary'!$B$63,"Underweight",IF(B1446&lt;'Cleaning Summary'!$B$64,"Normal Weight",IF(B1446&lt;'Cleaning Summary'!$B$65,"Overweight","Obesity")))</f>
        <v>Underweight</v>
      </c>
      <c r="O1446" s="23" t="str">
        <f>IF(C1446&lt;'Cleaning Summary'!$B$66,"Normal",IF(C1446&lt;'Cleaning Summary'!$B$67,"Prediabetes","Diabetes"))</f>
        <v>Diabetes</v>
      </c>
    </row>
    <row r="1447" spans="1:15" x14ac:dyDescent="0.35">
      <c r="A1447" s="23" t="s">
        <v>3009</v>
      </c>
      <c r="B1447" s="27">
        <v>19.95</v>
      </c>
      <c r="C1447" s="27">
        <v>4.3600000000000003</v>
      </c>
      <c r="D1447" s="23" t="s">
        <v>81</v>
      </c>
      <c r="E1447" s="23" t="s">
        <v>81</v>
      </c>
      <c r="F1447" s="23" t="s">
        <v>81</v>
      </c>
      <c r="G1447" s="23">
        <v>2</v>
      </c>
      <c r="H1447" s="23" t="s">
        <v>81</v>
      </c>
      <c r="I1447" s="23" t="str">
        <f t="shared" si="88"/>
        <v>No</v>
      </c>
      <c r="J1447" s="23" t="str">
        <f t="shared" si="89"/>
        <v>No</v>
      </c>
      <c r="K1447" s="23" t="str">
        <f t="shared" si="90"/>
        <v>No</v>
      </c>
      <c r="L1447" s="23" t="str">
        <f>IF(TRIM(H1447)="?",'Cleaning Summary'!$B$35,IF(LOWER(TRIM(H1447))="yes","Yes","No"))</f>
        <v>No</v>
      </c>
      <c r="M1447" s="23">
        <f t="shared" si="91"/>
        <v>2</v>
      </c>
      <c r="N1447" s="23" t="str">
        <f>IF(B1447&lt;'Cleaning Summary'!$B$63,"Underweight",IF(B1447&lt;'Cleaning Summary'!$B$64,"Normal Weight",IF(B1447&lt;'Cleaning Summary'!$B$65,"Overweight","Obesity")))</f>
        <v>Normal Weight</v>
      </c>
      <c r="O1447" s="23" t="str">
        <f>IF(C1447&lt;'Cleaning Summary'!$B$66,"Normal",IF(C1447&lt;'Cleaning Summary'!$B$67,"Prediabetes","Diabetes"))</f>
        <v>Normal</v>
      </c>
    </row>
    <row r="1448" spans="1:15" x14ac:dyDescent="0.35">
      <c r="A1448" s="23" t="s">
        <v>3011</v>
      </c>
      <c r="B1448" s="27">
        <v>16.66</v>
      </c>
      <c r="C1448" s="27">
        <v>9.16</v>
      </c>
      <c r="D1448" s="23" t="s">
        <v>81</v>
      </c>
      <c r="E1448" s="23" t="s">
        <v>81</v>
      </c>
      <c r="F1448" s="23" t="s">
        <v>81</v>
      </c>
      <c r="G1448" s="23" t="s">
        <v>4796</v>
      </c>
      <c r="H1448" s="23" t="s">
        <v>81</v>
      </c>
      <c r="I1448" s="23" t="str">
        <f t="shared" si="88"/>
        <v>No</v>
      </c>
      <c r="J1448" s="23" t="str">
        <f t="shared" si="89"/>
        <v>No</v>
      </c>
      <c r="K1448" s="23" t="str">
        <f t="shared" si="90"/>
        <v>No</v>
      </c>
      <c r="L1448" s="23" t="str">
        <f>IF(TRIM(H1448)="?",'Cleaning Summary'!$B$35,IF(LOWER(TRIM(H1448))="yes","Yes","No"))</f>
        <v>No</v>
      </c>
      <c r="M1448" s="23">
        <f t="shared" si="91"/>
        <v>0</v>
      </c>
      <c r="N1448" s="23" t="str">
        <f>IF(B1448&lt;'Cleaning Summary'!$B$63,"Underweight",IF(B1448&lt;'Cleaning Summary'!$B$64,"Normal Weight",IF(B1448&lt;'Cleaning Summary'!$B$65,"Overweight","Obesity")))</f>
        <v>Underweight</v>
      </c>
      <c r="O1448" s="23" t="str">
        <f>IF(C1448&lt;'Cleaning Summary'!$B$66,"Normal",IF(C1448&lt;'Cleaning Summary'!$B$67,"Prediabetes","Diabetes"))</f>
        <v>Diabetes</v>
      </c>
    </row>
    <row r="1449" spans="1:15" x14ac:dyDescent="0.35">
      <c r="A1449" s="23" t="s">
        <v>3013</v>
      </c>
      <c r="B1449" s="27">
        <v>16.62</v>
      </c>
      <c r="C1449" s="27">
        <v>9.14</v>
      </c>
      <c r="D1449" s="23" t="s">
        <v>81</v>
      </c>
      <c r="E1449" s="23" t="s">
        <v>81</v>
      </c>
      <c r="F1449" s="23" t="s">
        <v>81</v>
      </c>
      <c r="G1449" s="23" t="s">
        <v>4796</v>
      </c>
      <c r="H1449" s="23" t="s">
        <v>81</v>
      </c>
      <c r="I1449" s="23" t="str">
        <f t="shared" si="88"/>
        <v>No</v>
      </c>
      <c r="J1449" s="23" t="str">
        <f t="shared" si="89"/>
        <v>No</v>
      </c>
      <c r="K1449" s="23" t="str">
        <f t="shared" si="90"/>
        <v>No</v>
      </c>
      <c r="L1449" s="23" t="str">
        <f>IF(TRIM(H1449)="?",'Cleaning Summary'!$B$35,IF(LOWER(TRIM(H1449))="yes","Yes","No"))</f>
        <v>No</v>
      </c>
      <c r="M1449" s="23">
        <f t="shared" si="91"/>
        <v>0</v>
      </c>
      <c r="N1449" s="23" t="str">
        <f>IF(B1449&lt;'Cleaning Summary'!$B$63,"Underweight",IF(B1449&lt;'Cleaning Summary'!$B$64,"Normal Weight",IF(B1449&lt;'Cleaning Summary'!$B$65,"Overweight","Obesity")))</f>
        <v>Underweight</v>
      </c>
      <c r="O1449" s="23" t="str">
        <f>IF(C1449&lt;'Cleaning Summary'!$B$66,"Normal",IF(C1449&lt;'Cleaning Summary'!$B$67,"Prediabetes","Diabetes"))</f>
        <v>Diabetes</v>
      </c>
    </row>
    <row r="1450" spans="1:15" x14ac:dyDescent="0.35">
      <c r="A1450" s="23" t="s">
        <v>3015</v>
      </c>
      <c r="B1450" s="27">
        <v>15.36</v>
      </c>
      <c r="C1450" s="27">
        <v>5.49</v>
      </c>
      <c r="D1450" s="23" t="s">
        <v>95</v>
      </c>
      <c r="E1450" s="23" t="s">
        <v>81</v>
      </c>
      <c r="F1450" s="23" t="s">
        <v>81</v>
      </c>
      <c r="G1450" s="23">
        <v>2</v>
      </c>
      <c r="H1450" s="23" t="s">
        <v>81</v>
      </c>
      <c r="I1450" s="23" t="str">
        <f t="shared" si="88"/>
        <v>Yes</v>
      </c>
      <c r="J1450" s="23" t="str">
        <f t="shared" si="89"/>
        <v>No</v>
      </c>
      <c r="K1450" s="23" t="str">
        <f t="shared" si="90"/>
        <v>No</v>
      </c>
      <c r="L1450" s="23" t="str">
        <f>IF(TRIM(H1450)="?",'Cleaning Summary'!$B$35,IF(LOWER(TRIM(H1450))="yes","Yes","No"))</f>
        <v>No</v>
      </c>
      <c r="M1450" s="23">
        <f t="shared" si="91"/>
        <v>2</v>
      </c>
      <c r="N1450" s="23" t="str">
        <f>IF(B1450&lt;'Cleaning Summary'!$B$63,"Underweight",IF(B1450&lt;'Cleaning Summary'!$B$64,"Normal Weight",IF(B1450&lt;'Cleaning Summary'!$B$65,"Overweight","Obesity")))</f>
        <v>Underweight</v>
      </c>
      <c r="O1450" s="23" t="str">
        <f>IF(C1450&lt;'Cleaning Summary'!$B$66,"Normal",IF(C1450&lt;'Cleaning Summary'!$B$67,"Prediabetes","Diabetes"))</f>
        <v>Normal</v>
      </c>
    </row>
    <row r="1451" spans="1:15" x14ac:dyDescent="0.35">
      <c r="A1451" s="23" t="s">
        <v>3017</v>
      </c>
      <c r="B1451" s="27">
        <v>27.74</v>
      </c>
      <c r="C1451" s="27">
        <v>5.96</v>
      </c>
      <c r="D1451" s="23" t="s">
        <v>95</v>
      </c>
      <c r="E1451" s="23" t="s">
        <v>81</v>
      </c>
      <c r="F1451" s="23" t="s">
        <v>81</v>
      </c>
      <c r="G1451" s="23" t="s">
        <v>4796</v>
      </c>
      <c r="H1451" s="23" t="s">
        <v>81</v>
      </c>
      <c r="I1451" s="23" t="str">
        <f t="shared" si="88"/>
        <v>Yes</v>
      </c>
      <c r="J1451" s="23" t="str">
        <f t="shared" si="89"/>
        <v>No</v>
      </c>
      <c r="K1451" s="23" t="str">
        <f t="shared" si="90"/>
        <v>No</v>
      </c>
      <c r="L1451" s="23" t="str">
        <f>IF(TRIM(H1451)="?",'Cleaning Summary'!$B$35,IF(LOWER(TRIM(H1451))="yes","Yes","No"))</f>
        <v>No</v>
      </c>
      <c r="M1451" s="23">
        <f t="shared" si="91"/>
        <v>0</v>
      </c>
      <c r="N1451" s="23" t="str">
        <f>IF(B1451&lt;'Cleaning Summary'!$B$63,"Underweight",IF(B1451&lt;'Cleaning Summary'!$B$64,"Normal Weight",IF(B1451&lt;'Cleaning Summary'!$B$65,"Overweight","Obesity")))</f>
        <v>Overweight</v>
      </c>
      <c r="O1451" s="23" t="str">
        <f>IF(C1451&lt;'Cleaning Summary'!$B$66,"Normal",IF(C1451&lt;'Cleaning Summary'!$B$67,"Prediabetes","Diabetes"))</f>
        <v>Prediabetes</v>
      </c>
    </row>
    <row r="1452" spans="1:15" x14ac:dyDescent="0.35">
      <c r="A1452" s="23" t="s">
        <v>3019</v>
      </c>
      <c r="B1452" s="27">
        <v>22.44</v>
      </c>
      <c r="C1452" s="27">
        <v>4.62</v>
      </c>
      <c r="D1452" s="23" t="s">
        <v>95</v>
      </c>
      <c r="E1452" s="23" t="s">
        <v>81</v>
      </c>
      <c r="F1452" s="23" t="s">
        <v>81</v>
      </c>
      <c r="G1452" s="23" t="s">
        <v>4796</v>
      </c>
      <c r="H1452" s="23" t="s">
        <v>81</v>
      </c>
      <c r="I1452" s="23" t="str">
        <f t="shared" si="88"/>
        <v>Yes</v>
      </c>
      <c r="J1452" s="23" t="str">
        <f t="shared" si="89"/>
        <v>No</v>
      </c>
      <c r="K1452" s="23" t="str">
        <f t="shared" si="90"/>
        <v>No</v>
      </c>
      <c r="L1452" s="23" t="str">
        <f>IF(TRIM(H1452)="?",'Cleaning Summary'!$B$35,IF(LOWER(TRIM(H1452))="yes","Yes","No"))</f>
        <v>No</v>
      </c>
      <c r="M1452" s="23">
        <f t="shared" si="91"/>
        <v>0</v>
      </c>
      <c r="N1452" s="23" t="str">
        <f>IF(B1452&lt;'Cleaning Summary'!$B$63,"Underweight",IF(B1452&lt;'Cleaning Summary'!$B$64,"Normal Weight",IF(B1452&lt;'Cleaning Summary'!$B$65,"Overweight","Obesity")))</f>
        <v>Normal Weight</v>
      </c>
      <c r="O1452" s="23" t="str">
        <f>IF(C1452&lt;'Cleaning Summary'!$B$66,"Normal",IF(C1452&lt;'Cleaning Summary'!$B$67,"Prediabetes","Diabetes"))</f>
        <v>Normal</v>
      </c>
    </row>
    <row r="1453" spans="1:15" x14ac:dyDescent="0.35">
      <c r="A1453" s="23" t="s">
        <v>3021</v>
      </c>
      <c r="B1453" s="27">
        <v>37.049999999999997</v>
      </c>
      <c r="C1453" s="27">
        <v>9.9600000000000009</v>
      </c>
      <c r="D1453" s="23" t="s">
        <v>95</v>
      </c>
      <c r="E1453" s="23" t="s">
        <v>81</v>
      </c>
      <c r="F1453" s="23" t="s">
        <v>81</v>
      </c>
      <c r="G1453" s="23" t="s">
        <v>4796</v>
      </c>
      <c r="H1453" s="23" t="s">
        <v>81</v>
      </c>
      <c r="I1453" s="23" t="str">
        <f t="shared" si="88"/>
        <v>Yes</v>
      </c>
      <c r="J1453" s="23" t="str">
        <f t="shared" si="89"/>
        <v>No</v>
      </c>
      <c r="K1453" s="23" t="str">
        <f t="shared" si="90"/>
        <v>No</v>
      </c>
      <c r="L1453" s="23" t="str">
        <f>IF(TRIM(H1453)="?",'Cleaning Summary'!$B$35,IF(LOWER(TRIM(H1453))="yes","Yes","No"))</f>
        <v>No</v>
      </c>
      <c r="M1453" s="23">
        <f t="shared" si="91"/>
        <v>0</v>
      </c>
      <c r="N1453" s="23" t="str">
        <f>IF(B1453&lt;'Cleaning Summary'!$B$63,"Underweight",IF(B1453&lt;'Cleaning Summary'!$B$64,"Normal Weight",IF(B1453&lt;'Cleaning Summary'!$B$65,"Overweight","Obesity")))</f>
        <v>Obesity</v>
      </c>
      <c r="O1453" s="23" t="str">
        <f>IF(C1453&lt;'Cleaning Summary'!$B$66,"Normal",IF(C1453&lt;'Cleaning Summary'!$B$67,"Prediabetes","Diabetes"))</f>
        <v>Diabetes</v>
      </c>
    </row>
    <row r="1454" spans="1:15" x14ac:dyDescent="0.35">
      <c r="A1454" s="23" t="s">
        <v>3023</v>
      </c>
      <c r="B1454" s="27">
        <v>22.95</v>
      </c>
      <c r="C1454" s="27">
        <v>10.53</v>
      </c>
      <c r="D1454" s="23" t="s">
        <v>81</v>
      </c>
      <c r="E1454" s="23" t="s">
        <v>81</v>
      </c>
      <c r="F1454" s="23" t="s">
        <v>81</v>
      </c>
      <c r="G1454" s="23">
        <v>2</v>
      </c>
      <c r="H1454" s="23" t="s">
        <v>81</v>
      </c>
      <c r="I1454" s="23" t="str">
        <f t="shared" si="88"/>
        <v>No</v>
      </c>
      <c r="J1454" s="23" t="str">
        <f t="shared" si="89"/>
        <v>No</v>
      </c>
      <c r="K1454" s="23" t="str">
        <f t="shared" si="90"/>
        <v>No</v>
      </c>
      <c r="L1454" s="23" t="str">
        <f>IF(TRIM(H1454)="?",'Cleaning Summary'!$B$35,IF(LOWER(TRIM(H1454))="yes","Yes","No"))</f>
        <v>No</v>
      </c>
      <c r="M1454" s="23">
        <f t="shared" si="91"/>
        <v>2</v>
      </c>
      <c r="N1454" s="23" t="str">
        <f>IF(B1454&lt;'Cleaning Summary'!$B$63,"Underweight",IF(B1454&lt;'Cleaning Summary'!$B$64,"Normal Weight",IF(B1454&lt;'Cleaning Summary'!$B$65,"Overweight","Obesity")))</f>
        <v>Normal Weight</v>
      </c>
      <c r="O1454" s="23" t="str">
        <f>IF(C1454&lt;'Cleaning Summary'!$B$66,"Normal",IF(C1454&lt;'Cleaning Summary'!$B$67,"Prediabetes","Diabetes"))</f>
        <v>Diabetes</v>
      </c>
    </row>
    <row r="1455" spans="1:15" x14ac:dyDescent="0.35">
      <c r="A1455" s="23" t="s">
        <v>3025</v>
      </c>
      <c r="B1455" s="27">
        <v>34.200000000000003</v>
      </c>
      <c r="C1455" s="27">
        <v>6.69</v>
      </c>
      <c r="D1455" s="23" t="s">
        <v>95</v>
      </c>
      <c r="E1455" s="23" t="s">
        <v>81</v>
      </c>
      <c r="F1455" s="23" t="s">
        <v>81</v>
      </c>
      <c r="G1455" s="23" t="s">
        <v>4796</v>
      </c>
      <c r="H1455" s="23" t="s">
        <v>81</v>
      </c>
      <c r="I1455" s="23" t="str">
        <f t="shared" si="88"/>
        <v>Yes</v>
      </c>
      <c r="J1455" s="23" t="str">
        <f t="shared" si="89"/>
        <v>No</v>
      </c>
      <c r="K1455" s="23" t="str">
        <f t="shared" si="90"/>
        <v>No</v>
      </c>
      <c r="L1455" s="23" t="str">
        <f>IF(TRIM(H1455)="?",'Cleaning Summary'!$B$35,IF(LOWER(TRIM(H1455))="yes","Yes","No"))</f>
        <v>No</v>
      </c>
      <c r="M1455" s="23">
        <f t="shared" si="91"/>
        <v>0</v>
      </c>
      <c r="N1455" s="23" t="str">
        <f>IF(B1455&lt;'Cleaning Summary'!$B$63,"Underweight",IF(B1455&lt;'Cleaning Summary'!$B$64,"Normal Weight",IF(B1455&lt;'Cleaning Summary'!$B$65,"Overweight","Obesity")))</f>
        <v>Obesity</v>
      </c>
      <c r="O1455" s="23" t="str">
        <f>IF(C1455&lt;'Cleaning Summary'!$B$66,"Normal",IF(C1455&lt;'Cleaning Summary'!$B$67,"Prediabetes","Diabetes"))</f>
        <v>Diabetes</v>
      </c>
    </row>
    <row r="1456" spans="1:15" x14ac:dyDescent="0.35">
      <c r="A1456" s="23" t="s">
        <v>3027</v>
      </c>
      <c r="B1456" s="27">
        <v>30.59</v>
      </c>
      <c r="C1456" s="27">
        <v>9.5500000000000007</v>
      </c>
      <c r="D1456" s="23" t="s">
        <v>95</v>
      </c>
      <c r="E1456" s="23" t="s">
        <v>81</v>
      </c>
      <c r="F1456" s="23" t="s">
        <v>81</v>
      </c>
      <c r="G1456" s="23" t="s">
        <v>4796</v>
      </c>
      <c r="H1456" s="23" t="s">
        <v>81</v>
      </c>
      <c r="I1456" s="23" t="str">
        <f t="shared" si="88"/>
        <v>Yes</v>
      </c>
      <c r="J1456" s="23" t="str">
        <f t="shared" si="89"/>
        <v>No</v>
      </c>
      <c r="K1456" s="23" t="str">
        <f t="shared" si="90"/>
        <v>No</v>
      </c>
      <c r="L1456" s="23" t="str">
        <f>IF(TRIM(H1456)="?",'Cleaning Summary'!$B$35,IF(LOWER(TRIM(H1456))="yes","Yes","No"))</f>
        <v>No</v>
      </c>
      <c r="M1456" s="23">
        <f t="shared" si="91"/>
        <v>0</v>
      </c>
      <c r="N1456" s="23" t="str">
        <f>IF(B1456&lt;'Cleaning Summary'!$B$63,"Underweight",IF(B1456&lt;'Cleaning Summary'!$B$64,"Normal Weight",IF(B1456&lt;'Cleaning Summary'!$B$65,"Overweight","Obesity")))</f>
        <v>Obesity</v>
      </c>
      <c r="O1456" s="23" t="str">
        <f>IF(C1456&lt;'Cleaning Summary'!$B$66,"Normal",IF(C1456&lt;'Cleaning Summary'!$B$67,"Prediabetes","Diabetes"))</f>
        <v>Diabetes</v>
      </c>
    </row>
    <row r="1457" spans="1:15" x14ac:dyDescent="0.35">
      <c r="A1457" s="23" t="s">
        <v>3029</v>
      </c>
      <c r="B1457" s="27">
        <v>25.51</v>
      </c>
      <c r="C1457" s="27">
        <v>6.05</v>
      </c>
      <c r="D1457" s="23" t="s">
        <v>81</v>
      </c>
      <c r="E1457" s="23" t="s">
        <v>81</v>
      </c>
      <c r="F1457" s="23" t="s">
        <v>81</v>
      </c>
      <c r="G1457" s="23" t="s">
        <v>4796</v>
      </c>
      <c r="H1457" s="23" t="s">
        <v>81</v>
      </c>
      <c r="I1457" s="23" t="str">
        <f t="shared" si="88"/>
        <v>No</v>
      </c>
      <c r="J1457" s="23" t="str">
        <f t="shared" si="89"/>
        <v>No</v>
      </c>
      <c r="K1457" s="23" t="str">
        <f t="shared" si="90"/>
        <v>No</v>
      </c>
      <c r="L1457" s="23" t="str">
        <f>IF(TRIM(H1457)="?",'Cleaning Summary'!$B$35,IF(LOWER(TRIM(H1457))="yes","Yes","No"))</f>
        <v>No</v>
      </c>
      <c r="M1457" s="23">
        <f t="shared" si="91"/>
        <v>0</v>
      </c>
      <c r="N1457" s="23" t="str">
        <f>IF(B1457&lt;'Cleaning Summary'!$B$63,"Underweight",IF(B1457&lt;'Cleaning Summary'!$B$64,"Normal Weight",IF(B1457&lt;'Cleaning Summary'!$B$65,"Overweight","Obesity")))</f>
        <v>Overweight</v>
      </c>
      <c r="O1457" s="23" t="str">
        <f>IF(C1457&lt;'Cleaning Summary'!$B$66,"Normal",IF(C1457&lt;'Cleaning Summary'!$B$67,"Prediabetes","Diabetes"))</f>
        <v>Prediabetes</v>
      </c>
    </row>
    <row r="1458" spans="1:15" x14ac:dyDescent="0.35">
      <c r="A1458" s="23" t="s">
        <v>3031</v>
      </c>
      <c r="B1458" s="27">
        <v>29.04</v>
      </c>
      <c r="C1458" s="27">
        <v>10.56</v>
      </c>
      <c r="D1458" s="23" t="s">
        <v>95</v>
      </c>
      <c r="E1458" s="23" t="s">
        <v>81</v>
      </c>
      <c r="F1458" s="23" t="s">
        <v>81</v>
      </c>
      <c r="G1458" s="23">
        <v>1</v>
      </c>
      <c r="H1458" s="23" t="s">
        <v>81</v>
      </c>
      <c r="I1458" s="23" t="str">
        <f t="shared" si="88"/>
        <v>Yes</v>
      </c>
      <c r="J1458" s="23" t="str">
        <f t="shared" si="89"/>
        <v>No</v>
      </c>
      <c r="K1458" s="23" t="str">
        <f t="shared" si="90"/>
        <v>No</v>
      </c>
      <c r="L1458" s="23" t="str">
        <f>IF(TRIM(H1458)="?",'Cleaning Summary'!$B$35,IF(LOWER(TRIM(H1458))="yes","Yes","No"))</f>
        <v>No</v>
      </c>
      <c r="M1458" s="23">
        <f t="shared" si="91"/>
        <v>1</v>
      </c>
      <c r="N1458" s="23" t="str">
        <f>IF(B1458&lt;'Cleaning Summary'!$B$63,"Underweight",IF(B1458&lt;'Cleaning Summary'!$B$64,"Normal Weight",IF(B1458&lt;'Cleaning Summary'!$B$65,"Overweight","Obesity")))</f>
        <v>Overweight</v>
      </c>
      <c r="O1458" s="23" t="str">
        <f>IF(C1458&lt;'Cleaning Summary'!$B$66,"Normal",IF(C1458&lt;'Cleaning Summary'!$B$67,"Prediabetes","Diabetes"))</f>
        <v>Diabetes</v>
      </c>
    </row>
    <row r="1459" spans="1:15" x14ac:dyDescent="0.35">
      <c r="A1459" s="23" t="s">
        <v>3033</v>
      </c>
      <c r="B1459" s="27">
        <v>22.135000000000002</v>
      </c>
      <c r="C1459" s="27">
        <v>10.81</v>
      </c>
      <c r="D1459" s="23" t="s">
        <v>95</v>
      </c>
      <c r="E1459" s="23" t="s">
        <v>81</v>
      </c>
      <c r="F1459" s="23" t="s">
        <v>81</v>
      </c>
      <c r="G1459" s="23">
        <v>1</v>
      </c>
      <c r="H1459" s="23" t="s">
        <v>81</v>
      </c>
      <c r="I1459" s="23" t="str">
        <f t="shared" si="88"/>
        <v>Yes</v>
      </c>
      <c r="J1459" s="23" t="str">
        <f t="shared" si="89"/>
        <v>No</v>
      </c>
      <c r="K1459" s="23" t="str">
        <f t="shared" si="90"/>
        <v>No</v>
      </c>
      <c r="L1459" s="23" t="str">
        <f>IF(TRIM(H1459)="?",'Cleaning Summary'!$B$35,IF(LOWER(TRIM(H1459))="yes","Yes","No"))</f>
        <v>No</v>
      </c>
      <c r="M1459" s="23">
        <f t="shared" si="91"/>
        <v>1</v>
      </c>
      <c r="N1459" s="23" t="str">
        <f>IF(B1459&lt;'Cleaning Summary'!$B$63,"Underweight",IF(B1459&lt;'Cleaning Summary'!$B$64,"Normal Weight",IF(B1459&lt;'Cleaning Summary'!$B$65,"Overweight","Obesity")))</f>
        <v>Normal Weight</v>
      </c>
      <c r="O1459" s="23" t="str">
        <f>IF(C1459&lt;'Cleaning Summary'!$B$66,"Normal",IF(C1459&lt;'Cleaning Summary'!$B$67,"Prediabetes","Diabetes"))</f>
        <v>Diabetes</v>
      </c>
    </row>
    <row r="1460" spans="1:15" x14ac:dyDescent="0.35">
      <c r="A1460" s="23" t="s">
        <v>3035</v>
      </c>
      <c r="B1460" s="27">
        <v>21.375</v>
      </c>
      <c r="C1460" s="27">
        <v>4.32</v>
      </c>
      <c r="D1460" s="23" t="s">
        <v>81</v>
      </c>
      <c r="E1460" s="23" t="s">
        <v>81</v>
      </c>
      <c r="F1460" s="23" t="s">
        <v>81</v>
      </c>
      <c r="G1460" s="23" t="s">
        <v>4796</v>
      </c>
      <c r="H1460" s="23" t="s">
        <v>81</v>
      </c>
      <c r="I1460" s="23" t="str">
        <f t="shared" si="88"/>
        <v>No</v>
      </c>
      <c r="J1460" s="23" t="str">
        <f t="shared" si="89"/>
        <v>No</v>
      </c>
      <c r="K1460" s="23" t="str">
        <f t="shared" si="90"/>
        <v>No</v>
      </c>
      <c r="L1460" s="23" t="str">
        <f>IF(TRIM(H1460)="?",'Cleaning Summary'!$B$35,IF(LOWER(TRIM(H1460))="yes","Yes","No"))</f>
        <v>No</v>
      </c>
      <c r="M1460" s="23">
        <f t="shared" si="91"/>
        <v>0</v>
      </c>
      <c r="N1460" s="23" t="str">
        <f>IF(B1460&lt;'Cleaning Summary'!$B$63,"Underweight",IF(B1460&lt;'Cleaning Summary'!$B$64,"Normal Weight",IF(B1460&lt;'Cleaning Summary'!$B$65,"Overweight","Obesity")))</f>
        <v>Normal Weight</v>
      </c>
      <c r="O1460" s="23" t="str">
        <f>IF(C1460&lt;'Cleaning Summary'!$B$66,"Normal",IF(C1460&lt;'Cleaning Summary'!$B$67,"Prediabetes","Diabetes"))</f>
        <v>Normal</v>
      </c>
    </row>
    <row r="1461" spans="1:15" x14ac:dyDescent="0.35">
      <c r="A1461" s="23" t="s">
        <v>3037</v>
      </c>
      <c r="B1461" s="27">
        <v>29.19</v>
      </c>
      <c r="C1461" s="27">
        <v>4.37</v>
      </c>
      <c r="D1461" s="23" t="s">
        <v>81</v>
      </c>
      <c r="E1461" s="23" t="s">
        <v>81</v>
      </c>
      <c r="F1461" s="23" t="s">
        <v>81</v>
      </c>
      <c r="G1461" s="23" t="s">
        <v>4796</v>
      </c>
      <c r="H1461" s="23" t="s">
        <v>81</v>
      </c>
      <c r="I1461" s="23" t="str">
        <f t="shared" si="88"/>
        <v>No</v>
      </c>
      <c r="J1461" s="23" t="str">
        <f t="shared" si="89"/>
        <v>No</v>
      </c>
      <c r="K1461" s="23" t="str">
        <f t="shared" si="90"/>
        <v>No</v>
      </c>
      <c r="L1461" s="23" t="str">
        <f>IF(TRIM(H1461)="?",'Cleaning Summary'!$B$35,IF(LOWER(TRIM(H1461))="yes","Yes","No"))</f>
        <v>No</v>
      </c>
      <c r="M1461" s="23">
        <f t="shared" si="91"/>
        <v>0</v>
      </c>
      <c r="N1461" s="23" t="str">
        <f>IF(B1461&lt;'Cleaning Summary'!$B$63,"Underweight",IF(B1461&lt;'Cleaning Summary'!$B$64,"Normal Weight",IF(B1461&lt;'Cleaning Summary'!$B$65,"Overweight","Obesity")))</f>
        <v>Overweight</v>
      </c>
      <c r="O1461" s="23" t="str">
        <f>IF(C1461&lt;'Cleaning Summary'!$B$66,"Normal",IF(C1461&lt;'Cleaning Summary'!$B$67,"Prediabetes","Diabetes"))</f>
        <v>Normal</v>
      </c>
    </row>
    <row r="1462" spans="1:15" x14ac:dyDescent="0.35">
      <c r="A1462" s="23" t="s">
        <v>3039</v>
      </c>
      <c r="B1462" s="27">
        <v>31.92</v>
      </c>
      <c r="C1462" s="27">
        <v>4.8099999999999996</v>
      </c>
      <c r="D1462" s="23" t="s">
        <v>95</v>
      </c>
      <c r="E1462" s="23" t="s">
        <v>81</v>
      </c>
      <c r="F1462" s="23" t="s">
        <v>82</v>
      </c>
      <c r="G1462" s="23">
        <v>1</v>
      </c>
      <c r="H1462" s="23" t="s">
        <v>81</v>
      </c>
      <c r="I1462" s="23" t="str">
        <f t="shared" si="88"/>
        <v>Yes</v>
      </c>
      <c r="J1462" s="23" t="str">
        <f t="shared" si="89"/>
        <v>No</v>
      </c>
      <c r="K1462" s="23" t="str">
        <f t="shared" si="90"/>
        <v>Yes</v>
      </c>
      <c r="L1462" s="23" t="str">
        <f>IF(TRIM(H1462)="?",'Cleaning Summary'!$B$35,IF(LOWER(TRIM(H1462))="yes","Yes","No"))</f>
        <v>No</v>
      </c>
      <c r="M1462" s="23">
        <f t="shared" si="91"/>
        <v>1</v>
      </c>
      <c r="N1462" s="23" t="str">
        <f>IF(B1462&lt;'Cleaning Summary'!$B$63,"Underweight",IF(B1462&lt;'Cleaning Summary'!$B$64,"Normal Weight",IF(B1462&lt;'Cleaning Summary'!$B$65,"Overweight","Obesity")))</f>
        <v>Obesity</v>
      </c>
      <c r="O1462" s="23" t="str">
        <f>IF(C1462&lt;'Cleaning Summary'!$B$66,"Normal",IF(C1462&lt;'Cleaning Summary'!$B$67,"Prediabetes","Diabetes"))</f>
        <v>Normal</v>
      </c>
    </row>
    <row r="1463" spans="1:15" x14ac:dyDescent="0.35">
      <c r="A1463" s="23" t="s">
        <v>3041</v>
      </c>
      <c r="B1463" s="27">
        <v>26.315000000000001</v>
      </c>
      <c r="C1463" s="27">
        <v>4.5599999999999996</v>
      </c>
      <c r="D1463" s="23" t="s">
        <v>95</v>
      </c>
      <c r="E1463" s="23" t="s">
        <v>81</v>
      </c>
      <c r="F1463" s="23" t="s">
        <v>82</v>
      </c>
      <c r="G1463" s="23">
        <v>1</v>
      </c>
      <c r="H1463" s="23" t="s">
        <v>81</v>
      </c>
      <c r="I1463" s="23" t="str">
        <f t="shared" si="88"/>
        <v>Yes</v>
      </c>
      <c r="J1463" s="23" t="str">
        <f t="shared" si="89"/>
        <v>No</v>
      </c>
      <c r="K1463" s="23" t="str">
        <f t="shared" si="90"/>
        <v>Yes</v>
      </c>
      <c r="L1463" s="23" t="str">
        <f>IF(TRIM(H1463)="?",'Cleaning Summary'!$B$35,IF(LOWER(TRIM(H1463))="yes","Yes","No"))</f>
        <v>No</v>
      </c>
      <c r="M1463" s="23">
        <f t="shared" si="91"/>
        <v>1</v>
      </c>
      <c r="N1463" s="23" t="str">
        <f>IF(B1463&lt;'Cleaning Summary'!$B$63,"Underweight",IF(B1463&lt;'Cleaning Summary'!$B$64,"Normal Weight",IF(B1463&lt;'Cleaning Summary'!$B$65,"Overweight","Obesity")))</f>
        <v>Overweight</v>
      </c>
      <c r="O1463" s="23" t="str">
        <f>IF(C1463&lt;'Cleaning Summary'!$B$66,"Normal",IF(C1463&lt;'Cleaning Summary'!$B$67,"Prediabetes","Diabetes"))</f>
        <v>Normal</v>
      </c>
    </row>
    <row r="1464" spans="1:15" x14ac:dyDescent="0.35">
      <c r="A1464" s="23" t="s">
        <v>3043</v>
      </c>
      <c r="B1464" s="27">
        <v>35.299999999999997</v>
      </c>
      <c r="C1464" s="27">
        <v>4.3899999999999997</v>
      </c>
      <c r="D1464" s="23" t="s">
        <v>81</v>
      </c>
      <c r="E1464" s="23" t="s">
        <v>81</v>
      </c>
      <c r="F1464" s="23" t="s">
        <v>81</v>
      </c>
      <c r="G1464" s="23" t="s">
        <v>4796</v>
      </c>
      <c r="H1464" s="23" t="s">
        <v>81</v>
      </c>
      <c r="I1464" s="23" t="str">
        <f t="shared" si="88"/>
        <v>No</v>
      </c>
      <c r="J1464" s="23" t="str">
        <f t="shared" si="89"/>
        <v>No</v>
      </c>
      <c r="K1464" s="23" t="str">
        <f t="shared" si="90"/>
        <v>No</v>
      </c>
      <c r="L1464" s="23" t="str">
        <f>IF(TRIM(H1464)="?",'Cleaning Summary'!$B$35,IF(LOWER(TRIM(H1464))="yes","Yes","No"))</f>
        <v>No</v>
      </c>
      <c r="M1464" s="23">
        <f t="shared" si="91"/>
        <v>0</v>
      </c>
      <c r="N1464" s="23" t="str">
        <f>IF(B1464&lt;'Cleaning Summary'!$B$63,"Underweight",IF(B1464&lt;'Cleaning Summary'!$B$64,"Normal Weight",IF(B1464&lt;'Cleaning Summary'!$B$65,"Overweight","Obesity")))</f>
        <v>Obesity</v>
      </c>
      <c r="O1464" s="23" t="str">
        <f>IF(C1464&lt;'Cleaning Summary'!$B$66,"Normal",IF(C1464&lt;'Cleaning Summary'!$B$67,"Prediabetes","Diabetes"))</f>
        <v>Normal</v>
      </c>
    </row>
    <row r="1465" spans="1:15" x14ac:dyDescent="0.35">
      <c r="A1465" s="23" t="s">
        <v>3045</v>
      </c>
      <c r="B1465" s="27">
        <v>18.91</v>
      </c>
      <c r="C1465" s="27">
        <v>11.44</v>
      </c>
      <c r="D1465" s="23" t="s">
        <v>81</v>
      </c>
      <c r="E1465" s="23" t="s">
        <v>81</v>
      </c>
      <c r="F1465" s="23" t="s">
        <v>81</v>
      </c>
      <c r="G1465" s="23" t="s">
        <v>4796</v>
      </c>
      <c r="H1465" s="23" t="s">
        <v>81</v>
      </c>
      <c r="I1465" s="23" t="str">
        <f t="shared" si="88"/>
        <v>No</v>
      </c>
      <c r="J1465" s="23" t="str">
        <f t="shared" si="89"/>
        <v>No</v>
      </c>
      <c r="K1465" s="23" t="str">
        <f t="shared" si="90"/>
        <v>No</v>
      </c>
      <c r="L1465" s="23" t="str">
        <f>IF(TRIM(H1465)="?",'Cleaning Summary'!$B$35,IF(LOWER(TRIM(H1465))="yes","Yes","No"))</f>
        <v>No</v>
      </c>
      <c r="M1465" s="23">
        <f t="shared" si="91"/>
        <v>0</v>
      </c>
      <c r="N1465" s="23" t="str">
        <f>IF(B1465&lt;'Cleaning Summary'!$B$63,"Underweight",IF(B1465&lt;'Cleaning Summary'!$B$64,"Normal Weight",IF(B1465&lt;'Cleaning Summary'!$B$65,"Overweight","Obesity")))</f>
        <v>Normal Weight</v>
      </c>
      <c r="O1465" s="23" t="str">
        <f>IF(C1465&lt;'Cleaning Summary'!$B$66,"Normal",IF(C1465&lt;'Cleaning Summary'!$B$67,"Prediabetes","Diabetes"))</f>
        <v>Diabetes</v>
      </c>
    </row>
    <row r="1466" spans="1:15" x14ac:dyDescent="0.35">
      <c r="A1466" s="23" t="s">
        <v>3047</v>
      </c>
      <c r="B1466" s="27">
        <v>22.41</v>
      </c>
      <c r="C1466" s="27">
        <v>11.37</v>
      </c>
      <c r="D1466" s="23" t="s">
        <v>95</v>
      </c>
      <c r="E1466" s="23" t="s">
        <v>81</v>
      </c>
      <c r="F1466" s="23" t="s">
        <v>81</v>
      </c>
      <c r="G1466" s="23">
        <v>1</v>
      </c>
      <c r="H1466" s="23" t="s">
        <v>81</v>
      </c>
      <c r="I1466" s="23" t="str">
        <f t="shared" si="88"/>
        <v>Yes</v>
      </c>
      <c r="J1466" s="23" t="str">
        <f t="shared" si="89"/>
        <v>No</v>
      </c>
      <c r="K1466" s="23" t="str">
        <f t="shared" si="90"/>
        <v>No</v>
      </c>
      <c r="L1466" s="23" t="str">
        <f>IF(TRIM(H1466)="?",'Cleaning Summary'!$B$35,IF(LOWER(TRIM(H1466))="yes","Yes","No"))</f>
        <v>No</v>
      </c>
      <c r="M1466" s="23">
        <f t="shared" si="91"/>
        <v>1</v>
      </c>
      <c r="N1466" s="23" t="str">
        <f>IF(B1466&lt;'Cleaning Summary'!$B$63,"Underweight",IF(B1466&lt;'Cleaning Summary'!$B$64,"Normal Weight",IF(B1466&lt;'Cleaning Summary'!$B$65,"Overweight","Obesity")))</f>
        <v>Normal Weight</v>
      </c>
      <c r="O1466" s="23" t="str">
        <f>IF(C1466&lt;'Cleaning Summary'!$B$66,"Normal",IF(C1466&lt;'Cleaning Summary'!$B$67,"Prediabetes","Diabetes"))</f>
        <v>Diabetes</v>
      </c>
    </row>
    <row r="1467" spans="1:15" x14ac:dyDescent="0.35">
      <c r="A1467" s="23" t="s">
        <v>3049</v>
      </c>
      <c r="B1467" s="27">
        <v>22.704999999999998</v>
      </c>
      <c r="C1467" s="27">
        <v>6.14</v>
      </c>
      <c r="D1467" s="23" t="s">
        <v>81</v>
      </c>
      <c r="E1467" s="23" t="s">
        <v>81</v>
      </c>
      <c r="F1467" s="23" t="s">
        <v>81</v>
      </c>
      <c r="G1467" s="23" t="s">
        <v>4796</v>
      </c>
      <c r="H1467" s="23" t="s">
        <v>81</v>
      </c>
      <c r="I1467" s="23" t="str">
        <f t="shared" si="88"/>
        <v>No</v>
      </c>
      <c r="J1467" s="23" t="str">
        <f t="shared" si="89"/>
        <v>No</v>
      </c>
      <c r="K1467" s="23" t="str">
        <f t="shared" si="90"/>
        <v>No</v>
      </c>
      <c r="L1467" s="23" t="str">
        <f>IF(TRIM(H1467)="?",'Cleaning Summary'!$B$35,IF(LOWER(TRIM(H1467))="yes","Yes","No"))</f>
        <v>No</v>
      </c>
      <c r="M1467" s="23">
        <f t="shared" si="91"/>
        <v>0</v>
      </c>
      <c r="N1467" s="23" t="str">
        <f>IF(B1467&lt;'Cleaning Summary'!$B$63,"Underweight",IF(B1467&lt;'Cleaning Summary'!$B$64,"Normal Weight",IF(B1467&lt;'Cleaning Summary'!$B$65,"Overweight","Obesity")))</f>
        <v>Normal Weight</v>
      </c>
      <c r="O1467" s="23" t="str">
        <f>IF(C1467&lt;'Cleaning Summary'!$B$66,"Normal",IF(C1467&lt;'Cleaning Summary'!$B$67,"Prediabetes","Diabetes"))</f>
        <v>Prediabetes</v>
      </c>
    </row>
    <row r="1468" spans="1:15" x14ac:dyDescent="0.35">
      <c r="A1468" s="23" t="s">
        <v>3051</v>
      </c>
      <c r="B1468" s="27">
        <v>37.18</v>
      </c>
      <c r="C1468" s="27">
        <v>4.8899999999999997</v>
      </c>
      <c r="D1468" s="23" t="s">
        <v>81</v>
      </c>
      <c r="E1468" s="23" t="s">
        <v>81</v>
      </c>
      <c r="F1468" s="23" t="s">
        <v>81</v>
      </c>
      <c r="G1468" s="23" t="s">
        <v>4796</v>
      </c>
      <c r="H1468" s="23" t="s">
        <v>81</v>
      </c>
      <c r="I1468" s="23" t="str">
        <f t="shared" si="88"/>
        <v>No</v>
      </c>
      <c r="J1468" s="23" t="str">
        <f t="shared" si="89"/>
        <v>No</v>
      </c>
      <c r="K1468" s="23" t="str">
        <f t="shared" si="90"/>
        <v>No</v>
      </c>
      <c r="L1468" s="23" t="str">
        <f>IF(TRIM(H1468)="?",'Cleaning Summary'!$B$35,IF(LOWER(TRIM(H1468))="yes","Yes","No"))</f>
        <v>No</v>
      </c>
      <c r="M1468" s="23">
        <f t="shared" si="91"/>
        <v>0</v>
      </c>
      <c r="N1468" s="23" t="str">
        <f>IF(B1468&lt;'Cleaning Summary'!$B$63,"Underweight",IF(B1468&lt;'Cleaning Summary'!$B$64,"Normal Weight",IF(B1468&lt;'Cleaning Summary'!$B$65,"Overweight","Obesity")))</f>
        <v>Obesity</v>
      </c>
      <c r="O1468" s="23" t="str">
        <f>IF(C1468&lt;'Cleaning Summary'!$B$66,"Normal",IF(C1468&lt;'Cleaning Summary'!$B$67,"Prediabetes","Diabetes"))</f>
        <v>Normal</v>
      </c>
    </row>
    <row r="1469" spans="1:15" x14ac:dyDescent="0.35">
      <c r="A1469" s="23" t="s">
        <v>3053</v>
      </c>
      <c r="B1469" s="27">
        <v>35.97</v>
      </c>
      <c r="C1469" s="27">
        <v>4.5999999999999996</v>
      </c>
      <c r="D1469" s="23" t="s">
        <v>81</v>
      </c>
      <c r="E1469" s="23" t="s">
        <v>81</v>
      </c>
      <c r="F1469" s="23" t="s">
        <v>81</v>
      </c>
      <c r="G1469" s="23" t="s">
        <v>4796</v>
      </c>
      <c r="H1469" s="23" t="s">
        <v>81</v>
      </c>
      <c r="I1469" s="23" t="str">
        <f t="shared" si="88"/>
        <v>No</v>
      </c>
      <c r="J1469" s="23" t="str">
        <f t="shared" si="89"/>
        <v>No</v>
      </c>
      <c r="K1469" s="23" t="str">
        <f t="shared" si="90"/>
        <v>No</v>
      </c>
      <c r="L1469" s="23" t="str">
        <f>IF(TRIM(H1469)="?",'Cleaning Summary'!$B$35,IF(LOWER(TRIM(H1469))="yes","Yes","No"))</f>
        <v>No</v>
      </c>
      <c r="M1469" s="23">
        <f t="shared" si="91"/>
        <v>0</v>
      </c>
      <c r="N1469" s="23" t="str">
        <f>IF(B1469&lt;'Cleaning Summary'!$B$63,"Underweight",IF(B1469&lt;'Cleaning Summary'!$B$64,"Normal Weight",IF(B1469&lt;'Cleaning Summary'!$B$65,"Overweight","Obesity")))</f>
        <v>Obesity</v>
      </c>
      <c r="O1469" s="23" t="str">
        <f>IF(C1469&lt;'Cleaning Summary'!$B$66,"Normal",IF(C1469&lt;'Cleaning Summary'!$B$67,"Prediabetes","Diabetes"))</f>
        <v>Normal</v>
      </c>
    </row>
    <row r="1470" spans="1:15" x14ac:dyDescent="0.35">
      <c r="A1470" s="23" t="s">
        <v>3055</v>
      </c>
      <c r="B1470" s="27">
        <v>35.799999999999997</v>
      </c>
      <c r="C1470" s="27">
        <v>4.42</v>
      </c>
      <c r="D1470" s="23" t="s">
        <v>81</v>
      </c>
      <c r="E1470" s="23" t="s">
        <v>81</v>
      </c>
      <c r="F1470" s="23" t="s">
        <v>81</v>
      </c>
      <c r="G1470" s="23" t="s">
        <v>4796</v>
      </c>
      <c r="H1470" s="23" t="s">
        <v>81</v>
      </c>
      <c r="I1470" s="23" t="str">
        <f t="shared" si="88"/>
        <v>No</v>
      </c>
      <c r="J1470" s="23" t="str">
        <f t="shared" si="89"/>
        <v>No</v>
      </c>
      <c r="K1470" s="23" t="str">
        <f t="shared" si="90"/>
        <v>No</v>
      </c>
      <c r="L1470" s="23" t="str">
        <f>IF(TRIM(H1470)="?",'Cleaning Summary'!$B$35,IF(LOWER(TRIM(H1470))="yes","Yes","No"))</f>
        <v>No</v>
      </c>
      <c r="M1470" s="23">
        <f t="shared" si="91"/>
        <v>0</v>
      </c>
      <c r="N1470" s="23" t="str">
        <f>IF(B1470&lt;'Cleaning Summary'!$B$63,"Underweight",IF(B1470&lt;'Cleaning Summary'!$B$64,"Normal Weight",IF(B1470&lt;'Cleaning Summary'!$B$65,"Overweight","Obesity")))</f>
        <v>Obesity</v>
      </c>
      <c r="O1470" s="23" t="str">
        <f>IF(C1470&lt;'Cleaning Summary'!$B$66,"Normal",IF(C1470&lt;'Cleaning Summary'!$B$67,"Prediabetes","Diabetes"))</f>
        <v>Normal</v>
      </c>
    </row>
    <row r="1471" spans="1:15" x14ac:dyDescent="0.35">
      <c r="A1471" s="23" t="s">
        <v>3057</v>
      </c>
      <c r="B1471" s="27">
        <v>28.31</v>
      </c>
      <c r="C1471" s="27">
        <v>7.48</v>
      </c>
      <c r="D1471" s="23" t="s">
        <v>95</v>
      </c>
      <c r="E1471" s="23" t="s">
        <v>81</v>
      </c>
      <c r="F1471" s="23" t="s">
        <v>81</v>
      </c>
      <c r="G1471" s="23" t="s">
        <v>4796</v>
      </c>
      <c r="H1471" s="23" t="s">
        <v>81</v>
      </c>
      <c r="I1471" s="23" t="str">
        <f t="shared" si="88"/>
        <v>Yes</v>
      </c>
      <c r="J1471" s="23" t="str">
        <f t="shared" si="89"/>
        <v>No</v>
      </c>
      <c r="K1471" s="23" t="str">
        <f t="shared" si="90"/>
        <v>No</v>
      </c>
      <c r="L1471" s="23" t="str">
        <f>IF(TRIM(H1471)="?",'Cleaning Summary'!$B$35,IF(LOWER(TRIM(H1471))="yes","Yes","No"))</f>
        <v>No</v>
      </c>
      <c r="M1471" s="23">
        <f t="shared" si="91"/>
        <v>0</v>
      </c>
      <c r="N1471" s="23" t="str">
        <f>IF(B1471&lt;'Cleaning Summary'!$B$63,"Underweight",IF(B1471&lt;'Cleaning Summary'!$B$64,"Normal Weight",IF(B1471&lt;'Cleaning Summary'!$B$65,"Overweight","Obesity")))</f>
        <v>Overweight</v>
      </c>
      <c r="O1471" s="23" t="str">
        <f>IF(C1471&lt;'Cleaning Summary'!$B$66,"Normal",IF(C1471&lt;'Cleaning Summary'!$B$67,"Prediabetes","Diabetes"))</f>
        <v>Diabetes</v>
      </c>
    </row>
    <row r="1472" spans="1:15" x14ac:dyDescent="0.35">
      <c r="A1472" s="23" t="s">
        <v>3059</v>
      </c>
      <c r="B1472" s="27">
        <v>38.06</v>
      </c>
      <c r="C1472" s="27">
        <v>10.74</v>
      </c>
      <c r="D1472" s="23" t="s">
        <v>81</v>
      </c>
      <c r="E1472" s="23" t="s">
        <v>81</v>
      </c>
      <c r="F1472" s="23" t="s">
        <v>81</v>
      </c>
      <c r="G1472" s="23" t="s">
        <v>4796</v>
      </c>
      <c r="H1472" s="23" t="s">
        <v>81</v>
      </c>
      <c r="I1472" s="23" t="str">
        <f t="shared" si="88"/>
        <v>No</v>
      </c>
      <c r="J1472" s="23" t="str">
        <f t="shared" si="89"/>
        <v>No</v>
      </c>
      <c r="K1472" s="23" t="str">
        <f t="shared" si="90"/>
        <v>No</v>
      </c>
      <c r="L1472" s="23" t="str">
        <f>IF(TRIM(H1472)="?",'Cleaning Summary'!$B$35,IF(LOWER(TRIM(H1472))="yes","Yes","No"))</f>
        <v>No</v>
      </c>
      <c r="M1472" s="23">
        <f t="shared" si="91"/>
        <v>0</v>
      </c>
      <c r="N1472" s="23" t="str">
        <f>IF(B1472&lt;'Cleaning Summary'!$B$63,"Underweight",IF(B1472&lt;'Cleaning Summary'!$B$64,"Normal Weight",IF(B1472&lt;'Cleaning Summary'!$B$65,"Overweight","Obesity")))</f>
        <v>Obesity</v>
      </c>
      <c r="O1472" s="23" t="str">
        <f>IF(C1472&lt;'Cleaning Summary'!$B$66,"Normal",IF(C1472&lt;'Cleaning Summary'!$B$67,"Prediabetes","Diabetes"))</f>
        <v>Diabetes</v>
      </c>
    </row>
    <row r="1473" spans="1:15" x14ac:dyDescent="0.35">
      <c r="A1473" s="23" t="s">
        <v>3061</v>
      </c>
      <c r="B1473" s="27">
        <v>28</v>
      </c>
      <c r="C1473" s="27">
        <v>5.19</v>
      </c>
      <c r="D1473" s="23" t="s">
        <v>81</v>
      </c>
      <c r="E1473" s="23" t="s">
        <v>81</v>
      </c>
      <c r="F1473" s="23" t="s">
        <v>81</v>
      </c>
      <c r="G1473" s="23">
        <v>1</v>
      </c>
      <c r="H1473" s="23" t="s">
        <v>81</v>
      </c>
      <c r="I1473" s="23" t="str">
        <f t="shared" si="88"/>
        <v>No</v>
      </c>
      <c r="J1473" s="23" t="str">
        <f t="shared" si="89"/>
        <v>No</v>
      </c>
      <c r="K1473" s="23" t="str">
        <f t="shared" si="90"/>
        <v>No</v>
      </c>
      <c r="L1473" s="23" t="str">
        <f>IF(TRIM(H1473)="?",'Cleaning Summary'!$B$35,IF(LOWER(TRIM(H1473))="yes","Yes","No"))</f>
        <v>No</v>
      </c>
      <c r="M1473" s="23">
        <f t="shared" si="91"/>
        <v>1</v>
      </c>
      <c r="N1473" s="23" t="str">
        <f>IF(B1473&lt;'Cleaning Summary'!$B$63,"Underweight",IF(B1473&lt;'Cleaning Summary'!$B$64,"Normal Weight",IF(B1473&lt;'Cleaning Summary'!$B$65,"Overweight","Obesity")))</f>
        <v>Overweight</v>
      </c>
      <c r="O1473" s="23" t="str">
        <f>IF(C1473&lt;'Cleaning Summary'!$B$66,"Normal",IF(C1473&lt;'Cleaning Summary'!$B$67,"Prediabetes","Diabetes"))</f>
        <v>Normal</v>
      </c>
    </row>
    <row r="1474" spans="1:15" x14ac:dyDescent="0.35">
      <c r="A1474" s="23" t="s">
        <v>3063</v>
      </c>
      <c r="B1474" s="27">
        <v>34.32</v>
      </c>
      <c r="C1474" s="27">
        <v>9.17</v>
      </c>
      <c r="D1474" s="23" t="s">
        <v>81</v>
      </c>
      <c r="E1474" s="23" t="s">
        <v>81</v>
      </c>
      <c r="F1474" s="23" t="s">
        <v>81</v>
      </c>
      <c r="G1474" s="23" t="s">
        <v>4796</v>
      </c>
      <c r="H1474" s="23" t="s">
        <v>81</v>
      </c>
      <c r="I1474" s="23" t="str">
        <f t="shared" ref="I1474:I1537" si="92">IF(LOWER(TRIM(D1474))="yes","Yes","No")</f>
        <v>No</v>
      </c>
      <c r="J1474" s="23" t="str">
        <f t="shared" ref="J1474:J1537" si="93">IF(LOWER(TRIM(E1474))="yes","Yes","No")</f>
        <v>No</v>
      </c>
      <c r="K1474" s="23" t="str">
        <f t="shared" ref="K1474:K1537" si="94">IF(LOWER(TRIM(F1474))="yes","Yes","No")</f>
        <v>No</v>
      </c>
      <c r="L1474" s="23" t="str">
        <f>IF(TRIM(H1474)="?",'Cleaning Summary'!$B$35,IF(LOWER(TRIM(H1474))="yes","Yes","No"))</f>
        <v>No</v>
      </c>
      <c r="M1474" s="23">
        <f t="shared" ref="M1474:M1537" si="95">IF(ISNUMBER(G1474),G1474,IF(LOWER(TRIM(G1474))="no major surgery",0,"CHECK"))</f>
        <v>0</v>
      </c>
      <c r="N1474" s="23" t="str">
        <f>IF(B1474&lt;'Cleaning Summary'!$B$63,"Underweight",IF(B1474&lt;'Cleaning Summary'!$B$64,"Normal Weight",IF(B1474&lt;'Cleaning Summary'!$B$65,"Overweight","Obesity")))</f>
        <v>Obesity</v>
      </c>
      <c r="O1474" s="23" t="str">
        <f>IF(C1474&lt;'Cleaning Summary'!$B$66,"Normal",IF(C1474&lt;'Cleaning Summary'!$B$67,"Prediabetes","Diabetes"))</f>
        <v>Diabetes</v>
      </c>
    </row>
    <row r="1475" spans="1:15" x14ac:dyDescent="0.35">
      <c r="A1475" s="23" t="s">
        <v>3065</v>
      </c>
      <c r="B1475" s="27">
        <v>22.3</v>
      </c>
      <c r="C1475" s="27">
        <v>4.95</v>
      </c>
      <c r="D1475" s="23" t="s">
        <v>95</v>
      </c>
      <c r="E1475" s="23" t="s">
        <v>81</v>
      </c>
      <c r="F1475" s="23" t="s">
        <v>81</v>
      </c>
      <c r="G1475" s="23" t="s">
        <v>4796</v>
      </c>
      <c r="H1475" s="23" t="s">
        <v>81</v>
      </c>
      <c r="I1475" s="23" t="str">
        <f t="shared" si="92"/>
        <v>Yes</v>
      </c>
      <c r="J1475" s="23" t="str">
        <f t="shared" si="93"/>
        <v>No</v>
      </c>
      <c r="K1475" s="23" t="str">
        <f t="shared" si="94"/>
        <v>No</v>
      </c>
      <c r="L1475" s="23" t="str">
        <f>IF(TRIM(H1475)="?",'Cleaning Summary'!$B$35,IF(LOWER(TRIM(H1475))="yes","Yes","No"))</f>
        <v>No</v>
      </c>
      <c r="M1475" s="23">
        <f t="shared" si="95"/>
        <v>0</v>
      </c>
      <c r="N1475" s="23" t="str">
        <f>IF(B1475&lt;'Cleaning Summary'!$B$63,"Underweight",IF(B1475&lt;'Cleaning Summary'!$B$64,"Normal Weight",IF(B1475&lt;'Cleaning Summary'!$B$65,"Overweight","Obesity")))</f>
        <v>Normal Weight</v>
      </c>
      <c r="O1475" s="23" t="str">
        <f>IF(C1475&lt;'Cleaning Summary'!$B$66,"Normal",IF(C1475&lt;'Cleaning Summary'!$B$67,"Prediabetes","Diabetes"))</f>
        <v>Normal</v>
      </c>
    </row>
    <row r="1476" spans="1:15" x14ac:dyDescent="0.35">
      <c r="A1476" s="23" t="s">
        <v>3067</v>
      </c>
      <c r="B1476" s="27">
        <v>27.835000000000001</v>
      </c>
      <c r="C1476" s="27">
        <v>6.03</v>
      </c>
      <c r="D1476" s="23" t="s">
        <v>81</v>
      </c>
      <c r="E1476" s="23" t="s">
        <v>81</v>
      </c>
      <c r="F1476" s="23" t="s">
        <v>81</v>
      </c>
      <c r="G1476" s="23">
        <v>1</v>
      </c>
      <c r="H1476" s="23" t="s">
        <v>81</v>
      </c>
      <c r="I1476" s="23" t="str">
        <f t="shared" si="92"/>
        <v>No</v>
      </c>
      <c r="J1476" s="23" t="str">
        <f t="shared" si="93"/>
        <v>No</v>
      </c>
      <c r="K1476" s="23" t="str">
        <f t="shared" si="94"/>
        <v>No</v>
      </c>
      <c r="L1476" s="23" t="str">
        <f>IF(TRIM(H1476)="?",'Cleaning Summary'!$B$35,IF(LOWER(TRIM(H1476))="yes","Yes","No"))</f>
        <v>No</v>
      </c>
      <c r="M1476" s="23">
        <f t="shared" si="95"/>
        <v>1</v>
      </c>
      <c r="N1476" s="23" t="str">
        <f>IF(B1476&lt;'Cleaning Summary'!$B$63,"Underweight",IF(B1476&lt;'Cleaning Summary'!$B$64,"Normal Weight",IF(B1476&lt;'Cleaning Summary'!$B$65,"Overweight","Obesity")))</f>
        <v>Overweight</v>
      </c>
      <c r="O1476" s="23" t="str">
        <f>IF(C1476&lt;'Cleaning Summary'!$B$66,"Normal",IF(C1476&lt;'Cleaning Summary'!$B$67,"Prediabetes","Diabetes"))</f>
        <v>Prediabetes</v>
      </c>
    </row>
    <row r="1477" spans="1:15" x14ac:dyDescent="0.35">
      <c r="A1477" s="23" t="s">
        <v>3069</v>
      </c>
      <c r="B1477" s="27">
        <v>39.229999999999997</v>
      </c>
      <c r="C1477" s="27">
        <v>5.36</v>
      </c>
      <c r="D1477" s="23" t="s">
        <v>81</v>
      </c>
      <c r="E1477" s="23" t="s">
        <v>81</v>
      </c>
      <c r="F1477" s="23" t="s">
        <v>81</v>
      </c>
      <c r="G1477" s="23" t="s">
        <v>4796</v>
      </c>
      <c r="H1477" s="23" t="s">
        <v>81</v>
      </c>
      <c r="I1477" s="23" t="str">
        <f t="shared" si="92"/>
        <v>No</v>
      </c>
      <c r="J1477" s="23" t="str">
        <f t="shared" si="93"/>
        <v>No</v>
      </c>
      <c r="K1477" s="23" t="str">
        <f t="shared" si="94"/>
        <v>No</v>
      </c>
      <c r="L1477" s="23" t="str">
        <f>IF(TRIM(H1477)="?",'Cleaning Summary'!$B$35,IF(LOWER(TRIM(H1477))="yes","Yes","No"))</f>
        <v>No</v>
      </c>
      <c r="M1477" s="23">
        <f t="shared" si="95"/>
        <v>0</v>
      </c>
      <c r="N1477" s="23" t="str">
        <f>IF(B1477&lt;'Cleaning Summary'!$B$63,"Underweight",IF(B1477&lt;'Cleaning Summary'!$B$64,"Normal Weight",IF(B1477&lt;'Cleaning Summary'!$B$65,"Overweight","Obesity")))</f>
        <v>Obesity</v>
      </c>
      <c r="O1477" s="23" t="str">
        <f>IF(C1477&lt;'Cleaning Summary'!$B$66,"Normal",IF(C1477&lt;'Cleaning Summary'!$B$67,"Prediabetes","Diabetes"))</f>
        <v>Normal</v>
      </c>
    </row>
    <row r="1478" spans="1:15" x14ac:dyDescent="0.35">
      <c r="A1478" s="23" t="s">
        <v>3071</v>
      </c>
      <c r="B1478" s="27">
        <v>19.95</v>
      </c>
      <c r="C1478" s="27">
        <v>6.11</v>
      </c>
      <c r="D1478" s="23" t="s">
        <v>81</v>
      </c>
      <c r="E1478" s="23" t="s">
        <v>81</v>
      </c>
      <c r="F1478" s="23" t="s">
        <v>81</v>
      </c>
      <c r="G1478" s="23">
        <v>1</v>
      </c>
      <c r="H1478" s="23" t="s">
        <v>81</v>
      </c>
      <c r="I1478" s="23" t="str">
        <f t="shared" si="92"/>
        <v>No</v>
      </c>
      <c r="J1478" s="23" t="str">
        <f t="shared" si="93"/>
        <v>No</v>
      </c>
      <c r="K1478" s="23" t="str">
        <f t="shared" si="94"/>
        <v>No</v>
      </c>
      <c r="L1478" s="23" t="str">
        <f>IF(TRIM(H1478)="?",'Cleaning Summary'!$B$35,IF(LOWER(TRIM(H1478))="yes","Yes","No"))</f>
        <v>No</v>
      </c>
      <c r="M1478" s="23">
        <f t="shared" si="95"/>
        <v>1</v>
      </c>
      <c r="N1478" s="23" t="str">
        <f>IF(B1478&lt;'Cleaning Summary'!$B$63,"Underweight",IF(B1478&lt;'Cleaning Summary'!$B$64,"Normal Weight",IF(B1478&lt;'Cleaning Summary'!$B$65,"Overweight","Obesity")))</f>
        <v>Normal Weight</v>
      </c>
      <c r="O1478" s="23" t="str">
        <f>IF(C1478&lt;'Cleaning Summary'!$B$66,"Normal",IF(C1478&lt;'Cleaning Summary'!$B$67,"Prediabetes","Diabetes"))</f>
        <v>Prediabetes</v>
      </c>
    </row>
    <row r="1479" spans="1:15" x14ac:dyDescent="0.35">
      <c r="A1479" s="23" t="s">
        <v>3073</v>
      </c>
      <c r="B1479" s="27">
        <v>34.64</v>
      </c>
      <c r="C1479" s="27">
        <v>4.88</v>
      </c>
      <c r="D1479" s="23" t="s">
        <v>81</v>
      </c>
      <c r="E1479" s="23" t="s">
        <v>81</v>
      </c>
      <c r="F1479" s="23" t="s">
        <v>82</v>
      </c>
      <c r="G1479" s="23">
        <v>1</v>
      </c>
      <c r="H1479" s="23" t="s">
        <v>81</v>
      </c>
      <c r="I1479" s="23" t="str">
        <f t="shared" si="92"/>
        <v>No</v>
      </c>
      <c r="J1479" s="23" t="str">
        <f t="shared" si="93"/>
        <v>No</v>
      </c>
      <c r="K1479" s="23" t="str">
        <f t="shared" si="94"/>
        <v>Yes</v>
      </c>
      <c r="L1479" s="23" t="str">
        <f>IF(TRIM(H1479)="?",'Cleaning Summary'!$B$35,IF(LOWER(TRIM(H1479))="yes","Yes","No"))</f>
        <v>No</v>
      </c>
      <c r="M1479" s="23">
        <f t="shared" si="95"/>
        <v>1</v>
      </c>
      <c r="N1479" s="23" t="str">
        <f>IF(B1479&lt;'Cleaning Summary'!$B$63,"Underweight",IF(B1479&lt;'Cleaning Summary'!$B$64,"Normal Weight",IF(B1479&lt;'Cleaning Summary'!$B$65,"Overweight","Obesity")))</f>
        <v>Obesity</v>
      </c>
      <c r="O1479" s="23" t="str">
        <f>IF(C1479&lt;'Cleaning Summary'!$B$66,"Normal",IF(C1479&lt;'Cleaning Summary'!$B$67,"Prediabetes","Diabetes"))</f>
        <v>Normal</v>
      </c>
    </row>
    <row r="1480" spans="1:15" x14ac:dyDescent="0.35">
      <c r="A1480" s="23" t="s">
        <v>3075</v>
      </c>
      <c r="B1480" s="27">
        <v>18.75</v>
      </c>
      <c r="C1480" s="27">
        <v>6.72</v>
      </c>
      <c r="D1480" s="23" t="s">
        <v>81</v>
      </c>
      <c r="E1480" s="23" t="s">
        <v>81</v>
      </c>
      <c r="F1480" s="23" t="s">
        <v>81</v>
      </c>
      <c r="G1480" s="23" t="s">
        <v>4796</v>
      </c>
      <c r="H1480" s="23" t="s">
        <v>81</v>
      </c>
      <c r="I1480" s="23" t="str">
        <f t="shared" si="92"/>
        <v>No</v>
      </c>
      <c r="J1480" s="23" t="str">
        <f t="shared" si="93"/>
        <v>No</v>
      </c>
      <c r="K1480" s="23" t="str">
        <f t="shared" si="94"/>
        <v>No</v>
      </c>
      <c r="L1480" s="23" t="str">
        <f>IF(TRIM(H1480)="?",'Cleaning Summary'!$B$35,IF(LOWER(TRIM(H1480))="yes","Yes","No"))</f>
        <v>No</v>
      </c>
      <c r="M1480" s="23">
        <f t="shared" si="95"/>
        <v>0</v>
      </c>
      <c r="N1480" s="23" t="str">
        <f>IF(B1480&lt;'Cleaning Summary'!$B$63,"Underweight",IF(B1480&lt;'Cleaning Summary'!$B$64,"Normal Weight",IF(B1480&lt;'Cleaning Summary'!$B$65,"Overweight","Obesity")))</f>
        <v>Normal Weight</v>
      </c>
      <c r="O1480" s="23" t="str">
        <f>IF(C1480&lt;'Cleaning Summary'!$B$66,"Normal",IF(C1480&lt;'Cleaning Summary'!$B$67,"Prediabetes","Diabetes"))</f>
        <v>Diabetes</v>
      </c>
    </row>
    <row r="1481" spans="1:15" x14ac:dyDescent="0.35">
      <c r="A1481" s="23" t="s">
        <v>3077</v>
      </c>
      <c r="B1481" s="27">
        <v>26.48</v>
      </c>
      <c r="C1481" s="27">
        <v>4.2</v>
      </c>
      <c r="D1481" s="23" t="s">
        <v>81</v>
      </c>
      <c r="E1481" s="23" t="s">
        <v>81</v>
      </c>
      <c r="F1481" s="23" t="s">
        <v>81</v>
      </c>
      <c r="G1481" s="23">
        <v>1</v>
      </c>
      <c r="H1481" s="23" t="s">
        <v>81</v>
      </c>
      <c r="I1481" s="23" t="str">
        <f t="shared" si="92"/>
        <v>No</v>
      </c>
      <c r="J1481" s="23" t="str">
        <f t="shared" si="93"/>
        <v>No</v>
      </c>
      <c r="K1481" s="23" t="str">
        <f t="shared" si="94"/>
        <v>No</v>
      </c>
      <c r="L1481" s="23" t="str">
        <f>IF(TRIM(H1481)="?",'Cleaning Summary'!$B$35,IF(LOWER(TRIM(H1481))="yes","Yes","No"))</f>
        <v>No</v>
      </c>
      <c r="M1481" s="23">
        <f t="shared" si="95"/>
        <v>1</v>
      </c>
      <c r="N1481" s="23" t="str">
        <f>IF(B1481&lt;'Cleaning Summary'!$B$63,"Underweight",IF(B1481&lt;'Cleaning Summary'!$B$64,"Normal Weight",IF(B1481&lt;'Cleaning Summary'!$B$65,"Overweight","Obesity")))</f>
        <v>Overweight</v>
      </c>
      <c r="O1481" s="23" t="str">
        <f>IF(C1481&lt;'Cleaning Summary'!$B$66,"Normal",IF(C1481&lt;'Cleaning Summary'!$B$67,"Prediabetes","Diabetes"))</f>
        <v>Normal</v>
      </c>
    </row>
    <row r="1482" spans="1:15" x14ac:dyDescent="0.35">
      <c r="A1482" s="23" t="s">
        <v>3079</v>
      </c>
      <c r="B1482" s="27">
        <v>34.83</v>
      </c>
      <c r="C1482" s="27">
        <v>5.79</v>
      </c>
      <c r="D1482" s="23" t="s">
        <v>81</v>
      </c>
      <c r="E1482" s="23" t="s">
        <v>81</v>
      </c>
      <c r="F1482" s="23" t="s">
        <v>81</v>
      </c>
      <c r="G1482" s="23">
        <v>1</v>
      </c>
      <c r="H1482" s="23" t="s">
        <v>81</v>
      </c>
      <c r="I1482" s="23" t="str">
        <f t="shared" si="92"/>
        <v>No</v>
      </c>
      <c r="J1482" s="23" t="str">
        <f t="shared" si="93"/>
        <v>No</v>
      </c>
      <c r="K1482" s="23" t="str">
        <f t="shared" si="94"/>
        <v>No</v>
      </c>
      <c r="L1482" s="23" t="str">
        <f>IF(TRIM(H1482)="?",'Cleaning Summary'!$B$35,IF(LOWER(TRIM(H1482))="yes","Yes","No"))</f>
        <v>No</v>
      </c>
      <c r="M1482" s="23">
        <f t="shared" si="95"/>
        <v>1</v>
      </c>
      <c r="N1482" s="23" t="str">
        <f>IF(B1482&lt;'Cleaning Summary'!$B$63,"Underweight",IF(B1482&lt;'Cleaning Summary'!$B$64,"Normal Weight",IF(B1482&lt;'Cleaning Summary'!$B$65,"Overweight","Obesity")))</f>
        <v>Obesity</v>
      </c>
      <c r="O1482" s="23" t="str">
        <f>IF(C1482&lt;'Cleaning Summary'!$B$66,"Normal",IF(C1482&lt;'Cleaning Summary'!$B$67,"Prediabetes","Diabetes"))</f>
        <v>Prediabetes</v>
      </c>
    </row>
    <row r="1483" spans="1:15" x14ac:dyDescent="0.35">
      <c r="A1483" s="23" t="s">
        <v>3081</v>
      </c>
      <c r="B1483" s="27">
        <v>25.46</v>
      </c>
      <c r="C1483" s="27">
        <v>4.29</v>
      </c>
      <c r="D1483" s="23" t="s">
        <v>81</v>
      </c>
      <c r="E1483" s="23" t="s">
        <v>81</v>
      </c>
      <c r="F1483" s="23" t="s">
        <v>81</v>
      </c>
      <c r="G1483" s="23" t="s">
        <v>4796</v>
      </c>
      <c r="H1483" s="23" t="s">
        <v>81</v>
      </c>
      <c r="I1483" s="23" t="str">
        <f t="shared" si="92"/>
        <v>No</v>
      </c>
      <c r="J1483" s="23" t="str">
        <f t="shared" si="93"/>
        <v>No</v>
      </c>
      <c r="K1483" s="23" t="str">
        <f t="shared" si="94"/>
        <v>No</v>
      </c>
      <c r="L1483" s="23" t="str">
        <f>IF(TRIM(H1483)="?",'Cleaning Summary'!$B$35,IF(LOWER(TRIM(H1483))="yes","Yes","No"))</f>
        <v>No</v>
      </c>
      <c r="M1483" s="23">
        <f t="shared" si="95"/>
        <v>0</v>
      </c>
      <c r="N1483" s="23" t="str">
        <f>IF(B1483&lt;'Cleaning Summary'!$B$63,"Underweight",IF(B1483&lt;'Cleaning Summary'!$B$64,"Normal Weight",IF(B1483&lt;'Cleaning Summary'!$B$65,"Overweight","Obesity")))</f>
        <v>Overweight</v>
      </c>
      <c r="O1483" s="23" t="str">
        <f>IF(C1483&lt;'Cleaning Summary'!$B$66,"Normal",IF(C1483&lt;'Cleaning Summary'!$B$67,"Prediabetes","Diabetes"))</f>
        <v>Normal</v>
      </c>
    </row>
    <row r="1484" spans="1:15" x14ac:dyDescent="0.35">
      <c r="A1484" s="23" t="s">
        <v>3083</v>
      </c>
      <c r="B1484" s="27">
        <v>23.31</v>
      </c>
      <c r="C1484" s="27">
        <v>8.27</v>
      </c>
      <c r="D1484" s="23" t="s">
        <v>81</v>
      </c>
      <c r="E1484" s="23" t="s">
        <v>81</v>
      </c>
      <c r="F1484" s="23" t="s">
        <v>81</v>
      </c>
      <c r="G1484" s="23" t="s">
        <v>4796</v>
      </c>
      <c r="H1484" s="23" t="s">
        <v>81</v>
      </c>
      <c r="I1484" s="23" t="str">
        <f t="shared" si="92"/>
        <v>No</v>
      </c>
      <c r="J1484" s="23" t="str">
        <f t="shared" si="93"/>
        <v>No</v>
      </c>
      <c r="K1484" s="23" t="str">
        <f t="shared" si="94"/>
        <v>No</v>
      </c>
      <c r="L1484" s="23" t="str">
        <f>IF(TRIM(H1484)="?",'Cleaning Summary'!$B$35,IF(LOWER(TRIM(H1484))="yes","Yes","No"))</f>
        <v>No</v>
      </c>
      <c r="M1484" s="23">
        <f t="shared" si="95"/>
        <v>0</v>
      </c>
      <c r="N1484" s="23" t="str">
        <f>IF(B1484&lt;'Cleaning Summary'!$B$63,"Underweight",IF(B1484&lt;'Cleaning Summary'!$B$64,"Normal Weight",IF(B1484&lt;'Cleaning Summary'!$B$65,"Overweight","Obesity")))</f>
        <v>Normal Weight</v>
      </c>
      <c r="O1484" s="23" t="str">
        <f>IF(C1484&lt;'Cleaning Summary'!$B$66,"Normal",IF(C1484&lt;'Cleaning Summary'!$B$67,"Prediabetes","Diabetes"))</f>
        <v>Diabetes</v>
      </c>
    </row>
    <row r="1485" spans="1:15" x14ac:dyDescent="0.35">
      <c r="A1485" s="23" t="s">
        <v>3085</v>
      </c>
      <c r="B1485" s="27">
        <v>29</v>
      </c>
      <c r="C1485" s="27">
        <v>4.5599999999999996</v>
      </c>
      <c r="D1485" s="23" t="s">
        <v>81</v>
      </c>
      <c r="E1485" s="23" t="s">
        <v>81</v>
      </c>
      <c r="F1485" s="23" t="s">
        <v>81</v>
      </c>
      <c r="G1485" s="23" t="s">
        <v>4796</v>
      </c>
      <c r="H1485" s="23" t="s">
        <v>81</v>
      </c>
      <c r="I1485" s="23" t="str">
        <f t="shared" si="92"/>
        <v>No</v>
      </c>
      <c r="J1485" s="23" t="str">
        <f t="shared" si="93"/>
        <v>No</v>
      </c>
      <c r="K1485" s="23" t="str">
        <f t="shared" si="94"/>
        <v>No</v>
      </c>
      <c r="L1485" s="23" t="str">
        <f>IF(TRIM(H1485)="?",'Cleaning Summary'!$B$35,IF(LOWER(TRIM(H1485))="yes","Yes","No"))</f>
        <v>No</v>
      </c>
      <c r="M1485" s="23">
        <f t="shared" si="95"/>
        <v>0</v>
      </c>
      <c r="N1485" s="23" t="str">
        <f>IF(B1485&lt;'Cleaning Summary'!$B$63,"Underweight",IF(B1485&lt;'Cleaning Summary'!$B$64,"Normal Weight",IF(B1485&lt;'Cleaning Summary'!$B$65,"Overweight","Obesity")))</f>
        <v>Overweight</v>
      </c>
      <c r="O1485" s="23" t="str">
        <f>IF(C1485&lt;'Cleaning Summary'!$B$66,"Normal",IF(C1485&lt;'Cleaning Summary'!$B$67,"Prediabetes","Diabetes"))</f>
        <v>Normal</v>
      </c>
    </row>
    <row r="1486" spans="1:15" x14ac:dyDescent="0.35">
      <c r="A1486" s="23" t="s">
        <v>3087</v>
      </c>
      <c r="B1486" s="27">
        <v>32.869999999999997</v>
      </c>
      <c r="C1486" s="27">
        <v>5.33</v>
      </c>
      <c r="D1486" s="23" t="s">
        <v>81</v>
      </c>
      <c r="E1486" s="23" t="s">
        <v>81</v>
      </c>
      <c r="F1486" s="23" t="s">
        <v>81</v>
      </c>
      <c r="G1486" s="23" t="s">
        <v>4796</v>
      </c>
      <c r="H1486" s="23" t="s">
        <v>81</v>
      </c>
      <c r="I1486" s="23" t="str">
        <f t="shared" si="92"/>
        <v>No</v>
      </c>
      <c r="J1486" s="23" t="str">
        <f t="shared" si="93"/>
        <v>No</v>
      </c>
      <c r="K1486" s="23" t="str">
        <f t="shared" si="94"/>
        <v>No</v>
      </c>
      <c r="L1486" s="23" t="str">
        <f>IF(TRIM(H1486)="?",'Cleaning Summary'!$B$35,IF(LOWER(TRIM(H1486))="yes","Yes","No"))</f>
        <v>No</v>
      </c>
      <c r="M1486" s="23">
        <f t="shared" si="95"/>
        <v>0</v>
      </c>
      <c r="N1486" s="23" t="str">
        <f>IF(B1486&lt;'Cleaning Summary'!$B$63,"Underweight",IF(B1486&lt;'Cleaning Summary'!$B$64,"Normal Weight",IF(B1486&lt;'Cleaning Summary'!$B$65,"Overweight","Obesity")))</f>
        <v>Obesity</v>
      </c>
      <c r="O1486" s="23" t="str">
        <f>IF(C1486&lt;'Cleaning Summary'!$B$66,"Normal",IF(C1486&lt;'Cleaning Summary'!$B$67,"Prediabetes","Diabetes"))</f>
        <v>Normal</v>
      </c>
    </row>
    <row r="1487" spans="1:15" x14ac:dyDescent="0.35">
      <c r="A1487" s="23" t="s">
        <v>3089</v>
      </c>
      <c r="B1487" s="27">
        <v>26.18</v>
      </c>
      <c r="C1487" s="27">
        <v>5.63</v>
      </c>
      <c r="D1487" s="23" t="s">
        <v>81</v>
      </c>
      <c r="E1487" s="23" t="s">
        <v>81</v>
      </c>
      <c r="F1487" s="23" t="s">
        <v>81</v>
      </c>
      <c r="G1487" s="23" t="s">
        <v>4796</v>
      </c>
      <c r="H1487" s="23" t="s">
        <v>81</v>
      </c>
      <c r="I1487" s="23" t="str">
        <f t="shared" si="92"/>
        <v>No</v>
      </c>
      <c r="J1487" s="23" t="str">
        <f t="shared" si="93"/>
        <v>No</v>
      </c>
      <c r="K1487" s="23" t="str">
        <f t="shared" si="94"/>
        <v>No</v>
      </c>
      <c r="L1487" s="23" t="str">
        <f>IF(TRIM(H1487)="?",'Cleaning Summary'!$B$35,IF(LOWER(TRIM(H1487))="yes","Yes","No"))</f>
        <v>No</v>
      </c>
      <c r="M1487" s="23">
        <f t="shared" si="95"/>
        <v>0</v>
      </c>
      <c r="N1487" s="23" t="str">
        <f>IF(B1487&lt;'Cleaning Summary'!$B$63,"Underweight",IF(B1487&lt;'Cleaning Summary'!$B$64,"Normal Weight",IF(B1487&lt;'Cleaning Summary'!$B$65,"Overweight","Obesity")))</f>
        <v>Overweight</v>
      </c>
      <c r="O1487" s="23" t="str">
        <f>IF(C1487&lt;'Cleaning Summary'!$B$66,"Normal",IF(C1487&lt;'Cleaning Summary'!$B$67,"Prediabetes","Diabetes"))</f>
        <v>Normal</v>
      </c>
    </row>
    <row r="1488" spans="1:15" x14ac:dyDescent="0.35">
      <c r="A1488" s="23" t="s">
        <v>3091</v>
      </c>
      <c r="B1488" s="27">
        <v>25.3</v>
      </c>
      <c r="C1488" s="27">
        <v>5.12</v>
      </c>
      <c r="D1488" s="23" t="s">
        <v>81</v>
      </c>
      <c r="E1488" s="23" t="s">
        <v>81</v>
      </c>
      <c r="F1488" s="23" t="s">
        <v>81</v>
      </c>
      <c r="G1488" s="23" t="s">
        <v>4796</v>
      </c>
      <c r="H1488" s="23" t="s">
        <v>81</v>
      </c>
      <c r="I1488" s="23" t="str">
        <f t="shared" si="92"/>
        <v>No</v>
      </c>
      <c r="J1488" s="23" t="str">
        <f t="shared" si="93"/>
        <v>No</v>
      </c>
      <c r="K1488" s="23" t="str">
        <f t="shared" si="94"/>
        <v>No</v>
      </c>
      <c r="L1488" s="23" t="str">
        <f>IF(TRIM(H1488)="?",'Cleaning Summary'!$B$35,IF(LOWER(TRIM(H1488))="yes","Yes","No"))</f>
        <v>No</v>
      </c>
      <c r="M1488" s="23">
        <f t="shared" si="95"/>
        <v>0</v>
      </c>
      <c r="N1488" s="23" t="str">
        <f>IF(B1488&lt;'Cleaning Summary'!$B$63,"Underweight",IF(B1488&lt;'Cleaning Summary'!$B$64,"Normal Weight",IF(B1488&lt;'Cleaning Summary'!$B$65,"Overweight","Obesity")))</f>
        <v>Overweight</v>
      </c>
      <c r="O1488" s="23" t="str">
        <f>IF(C1488&lt;'Cleaning Summary'!$B$66,"Normal",IF(C1488&lt;'Cleaning Summary'!$B$67,"Prediabetes","Diabetes"))</f>
        <v>Normal</v>
      </c>
    </row>
    <row r="1489" spans="1:15" x14ac:dyDescent="0.35">
      <c r="A1489" s="23" t="s">
        <v>3093</v>
      </c>
      <c r="B1489" s="27">
        <v>36.94</v>
      </c>
      <c r="C1489" s="27">
        <v>5.15</v>
      </c>
      <c r="D1489" s="23" t="s">
        <v>95</v>
      </c>
      <c r="E1489" s="23" t="s">
        <v>81</v>
      </c>
      <c r="F1489" s="23" t="s">
        <v>81</v>
      </c>
      <c r="G1489" s="23">
        <v>1</v>
      </c>
      <c r="H1489" s="23" t="s">
        <v>81</v>
      </c>
      <c r="I1489" s="23" t="str">
        <f t="shared" si="92"/>
        <v>Yes</v>
      </c>
      <c r="J1489" s="23" t="str">
        <f t="shared" si="93"/>
        <v>No</v>
      </c>
      <c r="K1489" s="23" t="str">
        <f t="shared" si="94"/>
        <v>No</v>
      </c>
      <c r="L1489" s="23" t="str">
        <f>IF(TRIM(H1489)="?",'Cleaning Summary'!$B$35,IF(LOWER(TRIM(H1489))="yes","Yes","No"))</f>
        <v>No</v>
      </c>
      <c r="M1489" s="23">
        <f t="shared" si="95"/>
        <v>1</v>
      </c>
      <c r="N1489" s="23" t="str">
        <f>IF(B1489&lt;'Cleaning Summary'!$B$63,"Underweight",IF(B1489&lt;'Cleaning Summary'!$B$64,"Normal Weight",IF(B1489&lt;'Cleaning Summary'!$B$65,"Overweight","Obesity")))</f>
        <v>Obesity</v>
      </c>
      <c r="O1489" s="23" t="str">
        <f>IF(C1489&lt;'Cleaning Summary'!$B$66,"Normal",IF(C1489&lt;'Cleaning Summary'!$B$67,"Prediabetes","Diabetes"))</f>
        <v>Normal</v>
      </c>
    </row>
    <row r="1490" spans="1:15" x14ac:dyDescent="0.35">
      <c r="A1490" s="23" t="s">
        <v>3095</v>
      </c>
      <c r="B1490" s="27">
        <v>22.86</v>
      </c>
      <c r="C1490" s="27">
        <v>7.5</v>
      </c>
      <c r="D1490" s="23" t="s">
        <v>81</v>
      </c>
      <c r="E1490" s="23" t="s">
        <v>81</v>
      </c>
      <c r="F1490" s="23" t="s">
        <v>81</v>
      </c>
      <c r="G1490" s="23" t="s">
        <v>4796</v>
      </c>
      <c r="H1490" s="23" t="s">
        <v>81</v>
      </c>
      <c r="I1490" s="23" t="str">
        <f t="shared" si="92"/>
        <v>No</v>
      </c>
      <c r="J1490" s="23" t="str">
        <f t="shared" si="93"/>
        <v>No</v>
      </c>
      <c r="K1490" s="23" t="str">
        <f t="shared" si="94"/>
        <v>No</v>
      </c>
      <c r="L1490" s="23" t="str">
        <f>IF(TRIM(H1490)="?",'Cleaning Summary'!$B$35,IF(LOWER(TRIM(H1490))="yes","Yes","No"))</f>
        <v>No</v>
      </c>
      <c r="M1490" s="23">
        <f t="shared" si="95"/>
        <v>0</v>
      </c>
      <c r="N1490" s="23" t="str">
        <f>IF(B1490&lt;'Cleaning Summary'!$B$63,"Underweight",IF(B1490&lt;'Cleaning Summary'!$B$64,"Normal Weight",IF(B1490&lt;'Cleaning Summary'!$B$65,"Overweight","Obesity")))</f>
        <v>Normal Weight</v>
      </c>
      <c r="O1490" s="23" t="str">
        <f>IF(C1490&lt;'Cleaning Summary'!$B$66,"Normal",IF(C1490&lt;'Cleaning Summary'!$B$67,"Prediabetes","Diabetes"))</f>
        <v>Diabetes</v>
      </c>
    </row>
    <row r="1491" spans="1:15" x14ac:dyDescent="0.35">
      <c r="A1491" s="23" t="s">
        <v>3097</v>
      </c>
      <c r="B1491" s="27">
        <v>18.760000000000002</v>
      </c>
      <c r="C1491" s="27">
        <v>4.88</v>
      </c>
      <c r="D1491" s="23" t="s">
        <v>95</v>
      </c>
      <c r="E1491" s="23" t="s">
        <v>81</v>
      </c>
      <c r="F1491" s="23" t="s">
        <v>82</v>
      </c>
      <c r="G1491" s="23">
        <v>1</v>
      </c>
      <c r="H1491" s="23" t="s">
        <v>81</v>
      </c>
      <c r="I1491" s="23" t="str">
        <f t="shared" si="92"/>
        <v>Yes</v>
      </c>
      <c r="J1491" s="23" t="str">
        <f t="shared" si="93"/>
        <v>No</v>
      </c>
      <c r="K1491" s="23" t="str">
        <f t="shared" si="94"/>
        <v>Yes</v>
      </c>
      <c r="L1491" s="23" t="str">
        <f>IF(TRIM(H1491)="?",'Cleaning Summary'!$B$35,IF(LOWER(TRIM(H1491))="yes","Yes","No"))</f>
        <v>No</v>
      </c>
      <c r="M1491" s="23">
        <f t="shared" si="95"/>
        <v>1</v>
      </c>
      <c r="N1491" s="23" t="str">
        <f>IF(B1491&lt;'Cleaning Summary'!$B$63,"Underweight",IF(B1491&lt;'Cleaning Summary'!$B$64,"Normal Weight",IF(B1491&lt;'Cleaning Summary'!$B$65,"Overweight","Obesity")))</f>
        <v>Normal Weight</v>
      </c>
      <c r="O1491" s="23" t="str">
        <f>IF(C1491&lt;'Cleaning Summary'!$B$66,"Normal",IF(C1491&lt;'Cleaning Summary'!$B$67,"Prediabetes","Diabetes"))</f>
        <v>Normal</v>
      </c>
    </row>
    <row r="1492" spans="1:15" x14ac:dyDescent="0.35">
      <c r="A1492" s="23" t="s">
        <v>3099</v>
      </c>
      <c r="B1492" s="27">
        <v>24.36</v>
      </c>
      <c r="C1492" s="27">
        <v>5.57</v>
      </c>
      <c r="D1492" s="23" t="s">
        <v>81</v>
      </c>
      <c r="E1492" s="23" t="s">
        <v>81</v>
      </c>
      <c r="F1492" s="23" t="s">
        <v>81</v>
      </c>
      <c r="G1492" s="23" t="s">
        <v>4796</v>
      </c>
      <c r="H1492" s="23" t="s">
        <v>81</v>
      </c>
      <c r="I1492" s="23" t="str">
        <f t="shared" si="92"/>
        <v>No</v>
      </c>
      <c r="J1492" s="23" t="str">
        <f t="shared" si="93"/>
        <v>No</v>
      </c>
      <c r="K1492" s="23" t="str">
        <f t="shared" si="94"/>
        <v>No</v>
      </c>
      <c r="L1492" s="23" t="str">
        <f>IF(TRIM(H1492)="?",'Cleaning Summary'!$B$35,IF(LOWER(TRIM(H1492))="yes","Yes","No"))</f>
        <v>No</v>
      </c>
      <c r="M1492" s="23">
        <f t="shared" si="95"/>
        <v>0</v>
      </c>
      <c r="N1492" s="23" t="str">
        <f>IF(B1492&lt;'Cleaning Summary'!$B$63,"Underweight",IF(B1492&lt;'Cleaning Summary'!$B$64,"Normal Weight",IF(B1492&lt;'Cleaning Summary'!$B$65,"Overweight","Obesity")))</f>
        <v>Normal Weight</v>
      </c>
      <c r="O1492" s="23" t="str">
        <f>IF(C1492&lt;'Cleaning Summary'!$B$66,"Normal",IF(C1492&lt;'Cleaning Summary'!$B$67,"Prediabetes","Diabetes"))</f>
        <v>Normal</v>
      </c>
    </row>
    <row r="1493" spans="1:15" x14ac:dyDescent="0.35">
      <c r="A1493" s="23" t="s">
        <v>3101</v>
      </c>
      <c r="B1493" s="27">
        <v>32.299999999999997</v>
      </c>
      <c r="C1493" s="27">
        <v>5.31</v>
      </c>
      <c r="D1493" s="23" t="s">
        <v>81</v>
      </c>
      <c r="E1493" s="23" t="s">
        <v>81</v>
      </c>
      <c r="F1493" s="23" t="s">
        <v>81</v>
      </c>
      <c r="G1493" s="23" t="s">
        <v>4796</v>
      </c>
      <c r="H1493" s="23" t="s">
        <v>81</v>
      </c>
      <c r="I1493" s="23" t="str">
        <f t="shared" si="92"/>
        <v>No</v>
      </c>
      <c r="J1493" s="23" t="str">
        <f t="shared" si="93"/>
        <v>No</v>
      </c>
      <c r="K1493" s="23" t="str">
        <f t="shared" si="94"/>
        <v>No</v>
      </c>
      <c r="L1493" s="23" t="str">
        <f>IF(TRIM(H1493)="?",'Cleaning Summary'!$B$35,IF(LOWER(TRIM(H1493))="yes","Yes","No"))</f>
        <v>No</v>
      </c>
      <c r="M1493" s="23">
        <f t="shared" si="95"/>
        <v>0</v>
      </c>
      <c r="N1493" s="23" t="str">
        <f>IF(B1493&lt;'Cleaning Summary'!$B$63,"Underweight",IF(B1493&lt;'Cleaning Summary'!$B$64,"Normal Weight",IF(B1493&lt;'Cleaning Summary'!$B$65,"Overweight","Obesity")))</f>
        <v>Obesity</v>
      </c>
      <c r="O1493" s="23" t="str">
        <f>IF(C1493&lt;'Cleaning Summary'!$B$66,"Normal",IF(C1493&lt;'Cleaning Summary'!$B$67,"Prediabetes","Diabetes"))</f>
        <v>Normal</v>
      </c>
    </row>
    <row r="1494" spans="1:15" x14ac:dyDescent="0.35">
      <c r="A1494" s="23" t="s">
        <v>3103</v>
      </c>
      <c r="B1494" s="27">
        <v>22.704999999999998</v>
      </c>
      <c r="C1494" s="27">
        <v>4.57</v>
      </c>
      <c r="D1494" s="23" t="s">
        <v>95</v>
      </c>
      <c r="E1494" s="23" t="s">
        <v>81</v>
      </c>
      <c r="F1494" s="23" t="s">
        <v>81</v>
      </c>
      <c r="G1494" s="23" t="s">
        <v>4796</v>
      </c>
      <c r="H1494" s="23" t="s">
        <v>81</v>
      </c>
      <c r="I1494" s="23" t="str">
        <f t="shared" si="92"/>
        <v>Yes</v>
      </c>
      <c r="J1494" s="23" t="str">
        <f t="shared" si="93"/>
        <v>No</v>
      </c>
      <c r="K1494" s="23" t="str">
        <f t="shared" si="94"/>
        <v>No</v>
      </c>
      <c r="L1494" s="23" t="str">
        <f>IF(TRIM(H1494)="?",'Cleaning Summary'!$B$35,IF(LOWER(TRIM(H1494))="yes","Yes","No"))</f>
        <v>No</v>
      </c>
      <c r="M1494" s="23">
        <f t="shared" si="95"/>
        <v>0</v>
      </c>
      <c r="N1494" s="23" t="str">
        <f>IF(B1494&lt;'Cleaning Summary'!$B$63,"Underweight",IF(B1494&lt;'Cleaning Summary'!$B$64,"Normal Weight",IF(B1494&lt;'Cleaning Summary'!$B$65,"Overweight","Obesity")))</f>
        <v>Normal Weight</v>
      </c>
      <c r="O1494" s="23" t="str">
        <f>IF(C1494&lt;'Cleaning Summary'!$B$66,"Normal",IF(C1494&lt;'Cleaning Summary'!$B$67,"Prediabetes","Diabetes"))</f>
        <v>Normal</v>
      </c>
    </row>
    <row r="1495" spans="1:15" x14ac:dyDescent="0.35">
      <c r="A1495" s="23" t="s">
        <v>3105</v>
      </c>
      <c r="B1495" s="27">
        <v>21.79</v>
      </c>
      <c r="C1495" s="27">
        <v>8.6999999999999993</v>
      </c>
      <c r="D1495" s="23" t="s">
        <v>95</v>
      </c>
      <c r="E1495" s="23" t="s">
        <v>81</v>
      </c>
      <c r="F1495" s="23" t="s">
        <v>81</v>
      </c>
      <c r="G1495" s="23">
        <v>1</v>
      </c>
      <c r="H1495" s="23" t="s">
        <v>81</v>
      </c>
      <c r="I1495" s="23" t="str">
        <f t="shared" si="92"/>
        <v>Yes</v>
      </c>
      <c r="J1495" s="23" t="str">
        <f t="shared" si="93"/>
        <v>No</v>
      </c>
      <c r="K1495" s="23" t="str">
        <f t="shared" si="94"/>
        <v>No</v>
      </c>
      <c r="L1495" s="23" t="str">
        <f>IF(TRIM(H1495)="?",'Cleaning Summary'!$B$35,IF(LOWER(TRIM(H1495))="yes","Yes","No"))</f>
        <v>No</v>
      </c>
      <c r="M1495" s="23">
        <f t="shared" si="95"/>
        <v>1</v>
      </c>
      <c r="N1495" s="23" t="str">
        <f>IF(B1495&lt;'Cleaning Summary'!$B$63,"Underweight",IF(B1495&lt;'Cleaning Summary'!$B$64,"Normal Weight",IF(B1495&lt;'Cleaning Summary'!$B$65,"Overweight","Obesity")))</f>
        <v>Normal Weight</v>
      </c>
      <c r="O1495" s="23" t="str">
        <f>IF(C1495&lt;'Cleaning Summary'!$B$66,"Normal",IF(C1495&lt;'Cleaning Summary'!$B$67,"Prediabetes","Diabetes"))</f>
        <v>Diabetes</v>
      </c>
    </row>
    <row r="1496" spans="1:15" x14ac:dyDescent="0.35">
      <c r="A1496" s="23" t="s">
        <v>3107</v>
      </c>
      <c r="B1496" s="27">
        <v>24.52</v>
      </c>
      <c r="C1496" s="27">
        <v>4.76</v>
      </c>
      <c r="D1496" s="23" t="s">
        <v>81</v>
      </c>
      <c r="E1496" s="23" t="s">
        <v>81</v>
      </c>
      <c r="F1496" s="23" t="s">
        <v>81</v>
      </c>
      <c r="G1496" s="23" t="s">
        <v>4796</v>
      </c>
      <c r="H1496" s="23" t="s">
        <v>81</v>
      </c>
      <c r="I1496" s="23" t="str">
        <f t="shared" si="92"/>
        <v>No</v>
      </c>
      <c r="J1496" s="23" t="str">
        <f t="shared" si="93"/>
        <v>No</v>
      </c>
      <c r="K1496" s="23" t="str">
        <f t="shared" si="94"/>
        <v>No</v>
      </c>
      <c r="L1496" s="23" t="str">
        <f>IF(TRIM(H1496)="?",'Cleaning Summary'!$B$35,IF(LOWER(TRIM(H1496))="yes","Yes","No"))</f>
        <v>No</v>
      </c>
      <c r="M1496" s="23">
        <f t="shared" si="95"/>
        <v>0</v>
      </c>
      <c r="N1496" s="23" t="str">
        <f>IF(B1496&lt;'Cleaning Summary'!$B$63,"Underweight",IF(B1496&lt;'Cleaning Summary'!$B$64,"Normal Weight",IF(B1496&lt;'Cleaning Summary'!$B$65,"Overweight","Obesity")))</f>
        <v>Normal Weight</v>
      </c>
      <c r="O1496" s="23" t="str">
        <f>IF(C1496&lt;'Cleaning Summary'!$B$66,"Normal",IF(C1496&lt;'Cleaning Summary'!$B$67,"Prediabetes","Diabetes"))</f>
        <v>Normal</v>
      </c>
    </row>
    <row r="1497" spans="1:15" x14ac:dyDescent="0.35">
      <c r="A1497" s="23" t="s">
        <v>3109</v>
      </c>
      <c r="B1497" s="27">
        <v>39.520000000000003</v>
      </c>
      <c r="C1497" s="27">
        <v>11.81</v>
      </c>
      <c r="D1497" s="23" t="s">
        <v>81</v>
      </c>
      <c r="E1497" s="23" t="s">
        <v>81</v>
      </c>
      <c r="F1497" s="23" t="s">
        <v>81</v>
      </c>
      <c r="G1497" s="23" t="s">
        <v>4796</v>
      </c>
      <c r="H1497" s="23" t="s">
        <v>81</v>
      </c>
      <c r="I1497" s="23" t="str">
        <f t="shared" si="92"/>
        <v>No</v>
      </c>
      <c r="J1497" s="23" t="str">
        <f t="shared" si="93"/>
        <v>No</v>
      </c>
      <c r="K1497" s="23" t="str">
        <f t="shared" si="94"/>
        <v>No</v>
      </c>
      <c r="L1497" s="23" t="str">
        <f>IF(TRIM(H1497)="?",'Cleaning Summary'!$B$35,IF(LOWER(TRIM(H1497))="yes","Yes","No"))</f>
        <v>No</v>
      </c>
      <c r="M1497" s="23">
        <f t="shared" si="95"/>
        <v>0</v>
      </c>
      <c r="N1497" s="23" t="str">
        <f>IF(B1497&lt;'Cleaning Summary'!$B$63,"Underweight",IF(B1497&lt;'Cleaning Summary'!$B$64,"Normal Weight",IF(B1497&lt;'Cleaning Summary'!$B$65,"Overweight","Obesity")))</f>
        <v>Obesity</v>
      </c>
      <c r="O1497" s="23" t="str">
        <f>IF(C1497&lt;'Cleaning Summary'!$B$66,"Normal",IF(C1497&lt;'Cleaning Summary'!$B$67,"Prediabetes","Diabetes"))</f>
        <v>Diabetes</v>
      </c>
    </row>
    <row r="1498" spans="1:15" x14ac:dyDescent="0.35">
      <c r="A1498" s="23" t="s">
        <v>3111</v>
      </c>
      <c r="B1498" s="27">
        <v>24.49</v>
      </c>
      <c r="C1498" s="27">
        <v>4.67</v>
      </c>
      <c r="D1498" s="23" t="s">
        <v>81</v>
      </c>
      <c r="E1498" s="23" t="s">
        <v>81</v>
      </c>
      <c r="F1498" s="23" t="s">
        <v>81</v>
      </c>
      <c r="G1498" s="23" t="s">
        <v>4796</v>
      </c>
      <c r="H1498" s="23" t="s">
        <v>81</v>
      </c>
      <c r="I1498" s="23" t="str">
        <f t="shared" si="92"/>
        <v>No</v>
      </c>
      <c r="J1498" s="23" t="str">
        <f t="shared" si="93"/>
        <v>No</v>
      </c>
      <c r="K1498" s="23" t="str">
        <f t="shared" si="94"/>
        <v>No</v>
      </c>
      <c r="L1498" s="23" t="str">
        <f>IF(TRIM(H1498)="?",'Cleaning Summary'!$B$35,IF(LOWER(TRIM(H1498))="yes","Yes","No"))</f>
        <v>No</v>
      </c>
      <c r="M1498" s="23">
        <f t="shared" si="95"/>
        <v>0</v>
      </c>
      <c r="N1498" s="23" t="str">
        <f>IF(B1498&lt;'Cleaning Summary'!$B$63,"Underweight",IF(B1498&lt;'Cleaning Summary'!$B$64,"Normal Weight",IF(B1498&lt;'Cleaning Summary'!$B$65,"Overweight","Obesity")))</f>
        <v>Normal Weight</v>
      </c>
      <c r="O1498" s="23" t="str">
        <f>IF(C1498&lt;'Cleaning Summary'!$B$66,"Normal",IF(C1498&lt;'Cleaning Summary'!$B$67,"Prediabetes","Diabetes"))</f>
        <v>Normal</v>
      </c>
    </row>
    <row r="1499" spans="1:15" x14ac:dyDescent="0.35">
      <c r="A1499" s="23" t="s">
        <v>3113</v>
      </c>
      <c r="B1499" s="27">
        <v>26.315000000000001</v>
      </c>
      <c r="C1499" s="27">
        <v>6.02</v>
      </c>
      <c r="D1499" s="23" t="s">
        <v>81</v>
      </c>
      <c r="E1499" s="23" t="s">
        <v>81</v>
      </c>
      <c r="F1499" s="23" t="s">
        <v>81</v>
      </c>
      <c r="G1499" s="23" t="s">
        <v>4796</v>
      </c>
      <c r="H1499" s="23" t="s">
        <v>81</v>
      </c>
      <c r="I1499" s="23" t="str">
        <f t="shared" si="92"/>
        <v>No</v>
      </c>
      <c r="J1499" s="23" t="str">
        <f t="shared" si="93"/>
        <v>No</v>
      </c>
      <c r="K1499" s="23" t="str">
        <f t="shared" si="94"/>
        <v>No</v>
      </c>
      <c r="L1499" s="23" t="str">
        <f>IF(TRIM(H1499)="?",'Cleaning Summary'!$B$35,IF(LOWER(TRIM(H1499))="yes","Yes","No"))</f>
        <v>No</v>
      </c>
      <c r="M1499" s="23">
        <f t="shared" si="95"/>
        <v>0</v>
      </c>
      <c r="N1499" s="23" t="str">
        <f>IF(B1499&lt;'Cleaning Summary'!$B$63,"Underweight",IF(B1499&lt;'Cleaning Summary'!$B$64,"Normal Weight",IF(B1499&lt;'Cleaning Summary'!$B$65,"Overweight","Obesity")))</f>
        <v>Overweight</v>
      </c>
      <c r="O1499" s="23" t="str">
        <f>IF(C1499&lt;'Cleaning Summary'!$B$66,"Normal",IF(C1499&lt;'Cleaning Summary'!$B$67,"Prediabetes","Diabetes"))</f>
        <v>Prediabetes</v>
      </c>
    </row>
    <row r="1500" spans="1:15" x14ac:dyDescent="0.35">
      <c r="A1500" s="23" t="s">
        <v>3115</v>
      </c>
      <c r="B1500" s="27">
        <v>22.58</v>
      </c>
      <c r="C1500" s="27">
        <v>7.46</v>
      </c>
      <c r="D1500" s="23" t="s">
        <v>81</v>
      </c>
      <c r="E1500" s="23" t="s">
        <v>81</v>
      </c>
      <c r="F1500" s="23" t="s">
        <v>81</v>
      </c>
      <c r="G1500" s="23" t="s">
        <v>4796</v>
      </c>
      <c r="H1500" s="23" t="s">
        <v>81</v>
      </c>
      <c r="I1500" s="23" t="str">
        <f t="shared" si="92"/>
        <v>No</v>
      </c>
      <c r="J1500" s="23" t="str">
        <f t="shared" si="93"/>
        <v>No</v>
      </c>
      <c r="K1500" s="23" t="str">
        <f t="shared" si="94"/>
        <v>No</v>
      </c>
      <c r="L1500" s="23" t="str">
        <f>IF(TRIM(H1500)="?",'Cleaning Summary'!$B$35,IF(LOWER(TRIM(H1500))="yes","Yes","No"))</f>
        <v>No</v>
      </c>
      <c r="M1500" s="23">
        <f t="shared" si="95"/>
        <v>0</v>
      </c>
      <c r="N1500" s="23" t="str">
        <f>IF(B1500&lt;'Cleaning Summary'!$B$63,"Underweight",IF(B1500&lt;'Cleaning Summary'!$B$64,"Normal Weight",IF(B1500&lt;'Cleaning Summary'!$B$65,"Overweight","Obesity")))</f>
        <v>Normal Weight</v>
      </c>
      <c r="O1500" s="23" t="str">
        <f>IF(C1500&lt;'Cleaning Summary'!$B$66,"Normal",IF(C1500&lt;'Cleaning Summary'!$B$67,"Prediabetes","Diabetes"))</f>
        <v>Diabetes</v>
      </c>
    </row>
    <row r="1501" spans="1:15" x14ac:dyDescent="0.35">
      <c r="A1501" s="23" t="s">
        <v>3117</v>
      </c>
      <c r="B1501" s="27">
        <v>19.475000000000001</v>
      </c>
      <c r="C1501" s="27">
        <v>4.74</v>
      </c>
      <c r="D1501" s="23" t="s">
        <v>81</v>
      </c>
      <c r="E1501" s="23" t="s">
        <v>81</v>
      </c>
      <c r="F1501" s="23" t="s">
        <v>81</v>
      </c>
      <c r="G1501" s="23">
        <v>1</v>
      </c>
      <c r="H1501" s="23" t="s">
        <v>81</v>
      </c>
      <c r="I1501" s="23" t="str">
        <f t="shared" si="92"/>
        <v>No</v>
      </c>
      <c r="J1501" s="23" t="str">
        <f t="shared" si="93"/>
        <v>No</v>
      </c>
      <c r="K1501" s="23" t="str">
        <f t="shared" si="94"/>
        <v>No</v>
      </c>
      <c r="L1501" s="23" t="str">
        <f>IF(TRIM(H1501)="?",'Cleaning Summary'!$B$35,IF(LOWER(TRIM(H1501))="yes","Yes","No"))</f>
        <v>No</v>
      </c>
      <c r="M1501" s="23">
        <f t="shared" si="95"/>
        <v>1</v>
      </c>
      <c r="N1501" s="23" t="str">
        <f>IF(B1501&lt;'Cleaning Summary'!$B$63,"Underweight",IF(B1501&lt;'Cleaning Summary'!$B$64,"Normal Weight",IF(B1501&lt;'Cleaning Summary'!$B$65,"Overweight","Obesity")))</f>
        <v>Normal Weight</v>
      </c>
      <c r="O1501" s="23" t="str">
        <f>IF(C1501&lt;'Cleaning Summary'!$B$66,"Normal",IF(C1501&lt;'Cleaning Summary'!$B$67,"Prediabetes","Diabetes"))</f>
        <v>Normal</v>
      </c>
    </row>
    <row r="1502" spans="1:15" x14ac:dyDescent="0.35">
      <c r="A1502" s="23" t="s">
        <v>3119</v>
      </c>
      <c r="B1502" s="27">
        <v>26.33</v>
      </c>
      <c r="C1502" s="27">
        <v>4.79</v>
      </c>
      <c r="D1502" s="23" t="s">
        <v>81</v>
      </c>
      <c r="E1502" s="23" t="s">
        <v>81</v>
      </c>
      <c r="F1502" s="23" t="s">
        <v>81</v>
      </c>
      <c r="G1502" s="23" t="s">
        <v>4796</v>
      </c>
      <c r="H1502" s="23" t="s">
        <v>81</v>
      </c>
      <c r="I1502" s="23" t="str">
        <f t="shared" si="92"/>
        <v>No</v>
      </c>
      <c r="J1502" s="23" t="str">
        <f t="shared" si="93"/>
        <v>No</v>
      </c>
      <c r="K1502" s="23" t="str">
        <f t="shared" si="94"/>
        <v>No</v>
      </c>
      <c r="L1502" s="23" t="str">
        <f>IF(TRIM(H1502)="?",'Cleaning Summary'!$B$35,IF(LOWER(TRIM(H1502))="yes","Yes","No"))</f>
        <v>No</v>
      </c>
      <c r="M1502" s="23">
        <f t="shared" si="95"/>
        <v>0</v>
      </c>
      <c r="N1502" s="23" t="str">
        <f>IF(B1502&lt;'Cleaning Summary'!$B$63,"Underweight",IF(B1502&lt;'Cleaning Summary'!$B$64,"Normal Weight",IF(B1502&lt;'Cleaning Summary'!$B$65,"Overweight","Obesity")))</f>
        <v>Overweight</v>
      </c>
      <c r="O1502" s="23" t="str">
        <f>IF(C1502&lt;'Cleaning Summary'!$B$66,"Normal",IF(C1502&lt;'Cleaning Summary'!$B$67,"Prediabetes","Diabetes"))</f>
        <v>Normal</v>
      </c>
    </row>
    <row r="1503" spans="1:15" x14ac:dyDescent="0.35">
      <c r="A1503" s="23" t="s">
        <v>3121</v>
      </c>
      <c r="B1503" s="27">
        <v>17.29</v>
      </c>
      <c r="C1503" s="27">
        <v>5.35</v>
      </c>
      <c r="D1503" s="23" t="s">
        <v>95</v>
      </c>
      <c r="E1503" s="23" t="s">
        <v>81</v>
      </c>
      <c r="F1503" s="23" t="s">
        <v>81</v>
      </c>
      <c r="G1503" s="23" t="s">
        <v>4796</v>
      </c>
      <c r="H1503" s="23" t="s">
        <v>81</v>
      </c>
      <c r="I1503" s="23" t="str">
        <f t="shared" si="92"/>
        <v>Yes</v>
      </c>
      <c r="J1503" s="23" t="str">
        <f t="shared" si="93"/>
        <v>No</v>
      </c>
      <c r="K1503" s="23" t="str">
        <f t="shared" si="94"/>
        <v>No</v>
      </c>
      <c r="L1503" s="23" t="str">
        <f>IF(TRIM(H1503)="?",'Cleaning Summary'!$B$35,IF(LOWER(TRIM(H1503))="yes","Yes","No"))</f>
        <v>No</v>
      </c>
      <c r="M1503" s="23">
        <f t="shared" si="95"/>
        <v>0</v>
      </c>
      <c r="N1503" s="23" t="str">
        <f>IF(B1503&lt;'Cleaning Summary'!$B$63,"Underweight",IF(B1503&lt;'Cleaning Summary'!$B$64,"Normal Weight",IF(B1503&lt;'Cleaning Summary'!$B$65,"Overweight","Obesity")))</f>
        <v>Underweight</v>
      </c>
      <c r="O1503" s="23" t="str">
        <f>IF(C1503&lt;'Cleaning Summary'!$B$66,"Normal",IF(C1503&lt;'Cleaning Summary'!$B$67,"Prediabetes","Diabetes"))</f>
        <v>Normal</v>
      </c>
    </row>
    <row r="1504" spans="1:15" x14ac:dyDescent="0.35">
      <c r="A1504" s="23" t="s">
        <v>3123</v>
      </c>
      <c r="B1504" s="27">
        <v>42.88</v>
      </c>
      <c r="C1504" s="27">
        <v>4.87</v>
      </c>
      <c r="D1504" s="23" t="s">
        <v>81</v>
      </c>
      <c r="E1504" s="23" t="s">
        <v>95</v>
      </c>
      <c r="F1504" s="23" t="s">
        <v>81</v>
      </c>
      <c r="G1504" s="23">
        <v>1</v>
      </c>
      <c r="H1504" s="23" t="s">
        <v>81</v>
      </c>
      <c r="I1504" s="23" t="str">
        <f t="shared" si="92"/>
        <v>No</v>
      </c>
      <c r="J1504" s="23" t="str">
        <f t="shared" si="93"/>
        <v>Yes</v>
      </c>
      <c r="K1504" s="23" t="str">
        <f t="shared" si="94"/>
        <v>No</v>
      </c>
      <c r="L1504" s="23" t="str">
        <f>IF(TRIM(H1504)="?",'Cleaning Summary'!$B$35,IF(LOWER(TRIM(H1504))="yes","Yes","No"))</f>
        <v>No</v>
      </c>
      <c r="M1504" s="23">
        <f t="shared" si="95"/>
        <v>1</v>
      </c>
      <c r="N1504" s="23" t="str">
        <f>IF(B1504&lt;'Cleaning Summary'!$B$63,"Underweight",IF(B1504&lt;'Cleaning Summary'!$B$64,"Normal Weight",IF(B1504&lt;'Cleaning Summary'!$B$65,"Overweight","Obesity")))</f>
        <v>Obesity</v>
      </c>
      <c r="O1504" s="23" t="str">
        <f>IF(C1504&lt;'Cleaning Summary'!$B$66,"Normal",IF(C1504&lt;'Cleaning Summary'!$B$67,"Prediabetes","Diabetes"))</f>
        <v>Normal</v>
      </c>
    </row>
    <row r="1505" spans="1:15" x14ac:dyDescent="0.35">
      <c r="A1505" s="23" t="s">
        <v>3125</v>
      </c>
      <c r="B1505" s="27">
        <v>32.200000000000003</v>
      </c>
      <c r="C1505" s="27">
        <v>10.09</v>
      </c>
      <c r="D1505" s="23" t="s">
        <v>95</v>
      </c>
      <c r="E1505" s="23" t="s">
        <v>81</v>
      </c>
      <c r="F1505" s="23" t="s">
        <v>81</v>
      </c>
      <c r="G1505" s="23" t="s">
        <v>4796</v>
      </c>
      <c r="H1505" s="23" t="s">
        <v>81</v>
      </c>
      <c r="I1505" s="23" t="str">
        <f t="shared" si="92"/>
        <v>Yes</v>
      </c>
      <c r="J1505" s="23" t="str">
        <f t="shared" si="93"/>
        <v>No</v>
      </c>
      <c r="K1505" s="23" t="str">
        <f t="shared" si="94"/>
        <v>No</v>
      </c>
      <c r="L1505" s="23" t="str">
        <f>IF(TRIM(H1505)="?",'Cleaning Summary'!$B$35,IF(LOWER(TRIM(H1505))="yes","Yes","No"))</f>
        <v>No</v>
      </c>
      <c r="M1505" s="23">
        <f t="shared" si="95"/>
        <v>0</v>
      </c>
      <c r="N1505" s="23" t="str">
        <f>IF(B1505&lt;'Cleaning Summary'!$B$63,"Underweight",IF(B1505&lt;'Cleaning Summary'!$B$64,"Normal Weight",IF(B1505&lt;'Cleaning Summary'!$B$65,"Overweight","Obesity")))</f>
        <v>Obesity</v>
      </c>
      <c r="O1505" s="23" t="str">
        <f>IF(C1505&lt;'Cleaning Summary'!$B$66,"Normal",IF(C1505&lt;'Cleaning Summary'!$B$67,"Prediabetes","Diabetes"))</f>
        <v>Diabetes</v>
      </c>
    </row>
    <row r="1506" spans="1:15" x14ac:dyDescent="0.35">
      <c r="A1506" s="23" t="s">
        <v>3127</v>
      </c>
      <c r="B1506" s="27">
        <v>18.75</v>
      </c>
      <c r="C1506" s="27">
        <v>5.47</v>
      </c>
      <c r="D1506" s="23" t="s">
        <v>95</v>
      </c>
      <c r="E1506" s="23" t="s">
        <v>81</v>
      </c>
      <c r="F1506" s="23" t="s">
        <v>82</v>
      </c>
      <c r="G1506" s="23">
        <v>1</v>
      </c>
      <c r="H1506" s="23" t="s">
        <v>81</v>
      </c>
      <c r="I1506" s="23" t="str">
        <f t="shared" si="92"/>
        <v>Yes</v>
      </c>
      <c r="J1506" s="23" t="str">
        <f t="shared" si="93"/>
        <v>No</v>
      </c>
      <c r="K1506" s="23" t="str">
        <f t="shared" si="94"/>
        <v>Yes</v>
      </c>
      <c r="L1506" s="23" t="str">
        <f>IF(TRIM(H1506)="?",'Cleaning Summary'!$B$35,IF(LOWER(TRIM(H1506))="yes","Yes","No"))</f>
        <v>No</v>
      </c>
      <c r="M1506" s="23">
        <f t="shared" si="95"/>
        <v>1</v>
      </c>
      <c r="N1506" s="23" t="str">
        <f>IF(B1506&lt;'Cleaning Summary'!$B$63,"Underweight",IF(B1506&lt;'Cleaning Summary'!$B$64,"Normal Weight",IF(B1506&lt;'Cleaning Summary'!$B$65,"Overweight","Obesity")))</f>
        <v>Normal Weight</v>
      </c>
      <c r="O1506" s="23" t="str">
        <f>IF(C1506&lt;'Cleaning Summary'!$B$66,"Normal",IF(C1506&lt;'Cleaning Summary'!$B$67,"Prediabetes","Diabetes"))</f>
        <v>Normal</v>
      </c>
    </row>
    <row r="1507" spans="1:15" x14ac:dyDescent="0.35">
      <c r="A1507" s="23" t="s">
        <v>3129</v>
      </c>
      <c r="B1507" s="27">
        <v>22.36</v>
      </c>
      <c r="C1507" s="27">
        <v>8.6</v>
      </c>
      <c r="D1507" s="23" t="s">
        <v>81</v>
      </c>
      <c r="E1507" s="23" t="s">
        <v>81</v>
      </c>
      <c r="F1507" s="23" t="s">
        <v>81</v>
      </c>
      <c r="G1507" s="23" t="s">
        <v>4796</v>
      </c>
      <c r="H1507" s="23" t="s">
        <v>81</v>
      </c>
      <c r="I1507" s="23" t="str">
        <f t="shared" si="92"/>
        <v>No</v>
      </c>
      <c r="J1507" s="23" t="str">
        <f t="shared" si="93"/>
        <v>No</v>
      </c>
      <c r="K1507" s="23" t="str">
        <f t="shared" si="94"/>
        <v>No</v>
      </c>
      <c r="L1507" s="23" t="str">
        <f>IF(TRIM(H1507)="?",'Cleaning Summary'!$B$35,IF(LOWER(TRIM(H1507))="yes","Yes","No"))</f>
        <v>No</v>
      </c>
      <c r="M1507" s="23">
        <f t="shared" si="95"/>
        <v>0</v>
      </c>
      <c r="N1507" s="23" t="str">
        <f>IF(B1507&lt;'Cleaning Summary'!$B$63,"Underweight",IF(B1507&lt;'Cleaning Summary'!$B$64,"Normal Weight",IF(B1507&lt;'Cleaning Summary'!$B$65,"Overweight","Obesity")))</f>
        <v>Normal Weight</v>
      </c>
      <c r="O1507" s="23" t="str">
        <f>IF(C1507&lt;'Cleaning Summary'!$B$66,"Normal",IF(C1507&lt;'Cleaning Summary'!$B$67,"Prediabetes","Diabetes"))</f>
        <v>Diabetes</v>
      </c>
    </row>
    <row r="1508" spans="1:15" x14ac:dyDescent="0.35">
      <c r="A1508" s="23" t="s">
        <v>3131</v>
      </c>
      <c r="B1508" s="27">
        <v>23.94</v>
      </c>
      <c r="C1508" s="27">
        <v>10.74</v>
      </c>
      <c r="D1508" s="23" t="s">
        <v>95</v>
      </c>
      <c r="E1508" s="23" t="s">
        <v>81</v>
      </c>
      <c r="F1508" s="23" t="s">
        <v>81</v>
      </c>
      <c r="G1508" s="23" t="s">
        <v>4796</v>
      </c>
      <c r="H1508" s="23" t="s">
        <v>81</v>
      </c>
      <c r="I1508" s="23" t="str">
        <f t="shared" si="92"/>
        <v>Yes</v>
      </c>
      <c r="J1508" s="23" t="str">
        <f t="shared" si="93"/>
        <v>No</v>
      </c>
      <c r="K1508" s="23" t="str">
        <f t="shared" si="94"/>
        <v>No</v>
      </c>
      <c r="L1508" s="23" t="str">
        <f>IF(TRIM(H1508)="?",'Cleaning Summary'!$B$35,IF(LOWER(TRIM(H1508))="yes","Yes","No"))</f>
        <v>No</v>
      </c>
      <c r="M1508" s="23">
        <f t="shared" si="95"/>
        <v>0</v>
      </c>
      <c r="N1508" s="23" t="str">
        <f>IF(B1508&lt;'Cleaning Summary'!$B$63,"Underweight",IF(B1508&lt;'Cleaning Summary'!$B$64,"Normal Weight",IF(B1508&lt;'Cleaning Summary'!$B$65,"Overweight","Obesity")))</f>
        <v>Normal Weight</v>
      </c>
      <c r="O1508" s="23" t="str">
        <f>IF(C1508&lt;'Cleaning Summary'!$B$66,"Normal",IF(C1508&lt;'Cleaning Summary'!$B$67,"Prediabetes","Diabetes"))</f>
        <v>Diabetes</v>
      </c>
    </row>
    <row r="1509" spans="1:15" x14ac:dyDescent="0.35">
      <c r="A1509" s="23" t="s">
        <v>3133</v>
      </c>
      <c r="B1509" s="27">
        <v>30.1</v>
      </c>
      <c r="C1509" s="27">
        <v>4.3899999999999997</v>
      </c>
      <c r="D1509" s="23" t="s">
        <v>81</v>
      </c>
      <c r="E1509" s="23" t="s">
        <v>81</v>
      </c>
      <c r="F1509" s="23" t="s">
        <v>82</v>
      </c>
      <c r="G1509" s="23">
        <v>1</v>
      </c>
      <c r="H1509" s="23" t="s">
        <v>81</v>
      </c>
      <c r="I1509" s="23" t="str">
        <f t="shared" si="92"/>
        <v>No</v>
      </c>
      <c r="J1509" s="23" t="str">
        <f t="shared" si="93"/>
        <v>No</v>
      </c>
      <c r="K1509" s="23" t="str">
        <f t="shared" si="94"/>
        <v>Yes</v>
      </c>
      <c r="L1509" s="23" t="str">
        <f>IF(TRIM(H1509)="?",'Cleaning Summary'!$B$35,IF(LOWER(TRIM(H1509))="yes","Yes","No"))</f>
        <v>No</v>
      </c>
      <c r="M1509" s="23">
        <f t="shared" si="95"/>
        <v>1</v>
      </c>
      <c r="N1509" s="23" t="str">
        <f>IF(B1509&lt;'Cleaning Summary'!$B$63,"Underweight",IF(B1509&lt;'Cleaning Summary'!$B$64,"Normal Weight",IF(B1509&lt;'Cleaning Summary'!$B$65,"Overweight","Obesity")))</f>
        <v>Obesity</v>
      </c>
      <c r="O1509" s="23" t="str">
        <f>IF(C1509&lt;'Cleaning Summary'!$B$66,"Normal",IF(C1509&lt;'Cleaning Summary'!$B$67,"Prediabetes","Diabetes"))</f>
        <v>Normal</v>
      </c>
    </row>
    <row r="1510" spans="1:15" x14ac:dyDescent="0.35">
      <c r="A1510" s="23" t="s">
        <v>3135</v>
      </c>
      <c r="B1510" s="27">
        <v>21.93</v>
      </c>
      <c r="C1510" s="27">
        <v>6.3</v>
      </c>
      <c r="D1510" s="23" t="s">
        <v>81</v>
      </c>
      <c r="E1510" s="23" t="s">
        <v>81</v>
      </c>
      <c r="F1510" s="23" t="s">
        <v>81</v>
      </c>
      <c r="G1510" s="23" t="s">
        <v>4796</v>
      </c>
      <c r="H1510" s="23" t="s">
        <v>81</v>
      </c>
      <c r="I1510" s="23" t="str">
        <f t="shared" si="92"/>
        <v>No</v>
      </c>
      <c r="J1510" s="23" t="str">
        <f t="shared" si="93"/>
        <v>No</v>
      </c>
      <c r="K1510" s="23" t="str">
        <f t="shared" si="94"/>
        <v>No</v>
      </c>
      <c r="L1510" s="23" t="str">
        <f>IF(TRIM(H1510)="?",'Cleaning Summary'!$B$35,IF(LOWER(TRIM(H1510))="yes","Yes","No"))</f>
        <v>No</v>
      </c>
      <c r="M1510" s="23">
        <f t="shared" si="95"/>
        <v>0</v>
      </c>
      <c r="N1510" s="23" t="str">
        <f>IF(B1510&lt;'Cleaning Summary'!$B$63,"Underweight",IF(B1510&lt;'Cleaning Summary'!$B$64,"Normal Weight",IF(B1510&lt;'Cleaning Summary'!$B$65,"Overweight","Obesity")))</f>
        <v>Normal Weight</v>
      </c>
      <c r="O1510" s="23" t="str">
        <f>IF(C1510&lt;'Cleaning Summary'!$B$66,"Normal",IF(C1510&lt;'Cleaning Summary'!$B$67,"Prediabetes","Diabetes"))</f>
        <v>Prediabetes</v>
      </c>
    </row>
    <row r="1511" spans="1:15" x14ac:dyDescent="0.35">
      <c r="A1511" s="23" t="s">
        <v>3137</v>
      </c>
      <c r="B1511" s="27">
        <v>39.75</v>
      </c>
      <c r="C1511" s="27">
        <v>5.41</v>
      </c>
      <c r="D1511" s="23" t="s">
        <v>81</v>
      </c>
      <c r="E1511" s="23" t="s">
        <v>95</v>
      </c>
      <c r="F1511" s="23" t="s">
        <v>81</v>
      </c>
      <c r="G1511" s="23">
        <v>1</v>
      </c>
      <c r="H1511" s="23" t="s">
        <v>81</v>
      </c>
      <c r="I1511" s="23" t="str">
        <f t="shared" si="92"/>
        <v>No</v>
      </c>
      <c r="J1511" s="23" t="str">
        <f t="shared" si="93"/>
        <v>Yes</v>
      </c>
      <c r="K1511" s="23" t="str">
        <f t="shared" si="94"/>
        <v>No</v>
      </c>
      <c r="L1511" s="23" t="str">
        <f>IF(TRIM(H1511)="?",'Cleaning Summary'!$B$35,IF(LOWER(TRIM(H1511))="yes","Yes","No"))</f>
        <v>No</v>
      </c>
      <c r="M1511" s="23">
        <f t="shared" si="95"/>
        <v>1</v>
      </c>
      <c r="N1511" s="23" t="str">
        <f>IF(B1511&lt;'Cleaning Summary'!$B$63,"Underweight",IF(B1511&lt;'Cleaning Summary'!$B$64,"Normal Weight",IF(B1511&lt;'Cleaning Summary'!$B$65,"Overweight","Obesity")))</f>
        <v>Obesity</v>
      </c>
      <c r="O1511" s="23" t="str">
        <f>IF(C1511&lt;'Cleaning Summary'!$B$66,"Normal",IF(C1511&lt;'Cleaning Summary'!$B$67,"Prediabetes","Diabetes"))</f>
        <v>Normal</v>
      </c>
    </row>
    <row r="1512" spans="1:15" x14ac:dyDescent="0.35">
      <c r="A1512" s="23" t="s">
        <v>3139</v>
      </c>
      <c r="B1512" s="27">
        <v>26.03</v>
      </c>
      <c r="C1512" s="27">
        <v>4.47</v>
      </c>
      <c r="D1512" s="23" t="s">
        <v>81</v>
      </c>
      <c r="E1512" s="23" t="s">
        <v>81</v>
      </c>
      <c r="F1512" s="23" t="s">
        <v>82</v>
      </c>
      <c r="G1512" s="23">
        <v>1</v>
      </c>
      <c r="H1512" s="23" t="s">
        <v>81</v>
      </c>
      <c r="I1512" s="23" t="str">
        <f t="shared" si="92"/>
        <v>No</v>
      </c>
      <c r="J1512" s="23" t="str">
        <f t="shared" si="93"/>
        <v>No</v>
      </c>
      <c r="K1512" s="23" t="str">
        <f t="shared" si="94"/>
        <v>Yes</v>
      </c>
      <c r="L1512" s="23" t="str">
        <f>IF(TRIM(H1512)="?",'Cleaning Summary'!$B$35,IF(LOWER(TRIM(H1512))="yes","Yes","No"))</f>
        <v>No</v>
      </c>
      <c r="M1512" s="23">
        <f t="shared" si="95"/>
        <v>1</v>
      </c>
      <c r="N1512" s="23" t="str">
        <f>IF(B1512&lt;'Cleaning Summary'!$B$63,"Underweight",IF(B1512&lt;'Cleaning Summary'!$B$64,"Normal Weight",IF(B1512&lt;'Cleaning Summary'!$B$65,"Overweight","Obesity")))</f>
        <v>Overweight</v>
      </c>
      <c r="O1512" s="23" t="str">
        <f>IF(C1512&lt;'Cleaning Summary'!$B$66,"Normal",IF(C1512&lt;'Cleaning Summary'!$B$67,"Prediabetes","Diabetes"))</f>
        <v>Normal</v>
      </c>
    </row>
    <row r="1513" spans="1:15" x14ac:dyDescent="0.35">
      <c r="A1513" s="23" t="s">
        <v>3141</v>
      </c>
      <c r="B1513" s="27">
        <v>34.51</v>
      </c>
      <c r="C1513" s="27">
        <v>6.26</v>
      </c>
      <c r="D1513" s="23" t="s">
        <v>81</v>
      </c>
      <c r="E1513" s="23" t="s">
        <v>81</v>
      </c>
      <c r="F1513" s="23" t="s">
        <v>81</v>
      </c>
      <c r="G1513" s="23" t="s">
        <v>4796</v>
      </c>
      <c r="H1513" s="23" t="s">
        <v>81</v>
      </c>
      <c r="I1513" s="23" t="str">
        <f t="shared" si="92"/>
        <v>No</v>
      </c>
      <c r="J1513" s="23" t="str">
        <f t="shared" si="93"/>
        <v>No</v>
      </c>
      <c r="K1513" s="23" t="str">
        <f t="shared" si="94"/>
        <v>No</v>
      </c>
      <c r="L1513" s="23" t="str">
        <f>IF(TRIM(H1513)="?",'Cleaning Summary'!$B$35,IF(LOWER(TRIM(H1513))="yes","Yes","No"))</f>
        <v>No</v>
      </c>
      <c r="M1513" s="23">
        <f t="shared" si="95"/>
        <v>0</v>
      </c>
      <c r="N1513" s="23" t="str">
        <f>IF(B1513&lt;'Cleaning Summary'!$B$63,"Underweight",IF(B1513&lt;'Cleaning Summary'!$B$64,"Normal Weight",IF(B1513&lt;'Cleaning Summary'!$B$65,"Overweight","Obesity")))</f>
        <v>Obesity</v>
      </c>
      <c r="O1513" s="23" t="str">
        <f>IF(C1513&lt;'Cleaning Summary'!$B$66,"Normal",IF(C1513&lt;'Cleaning Summary'!$B$67,"Prediabetes","Diabetes"))</f>
        <v>Prediabetes</v>
      </c>
    </row>
    <row r="1514" spans="1:15" x14ac:dyDescent="0.35">
      <c r="A1514" s="23" t="s">
        <v>3143</v>
      </c>
      <c r="B1514" s="27">
        <v>19.32</v>
      </c>
      <c r="C1514" s="27">
        <v>11.58</v>
      </c>
      <c r="D1514" s="23" t="s">
        <v>95</v>
      </c>
      <c r="E1514" s="23" t="s">
        <v>81</v>
      </c>
      <c r="F1514" s="23" t="s">
        <v>81</v>
      </c>
      <c r="G1514" s="23">
        <v>1</v>
      </c>
      <c r="H1514" s="23" t="s">
        <v>81</v>
      </c>
      <c r="I1514" s="23" t="str">
        <f t="shared" si="92"/>
        <v>Yes</v>
      </c>
      <c r="J1514" s="23" t="str">
        <f t="shared" si="93"/>
        <v>No</v>
      </c>
      <c r="K1514" s="23" t="str">
        <f t="shared" si="94"/>
        <v>No</v>
      </c>
      <c r="L1514" s="23" t="str">
        <f>IF(TRIM(H1514)="?",'Cleaning Summary'!$B$35,IF(LOWER(TRIM(H1514))="yes","Yes","No"))</f>
        <v>No</v>
      </c>
      <c r="M1514" s="23">
        <f t="shared" si="95"/>
        <v>1</v>
      </c>
      <c r="N1514" s="23" t="str">
        <f>IF(B1514&lt;'Cleaning Summary'!$B$63,"Underweight",IF(B1514&lt;'Cleaning Summary'!$B$64,"Normal Weight",IF(B1514&lt;'Cleaning Summary'!$B$65,"Overweight","Obesity")))</f>
        <v>Normal Weight</v>
      </c>
      <c r="O1514" s="23" t="str">
        <f>IF(C1514&lt;'Cleaning Summary'!$B$66,"Normal",IF(C1514&lt;'Cleaning Summary'!$B$67,"Prediabetes","Diabetes"))</f>
        <v>Diabetes</v>
      </c>
    </row>
    <row r="1515" spans="1:15" x14ac:dyDescent="0.35">
      <c r="A1515" s="23" t="s">
        <v>3145</v>
      </c>
      <c r="B1515" s="27">
        <v>28.5</v>
      </c>
      <c r="C1515" s="27">
        <v>4.3600000000000003</v>
      </c>
      <c r="D1515" s="23" t="s">
        <v>81</v>
      </c>
      <c r="E1515" s="23" t="s">
        <v>81</v>
      </c>
      <c r="F1515" s="23" t="s">
        <v>81</v>
      </c>
      <c r="G1515" s="23" t="s">
        <v>4796</v>
      </c>
      <c r="H1515" s="23" t="s">
        <v>81</v>
      </c>
      <c r="I1515" s="23" t="str">
        <f t="shared" si="92"/>
        <v>No</v>
      </c>
      <c r="J1515" s="23" t="str">
        <f t="shared" si="93"/>
        <v>No</v>
      </c>
      <c r="K1515" s="23" t="str">
        <f t="shared" si="94"/>
        <v>No</v>
      </c>
      <c r="L1515" s="23" t="str">
        <f>IF(TRIM(H1515)="?",'Cleaning Summary'!$B$35,IF(LOWER(TRIM(H1515))="yes","Yes","No"))</f>
        <v>No</v>
      </c>
      <c r="M1515" s="23">
        <f t="shared" si="95"/>
        <v>0</v>
      </c>
      <c r="N1515" s="23" t="str">
        <f>IF(B1515&lt;'Cleaning Summary'!$B$63,"Underweight",IF(B1515&lt;'Cleaning Summary'!$B$64,"Normal Weight",IF(B1515&lt;'Cleaning Summary'!$B$65,"Overweight","Obesity")))</f>
        <v>Overweight</v>
      </c>
      <c r="O1515" s="23" t="str">
        <f>IF(C1515&lt;'Cleaning Summary'!$B$66,"Normal",IF(C1515&lt;'Cleaning Summary'!$B$67,"Prediabetes","Diabetes"))</f>
        <v>Normal</v>
      </c>
    </row>
    <row r="1516" spans="1:15" x14ac:dyDescent="0.35">
      <c r="A1516" s="23" t="s">
        <v>3147</v>
      </c>
      <c r="B1516" s="27">
        <v>30.875</v>
      </c>
      <c r="C1516" s="27">
        <v>4.1399999999999997</v>
      </c>
      <c r="D1516" s="23" t="s">
        <v>95</v>
      </c>
      <c r="E1516" s="23" t="s">
        <v>81</v>
      </c>
      <c r="F1516" s="23" t="s">
        <v>81</v>
      </c>
      <c r="G1516" s="23" t="s">
        <v>4796</v>
      </c>
      <c r="H1516" s="23" t="s">
        <v>81</v>
      </c>
      <c r="I1516" s="23" t="str">
        <f t="shared" si="92"/>
        <v>Yes</v>
      </c>
      <c r="J1516" s="23" t="str">
        <f t="shared" si="93"/>
        <v>No</v>
      </c>
      <c r="K1516" s="23" t="str">
        <f t="shared" si="94"/>
        <v>No</v>
      </c>
      <c r="L1516" s="23" t="str">
        <f>IF(TRIM(H1516)="?",'Cleaning Summary'!$B$35,IF(LOWER(TRIM(H1516))="yes","Yes","No"))</f>
        <v>No</v>
      </c>
      <c r="M1516" s="23">
        <f t="shared" si="95"/>
        <v>0</v>
      </c>
      <c r="N1516" s="23" t="str">
        <f>IF(B1516&lt;'Cleaning Summary'!$B$63,"Underweight",IF(B1516&lt;'Cleaning Summary'!$B$64,"Normal Weight",IF(B1516&lt;'Cleaning Summary'!$B$65,"Overweight","Obesity")))</f>
        <v>Obesity</v>
      </c>
      <c r="O1516" s="23" t="str">
        <f>IF(C1516&lt;'Cleaning Summary'!$B$66,"Normal",IF(C1516&lt;'Cleaning Summary'!$B$67,"Prediabetes","Diabetes"))</f>
        <v>Normal</v>
      </c>
    </row>
    <row r="1517" spans="1:15" x14ac:dyDescent="0.35">
      <c r="A1517" s="23" t="s">
        <v>3149</v>
      </c>
      <c r="B1517" s="27">
        <v>24.02</v>
      </c>
      <c r="C1517" s="27">
        <v>4.38</v>
      </c>
      <c r="D1517" s="23" t="s">
        <v>81</v>
      </c>
      <c r="E1517" s="23" t="s">
        <v>81</v>
      </c>
      <c r="F1517" s="23" t="s">
        <v>81</v>
      </c>
      <c r="G1517" s="23" t="s">
        <v>4796</v>
      </c>
      <c r="H1517" s="23" t="s">
        <v>81</v>
      </c>
      <c r="I1517" s="23" t="str">
        <f t="shared" si="92"/>
        <v>No</v>
      </c>
      <c r="J1517" s="23" t="str">
        <f t="shared" si="93"/>
        <v>No</v>
      </c>
      <c r="K1517" s="23" t="str">
        <f t="shared" si="94"/>
        <v>No</v>
      </c>
      <c r="L1517" s="23" t="str">
        <f>IF(TRIM(H1517)="?",'Cleaning Summary'!$B$35,IF(LOWER(TRIM(H1517))="yes","Yes","No"))</f>
        <v>No</v>
      </c>
      <c r="M1517" s="23">
        <f t="shared" si="95"/>
        <v>0</v>
      </c>
      <c r="N1517" s="23" t="str">
        <f>IF(B1517&lt;'Cleaning Summary'!$B$63,"Underweight",IF(B1517&lt;'Cleaning Summary'!$B$64,"Normal Weight",IF(B1517&lt;'Cleaning Summary'!$B$65,"Overweight","Obesity")))</f>
        <v>Normal Weight</v>
      </c>
      <c r="O1517" s="23" t="str">
        <f>IF(C1517&lt;'Cleaning Summary'!$B$66,"Normal",IF(C1517&lt;'Cleaning Summary'!$B$67,"Prediabetes","Diabetes"))</f>
        <v>Normal</v>
      </c>
    </row>
    <row r="1518" spans="1:15" x14ac:dyDescent="0.35">
      <c r="A1518" s="23" t="s">
        <v>3151</v>
      </c>
      <c r="B1518" s="27">
        <v>36.08</v>
      </c>
      <c r="C1518" s="27">
        <v>11.61</v>
      </c>
      <c r="D1518" s="23" t="s">
        <v>95</v>
      </c>
      <c r="E1518" s="23" t="s">
        <v>81</v>
      </c>
      <c r="F1518" s="23" t="s">
        <v>81</v>
      </c>
      <c r="G1518" s="23" t="s">
        <v>4796</v>
      </c>
      <c r="H1518" s="23" t="s">
        <v>81</v>
      </c>
      <c r="I1518" s="23" t="str">
        <f t="shared" si="92"/>
        <v>Yes</v>
      </c>
      <c r="J1518" s="23" t="str">
        <f t="shared" si="93"/>
        <v>No</v>
      </c>
      <c r="K1518" s="23" t="str">
        <f t="shared" si="94"/>
        <v>No</v>
      </c>
      <c r="L1518" s="23" t="str">
        <f>IF(TRIM(H1518)="?",'Cleaning Summary'!$B$35,IF(LOWER(TRIM(H1518))="yes","Yes","No"))</f>
        <v>No</v>
      </c>
      <c r="M1518" s="23">
        <f t="shared" si="95"/>
        <v>0</v>
      </c>
      <c r="N1518" s="23" t="str">
        <f>IF(B1518&lt;'Cleaning Summary'!$B$63,"Underweight",IF(B1518&lt;'Cleaning Summary'!$B$64,"Normal Weight",IF(B1518&lt;'Cleaning Summary'!$B$65,"Overweight","Obesity")))</f>
        <v>Obesity</v>
      </c>
      <c r="O1518" s="23" t="str">
        <f>IF(C1518&lt;'Cleaning Summary'!$B$66,"Normal",IF(C1518&lt;'Cleaning Summary'!$B$67,"Prediabetes","Diabetes"))</f>
        <v>Diabetes</v>
      </c>
    </row>
    <row r="1519" spans="1:15" x14ac:dyDescent="0.35">
      <c r="A1519" s="23" t="s">
        <v>3153</v>
      </c>
      <c r="B1519" s="27">
        <v>32.200000000000003</v>
      </c>
      <c r="C1519" s="27">
        <v>10.59</v>
      </c>
      <c r="D1519" s="23" t="s">
        <v>95</v>
      </c>
      <c r="E1519" s="23" t="s">
        <v>81</v>
      </c>
      <c r="F1519" s="23" t="s">
        <v>81</v>
      </c>
      <c r="G1519" s="23" t="s">
        <v>4796</v>
      </c>
      <c r="H1519" s="23" t="s">
        <v>81</v>
      </c>
      <c r="I1519" s="23" t="str">
        <f t="shared" si="92"/>
        <v>Yes</v>
      </c>
      <c r="J1519" s="23" t="str">
        <f t="shared" si="93"/>
        <v>No</v>
      </c>
      <c r="K1519" s="23" t="str">
        <f t="shared" si="94"/>
        <v>No</v>
      </c>
      <c r="L1519" s="23" t="str">
        <f>IF(TRIM(H1519)="?",'Cleaning Summary'!$B$35,IF(LOWER(TRIM(H1519))="yes","Yes","No"))</f>
        <v>No</v>
      </c>
      <c r="M1519" s="23">
        <f t="shared" si="95"/>
        <v>0</v>
      </c>
      <c r="N1519" s="23" t="str">
        <f>IF(B1519&lt;'Cleaning Summary'!$B$63,"Underweight",IF(B1519&lt;'Cleaning Summary'!$B$64,"Normal Weight",IF(B1519&lt;'Cleaning Summary'!$B$65,"Overweight","Obesity")))</f>
        <v>Obesity</v>
      </c>
      <c r="O1519" s="23" t="str">
        <f>IF(C1519&lt;'Cleaning Summary'!$B$66,"Normal",IF(C1519&lt;'Cleaning Summary'!$B$67,"Prediabetes","Diabetes"))</f>
        <v>Diabetes</v>
      </c>
    </row>
    <row r="1520" spans="1:15" x14ac:dyDescent="0.35">
      <c r="A1520" s="23" t="s">
        <v>3155</v>
      </c>
      <c r="B1520" s="27">
        <v>28.05</v>
      </c>
      <c r="C1520" s="27">
        <v>11.85</v>
      </c>
      <c r="D1520" s="23" t="s">
        <v>95</v>
      </c>
      <c r="E1520" s="23" t="s">
        <v>81</v>
      </c>
      <c r="F1520" s="23" t="s">
        <v>81</v>
      </c>
      <c r="G1520" s="23" t="s">
        <v>4796</v>
      </c>
      <c r="H1520" s="23" t="s">
        <v>81</v>
      </c>
      <c r="I1520" s="23" t="str">
        <f t="shared" si="92"/>
        <v>Yes</v>
      </c>
      <c r="J1520" s="23" t="str">
        <f t="shared" si="93"/>
        <v>No</v>
      </c>
      <c r="K1520" s="23" t="str">
        <f t="shared" si="94"/>
        <v>No</v>
      </c>
      <c r="L1520" s="23" t="str">
        <f>IF(TRIM(H1520)="?",'Cleaning Summary'!$B$35,IF(LOWER(TRIM(H1520))="yes","Yes","No"))</f>
        <v>No</v>
      </c>
      <c r="M1520" s="23">
        <f t="shared" si="95"/>
        <v>0</v>
      </c>
      <c r="N1520" s="23" t="str">
        <f>IF(B1520&lt;'Cleaning Summary'!$B$63,"Underweight",IF(B1520&lt;'Cleaning Summary'!$B$64,"Normal Weight",IF(B1520&lt;'Cleaning Summary'!$B$65,"Overweight","Obesity")))</f>
        <v>Overweight</v>
      </c>
      <c r="O1520" s="23" t="str">
        <f>IF(C1520&lt;'Cleaning Summary'!$B$66,"Normal",IF(C1520&lt;'Cleaning Summary'!$B$67,"Prediabetes","Diabetes"))</f>
        <v>Diabetes</v>
      </c>
    </row>
    <row r="1521" spans="1:15" x14ac:dyDescent="0.35">
      <c r="A1521" s="23" t="s">
        <v>3157</v>
      </c>
      <c r="B1521" s="27">
        <v>19</v>
      </c>
      <c r="C1521" s="27">
        <v>5.46</v>
      </c>
      <c r="D1521" s="23" t="s">
        <v>95</v>
      </c>
      <c r="E1521" s="23" t="s">
        <v>81</v>
      </c>
      <c r="F1521" s="23" t="s">
        <v>81</v>
      </c>
      <c r="G1521" s="23">
        <v>1</v>
      </c>
      <c r="H1521" s="23" t="s">
        <v>81</v>
      </c>
      <c r="I1521" s="23" t="str">
        <f t="shared" si="92"/>
        <v>Yes</v>
      </c>
      <c r="J1521" s="23" t="str">
        <f t="shared" si="93"/>
        <v>No</v>
      </c>
      <c r="K1521" s="23" t="str">
        <f t="shared" si="94"/>
        <v>No</v>
      </c>
      <c r="L1521" s="23" t="str">
        <f>IF(TRIM(H1521)="?",'Cleaning Summary'!$B$35,IF(LOWER(TRIM(H1521))="yes","Yes","No"))</f>
        <v>No</v>
      </c>
      <c r="M1521" s="23">
        <f t="shared" si="95"/>
        <v>1</v>
      </c>
      <c r="N1521" s="23" t="str">
        <f>IF(B1521&lt;'Cleaning Summary'!$B$63,"Underweight",IF(B1521&lt;'Cleaning Summary'!$B$64,"Normal Weight",IF(B1521&lt;'Cleaning Summary'!$B$65,"Overweight","Obesity")))</f>
        <v>Normal Weight</v>
      </c>
      <c r="O1521" s="23" t="str">
        <f>IF(C1521&lt;'Cleaning Summary'!$B$66,"Normal",IF(C1521&lt;'Cleaning Summary'!$B$67,"Prediabetes","Diabetes"))</f>
        <v>Normal</v>
      </c>
    </row>
    <row r="1522" spans="1:15" x14ac:dyDescent="0.35">
      <c r="A1522" s="23" t="s">
        <v>3159</v>
      </c>
      <c r="B1522" s="27">
        <v>16.13</v>
      </c>
      <c r="C1522" s="27">
        <v>4.54</v>
      </c>
      <c r="D1522" s="23" t="s">
        <v>95</v>
      </c>
      <c r="E1522" s="23" t="s">
        <v>81</v>
      </c>
      <c r="F1522" s="23" t="s">
        <v>81</v>
      </c>
      <c r="G1522" s="23">
        <v>2</v>
      </c>
      <c r="H1522" s="23" t="s">
        <v>81</v>
      </c>
      <c r="I1522" s="23" t="str">
        <f t="shared" si="92"/>
        <v>Yes</v>
      </c>
      <c r="J1522" s="23" t="str">
        <f t="shared" si="93"/>
        <v>No</v>
      </c>
      <c r="K1522" s="23" t="str">
        <f t="shared" si="94"/>
        <v>No</v>
      </c>
      <c r="L1522" s="23" t="str">
        <f>IF(TRIM(H1522)="?",'Cleaning Summary'!$B$35,IF(LOWER(TRIM(H1522))="yes","Yes","No"))</f>
        <v>No</v>
      </c>
      <c r="M1522" s="23">
        <f t="shared" si="95"/>
        <v>2</v>
      </c>
      <c r="N1522" s="23" t="str">
        <f>IF(B1522&lt;'Cleaning Summary'!$B$63,"Underweight",IF(B1522&lt;'Cleaning Summary'!$B$64,"Normal Weight",IF(B1522&lt;'Cleaning Summary'!$B$65,"Overweight","Obesity")))</f>
        <v>Underweight</v>
      </c>
      <c r="O1522" s="23" t="str">
        <f>IF(C1522&lt;'Cleaning Summary'!$B$66,"Normal",IF(C1522&lt;'Cleaning Summary'!$B$67,"Prediabetes","Diabetes"))</f>
        <v>Normal</v>
      </c>
    </row>
    <row r="1523" spans="1:15" x14ac:dyDescent="0.35">
      <c r="A1523" s="23" t="s">
        <v>3161</v>
      </c>
      <c r="B1523" s="27">
        <v>18.77</v>
      </c>
      <c r="C1523" s="27">
        <v>11.98</v>
      </c>
      <c r="D1523" s="23" t="s">
        <v>95</v>
      </c>
      <c r="E1523" s="23" t="s">
        <v>81</v>
      </c>
      <c r="F1523" s="23" t="s">
        <v>81</v>
      </c>
      <c r="G1523" s="23">
        <v>2</v>
      </c>
      <c r="H1523" s="23" t="s">
        <v>81</v>
      </c>
      <c r="I1523" s="23" t="str">
        <f t="shared" si="92"/>
        <v>Yes</v>
      </c>
      <c r="J1523" s="23" t="str">
        <f t="shared" si="93"/>
        <v>No</v>
      </c>
      <c r="K1523" s="23" t="str">
        <f t="shared" si="94"/>
        <v>No</v>
      </c>
      <c r="L1523" s="23" t="str">
        <f>IF(TRIM(H1523)="?",'Cleaning Summary'!$B$35,IF(LOWER(TRIM(H1523))="yes","Yes","No"))</f>
        <v>No</v>
      </c>
      <c r="M1523" s="23">
        <f t="shared" si="95"/>
        <v>2</v>
      </c>
      <c r="N1523" s="23" t="str">
        <f>IF(B1523&lt;'Cleaning Summary'!$B$63,"Underweight",IF(B1523&lt;'Cleaning Summary'!$B$64,"Normal Weight",IF(B1523&lt;'Cleaning Summary'!$B$65,"Overweight","Obesity")))</f>
        <v>Normal Weight</v>
      </c>
      <c r="O1523" s="23" t="str">
        <f>IF(C1523&lt;'Cleaning Summary'!$B$66,"Normal",IF(C1523&lt;'Cleaning Summary'!$B$67,"Prediabetes","Diabetes"))</f>
        <v>Diabetes</v>
      </c>
    </row>
    <row r="1524" spans="1:15" x14ac:dyDescent="0.35">
      <c r="A1524" s="23" t="s">
        <v>3163</v>
      </c>
      <c r="B1524" s="27">
        <v>28.88</v>
      </c>
      <c r="C1524" s="27">
        <v>6.59</v>
      </c>
      <c r="D1524" s="23" t="s">
        <v>95</v>
      </c>
      <c r="E1524" s="23" t="s">
        <v>81</v>
      </c>
      <c r="F1524" s="23" t="s">
        <v>81</v>
      </c>
      <c r="G1524" s="23">
        <v>1</v>
      </c>
      <c r="H1524" s="23" t="s">
        <v>81</v>
      </c>
      <c r="I1524" s="23" t="str">
        <f t="shared" si="92"/>
        <v>Yes</v>
      </c>
      <c r="J1524" s="23" t="str">
        <f t="shared" si="93"/>
        <v>No</v>
      </c>
      <c r="K1524" s="23" t="str">
        <f t="shared" si="94"/>
        <v>No</v>
      </c>
      <c r="L1524" s="23" t="str">
        <f>IF(TRIM(H1524)="?",'Cleaning Summary'!$B$35,IF(LOWER(TRIM(H1524))="yes","Yes","No"))</f>
        <v>No</v>
      </c>
      <c r="M1524" s="23">
        <f t="shared" si="95"/>
        <v>1</v>
      </c>
      <c r="N1524" s="23" t="str">
        <f>IF(B1524&lt;'Cleaning Summary'!$B$63,"Underweight",IF(B1524&lt;'Cleaning Summary'!$B$64,"Normal Weight",IF(B1524&lt;'Cleaning Summary'!$B$65,"Overweight","Obesity")))</f>
        <v>Overweight</v>
      </c>
      <c r="O1524" s="23" t="str">
        <f>IF(C1524&lt;'Cleaning Summary'!$B$66,"Normal",IF(C1524&lt;'Cleaning Summary'!$B$67,"Prediabetes","Diabetes"))</f>
        <v>Diabetes</v>
      </c>
    </row>
    <row r="1525" spans="1:15" x14ac:dyDescent="0.35">
      <c r="A1525" s="23" t="s">
        <v>3165</v>
      </c>
      <c r="B1525" s="27">
        <v>27.55</v>
      </c>
      <c r="C1525" s="27">
        <v>10.83</v>
      </c>
      <c r="D1525" s="23" t="s">
        <v>95</v>
      </c>
      <c r="E1525" s="23" t="s">
        <v>81</v>
      </c>
      <c r="F1525" s="23" t="s">
        <v>81</v>
      </c>
      <c r="G1525" s="23">
        <v>1</v>
      </c>
      <c r="H1525" s="23" t="s">
        <v>81</v>
      </c>
      <c r="I1525" s="23" t="str">
        <f t="shared" si="92"/>
        <v>Yes</v>
      </c>
      <c r="J1525" s="23" t="str">
        <f t="shared" si="93"/>
        <v>No</v>
      </c>
      <c r="K1525" s="23" t="str">
        <f t="shared" si="94"/>
        <v>No</v>
      </c>
      <c r="L1525" s="23" t="str">
        <f>IF(TRIM(H1525)="?",'Cleaning Summary'!$B$35,IF(LOWER(TRIM(H1525))="yes","Yes","No"))</f>
        <v>No</v>
      </c>
      <c r="M1525" s="23">
        <f t="shared" si="95"/>
        <v>1</v>
      </c>
      <c r="N1525" s="23" t="str">
        <f>IF(B1525&lt;'Cleaning Summary'!$B$63,"Underweight",IF(B1525&lt;'Cleaning Summary'!$B$64,"Normal Weight",IF(B1525&lt;'Cleaning Summary'!$B$65,"Overweight","Obesity")))</f>
        <v>Overweight</v>
      </c>
      <c r="O1525" s="23" t="str">
        <f>IF(C1525&lt;'Cleaning Summary'!$B$66,"Normal",IF(C1525&lt;'Cleaning Summary'!$B$67,"Prediabetes","Diabetes"))</f>
        <v>Diabetes</v>
      </c>
    </row>
    <row r="1526" spans="1:15" x14ac:dyDescent="0.35">
      <c r="A1526" s="23" t="s">
        <v>3167</v>
      </c>
      <c r="B1526" s="27">
        <v>15.6</v>
      </c>
      <c r="C1526" s="27">
        <v>8.6</v>
      </c>
      <c r="D1526" s="23" t="s">
        <v>81</v>
      </c>
      <c r="E1526" s="23" t="s">
        <v>81</v>
      </c>
      <c r="F1526" s="23" t="s">
        <v>81</v>
      </c>
      <c r="G1526" s="23" t="s">
        <v>4796</v>
      </c>
      <c r="H1526" s="23" t="s">
        <v>81</v>
      </c>
      <c r="I1526" s="23" t="str">
        <f t="shared" si="92"/>
        <v>No</v>
      </c>
      <c r="J1526" s="23" t="str">
        <f t="shared" si="93"/>
        <v>No</v>
      </c>
      <c r="K1526" s="23" t="str">
        <f t="shared" si="94"/>
        <v>No</v>
      </c>
      <c r="L1526" s="23" t="str">
        <f>IF(TRIM(H1526)="?",'Cleaning Summary'!$B$35,IF(LOWER(TRIM(H1526))="yes","Yes","No"))</f>
        <v>No</v>
      </c>
      <c r="M1526" s="23">
        <f t="shared" si="95"/>
        <v>0</v>
      </c>
      <c r="N1526" s="23" t="str">
        <f>IF(B1526&lt;'Cleaning Summary'!$B$63,"Underweight",IF(B1526&lt;'Cleaning Summary'!$B$64,"Normal Weight",IF(B1526&lt;'Cleaning Summary'!$B$65,"Overweight","Obesity")))</f>
        <v>Underweight</v>
      </c>
      <c r="O1526" s="23" t="str">
        <f>IF(C1526&lt;'Cleaning Summary'!$B$66,"Normal",IF(C1526&lt;'Cleaning Summary'!$B$67,"Prediabetes","Diabetes"))</f>
        <v>Diabetes</v>
      </c>
    </row>
    <row r="1527" spans="1:15" x14ac:dyDescent="0.35">
      <c r="A1527" s="23" t="s">
        <v>3169</v>
      </c>
      <c r="B1527" s="27">
        <v>21.99</v>
      </c>
      <c r="C1527" s="27">
        <v>11.17</v>
      </c>
      <c r="D1527" s="23" t="s">
        <v>81</v>
      </c>
      <c r="E1527" s="23" t="s">
        <v>81</v>
      </c>
      <c r="F1527" s="23" t="s">
        <v>81</v>
      </c>
      <c r="G1527" s="23" t="s">
        <v>4796</v>
      </c>
      <c r="H1527" s="23" t="s">
        <v>81</v>
      </c>
      <c r="I1527" s="23" t="str">
        <f t="shared" si="92"/>
        <v>No</v>
      </c>
      <c r="J1527" s="23" t="str">
        <f t="shared" si="93"/>
        <v>No</v>
      </c>
      <c r="K1527" s="23" t="str">
        <f t="shared" si="94"/>
        <v>No</v>
      </c>
      <c r="L1527" s="23" t="str">
        <f>IF(TRIM(H1527)="?",'Cleaning Summary'!$B$35,IF(LOWER(TRIM(H1527))="yes","Yes","No"))</f>
        <v>No</v>
      </c>
      <c r="M1527" s="23">
        <f t="shared" si="95"/>
        <v>0</v>
      </c>
      <c r="N1527" s="23" t="str">
        <f>IF(B1527&lt;'Cleaning Summary'!$B$63,"Underweight",IF(B1527&lt;'Cleaning Summary'!$B$64,"Normal Weight",IF(B1527&lt;'Cleaning Summary'!$B$65,"Overweight","Obesity")))</f>
        <v>Normal Weight</v>
      </c>
      <c r="O1527" s="23" t="str">
        <f>IF(C1527&lt;'Cleaning Summary'!$B$66,"Normal",IF(C1527&lt;'Cleaning Summary'!$B$67,"Prediabetes","Diabetes"))</f>
        <v>Diabetes</v>
      </c>
    </row>
    <row r="1528" spans="1:15" x14ac:dyDescent="0.35">
      <c r="A1528" s="23" t="s">
        <v>3171</v>
      </c>
      <c r="B1528" s="27">
        <v>34.85</v>
      </c>
      <c r="C1528" s="27">
        <v>5.75</v>
      </c>
      <c r="D1528" s="23" t="s">
        <v>81</v>
      </c>
      <c r="E1528" s="23" t="s">
        <v>81</v>
      </c>
      <c r="F1528" s="23" t="s">
        <v>81</v>
      </c>
      <c r="G1528" s="23" t="s">
        <v>4796</v>
      </c>
      <c r="H1528" s="23" t="s">
        <v>81</v>
      </c>
      <c r="I1528" s="23" t="str">
        <f t="shared" si="92"/>
        <v>No</v>
      </c>
      <c r="J1528" s="23" t="str">
        <f t="shared" si="93"/>
        <v>No</v>
      </c>
      <c r="K1528" s="23" t="str">
        <f t="shared" si="94"/>
        <v>No</v>
      </c>
      <c r="L1528" s="23" t="str">
        <f>IF(TRIM(H1528)="?",'Cleaning Summary'!$B$35,IF(LOWER(TRIM(H1528))="yes","Yes","No"))</f>
        <v>No</v>
      </c>
      <c r="M1528" s="23">
        <f t="shared" si="95"/>
        <v>0</v>
      </c>
      <c r="N1528" s="23" t="str">
        <f>IF(B1528&lt;'Cleaning Summary'!$B$63,"Underweight",IF(B1528&lt;'Cleaning Summary'!$B$64,"Normal Weight",IF(B1528&lt;'Cleaning Summary'!$B$65,"Overweight","Obesity")))</f>
        <v>Obesity</v>
      </c>
      <c r="O1528" s="23" t="str">
        <f>IF(C1528&lt;'Cleaning Summary'!$B$66,"Normal",IF(C1528&lt;'Cleaning Summary'!$B$67,"Prediabetes","Diabetes"))</f>
        <v>Prediabetes</v>
      </c>
    </row>
    <row r="1529" spans="1:15" x14ac:dyDescent="0.35">
      <c r="A1529" s="23" t="s">
        <v>3173</v>
      </c>
      <c r="B1529" s="27">
        <v>24.51</v>
      </c>
      <c r="C1529" s="27">
        <v>4.83</v>
      </c>
      <c r="D1529" s="23" t="s">
        <v>95</v>
      </c>
      <c r="E1529" s="23" t="s">
        <v>81</v>
      </c>
      <c r="F1529" s="23" t="s">
        <v>82</v>
      </c>
      <c r="G1529" s="23">
        <v>1</v>
      </c>
      <c r="H1529" s="23" t="s">
        <v>81</v>
      </c>
      <c r="I1529" s="23" t="str">
        <f t="shared" si="92"/>
        <v>Yes</v>
      </c>
      <c r="J1529" s="23" t="str">
        <f t="shared" si="93"/>
        <v>No</v>
      </c>
      <c r="K1529" s="23" t="str">
        <f t="shared" si="94"/>
        <v>Yes</v>
      </c>
      <c r="L1529" s="23" t="str">
        <f>IF(TRIM(H1529)="?",'Cleaning Summary'!$B$35,IF(LOWER(TRIM(H1529))="yes","Yes","No"))</f>
        <v>No</v>
      </c>
      <c r="M1529" s="23">
        <f t="shared" si="95"/>
        <v>1</v>
      </c>
      <c r="N1529" s="23" t="str">
        <f>IF(B1529&lt;'Cleaning Summary'!$B$63,"Underweight",IF(B1529&lt;'Cleaning Summary'!$B$64,"Normal Weight",IF(B1529&lt;'Cleaning Summary'!$B$65,"Overweight","Obesity")))</f>
        <v>Normal Weight</v>
      </c>
      <c r="O1529" s="23" t="str">
        <f>IF(C1529&lt;'Cleaning Summary'!$B$66,"Normal",IF(C1529&lt;'Cleaning Summary'!$B$67,"Prediabetes","Diabetes"))</f>
        <v>Normal</v>
      </c>
    </row>
    <row r="1530" spans="1:15" x14ac:dyDescent="0.35">
      <c r="A1530" s="23" t="s">
        <v>3175</v>
      </c>
      <c r="B1530" s="27">
        <v>19.399999999999999</v>
      </c>
      <c r="C1530" s="27">
        <v>11.93</v>
      </c>
      <c r="D1530" s="23" t="s">
        <v>81</v>
      </c>
      <c r="E1530" s="23" t="s">
        <v>81</v>
      </c>
      <c r="F1530" s="23" t="s">
        <v>81</v>
      </c>
      <c r="G1530" s="23" t="s">
        <v>4796</v>
      </c>
      <c r="H1530" s="23" t="s">
        <v>81</v>
      </c>
      <c r="I1530" s="23" t="str">
        <f t="shared" si="92"/>
        <v>No</v>
      </c>
      <c r="J1530" s="23" t="str">
        <f t="shared" si="93"/>
        <v>No</v>
      </c>
      <c r="K1530" s="23" t="str">
        <f t="shared" si="94"/>
        <v>No</v>
      </c>
      <c r="L1530" s="23" t="str">
        <f>IF(TRIM(H1530)="?",'Cleaning Summary'!$B$35,IF(LOWER(TRIM(H1530))="yes","Yes","No"))</f>
        <v>No</v>
      </c>
      <c r="M1530" s="23">
        <f t="shared" si="95"/>
        <v>0</v>
      </c>
      <c r="N1530" s="23" t="str">
        <f>IF(B1530&lt;'Cleaning Summary'!$B$63,"Underweight",IF(B1530&lt;'Cleaning Summary'!$B$64,"Normal Weight",IF(B1530&lt;'Cleaning Summary'!$B$65,"Overweight","Obesity")))</f>
        <v>Normal Weight</v>
      </c>
      <c r="O1530" s="23" t="str">
        <f>IF(C1530&lt;'Cleaning Summary'!$B$66,"Normal",IF(C1530&lt;'Cleaning Summary'!$B$67,"Prediabetes","Diabetes"))</f>
        <v>Diabetes</v>
      </c>
    </row>
    <row r="1531" spans="1:15" x14ac:dyDescent="0.35">
      <c r="A1531" s="23" t="s">
        <v>3177</v>
      </c>
      <c r="B1531" s="27">
        <v>15.1</v>
      </c>
      <c r="C1531" s="27">
        <v>8.41</v>
      </c>
      <c r="D1531" s="23" t="s">
        <v>81</v>
      </c>
      <c r="E1531" s="23" t="s">
        <v>81</v>
      </c>
      <c r="F1531" s="23" t="s">
        <v>81</v>
      </c>
      <c r="G1531" s="23" t="s">
        <v>4796</v>
      </c>
      <c r="H1531" s="23" t="s">
        <v>81</v>
      </c>
      <c r="I1531" s="23" t="str">
        <f t="shared" si="92"/>
        <v>No</v>
      </c>
      <c r="J1531" s="23" t="str">
        <f t="shared" si="93"/>
        <v>No</v>
      </c>
      <c r="K1531" s="23" t="str">
        <f t="shared" si="94"/>
        <v>No</v>
      </c>
      <c r="L1531" s="23" t="str">
        <f>IF(TRIM(H1531)="?",'Cleaning Summary'!$B$35,IF(LOWER(TRIM(H1531))="yes","Yes","No"))</f>
        <v>No</v>
      </c>
      <c r="M1531" s="23">
        <f t="shared" si="95"/>
        <v>0</v>
      </c>
      <c r="N1531" s="23" t="str">
        <f>IF(B1531&lt;'Cleaning Summary'!$B$63,"Underweight",IF(B1531&lt;'Cleaning Summary'!$B$64,"Normal Weight",IF(B1531&lt;'Cleaning Summary'!$B$65,"Overweight","Obesity")))</f>
        <v>Underweight</v>
      </c>
      <c r="O1531" s="23" t="str">
        <f>IF(C1531&lt;'Cleaning Summary'!$B$66,"Normal",IF(C1531&lt;'Cleaning Summary'!$B$67,"Prediabetes","Diabetes"))</f>
        <v>Diabetes</v>
      </c>
    </row>
    <row r="1532" spans="1:15" x14ac:dyDescent="0.35">
      <c r="A1532" s="23" t="s">
        <v>3179</v>
      </c>
      <c r="B1532" s="27">
        <v>23.37</v>
      </c>
      <c r="C1532" s="27">
        <v>5.59</v>
      </c>
      <c r="D1532" s="23" t="s">
        <v>95</v>
      </c>
      <c r="E1532" s="23" t="s">
        <v>81</v>
      </c>
      <c r="F1532" s="23" t="s">
        <v>81</v>
      </c>
      <c r="G1532" s="23" t="s">
        <v>4796</v>
      </c>
      <c r="H1532" s="23" t="s">
        <v>81</v>
      </c>
      <c r="I1532" s="23" t="str">
        <f t="shared" si="92"/>
        <v>Yes</v>
      </c>
      <c r="J1532" s="23" t="str">
        <f t="shared" si="93"/>
        <v>No</v>
      </c>
      <c r="K1532" s="23" t="str">
        <f t="shared" si="94"/>
        <v>No</v>
      </c>
      <c r="L1532" s="23" t="str">
        <f>IF(TRIM(H1532)="?",'Cleaning Summary'!$B$35,IF(LOWER(TRIM(H1532))="yes","Yes","No"))</f>
        <v>No</v>
      </c>
      <c r="M1532" s="23">
        <f t="shared" si="95"/>
        <v>0</v>
      </c>
      <c r="N1532" s="23" t="str">
        <f>IF(B1532&lt;'Cleaning Summary'!$B$63,"Underweight",IF(B1532&lt;'Cleaning Summary'!$B$64,"Normal Weight",IF(B1532&lt;'Cleaning Summary'!$B$65,"Overweight","Obesity")))</f>
        <v>Normal Weight</v>
      </c>
      <c r="O1532" s="23" t="str">
        <f>IF(C1532&lt;'Cleaning Summary'!$B$66,"Normal",IF(C1532&lt;'Cleaning Summary'!$B$67,"Prediabetes","Diabetes"))</f>
        <v>Normal</v>
      </c>
    </row>
    <row r="1533" spans="1:15" x14ac:dyDescent="0.35">
      <c r="A1533" s="23" t="s">
        <v>3181</v>
      </c>
      <c r="B1533" s="27">
        <v>42.4</v>
      </c>
      <c r="C1533" s="27">
        <v>4.0599999999999996</v>
      </c>
      <c r="D1533" s="23" t="s">
        <v>81</v>
      </c>
      <c r="E1533" s="23" t="s">
        <v>81</v>
      </c>
      <c r="F1533" s="23" t="s">
        <v>81</v>
      </c>
      <c r="G1533" s="23" t="s">
        <v>4796</v>
      </c>
      <c r="H1533" s="23" t="s">
        <v>81</v>
      </c>
      <c r="I1533" s="23" t="str">
        <f t="shared" si="92"/>
        <v>No</v>
      </c>
      <c r="J1533" s="23" t="str">
        <f t="shared" si="93"/>
        <v>No</v>
      </c>
      <c r="K1533" s="23" t="str">
        <f t="shared" si="94"/>
        <v>No</v>
      </c>
      <c r="L1533" s="23" t="str">
        <f>IF(TRIM(H1533)="?",'Cleaning Summary'!$B$35,IF(LOWER(TRIM(H1533))="yes","Yes","No"))</f>
        <v>No</v>
      </c>
      <c r="M1533" s="23">
        <f t="shared" si="95"/>
        <v>0</v>
      </c>
      <c r="N1533" s="23" t="str">
        <f>IF(B1533&lt;'Cleaning Summary'!$B$63,"Underweight",IF(B1533&lt;'Cleaning Summary'!$B$64,"Normal Weight",IF(B1533&lt;'Cleaning Summary'!$B$65,"Overweight","Obesity")))</f>
        <v>Obesity</v>
      </c>
      <c r="O1533" s="23" t="str">
        <f>IF(C1533&lt;'Cleaning Summary'!$B$66,"Normal",IF(C1533&lt;'Cleaning Summary'!$B$67,"Prediabetes","Diabetes"))</f>
        <v>Normal</v>
      </c>
    </row>
    <row r="1534" spans="1:15" x14ac:dyDescent="0.35">
      <c r="A1534" s="23" t="s">
        <v>3183</v>
      </c>
      <c r="B1534" s="27">
        <v>28.405000000000001</v>
      </c>
      <c r="C1534" s="27">
        <v>7.02</v>
      </c>
      <c r="D1534" s="23" t="s">
        <v>95</v>
      </c>
      <c r="E1534" s="23" t="s">
        <v>81</v>
      </c>
      <c r="F1534" s="23" t="s">
        <v>81</v>
      </c>
      <c r="G1534" s="23" t="s">
        <v>4796</v>
      </c>
      <c r="H1534" s="23" t="s">
        <v>81</v>
      </c>
      <c r="I1534" s="23" t="str">
        <f t="shared" si="92"/>
        <v>Yes</v>
      </c>
      <c r="J1534" s="23" t="str">
        <f t="shared" si="93"/>
        <v>No</v>
      </c>
      <c r="K1534" s="23" t="str">
        <f t="shared" si="94"/>
        <v>No</v>
      </c>
      <c r="L1534" s="23" t="str">
        <f>IF(TRIM(H1534)="?",'Cleaning Summary'!$B$35,IF(LOWER(TRIM(H1534))="yes","Yes","No"))</f>
        <v>No</v>
      </c>
      <c r="M1534" s="23">
        <f t="shared" si="95"/>
        <v>0</v>
      </c>
      <c r="N1534" s="23" t="str">
        <f>IF(B1534&lt;'Cleaning Summary'!$B$63,"Underweight",IF(B1534&lt;'Cleaning Summary'!$B$64,"Normal Weight",IF(B1534&lt;'Cleaning Summary'!$B$65,"Overweight","Obesity")))</f>
        <v>Overweight</v>
      </c>
      <c r="O1534" s="23" t="str">
        <f>IF(C1534&lt;'Cleaning Summary'!$B$66,"Normal",IF(C1534&lt;'Cleaning Summary'!$B$67,"Prediabetes","Diabetes"))</f>
        <v>Diabetes</v>
      </c>
    </row>
    <row r="1535" spans="1:15" x14ac:dyDescent="0.35">
      <c r="A1535" s="23" t="s">
        <v>3185</v>
      </c>
      <c r="B1535" s="27">
        <v>23.4</v>
      </c>
      <c r="C1535" s="27">
        <v>4.47</v>
      </c>
      <c r="D1535" s="23" t="s">
        <v>81</v>
      </c>
      <c r="E1535" s="23" t="s">
        <v>81</v>
      </c>
      <c r="F1535" s="23" t="s">
        <v>81</v>
      </c>
      <c r="G1535" s="23" t="s">
        <v>4796</v>
      </c>
      <c r="H1535" s="23" t="s">
        <v>81</v>
      </c>
      <c r="I1535" s="23" t="str">
        <f t="shared" si="92"/>
        <v>No</v>
      </c>
      <c r="J1535" s="23" t="str">
        <f t="shared" si="93"/>
        <v>No</v>
      </c>
      <c r="K1535" s="23" t="str">
        <f t="shared" si="94"/>
        <v>No</v>
      </c>
      <c r="L1535" s="23" t="str">
        <f>IF(TRIM(H1535)="?",'Cleaning Summary'!$B$35,IF(LOWER(TRIM(H1535))="yes","Yes","No"))</f>
        <v>No</v>
      </c>
      <c r="M1535" s="23">
        <f t="shared" si="95"/>
        <v>0</v>
      </c>
      <c r="N1535" s="23" t="str">
        <f>IF(B1535&lt;'Cleaning Summary'!$B$63,"Underweight",IF(B1535&lt;'Cleaning Summary'!$B$64,"Normal Weight",IF(B1535&lt;'Cleaning Summary'!$B$65,"Overweight","Obesity")))</f>
        <v>Normal Weight</v>
      </c>
      <c r="O1535" s="23" t="str">
        <f>IF(C1535&lt;'Cleaning Summary'!$B$66,"Normal",IF(C1535&lt;'Cleaning Summary'!$B$67,"Prediabetes","Diabetes"))</f>
        <v>Normal</v>
      </c>
    </row>
    <row r="1536" spans="1:15" x14ac:dyDescent="0.35">
      <c r="A1536" s="23" t="s">
        <v>3187</v>
      </c>
      <c r="B1536" s="27">
        <v>33.44</v>
      </c>
      <c r="C1536" s="27">
        <v>4.54</v>
      </c>
      <c r="D1536" s="23" t="s">
        <v>81</v>
      </c>
      <c r="E1536" s="23" t="s">
        <v>81</v>
      </c>
      <c r="F1536" s="23" t="s">
        <v>81</v>
      </c>
      <c r="G1536" s="23" t="s">
        <v>4796</v>
      </c>
      <c r="H1536" s="23" t="s">
        <v>81</v>
      </c>
      <c r="I1536" s="23" t="str">
        <f t="shared" si="92"/>
        <v>No</v>
      </c>
      <c r="J1536" s="23" t="str">
        <f t="shared" si="93"/>
        <v>No</v>
      </c>
      <c r="K1536" s="23" t="str">
        <f t="shared" si="94"/>
        <v>No</v>
      </c>
      <c r="L1536" s="23" t="str">
        <f>IF(TRIM(H1536)="?",'Cleaning Summary'!$B$35,IF(LOWER(TRIM(H1536))="yes","Yes","No"))</f>
        <v>No</v>
      </c>
      <c r="M1536" s="23">
        <f t="shared" si="95"/>
        <v>0</v>
      </c>
      <c r="N1536" s="23" t="str">
        <f>IF(B1536&lt;'Cleaning Summary'!$B$63,"Underweight",IF(B1536&lt;'Cleaning Summary'!$B$64,"Normal Weight",IF(B1536&lt;'Cleaning Summary'!$B$65,"Overweight","Obesity")))</f>
        <v>Obesity</v>
      </c>
      <c r="O1536" s="23" t="str">
        <f>IF(C1536&lt;'Cleaning Summary'!$B$66,"Normal",IF(C1536&lt;'Cleaning Summary'!$B$67,"Prediabetes","Diabetes"))</f>
        <v>Normal</v>
      </c>
    </row>
    <row r="1537" spans="1:15" x14ac:dyDescent="0.35">
      <c r="A1537" s="23" t="s">
        <v>3189</v>
      </c>
      <c r="B1537" s="27">
        <v>21.12</v>
      </c>
      <c r="C1537" s="27">
        <v>4.99</v>
      </c>
      <c r="D1537" s="23" t="s">
        <v>81</v>
      </c>
      <c r="E1537" s="23" t="s">
        <v>81</v>
      </c>
      <c r="F1537" s="23" t="s">
        <v>81</v>
      </c>
      <c r="G1537" s="23">
        <v>1</v>
      </c>
      <c r="H1537" s="23" t="s">
        <v>81</v>
      </c>
      <c r="I1537" s="23" t="str">
        <f t="shared" si="92"/>
        <v>No</v>
      </c>
      <c r="J1537" s="23" t="str">
        <f t="shared" si="93"/>
        <v>No</v>
      </c>
      <c r="K1537" s="23" t="str">
        <f t="shared" si="94"/>
        <v>No</v>
      </c>
      <c r="L1537" s="23" t="str">
        <f>IF(TRIM(H1537)="?",'Cleaning Summary'!$B$35,IF(LOWER(TRIM(H1537))="yes","Yes","No"))</f>
        <v>No</v>
      </c>
      <c r="M1537" s="23">
        <f t="shared" si="95"/>
        <v>1</v>
      </c>
      <c r="N1537" s="23" t="str">
        <f>IF(B1537&lt;'Cleaning Summary'!$B$63,"Underweight",IF(B1537&lt;'Cleaning Summary'!$B$64,"Normal Weight",IF(B1537&lt;'Cleaning Summary'!$B$65,"Overweight","Obesity")))</f>
        <v>Normal Weight</v>
      </c>
      <c r="O1537" s="23" t="str">
        <f>IF(C1537&lt;'Cleaning Summary'!$B$66,"Normal",IF(C1537&lt;'Cleaning Summary'!$B$67,"Prediabetes","Diabetes"))</f>
        <v>Normal</v>
      </c>
    </row>
    <row r="1538" spans="1:15" x14ac:dyDescent="0.35">
      <c r="A1538" s="23" t="s">
        <v>3191</v>
      </c>
      <c r="B1538" s="27">
        <v>18.48</v>
      </c>
      <c r="C1538" s="27">
        <v>10.84</v>
      </c>
      <c r="D1538" s="23" t="s">
        <v>95</v>
      </c>
      <c r="E1538" s="23" t="s">
        <v>81</v>
      </c>
      <c r="F1538" s="23" t="s">
        <v>81</v>
      </c>
      <c r="G1538" s="23">
        <v>2</v>
      </c>
      <c r="H1538" s="23" t="s">
        <v>81</v>
      </c>
      <c r="I1538" s="23" t="str">
        <f t="shared" ref="I1538:I1601" si="96">IF(LOWER(TRIM(D1538))="yes","Yes","No")</f>
        <v>Yes</v>
      </c>
      <c r="J1538" s="23" t="str">
        <f t="shared" ref="J1538:J1601" si="97">IF(LOWER(TRIM(E1538))="yes","Yes","No")</f>
        <v>No</v>
      </c>
      <c r="K1538" s="23" t="str">
        <f t="shared" ref="K1538:K1601" si="98">IF(LOWER(TRIM(F1538))="yes","Yes","No")</f>
        <v>No</v>
      </c>
      <c r="L1538" s="23" t="str">
        <f>IF(TRIM(H1538)="?",'Cleaning Summary'!$B$35,IF(LOWER(TRIM(H1538))="yes","Yes","No"))</f>
        <v>No</v>
      </c>
      <c r="M1538" s="23">
        <f t="shared" ref="M1538:M1601" si="99">IF(ISNUMBER(G1538),G1538,IF(LOWER(TRIM(G1538))="no major surgery",0,"CHECK"))</f>
        <v>2</v>
      </c>
      <c r="N1538" s="23" t="str">
        <f>IF(B1538&lt;'Cleaning Summary'!$B$63,"Underweight",IF(B1538&lt;'Cleaning Summary'!$B$64,"Normal Weight",IF(B1538&lt;'Cleaning Summary'!$B$65,"Overweight","Obesity")))</f>
        <v>Underweight</v>
      </c>
      <c r="O1538" s="23" t="str">
        <f>IF(C1538&lt;'Cleaning Summary'!$B$66,"Normal",IF(C1538&lt;'Cleaning Summary'!$B$67,"Prediabetes","Diabetes"))</f>
        <v>Diabetes</v>
      </c>
    </row>
    <row r="1539" spans="1:15" x14ac:dyDescent="0.35">
      <c r="A1539" s="23" t="s">
        <v>3193</v>
      </c>
      <c r="B1539" s="27">
        <v>16.815000000000001</v>
      </c>
      <c r="C1539" s="27">
        <v>5.63</v>
      </c>
      <c r="D1539" s="23" t="s">
        <v>81</v>
      </c>
      <c r="E1539" s="23" t="s">
        <v>81</v>
      </c>
      <c r="F1539" s="23" t="s">
        <v>81</v>
      </c>
      <c r="G1539" s="23">
        <v>1</v>
      </c>
      <c r="H1539" s="23" t="s">
        <v>81</v>
      </c>
      <c r="I1539" s="23" t="str">
        <f t="shared" si="96"/>
        <v>No</v>
      </c>
      <c r="J1539" s="23" t="str">
        <f t="shared" si="97"/>
        <v>No</v>
      </c>
      <c r="K1539" s="23" t="str">
        <f t="shared" si="98"/>
        <v>No</v>
      </c>
      <c r="L1539" s="23" t="str">
        <f>IF(TRIM(H1539)="?",'Cleaning Summary'!$B$35,IF(LOWER(TRIM(H1539))="yes","Yes","No"))</f>
        <v>No</v>
      </c>
      <c r="M1539" s="23">
        <f t="shared" si="99"/>
        <v>1</v>
      </c>
      <c r="N1539" s="23" t="str">
        <f>IF(B1539&lt;'Cleaning Summary'!$B$63,"Underweight",IF(B1539&lt;'Cleaning Summary'!$B$64,"Normal Weight",IF(B1539&lt;'Cleaning Summary'!$B$65,"Overweight","Obesity")))</f>
        <v>Underweight</v>
      </c>
      <c r="O1539" s="23" t="str">
        <f>IF(C1539&lt;'Cleaning Summary'!$B$66,"Normal",IF(C1539&lt;'Cleaning Summary'!$B$67,"Prediabetes","Diabetes"))</f>
        <v>Normal</v>
      </c>
    </row>
    <row r="1540" spans="1:15" x14ac:dyDescent="0.35">
      <c r="A1540" s="23" t="s">
        <v>3195</v>
      </c>
      <c r="B1540" s="27">
        <v>26.72</v>
      </c>
      <c r="C1540" s="27">
        <v>4.1399999999999997</v>
      </c>
      <c r="D1540" s="23" t="s">
        <v>81</v>
      </c>
      <c r="E1540" s="23" t="s">
        <v>81</v>
      </c>
      <c r="F1540" s="23" t="s">
        <v>81</v>
      </c>
      <c r="G1540" s="23" t="s">
        <v>4796</v>
      </c>
      <c r="H1540" s="23" t="s">
        <v>81</v>
      </c>
      <c r="I1540" s="23" t="str">
        <f t="shared" si="96"/>
        <v>No</v>
      </c>
      <c r="J1540" s="23" t="str">
        <f t="shared" si="97"/>
        <v>No</v>
      </c>
      <c r="K1540" s="23" t="str">
        <f t="shared" si="98"/>
        <v>No</v>
      </c>
      <c r="L1540" s="23" t="str">
        <f>IF(TRIM(H1540)="?",'Cleaning Summary'!$B$35,IF(LOWER(TRIM(H1540))="yes","Yes","No"))</f>
        <v>No</v>
      </c>
      <c r="M1540" s="23">
        <f t="shared" si="99"/>
        <v>0</v>
      </c>
      <c r="N1540" s="23" t="str">
        <f>IF(B1540&lt;'Cleaning Summary'!$B$63,"Underweight",IF(B1540&lt;'Cleaning Summary'!$B$64,"Normal Weight",IF(B1540&lt;'Cleaning Summary'!$B$65,"Overweight","Obesity")))</f>
        <v>Overweight</v>
      </c>
      <c r="O1540" s="23" t="str">
        <f>IF(C1540&lt;'Cleaning Summary'!$B$66,"Normal",IF(C1540&lt;'Cleaning Summary'!$B$67,"Prediabetes","Diabetes"))</f>
        <v>Normal</v>
      </c>
    </row>
    <row r="1541" spans="1:15" x14ac:dyDescent="0.35">
      <c r="A1541" s="23" t="s">
        <v>3197</v>
      </c>
      <c r="B1541" s="27">
        <v>41.42</v>
      </c>
      <c r="C1541" s="27">
        <v>5.17</v>
      </c>
      <c r="D1541" s="23" t="s">
        <v>81</v>
      </c>
      <c r="E1541" s="23" t="s">
        <v>81</v>
      </c>
      <c r="F1541" s="23" t="s">
        <v>82</v>
      </c>
      <c r="G1541" s="23">
        <v>1</v>
      </c>
      <c r="H1541" s="23" t="s">
        <v>81</v>
      </c>
      <c r="I1541" s="23" t="str">
        <f t="shared" si="96"/>
        <v>No</v>
      </c>
      <c r="J1541" s="23" t="str">
        <f t="shared" si="97"/>
        <v>No</v>
      </c>
      <c r="K1541" s="23" t="str">
        <f t="shared" si="98"/>
        <v>Yes</v>
      </c>
      <c r="L1541" s="23" t="str">
        <f>IF(TRIM(H1541)="?",'Cleaning Summary'!$B$35,IF(LOWER(TRIM(H1541))="yes","Yes","No"))</f>
        <v>No</v>
      </c>
      <c r="M1541" s="23">
        <f t="shared" si="99"/>
        <v>1</v>
      </c>
      <c r="N1541" s="23" t="str">
        <f>IF(B1541&lt;'Cleaning Summary'!$B$63,"Underweight",IF(B1541&lt;'Cleaning Summary'!$B$64,"Normal Weight",IF(B1541&lt;'Cleaning Summary'!$B$65,"Overweight","Obesity")))</f>
        <v>Obesity</v>
      </c>
      <c r="O1541" s="23" t="str">
        <f>IF(C1541&lt;'Cleaning Summary'!$B$66,"Normal",IF(C1541&lt;'Cleaning Summary'!$B$67,"Prediabetes","Diabetes"))</f>
        <v>Normal</v>
      </c>
    </row>
    <row r="1542" spans="1:15" x14ac:dyDescent="0.35">
      <c r="A1542" s="23" t="s">
        <v>3199</v>
      </c>
      <c r="B1542" s="27">
        <v>20.69</v>
      </c>
      <c r="C1542" s="27">
        <v>6.93</v>
      </c>
      <c r="D1542" s="23" t="s">
        <v>81</v>
      </c>
      <c r="E1542" s="23" t="s">
        <v>81</v>
      </c>
      <c r="F1542" s="23" t="s">
        <v>81</v>
      </c>
      <c r="G1542" s="23">
        <v>2</v>
      </c>
      <c r="H1542" s="23" t="s">
        <v>81</v>
      </c>
      <c r="I1542" s="23" t="str">
        <f t="shared" si="96"/>
        <v>No</v>
      </c>
      <c r="J1542" s="23" t="str">
        <f t="shared" si="97"/>
        <v>No</v>
      </c>
      <c r="K1542" s="23" t="str">
        <f t="shared" si="98"/>
        <v>No</v>
      </c>
      <c r="L1542" s="23" t="str">
        <f>IF(TRIM(H1542)="?",'Cleaning Summary'!$B$35,IF(LOWER(TRIM(H1542))="yes","Yes","No"))</f>
        <v>No</v>
      </c>
      <c r="M1542" s="23">
        <f t="shared" si="99"/>
        <v>2</v>
      </c>
      <c r="N1542" s="23" t="str">
        <f>IF(B1542&lt;'Cleaning Summary'!$B$63,"Underweight",IF(B1542&lt;'Cleaning Summary'!$B$64,"Normal Weight",IF(B1542&lt;'Cleaning Summary'!$B$65,"Overweight","Obesity")))</f>
        <v>Normal Weight</v>
      </c>
      <c r="O1542" s="23" t="str">
        <f>IF(C1542&lt;'Cleaning Summary'!$B$66,"Normal",IF(C1542&lt;'Cleaning Summary'!$B$67,"Prediabetes","Diabetes"))</f>
        <v>Diabetes</v>
      </c>
    </row>
    <row r="1543" spans="1:15" x14ac:dyDescent="0.35">
      <c r="A1543" s="23" t="s">
        <v>3201</v>
      </c>
      <c r="B1543" s="27">
        <v>41.23</v>
      </c>
      <c r="C1543" s="27">
        <v>4.24</v>
      </c>
      <c r="D1543" s="23" t="s">
        <v>81</v>
      </c>
      <c r="E1543" s="23" t="s">
        <v>81</v>
      </c>
      <c r="F1543" s="23" t="s">
        <v>81</v>
      </c>
      <c r="G1543" s="23" t="s">
        <v>4796</v>
      </c>
      <c r="H1543" s="23" t="s">
        <v>81</v>
      </c>
      <c r="I1543" s="23" t="str">
        <f t="shared" si="96"/>
        <v>No</v>
      </c>
      <c r="J1543" s="23" t="str">
        <f t="shared" si="97"/>
        <v>No</v>
      </c>
      <c r="K1543" s="23" t="str">
        <f t="shared" si="98"/>
        <v>No</v>
      </c>
      <c r="L1543" s="23" t="str">
        <f>IF(TRIM(H1543)="?",'Cleaning Summary'!$B$35,IF(LOWER(TRIM(H1543))="yes","Yes","No"))</f>
        <v>No</v>
      </c>
      <c r="M1543" s="23">
        <f t="shared" si="99"/>
        <v>0</v>
      </c>
      <c r="N1543" s="23" t="str">
        <f>IF(B1543&lt;'Cleaning Summary'!$B$63,"Underweight",IF(B1543&lt;'Cleaning Summary'!$B$64,"Normal Weight",IF(B1543&lt;'Cleaning Summary'!$B$65,"Overweight","Obesity")))</f>
        <v>Obesity</v>
      </c>
      <c r="O1543" s="23" t="str">
        <f>IF(C1543&lt;'Cleaning Summary'!$B$66,"Normal",IF(C1543&lt;'Cleaning Summary'!$B$67,"Prediabetes","Diabetes"))</f>
        <v>Normal</v>
      </c>
    </row>
    <row r="1544" spans="1:15" x14ac:dyDescent="0.35">
      <c r="A1544" s="23" t="s">
        <v>3203</v>
      </c>
      <c r="B1544" s="27">
        <v>29.9</v>
      </c>
      <c r="C1544" s="27">
        <v>5.91</v>
      </c>
      <c r="D1544" s="23" t="s">
        <v>81</v>
      </c>
      <c r="E1544" s="23" t="s">
        <v>81</v>
      </c>
      <c r="F1544" s="23" t="s">
        <v>81</v>
      </c>
      <c r="G1544" s="23" t="s">
        <v>4796</v>
      </c>
      <c r="H1544" s="23" t="s">
        <v>81</v>
      </c>
      <c r="I1544" s="23" t="str">
        <f t="shared" si="96"/>
        <v>No</v>
      </c>
      <c r="J1544" s="23" t="str">
        <f t="shared" si="97"/>
        <v>No</v>
      </c>
      <c r="K1544" s="23" t="str">
        <f t="shared" si="98"/>
        <v>No</v>
      </c>
      <c r="L1544" s="23" t="str">
        <f>IF(TRIM(H1544)="?",'Cleaning Summary'!$B$35,IF(LOWER(TRIM(H1544))="yes","Yes","No"))</f>
        <v>No</v>
      </c>
      <c r="M1544" s="23">
        <f t="shared" si="99"/>
        <v>0</v>
      </c>
      <c r="N1544" s="23" t="str">
        <f>IF(B1544&lt;'Cleaning Summary'!$B$63,"Underweight",IF(B1544&lt;'Cleaning Summary'!$B$64,"Normal Weight",IF(B1544&lt;'Cleaning Summary'!$B$65,"Overweight","Obesity")))</f>
        <v>Overweight</v>
      </c>
      <c r="O1544" s="23" t="str">
        <f>IF(C1544&lt;'Cleaning Summary'!$B$66,"Normal",IF(C1544&lt;'Cleaning Summary'!$B$67,"Prediabetes","Diabetes"))</f>
        <v>Prediabetes</v>
      </c>
    </row>
    <row r="1545" spans="1:15" x14ac:dyDescent="0.35">
      <c r="A1545" s="23" t="s">
        <v>3205</v>
      </c>
      <c r="B1545" s="27">
        <v>34.104999999999997</v>
      </c>
      <c r="C1545" s="27">
        <v>5.93</v>
      </c>
      <c r="D1545" s="23" t="s">
        <v>81</v>
      </c>
      <c r="E1545" s="23" t="s">
        <v>81</v>
      </c>
      <c r="F1545" s="23" t="s">
        <v>81</v>
      </c>
      <c r="G1545" s="23" t="s">
        <v>4796</v>
      </c>
      <c r="H1545" s="23" t="s">
        <v>81</v>
      </c>
      <c r="I1545" s="23" t="str">
        <f t="shared" si="96"/>
        <v>No</v>
      </c>
      <c r="J1545" s="23" t="str">
        <f t="shared" si="97"/>
        <v>No</v>
      </c>
      <c r="K1545" s="23" t="str">
        <f t="shared" si="98"/>
        <v>No</v>
      </c>
      <c r="L1545" s="23" t="str">
        <f>IF(TRIM(H1545)="?",'Cleaning Summary'!$B$35,IF(LOWER(TRIM(H1545))="yes","Yes","No"))</f>
        <v>No</v>
      </c>
      <c r="M1545" s="23">
        <f t="shared" si="99"/>
        <v>0</v>
      </c>
      <c r="N1545" s="23" t="str">
        <f>IF(B1545&lt;'Cleaning Summary'!$B$63,"Underweight",IF(B1545&lt;'Cleaning Summary'!$B$64,"Normal Weight",IF(B1545&lt;'Cleaning Summary'!$B$65,"Overweight","Obesity")))</f>
        <v>Obesity</v>
      </c>
      <c r="O1545" s="23" t="str">
        <f>IF(C1545&lt;'Cleaning Summary'!$B$66,"Normal",IF(C1545&lt;'Cleaning Summary'!$B$67,"Prediabetes","Diabetes"))</f>
        <v>Prediabetes</v>
      </c>
    </row>
    <row r="1546" spans="1:15" x14ac:dyDescent="0.35">
      <c r="A1546" s="23" t="s">
        <v>3207</v>
      </c>
      <c r="B1546" s="27">
        <v>24.97</v>
      </c>
      <c r="C1546" s="27">
        <v>5.66</v>
      </c>
      <c r="D1546" s="23" t="s">
        <v>81</v>
      </c>
      <c r="E1546" s="23" t="s">
        <v>81</v>
      </c>
      <c r="F1546" s="23" t="s">
        <v>81</v>
      </c>
      <c r="G1546" s="23" t="s">
        <v>4796</v>
      </c>
      <c r="H1546" s="23" t="s">
        <v>81</v>
      </c>
      <c r="I1546" s="23" t="str">
        <f t="shared" si="96"/>
        <v>No</v>
      </c>
      <c r="J1546" s="23" t="str">
        <f t="shared" si="97"/>
        <v>No</v>
      </c>
      <c r="K1546" s="23" t="str">
        <f t="shared" si="98"/>
        <v>No</v>
      </c>
      <c r="L1546" s="23" t="str">
        <f>IF(TRIM(H1546)="?",'Cleaning Summary'!$B$35,IF(LOWER(TRIM(H1546))="yes","Yes","No"))</f>
        <v>No</v>
      </c>
      <c r="M1546" s="23">
        <f t="shared" si="99"/>
        <v>0</v>
      </c>
      <c r="N1546" s="23" t="str">
        <f>IF(B1546&lt;'Cleaning Summary'!$B$63,"Underweight",IF(B1546&lt;'Cleaning Summary'!$B$64,"Normal Weight",IF(B1546&lt;'Cleaning Summary'!$B$65,"Overweight","Obesity")))</f>
        <v>Normal Weight</v>
      </c>
      <c r="O1546" s="23" t="str">
        <f>IF(C1546&lt;'Cleaning Summary'!$B$66,"Normal",IF(C1546&lt;'Cleaning Summary'!$B$67,"Prediabetes","Diabetes"))</f>
        <v>Normal</v>
      </c>
    </row>
    <row r="1547" spans="1:15" x14ac:dyDescent="0.35">
      <c r="A1547" s="23" t="s">
        <v>3209</v>
      </c>
      <c r="B1547" s="27">
        <v>34.799999999999997</v>
      </c>
      <c r="C1547" s="27">
        <v>4.1900000000000004</v>
      </c>
      <c r="D1547" s="23" t="s">
        <v>81</v>
      </c>
      <c r="E1547" s="23" t="s">
        <v>81</v>
      </c>
      <c r="F1547" s="23" t="s">
        <v>81</v>
      </c>
      <c r="G1547" s="23">
        <v>1</v>
      </c>
      <c r="H1547" s="23" t="s">
        <v>81</v>
      </c>
      <c r="I1547" s="23" t="str">
        <f t="shared" si="96"/>
        <v>No</v>
      </c>
      <c r="J1547" s="23" t="str">
        <f t="shared" si="97"/>
        <v>No</v>
      </c>
      <c r="K1547" s="23" t="str">
        <f t="shared" si="98"/>
        <v>No</v>
      </c>
      <c r="L1547" s="23" t="str">
        <f>IF(TRIM(H1547)="?",'Cleaning Summary'!$B$35,IF(LOWER(TRIM(H1547))="yes","Yes","No"))</f>
        <v>No</v>
      </c>
      <c r="M1547" s="23">
        <f t="shared" si="99"/>
        <v>1</v>
      </c>
      <c r="N1547" s="23" t="str">
        <f>IF(B1547&lt;'Cleaning Summary'!$B$63,"Underweight",IF(B1547&lt;'Cleaning Summary'!$B$64,"Normal Weight",IF(B1547&lt;'Cleaning Summary'!$B$65,"Overweight","Obesity")))</f>
        <v>Obesity</v>
      </c>
      <c r="O1547" s="23" t="str">
        <f>IF(C1547&lt;'Cleaning Summary'!$B$66,"Normal",IF(C1547&lt;'Cleaning Summary'!$B$67,"Prediabetes","Diabetes"))</f>
        <v>Normal</v>
      </c>
    </row>
    <row r="1548" spans="1:15" x14ac:dyDescent="0.35">
      <c r="A1548" s="23" t="s">
        <v>3211</v>
      </c>
      <c r="B1548" s="27">
        <v>32.965000000000003</v>
      </c>
      <c r="C1548" s="27">
        <v>9.2100000000000009</v>
      </c>
      <c r="D1548" s="23" t="s">
        <v>95</v>
      </c>
      <c r="E1548" s="23" t="s">
        <v>81</v>
      </c>
      <c r="F1548" s="23" t="s">
        <v>81</v>
      </c>
      <c r="G1548" s="23" t="s">
        <v>4796</v>
      </c>
      <c r="H1548" s="23" t="s">
        <v>81</v>
      </c>
      <c r="I1548" s="23" t="str">
        <f t="shared" si="96"/>
        <v>Yes</v>
      </c>
      <c r="J1548" s="23" t="str">
        <f t="shared" si="97"/>
        <v>No</v>
      </c>
      <c r="K1548" s="23" t="str">
        <f t="shared" si="98"/>
        <v>No</v>
      </c>
      <c r="L1548" s="23" t="str">
        <f>IF(TRIM(H1548)="?",'Cleaning Summary'!$B$35,IF(LOWER(TRIM(H1548))="yes","Yes","No"))</f>
        <v>No</v>
      </c>
      <c r="M1548" s="23">
        <f t="shared" si="99"/>
        <v>0</v>
      </c>
      <c r="N1548" s="23" t="str">
        <f>IF(B1548&lt;'Cleaning Summary'!$B$63,"Underweight",IF(B1548&lt;'Cleaning Summary'!$B$64,"Normal Weight",IF(B1548&lt;'Cleaning Summary'!$B$65,"Overweight","Obesity")))</f>
        <v>Obesity</v>
      </c>
      <c r="O1548" s="23" t="str">
        <f>IF(C1548&lt;'Cleaning Summary'!$B$66,"Normal",IF(C1548&lt;'Cleaning Summary'!$B$67,"Prediabetes","Diabetes"))</f>
        <v>Diabetes</v>
      </c>
    </row>
    <row r="1549" spans="1:15" x14ac:dyDescent="0.35">
      <c r="A1549" s="23" t="s">
        <v>3213</v>
      </c>
      <c r="B1549" s="27">
        <v>27.265000000000001</v>
      </c>
      <c r="C1549" s="27">
        <v>5.51</v>
      </c>
      <c r="D1549" s="23" t="s">
        <v>81</v>
      </c>
      <c r="E1549" s="23" t="s">
        <v>81</v>
      </c>
      <c r="F1549" s="23" t="s">
        <v>81</v>
      </c>
      <c r="G1549" s="23">
        <v>1</v>
      </c>
      <c r="H1549" s="23" t="s">
        <v>81</v>
      </c>
      <c r="I1549" s="23" t="str">
        <f t="shared" si="96"/>
        <v>No</v>
      </c>
      <c r="J1549" s="23" t="str">
        <f t="shared" si="97"/>
        <v>No</v>
      </c>
      <c r="K1549" s="23" t="str">
        <f t="shared" si="98"/>
        <v>No</v>
      </c>
      <c r="L1549" s="23" t="str">
        <f>IF(TRIM(H1549)="?",'Cleaning Summary'!$B$35,IF(LOWER(TRIM(H1549))="yes","Yes","No"))</f>
        <v>No</v>
      </c>
      <c r="M1549" s="23">
        <f t="shared" si="99"/>
        <v>1</v>
      </c>
      <c r="N1549" s="23" t="str">
        <f>IF(B1549&lt;'Cleaning Summary'!$B$63,"Underweight",IF(B1549&lt;'Cleaning Summary'!$B$64,"Normal Weight",IF(B1549&lt;'Cleaning Summary'!$B$65,"Overweight","Obesity")))</f>
        <v>Overweight</v>
      </c>
      <c r="O1549" s="23" t="str">
        <f>IF(C1549&lt;'Cleaning Summary'!$B$66,"Normal",IF(C1549&lt;'Cleaning Summary'!$B$67,"Prediabetes","Diabetes"))</f>
        <v>Normal</v>
      </c>
    </row>
    <row r="1550" spans="1:15" x14ac:dyDescent="0.35">
      <c r="A1550" s="23" t="s">
        <v>3215</v>
      </c>
      <c r="B1550" s="27">
        <v>17.059999999999999</v>
      </c>
      <c r="C1550" s="27">
        <v>8.5</v>
      </c>
      <c r="D1550" s="23" t="s">
        <v>81</v>
      </c>
      <c r="E1550" s="23" t="s">
        <v>81</v>
      </c>
      <c r="F1550" s="23" t="s">
        <v>81</v>
      </c>
      <c r="G1550" s="23" t="s">
        <v>4796</v>
      </c>
      <c r="H1550" s="23" t="s">
        <v>81</v>
      </c>
      <c r="I1550" s="23" t="str">
        <f t="shared" si="96"/>
        <v>No</v>
      </c>
      <c r="J1550" s="23" t="str">
        <f t="shared" si="97"/>
        <v>No</v>
      </c>
      <c r="K1550" s="23" t="str">
        <f t="shared" si="98"/>
        <v>No</v>
      </c>
      <c r="L1550" s="23" t="str">
        <f>IF(TRIM(H1550)="?",'Cleaning Summary'!$B$35,IF(LOWER(TRIM(H1550))="yes","Yes","No"))</f>
        <v>No</v>
      </c>
      <c r="M1550" s="23">
        <f t="shared" si="99"/>
        <v>0</v>
      </c>
      <c r="N1550" s="23" t="str">
        <f>IF(B1550&lt;'Cleaning Summary'!$B$63,"Underweight",IF(B1550&lt;'Cleaning Summary'!$B$64,"Normal Weight",IF(B1550&lt;'Cleaning Summary'!$B$65,"Overweight","Obesity")))</f>
        <v>Underweight</v>
      </c>
      <c r="O1550" s="23" t="str">
        <f>IF(C1550&lt;'Cleaning Summary'!$B$66,"Normal",IF(C1550&lt;'Cleaning Summary'!$B$67,"Prediabetes","Diabetes"))</f>
        <v>Diabetes</v>
      </c>
    </row>
    <row r="1551" spans="1:15" x14ac:dyDescent="0.35">
      <c r="A1551" s="23" t="s">
        <v>3217</v>
      </c>
      <c r="B1551" s="27">
        <v>36.29</v>
      </c>
      <c r="C1551" s="27">
        <v>6.23</v>
      </c>
      <c r="D1551" s="23" t="s">
        <v>81</v>
      </c>
      <c r="E1551" s="23" t="s">
        <v>81</v>
      </c>
      <c r="F1551" s="23" t="s">
        <v>81</v>
      </c>
      <c r="G1551" s="23" t="s">
        <v>4796</v>
      </c>
      <c r="H1551" s="23" t="s">
        <v>81</v>
      </c>
      <c r="I1551" s="23" t="str">
        <f t="shared" si="96"/>
        <v>No</v>
      </c>
      <c r="J1551" s="23" t="str">
        <f t="shared" si="97"/>
        <v>No</v>
      </c>
      <c r="K1551" s="23" t="str">
        <f t="shared" si="98"/>
        <v>No</v>
      </c>
      <c r="L1551" s="23" t="str">
        <f>IF(TRIM(H1551)="?",'Cleaning Summary'!$B$35,IF(LOWER(TRIM(H1551))="yes","Yes","No"))</f>
        <v>No</v>
      </c>
      <c r="M1551" s="23">
        <f t="shared" si="99"/>
        <v>0</v>
      </c>
      <c r="N1551" s="23" t="str">
        <f>IF(B1551&lt;'Cleaning Summary'!$B$63,"Underweight",IF(B1551&lt;'Cleaning Summary'!$B$64,"Normal Weight",IF(B1551&lt;'Cleaning Summary'!$B$65,"Overweight","Obesity")))</f>
        <v>Obesity</v>
      </c>
      <c r="O1551" s="23" t="str">
        <f>IF(C1551&lt;'Cleaning Summary'!$B$66,"Normal",IF(C1551&lt;'Cleaning Summary'!$B$67,"Prediabetes","Diabetes"))</f>
        <v>Prediabetes</v>
      </c>
    </row>
    <row r="1552" spans="1:15" x14ac:dyDescent="0.35">
      <c r="A1552" s="23" t="s">
        <v>3219</v>
      </c>
      <c r="B1552" s="27">
        <v>28.594999999999999</v>
      </c>
      <c r="C1552" s="27">
        <v>8.5299999999999994</v>
      </c>
      <c r="D1552" s="23" t="s">
        <v>95</v>
      </c>
      <c r="E1552" s="23" t="s">
        <v>81</v>
      </c>
      <c r="F1552" s="23" t="s">
        <v>81</v>
      </c>
      <c r="G1552" s="23">
        <v>1</v>
      </c>
      <c r="H1552" s="23" t="s">
        <v>81</v>
      </c>
      <c r="I1552" s="23" t="str">
        <f t="shared" si="96"/>
        <v>Yes</v>
      </c>
      <c r="J1552" s="23" t="str">
        <f t="shared" si="97"/>
        <v>No</v>
      </c>
      <c r="K1552" s="23" t="str">
        <f t="shared" si="98"/>
        <v>No</v>
      </c>
      <c r="L1552" s="23" t="str">
        <f>IF(TRIM(H1552)="?",'Cleaning Summary'!$B$35,IF(LOWER(TRIM(H1552))="yes","Yes","No"))</f>
        <v>No</v>
      </c>
      <c r="M1552" s="23">
        <f t="shared" si="99"/>
        <v>1</v>
      </c>
      <c r="N1552" s="23" t="str">
        <f>IF(B1552&lt;'Cleaning Summary'!$B$63,"Underweight",IF(B1552&lt;'Cleaning Summary'!$B$64,"Normal Weight",IF(B1552&lt;'Cleaning Summary'!$B$65,"Overweight","Obesity")))</f>
        <v>Overweight</v>
      </c>
      <c r="O1552" s="23" t="str">
        <f>IF(C1552&lt;'Cleaning Summary'!$B$66,"Normal",IF(C1552&lt;'Cleaning Summary'!$B$67,"Prediabetes","Diabetes"))</f>
        <v>Diabetes</v>
      </c>
    </row>
    <row r="1553" spans="1:15" x14ac:dyDescent="0.35">
      <c r="A1553" s="23" t="s">
        <v>3221</v>
      </c>
      <c r="B1553" s="27">
        <v>17.8</v>
      </c>
      <c r="C1553" s="27">
        <v>5.75</v>
      </c>
      <c r="D1553" s="23" t="s">
        <v>95</v>
      </c>
      <c r="E1553" s="23" t="s">
        <v>81</v>
      </c>
      <c r="F1553" s="23" t="s">
        <v>82</v>
      </c>
      <c r="G1553" s="23">
        <v>1</v>
      </c>
      <c r="H1553" s="23" t="s">
        <v>81</v>
      </c>
      <c r="I1553" s="23" t="str">
        <f t="shared" si="96"/>
        <v>Yes</v>
      </c>
      <c r="J1553" s="23" t="str">
        <f t="shared" si="97"/>
        <v>No</v>
      </c>
      <c r="K1553" s="23" t="str">
        <f t="shared" si="98"/>
        <v>Yes</v>
      </c>
      <c r="L1553" s="23" t="str">
        <f>IF(TRIM(H1553)="?",'Cleaning Summary'!$B$35,IF(LOWER(TRIM(H1553))="yes","Yes","No"))</f>
        <v>No</v>
      </c>
      <c r="M1553" s="23">
        <f t="shared" si="99"/>
        <v>1</v>
      </c>
      <c r="N1553" s="23" t="str">
        <f>IF(B1553&lt;'Cleaning Summary'!$B$63,"Underweight",IF(B1553&lt;'Cleaning Summary'!$B$64,"Normal Weight",IF(B1553&lt;'Cleaning Summary'!$B$65,"Overweight","Obesity")))</f>
        <v>Underweight</v>
      </c>
      <c r="O1553" s="23" t="str">
        <f>IF(C1553&lt;'Cleaning Summary'!$B$66,"Normal",IF(C1553&lt;'Cleaning Summary'!$B$67,"Prediabetes","Diabetes"))</f>
        <v>Prediabetes</v>
      </c>
    </row>
    <row r="1554" spans="1:15" x14ac:dyDescent="0.35">
      <c r="A1554" s="23" t="s">
        <v>3223</v>
      </c>
      <c r="B1554" s="27">
        <v>21.4</v>
      </c>
      <c r="C1554" s="27">
        <v>5.6</v>
      </c>
      <c r="D1554" s="23" t="s">
        <v>81</v>
      </c>
      <c r="E1554" s="23" t="s">
        <v>81</v>
      </c>
      <c r="F1554" s="23" t="s">
        <v>81</v>
      </c>
      <c r="G1554" s="23" t="s">
        <v>4796</v>
      </c>
      <c r="H1554" s="23" t="s">
        <v>81</v>
      </c>
      <c r="I1554" s="23" t="str">
        <f t="shared" si="96"/>
        <v>No</v>
      </c>
      <c r="J1554" s="23" t="str">
        <f t="shared" si="97"/>
        <v>No</v>
      </c>
      <c r="K1554" s="23" t="str">
        <f t="shared" si="98"/>
        <v>No</v>
      </c>
      <c r="L1554" s="23" t="str">
        <f>IF(TRIM(H1554)="?",'Cleaning Summary'!$B$35,IF(LOWER(TRIM(H1554))="yes","Yes","No"))</f>
        <v>No</v>
      </c>
      <c r="M1554" s="23">
        <f t="shared" si="99"/>
        <v>0</v>
      </c>
      <c r="N1554" s="23" t="str">
        <f>IF(B1554&lt;'Cleaning Summary'!$B$63,"Underweight",IF(B1554&lt;'Cleaning Summary'!$B$64,"Normal Weight",IF(B1554&lt;'Cleaning Summary'!$B$65,"Overweight","Obesity")))</f>
        <v>Normal Weight</v>
      </c>
      <c r="O1554" s="23" t="str">
        <f>IF(C1554&lt;'Cleaning Summary'!$B$66,"Normal",IF(C1554&lt;'Cleaning Summary'!$B$67,"Prediabetes","Diabetes"))</f>
        <v>Normal</v>
      </c>
    </row>
    <row r="1555" spans="1:15" x14ac:dyDescent="0.35">
      <c r="A1555" s="23" t="s">
        <v>3225</v>
      </c>
      <c r="B1555" s="27">
        <v>23.01</v>
      </c>
      <c r="C1555" s="27">
        <v>4.68</v>
      </c>
      <c r="D1555" s="23" t="s">
        <v>81</v>
      </c>
      <c r="E1555" s="23" t="s">
        <v>81</v>
      </c>
      <c r="F1555" s="23" t="s">
        <v>81</v>
      </c>
      <c r="G1555" s="23" t="s">
        <v>4796</v>
      </c>
      <c r="H1555" s="23" t="s">
        <v>81</v>
      </c>
      <c r="I1555" s="23" t="str">
        <f t="shared" si="96"/>
        <v>No</v>
      </c>
      <c r="J1555" s="23" t="str">
        <f t="shared" si="97"/>
        <v>No</v>
      </c>
      <c r="K1555" s="23" t="str">
        <f t="shared" si="98"/>
        <v>No</v>
      </c>
      <c r="L1555" s="23" t="str">
        <f>IF(TRIM(H1555)="?",'Cleaning Summary'!$B$35,IF(LOWER(TRIM(H1555))="yes","Yes","No"))</f>
        <v>No</v>
      </c>
      <c r="M1555" s="23">
        <f t="shared" si="99"/>
        <v>0</v>
      </c>
      <c r="N1555" s="23" t="str">
        <f>IF(B1555&lt;'Cleaning Summary'!$B$63,"Underweight",IF(B1555&lt;'Cleaning Summary'!$B$64,"Normal Weight",IF(B1555&lt;'Cleaning Summary'!$B$65,"Overweight","Obesity")))</f>
        <v>Normal Weight</v>
      </c>
      <c r="O1555" s="23" t="str">
        <f>IF(C1555&lt;'Cleaning Summary'!$B$66,"Normal",IF(C1555&lt;'Cleaning Summary'!$B$67,"Prediabetes","Diabetes"))</f>
        <v>Normal</v>
      </c>
    </row>
    <row r="1556" spans="1:15" x14ac:dyDescent="0.35">
      <c r="A1556" s="23" t="s">
        <v>3227</v>
      </c>
      <c r="B1556" s="27">
        <v>19.86</v>
      </c>
      <c r="C1556" s="27">
        <v>5.62</v>
      </c>
      <c r="D1556" s="23" t="s">
        <v>95</v>
      </c>
      <c r="E1556" s="23" t="s">
        <v>81</v>
      </c>
      <c r="F1556" s="23" t="s">
        <v>81</v>
      </c>
      <c r="G1556" s="23" t="s">
        <v>4796</v>
      </c>
      <c r="H1556" s="23" t="s">
        <v>81</v>
      </c>
      <c r="I1556" s="23" t="str">
        <f t="shared" si="96"/>
        <v>Yes</v>
      </c>
      <c r="J1556" s="23" t="str">
        <f t="shared" si="97"/>
        <v>No</v>
      </c>
      <c r="K1556" s="23" t="str">
        <f t="shared" si="98"/>
        <v>No</v>
      </c>
      <c r="L1556" s="23" t="str">
        <f>IF(TRIM(H1556)="?",'Cleaning Summary'!$B$35,IF(LOWER(TRIM(H1556))="yes","Yes","No"))</f>
        <v>No</v>
      </c>
      <c r="M1556" s="23">
        <f t="shared" si="99"/>
        <v>0</v>
      </c>
      <c r="N1556" s="23" t="str">
        <f>IF(B1556&lt;'Cleaning Summary'!$B$63,"Underweight",IF(B1556&lt;'Cleaning Summary'!$B$64,"Normal Weight",IF(B1556&lt;'Cleaning Summary'!$B$65,"Overweight","Obesity")))</f>
        <v>Normal Weight</v>
      </c>
      <c r="O1556" s="23" t="str">
        <f>IF(C1556&lt;'Cleaning Summary'!$B$66,"Normal",IF(C1556&lt;'Cleaning Summary'!$B$67,"Prediabetes","Diabetes"))</f>
        <v>Normal</v>
      </c>
    </row>
    <row r="1557" spans="1:15" x14ac:dyDescent="0.35">
      <c r="A1557" s="23" t="s">
        <v>3229</v>
      </c>
      <c r="B1557" s="27">
        <v>33.58</v>
      </c>
      <c r="C1557" s="27">
        <v>5.08</v>
      </c>
      <c r="D1557" s="23" t="s">
        <v>81</v>
      </c>
      <c r="E1557" s="23" t="s">
        <v>81</v>
      </c>
      <c r="F1557" s="23" t="s">
        <v>81</v>
      </c>
      <c r="G1557" s="23" t="s">
        <v>4796</v>
      </c>
      <c r="H1557" s="23" t="s">
        <v>81</v>
      </c>
      <c r="I1557" s="23" t="str">
        <f t="shared" si="96"/>
        <v>No</v>
      </c>
      <c r="J1557" s="23" t="str">
        <f t="shared" si="97"/>
        <v>No</v>
      </c>
      <c r="K1557" s="23" t="str">
        <f t="shared" si="98"/>
        <v>No</v>
      </c>
      <c r="L1557" s="23" t="str">
        <f>IF(TRIM(H1557)="?",'Cleaning Summary'!$B$35,IF(LOWER(TRIM(H1557))="yes","Yes","No"))</f>
        <v>No</v>
      </c>
      <c r="M1557" s="23">
        <f t="shared" si="99"/>
        <v>0</v>
      </c>
      <c r="N1557" s="23" t="str">
        <f>IF(B1557&lt;'Cleaning Summary'!$B$63,"Underweight",IF(B1557&lt;'Cleaning Summary'!$B$64,"Normal Weight",IF(B1557&lt;'Cleaning Summary'!$B$65,"Overweight","Obesity")))</f>
        <v>Obesity</v>
      </c>
      <c r="O1557" s="23" t="str">
        <f>IF(C1557&lt;'Cleaning Summary'!$B$66,"Normal",IF(C1557&lt;'Cleaning Summary'!$B$67,"Prediabetes","Diabetes"))</f>
        <v>Normal</v>
      </c>
    </row>
    <row r="1558" spans="1:15" x14ac:dyDescent="0.35">
      <c r="A1558" s="23" t="s">
        <v>3231</v>
      </c>
      <c r="B1558" s="27">
        <v>29.81</v>
      </c>
      <c r="C1558" s="27">
        <v>5.28</v>
      </c>
      <c r="D1558" s="23" t="s">
        <v>81</v>
      </c>
      <c r="E1558" s="23" t="s">
        <v>81</v>
      </c>
      <c r="F1558" s="23" t="s">
        <v>81</v>
      </c>
      <c r="G1558" s="23" t="s">
        <v>4796</v>
      </c>
      <c r="H1558" s="23" t="s">
        <v>81</v>
      </c>
      <c r="I1558" s="23" t="str">
        <f t="shared" si="96"/>
        <v>No</v>
      </c>
      <c r="J1558" s="23" t="str">
        <f t="shared" si="97"/>
        <v>No</v>
      </c>
      <c r="K1558" s="23" t="str">
        <f t="shared" si="98"/>
        <v>No</v>
      </c>
      <c r="L1558" s="23" t="str">
        <f>IF(TRIM(H1558)="?",'Cleaning Summary'!$B$35,IF(LOWER(TRIM(H1558))="yes","Yes","No"))</f>
        <v>No</v>
      </c>
      <c r="M1558" s="23">
        <f t="shared" si="99"/>
        <v>0</v>
      </c>
      <c r="N1558" s="23" t="str">
        <f>IF(B1558&lt;'Cleaning Summary'!$B$63,"Underweight",IF(B1558&lt;'Cleaning Summary'!$B$64,"Normal Weight",IF(B1558&lt;'Cleaning Summary'!$B$65,"Overweight","Obesity")))</f>
        <v>Overweight</v>
      </c>
      <c r="O1558" s="23" t="str">
        <f>IF(C1558&lt;'Cleaning Summary'!$B$66,"Normal",IF(C1558&lt;'Cleaning Summary'!$B$67,"Prediabetes","Diabetes"))</f>
        <v>Normal</v>
      </c>
    </row>
    <row r="1559" spans="1:15" x14ac:dyDescent="0.35">
      <c r="A1559" s="23" t="s">
        <v>3233</v>
      </c>
      <c r="B1559" s="27">
        <v>27.4</v>
      </c>
      <c r="C1559" s="27">
        <v>4.6100000000000003</v>
      </c>
      <c r="D1559" s="23" t="s">
        <v>81</v>
      </c>
      <c r="E1559" s="23" t="s">
        <v>81</v>
      </c>
      <c r="F1559" s="23" t="s">
        <v>81</v>
      </c>
      <c r="G1559" s="23" t="s">
        <v>4796</v>
      </c>
      <c r="H1559" s="23" t="s">
        <v>81</v>
      </c>
      <c r="I1559" s="23" t="str">
        <f t="shared" si="96"/>
        <v>No</v>
      </c>
      <c r="J1559" s="23" t="str">
        <f t="shared" si="97"/>
        <v>No</v>
      </c>
      <c r="K1559" s="23" t="str">
        <f t="shared" si="98"/>
        <v>No</v>
      </c>
      <c r="L1559" s="23" t="str">
        <f>IF(TRIM(H1559)="?",'Cleaning Summary'!$B$35,IF(LOWER(TRIM(H1559))="yes","Yes","No"))</f>
        <v>No</v>
      </c>
      <c r="M1559" s="23">
        <f t="shared" si="99"/>
        <v>0</v>
      </c>
      <c r="N1559" s="23" t="str">
        <f>IF(B1559&lt;'Cleaning Summary'!$B$63,"Underweight",IF(B1559&lt;'Cleaning Summary'!$B$64,"Normal Weight",IF(B1559&lt;'Cleaning Summary'!$B$65,"Overweight","Obesity")))</f>
        <v>Overweight</v>
      </c>
      <c r="O1559" s="23" t="str">
        <f>IF(C1559&lt;'Cleaning Summary'!$B$66,"Normal",IF(C1559&lt;'Cleaning Summary'!$B$67,"Prediabetes","Diabetes"))</f>
        <v>Normal</v>
      </c>
    </row>
    <row r="1560" spans="1:15" x14ac:dyDescent="0.35">
      <c r="A1560" s="23" t="s">
        <v>3235</v>
      </c>
      <c r="B1560" s="27">
        <v>17.98</v>
      </c>
      <c r="C1560" s="27">
        <v>6.57</v>
      </c>
      <c r="D1560" s="23" t="s">
        <v>95</v>
      </c>
      <c r="E1560" s="23" t="s">
        <v>81</v>
      </c>
      <c r="F1560" s="23" t="s">
        <v>81</v>
      </c>
      <c r="G1560" s="23">
        <v>2</v>
      </c>
      <c r="H1560" s="23" t="s">
        <v>81</v>
      </c>
      <c r="I1560" s="23" t="str">
        <f t="shared" si="96"/>
        <v>Yes</v>
      </c>
      <c r="J1560" s="23" t="str">
        <f t="shared" si="97"/>
        <v>No</v>
      </c>
      <c r="K1560" s="23" t="str">
        <f t="shared" si="98"/>
        <v>No</v>
      </c>
      <c r="L1560" s="23" t="str">
        <f>IF(TRIM(H1560)="?",'Cleaning Summary'!$B$35,IF(LOWER(TRIM(H1560))="yes","Yes","No"))</f>
        <v>No</v>
      </c>
      <c r="M1560" s="23">
        <f t="shared" si="99"/>
        <v>2</v>
      </c>
      <c r="N1560" s="23" t="str">
        <f>IF(B1560&lt;'Cleaning Summary'!$B$63,"Underweight",IF(B1560&lt;'Cleaning Summary'!$B$64,"Normal Weight",IF(B1560&lt;'Cleaning Summary'!$B$65,"Overweight","Obesity")))</f>
        <v>Underweight</v>
      </c>
      <c r="O1560" s="23" t="str">
        <f>IF(C1560&lt;'Cleaning Summary'!$B$66,"Normal",IF(C1560&lt;'Cleaning Summary'!$B$67,"Prediabetes","Diabetes"))</f>
        <v>Diabetes</v>
      </c>
    </row>
    <row r="1561" spans="1:15" x14ac:dyDescent="0.35">
      <c r="A1561" s="23" t="s">
        <v>3237</v>
      </c>
      <c r="B1561" s="27">
        <v>37.9</v>
      </c>
      <c r="C1561" s="27">
        <v>5.83</v>
      </c>
      <c r="D1561" s="23" t="s">
        <v>81</v>
      </c>
      <c r="E1561" s="23" t="s">
        <v>81</v>
      </c>
      <c r="F1561" s="23" t="s">
        <v>81</v>
      </c>
      <c r="G1561" s="23" t="s">
        <v>4796</v>
      </c>
      <c r="H1561" s="23" t="s">
        <v>81</v>
      </c>
      <c r="I1561" s="23" t="str">
        <f t="shared" si="96"/>
        <v>No</v>
      </c>
      <c r="J1561" s="23" t="str">
        <f t="shared" si="97"/>
        <v>No</v>
      </c>
      <c r="K1561" s="23" t="str">
        <f t="shared" si="98"/>
        <v>No</v>
      </c>
      <c r="L1561" s="23" t="str">
        <f>IF(TRIM(H1561)="?",'Cleaning Summary'!$B$35,IF(LOWER(TRIM(H1561))="yes","Yes","No"))</f>
        <v>No</v>
      </c>
      <c r="M1561" s="23">
        <f t="shared" si="99"/>
        <v>0</v>
      </c>
      <c r="N1561" s="23" t="str">
        <f>IF(B1561&lt;'Cleaning Summary'!$B$63,"Underweight",IF(B1561&lt;'Cleaning Summary'!$B$64,"Normal Weight",IF(B1561&lt;'Cleaning Summary'!$B$65,"Overweight","Obesity")))</f>
        <v>Obesity</v>
      </c>
      <c r="O1561" s="23" t="str">
        <f>IF(C1561&lt;'Cleaning Summary'!$B$66,"Normal",IF(C1561&lt;'Cleaning Summary'!$B$67,"Prediabetes","Diabetes"))</f>
        <v>Prediabetes</v>
      </c>
    </row>
    <row r="1562" spans="1:15" x14ac:dyDescent="0.35">
      <c r="A1562" s="23" t="s">
        <v>3239</v>
      </c>
      <c r="B1562" s="27">
        <v>25.27</v>
      </c>
      <c r="C1562" s="27">
        <v>6.98</v>
      </c>
      <c r="D1562" s="23" t="s">
        <v>95</v>
      </c>
      <c r="E1562" s="23" t="s">
        <v>81</v>
      </c>
      <c r="F1562" s="23" t="s">
        <v>81</v>
      </c>
      <c r="G1562" s="23" t="s">
        <v>4796</v>
      </c>
      <c r="H1562" s="23" t="s">
        <v>81</v>
      </c>
      <c r="I1562" s="23" t="str">
        <f t="shared" si="96"/>
        <v>Yes</v>
      </c>
      <c r="J1562" s="23" t="str">
        <f t="shared" si="97"/>
        <v>No</v>
      </c>
      <c r="K1562" s="23" t="str">
        <f t="shared" si="98"/>
        <v>No</v>
      </c>
      <c r="L1562" s="23" t="str">
        <f>IF(TRIM(H1562)="?",'Cleaning Summary'!$B$35,IF(LOWER(TRIM(H1562))="yes","Yes","No"))</f>
        <v>No</v>
      </c>
      <c r="M1562" s="23">
        <f t="shared" si="99"/>
        <v>0</v>
      </c>
      <c r="N1562" s="23" t="str">
        <f>IF(B1562&lt;'Cleaning Summary'!$B$63,"Underweight",IF(B1562&lt;'Cleaning Summary'!$B$64,"Normal Weight",IF(B1562&lt;'Cleaning Summary'!$B$65,"Overweight","Obesity")))</f>
        <v>Overweight</v>
      </c>
      <c r="O1562" s="23" t="str">
        <f>IF(C1562&lt;'Cleaning Summary'!$B$66,"Normal",IF(C1562&lt;'Cleaning Summary'!$B$67,"Prediabetes","Diabetes"))</f>
        <v>Diabetes</v>
      </c>
    </row>
    <row r="1563" spans="1:15" x14ac:dyDescent="0.35">
      <c r="A1563" s="23" t="s">
        <v>3241</v>
      </c>
      <c r="B1563" s="27">
        <v>29.26</v>
      </c>
      <c r="C1563" s="27">
        <v>4.03</v>
      </c>
      <c r="D1563" s="23" t="s">
        <v>81</v>
      </c>
      <c r="E1563" s="23" t="s">
        <v>81</v>
      </c>
      <c r="F1563" s="23" t="s">
        <v>81</v>
      </c>
      <c r="G1563" s="23">
        <v>1</v>
      </c>
      <c r="H1563" s="23" t="s">
        <v>81</v>
      </c>
      <c r="I1563" s="23" t="str">
        <f t="shared" si="96"/>
        <v>No</v>
      </c>
      <c r="J1563" s="23" t="str">
        <f t="shared" si="97"/>
        <v>No</v>
      </c>
      <c r="K1563" s="23" t="str">
        <f t="shared" si="98"/>
        <v>No</v>
      </c>
      <c r="L1563" s="23" t="str">
        <f>IF(TRIM(H1563)="?",'Cleaning Summary'!$B$35,IF(LOWER(TRIM(H1563))="yes","Yes","No"))</f>
        <v>No</v>
      </c>
      <c r="M1563" s="23">
        <f t="shared" si="99"/>
        <v>1</v>
      </c>
      <c r="N1563" s="23" t="str">
        <f>IF(B1563&lt;'Cleaning Summary'!$B$63,"Underweight",IF(B1563&lt;'Cleaning Summary'!$B$64,"Normal Weight",IF(B1563&lt;'Cleaning Summary'!$B$65,"Overweight","Obesity")))</f>
        <v>Overweight</v>
      </c>
      <c r="O1563" s="23" t="str">
        <f>IF(C1563&lt;'Cleaning Summary'!$B$66,"Normal",IF(C1563&lt;'Cleaning Summary'!$B$67,"Prediabetes","Diabetes"))</f>
        <v>Normal</v>
      </c>
    </row>
    <row r="1564" spans="1:15" x14ac:dyDescent="0.35">
      <c r="A1564" s="23" t="s">
        <v>3243</v>
      </c>
      <c r="B1564" s="27">
        <v>27.835000000000001</v>
      </c>
      <c r="C1564" s="27">
        <v>4.5599999999999996</v>
      </c>
      <c r="D1564" s="23" t="s">
        <v>81</v>
      </c>
      <c r="E1564" s="23" t="s">
        <v>81</v>
      </c>
      <c r="F1564" s="23" t="s">
        <v>81</v>
      </c>
      <c r="G1564" s="23">
        <v>1</v>
      </c>
      <c r="H1564" s="23" t="s">
        <v>81</v>
      </c>
      <c r="I1564" s="23" t="str">
        <f t="shared" si="96"/>
        <v>No</v>
      </c>
      <c r="J1564" s="23" t="str">
        <f t="shared" si="97"/>
        <v>No</v>
      </c>
      <c r="K1564" s="23" t="str">
        <f t="shared" si="98"/>
        <v>No</v>
      </c>
      <c r="L1564" s="23" t="str">
        <f>IF(TRIM(H1564)="?",'Cleaning Summary'!$B$35,IF(LOWER(TRIM(H1564))="yes","Yes","No"))</f>
        <v>No</v>
      </c>
      <c r="M1564" s="23">
        <f t="shared" si="99"/>
        <v>1</v>
      </c>
      <c r="N1564" s="23" t="str">
        <f>IF(B1564&lt;'Cleaning Summary'!$B$63,"Underweight",IF(B1564&lt;'Cleaning Summary'!$B$64,"Normal Weight",IF(B1564&lt;'Cleaning Summary'!$B$65,"Overweight","Obesity")))</f>
        <v>Overweight</v>
      </c>
      <c r="O1564" s="23" t="str">
        <f>IF(C1564&lt;'Cleaning Summary'!$B$66,"Normal",IF(C1564&lt;'Cleaning Summary'!$B$67,"Prediabetes","Diabetes"))</f>
        <v>Normal</v>
      </c>
    </row>
    <row r="1565" spans="1:15" x14ac:dyDescent="0.35">
      <c r="A1565" s="23" t="s">
        <v>3245</v>
      </c>
      <c r="B1565" s="27">
        <v>46.53</v>
      </c>
      <c r="C1565" s="27">
        <v>5.38</v>
      </c>
      <c r="D1565" s="23" t="s">
        <v>95</v>
      </c>
      <c r="E1565" s="23" t="s">
        <v>81</v>
      </c>
      <c r="F1565" s="23" t="s">
        <v>81</v>
      </c>
      <c r="G1565" s="23" t="s">
        <v>4796</v>
      </c>
      <c r="H1565" s="23" t="s">
        <v>81</v>
      </c>
      <c r="I1565" s="23" t="str">
        <f t="shared" si="96"/>
        <v>Yes</v>
      </c>
      <c r="J1565" s="23" t="str">
        <f t="shared" si="97"/>
        <v>No</v>
      </c>
      <c r="K1565" s="23" t="str">
        <f t="shared" si="98"/>
        <v>No</v>
      </c>
      <c r="L1565" s="23" t="str">
        <f>IF(TRIM(H1565)="?",'Cleaning Summary'!$B$35,IF(LOWER(TRIM(H1565))="yes","Yes","No"))</f>
        <v>No</v>
      </c>
      <c r="M1565" s="23">
        <f t="shared" si="99"/>
        <v>0</v>
      </c>
      <c r="N1565" s="23" t="str">
        <f>IF(B1565&lt;'Cleaning Summary'!$B$63,"Underweight",IF(B1565&lt;'Cleaning Summary'!$B$64,"Normal Weight",IF(B1565&lt;'Cleaning Summary'!$B$65,"Overweight","Obesity")))</f>
        <v>Obesity</v>
      </c>
      <c r="O1565" s="23" t="str">
        <f>IF(C1565&lt;'Cleaning Summary'!$B$66,"Normal",IF(C1565&lt;'Cleaning Summary'!$B$67,"Prediabetes","Diabetes"))</f>
        <v>Normal</v>
      </c>
    </row>
    <row r="1566" spans="1:15" x14ac:dyDescent="0.35">
      <c r="A1566" s="23" t="s">
        <v>3247</v>
      </c>
      <c r="B1566" s="27">
        <v>20.58</v>
      </c>
      <c r="C1566" s="27">
        <v>11.04</v>
      </c>
      <c r="D1566" s="23" t="s">
        <v>95</v>
      </c>
      <c r="E1566" s="23" t="s">
        <v>81</v>
      </c>
      <c r="F1566" s="23" t="s">
        <v>81</v>
      </c>
      <c r="G1566" s="23">
        <v>1</v>
      </c>
      <c r="H1566" s="23" t="s">
        <v>81</v>
      </c>
      <c r="I1566" s="23" t="str">
        <f t="shared" si="96"/>
        <v>Yes</v>
      </c>
      <c r="J1566" s="23" t="str">
        <f t="shared" si="97"/>
        <v>No</v>
      </c>
      <c r="K1566" s="23" t="str">
        <f t="shared" si="98"/>
        <v>No</v>
      </c>
      <c r="L1566" s="23" t="str">
        <f>IF(TRIM(H1566)="?",'Cleaning Summary'!$B$35,IF(LOWER(TRIM(H1566))="yes","Yes","No"))</f>
        <v>No</v>
      </c>
      <c r="M1566" s="23">
        <f t="shared" si="99"/>
        <v>1</v>
      </c>
      <c r="N1566" s="23" t="str">
        <f>IF(B1566&lt;'Cleaning Summary'!$B$63,"Underweight",IF(B1566&lt;'Cleaning Summary'!$B$64,"Normal Weight",IF(B1566&lt;'Cleaning Summary'!$B$65,"Overweight","Obesity")))</f>
        <v>Normal Weight</v>
      </c>
      <c r="O1566" s="23" t="str">
        <f>IF(C1566&lt;'Cleaning Summary'!$B$66,"Normal",IF(C1566&lt;'Cleaning Summary'!$B$67,"Prediabetes","Diabetes"))</f>
        <v>Diabetes</v>
      </c>
    </row>
    <row r="1567" spans="1:15" x14ac:dyDescent="0.35">
      <c r="A1567" s="23" t="s">
        <v>3249</v>
      </c>
      <c r="B1567" s="27">
        <v>19.53</v>
      </c>
      <c r="C1567" s="27">
        <v>6.09</v>
      </c>
      <c r="D1567" s="23" t="s">
        <v>95</v>
      </c>
      <c r="E1567" s="23" t="s">
        <v>81</v>
      </c>
      <c r="F1567" s="23" t="s">
        <v>81</v>
      </c>
      <c r="G1567" s="23" t="s">
        <v>4796</v>
      </c>
      <c r="H1567" s="23" t="s">
        <v>81</v>
      </c>
      <c r="I1567" s="23" t="str">
        <f t="shared" si="96"/>
        <v>Yes</v>
      </c>
      <c r="J1567" s="23" t="str">
        <f t="shared" si="97"/>
        <v>No</v>
      </c>
      <c r="K1567" s="23" t="str">
        <f t="shared" si="98"/>
        <v>No</v>
      </c>
      <c r="L1567" s="23" t="str">
        <f>IF(TRIM(H1567)="?",'Cleaning Summary'!$B$35,IF(LOWER(TRIM(H1567))="yes","Yes","No"))</f>
        <v>No</v>
      </c>
      <c r="M1567" s="23">
        <f t="shared" si="99"/>
        <v>0</v>
      </c>
      <c r="N1567" s="23" t="str">
        <f>IF(B1567&lt;'Cleaning Summary'!$B$63,"Underweight",IF(B1567&lt;'Cleaning Summary'!$B$64,"Normal Weight",IF(B1567&lt;'Cleaning Summary'!$B$65,"Overweight","Obesity")))</f>
        <v>Normal Weight</v>
      </c>
      <c r="O1567" s="23" t="str">
        <f>IF(C1567&lt;'Cleaning Summary'!$B$66,"Normal",IF(C1567&lt;'Cleaning Summary'!$B$67,"Prediabetes","Diabetes"))</f>
        <v>Prediabetes</v>
      </c>
    </row>
    <row r="1568" spans="1:15" x14ac:dyDescent="0.35">
      <c r="A1568" s="23" t="s">
        <v>3251</v>
      </c>
      <c r="B1568" s="27">
        <v>27.7</v>
      </c>
      <c r="C1568" s="27">
        <v>4.71</v>
      </c>
      <c r="D1568" s="23" t="s">
        <v>81</v>
      </c>
      <c r="E1568" s="23" t="s">
        <v>81</v>
      </c>
      <c r="F1568" s="23" t="s">
        <v>81</v>
      </c>
      <c r="G1568" s="23">
        <v>1</v>
      </c>
      <c r="H1568" s="23" t="s">
        <v>81</v>
      </c>
      <c r="I1568" s="23" t="str">
        <f t="shared" si="96"/>
        <v>No</v>
      </c>
      <c r="J1568" s="23" t="str">
        <f t="shared" si="97"/>
        <v>No</v>
      </c>
      <c r="K1568" s="23" t="str">
        <f t="shared" si="98"/>
        <v>No</v>
      </c>
      <c r="L1568" s="23" t="str">
        <f>IF(TRIM(H1568)="?",'Cleaning Summary'!$B$35,IF(LOWER(TRIM(H1568))="yes","Yes","No"))</f>
        <v>No</v>
      </c>
      <c r="M1568" s="23">
        <f t="shared" si="99"/>
        <v>1</v>
      </c>
      <c r="N1568" s="23" t="str">
        <f>IF(B1568&lt;'Cleaning Summary'!$B$63,"Underweight",IF(B1568&lt;'Cleaning Summary'!$B$64,"Normal Weight",IF(B1568&lt;'Cleaning Summary'!$B$65,"Overweight","Obesity")))</f>
        <v>Overweight</v>
      </c>
      <c r="O1568" s="23" t="str">
        <f>IF(C1568&lt;'Cleaning Summary'!$B$66,"Normal",IF(C1568&lt;'Cleaning Summary'!$B$67,"Prediabetes","Diabetes"))</f>
        <v>Normal</v>
      </c>
    </row>
    <row r="1569" spans="1:15" x14ac:dyDescent="0.35">
      <c r="A1569" s="23" t="s">
        <v>3253</v>
      </c>
      <c r="B1569" s="27">
        <v>18.920000000000002</v>
      </c>
      <c r="C1569" s="27">
        <v>8.18</v>
      </c>
      <c r="D1569" s="23" t="s">
        <v>81</v>
      </c>
      <c r="E1569" s="23" t="s">
        <v>81</v>
      </c>
      <c r="F1569" s="23" t="s">
        <v>81</v>
      </c>
      <c r="G1569" s="23" t="s">
        <v>4796</v>
      </c>
      <c r="H1569" s="23" t="s">
        <v>81</v>
      </c>
      <c r="I1569" s="23" t="str">
        <f t="shared" si="96"/>
        <v>No</v>
      </c>
      <c r="J1569" s="23" t="str">
        <f t="shared" si="97"/>
        <v>No</v>
      </c>
      <c r="K1569" s="23" t="str">
        <f t="shared" si="98"/>
        <v>No</v>
      </c>
      <c r="L1569" s="23" t="str">
        <f>IF(TRIM(H1569)="?",'Cleaning Summary'!$B$35,IF(LOWER(TRIM(H1569))="yes","Yes","No"))</f>
        <v>No</v>
      </c>
      <c r="M1569" s="23">
        <f t="shared" si="99"/>
        <v>0</v>
      </c>
      <c r="N1569" s="23" t="str">
        <f>IF(B1569&lt;'Cleaning Summary'!$B$63,"Underweight",IF(B1569&lt;'Cleaning Summary'!$B$64,"Normal Weight",IF(B1569&lt;'Cleaning Summary'!$B$65,"Overweight","Obesity")))</f>
        <v>Normal Weight</v>
      </c>
      <c r="O1569" s="23" t="str">
        <f>IF(C1569&lt;'Cleaning Summary'!$B$66,"Normal",IF(C1569&lt;'Cleaning Summary'!$B$67,"Prediabetes","Diabetes"))</f>
        <v>Diabetes</v>
      </c>
    </row>
    <row r="1570" spans="1:15" x14ac:dyDescent="0.35">
      <c r="A1570" s="23" t="s">
        <v>3255</v>
      </c>
      <c r="B1570" s="27">
        <v>17.760000000000002</v>
      </c>
      <c r="C1570" s="27">
        <v>11.18</v>
      </c>
      <c r="D1570" s="23" t="s">
        <v>95</v>
      </c>
      <c r="E1570" s="23" t="s">
        <v>81</v>
      </c>
      <c r="F1570" s="23" t="s">
        <v>81</v>
      </c>
      <c r="G1570" s="23">
        <v>2</v>
      </c>
      <c r="H1570" s="23" t="s">
        <v>81</v>
      </c>
      <c r="I1570" s="23" t="str">
        <f t="shared" si="96"/>
        <v>Yes</v>
      </c>
      <c r="J1570" s="23" t="str">
        <f t="shared" si="97"/>
        <v>No</v>
      </c>
      <c r="K1570" s="23" t="str">
        <f t="shared" si="98"/>
        <v>No</v>
      </c>
      <c r="L1570" s="23" t="str">
        <f>IF(TRIM(H1570)="?",'Cleaning Summary'!$B$35,IF(LOWER(TRIM(H1570))="yes","Yes","No"))</f>
        <v>No</v>
      </c>
      <c r="M1570" s="23">
        <f t="shared" si="99"/>
        <v>2</v>
      </c>
      <c r="N1570" s="23" t="str">
        <f>IF(B1570&lt;'Cleaning Summary'!$B$63,"Underweight",IF(B1570&lt;'Cleaning Summary'!$B$64,"Normal Weight",IF(B1570&lt;'Cleaning Summary'!$B$65,"Overweight","Obesity")))</f>
        <v>Underweight</v>
      </c>
      <c r="O1570" s="23" t="str">
        <f>IF(C1570&lt;'Cleaning Summary'!$B$66,"Normal",IF(C1570&lt;'Cleaning Summary'!$B$67,"Prediabetes","Diabetes"))</f>
        <v>Diabetes</v>
      </c>
    </row>
    <row r="1571" spans="1:15" x14ac:dyDescent="0.35">
      <c r="A1571" s="23" t="s">
        <v>3257</v>
      </c>
      <c r="B1571" s="27">
        <v>29.83</v>
      </c>
      <c r="C1571" s="27">
        <v>5.03</v>
      </c>
      <c r="D1571" s="23" t="s">
        <v>95</v>
      </c>
      <c r="E1571" s="23" t="s">
        <v>81</v>
      </c>
      <c r="F1571" s="23" t="s">
        <v>81</v>
      </c>
      <c r="G1571" s="23" t="s">
        <v>4796</v>
      </c>
      <c r="H1571" s="23" t="s">
        <v>81</v>
      </c>
      <c r="I1571" s="23" t="str">
        <f t="shared" si="96"/>
        <v>Yes</v>
      </c>
      <c r="J1571" s="23" t="str">
        <f t="shared" si="97"/>
        <v>No</v>
      </c>
      <c r="K1571" s="23" t="str">
        <f t="shared" si="98"/>
        <v>No</v>
      </c>
      <c r="L1571" s="23" t="str">
        <f>IF(TRIM(H1571)="?",'Cleaning Summary'!$B$35,IF(LOWER(TRIM(H1571))="yes","Yes","No"))</f>
        <v>No</v>
      </c>
      <c r="M1571" s="23">
        <f t="shared" si="99"/>
        <v>0</v>
      </c>
      <c r="N1571" s="23" t="str">
        <f>IF(B1571&lt;'Cleaning Summary'!$B$63,"Underweight",IF(B1571&lt;'Cleaning Summary'!$B$64,"Normal Weight",IF(B1571&lt;'Cleaning Summary'!$B$65,"Overweight","Obesity")))</f>
        <v>Overweight</v>
      </c>
      <c r="O1571" s="23" t="str">
        <f>IF(C1571&lt;'Cleaning Summary'!$B$66,"Normal",IF(C1571&lt;'Cleaning Summary'!$B$67,"Prediabetes","Diabetes"))</f>
        <v>Normal</v>
      </c>
    </row>
    <row r="1572" spans="1:15" x14ac:dyDescent="0.35">
      <c r="A1572" s="23" t="s">
        <v>3259</v>
      </c>
      <c r="B1572" s="27">
        <v>23.465</v>
      </c>
      <c r="C1572" s="27">
        <v>5.56</v>
      </c>
      <c r="D1572" s="23" t="s">
        <v>81</v>
      </c>
      <c r="E1572" s="23" t="s">
        <v>81</v>
      </c>
      <c r="F1572" s="23" t="s">
        <v>81</v>
      </c>
      <c r="G1572" s="23">
        <v>1</v>
      </c>
      <c r="H1572" s="23" t="s">
        <v>81</v>
      </c>
      <c r="I1572" s="23" t="str">
        <f t="shared" si="96"/>
        <v>No</v>
      </c>
      <c r="J1572" s="23" t="str">
        <f t="shared" si="97"/>
        <v>No</v>
      </c>
      <c r="K1572" s="23" t="str">
        <f t="shared" si="98"/>
        <v>No</v>
      </c>
      <c r="L1572" s="23" t="str">
        <f>IF(TRIM(H1572)="?",'Cleaning Summary'!$B$35,IF(LOWER(TRIM(H1572))="yes","Yes","No"))</f>
        <v>No</v>
      </c>
      <c r="M1572" s="23">
        <f t="shared" si="99"/>
        <v>1</v>
      </c>
      <c r="N1572" s="23" t="str">
        <f>IF(B1572&lt;'Cleaning Summary'!$B$63,"Underweight",IF(B1572&lt;'Cleaning Summary'!$B$64,"Normal Weight",IF(B1572&lt;'Cleaning Summary'!$B$65,"Overweight","Obesity")))</f>
        <v>Normal Weight</v>
      </c>
      <c r="O1572" s="23" t="str">
        <f>IF(C1572&lt;'Cleaning Summary'!$B$66,"Normal",IF(C1572&lt;'Cleaning Summary'!$B$67,"Prediabetes","Diabetes"))</f>
        <v>Normal</v>
      </c>
    </row>
    <row r="1573" spans="1:15" x14ac:dyDescent="0.35">
      <c r="A1573" s="23" t="s">
        <v>3261</v>
      </c>
      <c r="B1573" s="27">
        <v>29.355</v>
      </c>
      <c r="C1573" s="27">
        <v>4.33</v>
      </c>
      <c r="D1573" s="23" t="s">
        <v>81</v>
      </c>
      <c r="E1573" s="23" t="s">
        <v>81</v>
      </c>
      <c r="F1573" s="23" t="s">
        <v>81</v>
      </c>
      <c r="G1573" s="23" t="s">
        <v>4796</v>
      </c>
      <c r="H1573" s="23" t="s">
        <v>81</v>
      </c>
      <c r="I1573" s="23" t="str">
        <f t="shared" si="96"/>
        <v>No</v>
      </c>
      <c r="J1573" s="23" t="str">
        <f t="shared" si="97"/>
        <v>No</v>
      </c>
      <c r="K1573" s="23" t="str">
        <f t="shared" si="98"/>
        <v>No</v>
      </c>
      <c r="L1573" s="23" t="str">
        <f>IF(TRIM(H1573)="?",'Cleaning Summary'!$B$35,IF(LOWER(TRIM(H1573))="yes","Yes","No"))</f>
        <v>No</v>
      </c>
      <c r="M1573" s="23">
        <f t="shared" si="99"/>
        <v>0</v>
      </c>
      <c r="N1573" s="23" t="str">
        <f>IF(B1573&lt;'Cleaning Summary'!$B$63,"Underweight",IF(B1573&lt;'Cleaning Summary'!$B$64,"Normal Weight",IF(B1573&lt;'Cleaning Summary'!$B$65,"Overweight","Obesity")))</f>
        <v>Overweight</v>
      </c>
      <c r="O1573" s="23" t="str">
        <f>IF(C1573&lt;'Cleaning Summary'!$B$66,"Normal",IF(C1573&lt;'Cleaning Summary'!$B$67,"Prediabetes","Diabetes"))</f>
        <v>Normal</v>
      </c>
    </row>
    <row r="1574" spans="1:15" x14ac:dyDescent="0.35">
      <c r="A1574" s="23" t="s">
        <v>3263</v>
      </c>
      <c r="B1574" s="27">
        <v>35.49</v>
      </c>
      <c r="C1574" s="27">
        <v>5.21</v>
      </c>
      <c r="D1574" s="23" t="s">
        <v>95</v>
      </c>
      <c r="E1574" s="23" t="s">
        <v>81</v>
      </c>
      <c r="F1574" s="23" t="s">
        <v>82</v>
      </c>
      <c r="G1574" s="23">
        <v>1</v>
      </c>
      <c r="H1574" s="23" t="s">
        <v>81</v>
      </c>
      <c r="I1574" s="23" t="str">
        <f t="shared" si="96"/>
        <v>Yes</v>
      </c>
      <c r="J1574" s="23" t="str">
        <f t="shared" si="97"/>
        <v>No</v>
      </c>
      <c r="K1574" s="23" t="str">
        <f t="shared" si="98"/>
        <v>Yes</v>
      </c>
      <c r="L1574" s="23" t="str">
        <f>IF(TRIM(H1574)="?",'Cleaning Summary'!$B$35,IF(LOWER(TRIM(H1574))="yes","Yes","No"))</f>
        <v>No</v>
      </c>
      <c r="M1574" s="23">
        <f t="shared" si="99"/>
        <v>1</v>
      </c>
      <c r="N1574" s="23" t="str">
        <f>IF(B1574&lt;'Cleaning Summary'!$B$63,"Underweight",IF(B1574&lt;'Cleaning Summary'!$B$64,"Normal Weight",IF(B1574&lt;'Cleaning Summary'!$B$65,"Overweight","Obesity")))</f>
        <v>Obesity</v>
      </c>
      <c r="O1574" s="23" t="str">
        <f>IF(C1574&lt;'Cleaning Summary'!$B$66,"Normal",IF(C1574&lt;'Cleaning Summary'!$B$67,"Prediabetes","Diabetes"))</f>
        <v>Normal</v>
      </c>
    </row>
    <row r="1575" spans="1:15" x14ac:dyDescent="0.35">
      <c r="A1575" s="23" t="s">
        <v>3265</v>
      </c>
      <c r="B1575" s="27">
        <v>26.315000000000001</v>
      </c>
      <c r="C1575" s="27">
        <v>5.89</v>
      </c>
      <c r="D1575" s="23" t="s">
        <v>81</v>
      </c>
      <c r="E1575" s="23" t="s">
        <v>81</v>
      </c>
      <c r="F1575" s="23" t="s">
        <v>81</v>
      </c>
      <c r="G1575" s="23" t="s">
        <v>4796</v>
      </c>
      <c r="H1575" s="23" t="s">
        <v>81</v>
      </c>
      <c r="I1575" s="23" t="str">
        <f t="shared" si="96"/>
        <v>No</v>
      </c>
      <c r="J1575" s="23" t="str">
        <f t="shared" si="97"/>
        <v>No</v>
      </c>
      <c r="K1575" s="23" t="str">
        <f t="shared" si="98"/>
        <v>No</v>
      </c>
      <c r="L1575" s="23" t="str">
        <f>IF(TRIM(H1575)="?",'Cleaning Summary'!$B$35,IF(LOWER(TRIM(H1575))="yes","Yes","No"))</f>
        <v>No</v>
      </c>
      <c r="M1575" s="23">
        <f t="shared" si="99"/>
        <v>0</v>
      </c>
      <c r="N1575" s="23" t="str">
        <f>IF(B1575&lt;'Cleaning Summary'!$B$63,"Underweight",IF(B1575&lt;'Cleaning Summary'!$B$64,"Normal Weight",IF(B1575&lt;'Cleaning Summary'!$B$65,"Overweight","Obesity")))</f>
        <v>Overweight</v>
      </c>
      <c r="O1575" s="23" t="str">
        <f>IF(C1575&lt;'Cleaning Summary'!$B$66,"Normal",IF(C1575&lt;'Cleaning Summary'!$B$67,"Prediabetes","Diabetes"))</f>
        <v>Prediabetes</v>
      </c>
    </row>
    <row r="1576" spans="1:15" x14ac:dyDescent="0.35">
      <c r="A1576" s="23" t="s">
        <v>3267</v>
      </c>
      <c r="B1576" s="27">
        <v>19.79</v>
      </c>
      <c r="C1576" s="27">
        <v>4.8099999999999996</v>
      </c>
      <c r="D1576" s="23" t="s">
        <v>95</v>
      </c>
      <c r="E1576" s="23" t="s">
        <v>81</v>
      </c>
      <c r="F1576" s="23" t="s">
        <v>81</v>
      </c>
      <c r="G1576" s="23" t="s">
        <v>4796</v>
      </c>
      <c r="H1576" s="23" t="s">
        <v>81</v>
      </c>
      <c r="I1576" s="23" t="str">
        <f t="shared" si="96"/>
        <v>Yes</v>
      </c>
      <c r="J1576" s="23" t="str">
        <f t="shared" si="97"/>
        <v>No</v>
      </c>
      <c r="K1576" s="23" t="str">
        <f t="shared" si="98"/>
        <v>No</v>
      </c>
      <c r="L1576" s="23" t="str">
        <f>IF(TRIM(H1576)="?",'Cleaning Summary'!$B$35,IF(LOWER(TRIM(H1576))="yes","Yes","No"))</f>
        <v>No</v>
      </c>
      <c r="M1576" s="23">
        <f t="shared" si="99"/>
        <v>0</v>
      </c>
      <c r="N1576" s="23" t="str">
        <f>IF(B1576&lt;'Cleaning Summary'!$B$63,"Underweight",IF(B1576&lt;'Cleaning Summary'!$B$64,"Normal Weight",IF(B1576&lt;'Cleaning Summary'!$B$65,"Overweight","Obesity")))</f>
        <v>Normal Weight</v>
      </c>
      <c r="O1576" s="23" t="str">
        <f>IF(C1576&lt;'Cleaning Summary'!$B$66,"Normal",IF(C1576&lt;'Cleaning Summary'!$B$67,"Prediabetes","Diabetes"))</f>
        <v>Normal</v>
      </c>
    </row>
    <row r="1577" spans="1:15" x14ac:dyDescent="0.35">
      <c r="A1577" s="23" t="s">
        <v>3269</v>
      </c>
      <c r="B1577" s="27">
        <v>40.564999999999998</v>
      </c>
      <c r="C1577" s="27">
        <v>5.66</v>
      </c>
      <c r="D1577" s="23" t="s">
        <v>81</v>
      </c>
      <c r="E1577" s="23" t="s">
        <v>81</v>
      </c>
      <c r="F1577" s="23" t="s">
        <v>81</v>
      </c>
      <c r="G1577" s="23">
        <v>1</v>
      </c>
      <c r="H1577" s="23" t="s">
        <v>81</v>
      </c>
      <c r="I1577" s="23" t="str">
        <f t="shared" si="96"/>
        <v>No</v>
      </c>
      <c r="J1577" s="23" t="str">
        <f t="shared" si="97"/>
        <v>No</v>
      </c>
      <c r="K1577" s="23" t="str">
        <f t="shared" si="98"/>
        <v>No</v>
      </c>
      <c r="L1577" s="23" t="str">
        <f>IF(TRIM(H1577)="?",'Cleaning Summary'!$B$35,IF(LOWER(TRIM(H1577))="yes","Yes","No"))</f>
        <v>No</v>
      </c>
      <c r="M1577" s="23">
        <f t="shared" si="99"/>
        <v>1</v>
      </c>
      <c r="N1577" s="23" t="str">
        <f>IF(B1577&lt;'Cleaning Summary'!$B$63,"Underweight",IF(B1577&lt;'Cleaning Summary'!$B$64,"Normal Weight",IF(B1577&lt;'Cleaning Summary'!$B$65,"Overweight","Obesity")))</f>
        <v>Obesity</v>
      </c>
      <c r="O1577" s="23" t="str">
        <f>IF(C1577&lt;'Cleaning Summary'!$B$66,"Normal",IF(C1577&lt;'Cleaning Summary'!$B$67,"Prediabetes","Diabetes"))</f>
        <v>Normal</v>
      </c>
    </row>
    <row r="1578" spans="1:15" x14ac:dyDescent="0.35">
      <c r="A1578" s="23" t="s">
        <v>3271</v>
      </c>
      <c r="B1578" s="27">
        <v>18.03</v>
      </c>
      <c r="C1578" s="27">
        <v>10.66</v>
      </c>
      <c r="D1578" s="23" t="s">
        <v>95</v>
      </c>
      <c r="E1578" s="23" t="s">
        <v>81</v>
      </c>
      <c r="F1578" s="23" t="s">
        <v>81</v>
      </c>
      <c r="G1578" s="23">
        <v>2</v>
      </c>
      <c r="H1578" s="23" t="s">
        <v>81</v>
      </c>
      <c r="I1578" s="23" t="str">
        <f t="shared" si="96"/>
        <v>Yes</v>
      </c>
      <c r="J1578" s="23" t="str">
        <f t="shared" si="97"/>
        <v>No</v>
      </c>
      <c r="K1578" s="23" t="str">
        <f t="shared" si="98"/>
        <v>No</v>
      </c>
      <c r="L1578" s="23" t="str">
        <f>IF(TRIM(H1578)="?",'Cleaning Summary'!$B$35,IF(LOWER(TRIM(H1578))="yes","Yes","No"))</f>
        <v>No</v>
      </c>
      <c r="M1578" s="23">
        <f t="shared" si="99"/>
        <v>2</v>
      </c>
      <c r="N1578" s="23" t="str">
        <f>IF(B1578&lt;'Cleaning Summary'!$B$63,"Underweight",IF(B1578&lt;'Cleaning Summary'!$B$64,"Normal Weight",IF(B1578&lt;'Cleaning Summary'!$B$65,"Overweight","Obesity")))</f>
        <v>Underweight</v>
      </c>
      <c r="O1578" s="23" t="str">
        <f>IF(C1578&lt;'Cleaning Summary'!$B$66,"Normal",IF(C1578&lt;'Cleaning Summary'!$B$67,"Prediabetes","Diabetes"))</f>
        <v>Diabetes</v>
      </c>
    </row>
    <row r="1579" spans="1:15" x14ac:dyDescent="0.35">
      <c r="A1579" s="23" t="s">
        <v>3273</v>
      </c>
      <c r="B1579" s="27">
        <v>34.65</v>
      </c>
      <c r="C1579" s="27">
        <v>5.98</v>
      </c>
      <c r="D1579" s="23" t="s">
        <v>95</v>
      </c>
      <c r="E1579" s="23" t="s">
        <v>81</v>
      </c>
      <c r="F1579" s="23" t="s">
        <v>81</v>
      </c>
      <c r="G1579" s="23" t="s">
        <v>4796</v>
      </c>
      <c r="H1579" s="23" t="s">
        <v>81</v>
      </c>
      <c r="I1579" s="23" t="str">
        <f t="shared" si="96"/>
        <v>Yes</v>
      </c>
      <c r="J1579" s="23" t="str">
        <f t="shared" si="97"/>
        <v>No</v>
      </c>
      <c r="K1579" s="23" t="str">
        <f t="shared" si="98"/>
        <v>No</v>
      </c>
      <c r="L1579" s="23" t="str">
        <f>IF(TRIM(H1579)="?",'Cleaning Summary'!$B$35,IF(LOWER(TRIM(H1579))="yes","Yes","No"))</f>
        <v>No</v>
      </c>
      <c r="M1579" s="23">
        <f t="shared" si="99"/>
        <v>0</v>
      </c>
      <c r="N1579" s="23" t="str">
        <f>IF(B1579&lt;'Cleaning Summary'!$B$63,"Underweight",IF(B1579&lt;'Cleaning Summary'!$B$64,"Normal Weight",IF(B1579&lt;'Cleaning Summary'!$B$65,"Overweight","Obesity")))</f>
        <v>Obesity</v>
      </c>
      <c r="O1579" s="23" t="str">
        <f>IF(C1579&lt;'Cleaning Summary'!$B$66,"Normal",IF(C1579&lt;'Cleaning Summary'!$B$67,"Prediabetes","Diabetes"))</f>
        <v>Prediabetes</v>
      </c>
    </row>
    <row r="1580" spans="1:15" x14ac:dyDescent="0.35">
      <c r="A1580" s="23" t="s">
        <v>3275</v>
      </c>
      <c r="B1580" s="27">
        <v>42.94</v>
      </c>
      <c r="C1580" s="27">
        <v>4.34</v>
      </c>
      <c r="D1580" s="23" t="s">
        <v>81</v>
      </c>
      <c r="E1580" s="23" t="s">
        <v>81</v>
      </c>
      <c r="F1580" s="23" t="s">
        <v>81</v>
      </c>
      <c r="G1580" s="23" t="s">
        <v>4796</v>
      </c>
      <c r="H1580" s="23" t="s">
        <v>81</v>
      </c>
      <c r="I1580" s="23" t="str">
        <f t="shared" si="96"/>
        <v>No</v>
      </c>
      <c r="J1580" s="23" t="str">
        <f t="shared" si="97"/>
        <v>No</v>
      </c>
      <c r="K1580" s="23" t="str">
        <f t="shared" si="98"/>
        <v>No</v>
      </c>
      <c r="L1580" s="23" t="str">
        <f>IF(TRIM(H1580)="?",'Cleaning Summary'!$B$35,IF(LOWER(TRIM(H1580))="yes","Yes","No"))</f>
        <v>No</v>
      </c>
      <c r="M1580" s="23">
        <f t="shared" si="99"/>
        <v>0</v>
      </c>
      <c r="N1580" s="23" t="str">
        <f>IF(B1580&lt;'Cleaning Summary'!$B$63,"Underweight",IF(B1580&lt;'Cleaning Summary'!$B$64,"Normal Weight",IF(B1580&lt;'Cleaning Summary'!$B$65,"Overweight","Obesity")))</f>
        <v>Obesity</v>
      </c>
      <c r="O1580" s="23" t="str">
        <f>IF(C1580&lt;'Cleaning Summary'!$B$66,"Normal",IF(C1580&lt;'Cleaning Summary'!$B$67,"Prediabetes","Diabetes"))</f>
        <v>Normal</v>
      </c>
    </row>
    <row r="1581" spans="1:15" x14ac:dyDescent="0.35">
      <c r="A1581" s="23" t="s">
        <v>3277</v>
      </c>
      <c r="B1581" s="27">
        <v>31.254999999999999</v>
      </c>
      <c r="C1581" s="27">
        <v>5.17</v>
      </c>
      <c r="D1581" s="23" t="s">
        <v>81</v>
      </c>
      <c r="E1581" s="23" t="s">
        <v>81</v>
      </c>
      <c r="F1581" s="23" t="s">
        <v>81</v>
      </c>
      <c r="G1581" s="23" t="s">
        <v>4796</v>
      </c>
      <c r="H1581" s="23" t="s">
        <v>81</v>
      </c>
      <c r="I1581" s="23" t="str">
        <f t="shared" si="96"/>
        <v>No</v>
      </c>
      <c r="J1581" s="23" t="str">
        <f t="shared" si="97"/>
        <v>No</v>
      </c>
      <c r="K1581" s="23" t="str">
        <f t="shared" si="98"/>
        <v>No</v>
      </c>
      <c r="L1581" s="23" t="str">
        <f>IF(TRIM(H1581)="?",'Cleaning Summary'!$B$35,IF(LOWER(TRIM(H1581))="yes","Yes","No"))</f>
        <v>No</v>
      </c>
      <c r="M1581" s="23">
        <f t="shared" si="99"/>
        <v>0</v>
      </c>
      <c r="N1581" s="23" t="str">
        <f>IF(B1581&lt;'Cleaning Summary'!$B$63,"Underweight",IF(B1581&lt;'Cleaning Summary'!$B$64,"Normal Weight",IF(B1581&lt;'Cleaning Summary'!$B$65,"Overweight","Obesity")))</f>
        <v>Obesity</v>
      </c>
      <c r="O1581" s="23" t="str">
        <f>IF(C1581&lt;'Cleaning Summary'!$B$66,"Normal",IF(C1581&lt;'Cleaning Summary'!$B$67,"Prediabetes","Diabetes"))</f>
        <v>Normal</v>
      </c>
    </row>
    <row r="1582" spans="1:15" x14ac:dyDescent="0.35">
      <c r="A1582" s="23" t="s">
        <v>3279</v>
      </c>
      <c r="B1582" s="27">
        <v>45.43</v>
      </c>
      <c r="C1582" s="27">
        <v>4.2300000000000004</v>
      </c>
      <c r="D1582" s="23" t="s">
        <v>95</v>
      </c>
      <c r="E1582" s="23" t="s">
        <v>81</v>
      </c>
      <c r="F1582" s="23" t="s">
        <v>82</v>
      </c>
      <c r="G1582" s="23">
        <v>1</v>
      </c>
      <c r="H1582" s="23" t="s">
        <v>81</v>
      </c>
      <c r="I1582" s="23" t="str">
        <f t="shared" si="96"/>
        <v>Yes</v>
      </c>
      <c r="J1582" s="23" t="str">
        <f t="shared" si="97"/>
        <v>No</v>
      </c>
      <c r="K1582" s="23" t="str">
        <f t="shared" si="98"/>
        <v>Yes</v>
      </c>
      <c r="L1582" s="23" t="str">
        <f>IF(TRIM(H1582)="?",'Cleaning Summary'!$B$35,IF(LOWER(TRIM(H1582))="yes","Yes","No"))</f>
        <v>No</v>
      </c>
      <c r="M1582" s="23">
        <f t="shared" si="99"/>
        <v>1</v>
      </c>
      <c r="N1582" s="23" t="str">
        <f>IF(B1582&lt;'Cleaning Summary'!$B$63,"Underweight",IF(B1582&lt;'Cleaning Summary'!$B$64,"Normal Weight",IF(B1582&lt;'Cleaning Summary'!$B$65,"Overweight","Obesity")))</f>
        <v>Obesity</v>
      </c>
      <c r="O1582" s="23" t="str">
        <f>IF(C1582&lt;'Cleaning Summary'!$B$66,"Normal",IF(C1582&lt;'Cleaning Summary'!$B$67,"Prediabetes","Diabetes"))</f>
        <v>Normal</v>
      </c>
    </row>
    <row r="1583" spans="1:15" x14ac:dyDescent="0.35">
      <c r="A1583" s="23" t="s">
        <v>3281</v>
      </c>
      <c r="B1583" s="27">
        <v>32.340000000000003</v>
      </c>
      <c r="C1583" s="27">
        <v>4.88</v>
      </c>
      <c r="D1583" s="23" t="s">
        <v>95</v>
      </c>
      <c r="E1583" s="23" t="s">
        <v>81</v>
      </c>
      <c r="F1583" s="23" t="s">
        <v>82</v>
      </c>
      <c r="G1583" s="23">
        <v>1</v>
      </c>
      <c r="H1583" s="23" t="s">
        <v>81</v>
      </c>
      <c r="I1583" s="23" t="str">
        <f t="shared" si="96"/>
        <v>Yes</v>
      </c>
      <c r="J1583" s="23" t="str">
        <f t="shared" si="97"/>
        <v>No</v>
      </c>
      <c r="K1583" s="23" t="str">
        <f t="shared" si="98"/>
        <v>Yes</v>
      </c>
      <c r="L1583" s="23" t="str">
        <f>IF(TRIM(H1583)="?",'Cleaning Summary'!$B$35,IF(LOWER(TRIM(H1583))="yes","Yes","No"))</f>
        <v>No</v>
      </c>
      <c r="M1583" s="23">
        <f t="shared" si="99"/>
        <v>1</v>
      </c>
      <c r="N1583" s="23" t="str">
        <f>IF(B1583&lt;'Cleaning Summary'!$B$63,"Underweight",IF(B1583&lt;'Cleaning Summary'!$B$64,"Normal Weight",IF(B1583&lt;'Cleaning Summary'!$B$65,"Overweight","Obesity")))</f>
        <v>Obesity</v>
      </c>
      <c r="O1583" s="23" t="str">
        <f>IF(C1583&lt;'Cleaning Summary'!$B$66,"Normal",IF(C1583&lt;'Cleaning Summary'!$B$67,"Prediabetes","Diabetes"))</f>
        <v>Normal</v>
      </c>
    </row>
    <row r="1584" spans="1:15" x14ac:dyDescent="0.35">
      <c r="A1584" s="23" t="s">
        <v>3283</v>
      </c>
      <c r="B1584" s="27">
        <v>25.46</v>
      </c>
      <c r="C1584" s="27">
        <v>9.7100000000000009</v>
      </c>
      <c r="D1584" s="23" t="s">
        <v>95</v>
      </c>
      <c r="E1584" s="23" t="s">
        <v>81</v>
      </c>
      <c r="F1584" s="23" t="s">
        <v>81</v>
      </c>
      <c r="G1584" s="23">
        <v>1</v>
      </c>
      <c r="H1584" s="23" t="s">
        <v>81</v>
      </c>
      <c r="I1584" s="23" t="str">
        <f t="shared" si="96"/>
        <v>Yes</v>
      </c>
      <c r="J1584" s="23" t="str">
        <f t="shared" si="97"/>
        <v>No</v>
      </c>
      <c r="K1584" s="23" t="str">
        <f t="shared" si="98"/>
        <v>No</v>
      </c>
      <c r="L1584" s="23" t="str">
        <f>IF(TRIM(H1584)="?",'Cleaning Summary'!$B$35,IF(LOWER(TRIM(H1584))="yes","Yes","No"))</f>
        <v>No</v>
      </c>
      <c r="M1584" s="23">
        <f t="shared" si="99"/>
        <v>1</v>
      </c>
      <c r="N1584" s="23" t="str">
        <f>IF(B1584&lt;'Cleaning Summary'!$B$63,"Underweight",IF(B1584&lt;'Cleaning Summary'!$B$64,"Normal Weight",IF(B1584&lt;'Cleaning Summary'!$B$65,"Overweight","Obesity")))</f>
        <v>Overweight</v>
      </c>
      <c r="O1584" s="23" t="str">
        <f>IF(C1584&lt;'Cleaning Summary'!$B$66,"Normal",IF(C1584&lt;'Cleaning Summary'!$B$67,"Prediabetes","Diabetes"))</f>
        <v>Diabetes</v>
      </c>
    </row>
    <row r="1585" spans="1:15" x14ac:dyDescent="0.35">
      <c r="A1585" s="23" t="s">
        <v>3285</v>
      </c>
      <c r="B1585" s="27">
        <v>37.145000000000003</v>
      </c>
      <c r="C1585" s="27">
        <v>5.32</v>
      </c>
      <c r="D1585" s="23" t="s">
        <v>81</v>
      </c>
      <c r="E1585" s="23" t="s">
        <v>81</v>
      </c>
      <c r="F1585" s="23" t="s">
        <v>81</v>
      </c>
      <c r="G1585" s="23" t="s">
        <v>4796</v>
      </c>
      <c r="H1585" s="23" t="s">
        <v>81</v>
      </c>
      <c r="I1585" s="23" t="str">
        <f t="shared" si="96"/>
        <v>No</v>
      </c>
      <c r="J1585" s="23" t="str">
        <f t="shared" si="97"/>
        <v>No</v>
      </c>
      <c r="K1585" s="23" t="str">
        <f t="shared" si="98"/>
        <v>No</v>
      </c>
      <c r="L1585" s="23" t="str">
        <f>IF(TRIM(H1585)="?",'Cleaning Summary'!$B$35,IF(LOWER(TRIM(H1585))="yes","Yes","No"))</f>
        <v>No</v>
      </c>
      <c r="M1585" s="23">
        <f t="shared" si="99"/>
        <v>0</v>
      </c>
      <c r="N1585" s="23" t="str">
        <f>IF(B1585&lt;'Cleaning Summary'!$B$63,"Underweight",IF(B1585&lt;'Cleaning Summary'!$B$64,"Normal Weight",IF(B1585&lt;'Cleaning Summary'!$B$65,"Overweight","Obesity")))</f>
        <v>Obesity</v>
      </c>
      <c r="O1585" s="23" t="str">
        <f>IF(C1585&lt;'Cleaning Summary'!$B$66,"Normal",IF(C1585&lt;'Cleaning Summary'!$B$67,"Prediabetes","Diabetes"))</f>
        <v>Normal</v>
      </c>
    </row>
    <row r="1586" spans="1:15" x14ac:dyDescent="0.35">
      <c r="A1586" s="23" t="s">
        <v>3287</v>
      </c>
      <c r="B1586" s="27">
        <v>30.8</v>
      </c>
      <c r="C1586" s="27">
        <v>5.83</v>
      </c>
      <c r="D1586" s="23" t="s">
        <v>95</v>
      </c>
      <c r="E1586" s="23" t="s">
        <v>81</v>
      </c>
      <c r="F1586" s="23" t="s">
        <v>81</v>
      </c>
      <c r="G1586" s="23" t="s">
        <v>4796</v>
      </c>
      <c r="H1586" s="23" t="s">
        <v>81</v>
      </c>
      <c r="I1586" s="23" t="str">
        <f t="shared" si="96"/>
        <v>Yes</v>
      </c>
      <c r="J1586" s="23" t="str">
        <f t="shared" si="97"/>
        <v>No</v>
      </c>
      <c r="K1586" s="23" t="str">
        <f t="shared" si="98"/>
        <v>No</v>
      </c>
      <c r="L1586" s="23" t="str">
        <f>IF(TRIM(H1586)="?",'Cleaning Summary'!$B$35,IF(LOWER(TRIM(H1586))="yes","Yes","No"))</f>
        <v>No</v>
      </c>
      <c r="M1586" s="23">
        <f t="shared" si="99"/>
        <v>0</v>
      </c>
      <c r="N1586" s="23" t="str">
        <f>IF(B1586&lt;'Cleaning Summary'!$B$63,"Underweight",IF(B1586&lt;'Cleaning Summary'!$B$64,"Normal Weight",IF(B1586&lt;'Cleaning Summary'!$B$65,"Overweight","Obesity")))</f>
        <v>Obesity</v>
      </c>
      <c r="O1586" s="23" t="str">
        <f>IF(C1586&lt;'Cleaning Summary'!$B$66,"Normal",IF(C1586&lt;'Cleaning Summary'!$B$67,"Prediabetes","Diabetes"))</f>
        <v>Prediabetes</v>
      </c>
    </row>
    <row r="1587" spans="1:15" x14ac:dyDescent="0.35">
      <c r="A1587" s="23" t="s">
        <v>3289</v>
      </c>
      <c r="B1587" s="27">
        <v>29.5</v>
      </c>
      <c r="C1587" s="27">
        <v>5.54</v>
      </c>
      <c r="D1587" s="23" t="s">
        <v>95</v>
      </c>
      <c r="E1587" s="23" t="s">
        <v>81</v>
      </c>
      <c r="F1587" s="23" t="s">
        <v>81</v>
      </c>
      <c r="G1587" s="23" t="s">
        <v>4796</v>
      </c>
      <c r="H1587" s="23" t="s">
        <v>81</v>
      </c>
      <c r="I1587" s="23" t="str">
        <f t="shared" si="96"/>
        <v>Yes</v>
      </c>
      <c r="J1587" s="23" t="str">
        <f t="shared" si="97"/>
        <v>No</v>
      </c>
      <c r="K1587" s="23" t="str">
        <f t="shared" si="98"/>
        <v>No</v>
      </c>
      <c r="L1587" s="23" t="str">
        <f>IF(TRIM(H1587)="?",'Cleaning Summary'!$B$35,IF(LOWER(TRIM(H1587))="yes","Yes","No"))</f>
        <v>No</v>
      </c>
      <c r="M1587" s="23">
        <f t="shared" si="99"/>
        <v>0</v>
      </c>
      <c r="N1587" s="23" t="str">
        <f>IF(B1587&lt;'Cleaning Summary'!$B$63,"Underweight",IF(B1587&lt;'Cleaning Summary'!$B$64,"Normal Weight",IF(B1587&lt;'Cleaning Summary'!$B$65,"Overweight","Obesity")))</f>
        <v>Overweight</v>
      </c>
      <c r="O1587" s="23" t="str">
        <f>IF(C1587&lt;'Cleaning Summary'!$B$66,"Normal",IF(C1587&lt;'Cleaning Summary'!$B$67,"Prediabetes","Diabetes"))</f>
        <v>Normal</v>
      </c>
    </row>
    <row r="1588" spans="1:15" x14ac:dyDescent="0.35">
      <c r="A1588" s="23" t="s">
        <v>3291</v>
      </c>
      <c r="B1588" s="27">
        <v>43.39</v>
      </c>
      <c r="C1588" s="27">
        <v>5.85</v>
      </c>
      <c r="D1588" s="23" t="s">
        <v>81</v>
      </c>
      <c r="E1588" s="23" t="s">
        <v>95</v>
      </c>
      <c r="F1588" s="23" t="s">
        <v>81</v>
      </c>
      <c r="G1588" s="23">
        <v>1</v>
      </c>
      <c r="H1588" s="23" t="s">
        <v>81</v>
      </c>
      <c r="I1588" s="23" t="str">
        <f t="shared" si="96"/>
        <v>No</v>
      </c>
      <c r="J1588" s="23" t="str">
        <f t="shared" si="97"/>
        <v>Yes</v>
      </c>
      <c r="K1588" s="23" t="str">
        <f t="shared" si="98"/>
        <v>No</v>
      </c>
      <c r="L1588" s="23" t="str">
        <f>IF(TRIM(H1588)="?",'Cleaning Summary'!$B$35,IF(LOWER(TRIM(H1588))="yes","Yes","No"))</f>
        <v>No</v>
      </c>
      <c r="M1588" s="23">
        <f t="shared" si="99"/>
        <v>1</v>
      </c>
      <c r="N1588" s="23" t="str">
        <f>IF(B1588&lt;'Cleaning Summary'!$B$63,"Underweight",IF(B1588&lt;'Cleaning Summary'!$B$64,"Normal Weight",IF(B1588&lt;'Cleaning Summary'!$B$65,"Overweight","Obesity")))</f>
        <v>Obesity</v>
      </c>
      <c r="O1588" s="23" t="str">
        <f>IF(C1588&lt;'Cleaning Summary'!$B$66,"Normal",IF(C1588&lt;'Cleaning Summary'!$B$67,"Prediabetes","Diabetes"))</f>
        <v>Prediabetes</v>
      </c>
    </row>
    <row r="1589" spans="1:15" x14ac:dyDescent="0.35">
      <c r="A1589" s="23" t="s">
        <v>3293</v>
      </c>
      <c r="B1589" s="27">
        <v>15.08</v>
      </c>
      <c r="C1589" s="27">
        <v>4.8499999999999996</v>
      </c>
      <c r="D1589" s="23" t="s">
        <v>95</v>
      </c>
      <c r="E1589" s="23" t="s">
        <v>81</v>
      </c>
      <c r="F1589" s="23" t="s">
        <v>82</v>
      </c>
      <c r="G1589" s="23">
        <v>1</v>
      </c>
      <c r="H1589" s="23" t="s">
        <v>81</v>
      </c>
      <c r="I1589" s="23" t="str">
        <f t="shared" si="96"/>
        <v>Yes</v>
      </c>
      <c r="J1589" s="23" t="str">
        <f t="shared" si="97"/>
        <v>No</v>
      </c>
      <c r="K1589" s="23" t="str">
        <f t="shared" si="98"/>
        <v>Yes</v>
      </c>
      <c r="L1589" s="23" t="str">
        <f>IF(TRIM(H1589)="?",'Cleaning Summary'!$B$35,IF(LOWER(TRIM(H1589))="yes","Yes","No"))</f>
        <v>No</v>
      </c>
      <c r="M1589" s="23">
        <f t="shared" si="99"/>
        <v>1</v>
      </c>
      <c r="N1589" s="23" t="str">
        <f>IF(B1589&lt;'Cleaning Summary'!$B$63,"Underweight",IF(B1589&lt;'Cleaning Summary'!$B$64,"Normal Weight",IF(B1589&lt;'Cleaning Summary'!$B$65,"Overweight","Obesity")))</f>
        <v>Underweight</v>
      </c>
      <c r="O1589" s="23" t="str">
        <f>IF(C1589&lt;'Cleaning Summary'!$B$66,"Normal",IF(C1589&lt;'Cleaning Summary'!$B$67,"Prediabetes","Diabetes"))</f>
        <v>Normal</v>
      </c>
    </row>
    <row r="1590" spans="1:15" x14ac:dyDescent="0.35">
      <c r="A1590" s="23" t="s">
        <v>3295</v>
      </c>
      <c r="B1590" s="27">
        <v>20.48</v>
      </c>
      <c r="C1590" s="27">
        <v>11.09</v>
      </c>
      <c r="D1590" s="23" t="s">
        <v>81</v>
      </c>
      <c r="E1590" s="23" t="s">
        <v>81</v>
      </c>
      <c r="F1590" s="23" t="s">
        <v>81</v>
      </c>
      <c r="G1590" s="23" t="s">
        <v>4796</v>
      </c>
      <c r="H1590" s="23" t="s">
        <v>81</v>
      </c>
      <c r="I1590" s="23" t="str">
        <f t="shared" si="96"/>
        <v>No</v>
      </c>
      <c r="J1590" s="23" t="str">
        <f t="shared" si="97"/>
        <v>No</v>
      </c>
      <c r="K1590" s="23" t="str">
        <f t="shared" si="98"/>
        <v>No</v>
      </c>
      <c r="L1590" s="23" t="str">
        <f>IF(TRIM(H1590)="?",'Cleaning Summary'!$B$35,IF(LOWER(TRIM(H1590))="yes","Yes","No"))</f>
        <v>No</v>
      </c>
      <c r="M1590" s="23">
        <f t="shared" si="99"/>
        <v>0</v>
      </c>
      <c r="N1590" s="23" t="str">
        <f>IF(B1590&lt;'Cleaning Summary'!$B$63,"Underweight",IF(B1590&lt;'Cleaning Summary'!$B$64,"Normal Weight",IF(B1590&lt;'Cleaning Summary'!$B$65,"Overweight","Obesity")))</f>
        <v>Normal Weight</v>
      </c>
      <c r="O1590" s="23" t="str">
        <f>IF(C1590&lt;'Cleaning Summary'!$B$66,"Normal",IF(C1590&lt;'Cleaning Summary'!$B$67,"Prediabetes","Diabetes"))</f>
        <v>Diabetes</v>
      </c>
    </row>
    <row r="1591" spans="1:15" x14ac:dyDescent="0.35">
      <c r="A1591" s="23" t="s">
        <v>3297</v>
      </c>
      <c r="B1591" s="27">
        <v>34.450000000000003</v>
      </c>
      <c r="C1591" s="27">
        <v>5.58</v>
      </c>
      <c r="D1591" s="23" t="s">
        <v>95</v>
      </c>
      <c r="E1591" s="23" t="s">
        <v>81</v>
      </c>
      <c r="F1591" s="23" t="s">
        <v>81</v>
      </c>
      <c r="G1591" s="23" t="s">
        <v>4796</v>
      </c>
      <c r="H1591" s="23" t="s">
        <v>81</v>
      </c>
      <c r="I1591" s="23" t="str">
        <f t="shared" si="96"/>
        <v>Yes</v>
      </c>
      <c r="J1591" s="23" t="str">
        <f t="shared" si="97"/>
        <v>No</v>
      </c>
      <c r="K1591" s="23" t="str">
        <f t="shared" si="98"/>
        <v>No</v>
      </c>
      <c r="L1591" s="23" t="str">
        <f>IF(TRIM(H1591)="?",'Cleaning Summary'!$B$35,IF(LOWER(TRIM(H1591))="yes","Yes","No"))</f>
        <v>No</v>
      </c>
      <c r="M1591" s="23">
        <f t="shared" si="99"/>
        <v>0</v>
      </c>
      <c r="N1591" s="23" t="str">
        <f>IF(B1591&lt;'Cleaning Summary'!$B$63,"Underweight",IF(B1591&lt;'Cleaning Summary'!$B$64,"Normal Weight",IF(B1591&lt;'Cleaning Summary'!$B$65,"Overweight","Obesity")))</f>
        <v>Obesity</v>
      </c>
      <c r="O1591" s="23" t="str">
        <f>IF(C1591&lt;'Cleaning Summary'!$B$66,"Normal",IF(C1591&lt;'Cleaning Summary'!$B$67,"Prediabetes","Diabetes"))</f>
        <v>Normal</v>
      </c>
    </row>
    <row r="1592" spans="1:15" x14ac:dyDescent="0.35">
      <c r="A1592" s="23" t="s">
        <v>3299</v>
      </c>
      <c r="B1592" s="27">
        <v>34.21</v>
      </c>
      <c r="C1592" s="27">
        <v>9.7200000000000006</v>
      </c>
      <c r="D1592" s="23" t="s">
        <v>95</v>
      </c>
      <c r="E1592" s="23" t="s">
        <v>81</v>
      </c>
      <c r="F1592" s="23" t="s">
        <v>81</v>
      </c>
      <c r="G1592" s="23" t="s">
        <v>4796</v>
      </c>
      <c r="H1592" s="23" t="s">
        <v>81</v>
      </c>
      <c r="I1592" s="23" t="str">
        <f t="shared" si="96"/>
        <v>Yes</v>
      </c>
      <c r="J1592" s="23" t="str">
        <f t="shared" si="97"/>
        <v>No</v>
      </c>
      <c r="K1592" s="23" t="str">
        <f t="shared" si="98"/>
        <v>No</v>
      </c>
      <c r="L1592" s="23" t="str">
        <f>IF(TRIM(H1592)="?",'Cleaning Summary'!$B$35,IF(LOWER(TRIM(H1592))="yes","Yes","No"))</f>
        <v>No</v>
      </c>
      <c r="M1592" s="23">
        <f t="shared" si="99"/>
        <v>0</v>
      </c>
      <c r="N1592" s="23" t="str">
        <f>IF(B1592&lt;'Cleaning Summary'!$B$63,"Underweight",IF(B1592&lt;'Cleaning Summary'!$B$64,"Normal Weight",IF(B1592&lt;'Cleaning Summary'!$B$65,"Overweight","Obesity")))</f>
        <v>Obesity</v>
      </c>
      <c r="O1592" s="23" t="str">
        <f>IF(C1592&lt;'Cleaning Summary'!$B$66,"Normal",IF(C1592&lt;'Cleaning Summary'!$B$67,"Prediabetes","Diabetes"))</f>
        <v>Diabetes</v>
      </c>
    </row>
    <row r="1593" spans="1:15" x14ac:dyDescent="0.35">
      <c r="A1593" s="23" t="s">
        <v>3301</v>
      </c>
      <c r="B1593" s="27">
        <v>28.8</v>
      </c>
      <c r="C1593" s="27">
        <v>11.41</v>
      </c>
      <c r="D1593" s="23" t="s">
        <v>95</v>
      </c>
      <c r="E1593" s="23" t="s">
        <v>81</v>
      </c>
      <c r="F1593" s="23" t="s">
        <v>81</v>
      </c>
      <c r="G1593" s="23" t="s">
        <v>4796</v>
      </c>
      <c r="H1593" s="23" t="s">
        <v>81</v>
      </c>
      <c r="I1593" s="23" t="str">
        <f t="shared" si="96"/>
        <v>Yes</v>
      </c>
      <c r="J1593" s="23" t="str">
        <f t="shared" si="97"/>
        <v>No</v>
      </c>
      <c r="K1593" s="23" t="str">
        <f t="shared" si="98"/>
        <v>No</v>
      </c>
      <c r="L1593" s="23" t="str">
        <f>IF(TRIM(H1593)="?",'Cleaning Summary'!$B$35,IF(LOWER(TRIM(H1593))="yes","Yes","No"))</f>
        <v>No</v>
      </c>
      <c r="M1593" s="23">
        <f t="shared" si="99"/>
        <v>0</v>
      </c>
      <c r="N1593" s="23" t="str">
        <f>IF(B1593&lt;'Cleaning Summary'!$B$63,"Underweight",IF(B1593&lt;'Cleaning Summary'!$B$64,"Normal Weight",IF(B1593&lt;'Cleaning Summary'!$B$65,"Overweight","Obesity")))</f>
        <v>Overweight</v>
      </c>
      <c r="O1593" s="23" t="str">
        <f>IF(C1593&lt;'Cleaning Summary'!$B$66,"Normal",IF(C1593&lt;'Cleaning Summary'!$B$67,"Prediabetes","Diabetes"))</f>
        <v>Diabetes</v>
      </c>
    </row>
    <row r="1594" spans="1:15" x14ac:dyDescent="0.35">
      <c r="A1594" s="23" t="s">
        <v>3303</v>
      </c>
      <c r="B1594" s="27">
        <v>31.74</v>
      </c>
      <c r="C1594" s="27">
        <v>4.46</v>
      </c>
      <c r="D1594" s="23" t="s">
        <v>81</v>
      </c>
      <c r="E1594" s="23" t="s">
        <v>81</v>
      </c>
      <c r="F1594" s="23" t="s">
        <v>82</v>
      </c>
      <c r="G1594" s="23">
        <v>1</v>
      </c>
      <c r="H1594" s="23" t="s">
        <v>81</v>
      </c>
      <c r="I1594" s="23" t="str">
        <f t="shared" si="96"/>
        <v>No</v>
      </c>
      <c r="J1594" s="23" t="str">
        <f t="shared" si="97"/>
        <v>No</v>
      </c>
      <c r="K1594" s="23" t="str">
        <f t="shared" si="98"/>
        <v>Yes</v>
      </c>
      <c r="L1594" s="23" t="str">
        <f>IF(TRIM(H1594)="?",'Cleaning Summary'!$B$35,IF(LOWER(TRIM(H1594))="yes","Yes","No"))</f>
        <v>No</v>
      </c>
      <c r="M1594" s="23">
        <f t="shared" si="99"/>
        <v>1</v>
      </c>
      <c r="N1594" s="23" t="str">
        <f>IF(B1594&lt;'Cleaning Summary'!$B$63,"Underweight",IF(B1594&lt;'Cleaning Summary'!$B$64,"Normal Weight",IF(B1594&lt;'Cleaning Summary'!$B$65,"Overweight","Obesity")))</f>
        <v>Obesity</v>
      </c>
      <c r="O1594" s="23" t="str">
        <f>IF(C1594&lt;'Cleaning Summary'!$B$66,"Normal",IF(C1594&lt;'Cleaning Summary'!$B$67,"Prediabetes","Diabetes"))</f>
        <v>Normal</v>
      </c>
    </row>
    <row r="1595" spans="1:15" x14ac:dyDescent="0.35">
      <c r="A1595" s="23" t="s">
        <v>3305</v>
      </c>
      <c r="B1595" s="27">
        <v>21.78</v>
      </c>
      <c r="C1595" s="27">
        <v>9.31</v>
      </c>
      <c r="D1595" s="23" t="s">
        <v>95</v>
      </c>
      <c r="E1595" s="23" t="s">
        <v>81</v>
      </c>
      <c r="F1595" s="23" t="s">
        <v>81</v>
      </c>
      <c r="G1595" s="23" t="s">
        <v>4796</v>
      </c>
      <c r="H1595" s="23" t="s">
        <v>81</v>
      </c>
      <c r="I1595" s="23" t="str">
        <f t="shared" si="96"/>
        <v>Yes</v>
      </c>
      <c r="J1595" s="23" t="str">
        <f t="shared" si="97"/>
        <v>No</v>
      </c>
      <c r="K1595" s="23" t="str">
        <f t="shared" si="98"/>
        <v>No</v>
      </c>
      <c r="L1595" s="23" t="str">
        <f>IF(TRIM(H1595)="?",'Cleaning Summary'!$B$35,IF(LOWER(TRIM(H1595))="yes","Yes","No"))</f>
        <v>No</v>
      </c>
      <c r="M1595" s="23">
        <f t="shared" si="99"/>
        <v>0</v>
      </c>
      <c r="N1595" s="23" t="str">
        <f>IF(B1595&lt;'Cleaning Summary'!$B$63,"Underweight",IF(B1595&lt;'Cleaning Summary'!$B$64,"Normal Weight",IF(B1595&lt;'Cleaning Summary'!$B$65,"Overweight","Obesity")))</f>
        <v>Normal Weight</v>
      </c>
      <c r="O1595" s="23" t="str">
        <f>IF(C1595&lt;'Cleaning Summary'!$B$66,"Normal",IF(C1595&lt;'Cleaning Summary'!$B$67,"Prediabetes","Diabetes"))</f>
        <v>Diabetes</v>
      </c>
    </row>
    <row r="1596" spans="1:15" x14ac:dyDescent="0.35">
      <c r="A1596" s="23" t="s">
        <v>3307</v>
      </c>
      <c r="B1596" s="27">
        <v>23.75</v>
      </c>
      <c r="C1596" s="27">
        <v>5.03</v>
      </c>
      <c r="D1596" s="23" t="s">
        <v>81</v>
      </c>
      <c r="E1596" s="23" t="s">
        <v>81</v>
      </c>
      <c r="F1596" s="23" t="s">
        <v>81</v>
      </c>
      <c r="G1596" s="23">
        <v>1</v>
      </c>
      <c r="H1596" s="23" t="s">
        <v>81</v>
      </c>
      <c r="I1596" s="23" t="str">
        <f t="shared" si="96"/>
        <v>No</v>
      </c>
      <c r="J1596" s="23" t="str">
        <f t="shared" si="97"/>
        <v>No</v>
      </c>
      <c r="K1596" s="23" t="str">
        <f t="shared" si="98"/>
        <v>No</v>
      </c>
      <c r="L1596" s="23" t="str">
        <f>IF(TRIM(H1596)="?",'Cleaning Summary'!$B$35,IF(LOWER(TRIM(H1596))="yes","Yes","No"))</f>
        <v>No</v>
      </c>
      <c r="M1596" s="23">
        <f t="shared" si="99"/>
        <v>1</v>
      </c>
      <c r="N1596" s="23" t="str">
        <f>IF(B1596&lt;'Cleaning Summary'!$B$63,"Underweight",IF(B1596&lt;'Cleaning Summary'!$B$64,"Normal Weight",IF(B1596&lt;'Cleaning Summary'!$B$65,"Overweight","Obesity")))</f>
        <v>Normal Weight</v>
      </c>
      <c r="O1596" s="23" t="str">
        <f>IF(C1596&lt;'Cleaning Summary'!$B$66,"Normal",IF(C1596&lt;'Cleaning Summary'!$B$67,"Prediabetes","Diabetes"))</f>
        <v>Normal</v>
      </c>
    </row>
    <row r="1597" spans="1:15" x14ac:dyDescent="0.35">
      <c r="A1597" s="23" t="s">
        <v>3309</v>
      </c>
      <c r="B1597" s="27">
        <v>33.21</v>
      </c>
      <c r="C1597" s="27">
        <v>5.07</v>
      </c>
      <c r="D1597" s="23" t="s">
        <v>95</v>
      </c>
      <c r="E1597" s="23" t="s">
        <v>81</v>
      </c>
      <c r="F1597" s="23" t="s">
        <v>81</v>
      </c>
      <c r="G1597" s="23">
        <v>1</v>
      </c>
      <c r="H1597" s="23" t="s">
        <v>81</v>
      </c>
      <c r="I1597" s="23" t="str">
        <f t="shared" si="96"/>
        <v>Yes</v>
      </c>
      <c r="J1597" s="23" t="str">
        <f t="shared" si="97"/>
        <v>No</v>
      </c>
      <c r="K1597" s="23" t="str">
        <f t="shared" si="98"/>
        <v>No</v>
      </c>
      <c r="L1597" s="23" t="str">
        <f>IF(TRIM(H1597)="?",'Cleaning Summary'!$B$35,IF(LOWER(TRIM(H1597))="yes","Yes","No"))</f>
        <v>No</v>
      </c>
      <c r="M1597" s="23">
        <f t="shared" si="99"/>
        <v>1</v>
      </c>
      <c r="N1597" s="23" t="str">
        <f>IF(B1597&lt;'Cleaning Summary'!$B$63,"Underweight",IF(B1597&lt;'Cleaning Summary'!$B$64,"Normal Weight",IF(B1597&lt;'Cleaning Summary'!$B$65,"Overweight","Obesity")))</f>
        <v>Obesity</v>
      </c>
      <c r="O1597" s="23" t="str">
        <f>IF(C1597&lt;'Cleaning Summary'!$B$66,"Normal",IF(C1597&lt;'Cleaning Summary'!$B$67,"Prediabetes","Diabetes"))</f>
        <v>Normal</v>
      </c>
    </row>
    <row r="1598" spans="1:15" x14ac:dyDescent="0.35">
      <c r="A1598" s="23" t="s">
        <v>3311</v>
      </c>
      <c r="B1598" s="27">
        <v>17.7</v>
      </c>
      <c r="C1598" s="27">
        <v>10.42</v>
      </c>
      <c r="D1598" s="23" t="s">
        <v>95</v>
      </c>
      <c r="E1598" s="23" t="s">
        <v>81</v>
      </c>
      <c r="F1598" s="23" t="s">
        <v>81</v>
      </c>
      <c r="G1598" s="23">
        <v>2</v>
      </c>
      <c r="H1598" s="23" t="s">
        <v>81</v>
      </c>
      <c r="I1598" s="23" t="str">
        <f t="shared" si="96"/>
        <v>Yes</v>
      </c>
      <c r="J1598" s="23" t="str">
        <f t="shared" si="97"/>
        <v>No</v>
      </c>
      <c r="K1598" s="23" t="str">
        <f t="shared" si="98"/>
        <v>No</v>
      </c>
      <c r="L1598" s="23" t="str">
        <f>IF(TRIM(H1598)="?",'Cleaning Summary'!$B$35,IF(LOWER(TRIM(H1598))="yes","Yes","No"))</f>
        <v>No</v>
      </c>
      <c r="M1598" s="23">
        <f t="shared" si="99"/>
        <v>2</v>
      </c>
      <c r="N1598" s="23" t="str">
        <f>IF(B1598&lt;'Cleaning Summary'!$B$63,"Underweight",IF(B1598&lt;'Cleaning Summary'!$B$64,"Normal Weight",IF(B1598&lt;'Cleaning Summary'!$B$65,"Overweight","Obesity")))</f>
        <v>Underweight</v>
      </c>
      <c r="O1598" s="23" t="str">
        <f>IF(C1598&lt;'Cleaning Summary'!$B$66,"Normal",IF(C1598&lt;'Cleaning Summary'!$B$67,"Prediabetes","Diabetes"))</f>
        <v>Diabetes</v>
      </c>
    </row>
    <row r="1599" spans="1:15" x14ac:dyDescent="0.35">
      <c r="A1599" s="23" t="s">
        <v>3313</v>
      </c>
      <c r="B1599" s="27">
        <v>17.2</v>
      </c>
      <c r="C1599" s="27">
        <v>6.45</v>
      </c>
      <c r="D1599" s="23" t="s">
        <v>81</v>
      </c>
      <c r="E1599" s="23" t="s">
        <v>81</v>
      </c>
      <c r="F1599" s="23" t="s">
        <v>81</v>
      </c>
      <c r="G1599" s="23">
        <v>2</v>
      </c>
      <c r="H1599" s="23" t="s">
        <v>81</v>
      </c>
      <c r="I1599" s="23" t="str">
        <f t="shared" si="96"/>
        <v>No</v>
      </c>
      <c r="J1599" s="23" t="str">
        <f t="shared" si="97"/>
        <v>No</v>
      </c>
      <c r="K1599" s="23" t="str">
        <f t="shared" si="98"/>
        <v>No</v>
      </c>
      <c r="L1599" s="23" t="str">
        <f>IF(TRIM(H1599)="?",'Cleaning Summary'!$B$35,IF(LOWER(TRIM(H1599))="yes","Yes","No"))</f>
        <v>No</v>
      </c>
      <c r="M1599" s="23">
        <f t="shared" si="99"/>
        <v>2</v>
      </c>
      <c r="N1599" s="23" t="str">
        <f>IF(B1599&lt;'Cleaning Summary'!$B$63,"Underweight",IF(B1599&lt;'Cleaning Summary'!$B$64,"Normal Weight",IF(B1599&lt;'Cleaning Summary'!$B$65,"Overweight","Obesity")))</f>
        <v>Underweight</v>
      </c>
      <c r="O1599" s="23" t="str">
        <f>IF(C1599&lt;'Cleaning Summary'!$B$66,"Normal",IF(C1599&lt;'Cleaning Summary'!$B$67,"Prediabetes","Diabetes"))</f>
        <v>Prediabetes</v>
      </c>
    </row>
    <row r="1600" spans="1:15" x14ac:dyDescent="0.35">
      <c r="A1600" s="23" t="s">
        <v>3315</v>
      </c>
      <c r="B1600" s="27">
        <v>19.21</v>
      </c>
      <c r="C1600" s="27">
        <v>5.52</v>
      </c>
      <c r="D1600" s="23" t="s">
        <v>81</v>
      </c>
      <c r="E1600" s="23" t="s">
        <v>81</v>
      </c>
      <c r="F1600" s="23" t="s">
        <v>81</v>
      </c>
      <c r="G1600" s="23">
        <v>2</v>
      </c>
      <c r="H1600" s="23" t="s">
        <v>81</v>
      </c>
      <c r="I1600" s="23" t="str">
        <f t="shared" si="96"/>
        <v>No</v>
      </c>
      <c r="J1600" s="23" t="str">
        <f t="shared" si="97"/>
        <v>No</v>
      </c>
      <c r="K1600" s="23" t="str">
        <f t="shared" si="98"/>
        <v>No</v>
      </c>
      <c r="L1600" s="23" t="str">
        <f>IF(TRIM(H1600)="?",'Cleaning Summary'!$B$35,IF(LOWER(TRIM(H1600))="yes","Yes","No"))</f>
        <v>No</v>
      </c>
      <c r="M1600" s="23">
        <f t="shared" si="99"/>
        <v>2</v>
      </c>
      <c r="N1600" s="23" t="str">
        <f>IF(B1600&lt;'Cleaning Summary'!$B$63,"Underweight",IF(B1600&lt;'Cleaning Summary'!$B$64,"Normal Weight",IF(B1600&lt;'Cleaning Summary'!$B$65,"Overweight","Obesity")))</f>
        <v>Normal Weight</v>
      </c>
      <c r="O1600" s="23" t="str">
        <f>IF(C1600&lt;'Cleaning Summary'!$B$66,"Normal",IF(C1600&lt;'Cleaning Summary'!$B$67,"Prediabetes","Diabetes"))</f>
        <v>Normal</v>
      </c>
    </row>
    <row r="1601" spans="1:15" x14ac:dyDescent="0.35">
      <c r="A1601" s="23" t="s">
        <v>3317</v>
      </c>
      <c r="B1601" s="27">
        <v>23.2</v>
      </c>
      <c r="C1601" s="27">
        <v>4.41</v>
      </c>
      <c r="D1601" s="23" t="s">
        <v>81</v>
      </c>
      <c r="E1601" s="23" t="s">
        <v>81</v>
      </c>
      <c r="F1601" s="23" t="s">
        <v>82</v>
      </c>
      <c r="G1601" s="23">
        <v>1</v>
      </c>
      <c r="H1601" s="23" t="s">
        <v>81</v>
      </c>
      <c r="I1601" s="23" t="str">
        <f t="shared" si="96"/>
        <v>No</v>
      </c>
      <c r="J1601" s="23" t="str">
        <f t="shared" si="97"/>
        <v>No</v>
      </c>
      <c r="K1601" s="23" t="str">
        <f t="shared" si="98"/>
        <v>Yes</v>
      </c>
      <c r="L1601" s="23" t="str">
        <f>IF(TRIM(H1601)="?",'Cleaning Summary'!$B$35,IF(LOWER(TRIM(H1601))="yes","Yes","No"))</f>
        <v>No</v>
      </c>
      <c r="M1601" s="23">
        <f t="shared" si="99"/>
        <v>1</v>
      </c>
      <c r="N1601" s="23" t="str">
        <f>IF(B1601&lt;'Cleaning Summary'!$B$63,"Underweight",IF(B1601&lt;'Cleaning Summary'!$B$64,"Normal Weight",IF(B1601&lt;'Cleaning Summary'!$B$65,"Overweight","Obesity")))</f>
        <v>Normal Weight</v>
      </c>
      <c r="O1601" s="23" t="str">
        <f>IF(C1601&lt;'Cleaning Summary'!$B$66,"Normal",IF(C1601&lt;'Cleaning Summary'!$B$67,"Prediabetes","Diabetes"))</f>
        <v>Normal</v>
      </c>
    </row>
    <row r="1602" spans="1:15" x14ac:dyDescent="0.35">
      <c r="A1602" s="23" t="s">
        <v>3319</v>
      </c>
      <c r="B1602" s="27">
        <v>32.5</v>
      </c>
      <c r="C1602" s="27">
        <v>4.6900000000000004</v>
      </c>
      <c r="D1602" s="23" t="s">
        <v>95</v>
      </c>
      <c r="E1602" s="23" t="s">
        <v>81</v>
      </c>
      <c r="F1602" s="23" t="s">
        <v>82</v>
      </c>
      <c r="G1602" s="23">
        <v>1</v>
      </c>
      <c r="H1602" s="23" t="s">
        <v>81</v>
      </c>
      <c r="I1602" s="23" t="str">
        <f t="shared" ref="I1602:I1665" si="100">IF(LOWER(TRIM(D1602))="yes","Yes","No")</f>
        <v>Yes</v>
      </c>
      <c r="J1602" s="23" t="str">
        <f t="shared" ref="J1602:J1665" si="101">IF(LOWER(TRIM(E1602))="yes","Yes","No")</f>
        <v>No</v>
      </c>
      <c r="K1602" s="23" t="str">
        <f t="shared" ref="K1602:K1665" si="102">IF(LOWER(TRIM(F1602))="yes","Yes","No")</f>
        <v>Yes</v>
      </c>
      <c r="L1602" s="23" t="str">
        <f>IF(TRIM(H1602)="?",'Cleaning Summary'!$B$35,IF(LOWER(TRIM(H1602))="yes","Yes","No"))</f>
        <v>No</v>
      </c>
      <c r="M1602" s="23">
        <f t="shared" ref="M1602:M1665" si="103">IF(ISNUMBER(G1602),G1602,IF(LOWER(TRIM(G1602))="no major surgery",0,"CHECK"))</f>
        <v>1</v>
      </c>
      <c r="N1602" s="23" t="str">
        <f>IF(B1602&lt;'Cleaning Summary'!$B$63,"Underweight",IF(B1602&lt;'Cleaning Summary'!$B$64,"Normal Weight",IF(B1602&lt;'Cleaning Summary'!$B$65,"Overweight","Obesity")))</f>
        <v>Obesity</v>
      </c>
      <c r="O1602" s="23" t="str">
        <f>IF(C1602&lt;'Cleaning Summary'!$B$66,"Normal",IF(C1602&lt;'Cleaning Summary'!$B$67,"Prediabetes","Diabetes"))</f>
        <v>Normal</v>
      </c>
    </row>
    <row r="1603" spans="1:15" x14ac:dyDescent="0.35">
      <c r="A1603" s="23" t="s">
        <v>3321</v>
      </c>
      <c r="B1603" s="27">
        <v>20.9</v>
      </c>
      <c r="C1603" s="27">
        <v>6.94</v>
      </c>
      <c r="D1603" s="23" t="s">
        <v>81</v>
      </c>
      <c r="E1603" s="23" t="s">
        <v>81</v>
      </c>
      <c r="F1603" s="23" t="s">
        <v>81</v>
      </c>
      <c r="G1603" s="23" t="s">
        <v>4796</v>
      </c>
      <c r="H1603" s="23" t="s">
        <v>81</v>
      </c>
      <c r="I1603" s="23" t="str">
        <f t="shared" si="100"/>
        <v>No</v>
      </c>
      <c r="J1603" s="23" t="str">
        <f t="shared" si="101"/>
        <v>No</v>
      </c>
      <c r="K1603" s="23" t="str">
        <f t="shared" si="102"/>
        <v>No</v>
      </c>
      <c r="L1603" s="23" t="str">
        <f>IF(TRIM(H1603)="?",'Cleaning Summary'!$B$35,IF(LOWER(TRIM(H1603))="yes","Yes","No"))</f>
        <v>No</v>
      </c>
      <c r="M1603" s="23">
        <f t="shared" si="103"/>
        <v>0</v>
      </c>
      <c r="N1603" s="23" t="str">
        <f>IF(B1603&lt;'Cleaning Summary'!$B$63,"Underweight",IF(B1603&lt;'Cleaning Summary'!$B$64,"Normal Weight",IF(B1603&lt;'Cleaning Summary'!$B$65,"Overweight","Obesity")))</f>
        <v>Normal Weight</v>
      </c>
      <c r="O1603" s="23" t="str">
        <f>IF(C1603&lt;'Cleaning Summary'!$B$66,"Normal",IF(C1603&lt;'Cleaning Summary'!$B$67,"Prediabetes","Diabetes"))</f>
        <v>Diabetes</v>
      </c>
    </row>
    <row r="1604" spans="1:15" x14ac:dyDescent="0.35">
      <c r="A1604" s="23" t="s">
        <v>3323</v>
      </c>
      <c r="B1604" s="27">
        <v>19.11</v>
      </c>
      <c r="C1604" s="27">
        <v>4.3499999999999996</v>
      </c>
      <c r="D1604" s="23" t="s">
        <v>81</v>
      </c>
      <c r="E1604" s="23" t="s">
        <v>81</v>
      </c>
      <c r="F1604" s="23" t="s">
        <v>81</v>
      </c>
      <c r="G1604" s="23">
        <v>2</v>
      </c>
      <c r="H1604" s="23" t="s">
        <v>81</v>
      </c>
      <c r="I1604" s="23" t="str">
        <f t="shared" si="100"/>
        <v>No</v>
      </c>
      <c r="J1604" s="23" t="str">
        <f t="shared" si="101"/>
        <v>No</v>
      </c>
      <c r="K1604" s="23" t="str">
        <f t="shared" si="102"/>
        <v>No</v>
      </c>
      <c r="L1604" s="23" t="str">
        <f>IF(TRIM(H1604)="?",'Cleaning Summary'!$B$35,IF(LOWER(TRIM(H1604))="yes","Yes","No"))</f>
        <v>No</v>
      </c>
      <c r="M1604" s="23">
        <f t="shared" si="103"/>
        <v>2</v>
      </c>
      <c r="N1604" s="23" t="str">
        <f>IF(B1604&lt;'Cleaning Summary'!$B$63,"Underweight",IF(B1604&lt;'Cleaning Summary'!$B$64,"Normal Weight",IF(B1604&lt;'Cleaning Summary'!$B$65,"Overweight","Obesity")))</f>
        <v>Normal Weight</v>
      </c>
      <c r="O1604" s="23" t="str">
        <f>IF(C1604&lt;'Cleaning Summary'!$B$66,"Normal",IF(C1604&lt;'Cleaning Summary'!$B$67,"Prediabetes","Diabetes"))</f>
        <v>Normal</v>
      </c>
    </row>
    <row r="1605" spans="1:15" x14ac:dyDescent="0.35">
      <c r="A1605" s="23" t="s">
        <v>3325</v>
      </c>
      <c r="B1605" s="27">
        <v>31.17</v>
      </c>
      <c r="C1605" s="27">
        <v>5.28</v>
      </c>
      <c r="D1605" s="23" t="s">
        <v>81</v>
      </c>
      <c r="E1605" s="23" t="s">
        <v>81</v>
      </c>
      <c r="F1605" s="23" t="s">
        <v>81</v>
      </c>
      <c r="G1605" s="23">
        <v>1</v>
      </c>
      <c r="H1605" s="23" t="s">
        <v>81</v>
      </c>
      <c r="I1605" s="23" t="str">
        <f t="shared" si="100"/>
        <v>No</v>
      </c>
      <c r="J1605" s="23" t="str">
        <f t="shared" si="101"/>
        <v>No</v>
      </c>
      <c r="K1605" s="23" t="str">
        <f t="shared" si="102"/>
        <v>No</v>
      </c>
      <c r="L1605" s="23" t="str">
        <f>IF(TRIM(H1605)="?",'Cleaning Summary'!$B$35,IF(LOWER(TRIM(H1605))="yes","Yes","No"))</f>
        <v>No</v>
      </c>
      <c r="M1605" s="23">
        <f t="shared" si="103"/>
        <v>1</v>
      </c>
      <c r="N1605" s="23" t="str">
        <f>IF(B1605&lt;'Cleaning Summary'!$B$63,"Underweight",IF(B1605&lt;'Cleaning Summary'!$B$64,"Normal Weight",IF(B1605&lt;'Cleaning Summary'!$B$65,"Overweight","Obesity")))</f>
        <v>Obesity</v>
      </c>
      <c r="O1605" s="23" t="str">
        <f>IF(C1605&lt;'Cleaning Summary'!$B$66,"Normal",IF(C1605&lt;'Cleaning Summary'!$B$67,"Prediabetes","Diabetes"))</f>
        <v>Normal</v>
      </c>
    </row>
    <row r="1606" spans="1:15" x14ac:dyDescent="0.35">
      <c r="A1606" s="23" t="s">
        <v>3327</v>
      </c>
      <c r="B1606" s="27">
        <v>36.08</v>
      </c>
      <c r="C1606" s="27">
        <v>4.29</v>
      </c>
      <c r="D1606" s="23" t="s">
        <v>81</v>
      </c>
      <c r="E1606" s="23" t="s">
        <v>81</v>
      </c>
      <c r="F1606" s="23" t="s">
        <v>81</v>
      </c>
      <c r="G1606" s="23" t="s">
        <v>4796</v>
      </c>
      <c r="H1606" s="23" t="s">
        <v>81</v>
      </c>
      <c r="I1606" s="23" t="str">
        <f t="shared" si="100"/>
        <v>No</v>
      </c>
      <c r="J1606" s="23" t="str">
        <f t="shared" si="101"/>
        <v>No</v>
      </c>
      <c r="K1606" s="23" t="str">
        <f t="shared" si="102"/>
        <v>No</v>
      </c>
      <c r="L1606" s="23" t="str">
        <f>IF(TRIM(H1606)="?",'Cleaning Summary'!$B$35,IF(LOWER(TRIM(H1606))="yes","Yes","No"))</f>
        <v>No</v>
      </c>
      <c r="M1606" s="23">
        <f t="shared" si="103"/>
        <v>0</v>
      </c>
      <c r="N1606" s="23" t="str">
        <f>IF(B1606&lt;'Cleaning Summary'!$B$63,"Underweight",IF(B1606&lt;'Cleaning Summary'!$B$64,"Normal Weight",IF(B1606&lt;'Cleaning Summary'!$B$65,"Overweight","Obesity")))</f>
        <v>Obesity</v>
      </c>
      <c r="O1606" s="23" t="str">
        <f>IF(C1606&lt;'Cleaning Summary'!$B$66,"Normal",IF(C1606&lt;'Cleaning Summary'!$B$67,"Prediabetes","Diabetes"))</f>
        <v>Normal</v>
      </c>
    </row>
    <row r="1607" spans="1:15" x14ac:dyDescent="0.35">
      <c r="A1607" s="23" t="s">
        <v>3329</v>
      </c>
      <c r="B1607" s="27">
        <v>28.024999999999999</v>
      </c>
      <c r="C1607" s="27">
        <v>5.69</v>
      </c>
      <c r="D1607" s="23" t="s">
        <v>95</v>
      </c>
      <c r="E1607" s="23" t="s">
        <v>81</v>
      </c>
      <c r="F1607" s="23" t="s">
        <v>81</v>
      </c>
      <c r="G1607" s="23" t="s">
        <v>4796</v>
      </c>
      <c r="H1607" s="23" t="s">
        <v>81</v>
      </c>
      <c r="I1607" s="23" t="str">
        <f t="shared" si="100"/>
        <v>Yes</v>
      </c>
      <c r="J1607" s="23" t="str">
        <f t="shared" si="101"/>
        <v>No</v>
      </c>
      <c r="K1607" s="23" t="str">
        <f t="shared" si="102"/>
        <v>No</v>
      </c>
      <c r="L1607" s="23" t="str">
        <f>IF(TRIM(H1607)="?",'Cleaning Summary'!$B$35,IF(LOWER(TRIM(H1607))="yes","Yes","No"))</f>
        <v>No</v>
      </c>
      <c r="M1607" s="23">
        <f t="shared" si="103"/>
        <v>0</v>
      </c>
      <c r="N1607" s="23" t="str">
        <f>IF(B1607&lt;'Cleaning Summary'!$B$63,"Underweight",IF(B1607&lt;'Cleaning Summary'!$B$64,"Normal Weight",IF(B1607&lt;'Cleaning Summary'!$B$65,"Overweight","Obesity")))</f>
        <v>Overweight</v>
      </c>
      <c r="O1607" s="23" t="str">
        <f>IF(C1607&lt;'Cleaning Summary'!$B$66,"Normal",IF(C1607&lt;'Cleaning Summary'!$B$67,"Prediabetes","Diabetes"))</f>
        <v>Normal</v>
      </c>
    </row>
    <row r="1608" spans="1:15" x14ac:dyDescent="0.35">
      <c r="A1608" s="23" t="s">
        <v>3331</v>
      </c>
      <c r="B1608" s="27">
        <v>24.32</v>
      </c>
      <c r="C1608" s="27">
        <v>5.56</v>
      </c>
      <c r="D1608" s="23" t="s">
        <v>95</v>
      </c>
      <c r="E1608" s="23" t="s">
        <v>81</v>
      </c>
      <c r="F1608" s="23" t="s">
        <v>81</v>
      </c>
      <c r="G1608" s="23" t="s">
        <v>4796</v>
      </c>
      <c r="H1608" s="23" t="s">
        <v>81</v>
      </c>
      <c r="I1608" s="23" t="str">
        <f t="shared" si="100"/>
        <v>Yes</v>
      </c>
      <c r="J1608" s="23" t="str">
        <f t="shared" si="101"/>
        <v>No</v>
      </c>
      <c r="K1608" s="23" t="str">
        <f t="shared" si="102"/>
        <v>No</v>
      </c>
      <c r="L1608" s="23" t="str">
        <f>IF(TRIM(H1608)="?",'Cleaning Summary'!$B$35,IF(LOWER(TRIM(H1608))="yes","Yes","No"))</f>
        <v>No</v>
      </c>
      <c r="M1608" s="23">
        <f t="shared" si="103"/>
        <v>0</v>
      </c>
      <c r="N1608" s="23" t="str">
        <f>IF(B1608&lt;'Cleaning Summary'!$B$63,"Underweight",IF(B1608&lt;'Cleaning Summary'!$B$64,"Normal Weight",IF(B1608&lt;'Cleaning Summary'!$B$65,"Overweight","Obesity")))</f>
        <v>Normal Weight</v>
      </c>
      <c r="O1608" s="23" t="str">
        <f>IF(C1608&lt;'Cleaning Summary'!$B$66,"Normal",IF(C1608&lt;'Cleaning Summary'!$B$67,"Prediabetes","Diabetes"))</f>
        <v>Normal</v>
      </c>
    </row>
    <row r="1609" spans="1:15" x14ac:dyDescent="0.35">
      <c r="A1609" s="23" t="s">
        <v>3333</v>
      </c>
      <c r="B1609" s="27">
        <v>38</v>
      </c>
      <c r="C1609" s="27">
        <v>5.41</v>
      </c>
      <c r="D1609" s="23" t="s">
        <v>95</v>
      </c>
      <c r="E1609" s="23" t="s">
        <v>81</v>
      </c>
      <c r="F1609" s="23" t="s">
        <v>81</v>
      </c>
      <c r="G1609" s="23">
        <v>1</v>
      </c>
      <c r="H1609" s="23" t="s">
        <v>81</v>
      </c>
      <c r="I1609" s="23" t="str">
        <f t="shared" si="100"/>
        <v>Yes</v>
      </c>
      <c r="J1609" s="23" t="str">
        <f t="shared" si="101"/>
        <v>No</v>
      </c>
      <c r="K1609" s="23" t="str">
        <f t="shared" si="102"/>
        <v>No</v>
      </c>
      <c r="L1609" s="23" t="str">
        <f>IF(TRIM(H1609)="?",'Cleaning Summary'!$B$35,IF(LOWER(TRIM(H1609))="yes","Yes","No"))</f>
        <v>No</v>
      </c>
      <c r="M1609" s="23">
        <f t="shared" si="103"/>
        <v>1</v>
      </c>
      <c r="N1609" s="23" t="str">
        <f>IF(B1609&lt;'Cleaning Summary'!$B$63,"Underweight",IF(B1609&lt;'Cleaning Summary'!$B$64,"Normal Weight",IF(B1609&lt;'Cleaning Summary'!$B$65,"Overweight","Obesity")))</f>
        <v>Obesity</v>
      </c>
      <c r="O1609" s="23" t="str">
        <f>IF(C1609&lt;'Cleaning Summary'!$B$66,"Normal",IF(C1609&lt;'Cleaning Summary'!$B$67,"Prediabetes","Diabetes"))</f>
        <v>Normal</v>
      </c>
    </row>
    <row r="1610" spans="1:15" x14ac:dyDescent="0.35">
      <c r="A1610" s="23" t="s">
        <v>3335</v>
      </c>
      <c r="B1610" s="27">
        <v>31.6</v>
      </c>
      <c r="C1610" s="27">
        <v>10.85</v>
      </c>
      <c r="D1610" s="23" t="s">
        <v>95</v>
      </c>
      <c r="E1610" s="23" t="s">
        <v>81</v>
      </c>
      <c r="F1610" s="23" t="s">
        <v>81</v>
      </c>
      <c r="G1610" s="23" t="s">
        <v>4796</v>
      </c>
      <c r="H1610" s="23" t="s">
        <v>81</v>
      </c>
      <c r="I1610" s="23" t="str">
        <f t="shared" si="100"/>
        <v>Yes</v>
      </c>
      <c r="J1610" s="23" t="str">
        <f t="shared" si="101"/>
        <v>No</v>
      </c>
      <c r="K1610" s="23" t="str">
        <f t="shared" si="102"/>
        <v>No</v>
      </c>
      <c r="L1610" s="23" t="str">
        <f>IF(TRIM(H1610)="?",'Cleaning Summary'!$B$35,IF(LOWER(TRIM(H1610))="yes","Yes","No"))</f>
        <v>No</v>
      </c>
      <c r="M1610" s="23">
        <f t="shared" si="103"/>
        <v>0</v>
      </c>
      <c r="N1610" s="23" t="str">
        <f>IF(B1610&lt;'Cleaning Summary'!$B$63,"Underweight",IF(B1610&lt;'Cleaning Summary'!$B$64,"Normal Weight",IF(B1610&lt;'Cleaning Summary'!$B$65,"Overweight","Obesity")))</f>
        <v>Obesity</v>
      </c>
      <c r="O1610" s="23" t="str">
        <f>IF(C1610&lt;'Cleaning Summary'!$B$66,"Normal",IF(C1610&lt;'Cleaning Summary'!$B$67,"Prediabetes","Diabetes"))</f>
        <v>Diabetes</v>
      </c>
    </row>
    <row r="1611" spans="1:15" x14ac:dyDescent="0.35">
      <c r="A1611" s="23" t="s">
        <v>3337</v>
      </c>
      <c r="B1611" s="27">
        <v>31.02</v>
      </c>
      <c r="C1611" s="27">
        <v>11.63</v>
      </c>
      <c r="D1611" s="23" t="s">
        <v>95</v>
      </c>
      <c r="E1611" s="23" t="s">
        <v>81</v>
      </c>
      <c r="F1611" s="23" t="s">
        <v>81</v>
      </c>
      <c r="G1611" s="23" t="s">
        <v>4796</v>
      </c>
      <c r="H1611" s="23" t="s">
        <v>81</v>
      </c>
      <c r="I1611" s="23" t="str">
        <f t="shared" si="100"/>
        <v>Yes</v>
      </c>
      <c r="J1611" s="23" t="str">
        <f t="shared" si="101"/>
        <v>No</v>
      </c>
      <c r="K1611" s="23" t="str">
        <f t="shared" si="102"/>
        <v>No</v>
      </c>
      <c r="L1611" s="23" t="str">
        <f>IF(TRIM(H1611)="?",'Cleaning Summary'!$B$35,IF(LOWER(TRIM(H1611))="yes","Yes","No"))</f>
        <v>No</v>
      </c>
      <c r="M1611" s="23">
        <f t="shared" si="103"/>
        <v>0</v>
      </c>
      <c r="N1611" s="23" t="str">
        <f>IF(B1611&lt;'Cleaning Summary'!$B$63,"Underweight",IF(B1611&lt;'Cleaning Summary'!$B$64,"Normal Weight",IF(B1611&lt;'Cleaning Summary'!$B$65,"Overweight","Obesity")))</f>
        <v>Obesity</v>
      </c>
      <c r="O1611" s="23" t="str">
        <f>IF(C1611&lt;'Cleaning Summary'!$B$66,"Normal",IF(C1611&lt;'Cleaning Summary'!$B$67,"Prediabetes","Diabetes"))</f>
        <v>Diabetes</v>
      </c>
    </row>
    <row r="1612" spans="1:15" x14ac:dyDescent="0.35">
      <c r="A1612" s="23" t="s">
        <v>3339</v>
      </c>
      <c r="B1612" s="27">
        <v>29.26</v>
      </c>
      <c r="C1612" s="27">
        <v>5.68</v>
      </c>
      <c r="D1612" s="23" t="s">
        <v>95</v>
      </c>
      <c r="E1612" s="23" t="s">
        <v>81</v>
      </c>
      <c r="F1612" s="23" t="s">
        <v>81</v>
      </c>
      <c r="G1612" s="23">
        <v>1</v>
      </c>
      <c r="H1612" s="23" t="s">
        <v>81</v>
      </c>
      <c r="I1612" s="23" t="str">
        <f t="shared" si="100"/>
        <v>Yes</v>
      </c>
      <c r="J1612" s="23" t="str">
        <f t="shared" si="101"/>
        <v>No</v>
      </c>
      <c r="K1612" s="23" t="str">
        <f t="shared" si="102"/>
        <v>No</v>
      </c>
      <c r="L1612" s="23" t="str">
        <f>IF(TRIM(H1612)="?",'Cleaning Summary'!$B$35,IF(LOWER(TRIM(H1612))="yes","Yes","No"))</f>
        <v>No</v>
      </c>
      <c r="M1612" s="23">
        <f t="shared" si="103"/>
        <v>1</v>
      </c>
      <c r="N1612" s="23" t="str">
        <f>IF(B1612&lt;'Cleaning Summary'!$B$63,"Underweight",IF(B1612&lt;'Cleaning Summary'!$B$64,"Normal Weight",IF(B1612&lt;'Cleaning Summary'!$B$65,"Overweight","Obesity")))</f>
        <v>Overweight</v>
      </c>
      <c r="O1612" s="23" t="str">
        <f>IF(C1612&lt;'Cleaning Summary'!$B$66,"Normal",IF(C1612&lt;'Cleaning Summary'!$B$67,"Prediabetes","Diabetes"))</f>
        <v>Normal</v>
      </c>
    </row>
    <row r="1613" spans="1:15" x14ac:dyDescent="0.35">
      <c r="A1613" s="23" t="s">
        <v>3341</v>
      </c>
      <c r="B1613" s="27">
        <v>15.09</v>
      </c>
      <c r="C1613" s="27">
        <v>7.59</v>
      </c>
      <c r="D1613" s="23" t="s">
        <v>95</v>
      </c>
      <c r="E1613" s="23" t="s">
        <v>81</v>
      </c>
      <c r="F1613" s="23" t="s">
        <v>81</v>
      </c>
      <c r="G1613" s="23">
        <v>2</v>
      </c>
      <c r="H1613" s="23" t="s">
        <v>81</v>
      </c>
      <c r="I1613" s="23" t="str">
        <f t="shared" si="100"/>
        <v>Yes</v>
      </c>
      <c r="J1613" s="23" t="str">
        <f t="shared" si="101"/>
        <v>No</v>
      </c>
      <c r="K1613" s="23" t="str">
        <f t="shared" si="102"/>
        <v>No</v>
      </c>
      <c r="L1613" s="23" t="str">
        <f>IF(TRIM(H1613)="?",'Cleaning Summary'!$B$35,IF(LOWER(TRIM(H1613))="yes","Yes","No"))</f>
        <v>No</v>
      </c>
      <c r="M1613" s="23">
        <f t="shared" si="103"/>
        <v>2</v>
      </c>
      <c r="N1613" s="23" t="str">
        <f>IF(B1613&lt;'Cleaning Summary'!$B$63,"Underweight",IF(B1613&lt;'Cleaning Summary'!$B$64,"Normal Weight",IF(B1613&lt;'Cleaning Summary'!$B$65,"Overweight","Obesity")))</f>
        <v>Underweight</v>
      </c>
      <c r="O1613" s="23" t="str">
        <f>IF(C1613&lt;'Cleaning Summary'!$B$66,"Normal",IF(C1613&lt;'Cleaning Summary'!$B$67,"Prediabetes","Diabetes"))</f>
        <v>Diabetes</v>
      </c>
    </row>
    <row r="1614" spans="1:15" x14ac:dyDescent="0.35">
      <c r="A1614" s="23" t="s">
        <v>3343</v>
      </c>
      <c r="B1614" s="27">
        <v>22.63</v>
      </c>
      <c r="C1614" s="27">
        <v>5.09</v>
      </c>
      <c r="D1614" s="23" t="s">
        <v>95</v>
      </c>
      <c r="E1614" s="23" t="s">
        <v>81</v>
      </c>
      <c r="F1614" s="23" t="s">
        <v>81</v>
      </c>
      <c r="G1614" s="23" t="s">
        <v>4796</v>
      </c>
      <c r="H1614" s="23" t="s">
        <v>81</v>
      </c>
      <c r="I1614" s="23" t="str">
        <f t="shared" si="100"/>
        <v>Yes</v>
      </c>
      <c r="J1614" s="23" t="str">
        <f t="shared" si="101"/>
        <v>No</v>
      </c>
      <c r="K1614" s="23" t="str">
        <f t="shared" si="102"/>
        <v>No</v>
      </c>
      <c r="L1614" s="23" t="str">
        <f>IF(TRIM(H1614)="?",'Cleaning Summary'!$B$35,IF(LOWER(TRIM(H1614))="yes","Yes","No"))</f>
        <v>No</v>
      </c>
      <c r="M1614" s="23">
        <f t="shared" si="103"/>
        <v>0</v>
      </c>
      <c r="N1614" s="23" t="str">
        <f>IF(B1614&lt;'Cleaning Summary'!$B$63,"Underweight",IF(B1614&lt;'Cleaning Summary'!$B$64,"Normal Weight",IF(B1614&lt;'Cleaning Summary'!$B$65,"Overweight","Obesity")))</f>
        <v>Normal Weight</v>
      </c>
      <c r="O1614" s="23" t="str">
        <f>IF(C1614&lt;'Cleaning Summary'!$B$66,"Normal",IF(C1614&lt;'Cleaning Summary'!$B$67,"Prediabetes","Diabetes"))</f>
        <v>Normal</v>
      </c>
    </row>
    <row r="1615" spans="1:15" x14ac:dyDescent="0.35">
      <c r="A1615" s="23" t="s">
        <v>3345</v>
      </c>
      <c r="B1615" s="27">
        <v>23.46</v>
      </c>
      <c r="C1615" s="27">
        <v>4.21</v>
      </c>
      <c r="D1615" s="23" t="s">
        <v>81</v>
      </c>
      <c r="E1615" s="23" t="s">
        <v>81</v>
      </c>
      <c r="F1615" s="23" t="s">
        <v>81</v>
      </c>
      <c r="G1615" s="23">
        <v>1</v>
      </c>
      <c r="H1615" s="23" t="s">
        <v>81</v>
      </c>
      <c r="I1615" s="23" t="str">
        <f t="shared" si="100"/>
        <v>No</v>
      </c>
      <c r="J1615" s="23" t="str">
        <f t="shared" si="101"/>
        <v>No</v>
      </c>
      <c r="K1615" s="23" t="str">
        <f t="shared" si="102"/>
        <v>No</v>
      </c>
      <c r="L1615" s="23" t="str">
        <f>IF(TRIM(H1615)="?",'Cleaning Summary'!$B$35,IF(LOWER(TRIM(H1615))="yes","Yes","No"))</f>
        <v>No</v>
      </c>
      <c r="M1615" s="23">
        <f t="shared" si="103"/>
        <v>1</v>
      </c>
      <c r="N1615" s="23" t="str">
        <f>IF(B1615&lt;'Cleaning Summary'!$B$63,"Underweight",IF(B1615&lt;'Cleaning Summary'!$B$64,"Normal Weight",IF(B1615&lt;'Cleaning Summary'!$B$65,"Overweight","Obesity")))</f>
        <v>Normal Weight</v>
      </c>
      <c r="O1615" s="23" t="str">
        <f>IF(C1615&lt;'Cleaning Summary'!$B$66,"Normal",IF(C1615&lt;'Cleaning Summary'!$B$67,"Prediabetes","Diabetes"))</f>
        <v>Normal</v>
      </c>
    </row>
    <row r="1616" spans="1:15" x14ac:dyDescent="0.35">
      <c r="A1616" s="23" t="s">
        <v>3347</v>
      </c>
      <c r="B1616" s="27">
        <v>22.56</v>
      </c>
      <c r="C1616" s="27">
        <v>4.34</v>
      </c>
      <c r="D1616" s="23" t="s">
        <v>95</v>
      </c>
      <c r="E1616" s="23" t="s">
        <v>81</v>
      </c>
      <c r="F1616" s="23" t="s">
        <v>81</v>
      </c>
      <c r="G1616" s="23" t="s">
        <v>4796</v>
      </c>
      <c r="H1616" s="23" t="s">
        <v>81</v>
      </c>
      <c r="I1616" s="23" t="str">
        <f t="shared" si="100"/>
        <v>Yes</v>
      </c>
      <c r="J1616" s="23" t="str">
        <f t="shared" si="101"/>
        <v>No</v>
      </c>
      <c r="K1616" s="23" t="str">
        <f t="shared" si="102"/>
        <v>No</v>
      </c>
      <c r="L1616" s="23" t="str">
        <f>IF(TRIM(H1616)="?",'Cleaning Summary'!$B$35,IF(LOWER(TRIM(H1616))="yes","Yes","No"))</f>
        <v>No</v>
      </c>
      <c r="M1616" s="23">
        <f t="shared" si="103"/>
        <v>0</v>
      </c>
      <c r="N1616" s="23" t="str">
        <f>IF(B1616&lt;'Cleaning Summary'!$B$63,"Underweight",IF(B1616&lt;'Cleaning Summary'!$B$64,"Normal Weight",IF(B1616&lt;'Cleaning Summary'!$B$65,"Overweight","Obesity")))</f>
        <v>Normal Weight</v>
      </c>
      <c r="O1616" s="23" t="str">
        <f>IF(C1616&lt;'Cleaning Summary'!$B$66,"Normal",IF(C1616&lt;'Cleaning Summary'!$B$67,"Prediabetes","Diabetes"))</f>
        <v>Normal</v>
      </c>
    </row>
    <row r="1617" spans="1:15" x14ac:dyDescent="0.35">
      <c r="A1617" s="23" t="s">
        <v>3349</v>
      </c>
      <c r="B1617" s="27">
        <v>19.28</v>
      </c>
      <c r="C1617" s="27">
        <v>11.85</v>
      </c>
      <c r="D1617" s="23" t="s">
        <v>81</v>
      </c>
      <c r="E1617" s="23" t="s">
        <v>81</v>
      </c>
      <c r="F1617" s="23" t="s">
        <v>81</v>
      </c>
      <c r="G1617" s="23">
        <v>2</v>
      </c>
      <c r="H1617" s="23" t="s">
        <v>81</v>
      </c>
      <c r="I1617" s="23" t="str">
        <f t="shared" si="100"/>
        <v>No</v>
      </c>
      <c r="J1617" s="23" t="str">
        <f t="shared" si="101"/>
        <v>No</v>
      </c>
      <c r="K1617" s="23" t="str">
        <f t="shared" si="102"/>
        <v>No</v>
      </c>
      <c r="L1617" s="23" t="str">
        <f>IF(TRIM(H1617)="?",'Cleaning Summary'!$B$35,IF(LOWER(TRIM(H1617))="yes","Yes","No"))</f>
        <v>No</v>
      </c>
      <c r="M1617" s="23">
        <f t="shared" si="103"/>
        <v>2</v>
      </c>
      <c r="N1617" s="23" t="str">
        <f>IF(B1617&lt;'Cleaning Summary'!$B$63,"Underweight",IF(B1617&lt;'Cleaning Summary'!$B$64,"Normal Weight",IF(B1617&lt;'Cleaning Summary'!$B$65,"Overweight","Obesity")))</f>
        <v>Normal Weight</v>
      </c>
      <c r="O1617" s="23" t="str">
        <f>IF(C1617&lt;'Cleaning Summary'!$B$66,"Normal",IF(C1617&lt;'Cleaning Summary'!$B$67,"Prediabetes","Diabetes"))</f>
        <v>Diabetes</v>
      </c>
    </row>
    <row r="1618" spans="1:15" x14ac:dyDescent="0.35">
      <c r="A1618" s="23" t="s">
        <v>3351</v>
      </c>
      <c r="B1618" s="27">
        <v>15.37</v>
      </c>
      <c r="C1618" s="27">
        <v>9.61</v>
      </c>
      <c r="D1618" s="23" t="s">
        <v>95</v>
      </c>
      <c r="E1618" s="23" t="s">
        <v>81</v>
      </c>
      <c r="F1618" s="23" t="s">
        <v>81</v>
      </c>
      <c r="G1618" s="23">
        <v>2</v>
      </c>
      <c r="H1618" s="23" t="s">
        <v>81</v>
      </c>
      <c r="I1618" s="23" t="str">
        <f t="shared" si="100"/>
        <v>Yes</v>
      </c>
      <c r="J1618" s="23" t="str">
        <f t="shared" si="101"/>
        <v>No</v>
      </c>
      <c r="K1618" s="23" t="str">
        <f t="shared" si="102"/>
        <v>No</v>
      </c>
      <c r="L1618" s="23" t="str">
        <f>IF(TRIM(H1618)="?",'Cleaning Summary'!$B$35,IF(LOWER(TRIM(H1618))="yes","Yes","No"))</f>
        <v>No</v>
      </c>
      <c r="M1618" s="23">
        <f t="shared" si="103"/>
        <v>2</v>
      </c>
      <c r="N1618" s="23" t="str">
        <f>IF(B1618&lt;'Cleaning Summary'!$B$63,"Underweight",IF(B1618&lt;'Cleaning Summary'!$B$64,"Normal Weight",IF(B1618&lt;'Cleaning Summary'!$B$65,"Overweight","Obesity")))</f>
        <v>Underweight</v>
      </c>
      <c r="O1618" s="23" t="str">
        <f>IF(C1618&lt;'Cleaning Summary'!$B$66,"Normal",IF(C1618&lt;'Cleaning Summary'!$B$67,"Prediabetes","Diabetes"))</f>
        <v>Diabetes</v>
      </c>
    </row>
    <row r="1619" spans="1:15" x14ac:dyDescent="0.35">
      <c r="A1619" s="23" t="s">
        <v>3353</v>
      </c>
      <c r="B1619" s="27">
        <v>18.71</v>
      </c>
      <c r="C1619" s="27">
        <v>5.29</v>
      </c>
      <c r="D1619" s="23" t="s">
        <v>95</v>
      </c>
      <c r="E1619" s="23" t="s">
        <v>81</v>
      </c>
      <c r="F1619" s="23" t="s">
        <v>81</v>
      </c>
      <c r="G1619" s="23" t="s">
        <v>4796</v>
      </c>
      <c r="H1619" s="23" t="s">
        <v>81</v>
      </c>
      <c r="I1619" s="23" t="str">
        <f t="shared" si="100"/>
        <v>Yes</v>
      </c>
      <c r="J1619" s="23" t="str">
        <f t="shared" si="101"/>
        <v>No</v>
      </c>
      <c r="K1619" s="23" t="str">
        <f t="shared" si="102"/>
        <v>No</v>
      </c>
      <c r="L1619" s="23" t="str">
        <f>IF(TRIM(H1619)="?",'Cleaning Summary'!$B$35,IF(LOWER(TRIM(H1619))="yes","Yes","No"))</f>
        <v>No</v>
      </c>
      <c r="M1619" s="23">
        <f t="shared" si="103"/>
        <v>0</v>
      </c>
      <c r="N1619" s="23" t="str">
        <f>IF(B1619&lt;'Cleaning Summary'!$B$63,"Underweight",IF(B1619&lt;'Cleaning Summary'!$B$64,"Normal Weight",IF(B1619&lt;'Cleaning Summary'!$B$65,"Overweight","Obesity")))</f>
        <v>Normal Weight</v>
      </c>
      <c r="O1619" s="23" t="str">
        <f>IF(C1619&lt;'Cleaning Summary'!$B$66,"Normal",IF(C1619&lt;'Cleaning Summary'!$B$67,"Prediabetes","Diabetes"))</f>
        <v>Normal</v>
      </c>
    </row>
    <row r="1620" spans="1:15" x14ac:dyDescent="0.35">
      <c r="A1620" s="23" t="s">
        <v>3355</v>
      </c>
      <c r="B1620" s="27">
        <v>20.61</v>
      </c>
      <c r="C1620" s="27">
        <v>6.89</v>
      </c>
      <c r="D1620" s="23" t="s">
        <v>81</v>
      </c>
      <c r="E1620" s="23" t="s">
        <v>81</v>
      </c>
      <c r="F1620" s="23" t="s">
        <v>81</v>
      </c>
      <c r="G1620" s="23" t="s">
        <v>4796</v>
      </c>
      <c r="H1620" s="23" t="s">
        <v>81</v>
      </c>
      <c r="I1620" s="23" t="str">
        <f t="shared" si="100"/>
        <v>No</v>
      </c>
      <c r="J1620" s="23" t="str">
        <f t="shared" si="101"/>
        <v>No</v>
      </c>
      <c r="K1620" s="23" t="str">
        <f t="shared" si="102"/>
        <v>No</v>
      </c>
      <c r="L1620" s="23" t="str">
        <f>IF(TRIM(H1620)="?",'Cleaning Summary'!$B$35,IF(LOWER(TRIM(H1620))="yes","Yes","No"))</f>
        <v>No</v>
      </c>
      <c r="M1620" s="23">
        <f t="shared" si="103"/>
        <v>0</v>
      </c>
      <c r="N1620" s="23" t="str">
        <f>IF(B1620&lt;'Cleaning Summary'!$B$63,"Underweight",IF(B1620&lt;'Cleaning Summary'!$B$64,"Normal Weight",IF(B1620&lt;'Cleaning Summary'!$B$65,"Overweight","Obesity")))</f>
        <v>Normal Weight</v>
      </c>
      <c r="O1620" s="23" t="str">
        <f>IF(C1620&lt;'Cleaning Summary'!$B$66,"Normal",IF(C1620&lt;'Cleaning Summary'!$B$67,"Prediabetes","Diabetes"))</f>
        <v>Diabetes</v>
      </c>
    </row>
    <row r="1621" spans="1:15" x14ac:dyDescent="0.35">
      <c r="A1621" s="23" t="s">
        <v>3357</v>
      </c>
      <c r="B1621" s="27">
        <v>15.99</v>
      </c>
      <c r="C1621" s="27">
        <v>4.57</v>
      </c>
      <c r="D1621" s="23" t="s">
        <v>95</v>
      </c>
      <c r="E1621" s="23" t="s">
        <v>81</v>
      </c>
      <c r="F1621" s="23" t="s">
        <v>82</v>
      </c>
      <c r="G1621" s="23">
        <v>1</v>
      </c>
      <c r="H1621" s="23" t="s">
        <v>81</v>
      </c>
      <c r="I1621" s="23" t="str">
        <f t="shared" si="100"/>
        <v>Yes</v>
      </c>
      <c r="J1621" s="23" t="str">
        <f t="shared" si="101"/>
        <v>No</v>
      </c>
      <c r="K1621" s="23" t="str">
        <f t="shared" si="102"/>
        <v>Yes</v>
      </c>
      <c r="L1621" s="23" t="str">
        <f>IF(TRIM(H1621)="?",'Cleaning Summary'!$B$35,IF(LOWER(TRIM(H1621))="yes","Yes","No"))</f>
        <v>No</v>
      </c>
      <c r="M1621" s="23">
        <f t="shared" si="103"/>
        <v>1</v>
      </c>
      <c r="N1621" s="23" t="str">
        <f>IF(B1621&lt;'Cleaning Summary'!$B$63,"Underweight",IF(B1621&lt;'Cleaning Summary'!$B$64,"Normal Weight",IF(B1621&lt;'Cleaning Summary'!$B$65,"Overweight","Obesity")))</f>
        <v>Underweight</v>
      </c>
      <c r="O1621" s="23" t="str">
        <f>IF(C1621&lt;'Cleaning Summary'!$B$66,"Normal",IF(C1621&lt;'Cleaning Summary'!$B$67,"Prediabetes","Diabetes"))</f>
        <v>Normal</v>
      </c>
    </row>
    <row r="1622" spans="1:15" x14ac:dyDescent="0.35">
      <c r="A1622" s="23" t="s">
        <v>3359</v>
      </c>
      <c r="B1622" s="27">
        <v>33.155000000000001</v>
      </c>
      <c r="C1622" s="27">
        <v>4.32</v>
      </c>
      <c r="D1622" s="23" t="s">
        <v>81</v>
      </c>
      <c r="E1622" s="23" t="s">
        <v>81</v>
      </c>
      <c r="F1622" s="23" t="s">
        <v>81</v>
      </c>
      <c r="G1622" s="23" t="s">
        <v>4796</v>
      </c>
      <c r="H1622" s="23" t="s">
        <v>81</v>
      </c>
      <c r="I1622" s="23" t="str">
        <f t="shared" si="100"/>
        <v>No</v>
      </c>
      <c r="J1622" s="23" t="str">
        <f t="shared" si="101"/>
        <v>No</v>
      </c>
      <c r="K1622" s="23" t="str">
        <f t="shared" si="102"/>
        <v>No</v>
      </c>
      <c r="L1622" s="23" t="str">
        <f>IF(TRIM(H1622)="?",'Cleaning Summary'!$B$35,IF(LOWER(TRIM(H1622))="yes","Yes","No"))</f>
        <v>No</v>
      </c>
      <c r="M1622" s="23">
        <f t="shared" si="103"/>
        <v>0</v>
      </c>
      <c r="N1622" s="23" t="str">
        <f>IF(B1622&lt;'Cleaning Summary'!$B$63,"Underweight",IF(B1622&lt;'Cleaning Summary'!$B$64,"Normal Weight",IF(B1622&lt;'Cleaning Summary'!$B$65,"Overweight","Obesity")))</f>
        <v>Obesity</v>
      </c>
      <c r="O1622" s="23" t="str">
        <f>IF(C1622&lt;'Cleaning Summary'!$B$66,"Normal",IF(C1622&lt;'Cleaning Summary'!$B$67,"Prediabetes","Diabetes"))</f>
        <v>Normal</v>
      </c>
    </row>
    <row r="1623" spans="1:15" x14ac:dyDescent="0.35">
      <c r="A1623" s="23" t="s">
        <v>3361</v>
      </c>
      <c r="B1623" s="27">
        <v>26.22</v>
      </c>
      <c r="C1623" s="27">
        <v>5.57</v>
      </c>
      <c r="D1623" s="23" t="s">
        <v>95</v>
      </c>
      <c r="E1623" s="23" t="s">
        <v>81</v>
      </c>
      <c r="F1623" s="23" t="s">
        <v>82</v>
      </c>
      <c r="G1623" s="23">
        <v>1</v>
      </c>
      <c r="H1623" s="23" t="s">
        <v>81</v>
      </c>
      <c r="I1623" s="23" t="str">
        <f t="shared" si="100"/>
        <v>Yes</v>
      </c>
      <c r="J1623" s="23" t="str">
        <f t="shared" si="101"/>
        <v>No</v>
      </c>
      <c r="K1623" s="23" t="str">
        <f t="shared" si="102"/>
        <v>Yes</v>
      </c>
      <c r="L1623" s="23" t="str">
        <f>IF(TRIM(H1623)="?",'Cleaning Summary'!$B$35,IF(LOWER(TRIM(H1623))="yes","Yes","No"))</f>
        <v>No</v>
      </c>
      <c r="M1623" s="23">
        <f t="shared" si="103"/>
        <v>1</v>
      </c>
      <c r="N1623" s="23" t="str">
        <f>IF(B1623&lt;'Cleaning Summary'!$B$63,"Underweight",IF(B1623&lt;'Cleaning Summary'!$B$64,"Normal Weight",IF(B1623&lt;'Cleaning Summary'!$B$65,"Overweight","Obesity")))</f>
        <v>Overweight</v>
      </c>
      <c r="O1623" s="23" t="str">
        <f>IF(C1623&lt;'Cleaning Summary'!$B$66,"Normal",IF(C1623&lt;'Cleaning Summary'!$B$67,"Prediabetes","Diabetes"))</f>
        <v>Normal</v>
      </c>
    </row>
    <row r="1624" spans="1:15" x14ac:dyDescent="0.35">
      <c r="A1624" s="23" t="s">
        <v>3363</v>
      </c>
      <c r="B1624" s="27">
        <v>21.85</v>
      </c>
      <c r="C1624" s="27">
        <v>5.26</v>
      </c>
      <c r="D1624" s="23" t="s">
        <v>95</v>
      </c>
      <c r="E1624" s="23" t="s">
        <v>81</v>
      </c>
      <c r="F1624" s="23" t="s">
        <v>82</v>
      </c>
      <c r="G1624" s="23">
        <v>1</v>
      </c>
      <c r="H1624" s="23" t="s">
        <v>81</v>
      </c>
      <c r="I1624" s="23" t="str">
        <f t="shared" si="100"/>
        <v>Yes</v>
      </c>
      <c r="J1624" s="23" t="str">
        <f t="shared" si="101"/>
        <v>No</v>
      </c>
      <c r="K1624" s="23" t="str">
        <f t="shared" si="102"/>
        <v>Yes</v>
      </c>
      <c r="L1624" s="23" t="str">
        <f>IF(TRIM(H1624)="?",'Cleaning Summary'!$B$35,IF(LOWER(TRIM(H1624))="yes","Yes","No"))</f>
        <v>No</v>
      </c>
      <c r="M1624" s="23">
        <f t="shared" si="103"/>
        <v>1</v>
      </c>
      <c r="N1624" s="23" t="str">
        <f>IF(B1624&lt;'Cleaning Summary'!$B$63,"Underweight",IF(B1624&lt;'Cleaning Summary'!$B$64,"Normal Weight",IF(B1624&lt;'Cleaning Summary'!$B$65,"Overweight","Obesity")))</f>
        <v>Normal Weight</v>
      </c>
      <c r="O1624" s="23" t="str">
        <f>IF(C1624&lt;'Cleaning Summary'!$B$66,"Normal",IF(C1624&lt;'Cleaning Summary'!$B$67,"Prediabetes","Diabetes"))</f>
        <v>Normal</v>
      </c>
    </row>
    <row r="1625" spans="1:15" x14ac:dyDescent="0.35">
      <c r="A1625" s="23" t="s">
        <v>3365</v>
      </c>
      <c r="B1625" s="27">
        <v>30.495000000000001</v>
      </c>
      <c r="C1625" s="27">
        <v>6.25</v>
      </c>
      <c r="D1625" s="23" t="s">
        <v>81</v>
      </c>
      <c r="E1625" s="23" t="s">
        <v>81</v>
      </c>
      <c r="F1625" s="23" t="s">
        <v>81</v>
      </c>
      <c r="G1625" s="23" t="s">
        <v>4796</v>
      </c>
      <c r="H1625" s="23" t="s">
        <v>81</v>
      </c>
      <c r="I1625" s="23" t="str">
        <f t="shared" si="100"/>
        <v>No</v>
      </c>
      <c r="J1625" s="23" t="str">
        <f t="shared" si="101"/>
        <v>No</v>
      </c>
      <c r="K1625" s="23" t="str">
        <f t="shared" si="102"/>
        <v>No</v>
      </c>
      <c r="L1625" s="23" t="str">
        <f>IF(TRIM(H1625)="?",'Cleaning Summary'!$B$35,IF(LOWER(TRIM(H1625))="yes","Yes","No"))</f>
        <v>No</v>
      </c>
      <c r="M1625" s="23">
        <f t="shared" si="103"/>
        <v>0</v>
      </c>
      <c r="N1625" s="23" t="str">
        <f>IF(B1625&lt;'Cleaning Summary'!$B$63,"Underweight",IF(B1625&lt;'Cleaning Summary'!$B$64,"Normal Weight",IF(B1625&lt;'Cleaning Summary'!$B$65,"Overweight","Obesity")))</f>
        <v>Obesity</v>
      </c>
      <c r="O1625" s="23" t="str">
        <f>IF(C1625&lt;'Cleaning Summary'!$B$66,"Normal",IF(C1625&lt;'Cleaning Summary'!$B$67,"Prediabetes","Diabetes"))</f>
        <v>Prediabetes</v>
      </c>
    </row>
    <row r="1626" spans="1:15" x14ac:dyDescent="0.35">
      <c r="A1626" s="23" t="s">
        <v>3367</v>
      </c>
      <c r="B1626" s="27">
        <v>34.104999999999997</v>
      </c>
      <c r="C1626" s="27">
        <v>5.67</v>
      </c>
      <c r="D1626" s="23" t="s">
        <v>95</v>
      </c>
      <c r="E1626" s="23" t="s">
        <v>81</v>
      </c>
      <c r="F1626" s="23" t="s">
        <v>81</v>
      </c>
      <c r="G1626" s="23" t="s">
        <v>4796</v>
      </c>
      <c r="H1626" s="23" t="s">
        <v>81</v>
      </c>
      <c r="I1626" s="23" t="str">
        <f t="shared" si="100"/>
        <v>Yes</v>
      </c>
      <c r="J1626" s="23" t="str">
        <f t="shared" si="101"/>
        <v>No</v>
      </c>
      <c r="K1626" s="23" t="str">
        <f t="shared" si="102"/>
        <v>No</v>
      </c>
      <c r="L1626" s="23" t="str">
        <f>IF(TRIM(H1626)="?",'Cleaning Summary'!$B$35,IF(LOWER(TRIM(H1626))="yes","Yes","No"))</f>
        <v>No</v>
      </c>
      <c r="M1626" s="23">
        <f t="shared" si="103"/>
        <v>0</v>
      </c>
      <c r="N1626" s="23" t="str">
        <f>IF(B1626&lt;'Cleaning Summary'!$B$63,"Underweight",IF(B1626&lt;'Cleaning Summary'!$B$64,"Normal Weight",IF(B1626&lt;'Cleaning Summary'!$B$65,"Overweight","Obesity")))</f>
        <v>Obesity</v>
      </c>
      <c r="O1626" s="23" t="str">
        <f>IF(C1626&lt;'Cleaning Summary'!$B$66,"Normal",IF(C1626&lt;'Cleaning Summary'!$B$67,"Prediabetes","Diabetes"))</f>
        <v>Normal</v>
      </c>
    </row>
    <row r="1627" spans="1:15" x14ac:dyDescent="0.35">
      <c r="A1627" s="23" t="s">
        <v>3369</v>
      </c>
      <c r="B1627" s="27">
        <v>32.770000000000003</v>
      </c>
      <c r="C1627" s="27">
        <v>4.42</v>
      </c>
      <c r="D1627" s="23" t="s">
        <v>95</v>
      </c>
      <c r="E1627" s="23" t="s">
        <v>81</v>
      </c>
      <c r="F1627" s="23" t="s">
        <v>81</v>
      </c>
      <c r="G1627" s="23">
        <v>1</v>
      </c>
      <c r="H1627" s="23" t="s">
        <v>81</v>
      </c>
      <c r="I1627" s="23" t="str">
        <f t="shared" si="100"/>
        <v>Yes</v>
      </c>
      <c r="J1627" s="23" t="str">
        <f t="shared" si="101"/>
        <v>No</v>
      </c>
      <c r="K1627" s="23" t="str">
        <f t="shared" si="102"/>
        <v>No</v>
      </c>
      <c r="L1627" s="23" t="str">
        <f>IF(TRIM(H1627)="?",'Cleaning Summary'!$B$35,IF(LOWER(TRIM(H1627))="yes","Yes","No"))</f>
        <v>No</v>
      </c>
      <c r="M1627" s="23">
        <f t="shared" si="103"/>
        <v>1</v>
      </c>
      <c r="N1627" s="23" t="str">
        <f>IF(B1627&lt;'Cleaning Summary'!$B$63,"Underweight",IF(B1627&lt;'Cleaning Summary'!$B$64,"Normal Weight",IF(B1627&lt;'Cleaning Summary'!$B$65,"Overweight","Obesity")))</f>
        <v>Obesity</v>
      </c>
      <c r="O1627" s="23" t="str">
        <f>IF(C1627&lt;'Cleaning Summary'!$B$66,"Normal",IF(C1627&lt;'Cleaning Summary'!$B$67,"Prediabetes","Diabetes"))</f>
        <v>Normal</v>
      </c>
    </row>
    <row r="1628" spans="1:15" x14ac:dyDescent="0.35">
      <c r="A1628" s="23" t="s">
        <v>3371</v>
      </c>
      <c r="B1628" s="27">
        <v>16.850000000000001</v>
      </c>
      <c r="C1628" s="27">
        <v>11.75</v>
      </c>
      <c r="D1628" s="23" t="s">
        <v>95</v>
      </c>
      <c r="E1628" s="23" t="s">
        <v>81</v>
      </c>
      <c r="F1628" s="23" t="s">
        <v>81</v>
      </c>
      <c r="G1628" s="23">
        <v>2</v>
      </c>
      <c r="H1628" s="23" t="s">
        <v>81</v>
      </c>
      <c r="I1628" s="23" t="str">
        <f t="shared" si="100"/>
        <v>Yes</v>
      </c>
      <c r="J1628" s="23" t="str">
        <f t="shared" si="101"/>
        <v>No</v>
      </c>
      <c r="K1628" s="23" t="str">
        <f t="shared" si="102"/>
        <v>No</v>
      </c>
      <c r="L1628" s="23" t="str">
        <f>IF(TRIM(H1628)="?",'Cleaning Summary'!$B$35,IF(LOWER(TRIM(H1628))="yes","Yes","No"))</f>
        <v>No</v>
      </c>
      <c r="M1628" s="23">
        <f t="shared" si="103"/>
        <v>2</v>
      </c>
      <c r="N1628" s="23" t="str">
        <f>IF(B1628&lt;'Cleaning Summary'!$B$63,"Underweight",IF(B1628&lt;'Cleaning Summary'!$B$64,"Normal Weight",IF(B1628&lt;'Cleaning Summary'!$B$65,"Overweight","Obesity")))</f>
        <v>Underweight</v>
      </c>
      <c r="O1628" s="23" t="str">
        <f>IF(C1628&lt;'Cleaning Summary'!$B$66,"Normal",IF(C1628&lt;'Cleaning Summary'!$B$67,"Prediabetes","Diabetes"))</f>
        <v>Diabetes</v>
      </c>
    </row>
    <row r="1629" spans="1:15" x14ac:dyDescent="0.35">
      <c r="A1629" s="23" t="s">
        <v>3373</v>
      </c>
      <c r="B1629" s="27">
        <v>34.700000000000003</v>
      </c>
      <c r="C1629" s="27">
        <v>6.06</v>
      </c>
      <c r="D1629" s="23" t="s">
        <v>81</v>
      </c>
      <c r="E1629" s="23" t="s">
        <v>81</v>
      </c>
      <c r="F1629" s="23" t="s">
        <v>81</v>
      </c>
      <c r="G1629" s="23">
        <v>1</v>
      </c>
      <c r="H1629" s="23" t="s">
        <v>81</v>
      </c>
      <c r="I1629" s="23" t="str">
        <f t="shared" si="100"/>
        <v>No</v>
      </c>
      <c r="J1629" s="23" t="str">
        <f t="shared" si="101"/>
        <v>No</v>
      </c>
      <c r="K1629" s="23" t="str">
        <f t="shared" si="102"/>
        <v>No</v>
      </c>
      <c r="L1629" s="23" t="str">
        <f>IF(TRIM(H1629)="?",'Cleaning Summary'!$B$35,IF(LOWER(TRIM(H1629))="yes","Yes","No"))</f>
        <v>No</v>
      </c>
      <c r="M1629" s="23">
        <f t="shared" si="103"/>
        <v>1</v>
      </c>
      <c r="N1629" s="23" t="str">
        <f>IF(B1629&lt;'Cleaning Summary'!$B$63,"Underweight",IF(B1629&lt;'Cleaning Summary'!$B$64,"Normal Weight",IF(B1629&lt;'Cleaning Summary'!$B$65,"Overweight","Obesity")))</f>
        <v>Obesity</v>
      </c>
      <c r="O1629" s="23" t="str">
        <f>IF(C1629&lt;'Cleaning Summary'!$B$66,"Normal",IF(C1629&lt;'Cleaning Summary'!$B$67,"Prediabetes","Diabetes"))</f>
        <v>Prediabetes</v>
      </c>
    </row>
    <row r="1630" spans="1:15" x14ac:dyDescent="0.35">
      <c r="A1630" s="23" t="s">
        <v>3375</v>
      </c>
      <c r="B1630" s="27">
        <v>37.049999999999997</v>
      </c>
      <c r="C1630" s="27">
        <v>5.48</v>
      </c>
      <c r="D1630" s="23" t="s">
        <v>81</v>
      </c>
      <c r="E1630" s="23" t="s">
        <v>81</v>
      </c>
      <c r="F1630" s="23" t="s">
        <v>81</v>
      </c>
      <c r="G1630" s="23">
        <v>1</v>
      </c>
      <c r="H1630" s="23" t="s">
        <v>81</v>
      </c>
      <c r="I1630" s="23" t="str">
        <f t="shared" si="100"/>
        <v>No</v>
      </c>
      <c r="J1630" s="23" t="str">
        <f t="shared" si="101"/>
        <v>No</v>
      </c>
      <c r="K1630" s="23" t="str">
        <f t="shared" si="102"/>
        <v>No</v>
      </c>
      <c r="L1630" s="23" t="str">
        <f>IF(TRIM(H1630)="?",'Cleaning Summary'!$B$35,IF(LOWER(TRIM(H1630))="yes","Yes","No"))</f>
        <v>No</v>
      </c>
      <c r="M1630" s="23">
        <f t="shared" si="103"/>
        <v>1</v>
      </c>
      <c r="N1630" s="23" t="str">
        <f>IF(B1630&lt;'Cleaning Summary'!$B$63,"Underweight",IF(B1630&lt;'Cleaning Summary'!$B$64,"Normal Weight",IF(B1630&lt;'Cleaning Summary'!$B$65,"Overweight","Obesity")))</f>
        <v>Obesity</v>
      </c>
      <c r="O1630" s="23" t="str">
        <f>IF(C1630&lt;'Cleaning Summary'!$B$66,"Normal",IF(C1630&lt;'Cleaning Summary'!$B$67,"Prediabetes","Diabetes"))</f>
        <v>Normal</v>
      </c>
    </row>
    <row r="1631" spans="1:15" x14ac:dyDescent="0.35">
      <c r="A1631" s="23" t="s">
        <v>3377</v>
      </c>
      <c r="B1631" s="27">
        <v>18.78</v>
      </c>
      <c r="C1631" s="27">
        <v>4.45</v>
      </c>
      <c r="D1631" s="23" t="s">
        <v>81</v>
      </c>
      <c r="E1631" s="23" t="s">
        <v>81</v>
      </c>
      <c r="F1631" s="23" t="s">
        <v>82</v>
      </c>
      <c r="G1631" s="23">
        <v>1</v>
      </c>
      <c r="H1631" s="23" t="s">
        <v>81</v>
      </c>
      <c r="I1631" s="23" t="str">
        <f t="shared" si="100"/>
        <v>No</v>
      </c>
      <c r="J1631" s="23" t="str">
        <f t="shared" si="101"/>
        <v>No</v>
      </c>
      <c r="K1631" s="23" t="str">
        <f t="shared" si="102"/>
        <v>Yes</v>
      </c>
      <c r="L1631" s="23" t="str">
        <f>IF(TRIM(H1631)="?",'Cleaning Summary'!$B$35,IF(LOWER(TRIM(H1631))="yes","Yes","No"))</f>
        <v>No</v>
      </c>
      <c r="M1631" s="23">
        <f t="shared" si="103"/>
        <v>1</v>
      </c>
      <c r="N1631" s="23" t="str">
        <f>IF(B1631&lt;'Cleaning Summary'!$B$63,"Underweight",IF(B1631&lt;'Cleaning Summary'!$B$64,"Normal Weight",IF(B1631&lt;'Cleaning Summary'!$B$65,"Overweight","Obesity")))</f>
        <v>Normal Weight</v>
      </c>
      <c r="O1631" s="23" t="str">
        <f>IF(C1631&lt;'Cleaning Summary'!$B$66,"Normal",IF(C1631&lt;'Cleaning Summary'!$B$67,"Prediabetes","Diabetes"))</f>
        <v>Normal</v>
      </c>
    </row>
    <row r="1632" spans="1:15" x14ac:dyDescent="0.35">
      <c r="A1632" s="23" t="s">
        <v>3379</v>
      </c>
      <c r="B1632" s="27">
        <v>28.024999999999999</v>
      </c>
      <c r="C1632" s="27">
        <v>5</v>
      </c>
      <c r="D1632" s="23" t="s">
        <v>81</v>
      </c>
      <c r="E1632" s="23" t="s">
        <v>81</v>
      </c>
      <c r="F1632" s="23" t="s">
        <v>81</v>
      </c>
      <c r="G1632" s="23">
        <v>1</v>
      </c>
      <c r="H1632" s="23" t="s">
        <v>81</v>
      </c>
      <c r="I1632" s="23" t="str">
        <f t="shared" si="100"/>
        <v>No</v>
      </c>
      <c r="J1632" s="23" t="str">
        <f t="shared" si="101"/>
        <v>No</v>
      </c>
      <c r="K1632" s="23" t="str">
        <f t="shared" si="102"/>
        <v>No</v>
      </c>
      <c r="L1632" s="23" t="str">
        <f>IF(TRIM(H1632)="?",'Cleaning Summary'!$B$35,IF(LOWER(TRIM(H1632))="yes","Yes","No"))</f>
        <v>No</v>
      </c>
      <c r="M1632" s="23">
        <f t="shared" si="103"/>
        <v>1</v>
      </c>
      <c r="N1632" s="23" t="str">
        <f>IF(B1632&lt;'Cleaning Summary'!$B$63,"Underweight",IF(B1632&lt;'Cleaning Summary'!$B$64,"Normal Weight",IF(B1632&lt;'Cleaning Summary'!$B$65,"Overweight","Obesity")))</f>
        <v>Overweight</v>
      </c>
      <c r="O1632" s="23" t="str">
        <f>IF(C1632&lt;'Cleaning Summary'!$B$66,"Normal",IF(C1632&lt;'Cleaning Summary'!$B$67,"Prediabetes","Diabetes"))</f>
        <v>Normal</v>
      </c>
    </row>
    <row r="1633" spans="1:15" x14ac:dyDescent="0.35">
      <c r="A1633" s="23" t="s">
        <v>3381</v>
      </c>
      <c r="B1633" s="27">
        <v>35.090000000000003</v>
      </c>
      <c r="C1633" s="27">
        <v>5.84</v>
      </c>
      <c r="D1633" s="23" t="s">
        <v>81</v>
      </c>
      <c r="E1633" s="23" t="s">
        <v>81</v>
      </c>
      <c r="F1633" s="23" t="s">
        <v>81</v>
      </c>
      <c r="G1633" s="23" t="s">
        <v>4796</v>
      </c>
      <c r="H1633" s="23" t="s">
        <v>81</v>
      </c>
      <c r="I1633" s="23" t="str">
        <f t="shared" si="100"/>
        <v>No</v>
      </c>
      <c r="J1633" s="23" t="str">
        <f t="shared" si="101"/>
        <v>No</v>
      </c>
      <c r="K1633" s="23" t="str">
        <f t="shared" si="102"/>
        <v>No</v>
      </c>
      <c r="L1633" s="23" t="str">
        <f>IF(TRIM(H1633)="?",'Cleaning Summary'!$B$35,IF(LOWER(TRIM(H1633))="yes","Yes","No"))</f>
        <v>No</v>
      </c>
      <c r="M1633" s="23">
        <f t="shared" si="103"/>
        <v>0</v>
      </c>
      <c r="N1633" s="23" t="str">
        <f>IF(B1633&lt;'Cleaning Summary'!$B$63,"Underweight",IF(B1633&lt;'Cleaning Summary'!$B$64,"Normal Weight",IF(B1633&lt;'Cleaning Summary'!$B$65,"Overweight","Obesity")))</f>
        <v>Obesity</v>
      </c>
      <c r="O1633" s="23" t="str">
        <f>IF(C1633&lt;'Cleaning Summary'!$B$66,"Normal",IF(C1633&lt;'Cleaning Summary'!$B$67,"Prediabetes","Diabetes"))</f>
        <v>Prediabetes</v>
      </c>
    </row>
    <row r="1634" spans="1:15" x14ac:dyDescent="0.35">
      <c r="A1634" s="23" t="s">
        <v>3383</v>
      </c>
      <c r="B1634" s="27">
        <v>34.42</v>
      </c>
      <c r="C1634" s="27">
        <v>5.21</v>
      </c>
      <c r="D1634" s="23" t="s">
        <v>95</v>
      </c>
      <c r="E1634" s="23" t="s">
        <v>81</v>
      </c>
      <c r="F1634" s="23" t="s">
        <v>81</v>
      </c>
      <c r="G1634" s="23" t="s">
        <v>4796</v>
      </c>
      <c r="H1634" s="23" t="s">
        <v>81</v>
      </c>
      <c r="I1634" s="23" t="str">
        <f t="shared" si="100"/>
        <v>Yes</v>
      </c>
      <c r="J1634" s="23" t="str">
        <f t="shared" si="101"/>
        <v>No</v>
      </c>
      <c r="K1634" s="23" t="str">
        <f t="shared" si="102"/>
        <v>No</v>
      </c>
      <c r="L1634" s="23" t="str">
        <f>IF(TRIM(H1634)="?",'Cleaning Summary'!$B$35,IF(LOWER(TRIM(H1634))="yes","Yes","No"))</f>
        <v>No</v>
      </c>
      <c r="M1634" s="23">
        <f t="shared" si="103"/>
        <v>0</v>
      </c>
      <c r="N1634" s="23" t="str">
        <f>IF(B1634&lt;'Cleaning Summary'!$B$63,"Underweight",IF(B1634&lt;'Cleaning Summary'!$B$64,"Normal Weight",IF(B1634&lt;'Cleaning Summary'!$B$65,"Overweight","Obesity")))</f>
        <v>Obesity</v>
      </c>
      <c r="O1634" s="23" t="str">
        <f>IF(C1634&lt;'Cleaning Summary'!$B$66,"Normal",IF(C1634&lt;'Cleaning Summary'!$B$67,"Prediabetes","Diabetes"))</f>
        <v>Normal</v>
      </c>
    </row>
    <row r="1635" spans="1:15" x14ac:dyDescent="0.35">
      <c r="A1635" s="23" t="s">
        <v>3385</v>
      </c>
      <c r="B1635" s="27">
        <v>29.4</v>
      </c>
      <c r="C1635" s="27">
        <v>4.26</v>
      </c>
      <c r="D1635" s="23" t="s">
        <v>81</v>
      </c>
      <c r="E1635" s="23" t="s">
        <v>81</v>
      </c>
      <c r="F1635" s="23" t="s">
        <v>81</v>
      </c>
      <c r="G1635" s="23" t="s">
        <v>4796</v>
      </c>
      <c r="H1635" s="23" t="s">
        <v>81</v>
      </c>
      <c r="I1635" s="23" t="str">
        <f t="shared" si="100"/>
        <v>No</v>
      </c>
      <c r="J1635" s="23" t="str">
        <f t="shared" si="101"/>
        <v>No</v>
      </c>
      <c r="K1635" s="23" t="str">
        <f t="shared" si="102"/>
        <v>No</v>
      </c>
      <c r="L1635" s="23" t="str">
        <f>IF(TRIM(H1635)="?",'Cleaning Summary'!$B$35,IF(LOWER(TRIM(H1635))="yes","Yes","No"))</f>
        <v>No</v>
      </c>
      <c r="M1635" s="23">
        <f t="shared" si="103"/>
        <v>0</v>
      </c>
      <c r="N1635" s="23" t="str">
        <f>IF(B1635&lt;'Cleaning Summary'!$B$63,"Underweight",IF(B1635&lt;'Cleaning Summary'!$B$64,"Normal Weight",IF(B1635&lt;'Cleaning Summary'!$B$65,"Overweight","Obesity")))</f>
        <v>Overweight</v>
      </c>
      <c r="O1635" s="23" t="str">
        <f>IF(C1635&lt;'Cleaning Summary'!$B$66,"Normal",IF(C1635&lt;'Cleaning Summary'!$B$67,"Prediabetes","Diabetes"))</f>
        <v>Normal</v>
      </c>
    </row>
    <row r="1636" spans="1:15" x14ac:dyDescent="0.35">
      <c r="A1636" s="23" t="s">
        <v>3387</v>
      </c>
      <c r="B1636" s="27">
        <v>21.31</v>
      </c>
      <c r="C1636" s="27">
        <v>4.17</v>
      </c>
      <c r="D1636" s="23" t="s">
        <v>81</v>
      </c>
      <c r="E1636" s="23" t="s">
        <v>81</v>
      </c>
      <c r="F1636" s="23" t="s">
        <v>81</v>
      </c>
      <c r="G1636" s="23" t="s">
        <v>4796</v>
      </c>
      <c r="H1636" s="23" t="s">
        <v>81</v>
      </c>
      <c r="I1636" s="23" t="str">
        <f t="shared" si="100"/>
        <v>No</v>
      </c>
      <c r="J1636" s="23" t="str">
        <f t="shared" si="101"/>
        <v>No</v>
      </c>
      <c r="K1636" s="23" t="str">
        <f t="shared" si="102"/>
        <v>No</v>
      </c>
      <c r="L1636" s="23" t="str">
        <f>IF(TRIM(H1636)="?",'Cleaning Summary'!$B$35,IF(LOWER(TRIM(H1636))="yes","Yes","No"))</f>
        <v>No</v>
      </c>
      <c r="M1636" s="23">
        <f t="shared" si="103"/>
        <v>0</v>
      </c>
      <c r="N1636" s="23" t="str">
        <f>IF(B1636&lt;'Cleaning Summary'!$B$63,"Underweight",IF(B1636&lt;'Cleaning Summary'!$B$64,"Normal Weight",IF(B1636&lt;'Cleaning Summary'!$B$65,"Overweight","Obesity")))</f>
        <v>Normal Weight</v>
      </c>
      <c r="O1636" s="23" t="str">
        <f>IF(C1636&lt;'Cleaning Summary'!$B$66,"Normal",IF(C1636&lt;'Cleaning Summary'!$B$67,"Prediabetes","Diabetes"))</f>
        <v>Normal</v>
      </c>
    </row>
    <row r="1637" spans="1:15" x14ac:dyDescent="0.35">
      <c r="A1637" s="23" t="s">
        <v>3389</v>
      </c>
      <c r="B1637" s="27">
        <v>19.559999999999999</v>
      </c>
      <c r="C1637" s="27">
        <v>11.96</v>
      </c>
      <c r="D1637" s="23" t="s">
        <v>81</v>
      </c>
      <c r="E1637" s="23" t="s">
        <v>81</v>
      </c>
      <c r="F1637" s="23" t="s">
        <v>81</v>
      </c>
      <c r="G1637" s="23" t="s">
        <v>4796</v>
      </c>
      <c r="H1637" s="23" t="s">
        <v>81</v>
      </c>
      <c r="I1637" s="23" t="str">
        <f t="shared" si="100"/>
        <v>No</v>
      </c>
      <c r="J1637" s="23" t="str">
        <f t="shared" si="101"/>
        <v>No</v>
      </c>
      <c r="K1637" s="23" t="str">
        <f t="shared" si="102"/>
        <v>No</v>
      </c>
      <c r="L1637" s="23" t="str">
        <f>IF(TRIM(H1637)="?",'Cleaning Summary'!$B$35,IF(LOWER(TRIM(H1637))="yes","Yes","No"))</f>
        <v>No</v>
      </c>
      <c r="M1637" s="23">
        <f t="shared" si="103"/>
        <v>0</v>
      </c>
      <c r="N1637" s="23" t="str">
        <f>IF(B1637&lt;'Cleaning Summary'!$B$63,"Underweight",IF(B1637&lt;'Cleaning Summary'!$B$64,"Normal Weight",IF(B1637&lt;'Cleaning Summary'!$B$65,"Overweight","Obesity")))</f>
        <v>Normal Weight</v>
      </c>
      <c r="O1637" s="23" t="str">
        <f>IF(C1637&lt;'Cleaning Summary'!$B$66,"Normal",IF(C1637&lt;'Cleaning Summary'!$B$67,"Prediabetes","Diabetes"))</f>
        <v>Diabetes</v>
      </c>
    </row>
    <row r="1638" spans="1:15" x14ac:dyDescent="0.35">
      <c r="A1638" s="23" t="s">
        <v>3391</v>
      </c>
      <c r="B1638" s="27">
        <v>37.335000000000001</v>
      </c>
      <c r="C1638" s="27">
        <v>6.26</v>
      </c>
      <c r="D1638" s="23" t="s">
        <v>95</v>
      </c>
      <c r="E1638" s="23" t="s">
        <v>81</v>
      </c>
      <c r="F1638" s="23" t="s">
        <v>81</v>
      </c>
      <c r="G1638" s="23">
        <v>1</v>
      </c>
      <c r="H1638" s="23" t="s">
        <v>81</v>
      </c>
      <c r="I1638" s="23" t="str">
        <f t="shared" si="100"/>
        <v>Yes</v>
      </c>
      <c r="J1638" s="23" t="str">
        <f t="shared" si="101"/>
        <v>No</v>
      </c>
      <c r="K1638" s="23" t="str">
        <f t="shared" si="102"/>
        <v>No</v>
      </c>
      <c r="L1638" s="23" t="str">
        <f>IF(TRIM(H1638)="?",'Cleaning Summary'!$B$35,IF(LOWER(TRIM(H1638))="yes","Yes","No"))</f>
        <v>No</v>
      </c>
      <c r="M1638" s="23">
        <f t="shared" si="103"/>
        <v>1</v>
      </c>
      <c r="N1638" s="23" t="str">
        <f>IF(B1638&lt;'Cleaning Summary'!$B$63,"Underweight",IF(B1638&lt;'Cleaning Summary'!$B$64,"Normal Weight",IF(B1638&lt;'Cleaning Summary'!$B$65,"Overweight","Obesity")))</f>
        <v>Obesity</v>
      </c>
      <c r="O1638" s="23" t="str">
        <f>IF(C1638&lt;'Cleaning Summary'!$B$66,"Normal",IF(C1638&lt;'Cleaning Summary'!$B$67,"Prediabetes","Diabetes"))</f>
        <v>Prediabetes</v>
      </c>
    </row>
    <row r="1639" spans="1:15" x14ac:dyDescent="0.35">
      <c r="A1639" s="23" t="s">
        <v>3393</v>
      </c>
      <c r="B1639" s="27">
        <v>19.53</v>
      </c>
      <c r="C1639" s="27">
        <v>11.68</v>
      </c>
      <c r="D1639" s="23" t="s">
        <v>81</v>
      </c>
      <c r="E1639" s="23" t="s">
        <v>81</v>
      </c>
      <c r="F1639" s="23" t="s">
        <v>81</v>
      </c>
      <c r="G1639" s="23" t="s">
        <v>4796</v>
      </c>
      <c r="H1639" s="23" t="s">
        <v>81</v>
      </c>
      <c r="I1639" s="23" t="str">
        <f t="shared" si="100"/>
        <v>No</v>
      </c>
      <c r="J1639" s="23" t="str">
        <f t="shared" si="101"/>
        <v>No</v>
      </c>
      <c r="K1639" s="23" t="str">
        <f t="shared" si="102"/>
        <v>No</v>
      </c>
      <c r="L1639" s="23" t="str">
        <f>IF(TRIM(H1639)="?",'Cleaning Summary'!$B$35,IF(LOWER(TRIM(H1639))="yes","Yes","No"))</f>
        <v>No</v>
      </c>
      <c r="M1639" s="23">
        <f t="shared" si="103"/>
        <v>0</v>
      </c>
      <c r="N1639" s="23" t="str">
        <f>IF(B1639&lt;'Cleaning Summary'!$B$63,"Underweight",IF(B1639&lt;'Cleaning Summary'!$B$64,"Normal Weight",IF(B1639&lt;'Cleaning Summary'!$B$65,"Overweight","Obesity")))</f>
        <v>Normal Weight</v>
      </c>
      <c r="O1639" s="23" t="str">
        <f>IF(C1639&lt;'Cleaning Summary'!$B$66,"Normal",IF(C1639&lt;'Cleaning Summary'!$B$67,"Prediabetes","Diabetes"))</f>
        <v>Diabetes</v>
      </c>
    </row>
    <row r="1640" spans="1:15" x14ac:dyDescent="0.35">
      <c r="A1640" s="23" t="s">
        <v>3395</v>
      </c>
      <c r="B1640" s="27">
        <v>34.1</v>
      </c>
      <c r="C1640" s="27">
        <v>5.16</v>
      </c>
      <c r="D1640" s="23" t="s">
        <v>81</v>
      </c>
      <c r="E1640" s="23" t="s">
        <v>81</v>
      </c>
      <c r="F1640" s="23" t="s">
        <v>81</v>
      </c>
      <c r="G1640" s="23" t="s">
        <v>4796</v>
      </c>
      <c r="H1640" s="23" t="s">
        <v>81</v>
      </c>
      <c r="I1640" s="23" t="str">
        <f t="shared" si="100"/>
        <v>No</v>
      </c>
      <c r="J1640" s="23" t="str">
        <f t="shared" si="101"/>
        <v>No</v>
      </c>
      <c r="K1640" s="23" t="str">
        <f t="shared" si="102"/>
        <v>No</v>
      </c>
      <c r="L1640" s="23" t="str">
        <f>IF(TRIM(H1640)="?",'Cleaning Summary'!$B$35,IF(LOWER(TRIM(H1640))="yes","Yes","No"))</f>
        <v>No</v>
      </c>
      <c r="M1640" s="23">
        <f t="shared" si="103"/>
        <v>0</v>
      </c>
      <c r="N1640" s="23" t="str">
        <f>IF(B1640&lt;'Cleaning Summary'!$B$63,"Underweight",IF(B1640&lt;'Cleaning Summary'!$B$64,"Normal Weight",IF(B1640&lt;'Cleaning Summary'!$B$65,"Overweight","Obesity")))</f>
        <v>Obesity</v>
      </c>
      <c r="O1640" s="23" t="str">
        <f>IF(C1640&lt;'Cleaning Summary'!$B$66,"Normal",IF(C1640&lt;'Cleaning Summary'!$B$67,"Prediabetes","Diabetes"))</f>
        <v>Normal</v>
      </c>
    </row>
    <row r="1641" spans="1:15" x14ac:dyDescent="0.35">
      <c r="A1641" s="23" t="s">
        <v>3397</v>
      </c>
      <c r="B1641" s="27">
        <v>16.5</v>
      </c>
      <c r="C1641" s="27">
        <v>6.9</v>
      </c>
      <c r="D1641" s="23" t="s">
        <v>95</v>
      </c>
      <c r="E1641" s="23" t="s">
        <v>81</v>
      </c>
      <c r="F1641" s="23" t="s">
        <v>81</v>
      </c>
      <c r="G1641" s="23">
        <v>2</v>
      </c>
      <c r="H1641" s="23" t="s">
        <v>81</v>
      </c>
      <c r="I1641" s="23" t="str">
        <f t="shared" si="100"/>
        <v>Yes</v>
      </c>
      <c r="J1641" s="23" t="str">
        <f t="shared" si="101"/>
        <v>No</v>
      </c>
      <c r="K1641" s="23" t="str">
        <f t="shared" si="102"/>
        <v>No</v>
      </c>
      <c r="L1641" s="23" t="str">
        <f>IF(TRIM(H1641)="?",'Cleaning Summary'!$B$35,IF(LOWER(TRIM(H1641))="yes","Yes","No"))</f>
        <v>No</v>
      </c>
      <c r="M1641" s="23">
        <f t="shared" si="103"/>
        <v>2</v>
      </c>
      <c r="N1641" s="23" t="str">
        <f>IF(B1641&lt;'Cleaning Summary'!$B$63,"Underweight",IF(B1641&lt;'Cleaning Summary'!$B$64,"Normal Weight",IF(B1641&lt;'Cleaning Summary'!$B$65,"Overweight","Obesity")))</f>
        <v>Underweight</v>
      </c>
      <c r="O1641" s="23" t="str">
        <f>IF(C1641&lt;'Cleaning Summary'!$B$66,"Normal",IF(C1641&lt;'Cleaning Summary'!$B$67,"Prediabetes","Diabetes"))</f>
        <v>Diabetes</v>
      </c>
    </row>
    <row r="1642" spans="1:15" x14ac:dyDescent="0.35">
      <c r="A1642" s="23" t="s">
        <v>3399</v>
      </c>
      <c r="B1642" s="27">
        <v>30.69</v>
      </c>
      <c r="C1642" s="27">
        <v>4.83</v>
      </c>
      <c r="D1642" s="23" t="s">
        <v>81</v>
      </c>
      <c r="E1642" s="23" t="s">
        <v>81</v>
      </c>
      <c r="F1642" s="23" t="s">
        <v>81</v>
      </c>
      <c r="G1642" s="23">
        <v>1</v>
      </c>
      <c r="H1642" s="23" t="s">
        <v>81</v>
      </c>
      <c r="I1642" s="23" t="str">
        <f t="shared" si="100"/>
        <v>No</v>
      </c>
      <c r="J1642" s="23" t="str">
        <f t="shared" si="101"/>
        <v>No</v>
      </c>
      <c r="K1642" s="23" t="str">
        <f t="shared" si="102"/>
        <v>No</v>
      </c>
      <c r="L1642" s="23" t="str">
        <f>IF(TRIM(H1642)="?",'Cleaning Summary'!$B$35,IF(LOWER(TRIM(H1642))="yes","Yes","No"))</f>
        <v>No</v>
      </c>
      <c r="M1642" s="23">
        <f t="shared" si="103"/>
        <v>1</v>
      </c>
      <c r="N1642" s="23" t="str">
        <f>IF(B1642&lt;'Cleaning Summary'!$B$63,"Underweight",IF(B1642&lt;'Cleaning Summary'!$B$64,"Normal Weight",IF(B1642&lt;'Cleaning Summary'!$B$65,"Overweight","Obesity")))</f>
        <v>Obesity</v>
      </c>
      <c r="O1642" s="23" t="str">
        <f>IF(C1642&lt;'Cleaning Summary'!$B$66,"Normal",IF(C1642&lt;'Cleaning Summary'!$B$67,"Prediabetes","Diabetes"))</f>
        <v>Normal</v>
      </c>
    </row>
    <row r="1643" spans="1:15" x14ac:dyDescent="0.35">
      <c r="A1643" s="23" t="s">
        <v>3401</v>
      </c>
      <c r="B1643" s="27">
        <v>28.93</v>
      </c>
      <c r="C1643" s="27">
        <v>4.87</v>
      </c>
      <c r="D1643" s="23" t="s">
        <v>81</v>
      </c>
      <c r="E1643" s="23" t="s">
        <v>81</v>
      </c>
      <c r="F1643" s="23" t="s">
        <v>81</v>
      </c>
      <c r="G1643" s="23">
        <v>1</v>
      </c>
      <c r="H1643" s="23" t="s">
        <v>81</v>
      </c>
      <c r="I1643" s="23" t="str">
        <f t="shared" si="100"/>
        <v>No</v>
      </c>
      <c r="J1643" s="23" t="str">
        <f t="shared" si="101"/>
        <v>No</v>
      </c>
      <c r="K1643" s="23" t="str">
        <f t="shared" si="102"/>
        <v>No</v>
      </c>
      <c r="L1643" s="23" t="str">
        <f>IF(TRIM(H1643)="?",'Cleaning Summary'!$B$35,IF(LOWER(TRIM(H1643))="yes","Yes","No"))</f>
        <v>No</v>
      </c>
      <c r="M1643" s="23">
        <f t="shared" si="103"/>
        <v>1</v>
      </c>
      <c r="N1643" s="23" t="str">
        <f>IF(B1643&lt;'Cleaning Summary'!$B$63,"Underweight",IF(B1643&lt;'Cleaning Summary'!$B$64,"Normal Weight",IF(B1643&lt;'Cleaning Summary'!$B$65,"Overweight","Obesity")))</f>
        <v>Overweight</v>
      </c>
      <c r="O1643" s="23" t="str">
        <f>IF(C1643&lt;'Cleaning Summary'!$B$66,"Normal",IF(C1643&lt;'Cleaning Summary'!$B$67,"Prediabetes","Diabetes"))</f>
        <v>Normal</v>
      </c>
    </row>
    <row r="1644" spans="1:15" x14ac:dyDescent="0.35">
      <c r="A1644" s="23" t="s">
        <v>3403</v>
      </c>
      <c r="B1644" s="27">
        <v>38.9</v>
      </c>
      <c r="C1644" s="27">
        <v>4.28</v>
      </c>
      <c r="D1644" s="23" t="s">
        <v>81</v>
      </c>
      <c r="E1644" s="23" t="s">
        <v>81</v>
      </c>
      <c r="F1644" s="23" t="s">
        <v>81</v>
      </c>
      <c r="G1644" s="23" t="s">
        <v>4796</v>
      </c>
      <c r="H1644" s="23" t="s">
        <v>81</v>
      </c>
      <c r="I1644" s="23" t="str">
        <f t="shared" si="100"/>
        <v>No</v>
      </c>
      <c r="J1644" s="23" t="str">
        <f t="shared" si="101"/>
        <v>No</v>
      </c>
      <c r="K1644" s="23" t="str">
        <f t="shared" si="102"/>
        <v>No</v>
      </c>
      <c r="L1644" s="23" t="str">
        <f>IF(TRIM(H1644)="?",'Cleaning Summary'!$B$35,IF(LOWER(TRIM(H1644))="yes","Yes","No"))</f>
        <v>No</v>
      </c>
      <c r="M1644" s="23">
        <f t="shared" si="103"/>
        <v>0</v>
      </c>
      <c r="N1644" s="23" t="str">
        <f>IF(B1644&lt;'Cleaning Summary'!$B$63,"Underweight",IF(B1644&lt;'Cleaning Summary'!$B$64,"Normal Weight",IF(B1644&lt;'Cleaning Summary'!$B$65,"Overweight","Obesity")))</f>
        <v>Obesity</v>
      </c>
      <c r="O1644" s="23" t="str">
        <f>IF(C1644&lt;'Cleaning Summary'!$B$66,"Normal",IF(C1644&lt;'Cleaning Summary'!$B$67,"Prediabetes","Diabetes"))</f>
        <v>Normal</v>
      </c>
    </row>
    <row r="1645" spans="1:15" x14ac:dyDescent="0.35">
      <c r="A1645" s="23" t="s">
        <v>3405</v>
      </c>
      <c r="B1645" s="27">
        <v>26.9</v>
      </c>
      <c r="C1645" s="27">
        <v>4.07</v>
      </c>
      <c r="D1645" s="23" t="s">
        <v>81</v>
      </c>
      <c r="E1645" s="23" t="s">
        <v>81</v>
      </c>
      <c r="F1645" s="23" t="s">
        <v>81</v>
      </c>
      <c r="G1645" s="23" t="s">
        <v>4796</v>
      </c>
      <c r="H1645" s="23" t="s">
        <v>81</v>
      </c>
      <c r="I1645" s="23" t="str">
        <f t="shared" si="100"/>
        <v>No</v>
      </c>
      <c r="J1645" s="23" t="str">
        <f t="shared" si="101"/>
        <v>No</v>
      </c>
      <c r="K1645" s="23" t="str">
        <f t="shared" si="102"/>
        <v>No</v>
      </c>
      <c r="L1645" s="23" t="str">
        <f>IF(TRIM(H1645)="?",'Cleaning Summary'!$B$35,IF(LOWER(TRIM(H1645))="yes","Yes","No"))</f>
        <v>No</v>
      </c>
      <c r="M1645" s="23">
        <f t="shared" si="103"/>
        <v>0</v>
      </c>
      <c r="N1645" s="23" t="str">
        <f>IF(B1645&lt;'Cleaning Summary'!$B$63,"Underweight",IF(B1645&lt;'Cleaning Summary'!$B$64,"Normal Weight",IF(B1645&lt;'Cleaning Summary'!$B$65,"Overweight","Obesity")))</f>
        <v>Overweight</v>
      </c>
      <c r="O1645" s="23" t="str">
        <f>IF(C1645&lt;'Cleaning Summary'!$B$66,"Normal",IF(C1645&lt;'Cleaning Summary'!$B$67,"Prediabetes","Diabetes"))</f>
        <v>Normal</v>
      </c>
    </row>
    <row r="1646" spans="1:15" x14ac:dyDescent="0.35">
      <c r="A1646" s="23" t="s">
        <v>3407</v>
      </c>
      <c r="B1646" s="27">
        <v>24.86</v>
      </c>
      <c r="C1646" s="27">
        <v>6.23</v>
      </c>
      <c r="D1646" s="23" t="s">
        <v>81</v>
      </c>
      <c r="E1646" s="23" t="s">
        <v>81</v>
      </c>
      <c r="F1646" s="23" t="s">
        <v>81</v>
      </c>
      <c r="G1646" s="23" t="s">
        <v>4796</v>
      </c>
      <c r="H1646" s="23" t="s">
        <v>81</v>
      </c>
      <c r="I1646" s="23" t="str">
        <f t="shared" si="100"/>
        <v>No</v>
      </c>
      <c r="J1646" s="23" t="str">
        <f t="shared" si="101"/>
        <v>No</v>
      </c>
      <c r="K1646" s="23" t="str">
        <f t="shared" si="102"/>
        <v>No</v>
      </c>
      <c r="L1646" s="23" t="str">
        <f>IF(TRIM(H1646)="?",'Cleaning Summary'!$B$35,IF(LOWER(TRIM(H1646))="yes","Yes","No"))</f>
        <v>No</v>
      </c>
      <c r="M1646" s="23">
        <f t="shared" si="103"/>
        <v>0</v>
      </c>
      <c r="N1646" s="23" t="str">
        <f>IF(B1646&lt;'Cleaning Summary'!$B$63,"Underweight",IF(B1646&lt;'Cleaning Summary'!$B$64,"Normal Weight",IF(B1646&lt;'Cleaning Summary'!$B$65,"Overweight","Obesity")))</f>
        <v>Normal Weight</v>
      </c>
      <c r="O1646" s="23" t="str">
        <f>IF(C1646&lt;'Cleaning Summary'!$B$66,"Normal",IF(C1646&lt;'Cleaning Summary'!$B$67,"Prediabetes","Diabetes"))</f>
        <v>Prediabetes</v>
      </c>
    </row>
    <row r="1647" spans="1:15" x14ac:dyDescent="0.35">
      <c r="A1647" s="23" t="s">
        <v>3409</v>
      </c>
      <c r="B1647" s="27">
        <v>39.14</v>
      </c>
      <c r="C1647" s="27">
        <v>6.24</v>
      </c>
      <c r="D1647" s="23" t="s">
        <v>81</v>
      </c>
      <c r="E1647" s="23" t="s">
        <v>95</v>
      </c>
      <c r="F1647" s="23" t="s">
        <v>81</v>
      </c>
      <c r="G1647" s="23">
        <v>1</v>
      </c>
      <c r="H1647" s="23" t="s">
        <v>81</v>
      </c>
      <c r="I1647" s="23" t="str">
        <f t="shared" si="100"/>
        <v>No</v>
      </c>
      <c r="J1647" s="23" t="str">
        <f t="shared" si="101"/>
        <v>Yes</v>
      </c>
      <c r="K1647" s="23" t="str">
        <f t="shared" si="102"/>
        <v>No</v>
      </c>
      <c r="L1647" s="23" t="str">
        <f>IF(TRIM(H1647)="?",'Cleaning Summary'!$B$35,IF(LOWER(TRIM(H1647))="yes","Yes","No"))</f>
        <v>No</v>
      </c>
      <c r="M1647" s="23">
        <f t="shared" si="103"/>
        <v>1</v>
      </c>
      <c r="N1647" s="23" t="str">
        <f>IF(B1647&lt;'Cleaning Summary'!$B$63,"Underweight",IF(B1647&lt;'Cleaning Summary'!$B$64,"Normal Weight",IF(B1647&lt;'Cleaning Summary'!$B$65,"Overweight","Obesity")))</f>
        <v>Obesity</v>
      </c>
      <c r="O1647" s="23" t="str">
        <f>IF(C1647&lt;'Cleaning Summary'!$B$66,"Normal",IF(C1647&lt;'Cleaning Summary'!$B$67,"Prediabetes","Diabetes"))</f>
        <v>Prediabetes</v>
      </c>
    </row>
    <row r="1648" spans="1:15" x14ac:dyDescent="0.35">
      <c r="A1648" s="23" t="s">
        <v>3411</v>
      </c>
      <c r="B1648" s="27">
        <v>39.799999999999997</v>
      </c>
      <c r="C1648" s="27">
        <v>6.17</v>
      </c>
      <c r="D1648" s="23" t="s">
        <v>81</v>
      </c>
      <c r="E1648" s="23" t="s">
        <v>81</v>
      </c>
      <c r="F1648" s="23" t="s">
        <v>82</v>
      </c>
      <c r="G1648" s="23">
        <v>1</v>
      </c>
      <c r="H1648" s="23" t="s">
        <v>81</v>
      </c>
      <c r="I1648" s="23" t="str">
        <f t="shared" si="100"/>
        <v>No</v>
      </c>
      <c r="J1648" s="23" t="str">
        <f t="shared" si="101"/>
        <v>No</v>
      </c>
      <c r="K1648" s="23" t="str">
        <f t="shared" si="102"/>
        <v>Yes</v>
      </c>
      <c r="L1648" s="23" t="str">
        <f>IF(TRIM(H1648)="?",'Cleaning Summary'!$B$35,IF(LOWER(TRIM(H1648))="yes","Yes","No"))</f>
        <v>No</v>
      </c>
      <c r="M1648" s="23">
        <f t="shared" si="103"/>
        <v>1</v>
      </c>
      <c r="N1648" s="23" t="str">
        <f>IF(B1648&lt;'Cleaning Summary'!$B$63,"Underweight",IF(B1648&lt;'Cleaning Summary'!$B$64,"Normal Weight",IF(B1648&lt;'Cleaning Summary'!$B$65,"Overweight","Obesity")))</f>
        <v>Obesity</v>
      </c>
      <c r="O1648" s="23" t="str">
        <f>IF(C1648&lt;'Cleaning Summary'!$B$66,"Normal",IF(C1648&lt;'Cleaning Summary'!$B$67,"Prediabetes","Diabetes"))</f>
        <v>Prediabetes</v>
      </c>
    </row>
    <row r="1649" spans="1:15" x14ac:dyDescent="0.35">
      <c r="A1649" s="23" t="s">
        <v>3413</v>
      </c>
      <c r="B1649" s="27">
        <v>34.32</v>
      </c>
      <c r="C1649" s="27">
        <v>5.16</v>
      </c>
      <c r="D1649" s="23" t="s">
        <v>81</v>
      </c>
      <c r="E1649" s="23" t="s">
        <v>81</v>
      </c>
      <c r="F1649" s="23" t="s">
        <v>81</v>
      </c>
      <c r="G1649" s="23">
        <v>1</v>
      </c>
      <c r="H1649" s="23" t="s">
        <v>81</v>
      </c>
      <c r="I1649" s="23" t="str">
        <f t="shared" si="100"/>
        <v>No</v>
      </c>
      <c r="J1649" s="23" t="str">
        <f t="shared" si="101"/>
        <v>No</v>
      </c>
      <c r="K1649" s="23" t="str">
        <f t="shared" si="102"/>
        <v>No</v>
      </c>
      <c r="L1649" s="23" t="str">
        <f>IF(TRIM(H1649)="?",'Cleaning Summary'!$B$35,IF(LOWER(TRIM(H1649))="yes","Yes","No"))</f>
        <v>No</v>
      </c>
      <c r="M1649" s="23">
        <f t="shared" si="103"/>
        <v>1</v>
      </c>
      <c r="N1649" s="23" t="str">
        <f>IF(B1649&lt;'Cleaning Summary'!$B$63,"Underweight",IF(B1649&lt;'Cleaning Summary'!$B$64,"Normal Weight",IF(B1649&lt;'Cleaning Summary'!$B$65,"Overweight","Obesity")))</f>
        <v>Obesity</v>
      </c>
      <c r="O1649" s="23" t="str">
        <f>IF(C1649&lt;'Cleaning Summary'!$B$66,"Normal",IF(C1649&lt;'Cleaning Summary'!$B$67,"Prediabetes","Diabetes"))</f>
        <v>Normal</v>
      </c>
    </row>
    <row r="1650" spans="1:15" x14ac:dyDescent="0.35">
      <c r="A1650" s="23" t="s">
        <v>3415</v>
      </c>
      <c r="B1650" s="27">
        <v>32.51</v>
      </c>
      <c r="C1650" s="27">
        <v>4.3</v>
      </c>
      <c r="D1650" s="23" t="s">
        <v>81</v>
      </c>
      <c r="E1650" s="23" t="s">
        <v>81</v>
      </c>
      <c r="F1650" s="23" t="s">
        <v>81</v>
      </c>
      <c r="G1650" s="23" t="s">
        <v>4796</v>
      </c>
      <c r="H1650" s="23" t="s">
        <v>81</v>
      </c>
      <c r="I1650" s="23" t="str">
        <f t="shared" si="100"/>
        <v>No</v>
      </c>
      <c r="J1650" s="23" t="str">
        <f t="shared" si="101"/>
        <v>No</v>
      </c>
      <c r="K1650" s="23" t="str">
        <f t="shared" si="102"/>
        <v>No</v>
      </c>
      <c r="L1650" s="23" t="str">
        <f>IF(TRIM(H1650)="?",'Cleaning Summary'!$B$35,IF(LOWER(TRIM(H1650))="yes","Yes","No"))</f>
        <v>No</v>
      </c>
      <c r="M1650" s="23">
        <f t="shared" si="103"/>
        <v>0</v>
      </c>
      <c r="N1650" s="23" t="str">
        <f>IF(B1650&lt;'Cleaning Summary'!$B$63,"Underweight",IF(B1650&lt;'Cleaning Summary'!$B$64,"Normal Weight",IF(B1650&lt;'Cleaning Summary'!$B$65,"Overweight","Obesity")))</f>
        <v>Obesity</v>
      </c>
      <c r="O1650" s="23" t="str">
        <f>IF(C1650&lt;'Cleaning Summary'!$B$66,"Normal",IF(C1650&lt;'Cleaning Summary'!$B$67,"Prediabetes","Diabetes"))</f>
        <v>Normal</v>
      </c>
    </row>
    <row r="1651" spans="1:15" x14ac:dyDescent="0.35">
      <c r="A1651" s="23" t="s">
        <v>3417</v>
      </c>
      <c r="B1651" s="27">
        <v>30.71</v>
      </c>
      <c r="C1651" s="27">
        <v>6.14</v>
      </c>
      <c r="D1651" s="23" t="s">
        <v>81</v>
      </c>
      <c r="E1651" s="23" t="s">
        <v>81</v>
      </c>
      <c r="F1651" s="23" t="s">
        <v>82</v>
      </c>
      <c r="G1651" s="23">
        <v>1</v>
      </c>
      <c r="H1651" s="23" t="s">
        <v>81</v>
      </c>
      <c r="I1651" s="23" t="str">
        <f t="shared" si="100"/>
        <v>No</v>
      </c>
      <c r="J1651" s="23" t="str">
        <f t="shared" si="101"/>
        <v>No</v>
      </c>
      <c r="K1651" s="23" t="str">
        <f t="shared" si="102"/>
        <v>Yes</v>
      </c>
      <c r="L1651" s="23" t="str">
        <f>IF(TRIM(H1651)="?",'Cleaning Summary'!$B$35,IF(LOWER(TRIM(H1651))="yes","Yes","No"))</f>
        <v>No</v>
      </c>
      <c r="M1651" s="23">
        <f t="shared" si="103"/>
        <v>1</v>
      </c>
      <c r="N1651" s="23" t="str">
        <f>IF(B1651&lt;'Cleaning Summary'!$B$63,"Underweight",IF(B1651&lt;'Cleaning Summary'!$B$64,"Normal Weight",IF(B1651&lt;'Cleaning Summary'!$B$65,"Overweight","Obesity")))</f>
        <v>Obesity</v>
      </c>
      <c r="O1651" s="23" t="str">
        <f>IF(C1651&lt;'Cleaning Summary'!$B$66,"Normal",IF(C1651&lt;'Cleaning Summary'!$B$67,"Prediabetes","Diabetes"))</f>
        <v>Prediabetes</v>
      </c>
    </row>
    <row r="1652" spans="1:15" x14ac:dyDescent="0.35">
      <c r="A1652" s="23" t="s">
        <v>3419</v>
      </c>
      <c r="B1652" s="27">
        <v>28.9</v>
      </c>
      <c r="C1652" s="27">
        <v>5.36</v>
      </c>
      <c r="D1652" s="23" t="s">
        <v>81</v>
      </c>
      <c r="E1652" s="23" t="s">
        <v>81</v>
      </c>
      <c r="F1652" s="23" t="s">
        <v>81</v>
      </c>
      <c r="G1652" s="23">
        <v>1</v>
      </c>
      <c r="H1652" s="23" t="s">
        <v>81</v>
      </c>
      <c r="I1652" s="23" t="str">
        <f t="shared" si="100"/>
        <v>No</v>
      </c>
      <c r="J1652" s="23" t="str">
        <f t="shared" si="101"/>
        <v>No</v>
      </c>
      <c r="K1652" s="23" t="str">
        <f t="shared" si="102"/>
        <v>No</v>
      </c>
      <c r="L1652" s="23" t="str">
        <f>IF(TRIM(H1652)="?",'Cleaning Summary'!$B$35,IF(LOWER(TRIM(H1652))="yes","Yes","No"))</f>
        <v>No</v>
      </c>
      <c r="M1652" s="23">
        <f t="shared" si="103"/>
        <v>1</v>
      </c>
      <c r="N1652" s="23" t="str">
        <f>IF(B1652&lt;'Cleaning Summary'!$B$63,"Underweight",IF(B1652&lt;'Cleaning Summary'!$B$64,"Normal Weight",IF(B1652&lt;'Cleaning Summary'!$B$65,"Overweight","Obesity")))</f>
        <v>Overweight</v>
      </c>
      <c r="O1652" s="23" t="str">
        <f>IF(C1652&lt;'Cleaning Summary'!$B$66,"Normal",IF(C1652&lt;'Cleaning Summary'!$B$67,"Prediabetes","Diabetes"))</f>
        <v>Normal</v>
      </c>
    </row>
    <row r="1653" spans="1:15" x14ac:dyDescent="0.35">
      <c r="A1653" s="23" t="s">
        <v>3421</v>
      </c>
      <c r="B1653" s="27">
        <v>36.19</v>
      </c>
      <c r="C1653" s="27">
        <v>4.3</v>
      </c>
      <c r="D1653" s="23" t="s">
        <v>81</v>
      </c>
      <c r="E1653" s="23" t="s">
        <v>81</v>
      </c>
      <c r="F1653" s="23" t="s">
        <v>81</v>
      </c>
      <c r="G1653" s="23" t="s">
        <v>4796</v>
      </c>
      <c r="H1653" s="23" t="s">
        <v>81</v>
      </c>
      <c r="I1653" s="23" t="str">
        <f t="shared" si="100"/>
        <v>No</v>
      </c>
      <c r="J1653" s="23" t="str">
        <f t="shared" si="101"/>
        <v>No</v>
      </c>
      <c r="K1653" s="23" t="str">
        <f t="shared" si="102"/>
        <v>No</v>
      </c>
      <c r="L1653" s="23" t="str">
        <f>IF(TRIM(H1653)="?",'Cleaning Summary'!$B$35,IF(LOWER(TRIM(H1653))="yes","Yes","No"))</f>
        <v>No</v>
      </c>
      <c r="M1653" s="23">
        <f t="shared" si="103"/>
        <v>0</v>
      </c>
      <c r="N1653" s="23" t="str">
        <f>IF(B1653&lt;'Cleaning Summary'!$B$63,"Underweight",IF(B1653&lt;'Cleaning Summary'!$B$64,"Normal Weight",IF(B1653&lt;'Cleaning Summary'!$B$65,"Overweight","Obesity")))</f>
        <v>Obesity</v>
      </c>
      <c r="O1653" s="23" t="str">
        <f>IF(C1653&lt;'Cleaning Summary'!$B$66,"Normal",IF(C1653&lt;'Cleaning Summary'!$B$67,"Prediabetes","Diabetes"))</f>
        <v>Normal</v>
      </c>
    </row>
    <row r="1654" spans="1:15" x14ac:dyDescent="0.35">
      <c r="A1654" s="23" t="s">
        <v>3423</v>
      </c>
      <c r="B1654" s="27">
        <v>29.6</v>
      </c>
      <c r="C1654" s="27">
        <v>4.09</v>
      </c>
      <c r="D1654" s="23" t="s">
        <v>81</v>
      </c>
      <c r="E1654" s="23" t="s">
        <v>81</v>
      </c>
      <c r="F1654" s="23" t="s">
        <v>81</v>
      </c>
      <c r="G1654" s="23" t="s">
        <v>4796</v>
      </c>
      <c r="H1654" s="23" t="s">
        <v>81</v>
      </c>
      <c r="I1654" s="23" t="str">
        <f t="shared" si="100"/>
        <v>No</v>
      </c>
      <c r="J1654" s="23" t="str">
        <f t="shared" si="101"/>
        <v>No</v>
      </c>
      <c r="K1654" s="23" t="str">
        <f t="shared" si="102"/>
        <v>No</v>
      </c>
      <c r="L1654" s="23" t="str">
        <f>IF(TRIM(H1654)="?",'Cleaning Summary'!$B$35,IF(LOWER(TRIM(H1654))="yes","Yes","No"))</f>
        <v>No</v>
      </c>
      <c r="M1654" s="23">
        <f t="shared" si="103"/>
        <v>0</v>
      </c>
      <c r="N1654" s="23" t="str">
        <f>IF(B1654&lt;'Cleaning Summary'!$B$63,"Underweight",IF(B1654&lt;'Cleaning Summary'!$B$64,"Normal Weight",IF(B1654&lt;'Cleaning Summary'!$B$65,"Overweight","Obesity")))</f>
        <v>Overweight</v>
      </c>
      <c r="O1654" s="23" t="str">
        <f>IF(C1654&lt;'Cleaning Summary'!$B$66,"Normal",IF(C1654&lt;'Cleaning Summary'!$B$67,"Prediabetes","Diabetes"))</f>
        <v>Normal</v>
      </c>
    </row>
    <row r="1655" spans="1:15" x14ac:dyDescent="0.35">
      <c r="A1655" s="23" t="s">
        <v>3425</v>
      </c>
      <c r="B1655" s="27">
        <v>30.95</v>
      </c>
      <c r="C1655" s="27">
        <v>6.27</v>
      </c>
      <c r="D1655" s="23" t="s">
        <v>81</v>
      </c>
      <c r="E1655" s="23" t="s">
        <v>81</v>
      </c>
      <c r="F1655" s="23" t="s">
        <v>82</v>
      </c>
      <c r="G1655" s="23">
        <v>1</v>
      </c>
      <c r="H1655" s="23" t="s">
        <v>81</v>
      </c>
      <c r="I1655" s="23" t="str">
        <f t="shared" si="100"/>
        <v>No</v>
      </c>
      <c r="J1655" s="23" t="str">
        <f t="shared" si="101"/>
        <v>No</v>
      </c>
      <c r="K1655" s="23" t="str">
        <f t="shared" si="102"/>
        <v>Yes</v>
      </c>
      <c r="L1655" s="23" t="str">
        <f>IF(TRIM(H1655)="?",'Cleaning Summary'!$B$35,IF(LOWER(TRIM(H1655))="yes","Yes","No"))</f>
        <v>No</v>
      </c>
      <c r="M1655" s="23">
        <f t="shared" si="103"/>
        <v>1</v>
      </c>
      <c r="N1655" s="23" t="str">
        <f>IF(B1655&lt;'Cleaning Summary'!$B$63,"Underweight",IF(B1655&lt;'Cleaning Summary'!$B$64,"Normal Weight",IF(B1655&lt;'Cleaning Summary'!$B$65,"Overweight","Obesity")))</f>
        <v>Obesity</v>
      </c>
      <c r="O1655" s="23" t="str">
        <f>IF(C1655&lt;'Cleaning Summary'!$B$66,"Normal",IF(C1655&lt;'Cleaning Summary'!$B$67,"Prediabetes","Diabetes"))</f>
        <v>Prediabetes</v>
      </c>
    </row>
    <row r="1656" spans="1:15" x14ac:dyDescent="0.35">
      <c r="A1656" s="23" t="s">
        <v>3427</v>
      </c>
      <c r="B1656" s="27">
        <v>19.95</v>
      </c>
      <c r="C1656" s="27">
        <v>5.39</v>
      </c>
      <c r="D1656" s="23" t="s">
        <v>81</v>
      </c>
      <c r="E1656" s="23" t="s">
        <v>81</v>
      </c>
      <c r="F1656" s="23" t="s">
        <v>81</v>
      </c>
      <c r="G1656" s="23">
        <v>1</v>
      </c>
      <c r="H1656" s="23" t="s">
        <v>81</v>
      </c>
      <c r="I1656" s="23" t="str">
        <f t="shared" si="100"/>
        <v>No</v>
      </c>
      <c r="J1656" s="23" t="str">
        <f t="shared" si="101"/>
        <v>No</v>
      </c>
      <c r="K1656" s="23" t="str">
        <f t="shared" si="102"/>
        <v>No</v>
      </c>
      <c r="L1656" s="23" t="str">
        <f>IF(TRIM(H1656)="?",'Cleaning Summary'!$B$35,IF(LOWER(TRIM(H1656))="yes","Yes","No"))</f>
        <v>No</v>
      </c>
      <c r="M1656" s="23">
        <f t="shared" si="103"/>
        <v>1</v>
      </c>
      <c r="N1656" s="23" t="str">
        <f>IF(B1656&lt;'Cleaning Summary'!$B$63,"Underweight",IF(B1656&lt;'Cleaning Summary'!$B$64,"Normal Weight",IF(B1656&lt;'Cleaning Summary'!$B$65,"Overweight","Obesity")))</f>
        <v>Normal Weight</v>
      </c>
      <c r="O1656" s="23" t="str">
        <f>IF(C1656&lt;'Cleaning Summary'!$B$66,"Normal",IF(C1656&lt;'Cleaning Summary'!$B$67,"Prediabetes","Diabetes"))</f>
        <v>Normal</v>
      </c>
    </row>
    <row r="1657" spans="1:15" x14ac:dyDescent="0.35">
      <c r="A1657" s="23" t="s">
        <v>3429</v>
      </c>
      <c r="B1657" s="27">
        <v>23.65</v>
      </c>
      <c r="C1657" s="27">
        <v>5.75</v>
      </c>
      <c r="D1657" s="23" t="s">
        <v>95</v>
      </c>
      <c r="E1657" s="23" t="s">
        <v>81</v>
      </c>
      <c r="F1657" s="23" t="s">
        <v>81</v>
      </c>
      <c r="G1657" s="23" t="s">
        <v>4796</v>
      </c>
      <c r="H1657" s="23" t="s">
        <v>81</v>
      </c>
      <c r="I1657" s="23" t="str">
        <f t="shared" si="100"/>
        <v>Yes</v>
      </c>
      <c r="J1657" s="23" t="str">
        <f t="shared" si="101"/>
        <v>No</v>
      </c>
      <c r="K1657" s="23" t="str">
        <f t="shared" si="102"/>
        <v>No</v>
      </c>
      <c r="L1657" s="23" t="str">
        <f>IF(TRIM(H1657)="?",'Cleaning Summary'!$B$35,IF(LOWER(TRIM(H1657))="yes","Yes","No"))</f>
        <v>No</v>
      </c>
      <c r="M1657" s="23">
        <f t="shared" si="103"/>
        <v>0</v>
      </c>
      <c r="N1657" s="23" t="str">
        <f>IF(B1657&lt;'Cleaning Summary'!$B$63,"Underweight",IF(B1657&lt;'Cleaning Summary'!$B$64,"Normal Weight",IF(B1657&lt;'Cleaning Summary'!$B$65,"Overweight","Obesity")))</f>
        <v>Normal Weight</v>
      </c>
      <c r="O1657" s="23" t="str">
        <f>IF(C1657&lt;'Cleaning Summary'!$B$66,"Normal",IF(C1657&lt;'Cleaning Summary'!$B$67,"Prediabetes","Diabetes"))</f>
        <v>Prediabetes</v>
      </c>
    </row>
    <row r="1658" spans="1:15" x14ac:dyDescent="0.35">
      <c r="A1658" s="23" t="s">
        <v>3431</v>
      </c>
      <c r="B1658" s="27">
        <v>43.34</v>
      </c>
      <c r="C1658" s="27">
        <v>4.91</v>
      </c>
      <c r="D1658" s="23" t="s">
        <v>81</v>
      </c>
      <c r="E1658" s="23" t="s">
        <v>81</v>
      </c>
      <c r="F1658" s="23" t="s">
        <v>81</v>
      </c>
      <c r="G1658" s="23">
        <v>1</v>
      </c>
      <c r="H1658" s="23" t="s">
        <v>81</v>
      </c>
      <c r="I1658" s="23" t="str">
        <f t="shared" si="100"/>
        <v>No</v>
      </c>
      <c r="J1658" s="23" t="str">
        <f t="shared" si="101"/>
        <v>No</v>
      </c>
      <c r="K1658" s="23" t="str">
        <f t="shared" si="102"/>
        <v>No</v>
      </c>
      <c r="L1658" s="23" t="str">
        <f>IF(TRIM(H1658)="?",'Cleaning Summary'!$B$35,IF(LOWER(TRIM(H1658))="yes","Yes","No"))</f>
        <v>No</v>
      </c>
      <c r="M1658" s="23">
        <f t="shared" si="103"/>
        <v>1</v>
      </c>
      <c r="N1658" s="23" t="str">
        <f>IF(B1658&lt;'Cleaning Summary'!$B$63,"Underweight",IF(B1658&lt;'Cleaning Summary'!$B$64,"Normal Weight",IF(B1658&lt;'Cleaning Summary'!$B$65,"Overweight","Obesity")))</f>
        <v>Obesity</v>
      </c>
      <c r="O1658" s="23" t="str">
        <f>IF(C1658&lt;'Cleaning Summary'!$B$66,"Normal",IF(C1658&lt;'Cleaning Summary'!$B$67,"Prediabetes","Diabetes"))</f>
        <v>Normal</v>
      </c>
    </row>
    <row r="1659" spans="1:15" x14ac:dyDescent="0.35">
      <c r="A1659" s="23" t="s">
        <v>3433</v>
      </c>
      <c r="B1659" s="27">
        <v>31.98</v>
      </c>
      <c r="C1659" s="27">
        <v>4.46</v>
      </c>
      <c r="D1659" s="23" t="s">
        <v>95</v>
      </c>
      <c r="E1659" s="23" t="s">
        <v>81</v>
      </c>
      <c r="F1659" s="23" t="s">
        <v>81</v>
      </c>
      <c r="G1659" s="23">
        <v>1</v>
      </c>
      <c r="H1659" s="23" t="s">
        <v>81</v>
      </c>
      <c r="I1659" s="23" t="str">
        <f t="shared" si="100"/>
        <v>Yes</v>
      </c>
      <c r="J1659" s="23" t="str">
        <f t="shared" si="101"/>
        <v>No</v>
      </c>
      <c r="K1659" s="23" t="str">
        <f t="shared" si="102"/>
        <v>No</v>
      </c>
      <c r="L1659" s="23" t="str">
        <f>IF(TRIM(H1659)="?",'Cleaning Summary'!$B$35,IF(LOWER(TRIM(H1659))="yes","Yes","No"))</f>
        <v>No</v>
      </c>
      <c r="M1659" s="23">
        <f t="shared" si="103"/>
        <v>1</v>
      </c>
      <c r="N1659" s="23" t="str">
        <f>IF(B1659&lt;'Cleaning Summary'!$B$63,"Underweight",IF(B1659&lt;'Cleaning Summary'!$B$64,"Normal Weight",IF(B1659&lt;'Cleaning Summary'!$B$65,"Overweight","Obesity")))</f>
        <v>Obesity</v>
      </c>
      <c r="O1659" s="23" t="str">
        <f>IF(C1659&lt;'Cleaning Summary'!$B$66,"Normal",IF(C1659&lt;'Cleaning Summary'!$B$67,"Prediabetes","Diabetes"))</f>
        <v>Normal</v>
      </c>
    </row>
    <row r="1660" spans="1:15" x14ac:dyDescent="0.35">
      <c r="A1660" s="23" t="s">
        <v>3435</v>
      </c>
      <c r="B1660" s="27">
        <v>35.86</v>
      </c>
      <c r="C1660" s="27">
        <v>6.22</v>
      </c>
      <c r="D1660" s="23" t="s">
        <v>81</v>
      </c>
      <c r="E1660" s="23" t="s">
        <v>81</v>
      </c>
      <c r="F1660" s="23" t="s">
        <v>81</v>
      </c>
      <c r="G1660" s="23">
        <v>1</v>
      </c>
      <c r="H1660" s="23" t="s">
        <v>81</v>
      </c>
      <c r="I1660" s="23" t="str">
        <f t="shared" si="100"/>
        <v>No</v>
      </c>
      <c r="J1660" s="23" t="str">
        <f t="shared" si="101"/>
        <v>No</v>
      </c>
      <c r="K1660" s="23" t="str">
        <f t="shared" si="102"/>
        <v>No</v>
      </c>
      <c r="L1660" s="23" t="str">
        <f>IF(TRIM(H1660)="?",'Cleaning Summary'!$B$35,IF(LOWER(TRIM(H1660))="yes","Yes","No"))</f>
        <v>No</v>
      </c>
      <c r="M1660" s="23">
        <f t="shared" si="103"/>
        <v>1</v>
      </c>
      <c r="N1660" s="23" t="str">
        <f>IF(B1660&lt;'Cleaning Summary'!$B$63,"Underweight",IF(B1660&lt;'Cleaning Summary'!$B$64,"Normal Weight",IF(B1660&lt;'Cleaning Summary'!$B$65,"Overweight","Obesity")))</f>
        <v>Obesity</v>
      </c>
      <c r="O1660" s="23" t="str">
        <f>IF(C1660&lt;'Cleaning Summary'!$B$66,"Normal",IF(C1660&lt;'Cleaning Summary'!$B$67,"Prediabetes","Diabetes"))</f>
        <v>Prediabetes</v>
      </c>
    </row>
    <row r="1661" spans="1:15" x14ac:dyDescent="0.35">
      <c r="A1661" s="23" t="s">
        <v>3437</v>
      </c>
      <c r="B1661" s="27">
        <v>15.2</v>
      </c>
      <c r="C1661" s="27">
        <v>8.82</v>
      </c>
      <c r="D1661" s="23" t="s">
        <v>81</v>
      </c>
      <c r="E1661" s="23" t="s">
        <v>81</v>
      </c>
      <c r="F1661" s="23" t="s">
        <v>81</v>
      </c>
      <c r="G1661" s="23" t="s">
        <v>4796</v>
      </c>
      <c r="H1661" s="23" t="s">
        <v>81</v>
      </c>
      <c r="I1661" s="23" t="str">
        <f t="shared" si="100"/>
        <v>No</v>
      </c>
      <c r="J1661" s="23" t="str">
        <f t="shared" si="101"/>
        <v>No</v>
      </c>
      <c r="K1661" s="23" t="str">
        <f t="shared" si="102"/>
        <v>No</v>
      </c>
      <c r="L1661" s="23" t="str">
        <f>IF(TRIM(H1661)="?",'Cleaning Summary'!$B$35,IF(LOWER(TRIM(H1661))="yes","Yes","No"))</f>
        <v>No</v>
      </c>
      <c r="M1661" s="23">
        <f t="shared" si="103"/>
        <v>0</v>
      </c>
      <c r="N1661" s="23" t="str">
        <f>IF(B1661&lt;'Cleaning Summary'!$B$63,"Underweight",IF(B1661&lt;'Cleaning Summary'!$B$64,"Normal Weight",IF(B1661&lt;'Cleaning Summary'!$B$65,"Overweight","Obesity")))</f>
        <v>Underweight</v>
      </c>
      <c r="O1661" s="23" t="str">
        <f>IF(C1661&lt;'Cleaning Summary'!$B$66,"Normal",IF(C1661&lt;'Cleaning Summary'!$B$67,"Prediabetes","Diabetes"))</f>
        <v>Diabetes</v>
      </c>
    </row>
    <row r="1662" spans="1:15" x14ac:dyDescent="0.35">
      <c r="A1662" s="23" t="s">
        <v>3439</v>
      </c>
      <c r="B1662" s="27">
        <v>37.200000000000003</v>
      </c>
      <c r="C1662" s="27">
        <v>10.14</v>
      </c>
      <c r="D1662" s="23" t="s">
        <v>81</v>
      </c>
      <c r="E1662" s="23" t="s">
        <v>81</v>
      </c>
      <c r="F1662" s="23" t="s">
        <v>81</v>
      </c>
      <c r="G1662" s="23" t="s">
        <v>4796</v>
      </c>
      <c r="H1662" s="23" t="s">
        <v>81</v>
      </c>
      <c r="I1662" s="23" t="str">
        <f t="shared" si="100"/>
        <v>No</v>
      </c>
      <c r="J1662" s="23" t="str">
        <f t="shared" si="101"/>
        <v>No</v>
      </c>
      <c r="K1662" s="23" t="str">
        <f t="shared" si="102"/>
        <v>No</v>
      </c>
      <c r="L1662" s="23" t="str">
        <f>IF(TRIM(H1662)="?",'Cleaning Summary'!$B$35,IF(LOWER(TRIM(H1662))="yes","Yes","No"))</f>
        <v>No</v>
      </c>
      <c r="M1662" s="23">
        <f t="shared" si="103"/>
        <v>0</v>
      </c>
      <c r="N1662" s="23" t="str">
        <f>IF(B1662&lt;'Cleaning Summary'!$B$63,"Underweight",IF(B1662&lt;'Cleaning Summary'!$B$64,"Normal Weight",IF(B1662&lt;'Cleaning Summary'!$B$65,"Overweight","Obesity")))</f>
        <v>Obesity</v>
      </c>
      <c r="O1662" s="23" t="str">
        <f>IF(C1662&lt;'Cleaning Summary'!$B$66,"Normal",IF(C1662&lt;'Cleaning Summary'!$B$67,"Prediabetes","Diabetes"))</f>
        <v>Diabetes</v>
      </c>
    </row>
    <row r="1663" spans="1:15" x14ac:dyDescent="0.35">
      <c r="A1663" s="23" t="s">
        <v>3441</v>
      </c>
      <c r="B1663" s="27">
        <v>17.91</v>
      </c>
      <c r="C1663" s="27">
        <v>4.66</v>
      </c>
      <c r="D1663" s="23" t="s">
        <v>81</v>
      </c>
      <c r="E1663" s="23" t="s">
        <v>81</v>
      </c>
      <c r="F1663" s="23" t="s">
        <v>81</v>
      </c>
      <c r="G1663" s="23">
        <v>2</v>
      </c>
      <c r="H1663" s="23" t="s">
        <v>81</v>
      </c>
      <c r="I1663" s="23" t="str">
        <f t="shared" si="100"/>
        <v>No</v>
      </c>
      <c r="J1663" s="23" t="str">
        <f t="shared" si="101"/>
        <v>No</v>
      </c>
      <c r="K1663" s="23" t="str">
        <f t="shared" si="102"/>
        <v>No</v>
      </c>
      <c r="L1663" s="23" t="str">
        <f>IF(TRIM(H1663)="?",'Cleaning Summary'!$B$35,IF(LOWER(TRIM(H1663))="yes","Yes","No"))</f>
        <v>No</v>
      </c>
      <c r="M1663" s="23">
        <f t="shared" si="103"/>
        <v>2</v>
      </c>
      <c r="N1663" s="23" t="str">
        <f>IF(B1663&lt;'Cleaning Summary'!$B$63,"Underweight",IF(B1663&lt;'Cleaning Summary'!$B$64,"Normal Weight",IF(B1663&lt;'Cleaning Summary'!$B$65,"Overweight","Obesity")))</f>
        <v>Underweight</v>
      </c>
      <c r="O1663" s="23" t="str">
        <f>IF(C1663&lt;'Cleaning Summary'!$B$66,"Normal",IF(C1663&lt;'Cleaning Summary'!$B$67,"Prediabetes","Diabetes"))</f>
        <v>Normal</v>
      </c>
    </row>
    <row r="1664" spans="1:15" x14ac:dyDescent="0.35">
      <c r="A1664" s="23" t="s">
        <v>3443</v>
      </c>
      <c r="B1664" s="27">
        <v>20.76</v>
      </c>
      <c r="C1664" s="27">
        <v>6.26</v>
      </c>
      <c r="D1664" s="23" t="s">
        <v>81</v>
      </c>
      <c r="E1664" s="23" t="s">
        <v>81</v>
      </c>
      <c r="F1664" s="23" t="s">
        <v>81</v>
      </c>
      <c r="G1664" s="23" t="s">
        <v>4796</v>
      </c>
      <c r="H1664" s="23" t="s">
        <v>81</v>
      </c>
      <c r="I1664" s="23" t="str">
        <f t="shared" si="100"/>
        <v>No</v>
      </c>
      <c r="J1664" s="23" t="str">
        <f t="shared" si="101"/>
        <v>No</v>
      </c>
      <c r="K1664" s="23" t="str">
        <f t="shared" si="102"/>
        <v>No</v>
      </c>
      <c r="L1664" s="23" t="str">
        <f>IF(TRIM(H1664)="?",'Cleaning Summary'!$B$35,IF(LOWER(TRIM(H1664))="yes","Yes","No"))</f>
        <v>No</v>
      </c>
      <c r="M1664" s="23">
        <f t="shared" si="103"/>
        <v>0</v>
      </c>
      <c r="N1664" s="23" t="str">
        <f>IF(B1664&lt;'Cleaning Summary'!$B$63,"Underweight",IF(B1664&lt;'Cleaning Summary'!$B$64,"Normal Weight",IF(B1664&lt;'Cleaning Summary'!$B$65,"Overweight","Obesity")))</f>
        <v>Normal Weight</v>
      </c>
      <c r="O1664" s="23" t="str">
        <f>IF(C1664&lt;'Cleaning Summary'!$B$66,"Normal",IF(C1664&lt;'Cleaning Summary'!$B$67,"Prediabetes","Diabetes"))</f>
        <v>Prediabetes</v>
      </c>
    </row>
    <row r="1665" spans="1:15" x14ac:dyDescent="0.35">
      <c r="A1665" s="23" t="s">
        <v>3445</v>
      </c>
      <c r="B1665" s="27">
        <v>38.99</v>
      </c>
      <c r="C1665" s="27">
        <v>5.21</v>
      </c>
      <c r="D1665" s="23" t="s">
        <v>81</v>
      </c>
      <c r="E1665" s="23" t="s">
        <v>95</v>
      </c>
      <c r="F1665" s="23" t="s">
        <v>81</v>
      </c>
      <c r="G1665" s="23">
        <v>1</v>
      </c>
      <c r="H1665" s="23" t="s">
        <v>81</v>
      </c>
      <c r="I1665" s="23" t="str">
        <f t="shared" si="100"/>
        <v>No</v>
      </c>
      <c r="J1665" s="23" t="str">
        <f t="shared" si="101"/>
        <v>Yes</v>
      </c>
      <c r="K1665" s="23" t="str">
        <f t="shared" si="102"/>
        <v>No</v>
      </c>
      <c r="L1665" s="23" t="str">
        <f>IF(TRIM(H1665)="?",'Cleaning Summary'!$B$35,IF(LOWER(TRIM(H1665))="yes","Yes","No"))</f>
        <v>No</v>
      </c>
      <c r="M1665" s="23">
        <f t="shared" si="103"/>
        <v>1</v>
      </c>
      <c r="N1665" s="23" t="str">
        <f>IF(B1665&lt;'Cleaning Summary'!$B$63,"Underweight",IF(B1665&lt;'Cleaning Summary'!$B$64,"Normal Weight",IF(B1665&lt;'Cleaning Summary'!$B$65,"Overweight","Obesity")))</f>
        <v>Obesity</v>
      </c>
      <c r="O1665" s="23" t="str">
        <f>IF(C1665&lt;'Cleaning Summary'!$B$66,"Normal",IF(C1665&lt;'Cleaning Summary'!$B$67,"Prediabetes","Diabetes"))</f>
        <v>Normal</v>
      </c>
    </row>
    <row r="1666" spans="1:15" x14ac:dyDescent="0.35">
      <c r="A1666" s="23" t="s">
        <v>3447</v>
      </c>
      <c r="B1666" s="27">
        <v>42.655000000000001</v>
      </c>
      <c r="C1666" s="27">
        <v>5.94</v>
      </c>
      <c r="D1666" s="23" t="s">
        <v>95</v>
      </c>
      <c r="E1666" s="23" t="s">
        <v>81</v>
      </c>
      <c r="F1666" s="23" t="s">
        <v>82</v>
      </c>
      <c r="G1666" s="23">
        <v>1</v>
      </c>
      <c r="H1666" s="23" t="s">
        <v>81</v>
      </c>
      <c r="I1666" s="23" t="str">
        <f t="shared" ref="I1666:I1729" si="104">IF(LOWER(TRIM(D1666))="yes","Yes","No")</f>
        <v>Yes</v>
      </c>
      <c r="J1666" s="23" t="str">
        <f t="shared" ref="J1666:J1729" si="105">IF(LOWER(TRIM(E1666))="yes","Yes","No")</f>
        <v>No</v>
      </c>
      <c r="K1666" s="23" t="str">
        <f t="shared" ref="K1666:K1729" si="106">IF(LOWER(TRIM(F1666))="yes","Yes","No")</f>
        <v>Yes</v>
      </c>
      <c r="L1666" s="23" t="str">
        <f>IF(TRIM(H1666)="?",'Cleaning Summary'!$B$35,IF(LOWER(TRIM(H1666))="yes","Yes","No"))</f>
        <v>No</v>
      </c>
      <c r="M1666" s="23">
        <f t="shared" ref="M1666:M1729" si="107">IF(ISNUMBER(G1666),G1666,IF(LOWER(TRIM(G1666))="no major surgery",0,"CHECK"))</f>
        <v>1</v>
      </c>
      <c r="N1666" s="23" t="str">
        <f>IF(B1666&lt;'Cleaning Summary'!$B$63,"Underweight",IF(B1666&lt;'Cleaning Summary'!$B$64,"Normal Weight",IF(B1666&lt;'Cleaning Summary'!$B$65,"Overweight","Obesity")))</f>
        <v>Obesity</v>
      </c>
      <c r="O1666" s="23" t="str">
        <f>IF(C1666&lt;'Cleaning Summary'!$B$66,"Normal",IF(C1666&lt;'Cleaning Summary'!$B$67,"Prediabetes","Diabetes"))</f>
        <v>Prediabetes</v>
      </c>
    </row>
    <row r="1667" spans="1:15" x14ac:dyDescent="0.35">
      <c r="A1667" s="23" t="s">
        <v>3449</v>
      </c>
      <c r="B1667" s="27">
        <v>30.57</v>
      </c>
      <c r="C1667" s="27">
        <v>5.34</v>
      </c>
      <c r="D1667" s="23" t="s">
        <v>81</v>
      </c>
      <c r="E1667" s="23" t="s">
        <v>81</v>
      </c>
      <c r="F1667" s="23" t="s">
        <v>82</v>
      </c>
      <c r="G1667" s="23">
        <v>1</v>
      </c>
      <c r="H1667" s="23" t="s">
        <v>81</v>
      </c>
      <c r="I1667" s="23" t="str">
        <f t="shared" si="104"/>
        <v>No</v>
      </c>
      <c r="J1667" s="23" t="str">
        <f t="shared" si="105"/>
        <v>No</v>
      </c>
      <c r="K1667" s="23" t="str">
        <f t="shared" si="106"/>
        <v>Yes</v>
      </c>
      <c r="L1667" s="23" t="str">
        <f>IF(TRIM(H1667)="?",'Cleaning Summary'!$B$35,IF(LOWER(TRIM(H1667))="yes","Yes","No"))</f>
        <v>No</v>
      </c>
      <c r="M1667" s="23">
        <f t="shared" si="107"/>
        <v>1</v>
      </c>
      <c r="N1667" s="23" t="str">
        <f>IF(B1667&lt;'Cleaning Summary'!$B$63,"Underweight",IF(B1667&lt;'Cleaning Summary'!$B$64,"Normal Weight",IF(B1667&lt;'Cleaning Summary'!$B$65,"Overweight","Obesity")))</f>
        <v>Obesity</v>
      </c>
      <c r="O1667" s="23" t="str">
        <f>IF(C1667&lt;'Cleaning Summary'!$B$66,"Normal",IF(C1667&lt;'Cleaning Summary'!$B$67,"Prediabetes","Diabetes"))</f>
        <v>Normal</v>
      </c>
    </row>
    <row r="1668" spans="1:15" x14ac:dyDescent="0.35">
      <c r="A1668" s="23" t="s">
        <v>3451</v>
      </c>
      <c r="B1668" s="27">
        <v>17.7</v>
      </c>
      <c r="C1668" s="27">
        <v>6.38</v>
      </c>
      <c r="D1668" s="23" t="s">
        <v>81</v>
      </c>
      <c r="E1668" s="23" t="s">
        <v>81</v>
      </c>
      <c r="F1668" s="23" t="s">
        <v>81</v>
      </c>
      <c r="G1668" s="23">
        <v>2</v>
      </c>
      <c r="H1668" s="23" t="s">
        <v>81</v>
      </c>
      <c r="I1668" s="23" t="str">
        <f t="shared" si="104"/>
        <v>No</v>
      </c>
      <c r="J1668" s="23" t="str">
        <f t="shared" si="105"/>
        <v>No</v>
      </c>
      <c r="K1668" s="23" t="str">
        <f t="shared" si="106"/>
        <v>No</v>
      </c>
      <c r="L1668" s="23" t="str">
        <f>IF(TRIM(H1668)="?",'Cleaning Summary'!$B$35,IF(LOWER(TRIM(H1668))="yes","Yes","No"))</f>
        <v>No</v>
      </c>
      <c r="M1668" s="23">
        <f t="shared" si="107"/>
        <v>2</v>
      </c>
      <c r="N1668" s="23" t="str">
        <f>IF(B1668&lt;'Cleaning Summary'!$B$63,"Underweight",IF(B1668&lt;'Cleaning Summary'!$B$64,"Normal Weight",IF(B1668&lt;'Cleaning Summary'!$B$65,"Overweight","Obesity")))</f>
        <v>Underweight</v>
      </c>
      <c r="O1668" s="23" t="str">
        <f>IF(C1668&lt;'Cleaning Summary'!$B$66,"Normal",IF(C1668&lt;'Cleaning Summary'!$B$67,"Prediabetes","Diabetes"))</f>
        <v>Prediabetes</v>
      </c>
    </row>
    <row r="1669" spans="1:15" x14ac:dyDescent="0.35">
      <c r="A1669" s="23" t="s">
        <v>3453</v>
      </c>
      <c r="B1669" s="27">
        <v>34.770000000000003</v>
      </c>
      <c r="C1669" s="27">
        <v>4.47</v>
      </c>
      <c r="D1669" s="23" t="s">
        <v>81</v>
      </c>
      <c r="E1669" s="23" t="s">
        <v>81</v>
      </c>
      <c r="F1669" s="23" t="s">
        <v>81</v>
      </c>
      <c r="G1669" s="23">
        <v>1</v>
      </c>
      <c r="H1669" s="23" t="s">
        <v>81</v>
      </c>
      <c r="I1669" s="23" t="str">
        <f t="shared" si="104"/>
        <v>No</v>
      </c>
      <c r="J1669" s="23" t="str">
        <f t="shared" si="105"/>
        <v>No</v>
      </c>
      <c r="K1669" s="23" t="str">
        <f t="shared" si="106"/>
        <v>No</v>
      </c>
      <c r="L1669" s="23" t="str">
        <f>IF(TRIM(H1669)="?",'Cleaning Summary'!$B$35,IF(LOWER(TRIM(H1669))="yes","Yes","No"))</f>
        <v>No</v>
      </c>
      <c r="M1669" s="23">
        <f t="shared" si="107"/>
        <v>1</v>
      </c>
      <c r="N1669" s="23" t="str">
        <f>IF(B1669&lt;'Cleaning Summary'!$B$63,"Underweight",IF(B1669&lt;'Cleaning Summary'!$B$64,"Normal Weight",IF(B1669&lt;'Cleaning Summary'!$B$65,"Overweight","Obesity")))</f>
        <v>Obesity</v>
      </c>
      <c r="O1669" s="23" t="str">
        <f>IF(C1669&lt;'Cleaning Summary'!$B$66,"Normal",IF(C1669&lt;'Cleaning Summary'!$B$67,"Prediabetes","Diabetes"))</f>
        <v>Normal</v>
      </c>
    </row>
    <row r="1670" spans="1:15" x14ac:dyDescent="0.35">
      <c r="A1670" s="23" t="s">
        <v>3455</v>
      </c>
      <c r="B1670" s="27">
        <v>16.88</v>
      </c>
      <c r="C1670" s="27">
        <v>9.9600000000000009</v>
      </c>
      <c r="D1670" s="23" t="s">
        <v>81</v>
      </c>
      <c r="E1670" s="23" t="s">
        <v>81</v>
      </c>
      <c r="F1670" s="23" t="s">
        <v>81</v>
      </c>
      <c r="G1670" s="23" t="s">
        <v>4796</v>
      </c>
      <c r="H1670" s="23" t="s">
        <v>81</v>
      </c>
      <c r="I1670" s="23" t="str">
        <f t="shared" si="104"/>
        <v>No</v>
      </c>
      <c r="J1670" s="23" t="str">
        <f t="shared" si="105"/>
        <v>No</v>
      </c>
      <c r="K1670" s="23" t="str">
        <f t="shared" si="106"/>
        <v>No</v>
      </c>
      <c r="L1670" s="23" t="str">
        <f>IF(TRIM(H1670)="?",'Cleaning Summary'!$B$35,IF(LOWER(TRIM(H1670))="yes","Yes","No"))</f>
        <v>No</v>
      </c>
      <c r="M1670" s="23">
        <f t="shared" si="107"/>
        <v>0</v>
      </c>
      <c r="N1670" s="23" t="str">
        <f>IF(B1670&lt;'Cleaning Summary'!$B$63,"Underweight",IF(B1670&lt;'Cleaning Summary'!$B$64,"Normal Weight",IF(B1670&lt;'Cleaning Summary'!$B$65,"Overweight","Obesity")))</f>
        <v>Underweight</v>
      </c>
      <c r="O1670" s="23" t="str">
        <f>IF(C1670&lt;'Cleaning Summary'!$B$66,"Normal",IF(C1670&lt;'Cleaning Summary'!$B$67,"Prediabetes","Diabetes"))</f>
        <v>Diabetes</v>
      </c>
    </row>
    <row r="1671" spans="1:15" x14ac:dyDescent="0.35">
      <c r="A1671" s="23" t="s">
        <v>3457</v>
      </c>
      <c r="B1671" s="27">
        <v>40.26</v>
      </c>
      <c r="C1671" s="27">
        <v>9.92</v>
      </c>
      <c r="D1671" s="23" t="s">
        <v>95</v>
      </c>
      <c r="E1671" s="23" t="s">
        <v>81</v>
      </c>
      <c r="F1671" s="23" t="s">
        <v>81</v>
      </c>
      <c r="G1671" s="23" t="s">
        <v>4796</v>
      </c>
      <c r="H1671" s="23" t="s">
        <v>81</v>
      </c>
      <c r="I1671" s="23" t="str">
        <f t="shared" si="104"/>
        <v>Yes</v>
      </c>
      <c r="J1671" s="23" t="str">
        <f t="shared" si="105"/>
        <v>No</v>
      </c>
      <c r="K1671" s="23" t="str">
        <f t="shared" si="106"/>
        <v>No</v>
      </c>
      <c r="L1671" s="23" t="str">
        <f>IF(TRIM(H1671)="?",'Cleaning Summary'!$B$35,IF(LOWER(TRIM(H1671))="yes","Yes","No"))</f>
        <v>No</v>
      </c>
      <c r="M1671" s="23">
        <f t="shared" si="107"/>
        <v>0</v>
      </c>
      <c r="N1671" s="23" t="str">
        <f>IF(B1671&lt;'Cleaning Summary'!$B$63,"Underweight",IF(B1671&lt;'Cleaning Summary'!$B$64,"Normal Weight",IF(B1671&lt;'Cleaning Summary'!$B$65,"Overweight","Obesity")))</f>
        <v>Obesity</v>
      </c>
      <c r="O1671" s="23" t="str">
        <f>IF(C1671&lt;'Cleaning Summary'!$B$66,"Normal",IF(C1671&lt;'Cleaning Summary'!$B$67,"Prediabetes","Diabetes"))</f>
        <v>Diabetes</v>
      </c>
    </row>
    <row r="1672" spans="1:15" x14ac:dyDescent="0.35">
      <c r="A1672" s="23" t="s">
        <v>3459</v>
      </c>
      <c r="B1672" s="27">
        <v>25.6</v>
      </c>
      <c r="C1672" s="27">
        <v>6.03</v>
      </c>
      <c r="D1672" s="23" t="s">
        <v>81</v>
      </c>
      <c r="E1672" s="23" t="s">
        <v>81</v>
      </c>
      <c r="F1672" s="23" t="s">
        <v>82</v>
      </c>
      <c r="G1672" s="23">
        <v>1</v>
      </c>
      <c r="H1672" s="23" t="s">
        <v>81</v>
      </c>
      <c r="I1672" s="23" t="str">
        <f t="shared" si="104"/>
        <v>No</v>
      </c>
      <c r="J1672" s="23" t="str">
        <f t="shared" si="105"/>
        <v>No</v>
      </c>
      <c r="K1672" s="23" t="str">
        <f t="shared" si="106"/>
        <v>Yes</v>
      </c>
      <c r="L1672" s="23" t="str">
        <f>IF(TRIM(H1672)="?",'Cleaning Summary'!$B$35,IF(LOWER(TRIM(H1672))="yes","Yes","No"))</f>
        <v>No</v>
      </c>
      <c r="M1672" s="23">
        <f t="shared" si="107"/>
        <v>1</v>
      </c>
      <c r="N1672" s="23" t="str">
        <f>IF(B1672&lt;'Cleaning Summary'!$B$63,"Underweight",IF(B1672&lt;'Cleaning Summary'!$B$64,"Normal Weight",IF(B1672&lt;'Cleaning Summary'!$B$65,"Overweight","Obesity")))</f>
        <v>Overweight</v>
      </c>
      <c r="O1672" s="23" t="str">
        <f>IF(C1672&lt;'Cleaning Summary'!$B$66,"Normal",IF(C1672&lt;'Cleaning Summary'!$B$67,"Prediabetes","Diabetes"))</f>
        <v>Prediabetes</v>
      </c>
    </row>
    <row r="1673" spans="1:15" x14ac:dyDescent="0.35">
      <c r="A1673" s="23" t="s">
        <v>3461</v>
      </c>
      <c r="B1673" s="27">
        <v>33.549999999999997</v>
      </c>
      <c r="C1673" s="27">
        <v>10.9</v>
      </c>
      <c r="D1673" s="23" t="s">
        <v>95</v>
      </c>
      <c r="E1673" s="23" t="s">
        <v>81</v>
      </c>
      <c r="F1673" s="23" t="s">
        <v>81</v>
      </c>
      <c r="G1673" s="23" t="s">
        <v>4796</v>
      </c>
      <c r="H1673" s="23" t="s">
        <v>81</v>
      </c>
      <c r="I1673" s="23" t="str">
        <f t="shared" si="104"/>
        <v>Yes</v>
      </c>
      <c r="J1673" s="23" t="str">
        <f t="shared" si="105"/>
        <v>No</v>
      </c>
      <c r="K1673" s="23" t="str">
        <f t="shared" si="106"/>
        <v>No</v>
      </c>
      <c r="L1673" s="23" t="str">
        <f>IF(TRIM(H1673)="?",'Cleaning Summary'!$B$35,IF(LOWER(TRIM(H1673))="yes","Yes","No"))</f>
        <v>No</v>
      </c>
      <c r="M1673" s="23">
        <f t="shared" si="107"/>
        <v>0</v>
      </c>
      <c r="N1673" s="23" t="str">
        <f>IF(B1673&lt;'Cleaning Summary'!$B$63,"Underweight",IF(B1673&lt;'Cleaning Summary'!$B$64,"Normal Weight",IF(B1673&lt;'Cleaning Summary'!$B$65,"Overweight","Obesity")))</f>
        <v>Obesity</v>
      </c>
      <c r="O1673" s="23" t="str">
        <f>IF(C1673&lt;'Cleaning Summary'!$B$66,"Normal",IF(C1673&lt;'Cleaning Summary'!$B$67,"Prediabetes","Diabetes"))</f>
        <v>Diabetes</v>
      </c>
    </row>
    <row r="1674" spans="1:15" x14ac:dyDescent="0.35">
      <c r="A1674" s="23" t="s">
        <v>3463</v>
      </c>
      <c r="B1674" s="27">
        <v>16.690000000000001</v>
      </c>
      <c r="C1674" s="27">
        <v>10.66</v>
      </c>
      <c r="D1674" s="23" t="s">
        <v>81</v>
      </c>
      <c r="E1674" s="23" t="s">
        <v>81</v>
      </c>
      <c r="F1674" s="23" t="s">
        <v>81</v>
      </c>
      <c r="G1674" s="23" t="s">
        <v>4796</v>
      </c>
      <c r="H1674" s="23" t="s">
        <v>81</v>
      </c>
      <c r="I1674" s="23" t="str">
        <f t="shared" si="104"/>
        <v>No</v>
      </c>
      <c r="J1674" s="23" t="str">
        <f t="shared" si="105"/>
        <v>No</v>
      </c>
      <c r="K1674" s="23" t="str">
        <f t="shared" si="106"/>
        <v>No</v>
      </c>
      <c r="L1674" s="23" t="str">
        <f>IF(TRIM(H1674)="?",'Cleaning Summary'!$B$35,IF(LOWER(TRIM(H1674))="yes","Yes","No"))</f>
        <v>No</v>
      </c>
      <c r="M1674" s="23">
        <f t="shared" si="107"/>
        <v>0</v>
      </c>
      <c r="N1674" s="23" t="str">
        <f>IF(B1674&lt;'Cleaning Summary'!$B$63,"Underweight",IF(B1674&lt;'Cleaning Summary'!$B$64,"Normal Weight",IF(B1674&lt;'Cleaning Summary'!$B$65,"Overweight","Obesity")))</f>
        <v>Underweight</v>
      </c>
      <c r="O1674" s="23" t="str">
        <f>IF(C1674&lt;'Cleaning Summary'!$B$66,"Normal",IF(C1674&lt;'Cleaning Summary'!$B$67,"Prediabetes","Diabetes"))</f>
        <v>Diabetes</v>
      </c>
    </row>
    <row r="1675" spans="1:15" x14ac:dyDescent="0.35">
      <c r="A1675" s="23" t="s">
        <v>3465</v>
      </c>
      <c r="B1675" s="27">
        <v>19.95</v>
      </c>
      <c r="C1675" s="27">
        <v>4.05</v>
      </c>
      <c r="D1675" s="23" t="s">
        <v>81</v>
      </c>
      <c r="E1675" s="23" t="s">
        <v>81</v>
      </c>
      <c r="F1675" s="23" t="s">
        <v>81</v>
      </c>
      <c r="G1675" s="23">
        <v>1</v>
      </c>
      <c r="H1675" s="23" t="s">
        <v>81</v>
      </c>
      <c r="I1675" s="23" t="str">
        <f t="shared" si="104"/>
        <v>No</v>
      </c>
      <c r="J1675" s="23" t="str">
        <f t="shared" si="105"/>
        <v>No</v>
      </c>
      <c r="K1675" s="23" t="str">
        <f t="shared" si="106"/>
        <v>No</v>
      </c>
      <c r="L1675" s="23" t="str">
        <f>IF(TRIM(H1675)="?",'Cleaning Summary'!$B$35,IF(LOWER(TRIM(H1675))="yes","Yes","No"))</f>
        <v>No</v>
      </c>
      <c r="M1675" s="23">
        <f t="shared" si="107"/>
        <v>1</v>
      </c>
      <c r="N1675" s="23" t="str">
        <f>IF(B1675&lt;'Cleaning Summary'!$B$63,"Underweight",IF(B1675&lt;'Cleaning Summary'!$B$64,"Normal Weight",IF(B1675&lt;'Cleaning Summary'!$B$65,"Overweight","Obesity")))</f>
        <v>Normal Weight</v>
      </c>
      <c r="O1675" s="23" t="str">
        <f>IF(C1675&lt;'Cleaning Summary'!$B$66,"Normal",IF(C1675&lt;'Cleaning Summary'!$B$67,"Prediabetes","Diabetes"))</f>
        <v>Normal</v>
      </c>
    </row>
    <row r="1676" spans="1:15" x14ac:dyDescent="0.35">
      <c r="A1676" s="23" t="s">
        <v>3467</v>
      </c>
      <c r="B1676" s="27">
        <v>17.55</v>
      </c>
      <c r="C1676" s="27">
        <v>4.2300000000000004</v>
      </c>
      <c r="D1676" s="23" t="s">
        <v>81</v>
      </c>
      <c r="E1676" s="23" t="s">
        <v>81</v>
      </c>
      <c r="F1676" s="23" t="s">
        <v>81</v>
      </c>
      <c r="G1676" s="23">
        <v>2</v>
      </c>
      <c r="H1676" s="23" t="s">
        <v>81</v>
      </c>
      <c r="I1676" s="23" t="str">
        <f t="shared" si="104"/>
        <v>No</v>
      </c>
      <c r="J1676" s="23" t="str">
        <f t="shared" si="105"/>
        <v>No</v>
      </c>
      <c r="K1676" s="23" t="str">
        <f t="shared" si="106"/>
        <v>No</v>
      </c>
      <c r="L1676" s="23" t="str">
        <f>IF(TRIM(H1676)="?",'Cleaning Summary'!$B$35,IF(LOWER(TRIM(H1676))="yes","Yes","No"))</f>
        <v>No</v>
      </c>
      <c r="M1676" s="23">
        <f t="shared" si="107"/>
        <v>2</v>
      </c>
      <c r="N1676" s="23" t="str">
        <f>IF(B1676&lt;'Cleaning Summary'!$B$63,"Underweight",IF(B1676&lt;'Cleaning Summary'!$B$64,"Normal Weight",IF(B1676&lt;'Cleaning Summary'!$B$65,"Overweight","Obesity")))</f>
        <v>Underweight</v>
      </c>
      <c r="O1676" s="23" t="str">
        <f>IF(C1676&lt;'Cleaning Summary'!$B$66,"Normal",IF(C1676&lt;'Cleaning Summary'!$B$67,"Prediabetes","Diabetes"))</f>
        <v>Normal</v>
      </c>
    </row>
    <row r="1677" spans="1:15" x14ac:dyDescent="0.35">
      <c r="A1677" s="23" t="s">
        <v>3469</v>
      </c>
      <c r="B1677" s="27">
        <v>22.01</v>
      </c>
      <c r="C1677" s="27">
        <v>5.01</v>
      </c>
      <c r="D1677" s="23" t="s">
        <v>81</v>
      </c>
      <c r="E1677" s="23" t="s">
        <v>81</v>
      </c>
      <c r="F1677" s="23" t="s">
        <v>81</v>
      </c>
      <c r="G1677" s="23">
        <v>1</v>
      </c>
      <c r="H1677" s="23" t="s">
        <v>81</v>
      </c>
      <c r="I1677" s="23" t="str">
        <f t="shared" si="104"/>
        <v>No</v>
      </c>
      <c r="J1677" s="23" t="str">
        <f t="shared" si="105"/>
        <v>No</v>
      </c>
      <c r="K1677" s="23" t="str">
        <f t="shared" si="106"/>
        <v>No</v>
      </c>
      <c r="L1677" s="23" t="str">
        <f>IF(TRIM(H1677)="?",'Cleaning Summary'!$B$35,IF(LOWER(TRIM(H1677))="yes","Yes","No"))</f>
        <v>No</v>
      </c>
      <c r="M1677" s="23">
        <f t="shared" si="107"/>
        <v>1</v>
      </c>
      <c r="N1677" s="23" t="str">
        <f>IF(B1677&lt;'Cleaning Summary'!$B$63,"Underweight",IF(B1677&lt;'Cleaning Summary'!$B$64,"Normal Weight",IF(B1677&lt;'Cleaning Summary'!$B$65,"Overweight","Obesity")))</f>
        <v>Normal Weight</v>
      </c>
      <c r="O1677" s="23" t="str">
        <f>IF(C1677&lt;'Cleaning Summary'!$B$66,"Normal",IF(C1677&lt;'Cleaning Summary'!$B$67,"Prediabetes","Diabetes"))</f>
        <v>Normal</v>
      </c>
    </row>
    <row r="1678" spans="1:15" x14ac:dyDescent="0.35">
      <c r="A1678" s="23" t="s">
        <v>3471</v>
      </c>
      <c r="B1678" s="27">
        <v>41.8</v>
      </c>
      <c r="C1678" s="27">
        <v>5.82</v>
      </c>
      <c r="D1678" s="23" t="s">
        <v>95</v>
      </c>
      <c r="E1678" s="23" t="s">
        <v>81</v>
      </c>
      <c r="F1678" s="23" t="s">
        <v>82</v>
      </c>
      <c r="G1678" s="23">
        <v>1</v>
      </c>
      <c r="H1678" s="23" t="s">
        <v>81</v>
      </c>
      <c r="I1678" s="23" t="str">
        <f t="shared" si="104"/>
        <v>Yes</v>
      </c>
      <c r="J1678" s="23" t="str">
        <f t="shared" si="105"/>
        <v>No</v>
      </c>
      <c r="K1678" s="23" t="str">
        <f t="shared" si="106"/>
        <v>Yes</v>
      </c>
      <c r="L1678" s="23" t="str">
        <f>IF(TRIM(H1678)="?",'Cleaning Summary'!$B$35,IF(LOWER(TRIM(H1678))="yes","Yes","No"))</f>
        <v>No</v>
      </c>
      <c r="M1678" s="23">
        <f t="shared" si="107"/>
        <v>1</v>
      </c>
      <c r="N1678" s="23" t="str">
        <f>IF(B1678&lt;'Cleaning Summary'!$B$63,"Underweight",IF(B1678&lt;'Cleaning Summary'!$B$64,"Normal Weight",IF(B1678&lt;'Cleaning Summary'!$B$65,"Overweight","Obesity")))</f>
        <v>Obesity</v>
      </c>
      <c r="O1678" s="23" t="str">
        <f>IF(C1678&lt;'Cleaning Summary'!$B$66,"Normal",IF(C1678&lt;'Cleaning Summary'!$B$67,"Prediabetes","Diabetes"))</f>
        <v>Prediabetes</v>
      </c>
    </row>
    <row r="1679" spans="1:15" x14ac:dyDescent="0.35">
      <c r="A1679" s="23" t="s">
        <v>3473</v>
      </c>
      <c r="B1679" s="27">
        <v>19.170000000000002</v>
      </c>
      <c r="C1679" s="27">
        <v>7.94</v>
      </c>
      <c r="D1679" s="23" t="s">
        <v>81</v>
      </c>
      <c r="E1679" s="23" t="s">
        <v>81</v>
      </c>
      <c r="F1679" s="23" t="s">
        <v>81</v>
      </c>
      <c r="G1679" s="23" t="s">
        <v>4796</v>
      </c>
      <c r="H1679" s="23" t="s">
        <v>81</v>
      </c>
      <c r="I1679" s="23" t="str">
        <f t="shared" si="104"/>
        <v>No</v>
      </c>
      <c r="J1679" s="23" t="str">
        <f t="shared" si="105"/>
        <v>No</v>
      </c>
      <c r="K1679" s="23" t="str">
        <f t="shared" si="106"/>
        <v>No</v>
      </c>
      <c r="L1679" s="23" t="str">
        <f>IF(TRIM(H1679)="?",'Cleaning Summary'!$B$35,IF(LOWER(TRIM(H1679))="yes","Yes","No"))</f>
        <v>No</v>
      </c>
      <c r="M1679" s="23">
        <f t="shared" si="107"/>
        <v>0</v>
      </c>
      <c r="N1679" s="23" t="str">
        <f>IF(B1679&lt;'Cleaning Summary'!$B$63,"Underweight",IF(B1679&lt;'Cleaning Summary'!$B$64,"Normal Weight",IF(B1679&lt;'Cleaning Summary'!$B$65,"Overweight","Obesity")))</f>
        <v>Normal Weight</v>
      </c>
      <c r="O1679" s="23" t="str">
        <f>IF(C1679&lt;'Cleaning Summary'!$B$66,"Normal",IF(C1679&lt;'Cleaning Summary'!$B$67,"Prediabetes","Diabetes"))</f>
        <v>Diabetes</v>
      </c>
    </row>
    <row r="1680" spans="1:15" x14ac:dyDescent="0.35">
      <c r="A1680" s="23" t="s">
        <v>3475</v>
      </c>
      <c r="B1680" s="27">
        <v>32.799999999999997</v>
      </c>
      <c r="C1680" s="27">
        <v>6.16</v>
      </c>
      <c r="D1680" s="23" t="s">
        <v>95</v>
      </c>
      <c r="E1680" s="23" t="s">
        <v>81</v>
      </c>
      <c r="F1680" s="23" t="s">
        <v>82</v>
      </c>
      <c r="G1680" s="23">
        <v>1</v>
      </c>
      <c r="H1680" s="23" t="s">
        <v>81</v>
      </c>
      <c r="I1680" s="23" t="str">
        <f t="shared" si="104"/>
        <v>Yes</v>
      </c>
      <c r="J1680" s="23" t="str">
        <f t="shared" si="105"/>
        <v>No</v>
      </c>
      <c r="K1680" s="23" t="str">
        <f t="shared" si="106"/>
        <v>Yes</v>
      </c>
      <c r="L1680" s="23" t="str">
        <f>IF(TRIM(H1680)="?",'Cleaning Summary'!$B$35,IF(LOWER(TRIM(H1680))="yes","Yes","No"))</f>
        <v>No</v>
      </c>
      <c r="M1680" s="23">
        <f t="shared" si="107"/>
        <v>1</v>
      </c>
      <c r="N1680" s="23" t="str">
        <f>IF(B1680&lt;'Cleaning Summary'!$B$63,"Underweight",IF(B1680&lt;'Cleaning Summary'!$B$64,"Normal Weight",IF(B1680&lt;'Cleaning Summary'!$B$65,"Overweight","Obesity")))</f>
        <v>Obesity</v>
      </c>
      <c r="O1680" s="23" t="str">
        <f>IF(C1680&lt;'Cleaning Summary'!$B$66,"Normal",IF(C1680&lt;'Cleaning Summary'!$B$67,"Prediabetes","Diabetes"))</f>
        <v>Prediabetes</v>
      </c>
    </row>
    <row r="1681" spans="1:15" x14ac:dyDescent="0.35">
      <c r="A1681" s="23" t="s">
        <v>3477</v>
      </c>
      <c r="B1681" s="27">
        <v>35.814999999999998</v>
      </c>
      <c r="C1681" s="27">
        <v>4.1500000000000004</v>
      </c>
      <c r="D1681" s="23" t="s">
        <v>81</v>
      </c>
      <c r="E1681" s="23" t="s">
        <v>81</v>
      </c>
      <c r="F1681" s="23" t="s">
        <v>81</v>
      </c>
      <c r="G1681" s="23">
        <v>1</v>
      </c>
      <c r="H1681" s="23" t="s">
        <v>81</v>
      </c>
      <c r="I1681" s="23" t="str">
        <f t="shared" si="104"/>
        <v>No</v>
      </c>
      <c r="J1681" s="23" t="str">
        <f t="shared" si="105"/>
        <v>No</v>
      </c>
      <c r="K1681" s="23" t="str">
        <f t="shared" si="106"/>
        <v>No</v>
      </c>
      <c r="L1681" s="23" t="str">
        <f>IF(TRIM(H1681)="?",'Cleaning Summary'!$B$35,IF(LOWER(TRIM(H1681))="yes","Yes","No"))</f>
        <v>No</v>
      </c>
      <c r="M1681" s="23">
        <f t="shared" si="107"/>
        <v>1</v>
      </c>
      <c r="N1681" s="23" t="str">
        <f>IF(B1681&lt;'Cleaning Summary'!$B$63,"Underweight",IF(B1681&lt;'Cleaning Summary'!$B$64,"Normal Weight",IF(B1681&lt;'Cleaning Summary'!$B$65,"Overweight","Obesity")))</f>
        <v>Obesity</v>
      </c>
      <c r="O1681" s="23" t="str">
        <f>IF(C1681&lt;'Cleaning Summary'!$B$66,"Normal",IF(C1681&lt;'Cleaning Summary'!$B$67,"Prediabetes","Diabetes"))</f>
        <v>Normal</v>
      </c>
    </row>
    <row r="1682" spans="1:15" x14ac:dyDescent="0.35">
      <c r="A1682" s="23" t="s">
        <v>3479</v>
      </c>
      <c r="B1682" s="27">
        <v>24.3</v>
      </c>
      <c r="C1682" s="27">
        <v>6.23</v>
      </c>
      <c r="D1682" s="23" t="s">
        <v>81</v>
      </c>
      <c r="E1682" s="23" t="s">
        <v>81</v>
      </c>
      <c r="F1682" s="23" t="s">
        <v>81</v>
      </c>
      <c r="G1682" s="23" t="s">
        <v>4796</v>
      </c>
      <c r="H1682" s="23" t="s">
        <v>81</v>
      </c>
      <c r="I1682" s="23" t="str">
        <f t="shared" si="104"/>
        <v>No</v>
      </c>
      <c r="J1682" s="23" t="str">
        <f t="shared" si="105"/>
        <v>No</v>
      </c>
      <c r="K1682" s="23" t="str">
        <f t="shared" si="106"/>
        <v>No</v>
      </c>
      <c r="L1682" s="23" t="str">
        <f>IF(TRIM(H1682)="?",'Cleaning Summary'!$B$35,IF(LOWER(TRIM(H1682))="yes","Yes","No"))</f>
        <v>No</v>
      </c>
      <c r="M1682" s="23">
        <f t="shared" si="107"/>
        <v>0</v>
      </c>
      <c r="N1682" s="23" t="str">
        <f>IF(B1682&lt;'Cleaning Summary'!$B$63,"Underweight",IF(B1682&lt;'Cleaning Summary'!$B$64,"Normal Weight",IF(B1682&lt;'Cleaning Summary'!$B$65,"Overweight","Obesity")))</f>
        <v>Normal Weight</v>
      </c>
      <c r="O1682" s="23" t="str">
        <f>IF(C1682&lt;'Cleaning Summary'!$B$66,"Normal",IF(C1682&lt;'Cleaning Summary'!$B$67,"Prediabetes","Diabetes"))</f>
        <v>Prediabetes</v>
      </c>
    </row>
    <row r="1683" spans="1:15" x14ac:dyDescent="0.35">
      <c r="A1683" s="23" t="s">
        <v>3481</v>
      </c>
      <c r="B1683" s="27">
        <v>19.059999999999999</v>
      </c>
      <c r="C1683" s="27">
        <v>7.41</v>
      </c>
      <c r="D1683" s="23" t="s">
        <v>81</v>
      </c>
      <c r="E1683" s="23" t="s">
        <v>81</v>
      </c>
      <c r="F1683" s="23" t="s">
        <v>81</v>
      </c>
      <c r="G1683" s="23" t="s">
        <v>4796</v>
      </c>
      <c r="H1683" s="23" t="s">
        <v>81</v>
      </c>
      <c r="I1683" s="23" t="str">
        <f t="shared" si="104"/>
        <v>No</v>
      </c>
      <c r="J1683" s="23" t="str">
        <f t="shared" si="105"/>
        <v>No</v>
      </c>
      <c r="K1683" s="23" t="str">
        <f t="shared" si="106"/>
        <v>No</v>
      </c>
      <c r="L1683" s="23" t="str">
        <f>IF(TRIM(H1683)="?",'Cleaning Summary'!$B$35,IF(LOWER(TRIM(H1683))="yes","Yes","No"))</f>
        <v>No</v>
      </c>
      <c r="M1683" s="23">
        <f t="shared" si="107"/>
        <v>0</v>
      </c>
      <c r="N1683" s="23" t="str">
        <f>IF(B1683&lt;'Cleaning Summary'!$B$63,"Underweight",IF(B1683&lt;'Cleaning Summary'!$B$64,"Normal Weight",IF(B1683&lt;'Cleaning Summary'!$B$65,"Overweight","Obesity")))</f>
        <v>Normal Weight</v>
      </c>
      <c r="O1683" s="23" t="str">
        <f>IF(C1683&lt;'Cleaning Summary'!$B$66,"Normal",IF(C1683&lt;'Cleaning Summary'!$B$67,"Prediabetes","Diabetes"))</f>
        <v>Diabetes</v>
      </c>
    </row>
    <row r="1684" spans="1:15" x14ac:dyDescent="0.35">
      <c r="A1684" s="23" t="s">
        <v>3483</v>
      </c>
      <c r="B1684" s="27">
        <v>33.25</v>
      </c>
      <c r="C1684" s="27">
        <v>5.62</v>
      </c>
      <c r="D1684" s="23" t="s">
        <v>95</v>
      </c>
      <c r="E1684" s="23" t="s">
        <v>81</v>
      </c>
      <c r="F1684" s="23" t="s">
        <v>81</v>
      </c>
      <c r="G1684" s="23">
        <v>1</v>
      </c>
      <c r="H1684" s="23" t="s">
        <v>81</v>
      </c>
      <c r="I1684" s="23" t="str">
        <f t="shared" si="104"/>
        <v>Yes</v>
      </c>
      <c r="J1684" s="23" t="str">
        <f t="shared" si="105"/>
        <v>No</v>
      </c>
      <c r="K1684" s="23" t="str">
        <f t="shared" si="106"/>
        <v>No</v>
      </c>
      <c r="L1684" s="23" t="str">
        <f>IF(TRIM(H1684)="?",'Cleaning Summary'!$B$35,IF(LOWER(TRIM(H1684))="yes","Yes","No"))</f>
        <v>No</v>
      </c>
      <c r="M1684" s="23">
        <f t="shared" si="107"/>
        <v>1</v>
      </c>
      <c r="N1684" s="23" t="str">
        <f>IF(B1684&lt;'Cleaning Summary'!$B$63,"Underweight",IF(B1684&lt;'Cleaning Summary'!$B$64,"Normal Weight",IF(B1684&lt;'Cleaning Summary'!$B$65,"Overweight","Obesity")))</f>
        <v>Obesity</v>
      </c>
      <c r="O1684" s="23" t="str">
        <f>IF(C1684&lt;'Cleaning Summary'!$B$66,"Normal",IF(C1684&lt;'Cleaning Summary'!$B$67,"Prediabetes","Diabetes"))</f>
        <v>Normal</v>
      </c>
    </row>
    <row r="1685" spans="1:15" x14ac:dyDescent="0.35">
      <c r="A1685" s="23" t="s">
        <v>3485</v>
      </c>
      <c r="B1685" s="27">
        <v>21.37</v>
      </c>
      <c r="C1685" s="27">
        <v>4.54</v>
      </c>
      <c r="D1685" s="23" t="s">
        <v>95</v>
      </c>
      <c r="E1685" s="23" t="s">
        <v>81</v>
      </c>
      <c r="F1685" s="23" t="s">
        <v>82</v>
      </c>
      <c r="G1685" s="23">
        <v>1</v>
      </c>
      <c r="H1685" s="23" t="s">
        <v>81</v>
      </c>
      <c r="I1685" s="23" t="str">
        <f t="shared" si="104"/>
        <v>Yes</v>
      </c>
      <c r="J1685" s="23" t="str">
        <f t="shared" si="105"/>
        <v>No</v>
      </c>
      <c r="K1685" s="23" t="str">
        <f t="shared" si="106"/>
        <v>Yes</v>
      </c>
      <c r="L1685" s="23" t="str">
        <f>IF(TRIM(H1685)="?",'Cleaning Summary'!$B$35,IF(LOWER(TRIM(H1685))="yes","Yes","No"))</f>
        <v>No</v>
      </c>
      <c r="M1685" s="23">
        <f t="shared" si="107"/>
        <v>1</v>
      </c>
      <c r="N1685" s="23" t="str">
        <f>IF(B1685&lt;'Cleaning Summary'!$B$63,"Underweight",IF(B1685&lt;'Cleaning Summary'!$B$64,"Normal Weight",IF(B1685&lt;'Cleaning Summary'!$B$65,"Overweight","Obesity")))</f>
        <v>Normal Weight</v>
      </c>
      <c r="O1685" s="23" t="str">
        <f>IF(C1685&lt;'Cleaning Summary'!$B$66,"Normal",IF(C1685&lt;'Cleaning Summary'!$B$67,"Prediabetes","Diabetes"))</f>
        <v>Normal</v>
      </c>
    </row>
    <row r="1686" spans="1:15" x14ac:dyDescent="0.35">
      <c r="A1686" s="23" t="s">
        <v>3487</v>
      </c>
      <c r="B1686" s="27">
        <v>34.43</v>
      </c>
      <c r="C1686" s="27">
        <v>8.6199999999999992</v>
      </c>
      <c r="D1686" s="23" t="s">
        <v>95</v>
      </c>
      <c r="E1686" s="23" t="s">
        <v>81</v>
      </c>
      <c r="F1686" s="23" t="s">
        <v>81</v>
      </c>
      <c r="G1686" s="23">
        <v>1</v>
      </c>
      <c r="H1686" s="23" t="s">
        <v>81</v>
      </c>
      <c r="I1686" s="23" t="str">
        <f t="shared" si="104"/>
        <v>Yes</v>
      </c>
      <c r="J1686" s="23" t="str">
        <f t="shared" si="105"/>
        <v>No</v>
      </c>
      <c r="K1686" s="23" t="str">
        <f t="shared" si="106"/>
        <v>No</v>
      </c>
      <c r="L1686" s="23" t="str">
        <f>IF(TRIM(H1686)="?",'Cleaning Summary'!$B$35,IF(LOWER(TRIM(H1686))="yes","Yes","No"))</f>
        <v>No</v>
      </c>
      <c r="M1686" s="23">
        <f t="shared" si="107"/>
        <v>1</v>
      </c>
      <c r="N1686" s="23" t="str">
        <f>IF(B1686&lt;'Cleaning Summary'!$B$63,"Underweight",IF(B1686&lt;'Cleaning Summary'!$B$64,"Normal Weight",IF(B1686&lt;'Cleaning Summary'!$B$65,"Overweight","Obesity")))</f>
        <v>Obesity</v>
      </c>
      <c r="O1686" s="23" t="str">
        <f>IF(C1686&lt;'Cleaning Summary'!$B$66,"Normal",IF(C1686&lt;'Cleaning Summary'!$B$67,"Prediabetes","Diabetes"))</f>
        <v>Diabetes</v>
      </c>
    </row>
    <row r="1687" spans="1:15" x14ac:dyDescent="0.35">
      <c r="A1687" s="23" t="s">
        <v>3489</v>
      </c>
      <c r="B1687" s="27">
        <v>20.86</v>
      </c>
      <c r="C1687" s="27">
        <v>4.3600000000000003</v>
      </c>
      <c r="D1687" s="23" t="s">
        <v>95</v>
      </c>
      <c r="E1687" s="23" t="s">
        <v>81</v>
      </c>
      <c r="F1687" s="23" t="s">
        <v>81</v>
      </c>
      <c r="G1687" s="23" t="s">
        <v>4796</v>
      </c>
      <c r="H1687" s="23" t="s">
        <v>81</v>
      </c>
      <c r="I1687" s="23" t="str">
        <f t="shared" si="104"/>
        <v>Yes</v>
      </c>
      <c r="J1687" s="23" t="str">
        <f t="shared" si="105"/>
        <v>No</v>
      </c>
      <c r="K1687" s="23" t="str">
        <f t="shared" si="106"/>
        <v>No</v>
      </c>
      <c r="L1687" s="23" t="str">
        <f>IF(TRIM(H1687)="?",'Cleaning Summary'!$B$35,IF(LOWER(TRIM(H1687))="yes","Yes","No"))</f>
        <v>No</v>
      </c>
      <c r="M1687" s="23">
        <f t="shared" si="107"/>
        <v>0</v>
      </c>
      <c r="N1687" s="23" t="str">
        <f>IF(B1687&lt;'Cleaning Summary'!$B$63,"Underweight",IF(B1687&lt;'Cleaning Summary'!$B$64,"Normal Weight",IF(B1687&lt;'Cleaning Summary'!$B$65,"Overweight","Obesity")))</f>
        <v>Normal Weight</v>
      </c>
      <c r="O1687" s="23" t="str">
        <f>IF(C1687&lt;'Cleaning Summary'!$B$66,"Normal",IF(C1687&lt;'Cleaning Summary'!$B$67,"Prediabetes","Diabetes"))</f>
        <v>Normal</v>
      </c>
    </row>
    <row r="1688" spans="1:15" x14ac:dyDescent="0.35">
      <c r="A1688" s="23" t="s">
        <v>3491</v>
      </c>
      <c r="B1688" s="27">
        <v>18.34</v>
      </c>
      <c r="C1688" s="27">
        <v>10.01</v>
      </c>
      <c r="D1688" s="23" t="s">
        <v>81</v>
      </c>
      <c r="E1688" s="23" t="s">
        <v>81</v>
      </c>
      <c r="F1688" s="23" t="s">
        <v>81</v>
      </c>
      <c r="G1688" s="23" t="s">
        <v>4796</v>
      </c>
      <c r="H1688" s="23" t="s">
        <v>81</v>
      </c>
      <c r="I1688" s="23" t="str">
        <f t="shared" si="104"/>
        <v>No</v>
      </c>
      <c r="J1688" s="23" t="str">
        <f t="shared" si="105"/>
        <v>No</v>
      </c>
      <c r="K1688" s="23" t="str">
        <f t="shared" si="106"/>
        <v>No</v>
      </c>
      <c r="L1688" s="23" t="str">
        <f>IF(TRIM(H1688)="?",'Cleaning Summary'!$B$35,IF(LOWER(TRIM(H1688))="yes","Yes","No"))</f>
        <v>No</v>
      </c>
      <c r="M1688" s="23">
        <f t="shared" si="107"/>
        <v>0</v>
      </c>
      <c r="N1688" s="23" t="str">
        <f>IF(B1688&lt;'Cleaning Summary'!$B$63,"Underweight",IF(B1688&lt;'Cleaning Summary'!$B$64,"Normal Weight",IF(B1688&lt;'Cleaning Summary'!$B$65,"Overweight","Obesity")))</f>
        <v>Underweight</v>
      </c>
      <c r="O1688" s="23" t="str">
        <f>IF(C1688&lt;'Cleaning Summary'!$B$66,"Normal",IF(C1688&lt;'Cleaning Summary'!$B$67,"Prediabetes","Diabetes"))</f>
        <v>Diabetes</v>
      </c>
    </row>
    <row r="1689" spans="1:15" x14ac:dyDescent="0.35">
      <c r="A1689" s="23" t="s">
        <v>3493</v>
      </c>
      <c r="B1689" s="27">
        <v>34.15</v>
      </c>
      <c r="C1689" s="27">
        <v>5.42</v>
      </c>
      <c r="D1689" s="23" t="s">
        <v>81</v>
      </c>
      <c r="E1689" s="23" t="s">
        <v>81</v>
      </c>
      <c r="F1689" s="23" t="s">
        <v>81</v>
      </c>
      <c r="G1689" s="23" t="s">
        <v>4796</v>
      </c>
      <c r="H1689" s="23" t="s">
        <v>81</v>
      </c>
      <c r="I1689" s="23" t="str">
        <f t="shared" si="104"/>
        <v>No</v>
      </c>
      <c r="J1689" s="23" t="str">
        <f t="shared" si="105"/>
        <v>No</v>
      </c>
      <c r="K1689" s="23" t="str">
        <f t="shared" si="106"/>
        <v>No</v>
      </c>
      <c r="L1689" s="23" t="str">
        <f>IF(TRIM(H1689)="?",'Cleaning Summary'!$B$35,IF(LOWER(TRIM(H1689))="yes","Yes","No"))</f>
        <v>No</v>
      </c>
      <c r="M1689" s="23">
        <f t="shared" si="107"/>
        <v>0</v>
      </c>
      <c r="N1689" s="23" t="str">
        <f>IF(B1689&lt;'Cleaning Summary'!$B$63,"Underweight",IF(B1689&lt;'Cleaning Summary'!$B$64,"Normal Weight",IF(B1689&lt;'Cleaning Summary'!$B$65,"Overweight","Obesity")))</f>
        <v>Obesity</v>
      </c>
      <c r="O1689" s="23" t="str">
        <f>IF(C1689&lt;'Cleaning Summary'!$B$66,"Normal",IF(C1689&lt;'Cleaning Summary'!$B$67,"Prediabetes","Diabetes"))</f>
        <v>Normal</v>
      </c>
    </row>
    <row r="1690" spans="1:15" x14ac:dyDescent="0.35">
      <c r="A1690" s="23" t="s">
        <v>3495</v>
      </c>
      <c r="B1690" s="27">
        <v>18.350000000000001</v>
      </c>
      <c r="C1690" s="27">
        <v>5.12</v>
      </c>
      <c r="D1690" s="23" t="s">
        <v>81</v>
      </c>
      <c r="E1690" s="23" t="s">
        <v>81</v>
      </c>
      <c r="F1690" s="23" t="s">
        <v>81</v>
      </c>
      <c r="G1690" s="23" t="s">
        <v>4796</v>
      </c>
      <c r="H1690" s="23" t="s">
        <v>81</v>
      </c>
      <c r="I1690" s="23" t="str">
        <f t="shared" si="104"/>
        <v>No</v>
      </c>
      <c r="J1690" s="23" t="str">
        <f t="shared" si="105"/>
        <v>No</v>
      </c>
      <c r="K1690" s="23" t="str">
        <f t="shared" si="106"/>
        <v>No</v>
      </c>
      <c r="L1690" s="23" t="str">
        <f>IF(TRIM(H1690)="?",'Cleaning Summary'!$B$35,IF(LOWER(TRIM(H1690))="yes","Yes","No"))</f>
        <v>No</v>
      </c>
      <c r="M1690" s="23">
        <f t="shared" si="107"/>
        <v>0</v>
      </c>
      <c r="N1690" s="23" t="str">
        <f>IF(B1690&lt;'Cleaning Summary'!$B$63,"Underweight",IF(B1690&lt;'Cleaning Summary'!$B$64,"Normal Weight",IF(B1690&lt;'Cleaning Summary'!$B$65,"Overweight","Obesity")))</f>
        <v>Underweight</v>
      </c>
      <c r="O1690" s="23" t="str">
        <f>IF(C1690&lt;'Cleaning Summary'!$B$66,"Normal",IF(C1690&lt;'Cleaning Summary'!$B$67,"Prediabetes","Diabetes"))</f>
        <v>Normal</v>
      </c>
    </row>
    <row r="1691" spans="1:15" x14ac:dyDescent="0.35">
      <c r="A1691" s="23" t="s">
        <v>3497</v>
      </c>
      <c r="B1691" s="27">
        <v>22.13</v>
      </c>
      <c r="C1691" s="27">
        <v>9.1999999999999993</v>
      </c>
      <c r="D1691" s="23" t="s">
        <v>95</v>
      </c>
      <c r="E1691" s="23" t="s">
        <v>81</v>
      </c>
      <c r="F1691" s="23" t="s">
        <v>81</v>
      </c>
      <c r="G1691" s="23" t="s">
        <v>4796</v>
      </c>
      <c r="H1691" s="23" t="s">
        <v>81</v>
      </c>
      <c r="I1691" s="23" t="str">
        <f t="shared" si="104"/>
        <v>Yes</v>
      </c>
      <c r="J1691" s="23" t="str">
        <f t="shared" si="105"/>
        <v>No</v>
      </c>
      <c r="K1691" s="23" t="str">
        <f t="shared" si="106"/>
        <v>No</v>
      </c>
      <c r="L1691" s="23" t="str">
        <f>IF(TRIM(H1691)="?",'Cleaning Summary'!$B$35,IF(LOWER(TRIM(H1691))="yes","Yes","No"))</f>
        <v>No</v>
      </c>
      <c r="M1691" s="23">
        <f t="shared" si="107"/>
        <v>0</v>
      </c>
      <c r="N1691" s="23" t="str">
        <f>IF(B1691&lt;'Cleaning Summary'!$B$63,"Underweight",IF(B1691&lt;'Cleaning Summary'!$B$64,"Normal Weight",IF(B1691&lt;'Cleaning Summary'!$B$65,"Overweight","Obesity")))</f>
        <v>Normal Weight</v>
      </c>
      <c r="O1691" s="23" t="str">
        <f>IF(C1691&lt;'Cleaning Summary'!$B$66,"Normal",IF(C1691&lt;'Cleaning Summary'!$B$67,"Prediabetes","Diabetes"))</f>
        <v>Diabetes</v>
      </c>
    </row>
    <row r="1692" spans="1:15" x14ac:dyDescent="0.35">
      <c r="A1692" s="23" t="s">
        <v>3499</v>
      </c>
      <c r="B1692" s="27">
        <v>22.51</v>
      </c>
      <c r="C1692" s="27">
        <v>6.08</v>
      </c>
      <c r="D1692" s="23" t="s">
        <v>95</v>
      </c>
      <c r="E1692" s="23" t="s">
        <v>81</v>
      </c>
      <c r="F1692" s="23" t="s">
        <v>81</v>
      </c>
      <c r="G1692" s="23">
        <v>1</v>
      </c>
      <c r="H1692" s="23" t="s">
        <v>81</v>
      </c>
      <c r="I1692" s="23" t="str">
        <f t="shared" si="104"/>
        <v>Yes</v>
      </c>
      <c r="J1692" s="23" t="str">
        <f t="shared" si="105"/>
        <v>No</v>
      </c>
      <c r="K1692" s="23" t="str">
        <f t="shared" si="106"/>
        <v>No</v>
      </c>
      <c r="L1692" s="23" t="str">
        <f>IF(TRIM(H1692)="?",'Cleaning Summary'!$B$35,IF(LOWER(TRIM(H1692))="yes","Yes","No"))</f>
        <v>No</v>
      </c>
      <c r="M1692" s="23">
        <f t="shared" si="107"/>
        <v>1</v>
      </c>
      <c r="N1692" s="23" t="str">
        <f>IF(B1692&lt;'Cleaning Summary'!$B$63,"Underweight",IF(B1692&lt;'Cleaning Summary'!$B$64,"Normal Weight",IF(B1692&lt;'Cleaning Summary'!$B$65,"Overweight","Obesity")))</f>
        <v>Normal Weight</v>
      </c>
      <c r="O1692" s="23" t="str">
        <f>IF(C1692&lt;'Cleaning Summary'!$B$66,"Normal",IF(C1692&lt;'Cleaning Summary'!$B$67,"Prediabetes","Diabetes"))</f>
        <v>Prediabetes</v>
      </c>
    </row>
    <row r="1693" spans="1:15" x14ac:dyDescent="0.35">
      <c r="A1693" s="23" t="s">
        <v>3501</v>
      </c>
      <c r="B1693" s="27">
        <v>31</v>
      </c>
      <c r="C1693" s="27">
        <v>4.7699999999999996</v>
      </c>
      <c r="D1693" s="23" t="s">
        <v>81</v>
      </c>
      <c r="E1693" s="23" t="s">
        <v>81</v>
      </c>
      <c r="F1693" s="23" t="s">
        <v>81</v>
      </c>
      <c r="G1693" s="23">
        <v>1</v>
      </c>
      <c r="H1693" s="23" t="s">
        <v>81</v>
      </c>
      <c r="I1693" s="23" t="str">
        <f t="shared" si="104"/>
        <v>No</v>
      </c>
      <c r="J1693" s="23" t="str">
        <f t="shared" si="105"/>
        <v>No</v>
      </c>
      <c r="K1693" s="23" t="str">
        <f t="shared" si="106"/>
        <v>No</v>
      </c>
      <c r="L1693" s="23" t="str">
        <f>IF(TRIM(H1693)="?",'Cleaning Summary'!$B$35,IF(LOWER(TRIM(H1693))="yes","Yes","No"))</f>
        <v>No</v>
      </c>
      <c r="M1693" s="23">
        <f t="shared" si="107"/>
        <v>1</v>
      </c>
      <c r="N1693" s="23" t="str">
        <f>IF(B1693&lt;'Cleaning Summary'!$B$63,"Underweight",IF(B1693&lt;'Cleaning Summary'!$B$64,"Normal Weight",IF(B1693&lt;'Cleaning Summary'!$B$65,"Overweight","Obesity")))</f>
        <v>Obesity</v>
      </c>
      <c r="O1693" s="23" t="str">
        <f>IF(C1693&lt;'Cleaning Summary'!$B$66,"Normal",IF(C1693&lt;'Cleaning Summary'!$B$67,"Prediabetes","Diabetes"))</f>
        <v>Normal</v>
      </c>
    </row>
    <row r="1694" spans="1:15" x14ac:dyDescent="0.35">
      <c r="A1694" s="23" t="s">
        <v>3503</v>
      </c>
      <c r="B1694" s="27">
        <v>28.27</v>
      </c>
      <c r="C1694" s="27">
        <v>4.62</v>
      </c>
      <c r="D1694" s="23" t="s">
        <v>81</v>
      </c>
      <c r="E1694" s="23" t="s">
        <v>81</v>
      </c>
      <c r="F1694" s="23" t="s">
        <v>81</v>
      </c>
      <c r="G1694" s="23">
        <v>1</v>
      </c>
      <c r="H1694" s="23" t="s">
        <v>81</v>
      </c>
      <c r="I1694" s="23" t="str">
        <f t="shared" si="104"/>
        <v>No</v>
      </c>
      <c r="J1694" s="23" t="str">
        <f t="shared" si="105"/>
        <v>No</v>
      </c>
      <c r="K1694" s="23" t="str">
        <f t="shared" si="106"/>
        <v>No</v>
      </c>
      <c r="L1694" s="23" t="str">
        <f>IF(TRIM(H1694)="?",'Cleaning Summary'!$B$35,IF(LOWER(TRIM(H1694))="yes","Yes","No"))</f>
        <v>No</v>
      </c>
      <c r="M1694" s="23">
        <f t="shared" si="107"/>
        <v>1</v>
      </c>
      <c r="N1694" s="23" t="str">
        <f>IF(B1694&lt;'Cleaning Summary'!$B$63,"Underweight",IF(B1694&lt;'Cleaning Summary'!$B$64,"Normal Weight",IF(B1694&lt;'Cleaning Summary'!$B$65,"Overweight","Obesity")))</f>
        <v>Overweight</v>
      </c>
      <c r="O1694" s="23" t="str">
        <f>IF(C1694&lt;'Cleaning Summary'!$B$66,"Normal",IF(C1694&lt;'Cleaning Summary'!$B$67,"Prediabetes","Diabetes"))</f>
        <v>Normal</v>
      </c>
    </row>
    <row r="1695" spans="1:15" x14ac:dyDescent="0.35">
      <c r="A1695" s="23" t="s">
        <v>3505</v>
      </c>
      <c r="B1695" s="27">
        <v>29.92</v>
      </c>
      <c r="C1695" s="27">
        <v>9.07</v>
      </c>
      <c r="D1695" s="23" t="s">
        <v>95</v>
      </c>
      <c r="E1695" s="23" t="s">
        <v>81</v>
      </c>
      <c r="F1695" s="23" t="s">
        <v>81</v>
      </c>
      <c r="G1695" s="23">
        <v>1</v>
      </c>
      <c r="H1695" s="23" t="s">
        <v>81</v>
      </c>
      <c r="I1695" s="23" t="str">
        <f t="shared" si="104"/>
        <v>Yes</v>
      </c>
      <c r="J1695" s="23" t="str">
        <f t="shared" si="105"/>
        <v>No</v>
      </c>
      <c r="K1695" s="23" t="str">
        <f t="shared" si="106"/>
        <v>No</v>
      </c>
      <c r="L1695" s="23" t="str">
        <f>IF(TRIM(H1695)="?",'Cleaning Summary'!$B$35,IF(LOWER(TRIM(H1695))="yes","Yes","No"))</f>
        <v>No</v>
      </c>
      <c r="M1695" s="23">
        <f t="shared" si="107"/>
        <v>1</v>
      </c>
      <c r="N1695" s="23" t="str">
        <f>IF(B1695&lt;'Cleaning Summary'!$B$63,"Underweight",IF(B1695&lt;'Cleaning Summary'!$B$64,"Normal Weight",IF(B1695&lt;'Cleaning Summary'!$B$65,"Overweight","Obesity")))</f>
        <v>Overweight</v>
      </c>
      <c r="O1695" s="23" t="str">
        <f>IF(C1695&lt;'Cleaning Summary'!$B$66,"Normal",IF(C1695&lt;'Cleaning Summary'!$B$67,"Prediabetes","Diabetes"))</f>
        <v>Diabetes</v>
      </c>
    </row>
    <row r="1696" spans="1:15" x14ac:dyDescent="0.35">
      <c r="A1696" s="23" t="s">
        <v>3507</v>
      </c>
      <c r="B1696" s="27">
        <v>25.9</v>
      </c>
      <c r="C1696" s="27">
        <v>9.1199999999999992</v>
      </c>
      <c r="D1696" s="23" t="s">
        <v>95</v>
      </c>
      <c r="E1696" s="23" t="s">
        <v>81</v>
      </c>
      <c r="F1696" s="23" t="s">
        <v>81</v>
      </c>
      <c r="G1696" s="23">
        <v>1</v>
      </c>
      <c r="H1696" s="23" t="s">
        <v>81</v>
      </c>
      <c r="I1696" s="23" t="str">
        <f t="shared" si="104"/>
        <v>Yes</v>
      </c>
      <c r="J1696" s="23" t="str">
        <f t="shared" si="105"/>
        <v>No</v>
      </c>
      <c r="K1696" s="23" t="str">
        <f t="shared" si="106"/>
        <v>No</v>
      </c>
      <c r="L1696" s="23" t="str">
        <f>IF(TRIM(H1696)="?",'Cleaning Summary'!$B$35,IF(LOWER(TRIM(H1696))="yes","Yes","No"))</f>
        <v>No</v>
      </c>
      <c r="M1696" s="23">
        <f t="shared" si="107"/>
        <v>1</v>
      </c>
      <c r="N1696" s="23" t="str">
        <f>IF(B1696&lt;'Cleaning Summary'!$B$63,"Underweight",IF(B1696&lt;'Cleaning Summary'!$B$64,"Normal Weight",IF(B1696&lt;'Cleaning Summary'!$B$65,"Overweight","Obesity")))</f>
        <v>Overweight</v>
      </c>
      <c r="O1696" s="23" t="str">
        <f>IF(C1696&lt;'Cleaning Summary'!$B$66,"Normal",IF(C1696&lt;'Cleaning Summary'!$B$67,"Prediabetes","Diabetes"))</f>
        <v>Diabetes</v>
      </c>
    </row>
    <row r="1697" spans="1:15" x14ac:dyDescent="0.35">
      <c r="A1697" s="23" t="s">
        <v>3509</v>
      </c>
      <c r="B1697" s="27">
        <v>27.74</v>
      </c>
      <c r="C1697" s="27">
        <v>7.32</v>
      </c>
      <c r="D1697" s="23" t="s">
        <v>95</v>
      </c>
      <c r="E1697" s="23" t="s">
        <v>81</v>
      </c>
      <c r="F1697" s="23" t="s">
        <v>81</v>
      </c>
      <c r="G1697" s="23">
        <v>1</v>
      </c>
      <c r="H1697" s="23" t="s">
        <v>81</v>
      </c>
      <c r="I1697" s="23" t="str">
        <f t="shared" si="104"/>
        <v>Yes</v>
      </c>
      <c r="J1697" s="23" t="str">
        <f t="shared" si="105"/>
        <v>No</v>
      </c>
      <c r="K1697" s="23" t="str">
        <f t="shared" si="106"/>
        <v>No</v>
      </c>
      <c r="L1697" s="23" t="str">
        <f>IF(TRIM(H1697)="?",'Cleaning Summary'!$B$35,IF(LOWER(TRIM(H1697))="yes","Yes","No"))</f>
        <v>No</v>
      </c>
      <c r="M1697" s="23">
        <f t="shared" si="107"/>
        <v>1</v>
      </c>
      <c r="N1697" s="23" t="str">
        <f>IF(B1697&lt;'Cleaning Summary'!$B$63,"Underweight",IF(B1697&lt;'Cleaning Summary'!$B$64,"Normal Weight",IF(B1697&lt;'Cleaning Summary'!$B$65,"Overweight","Obesity")))</f>
        <v>Overweight</v>
      </c>
      <c r="O1697" s="23" t="str">
        <f>IF(C1697&lt;'Cleaning Summary'!$B$66,"Normal",IF(C1697&lt;'Cleaning Summary'!$B$67,"Prediabetes","Diabetes"))</f>
        <v>Diabetes</v>
      </c>
    </row>
    <row r="1698" spans="1:15" x14ac:dyDescent="0.35">
      <c r="A1698" s="23" t="s">
        <v>3511</v>
      </c>
      <c r="B1698" s="27">
        <v>17.260000000000002</v>
      </c>
      <c r="C1698" s="27">
        <v>11.73</v>
      </c>
      <c r="D1698" s="23" t="s">
        <v>81</v>
      </c>
      <c r="E1698" s="23" t="s">
        <v>81</v>
      </c>
      <c r="F1698" s="23" t="s">
        <v>81</v>
      </c>
      <c r="G1698" s="23">
        <v>2</v>
      </c>
      <c r="H1698" s="23" t="s">
        <v>81</v>
      </c>
      <c r="I1698" s="23" t="str">
        <f t="shared" si="104"/>
        <v>No</v>
      </c>
      <c r="J1698" s="23" t="str">
        <f t="shared" si="105"/>
        <v>No</v>
      </c>
      <c r="K1698" s="23" t="str">
        <f t="shared" si="106"/>
        <v>No</v>
      </c>
      <c r="L1698" s="23" t="str">
        <f>IF(TRIM(H1698)="?",'Cleaning Summary'!$B$35,IF(LOWER(TRIM(H1698))="yes","Yes","No"))</f>
        <v>No</v>
      </c>
      <c r="M1698" s="23">
        <f t="shared" si="107"/>
        <v>2</v>
      </c>
      <c r="N1698" s="23" t="str">
        <f>IF(B1698&lt;'Cleaning Summary'!$B$63,"Underweight",IF(B1698&lt;'Cleaning Summary'!$B$64,"Normal Weight",IF(B1698&lt;'Cleaning Summary'!$B$65,"Overweight","Obesity")))</f>
        <v>Underweight</v>
      </c>
      <c r="O1698" s="23" t="str">
        <f>IF(C1698&lt;'Cleaning Summary'!$B$66,"Normal",IF(C1698&lt;'Cleaning Summary'!$B$67,"Prediabetes","Diabetes"))</f>
        <v>Diabetes</v>
      </c>
    </row>
    <row r="1699" spans="1:15" x14ac:dyDescent="0.35">
      <c r="A1699" s="23" t="s">
        <v>3513</v>
      </c>
      <c r="B1699" s="27">
        <v>19.855</v>
      </c>
      <c r="C1699" s="27">
        <v>6.64</v>
      </c>
      <c r="D1699" s="23" t="s">
        <v>95</v>
      </c>
      <c r="E1699" s="23" t="s">
        <v>81</v>
      </c>
      <c r="F1699" s="23" t="s">
        <v>81</v>
      </c>
      <c r="G1699" s="23">
        <v>1</v>
      </c>
      <c r="H1699" s="23" t="s">
        <v>81</v>
      </c>
      <c r="I1699" s="23" t="str">
        <f t="shared" si="104"/>
        <v>Yes</v>
      </c>
      <c r="J1699" s="23" t="str">
        <f t="shared" si="105"/>
        <v>No</v>
      </c>
      <c r="K1699" s="23" t="str">
        <f t="shared" si="106"/>
        <v>No</v>
      </c>
      <c r="L1699" s="23" t="str">
        <f>IF(TRIM(H1699)="?",'Cleaning Summary'!$B$35,IF(LOWER(TRIM(H1699))="yes","Yes","No"))</f>
        <v>No</v>
      </c>
      <c r="M1699" s="23">
        <f t="shared" si="107"/>
        <v>1</v>
      </c>
      <c r="N1699" s="23" t="str">
        <f>IF(B1699&lt;'Cleaning Summary'!$B$63,"Underweight",IF(B1699&lt;'Cleaning Summary'!$B$64,"Normal Weight",IF(B1699&lt;'Cleaning Summary'!$B$65,"Overweight","Obesity")))</f>
        <v>Normal Weight</v>
      </c>
      <c r="O1699" s="23" t="str">
        <f>IF(C1699&lt;'Cleaning Summary'!$B$66,"Normal",IF(C1699&lt;'Cleaning Summary'!$B$67,"Prediabetes","Diabetes"))</f>
        <v>Diabetes</v>
      </c>
    </row>
    <row r="1700" spans="1:15" x14ac:dyDescent="0.35">
      <c r="A1700" s="23" t="s">
        <v>3515</v>
      </c>
      <c r="B1700" s="27">
        <v>41.69</v>
      </c>
      <c r="C1700" s="27">
        <v>5.78</v>
      </c>
      <c r="D1700" s="23" t="s">
        <v>81</v>
      </c>
      <c r="E1700" s="23" t="s">
        <v>81</v>
      </c>
      <c r="F1700" s="23" t="s">
        <v>81</v>
      </c>
      <c r="G1700" s="23" t="s">
        <v>4796</v>
      </c>
      <c r="H1700" s="23" t="s">
        <v>81</v>
      </c>
      <c r="I1700" s="23" t="str">
        <f t="shared" si="104"/>
        <v>No</v>
      </c>
      <c r="J1700" s="23" t="str">
        <f t="shared" si="105"/>
        <v>No</v>
      </c>
      <c r="K1700" s="23" t="str">
        <f t="shared" si="106"/>
        <v>No</v>
      </c>
      <c r="L1700" s="23" t="str">
        <f>IF(TRIM(H1700)="?",'Cleaning Summary'!$B$35,IF(LOWER(TRIM(H1700))="yes","Yes","No"))</f>
        <v>No</v>
      </c>
      <c r="M1700" s="23">
        <f t="shared" si="107"/>
        <v>0</v>
      </c>
      <c r="N1700" s="23" t="str">
        <f>IF(B1700&lt;'Cleaning Summary'!$B$63,"Underweight",IF(B1700&lt;'Cleaning Summary'!$B$64,"Normal Weight",IF(B1700&lt;'Cleaning Summary'!$B$65,"Overweight","Obesity")))</f>
        <v>Obesity</v>
      </c>
      <c r="O1700" s="23" t="str">
        <f>IF(C1700&lt;'Cleaning Summary'!$B$66,"Normal",IF(C1700&lt;'Cleaning Summary'!$B$67,"Prediabetes","Diabetes"))</f>
        <v>Prediabetes</v>
      </c>
    </row>
    <row r="1701" spans="1:15" x14ac:dyDescent="0.35">
      <c r="A1701" s="23" t="s">
        <v>3517</v>
      </c>
      <c r="B1701" s="27">
        <v>16.12</v>
      </c>
      <c r="C1701" s="27">
        <v>10.45</v>
      </c>
      <c r="D1701" s="23" t="s">
        <v>81</v>
      </c>
      <c r="E1701" s="23" t="s">
        <v>81</v>
      </c>
      <c r="F1701" s="23" t="s">
        <v>81</v>
      </c>
      <c r="G1701" s="23" t="s">
        <v>4796</v>
      </c>
      <c r="H1701" s="23" t="s">
        <v>81</v>
      </c>
      <c r="I1701" s="23" t="str">
        <f t="shared" si="104"/>
        <v>No</v>
      </c>
      <c r="J1701" s="23" t="str">
        <f t="shared" si="105"/>
        <v>No</v>
      </c>
      <c r="K1701" s="23" t="str">
        <f t="shared" si="106"/>
        <v>No</v>
      </c>
      <c r="L1701" s="23" t="str">
        <f>IF(TRIM(H1701)="?",'Cleaning Summary'!$B$35,IF(LOWER(TRIM(H1701))="yes","Yes","No"))</f>
        <v>No</v>
      </c>
      <c r="M1701" s="23">
        <f t="shared" si="107"/>
        <v>0</v>
      </c>
      <c r="N1701" s="23" t="str">
        <f>IF(B1701&lt;'Cleaning Summary'!$B$63,"Underweight",IF(B1701&lt;'Cleaning Summary'!$B$64,"Normal Weight",IF(B1701&lt;'Cleaning Summary'!$B$65,"Overweight","Obesity")))</f>
        <v>Underweight</v>
      </c>
      <c r="O1701" s="23" t="str">
        <f>IF(C1701&lt;'Cleaning Summary'!$B$66,"Normal",IF(C1701&lt;'Cleaning Summary'!$B$67,"Prediabetes","Diabetes"))</f>
        <v>Diabetes</v>
      </c>
    </row>
    <row r="1702" spans="1:15" x14ac:dyDescent="0.35">
      <c r="A1702" s="23" t="s">
        <v>3519</v>
      </c>
      <c r="B1702" s="27">
        <v>37.43</v>
      </c>
      <c r="C1702" s="27">
        <v>4.5199999999999996</v>
      </c>
      <c r="D1702" s="23" t="s">
        <v>81</v>
      </c>
      <c r="E1702" s="23" t="s">
        <v>81</v>
      </c>
      <c r="F1702" s="23" t="s">
        <v>81</v>
      </c>
      <c r="G1702" s="23">
        <v>1</v>
      </c>
      <c r="H1702" s="23" t="s">
        <v>81</v>
      </c>
      <c r="I1702" s="23" t="str">
        <f t="shared" si="104"/>
        <v>No</v>
      </c>
      <c r="J1702" s="23" t="str">
        <f t="shared" si="105"/>
        <v>No</v>
      </c>
      <c r="K1702" s="23" t="str">
        <f t="shared" si="106"/>
        <v>No</v>
      </c>
      <c r="L1702" s="23" t="str">
        <f>IF(TRIM(H1702)="?",'Cleaning Summary'!$B$35,IF(LOWER(TRIM(H1702))="yes","Yes","No"))</f>
        <v>No</v>
      </c>
      <c r="M1702" s="23">
        <f t="shared" si="107"/>
        <v>1</v>
      </c>
      <c r="N1702" s="23" t="str">
        <f>IF(B1702&lt;'Cleaning Summary'!$B$63,"Underweight",IF(B1702&lt;'Cleaning Summary'!$B$64,"Normal Weight",IF(B1702&lt;'Cleaning Summary'!$B$65,"Overweight","Obesity")))</f>
        <v>Obesity</v>
      </c>
      <c r="O1702" s="23" t="str">
        <f>IF(C1702&lt;'Cleaning Summary'!$B$66,"Normal",IF(C1702&lt;'Cleaning Summary'!$B$67,"Prediabetes","Diabetes"))</f>
        <v>Normal</v>
      </c>
    </row>
    <row r="1703" spans="1:15" x14ac:dyDescent="0.35">
      <c r="A1703" s="23" t="s">
        <v>3521</v>
      </c>
      <c r="B1703" s="27">
        <v>31.065000000000001</v>
      </c>
      <c r="C1703" s="27">
        <v>5.71</v>
      </c>
      <c r="D1703" s="23" t="s">
        <v>81</v>
      </c>
      <c r="E1703" s="23" t="s">
        <v>81</v>
      </c>
      <c r="F1703" s="23" t="s">
        <v>81</v>
      </c>
      <c r="G1703" s="23" t="s">
        <v>4796</v>
      </c>
      <c r="H1703" s="23" t="s">
        <v>81</v>
      </c>
      <c r="I1703" s="23" t="str">
        <f t="shared" si="104"/>
        <v>No</v>
      </c>
      <c r="J1703" s="23" t="str">
        <f t="shared" si="105"/>
        <v>No</v>
      </c>
      <c r="K1703" s="23" t="str">
        <f t="shared" si="106"/>
        <v>No</v>
      </c>
      <c r="L1703" s="23" t="str">
        <f>IF(TRIM(H1703)="?",'Cleaning Summary'!$B$35,IF(LOWER(TRIM(H1703))="yes","Yes","No"))</f>
        <v>No</v>
      </c>
      <c r="M1703" s="23">
        <f t="shared" si="107"/>
        <v>0</v>
      </c>
      <c r="N1703" s="23" t="str">
        <f>IF(B1703&lt;'Cleaning Summary'!$B$63,"Underweight",IF(B1703&lt;'Cleaning Summary'!$B$64,"Normal Weight",IF(B1703&lt;'Cleaning Summary'!$B$65,"Overweight","Obesity")))</f>
        <v>Obesity</v>
      </c>
      <c r="O1703" s="23" t="str">
        <f>IF(C1703&lt;'Cleaning Summary'!$B$66,"Normal",IF(C1703&lt;'Cleaning Summary'!$B$67,"Prediabetes","Diabetes"))</f>
        <v>Prediabetes</v>
      </c>
    </row>
    <row r="1704" spans="1:15" x14ac:dyDescent="0.35">
      <c r="A1704" s="23" t="s">
        <v>3523</v>
      </c>
      <c r="B1704" s="27">
        <v>25.08</v>
      </c>
      <c r="C1704" s="27">
        <v>4.7699999999999996</v>
      </c>
      <c r="D1704" s="23" t="s">
        <v>81</v>
      </c>
      <c r="E1704" s="23" t="s">
        <v>81</v>
      </c>
      <c r="F1704" s="23" t="s">
        <v>81</v>
      </c>
      <c r="G1704" s="23" t="s">
        <v>4796</v>
      </c>
      <c r="H1704" s="23" t="s">
        <v>81</v>
      </c>
      <c r="I1704" s="23" t="str">
        <f t="shared" si="104"/>
        <v>No</v>
      </c>
      <c r="J1704" s="23" t="str">
        <f t="shared" si="105"/>
        <v>No</v>
      </c>
      <c r="K1704" s="23" t="str">
        <f t="shared" si="106"/>
        <v>No</v>
      </c>
      <c r="L1704" s="23" t="str">
        <f>IF(TRIM(H1704)="?",'Cleaning Summary'!$B$35,IF(LOWER(TRIM(H1704))="yes","Yes","No"))</f>
        <v>No</v>
      </c>
      <c r="M1704" s="23">
        <f t="shared" si="107"/>
        <v>0</v>
      </c>
      <c r="N1704" s="23" t="str">
        <f>IF(B1704&lt;'Cleaning Summary'!$B$63,"Underweight",IF(B1704&lt;'Cleaning Summary'!$B$64,"Normal Weight",IF(B1704&lt;'Cleaning Summary'!$B$65,"Overweight","Obesity")))</f>
        <v>Overweight</v>
      </c>
      <c r="O1704" s="23" t="str">
        <f>IF(C1704&lt;'Cleaning Summary'!$B$66,"Normal",IF(C1704&lt;'Cleaning Summary'!$B$67,"Prediabetes","Diabetes"))</f>
        <v>Normal</v>
      </c>
    </row>
    <row r="1705" spans="1:15" x14ac:dyDescent="0.35">
      <c r="A1705" s="23" t="s">
        <v>3525</v>
      </c>
      <c r="B1705" s="27">
        <v>15.2</v>
      </c>
      <c r="C1705" s="27">
        <v>7.81</v>
      </c>
      <c r="D1705" s="23" t="s">
        <v>95</v>
      </c>
      <c r="E1705" s="23" t="s">
        <v>81</v>
      </c>
      <c r="F1705" s="23" t="s">
        <v>81</v>
      </c>
      <c r="G1705" s="23">
        <v>1</v>
      </c>
      <c r="H1705" s="23" t="s">
        <v>81</v>
      </c>
      <c r="I1705" s="23" t="str">
        <f t="shared" si="104"/>
        <v>Yes</v>
      </c>
      <c r="J1705" s="23" t="str">
        <f t="shared" si="105"/>
        <v>No</v>
      </c>
      <c r="K1705" s="23" t="str">
        <f t="shared" si="106"/>
        <v>No</v>
      </c>
      <c r="L1705" s="23" t="str">
        <f>IF(TRIM(H1705)="?",'Cleaning Summary'!$B$35,IF(LOWER(TRIM(H1705))="yes","Yes","No"))</f>
        <v>No</v>
      </c>
      <c r="M1705" s="23">
        <f t="shared" si="107"/>
        <v>1</v>
      </c>
      <c r="N1705" s="23" t="str">
        <f>IF(B1705&lt;'Cleaning Summary'!$B$63,"Underweight",IF(B1705&lt;'Cleaning Summary'!$B$64,"Normal Weight",IF(B1705&lt;'Cleaning Summary'!$B$65,"Overweight","Obesity")))</f>
        <v>Underweight</v>
      </c>
      <c r="O1705" s="23" t="str">
        <f>IF(C1705&lt;'Cleaning Summary'!$B$66,"Normal",IF(C1705&lt;'Cleaning Summary'!$B$67,"Prediabetes","Diabetes"))</f>
        <v>Diabetes</v>
      </c>
    </row>
    <row r="1706" spans="1:15" x14ac:dyDescent="0.35">
      <c r="A1706" s="23" t="s">
        <v>3527</v>
      </c>
      <c r="B1706" s="27">
        <v>22.34</v>
      </c>
      <c r="C1706" s="27">
        <v>5.19</v>
      </c>
      <c r="D1706" s="23" t="s">
        <v>95</v>
      </c>
      <c r="E1706" s="23" t="s">
        <v>81</v>
      </c>
      <c r="F1706" s="23" t="s">
        <v>81</v>
      </c>
      <c r="G1706" s="23" t="s">
        <v>4796</v>
      </c>
      <c r="H1706" s="23" t="s">
        <v>81</v>
      </c>
      <c r="I1706" s="23" t="str">
        <f t="shared" si="104"/>
        <v>Yes</v>
      </c>
      <c r="J1706" s="23" t="str">
        <f t="shared" si="105"/>
        <v>No</v>
      </c>
      <c r="K1706" s="23" t="str">
        <f t="shared" si="106"/>
        <v>No</v>
      </c>
      <c r="L1706" s="23" t="str">
        <f>IF(TRIM(H1706)="?",'Cleaning Summary'!$B$35,IF(LOWER(TRIM(H1706))="yes","Yes","No"))</f>
        <v>No</v>
      </c>
      <c r="M1706" s="23">
        <f t="shared" si="107"/>
        <v>0</v>
      </c>
      <c r="N1706" s="23" t="str">
        <f>IF(B1706&lt;'Cleaning Summary'!$B$63,"Underweight",IF(B1706&lt;'Cleaning Summary'!$B$64,"Normal Weight",IF(B1706&lt;'Cleaning Summary'!$B$65,"Overweight","Obesity")))</f>
        <v>Normal Weight</v>
      </c>
      <c r="O1706" s="23" t="str">
        <f>IF(C1706&lt;'Cleaning Summary'!$B$66,"Normal",IF(C1706&lt;'Cleaning Summary'!$B$67,"Prediabetes","Diabetes"))</f>
        <v>Normal</v>
      </c>
    </row>
    <row r="1707" spans="1:15" x14ac:dyDescent="0.35">
      <c r="A1707" s="23" t="s">
        <v>3529</v>
      </c>
      <c r="B1707" s="27">
        <v>40.15</v>
      </c>
      <c r="C1707" s="27">
        <v>5.93</v>
      </c>
      <c r="D1707" s="23" t="s">
        <v>81</v>
      </c>
      <c r="E1707" s="23" t="s">
        <v>81</v>
      </c>
      <c r="F1707" s="23" t="s">
        <v>81</v>
      </c>
      <c r="G1707" s="23">
        <v>1</v>
      </c>
      <c r="H1707" s="23" t="s">
        <v>81</v>
      </c>
      <c r="I1707" s="23" t="str">
        <f t="shared" si="104"/>
        <v>No</v>
      </c>
      <c r="J1707" s="23" t="str">
        <f t="shared" si="105"/>
        <v>No</v>
      </c>
      <c r="K1707" s="23" t="str">
        <f t="shared" si="106"/>
        <v>No</v>
      </c>
      <c r="L1707" s="23" t="str">
        <f>IF(TRIM(H1707)="?",'Cleaning Summary'!$B$35,IF(LOWER(TRIM(H1707))="yes","Yes","No"))</f>
        <v>No</v>
      </c>
      <c r="M1707" s="23">
        <f t="shared" si="107"/>
        <v>1</v>
      </c>
      <c r="N1707" s="23" t="str">
        <f>IF(B1707&lt;'Cleaning Summary'!$B$63,"Underweight",IF(B1707&lt;'Cleaning Summary'!$B$64,"Normal Weight",IF(B1707&lt;'Cleaning Summary'!$B$65,"Overweight","Obesity")))</f>
        <v>Obesity</v>
      </c>
      <c r="O1707" s="23" t="str">
        <f>IF(C1707&lt;'Cleaning Summary'!$B$66,"Normal",IF(C1707&lt;'Cleaning Summary'!$B$67,"Prediabetes","Diabetes"))</f>
        <v>Prediabetes</v>
      </c>
    </row>
    <row r="1708" spans="1:15" x14ac:dyDescent="0.35">
      <c r="A1708" s="23" t="s">
        <v>3531</v>
      </c>
      <c r="B1708" s="27">
        <v>37.729999999999997</v>
      </c>
      <c r="C1708" s="27">
        <v>6.29</v>
      </c>
      <c r="D1708" s="23" t="s">
        <v>81</v>
      </c>
      <c r="E1708" s="23" t="s">
        <v>81</v>
      </c>
      <c r="F1708" s="23" t="s">
        <v>81</v>
      </c>
      <c r="G1708" s="23">
        <v>1</v>
      </c>
      <c r="H1708" s="23" t="s">
        <v>81</v>
      </c>
      <c r="I1708" s="23" t="str">
        <f t="shared" si="104"/>
        <v>No</v>
      </c>
      <c r="J1708" s="23" t="str">
        <f t="shared" si="105"/>
        <v>No</v>
      </c>
      <c r="K1708" s="23" t="str">
        <f t="shared" si="106"/>
        <v>No</v>
      </c>
      <c r="L1708" s="23" t="str">
        <f>IF(TRIM(H1708)="?",'Cleaning Summary'!$B$35,IF(LOWER(TRIM(H1708))="yes","Yes","No"))</f>
        <v>No</v>
      </c>
      <c r="M1708" s="23">
        <f t="shared" si="107"/>
        <v>1</v>
      </c>
      <c r="N1708" s="23" t="str">
        <f>IF(B1708&lt;'Cleaning Summary'!$B$63,"Underweight",IF(B1708&lt;'Cleaning Summary'!$B$64,"Normal Weight",IF(B1708&lt;'Cleaning Summary'!$B$65,"Overweight","Obesity")))</f>
        <v>Obesity</v>
      </c>
      <c r="O1708" s="23" t="str">
        <f>IF(C1708&lt;'Cleaning Summary'!$B$66,"Normal",IF(C1708&lt;'Cleaning Summary'!$B$67,"Prediabetes","Diabetes"))</f>
        <v>Prediabetes</v>
      </c>
    </row>
    <row r="1709" spans="1:15" x14ac:dyDescent="0.35">
      <c r="A1709" s="23" t="s">
        <v>3533</v>
      </c>
      <c r="B1709" s="27">
        <v>25.35</v>
      </c>
      <c r="C1709" s="27">
        <v>4.9000000000000004</v>
      </c>
      <c r="D1709" s="23" t="s">
        <v>81</v>
      </c>
      <c r="E1709" s="23" t="s">
        <v>81</v>
      </c>
      <c r="F1709" s="23" t="s">
        <v>81</v>
      </c>
      <c r="G1709" s="23" t="s">
        <v>4796</v>
      </c>
      <c r="H1709" s="23" t="s">
        <v>81</v>
      </c>
      <c r="I1709" s="23" t="str">
        <f t="shared" si="104"/>
        <v>No</v>
      </c>
      <c r="J1709" s="23" t="str">
        <f t="shared" si="105"/>
        <v>No</v>
      </c>
      <c r="K1709" s="23" t="str">
        <f t="shared" si="106"/>
        <v>No</v>
      </c>
      <c r="L1709" s="23" t="str">
        <f>IF(TRIM(H1709)="?",'Cleaning Summary'!$B$35,IF(LOWER(TRIM(H1709))="yes","Yes","No"))</f>
        <v>No</v>
      </c>
      <c r="M1709" s="23">
        <f t="shared" si="107"/>
        <v>0</v>
      </c>
      <c r="N1709" s="23" t="str">
        <f>IF(B1709&lt;'Cleaning Summary'!$B$63,"Underweight",IF(B1709&lt;'Cleaning Summary'!$B$64,"Normal Weight",IF(B1709&lt;'Cleaning Summary'!$B$65,"Overweight","Obesity")))</f>
        <v>Overweight</v>
      </c>
      <c r="O1709" s="23" t="str">
        <f>IF(C1709&lt;'Cleaning Summary'!$B$66,"Normal",IF(C1709&lt;'Cleaning Summary'!$B$67,"Prediabetes","Diabetes"))</f>
        <v>Normal</v>
      </c>
    </row>
    <row r="1710" spans="1:15" x14ac:dyDescent="0.35">
      <c r="A1710" s="23" t="s">
        <v>3535</v>
      </c>
      <c r="B1710" s="27">
        <v>26.41</v>
      </c>
      <c r="C1710" s="27">
        <v>5.07</v>
      </c>
      <c r="D1710" s="23" t="s">
        <v>95</v>
      </c>
      <c r="E1710" s="23" t="s">
        <v>81</v>
      </c>
      <c r="F1710" s="23" t="s">
        <v>81</v>
      </c>
      <c r="G1710" s="23">
        <v>1</v>
      </c>
      <c r="H1710" s="23" t="s">
        <v>81</v>
      </c>
      <c r="I1710" s="23" t="str">
        <f t="shared" si="104"/>
        <v>Yes</v>
      </c>
      <c r="J1710" s="23" t="str">
        <f t="shared" si="105"/>
        <v>No</v>
      </c>
      <c r="K1710" s="23" t="str">
        <f t="shared" si="106"/>
        <v>No</v>
      </c>
      <c r="L1710" s="23" t="str">
        <f>IF(TRIM(H1710)="?",'Cleaning Summary'!$B$35,IF(LOWER(TRIM(H1710))="yes","Yes","No"))</f>
        <v>No</v>
      </c>
      <c r="M1710" s="23">
        <f t="shared" si="107"/>
        <v>1</v>
      </c>
      <c r="N1710" s="23" t="str">
        <f>IF(B1710&lt;'Cleaning Summary'!$B$63,"Underweight",IF(B1710&lt;'Cleaning Summary'!$B$64,"Normal Weight",IF(B1710&lt;'Cleaning Summary'!$B$65,"Overweight","Obesity")))</f>
        <v>Overweight</v>
      </c>
      <c r="O1710" s="23" t="str">
        <f>IF(C1710&lt;'Cleaning Summary'!$B$66,"Normal",IF(C1710&lt;'Cleaning Summary'!$B$67,"Prediabetes","Diabetes"))</f>
        <v>Normal</v>
      </c>
    </row>
    <row r="1711" spans="1:15" x14ac:dyDescent="0.35">
      <c r="A1711" s="23" t="s">
        <v>3537</v>
      </c>
      <c r="B1711" s="27">
        <v>27.6</v>
      </c>
      <c r="C1711" s="27">
        <v>5.33</v>
      </c>
      <c r="D1711" s="23" t="s">
        <v>81</v>
      </c>
      <c r="E1711" s="23" t="s">
        <v>81</v>
      </c>
      <c r="F1711" s="23" t="s">
        <v>81</v>
      </c>
      <c r="G1711" s="23">
        <v>1</v>
      </c>
      <c r="H1711" s="23" t="s">
        <v>81</v>
      </c>
      <c r="I1711" s="23" t="str">
        <f t="shared" si="104"/>
        <v>No</v>
      </c>
      <c r="J1711" s="23" t="str">
        <f t="shared" si="105"/>
        <v>No</v>
      </c>
      <c r="K1711" s="23" t="str">
        <f t="shared" si="106"/>
        <v>No</v>
      </c>
      <c r="L1711" s="23" t="str">
        <f>IF(TRIM(H1711)="?",'Cleaning Summary'!$B$35,IF(LOWER(TRIM(H1711))="yes","Yes","No"))</f>
        <v>No</v>
      </c>
      <c r="M1711" s="23">
        <f t="shared" si="107"/>
        <v>1</v>
      </c>
      <c r="N1711" s="23" t="str">
        <f>IF(B1711&lt;'Cleaning Summary'!$B$63,"Underweight",IF(B1711&lt;'Cleaning Summary'!$B$64,"Normal Weight",IF(B1711&lt;'Cleaning Summary'!$B$65,"Overweight","Obesity")))</f>
        <v>Overweight</v>
      </c>
      <c r="O1711" s="23" t="str">
        <f>IF(C1711&lt;'Cleaning Summary'!$B$66,"Normal",IF(C1711&lt;'Cleaning Summary'!$B$67,"Prediabetes","Diabetes"))</f>
        <v>Normal</v>
      </c>
    </row>
    <row r="1712" spans="1:15" x14ac:dyDescent="0.35">
      <c r="A1712" s="23" t="s">
        <v>3539</v>
      </c>
      <c r="B1712" s="27">
        <v>33.82</v>
      </c>
      <c r="C1712" s="27">
        <v>8.93</v>
      </c>
      <c r="D1712" s="23" t="s">
        <v>95</v>
      </c>
      <c r="E1712" s="23" t="s">
        <v>81</v>
      </c>
      <c r="F1712" s="23" t="s">
        <v>81</v>
      </c>
      <c r="G1712" s="23">
        <v>1</v>
      </c>
      <c r="H1712" s="23" t="s">
        <v>81</v>
      </c>
      <c r="I1712" s="23" t="str">
        <f t="shared" si="104"/>
        <v>Yes</v>
      </c>
      <c r="J1712" s="23" t="str">
        <f t="shared" si="105"/>
        <v>No</v>
      </c>
      <c r="K1712" s="23" t="str">
        <f t="shared" si="106"/>
        <v>No</v>
      </c>
      <c r="L1712" s="23" t="str">
        <f>IF(TRIM(H1712)="?",'Cleaning Summary'!$B$35,IF(LOWER(TRIM(H1712))="yes","Yes","No"))</f>
        <v>No</v>
      </c>
      <c r="M1712" s="23">
        <f t="shared" si="107"/>
        <v>1</v>
      </c>
      <c r="N1712" s="23" t="str">
        <f>IF(B1712&lt;'Cleaning Summary'!$B$63,"Underweight",IF(B1712&lt;'Cleaning Summary'!$B$64,"Normal Weight",IF(B1712&lt;'Cleaning Summary'!$B$65,"Overweight","Obesity")))</f>
        <v>Obesity</v>
      </c>
      <c r="O1712" s="23" t="str">
        <f>IF(C1712&lt;'Cleaning Summary'!$B$66,"Normal",IF(C1712&lt;'Cleaning Summary'!$B$67,"Prediabetes","Diabetes"))</f>
        <v>Diabetes</v>
      </c>
    </row>
    <row r="1713" spans="1:15" x14ac:dyDescent="0.35">
      <c r="A1713" s="23" t="s">
        <v>3541</v>
      </c>
      <c r="B1713" s="27">
        <v>32.9</v>
      </c>
      <c r="C1713" s="27">
        <v>4.3499999999999996</v>
      </c>
      <c r="D1713" s="23" t="s">
        <v>81</v>
      </c>
      <c r="E1713" s="23" t="s">
        <v>81</v>
      </c>
      <c r="F1713" s="23" t="s">
        <v>81</v>
      </c>
      <c r="G1713" s="23" t="s">
        <v>4796</v>
      </c>
      <c r="H1713" s="23" t="s">
        <v>81</v>
      </c>
      <c r="I1713" s="23" t="str">
        <f t="shared" si="104"/>
        <v>No</v>
      </c>
      <c r="J1713" s="23" t="str">
        <f t="shared" si="105"/>
        <v>No</v>
      </c>
      <c r="K1713" s="23" t="str">
        <f t="shared" si="106"/>
        <v>No</v>
      </c>
      <c r="L1713" s="23" t="str">
        <f>IF(TRIM(H1713)="?",'Cleaning Summary'!$B$35,IF(LOWER(TRIM(H1713))="yes","Yes","No"))</f>
        <v>No</v>
      </c>
      <c r="M1713" s="23">
        <f t="shared" si="107"/>
        <v>0</v>
      </c>
      <c r="N1713" s="23" t="str">
        <f>IF(B1713&lt;'Cleaning Summary'!$B$63,"Underweight",IF(B1713&lt;'Cleaning Summary'!$B$64,"Normal Weight",IF(B1713&lt;'Cleaning Summary'!$B$65,"Overweight","Obesity")))</f>
        <v>Obesity</v>
      </c>
      <c r="O1713" s="23" t="str">
        <f>IF(C1713&lt;'Cleaning Summary'!$B$66,"Normal",IF(C1713&lt;'Cleaning Summary'!$B$67,"Prediabetes","Diabetes"))</f>
        <v>Normal</v>
      </c>
    </row>
    <row r="1714" spans="1:15" x14ac:dyDescent="0.35">
      <c r="A1714" s="23" t="s">
        <v>3543</v>
      </c>
      <c r="B1714" s="27">
        <v>30.875</v>
      </c>
      <c r="C1714" s="27">
        <v>9.5399999999999991</v>
      </c>
      <c r="D1714" s="23" t="s">
        <v>95</v>
      </c>
      <c r="E1714" s="23" t="s">
        <v>81</v>
      </c>
      <c r="F1714" s="23" t="s">
        <v>81</v>
      </c>
      <c r="G1714" s="23">
        <v>1</v>
      </c>
      <c r="H1714" s="23" t="s">
        <v>81</v>
      </c>
      <c r="I1714" s="23" t="str">
        <f t="shared" si="104"/>
        <v>Yes</v>
      </c>
      <c r="J1714" s="23" t="str">
        <f t="shared" si="105"/>
        <v>No</v>
      </c>
      <c r="K1714" s="23" t="str">
        <f t="shared" si="106"/>
        <v>No</v>
      </c>
      <c r="L1714" s="23" t="str">
        <f>IF(TRIM(H1714)="?",'Cleaning Summary'!$B$35,IF(LOWER(TRIM(H1714))="yes","Yes","No"))</f>
        <v>No</v>
      </c>
      <c r="M1714" s="23">
        <f t="shared" si="107"/>
        <v>1</v>
      </c>
      <c r="N1714" s="23" t="str">
        <f>IF(B1714&lt;'Cleaning Summary'!$B$63,"Underweight",IF(B1714&lt;'Cleaning Summary'!$B$64,"Normal Weight",IF(B1714&lt;'Cleaning Summary'!$B$65,"Overweight","Obesity")))</f>
        <v>Obesity</v>
      </c>
      <c r="O1714" s="23" t="str">
        <f>IF(C1714&lt;'Cleaning Summary'!$B$66,"Normal",IF(C1714&lt;'Cleaning Summary'!$B$67,"Prediabetes","Diabetes"))</f>
        <v>Diabetes</v>
      </c>
    </row>
    <row r="1715" spans="1:15" x14ac:dyDescent="0.35">
      <c r="A1715" s="23" t="s">
        <v>3545</v>
      </c>
      <c r="B1715" s="27">
        <v>32.64</v>
      </c>
      <c r="C1715" s="27">
        <v>5.91</v>
      </c>
      <c r="D1715" s="23" t="s">
        <v>81</v>
      </c>
      <c r="E1715" s="23" t="s">
        <v>81</v>
      </c>
      <c r="F1715" s="23" t="s">
        <v>81</v>
      </c>
      <c r="G1715" s="23" t="s">
        <v>4796</v>
      </c>
      <c r="H1715" s="23" t="s">
        <v>81</v>
      </c>
      <c r="I1715" s="23" t="str">
        <f t="shared" si="104"/>
        <v>No</v>
      </c>
      <c r="J1715" s="23" t="str">
        <f t="shared" si="105"/>
        <v>No</v>
      </c>
      <c r="K1715" s="23" t="str">
        <f t="shared" si="106"/>
        <v>No</v>
      </c>
      <c r="L1715" s="23" t="str">
        <f>IF(TRIM(H1715)="?",'Cleaning Summary'!$B$35,IF(LOWER(TRIM(H1715))="yes","Yes","No"))</f>
        <v>No</v>
      </c>
      <c r="M1715" s="23">
        <f t="shared" si="107"/>
        <v>0</v>
      </c>
      <c r="N1715" s="23" t="str">
        <f>IF(B1715&lt;'Cleaning Summary'!$B$63,"Underweight",IF(B1715&lt;'Cleaning Summary'!$B$64,"Normal Weight",IF(B1715&lt;'Cleaning Summary'!$B$65,"Overweight","Obesity")))</f>
        <v>Obesity</v>
      </c>
      <c r="O1715" s="23" t="str">
        <f>IF(C1715&lt;'Cleaning Summary'!$B$66,"Normal",IF(C1715&lt;'Cleaning Summary'!$B$67,"Prediabetes","Diabetes"))</f>
        <v>Prediabetes</v>
      </c>
    </row>
    <row r="1716" spans="1:15" x14ac:dyDescent="0.35">
      <c r="A1716" s="23" t="s">
        <v>3547</v>
      </c>
      <c r="B1716" s="27">
        <v>22.135000000000002</v>
      </c>
      <c r="C1716" s="27">
        <v>5.0999999999999996</v>
      </c>
      <c r="D1716" s="23" t="s">
        <v>81</v>
      </c>
      <c r="E1716" s="23" t="s">
        <v>81</v>
      </c>
      <c r="F1716" s="23" t="s">
        <v>81</v>
      </c>
      <c r="G1716" s="23" t="s">
        <v>4796</v>
      </c>
      <c r="H1716" s="23" t="s">
        <v>81</v>
      </c>
      <c r="I1716" s="23" t="str">
        <f t="shared" si="104"/>
        <v>No</v>
      </c>
      <c r="J1716" s="23" t="str">
        <f t="shared" si="105"/>
        <v>No</v>
      </c>
      <c r="K1716" s="23" t="str">
        <f t="shared" si="106"/>
        <v>No</v>
      </c>
      <c r="L1716" s="23" t="str">
        <f>IF(TRIM(H1716)="?",'Cleaning Summary'!$B$35,IF(LOWER(TRIM(H1716))="yes","Yes","No"))</f>
        <v>No</v>
      </c>
      <c r="M1716" s="23">
        <f t="shared" si="107"/>
        <v>0</v>
      </c>
      <c r="N1716" s="23" t="str">
        <f>IF(B1716&lt;'Cleaning Summary'!$B$63,"Underweight",IF(B1716&lt;'Cleaning Summary'!$B$64,"Normal Weight",IF(B1716&lt;'Cleaning Summary'!$B$65,"Overweight","Obesity")))</f>
        <v>Normal Weight</v>
      </c>
      <c r="O1716" s="23" t="str">
        <f>IF(C1716&lt;'Cleaning Summary'!$B$66,"Normal",IF(C1716&lt;'Cleaning Summary'!$B$67,"Prediabetes","Diabetes"))</f>
        <v>Normal</v>
      </c>
    </row>
    <row r="1717" spans="1:15" x14ac:dyDescent="0.35">
      <c r="A1717" s="23" t="s">
        <v>3549</v>
      </c>
      <c r="B1717" s="27">
        <v>16.53</v>
      </c>
      <c r="C1717" s="27">
        <v>5.08</v>
      </c>
      <c r="D1717" s="23" t="s">
        <v>81</v>
      </c>
      <c r="E1717" s="23" t="s">
        <v>81</v>
      </c>
      <c r="F1717" s="23" t="s">
        <v>81</v>
      </c>
      <c r="G1717" s="23">
        <v>2</v>
      </c>
      <c r="H1717" s="23" t="s">
        <v>81</v>
      </c>
      <c r="I1717" s="23" t="str">
        <f t="shared" si="104"/>
        <v>No</v>
      </c>
      <c r="J1717" s="23" t="str">
        <f t="shared" si="105"/>
        <v>No</v>
      </c>
      <c r="K1717" s="23" t="str">
        <f t="shared" si="106"/>
        <v>No</v>
      </c>
      <c r="L1717" s="23" t="str">
        <f>IF(TRIM(H1717)="?",'Cleaning Summary'!$B$35,IF(LOWER(TRIM(H1717))="yes","Yes","No"))</f>
        <v>No</v>
      </c>
      <c r="M1717" s="23">
        <f t="shared" si="107"/>
        <v>2</v>
      </c>
      <c r="N1717" s="23" t="str">
        <f>IF(B1717&lt;'Cleaning Summary'!$B$63,"Underweight",IF(B1717&lt;'Cleaning Summary'!$B$64,"Normal Weight",IF(B1717&lt;'Cleaning Summary'!$B$65,"Overweight","Obesity")))</f>
        <v>Underweight</v>
      </c>
      <c r="O1717" s="23" t="str">
        <f>IF(C1717&lt;'Cleaning Summary'!$B$66,"Normal",IF(C1717&lt;'Cleaning Summary'!$B$67,"Prediabetes","Diabetes"))</f>
        <v>Normal</v>
      </c>
    </row>
    <row r="1718" spans="1:15" x14ac:dyDescent="0.35">
      <c r="A1718" s="23" t="s">
        <v>3551</v>
      </c>
      <c r="B1718" s="27">
        <v>32.774999999999999</v>
      </c>
      <c r="C1718" s="27">
        <v>4.75</v>
      </c>
      <c r="D1718" s="23" t="s">
        <v>81</v>
      </c>
      <c r="E1718" s="23" t="s">
        <v>81</v>
      </c>
      <c r="F1718" s="23" t="s">
        <v>81</v>
      </c>
      <c r="G1718" s="23" t="s">
        <v>4796</v>
      </c>
      <c r="H1718" s="23" t="s">
        <v>81</v>
      </c>
      <c r="I1718" s="23" t="str">
        <f t="shared" si="104"/>
        <v>No</v>
      </c>
      <c r="J1718" s="23" t="str">
        <f t="shared" si="105"/>
        <v>No</v>
      </c>
      <c r="K1718" s="23" t="str">
        <f t="shared" si="106"/>
        <v>No</v>
      </c>
      <c r="L1718" s="23" t="str">
        <f>IF(TRIM(H1718)="?",'Cleaning Summary'!$B$35,IF(LOWER(TRIM(H1718))="yes","Yes","No"))</f>
        <v>No</v>
      </c>
      <c r="M1718" s="23">
        <f t="shared" si="107"/>
        <v>0</v>
      </c>
      <c r="N1718" s="23" t="str">
        <f>IF(B1718&lt;'Cleaning Summary'!$B$63,"Underweight",IF(B1718&lt;'Cleaning Summary'!$B$64,"Normal Weight",IF(B1718&lt;'Cleaning Summary'!$B$65,"Overweight","Obesity")))</f>
        <v>Obesity</v>
      </c>
      <c r="O1718" s="23" t="str">
        <f>IF(C1718&lt;'Cleaning Summary'!$B$66,"Normal",IF(C1718&lt;'Cleaning Summary'!$B$67,"Prediabetes","Diabetes"))</f>
        <v>Normal</v>
      </c>
    </row>
    <row r="1719" spans="1:15" x14ac:dyDescent="0.35">
      <c r="A1719" s="23" t="s">
        <v>3553</v>
      </c>
      <c r="B1719" s="27">
        <v>30.9</v>
      </c>
      <c r="C1719" s="27">
        <v>6.05</v>
      </c>
      <c r="D1719" s="23" t="s">
        <v>81</v>
      </c>
      <c r="E1719" s="23" t="s">
        <v>81</v>
      </c>
      <c r="F1719" s="23" t="s">
        <v>81</v>
      </c>
      <c r="G1719" s="23">
        <v>1</v>
      </c>
      <c r="H1719" s="23" t="s">
        <v>81</v>
      </c>
      <c r="I1719" s="23" t="str">
        <f t="shared" si="104"/>
        <v>No</v>
      </c>
      <c r="J1719" s="23" t="str">
        <f t="shared" si="105"/>
        <v>No</v>
      </c>
      <c r="K1719" s="23" t="str">
        <f t="shared" si="106"/>
        <v>No</v>
      </c>
      <c r="L1719" s="23" t="str">
        <f>IF(TRIM(H1719)="?",'Cleaning Summary'!$B$35,IF(LOWER(TRIM(H1719))="yes","Yes","No"))</f>
        <v>No</v>
      </c>
      <c r="M1719" s="23">
        <f t="shared" si="107"/>
        <v>1</v>
      </c>
      <c r="N1719" s="23" t="str">
        <f>IF(B1719&lt;'Cleaning Summary'!$B$63,"Underweight",IF(B1719&lt;'Cleaning Summary'!$B$64,"Normal Weight",IF(B1719&lt;'Cleaning Summary'!$B$65,"Overweight","Obesity")))</f>
        <v>Obesity</v>
      </c>
      <c r="O1719" s="23" t="str">
        <f>IF(C1719&lt;'Cleaning Summary'!$B$66,"Normal",IF(C1719&lt;'Cleaning Summary'!$B$67,"Prediabetes","Diabetes"))</f>
        <v>Prediabetes</v>
      </c>
    </row>
    <row r="1720" spans="1:15" x14ac:dyDescent="0.35">
      <c r="A1720" s="23" t="s">
        <v>3555</v>
      </c>
      <c r="B1720" s="27">
        <v>15.58</v>
      </c>
      <c r="C1720" s="27">
        <v>11.56</v>
      </c>
      <c r="D1720" s="23" t="s">
        <v>81</v>
      </c>
      <c r="E1720" s="23" t="s">
        <v>81</v>
      </c>
      <c r="F1720" s="23" t="s">
        <v>81</v>
      </c>
      <c r="G1720" s="23" t="s">
        <v>4796</v>
      </c>
      <c r="H1720" s="23" t="s">
        <v>81</v>
      </c>
      <c r="I1720" s="23" t="str">
        <f t="shared" si="104"/>
        <v>No</v>
      </c>
      <c r="J1720" s="23" t="str">
        <f t="shared" si="105"/>
        <v>No</v>
      </c>
      <c r="K1720" s="23" t="str">
        <f t="shared" si="106"/>
        <v>No</v>
      </c>
      <c r="L1720" s="23" t="str">
        <f>IF(TRIM(H1720)="?",'Cleaning Summary'!$B$35,IF(LOWER(TRIM(H1720))="yes","Yes","No"))</f>
        <v>No</v>
      </c>
      <c r="M1720" s="23">
        <f t="shared" si="107"/>
        <v>0</v>
      </c>
      <c r="N1720" s="23" t="str">
        <f>IF(B1720&lt;'Cleaning Summary'!$B$63,"Underweight",IF(B1720&lt;'Cleaning Summary'!$B$64,"Normal Weight",IF(B1720&lt;'Cleaning Summary'!$B$65,"Overweight","Obesity")))</f>
        <v>Underweight</v>
      </c>
      <c r="O1720" s="23" t="str">
        <f>IF(C1720&lt;'Cleaning Summary'!$B$66,"Normal",IF(C1720&lt;'Cleaning Summary'!$B$67,"Prediabetes","Diabetes"))</f>
        <v>Diabetes</v>
      </c>
    </row>
    <row r="1721" spans="1:15" x14ac:dyDescent="0.35">
      <c r="A1721" s="23" t="s">
        <v>3557</v>
      </c>
      <c r="B1721" s="27">
        <v>26.315000000000001</v>
      </c>
      <c r="C1721" s="27">
        <v>5.76</v>
      </c>
      <c r="D1721" s="23" t="s">
        <v>81</v>
      </c>
      <c r="E1721" s="23" t="s">
        <v>81</v>
      </c>
      <c r="F1721" s="23" t="s">
        <v>81</v>
      </c>
      <c r="G1721" s="23" t="s">
        <v>4796</v>
      </c>
      <c r="H1721" s="23" t="s">
        <v>81</v>
      </c>
      <c r="I1721" s="23" t="str">
        <f t="shared" si="104"/>
        <v>No</v>
      </c>
      <c r="J1721" s="23" t="str">
        <f t="shared" si="105"/>
        <v>No</v>
      </c>
      <c r="K1721" s="23" t="str">
        <f t="shared" si="106"/>
        <v>No</v>
      </c>
      <c r="L1721" s="23" t="str">
        <f>IF(TRIM(H1721)="?",'Cleaning Summary'!$B$35,IF(LOWER(TRIM(H1721))="yes","Yes","No"))</f>
        <v>No</v>
      </c>
      <c r="M1721" s="23">
        <f t="shared" si="107"/>
        <v>0</v>
      </c>
      <c r="N1721" s="23" t="str">
        <f>IF(B1721&lt;'Cleaning Summary'!$B$63,"Underweight",IF(B1721&lt;'Cleaning Summary'!$B$64,"Normal Weight",IF(B1721&lt;'Cleaning Summary'!$B$65,"Overweight","Obesity")))</f>
        <v>Overweight</v>
      </c>
      <c r="O1721" s="23" t="str">
        <f>IF(C1721&lt;'Cleaning Summary'!$B$66,"Normal",IF(C1721&lt;'Cleaning Summary'!$B$67,"Prediabetes","Diabetes"))</f>
        <v>Prediabetes</v>
      </c>
    </row>
    <row r="1722" spans="1:15" x14ac:dyDescent="0.35">
      <c r="A1722" s="23" t="s">
        <v>3559</v>
      </c>
      <c r="B1722" s="27">
        <v>35.61</v>
      </c>
      <c r="C1722" s="27">
        <v>5.65</v>
      </c>
      <c r="D1722" s="23" t="s">
        <v>81</v>
      </c>
      <c r="E1722" s="23" t="s">
        <v>95</v>
      </c>
      <c r="F1722" s="23" t="s">
        <v>81</v>
      </c>
      <c r="G1722" s="23">
        <v>1</v>
      </c>
      <c r="H1722" s="23" t="s">
        <v>81</v>
      </c>
      <c r="I1722" s="23" t="str">
        <f t="shared" si="104"/>
        <v>No</v>
      </c>
      <c r="J1722" s="23" t="str">
        <f t="shared" si="105"/>
        <v>Yes</v>
      </c>
      <c r="K1722" s="23" t="str">
        <f t="shared" si="106"/>
        <v>No</v>
      </c>
      <c r="L1722" s="23" t="str">
        <f>IF(TRIM(H1722)="?",'Cleaning Summary'!$B$35,IF(LOWER(TRIM(H1722))="yes","Yes","No"))</f>
        <v>No</v>
      </c>
      <c r="M1722" s="23">
        <f t="shared" si="107"/>
        <v>1</v>
      </c>
      <c r="N1722" s="23" t="str">
        <f>IF(B1722&lt;'Cleaning Summary'!$B$63,"Underweight",IF(B1722&lt;'Cleaning Summary'!$B$64,"Normal Weight",IF(B1722&lt;'Cleaning Summary'!$B$65,"Overweight","Obesity")))</f>
        <v>Obesity</v>
      </c>
      <c r="O1722" s="23" t="str">
        <f>IF(C1722&lt;'Cleaning Summary'!$B$66,"Normal",IF(C1722&lt;'Cleaning Summary'!$B$67,"Prediabetes","Diabetes"))</f>
        <v>Normal</v>
      </c>
    </row>
    <row r="1723" spans="1:15" x14ac:dyDescent="0.35">
      <c r="A1723" s="23" t="s">
        <v>3561</v>
      </c>
      <c r="B1723" s="27">
        <v>37.56</v>
      </c>
      <c r="C1723" s="27">
        <v>5.88</v>
      </c>
      <c r="D1723" s="23" t="s">
        <v>81</v>
      </c>
      <c r="E1723" s="23" t="s">
        <v>95</v>
      </c>
      <c r="F1723" s="23" t="s">
        <v>81</v>
      </c>
      <c r="G1723" s="23">
        <v>1</v>
      </c>
      <c r="H1723" s="23" t="s">
        <v>81</v>
      </c>
      <c r="I1723" s="23" t="str">
        <f t="shared" si="104"/>
        <v>No</v>
      </c>
      <c r="J1723" s="23" t="str">
        <f t="shared" si="105"/>
        <v>Yes</v>
      </c>
      <c r="K1723" s="23" t="str">
        <f t="shared" si="106"/>
        <v>No</v>
      </c>
      <c r="L1723" s="23" t="str">
        <f>IF(TRIM(H1723)="?",'Cleaning Summary'!$B$35,IF(LOWER(TRIM(H1723))="yes","Yes","No"))</f>
        <v>No</v>
      </c>
      <c r="M1723" s="23">
        <f t="shared" si="107"/>
        <v>1</v>
      </c>
      <c r="N1723" s="23" t="str">
        <f>IF(B1723&lt;'Cleaning Summary'!$B$63,"Underweight",IF(B1723&lt;'Cleaning Summary'!$B$64,"Normal Weight",IF(B1723&lt;'Cleaning Summary'!$B$65,"Overweight","Obesity")))</f>
        <v>Obesity</v>
      </c>
      <c r="O1723" s="23" t="str">
        <f>IF(C1723&lt;'Cleaning Summary'!$B$66,"Normal",IF(C1723&lt;'Cleaning Summary'!$B$67,"Prediabetes","Diabetes"))</f>
        <v>Prediabetes</v>
      </c>
    </row>
    <row r="1724" spans="1:15" x14ac:dyDescent="0.35">
      <c r="A1724" s="23" t="s">
        <v>3563</v>
      </c>
      <c r="B1724" s="27">
        <v>15.49</v>
      </c>
      <c r="C1724" s="27">
        <v>9.6</v>
      </c>
      <c r="D1724" s="23" t="s">
        <v>81</v>
      </c>
      <c r="E1724" s="23" t="s">
        <v>81</v>
      </c>
      <c r="F1724" s="23" t="s">
        <v>81</v>
      </c>
      <c r="G1724" s="23" t="s">
        <v>4796</v>
      </c>
      <c r="H1724" s="23" t="s">
        <v>81</v>
      </c>
      <c r="I1724" s="23" t="str">
        <f t="shared" si="104"/>
        <v>No</v>
      </c>
      <c r="J1724" s="23" t="str">
        <f t="shared" si="105"/>
        <v>No</v>
      </c>
      <c r="K1724" s="23" t="str">
        <f t="shared" si="106"/>
        <v>No</v>
      </c>
      <c r="L1724" s="23" t="str">
        <f>IF(TRIM(H1724)="?",'Cleaning Summary'!$B$35,IF(LOWER(TRIM(H1724))="yes","Yes","No"))</f>
        <v>No</v>
      </c>
      <c r="M1724" s="23">
        <f t="shared" si="107"/>
        <v>0</v>
      </c>
      <c r="N1724" s="23" t="str">
        <f>IF(B1724&lt;'Cleaning Summary'!$B$63,"Underweight",IF(B1724&lt;'Cleaning Summary'!$B$64,"Normal Weight",IF(B1724&lt;'Cleaning Summary'!$B$65,"Overweight","Obesity")))</f>
        <v>Underweight</v>
      </c>
      <c r="O1724" s="23" t="str">
        <f>IF(C1724&lt;'Cleaning Summary'!$B$66,"Normal",IF(C1724&lt;'Cleaning Summary'!$B$67,"Prediabetes","Diabetes"))</f>
        <v>Diabetes</v>
      </c>
    </row>
    <row r="1725" spans="1:15" x14ac:dyDescent="0.35">
      <c r="A1725" s="23" t="s">
        <v>3565</v>
      </c>
      <c r="B1725" s="27">
        <v>23.48</v>
      </c>
      <c r="C1725" s="27">
        <v>6.24</v>
      </c>
      <c r="D1725" s="23" t="s">
        <v>81</v>
      </c>
      <c r="E1725" s="23" t="s">
        <v>81</v>
      </c>
      <c r="F1725" s="23" t="s">
        <v>81</v>
      </c>
      <c r="G1725" s="23">
        <v>1</v>
      </c>
      <c r="H1725" s="23" t="s">
        <v>81</v>
      </c>
      <c r="I1725" s="23" t="str">
        <f t="shared" si="104"/>
        <v>No</v>
      </c>
      <c r="J1725" s="23" t="str">
        <f t="shared" si="105"/>
        <v>No</v>
      </c>
      <c r="K1725" s="23" t="str">
        <f t="shared" si="106"/>
        <v>No</v>
      </c>
      <c r="L1725" s="23" t="str">
        <f>IF(TRIM(H1725)="?",'Cleaning Summary'!$B$35,IF(LOWER(TRIM(H1725))="yes","Yes","No"))</f>
        <v>No</v>
      </c>
      <c r="M1725" s="23">
        <f t="shared" si="107"/>
        <v>1</v>
      </c>
      <c r="N1725" s="23" t="str">
        <f>IF(B1725&lt;'Cleaning Summary'!$B$63,"Underweight",IF(B1725&lt;'Cleaning Summary'!$B$64,"Normal Weight",IF(B1725&lt;'Cleaning Summary'!$B$65,"Overweight","Obesity")))</f>
        <v>Normal Weight</v>
      </c>
      <c r="O1725" s="23" t="str">
        <f>IF(C1725&lt;'Cleaning Summary'!$B$66,"Normal",IF(C1725&lt;'Cleaning Summary'!$B$67,"Prediabetes","Diabetes"))</f>
        <v>Prediabetes</v>
      </c>
    </row>
    <row r="1726" spans="1:15" x14ac:dyDescent="0.35">
      <c r="A1726" s="23" t="s">
        <v>3567</v>
      </c>
      <c r="B1726" s="27">
        <v>30.02</v>
      </c>
      <c r="C1726" s="27">
        <v>7.63</v>
      </c>
      <c r="D1726" s="23" t="s">
        <v>95</v>
      </c>
      <c r="E1726" s="23" t="s">
        <v>81</v>
      </c>
      <c r="F1726" s="23" t="s">
        <v>81</v>
      </c>
      <c r="G1726" s="23">
        <v>1</v>
      </c>
      <c r="H1726" s="23" t="s">
        <v>81</v>
      </c>
      <c r="I1726" s="23" t="str">
        <f t="shared" si="104"/>
        <v>Yes</v>
      </c>
      <c r="J1726" s="23" t="str">
        <f t="shared" si="105"/>
        <v>No</v>
      </c>
      <c r="K1726" s="23" t="str">
        <f t="shared" si="106"/>
        <v>No</v>
      </c>
      <c r="L1726" s="23" t="str">
        <f>IF(TRIM(H1726)="?",'Cleaning Summary'!$B$35,IF(LOWER(TRIM(H1726))="yes","Yes","No"))</f>
        <v>No</v>
      </c>
      <c r="M1726" s="23">
        <f t="shared" si="107"/>
        <v>1</v>
      </c>
      <c r="N1726" s="23" t="str">
        <f>IF(B1726&lt;'Cleaning Summary'!$B$63,"Underweight",IF(B1726&lt;'Cleaning Summary'!$B$64,"Normal Weight",IF(B1726&lt;'Cleaning Summary'!$B$65,"Overweight","Obesity")))</f>
        <v>Obesity</v>
      </c>
      <c r="O1726" s="23" t="str">
        <f>IF(C1726&lt;'Cleaning Summary'!$B$66,"Normal",IF(C1726&lt;'Cleaning Summary'!$B$67,"Prediabetes","Diabetes"))</f>
        <v>Diabetes</v>
      </c>
    </row>
    <row r="1727" spans="1:15" x14ac:dyDescent="0.35">
      <c r="A1727" s="23" t="s">
        <v>3569</v>
      </c>
      <c r="B1727" s="27">
        <v>26.885000000000002</v>
      </c>
      <c r="C1727" s="27">
        <v>8.66</v>
      </c>
      <c r="D1727" s="23" t="s">
        <v>95</v>
      </c>
      <c r="E1727" s="23" t="s">
        <v>81</v>
      </c>
      <c r="F1727" s="23" t="s">
        <v>81</v>
      </c>
      <c r="G1727" s="23">
        <v>1</v>
      </c>
      <c r="H1727" s="23" t="s">
        <v>81</v>
      </c>
      <c r="I1727" s="23" t="str">
        <f t="shared" si="104"/>
        <v>Yes</v>
      </c>
      <c r="J1727" s="23" t="str">
        <f t="shared" si="105"/>
        <v>No</v>
      </c>
      <c r="K1727" s="23" t="str">
        <f t="shared" si="106"/>
        <v>No</v>
      </c>
      <c r="L1727" s="23" t="str">
        <f>IF(TRIM(H1727)="?",'Cleaning Summary'!$B$35,IF(LOWER(TRIM(H1727))="yes","Yes","No"))</f>
        <v>No</v>
      </c>
      <c r="M1727" s="23">
        <f t="shared" si="107"/>
        <v>1</v>
      </c>
      <c r="N1727" s="23" t="str">
        <f>IF(B1727&lt;'Cleaning Summary'!$B$63,"Underweight",IF(B1727&lt;'Cleaning Summary'!$B$64,"Normal Weight",IF(B1727&lt;'Cleaning Summary'!$B$65,"Overweight","Obesity")))</f>
        <v>Overweight</v>
      </c>
      <c r="O1727" s="23" t="str">
        <f>IF(C1727&lt;'Cleaning Summary'!$B$66,"Normal",IF(C1727&lt;'Cleaning Summary'!$B$67,"Prediabetes","Diabetes"))</f>
        <v>Diabetes</v>
      </c>
    </row>
    <row r="1728" spans="1:15" x14ac:dyDescent="0.35">
      <c r="A1728" s="23" t="s">
        <v>3571</v>
      </c>
      <c r="B1728" s="27">
        <v>25.84</v>
      </c>
      <c r="C1728" s="27">
        <v>8.5500000000000007</v>
      </c>
      <c r="D1728" s="23" t="s">
        <v>95</v>
      </c>
      <c r="E1728" s="23" t="s">
        <v>81</v>
      </c>
      <c r="F1728" s="23" t="s">
        <v>81</v>
      </c>
      <c r="G1728" s="23">
        <v>1</v>
      </c>
      <c r="H1728" s="23" t="s">
        <v>81</v>
      </c>
      <c r="I1728" s="23" t="str">
        <f t="shared" si="104"/>
        <v>Yes</v>
      </c>
      <c r="J1728" s="23" t="str">
        <f t="shared" si="105"/>
        <v>No</v>
      </c>
      <c r="K1728" s="23" t="str">
        <f t="shared" si="106"/>
        <v>No</v>
      </c>
      <c r="L1728" s="23" t="str">
        <f>IF(TRIM(H1728)="?",'Cleaning Summary'!$B$35,IF(LOWER(TRIM(H1728))="yes","Yes","No"))</f>
        <v>No</v>
      </c>
      <c r="M1728" s="23">
        <f t="shared" si="107"/>
        <v>1</v>
      </c>
      <c r="N1728" s="23" t="str">
        <f>IF(B1728&lt;'Cleaning Summary'!$B$63,"Underweight",IF(B1728&lt;'Cleaning Summary'!$B$64,"Normal Weight",IF(B1728&lt;'Cleaning Summary'!$B$65,"Overweight","Obesity")))</f>
        <v>Overweight</v>
      </c>
      <c r="O1728" s="23" t="str">
        <f>IF(C1728&lt;'Cleaning Summary'!$B$66,"Normal",IF(C1728&lt;'Cleaning Summary'!$B$67,"Prediabetes","Diabetes"))</f>
        <v>Diabetes</v>
      </c>
    </row>
    <row r="1729" spans="1:15" x14ac:dyDescent="0.35">
      <c r="A1729" s="23" t="s">
        <v>3573</v>
      </c>
      <c r="B1729" s="27">
        <v>27.454999999999998</v>
      </c>
      <c r="C1729" s="27">
        <v>4.54</v>
      </c>
      <c r="D1729" s="23" t="s">
        <v>81</v>
      </c>
      <c r="E1729" s="23" t="s">
        <v>81</v>
      </c>
      <c r="F1729" s="23" t="s">
        <v>81</v>
      </c>
      <c r="G1729" s="23" t="s">
        <v>4796</v>
      </c>
      <c r="H1729" s="23" t="s">
        <v>81</v>
      </c>
      <c r="I1729" s="23" t="str">
        <f t="shared" si="104"/>
        <v>No</v>
      </c>
      <c r="J1729" s="23" t="str">
        <f t="shared" si="105"/>
        <v>No</v>
      </c>
      <c r="K1729" s="23" t="str">
        <f t="shared" si="106"/>
        <v>No</v>
      </c>
      <c r="L1729" s="23" t="str">
        <f>IF(TRIM(H1729)="?",'Cleaning Summary'!$B$35,IF(LOWER(TRIM(H1729))="yes","Yes","No"))</f>
        <v>No</v>
      </c>
      <c r="M1729" s="23">
        <f t="shared" si="107"/>
        <v>0</v>
      </c>
      <c r="N1729" s="23" t="str">
        <f>IF(B1729&lt;'Cleaning Summary'!$B$63,"Underweight",IF(B1729&lt;'Cleaning Summary'!$B$64,"Normal Weight",IF(B1729&lt;'Cleaning Summary'!$B$65,"Overweight","Obesity")))</f>
        <v>Overweight</v>
      </c>
      <c r="O1729" s="23" t="str">
        <f>IF(C1729&lt;'Cleaning Summary'!$B$66,"Normal",IF(C1729&lt;'Cleaning Summary'!$B$67,"Prediabetes","Diabetes"))</f>
        <v>Normal</v>
      </c>
    </row>
    <row r="1730" spans="1:15" x14ac:dyDescent="0.35">
      <c r="A1730" s="23" t="s">
        <v>3575</v>
      </c>
      <c r="B1730" s="27">
        <v>24.605</v>
      </c>
      <c r="C1730" s="27">
        <v>5.7</v>
      </c>
      <c r="D1730" s="23" t="s">
        <v>81</v>
      </c>
      <c r="E1730" s="23" t="s">
        <v>81</v>
      </c>
      <c r="F1730" s="23" t="s">
        <v>81</v>
      </c>
      <c r="G1730" s="23" t="s">
        <v>4796</v>
      </c>
      <c r="H1730" s="23" t="s">
        <v>81</v>
      </c>
      <c r="I1730" s="23" t="str">
        <f t="shared" ref="I1730:I1793" si="108">IF(LOWER(TRIM(D1730))="yes","Yes","No")</f>
        <v>No</v>
      </c>
      <c r="J1730" s="23" t="str">
        <f t="shared" ref="J1730:J1793" si="109">IF(LOWER(TRIM(E1730))="yes","Yes","No")</f>
        <v>No</v>
      </c>
      <c r="K1730" s="23" t="str">
        <f t="shared" ref="K1730:K1793" si="110">IF(LOWER(TRIM(F1730))="yes","Yes","No")</f>
        <v>No</v>
      </c>
      <c r="L1730" s="23" t="str">
        <f>IF(TRIM(H1730)="?",'Cleaning Summary'!$B$35,IF(LOWER(TRIM(H1730))="yes","Yes","No"))</f>
        <v>No</v>
      </c>
      <c r="M1730" s="23">
        <f t="shared" ref="M1730:M1793" si="111">IF(ISNUMBER(G1730),G1730,IF(LOWER(TRIM(G1730))="no major surgery",0,"CHECK"))</f>
        <v>0</v>
      </c>
      <c r="N1730" s="23" t="str">
        <f>IF(B1730&lt;'Cleaning Summary'!$B$63,"Underweight",IF(B1730&lt;'Cleaning Summary'!$B$64,"Normal Weight",IF(B1730&lt;'Cleaning Summary'!$B$65,"Overweight","Obesity")))</f>
        <v>Normal Weight</v>
      </c>
      <c r="O1730" s="23" t="str">
        <f>IF(C1730&lt;'Cleaning Summary'!$B$66,"Normal",IF(C1730&lt;'Cleaning Summary'!$B$67,"Prediabetes","Diabetes"))</f>
        <v>Prediabetes</v>
      </c>
    </row>
    <row r="1731" spans="1:15" x14ac:dyDescent="0.35">
      <c r="A1731" s="23" t="s">
        <v>3577</v>
      </c>
      <c r="B1731" s="27">
        <v>30.8</v>
      </c>
      <c r="C1731" s="27">
        <v>5.07</v>
      </c>
      <c r="D1731" s="23" t="s">
        <v>81</v>
      </c>
      <c r="E1731" s="23" t="s">
        <v>81</v>
      </c>
      <c r="F1731" s="23" t="s">
        <v>81</v>
      </c>
      <c r="G1731" s="23" t="s">
        <v>4796</v>
      </c>
      <c r="H1731" s="23" t="s">
        <v>81</v>
      </c>
      <c r="I1731" s="23" t="str">
        <f t="shared" si="108"/>
        <v>No</v>
      </c>
      <c r="J1731" s="23" t="str">
        <f t="shared" si="109"/>
        <v>No</v>
      </c>
      <c r="K1731" s="23" t="str">
        <f t="shared" si="110"/>
        <v>No</v>
      </c>
      <c r="L1731" s="23" t="str">
        <f>IF(TRIM(H1731)="?",'Cleaning Summary'!$B$35,IF(LOWER(TRIM(H1731))="yes","Yes","No"))</f>
        <v>No</v>
      </c>
      <c r="M1731" s="23">
        <f t="shared" si="111"/>
        <v>0</v>
      </c>
      <c r="N1731" s="23" t="str">
        <f>IF(B1731&lt;'Cleaning Summary'!$B$63,"Underweight",IF(B1731&lt;'Cleaning Summary'!$B$64,"Normal Weight",IF(B1731&lt;'Cleaning Summary'!$B$65,"Overweight","Obesity")))</f>
        <v>Obesity</v>
      </c>
      <c r="O1731" s="23" t="str">
        <f>IF(C1731&lt;'Cleaning Summary'!$B$66,"Normal",IF(C1731&lt;'Cleaning Summary'!$B$67,"Prediabetes","Diabetes"))</f>
        <v>Normal</v>
      </c>
    </row>
    <row r="1732" spans="1:15" x14ac:dyDescent="0.35">
      <c r="A1732" s="23" t="s">
        <v>3579</v>
      </c>
      <c r="B1732" s="27">
        <v>34.799999999999997</v>
      </c>
      <c r="C1732" s="27">
        <v>4.38</v>
      </c>
      <c r="D1732" s="23" t="s">
        <v>81</v>
      </c>
      <c r="E1732" s="23" t="s">
        <v>81</v>
      </c>
      <c r="F1732" s="23" t="s">
        <v>81</v>
      </c>
      <c r="G1732" s="23">
        <v>1</v>
      </c>
      <c r="H1732" s="23" t="s">
        <v>81</v>
      </c>
      <c r="I1732" s="23" t="str">
        <f t="shared" si="108"/>
        <v>No</v>
      </c>
      <c r="J1732" s="23" t="str">
        <f t="shared" si="109"/>
        <v>No</v>
      </c>
      <c r="K1732" s="23" t="str">
        <f t="shared" si="110"/>
        <v>No</v>
      </c>
      <c r="L1732" s="23" t="str">
        <f>IF(TRIM(H1732)="?",'Cleaning Summary'!$B$35,IF(LOWER(TRIM(H1732))="yes","Yes","No"))</f>
        <v>No</v>
      </c>
      <c r="M1732" s="23">
        <f t="shared" si="111"/>
        <v>1</v>
      </c>
      <c r="N1732" s="23" t="str">
        <f>IF(B1732&lt;'Cleaning Summary'!$B$63,"Underweight",IF(B1732&lt;'Cleaning Summary'!$B$64,"Normal Weight",IF(B1732&lt;'Cleaning Summary'!$B$65,"Overweight","Obesity")))</f>
        <v>Obesity</v>
      </c>
      <c r="O1732" s="23" t="str">
        <f>IF(C1732&lt;'Cleaning Summary'!$B$66,"Normal",IF(C1732&lt;'Cleaning Summary'!$B$67,"Prediabetes","Diabetes"))</f>
        <v>Normal</v>
      </c>
    </row>
    <row r="1733" spans="1:15" x14ac:dyDescent="0.35">
      <c r="A1733" s="23" t="s">
        <v>3581</v>
      </c>
      <c r="B1733" s="27">
        <v>34.21</v>
      </c>
      <c r="C1733" s="27">
        <v>4.54</v>
      </c>
      <c r="D1733" s="23" t="s">
        <v>81</v>
      </c>
      <c r="E1733" s="23" t="s">
        <v>81</v>
      </c>
      <c r="F1733" s="23" t="s">
        <v>81</v>
      </c>
      <c r="G1733" s="23">
        <v>1</v>
      </c>
      <c r="H1733" s="23" t="s">
        <v>81</v>
      </c>
      <c r="I1733" s="23" t="str">
        <f t="shared" si="108"/>
        <v>No</v>
      </c>
      <c r="J1733" s="23" t="str">
        <f t="shared" si="109"/>
        <v>No</v>
      </c>
      <c r="K1733" s="23" t="str">
        <f t="shared" si="110"/>
        <v>No</v>
      </c>
      <c r="L1733" s="23" t="str">
        <f>IF(TRIM(H1733)="?",'Cleaning Summary'!$B$35,IF(LOWER(TRIM(H1733))="yes","Yes","No"))</f>
        <v>No</v>
      </c>
      <c r="M1733" s="23">
        <f t="shared" si="111"/>
        <v>1</v>
      </c>
      <c r="N1733" s="23" t="str">
        <f>IF(B1733&lt;'Cleaning Summary'!$B$63,"Underweight",IF(B1733&lt;'Cleaning Summary'!$B$64,"Normal Weight",IF(B1733&lt;'Cleaning Summary'!$B$65,"Overweight","Obesity")))</f>
        <v>Obesity</v>
      </c>
      <c r="O1733" s="23" t="str">
        <f>IF(C1733&lt;'Cleaning Summary'!$B$66,"Normal",IF(C1733&lt;'Cleaning Summary'!$B$67,"Prediabetes","Diabetes"))</f>
        <v>Normal</v>
      </c>
    </row>
    <row r="1734" spans="1:15" x14ac:dyDescent="0.35">
      <c r="A1734" s="23" t="s">
        <v>3583</v>
      </c>
      <c r="B1734" s="27">
        <v>31</v>
      </c>
      <c r="C1734" s="27">
        <v>5.38</v>
      </c>
      <c r="D1734" s="23" t="s">
        <v>81</v>
      </c>
      <c r="E1734" s="23" t="s">
        <v>81</v>
      </c>
      <c r="F1734" s="23" t="s">
        <v>81</v>
      </c>
      <c r="G1734" s="23">
        <v>1</v>
      </c>
      <c r="H1734" s="23" t="s">
        <v>81</v>
      </c>
      <c r="I1734" s="23" t="str">
        <f t="shared" si="108"/>
        <v>No</v>
      </c>
      <c r="J1734" s="23" t="str">
        <f t="shared" si="109"/>
        <v>No</v>
      </c>
      <c r="K1734" s="23" t="str">
        <f t="shared" si="110"/>
        <v>No</v>
      </c>
      <c r="L1734" s="23" t="str">
        <f>IF(TRIM(H1734)="?",'Cleaning Summary'!$B$35,IF(LOWER(TRIM(H1734))="yes","Yes","No"))</f>
        <v>No</v>
      </c>
      <c r="M1734" s="23">
        <f t="shared" si="111"/>
        <v>1</v>
      </c>
      <c r="N1734" s="23" t="str">
        <f>IF(B1734&lt;'Cleaning Summary'!$B$63,"Underweight",IF(B1734&lt;'Cleaning Summary'!$B$64,"Normal Weight",IF(B1734&lt;'Cleaning Summary'!$B$65,"Overweight","Obesity")))</f>
        <v>Obesity</v>
      </c>
      <c r="O1734" s="23" t="str">
        <f>IF(C1734&lt;'Cleaning Summary'!$B$66,"Normal",IF(C1734&lt;'Cleaning Summary'!$B$67,"Prediabetes","Diabetes"))</f>
        <v>Normal</v>
      </c>
    </row>
    <row r="1735" spans="1:15" x14ac:dyDescent="0.35">
      <c r="A1735" s="23" t="s">
        <v>3585</v>
      </c>
      <c r="B1735" s="27">
        <v>26.125</v>
      </c>
      <c r="C1735" s="27">
        <v>5.55</v>
      </c>
      <c r="D1735" s="23" t="s">
        <v>81</v>
      </c>
      <c r="E1735" s="23" t="s">
        <v>81</v>
      </c>
      <c r="F1735" s="23" t="s">
        <v>81</v>
      </c>
      <c r="G1735" s="23">
        <v>1</v>
      </c>
      <c r="H1735" s="23" t="s">
        <v>81</v>
      </c>
      <c r="I1735" s="23" t="str">
        <f t="shared" si="108"/>
        <v>No</v>
      </c>
      <c r="J1735" s="23" t="str">
        <f t="shared" si="109"/>
        <v>No</v>
      </c>
      <c r="K1735" s="23" t="str">
        <f t="shared" si="110"/>
        <v>No</v>
      </c>
      <c r="L1735" s="23" t="str">
        <f>IF(TRIM(H1735)="?",'Cleaning Summary'!$B$35,IF(LOWER(TRIM(H1735))="yes","Yes","No"))</f>
        <v>No</v>
      </c>
      <c r="M1735" s="23">
        <f t="shared" si="111"/>
        <v>1</v>
      </c>
      <c r="N1735" s="23" t="str">
        <f>IF(B1735&lt;'Cleaning Summary'!$B$63,"Underweight",IF(B1735&lt;'Cleaning Summary'!$B$64,"Normal Weight",IF(B1735&lt;'Cleaning Summary'!$B$65,"Overweight","Obesity")))</f>
        <v>Overweight</v>
      </c>
      <c r="O1735" s="23" t="str">
        <f>IF(C1735&lt;'Cleaning Summary'!$B$66,"Normal",IF(C1735&lt;'Cleaning Summary'!$B$67,"Prediabetes","Diabetes"))</f>
        <v>Normal</v>
      </c>
    </row>
    <row r="1736" spans="1:15" x14ac:dyDescent="0.35">
      <c r="A1736" s="23" t="s">
        <v>3587</v>
      </c>
      <c r="B1736" s="27">
        <v>30.13</v>
      </c>
      <c r="C1736" s="27">
        <v>4.03</v>
      </c>
      <c r="D1736" s="23" t="s">
        <v>95</v>
      </c>
      <c r="E1736" s="23" t="s">
        <v>81</v>
      </c>
      <c r="F1736" s="23" t="s">
        <v>81</v>
      </c>
      <c r="G1736" s="23">
        <v>1</v>
      </c>
      <c r="H1736" s="23" t="s">
        <v>81</v>
      </c>
      <c r="I1736" s="23" t="str">
        <f t="shared" si="108"/>
        <v>Yes</v>
      </c>
      <c r="J1736" s="23" t="str">
        <f t="shared" si="109"/>
        <v>No</v>
      </c>
      <c r="K1736" s="23" t="str">
        <f t="shared" si="110"/>
        <v>No</v>
      </c>
      <c r="L1736" s="23" t="str">
        <f>IF(TRIM(H1736)="?",'Cleaning Summary'!$B$35,IF(LOWER(TRIM(H1736))="yes","Yes","No"))</f>
        <v>No</v>
      </c>
      <c r="M1736" s="23">
        <f t="shared" si="111"/>
        <v>1</v>
      </c>
      <c r="N1736" s="23" t="str">
        <f>IF(B1736&lt;'Cleaning Summary'!$B$63,"Underweight",IF(B1736&lt;'Cleaning Summary'!$B$64,"Normal Weight",IF(B1736&lt;'Cleaning Summary'!$B$65,"Overweight","Obesity")))</f>
        <v>Obesity</v>
      </c>
      <c r="O1736" s="23" t="str">
        <f>IF(C1736&lt;'Cleaning Summary'!$B$66,"Normal",IF(C1736&lt;'Cleaning Summary'!$B$67,"Prediabetes","Diabetes"))</f>
        <v>Normal</v>
      </c>
    </row>
    <row r="1737" spans="1:15" x14ac:dyDescent="0.35">
      <c r="A1737" s="23" t="s">
        <v>3589</v>
      </c>
      <c r="B1737" s="27">
        <v>34.19</v>
      </c>
      <c r="C1737" s="27">
        <v>4.1900000000000004</v>
      </c>
      <c r="D1737" s="23" t="s">
        <v>81</v>
      </c>
      <c r="E1737" s="23" t="s">
        <v>81</v>
      </c>
      <c r="F1737" s="23" t="s">
        <v>81</v>
      </c>
      <c r="G1737" s="23" t="s">
        <v>4796</v>
      </c>
      <c r="H1737" s="23" t="s">
        <v>81</v>
      </c>
      <c r="I1737" s="23" t="str">
        <f t="shared" si="108"/>
        <v>No</v>
      </c>
      <c r="J1737" s="23" t="str">
        <f t="shared" si="109"/>
        <v>No</v>
      </c>
      <c r="K1737" s="23" t="str">
        <f t="shared" si="110"/>
        <v>No</v>
      </c>
      <c r="L1737" s="23" t="str">
        <f>IF(TRIM(H1737)="?",'Cleaning Summary'!$B$35,IF(LOWER(TRIM(H1737))="yes","Yes","No"))</f>
        <v>No</v>
      </c>
      <c r="M1737" s="23">
        <f t="shared" si="111"/>
        <v>0</v>
      </c>
      <c r="N1737" s="23" t="str">
        <f>IF(B1737&lt;'Cleaning Summary'!$B$63,"Underweight",IF(B1737&lt;'Cleaning Summary'!$B$64,"Normal Weight",IF(B1737&lt;'Cleaning Summary'!$B$65,"Overweight","Obesity")))</f>
        <v>Obesity</v>
      </c>
      <c r="O1737" s="23" t="str">
        <f>IF(C1737&lt;'Cleaning Summary'!$B$66,"Normal",IF(C1737&lt;'Cleaning Summary'!$B$67,"Prediabetes","Diabetes"))</f>
        <v>Normal</v>
      </c>
    </row>
    <row r="1738" spans="1:15" x14ac:dyDescent="0.35">
      <c r="A1738" s="23" t="s">
        <v>3591</v>
      </c>
      <c r="B1738" s="27">
        <v>22.515000000000001</v>
      </c>
      <c r="C1738" s="27">
        <v>4.37</v>
      </c>
      <c r="D1738" s="23" t="s">
        <v>81</v>
      </c>
      <c r="E1738" s="23" t="s">
        <v>81</v>
      </c>
      <c r="F1738" s="23" t="s">
        <v>82</v>
      </c>
      <c r="G1738" s="23">
        <v>1</v>
      </c>
      <c r="H1738" s="23" t="s">
        <v>81</v>
      </c>
      <c r="I1738" s="23" t="str">
        <f t="shared" si="108"/>
        <v>No</v>
      </c>
      <c r="J1738" s="23" t="str">
        <f t="shared" si="109"/>
        <v>No</v>
      </c>
      <c r="K1738" s="23" t="str">
        <f t="shared" si="110"/>
        <v>Yes</v>
      </c>
      <c r="L1738" s="23" t="str">
        <f>IF(TRIM(H1738)="?",'Cleaning Summary'!$B$35,IF(LOWER(TRIM(H1738))="yes","Yes","No"))</f>
        <v>No</v>
      </c>
      <c r="M1738" s="23">
        <f t="shared" si="111"/>
        <v>1</v>
      </c>
      <c r="N1738" s="23" t="str">
        <f>IF(B1738&lt;'Cleaning Summary'!$B$63,"Underweight",IF(B1738&lt;'Cleaning Summary'!$B$64,"Normal Weight",IF(B1738&lt;'Cleaning Summary'!$B$65,"Overweight","Obesity")))</f>
        <v>Normal Weight</v>
      </c>
      <c r="O1738" s="23" t="str">
        <f>IF(C1738&lt;'Cleaning Summary'!$B$66,"Normal",IF(C1738&lt;'Cleaning Summary'!$B$67,"Prediabetes","Diabetes"))</f>
        <v>Normal</v>
      </c>
    </row>
    <row r="1739" spans="1:15" x14ac:dyDescent="0.35">
      <c r="A1739" s="23" t="s">
        <v>3593</v>
      </c>
      <c r="B1739" s="27">
        <v>18.239999999999998</v>
      </c>
      <c r="C1739" s="27">
        <v>5.31</v>
      </c>
      <c r="D1739" s="23" t="s">
        <v>95</v>
      </c>
      <c r="E1739" s="23" t="s">
        <v>81</v>
      </c>
      <c r="F1739" s="23" t="s">
        <v>82</v>
      </c>
      <c r="G1739" s="23">
        <v>1</v>
      </c>
      <c r="H1739" s="23" t="s">
        <v>81</v>
      </c>
      <c r="I1739" s="23" t="str">
        <f t="shared" si="108"/>
        <v>Yes</v>
      </c>
      <c r="J1739" s="23" t="str">
        <f t="shared" si="109"/>
        <v>No</v>
      </c>
      <c r="K1739" s="23" t="str">
        <f t="shared" si="110"/>
        <v>Yes</v>
      </c>
      <c r="L1739" s="23" t="str">
        <f>IF(TRIM(H1739)="?",'Cleaning Summary'!$B$35,IF(LOWER(TRIM(H1739))="yes","Yes","No"))</f>
        <v>No</v>
      </c>
      <c r="M1739" s="23">
        <f t="shared" si="111"/>
        <v>1</v>
      </c>
      <c r="N1739" s="23" t="str">
        <f>IF(B1739&lt;'Cleaning Summary'!$B$63,"Underweight",IF(B1739&lt;'Cleaning Summary'!$B$64,"Normal Weight",IF(B1739&lt;'Cleaning Summary'!$B$65,"Overweight","Obesity")))</f>
        <v>Underweight</v>
      </c>
      <c r="O1739" s="23" t="str">
        <f>IF(C1739&lt;'Cleaning Summary'!$B$66,"Normal",IF(C1739&lt;'Cleaning Summary'!$B$67,"Prediabetes","Diabetes"))</f>
        <v>Normal</v>
      </c>
    </row>
    <row r="1740" spans="1:15" x14ac:dyDescent="0.35">
      <c r="A1740" s="23" t="s">
        <v>3595</v>
      </c>
      <c r="B1740" s="27">
        <v>37.28</v>
      </c>
      <c r="C1740" s="27">
        <v>4.66</v>
      </c>
      <c r="D1740" s="23" t="s">
        <v>81</v>
      </c>
      <c r="E1740" s="23" t="s">
        <v>95</v>
      </c>
      <c r="F1740" s="23" t="s">
        <v>81</v>
      </c>
      <c r="G1740" s="23">
        <v>1</v>
      </c>
      <c r="H1740" s="23" t="s">
        <v>81</v>
      </c>
      <c r="I1740" s="23" t="str">
        <f t="shared" si="108"/>
        <v>No</v>
      </c>
      <c r="J1740" s="23" t="str">
        <f t="shared" si="109"/>
        <v>Yes</v>
      </c>
      <c r="K1740" s="23" t="str">
        <f t="shared" si="110"/>
        <v>No</v>
      </c>
      <c r="L1740" s="23" t="str">
        <f>IF(TRIM(H1740)="?",'Cleaning Summary'!$B$35,IF(LOWER(TRIM(H1740))="yes","Yes","No"))</f>
        <v>No</v>
      </c>
      <c r="M1740" s="23">
        <f t="shared" si="111"/>
        <v>1</v>
      </c>
      <c r="N1740" s="23" t="str">
        <f>IF(B1740&lt;'Cleaning Summary'!$B$63,"Underweight",IF(B1740&lt;'Cleaning Summary'!$B$64,"Normal Weight",IF(B1740&lt;'Cleaning Summary'!$B$65,"Overweight","Obesity")))</f>
        <v>Obesity</v>
      </c>
      <c r="O1740" s="23" t="str">
        <f>IF(C1740&lt;'Cleaning Summary'!$B$66,"Normal",IF(C1740&lt;'Cleaning Summary'!$B$67,"Prediabetes","Diabetes"))</f>
        <v>Normal</v>
      </c>
    </row>
    <row r="1741" spans="1:15" x14ac:dyDescent="0.35">
      <c r="A1741" s="23" t="s">
        <v>3597</v>
      </c>
      <c r="B1741" s="27">
        <v>18.2</v>
      </c>
      <c r="C1741" s="27">
        <v>6.19</v>
      </c>
      <c r="D1741" s="23" t="s">
        <v>81</v>
      </c>
      <c r="E1741" s="23" t="s">
        <v>81</v>
      </c>
      <c r="F1741" s="23" t="s">
        <v>82</v>
      </c>
      <c r="G1741" s="23">
        <v>1</v>
      </c>
      <c r="H1741" s="23" t="s">
        <v>81</v>
      </c>
      <c r="I1741" s="23" t="str">
        <f t="shared" si="108"/>
        <v>No</v>
      </c>
      <c r="J1741" s="23" t="str">
        <f t="shared" si="109"/>
        <v>No</v>
      </c>
      <c r="K1741" s="23" t="str">
        <f t="shared" si="110"/>
        <v>Yes</v>
      </c>
      <c r="L1741" s="23" t="str">
        <f>IF(TRIM(H1741)="?",'Cleaning Summary'!$B$35,IF(LOWER(TRIM(H1741))="yes","Yes","No"))</f>
        <v>No</v>
      </c>
      <c r="M1741" s="23">
        <f t="shared" si="111"/>
        <v>1</v>
      </c>
      <c r="N1741" s="23" t="str">
        <f>IF(B1741&lt;'Cleaning Summary'!$B$63,"Underweight",IF(B1741&lt;'Cleaning Summary'!$B$64,"Normal Weight",IF(B1741&lt;'Cleaning Summary'!$B$65,"Overweight","Obesity")))</f>
        <v>Underweight</v>
      </c>
      <c r="O1741" s="23" t="str">
        <f>IF(C1741&lt;'Cleaning Summary'!$B$66,"Normal",IF(C1741&lt;'Cleaning Summary'!$B$67,"Prediabetes","Diabetes"))</f>
        <v>Prediabetes</v>
      </c>
    </row>
    <row r="1742" spans="1:15" x14ac:dyDescent="0.35">
      <c r="A1742" s="23" t="s">
        <v>3599</v>
      </c>
      <c r="B1742" s="27">
        <v>20.53</v>
      </c>
      <c r="C1742" s="27">
        <v>4.8600000000000003</v>
      </c>
      <c r="D1742" s="23" t="s">
        <v>81</v>
      </c>
      <c r="E1742" s="23" t="s">
        <v>81</v>
      </c>
      <c r="F1742" s="23" t="s">
        <v>81</v>
      </c>
      <c r="G1742" s="23">
        <v>1</v>
      </c>
      <c r="H1742" s="23" t="s">
        <v>81</v>
      </c>
      <c r="I1742" s="23" t="str">
        <f t="shared" si="108"/>
        <v>No</v>
      </c>
      <c r="J1742" s="23" t="str">
        <f t="shared" si="109"/>
        <v>No</v>
      </c>
      <c r="K1742" s="23" t="str">
        <f t="shared" si="110"/>
        <v>No</v>
      </c>
      <c r="L1742" s="23" t="str">
        <f>IF(TRIM(H1742)="?",'Cleaning Summary'!$B$35,IF(LOWER(TRIM(H1742))="yes","Yes","No"))</f>
        <v>No</v>
      </c>
      <c r="M1742" s="23">
        <f t="shared" si="111"/>
        <v>1</v>
      </c>
      <c r="N1742" s="23" t="str">
        <f>IF(B1742&lt;'Cleaning Summary'!$B$63,"Underweight",IF(B1742&lt;'Cleaning Summary'!$B$64,"Normal Weight",IF(B1742&lt;'Cleaning Summary'!$B$65,"Overweight","Obesity")))</f>
        <v>Normal Weight</v>
      </c>
      <c r="O1742" s="23" t="str">
        <f>IF(C1742&lt;'Cleaning Summary'!$B$66,"Normal",IF(C1742&lt;'Cleaning Summary'!$B$67,"Prediabetes","Diabetes"))</f>
        <v>Normal</v>
      </c>
    </row>
    <row r="1743" spans="1:15" x14ac:dyDescent="0.35">
      <c r="A1743" s="23" t="s">
        <v>3601</v>
      </c>
      <c r="B1743" s="27">
        <v>23.79</v>
      </c>
      <c r="C1743" s="27">
        <v>4.74</v>
      </c>
      <c r="D1743" s="23" t="s">
        <v>81</v>
      </c>
      <c r="E1743" s="23" t="s">
        <v>81</v>
      </c>
      <c r="F1743" s="23" t="s">
        <v>81</v>
      </c>
      <c r="G1743" s="23" t="s">
        <v>4796</v>
      </c>
      <c r="H1743" s="23" t="s">
        <v>81</v>
      </c>
      <c r="I1743" s="23" t="str">
        <f t="shared" si="108"/>
        <v>No</v>
      </c>
      <c r="J1743" s="23" t="str">
        <f t="shared" si="109"/>
        <v>No</v>
      </c>
      <c r="K1743" s="23" t="str">
        <f t="shared" si="110"/>
        <v>No</v>
      </c>
      <c r="L1743" s="23" t="str">
        <f>IF(TRIM(H1743)="?",'Cleaning Summary'!$B$35,IF(LOWER(TRIM(H1743))="yes","Yes","No"))</f>
        <v>No</v>
      </c>
      <c r="M1743" s="23">
        <f t="shared" si="111"/>
        <v>0</v>
      </c>
      <c r="N1743" s="23" t="str">
        <f>IF(B1743&lt;'Cleaning Summary'!$B$63,"Underweight",IF(B1743&lt;'Cleaning Summary'!$B$64,"Normal Weight",IF(B1743&lt;'Cleaning Summary'!$B$65,"Overweight","Obesity")))</f>
        <v>Normal Weight</v>
      </c>
      <c r="O1743" s="23" t="str">
        <f>IF(C1743&lt;'Cleaning Summary'!$B$66,"Normal",IF(C1743&lt;'Cleaning Summary'!$B$67,"Prediabetes","Diabetes"))</f>
        <v>Normal</v>
      </c>
    </row>
    <row r="1744" spans="1:15" x14ac:dyDescent="0.35">
      <c r="A1744" s="23" t="s">
        <v>3603</v>
      </c>
      <c r="B1744" s="27">
        <v>29.8</v>
      </c>
      <c r="C1744" s="27">
        <v>6.03</v>
      </c>
      <c r="D1744" s="23" t="s">
        <v>81</v>
      </c>
      <c r="E1744" s="23" t="s">
        <v>81</v>
      </c>
      <c r="F1744" s="23" t="s">
        <v>81</v>
      </c>
      <c r="G1744" s="23" t="s">
        <v>4796</v>
      </c>
      <c r="H1744" s="23" t="s">
        <v>81</v>
      </c>
      <c r="I1744" s="23" t="str">
        <f t="shared" si="108"/>
        <v>No</v>
      </c>
      <c r="J1744" s="23" t="str">
        <f t="shared" si="109"/>
        <v>No</v>
      </c>
      <c r="K1744" s="23" t="str">
        <f t="shared" si="110"/>
        <v>No</v>
      </c>
      <c r="L1744" s="23" t="str">
        <f>IF(TRIM(H1744)="?",'Cleaning Summary'!$B$35,IF(LOWER(TRIM(H1744))="yes","Yes","No"))</f>
        <v>No</v>
      </c>
      <c r="M1744" s="23">
        <f t="shared" si="111"/>
        <v>0</v>
      </c>
      <c r="N1744" s="23" t="str">
        <f>IF(B1744&lt;'Cleaning Summary'!$B$63,"Underweight",IF(B1744&lt;'Cleaning Summary'!$B$64,"Normal Weight",IF(B1744&lt;'Cleaning Summary'!$B$65,"Overweight","Obesity")))</f>
        <v>Overweight</v>
      </c>
      <c r="O1744" s="23" t="str">
        <f>IF(C1744&lt;'Cleaning Summary'!$B$66,"Normal",IF(C1744&lt;'Cleaning Summary'!$B$67,"Prediabetes","Diabetes"))</f>
        <v>Prediabetes</v>
      </c>
    </row>
    <row r="1745" spans="1:15" x14ac:dyDescent="0.35">
      <c r="A1745" s="23" t="s">
        <v>3605</v>
      </c>
      <c r="B1745" s="27">
        <v>31.54</v>
      </c>
      <c r="C1745" s="27">
        <v>4.71</v>
      </c>
      <c r="D1745" s="23" t="s">
        <v>81</v>
      </c>
      <c r="E1745" s="23" t="s">
        <v>81</v>
      </c>
      <c r="F1745" s="23" t="s">
        <v>81</v>
      </c>
      <c r="G1745" s="23" t="s">
        <v>4796</v>
      </c>
      <c r="H1745" s="23" t="s">
        <v>81</v>
      </c>
      <c r="I1745" s="23" t="str">
        <f t="shared" si="108"/>
        <v>No</v>
      </c>
      <c r="J1745" s="23" t="str">
        <f t="shared" si="109"/>
        <v>No</v>
      </c>
      <c r="K1745" s="23" t="str">
        <f t="shared" si="110"/>
        <v>No</v>
      </c>
      <c r="L1745" s="23" t="str">
        <f>IF(TRIM(H1745)="?",'Cleaning Summary'!$B$35,IF(LOWER(TRIM(H1745))="yes","Yes","No"))</f>
        <v>No</v>
      </c>
      <c r="M1745" s="23">
        <f t="shared" si="111"/>
        <v>0</v>
      </c>
      <c r="N1745" s="23" t="str">
        <f>IF(B1745&lt;'Cleaning Summary'!$B$63,"Underweight",IF(B1745&lt;'Cleaning Summary'!$B$64,"Normal Weight",IF(B1745&lt;'Cleaning Summary'!$B$65,"Overweight","Obesity")))</f>
        <v>Obesity</v>
      </c>
      <c r="O1745" s="23" t="str">
        <f>IF(C1745&lt;'Cleaning Summary'!$B$66,"Normal",IF(C1745&lt;'Cleaning Summary'!$B$67,"Prediabetes","Diabetes"))</f>
        <v>Normal</v>
      </c>
    </row>
    <row r="1746" spans="1:15" x14ac:dyDescent="0.35">
      <c r="A1746" s="23" t="s">
        <v>3607</v>
      </c>
      <c r="B1746" s="27">
        <v>20.82</v>
      </c>
      <c r="C1746" s="27">
        <v>5.55</v>
      </c>
      <c r="D1746" s="23" t="s">
        <v>81</v>
      </c>
      <c r="E1746" s="23" t="s">
        <v>81</v>
      </c>
      <c r="F1746" s="23" t="s">
        <v>81</v>
      </c>
      <c r="G1746" s="23">
        <v>1</v>
      </c>
      <c r="H1746" s="23" t="s">
        <v>81</v>
      </c>
      <c r="I1746" s="23" t="str">
        <f t="shared" si="108"/>
        <v>No</v>
      </c>
      <c r="J1746" s="23" t="str">
        <f t="shared" si="109"/>
        <v>No</v>
      </c>
      <c r="K1746" s="23" t="str">
        <f t="shared" si="110"/>
        <v>No</v>
      </c>
      <c r="L1746" s="23" t="str">
        <f>IF(TRIM(H1746)="?",'Cleaning Summary'!$B$35,IF(LOWER(TRIM(H1746))="yes","Yes","No"))</f>
        <v>No</v>
      </c>
      <c r="M1746" s="23">
        <f t="shared" si="111"/>
        <v>1</v>
      </c>
      <c r="N1746" s="23" t="str">
        <f>IF(B1746&lt;'Cleaning Summary'!$B$63,"Underweight",IF(B1746&lt;'Cleaning Summary'!$B$64,"Normal Weight",IF(B1746&lt;'Cleaning Summary'!$B$65,"Overweight","Obesity")))</f>
        <v>Normal Weight</v>
      </c>
      <c r="O1746" s="23" t="str">
        <f>IF(C1746&lt;'Cleaning Summary'!$B$66,"Normal",IF(C1746&lt;'Cleaning Summary'!$B$67,"Prediabetes","Diabetes"))</f>
        <v>Normal</v>
      </c>
    </row>
    <row r="1747" spans="1:15" x14ac:dyDescent="0.35">
      <c r="A1747" s="23" t="s">
        <v>3609</v>
      </c>
      <c r="B1747" s="27">
        <v>38.83</v>
      </c>
      <c r="C1747" s="27">
        <v>4.78</v>
      </c>
      <c r="D1747" s="23" t="s">
        <v>81</v>
      </c>
      <c r="E1747" s="23" t="s">
        <v>81</v>
      </c>
      <c r="F1747" s="23" t="s">
        <v>82</v>
      </c>
      <c r="G1747" s="23">
        <v>1</v>
      </c>
      <c r="H1747" s="23" t="s">
        <v>81</v>
      </c>
      <c r="I1747" s="23" t="str">
        <f t="shared" si="108"/>
        <v>No</v>
      </c>
      <c r="J1747" s="23" t="str">
        <f t="shared" si="109"/>
        <v>No</v>
      </c>
      <c r="K1747" s="23" t="str">
        <f t="shared" si="110"/>
        <v>Yes</v>
      </c>
      <c r="L1747" s="23" t="str">
        <f>IF(TRIM(H1747)="?",'Cleaning Summary'!$B$35,IF(LOWER(TRIM(H1747))="yes","Yes","No"))</f>
        <v>No</v>
      </c>
      <c r="M1747" s="23">
        <f t="shared" si="111"/>
        <v>1</v>
      </c>
      <c r="N1747" s="23" t="str">
        <f>IF(B1747&lt;'Cleaning Summary'!$B$63,"Underweight",IF(B1747&lt;'Cleaning Summary'!$B$64,"Normal Weight",IF(B1747&lt;'Cleaning Summary'!$B$65,"Overweight","Obesity")))</f>
        <v>Obesity</v>
      </c>
      <c r="O1747" s="23" t="str">
        <f>IF(C1747&lt;'Cleaning Summary'!$B$66,"Normal",IF(C1747&lt;'Cleaning Summary'!$B$67,"Prediabetes","Diabetes"))</f>
        <v>Normal</v>
      </c>
    </row>
    <row r="1748" spans="1:15" x14ac:dyDescent="0.35">
      <c r="A1748" s="23" t="s">
        <v>3611</v>
      </c>
      <c r="B1748" s="27">
        <v>23.44</v>
      </c>
      <c r="C1748" s="27">
        <v>4.6500000000000004</v>
      </c>
      <c r="D1748" s="23" t="s">
        <v>95</v>
      </c>
      <c r="E1748" s="23" t="s">
        <v>81</v>
      </c>
      <c r="F1748" s="23" t="s">
        <v>81</v>
      </c>
      <c r="G1748" s="23">
        <v>1</v>
      </c>
      <c r="H1748" s="23" t="s">
        <v>81</v>
      </c>
      <c r="I1748" s="23" t="str">
        <f t="shared" si="108"/>
        <v>Yes</v>
      </c>
      <c r="J1748" s="23" t="str">
        <f t="shared" si="109"/>
        <v>No</v>
      </c>
      <c r="K1748" s="23" t="str">
        <f t="shared" si="110"/>
        <v>No</v>
      </c>
      <c r="L1748" s="23" t="str">
        <f>IF(TRIM(H1748)="?",'Cleaning Summary'!$B$35,IF(LOWER(TRIM(H1748))="yes","Yes","No"))</f>
        <v>No</v>
      </c>
      <c r="M1748" s="23">
        <f t="shared" si="111"/>
        <v>1</v>
      </c>
      <c r="N1748" s="23" t="str">
        <f>IF(B1748&lt;'Cleaning Summary'!$B$63,"Underweight",IF(B1748&lt;'Cleaning Summary'!$B$64,"Normal Weight",IF(B1748&lt;'Cleaning Summary'!$B$65,"Overweight","Obesity")))</f>
        <v>Normal Weight</v>
      </c>
      <c r="O1748" s="23" t="str">
        <f>IF(C1748&lt;'Cleaning Summary'!$B$66,"Normal",IF(C1748&lt;'Cleaning Summary'!$B$67,"Prediabetes","Diabetes"))</f>
        <v>Normal</v>
      </c>
    </row>
    <row r="1749" spans="1:15" x14ac:dyDescent="0.35">
      <c r="A1749" s="23" t="s">
        <v>3613</v>
      </c>
      <c r="B1749" s="27">
        <v>24.13</v>
      </c>
      <c r="C1749" s="27">
        <v>5.2</v>
      </c>
      <c r="D1749" s="23" t="s">
        <v>81</v>
      </c>
      <c r="E1749" s="23" t="s">
        <v>81</v>
      </c>
      <c r="F1749" s="23" t="s">
        <v>81</v>
      </c>
      <c r="G1749" s="23">
        <v>1</v>
      </c>
      <c r="H1749" s="23" t="s">
        <v>81</v>
      </c>
      <c r="I1749" s="23" t="str">
        <f t="shared" si="108"/>
        <v>No</v>
      </c>
      <c r="J1749" s="23" t="str">
        <f t="shared" si="109"/>
        <v>No</v>
      </c>
      <c r="K1749" s="23" t="str">
        <f t="shared" si="110"/>
        <v>No</v>
      </c>
      <c r="L1749" s="23" t="str">
        <f>IF(TRIM(H1749)="?",'Cleaning Summary'!$B$35,IF(LOWER(TRIM(H1749))="yes","Yes","No"))</f>
        <v>No</v>
      </c>
      <c r="M1749" s="23">
        <f t="shared" si="111"/>
        <v>1</v>
      </c>
      <c r="N1749" s="23" t="str">
        <f>IF(B1749&lt;'Cleaning Summary'!$B$63,"Underweight",IF(B1749&lt;'Cleaning Summary'!$B$64,"Normal Weight",IF(B1749&lt;'Cleaning Summary'!$B$65,"Overweight","Obesity")))</f>
        <v>Normal Weight</v>
      </c>
      <c r="O1749" s="23" t="str">
        <f>IF(C1749&lt;'Cleaning Summary'!$B$66,"Normal",IF(C1749&lt;'Cleaning Summary'!$B$67,"Prediabetes","Diabetes"))</f>
        <v>Normal</v>
      </c>
    </row>
    <row r="1750" spans="1:15" x14ac:dyDescent="0.35">
      <c r="A1750" s="23" t="s">
        <v>3615</v>
      </c>
      <c r="B1750" s="27">
        <v>42.13</v>
      </c>
      <c r="C1750" s="27">
        <v>4.54</v>
      </c>
      <c r="D1750" s="23" t="s">
        <v>95</v>
      </c>
      <c r="E1750" s="23" t="s">
        <v>81</v>
      </c>
      <c r="F1750" s="23" t="s">
        <v>81</v>
      </c>
      <c r="G1750" s="23">
        <v>1</v>
      </c>
      <c r="H1750" s="23" t="s">
        <v>81</v>
      </c>
      <c r="I1750" s="23" t="str">
        <f t="shared" si="108"/>
        <v>Yes</v>
      </c>
      <c r="J1750" s="23" t="str">
        <f t="shared" si="109"/>
        <v>No</v>
      </c>
      <c r="K1750" s="23" t="str">
        <f t="shared" si="110"/>
        <v>No</v>
      </c>
      <c r="L1750" s="23" t="str">
        <f>IF(TRIM(H1750)="?",'Cleaning Summary'!$B$35,IF(LOWER(TRIM(H1750))="yes","Yes","No"))</f>
        <v>No</v>
      </c>
      <c r="M1750" s="23">
        <f t="shared" si="111"/>
        <v>1</v>
      </c>
      <c r="N1750" s="23" t="str">
        <f>IF(B1750&lt;'Cleaning Summary'!$B$63,"Underweight",IF(B1750&lt;'Cleaning Summary'!$B$64,"Normal Weight",IF(B1750&lt;'Cleaning Summary'!$B$65,"Overweight","Obesity")))</f>
        <v>Obesity</v>
      </c>
      <c r="O1750" s="23" t="str">
        <f>IF(C1750&lt;'Cleaning Summary'!$B$66,"Normal",IF(C1750&lt;'Cleaning Summary'!$B$67,"Prediabetes","Diabetes"))</f>
        <v>Normal</v>
      </c>
    </row>
    <row r="1751" spans="1:15" x14ac:dyDescent="0.35">
      <c r="A1751" s="23" t="s">
        <v>3617</v>
      </c>
      <c r="B1751" s="27">
        <v>17.86</v>
      </c>
      <c r="C1751" s="27">
        <v>4.1100000000000003</v>
      </c>
      <c r="D1751" s="23" t="s">
        <v>81</v>
      </c>
      <c r="E1751" s="23" t="s">
        <v>81</v>
      </c>
      <c r="F1751" s="23" t="s">
        <v>81</v>
      </c>
      <c r="G1751" s="23">
        <v>1</v>
      </c>
      <c r="H1751" s="23" t="s">
        <v>81</v>
      </c>
      <c r="I1751" s="23" t="str">
        <f t="shared" si="108"/>
        <v>No</v>
      </c>
      <c r="J1751" s="23" t="str">
        <f t="shared" si="109"/>
        <v>No</v>
      </c>
      <c r="K1751" s="23" t="str">
        <f t="shared" si="110"/>
        <v>No</v>
      </c>
      <c r="L1751" s="23" t="str">
        <f>IF(TRIM(H1751)="?",'Cleaning Summary'!$B$35,IF(LOWER(TRIM(H1751))="yes","Yes","No"))</f>
        <v>No</v>
      </c>
      <c r="M1751" s="23">
        <f t="shared" si="111"/>
        <v>1</v>
      </c>
      <c r="N1751" s="23" t="str">
        <f>IF(B1751&lt;'Cleaning Summary'!$B$63,"Underweight",IF(B1751&lt;'Cleaning Summary'!$B$64,"Normal Weight",IF(B1751&lt;'Cleaning Summary'!$B$65,"Overweight","Obesity")))</f>
        <v>Underweight</v>
      </c>
      <c r="O1751" s="23" t="str">
        <f>IF(C1751&lt;'Cleaning Summary'!$B$66,"Normal",IF(C1751&lt;'Cleaning Summary'!$B$67,"Prediabetes","Diabetes"))</f>
        <v>Normal</v>
      </c>
    </row>
    <row r="1752" spans="1:15" x14ac:dyDescent="0.35">
      <c r="A1752" s="23" t="s">
        <v>3619</v>
      </c>
      <c r="B1752" s="27">
        <v>32.78</v>
      </c>
      <c r="C1752" s="27">
        <v>4.63</v>
      </c>
      <c r="D1752" s="23" t="s">
        <v>81</v>
      </c>
      <c r="E1752" s="23" t="s">
        <v>81</v>
      </c>
      <c r="F1752" s="23" t="s">
        <v>81</v>
      </c>
      <c r="G1752" s="23" t="s">
        <v>4796</v>
      </c>
      <c r="H1752" s="23" t="s">
        <v>81</v>
      </c>
      <c r="I1752" s="23" t="str">
        <f t="shared" si="108"/>
        <v>No</v>
      </c>
      <c r="J1752" s="23" t="str">
        <f t="shared" si="109"/>
        <v>No</v>
      </c>
      <c r="K1752" s="23" t="str">
        <f t="shared" si="110"/>
        <v>No</v>
      </c>
      <c r="L1752" s="23" t="str">
        <f>IF(TRIM(H1752)="?",'Cleaning Summary'!$B$35,IF(LOWER(TRIM(H1752))="yes","Yes","No"))</f>
        <v>No</v>
      </c>
      <c r="M1752" s="23">
        <f t="shared" si="111"/>
        <v>0</v>
      </c>
      <c r="N1752" s="23" t="str">
        <f>IF(B1752&lt;'Cleaning Summary'!$B$63,"Underweight",IF(B1752&lt;'Cleaning Summary'!$B$64,"Normal Weight",IF(B1752&lt;'Cleaning Summary'!$B$65,"Overweight","Obesity")))</f>
        <v>Obesity</v>
      </c>
      <c r="O1752" s="23" t="str">
        <f>IF(C1752&lt;'Cleaning Summary'!$B$66,"Normal",IF(C1752&lt;'Cleaning Summary'!$B$67,"Prediabetes","Diabetes"))</f>
        <v>Normal</v>
      </c>
    </row>
    <row r="1753" spans="1:15" x14ac:dyDescent="0.35">
      <c r="A1753" s="23" t="s">
        <v>3621</v>
      </c>
      <c r="B1753" s="27">
        <v>23.9</v>
      </c>
      <c r="C1753" s="27">
        <v>6.06</v>
      </c>
      <c r="D1753" s="23" t="s">
        <v>95</v>
      </c>
      <c r="E1753" s="23" t="s">
        <v>81</v>
      </c>
      <c r="F1753" s="23" t="s">
        <v>82</v>
      </c>
      <c r="G1753" s="23">
        <v>1</v>
      </c>
      <c r="H1753" s="23" t="s">
        <v>81</v>
      </c>
      <c r="I1753" s="23" t="str">
        <f t="shared" si="108"/>
        <v>Yes</v>
      </c>
      <c r="J1753" s="23" t="str">
        <f t="shared" si="109"/>
        <v>No</v>
      </c>
      <c r="K1753" s="23" t="str">
        <f t="shared" si="110"/>
        <v>Yes</v>
      </c>
      <c r="L1753" s="23" t="str">
        <f>IF(TRIM(H1753)="?",'Cleaning Summary'!$B$35,IF(LOWER(TRIM(H1753))="yes","Yes","No"))</f>
        <v>No</v>
      </c>
      <c r="M1753" s="23">
        <f t="shared" si="111"/>
        <v>1</v>
      </c>
      <c r="N1753" s="23" t="str">
        <f>IF(B1753&lt;'Cleaning Summary'!$B$63,"Underweight",IF(B1753&lt;'Cleaning Summary'!$B$64,"Normal Weight",IF(B1753&lt;'Cleaning Summary'!$B$65,"Overweight","Obesity")))</f>
        <v>Normal Weight</v>
      </c>
      <c r="O1753" s="23" t="str">
        <f>IF(C1753&lt;'Cleaning Summary'!$B$66,"Normal",IF(C1753&lt;'Cleaning Summary'!$B$67,"Prediabetes","Diabetes"))</f>
        <v>Prediabetes</v>
      </c>
    </row>
    <row r="1754" spans="1:15" x14ac:dyDescent="0.35">
      <c r="A1754" s="23" t="s">
        <v>3623</v>
      </c>
      <c r="B1754" s="27">
        <v>15.47</v>
      </c>
      <c r="C1754" s="27">
        <v>8.43</v>
      </c>
      <c r="D1754" s="23" t="s">
        <v>81</v>
      </c>
      <c r="E1754" s="23" t="s">
        <v>81</v>
      </c>
      <c r="F1754" s="23" t="s">
        <v>81</v>
      </c>
      <c r="G1754" s="23" t="s">
        <v>4796</v>
      </c>
      <c r="H1754" s="23" t="s">
        <v>81</v>
      </c>
      <c r="I1754" s="23" t="str">
        <f t="shared" si="108"/>
        <v>No</v>
      </c>
      <c r="J1754" s="23" t="str">
        <f t="shared" si="109"/>
        <v>No</v>
      </c>
      <c r="K1754" s="23" t="str">
        <f t="shared" si="110"/>
        <v>No</v>
      </c>
      <c r="L1754" s="23" t="str">
        <f>IF(TRIM(H1754)="?",'Cleaning Summary'!$B$35,IF(LOWER(TRIM(H1754))="yes","Yes","No"))</f>
        <v>No</v>
      </c>
      <c r="M1754" s="23">
        <f t="shared" si="111"/>
        <v>0</v>
      </c>
      <c r="N1754" s="23" t="str">
        <f>IF(B1754&lt;'Cleaning Summary'!$B$63,"Underweight",IF(B1754&lt;'Cleaning Summary'!$B$64,"Normal Weight",IF(B1754&lt;'Cleaning Summary'!$B$65,"Overweight","Obesity")))</f>
        <v>Underweight</v>
      </c>
      <c r="O1754" s="23" t="str">
        <f>IF(C1754&lt;'Cleaning Summary'!$B$66,"Normal",IF(C1754&lt;'Cleaning Summary'!$B$67,"Prediabetes","Diabetes"))</f>
        <v>Diabetes</v>
      </c>
    </row>
    <row r="1755" spans="1:15" x14ac:dyDescent="0.35">
      <c r="A1755" s="23" t="s">
        <v>3625</v>
      </c>
      <c r="B1755" s="27">
        <v>28.54</v>
      </c>
      <c r="C1755" s="27">
        <v>5.51</v>
      </c>
      <c r="D1755" s="23" t="s">
        <v>81</v>
      </c>
      <c r="E1755" s="23" t="s">
        <v>81</v>
      </c>
      <c r="F1755" s="23" t="s">
        <v>82</v>
      </c>
      <c r="G1755" s="23">
        <v>1</v>
      </c>
      <c r="H1755" s="23" t="s">
        <v>81</v>
      </c>
      <c r="I1755" s="23" t="str">
        <f t="shared" si="108"/>
        <v>No</v>
      </c>
      <c r="J1755" s="23" t="str">
        <f t="shared" si="109"/>
        <v>No</v>
      </c>
      <c r="K1755" s="23" t="str">
        <f t="shared" si="110"/>
        <v>Yes</v>
      </c>
      <c r="L1755" s="23" t="str">
        <f>IF(TRIM(H1755)="?",'Cleaning Summary'!$B$35,IF(LOWER(TRIM(H1755))="yes","Yes","No"))</f>
        <v>No</v>
      </c>
      <c r="M1755" s="23">
        <f t="shared" si="111"/>
        <v>1</v>
      </c>
      <c r="N1755" s="23" t="str">
        <f>IF(B1755&lt;'Cleaning Summary'!$B$63,"Underweight",IF(B1755&lt;'Cleaning Summary'!$B$64,"Normal Weight",IF(B1755&lt;'Cleaning Summary'!$B$65,"Overweight","Obesity")))</f>
        <v>Overweight</v>
      </c>
      <c r="O1755" s="23" t="str">
        <f>IF(C1755&lt;'Cleaning Summary'!$B$66,"Normal",IF(C1755&lt;'Cleaning Summary'!$B$67,"Prediabetes","Diabetes"))</f>
        <v>Normal</v>
      </c>
    </row>
    <row r="1756" spans="1:15" x14ac:dyDescent="0.35">
      <c r="A1756" s="23" t="s">
        <v>3627</v>
      </c>
      <c r="B1756" s="27">
        <v>18.54</v>
      </c>
      <c r="C1756" s="27">
        <v>4.95</v>
      </c>
      <c r="D1756" s="23" t="s">
        <v>81</v>
      </c>
      <c r="E1756" s="23" t="s">
        <v>81</v>
      </c>
      <c r="F1756" s="23" t="s">
        <v>81</v>
      </c>
      <c r="G1756" s="23" t="s">
        <v>4796</v>
      </c>
      <c r="H1756" s="23" t="s">
        <v>81</v>
      </c>
      <c r="I1756" s="23" t="str">
        <f t="shared" si="108"/>
        <v>No</v>
      </c>
      <c r="J1756" s="23" t="str">
        <f t="shared" si="109"/>
        <v>No</v>
      </c>
      <c r="K1756" s="23" t="str">
        <f t="shared" si="110"/>
        <v>No</v>
      </c>
      <c r="L1756" s="23" t="str">
        <f>IF(TRIM(H1756)="?",'Cleaning Summary'!$B$35,IF(LOWER(TRIM(H1756))="yes","Yes","No"))</f>
        <v>No</v>
      </c>
      <c r="M1756" s="23">
        <f t="shared" si="111"/>
        <v>0</v>
      </c>
      <c r="N1756" s="23" t="str">
        <f>IF(B1756&lt;'Cleaning Summary'!$B$63,"Underweight",IF(B1756&lt;'Cleaning Summary'!$B$64,"Normal Weight",IF(B1756&lt;'Cleaning Summary'!$B$65,"Overweight","Obesity")))</f>
        <v>Normal Weight</v>
      </c>
      <c r="O1756" s="23" t="str">
        <f>IF(C1756&lt;'Cleaning Summary'!$B$66,"Normal",IF(C1756&lt;'Cleaning Summary'!$B$67,"Prediabetes","Diabetes"))</f>
        <v>Normal</v>
      </c>
    </row>
    <row r="1757" spans="1:15" x14ac:dyDescent="0.35">
      <c r="A1757" s="23" t="s">
        <v>3629</v>
      </c>
      <c r="B1757" s="27">
        <v>32.18</v>
      </c>
      <c r="C1757" s="27">
        <v>6.44</v>
      </c>
      <c r="D1757" s="23" t="s">
        <v>95</v>
      </c>
      <c r="E1757" s="23" t="s">
        <v>81</v>
      </c>
      <c r="F1757" s="23" t="s">
        <v>82</v>
      </c>
      <c r="G1757" s="23">
        <v>1</v>
      </c>
      <c r="H1757" s="23" t="s">
        <v>81</v>
      </c>
      <c r="I1757" s="23" t="str">
        <f t="shared" si="108"/>
        <v>Yes</v>
      </c>
      <c r="J1757" s="23" t="str">
        <f t="shared" si="109"/>
        <v>No</v>
      </c>
      <c r="K1757" s="23" t="str">
        <f t="shared" si="110"/>
        <v>Yes</v>
      </c>
      <c r="L1757" s="23" t="str">
        <f>IF(TRIM(H1757)="?",'Cleaning Summary'!$B$35,IF(LOWER(TRIM(H1757))="yes","Yes","No"))</f>
        <v>No</v>
      </c>
      <c r="M1757" s="23">
        <f t="shared" si="111"/>
        <v>1</v>
      </c>
      <c r="N1757" s="23" t="str">
        <f>IF(B1757&lt;'Cleaning Summary'!$B$63,"Underweight",IF(B1757&lt;'Cleaning Summary'!$B$64,"Normal Weight",IF(B1757&lt;'Cleaning Summary'!$B$65,"Overweight","Obesity")))</f>
        <v>Obesity</v>
      </c>
      <c r="O1757" s="23" t="str">
        <f>IF(C1757&lt;'Cleaning Summary'!$B$66,"Normal",IF(C1757&lt;'Cleaning Summary'!$B$67,"Prediabetes","Diabetes"))</f>
        <v>Prediabetes</v>
      </c>
    </row>
    <row r="1758" spans="1:15" x14ac:dyDescent="0.35">
      <c r="A1758" s="23" t="s">
        <v>3631</v>
      </c>
      <c r="B1758" s="27">
        <v>37.380000000000003</v>
      </c>
      <c r="C1758" s="27">
        <v>6.05</v>
      </c>
      <c r="D1758" s="23" t="s">
        <v>95</v>
      </c>
      <c r="E1758" s="23" t="s">
        <v>81</v>
      </c>
      <c r="F1758" s="23" t="s">
        <v>81</v>
      </c>
      <c r="G1758" s="23" t="s">
        <v>4796</v>
      </c>
      <c r="H1758" s="23" t="s">
        <v>81</v>
      </c>
      <c r="I1758" s="23" t="str">
        <f t="shared" si="108"/>
        <v>Yes</v>
      </c>
      <c r="J1758" s="23" t="str">
        <f t="shared" si="109"/>
        <v>No</v>
      </c>
      <c r="K1758" s="23" t="str">
        <f t="shared" si="110"/>
        <v>No</v>
      </c>
      <c r="L1758" s="23" t="str">
        <f>IF(TRIM(H1758)="?",'Cleaning Summary'!$B$35,IF(LOWER(TRIM(H1758))="yes","Yes","No"))</f>
        <v>No</v>
      </c>
      <c r="M1758" s="23">
        <f t="shared" si="111"/>
        <v>0</v>
      </c>
      <c r="N1758" s="23" t="str">
        <f>IF(B1758&lt;'Cleaning Summary'!$B$63,"Underweight",IF(B1758&lt;'Cleaning Summary'!$B$64,"Normal Weight",IF(B1758&lt;'Cleaning Summary'!$B$65,"Overweight","Obesity")))</f>
        <v>Obesity</v>
      </c>
      <c r="O1758" s="23" t="str">
        <f>IF(C1758&lt;'Cleaning Summary'!$B$66,"Normal",IF(C1758&lt;'Cleaning Summary'!$B$67,"Prediabetes","Diabetes"))</f>
        <v>Prediabetes</v>
      </c>
    </row>
    <row r="1759" spans="1:15" x14ac:dyDescent="0.35">
      <c r="A1759" s="23" t="s">
        <v>3633</v>
      </c>
      <c r="B1759" s="27">
        <v>31.12</v>
      </c>
      <c r="C1759" s="27">
        <v>4.76</v>
      </c>
      <c r="D1759" s="23" t="s">
        <v>95</v>
      </c>
      <c r="E1759" s="23" t="s">
        <v>81</v>
      </c>
      <c r="F1759" s="23" t="s">
        <v>82</v>
      </c>
      <c r="G1759" s="23">
        <v>1</v>
      </c>
      <c r="H1759" s="23" t="s">
        <v>81</v>
      </c>
      <c r="I1759" s="23" t="str">
        <f t="shared" si="108"/>
        <v>Yes</v>
      </c>
      <c r="J1759" s="23" t="str">
        <f t="shared" si="109"/>
        <v>No</v>
      </c>
      <c r="K1759" s="23" t="str">
        <f t="shared" si="110"/>
        <v>Yes</v>
      </c>
      <c r="L1759" s="23" t="str">
        <f>IF(TRIM(H1759)="?",'Cleaning Summary'!$B$35,IF(LOWER(TRIM(H1759))="yes","Yes","No"))</f>
        <v>No</v>
      </c>
      <c r="M1759" s="23">
        <f t="shared" si="111"/>
        <v>1</v>
      </c>
      <c r="N1759" s="23" t="str">
        <f>IF(B1759&lt;'Cleaning Summary'!$B$63,"Underweight",IF(B1759&lt;'Cleaning Summary'!$B$64,"Normal Weight",IF(B1759&lt;'Cleaning Summary'!$B$65,"Overweight","Obesity")))</f>
        <v>Obesity</v>
      </c>
      <c r="O1759" s="23" t="str">
        <f>IF(C1759&lt;'Cleaning Summary'!$B$66,"Normal",IF(C1759&lt;'Cleaning Summary'!$B$67,"Prediabetes","Diabetes"))</f>
        <v>Normal</v>
      </c>
    </row>
    <row r="1760" spans="1:15" x14ac:dyDescent="0.35">
      <c r="A1760" s="23" t="s">
        <v>3635</v>
      </c>
      <c r="B1760" s="27">
        <v>22.01</v>
      </c>
      <c r="C1760" s="27">
        <v>6.72</v>
      </c>
      <c r="D1760" s="23" t="s">
        <v>95</v>
      </c>
      <c r="E1760" s="23" t="s">
        <v>81</v>
      </c>
      <c r="F1760" s="23" t="s">
        <v>81</v>
      </c>
      <c r="G1760" s="23">
        <v>1</v>
      </c>
      <c r="H1760" s="23" t="s">
        <v>81</v>
      </c>
      <c r="I1760" s="23" t="str">
        <f t="shared" si="108"/>
        <v>Yes</v>
      </c>
      <c r="J1760" s="23" t="str">
        <f t="shared" si="109"/>
        <v>No</v>
      </c>
      <c r="K1760" s="23" t="str">
        <f t="shared" si="110"/>
        <v>No</v>
      </c>
      <c r="L1760" s="23" t="str">
        <f>IF(TRIM(H1760)="?",'Cleaning Summary'!$B$35,IF(LOWER(TRIM(H1760))="yes","Yes","No"))</f>
        <v>No</v>
      </c>
      <c r="M1760" s="23">
        <f t="shared" si="111"/>
        <v>1</v>
      </c>
      <c r="N1760" s="23" t="str">
        <f>IF(B1760&lt;'Cleaning Summary'!$B$63,"Underweight",IF(B1760&lt;'Cleaning Summary'!$B$64,"Normal Weight",IF(B1760&lt;'Cleaning Summary'!$B$65,"Overweight","Obesity")))</f>
        <v>Normal Weight</v>
      </c>
      <c r="O1760" s="23" t="str">
        <f>IF(C1760&lt;'Cleaning Summary'!$B$66,"Normal",IF(C1760&lt;'Cleaning Summary'!$B$67,"Prediabetes","Diabetes"))</f>
        <v>Diabetes</v>
      </c>
    </row>
    <row r="1761" spans="1:15" x14ac:dyDescent="0.35">
      <c r="A1761" s="23" t="s">
        <v>3637</v>
      </c>
      <c r="B1761" s="27">
        <v>27.645</v>
      </c>
      <c r="C1761" s="27">
        <v>5.7</v>
      </c>
      <c r="D1761" s="23" t="s">
        <v>81</v>
      </c>
      <c r="E1761" s="23" t="s">
        <v>81</v>
      </c>
      <c r="F1761" s="23" t="s">
        <v>81</v>
      </c>
      <c r="G1761" s="23" t="s">
        <v>4796</v>
      </c>
      <c r="H1761" s="23" t="s">
        <v>81</v>
      </c>
      <c r="I1761" s="23" t="str">
        <f t="shared" si="108"/>
        <v>No</v>
      </c>
      <c r="J1761" s="23" t="str">
        <f t="shared" si="109"/>
        <v>No</v>
      </c>
      <c r="K1761" s="23" t="str">
        <f t="shared" si="110"/>
        <v>No</v>
      </c>
      <c r="L1761" s="23" t="str">
        <f>IF(TRIM(H1761)="?",'Cleaning Summary'!$B$35,IF(LOWER(TRIM(H1761))="yes","Yes","No"))</f>
        <v>No</v>
      </c>
      <c r="M1761" s="23">
        <f t="shared" si="111"/>
        <v>0</v>
      </c>
      <c r="N1761" s="23" t="str">
        <f>IF(B1761&lt;'Cleaning Summary'!$B$63,"Underweight",IF(B1761&lt;'Cleaning Summary'!$B$64,"Normal Weight",IF(B1761&lt;'Cleaning Summary'!$B$65,"Overweight","Obesity")))</f>
        <v>Overweight</v>
      </c>
      <c r="O1761" s="23" t="str">
        <f>IF(C1761&lt;'Cleaning Summary'!$B$66,"Normal",IF(C1761&lt;'Cleaning Summary'!$B$67,"Prediabetes","Diabetes"))</f>
        <v>Prediabetes</v>
      </c>
    </row>
    <row r="1762" spans="1:15" x14ac:dyDescent="0.35">
      <c r="A1762" s="23" t="s">
        <v>3639</v>
      </c>
      <c r="B1762" s="27">
        <v>29.64</v>
      </c>
      <c r="C1762" s="27">
        <v>5.31</v>
      </c>
      <c r="D1762" s="23" t="s">
        <v>95</v>
      </c>
      <c r="E1762" s="23" t="s">
        <v>81</v>
      </c>
      <c r="F1762" s="23" t="s">
        <v>81</v>
      </c>
      <c r="G1762" s="23" t="s">
        <v>4796</v>
      </c>
      <c r="H1762" s="23" t="s">
        <v>81</v>
      </c>
      <c r="I1762" s="23" t="str">
        <f t="shared" si="108"/>
        <v>Yes</v>
      </c>
      <c r="J1762" s="23" t="str">
        <f t="shared" si="109"/>
        <v>No</v>
      </c>
      <c r="K1762" s="23" t="str">
        <f t="shared" si="110"/>
        <v>No</v>
      </c>
      <c r="L1762" s="23" t="str">
        <f>IF(TRIM(H1762)="?",'Cleaning Summary'!$B$35,IF(LOWER(TRIM(H1762))="yes","Yes","No"))</f>
        <v>No</v>
      </c>
      <c r="M1762" s="23">
        <f t="shared" si="111"/>
        <v>0</v>
      </c>
      <c r="N1762" s="23" t="str">
        <f>IF(B1762&lt;'Cleaning Summary'!$B$63,"Underweight",IF(B1762&lt;'Cleaning Summary'!$B$64,"Normal Weight",IF(B1762&lt;'Cleaning Summary'!$B$65,"Overweight","Obesity")))</f>
        <v>Overweight</v>
      </c>
      <c r="O1762" s="23" t="str">
        <f>IF(C1762&lt;'Cleaning Summary'!$B$66,"Normal",IF(C1762&lt;'Cleaning Summary'!$B$67,"Prediabetes","Diabetes"))</f>
        <v>Normal</v>
      </c>
    </row>
    <row r="1763" spans="1:15" x14ac:dyDescent="0.35">
      <c r="A1763" s="23" t="s">
        <v>3641</v>
      </c>
      <c r="B1763" s="27">
        <v>33.700000000000003</v>
      </c>
      <c r="C1763" s="27">
        <v>4.32</v>
      </c>
      <c r="D1763" s="23" t="s">
        <v>95</v>
      </c>
      <c r="E1763" s="23" t="s">
        <v>81</v>
      </c>
      <c r="F1763" s="23" t="s">
        <v>81</v>
      </c>
      <c r="G1763" s="23">
        <v>1</v>
      </c>
      <c r="H1763" s="23" t="s">
        <v>81</v>
      </c>
      <c r="I1763" s="23" t="str">
        <f t="shared" si="108"/>
        <v>Yes</v>
      </c>
      <c r="J1763" s="23" t="str">
        <f t="shared" si="109"/>
        <v>No</v>
      </c>
      <c r="K1763" s="23" t="str">
        <f t="shared" si="110"/>
        <v>No</v>
      </c>
      <c r="L1763" s="23" t="str">
        <f>IF(TRIM(H1763)="?",'Cleaning Summary'!$B$35,IF(LOWER(TRIM(H1763))="yes","Yes","No"))</f>
        <v>No</v>
      </c>
      <c r="M1763" s="23">
        <f t="shared" si="111"/>
        <v>1</v>
      </c>
      <c r="N1763" s="23" t="str">
        <f>IF(B1763&lt;'Cleaning Summary'!$B$63,"Underweight",IF(B1763&lt;'Cleaning Summary'!$B$64,"Normal Weight",IF(B1763&lt;'Cleaning Summary'!$B$65,"Overweight","Obesity")))</f>
        <v>Obesity</v>
      </c>
      <c r="O1763" s="23" t="str">
        <f>IF(C1763&lt;'Cleaning Summary'!$B$66,"Normal",IF(C1763&lt;'Cleaning Summary'!$B$67,"Prediabetes","Diabetes"))</f>
        <v>Normal</v>
      </c>
    </row>
    <row r="1764" spans="1:15" x14ac:dyDescent="0.35">
      <c r="A1764" s="23" t="s">
        <v>3643</v>
      </c>
      <c r="B1764" s="27">
        <v>27.5</v>
      </c>
      <c r="C1764" s="27">
        <v>4.2300000000000004</v>
      </c>
      <c r="D1764" s="23" t="s">
        <v>95</v>
      </c>
      <c r="E1764" s="23" t="s">
        <v>81</v>
      </c>
      <c r="F1764" s="23" t="s">
        <v>81</v>
      </c>
      <c r="G1764" s="23">
        <v>1</v>
      </c>
      <c r="H1764" s="23" t="s">
        <v>81</v>
      </c>
      <c r="I1764" s="23" t="str">
        <f t="shared" si="108"/>
        <v>Yes</v>
      </c>
      <c r="J1764" s="23" t="str">
        <f t="shared" si="109"/>
        <v>No</v>
      </c>
      <c r="K1764" s="23" t="str">
        <f t="shared" si="110"/>
        <v>No</v>
      </c>
      <c r="L1764" s="23" t="str">
        <f>IF(TRIM(H1764)="?",'Cleaning Summary'!$B$35,IF(LOWER(TRIM(H1764))="yes","Yes","No"))</f>
        <v>No</v>
      </c>
      <c r="M1764" s="23">
        <f t="shared" si="111"/>
        <v>1</v>
      </c>
      <c r="N1764" s="23" t="str">
        <f>IF(B1764&lt;'Cleaning Summary'!$B$63,"Underweight",IF(B1764&lt;'Cleaning Summary'!$B$64,"Normal Weight",IF(B1764&lt;'Cleaning Summary'!$B$65,"Overweight","Obesity")))</f>
        <v>Overweight</v>
      </c>
      <c r="O1764" s="23" t="str">
        <f>IF(C1764&lt;'Cleaning Summary'!$B$66,"Normal",IF(C1764&lt;'Cleaning Summary'!$B$67,"Prediabetes","Diabetes"))</f>
        <v>Normal</v>
      </c>
    </row>
    <row r="1765" spans="1:15" x14ac:dyDescent="0.35">
      <c r="A1765" s="23" t="s">
        <v>3645</v>
      </c>
      <c r="B1765" s="27">
        <v>16.12</v>
      </c>
      <c r="C1765" s="27">
        <v>6.09</v>
      </c>
      <c r="D1765" s="23" t="s">
        <v>81</v>
      </c>
      <c r="E1765" s="23" t="s">
        <v>81</v>
      </c>
      <c r="F1765" s="23" t="s">
        <v>81</v>
      </c>
      <c r="G1765" s="23" t="s">
        <v>4796</v>
      </c>
      <c r="H1765" s="23" t="s">
        <v>81</v>
      </c>
      <c r="I1765" s="23" t="str">
        <f t="shared" si="108"/>
        <v>No</v>
      </c>
      <c r="J1765" s="23" t="str">
        <f t="shared" si="109"/>
        <v>No</v>
      </c>
      <c r="K1765" s="23" t="str">
        <f t="shared" si="110"/>
        <v>No</v>
      </c>
      <c r="L1765" s="23" t="str">
        <f>IF(TRIM(H1765)="?",'Cleaning Summary'!$B$35,IF(LOWER(TRIM(H1765))="yes","Yes","No"))</f>
        <v>No</v>
      </c>
      <c r="M1765" s="23">
        <f t="shared" si="111"/>
        <v>0</v>
      </c>
      <c r="N1765" s="23" t="str">
        <f>IF(B1765&lt;'Cleaning Summary'!$B$63,"Underweight",IF(B1765&lt;'Cleaning Summary'!$B$64,"Normal Weight",IF(B1765&lt;'Cleaning Summary'!$B$65,"Overweight","Obesity")))</f>
        <v>Underweight</v>
      </c>
      <c r="O1765" s="23" t="str">
        <f>IF(C1765&lt;'Cleaning Summary'!$B$66,"Normal",IF(C1765&lt;'Cleaning Summary'!$B$67,"Prediabetes","Diabetes"))</f>
        <v>Prediabetes</v>
      </c>
    </row>
    <row r="1766" spans="1:15" x14ac:dyDescent="0.35">
      <c r="A1766" s="23" t="s">
        <v>3647</v>
      </c>
      <c r="B1766" s="27">
        <v>26.73</v>
      </c>
      <c r="C1766" s="27">
        <v>4.74</v>
      </c>
      <c r="D1766" s="23" t="s">
        <v>95</v>
      </c>
      <c r="E1766" s="23" t="s">
        <v>81</v>
      </c>
      <c r="F1766" s="23" t="s">
        <v>81</v>
      </c>
      <c r="G1766" s="23">
        <v>1</v>
      </c>
      <c r="H1766" s="23" t="s">
        <v>81</v>
      </c>
      <c r="I1766" s="23" t="str">
        <f t="shared" si="108"/>
        <v>Yes</v>
      </c>
      <c r="J1766" s="23" t="str">
        <f t="shared" si="109"/>
        <v>No</v>
      </c>
      <c r="K1766" s="23" t="str">
        <f t="shared" si="110"/>
        <v>No</v>
      </c>
      <c r="L1766" s="23" t="str">
        <f>IF(TRIM(H1766)="?",'Cleaning Summary'!$B$35,IF(LOWER(TRIM(H1766))="yes","Yes","No"))</f>
        <v>No</v>
      </c>
      <c r="M1766" s="23">
        <f t="shared" si="111"/>
        <v>1</v>
      </c>
      <c r="N1766" s="23" t="str">
        <f>IF(B1766&lt;'Cleaning Summary'!$B$63,"Underweight",IF(B1766&lt;'Cleaning Summary'!$B$64,"Normal Weight",IF(B1766&lt;'Cleaning Summary'!$B$65,"Overweight","Obesity")))</f>
        <v>Overweight</v>
      </c>
      <c r="O1766" s="23" t="str">
        <f>IF(C1766&lt;'Cleaning Summary'!$B$66,"Normal",IF(C1766&lt;'Cleaning Summary'!$B$67,"Prediabetes","Diabetes"))</f>
        <v>Normal</v>
      </c>
    </row>
    <row r="1767" spans="1:15" x14ac:dyDescent="0.35">
      <c r="A1767" s="23" t="s">
        <v>3649</v>
      </c>
      <c r="B1767" s="27">
        <v>37.25</v>
      </c>
      <c r="C1767" s="27">
        <v>6.23</v>
      </c>
      <c r="D1767" s="23" t="s">
        <v>95</v>
      </c>
      <c r="E1767" s="23" t="s">
        <v>81</v>
      </c>
      <c r="F1767" s="23" t="s">
        <v>81</v>
      </c>
      <c r="G1767" s="23" t="s">
        <v>4796</v>
      </c>
      <c r="H1767" s="23" t="s">
        <v>81</v>
      </c>
      <c r="I1767" s="23" t="str">
        <f t="shared" si="108"/>
        <v>Yes</v>
      </c>
      <c r="J1767" s="23" t="str">
        <f t="shared" si="109"/>
        <v>No</v>
      </c>
      <c r="K1767" s="23" t="str">
        <f t="shared" si="110"/>
        <v>No</v>
      </c>
      <c r="L1767" s="23" t="str">
        <f>IF(TRIM(H1767)="?",'Cleaning Summary'!$B$35,IF(LOWER(TRIM(H1767))="yes","Yes","No"))</f>
        <v>No</v>
      </c>
      <c r="M1767" s="23">
        <f t="shared" si="111"/>
        <v>0</v>
      </c>
      <c r="N1767" s="23" t="str">
        <f>IF(B1767&lt;'Cleaning Summary'!$B$63,"Underweight",IF(B1767&lt;'Cleaning Summary'!$B$64,"Normal Weight",IF(B1767&lt;'Cleaning Summary'!$B$65,"Overweight","Obesity")))</f>
        <v>Obesity</v>
      </c>
      <c r="O1767" s="23" t="str">
        <f>IF(C1767&lt;'Cleaning Summary'!$B$66,"Normal",IF(C1767&lt;'Cleaning Summary'!$B$67,"Prediabetes","Diabetes"))</f>
        <v>Prediabetes</v>
      </c>
    </row>
    <row r="1768" spans="1:15" x14ac:dyDescent="0.35">
      <c r="A1768" s="23" t="s">
        <v>3651</v>
      </c>
      <c r="B1768" s="27">
        <v>23.56</v>
      </c>
      <c r="C1768" s="27">
        <v>5.45</v>
      </c>
      <c r="D1768" s="23" t="s">
        <v>95</v>
      </c>
      <c r="E1768" s="23" t="s">
        <v>81</v>
      </c>
      <c r="F1768" s="23" t="s">
        <v>81</v>
      </c>
      <c r="G1768" s="23">
        <v>1</v>
      </c>
      <c r="H1768" s="23" t="s">
        <v>81</v>
      </c>
      <c r="I1768" s="23" t="str">
        <f t="shared" si="108"/>
        <v>Yes</v>
      </c>
      <c r="J1768" s="23" t="str">
        <f t="shared" si="109"/>
        <v>No</v>
      </c>
      <c r="K1768" s="23" t="str">
        <f t="shared" si="110"/>
        <v>No</v>
      </c>
      <c r="L1768" s="23" t="str">
        <f>IF(TRIM(H1768)="?",'Cleaning Summary'!$B$35,IF(LOWER(TRIM(H1768))="yes","Yes","No"))</f>
        <v>No</v>
      </c>
      <c r="M1768" s="23">
        <f t="shared" si="111"/>
        <v>1</v>
      </c>
      <c r="N1768" s="23" t="str">
        <f>IF(B1768&lt;'Cleaning Summary'!$B$63,"Underweight",IF(B1768&lt;'Cleaning Summary'!$B$64,"Normal Weight",IF(B1768&lt;'Cleaning Summary'!$B$65,"Overweight","Obesity")))</f>
        <v>Normal Weight</v>
      </c>
      <c r="O1768" s="23" t="str">
        <f>IF(C1768&lt;'Cleaning Summary'!$B$66,"Normal",IF(C1768&lt;'Cleaning Summary'!$B$67,"Prediabetes","Diabetes"))</f>
        <v>Normal</v>
      </c>
    </row>
    <row r="1769" spans="1:15" x14ac:dyDescent="0.35">
      <c r="A1769" s="23" t="s">
        <v>3653</v>
      </c>
      <c r="B1769" s="27">
        <v>15.84</v>
      </c>
      <c r="C1769" s="27">
        <v>10.34</v>
      </c>
      <c r="D1769" s="23" t="s">
        <v>81</v>
      </c>
      <c r="E1769" s="23" t="s">
        <v>81</v>
      </c>
      <c r="F1769" s="23" t="s">
        <v>81</v>
      </c>
      <c r="G1769" s="23">
        <v>2</v>
      </c>
      <c r="H1769" s="23" t="s">
        <v>81</v>
      </c>
      <c r="I1769" s="23" t="str">
        <f t="shared" si="108"/>
        <v>No</v>
      </c>
      <c r="J1769" s="23" t="str">
        <f t="shared" si="109"/>
        <v>No</v>
      </c>
      <c r="K1769" s="23" t="str">
        <f t="shared" si="110"/>
        <v>No</v>
      </c>
      <c r="L1769" s="23" t="str">
        <f>IF(TRIM(H1769)="?",'Cleaning Summary'!$B$35,IF(LOWER(TRIM(H1769))="yes","Yes","No"))</f>
        <v>No</v>
      </c>
      <c r="M1769" s="23">
        <f t="shared" si="111"/>
        <v>2</v>
      </c>
      <c r="N1769" s="23" t="str">
        <f>IF(B1769&lt;'Cleaning Summary'!$B$63,"Underweight",IF(B1769&lt;'Cleaning Summary'!$B$64,"Normal Weight",IF(B1769&lt;'Cleaning Summary'!$B$65,"Overweight","Obesity")))</f>
        <v>Underweight</v>
      </c>
      <c r="O1769" s="23" t="str">
        <f>IF(C1769&lt;'Cleaning Summary'!$B$66,"Normal",IF(C1769&lt;'Cleaning Summary'!$B$67,"Prediabetes","Diabetes"))</f>
        <v>Diabetes</v>
      </c>
    </row>
    <row r="1770" spans="1:15" x14ac:dyDescent="0.35">
      <c r="A1770" s="23" t="s">
        <v>3655</v>
      </c>
      <c r="B1770" s="27">
        <v>36.630000000000003</v>
      </c>
      <c r="C1770" s="27">
        <v>5.15</v>
      </c>
      <c r="D1770" s="23" t="s">
        <v>81</v>
      </c>
      <c r="E1770" s="23" t="s">
        <v>81</v>
      </c>
      <c r="F1770" s="23" t="s">
        <v>81</v>
      </c>
      <c r="G1770" s="23" t="s">
        <v>4796</v>
      </c>
      <c r="H1770" s="23" t="s">
        <v>81</v>
      </c>
      <c r="I1770" s="23" t="str">
        <f t="shared" si="108"/>
        <v>No</v>
      </c>
      <c r="J1770" s="23" t="str">
        <f t="shared" si="109"/>
        <v>No</v>
      </c>
      <c r="K1770" s="23" t="str">
        <f t="shared" si="110"/>
        <v>No</v>
      </c>
      <c r="L1770" s="23" t="str">
        <f>IF(TRIM(H1770)="?",'Cleaning Summary'!$B$35,IF(LOWER(TRIM(H1770))="yes","Yes","No"))</f>
        <v>No</v>
      </c>
      <c r="M1770" s="23">
        <f t="shared" si="111"/>
        <v>0</v>
      </c>
      <c r="N1770" s="23" t="str">
        <f>IF(B1770&lt;'Cleaning Summary'!$B$63,"Underweight",IF(B1770&lt;'Cleaning Summary'!$B$64,"Normal Weight",IF(B1770&lt;'Cleaning Summary'!$B$65,"Overweight","Obesity")))</f>
        <v>Obesity</v>
      </c>
      <c r="O1770" s="23" t="str">
        <f>IF(C1770&lt;'Cleaning Summary'!$B$66,"Normal",IF(C1770&lt;'Cleaning Summary'!$B$67,"Prediabetes","Diabetes"))</f>
        <v>Normal</v>
      </c>
    </row>
    <row r="1771" spans="1:15" x14ac:dyDescent="0.35">
      <c r="A1771" s="23" t="s">
        <v>3657</v>
      </c>
      <c r="B1771" s="27">
        <v>16.47</v>
      </c>
      <c r="C1771" s="27">
        <v>11.72</v>
      </c>
      <c r="D1771" s="23" t="s">
        <v>81</v>
      </c>
      <c r="E1771" s="23" t="s">
        <v>81</v>
      </c>
      <c r="F1771" s="23" t="s">
        <v>81</v>
      </c>
      <c r="G1771" s="23" t="s">
        <v>4796</v>
      </c>
      <c r="H1771" s="23" t="s">
        <v>81</v>
      </c>
      <c r="I1771" s="23" t="str">
        <f t="shared" si="108"/>
        <v>No</v>
      </c>
      <c r="J1771" s="23" t="str">
        <f t="shared" si="109"/>
        <v>No</v>
      </c>
      <c r="K1771" s="23" t="str">
        <f t="shared" si="110"/>
        <v>No</v>
      </c>
      <c r="L1771" s="23" t="str">
        <f>IF(TRIM(H1771)="?",'Cleaning Summary'!$B$35,IF(LOWER(TRIM(H1771))="yes","Yes","No"))</f>
        <v>No</v>
      </c>
      <c r="M1771" s="23">
        <f t="shared" si="111"/>
        <v>0</v>
      </c>
      <c r="N1771" s="23" t="str">
        <f>IF(B1771&lt;'Cleaning Summary'!$B$63,"Underweight",IF(B1771&lt;'Cleaning Summary'!$B$64,"Normal Weight",IF(B1771&lt;'Cleaning Summary'!$B$65,"Overweight","Obesity")))</f>
        <v>Underweight</v>
      </c>
      <c r="O1771" s="23" t="str">
        <f>IF(C1771&lt;'Cleaning Summary'!$B$66,"Normal",IF(C1771&lt;'Cleaning Summary'!$B$67,"Prediabetes","Diabetes"))</f>
        <v>Diabetes</v>
      </c>
    </row>
    <row r="1772" spans="1:15" x14ac:dyDescent="0.35">
      <c r="A1772" s="23" t="s">
        <v>3659</v>
      </c>
      <c r="B1772" s="27">
        <v>25.8</v>
      </c>
      <c r="C1772" s="27">
        <v>5.29</v>
      </c>
      <c r="D1772" s="23" t="s">
        <v>81</v>
      </c>
      <c r="E1772" s="23" t="s">
        <v>81</v>
      </c>
      <c r="F1772" s="23" t="s">
        <v>81</v>
      </c>
      <c r="G1772" s="23" t="s">
        <v>4796</v>
      </c>
      <c r="H1772" s="23" t="s">
        <v>81</v>
      </c>
      <c r="I1772" s="23" t="str">
        <f t="shared" si="108"/>
        <v>No</v>
      </c>
      <c r="J1772" s="23" t="str">
        <f t="shared" si="109"/>
        <v>No</v>
      </c>
      <c r="K1772" s="23" t="str">
        <f t="shared" si="110"/>
        <v>No</v>
      </c>
      <c r="L1772" s="23" t="str">
        <f>IF(TRIM(H1772)="?",'Cleaning Summary'!$B$35,IF(LOWER(TRIM(H1772))="yes","Yes","No"))</f>
        <v>No</v>
      </c>
      <c r="M1772" s="23">
        <f t="shared" si="111"/>
        <v>0</v>
      </c>
      <c r="N1772" s="23" t="str">
        <f>IF(B1772&lt;'Cleaning Summary'!$B$63,"Underweight",IF(B1772&lt;'Cleaning Summary'!$B$64,"Normal Weight",IF(B1772&lt;'Cleaning Summary'!$B$65,"Overweight","Obesity")))</f>
        <v>Overweight</v>
      </c>
      <c r="O1772" s="23" t="str">
        <f>IF(C1772&lt;'Cleaning Summary'!$B$66,"Normal",IF(C1772&lt;'Cleaning Summary'!$B$67,"Prediabetes","Diabetes"))</f>
        <v>Normal</v>
      </c>
    </row>
    <row r="1773" spans="1:15" x14ac:dyDescent="0.35">
      <c r="A1773" s="23" t="s">
        <v>3661</v>
      </c>
      <c r="B1773" s="27">
        <v>23.6</v>
      </c>
      <c r="C1773" s="27">
        <v>4.33</v>
      </c>
      <c r="D1773" s="23" t="s">
        <v>81</v>
      </c>
      <c r="E1773" s="23" t="s">
        <v>81</v>
      </c>
      <c r="F1773" s="23" t="s">
        <v>81</v>
      </c>
      <c r="G1773" s="23" t="s">
        <v>4796</v>
      </c>
      <c r="H1773" s="23" t="s">
        <v>81</v>
      </c>
      <c r="I1773" s="23" t="str">
        <f t="shared" si="108"/>
        <v>No</v>
      </c>
      <c r="J1773" s="23" t="str">
        <f t="shared" si="109"/>
        <v>No</v>
      </c>
      <c r="K1773" s="23" t="str">
        <f t="shared" si="110"/>
        <v>No</v>
      </c>
      <c r="L1773" s="23" t="str">
        <f>IF(TRIM(H1773)="?",'Cleaning Summary'!$B$35,IF(LOWER(TRIM(H1773))="yes","Yes","No"))</f>
        <v>No</v>
      </c>
      <c r="M1773" s="23">
        <f t="shared" si="111"/>
        <v>0</v>
      </c>
      <c r="N1773" s="23" t="str">
        <f>IF(B1773&lt;'Cleaning Summary'!$B$63,"Underweight",IF(B1773&lt;'Cleaning Summary'!$B$64,"Normal Weight",IF(B1773&lt;'Cleaning Summary'!$B$65,"Overweight","Obesity")))</f>
        <v>Normal Weight</v>
      </c>
      <c r="O1773" s="23" t="str">
        <f>IF(C1773&lt;'Cleaning Summary'!$B$66,"Normal",IF(C1773&lt;'Cleaning Summary'!$B$67,"Prediabetes","Diabetes"))</f>
        <v>Normal</v>
      </c>
    </row>
    <row r="1774" spans="1:15" x14ac:dyDescent="0.35">
      <c r="A1774" s="23" t="s">
        <v>3663</v>
      </c>
      <c r="B1774" s="27">
        <v>32.11</v>
      </c>
      <c r="C1774" s="27">
        <v>6.24</v>
      </c>
      <c r="D1774" s="23" t="s">
        <v>81</v>
      </c>
      <c r="E1774" s="23" t="s">
        <v>81</v>
      </c>
      <c r="F1774" s="23" t="s">
        <v>82</v>
      </c>
      <c r="G1774" s="23">
        <v>1</v>
      </c>
      <c r="H1774" s="23" t="s">
        <v>81</v>
      </c>
      <c r="I1774" s="23" t="str">
        <f t="shared" si="108"/>
        <v>No</v>
      </c>
      <c r="J1774" s="23" t="str">
        <f t="shared" si="109"/>
        <v>No</v>
      </c>
      <c r="K1774" s="23" t="str">
        <f t="shared" si="110"/>
        <v>Yes</v>
      </c>
      <c r="L1774" s="23" t="str">
        <f>IF(TRIM(H1774)="?",'Cleaning Summary'!$B$35,IF(LOWER(TRIM(H1774))="yes","Yes","No"))</f>
        <v>No</v>
      </c>
      <c r="M1774" s="23">
        <f t="shared" si="111"/>
        <v>1</v>
      </c>
      <c r="N1774" s="23" t="str">
        <f>IF(B1774&lt;'Cleaning Summary'!$B$63,"Underweight",IF(B1774&lt;'Cleaning Summary'!$B$64,"Normal Weight",IF(B1774&lt;'Cleaning Summary'!$B$65,"Overweight","Obesity")))</f>
        <v>Obesity</v>
      </c>
      <c r="O1774" s="23" t="str">
        <f>IF(C1774&lt;'Cleaning Summary'!$B$66,"Normal",IF(C1774&lt;'Cleaning Summary'!$B$67,"Prediabetes","Diabetes"))</f>
        <v>Prediabetes</v>
      </c>
    </row>
    <row r="1775" spans="1:15" x14ac:dyDescent="0.35">
      <c r="A1775" s="23" t="s">
        <v>3665</v>
      </c>
      <c r="B1775" s="27">
        <v>30.114999999999998</v>
      </c>
      <c r="C1775" s="27">
        <v>11.61</v>
      </c>
      <c r="D1775" s="23" t="s">
        <v>81</v>
      </c>
      <c r="E1775" s="23" t="s">
        <v>81</v>
      </c>
      <c r="F1775" s="23" t="s">
        <v>81</v>
      </c>
      <c r="G1775" s="23" t="s">
        <v>4796</v>
      </c>
      <c r="H1775" s="23" t="s">
        <v>81</v>
      </c>
      <c r="I1775" s="23" t="str">
        <f t="shared" si="108"/>
        <v>No</v>
      </c>
      <c r="J1775" s="23" t="str">
        <f t="shared" si="109"/>
        <v>No</v>
      </c>
      <c r="K1775" s="23" t="str">
        <f t="shared" si="110"/>
        <v>No</v>
      </c>
      <c r="L1775" s="23" t="str">
        <f>IF(TRIM(H1775)="?",'Cleaning Summary'!$B$35,IF(LOWER(TRIM(H1775))="yes","Yes","No"))</f>
        <v>No</v>
      </c>
      <c r="M1775" s="23">
        <f t="shared" si="111"/>
        <v>0</v>
      </c>
      <c r="N1775" s="23" t="str">
        <f>IF(B1775&lt;'Cleaning Summary'!$B$63,"Underweight",IF(B1775&lt;'Cleaning Summary'!$B$64,"Normal Weight",IF(B1775&lt;'Cleaning Summary'!$B$65,"Overweight","Obesity")))</f>
        <v>Obesity</v>
      </c>
      <c r="O1775" s="23" t="str">
        <f>IF(C1775&lt;'Cleaning Summary'!$B$66,"Normal",IF(C1775&lt;'Cleaning Summary'!$B$67,"Prediabetes","Diabetes"))</f>
        <v>Diabetes</v>
      </c>
    </row>
    <row r="1776" spans="1:15" x14ac:dyDescent="0.35">
      <c r="A1776" s="23" t="s">
        <v>3667</v>
      </c>
      <c r="B1776" s="27">
        <v>20.28</v>
      </c>
      <c r="C1776" s="27">
        <v>11.07</v>
      </c>
      <c r="D1776" s="23" t="s">
        <v>95</v>
      </c>
      <c r="E1776" s="23" t="s">
        <v>81</v>
      </c>
      <c r="F1776" s="23" t="s">
        <v>81</v>
      </c>
      <c r="G1776" s="23" t="s">
        <v>4796</v>
      </c>
      <c r="H1776" s="23" t="s">
        <v>81</v>
      </c>
      <c r="I1776" s="23" t="str">
        <f t="shared" si="108"/>
        <v>Yes</v>
      </c>
      <c r="J1776" s="23" t="str">
        <f t="shared" si="109"/>
        <v>No</v>
      </c>
      <c r="K1776" s="23" t="str">
        <f t="shared" si="110"/>
        <v>No</v>
      </c>
      <c r="L1776" s="23" t="str">
        <f>IF(TRIM(H1776)="?",'Cleaning Summary'!$B$35,IF(LOWER(TRIM(H1776))="yes","Yes","No"))</f>
        <v>No</v>
      </c>
      <c r="M1776" s="23">
        <f t="shared" si="111"/>
        <v>0</v>
      </c>
      <c r="N1776" s="23" t="str">
        <f>IF(B1776&lt;'Cleaning Summary'!$B$63,"Underweight",IF(B1776&lt;'Cleaning Summary'!$B$64,"Normal Weight",IF(B1776&lt;'Cleaning Summary'!$B$65,"Overweight","Obesity")))</f>
        <v>Normal Weight</v>
      </c>
      <c r="O1776" s="23" t="str">
        <f>IF(C1776&lt;'Cleaning Summary'!$B$66,"Normal",IF(C1776&lt;'Cleaning Summary'!$B$67,"Prediabetes","Diabetes"))</f>
        <v>Diabetes</v>
      </c>
    </row>
    <row r="1777" spans="1:15" x14ac:dyDescent="0.35">
      <c r="A1777" s="23" t="s">
        <v>3669</v>
      </c>
      <c r="B1777" s="27">
        <v>20.234999999999999</v>
      </c>
      <c r="C1777" s="27">
        <v>5.19</v>
      </c>
      <c r="D1777" s="23" t="s">
        <v>81</v>
      </c>
      <c r="E1777" s="23" t="s">
        <v>81</v>
      </c>
      <c r="F1777" s="23" t="s">
        <v>82</v>
      </c>
      <c r="G1777" s="23">
        <v>1</v>
      </c>
      <c r="H1777" s="23" t="s">
        <v>81</v>
      </c>
      <c r="I1777" s="23" t="str">
        <f t="shared" si="108"/>
        <v>No</v>
      </c>
      <c r="J1777" s="23" t="str">
        <f t="shared" si="109"/>
        <v>No</v>
      </c>
      <c r="K1777" s="23" t="str">
        <f t="shared" si="110"/>
        <v>Yes</v>
      </c>
      <c r="L1777" s="23" t="str">
        <f>IF(TRIM(H1777)="?",'Cleaning Summary'!$B$35,IF(LOWER(TRIM(H1777))="yes","Yes","No"))</f>
        <v>No</v>
      </c>
      <c r="M1777" s="23">
        <f t="shared" si="111"/>
        <v>1</v>
      </c>
      <c r="N1777" s="23" t="str">
        <f>IF(B1777&lt;'Cleaning Summary'!$B$63,"Underweight",IF(B1777&lt;'Cleaning Summary'!$B$64,"Normal Weight",IF(B1777&lt;'Cleaning Summary'!$B$65,"Overweight","Obesity")))</f>
        <v>Normal Weight</v>
      </c>
      <c r="O1777" s="23" t="str">
        <f>IF(C1777&lt;'Cleaning Summary'!$B$66,"Normal",IF(C1777&lt;'Cleaning Summary'!$B$67,"Prediabetes","Diabetes"))</f>
        <v>Normal</v>
      </c>
    </row>
    <row r="1778" spans="1:15" x14ac:dyDescent="0.35">
      <c r="A1778" s="23" t="s">
        <v>3671</v>
      </c>
      <c r="B1778" s="27">
        <v>25.27</v>
      </c>
      <c r="C1778" s="27">
        <v>5.7</v>
      </c>
      <c r="D1778" s="23" t="s">
        <v>95</v>
      </c>
      <c r="E1778" s="23" t="s">
        <v>81</v>
      </c>
      <c r="F1778" s="23" t="s">
        <v>81</v>
      </c>
      <c r="G1778" s="23">
        <v>1</v>
      </c>
      <c r="H1778" s="23" t="s">
        <v>81</v>
      </c>
      <c r="I1778" s="23" t="str">
        <f t="shared" si="108"/>
        <v>Yes</v>
      </c>
      <c r="J1778" s="23" t="str">
        <f t="shared" si="109"/>
        <v>No</v>
      </c>
      <c r="K1778" s="23" t="str">
        <f t="shared" si="110"/>
        <v>No</v>
      </c>
      <c r="L1778" s="23" t="str">
        <f>IF(TRIM(H1778)="?",'Cleaning Summary'!$B$35,IF(LOWER(TRIM(H1778))="yes","Yes","No"))</f>
        <v>No</v>
      </c>
      <c r="M1778" s="23">
        <f t="shared" si="111"/>
        <v>1</v>
      </c>
      <c r="N1778" s="23" t="str">
        <f>IF(B1778&lt;'Cleaning Summary'!$B$63,"Underweight",IF(B1778&lt;'Cleaning Summary'!$B$64,"Normal Weight",IF(B1778&lt;'Cleaning Summary'!$B$65,"Overweight","Obesity")))</f>
        <v>Overweight</v>
      </c>
      <c r="O1778" s="23" t="str">
        <f>IF(C1778&lt;'Cleaning Summary'!$B$66,"Normal",IF(C1778&lt;'Cleaning Summary'!$B$67,"Prediabetes","Diabetes"))</f>
        <v>Prediabetes</v>
      </c>
    </row>
    <row r="1779" spans="1:15" x14ac:dyDescent="0.35">
      <c r="A1779" s="23" t="s">
        <v>3673</v>
      </c>
      <c r="B1779" s="27">
        <v>24.24</v>
      </c>
      <c r="C1779" s="27">
        <v>6.15</v>
      </c>
      <c r="D1779" s="23" t="s">
        <v>81</v>
      </c>
      <c r="E1779" s="23" t="s">
        <v>81</v>
      </c>
      <c r="F1779" s="23" t="s">
        <v>81</v>
      </c>
      <c r="G1779" s="23" t="s">
        <v>4796</v>
      </c>
      <c r="H1779" s="23" t="s">
        <v>81</v>
      </c>
      <c r="I1779" s="23" t="str">
        <f t="shared" si="108"/>
        <v>No</v>
      </c>
      <c r="J1779" s="23" t="str">
        <f t="shared" si="109"/>
        <v>No</v>
      </c>
      <c r="K1779" s="23" t="str">
        <f t="shared" si="110"/>
        <v>No</v>
      </c>
      <c r="L1779" s="23" t="str">
        <f>IF(TRIM(H1779)="?",'Cleaning Summary'!$B$35,IF(LOWER(TRIM(H1779))="yes","Yes","No"))</f>
        <v>No</v>
      </c>
      <c r="M1779" s="23">
        <f t="shared" si="111"/>
        <v>0</v>
      </c>
      <c r="N1779" s="23" t="str">
        <f>IF(B1779&lt;'Cleaning Summary'!$B$63,"Underweight",IF(B1779&lt;'Cleaning Summary'!$B$64,"Normal Weight",IF(B1779&lt;'Cleaning Summary'!$B$65,"Overweight","Obesity")))</f>
        <v>Normal Weight</v>
      </c>
      <c r="O1779" s="23" t="str">
        <f>IF(C1779&lt;'Cleaning Summary'!$B$66,"Normal",IF(C1779&lt;'Cleaning Summary'!$B$67,"Prediabetes","Diabetes"))</f>
        <v>Prediabetes</v>
      </c>
    </row>
    <row r="1780" spans="1:15" x14ac:dyDescent="0.35">
      <c r="A1780" s="23" t="s">
        <v>3675</v>
      </c>
      <c r="B1780" s="27">
        <v>35.75</v>
      </c>
      <c r="C1780" s="27">
        <v>5.07</v>
      </c>
      <c r="D1780" s="23" t="s">
        <v>81</v>
      </c>
      <c r="E1780" s="23" t="s">
        <v>81</v>
      </c>
      <c r="F1780" s="23" t="s">
        <v>81</v>
      </c>
      <c r="G1780" s="23" t="s">
        <v>4796</v>
      </c>
      <c r="H1780" s="23" t="s">
        <v>81</v>
      </c>
      <c r="I1780" s="23" t="str">
        <f t="shared" si="108"/>
        <v>No</v>
      </c>
      <c r="J1780" s="23" t="str">
        <f t="shared" si="109"/>
        <v>No</v>
      </c>
      <c r="K1780" s="23" t="str">
        <f t="shared" si="110"/>
        <v>No</v>
      </c>
      <c r="L1780" s="23" t="str">
        <f>IF(TRIM(H1780)="?",'Cleaning Summary'!$B$35,IF(LOWER(TRIM(H1780))="yes","Yes","No"))</f>
        <v>No</v>
      </c>
      <c r="M1780" s="23">
        <f t="shared" si="111"/>
        <v>0</v>
      </c>
      <c r="N1780" s="23" t="str">
        <f>IF(B1780&lt;'Cleaning Summary'!$B$63,"Underweight",IF(B1780&lt;'Cleaning Summary'!$B$64,"Normal Weight",IF(B1780&lt;'Cleaning Summary'!$B$65,"Overweight","Obesity")))</f>
        <v>Obesity</v>
      </c>
      <c r="O1780" s="23" t="str">
        <f>IF(C1780&lt;'Cleaning Summary'!$B$66,"Normal",IF(C1780&lt;'Cleaning Summary'!$B$67,"Prediabetes","Diabetes"))</f>
        <v>Normal</v>
      </c>
    </row>
    <row r="1781" spans="1:15" x14ac:dyDescent="0.35">
      <c r="A1781" s="23" t="s">
        <v>3677</v>
      </c>
      <c r="B1781" s="27">
        <v>29.92</v>
      </c>
      <c r="C1781" s="27">
        <v>10.97</v>
      </c>
      <c r="D1781" s="23" t="s">
        <v>95</v>
      </c>
      <c r="E1781" s="23" t="s">
        <v>81</v>
      </c>
      <c r="F1781" s="23" t="s">
        <v>81</v>
      </c>
      <c r="G1781" s="23">
        <v>1</v>
      </c>
      <c r="H1781" s="23" t="s">
        <v>81</v>
      </c>
      <c r="I1781" s="23" t="str">
        <f t="shared" si="108"/>
        <v>Yes</v>
      </c>
      <c r="J1781" s="23" t="str">
        <f t="shared" si="109"/>
        <v>No</v>
      </c>
      <c r="K1781" s="23" t="str">
        <f t="shared" si="110"/>
        <v>No</v>
      </c>
      <c r="L1781" s="23" t="str">
        <f>IF(TRIM(H1781)="?",'Cleaning Summary'!$B$35,IF(LOWER(TRIM(H1781))="yes","Yes","No"))</f>
        <v>No</v>
      </c>
      <c r="M1781" s="23">
        <f t="shared" si="111"/>
        <v>1</v>
      </c>
      <c r="N1781" s="23" t="str">
        <f>IF(B1781&lt;'Cleaning Summary'!$B$63,"Underweight",IF(B1781&lt;'Cleaning Summary'!$B$64,"Normal Weight",IF(B1781&lt;'Cleaning Summary'!$B$65,"Overweight","Obesity")))</f>
        <v>Overweight</v>
      </c>
      <c r="O1781" s="23" t="str">
        <f>IF(C1781&lt;'Cleaning Summary'!$B$66,"Normal",IF(C1781&lt;'Cleaning Summary'!$B$67,"Prediabetes","Diabetes"))</f>
        <v>Diabetes</v>
      </c>
    </row>
    <row r="1782" spans="1:15" x14ac:dyDescent="0.35">
      <c r="A1782" s="23" t="s">
        <v>3679</v>
      </c>
      <c r="B1782" s="27">
        <v>26.2</v>
      </c>
      <c r="C1782" s="27">
        <v>10.93</v>
      </c>
      <c r="D1782" s="23" t="s">
        <v>95</v>
      </c>
      <c r="E1782" s="23" t="s">
        <v>81</v>
      </c>
      <c r="F1782" s="23" t="s">
        <v>81</v>
      </c>
      <c r="G1782" s="23">
        <v>1</v>
      </c>
      <c r="H1782" s="23" t="s">
        <v>81</v>
      </c>
      <c r="I1782" s="23" t="str">
        <f t="shared" si="108"/>
        <v>Yes</v>
      </c>
      <c r="J1782" s="23" t="str">
        <f t="shared" si="109"/>
        <v>No</v>
      </c>
      <c r="K1782" s="23" t="str">
        <f t="shared" si="110"/>
        <v>No</v>
      </c>
      <c r="L1782" s="23" t="str">
        <f>IF(TRIM(H1782)="?",'Cleaning Summary'!$B$35,IF(LOWER(TRIM(H1782))="yes","Yes","No"))</f>
        <v>No</v>
      </c>
      <c r="M1782" s="23">
        <f t="shared" si="111"/>
        <v>1</v>
      </c>
      <c r="N1782" s="23" t="str">
        <f>IF(B1782&lt;'Cleaning Summary'!$B$63,"Underweight",IF(B1782&lt;'Cleaning Summary'!$B$64,"Normal Weight",IF(B1782&lt;'Cleaning Summary'!$B$65,"Overweight","Obesity")))</f>
        <v>Overweight</v>
      </c>
      <c r="O1782" s="23" t="str">
        <f>IF(C1782&lt;'Cleaning Summary'!$B$66,"Normal",IF(C1782&lt;'Cleaning Summary'!$B$67,"Prediabetes","Diabetes"))</f>
        <v>Diabetes</v>
      </c>
    </row>
    <row r="1783" spans="1:15" x14ac:dyDescent="0.35">
      <c r="A1783" s="23" t="s">
        <v>3681</v>
      </c>
      <c r="B1783" s="27">
        <v>26.695</v>
      </c>
      <c r="C1783" s="27">
        <v>4.21</v>
      </c>
      <c r="D1783" s="23" t="s">
        <v>95</v>
      </c>
      <c r="E1783" s="23" t="s">
        <v>81</v>
      </c>
      <c r="F1783" s="23" t="s">
        <v>82</v>
      </c>
      <c r="G1783" s="23">
        <v>1</v>
      </c>
      <c r="H1783" s="23" t="s">
        <v>81</v>
      </c>
      <c r="I1783" s="23" t="str">
        <f t="shared" si="108"/>
        <v>Yes</v>
      </c>
      <c r="J1783" s="23" t="str">
        <f t="shared" si="109"/>
        <v>No</v>
      </c>
      <c r="K1783" s="23" t="str">
        <f t="shared" si="110"/>
        <v>Yes</v>
      </c>
      <c r="L1783" s="23" t="str">
        <f>IF(TRIM(H1783)="?",'Cleaning Summary'!$B$35,IF(LOWER(TRIM(H1783))="yes","Yes","No"))</f>
        <v>No</v>
      </c>
      <c r="M1783" s="23">
        <f t="shared" si="111"/>
        <v>1</v>
      </c>
      <c r="N1783" s="23" t="str">
        <f>IF(B1783&lt;'Cleaning Summary'!$B$63,"Underweight",IF(B1783&lt;'Cleaning Summary'!$B$64,"Normal Weight",IF(B1783&lt;'Cleaning Summary'!$B$65,"Overweight","Obesity")))</f>
        <v>Overweight</v>
      </c>
      <c r="O1783" s="23" t="str">
        <f>IF(C1783&lt;'Cleaning Summary'!$B$66,"Normal",IF(C1783&lt;'Cleaning Summary'!$B$67,"Prediabetes","Diabetes"))</f>
        <v>Normal</v>
      </c>
    </row>
    <row r="1784" spans="1:15" x14ac:dyDescent="0.35">
      <c r="A1784" s="23" t="s">
        <v>3683</v>
      </c>
      <c r="B1784" s="27">
        <v>23.16</v>
      </c>
      <c r="C1784" s="27">
        <v>5.5</v>
      </c>
      <c r="D1784" s="23" t="s">
        <v>81</v>
      </c>
      <c r="E1784" s="23" t="s">
        <v>81</v>
      </c>
      <c r="F1784" s="23" t="s">
        <v>81</v>
      </c>
      <c r="G1784" s="23" t="s">
        <v>4796</v>
      </c>
      <c r="H1784" s="23" t="s">
        <v>81</v>
      </c>
      <c r="I1784" s="23" t="str">
        <f t="shared" si="108"/>
        <v>No</v>
      </c>
      <c r="J1784" s="23" t="str">
        <f t="shared" si="109"/>
        <v>No</v>
      </c>
      <c r="K1784" s="23" t="str">
        <f t="shared" si="110"/>
        <v>No</v>
      </c>
      <c r="L1784" s="23" t="str">
        <f>IF(TRIM(H1784)="?",'Cleaning Summary'!$B$35,IF(LOWER(TRIM(H1784))="yes","Yes","No"))</f>
        <v>No</v>
      </c>
      <c r="M1784" s="23">
        <f t="shared" si="111"/>
        <v>0</v>
      </c>
      <c r="N1784" s="23" t="str">
        <f>IF(B1784&lt;'Cleaning Summary'!$B$63,"Underweight",IF(B1784&lt;'Cleaning Summary'!$B$64,"Normal Weight",IF(B1784&lt;'Cleaning Summary'!$B$65,"Overweight","Obesity")))</f>
        <v>Normal Weight</v>
      </c>
      <c r="O1784" s="23" t="str">
        <f>IF(C1784&lt;'Cleaning Summary'!$B$66,"Normal",IF(C1784&lt;'Cleaning Summary'!$B$67,"Prediabetes","Diabetes"))</f>
        <v>Normal</v>
      </c>
    </row>
    <row r="1785" spans="1:15" x14ac:dyDescent="0.35">
      <c r="A1785" s="23" t="s">
        <v>3685</v>
      </c>
      <c r="B1785" s="27">
        <v>32.585000000000001</v>
      </c>
      <c r="C1785" s="27">
        <v>4.93</v>
      </c>
      <c r="D1785" s="23" t="s">
        <v>95</v>
      </c>
      <c r="E1785" s="23" t="s">
        <v>81</v>
      </c>
      <c r="F1785" s="23" t="s">
        <v>81</v>
      </c>
      <c r="G1785" s="23">
        <v>1</v>
      </c>
      <c r="H1785" s="23" t="s">
        <v>81</v>
      </c>
      <c r="I1785" s="23" t="str">
        <f t="shared" si="108"/>
        <v>Yes</v>
      </c>
      <c r="J1785" s="23" t="str">
        <f t="shared" si="109"/>
        <v>No</v>
      </c>
      <c r="K1785" s="23" t="str">
        <f t="shared" si="110"/>
        <v>No</v>
      </c>
      <c r="L1785" s="23" t="str">
        <f>IF(TRIM(H1785)="?",'Cleaning Summary'!$B$35,IF(LOWER(TRIM(H1785))="yes","Yes","No"))</f>
        <v>No</v>
      </c>
      <c r="M1785" s="23">
        <f t="shared" si="111"/>
        <v>1</v>
      </c>
      <c r="N1785" s="23" t="str">
        <f>IF(B1785&lt;'Cleaning Summary'!$B$63,"Underweight",IF(B1785&lt;'Cleaning Summary'!$B$64,"Normal Weight",IF(B1785&lt;'Cleaning Summary'!$B$65,"Overweight","Obesity")))</f>
        <v>Obesity</v>
      </c>
      <c r="O1785" s="23" t="str">
        <f>IF(C1785&lt;'Cleaning Summary'!$B$66,"Normal",IF(C1785&lt;'Cleaning Summary'!$B$67,"Prediabetes","Diabetes"))</f>
        <v>Normal</v>
      </c>
    </row>
    <row r="1786" spans="1:15" x14ac:dyDescent="0.35">
      <c r="A1786" s="23" t="s">
        <v>3687</v>
      </c>
      <c r="B1786" s="27">
        <v>33.97</v>
      </c>
      <c r="C1786" s="27">
        <v>5.6</v>
      </c>
      <c r="D1786" s="23" t="s">
        <v>95</v>
      </c>
      <c r="E1786" s="23" t="s">
        <v>81</v>
      </c>
      <c r="F1786" s="23" t="s">
        <v>81</v>
      </c>
      <c r="G1786" s="23" t="s">
        <v>4796</v>
      </c>
      <c r="H1786" s="23" t="s">
        <v>81</v>
      </c>
      <c r="I1786" s="23" t="str">
        <f t="shared" si="108"/>
        <v>Yes</v>
      </c>
      <c r="J1786" s="23" t="str">
        <f t="shared" si="109"/>
        <v>No</v>
      </c>
      <c r="K1786" s="23" t="str">
        <f t="shared" si="110"/>
        <v>No</v>
      </c>
      <c r="L1786" s="23" t="str">
        <f>IF(TRIM(H1786)="?",'Cleaning Summary'!$B$35,IF(LOWER(TRIM(H1786))="yes","Yes","No"))</f>
        <v>No</v>
      </c>
      <c r="M1786" s="23">
        <f t="shared" si="111"/>
        <v>0</v>
      </c>
      <c r="N1786" s="23" t="str">
        <f>IF(B1786&lt;'Cleaning Summary'!$B$63,"Underweight",IF(B1786&lt;'Cleaning Summary'!$B$64,"Normal Weight",IF(B1786&lt;'Cleaning Summary'!$B$65,"Overweight","Obesity")))</f>
        <v>Obesity</v>
      </c>
      <c r="O1786" s="23" t="str">
        <f>IF(C1786&lt;'Cleaning Summary'!$B$66,"Normal",IF(C1786&lt;'Cleaning Summary'!$B$67,"Prediabetes","Diabetes"))</f>
        <v>Normal</v>
      </c>
    </row>
    <row r="1787" spans="1:15" x14ac:dyDescent="0.35">
      <c r="A1787" s="23" t="s">
        <v>3689</v>
      </c>
      <c r="B1787" s="27">
        <v>16.57</v>
      </c>
      <c r="C1787" s="27">
        <v>9.99</v>
      </c>
      <c r="D1787" s="23" t="s">
        <v>81</v>
      </c>
      <c r="E1787" s="23" t="s">
        <v>81</v>
      </c>
      <c r="F1787" s="23" t="s">
        <v>81</v>
      </c>
      <c r="G1787" s="23" t="s">
        <v>4796</v>
      </c>
      <c r="H1787" s="23" t="s">
        <v>81</v>
      </c>
      <c r="I1787" s="23" t="str">
        <f t="shared" si="108"/>
        <v>No</v>
      </c>
      <c r="J1787" s="23" t="str">
        <f t="shared" si="109"/>
        <v>No</v>
      </c>
      <c r="K1787" s="23" t="str">
        <f t="shared" si="110"/>
        <v>No</v>
      </c>
      <c r="L1787" s="23" t="str">
        <f>IF(TRIM(H1787)="?",'Cleaning Summary'!$B$35,IF(LOWER(TRIM(H1787))="yes","Yes","No"))</f>
        <v>No</v>
      </c>
      <c r="M1787" s="23">
        <f t="shared" si="111"/>
        <v>0</v>
      </c>
      <c r="N1787" s="23" t="str">
        <f>IF(B1787&lt;'Cleaning Summary'!$B$63,"Underweight",IF(B1787&lt;'Cleaning Summary'!$B$64,"Normal Weight",IF(B1787&lt;'Cleaning Summary'!$B$65,"Overweight","Obesity")))</f>
        <v>Underweight</v>
      </c>
      <c r="O1787" s="23" t="str">
        <f>IF(C1787&lt;'Cleaning Summary'!$B$66,"Normal",IF(C1787&lt;'Cleaning Summary'!$B$67,"Prediabetes","Diabetes"))</f>
        <v>Diabetes</v>
      </c>
    </row>
    <row r="1788" spans="1:15" x14ac:dyDescent="0.35">
      <c r="A1788" s="23" t="s">
        <v>3691</v>
      </c>
      <c r="B1788" s="27">
        <v>17.55</v>
      </c>
      <c r="C1788" s="27">
        <v>5.93</v>
      </c>
      <c r="D1788" s="23" t="s">
        <v>81</v>
      </c>
      <c r="E1788" s="23" t="s">
        <v>81</v>
      </c>
      <c r="F1788" s="23" t="s">
        <v>82</v>
      </c>
      <c r="G1788" s="23">
        <v>1</v>
      </c>
      <c r="H1788" s="23" t="s">
        <v>81</v>
      </c>
      <c r="I1788" s="23" t="str">
        <f t="shared" si="108"/>
        <v>No</v>
      </c>
      <c r="J1788" s="23" t="str">
        <f t="shared" si="109"/>
        <v>No</v>
      </c>
      <c r="K1788" s="23" t="str">
        <f t="shared" si="110"/>
        <v>Yes</v>
      </c>
      <c r="L1788" s="23" t="str">
        <f>IF(TRIM(H1788)="?",'Cleaning Summary'!$B$35,IF(LOWER(TRIM(H1788))="yes","Yes","No"))</f>
        <v>No</v>
      </c>
      <c r="M1788" s="23">
        <f t="shared" si="111"/>
        <v>1</v>
      </c>
      <c r="N1788" s="23" t="str">
        <f>IF(B1788&lt;'Cleaning Summary'!$B$63,"Underweight",IF(B1788&lt;'Cleaning Summary'!$B$64,"Normal Weight",IF(B1788&lt;'Cleaning Summary'!$B$65,"Overweight","Obesity")))</f>
        <v>Underweight</v>
      </c>
      <c r="O1788" s="23" t="str">
        <f>IF(C1788&lt;'Cleaning Summary'!$B$66,"Normal",IF(C1788&lt;'Cleaning Summary'!$B$67,"Prediabetes","Diabetes"))</f>
        <v>Prediabetes</v>
      </c>
    </row>
    <row r="1789" spans="1:15" x14ac:dyDescent="0.35">
      <c r="A1789" s="23" t="s">
        <v>3693</v>
      </c>
      <c r="B1789" s="27">
        <v>29.41</v>
      </c>
      <c r="C1789" s="27">
        <v>6.29</v>
      </c>
      <c r="D1789" s="23" t="s">
        <v>95</v>
      </c>
      <c r="E1789" s="23" t="s">
        <v>81</v>
      </c>
      <c r="F1789" s="23" t="s">
        <v>81</v>
      </c>
      <c r="G1789" s="23">
        <v>1</v>
      </c>
      <c r="H1789" s="23" t="s">
        <v>81</v>
      </c>
      <c r="I1789" s="23" t="str">
        <f t="shared" si="108"/>
        <v>Yes</v>
      </c>
      <c r="J1789" s="23" t="str">
        <f t="shared" si="109"/>
        <v>No</v>
      </c>
      <c r="K1789" s="23" t="str">
        <f t="shared" si="110"/>
        <v>No</v>
      </c>
      <c r="L1789" s="23" t="str">
        <f>IF(TRIM(H1789)="?",'Cleaning Summary'!$B$35,IF(LOWER(TRIM(H1789))="yes","Yes","No"))</f>
        <v>No</v>
      </c>
      <c r="M1789" s="23">
        <f t="shared" si="111"/>
        <v>1</v>
      </c>
      <c r="N1789" s="23" t="str">
        <f>IF(B1789&lt;'Cleaning Summary'!$B$63,"Underweight",IF(B1789&lt;'Cleaning Summary'!$B$64,"Normal Weight",IF(B1789&lt;'Cleaning Summary'!$B$65,"Overweight","Obesity")))</f>
        <v>Overweight</v>
      </c>
      <c r="O1789" s="23" t="str">
        <f>IF(C1789&lt;'Cleaning Summary'!$B$66,"Normal",IF(C1789&lt;'Cleaning Summary'!$B$67,"Prediabetes","Diabetes"))</f>
        <v>Prediabetes</v>
      </c>
    </row>
    <row r="1790" spans="1:15" x14ac:dyDescent="0.35">
      <c r="A1790" s="23" t="s">
        <v>3695</v>
      </c>
      <c r="B1790" s="27">
        <v>17.91</v>
      </c>
      <c r="C1790" s="27">
        <v>5.65</v>
      </c>
      <c r="D1790" s="23" t="s">
        <v>81</v>
      </c>
      <c r="E1790" s="23" t="s">
        <v>81</v>
      </c>
      <c r="F1790" s="23" t="s">
        <v>81</v>
      </c>
      <c r="G1790" s="23">
        <v>1</v>
      </c>
      <c r="H1790" s="23" t="s">
        <v>81</v>
      </c>
      <c r="I1790" s="23" t="str">
        <f t="shared" si="108"/>
        <v>No</v>
      </c>
      <c r="J1790" s="23" t="str">
        <f t="shared" si="109"/>
        <v>No</v>
      </c>
      <c r="K1790" s="23" t="str">
        <f t="shared" si="110"/>
        <v>No</v>
      </c>
      <c r="L1790" s="23" t="str">
        <f>IF(TRIM(H1790)="?",'Cleaning Summary'!$B$35,IF(LOWER(TRIM(H1790))="yes","Yes","No"))</f>
        <v>No</v>
      </c>
      <c r="M1790" s="23">
        <f t="shared" si="111"/>
        <v>1</v>
      </c>
      <c r="N1790" s="23" t="str">
        <f>IF(B1790&lt;'Cleaning Summary'!$B$63,"Underweight",IF(B1790&lt;'Cleaning Summary'!$B$64,"Normal Weight",IF(B1790&lt;'Cleaning Summary'!$B$65,"Overweight","Obesity")))</f>
        <v>Underweight</v>
      </c>
      <c r="O1790" s="23" t="str">
        <f>IF(C1790&lt;'Cleaning Summary'!$B$66,"Normal",IF(C1790&lt;'Cleaning Summary'!$B$67,"Prediabetes","Diabetes"))</f>
        <v>Normal</v>
      </c>
    </row>
    <row r="1791" spans="1:15" x14ac:dyDescent="0.35">
      <c r="A1791" s="23" t="s">
        <v>3697</v>
      </c>
      <c r="B1791" s="27">
        <v>31.57</v>
      </c>
      <c r="C1791" s="27">
        <v>6.15</v>
      </c>
      <c r="D1791" s="23" t="s">
        <v>81</v>
      </c>
      <c r="E1791" s="23" t="s">
        <v>81</v>
      </c>
      <c r="F1791" s="23" t="s">
        <v>81</v>
      </c>
      <c r="G1791" s="23">
        <v>1</v>
      </c>
      <c r="H1791" s="23" t="s">
        <v>81</v>
      </c>
      <c r="I1791" s="23" t="str">
        <f t="shared" si="108"/>
        <v>No</v>
      </c>
      <c r="J1791" s="23" t="str">
        <f t="shared" si="109"/>
        <v>No</v>
      </c>
      <c r="K1791" s="23" t="str">
        <f t="shared" si="110"/>
        <v>No</v>
      </c>
      <c r="L1791" s="23" t="str">
        <f>IF(TRIM(H1791)="?",'Cleaning Summary'!$B$35,IF(LOWER(TRIM(H1791))="yes","Yes","No"))</f>
        <v>No</v>
      </c>
      <c r="M1791" s="23">
        <f t="shared" si="111"/>
        <v>1</v>
      </c>
      <c r="N1791" s="23" t="str">
        <f>IF(B1791&lt;'Cleaning Summary'!$B$63,"Underweight",IF(B1791&lt;'Cleaning Summary'!$B$64,"Normal Weight",IF(B1791&lt;'Cleaning Summary'!$B$65,"Overweight","Obesity")))</f>
        <v>Obesity</v>
      </c>
      <c r="O1791" s="23" t="str">
        <f>IF(C1791&lt;'Cleaning Summary'!$B$66,"Normal",IF(C1791&lt;'Cleaning Summary'!$B$67,"Prediabetes","Diabetes"))</f>
        <v>Prediabetes</v>
      </c>
    </row>
    <row r="1792" spans="1:15" x14ac:dyDescent="0.35">
      <c r="A1792" s="23" t="s">
        <v>3699</v>
      </c>
      <c r="B1792" s="27">
        <v>33.18</v>
      </c>
      <c r="C1792" s="27">
        <v>5.22</v>
      </c>
      <c r="D1792" s="23" t="s">
        <v>81</v>
      </c>
      <c r="E1792" s="23" t="s">
        <v>95</v>
      </c>
      <c r="F1792" s="23" t="s">
        <v>81</v>
      </c>
      <c r="G1792" s="23">
        <v>1</v>
      </c>
      <c r="H1792" s="23" t="s">
        <v>81</v>
      </c>
      <c r="I1792" s="23" t="str">
        <f t="shared" si="108"/>
        <v>No</v>
      </c>
      <c r="J1792" s="23" t="str">
        <f t="shared" si="109"/>
        <v>Yes</v>
      </c>
      <c r="K1792" s="23" t="str">
        <f t="shared" si="110"/>
        <v>No</v>
      </c>
      <c r="L1792" s="23" t="str">
        <f>IF(TRIM(H1792)="?",'Cleaning Summary'!$B$35,IF(LOWER(TRIM(H1792))="yes","Yes","No"))</f>
        <v>No</v>
      </c>
      <c r="M1792" s="23">
        <f t="shared" si="111"/>
        <v>1</v>
      </c>
      <c r="N1792" s="23" t="str">
        <f>IF(B1792&lt;'Cleaning Summary'!$B$63,"Underweight",IF(B1792&lt;'Cleaning Summary'!$B$64,"Normal Weight",IF(B1792&lt;'Cleaning Summary'!$B$65,"Overweight","Obesity")))</f>
        <v>Obesity</v>
      </c>
      <c r="O1792" s="23" t="str">
        <f>IF(C1792&lt;'Cleaning Summary'!$B$66,"Normal",IF(C1792&lt;'Cleaning Summary'!$B$67,"Prediabetes","Diabetes"))</f>
        <v>Normal</v>
      </c>
    </row>
    <row r="1793" spans="1:15" x14ac:dyDescent="0.35">
      <c r="A1793" s="23" t="s">
        <v>3701</v>
      </c>
      <c r="B1793" s="27">
        <v>37</v>
      </c>
      <c r="C1793" s="27">
        <v>11.66</v>
      </c>
      <c r="D1793" s="23" t="s">
        <v>81</v>
      </c>
      <c r="E1793" s="23" t="s">
        <v>81</v>
      </c>
      <c r="F1793" s="23" t="s">
        <v>81</v>
      </c>
      <c r="G1793" s="23" t="s">
        <v>4796</v>
      </c>
      <c r="H1793" s="23" t="s">
        <v>81</v>
      </c>
      <c r="I1793" s="23" t="str">
        <f t="shared" si="108"/>
        <v>No</v>
      </c>
      <c r="J1793" s="23" t="str">
        <f t="shared" si="109"/>
        <v>No</v>
      </c>
      <c r="K1793" s="23" t="str">
        <f t="shared" si="110"/>
        <v>No</v>
      </c>
      <c r="L1793" s="23" t="str">
        <f>IF(TRIM(H1793)="?",'Cleaning Summary'!$B$35,IF(LOWER(TRIM(H1793))="yes","Yes","No"))</f>
        <v>No</v>
      </c>
      <c r="M1793" s="23">
        <f t="shared" si="111"/>
        <v>0</v>
      </c>
      <c r="N1793" s="23" t="str">
        <f>IF(B1793&lt;'Cleaning Summary'!$B$63,"Underweight",IF(B1793&lt;'Cleaning Summary'!$B$64,"Normal Weight",IF(B1793&lt;'Cleaning Summary'!$B$65,"Overweight","Obesity")))</f>
        <v>Obesity</v>
      </c>
      <c r="O1793" s="23" t="str">
        <f>IF(C1793&lt;'Cleaning Summary'!$B$66,"Normal",IF(C1793&lt;'Cleaning Summary'!$B$67,"Prediabetes","Diabetes"))</f>
        <v>Diabetes</v>
      </c>
    </row>
    <row r="1794" spans="1:15" x14ac:dyDescent="0.35">
      <c r="A1794" s="23" t="s">
        <v>3703</v>
      </c>
      <c r="B1794" s="27">
        <v>18.905000000000001</v>
      </c>
      <c r="C1794" s="27">
        <v>4.91</v>
      </c>
      <c r="D1794" s="23" t="s">
        <v>95</v>
      </c>
      <c r="E1794" s="23" t="s">
        <v>81</v>
      </c>
      <c r="F1794" s="23" t="s">
        <v>81</v>
      </c>
      <c r="G1794" s="23">
        <v>1</v>
      </c>
      <c r="H1794" s="23" t="s">
        <v>81</v>
      </c>
      <c r="I1794" s="23" t="str">
        <f t="shared" ref="I1794:I1857" si="112">IF(LOWER(TRIM(D1794))="yes","Yes","No")</f>
        <v>Yes</v>
      </c>
      <c r="J1794" s="23" t="str">
        <f t="shared" ref="J1794:J1857" si="113">IF(LOWER(TRIM(E1794))="yes","Yes","No")</f>
        <v>No</v>
      </c>
      <c r="K1794" s="23" t="str">
        <f t="shared" ref="K1794:K1857" si="114">IF(LOWER(TRIM(F1794))="yes","Yes","No")</f>
        <v>No</v>
      </c>
      <c r="L1794" s="23" t="str">
        <f>IF(TRIM(H1794)="?",'Cleaning Summary'!$B$35,IF(LOWER(TRIM(H1794))="yes","Yes","No"))</f>
        <v>No</v>
      </c>
      <c r="M1794" s="23">
        <f t="shared" ref="M1794:M1857" si="115">IF(ISNUMBER(G1794),G1794,IF(LOWER(TRIM(G1794))="no major surgery",0,"CHECK"))</f>
        <v>1</v>
      </c>
      <c r="N1794" s="23" t="str">
        <f>IF(B1794&lt;'Cleaning Summary'!$B$63,"Underweight",IF(B1794&lt;'Cleaning Summary'!$B$64,"Normal Weight",IF(B1794&lt;'Cleaning Summary'!$B$65,"Overweight","Obesity")))</f>
        <v>Normal Weight</v>
      </c>
      <c r="O1794" s="23" t="str">
        <f>IF(C1794&lt;'Cleaning Summary'!$B$66,"Normal",IF(C1794&lt;'Cleaning Summary'!$B$67,"Prediabetes","Diabetes"))</f>
        <v>Normal</v>
      </c>
    </row>
    <row r="1795" spans="1:15" x14ac:dyDescent="0.35">
      <c r="A1795" s="23" t="s">
        <v>3705</v>
      </c>
      <c r="B1795" s="27">
        <v>20.03</v>
      </c>
      <c r="C1795" s="27">
        <v>9.25</v>
      </c>
      <c r="D1795" s="23" t="s">
        <v>95</v>
      </c>
      <c r="E1795" s="23" t="s">
        <v>81</v>
      </c>
      <c r="F1795" s="23" t="s">
        <v>81</v>
      </c>
      <c r="G1795" s="23" t="s">
        <v>4796</v>
      </c>
      <c r="H1795" s="23" t="s">
        <v>81</v>
      </c>
      <c r="I1795" s="23" t="str">
        <f t="shared" si="112"/>
        <v>Yes</v>
      </c>
      <c r="J1795" s="23" t="str">
        <f t="shared" si="113"/>
        <v>No</v>
      </c>
      <c r="K1795" s="23" t="str">
        <f t="shared" si="114"/>
        <v>No</v>
      </c>
      <c r="L1795" s="23" t="str">
        <f>IF(TRIM(H1795)="?",'Cleaning Summary'!$B$35,IF(LOWER(TRIM(H1795))="yes","Yes","No"))</f>
        <v>No</v>
      </c>
      <c r="M1795" s="23">
        <f t="shared" si="115"/>
        <v>0</v>
      </c>
      <c r="N1795" s="23" t="str">
        <f>IF(B1795&lt;'Cleaning Summary'!$B$63,"Underweight",IF(B1795&lt;'Cleaning Summary'!$B$64,"Normal Weight",IF(B1795&lt;'Cleaning Summary'!$B$65,"Overweight","Obesity")))</f>
        <v>Normal Weight</v>
      </c>
      <c r="O1795" s="23" t="str">
        <f>IF(C1795&lt;'Cleaning Summary'!$B$66,"Normal",IF(C1795&lt;'Cleaning Summary'!$B$67,"Prediabetes","Diabetes"))</f>
        <v>Diabetes</v>
      </c>
    </row>
    <row r="1796" spans="1:15" x14ac:dyDescent="0.35">
      <c r="A1796" s="23" t="s">
        <v>3707</v>
      </c>
      <c r="B1796" s="27">
        <v>16.7</v>
      </c>
      <c r="C1796" s="27">
        <v>11.48</v>
      </c>
      <c r="D1796" s="23" t="s">
        <v>81</v>
      </c>
      <c r="E1796" s="23" t="s">
        <v>81</v>
      </c>
      <c r="F1796" s="23" t="s">
        <v>81</v>
      </c>
      <c r="G1796" s="23" t="s">
        <v>4796</v>
      </c>
      <c r="H1796" s="23" t="s">
        <v>81</v>
      </c>
      <c r="I1796" s="23" t="str">
        <f t="shared" si="112"/>
        <v>No</v>
      </c>
      <c r="J1796" s="23" t="str">
        <f t="shared" si="113"/>
        <v>No</v>
      </c>
      <c r="K1796" s="23" t="str">
        <f t="shared" si="114"/>
        <v>No</v>
      </c>
      <c r="L1796" s="23" t="str">
        <f>IF(TRIM(H1796)="?",'Cleaning Summary'!$B$35,IF(LOWER(TRIM(H1796))="yes","Yes","No"))</f>
        <v>No</v>
      </c>
      <c r="M1796" s="23">
        <f t="shared" si="115"/>
        <v>0</v>
      </c>
      <c r="N1796" s="23" t="str">
        <f>IF(B1796&lt;'Cleaning Summary'!$B$63,"Underweight",IF(B1796&lt;'Cleaning Summary'!$B$64,"Normal Weight",IF(B1796&lt;'Cleaning Summary'!$B$65,"Overweight","Obesity")))</f>
        <v>Underweight</v>
      </c>
      <c r="O1796" s="23" t="str">
        <f>IF(C1796&lt;'Cleaning Summary'!$B$66,"Normal",IF(C1796&lt;'Cleaning Summary'!$B$67,"Prediabetes","Diabetes"))</f>
        <v>Diabetes</v>
      </c>
    </row>
    <row r="1797" spans="1:15" x14ac:dyDescent="0.35">
      <c r="A1797" s="23" t="s">
        <v>3709</v>
      </c>
      <c r="B1797" s="27">
        <v>39.82</v>
      </c>
      <c r="C1797" s="27">
        <v>6.06</v>
      </c>
      <c r="D1797" s="23" t="s">
        <v>81</v>
      </c>
      <c r="E1797" s="23" t="s">
        <v>81</v>
      </c>
      <c r="F1797" s="23" t="s">
        <v>81</v>
      </c>
      <c r="G1797" s="23" t="s">
        <v>4796</v>
      </c>
      <c r="H1797" s="23" t="s">
        <v>81</v>
      </c>
      <c r="I1797" s="23" t="str">
        <f t="shared" si="112"/>
        <v>No</v>
      </c>
      <c r="J1797" s="23" t="str">
        <f t="shared" si="113"/>
        <v>No</v>
      </c>
      <c r="K1797" s="23" t="str">
        <f t="shared" si="114"/>
        <v>No</v>
      </c>
      <c r="L1797" s="23" t="str">
        <f>IF(TRIM(H1797)="?",'Cleaning Summary'!$B$35,IF(LOWER(TRIM(H1797))="yes","Yes","No"))</f>
        <v>No</v>
      </c>
      <c r="M1797" s="23">
        <f t="shared" si="115"/>
        <v>0</v>
      </c>
      <c r="N1797" s="23" t="str">
        <f>IF(B1797&lt;'Cleaning Summary'!$B$63,"Underweight",IF(B1797&lt;'Cleaning Summary'!$B$64,"Normal Weight",IF(B1797&lt;'Cleaning Summary'!$B$65,"Overweight","Obesity")))</f>
        <v>Obesity</v>
      </c>
      <c r="O1797" s="23" t="str">
        <f>IF(C1797&lt;'Cleaning Summary'!$B$66,"Normal",IF(C1797&lt;'Cleaning Summary'!$B$67,"Prediabetes","Diabetes"))</f>
        <v>Prediabetes</v>
      </c>
    </row>
    <row r="1798" spans="1:15" x14ac:dyDescent="0.35">
      <c r="A1798" s="23" t="s">
        <v>3711</v>
      </c>
      <c r="B1798" s="27">
        <v>22.04</v>
      </c>
      <c r="C1798" s="27">
        <v>5.86</v>
      </c>
      <c r="D1798" s="23" t="s">
        <v>81</v>
      </c>
      <c r="E1798" s="23" t="s">
        <v>81</v>
      </c>
      <c r="F1798" s="23" t="s">
        <v>81</v>
      </c>
      <c r="G1798" s="23">
        <v>1</v>
      </c>
      <c r="H1798" s="23" t="s">
        <v>81</v>
      </c>
      <c r="I1798" s="23" t="str">
        <f t="shared" si="112"/>
        <v>No</v>
      </c>
      <c r="J1798" s="23" t="str">
        <f t="shared" si="113"/>
        <v>No</v>
      </c>
      <c r="K1798" s="23" t="str">
        <f t="shared" si="114"/>
        <v>No</v>
      </c>
      <c r="L1798" s="23" t="str">
        <f>IF(TRIM(H1798)="?",'Cleaning Summary'!$B$35,IF(LOWER(TRIM(H1798))="yes","Yes","No"))</f>
        <v>No</v>
      </c>
      <c r="M1798" s="23">
        <f t="shared" si="115"/>
        <v>1</v>
      </c>
      <c r="N1798" s="23" t="str">
        <f>IF(B1798&lt;'Cleaning Summary'!$B$63,"Underweight",IF(B1798&lt;'Cleaning Summary'!$B$64,"Normal Weight",IF(B1798&lt;'Cleaning Summary'!$B$65,"Overweight","Obesity")))</f>
        <v>Normal Weight</v>
      </c>
      <c r="O1798" s="23" t="str">
        <f>IF(C1798&lt;'Cleaning Summary'!$B$66,"Normal",IF(C1798&lt;'Cleaning Summary'!$B$67,"Prediabetes","Diabetes"))</f>
        <v>Prediabetes</v>
      </c>
    </row>
    <row r="1799" spans="1:15" x14ac:dyDescent="0.35">
      <c r="A1799" s="23" t="s">
        <v>3713</v>
      </c>
      <c r="B1799" s="27">
        <v>28.27</v>
      </c>
      <c r="C1799" s="27">
        <v>5.33</v>
      </c>
      <c r="D1799" s="23" t="s">
        <v>81</v>
      </c>
      <c r="E1799" s="23" t="s">
        <v>81</v>
      </c>
      <c r="F1799" s="23" t="s">
        <v>81</v>
      </c>
      <c r="G1799" s="23" t="s">
        <v>4796</v>
      </c>
      <c r="H1799" s="23" t="s">
        <v>81</v>
      </c>
      <c r="I1799" s="23" t="str">
        <f t="shared" si="112"/>
        <v>No</v>
      </c>
      <c r="J1799" s="23" t="str">
        <f t="shared" si="113"/>
        <v>No</v>
      </c>
      <c r="K1799" s="23" t="str">
        <f t="shared" si="114"/>
        <v>No</v>
      </c>
      <c r="L1799" s="23" t="str">
        <f>IF(TRIM(H1799)="?",'Cleaning Summary'!$B$35,IF(LOWER(TRIM(H1799))="yes","Yes","No"))</f>
        <v>No</v>
      </c>
      <c r="M1799" s="23">
        <f t="shared" si="115"/>
        <v>0</v>
      </c>
      <c r="N1799" s="23" t="str">
        <f>IF(B1799&lt;'Cleaning Summary'!$B$63,"Underweight",IF(B1799&lt;'Cleaning Summary'!$B$64,"Normal Weight",IF(B1799&lt;'Cleaning Summary'!$B$65,"Overweight","Obesity")))</f>
        <v>Overweight</v>
      </c>
      <c r="O1799" s="23" t="str">
        <f>IF(C1799&lt;'Cleaning Summary'!$B$66,"Normal",IF(C1799&lt;'Cleaning Summary'!$B$67,"Prediabetes","Diabetes"))</f>
        <v>Normal</v>
      </c>
    </row>
    <row r="1800" spans="1:15" x14ac:dyDescent="0.35">
      <c r="A1800" s="23" t="s">
        <v>3715</v>
      </c>
      <c r="B1800" s="27">
        <v>18.5</v>
      </c>
      <c r="C1800" s="27">
        <v>5.33</v>
      </c>
      <c r="D1800" s="23" t="s">
        <v>81</v>
      </c>
      <c r="E1800" s="23" t="s">
        <v>81</v>
      </c>
      <c r="F1800" s="23" t="s">
        <v>81</v>
      </c>
      <c r="G1800" s="23" t="s">
        <v>4796</v>
      </c>
      <c r="H1800" s="23" t="s">
        <v>81</v>
      </c>
      <c r="I1800" s="23" t="str">
        <f t="shared" si="112"/>
        <v>No</v>
      </c>
      <c r="J1800" s="23" t="str">
        <f t="shared" si="113"/>
        <v>No</v>
      </c>
      <c r="K1800" s="23" t="str">
        <f t="shared" si="114"/>
        <v>No</v>
      </c>
      <c r="L1800" s="23" t="str">
        <f>IF(TRIM(H1800)="?",'Cleaning Summary'!$B$35,IF(LOWER(TRIM(H1800))="yes","Yes","No"))</f>
        <v>No</v>
      </c>
      <c r="M1800" s="23">
        <f t="shared" si="115"/>
        <v>0</v>
      </c>
      <c r="N1800" s="23" t="str">
        <f>IF(B1800&lt;'Cleaning Summary'!$B$63,"Underweight",IF(B1800&lt;'Cleaning Summary'!$B$64,"Normal Weight",IF(B1800&lt;'Cleaning Summary'!$B$65,"Overweight","Obesity")))</f>
        <v>Normal Weight</v>
      </c>
      <c r="O1800" s="23" t="str">
        <f>IF(C1800&lt;'Cleaning Summary'!$B$66,"Normal",IF(C1800&lt;'Cleaning Summary'!$B$67,"Prediabetes","Diabetes"))</f>
        <v>Normal</v>
      </c>
    </row>
    <row r="1801" spans="1:15" x14ac:dyDescent="0.35">
      <c r="A1801" s="23" t="s">
        <v>3717</v>
      </c>
      <c r="B1801" s="27">
        <v>38.6</v>
      </c>
      <c r="C1801" s="27">
        <v>6.02</v>
      </c>
      <c r="D1801" s="23" t="s">
        <v>81</v>
      </c>
      <c r="E1801" s="23" t="s">
        <v>81</v>
      </c>
      <c r="F1801" s="23" t="s">
        <v>81</v>
      </c>
      <c r="G1801" s="23">
        <v>1</v>
      </c>
      <c r="H1801" s="23" t="s">
        <v>81</v>
      </c>
      <c r="I1801" s="23" t="str">
        <f t="shared" si="112"/>
        <v>No</v>
      </c>
      <c r="J1801" s="23" t="str">
        <f t="shared" si="113"/>
        <v>No</v>
      </c>
      <c r="K1801" s="23" t="str">
        <f t="shared" si="114"/>
        <v>No</v>
      </c>
      <c r="L1801" s="23" t="str">
        <f>IF(TRIM(H1801)="?",'Cleaning Summary'!$B$35,IF(LOWER(TRIM(H1801))="yes","Yes","No"))</f>
        <v>No</v>
      </c>
      <c r="M1801" s="23">
        <f t="shared" si="115"/>
        <v>1</v>
      </c>
      <c r="N1801" s="23" t="str">
        <f>IF(B1801&lt;'Cleaning Summary'!$B$63,"Underweight",IF(B1801&lt;'Cleaning Summary'!$B$64,"Normal Weight",IF(B1801&lt;'Cleaning Summary'!$B$65,"Overweight","Obesity")))</f>
        <v>Obesity</v>
      </c>
      <c r="O1801" s="23" t="str">
        <f>IF(C1801&lt;'Cleaning Summary'!$B$66,"Normal",IF(C1801&lt;'Cleaning Summary'!$B$67,"Prediabetes","Diabetes"))</f>
        <v>Prediabetes</v>
      </c>
    </row>
    <row r="1802" spans="1:15" x14ac:dyDescent="0.35">
      <c r="A1802" s="23" t="s">
        <v>3719</v>
      </c>
      <c r="B1802" s="27">
        <v>43.12</v>
      </c>
      <c r="C1802" s="27">
        <v>6.25</v>
      </c>
      <c r="D1802" s="23" t="s">
        <v>81</v>
      </c>
      <c r="E1802" s="23" t="s">
        <v>81</v>
      </c>
      <c r="F1802" s="23" t="s">
        <v>81</v>
      </c>
      <c r="G1802" s="23">
        <v>1</v>
      </c>
      <c r="H1802" s="23" t="s">
        <v>81</v>
      </c>
      <c r="I1802" s="23" t="str">
        <f t="shared" si="112"/>
        <v>No</v>
      </c>
      <c r="J1802" s="23" t="str">
        <f t="shared" si="113"/>
        <v>No</v>
      </c>
      <c r="K1802" s="23" t="str">
        <f t="shared" si="114"/>
        <v>No</v>
      </c>
      <c r="L1802" s="23" t="str">
        <f>IF(TRIM(H1802)="?",'Cleaning Summary'!$B$35,IF(LOWER(TRIM(H1802))="yes","Yes","No"))</f>
        <v>No</v>
      </c>
      <c r="M1802" s="23">
        <f t="shared" si="115"/>
        <v>1</v>
      </c>
      <c r="N1802" s="23" t="str">
        <f>IF(B1802&lt;'Cleaning Summary'!$B$63,"Underweight",IF(B1802&lt;'Cleaning Summary'!$B$64,"Normal Weight",IF(B1802&lt;'Cleaning Summary'!$B$65,"Overweight","Obesity")))</f>
        <v>Obesity</v>
      </c>
      <c r="O1802" s="23" t="str">
        <f>IF(C1802&lt;'Cleaning Summary'!$B$66,"Normal",IF(C1802&lt;'Cleaning Summary'!$B$67,"Prediabetes","Diabetes"))</f>
        <v>Prediabetes</v>
      </c>
    </row>
    <row r="1803" spans="1:15" x14ac:dyDescent="0.35">
      <c r="A1803" s="23" t="s">
        <v>3721</v>
      </c>
      <c r="B1803" s="27">
        <v>30.5</v>
      </c>
      <c r="C1803" s="27">
        <v>4.8099999999999996</v>
      </c>
      <c r="D1803" s="23" t="s">
        <v>81</v>
      </c>
      <c r="E1803" s="23" t="s">
        <v>81</v>
      </c>
      <c r="F1803" s="23" t="s">
        <v>81</v>
      </c>
      <c r="G1803" s="23">
        <v>1</v>
      </c>
      <c r="H1803" s="23" t="s">
        <v>81</v>
      </c>
      <c r="I1803" s="23" t="str">
        <f t="shared" si="112"/>
        <v>No</v>
      </c>
      <c r="J1803" s="23" t="str">
        <f t="shared" si="113"/>
        <v>No</v>
      </c>
      <c r="K1803" s="23" t="str">
        <f t="shared" si="114"/>
        <v>No</v>
      </c>
      <c r="L1803" s="23" t="str">
        <f>IF(TRIM(H1803)="?",'Cleaning Summary'!$B$35,IF(LOWER(TRIM(H1803))="yes","Yes","No"))</f>
        <v>No</v>
      </c>
      <c r="M1803" s="23">
        <f t="shared" si="115"/>
        <v>1</v>
      </c>
      <c r="N1803" s="23" t="str">
        <f>IF(B1803&lt;'Cleaning Summary'!$B$63,"Underweight",IF(B1803&lt;'Cleaning Summary'!$B$64,"Normal Weight",IF(B1803&lt;'Cleaning Summary'!$B$65,"Overweight","Obesity")))</f>
        <v>Obesity</v>
      </c>
      <c r="O1803" s="23" t="str">
        <f>IF(C1803&lt;'Cleaning Summary'!$B$66,"Normal",IF(C1803&lt;'Cleaning Summary'!$B$67,"Prediabetes","Diabetes"))</f>
        <v>Normal</v>
      </c>
    </row>
    <row r="1804" spans="1:15" x14ac:dyDescent="0.35">
      <c r="A1804" s="23" t="s">
        <v>3723</v>
      </c>
      <c r="B1804" s="27">
        <v>27.61</v>
      </c>
      <c r="C1804" s="27">
        <v>4.5999999999999996</v>
      </c>
      <c r="D1804" s="23" t="s">
        <v>81</v>
      </c>
      <c r="E1804" s="23" t="s">
        <v>81</v>
      </c>
      <c r="F1804" s="23" t="s">
        <v>81</v>
      </c>
      <c r="G1804" s="23">
        <v>1</v>
      </c>
      <c r="H1804" s="23" t="s">
        <v>81</v>
      </c>
      <c r="I1804" s="23" t="str">
        <f t="shared" si="112"/>
        <v>No</v>
      </c>
      <c r="J1804" s="23" t="str">
        <f t="shared" si="113"/>
        <v>No</v>
      </c>
      <c r="K1804" s="23" t="str">
        <f t="shared" si="114"/>
        <v>No</v>
      </c>
      <c r="L1804" s="23" t="str">
        <f>IF(TRIM(H1804)="?",'Cleaning Summary'!$B$35,IF(LOWER(TRIM(H1804))="yes","Yes","No"))</f>
        <v>No</v>
      </c>
      <c r="M1804" s="23">
        <f t="shared" si="115"/>
        <v>1</v>
      </c>
      <c r="N1804" s="23" t="str">
        <f>IF(B1804&lt;'Cleaning Summary'!$B$63,"Underweight",IF(B1804&lt;'Cleaning Summary'!$B$64,"Normal Weight",IF(B1804&lt;'Cleaning Summary'!$B$65,"Overweight","Obesity")))</f>
        <v>Overweight</v>
      </c>
      <c r="O1804" s="23" t="str">
        <f>IF(C1804&lt;'Cleaning Summary'!$B$66,"Normal",IF(C1804&lt;'Cleaning Summary'!$B$67,"Prediabetes","Diabetes"))</f>
        <v>Normal</v>
      </c>
    </row>
    <row r="1805" spans="1:15" x14ac:dyDescent="0.35">
      <c r="A1805" s="23" t="s">
        <v>3725</v>
      </c>
      <c r="B1805" s="27">
        <v>27.1</v>
      </c>
      <c r="C1805" s="27">
        <v>5.08</v>
      </c>
      <c r="D1805" s="23" t="s">
        <v>81</v>
      </c>
      <c r="E1805" s="23" t="s">
        <v>81</v>
      </c>
      <c r="F1805" s="23" t="s">
        <v>81</v>
      </c>
      <c r="G1805" s="23">
        <v>1</v>
      </c>
      <c r="H1805" s="23" t="s">
        <v>81</v>
      </c>
      <c r="I1805" s="23" t="str">
        <f t="shared" si="112"/>
        <v>No</v>
      </c>
      <c r="J1805" s="23" t="str">
        <f t="shared" si="113"/>
        <v>No</v>
      </c>
      <c r="K1805" s="23" t="str">
        <f t="shared" si="114"/>
        <v>No</v>
      </c>
      <c r="L1805" s="23" t="str">
        <f>IF(TRIM(H1805)="?",'Cleaning Summary'!$B$35,IF(LOWER(TRIM(H1805))="yes","Yes","No"))</f>
        <v>No</v>
      </c>
      <c r="M1805" s="23">
        <f t="shared" si="115"/>
        <v>1</v>
      </c>
      <c r="N1805" s="23" t="str">
        <f>IF(B1805&lt;'Cleaning Summary'!$B$63,"Underweight",IF(B1805&lt;'Cleaning Summary'!$B$64,"Normal Weight",IF(B1805&lt;'Cleaning Summary'!$B$65,"Overweight","Obesity")))</f>
        <v>Overweight</v>
      </c>
      <c r="O1805" s="23" t="str">
        <f>IF(C1805&lt;'Cleaning Summary'!$B$66,"Normal",IF(C1805&lt;'Cleaning Summary'!$B$67,"Prediabetes","Diabetes"))</f>
        <v>Normal</v>
      </c>
    </row>
    <row r="1806" spans="1:15" x14ac:dyDescent="0.35">
      <c r="A1806" s="23" t="s">
        <v>3727</v>
      </c>
      <c r="B1806" s="27">
        <v>35.93</v>
      </c>
      <c r="C1806" s="27">
        <v>5.43</v>
      </c>
      <c r="D1806" s="23" t="s">
        <v>81</v>
      </c>
      <c r="E1806" s="23" t="s">
        <v>95</v>
      </c>
      <c r="F1806" s="23" t="s">
        <v>81</v>
      </c>
      <c r="G1806" s="23">
        <v>1</v>
      </c>
      <c r="H1806" s="23" t="s">
        <v>81</v>
      </c>
      <c r="I1806" s="23" t="str">
        <f t="shared" si="112"/>
        <v>No</v>
      </c>
      <c r="J1806" s="23" t="str">
        <f t="shared" si="113"/>
        <v>Yes</v>
      </c>
      <c r="K1806" s="23" t="str">
        <f t="shared" si="114"/>
        <v>No</v>
      </c>
      <c r="L1806" s="23" t="str">
        <f>IF(TRIM(H1806)="?",'Cleaning Summary'!$B$35,IF(LOWER(TRIM(H1806))="yes","Yes","No"))</f>
        <v>No</v>
      </c>
      <c r="M1806" s="23">
        <f t="shared" si="115"/>
        <v>1</v>
      </c>
      <c r="N1806" s="23" t="str">
        <f>IF(B1806&lt;'Cleaning Summary'!$B$63,"Underweight",IF(B1806&lt;'Cleaning Summary'!$B$64,"Normal Weight",IF(B1806&lt;'Cleaning Summary'!$B$65,"Overweight","Obesity")))</f>
        <v>Obesity</v>
      </c>
      <c r="O1806" s="23" t="str">
        <f>IF(C1806&lt;'Cleaning Summary'!$B$66,"Normal",IF(C1806&lt;'Cleaning Summary'!$B$67,"Prediabetes","Diabetes"))</f>
        <v>Normal</v>
      </c>
    </row>
    <row r="1807" spans="1:15" x14ac:dyDescent="0.35">
      <c r="A1807" s="23" t="s">
        <v>3729</v>
      </c>
      <c r="B1807" s="27">
        <v>32.68</v>
      </c>
      <c r="C1807" s="27">
        <v>5.44</v>
      </c>
      <c r="D1807" s="23" t="s">
        <v>81</v>
      </c>
      <c r="E1807" s="23" t="s">
        <v>81</v>
      </c>
      <c r="F1807" s="23" t="s">
        <v>81</v>
      </c>
      <c r="G1807" s="23" t="s">
        <v>4796</v>
      </c>
      <c r="H1807" s="23" t="s">
        <v>81</v>
      </c>
      <c r="I1807" s="23" t="str">
        <f t="shared" si="112"/>
        <v>No</v>
      </c>
      <c r="J1807" s="23" t="str">
        <f t="shared" si="113"/>
        <v>No</v>
      </c>
      <c r="K1807" s="23" t="str">
        <f t="shared" si="114"/>
        <v>No</v>
      </c>
      <c r="L1807" s="23" t="str">
        <f>IF(TRIM(H1807)="?",'Cleaning Summary'!$B$35,IF(LOWER(TRIM(H1807))="yes","Yes","No"))</f>
        <v>No</v>
      </c>
      <c r="M1807" s="23">
        <f t="shared" si="115"/>
        <v>0</v>
      </c>
      <c r="N1807" s="23" t="str">
        <f>IF(B1807&lt;'Cleaning Summary'!$B$63,"Underweight",IF(B1807&lt;'Cleaning Summary'!$B$64,"Normal Weight",IF(B1807&lt;'Cleaning Summary'!$B$65,"Overweight","Obesity")))</f>
        <v>Obesity</v>
      </c>
      <c r="O1807" s="23" t="str">
        <f>IF(C1807&lt;'Cleaning Summary'!$B$66,"Normal",IF(C1807&lt;'Cleaning Summary'!$B$67,"Prediabetes","Diabetes"))</f>
        <v>Normal</v>
      </c>
    </row>
    <row r="1808" spans="1:15" x14ac:dyDescent="0.35">
      <c r="A1808" s="23" t="s">
        <v>3731</v>
      </c>
      <c r="B1808" s="27">
        <v>20.74</v>
      </c>
      <c r="C1808" s="27">
        <v>11.69</v>
      </c>
      <c r="D1808" s="23" t="s">
        <v>95</v>
      </c>
      <c r="E1808" s="23" t="s">
        <v>81</v>
      </c>
      <c r="F1808" s="23" t="s">
        <v>81</v>
      </c>
      <c r="G1808" s="23">
        <v>1</v>
      </c>
      <c r="H1808" s="23" t="s">
        <v>81</v>
      </c>
      <c r="I1808" s="23" t="str">
        <f t="shared" si="112"/>
        <v>Yes</v>
      </c>
      <c r="J1808" s="23" t="str">
        <f t="shared" si="113"/>
        <v>No</v>
      </c>
      <c r="K1808" s="23" t="str">
        <f t="shared" si="114"/>
        <v>No</v>
      </c>
      <c r="L1808" s="23" t="str">
        <f>IF(TRIM(H1808)="?",'Cleaning Summary'!$B$35,IF(LOWER(TRIM(H1808))="yes","Yes","No"))</f>
        <v>No</v>
      </c>
      <c r="M1808" s="23">
        <f t="shared" si="115"/>
        <v>1</v>
      </c>
      <c r="N1808" s="23" t="str">
        <f>IF(B1808&lt;'Cleaning Summary'!$B$63,"Underweight",IF(B1808&lt;'Cleaning Summary'!$B$64,"Normal Weight",IF(B1808&lt;'Cleaning Summary'!$B$65,"Overweight","Obesity")))</f>
        <v>Normal Weight</v>
      </c>
      <c r="O1808" s="23" t="str">
        <f>IF(C1808&lt;'Cleaning Summary'!$B$66,"Normal",IF(C1808&lt;'Cleaning Summary'!$B$67,"Prediabetes","Diabetes"))</f>
        <v>Diabetes</v>
      </c>
    </row>
    <row r="1809" spans="1:15" x14ac:dyDescent="0.35">
      <c r="A1809" s="23" t="s">
        <v>3733</v>
      </c>
      <c r="B1809" s="27">
        <v>15.57</v>
      </c>
      <c r="C1809" s="27">
        <v>6.07</v>
      </c>
      <c r="D1809" s="23" t="s">
        <v>81</v>
      </c>
      <c r="E1809" s="23" t="s">
        <v>81</v>
      </c>
      <c r="F1809" s="23" t="s">
        <v>81</v>
      </c>
      <c r="G1809" s="23" t="s">
        <v>4796</v>
      </c>
      <c r="H1809" s="23" t="s">
        <v>81</v>
      </c>
      <c r="I1809" s="23" t="str">
        <f t="shared" si="112"/>
        <v>No</v>
      </c>
      <c r="J1809" s="23" t="str">
        <f t="shared" si="113"/>
        <v>No</v>
      </c>
      <c r="K1809" s="23" t="str">
        <f t="shared" si="114"/>
        <v>No</v>
      </c>
      <c r="L1809" s="23" t="str">
        <f>IF(TRIM(H1809)="?",'Cleaning Summary'!$B$35,IF(LOWER(TRIM(H1809))="yes","Yes","No"))</f>
        <v>No</v>
      </c>
      <c r="M1809" s="23">
        <f t="shared" si="115"/>
        <v>0</v>
      </c>
      <c r="N1809" s="23" t="str">
        <f>IF(B1809&lt;'Cleaning Summary'!$B$63,"Underweight",IF(B1809&lt;'Cleaning Summary'!$B$64,"Normal Weight",IF(B1809&lt;'Cleaning Summary'!$B$65,"Overweight","Obesity")))</f>
        <v>Underweight</v>
      </c>
      <c r="O1809" s="23" t="str">
        <f>IF(C1809&lt;'Cleaning Summary'!$B$66,"Normal",IF(C1809&lt;'Cleaning Summary'!$B$67,"Prediabetes","Diabetes"))</f>
        <v>Prediabetes</v>
      </c>
    </row>
    <row r="1810" spans="1:15" x14ac:dyDescent="0.35">
      <c r="A1810" s="23" t="s">
        <v>3735</v>
      </c>
      <c r="B1810" s="27">
        <v>23.844999999999999</v>
      </c>
      <c r="C1810" s="27">
        <v>4.3600000000000003</v>
      </c>
      <c r="D1810" s="23" t="s">
        <v>81</v>
      </c>
      <c r="E1810" s="23" t="s">
        <v>81</v>
      </c>
      <c r="F1810" s="23" t="s">
        <v>81</v>
      </c>
      <c r="G1810" s="23" t="s">
        <v>4796</v>
      </c>
      <c r="H1810" s="23" t="s">
        <v>81</v>
      </c>
      <c r="I1810" s="23" t="str">
        <f t="shared" si="112"/>
        <v>No</v>
      </c>
      <c r="J1810" s="23" t="str">
        <f t="shared" si="113"/>
        <v>No</v>
      </c>
      <c r="K1810" s="23" t="str">
        <f t="shared" si="114"/>
        <v>No</v>
      </c>
      <c r="L1810" s="23" t="str">
        <f>IF(TRIM(H1810)="?",'Cleaning Summary'!$B$35,IF(LOWER(TRIM(H1810))="yes","Yes","No"))</f>
        <v>No</v>
      </c>
      <c r="M1810" s="23">
        <f t="shared" si="115"/>
        <v>0</v>
      </c>
      <c r="N1810" s="23" t="str">
        <f>IF(B1810&lt;'Cleaning Summary'!$B$63,"Underweight",IF(B1810&lt;'Cleaning Summary'!$B$64,"Normal Weight",IF(B1810&lt;'Cleaning Summary'!$B$65,"Overweight","Obesity")))</f>
        <v>Normal Weight</v>
      </c>
      <c r="O1810" s="23" t="str">
        <f>IF(C1810&lt;'Cleaning Summary'!$B$66,"Normal",IF(C1810&lt;'Cleaning Summary'!$B$67,"Prediabetes","Diabetes"))</f>
        <v>Normal</v>
      </c>
    </row>
    <row r="1811" spans="1:15" x14ac:dyDescent="0.35">
      <c r="A1811" s="23" t="s">
        <v>3737</v>
      </c>
      <c r="B1811" s="27">
        <v>22.895</v>
      </c>
      <c r="C1811" s="27">
        <v>5.24</v>
      </c>
      <c r="D1811" s="23" t="s">
        <v>81</v>
      </c>
      <c r="E1811" s="23" t="s">
        <v>81</v>
      </c>
      <c r="F1811" s="23" t="s">
        <v>81</v>
      </c>
      <c r="G1811" s="23">
        <v>1</v>
      </c>
      <c r="H1811" s="23" t="s">
        <v>81</v>
      </c>
      <c r="I1811" s="23" t="str">
        <f t="shared" si="112"/>
        <v>No</v>
      </c>
      <c r="J1811" s="23" t="str">
        <f t="shared" si="113"/>
        <v>No</v>
      </c>
      <c r="K1811" s="23" t="str">
        <f t="shared" si="114"/>
        <v>No</v>
      </c>
      <c r="L1811" s="23" t="str">
        <f>IF(TRIM(H1811)="?",'Cleaning Summary'!$B$35,IF(LOWER(TRIM(H1811))="yes","Yes","No"))</f>
        <v>No</v>
      </c>
      <c r="M1811" s="23">
        <f t="shared" si="115"/>
        <v>1</v>
      </c>
      <c r="N1811" s="23" t="str">
        <f>IF(B1811&lt;'Cleaning Summary'!$B$63,"Underweight",IF(B1811&lt;'Cleaning Summary'!$B$64,"Normal Weight",IF(B1811&lt;'Cleaning Summary'!$B$65,"Overweight","Obesity")))</f>
        <v>Normal Weight</v>
      </c>
      <c r="O1811" s="23" t="str">
        <f>IF(C1811&lt;'Cleaning Summary'!$B$66,"Normal",IF(C1811&lt;'Cleaning Summary'!$B$67,"Prediabetes","Diabetes"))</f>
        <v>Normal</v>
      </c>
    </row>
    <row r="1812" spans="1:15" x14ac:dyDescent="0.35">
      <c r="A1812" s="23" t="s">
        <v>3739</v>
      </c>
      <c r="B1812" s="27">
        <v>21.945</v>
      </c>
      <c r="C1812" s="27">
        <v>5.37</v>
      </c>
      <c r="D1812" s="23" t="s">
        <v>81</v>
      </c>
      <c r="E1812" s="23" t="s">
        <v>81</v>
      </c>
      <c r="F1812" s="23" t="s">
        <v>81</v>
      </c>
      <c r="G1812" s="23">
        <v>1</v>
      </c>
      <c r="H1812" s="23" t="s">
        <v>81</v>
      </c>
      <c r="I1812" s="23" t="str">
        <f t="shared" si="112"/>
        <v>No</v>
      </c>
      <c r="J1812" s="23" t="str">
        <f t="shared" si="113"/>
        <v>No</v>
      </c>
      <c r="K1812" s="23" t="str">
        <f t="shared" si="114"/>
        <v>No</v>
      </c>
      <c r="L1812" s="23" t="str">
        <f>IF(TRIM(H1812)="?",'Cleaning Summary'!$B$35,IF(LOWER(TRIM(H1812))="yes","Yes","No"))</f>
        <v>No</v>
      </c>
      <c r="M1812" s="23">
        <f t="shared" si="115"/>
        <v>1</v>
      </c>
      <c r="N1812" s="23" t="str">
        <f>IF(B1812&lt;'Cleaning Summary'!$B$63,"Underweight",IF(B1812&lt;'Cleaning Summary'!$B$64,"Normal Weight",IF(B1812&lt;'Cleaning Summary'!$B$65,"Overweight","Obesity")))</f>
        <v>Normal Weight</v>
      </c>
      <c r="O1812" s="23" t="str">
        <f>IF(C1812&lt;'Cleaning Summary'!$B$66,"Normal",IF(C1812&lt;'Cleaning Summary'!$B$67,"Prediabetes","Diabetes"))</f>
        <v>Normal</v>
      </c>
    </row>
    <row r="1813" spans="1:15" x14ac:dyDescent="0.35">
      <c r="A1813" s="23" t="s">
        <v>3741</v>
      </c>
      <c r="B1813" s="27">
        <v>19.47</v>
      </c>
      <c r="C1813" s="27">
        <v>6.6</v>
      </c>
      <c r="D1813" s="23" t="s">
        <v>95</v>
      </c>
      <c r="E1813" s="23" t="s">
        <v>81</v>
      </c>
      <c r="F1813" s="23" t="s">
        <v>81</v>
      </c>
      <c r="G1813" s="23" t="s">
        <v>4796</v>
      </c>
      <c r="H1813" s="23" t="s">
        <v>81</v>
      </c>
      <c r="I1813" s="23" t="str">
        <f t="shared" si="112"/>
        <v>Yes</v>
      </c>
      <c r="J1813" s="23" t="str">
        <f t="shared" si="113"/>
        <v>No</v>
      </c>
      <c r="K1813" s="23" t="str">
        <f t="shared" si="114"/>
        <v>No</v>
      </c>
      <c r="L1813" s="23" t="str">
        <f>IF(TRIM(H1813)="?",'Cleaning Summary'!$B$35,IF(LOWER(TRIM(H1813))="yes","Yes","No"))</f>
        <v>No</v>
      </c>
      <c r="M1813" s="23">
        <f t="shared" si="115"/>
        <v>0</v>
      </c>
      <c r="N1813" s="23" t="str">
        <f>IF(B1813&lt;'Cleaning Summary'!$B$63,"Underweight",IF(B1813&lt;'Cleaning Summary'!$B$64,"Normal Weight",IF(B1813&lt;'Cleaning Summary'!$B$65,"Overweight","Obesity")))</f>
        <v>Normal Weight</v>
      </c>
      <c r="O1813" s="23" t="str">
        <f>IF(C1813&lt;'Cleaning Summary'!$B$66,"Normal",IF(C1813&lt;'Cleaning Summary'!$B$67,"Prediabetes","Diabetes"))</f>
        <v>Diabetes</v>
      </c>
    </row>
    <row r="1814" spans="1:15" x14ac:dyDescent="0.35">
      <c r="A1814" s="23" t="s">
        <v>3743</v>
      </c>
      <c r="B1814" s="27">
        <v>15.61</v>
      </c>
      <c r="C1814" s="27">
        <v>5.77</v>
      </c>
      <c r="D1814" s="23" t="s">
        <v>81</v>
      </c>
      <c r="E1814" s="23" t="s">
        <v>81</v>
      </c>
      <c r="F1814" s="23" t="s">
        <v>81</v>
      </c>
      <c r="G1814" s="23" t="s">
        <v>4796</v>
      </c>
      <c r="H1814" s="23" t="s">
        <v>81</v>
      </c>
      <c r="I1814" s="23" t="str">
        <f t="shared" si="112"/>
        <v>No</v>
      </c>
      <c r="J1814" s="23" t="str">
        <f t="shared" si="113"/>
        <v>No</v>
      </c>
      <c r="K1814" s="23" t="str">
        <f t="shared" si="114"/>
        <v>No</v>
      </c>
      <c r="L1814" s="23" t="str">
        <f>IF(TRIM(H1814)="?",'Cleaning Summary'!$B$35,IF(LOWER(TRIM(H1814))="yes","Yes","No"))</f>
        <v>No</v>
      </c>
      <c r="M1814" s="23">
        <f t="shared" si="115"/>
        <v>0</v>
      </c>
      <c r="N1814" s="23" t="str">
        <f>IF(B1814&lt;'Cleaning Summary'!$B$63,"Underweight",IF(B1814&lt;'Cleaning Summary'!$B$64,"Normal Weight",IF(B1814&lt;'Cleaning Summary'!$B$65,"Overweight","Obesity")))</f>
        <v>Underweight</v>
      </c>
      <c r="O1814" s="23" t="str">
        <f>IF(C1814&lt;'Cleaning Summary'!$B$66,"Normal",IF(C1814&lt;'Cleaning Summary'!$B$67,"Prediabetes","Diabetes"))</f>
        <v>Prediabetes</v>
      </c>
    </row>
    <row r="1815" spans="1:15" x14ac:dyDescent="0.35">
      <c r="A1815" s="23" t="s">
        <v>3745</v>
      </c>
      <c r="B1815" s="27">
        <v>28.6</v>
      </c>
      <c r="C1815" s="27">
        <v>6.08</v>
      </c>
      <c r="D1815" s="23" t="s">
        <v>81</v>
      </c>
      <c r="E1815" s="23" t="s">
        <v>81</v>
      </c>
      <c r="F1815" s="23" t="s">
        <v>82</v>
      </c>
      <c r="G1815" s="23">
        <v>1</v>
      </c>
      <c r="H1815" s="23" t="s">
        <v>81</v>
      </c>
      <c r="I1815" s="23" t="str">
        <f t="shared" si="112"/>
        <v>No</v>
      </c>
      <c r="J1815" s="23" t="str">
        <f t="shared" si="113"/>
        <v>No</v>
      </c>
      <c r="K1815" s="23" t="str">
        <f t="shared" si="114"/>
        <v>Yes</v>
      </c>
      <c r="L1815" s="23" t="str">
        <f>IF(TRIM(H1815)="?",'Cleaning Summary'!$B$35,IF(LOWER(TRIM(H1815))="yes","Yes","No"))</f>
        <v>No</v>
      </c>
      <c r="M1815" s="23">
        <f t="shared" si="115"/>
        <v>1</v>
      </c>
      <c r="N1815" s="23" t="str">
        <f>IF(B1815&lt;'Cleaning Summary'!$B$63,"Underweight",IF(B1815&lt;'Cleaning Summary'!$B$64,"Normal Weight",IF(B1815&lt;'Cleaning Summary'!$B$65,"Overweight","Obesity")))</f>
        <v>Overweight</v>
      </c>
      <c r="O1815" s="23" t="str">
        <f>IF(C1815&lt;'Cleaning Summary'!$B$66,"Normal",IF(C1815&lt;'Cleaning Summary'!$B$67,"Prediabetes","Diabetes"))</f>
        <v>Prediabetes</v>
      </c>
    </row>
    <row r="1816" spans="1:15" x14ac:dyDescent="0.35">
      <c r="A1816" s="23" t="s">
        <v>3747</v>
      </c>
      <c r="B1816" s="27">
        <v>46.53</v>
      </c>
      <c r="C1816" s="27">
        <v>4.16</v>
      </c>
      <c r="D1816" s="23" t="s">
        <v>81</v>
      </c>
      <c r="E1816" s="23" t="s">
        <v>81</v>
      </c>
      <c r="F1816" s="23" t="s">
        <v>81</v>
      </c>
      <c r="G1816" s="23" t="s">
        <v>4796</v>
      </c>
      <c r="H1816" s="23" t="s">
        <v>81</v>
      </c>
      <c r="I1816" s="23" t="str">
        <f t="shared" si="112"/>
        <v>No</v>
      </c>
      <c r="J1816" s="23" t="str">
        <f t="shared" si="113"/>
        <v>No</v>
      </c>
      <c r="K1816" s="23" t="str">
        <f t="shared" si="114"/>
        <v>No</v>
      </c>
      <c r="L1816" s="23" t="str">
        <f>IF(TRIM(H1816)="?",'Cleaning Summary'!$B$35,IF(LOWER(TRIM(H1816))="yes","Yes","No"))</f>
        <v>No</v>
      </c>
      <c r="M1816" s="23">
        <f t="shared" si="115"/>
        <v>0</v>
      </c>
      <c r="N1816" s="23" t="str">
        <f>IF(B1816&lt;'Cleaning Summary'!$B$63,"Underweight",IF(B1816&lt;'Cleaning Summary'!$B$64,"Normal Weight",IF(B1816&lt;'Cleaning Summary'!$B$65,"Overweight","Obesity")))</f>
        <v>Obesity</v>
      </c>
      <c r="O1816" s="23" t="str">
        <f>IF(C1816&lt;'Cleaning Summary'!$B$66,"Normal",IF(C1816&lt;'Cleaning Summary'!$B$67,"Prediabetes","Diabetes"))</f>
        <v>Normal</v>
      </c>
    </row>
    <row r="1817" spans="1:15" x14ac:dyDescent="0.35">
      <c r="A1817" s="23" t="s">
        <v>3749</v>
      </c>
      <c r="B1817" s="27">
        <v>34.99</v>
      </c>
      <c r="C1817" s="27">
        <v>5.0999999999999996</v>
      </c>
      <c r="D1817" s="23" t="s">
        <v>81</v>
      </c>
      <c r="E1817" s="23" t="s">
        <v>81</v>
      </c>
      <c r="F1817" s="23" t="s">
        <v>82</v>
      </c>
      <c r="G1817" s="23">
        <v>1</v>
      </c>
      <c r="H1817" s="23" t="s">
        <v>81</v>
      </c>
      <c r="I1817" s="23" t="str">
        <f t="shared" si="112"/>
        <v>No</v>
      </c>
      <c r="J1817" s="23" t="str">
        <f t="shared" si="113"/>
        <v>No</v>
      </c>
      <c r="K1817" s="23" t="str">
        <f t="shared" si="114"/>
        <v>Yes</v>
      </c>
      <c r="L1817" s="23" t="str">
        <f>IF(TRIM(H1817)="?",'Cleaning Summary'!$B$35,IF(LOWER(TRIM(H1817))="yes","Yes","No"))</f>
        <v>No</v>
      </c>
      <c r="M1817" s="23">
        <f t="shared" si="115"/>
        <v>1</v>
      </c>
      <c r="N1817" s="23" t="str">
        <f>IF(B1817&lt;'Cleaning Summary'!$B$63,"Underweight",IF(B1817&lt;'Cleaning Summary'!$B$64,"Normal Weight",IF(B1817&lt;'Cleaning Summary'!$B$65,"Overweight","Obesity")))</f>
        <v>Obesity</v>
      </c>
      <c r="O1817" s="23" t="str">
        <f>IF(C1817&lt;'Cleaning Summary'!$B$66,"Normal",IF(C1817&lt;'Cleaning Summary'!$B$67,"Prediabetes","Diabetes"))</f>
        <v>Normal</v>
      </c>
    </row>
    <row r="1818" spans="1:15" x14ac:dyDescent="0.35">
      <c r="A1818" s="23" t="s">
        <v>3751</v>
      </c>
      <c r="B1818" s="27">
        <v>17.05</v>
      </c>
      <c r="C1818" s="27">
        <v>5.3</v>
      </c>
      <c r="D1818" s="23" t="s">
        <v>81</v>
      </c>
      <c r="E1818" s="23" t="s">
        <v>81</v>
      </c>
      <c r="F1818" s="23" t="s">
        <v>82</v>
      </c>
      <c r="G1818" s="23">
        <v>1</v>
      </c>
      <c r="H1818" s="23" t="s">
        <v>81</v>
      </c>
      <c r="I1818" s="23" t="str">
        <f t="shared" si="112"/>
        <v>No</v>
      </c>
      <c r="J1818" s="23" t="str">
        <f t="shared" si="113"/>
        <v>No</v>
      </c>
      <c r="K1818" s="23" t="str">
        <f t="shared" si="114"/>
        <v>Yes</v>
      </c>
      <c r="L1818" s="23" t="str">
        <f>IF(TRIM(H1818)="?",'Cleaning Summary'!$B$35,IF(LOWER(TRIM(H1818))="yes","Yes","No"))</f>
        <v>No</v>
      </c>
      <c r="M1818" s="23">
        <f t="shared" si="115"/>
        <v>1</v>
      </c>
      <c r="N1818" s="23" t="str">
        <f>IF(B1818&lt;'Cleaning Summary'!$B$63,"Underweight",IF(B1818&lt;'Cleaning Summary'!$B$64,"Normal Weight",IF(B1818&lt;'Cleaning Summary'!$B$65,"Overweight","Obesity")))</f>
        <v>Underweight</v>
      </c>
      <c r="O1818" s="23" t="str">
        <f>IF(C1818&lt;'Cleaning Summary'!$B$66,"Normal",IF(C1818&lt;'Cleaning Summary'!$B$67,"Prediabetes","Diabetes"))</f>
        <v>Normal</v>
      </c>
    </row>
    <row r="1819" spans="1:15" x14ac:dyDescent="0.35">
      <c r="A1819" s="23" t="s">
        <v>3753</v>
      </c>
      <c r="B1819" s="27">
        <v>37.18</v>
      </c>
      <c r="C1819" s="27">
        <v>4.9000000000000004</v>
      </c>
      <c r="D1819" s="23" t="s">
        <v>81</v>
      </c>
      <c r="E1819" s="23" t="s">
        <v>81</v>
      </c>
      <c r="F1819" s="23" t="s">
        <v>81</v>
      </c>
      <c r="G1819" s="23" t="s">
        <v>4796</v>
      </c>
      <c r="H1819" s="23" t="s">
        <v>81</v>
      </c>
      <c r="I1819" s="23" t="str">
        <f t="shared" si="112"/>
        <v>No</v>
      </c>
      <c r="J1819" s="23" t="str">
        <f t="shared" si="113"/>
        <v>No</v>
      </c>
      <c r="K1819" s="23" t="str">
        <f t="shared" si="114"/>
        <v>No</v>
      </c>
      <c r="L1819" s="23" t="str">
        <f>IF(TRIM(H1819)="?",'Cleaning Summary'!$B$35,IF(LOWER(TRIM(H1819))="yes","Yes","No"))</f>
        <v>No</v>
      </c>
      <c r="M1819" s="23">
        <f t="shared" si="115"/>
        <v>0</v>
      </c>
      <c r="N1819" s="23" t="str">
        <f>IF(B1819&lt;'Cleaning Summary'!$B$63,"Underweight",IF(B1819&lt;'Cleaning Summary'!$B$64,"Normal Weight",IF(B1819&lt;'Cleaning Summary'!$B$65,"Overweight","Obesity")))</f>
        <v>Obesity</v>
      </c>
      <c r="O1819" s="23" t="str">
        <f>IF(C1819&lt;'Cleaning Summary'!$B$66,"Normal",IF(C1819&lt;'Cleaning Summary'!$B$67,"Prediabetes","Diabetes"))</f>
        <v>Normal</v>
      </c>
    </row>
    <row r="1820" spans="1:15" x14ac:dyDescent="0.35">
      <c r="A1820" s="23" t="s">
        <v>3755</v>
      </c>
      <c r="B1820" s="27">
        <v>35.200000000000003</v>
      </c>
      <c r="C1820" s="27">
        <v>5.55</v>
      </c>
      <c r="D1820" s="23" t="s">
        <v>81</v>
      </c>
      <c r="E1820" s="23" t="s">
        <v>81</v>
      </c>
      <c r="F1820" s="23" t="s">
        <v>81</v>
      </c>
      <c r="G1820" s="23" t="s">
        <v>4796</v>
      </c>
      <c r="H1820" s="23" t="s">
        <v>81</v>
      </c>
      <c r="I1820" s="23" t="str">
        <f t="shared" si="112"/>
        <v>No</v>
      </c>
      <c r="J1820" s="23" t="str">
        <f t="shared" si="113"/>
        <v>No</v>
      </c>
      <c r="K1820" s="23" t="str">
        <f t="shared" si="114"/>
        <v>No</v>
      </c>
      <c r="L1820" s="23" t="str">
        <f>IF(TRIM(H1820)="?",'Cleaning Summary'!$B$35,IF(LOWER(TRIM(H1820))="yes","Yes","No"))</f>
        <v>No</v>
      </c>
      <c r="M1820" s="23">
        <f t="shared" si="115"/>
        <v>0</v>
      </c>
      <c r="N1820" s="23" t="str">
        <f>IF(B1820&lt;'Cleaning Summary'!$B$63,"Underweight",IF(B1820&lt;'Cleaning Summary'!$B$64,"Normal Weight",IF(B1820&lt;'Cleaning Summary'!$B$65,"Overweight","Obesity")))</f>
        <v>Obesity</v>
      </c>
      <c r="O1820" s="23" t="str">
        <f>IF(C1820&lt;'Cleaning Summary'!$B$66,"Normal",IF(C1820&lt;'Cleaning Summary'!$B$67,"Prediabetes","Diabetes"))</f>
        <v>Normal</v>
      </c>
    </row>
    <row r="1821" spans="1:15" x14ac:dyDescent="0.35">
      <c r="A1821" s="23" t="s">
        <v>3757</v>
      </c>
      <c r="B1821" s="27">
        <v>37.335000000000001</v>
      </c>
      <c r="C1821" s="27">
        <v>4.95</v>
      </c>
      <c r="D1821" s="23" t="s">
        <v>81</v>
      </c>
      <c r="E1821" s="23" t="s">
        <v>81</v>
      </c>
      <c r="F1821" s="23" t="s">
        <v>81</v>
      </c>
      <c r="G1821" s="23" t="s">
        <v>4796</v>
      </c>
      <c r="H1821" s="23" t="s">
        <v>81</v>
      </c>
      <c r="I1821" s="23" t="str">
        <f t="shared" si="112"/>
        <v>No</v>
      </c>
      <c r="J1821" s="23" t="str">
        <f t="shared" si="113"/>
        <v>No</v>
      </c>
      <c r="K1821" s="23" t="str">
        <f t="shared" si="114"/>
        <v>No</v>
      </c>
      <c r="L1821" s="23" t="str">
        <f>IF(TRIM(H1821)="?",'Cleaning Summary'!$B$35,IF(LOWER(TRIM(H1821))="yes","Yes","No"))</f>
        <v>No</v>
      </c>
      <c r="M1821" s="23">
        <f t="shared" si="115"/>
        <v>0</v>
      </c>
      <c r="N1821" s="23" t="str">
        <f>IF(B1821&lt;'Cleaning Summary'!$B$63,"Underweight",IF(B1821&lt;'Cleaning Summary'!$B$64,"Normal Weight",IF(B1821&lt;'Cleaning Summary'!$B$65,"Overweight","Obesity")))</f>
        <v>Obesity</v>
      </c>
      <c r="O1821" s="23" t="str">
        <f>IF(C1821&lt;'Cleaning Summary'!$B$66,"Normal",IF(C1821&lt;'Cleaning Summary'!$B$67,"Prediabetes","Diabetes"))</f>
        <v>Normal</v>
      </c>
    </row>
    <row r="1822" spans="1:15" x14ac:dyDescent="0.35">
      <c r="A1822" s="23" t="s">
        <v>3759</v>
      </c>
      <c r="B1822" s="27">
        <v>27.265000000000001</v>
      </c>
      <c r="C1822" s="27">
        <v>6.46</v>
      </c>
      <c r="D1822" s="23" t="s">
        <v>95</v>
      </c>
      <c r="E1822" s="23" t="s">
        <v>81</v>
      </c>
      <c r="F1822" s="23" t="s">
        <v>81</v>
      </c>
      <c r="G1822" s="23" t="s">
        <v>4796</v>
      </c>
      <c r="H1822" s="23" t="s">
        <v>81</v>
      </c>
      <c r="I1822" s="23" t="str">
        <f t="shared" si="112"/>
        <v>Yes</v>
      </c>
      <c r="J1822" s="23" t="str">
        <f t="shared" si="113"/>
        <v>No</v>
      </c>
      <c r="K1822" s="23" t="str">
        <f t="shared" si="114"/>
        <v>No</v>
      </c>
      <c r="L1822" s="23" t="str">
        <f>IF(TRIM(H1822)="?",'Cleaning Summary'!$B$35,IF(LOWER(TRIM(H1822))="yes","Yes","No"))</f>
        <v>No</v>
      </c>
      <c r="M1822" s="23">
        <f t="shared" si="115"/>
        <v>0</v>
      </c>
      <c r="N1822" s="23" t="str">
        <f>IF(B1822&lt;'Cleaning Summary'!$B$63,"Underweight",IF(B1822&lt;'Cleaning Summary'!$B$64,"Normal Weight",IF(B1822&lt;'Cleaning Summary'!$B$65,"Overweight","Obesity")))</f>
        <v>Overweight</v>
      </c>
      <c r="O1822" s="23" t="str">
        <f>IF(C1822&lt;'Cleaning Summary'!$B$66,"Normal",IF(C1822&lt;'Cleaning Summary'!$B$67,"Prediabetes","Diabetes"))</f>
        <v>Prediabetes</v>
      </c>
    </row>
    <row r="1823" spans="1:15" x14ac:dyDescent="0.35">
      <c r="A1823" s="23" t="s">
        <v>3761</v>
      </c>
      <c r="B1823" s="27">
        <v>30.8</v>
      </c>
      <c r="C1823" s="27">
        <v>4.9000000000000004</v>
      </c>
      <c r="D1823" s="23" t="s">
        <v>95</v>
      </c>
      <c r="E1823" s="23" t="s">
        <v>81</v>
      </c>
      <c r="F1823" s="23" t="s">
        <v>81</v>
      </c>
      <c r="G1823" s="23" t="s">
        <v>4796</v>
      </c>
      <c r="H1823" s="23" t="s">
        <v>81</v>
      </c>
      <c r="I1823" s="23" t="str">
        <f t="shared" si="112"/>
        <v>Yes</v>
      </c>
      <c r="J1823" s="23" t="str">
        <f t="shared" si="113"/>
        <v>No</v>
      </c>
      <c r="K1823" s="23" t="str">
        <f t="shared" si="114"/>
        <v>No</v>
      </c>
      <c r="L1823" s="23" t="str">
        <f>IF(TRIM(H1823)="?",'Cleaning Summary'!$B$35,IF(LOWER(TRIM(H1823))="yes","Yes","No"))</f>
        <v>No</v>
      </c>
      <c r="M1823" s="23">
        <f t="shared" si="115"/>
        <v>0</v>
      </c>
      <c r="N1823" s="23" t="str">
        <f>IF(B1823&lt;'Cleaning Summary'!$B$63,"Underweight",IF(B1823&lt;'Cleaning Summary'!$B$64,"Normal Weight",IF(B1823&lt;'Cleaning Summary'!$B$65,"Overweight","Obesity")))</f>
        <v>Obesity</v>
      </c>
      <c r="O1823" s="23" t="str">
        <f>IF(C1823&lt;'Cleaning Summary'!$B$66,"Normal",IF(C1823&lt;'Cleaning Summary'!$B$67,"Prediabetes","Diabetes"))</f>
        <v>Normal</v>
      </c>
    </row>
    <row r="1824" spans="1:15" x14ac:dyDescent="0.35">
      <c r="A1824" s="23" t="s">
        <v>3763</v>
      </c>
      <c r="B1824" s="27">
        <v>30.21</v>
      </c>
      <c r="C1824" s="27">
        <v>5.21</v>
      </c>
      <c r="D1824" s="23" t="s">
        <v>81</v>
      </c>
      <c r="E1824" s="23" t="s">
        <v>81</v>
      </c>
      <c r="F1824" s="23" t="s">
        <v>81</v>
      </c>
      <c r="G1824" s="23">
        <v>1</v>
      </c>
      <c r="H1824" s="23" t="s">
        <v>81</v>
      </c>
      <c r="I1824" s="23" t="str">
        <f t="shared" si="112"/>
        <v>No</v>
      </c>
      <c r="J1824" s="23" t="str">
        <f t="shared" si="113"/>
        <v>No</v>
      </c>
      <c r="K1824" s="23" t="str">
        <f t="shared" si="114"/>
        <v>No</v>
      </c>
      <c r="L1824" s="23" t="str">
        <f>IF(TRIM(H1824)="?",'Cleaning Summary'!$B$35,IF(LOWER(TRIM(H1824))="yes","Yes","No"))</f>
        <v>No</v>
      </c>
      <c r="M1824" s="23">
        <f t="shared" si="115"/>
        <v>1</v>
      </c>
      <c r="N1824" s="23" t="str">
        <f>IF(B1824&lt;'Cleaning Summary'!$B$63,"Underweight",IF(B1824&lt;'Cleaning Summary'!$B$64,"Normal Weight",IF(B1824&lt;'Cleaning Summary'!$B$65,"Overweight","Obesity")))</f>
        <v>Obesity</v>
      </c>
      <c r="O1824" s="23" t="str">
        <f>IF(C1824&lt;'Cleaning Summary'!$B$66,"Normal",IF(C1824&lt;'Cleaning Summary'!$B$67,"Prediabetes","Diabetes"))</f>
        <v>Normal</v>
      </c>
    </row>
    <row r="1825" spans="1:15" x14ac:dyDescent="0.35">
      <c r="A1825" s="23" t="s">
        <v>3765</v>
      </c>
      <c r="B1825" s="27">
        <v>35.340000000000003</v>
      </c>
      <c r="C1825" s="27">
        <v>4.13</v>
      </c>
      <c r="D1825" s="23" t="s">
        <v>81</v>
      </c>
      <c r="E1825" s="23" t="s">
        <v>95</v>
      </c>
      <c r="F1825" s="23" t="s">
        <v>81</v>
      </c>
      <c r="G1825" s="23">
        <v>1</v>
      </c>
      <c r="H1825" s="23" t="s">
        <v>81</v>
      </c>
      <c r="I1825" s="23" t="str">
        <f t="shared" si="112"/>
        <v>No</v>
      </c>
      <c r="J1825" s="23" t="str">
        <f t="shared" si="113"/>
        <v>Yes</v>
      </c>
      <c r="K1825" s="23" t="str">
        <f t="shared" si="114"/>
        <v>No</v>
      </c>
      <c r="L1825" s="23" t="str">
        <f>IF(TRIM(H1825)="?",'Cleaning Summary'!$B$35,IF(LOWER(TRIM(H1825))="yes","Yes","No"))</f>
        <v>No</v>
      </c>
      <c r="M1825" s="23">
        <f t="shared" si="115"/>
        <v>1</v>
      </c>
      <c r="N1825" s="23" t="str">
        <f>IF(B1825&lt;'Cleaning Summary'!$B$63,"Underweight",IF(B1825&lt;'Cleaning Summary'!$B$64,"Normal Weight",IF(B1825&lt;'Cleaning Summary'!$B$65,"Overweight","Obesity")))</f>
        <v>Obesity</v>
      </c>
      <c r="O1825" s="23" t="str">
        <f>IF(C1825&lt;'Cleaning Summary'!$B$66,"Normal",IF(C1825&lt;'Cleaning Summary'!$B$67,"Prediabetes","Diabetes"))</f>
        <v>Normal</v>
      </c>
    </row>
    <row r="1826" spans="1:15" x14ac:dyDescent="0.35">
      <c r="A1826" s="23" t="s">
        <v>3767</v>
      </c>
      <c r="B1826" s="27">
        <v>26.695</v>
      </c>
      <c r="C1826" s="27">
        <v>5.28</v>
      </c>
      <c r="D1826" s="23" t="s">
        <v>81</v>
      </c>
      <c r="E1826" s="23" t="s">
        <v>81</v>
      </c>
      <c r="F1826" s="23" t="s">
        <v>81</v>
      </c>
      <c r="G1826" s="23" t="s">
        <v>4796</v>
      </c>
      <c r="H1826" s="23" t="s">
        <v>81</v>
      </c>
      <c r="I1826" s="23" t="str">
        <f t="shared" si="112"/>
        <v>No</v>
      </c>
      <c r="J1826" s="23" t="str">
        <f t="shared" si="113"/>
        <v>No</v>
      </c>
      <c r="K1826" s="23" t="str">
        <f t="shared" si="114"/>
        <v>No</v>
      </c>
      <c r="L1826" s="23" t="str">
        <f>IF(TRIM(H1826)="?",'Cleaning Summary'!$B$35,IF(LOWER(TRIM(H1826))="yes","Yes","No"))</f>
        <v>No</v>
      </c>
      <c r="M1826" s="23">
        <f t="shared" si="115"/>
        <v>0</v>
      </c>
      <c r="N1826" s="23" t="str">
        <f>IF(B1826&lt;'Cleaning Summary'!$B$63,"Underweight",IF(B1826&lt;'Cleaning Summary'!$B$64,"Normal Weight",IF(B1826&lt;'Cleaning Summary'!$B$65,"Overweight","Obesity")))</f>
        <v>Overweight</v>
      </c>
      <c r="O1826" s="23" t="str">
        <f>IF(C1826&lt;'Cleaning Summary'!$B$66,"Normal",IF(C1826&lt;'Cleaning Summary'!$B$67,"Prediabetes","Diabetes"))</f>
        <v>Normal</v>
      </c>
    </row>
    <row r="1827" spans="1:15" x14ac:dyDescent="0.35">
      <c r="A1827" s="23" t="s">
        <v>3769</v>
      </c>
      <c r="B1827" s="27">
        <v>29.355</v>
      </c>
      <c r="C1827" s="27">
        <v>4.68</v>
      </c>
      <c r="D1827" s="23" t="s">
        <v>95</v>
      </c>
      <c r="E1827" s="23" t="s">
        <v>81</v>
      </c>
      <c r="F1827" s="23" t="s">
        <v>81</v>
      </c>
      <c r="G1827" s="23" t="s">
        <v>4796</v>
      </c>
      <c r="H1827" s="23" t="s">
        <v>81</v>
      </c>
      <c r="I1827" s="23" t="str">
        <f t="shared" si="112"/>
        <v>Yes</v>
      </c>
      <c r="J1827" s="23" t="str">
        <f t="shared" si="113"/>
        <v>No</v>
      </c>
      <c r="K1827" s="23" t="str">
        <f t="shared" si="114"/>
        <v>No</v>
      </c>
      <c r="L1827" s="23" t="str">
        <f>IF(TRIM(H1827)="?",'Cleaning Summary'!$B$35,IF(LOWER(TRIM(H1827))="yes","Yes","No"))</f>
        <v>No</v>
      </c>
      <c r="M1827" s="23">
        <f t="shared" si="115"/>
        <v>0</v>
      </c>
      <c r="N1827" s="23" t="str">
        <f>IF(B1827&lt;'Cleaning Summary'!$B$63,"Underweight",IF(B1827&lt;'Cleaning Summary'!$B$64,"Normal Weight",IF(B1827&lt;'Cleaning Summary'!$B$65,"Overweight","Obesity")))</f>
        <v>Overweight</v>
      </c>
      <c r="O1827" s="23" t="str">
        <f>IF(C1827&lt;'Cleaning Summary'!$B$66,"Normal",IF(C1827&lt;'Cleaning Summary'!$B$67,"Prediabetes","Diabetes"))</f>
        <v>Normal</v>
      </c>
    </row>
    <row r="1828" spans="1:15" x14ac:dyDescent="0.35">
      <c r="A1828" s="23" t="s">
        <v>3771</v>
      </c>
      <c r="B1828" s="27">
        <v>29.59</v>
      </c>
      <c r="C1828" s="27">
        <v>4.0599999999999996</v>
      </c>
      <c r="D1828" s="23" t="s">
        <v>81</v>
      </c>
      <c r="E1828" s="23" t="s">
        <v>81</v>
      </c>
      <c r="F1828" s="23" t="s">
        <v>81</v>
      </c>
      <c r="G1828" s="23" t="s">
        <v>4796</v>
      </c>
      <c r="H1828" s="23" t="s">
        <v>81</v>
      </c>
      <c r="I1828" s="23" t="str">
        <f t="shared" si="112"/>
        <v>No</v>
      </c>
      <c r="J1828" s="23" t="str">
        <f t="shared" si="113"/>
        <v>No</v>
      </c>
      <c r="K1828" s="23" t="str">
        <f t="shared" si="114"/>
        <v>No</v>
      </c>
      <c r="L1828" s="23" t="str">
        <f>IF(TRIM(H1828)="?",'Cleaning Summary'!$B$35,IF(LOWER(TRIM(H1828))="yes","Yes","No"))</f>
        <v>No</v>
      </c>
      <c r="M1828" s="23">
        <f t="shared" si="115"/>
        <v>0</v>
      </c>
      <c r="N1828" s="23" t="str">
        <f>IF(B1828&lt;'Cleaning Summary'!$B$63,"Underweight",IF(B1828&lt;'Cleaning Summary'!$B$64,"Normal Weight",IF(B1828&lt;'Cleaning Summary'!$B$65,"Overweight","Obesity")))</f>
        <v>Overweight</v>
      </c>
      <c r="O1828" s="23" t="str">
        <f>IF(C1828&lt;'Cleaning Summary'!$B$66,"Normal",IF(C1828&lt;'Cleaning Summary'!$B$67,"Prediabetes","Diabetes"))</f>
        <v>Normal</v>
      </c>
    </row>
    <row r="1829" spans="1:15" x14ac:dyDescent="0.35">
      <c r="A1829" s="23" t="s">
        <v>3773</v>
      </c>
      <c r="B1829" s="27">
        <v>31.35</v>
      </c>
      <c r="C1829" s="27">
        <v>4.2</v>
      </c>
      <c r="D1829" s="23" t="s">
        <v>81</v>
      </c>
      <c r="E1829" s="23" t="s">
        <v>95</v>
      </c>
      <c r="F1829" s="23" t="s">
        <v>81</v>
      </c>
      <c r="G1829" s="23">
        <v>1</v>
      </c>
      <c r="H1829" s="23" t="s">
        <v>81</v>
      </c>
      <c r="I1829" s="23" t="str">
        <f t="shared" si="112"/>
        <v>No</v>
      </c>
      <c r="J1829" s="23" t="str">
        <f t="shared" si="113"/>
        <v>Yes</v>
      </c>
      <c r="K1829" s="23" t="str">
        <f t="shared" si="114"/>
        <v>No</v>
      </c>
      <c r="L1829" s="23" t="str">
        <f>IF(TRIM(H1829)="?",'Cleaning Summary'!$B$35,IF(LOWER(TRIM(H1829))="yes","Yes","No"))</f>
        <v>No</v>
      </c>
      <c r="M1829" s="23">
        <f t="shared" si="115"/>
        <v>1</v>
      </c>
      <c r="N1829" s="23" t="str">
        <f>IF(B1829&lt;'Cleaning Summary'!$B$63,"Underweight",IF(B1829&lt;'Cleaning Summary'!$B$64,"Normal Weight",IF(B1829&lt;'Cleaning Summary'!$B$65,"Overweight","Obesity")))</f>
        <v>Obesity</v>
      </c>
      <c r="O1829" s="23" t="str">
        <f>IF(C1829&lt;'Cleaning Summary'!$B$66,"Normal",IF(C1829&lt;'Cleaning Summary'!$B$67,"Prediabetes","Diabetes"))</f>
        <v>Normal</v>
      </c>
    </row>
    <row r="1830" spans="1:15" x14ac:dyDescent="0.35">
      <c r="A1830" s="23" t="s">
        <v>3775</v>
      </c>
      <c r="B1830" s="27">
        <v>20.52</v>
      </c>
      <c r="C1830" s="27">
        <v>4.83</v>
      </c>
      <c r="D1830" s="23" t="s">
        <v>81</v>
      </c>
      <c r="E1830" s="23" t="s">
        <v>81</v>
      </c>
      <c r="F1830" s="23" t="s">
        <v>81</v>
      </c>
      <c r="G1830" s="23" t="s">
        <v>4796</v>
      </c>
      <c r="H1830" s="23" t="s">
        <v>81</v>
      </c>
      <c r="I1830" s="23" t="str">
        <f t="shared" si="112"/>
        <v>No</v>
      </c>
      <c r="J1830" s="23" t="str">
        <f t="shared" si="113"/>
        <v>No</v>
      </c>
      <c r="K1830" s="23" t="str">
        <f t="shared" si="114"/>
        <v>No</v>
      </c>
      <c r="L1830" s="23" t="str">
        <f>IF(TRIM(H1830)="?",'Cleaning Summary'!$B$35,IF(LOWER(TRIM(H1830))="yes","Yes","No"))</f>
        <v>No</v>
      </c>
      <c r="M1830" s="23">
        <f t="shared" si="115"/>
        <v>0</v>
      </c>
      <c r="N1830" s="23" t="str">
        <f>IF(B1830&lt;'Cleaning Summary'!$B$63,"Underweight",IF(B1830&lt;'Cleaning Summary'!$B$64,"Normal Weight",IF(B1830&lt;'Cleaning Summary'!$B$65,"Overweight","Obesity")))</f>
        <v>Normal Weight</v>
      </c>
      <c r="O1830" s="23" t="str">
        <f>IF(C1830&lt;'Cleaning Summary'!$B$66,"Normal",IF(C1830&lt;'Cleaning Summary'!$B$67,"Prediabetes","Diabetes"))</f>
        <v>Normal</v>
      </c>
    </row>
    <row r="1831" spans="1:15" x14ac:dyDescent="0.35">
      <c r="A1831" s="23" t="s">
        <v>3777</v>
      </c>
      <c r="B1831" s="27">
        <v>42.9</v>
      </c>
      <c r="C1831" s="27">
        <v>4.87</v>
      </c>
      <c r="D1831" s="23" t="s">
        <v>95</v>
      </c>
      <c r="E1831" s="23" t="s">
        <v>81</v>
      </c>
      <c r="F1831" s="23" t="s">
        <v>81</v>
      </c>
      <c r="G1831" s="23">
        <v>1</v>
      </c>
      <c r="H1831" s="23" t="s">
        <v>81</v>
      </c>
      <c r="I1831" s="23" t="str">
        <f t="shared" si="112"/>
        <v>Yes</v>
      </c>
      <c r="J1831" s="23" t="str">
        <f t="shared" si="113"/>
        <v>No</v>
      </c>
      <c r="K1831" s="23" t="str">
        <f t="shared" si="114"/>
        <v>No</v>
      </c>
      <c r="L1831" s="23" t="str">
        <f>IF(TRIM(H1831)="?",'Cleaning Summary'!$B$35,IF(LOWER(TRIM(H1831))="yes","Yes","No"))</f>
        <v>No</v>
      </c>
      <c r="M1831" s="23">
        <f t="shared" si="115"/>
        <v>1</v>
      </c>
      <c r="N1831" s="23" t="str">
        <f>IF(B1831&lt;'Cleaning Summary'!$B$63,"Underweight",IF(B1831&lt;'Cleaning Summary'!$B$64,"Normal Weight",IF(B1831&lt;'Cleaning Summary'!$B$65,"Overweight","Obesity")))</f>
        <v>Obesity</v>
      </c>
      <c r="O1831" s="23" t="str">
        <f>IF(C1831&lt;'Cleaning Summary'!$B$66,"Normal",IF(C1831&lt;'Cleaning Summary'!$B$67,"Prediabetes","Diabetes"))</f>
        <v>Normal</v>
      </c>
    </row>
    <row r="1832" spans="1:15" x14ac:dyDescent="0.35">
      <c r="A1832" s="23" t="s">
        <v>3779</v>
      </c>
      <c r="B1832" s="27">
        <v>24.6</v>
      </c>
      <c r="C1832" s="27">
        <v>5.86</v>
      </c>
      <c r="D1832" s="23" t="s">
        <v>81</v>
      </c>
      <c r="E1832" s="23" t="s">
        <v>81</v>
      </c>
      <c r="F1832" s="23" t="s">
        <v>82</v>
      </c>
      <c r="G1832" s="23">
        <v>1</v>
      </c>
      <c r="H1832" s="23" t="s">
        <v>81</v>
      </c>
      <c r="I1832" s="23" t="str">
        <f t="shared" si="112"/>
        <v>No</v>
      </c>
      <c r="J1832" s="23" t="str">
        <f t="shared" si="113"/>
        <v>No</v>
      </c>
      <c r="K1832" s="23" t="str">
        <f t="shared" si="114"/>
        <v>Yes</v>
      </c>
      <c r="L1832" s="23" t="str">
        <f>IF(TRIM(H1832)="?",'Cleaning Summary'!$B$35,IF(LOWER(TRIM(H1832))="yes","Yes","No"))</f>
        <v>No</v>
      </c>
      <c r="M1832" s="23">
        <f t="shared" si="115"/>
        <v>1</v>
      </c>
      <c r="N1832" s="23" t="str">
        <f>IF(B1832&lt;'Cleaning Summary'!$B$63,"Underweight",IF(B1832&lt;'Cleaning Summary'!$B$64,"Normal Weight",IF(B1832&lt;'Cleaning Summary'!$B$65,"Overweight","Obesity")))</f>
        <v>Normal Weight</v>
      </c>
      <c r="O1832" s="23" t="str">
        <f>IF(C1832&lt;'Cleaning Summary'!$B$66,"Normal",IF(C1832&lt;'Cleaning Summary'!$B$67,"Prediabetes","Diabetes"))</f>
        <v>Prediabetes</v>
      </c>
    </row>
    <row r="1833" spans="1:15" x14ac:dyDescent="0.35">
      <c r="A1833" s="23" t="s">
        <v>3781</v>
      </c>
      <c r="B1833" s="27">
        <v>28.405000000000001</v>
      </c>
      <c r="C1833" s="27">
        <v>4.12</v>
      </c>
      <c r="D1833" s="23" t="s">
        <v>81</v>
      </c>
      <c r="E1833" s="23" t="s">
        <v>81</v>
      </c>
      <c r="F1833" s="23" t="s">
        <v>81</v>
      </c>
      <c r="G1833" s="23">
        <v>1</v>
      </c>
      <c r="H1833" s="23" t="s">
        <v>81</v>
      </c>
      <c r="I1833" s="23" t="str">
        <f t="shared" si="112"/>
        <v>No</v>
      </c>
      <c r="J1833" s="23" t="str">
        <f t="shared" si="113"/>
        <v>No</v>
      </c>
      <c r="K1833" s="23" t="str">
        <f t="shared" si="114"/>
        <v>No</v>
      </c>
      <c r="L1833" s="23" t="str">
        <f>IF(TRIM(H1833)="?",'Cleaning Summary'!$B$35,IF(LOWER(TRIM(H1833))="yes","Yes","No"))</f>
        <v>No</v>
      </c>
      <c r="M1833" s="23">
        <f t="shared" si="115"/>
        <v>1</v>
      </c>
      <c r="N1833" s="23" t="str">
        <f>IF(B1833&lt;'Cleaning Summary'!$B$63,"Underweight",IF(B1833&lt;'Cleaning Summary'!$B$64,"Normal Weight",IF(B1833&lt;'Cleaning Summary'!$B$65,"Overweight","Obesity")))</f>
        <v>Overweight</v>
      </c>
      <c r="O1833" s="23" t="str">
        <f>IF(C1833&lt;'Cleaning Summary'!$B$66,"Normal",IF(C1833&lt;'Cleaning Summary'!$B$67,"Prediabetes","Diabetes"))</f>
        <v>Normal</v>
      </c>
    </row>
    <row r="1834" spans="1:15" x14ac:dyDescent="0.35">
      <c r="A1834" s="23" t="s">
        <v>3783</v>
      </c>
      <c r="B1834" s="27">
        <v>34.674999999999997</v>
      </c>
      <c r="C1834" s="27">
        <v>5.71</v>
      </c>
      <c r="D1834" s="23" t="s">
        <v>95</v>
      </c>
      <c r="E1834" s="23" t="s">
        <v>81</v>
      </c>
      <c r="F1834" s="23" t="s">
        <v>81</v>
      </c>
      <c r="G1834" s="23">
        <v>1</v>
      </c>
      <c r="H1834" s="23" t="s">
        <v>81</v>
      </c>
      <c r="I1834" s="23" t="str">
        <f t="shared" si="112"/>
        <v>Yes</v>
      </c>
      <c r="J1834" s="23" t="str">
        <f t="shared" si="113"/>
        <v>No</v>
      </c>
      <c r="K1834" s="23" t="str">
        <f t="shared" si="114"/>
        <v>No</v>
      </c>
      <c r="L1834" s="23" t="str">
        <f>IF(TRIM(H1834)="?",'Cleaning Summary'!$B$35,IF(LOWER(TRIM(H1834))="yes","Yes","No"))</f>
        <v>No</v>
      </c>
      <c r="M1834" s="23">
        <f t="shared" si="115"/>
        <v>1</v>
      </c>
      <c r="N1834" s="23" t="str">
        <f>IF(B1834&lt;'Cleaning Summary'!$B$63,"Underweight",IF(B1834&lt;'Cleaning Summary'!$B$64,"Normal Weight",IF(B1834&lt;'Cleaning Summary'!$B$65,"Overweight","Obesity")))</f>
        <v>Obesity</v>
      </c>
      <c r="O1834" s="23" t="str">
        <f>IF(C1834&lt;'Cleaning Summary'!$B$66,"Normal",IF(C1834&lt;'Cleaning Summary'!$B$67,"Prediabetes","Diabetes"))</f>
        <v>Prediabetes</v>
      </c>
    </row>
    <row r="1835" spans="1:15" x14ac:dyDescent="0.35">
      <c r="A1835" s="23" t="s">
        <v>3785</v>
      </c>
      <c r="B1835" s="27">
        <v>18.850000000000001</v>
      </c>
      <c r="C1835" s="27">
        <v>6.03</v>
      </c>
      <c r="D1835" s="23" t="s">
        <v>81</v>
      </c>
      <c r="E1835" s="23" t="s">
        <v>81</v>
      </c>
      <c r="F1835" s="23" t="s">
        <v>81</v>
      </c>
      <c r="G1835" s="23">
        <v>1</v>
      </c>
      <c r="H1835" s="23" t="s">
        <v>81</v>
      </c>
      <c r="I1835" s="23" t="str">
        <f t="shared" si="112"/>
        <v>No</v>
      </c>
      <c r="J1835" s="23" t="str">
        <f t="shared" si="113"/>
        <v>No</v>
      </c>
      <c r="K1835" s="23" t="str">
        <f t="shared" si="114"/>
        <v>No</v>
      </c>
      <c r="L1835" s="23" t="str">
        <f>IF(TRIM(H1835)="?",'Cleaning Summary'!$B$35,IF(LOWER(TRIM(H1835))="yes","Yes","No"))</f>
        <v>No</v>
      </c>
      <c r="M1835" s="23">
        <f t="shared" si="115"/>
        <v>1</v>
      </c>
      <c r="N1835" s="23" t="str">
        <f>IF(B1835&lt;'Cleaning Summary'!$B$63,"Underweight",IF(B1835&lt;'Cleaning Summary'!$B$64,"Normal Weight",IF(B1835&lt;'Cleaning Summary'!$B$65,"Overweight","Obesity")))</f>
        <v>Normal Weight</v>
      </c>
      <c r="O1835" s="23" t="str">
        <f>IF(C1835&lt;'Cleaning Summary'!$B$66,"Normal",IF(C1835&lt;'Cleaning Summary'!$B$67,"Prediabetes","Diabetes"))</f>
        <v>Prediabetes</v>
      </c>
    </row>
    <row r="1836" spans="1:15" x14ac:dyDescent="0.35">
      <c r="A1836" s="23" t="s">
        <v>3787</v>
      </c>
      <c r="B1836" s="27">
        <v>34.130000000000003</v>
      </c>
      <c r="C1836" s="27">
        <v>5.65</v>
      </c>
      <c r="D1836" s="23" t="s">
        <v>81</v>
      </c>
      <c r="E1836" s="23" t="s">
        <v>81</v>
      </c>
      <c r="F1836" s="23" t="s">
        <v>82</v>
      </c>
      <c r="G1836" s="23">
        <v>1</v>
      </c>
      <c r="H1836" s="23" t="s">
        <v>81</v>
      </c>
      <c r="I1836" s="23" t="str">
        <f t="shared" si="112"/>
        <v>No</v>
      </c>
      <c r="J1836" s="23" t="str">
        <f t="shared" si="113"/>
        <v>No</v>
      </c>
      <c r="K1836" s="23" t="str">
        <f t="shared" si="114"/>
        <v>Yes</v>
      </c>
      <c r="L1836" s="23" t="str">
        <f>IF(TRIM(H1836)="?",'Cleaning Summary'!$B$35,IF(LOWER(TRIM(H1836))="yes","Yes","No"))</f>
        <v>No</v>
      </c>
      <c r="M1836" s="23">
        <f t="shared" si="115"/>
        <v>1</v>
      </c>
      <c r="N1836" s="23" t="str">
        <f>IF(B1836&lt;'Cleaning Summary'!$B$63,"Underweight",IF(B1836&lt;'Cleaning Summary'!$B$64,"Normal Weight",IF(B1836&lt;'Cleaning Summary'!$B$65,"Overweight","Obesity")))</f>
        <v>Obesity</v>
      </c>
      <c r="O1836" s="23" t="str">
        <f>IF(C1836&lt;'Cleaning Summary'!$B$66,"Normal",IF(C1836&lt;'Cleaning Summary'!$B$67,"Prediabetes","Diabetes"))</f>
        <v>Normal</v>
      </c>
    </row>
    <row r="1837" spans="1:15" x14ac:dyDescent="0.35">
      <c r="A1837" s="23" t="s">
        <v>3789</v>
      </c>
      <c r="B1837" s="27">
        <v>17.34</v>
      </c>
      <c r="C1837" s="27">
        <v>5.05</v>
      </c>
      <c r="D1837" s="23" t="s">
        <v>81</v>
      </c>
      <c r="E1837" s="23" t="s">
        <v>81</v>
      </c>
      <c r="F1837" s="23" t="s">
        <v>81</v>
      </c>
      <c r="G1837" s="23" t="s">
        <v>4796</v>
      </c>
      <c r="H1837" s="23" t="s">
        <v>81</v>
      </c>
      <c r="I1837" s="23" t="str">
        <f t="shared" si="112"/>
        <v>No</v>
      </c>
      <c r="J1837" s="23" t="str">
        <f t="shared" si="113"/>
        <v>No</v>
      </c>
      <c r="K1837" s="23" t="str">
        <f t="shared" si="114"/>
        <v>No</v>
      </c>
      <c r="L1837" s="23" t="str">
        <f>IF(TRIM(H1837)="?",'Cleaning Summary'!$B$35,IF(LOWER(TRIM(H1837))="yes","Yes","No"))</f>
        <v>No</v>
      </c>
      <c r="M1837" s="23">
        <f t="shared" si="115"/>
        <v>0</v>
      </c>
      <c r="N1837" s="23" t="str">
        <f>IF(B1837&lt;'Cleaning Summary'!$B$63,"Underweight",IF(B1837&lt;'Cleaning Summary'!$B$64,"Normal Weight",IF(B1837&lt;'Cleaning Summary'!$B$65,"Overweight","Obesity")))</f>
        <v>Underweight</v>
      </c>
      <c r="O1837" s="23" t="str">
        <f>IF(C1837&lt;'Cleaning Summary'!$B$66,"Normal",IF(C1837&lt;'Cleaning Summary'!$B$67,"Prediabetes","Diabetes"))</f>
        <v>Normal</v>
      </c>
    </row>
    <row r="1838" spans="1:15" x14ac:dyDescent="0.35">
      <c r="A1838" s="23" t="s">
        <v>3791</v>
      </c>
      <c r="B1838" s="27">
        <v>17.440000000000001</v>
      </c>
      <c r="C1838" s="27">
        <v>6.26</v>
      </c>
      <c r="D1838" s="23" t="s">
        <v>81</v>
      </c>
      <c r="E1838" s="23" t="s">
        <v>81</v>
      </c>
      <c r="F1838" s="23" t="s">
        <v>81</v>
      </c>
      <c r="G1838" s="23" t="s">
        <v>4796</v>
      </c>
      <c r="H1838" s="23" t="s">
        <v>81</v>
      </c>
      <c r="I1838" s="23" t="str">
        <f t="shared" si="112"/>
        <v>No</v>
      </c>
      <c r="J1838" s="23" t="str">
        <f t="shared" si="113"/>
        <v>No</v>
      </c>
      <c r="K1838" s="23" t="str">
        <f t="shared" si="114"/>
        <v>No</v>
      </c>
      <c r="L1838" s="23" t="str">
        <f>IF(TRIM(H1838)="?",'Cleaning Summary'!$B$35,IF(LOWER(TRIM(H1838))="yes","Yes","No"))</f>
        <v>No</v>
      </c>
      <c r="M1838" s="23">
        <f t="shared" si="115"/>
        <v>0</v>
      </c>
      <c r="N1838" s="23" t="str">
        <f>IF(B1838&lt;'Cleaning Summary'!$B$63,"Underweight",IF(B1838&lt;'Cleaning Summary'!$B$64,"Normal Weight",IF(B1838&lt;'Cleaning Summary'!$B$65,"Overweight","Obesity")))</f>
        <v>Underweight</v>
      </c>
      <c r="O1838" s="23" t="str">
        <f>IF(C1838&lt;'Cleaning Summary'!$B$66,"Normal",IF(C1838&lt;'Cleaning Summary'!$B$67,"Prediabetes","Diabetes"))</f>
        <v>Prediabetes</v>
      </c>
    </row>
    <row r="1839" spans="1:15" x14ac:dyDescent="0.35">
      <c r="A1839" s="23" t="s">
        <v>3793</v>
      </c>
      <c r="B1839" s="27">
        <v>33.659999999999997</v>
      </c>
      <c r="C1839" s="27">
        <v>4.08</v>
      </c>
      <c r="D1839" s="23" t="s">
        <v>95</v>
      </c>
      <c r="E1839" s="23" t="s">
        <v>81</v>
      </c>
      <c r="F1839" s="23" t="s">
        <v>82</v>
      </c>
      <c r="G1839" s="23">
        <v>1</v>
      </c>
      <c r="H1839" s="23" t="s">
        <v>81</v>
      </c>
      <c r="I1839" s="23" t="str">
        <f t="shared" si="112"/>
        <v>Yes</v>
      </c>
      <c r="J1839" s="23" t="str">
        <f t="shared" si="113"/>
        <v>No</v>
      </c>
      <c r="K1839" s="23" t="str">
        <f t="shared" si="114"/>
        <v>Yes</v>
      </c>
      <c r="L1839" s="23" t="str">
        <f>IF(TRIM(H1839)="?",'Cleaning Summary'!$B$35,IF(LOWER(TRIM(H1839))="yes","Yes","No"))</f>
        <v>No</v>
      </c>
      <c r="M1839" s="23">
        <f t="shared" si="115"/>
        <v>1</v>
      </c>
      <c r="N1839" s="23" t="str">
        <f>IF(B1839&lt;'Cleaning Summary'!$B$63,"Underweight",IF(B1839&lt;'Cleaning Summary'!$B$64,"Normal Weight",IF(B1839&lt;'Cleaning Summary'!$B$65,"Overweight","Obesity")))</f>
        <v>Obesity</v>
      </c>
      <c r="O1839" s="23" t="str">
        <f>IF(C1839&lt;'Cleaning Summary'!$B$66,"Normal",IF(C1839&lt;'Cleaning Summary'!$B$67,"Prediabetes","Diabetes"))</f>
        <v>Normal</v>
      </c>
    </row>
    <row r="1840" spans="1:15" x14ac:dyDescent="0.35">
      <c r="A1840" s="23" t="s">
        <v>3795</v>
      </c>
      <c r="B1840" s="27">
        <v>21.375</v>
      </c>
      <c r="C1840" s="27">
        <v>6.19</v>
      </c>
      <c r="D1840" s="23" t="s">
        <v>95</v>
      </c>
      <c r="E1840" s="23" t="s">
        <v>81</v>
      </c>
      <c r="F1840" s="23" t="s">
        <v>81</v>
      </c>
      <c r="G1840" s="23">
        <v>1</v>
      </c>
      <c r="H1840" s="23" t="s">
        <v>81</v>
      </c>
      <c r="I1840" s="23" t="str">
        <f t="shared" si="112"/>
        <v>Yes</v>
      </c>
      <c r="J1840" s="23" t="str">
        <f t="shared" si="113"/>
        <v>No</v>
      </c>
      <c r="K1840" s="23" t="str">
        <f t="shared" si="114"/>
        <v>No</v>
      </c>
      <c r="L1840" s="23" t="str">
        <f>IF(TRIM(H1840)="?",'Cleaning Summary'!$B$35,IF(LOWER(TRIM(H1840))="yes","Yes","No"))</f>
        <v>No</v>
      </c>
      <c r="M1840" s="23">
        <f t="shared" si="115"/>
        <v>1</v>
      </c>
      <c r="N1840" s="23" t="str">
        <f>IF(B1840&lt;'Cleaning Summary'!$B$63,"Underweight",IF(B1840&lt;'Cleaning Summary'!$B$64,"Normal Weight",IF(B1840&lt;'Cleaning Summary'!$B$65,"Overweight","Obesity")))</f>
        <v>Normal Weight</v>
      </c>
      <c r="O1840" s="23" t="str">
        <f>IF(C1840&lt;'Cleaning Summary'!$B$66,"Normal",IF(C1840&lt;'Cleaning Summary'!$B$67,"Prediabetes","Diabetes"))</f>
        <v>Prediabetes</v>
      </c>
    </row>
    <row r="1841" spans="1:15" x14ac:dyDescent="0.35">
      <c r="A1841" s="23" t="s">
        <v>3797</v>
      </c>
      <c r="B1841" s="27">
        <v>27.14</v>
      </c>
      <c r="C1841" s="27">
        <v>6.01</v>
      </c>
      <c r="D1841" s="23" t="s">
        <v>81</v>
      </c>
      <c r="E1841" s="23" t="s">
        <v>81</v>
      </c>
      <c r="F1841" s="23" t="s">
        <v>81</v>
      </c>
      <c r="G1841" s="23">
        <v>1</v>
      </c>
      <c r="H1841" s="23" t="s">
        <v>81</v>
      </c>
      <c r="I1841" s="23" t="str">
        <f t="shared" si="112"/>
        <v>No</v>
      </c>
      <c r="J1841" s="23" t="str">
        <f t="shared" si="113"/>
        <v>No</v>
      </c>
      <c r="K1841" s="23" t="str">
        <f t="shared" si="114"/>
        <v>No</v>
      </c>
      <c r="L1841" s="23" t="str">
        <f>IF(TRIM(H1841)="?",'Cleaning Summary'!$B$35,IF(LOWER(TRIM(H1841))="yes","Yes","No"))</f>
        <v>No</v>
      </c>
      <c r="M1841" s="23">
        <f t="shared" si="115"/>
        <v>1</v>
      </c>
      <c r="N1841" s="23" t="str">
        <f>IF(B1841&lt;'Cleaning Summary'!$B$63,"Underweight",IF(B1841&lt;'Cleaning Summary'!$B$64,"Normal Weight",IF(B1841&lt;'Cleaning Summary'!$B$65,"Overweight","Obesity")))</f>
        <v>Overweight</v>
      </c>
      <c r="O1841" s="23" t="str">
        <f>IF(C1841&lt;'Cleaning Summary'!$B$66,"Normal",IF(C1841&lt;'Cleaning Summary'!$B$67,"Prediabetes","Diabetes"))</f>
        <v>Prediabetes</v>
      </c>
    </row>
    <row r="1842" spans="1:15" x14ac:dyDescent="0.35">
      <c r="A1842" s="23" t="s">
        <v>3799</v>
      </c>
      <c r="B1842" s="27">
        <v>35.78</v>
      </c>
      <c r="C1842" s="27">
        <v>6.07</v>
      </c>
      <c r="D1842" s="23" t="s">
        <v>81</v>
      </c>
      <c r="E1842" s="23" t="s">
        <v>95</v>
      </c>
      <c r="F1842" s="23" t="s">
        <v>81</v>
      </c>
      <c r="G1842" s="23">
        <v>1</v>
      </c>
      <c r="H1842" s="23" t="s">
        <v>81</v>
      </c>
      <c r="I1842" s="23" t="str">
        <f t="shared" si="112"/>
        <v>No</v>
      </c>
      <c r="J1842" s="23" t="str">
        <f t="shared" si="113"/>
        <v>Yes</v>
      </c>
      <c r="K1842" s="23" t="str">
        <f t="shared" si="114"/>
        <v>No</v>
      </c>
      <c r="L1842" s="23" t="str">
        <f>IF(TRIM(H1842)="?",'Cleaning Summary'!$B$35,IF(LOWER(TRIM(H1842))="yes","Yes","No"))</f>
        <v>No</v>
      </c>
      <c r="M1842" s="23">
        <f t="shared" si="115"/>
        <v>1</v>
      </c>
      <c r="N1842" s="23" t="str">
        <f>IF(B1842&lt;'Cleaning Summary'!$B$63,"Underweight",IF(B1842&lt;'Cleaning Summary'!$B$64,"Normal Weight",IF(B1842&lt;'Cleaning Summary'!$B$65,"Overweight","Obesity")))</f>
        <v>Obesity</v>
      </c>
      <c r="O1842" s="23" t="str">
        <f>IF(C1842&lt;'Cleaning Summary'!$B$66,"Normal",IF(C1842&lt;'Cleaning Summary'!$B$67,"Prediabetes","Diabetes"))</f>
        <v>Prediabetes</v>
      </c>
    </row>
    <row r="1843" spans="1:15" x14ac:dyDescent="0.35">
      <c r="A1843" s="23" t="s">
        <v>3801</v>
      </c>
      <c r="B1843" s="27">
        <v>34.96</v>
      </c>
      <c r="C1843" s="27">
        <v>5.63</v>
      </c>
      <c r="D1843" s="23" t="s">
        <v>81</v>
      </c>
      <c r="E1843" s="23" t="s">
        <v>81</v>
      </c>
      <c r="F1843" s="23" t="s">
        <v>81</v>
      </c>
      <c r="G1843" s="23" t="s">
        <v>4796</v>
      </c>
      <c r="H1843" s="23" t="s">
        <v>81</v>
      </c>
      <c r="I1843" s="23" t="str">
        <f t="shared" si="112"/>
        <v>No</v>
      </c>
      <c r="J1843" s="23" t="str">
        <f t="shared" si="113"/>
        <v>No</v>
      </c>
      <c r="K1843" s="23" t="str">
        <f t="shared" si="114"/>
        <v>No</v>
      </c>
      <c r="L1843" s="23" t="str">
        <f>IF(TRIM(H1843)="?",'Cleaning Summary'!$B$35,IF(LOWER(TRIM(H1843))="yes","Yes","No"))</f>
        <v>No</v>
      </c>
      <c r="M1843" s="23">
        <f t="shared" si="115"/>
        <v>0</v>
      </c>
      <c r="N1843" s="23" t="str">
        <f>IF(B1843&lt;'Cleaning Summary'!$B$63,"Underweight",IF(B1843&lt;'Cleaning Summary'!$B$64,"Normal Weight",IF(B1843&lt;'Cleaning Summary'!$B$65,"Overweight","Obesity")))</f>
        <v>Obesity</v>
      </c>
      <c r="O1843" s="23" t="str">
        <f>IF(C1843&lt;'Cleaning Summary'!$B$66,"Normal",IF(C1843&lt;'Cleaning Summary'!$B$67,"Prediabetes","Diabetes"))</f>
        <v>Normal</v>
      </c>
    </row>
    <row r="1844" spans="1:15" x14ac:dyDescent="0.35">
      <c r="A1844" s="23" t="s">
        <v>3803</v>
      </c>
      <c r="B1844" s="27">
        <v>38.39</v>
      </c>
      <c r="C1844" s="27">
        <v>6.05</v>
      </c>
      <c r="D1844" s="23" t="s">
        <v>81</v>
      </c>
      <c r="E1844" s="23" t="s">
        <v>81</v>
      </c>
      <c r="F1844" s="23" t="s">
        <v>81</v>
      </c>
      <c r="G1844" s="23" t="s">
        <v>4796</v>
      </c>
      <c r="H1844" s="23" t="s">
        <v>81</v>
      </c>
      <c r="I1844" s="23" t="str">
        <f t="shared" si="112"/>
        <v>No</v>
      </c>
      <c r="J1844" s="23" t="str">
        <f t="shared" si="113"/>
        <v>No</v>
      </c>
      <c r="K1844" s="23" t="str">
        <f t="shared" si="114"/>
        <v>No</v>
      </c>
      <c r="L1844" s="23" t="str">
        <f>IF(TRIM(H1844)="?",'Cleaning Summary'!$B$35,IF(LOWER(TRIM(H1844))="yes","Yes","No"))</f>
        <v>No</v>
      </c>
      <c r="M1844" s="23">
        <f t="shared" si="115"/>
        <v>0</v>
      </c>
      <c r="N1844" s="23" t="str">
        <f>IF(B1844&lt;'Cleaning Summary'!$B$63,"Underweight",IF(B1844&lt;'Cleaning Summary'!$B$64,"Normal Weight",IF(B1844&lt;'Cleaning Summary'!$B$65,"Overweight","Obesity")))</f>
        <v>Obesity</v>
      </c>
      <c r="O1844" s="23" t="str">
        <f>IF(C1844&lt;'Cleaning Summary'!$B$66,"Normal",IF(C1844&lt;'Cleaning Summary'!$B$67,"Prediabetes","Diabetes"))</f>
        <v>Prediabetes</v>
      </c>
    </row>
    <row r="1845" spans="1:15" x14ac:dyDescent="0.35">
      <c r="A1845" s="23" t="s">
        <v>3805</v>
      </c>
      <c r="B1845" s="27">
        <v>33.82</v>
      </c>
      <c r="C1845" s="27">
        <v>4.6500000000000004</v>
      </c>
      <c r="D1845" s="23" t="s">
        <v>81</v>
      </c>
      <c r="E1845" s="23" t="s">
        <v>81</v>
      </c>
      <c r="F1845" s="23" t="s">
        <v>81</v>
      </c>
      <c r="G1845" s="23" t="s">
        <v>4796</v>
      </c>
      <c r="H1845" s="23" t="s">
        <v>81</v>
      </c>
      <c r="I1845" s="23" t="str">
        <f t="shared" si="112"/>
        <v>No</v>
      </c>
      <c r="J1845" s="23" t="str">
        <f t="shared" si="113"/>
        <v>No</v>
      </c>
      <c r="K1845" s="23" t="str">
        <f t="shared" si="114"/>
        <v>No</v>
      </c>
      <c r="L1845" s="23" t="str">
        <f>IF(TRIM(H1845)="?",'Cleaning Summary'!$B$35,IF(LOWER(TRIM(H1845))="yes","Yes","No"))</f>
        <v>No</v>
      </c>
      <c r="M1845" s="23">
        <f t="shared" si="115"/>
        <v>0</v>
      </c>
      <c r="N1845" s="23" t="str">
        <f>IF(B1845&lt;'Cleaning Summary'!$B$63,"Underweight",IF(B1845&lt;'Cleaning Summary'!$B$64,"Normal Weight",IF(B1845&lt;'Cleaning Summary'!$B$65,"Overweight","Obesity")))</f>
        <v>Obesity</v>
      </c>
      <c r="O1845" s="23" t="str">
        <f>IF(C1845&lt;'Cleaning Summary'!$B$66,"Normal",IF(C1845&lt;'Cleaning Summary'!$B$67,"Prediabetes","Diabetes"))</f>
        <v>Normal</v>
      </c>
    </row>
    <row r="1846" spans="1:15" x14ac:dyDescent="0.35">
      <c r="A1846" s="23" t="s">
        <v>3807</v>
      </c>
      <c r="B1846" s="27">
        <v>27.835000000000001</v>
      </c>
      <c r="C1846" s="27">
        <v>5.37</v>
      </c>
      <c r="D1846" s="23" t="s">
        <v>81</v>
      </c>
      <c r="E1846" s="23" t="s">
        <v>81</v>
      </c>
      <c r="F1846" s="23" t="s">
        <v>81</v>
      </c>
      <c r="G1846" s="23" t="s">
        <v>4796</v>
      </c>
      <c r="H1846" s="23" t="s">
        <v>81</v>
      </c>
      <c r="I1846" s="23" t="str">
        <f t="shared" si="112"/>
        <v>No</v>
      </c>
      <c r="J1846" s="23" t="str">
        <f t="shared" si="113"/>
        <v>No</v>
      </c>
      <c r="K1846" s="23" t="str">
        <f t="shared" si="114"/>
        <v>No</v>
      </c>
      <c r="L1846" s="23" t="str">
        <f>IF(TRIM(H1846)="?",'Cleaning Summary'!$B$35,IF(LOWER(TRIM(H1846))="yes","Yes","No"))</f>
        <v>No</v>
      </c>
      <c r="M1846" s="23">
        <f t="shared" si="115"/>
        <v>0</v>
      </c>
      <c r="N1846" s="23" t="str">
        <f>IF(B1846&lt;'Cleaning Summary'!$B$63,"Underweight",IF(B1846&lt;'Cleaning Summary'!$B$64,"Normal Weight",IF(B1846&lt;'Cleaning Summary'!$B$65,"Overweight","Obesity")))</f>
        <v>Overweight</v>
      </c>
      <c r="O1846" s="23" t="str">
        <f>IF(C1846&lt;'Cleaning Summary'!$B$66,"Normal",IF(C1846&lt;'Cleaning Summary'!$B$67,"Prediabetes","Diabetes"))</f>
        <v>Normal</v>
      </c>
    </row>
    <row r="1847" spans="1:15" x14ac:dyDescent="0.35">
      <c r="A1847" s="23" t="s">
        <v>3809</v>
      </c>
      <c r="B1847" s="27">
        <v>33</v>
      </c>
      <c r="C1847" s="27">
        <v>5.39</v>
      </c>
      <c r="D1847" s="23" t="s">
        <v>81</v>
      </c>
      <c r="E1847" s="23" t="s">
        <v>81</v>
      </c>
      <c r="F1847" s="23" t="s">
        <v>81</v>
      </c>
      <c r="G1847" s="23" t="s">
        <v>4796</v>
      </c>
      <c r="H1847" s="23" t="s">
        <v>81</v>
      </c>
      <c r="I1847" s="23" t="str">
        <f t="shared" si="112"/>
        <v>No</v>
      </c>
      <c r="J1847" s="23" t="str">
        <f t="shared" si="113"/>
        <v>No</v>
      </c>
      <c r="K1847" s="23" t="str">
        <f t="shared" si="114"/>
        <v>No</v>
      </c>
      <c r="L1847" s="23" t="str">
        <f>IF(TRIM(H1847)="?",'Cleaning Summary'!$B$35,IF(LOWER(TRIM(H1847))="yes","Yes","No"))</f>
        <v>No</v>
      </c>
      <c r="M1847" s="23">
        <f t="shared" si="115"/>
        <v>0</v>
      </c>
      <c r="N1847" s="23" t="str">
        <f>IF(B1847&lt;'Cleaning Summary'!$B$63,"Underweight",IF(B1847&lt;'Cleaning Summary'!$B$64,"Normal Weight",IF(B1847&lt;'Cleaning Summary'!$B$65,"Overweight","Obesity")))</f>
        <v>Obesity</v>
      </c>
      <c r="O1847" s="23" t="str">
        <f>IF(C1847&lt;'Cleaning Summary'!$B$66,"Normal",IF(C1847&lt;'Cleaning Summary'!$B$67,"Prediabetes","Diabetes"))</f>
        <v>Normal</v>
      </c>
    </row>
    <row r="1848" spans="1:15" x14ac:dyDescent="0.35">
      <c r="A1848" s="23" t="s">
        <v>3811</v>
      </c>
      <c r="B1848" s="27">
        <v>26.885000000000002</v>
      </c>
      <c r="C1848" s="27">
        <v>5.86</v>
      </c>
      <c r="D1848" s="23" t="s">
        <v>81</v>
      </c>
      <c r="E1848" s="23" t="s">
        <v>81</v>
      </c>
      <c r="F1848" s="23" t="s">
        <v>81</v>
      </c>
      <c r="G1848" s="23" t="s">
        <v>4796</v>
      </c>
      <c r="H1848" s="23" t="s">
        <v>81</v>
      </c>
      <c r="I1848" s="23" t="str">
        <f t="shared" si="112"/>
        <v>No</v>
      </c>
      <c r="J1848" s="23" t="str">
        <f t="shared" si="113"/>
        <v>No</v>
      </c>
      <c r="K1848" s="23" t="str">
        <f t="shared" si="114"/>
        <v>No</v>
      </c>
      <c r="L1848" s="23" t="str">
        <f>IF(TRIM(H1848)="?",'Cleaning Summary'!$B$35,IF(LOWER(TRIM(H1848))="yes","Yes","No"))</f>
        <v>No</v>
      </c>
      <c r="M1848" s="23">
        <f t="shared" si="115"/>
        <v>0</v>
      </c>
      <c r="N1848" s="23" t="str">
        <f>IF(B1848&lt;'Cleaning Summary'!$B$63,"Underweight",IF(B1848&lt;'Cleaning Summary'!$B$64,"Normal Weight",IF(B1848&lt;'Cleaning Summary'!$B$65,"Overweight","Obesity")))</f>
        <v>Overweight</v>
      </c>
      <c r="O1848" s="23" t="str">
        <f>IF(C1848&lt;'Cleaning Summary'!$B$66,"Normal",IF(C1848&lt;'Cleaning Summary'!$B$67,"Prediabetes","Diabetes"))</f>
        <v>Prediabetes</v>
      </c>
    </row>
    <row r="1849" spans="1:15" x14ac:dyDescent="0.35">
      <c r="A1849" s="23" t="s">
        <v>3813</v>
      </c>
      <c r="B1849" s="27">
        <v>29.26</v>
      </c>
      <c r="C1849" s="27">
        <v>4.4400000000000004</v>
      </c>
      <c r="D1849" s="23" t="s">
        <v>81</v>
      </c>
      <c r="E1849" s="23" t="s">
        <v>81</v>
      </c>
      <c r="F1849" s="23" t="s">
        <v>81</v>
      </c>
      <c r="G1849" s="23" t="s">
        <v>4796</v>
      </c>
      <c r="H1849" s="23" t="s">
        <v>81</v>
      </c>
      <c r="I1849" s="23" t="str">
        <f t="shared" si="112"/>
        <v>No</v>
      </c>
      <c r="J1849" s="23" t="str">
        <f t="shared" si="113"/>
        <v>No</v>
      </c>
      <c r="K1849" s="23" t="str">
        <f t="shared" si="114"/>
        <v>No</v>
      </c>
      <c r="L1849" s="23" t="str">
        <f>IF(TRIM(H1849)="?",'Cleaning Summary'!$B$35,IF(LOWER(TRIM(H1849))="yes","Yes","No"))</f>
        <v>No</v>
      </c>
      <c r="M1849" s="23">
        <f t="shared" si="115"/>
        <v>0</v>
      </c>
      <c r="N1849" s="23" t="str">
        <f>IF(B1849&lt;'Cleaning Summary'!$B$63,"Underweight",IF(B1849&lt;'Cleaning Summary'!$B$64,"Normal Weight",IF(B1849&lt;'Cleaning Summary'!$B$65,"Overweight","Obesity")))</f>
        <v>Overweight</v>
      </c>
      <c r="O1849" s="23" t="str">
        <f>IF(C1849&lt;'Cleaning Summary'!$B$66,"Normal",IF(C1849&lt;'Cleaning Summary'!$B$67,"Prediabetes","Diabetes"))</f>
        <v>Normal</v>
      </c>
    </row>
    <row r="1850" spans="1:15" x14ac:dyDescent="0.35">
      <c r="A1850" s="23" t="s">
        <v>3815</v>
      </c>
      <c r="B1850" s="27">
        <v>26.98</v>
      </c>
      <c r="C1850" s="27">
        <v>4.41</v>
      </c>
      <c r="D1850" s="23" t="s">
        <v>81</v>
      </c>
      <c r="E1850" s="23" t="s">
        <v>81</v>
      </c>
      <c r="F1850" s="23" t="s">
        <v>81</v>
      </c>
      <c r="G1850" s="23" t="s">
        <v>4796</v>
      </c>
      <c r="H1850" s="23" t="s">
        <v>81</v>
      </c>
      <c r="I1850" s="23" t="str">
        <f t="shared" si="112"/>
        <v>No</v>
      </c>
      <c r="J1850" s="23" t="str">
        <f t="shared" si="113"/>
        <v>No</v>
      </c>
      <c r="K1850" s="23" t="str">
        <f t="shared" si="114"/>
        <v>No</v>
      </c>
      <c r="L1850" s="23" t="str">
        <f>IF(TRIM(H1850)="?",'Cleaning Summary'!$B$35,IF(LOWER(TRIM(H1850))="yes","Yes","No"))</f>
        <v>No</v>
      </c>
      <c r="M1850" s="23">
        <f t="shared" si="115"/>
        <v>0</v>
      </c>
      <c r="N1850" s="23" t="str">
        <f>IF(B1850&lt;'Cleaning Summary'!$B$63,"Underweight",IF(B1850&lt;'Cleaning Summary'!$B$64,"Normal Weight",IF(B1850&lt;'Cleaning Summary'!$B$65,"Overweight","Obesity")))</f>
        <v>Overweight</v>
      </c>
      <c r="O1850" s="23" t="str">
        <f>IF(C1850&lt;'Cleaning Summary'!$B$66,"Normal",IF(C1850&lt;'Cleaning Summary'!$B$67,"Prediabetes","Diabetes"))</f>
        <v>Normal</v>
      </c>
    </row>
    <row r="1851" spans="1:15" x14ac:dyDescent="0.35">
      <c r="A1851" s="23" t="s">
        <v>3817</v>
      </c>
      <c r="B1851" s="27">
        <v>32.11</v>
      </c>
      <c r="C1851" s="27">
        <v>5.19</v>
      </c>
      <c r="D1851" s="23" t="s">
        <v>81</v>
      </c>
      <c r="E1851" s="23" t="s">
        <v>81</v>
      </c>
      <c r="F1851" s="23" t="s">
        <v>82</v>
      </c>
      <c r="G1851" s="23">
        <v>1</v>
      </c>
      <c r="H1851" s="23" t="s">
        <v>81</v>
      </c>
      <c r="I1851" s="23" t="str">
        <f t="shared" si="112"/>
        <v>No</v>
      </c>
      <c r="J1851" s="23" t="str">
        <f t="shared" si="113"/>
        <v>No</v>
      </c>
      <c r="K1851" s="23" t="str">
        <f t="shared" si="114"/>
        <v>Yes</v>
      </c>
      <c r="L1851" s="23" t="str">
        <f>IF(TRIM(H1851)="?",'Cleaning Summary'!$B$35,IF(LOWER(TRIM(H1851))="yes","Yes","No"))</f>
        <v>No</v>
      </c>
      <c r="M1851" s="23">
        <f t="shared" si="115"/>
        <v>1</v>
      </c>
      <c r="N1851" s="23" t="str">
        <f>IF(B1851&lt;'Cleaning Summary'!$B$63,"Underweight",IF(B1851&lt;'Cleaning Summary'!$B$64,"Normal Weight",IF(B1851&lt;'Cleaning Summary'!$B$65,"Overweight","Obesity")))</f>
        <v>Obesity</v>
      </c>
      <c r="O1851" s="23" t="str">
        <f>IF(C1851&lt;'Cleaning Summary'!$B$66,"Normal",IF(C1851&lt;'Cleaning Summary'!$B$67,"Prediabetes","Diabetes"))</f>
        <v>Normal</v>
      </c>
    </row>
    <row r="1852" spans="1:15" x14ac:dyDescent="0.35">
      <c r="A1852" s="23" t="s">
        <v>3819</v>
      </c>
      <c r="B1852" s="27">
        <v>31.73</v>
      </c>
      <c r="C1852" s="27">
        <v>5.16</v>
      </c>
      <c r="D1852" s="23" t="s">
        <v>81</v>
      </c>
      <c r="E1852" s="23" t="s">
        <v>81</v>
      </c>
      <c r="F1852" s="23" t="s">
        <v>82</v>
      </c>
      <c r="G1852" s="23">
        <v>1</v>
      </c>
      <c r="H1852" s="23" t="s">
        <v>81</v>
      </c>
      <c r="I1852" s="23" t="str">
        <f t="shared" si="112"/>
        <v>No</v>
      </c>
      <c r="J1852" s="23" t="str">
        <f t="shared" si="113"/>
        <v>No</v>
      </c>
      <c r="K1852" s="23" t="str">
        <f t="shared" si="114"/>
        <v>Yes</v>
      </c>
      <c r="L1852" s="23" t="str">
        <f>IF(TRIM(H1852)="?",'Cleaning Summary'!$B$35,IF(LOWER(TRIM(H1852))="yes","Yes","No"))</f>
        <v>No</v>
      </c>
      <c r="M1852" s="23">
        <f t="shared" si="115"/>
        <v>1</v>
      </c>
      <c r="N1852" s="23" t="str">
        <f>IF(B1852&lt;'Cleaning Summary'!$B$63,"Underweight",IF(B1852&lt;'Cleaning Summary'!$B$64,"Normal Weight",IF(B1852&lt;'Cleaning Summary'!$B$65,"Overweight","Obesity")))</f>
        <v>Obesity</v>
      </c>
      <c r="O1852" s="23" t="str">
        <f>IF(C1852&lt;'Cleaning Summary'!$B$66,"Normal",IF(C1852&lt;'Cleaning Summary'!$B$67,"Prediabetes","Diabetes"))</f>
        <v>Normal</v>
      </c>
    </row>
    <row r="1853" spans="1:15" x14ac:dyDescent="0.35">
      <c r="A1853" s="23" t="s">
        <v>3821</v>
      </c>
      <c r="B1853" s="27">
        <v>22.515000000000001</v>
      </c>
      <c r="C1853" s="27">
        <v>4.24</v>
      </c>
      <c r="D1853" s="23" t="s">
        <v>81</v>
      </c>
      <c r="E1853" s="23" t="s">
        <v>81</v>
      </c>
      <c r="F1853" s="23" t="s">
        <v>81</v>
      </c>
      <c r="G1853" s="23" t="s">
        <v>4796</v>
      </c>
      <c r="H1853" s="23" t="s">
        <v>81</v>
      </c>
      <c r="I1853" s="23" t="str">
        <f t="shared" si="112"/>
        <v>No</v>
      </c>
      <c r="J1853" s="23" t="str">
        <f t="shared" si="113"/>
        <v>No</v>
      </c>
      <c r="K1853" s="23" t="str">
        <f t="shared" si="114"/>
        <v>No</v>
      </c>
      <c r="L1853" s="23" t="str">
        <f>IF(TRIM(H1853)="?",'Cleaning Summary'!$B$35,IF(LOWER(TRIM(H1853))="yes","Yes","No"))</f>
        <v>No</v>
      </c>
      <c r="M1853" s="23">
        <f t="shared" si="115"/>
        <v>0</v>
      </c>
      <c r="N1853" s="23" t="str">
        <f>IF(B1853&lt;'Cleaning Summary'!$B$63,"Underweight",IF(B1853&lt;'Cleaning Summary'!$B$64,"Normal Weight",IF(B1853&lt;'Cleaning Summary'!$B$65,"Overweight","Obesity")))</f>
        <v>Normal Weight</v>
      </c>
      <c r="O1853" s="23" t="str">
        <f>IF(C1853&lt;'Cleaning Summary'!$B$66,"Normal",IF(C1853&lt;'Cleaning Summary'!$B$67,"Prediabetes","Diabetes"))</f>
        <v>Normal</v>
      </c>
    </row>
    <row r="1854" spans="1:15" x14ac:dyDescent="0.35">
      <c r="A1854" s="23" t="s">
        <v>3823</v>
      </c>
      <c r="B1854" s="27">
        <v>25.9</v>
      </c>
      <c r="C1854" s="27">
        <v>5.45</v>
      </c>
      <c r="D1854" s="23" t="s">
        <v>81</v>
      </c>
      <c r="E1854" s="23" t="s">
        <v>81</v>
      </c>
      <c r="F1854" s="23" t="s">
        <v>81</v>
      </c>
      <c r="G1854" s="23">
        <v>1</v>
      </c>
      <c r="H1854" s="23" t="s">
        <v>81</v>
      </c>
      <c r="I1854" s="23" t="str">
        <f t="shared" si="112"/>
        <v>No</v>
      </c>
      <c r="J1854" s="23" t="str">
        <f t="shared" si="113"/>
        <v>No</v>
      </c>
      <c r="K1854" s="23" t="str">
        <f t="shared" si="114"/>
        <v>No</v>
      </c>
      <c r="L1854" s="23" t="str">
        <f>IF(TRIM(H1854)="?",'Cleaning Summary'!$B$35,IF(LOWER(TRIM(H1854))="yes","Yes","No"))</f>
        <v>No</v>
      </c>
      <c r="M1854" s="23">
        <f t="shared" si="115"/>
        <v>1</v>
      </c>
      <c r="N1854" s="23" t="str">
        <f>IF(B1854&lt;'Cleaning Summary'!$B$63,"Underweight",IF(B1854&lt;'Cleaning Summary'!$B$64,"Normal Weight",IF(B1854&lt;'Cleaning Summary'!$B$65,"Overweight","Obesity")))</f>
        <v>Overweight</v>
      </c>
      <c r="O1854" s="23" t="str">
        <f>IF(C1854&lt;'Cleaning Summary'!$B$66,"Normal",IF(C1854&lt;'Cleaning Summary'!$B$67,"Prediabetes","Diabetes"))</f>
        <v>Normal</v>
      </c>
    </row>
    <row r="1855" spans="1:15" x14ac:dyDescent="0.35">
      <c r="A1855" s="23" t="s">
        <v>3825</v>
      </c>
      <c r="B1855" s="27">
        <v>27.72</v>
      </c>
      <c r="C1855" s="27">
        <v>5.03</v>
      </c>
      <c r="D1855" s="23" t="s">
        <v>95</v>
      </c>
      <c r="E1855" s="23" t="s">
        <v>81</v>
      </c>
      <c r="F1855" s="23" t="s">
        <v>81</v>
      </c>
      <c r="G1855" s="23">
        <v>1</v>
      </c>
      <c r="H1855" s="23" t="s">
        <v>81</v>
      </c>
      <c r="I1855" s="23" t="str">
        <f t="shared" si="112"/>
        <v>Yes</v>
      </c>
      <c r="J1855" s="23" t="str">
        <f t="shared" si="113"/>
        <v>No</v>
      </c>
      <c r="K1855" s="23" t="str">
        <f t="shared" si="114"/>
        <v>No</v>
      </c>
      <c r="L1855" s="23" t="str">
        <f>IF(TRIM(H1855)="?",'Cleaning Summary'!$B$35,IF(LOWER(TRIM(H1855))="yes","Yes","No"))</f>
        <v>No</v>
      </c>
      <c r="M1855" s="23">
        <f t="shared" si="115"/>
        <v>1</v>
      </c>
      <c r="N1855" s="23" t="str">
        <f>IF(B1855&lt;'Cleaning Summary'!$B$63,"Underweight",IF(B1855&lt;'Cleaning Summary'!$B$64,"Normal Weight",IF(B1855&lt;'Cleaning Summary'!$B$65,"Overweight","Obesity")))</f>
        <v>Overweight</v>
      </c>
      <c r="O1855" s="23" t="str">
        <f>IF(C1855&lt;'Cleaning Summary'!$B$66,"Normal",IF(C1855&lt;'Cleaning Summary'!$B$67,"Prediabetes","Diabetes"))</f>
        <v>Normal</v>
      </c>
    </row>
    <row r="1856" spans="1:15" x14ac:dyDescent="0.35">
      <c r="A1856" s="23" t="s">
        <v>3827</v>
      </c>
      <c r="B1856" s="27">
        <v>31.5</v>
      </c>
      <c r="C1856" s="27">
        <v>9.6199999999999992</v>
      </c>
      <c r="D1856" s="23" t="s">
        <v>95</v>
      </c>
      <c r="E1856" s="23" t="s">
        <v>81</v>
      </c>
      <c r="F1856" s="23" t="s">
        <v>81</v>
      </c>
      <c r="G1856" s="23">
        <v>1</v>
      </c>
      <c r="H1856" s="23" t="s">
        <v>81</v>
      </c>
      <c r="I1856" s="23" t="str">
        <f t="shared" si="112"/>
        <v>Yes</v>
      </c>
      <c r="J1856" s="23" t="str">
        <f t="shared" si="113"/>
        <v>No</v>
      </c>
      <c r="K1856" s="23" t="str">
        <f t="shared" si="114"/>
        <v>No</v>
      </c>
      <c r="L1856" s="23" t="str">
        <f>IF(TRIM(H1856)="?",'Cleaning Summary'!$B$35,IF(LOWER(TRIM(H1856))="yes","Yes","No"))</f>
        <v>No</v>
      </c>
      <c r="M1856" s="23">
        <f t="shared" si="115"/>
        <v>1</v>
      </c>
      <c r="N1856" s="23" t="str">
        <f>IF(B1856&lt;'Cleaning Summary'!$B$63,"Underweight",IF(B1856&lt;'Cleaning Summary'!$B$64,"Normal Weight",IF(B1856&lt;'Cleaning Summary'!$B$65,"Overweight","Obesity")))</f>
        <v>Obesity</v>
      </c>
      <c r="O1856" s="23" t="str">
        <f>IF(C1856&lt;'Cleaning Summary'!$B$66,"Normal",IF(C1856&lt;'Cleaning Summary'!$B$67,"Prediabetes","Diabetes"))</f>
        <v>Diabetes</v>
      </c>
    </row>
    <row r="1857" spans="1:15" x14ac:dyDescent="0.35">
      <c r="A1857" s="23" t="s">
        <v>3829</v>
      </c>
      <c r="B1857" s="27">
        <v>29.7</v>
      </c>
      <c r="C1857" s="27">
        <v>6.77</v>
      </c>
      <c r="D1857" s="23" t="s">
        <v>95</v>
      </c>
      <c r="E1857" s="23" t="s">
        <v>81</v>
      </c>
      <c r="F1857" s="23" t="s">
        <v>81</v>
      </c>
      <c r="G1857" s="23">
        <v>1</v>
      </c>
      <c r="H1857" s="23" t="s">
        <v>81</v>
      </c>
      <c r="I1857" s="23" t="str">
        <f t="shared" si="112"/>
        <v>Yes</v>
      </c>
      <c r="J1857" s="23" t="str">
        <f t="shared" si="113"/>
        <v>No</v>
      </c>
      <c r="K1857" s="23" t="str">
        <f t="shared" si="114"/>
        <v>No</v>
      </c>
      <c r="L1857" s="23" t="str">
        <f>IF(TRIM(H1857)="?",'Cleaning Summary'!$B$35,IF(LOWER(TRIM(H1857))="yes","Yes","No"))</f>
        <v>No</v>
      </c>
      <c r="M1857" s="23">
        <f t="shared" si="115"/>
        <v>1</v>
      </c>
      <c r="N1857" s="23" t="str">
        <f>IF(B1857&lt;'Cleaning Summary'!$B$63,"Underweight",IF(B1857&lt;'Cleaning Summary'!$B$64,"Normal Weight",IF(B1857&lt;'Cleaning Summary'!$B$65,"Overweight","Obesity")))</f>
        <v>Overweight</v>
      </c>
      <c r="O1857" s="23" t="str">
        <f>IF(C1857&lt;'Cleaning Summary'!$B$66,"Normal",IF(C1857&lt;'Cleaning Summary'!$B$67,"Prediabetes","Diabetes"))</f>
        <v>Diabetes</v>
      </c>
    </row>
    <row r="1858" spans="1:15" x14ac:dyDescent="0.35">
      <c r="A1858" s="23" t="s">
        <v>3831</v>
      </c>
      <c r="B1858" s="27">
        <v>21.26</v>
      </c>
      <c r="C1858" s="27">
        <v>5.36</v>
      </c>
      <c r="D1858" s="23" t="s">
        <v>95</v>
      </c>
      <c r="E1858" s="23" t="s">
        <v>81</v>
      </c>
      <c r="F1858" s="23" t="s">
        <v>81</v>
      </c>
      <c r="G1858" s="23">
        <v>1</v>
      </c>
      <c r="H1858" s="23" t="s">
        <v>81</v>
      </c>
      <c r="I1858" s="23" t="str">
        <f t="shared" ref="I1858:I1921" si="116">IF(LOWER(TRIM(D1858))="yes","Yes","No")</f>
        <v>Yes</v>
      </c>
      <c r="J1858" s="23" t="str">
        <f t="shared" ref="J1858:J1921" si="117">IF(LOWER(TRIM(E1858))="yes","Yes","No")</f>
        <v>No</v>
      </c>
      <c r="K1858" s="23" t="str">
        <f t="shared" ref="K1858:K1921" si="118">IF(LOWER(TRIM(F1858))="yes","Yes","No")</f>
        <v>No</v>
      </c>
      <c r="L1858" s="23" t="str">
        <f>IF(TRIM(H1858)="?",'Cleaning Summary'!$B$35,IF(LOWER(TRIM(H1858))="yes","Yes","No"))</f>
        <v>No</v>
      </c>
      <c r="M1858" s="23">
        <f t="shared" ref="M1858:M1921" si="119">IF(ISNUMBER(G1858),G1858,IF(LOWER(TRIM(G1858))="no major surgery",0,"CHECK"))</f>
        <v>1</v>
      </c>
      <c r="N1858" s="23" t="str">
        <f>IF(B1858&lt;'Cleaning Summary'!$B$63,"Underweight",IF(B1858&lt;'Cleaning Summary'!$B$64,"Normal Weight",IF(B1858&lt;'Cleaning Summary'!$B$65,"Overweight","Obesity")))</f>
        <v>Normal Weight</v>
      </c>
      <c r="O1858" s="23" t="str">
        <f>IF(C1858&lt;'Cleaning Summary'!$B$66,"Normal",IF(C1858&lt;'Cleaning Summary'!$B$67,"Prediabetes","Diabetes"))</f>
        <v>Normal</v>
      </c>
    </row>
    <row r="1859" spans="1:15" x14ac:dyDescent="0.35">
      <c r="A1859" s="23" t="s">
        <v>3833</v>
      </c>
      <c r="B1859" s="27">
        <v>17.09</v>
      </c>
      <c r="C1859" s="27">
        <v>5.69</v>
      </c>
      <c r="D1859" s="23" t="s">
        <v>81</v>
      </c>
      <c r="E1859" s="23" t="s">
        <v>81</v>
      </c>
      <c r="F1859" s="23" t="s">
        <v>81</v>
      </c>
      <c r="G1859" s="23" t="s">
        <v>4796</v>
      </c>
      <c r="H1859" s="23" t="s">
        <v>81</v>
      </c>
      <c r="I1859" s="23" t="str">
        <f t="shared" si="116"/>
        <v>No</v>
      </c>
      <c r="J1859" s="23" t="str">
        <f t="shared" si="117"/>
        <v>No</v>
      </c>
      <c r="K1859" s="23" t="str">
        <f t="shared" si="118"/>
        <v>No</v>
      </c>
      <c r="L1859" s="23" t="str">
        <f>IF(TRIM(H1859)="?",'Cleaning Summary'!$B$35,IF(LOWER(TRIM(H1859))="yes","Yes","No"))</f>
        <v>No</v>
      </c>
      <c r="M1859" s="23">
        <f t="shared" si="119"/>
        <v>0</v>
      </c>
      <c r="N1859" s="23" t="str">
        <f>IF(B1859&lt;'Cleaning Summary'!$B$63,"Underweight",IF(B1859&lt;'Cleaning Summary'!$B$64,"Normal Weight",IF(B1859&lt;'Cleaning Summary'!$B$65,"Overweight","Obesity")))</f>
        <v>Underweight</v>
      </c>
      <c r="O1859" s="23" t="str">
        <f>IF(C1859&lt;'Cleaning Summary'!$B$66,"Normal",IF(C1859&lt;'Cleaning Summary'!$B$67,"Prediabetes","Diabetes"))</f>
        <v>Normal</v>
      </c>
    </row>
    <row r="1860" spans="1:15" x14ac:dyDescent="0.35">
      <c r="A1860" s="23" t="s">
        <v>3835</v>
      </c>
      <c r="B1860" s="27">
        <v>24.3</v>
      </c>
      <c r="C1860" s="27">
        <v>4.9000000000000004</v>
      </c>
      <c r="D1860" s="23" t="s">
        <v>95</v>
      </c>
      <c r="E1860" s="23" t="s">
        <v>81</v>
      </c>
      <c r="F1860" s="23" t="s">
        <v>82</v>
      </c>
      <c r="G1860" s="23">
        <v>1</v>
      </c>
      <c r="H1860" s="23" t="s">
        <v>81</v>
      </c>
      <c r="I1860" s="23" t="str">
        <f t="shared" si="116"/>
        <v>Yes</v>
      </c>
      <c r="J1860" s="23" t="str">
        <f t="shared" si="117"/>
        <v>No</v>
      </c>
      <c r="K1860" s="23" t="str">
        <f t="shared" si="118"/>
        <v>Yes</v>
      </c>
      <c r="L1860" s="23" t="str">
        <f>IF(TRIM(H1860)="?",'Cleaning Summary'!$B$35,IF(LOWER(TRIM(H1860))="yes","Yes","No"))</f>
        <v>No</v>
      </c>
      <c r="M1860" s="23">
        <f t="shared" si="119"/>
        <v>1</v>
      </c>
      <c r="N1860" s="23" t="str">
        <f>IF(B1860&lt;'Cleaning Summary'!$B$63,"Underweight",IF(B1860&lt;'Cleaning Summary'!$B$64,"Normal Weight",IF(B1860&lt;'Cleaning Summary'!$B$65,"Overweight","Obesity")))</f>
        <v>Normal Weight</v>
      </c>
      <c r="O1860" s="23" t="str">
        <f>IF(C1860&lt;'Cleaning Summary'!$B$66,"Normal",IF(C1860&lt;'Cleaning Summary'!$B$67,"Prediabetes","Diabetes"))</f>
        <v>Normal</v>
      </c>
    </row>
    <row r="1861" spans="1:15" x14ac:dyDescent="0.35">
      <c r="A1861" s="23" t="s">
        <v>3837</v>
      </c>
      <c r="B1861" s="27">
        <v>29.734999999999999</v>
      </c>
      <c r="C1861" s="27">
        <v>5.78</v>
      </c>
      <c r="D1861" s="23" t="s">
        <v>81</v>
      </c>
      <c r="E1861" s="23" t="s">
        <v>81</v>
      </c>
      <c r="F1861" s="23" t="s">
        <v>81</v>
      </c>
      <c r="G1861" s="23" t="s">
        <v>4796</v>
      </c>
      <c r="H1861" s="23" t="s">
        <v>81</v>
      </c>
      <c r="I1861" s="23" t="str">
        <f t="shared" si="116"/>
        <v>No</v>
      </c>
      <c r="J1861" s="23" t="str">
        <f t="shared" si="117"/>
        <v>No</v>
      </c>
      <c r="K1861" s="23" t="str">
        <f t="shared" si="118"/>
        <v>No</v>
      </c>
      <c r="L1861" s="23" t="str">
        <f>IF(TRIM(H1861)="?",'Cleaning Summary'!$B$35,IF(LOWER(TRIM(H1861))="yes","Yes","No"))</f>
        <v>No</v>
      </c>
      <c r="M1861" s="23">
        <f t="shared" si="119"/>
        <v>0</v>
      </c>
      <c r="N1861" s="23" t="str">
        <f>IF(B1861&lt;'Cleaning Summary'!$B$63,"Underweight",IF(B1861&lt;'Cleaning Summary'!$B$64,"Normal Weight",IF(B1861&lt;'Cleaning Summary'!$B$65,"Overweight","Obesity")))</f>
        <v>Overweight</v>
      </c>
      <c r="O1861" s="23" t="str">
        <f>IF(C1861&lt;'Cleaning Summary'!$B$66,"Normal",IF(C1861&lt;'Cleaning Summary'!$B$67,"Prediabetes","Diabetes"))</f>
        <v>Prediabetes</v>
      </c>
    </row>
    <row r="1862" spans="1:15" x14ac:dyDescent="0.35">
      <c r="A1862" s="23" t="s">
        <v>3839</v>
      </c>
      <c r="B1862" s="27">
        <v>29.26</v>
      </c>
      <c r="C1862" s="27">
        <v>4.7</v>
      </c>
      <c r="D1862" s="23" t="s">
        <v>81</v>
      </c>
      <c r="E1862" s="23" t="s">
        <v>81</v>
      </c>
      <c r="F1862" s="23" t="s">
        <v>81</v>
      </c>
      <c r="G1862" s="23" t="s">
        <v>4796</v>
      </c>
      <c r="H1862" s="23" t="s">
        <v>81</v>
      </c>
      <c r="I1862" s="23" t="str">
        <f t="shared" si="116"/>
        <v>No</v>
      </c>
      <c r="J1862" s="23" t="str">
        <f t="shared" si="117"/>
        <v>No</v>
      </c>
      <c r="K1862" s="23" t="str">
        <f t="shared" si="118"/>
        <v>No</v>
      </c>
      <c r="L1862" s="23" t="str">
        <f>IF(TRIM(H1862)="?",'Cleaning Summary'!$B$35,IF(LOWER(TRIM(H1862))="yes","Yes","No"))</f>
        <v>No</v>
      </c>
      <c r="M1862" s="23">
        <f t="shared" si="119"/>
        <v>0</v>
      </c>
      <c r="N1862" s="23" t="str">
        <f>IF(B1862&lt;'Cleaning Summary'!$B$63,"Underweight",IF(B1862&lt;'Cleaning Summary'!$B$64,"Normal Weight",IF(B1862&lt;'Cleaning Summary'!$B$65,"Overweight","Obesity")))</f>
        <v>Overweight</v>
      </c>
      <c r="O1862" s="23" t="str">
        <f>IF(C1862&lt;'Cleaning Summary'!$B$66,"Normal",IF(C1862&lt;'Cleaning Summary'!$B$67,"Prediabetes","Diabetes"))</f>
        <v>Normal</v>
      </c>
    </row>
    <row r="1863" spans="1:15" x14ac:dyDescent="0.35">
      <c r="A1863" s="23" t="s">
        <v>3841</v>
      </c>
      <c r="B1863" s="27">
        <v>33</v>
      </c>
      <c r="C1863" s="27">
        <v>6.28</v>
      </c>
      <c r="D1863" s="23" t="s">
        <v>81</v>
      </c>
      <c r="E1863" s="23" t="s">
        <v>81</v>
      </c>
      <c r="F1863" s="23" t="s">
        <v>81</v>
      </c>
      <c r="G1863" s="23" t="s">
        <v>4796</v>
      </c>
      <c r="H1863" s="23" t="s">
        <v>81</v>
      </c>
      <c r="I1863" s="23" t="str">
        <f t="shared" si="116"/>
        <v>No</v>
      </c>
      <c r="J1863" s="23" t="str">
        <f t="shared" si="117"/>
        <v>No</v>
      </c>
      <c r="K1863" s="23" t="str">
        <f t="shared" si="118"/>
        <v>No</v>
      </c>
      <c r="L1863" s="23" t="str">
        <f>IF(TRIM(H1863)="?",'Cleaning Summary'!$B$35,IF(LOWER(TRIM(H1863))="yes","Yes","No"))</f>
        <v>No</v>
      </c>
      <c r="M1863" s="23">
        <f t="shared" si="119"/>
        <v>0</v>
      </c>
      <c r="N1863" s="23" t="str">
        <f>IF(B1863&lt;'Cleaning Summary'!$B$63,"Underweight",IF(B1863&lt;'Cleaning Summary'!$B$64,"Normal Weight",IF(B1863&lt;'Cleaning Summary'!$B$65,"Overweight","Obesity")))</f>
        <v>Obesity</v>
      </c>
      <c r="O1863" s="23" t="str">
        <f>IF(C1863&lt;'Cleaning Summary'!$B$66,"Normal",IF(C1863&lt;'Cleaning Summary'!$B$67,"Prediabetes","Diabetes"))</f>
        <v>Prediabetes</v>
      </c>
    </row>
    <row r="1864" spans="1:15" x14ac:dyDescent="0.35">
      <c r="A1864" s="23" t="s">
        <v>3843</v>
      </c>
      <c r="B1864" s="27">
        <v>31.065000000000001</v>
      </c>
      <c r="C1864" s="27">
        <v>4.2300000000000004</v>
      </c>
      <c r="D1864" s="23" t="s">
        <v>81</v>
      </c>
      <c r="E1864" s="23" t="s">
        <v>81</v>
      </c>
      <c r="F1864" s="23" t="s">
        <v>81</v>
      </c>
      <c r="G1864" s="23" t="s">
        <v>4796</v>
      </c>
      <c r="H1864" s="23" t="s">
        <v>81</v>
      </c>
      <c r="I1864" s="23" t="str">
        <f t="shared" si="116"/>
        <v>No</v>
      </c>
      <c r="J1864" s="23" t="str">
        <f t="shared" si="117"/>
        <v>No</v>
      </c>
      <c r="K1864" s="23" t="str">
        <f t="shared" si="118"/>
        <v>No</v>
      </c>
      <c r="L1864" s="23" t="str">
        <f>IF(TRIM(H1864)="?",'Cleaning Summary'!$B$35,IF(LOWER(TRIM(H1864))="yes","Yes","No"))</f>
        <v>No</v>
      </c>
      <c r="M1864" s="23">
        <f t="shared" si="119"/>
        <v>0</v>
      </c>
      <c r="N1864" s="23" t="str">
        <f>IF(B1864&lt;'Cleaning Summary'!$B$63,"Underweight",IF(B1864&lt;'Cleaning Summary'!$B$64,"Normal Weight",IF(B1864&lt;'Cleaning Summary'!$B$65,"Overweight","Obesity")))</f>
        <v>Obesity</v>
      </c>
      <c r="O1864" s="23" t="str">
        <f>IF(C1864&lt;'Cleaning Summary'!$B$66,"Normal",IF(C1864&lt;'Cleaning Summary'!$B$67,"Prediabetes","Diabetes"))</f>
        <v>Normal</v>
      </c>
    </row>
    <row r="1865" spans="1:15" x14ac:dyDescent="0.35">
      <c r="A1865" s="23" t="s">
        <v>3845</v>
      </c>
      <c r="B1865" s="27">
        <v>26.51</v>
      </c>
      <c r="C1865" s="27">
        <v>6.17</v>
      </c>
      <c r="D1865" s="23" t="s">
        <v>81</v>
      </c>
      <c r="E1865" s="23" t="s">
        <v>81</v>
      </c>
      <c r="F1865" s="23" t="s">
        <v>81</v>
      </c>
      <c r="G1865" s="23" t="s">
        <v>4796</v>
      </c>
      <c r="H1865" s="23" t="s">
        <v>81</v>
      </c>
      <c r="I1865" s="23" t="str">
        <f t="shared" si="116"/>
        <v>No</v>
      </c>
      <c r="J1865" s="23" t="str">
        <f t="shared" si="117"/>
        <v>No</v>
      </c>
      <c r="K1865" s="23" t="str">
        <f t="shared" si="118"/>
        <v>No</v>
      </c>
      <c r="L1865" s="23" t="str">
        <f>IF(TRIM(H1865)="?",'Cleaning Summary'!$B$35,IF(LOWER(TRIM(H1865))="yes","Yes","No"))</f>
        <v>No</v>
      </c>
      <c r="M1865" s="23">
        <f t="shared" si="119"/>
        <v>0</v>
      </c>
      <c r="N1865" s="23" t="str">
        <f>IF(B1865&lt;'Cleaning Summary'!$B$63,"Underweight",IF(B1865&lt;'Cleaning Summary'!$B$64,"Normal Weight",IF(B1865&lt;'Cleaning Summary'!$B$65,"Overweight","Obesity")))</f>
        <v>Overweight</v>
      </c>
      <c r="O1865" s="23" t="str">
        <f>IF(C1865&lt;'Cleaning Summary'!$B$66,"Normal",IF(C1865&lt;'Cleaning Summary'!$B$67,"Prediabetes","Diabetes"))</f>
        <v>Prediabetes</v>
      </c>
    </row>
    <row r="1866" spans="1:15" x14ac:dyDescent="0.35">
      <c r="A1866" s="23" t="s">
        <v>3847</v>
      </c>
      <c r="B1866" s="27">
        <v>28.88</v>
      </c>
      <c r="C1866" s="27">
        <v>4.96</v>
      </c>
      <c r="D1866" s="23" t="s">
        <v>81</v>
      </c>
      <c r="E1866" s="23" t="s">
        <v>81</v>
      </c>
      <c r="F1866" s="23" t="s">
        <v>81</v>
      </c>
      <c r="G1866" s="23" t="s">
        <v>4796</v>
      </c>
      <c r="H1866" s="23" t="s">
        <v>81</v>
      </c>
      <c r="I1866" s="23" t="str">
        <f t="shared" si="116"/>
        <v>No</v>
      </c>
      <c r="J1866" s="23" t="str">
        <f t="shared" si="117"/>
        <v>No</v>
      </c>
      <c r="K1866" s="23" t="str">
        <f t="shared" si="118"/>
        <v>No</v>
      </c>
      <c r="L1866" s="23" t="str">
        <f>IF(TRIM(H1866)="?",'Cleaning Summary'!$B$35,IF(LOWER(TRIM(H1866))="yes","Yes","No"))</f>
        <v>No</v>
      </c>
      <c r="M1866" s="23">
        <f t="shared" si="119"/>
        <v>0</v>
      </c>
      <c r="N1866" s="23" t="str">
        <f>IF(B1866&lt;'Cleaning Summary'!$B$63,"Underweight",IF(B1866&lt;'Cleaning Summary'!$B$64,"Normal Weight",IF(B1866&lt;'Cleaning Summary'!$B$65,"Overweight","Obesity")))</f>
        <v>Overweight</v>
      </c>
      <c r="O1866" s="23" t="str">
        <f>IF(C1866&lt;'Cleaning Summary'!$B$66,"Normal",IF(C1866&lt;'Cleaning Summary'!$B$67,"Prediabetes","Diabetes"))</f>
        <v>Normal</v>
      </c>
    </row>
    <row r="1867" spans="1:15" x14ac:dyDescent="0.35">
      <c r="A1867" s="23" t="s">
        <v>3849</v>
      </c>
      <c r="B1867" s="27">
        <v>35.814999999999998</v>
      </c>
      <c r="C1867" s="27">
        <v>5.1100000000000003</v>
      </c>
      <c r="D1867" s="23" t="s">
        <v>95</v>
      </c>
      <c r="E1867" s="23" t="s">
        <v>81</v>
      </c>
      <c r="F1867" s="23" t="s">
        <v>81</v>
      </c>
      <c r="G1867" s="23">
        <v>1</v>
      </c>
      <c r="H1867" s="23" t="s">
        <v>81</v>
      </c>
      <c r="I1867" s="23" t="str">
        <f t="shared" si="116"/>
        <v>Yes</v>
      </c>
      <c r="J1867" s="23" t="str">
        <f t="shared" si="117"/>
        <v>No</v>
      </c>
      <c r="K1867" s="23" t="str">
        <f t="shared" si="118"/>
        <v>No</v>
      </c>
      <c r="L1867" s="23" t="str">
        <f>IF(TRIM(H1867)="?",'Cleaning Summary'!$B$35,IF(LOWER(TRIM(H1867))="yes","Yes","No"))</f>
        <v>No</v>
      </c>
      <c r="M1867" s="23">
        <f t="shared" si="119"/>
        <v>1</v>
      </c>
      <c r="N1867" s="23" t="str">
        <f>IF(B1867&lt;'Cleaning Summary'!$B$63,"Underweight",IF(B1867&lt;'Cleaning Summary'!$B$64,"Normal Weight",IF(B1867&lt;'Cleaning Summary'!$B$65,"Overweight","Obesity")))</f>
        <v>Obesity</v>
      </c>
      <c r="O1867" s="23" t="str">
        <f>IF(C1867&lt;'Cleaning Summary'!$B$66,"Normal",IF(C1867&lt;'Cleaning Summary'!$B$67,"Prediabetes","Diabetes"))</f>
        <v>Normal</v>
      </c>
    </row>
    <row r="1868" spans="1:15" x14ac:dyDescent="0.35">
      <c r="A1868" s="23" t="s">
        <v>3851</v>
      </c>
      <c r="B1868" s="27">
        <v>21.28</v>
      </c>
      <c r="C1868" s="27">
        <v>4.05</v>
      </c>
      <c r="D1868" s="23" t="s">
        <v>81</v>
      </c>
      <c r="E1868" s="23" t="s">
        <v>95</v>
      </c>
      <c r="F1868" s="23" t="s">
        <v>81</v>
      </c>
      <c r="G1868" s="23">
        <v>1</v>
      </c>
      <c r="H1868" s="23" t="s">
        <v>81</v>
      </c>
      <c r="I1868" s="23" t="str">
        <f t="shared" si="116"/>
        <v>No</v>
      </c>
      <c r="J1868" s="23" t="str">
        <f t="shared" si="117"/>
        <v>Yes</v>
      </c>
      <c r="K1868" s="23" t="str">
        <f t="shared" si="118"/>
        <v>No</v>
      </c>
      <c r="L1868" s="23" t="str">
        <f>IF(TRIM(H1868)="?",'Cleaning Summary'!$B$35,IF(LOWER(TRIM(H1868))="yes","Yes","No"))</f>
        <v>No</v>
      </c>
      <c r="M1868" s="23">
        <f t="shared" si="119"/>
        <v>1</v>
      </c>
      <c r="N1868" s="23" t="str">
        <f>IF(B1868&lt;'Cleaning Summary'!$B$63,"Underweight",IF(B1868&lt;'Cleaning Summary'!$B$64,"Normal Weight",IF(B1868&lt;'Cleaning Summary'!$B$65,"Overweight","Obesity")))</f>
        <v>Normal Weight</v>
      </c>
      <c r="O1868" s="23" t="str">
        <f>IF(C1868&lt;'Cleaning Summary'!$B$66,"Normal",IF(C1868&lt;'Cleaning Summary'!$B$67,"Prediabetes","Diabetes"))</f>
        <v>Normal</v>
      </c>
    </row>
    <row r="1869" spans="1:15" x14ac:dyDescent="0.35">
      <c r="A1869" s="23" t="s">
        <v>3853</v>
      </c>
      <c r="B1869" s="27">
        <v>33.81</v>
      </c>
      <c r="C1869" s="27">
        <v>6.49</v>
      </c>
      <c r="D1869" s="23" t="s">
        <v>81</v>
      </c>
      <c r="E1869" s="23" t="s">
        <v>81</v>
      </c>
      <c r="F1869" s="23" t="s">
        <v>82</v>
      </c>
      <c r="G1869" s="23">
        <v>1</v>
      </c>
      <c r="H1869" s="23" t="s">
        <v>81</v>
      </c>
      <c r="I1869" s="23" t="str">
        <f t="shared" si="116"/>
        <v>No</v>
      </c>
      <c r="J1869" s="23" t="str">
        <f t="shared" si="117"/>
        <v>No</v>
      </c>
      <c r="K1869" s="23" t="str">
        <f t="shared" si="118"/>
        <v>Yes</v>
      </c>
      <c r="L1869" s="23" t="str">
        <f>IF(TRIM(H1869)="?",'Cleaning Summary'!$B$35,IF(LOWER(TRIM(H1869))="yes","Yes","No"))</f>
        <v>No</v>
      </c>
      <c r="M1869" s="23">
        <f t="shared" si="119"/>
        <v>1</v>
      </c>
      <c r="N1869" s="23" t="str">
        <f>IF(B1869&lt;'Cleaning Summary'!$B$63,"Underweight",IF(B1869&lt;'Cleaning Summary'!$B$64,"Normal Weight",IF(B1869&lt;'Cleaning Summary'!$B$65,"Overweight","Obesity")))</f>
        <v>Obesity</v>
      </c>
      <c r="O1869" s="23" t="str">
        <f>IF(C1869&lt;'Cleaning Summary'!$B$66,"Normal",IF(C1869&lt;'Cleaning Summary'!$B$67,"Prediabetes","Diabetes"))</f>
        <v>Prediabetes</v>
      </c>
    </row>
    <row r="1870" spans="1:15" x14ac:dyDescent="0.35">
      <c r="A1870" s="23" t="s">
        <v>3855</v>
      </c>
      <c r="B1870" s="27">
        <v>44.22</v>
      </c>
      <c r="C1870" s="27">
        <v>4.1900000000000004</v>
      </c>
      <c r="D1870" s="23" t="s">
        <v>81</v>
      </c>
      <c r="E1870" s="23" t="s">
        <v>81</v>
      </c>
      <c r="F1870" s="23" t="s">
        <v>81</v>
      </c>
      <c r="G1870" s="23">
        <v>1</v>
      </c>
      <c r="H1870" s="23" t="s">
        <v>81</v>
      </c>
      <c r="I1870" s="23" t="str">
        <f t="shared" si="116"/>
        <v>No</v>
      </c>
      <c r="J1870" s="23" t="str">
        <f t="shared" si="117"/>
        <v>No</v>
      </c>
      <c r="K1870" s="23" t="str">
        <f t="shared" si="118"/>
        <v>No</v>
      </c>
      <c r="L1870" s="23" t="str">
        <f>IF(TRIM(H1870)="?",'Cleaning Summary'!$B$35,IF(LOWER(TRIM(H1870))="yes","Yes","No"))</f>
        <v>No</v>
      </c>
      <c r="M1870" s="23">
        <f t="shared" si="119"/>
        <v>1</v>
      </c>
      <c r="N1870" s="23" t="str">
        <f>IF(B1870&lt;'Cleaning Summary'!$B$63,"Underweight",IF(B1870&lt;'Cleaning Summary'!$B$64,"Normal Weight",IF(B1870&lt;'Cleaning Summary'!$B$65,"Overweight","Obesity")))</f>
        <v>Obesity</v>
      </c>
      <c r="O1870" s="23" t="str">
        <f>IF(C1870&lt;'Cleaning Summary'!$B$66,"Normal",IF(C1870&lt;'Cleaning Summary'!$B$67,"Prediabetes","Diabetes"))</f>
        <v>Normal</v>
      </c>
    </row>
    <row r="1871" spans="1:15" x14ac:dyDescent="0.35">
      <c r="A1871" s="23" t="s">
        <v>3857</v>
      </c>
      <c r="B1871" s="27">
        <v>15.46</v>
      </c>
      <c r="C1871" s="27">
        <v>4.99</v>
      </c>
      <c r="D1871" s="23" t="s">
        <v>95</v>
      </c>
      <c r="E1871" s="23" t="s">
        <v>81</v>
      </c>
      <c r="F1871" s="23" t="s">
        <v>82</v>
      </c>
      <c r="G1871" s="23">
        <v>1</v>
      </c>
      <c r="H1871" s="23" t="s">
        <v>81</v>
      </c>
      <c r="I1871" s="23" t="str">
        <f t="shared" si="116"/>
        <v>Yes</v>
      </c>
      <c r="J1871" s="23" t="str">
        <f t="shared" si="117"/>
        <v>No</v>
      </c>
      <c r="K1871" s="23" t="str">
        <f t="shared" si="118"/>
        <v>Yes</v>
      </c>
      <c r="L1871" s="23" t="str">
        <f>IF(TRIM(H1871)="?",'Cleaning Summary'!$B$35,IF(LOWER(TRIM(H1871))="yes","Yes","No"))</f>
        <v>No</v>
      </c>
      <c r="M1871" s="23">
        <f t="shared" si="119"/>
        <v>1</v>
      </c>
      <c r="N1871" s="23" t="str">
        <f>IF(B1871&lt;'Cleaning Summary'!$B$63,"Underweight",IF(B1871&lt;'Cleaning Summary'!$B$64,"Normal Weight",IF(B1871&lt;'Cleaning Summary'!$B$65,"Overweight","Obesity")))</f>
        <v>Underweight</v>
      </c>
      <c r="O1871" s="23" t="str">
        <f>IF(C1871&lt;'Cleaning Summary'!$B$66,"Normal",IF(C1871&lt;'Cleaning Summary'!$B$67,"Prediabetes","Diabetes"))</f>
        <v>Normal</v>
      </c>
    </row>
    <row r="1872" spans="1:15" x14ac:dyDescent="0.35">
      <c r="A1872" s="23" t="s">
        <v>3859</v>
      </c>
      <c r="B1872" s="27">
        <v>30.3</v>
      </c>
      <c r="C1872" s="27">
        <v>4.7699999999999996</v>
      </c>
      <c r="D1872" s="23" t="s">
        <v>95</v>
      </c>
      <c r="E1872" s="23" t="s">
        <v>81</v>
      </c>
      <c r="F1872" s="23" t="s">
        <v>81</v>
      </c>
      <c r="G1872" s="23">
        <v>1</v>
      </c>
      <c r="H1872" s="23" t="s">
        <v>81</v>
      </c>
      <c r="I1872" s="23" t="str">
        <f t="shared" si="116"/>
        <v>Yes</v>
      </c>
      <c r="J1872" s="23" t="str">
        <f t="shared" si="117"/>
        <v>No</v>
      </c>
      <c r="K1872" s="23" t="str">
        <f t="shared" si="118"/>
        <v>No</v>
      </c>
      <c r="L1872" s="23" t="str">
        <f>IF(TRIM(H1872)="?",'Cleaning Summary'!$B$35,IF(LOWER(TRIM(H1872))="yes","Yes","No"))</f>
        <v>No</v>
      </c>
      <c r="M1872" s="23">
        <f t="shared" si="119"/>
        <v>1</v>
      </c>
      <c r="N1872" s="23" t="str">
        <f>IF(B1872&lt;'Cleaning Summary'!$B$63,"Underweight",IF(B1872&lt;'Cleaning Summary'!$B$64,"Normal Weight",IF(B1872&lt;'Cleaning Summary'!$B$65,"Overweight","Obesity")))</f>
        <v>Obesity</v>
      </c>
      <c r="O1872" s="23" t="str">
        <f>IF(C1872&lt;'Cleaning Summary'!$B$66,"Normal",IF(C1872&lt;'Cleaning Summary'!$B$67,"Prediabetes","Diabetes"))</f>
        <v>Normal</v>
      </c>
    </row>
    <row r="1873" spans="1:15" x14ac:dyDescent="0.35">
      <c r="A1873" s="23" t="s">
        <v>3861</v>
      </c>
      <c r="B1873" s="27">
        <v>16.670000000000002</v>
      </c>
      <c r="C1873" s="27">
        <v>5.46</v>
      </c>
      <c r="D1873" s="23" t="s">
        <v>81</v>
      </c>
      <c r="E1873" s="23" t="s">
        <v>81</v>
      </c>
      <c r="F1873" s="23" t="s">
        <v>81</v>
      </c>
      <c r="G1873" s="23" t="s">
        <v>4796</v>
      </c>
      <c r="H1873" s="23" t="s">
        <v>81</v>
      </c>
      <c r="I1873" s="23" t="str">
        <f t="shared" si="116"/>
        <v>No</v>
      </c>
      <c r="J1873" s="23" t="str">
        <f t="shared" si="117"/>
        <v>No</v>
      </c>
      <c r="K1873" s="23" t="str">
        <f t="shared" si="118"/>
        <v>No</v>
      </c>
      <c r="L1873" s="23" t="str">
        <f>IF(TRIM(H1873)="?",'Cleaning Summary'!$B$35,IF(LOWER(TRIM(H1873))="yes","Yes","No"))</f>
        <v>No</v>
      </c>
      <c r="M1873" s="23">
        <f t="shared" si="119"/>
        <v>0</v>
      </c>
      <c r="N1873" s="23" t="str">
        <f>IF(B1873&lt;'Cleaning Summary'!$B$63,"Underweight",IF(B1873&lt;'Cleaning Summary'!$B$64,"Normal Weight",IF(B1873&lt;'Cleaning Summary'!$B$65,"Overweight","Obesity")))</f>
        <v>Underweight</v>
      </c>
      <c r="O1873" s="23" t="str">
        <f>IF(C1873&lt;'Cleaning Summary'!$B$66,"Normal",IF(C1873&lt;'Cleaning Summary'!$B$67,"Prediabetes","Diabetes"))</f>
        <v>Normal</v>
      </c>
    </row>
    <row r="1874" spans="1:15" x14ac:dyDescent="0.35">
      <c r="A1874" s="23" t="s">
        <v>3863</v>
      </c>
      <c r="B1874" s="27">
        <v>28.594999999999999</v>
      </c>
      <c r="C1874" s="27">
        <v>5.43</v>
      </c>
      <c r="D1874" s="23" t="s">
        <v>81</v>
      </c>
      <c r="E1874" s="23" t="s">
        <v>81</v>
      </c>
      <c r="F1874" s="23" t="s">
        <v>81</v>
      </c>
      <c r="G1874" s="23" t="s">
        <v>4796</v>
      </c>
      <c r="H1874" s="23" t="s">
        <v>81</v>
      </c>
      <c r="I1874" s="23" t="str">
        <f t="shared" si="116"/>
        <v>No</v>
      </c>
      <c r="J1874" s="23" t="str">
        <f t="shared" si="117"/>
        <v>No</v>
      </c>
      <c r="K1874" s="23" t="str">
        <f t="shared" si="118"/>
        <v>No</v>
      </c>
      <c r="L1874" s="23" t="str">
        <f>IF(TRIM(H1874)="?",'Cleaning Summary'!$B$35,IF(LOWER(TRIM(H1874))="yes","Yes","No"))</f>
        <v>No</v>
      </c>
      <c r="M1874" s="23">
        <f t="shared" si="119"/>
        <v>0</v>
      </c>
      <c r="N1874" s="23" t="str">
        <f>IF(B1874&lt;'Cleaning Summary'!$B$63,"Underweight",IF(B1874&lt;'Cleaning Summary'!$B$64,"Normal Weight",IF(B1874&lt;'Cleaning Summary'!$B$65,"Overweight","Obesity")))</f>
        <v>Overweight</v>
      </c>
      <c r="O1874" s="23" t="str">
        <f>IF(C1874&lt;'Cleaning Summary'!$B$66,"Normal",IF(C1874&lt;'Cleaning Summary'!$B$67,"Prediabetes","Diabetes"))</f>
        <v>Normal</v>
      </c>
    </row>
    <row r="1875" spans="1:15" x14ac:dyDescent="0.35">
      <c r="A1875" s="23" t="s">
        <v>3865</v>
      </c>
      <c r="B1875" s="27">
        <v>25.934999999999999</v>
      </c>
      <c r="C1875" s="27">
        <v>4.29</v>
      </c>
      <c r="D1875" s="23" t="s">
        <v>81</v>
      </c>
      <c r="E1875" s="23" t="s">
        <v>81</v>
      </c>
      <c r="F1875" s="23" t="s">
        <v>81</v>
      </c>
      <c r="G1875" s="23" t="s">
        <v>4796</v>
      </c>
      <c r="H1875" s="23" t="s">
        <v>81</v>
      </c>
      <c r="I1875" s="23" t="str">
        <f t="shared" si="116"/>
        <v>No</v>
      </c>
      <c r="J1875" s="23" t="str">
        <f t="shared" si="117"/>
        <v>No</v>
      </c>
      <c r="K1875" s="23" t="str">
        <f t="shared" si="118"/>
        <v>No</v>
      </c>
      <c r="L1875" s="23" t="str">
        <f>IF(TRIM(H1875)="?",'Cleaning Summary'!$B$35,IF(LOWER(TRIM(H1875))="yes","Yes","No"))</f>
        <v>No</v>
      </c>
      <c r="M1875" s="23">
        <f t="shared" si="119"/>
        <v>0</v>
      </c>
      <c r="N1875" s="23" t="str">
        <f>IF(B1875&lt;'Cleaning Summary'!$B$63,"Underweight",IF(B1875&lt;'Cleaning Summary'!$B$64,"Normal Weight",IF(B1875&lt;'Cleaning Summary'!$B$65,"Overweight","Obesity")))</f>
        <v>Overweight</v>
      </c>
      <c r="O1875" s="23" t="str">
        <f>IF(C1875&lt;'Cleaning Summary'!$B$66,"Normal",IF(C1875&lt;'Cleaning Summary'!$B$67,"Prediabetes","Diabetes"))</f>
        <v>Normal</v>
      </c>
    </row>
    <row r="1876" spans="1:15" x14ac:dyDescent="0.35">
      <c r="A1876" s="23" t="s">
        <v>3867</v>
      </c>
      <c r="B1876" s="27">
        <v>27.645</v>
      </c>
      <c r="C1876" s="27">
        <v>5.25</v>
      </c>
      <c r="D1876" s="23" t="s">
        <v>81</v>
      </c>
      <c r="E1876" s="23" t="s">
        <v>81</v>
      </c>
      <c r="F1876" s="23" t="s">
        <v>81</v>
      </c>
      <c r="G1876" s="23">
        <v>1</v>
      </c>
      <c r="H1876" s="23" t="s">
        <v>81</v>
      </c>
      <c r="I1876" s="23" t="str">
        <f t="shared" si="116"/>
        <v>No</v>
      </c>
      <c r="J1876" s="23" t="str">
        <f t="shared" si="117"/>
        <v>No</v>
      </c>
      <c r="K1876" s="23" t="str">
        <f t="shared" si="118"/>
        <v>No</v>
      </c>
      <c r="L1876" s="23" t="str">
        <f>IF(TRIM(H1876)="?",'Cleaning Summary'!$B$35,IF(LOWER(TRIM(H1876))="yes","Yes","No"))</f>
        <v>No</v>
      </c>
      <c r="M1876" s="23">
        <f t="shared" si="119"/>
        <v>1</v>
      </c>
      <c r="N1876" s="23" t="str">
        <f>IF(B1876&lt;'Cleaning Summary'!$B$63,"Underweight",IF(B1876&lt;'Cleaning Summary'!$B$64,"Normal Weight",IF(B1876&lt;'Cleaning Summary'!$B$65,"Overweight","Obesity")))</f>
        <v>Overweight</v>
      </c>
      <c r="O1876" s="23" t="str">
        <f>IF(C1876&lt;'Cleaning Summary'!$B$66,"Normal",IF(C1876&lt;'Cleaning Summary'!$B$67,"Prediabetes","Diabetes"))</f>
        <v>Normal</v>
      </c>
    </row>
    <row r="1877" spans="1:15" x14ac:dyDescent="0.35">
      <c r="A1877" s="23" t="s">
        <v>3869</v>
      </c>
      <c r="B1877" s="27">
        <v>30.1</v>
      </c>
      <c r="C1877" s="27">
        <v>4.04</v>
      </c>
      <c r="D1877" s="23" t="s">
        <v>81</v>
      </c>
      <c r="E1877" s="23" t="s">
        <v>81</v>
      </c>
      <c r="F1877" s="23" t="s">
        <v>81</v>
      </c>
      <c r="G1877" s="23">
        <v>1</v>
      </c>
      <c r="H1877" s="23" t="s">
        <v>81</v>
      </c>
      <c r="I1877" s="23" t="str">
        <f t="shared" si="116"/>
        <v>No</v>
      </c>
      <c r="J1877" s="23" t="str">
        <f t="shared" si="117"/>
        <v>No</v>
      </c>
      <c r="K1877" s="23" t="str">
        <f t="shared" si="118"/>
        <v>No</v>
      </c>
      <c r="L1877" s="23" t="str">
        <f>IF(TRIM(H1877)="?",'Cleaning Summary'!$B$35,IF(LOWER(TRIM(H1877))="yes","Yes","No"))</f>
        <v>No</v>
      </c>
      <c r="M1877" s="23">
        <f t="shared" si="119"/>
        <v>1</v>
      </c>
      <c r="N1877" s="23" t="str">
        <f>IF(B1877&lt;'Cleaning Summary'!$B$63,"Underweight",IF(B1877&lt;'Cleaning Summary'!$B$64,"Normal Weight",IF(B1877&lt;'Cleaning Summary'!$B$65,"Overweight","Obesity")))</f>
        <v>Obesity</v>
      </c>
      <c r="O1877" s="23" t="str">
        <f>IF(C1877&lt;'Cleaning Summary'!$B$66,"Normal",IF(C1877&lt;'Cleaning Summary'!$B$67,"Prediabetes","Diabetes"))</f>
        <v>Normal</v>
      </c>
    </row>
    <row r="1878" spans="1:15" x14ac:dyDescent="0.35">
      <c r="A1878" s="23" t="s">
        <v>3871</v>
      </c>
      <c r="B1878" s="27">
        <v>26.79</v>
      </c>
      <c r="C1878" s="27">
        <v>5</v>
      </c>
      <c r="D1878" s="23" t="s">
        <v>95</v>
      </c>
      <c r="E1878" s="23" t="s">
        <v>81</v>
      </c>
      <c r="F1878" s="23" t="s">
        <v>82</v>
      </c>
      <c r="G1878" s="23">
        <v>1</v>
      </c>
      <c r="H1878" s="23" t="s">
        <v>81</v>
      </c>
      <c r="I1878" s="23" t="str">
        <f t="shared" si="116"/>
        <v>Yes</v>
      </c>
      <c r="J1878" s="23" t="str">
        <f t="shared" si="117"/>
        <v>No</v>
      </c>
      <c r="K1878" s="23" t="str">
        <f t="shared" si="118"/>
        <v>Yes</v>
      </c>
      <c r="L1878" s="23" t="str">
        <f>IF(TRIM(H1878)="?",'Cleaning Summary'!$B$35,IF(LOWER(TRIM(H1878))="yes","Yes","No"))</f>
        <v>No</v>
      </c>
      <c r="M1878" s="23">
        <f t="shared" si="119"/>
        <v>1</v>
      </c>
      <c r="N1878" s="23" t="str">
        <f>IF(B1878&lt;'Cleaning Summary'!$B$63,"Underweight",IF(B1878&lt;'Cleaning Summary'!$B$64,"Normal Weight",IF(B1878&lt;'Cleaning Summary'!$B$65,"Overweight","Obesity")))</f>
        <v>Overweight</v>
      </c>
      <c r="O1878" s="23" t="str">
        <f>IF(C1878&lt;'Cleaning Summary'!$B$66,"Normal",IF(C1878&lt;'Cleaning Summary'!$B$67,"Prediabetes","Diabetes"))</f>
        <v>Normal</v>
      </c>
    </row>
    <row r="1879" spans="1:15" x14ac:dyDescent="0.35">
      <c r="A1879" s="23" t="s">
        <v>3873</v>
      </c>
      <c r="B1879" s="27">
        <v>27.1</v>
      </c>
      <c r="C1879" s="27">
        <v>4.01</v>
      </c>
      <c r="D1879" s="23" t="s">
        <v>95</v>
      </c>
      <c r="E1879" s="23" t="s">
        <v>81</v>
      </c>
      <c r="F1879" s="23" t="s">
        <v>81</v>
      </c>
      <c r="G1879" s="23">
        <v>1</v>
      </c>
      <c r="H1879" s="23" t="s">
        <v>81</v>
      </c>
      <c r="I1879" s="23" t="str">
        <f t="shared" si="116"/>
        <v>Yes</v>
      </c>
      <c r="J1879" s="23" t="str">
        <f t="shared" si="117"/>
        <v>No</v>
      </c>
      <c r="K1879" s="23" t="str">
        <f t="shared" si="118"/>
        <v>No</v>
      </c>
      <c r="L1879" s="23" t="str">
        <f>IF(TRIM(H1879)="?",'Cleaning Summary'!$B$35,IF(LOWER(TRIM(H1879))="yes","Yes","No"))</f>
        <v>No</v>
      </c>
      <c r="M1879" s="23">
        <f t="shared" si="119"/>
        <v>1</v>
      </c>
      <c r="N1879" s="23" t="str">
        <f>IF(B1879&lt;'Cleaning Summary'!$B$63,"Underweight",IF(B1879&lt;'Cleaning Summary'!$B$64,"Normal Weight",IF(B1879&lt;'Cleaning Summary'!$B$65,"Overweight","Obesity")))</f>
        <v>Overweight</v>
      </c>
      <c r="O1879" s="23" t="str">
        <f>IF(C1879&lt;'Cleaning Summary'!$B$66,"Normal",IF(C1879&lt;'Cleaning Summary'!$B$67,"Prediabetes","Diabetes"))</f>
        <v>Normal</v>
      </c>
    </row>
    <row r="1880" spans="1:15" x14ac:dyDescent="0.35">
      <c r="A1880" s="23" t="s">
        <v>3875</v>
      </c>
      <c r="B1880" s="27">
        <v>24.31</v>
      </c>
      <c r="C1880" s="27">
        <v>5.4</v>
      </c>
      <c r="D1880" s="23" t="s">
        <v>81</v>
      </c>
      <c r="E1880" s="23" t="s">
        <v>81</v>
      </c>
      <c r="F1880" s="23" t="s">
        <v>81</v>
      </c>
      <c r="G1880" s="23" t="s">
        <v>4796</v>
      </c>
      <c r="H1880" s="23" t="s">
        <v>81</v>
      </c>
      <c r="I1880" s="23" t="str">
        <f t="shared" si="116"/>
        <v>No</v>
      </c>
      <c r="J1880" s="23" t="str">
        <f t="shared" si="117"/>
        <v>No</v>
      </c>
      <c r="K1880" s="23" t="str">
        <f t="shared" si="118"/>
        <v>No</v>
      </c>
      <c r="L1880" s="23" t="str">
        <f>IF(TRIM(H1880)="?",'Cleaning Summary'!$B$35,IF(LOWER(TRIM(H1880))="yes","Yes","No"))</f>
        <v>No</v>
      </c>
      <c r="M1880" s="23">
        <f t="shared" si="119"/>
        <v>0</v>
      </c>
      <c r="N1880" s="23" t="str">
        <f>IF(B1880&lt;'Cleaning Summary'!$B$63,"Underweight",IF(B1880&lt;'Cleaning Summary'!$B$64,"Normal Weight",IF(B1880&lt;'Cleaning Summary'!$B$65,"Overweight","Obesity")))</f>
        <v>Normal Weight</v>
      </c>
      <c r="O1880" s="23" t="str">
        <f>IF(C1880&lt;'Cleaning Summary'!$B$66,"Normal",IF(C1880&lt;'Cleaning Summary'!$B$67,"Prediabetes","Diabetes"))</f>
        <v>Normal</v>
      </c>
    </row>
    <row r="1881" spans="1:15" x14ac:dyDescent="0.35">
      <c r="A1881" s="23" t="s">
        <v>3877</v>
      </c>
      <c r="B1881" s="27">
        <v>15.53</v>
      </c>
      <c r="C1881" s="27">
        <v>5.81</v>
      </c>
      <c r="D1881" s="23" t="s">
        <v>81</v>
      </c>
      <c r="E1881" s="23" t="s">
        <v>81</v>
      </c>
      <c r="F1881" s="23" t="s">
        <v>81</v>
      </c>
      <c r="G1881" s="23">
        <v>1</v>
      </c>
      <c r="H1881" s="23" t="s">
        <v>81</v>
      </c>
      <c r="I1881" s="23" t="str">
        <f t="shared" si="116"/>
        <v>No</v>
      </c>
      <c r="J1881" s="23" t="str">
        <f t="shared" si="117"/>
        <v>No</v>
      </c>
      <c r="K1881" s="23" t="str">
        <f t="shared" si="118"/>
        <v>No</v>
      </c>
      <c r="L1881" s="23" t="str">
        <f>IF(TRIM(H1881)="?",'Cleaning Summary'!$B$35,IF(LOWER(TRIM(H1881))="yes","Yes","No"))</f>
        <v>No</v>
      </c>
      <c r="M1881" s="23">
        <f t="shared" si="119"/>
        <v>1</v>
      </c>
      <c r="N1881" s="23" t="str">
        <f>IF(B1881&lt;'Cleaning Summary'!$B$63,"Underweight",IF(B1881&lt;'Cleaning Summary'!$B$64,"Normal Weight",IF(B1881&lt;'Cleaning Summary'!$B$65,"Overweight","Obesity")))</f>
        <v>Underweight</v>
      </c>
      <c r="O1881" s="23" t="str">
        <f>IF(C1881&lt;'Cleaning Summary'!$B$66,"Normal",IF(C1881&lt;'Cleaning Summary'!$B$67,"Prediabetes","Diabetes"))</f>
        <v>Prediabetes</v>
      </c>
    </row>
    <row r="1882" spans="1:15" x14ac:dyDescent="0.35">
      <c r="A1882" s="23" t="s">
        <v>3879</v>
      </c>
      <c r="B1882" s="27">
        <v>30.7</v>
      </c>
      <c r="C1882" s="27">
        <v>5.82</v>
      </c>
      <c r="D1882" s="23" t="s">
        <v>81</v>
      </c>
      <c r="E1882" s="23" t="s">
        <v>81</v>
      </c>
      <c r="F1882" s="23" t="s">
        <v>81</v>
      </c>
      <c r="G1882" s="23">
        <v>1</v>
      </c>
      <c r="H1882" s="23" t="s">
        <v>81</v>
      </c>
      <c r="I1882" s="23" t="str">
        <f t="shared" si="116"/>
        <v>No</v>
      </c>
      <c r="J1882" s="23" t="str">
        <f t="shared" si="117"/>
        <v>No</v>
      </c>
      <c r="K1882" s="23" t="str">
        <f t="shared" si="118"/>
        <v>No</v>
      </c>
      <c r="L1882" s="23" t="str">
        <f>IF(TRIM(H1882)="?",'Cleaning Summary'!$B$35,IF(LOWER(TRIM(H1882))="yes","Yes","No"))</f>
        <v>No</v>
      </c>
      <c r="M1882" s="23">
        <f t="shared" si="119"/>
        <v>1</v>
      </c>
      <c r="N1882" s="23" t="str">
        <f>IF(B1882&lt;'Cleaning Summary'!$B$63,"Underweight",IF(B1882&lt;'Cleaning Summary'!$B$64,"Normal Weight",IF(B1882&lt;'Cleaning Summary'!$B$65,"Overweight","Obesity")))</f>
        <v>Obesity</v>
      </c>
      <c r="O1882" s="23" t="str">
        <f>IF(C1882&lt;'Cleaning Summary'!$B$66,"Normal",IF(C1882&lt;'Cleaning Summary'!$B$67,"Prediabetes","Diabetes"))</f>
        <v>Prediabetes</v>
      </c>
    </row>
    <row r="1883" spans="1:15" x14ac:dyDescent="0.35">
      <c r="A1883" s="23" t="s">
        <v>3881</v>
      </c>
      <c r="B1883" s="27">
        <v>33.33</v>
      </c>
      <c r="C1883" s="27">
        <v>4.82</v>
      </c>
      <c r="D1883" s="23" t="s">
        <v>81</v>
      </c>
      <c r="E1883" s="23" t="s">
        <v>81</v>
      </c>
      <c r="F1883" s="23" t="s">
        <v>81</v>
      </c>
      <c r="G1883" s="23">
        <v>1</v>
      </c>
      <c r="H1883" s="23" t="s">
        <v>81</v>
      </c>
      <c r="I1883" s="23" t="str">
        <f t="shared" si="116"/>
        <v>No</v>
      </c>
      <c r="J1883" s="23" t="str">
        <f t="shared" si="117"/>
        <v>No</v>
      </c>
      <c r="K1883" s="23" t="str">
        <f t="shared" si="118"/>
        <v>No</v>
      </c>
      <c r="L1883" s="23" t="str">
        <f>IF(TRIM(H1883)="?",'Cleaning Summary'!$B$35,IF(LOWER(TRIM(H1883))="yes","Yes","No"))</f>
        <v>No</v>
      </c>
      <c r="M1883" s="23">
        <f t="shared" si="119"/>
        <v>1</v>
      </c>
      <c r="N1883" s="23" t="str">
        <f>IF(B1883&lt;'Cleaning Summary'!$B$63,"Underweight",IF(B1883&lt;'Cleaning Summary'!$B$64,"Normal Weight",IF(B1883&lt;'Cleaning Summary'!$B$65,"Overweight","Obesity")))</f>
        <v>Obesity</v>
      </c>
      <c r="O1883" s="23" t="str">
        <f>IF(C1883&lt;'Cleaning Summary'!$B$66,"Normal",IF(C1883&lt;'Cleaning Summary'!$B$67,"Prediabetes","Diabetes"))</f>
        <v>Normal</v>
      </c>
    </row>
    <row r="1884" spans="1:15" x14ac:dyDescent="0.35">
      <c r="A1884" s="23" t="s">
        <v>3883</v>
      </c>
      <c r="B1884" s="27">
        <v>32.4</v>
      </c>
      <c r="C1884" s="27">
        <v>5.08</v>
      </c>
      <c r="D1884" s="23" t="s">
        <v>81</v>
      </c>
      <c r="E1884" s="23" t="s">
        <v>81</v>
      </c>
      <c r="F1884" s="23" t="s">
        <v>81</v>
      </c>
      <c r="G1884" s="23">
        <v>1</v>
      </c>
      <c r="H1884" s="23" t="s">
        <v>81</v>
      </c>
      <c r="I1884" s="23" t="str">
        <f t="shared" si="116"/>
        <v>No</v>
      </c>
      <c r="J1884" s="23" t="str">
        <f t="shared" si="117"/>
        <v>No</v>
      </c>
      <c r="K1884" s="23" t="str">
        <f t="shared" si="118"/>
        <v>No</v>
      </c>
      <c r="L1884" s="23" t="str">
        <f>IF(TRIM(H1884)="?",'Cleaning Summary'!$B$35,IF(LOWER(TRIM(H1884))="yes","Yes","No"))</f>
        <v>No</v>
      </c>
      <c r="M1884" s="23">
        <f t="shared" si="119"/>
        <v>1</v>
      </c>
      <c r="N1884" s="23" t="str">
        <f>IF(B1884&lt;'Cleaning Summary'!$B$63,"Underweight",IF(B1884&lt;'Cleaning Summary'!$B$64,"Normal Weight",IF(B1884&lt;'Cleaning Summary'!$B$65,"Overweight","Obesity")))</f>
        <v>Obesity</v>
      </c>
      <c r="O1884" s="23" t="str">
        <f>IF(C1884&lt;'Cleaning Summary'!$B$66,"Normal",IF(C1884&lt;'Cleaning Summary'!$B$67,"Prediabetes","Diabetes"))</f>
        <v>Normal</v>
      </c>
    </row>
    <row r="1885" spans="1:15" x14ac:dyDescent="0.35">
      <c r="A1885" s="23" t="s">
        <v>3885</v>
      </c>
      <c r="B1885" s="27">
        <v>27.93</v>
      </c>
      <c r="C1885" s="27">
        <v>5.59</v>
      </c>
      <c r="D1885" s="23" t="s">
        <v>81</v>
      </c>
      <c r="E1885" s="23" t="s">
        <v>81</v>
      </c>
      <c r="F1885" s="23" t="s">
        <v>81</v>
      </c>
      <c r="G1885" s="23">
        <v>1</v>
      </c>
      <c r="H1885" s="23" t="s">
        <v>81</v>
      </c>
      <c r="I1885" s="23" t="str">
        <f t="shared" si="116"/>
        <v>No</v>
      </c>
      <c r="J1885" s="23" t="str">
        <f t="shared" si="117"/>
        <v>No</v>
      </c>
      <c r="K1885" s="23" t="str">
        <f t="shared" si="118"/>
        <v>No</v>
      </c>
      <c r="L1885" s="23" t="str">
        <f>IF(TRIM(H1885)="?",'Cleaning Summary'!$B$35,IF(LOWER(TRIM(H1885))="yes","Yes","No"))</f>
        <v>No</v>
      </c>
      <c r="M1885" s="23">
        <f t="shared" si="119"/>
        <v>1</v>
      </c>
      <c r="N1885" s="23" t="str">
        <f>IF(B1885&lt;'Cleaning Summary'!$B$63,"Underweight",IF(B1885&lt;'Cleaning Summary'!$B$64,"Normal Weight",IF(B1885&lt;'Cleaning Summary'!$B$65,"Overweight","Obesity")))</f>
        <v>Overweight</v>
      </c>
      <c r="O1885" s="23" t="str">
        <f>IF(C1885&lt;'Cleaning Summary'!$B$66,"Normal",IF(C1885&lt;'Cleaning Summary'!$B$67,"Prediabetes","Diabetes"))</f>
        <v>Normal</v>
      </c>
    </row>
    <row r="1886" spans="1:15" x14ac:dyDescent="0.35">
      <c r="A1886" s="23" t="s">
        <v>3887</v>
      </c>
      <c r="B1886" s="27">
        <v>21.754999999999999</v>
      </c>
      <c r="C1886" s="27">
        <v>5.12</v>
      </c>
      <c r="D1886" s="23" t="s">
        <v>81</v>
      </c>
      <c r="E1886" s="23" t="s">
        <v>81</v>
      </c>
      <c r="F1886" s="23" t="s">
        <v>81</v>
      </c>
      <c r="G1886" s="23" t="s">
        <v>4796</v>
      </c>
      <c r="H1886" s="23" t="s">
        <v>81</v>
      </c>
      <c r="I1886" s="23" t="str">
        <f t="shared" si="116"/>
        <v>No</v>
      </c>
      <c r="J1886" s="23" t="str">
        <f t="shared" si="117"/>
        <v>No</v>
      </c>
      <c r="K1886" s="23" t="str">
        <f t="shared" si="118"/>
        <v>No</v>
      </c>
      <c r="L1886" s="23" t="str">
        <f>IF(TRIM(H1886)="?",'Cleaning Summary'!$B$35,IF(LOWER(TRIM(H1886))="yes","Yes","No"))</f>
        <v>No</v>
      </c>
      <c r="M1886" s="23">
        <f t="shared" si="119"/>
        <v>0</v>
      </c>
      <c r="N1886" s="23" t="str">
        <f>IF(B1886&lt;'Cleaning Summary'!$B$63,"Underweight",IF(B1886&lt;'Cleaning Summary'!$B$64,"Normal Weight",IF(B1886&lt;'Cleaning Summary'!$B$65,"Overweight","Obesity")))</f>
        <v>Normal Weight</v>
      </c>
      <c r="O1886" s="23" t="str">
        <f>IF(C1886&lt;'Cleaning Summary'!$B$66,"Normal",IF(C1886&lt;'Cleaning Summary'!$B$67,"Prediabetes","Diabetes"))</f>
        <v>Normal</v>
      </c>
    </row>
    <row r="1887" spans="1:15" x14ac:dyDescent="0.35">
      <c r="A1887" s="23" t="s">
        <v>3889</v>
      </c>
      <c r="B1887" s="27">
        <v>25.934999999999999</v>
      </c>
      <c r="C1887" s="27">
        <v>4.95</v>
      </c>
      <c r="D1887" s="23" t="s">
        <v>81</v>
      </c>
      <c r="E1887" s="23" t="s">
        <v>81</v>
      </c>
      <c r="F1887" s="23" t="s">
        <v>81</v>
      </c>
      <c r="G1887" s="23" t="s">
        <v>4796</v>
      </c>
      <c r="H1887" s="23" t="s">
        <v>81</v>
      </c>
      <c r="I1887" s="23" t="str">
        <f t="shared" si="116"/>
        <v>No</v>
      </c>
      <c r="J1887" s="23" t="str">
        <f t="shared" si="117"/>
        <v>No</v>
      </c>
      <c r="K1887" s="23" t="str">
        <f t="shared" si="118"/>
        <v>No</v>
      </c>
      <c r="L1887" s="23" t="str">
        <f>IF(TRIM(H1887)="?",'Cleaning Summary'!$B$35,IF(LOWER(TRIM(H1887))="yes","Yes","No"))</f>
        <v>No</v>
      </c>
      <c r="M1887" s="23">
        <f t="shared" si="119"/>
        <v>0</v>
      </c>
      <c r="N1887" s="23" t="str">
        <f>IF(B1887&lt;'Cleaning Summary'!$B$63,"Underweight",IF(B1887&lt;'Cleaning Summary'!$B$64,"Normal Weight",IF(B1887&lt;'Cleaning Summary'!$B$65,"Overweight","Obesity")))</f>
        <v>Overweight</v>
      </c>
      <c r="O1887" s="23" t="str">
        <f>IF(C1887&lt;'Cleaning Summary'!$B$66,"Normal",IF(C1887&lt;'Cleaning Summary'!$B$67,"Prediabetes","Diabetes"))</f>
        <v>Normal</v>
      </c>
    </row>
    <row r="1888" spans="1:15" x14ac:dyDescent="0.35">
      <c r="A1888" s="23" t="s">
        <v>3891</v>
      </c>
      <c r="B1888" s="27">
        <v>31.5</v>
      </c>
      <c r="C1888" s="27">
        <v>6.16</v>
      </c>
      <c r="D1888" s="23" t="s">
        <v>81</v>
      </c>
      <c r="E1888" s="23" t="s">
        <v>81</v>
      </c>
      <c r="F1888" s="23" t="s">
        <v>81</v>
      </c>
      <c r="G1888" s="23" t="s">
        <v>4796</v>
      </c>
      <c r="H1888" s="23" t="s">
        <v>81</v>
      </c>
      <c r="I1888" s="23" t="str">
        <f t="shared" si="116"/>
        <v>No</v>
      </c>
      <c r="J1888" s="23" t="str">
        <f t="shared" si="117"/>
        <v>No</v>
      </c>
      <c r="K1888" s="23" t="str">
        <f t="shared" si="118"/>
        <v>No</v>
      </c>
      <c r="L1888" s="23" t="str">
        <f>IF(TRIM(H1888)="?",'Cleaning Summary'!$B$35,IF(LOWER(TRIM(H1888))="yes","Yes","No"))</f>
        <v>No</v>
      </c>
      <c r="M1888" s="23">
        <f t="shared" si="119"/>
        <v>0</v>
      </c>
      <c r="N1888" s="23" t="str">
        <f>IF(B1888&lt;'Cleaning Summary'!$B$63,"Underweight",IF(B1888&lt;'Cleaning Summary'!$B$64,"Normal Weight",IF(B1888&lt;'Cleaning Summary'!$B$65,"Overweight","Obesity")))</f>
        <v>Obesity</v>
      </c>
      <c r="O1888" s="23" t="str">
        <f>IF(C1888&lt;'Cleaning Summary'!$B$66,"Normal",IF(C1888&lt;'Cleaning Summary'!$B$67,"Prediabetes","Diabetes"))</f>
        <v>Prediabetes</v>
      </c>
    </row>
    <row r="1889" spans="1:15" x14ac:dyDescent="0.35">
      <c r="A1889" s="23" t="s">
        <v>3893</v>
      </c>
      <c r="B1889" s="27">
        <v>30.03</v>
      </c>
      <c r="C1889" s="27">
        <v>6.41</v>
      </c>
      <c r="D1889" s="23" t="s">
        <v>81</v>
      </c>
      <c r="E1889" s="23" t="s">
        <v>81</v>
      </c>
      <c r="F1889" s="23" t="s">
        <v>81</v>
      </c>
      <c r="G1889" s="23" t="s">
        <v>4796</v>
      </c>
      <c r="H1889" s="23" t="s">
        <v>81</v>
      </c>
      <c r="I1889" s="23" t="str">
        <f t="shared" si="116"/>
        <v>No</v>
      </c>
      <c r="J1889" s="23" t="str">
        <f t="shared" si="117"/>
        <v>No</v>
      </c>
      <c r="K1889" s="23" t="str">
        <f t="shared" si="118"/>
        <v>No</v>
      </c>
      <c r="L1889" s="23" t="str">
        <f>IF(TRIM(H1889)="?",'Cleaning Summary'!$B$35,IF(LOWER(TRIM(H1889))="yes","Yes","No"))</f>
        <v>No</v>
      </c>
      <c r="M1889" s="23">
        <f t="shared" si="119"/>
        <v>0</v>
      </c>
      <c r="N1889" s="23" t="str">
        <f>IF(B1889&lt;'Cleaning Summary'!$B$63,"Underweight",IF(B1889&lt;'Cleaning Summary'!$B$64,"Normal Weight",IF(B1889&lt;'Cleaning Summary'!$B$65,"Overweight","Obesity")))</f>
        <v>Obesity</v>
      </c>
      <c r="O1889" s="23" t="str">
        <f>IF(C1889&lt;'Cleaning Summary'!$B$66,"Normal",IF(C1889&lt;'Cleaning Summary'!$B$67,"Prediabetes","Diabetes"))</f>
        <v>Prediabetes</v>
      </c>
    </row>
    <row r="1890" spans="1:15" x14ac:dyDescent="0.35">
      <c r="A1890" s="23" t="s">
        <v>3895</v>
      </c>
      <c r="B1890" s="27">
        <v>33.479999999999997</v>
      </c>
      <c r="C1890" s="27">
        <v>8.94</v>
      </c>
      <c r="D1890" s="23" t="s">
        <v>81</v>
      </c>
      <c r="E1890" s="23" t="s">
        <v>81</v>
      </c>
      <c r="F1890" s="23" t="s">
        <v>81</v>
      </c>
      <c r="G1890" s="23" t="s">
        <v>4796</v>
      </c>
      <c r="H1890" s="23" t="s">
        <v>81</v>
      </c>
      <c r="I1890" s="23" t="str">
        <f t="shared" si="116"/>
        <v>No</v>
      </c>
      <c r="J1890" s="23" t="str">
        <f t="shared" si="117"/>
        <v>No</v>
      </c>
      <c r="K1890" s="23" t="str">
        <f t="shared" si="118"/>
        <v>No</v>
      </c>
      <c r="L1890" s="23" t="str">
        <f>IF(TRIM(H1890)="?",'Cleaning Summary'!$B$35,IF(LOWER(TRIM(H1890))="yes","Yes","No"))</f>
        <v>No</v>
      </c>
      <c r="M1890" s="23">
        <f t="shared" si="119"/>
        <v>0</v>
      </c>
      <c r="N1890" s="23" t="str">
        <f>IF(B1890&lt;'Cleaning Summary'!$B$63,"Underweight",IF(B1890&lt;'Cleaning Summary'!$B$64,"Normal Weight",IF(B1890&lt;'Cleaning Summary'!$B$65,"Overweight","Obesity")))</f>
        <v>Obesity</v>
      </c>
      <c r="O1890" s="23" t="str">
        <f>IF(C1890&lt;'Cleaning Summary'!$B$66,"Normal",IF(C1890&lt;'Cleaning Summary'!$B$67,"Prediabetes","Diabetes"))</f>
        <v>Diabetes</v>
      </c>
    </row>
    <row r="1891" spans="1:15" x14ac:dyDescent="0.35">
      <c r="A1891" s="23" t="s">
        <v>3897</v>
      </c>
      <c r="B1891" s="27">
        <v>16.510000000000002</v>
      </c>
      <c r="C1891" s="27">
        <v>4.42</v>
      </c>
      <c r="D1891" s="23" t="s">
        <v>95</v>
      </c>
      <c r="E1891" s="23" t="s">
        <v>81</v>
      </c>
      <c r="F1891" s="23" t="s">
        <v>82</v>
      </c>
      <c r="G1891" s="23">
        <v>1</v>
      </c>
      <c r="H1891" s="23" t="s">
        <v>81</v>
      </c>
      <c r="I1891" s="23" t="str">
        <f t="shared" si="116"/>
        <v>Yes</v>
      </c>
      <c r="J1891" s="23" t="str">
        <f t="shared" si="117"/>
        <v>No</v>
      </c>
      <c r="K1891" s="23" t="str">
        <f t="shared" si="118"/>
        <v>Yes</v>
      </c>
      <c r="L1891" s="23" t="str">
        <f>IF(TRIM(H1891)="?",'Cleaning Summary'!$B$35,IF(LOWER(TRIM(H1891))="yes","Yes","No"))</f>
        <v>No</v>
      </c>
      <c r="M1891" s="23">
        <f t="shared" si="119"/>
        <v>1</v>
      </c>
      <c r="N1891" s="23" t="str">
        <f>IF(B1891&lt;'Cleaning Summary'!$B$63,"Underweight",IF(B1891&lt;'Cleaning Summary'!$B$64,"Normal Weight",IF(B1891&lt;'Cleaning Summary'!$B$65,"Overweight","Obesity")))</f>
        <v>Underweight</v>
      </c>
      <c r="O1891" s="23" t="str">
        <f>IF(C1891&lt;'Cleaning Summary'!$B$66,"Normal",IF(C1891&lt;'Cleaning Summary'!$B$67,"Prediabetes","Diabetes"))</f>
        <v>Normal</v>
      </c>
    </row>
    <row r="1892" spans="1:15" x14ac:dyDescent="0.35">
      <c r="A1892" s="23" t="s">
        <v>3899</v>
      </c>
      <c r="B1892" s="27">
        <v>33.155000000000001</v>
      </c>
      <c r="C1892" s="27">
        <v>5.3</v>
      </c>
      <c r="D1892" s="23" t="s">
        <v>95</v>
      </c>
      <c r="E1892" s="23" t="s">
        <v>81</v>
      </c>
      <c r="F1892" s="23" t="s">
        <v>81</v>
      </c>
      <c r="G1892" s="23">
        <v>1</v>
      </c>
      <c r="H1892" s="23" t="s">
        <v>81</v>
      </c>
      <c r="I1892" s="23" t="str">
        <f t="shared" si="116"/>
        <v>Yes</v>
      </c>
      <c r="J1892" s="23" t="str">
        <f t="shared" si="117"/>
        <v>No</v>
      </c>
      <c r="K1892" s="23" t="str">
        <f t="shared" si="118"/>
        <v>No</v>
      </c>
      <c r="L1892" s="23" t="str">
        <f>IF(TRIM(H1892)="?",'Cleaning Summary'!$B$35,IF(LOWER(TRIM(H1892))="yes","Yes","No"))</f>
        <v>No</v>
      </c>
      <c r="M1892" s="23">
        <f t="shared" si="119"/>
        <v>1</v>
      </c>
      <c r="N1892" s="23" t="str">
        <f>IF(B1892&lt;'Cleaning Summary'!$B$63,"Underweight",IF(B1892&lt;'Cleaning Summary'!$B$64,"Normal Weight",IF(B1892&lt;'Cleaning Summary'!$B$65,"Overweight","Obesity")))</f>
        <v>Obesity</v>
      </c>
      <c r="O1892" s="23" t="str">
        <f>IF(C1892&lt;'Cleaning Summary'!$B$66,"Normal",IF(C1892&lt;'Cleaning Summary'!$B$67,"Prediabetes","Diabetes"))</f>
        <v>Normal</v>
      </c>
    </row>
    <row r="1893" spans="1:15" x14ac:dyDescent="0.35">
      <c r="A1893" s="23" t="s">
        <v>3901</v>
      </c>
      <c r="B1893" s="27">
        <v>37.29</v>
      </c>
      <c r="C1893" s="27">
        <v>4.6399999999999997</v>
      </c>
      <c r="D1893" s="23" t="s">
        <v>81</v>
      </c>
      <c r="E1893" s="23" t="s">
        <v>81</v>
      </c>
      <c r="F1893" s="23" t="s">
        <v>82</v>
      </c>
      <c r="G1893" s="23">
        <v>1</v>
      </c>
      <c r="H1893" s="23" t="s">
        <v>81</v>
      </c>
      <c r="I1893" s="23" t="str">
        <f t="shared" si="116"/>
        <v>No</v>
      </c>
      <c r="J1893" s="23" t="str">
        <f t="shared" si="117"/>
        <v>No</v>
      </c>
      <c r="K1893" s="23" t="str">
        <f t="shared" si="118"/>
        <v>Yes</v>
      </c>
      <c r="L1893" s="23" t="str">
        <f>IF(TRIM(H1893)="?",'Cleaning Summary'!$B$35,IF(LOWER(TRIM(H1893))="yes","Yes","No"))</f>
        <v>No</v>
      </c>
      <c r="M1893" s="23">
        <f t="shared" si="119"/>
        <v>1</v>
      </c>
      <c r="N1893" s="23" t="str">
        <f>IF(B1893&lt;'Cleaning Summary'!$B$63,"Underweight",IF(B1893&lt;'Cleaning Summary'!$B$64,"Normal Weight",IF(B1893&lt;'Cleaning Summary'!$B$65,"Overweight","Obesity")))</f>
        <v>Obesity</v>
      </c>
      <c r="O1893" s="23" t="str">
        <f>IF(C1893&lt;'Cleaning Summary'!$B$66,"Normal",IF(C1893&lt;'Cleaning Summary'!$B$67,"Prediabetes","Diabetes"))</f>
        <v>Normal</v>
      </c>
    </row>
    <row r="1894" spans="1:15" x14ac:dyDescent="0.35">
      <c r="A1894" s="23" t="s">
        <v>3903</v>
      </c>
      <c r="B1894" s="27">
        <v>20.23</v>
      </c>
      <c r="C1894" s="27">
        <v>6.16</v>
      </c>
      <c r="D1894" s="23" t="s">
        <v>95</v>
      </c>
      <c r="E1894" s="23" t="s">
        <v>81</v>
      </c>
      <c r="F1894" s="23" t="s">
        <v>81</v>
      </c>
      <c r="G1894" s="23">
        <v>1</v>
      </c>
      <c r="H1894" s="23" t="s">
        <v>81</v>
      </c>
      <c r="I1894" s="23" t="str">
        <f t="shared" si="116"/>
        <v>Yes</v>
      </c>
      <c r="J1894" s="23" t="str">
        <f t="shared" si="117"/>
        <v>No</v>
      </c>
      <c r="K1894" s="23" t="str">
        <f t="shared" si="118"/>
        <v>No</v>
      </c>
      <c r="L1894" s="23" t="str">
        <f>IF(TRIM(H1894)="?",'Cleaning Summary'!$B$35,IF(LOWER(TRIM(H1894))="yes","Yes","No"))</f>
        <v>No</v>
      </c>
      <c r="M1894" s="23">
        <f t="shared" si="119"/>
        <v>1</v>
      </c>
      <c r="N1894" s="23" t="str">
        <f>IF(B1894&lt;'Cleaning Summary'!$B$63,"Underweight",IF(B1894&lt;'Cleaning Summary'!$B$64,"Normal Weight",IF(B1894&lt;'Cleaning Summary'!$B$65,"Overweight","Obesity")))</f>
        <v>Normal Weight</v>
      </c>
      <c r="O1894" s="23" t="str">
        <f>IF(C1894&lt;'Cleaning Summary'!$B$66,"Normal",IF(C1894&lt;'Cleaning Summary'!$B$67,"Prediabetes","Diabetes"))</f>
        <v>Prediabetes</v>
      </c>
    </row>
    <row r="1895" spans="1:15" x14ac:dyDescent="0.35">
      <c r="A1895" s="23" t="s">
        <v>3905</v>
      </c>
      <c r="B1895" s="27">
        <v>28.975000000000001</v>
      </c>
      <c r="C1895" s="27">
        <v>4.12</v>
      </c>
      <c r="D1895" s="23" t="s">
        <v>81</v>
      </c>
      <c r="E1895" s="23" t="s">
        <v>81</v>
      </c>
      <c r="F1895" s="23" t="s">
        <v>82</v>
      </c>
      <c r="G1895" s="23">
        <v>1</v>
      </c>
      <c r="H1895" s="23" t="s">
        <v>81</v>
      </c>
      <c r="I1895" s="23" t="str">
        <f t="shared" si="116"/>
        <v>No</v>
      </c>
      <c r="J1895" s="23" t="str">
        <f t="shared" si="117"/>
        <v>No</v>
      </c>
      <c r="K1895" s="23" t="str">
        <f t="shared" si="118"/>
        <v>Yes</v>
      </c>
      <c r="L1895" s="23" t="str">
        <f>IF(TRIM(H1895)="?",'Cleaning Summary'!$B$35,IF(LOWER(TRIM(H1895))="yes","Yes","No"))</f>
        <v>No</v>
      </c>
      <c r="M1895" s="23">
        <f t="shared" si="119"/>
        <v>1</v>
      </c>
      <c r="N1895" s="23" t="str">
        <f>IF(B1895&lt;'Cleaning Summary'!$B$63,"Underweight",IF(B1895&lt;'Cleaning Summary'!$B$64,"Normal Weight",IF(B1895&lt;'Cleaning Summary'!$B$65,"Overweight","Obesity")))</f>
        <v>Overweight</v>
      </c>
      <c r="O1895" s="23" t="str">
        <f>IF(C1895&lt;'Cleaning Summary'!$B$66,"Normal",IF(C1895&lt;'Cleaning Summary'!$B$67,"Prediabetes","Diabetes"))</f>
        <v>Normal</v>
      </c>
    </row>
    <row r="1896" spans="1:15" x14ac:dyDescent="0.35">
      <c r="A1896" s="23" t="s">
        <v>3907</v>
      </c>
      <c r="B1896" s="27">
        <v>16.420000000000002</v>
      </c>
      <c r="C1896" s="27">
        <v>5.77</v>
      </c>
      <c r="D1896" s="23" t="s">
        <v>95</v>
      </c>
      <c r="E1896" s="23" t="s">
        <v>81</v>
      </c>
      <c r="F1896" s="23" t="s">
        <v>82</v>
      </c>
      <c r="G1896" s="23">
        <v>1</v>
      </c>
      <c r="H1896" s="23" t="s">
        <v>81</v>
      </c>
      <c r="I1896" s="23" t="str">
        <f t="shared" si="116"/>
        <v>Yes</v>
      </c>
      <c r="J1896" s="23" t="str">
        <f t="shared" si="117"/>
        <v>No</v>
      </c>
      <c r="K1896" s="23" t="str">
        <f t="shared" si="118"/>
        <v>Yes</v>
      </c>
      <c r="L1896" s="23" t="str">
        <f>IF(TRIM(H1896)="?",'Cleaning Summary'!$B$35,IF(LOWER(TRIM(H1896))="yes","Yes","No"))</f>
        <v>No</v>
      </c>
      <c r="M1896" s="23">
        <f t="shared" si="119"/>
        <v>1</v>
      </c>
      <c r="N1896" s="23" t="str">
        <f>IF(B1896&lt;'Cleaning Summary'!$B$63,"Underweight",IF(B1896&lt;'Cleaning Summary'!$B$64,"Normal Weight",IF(B1896&lt;'Cleaning Summary'!$B$65,"Overweight","Obesity")))</f>
        <v>Underweight</v>
      </c>
      <c r="O1896" s="23" t="str">
        <f>IF(C1896&lt;'Cleaning Summary'!$B$66,"Normal",IF(C1896&lt;'Cleaning Summary'!$B$67,"Prediabetes","Diabetes"))</f>
        <v>Prediabetes</v>
      </c>
    </row>
    <row r="1897" spans="1:15" x14ac:dyDescent="0.35">
      <c r="A1897" s="23" t="s">
        <v>3909</v>
      </c>
      <c r="B1897" s="27">
        <v>17.559999999999999</v>
      </c>
      <c r="C1897" s="27">
        <v>6.2</v>
      </c>
      <c r="D1897" s="23" t="s">
        <v>81</v>
      </c>
      <c r="E1897" s="23" t="s">
        <v>81</v>
      </c>
      <c r="F1897" s="23" t="s">
        <v>81</v>
      </c>
      <c r="G1897" s="23">
        <v>1</v>
      </c>
      <c r="H1897" s="23" t="s">
        <v>81</v>
      </c>
      <c r="I1897" s="23" t="str">
        <f t="shared" si="116"/>
        <v>No</v>
      </c>
      <c r="J1897" s="23" t="str">
        <f t="shared" si="117"/>
        <v>No</v>
      </c>
      <c r="K1897" s="23" t="str">
        <f t="shared" si="118"/>
        <v>No</v>
      </c>
      <c r="L1897" s="23" t="str">
        <f>IF(TRIM(H1897)="?",'Cleaning Summary'!$B$35,IF(LOWER(TRIM(H1897))="yes","Yes","No"))</f>
        <v>No</v>
      </c>
      <c r="M1897" s="23">
        <f t="shared" si="119"/>
        <v>1</v>
      </c>
      <c r="N1897" s="23" t="str">
        <f>IF(B1897&lt;'Cleaning Summary'!$B$63,"Underweight",IF(B1897&lt;'Cleaning Summary'!$B$64,"Normal Weight",IF(B1897&lt;'Cleaning Summary'!$B$65,"Overweight","Obesity")))</f>
        <v>Underweight</v>
      </c>
      <c r="O1897" s="23" t="str">
        <f>IF(C1897&lt;'Cleaning Summary'!$B$66,"Normal",IF(C1897&lt;'Cleaning Summary'!$B$67,"Prediabetes","Diabetes"))</f>
        <v>Prediabetes</v>
      </c>
    </row>
    <row r="1898" spans="1:15" x14ac:dyDescent="0.35">
      <c r="A1898" s="23" t="s">
        <v>3911</v>
      </c>
      <c r="B1898" s="27">
        <v>24.13</v>
      </c>
      <c r="C1898" s="27">
        <v>4.3899999999999997</v>
      </c>
      <c r="D1898" s="23" t="s">
        <v>81</v>
      </c>
      <c r="E1898" s="23" t="s">
        <v>81</v>
      </c>
      <c r="F1898" s="23" t="s">
        <v>81</v>
      </c>
      <c r="G1898" s="23">
        <v>1</v>
      </c>
      <c r="H1898" s="23" t="s">
        <v>81</v>
      </c>
      <c r="I1898" s="23" t="str">
        <f t="shared" si="116"/>
        <v>No</v>
      </c>
      <c r="J1898" s="23" t="str">
        <f t="shared" si="117"/>
        <v>No</v>
      </c>
      <c r="K1898" s="23" t="str">
        <f t="shared" si="118"/>
        <v>No</v>
      </c>
      <c r="L1898" s="23" t="str">
        <f>IF(TRIM(H1898)="?",'Cleaning Summary'!$B$35,IF(LOWER(TRIM(H1898))="yes","Yes","No"))</f>
        <v>No</v>
      </c>
      <c r="M1898" s="23">
        <f t="shared" si="119"/>
        <v>1</v>
      </c>
      <c r="N1898" s="23" t="str">
        <f>IF(B1898&lt;'Cleaning Summary'!$B$63,"Underweight",IF(B1898&lt;'Cleaning Summary'!$B$64,"Normal Weight",IF(B1898&lt;'Cleaning Summary'!$B$65,"Overweight","Obesity")))</f>
        <v>Normal Weight</v>
      </c>
      <c r="O1898" s="23" t="str">
        <f>IF(C1898&lt;'Cleaning Summary'!$B$66,"Normal",IF(C1898&lt;'Cleaning Summary'!$B$67,"Prediabetes","Diabetes"))</f>
        <v>Normal</v>
      </c>
    </row>
    <row r="1899" spans="1:15" x14ac:dyDescent="0.35">
      <c r="A1899" s="23" t="s">
        <v>3913</v>
      </c>
      <c r="B1899" s="27">
        <v>19.95</v>
      </c>
      <c r="C1899" s="27">
        <v>5.13</v>
      </c>
      <c r="D1899" s="23" t="s">
        <v>81</v>
      </c>
      <c r="E1899" s="23" t="s">
        <v>95</v>
      </c>
      <c r="F1899" s="23" t="s">
        <v>81</v>
      </c>
      <c r="G1899" s="23">
        <v>2</v>
      </c>
      <c r="H1899" s="23" t="s">
        <v>81</v>
      </c>
      <c r="I1899" s="23" t="str">
        <f t="shared" si="116"/>
        <v>No</v>
      </c>
      <c r="J1899" s="23" t="str">
        <f t="shared" si="117"/>
        <v>Yes</v>
      </c>
      <c r="K1899" s="23" t="str">
        <f t="shared" si="118"/>
        <v>No</v>
      </c>
      <c r="L1899" s="23" t="str">
        <f>IF(TRIM(H1899)="?",'Cleaning Summary'!$B$35,IF(LOWER(TRIM(H1899))="yes","Yes","No"))</f>
        <v>No</v>
      </c>
      <c r="M1899" s="23">
        <f t="shared" si="119"/>
        <v>2</v>
      </c>
      <c r="N1899" s="23" t="str">
        <f>IF(B1899&lt;'Cleaning Summary'!$B$63,"Underweight",IF(B1899&lt;'Cleaning Summary'!$B$64,"Normal Weight",IF(B1899&lt;'Cleaning Summary'!$B$65,"Overweight","Obesity")))</f>
        <v>Normal Weight</v>
      </c>
      <c r="O1899" s="23" t="str">
        <f>IF(C1899&lt;'Cleaning Summary'!$B$66,"Normal",IF(C1899&lt;'Cleaning Summary'!$B$67,"Prediabetes","Diabetes"))</f>
        <v>Normal</v>
      </c>
    </row>
    <row r="1900" spans="1:15" x14ac:dyDescent="0.35">
      <c r="A1900" s="23" t="s">
        <v>3915</v>
      </c>
      <c r="B1900" s="27">
        <v>21.24</v>
      </c>
      <c r="C1900" s="27">
        <v>4.49</v>
      </c>
      <c r="D1900" s="23" t="s">
        <v>81</v>
      </c>
      <c r="E1900" s="23" t="s">
        <v>81</v>
      </c>
      <c r="F1900" s="23" t="s">
        <v>81</v>
      </c>
      <c r="G1900" s="23" t="s">
        <v>4796</v>
      </c>
      <c r="H1900" s="23" t="s">
        <v>81</v>
      </c>
      <c r="I1900" s="23" t="str">
        <f t="shared" si="116"/>
        <v>No</v>
      </c>
      <c r="J1900" s="23" t="str">
        <f t="shared" si="117"/>
        <v>No</v>
      </c>
      <c r="K1900" s="23" t="str">
        <f t="shared" si="118"/>
        <v>No</v>
      </c>
      <c r="L1900" s="23" t="str">
        <f>IF(TRIM(H1900)="?",'Cleaning Summary'!$B$35,IF(LOWER(TRIM(H1900))="yes","Yes","No"))</f>
        <v>No</v>
      </c>
      <c r="M1900" s="23">
        <f t="shared" si="119"/>
        <v>0</v>
      </c>
      <c r="N1900" s="23" t="str">
        <f>IF(B1900&lt;'Cleaning Summary'!$B$63,"Underweight",IF(B1900&lt;'Cleaning Summary'!$B$64,"Normal Weight",IF(B1900&lt;'Cleaning Summary'!$B$65,"Overweight","Obesity")))</f>
        <v>Normal Weight</v>
      </c>
      <c r="O1900" s="23" t="str">
        <f>IF(C1900&lt;'Cleaning Summary'!$B$66,"Normal",IF(C1900&lt;'Cleaning Summary'!$B$67,"Prediabetes","Diabetes"))</f>
        <v>Normal</v>
      </c>
    </row>
    <row r="1901" spans="1:15" x14ac:dyDescent="0.35">
      <c r="A1901" s="23" t="s">
        <v>3917</v>
      </c>
      <c r="B1901" s="27">
        <v>44.22</v>
      </c>
      <c r="C1901" s="27">
        <v>6.35</v>
      </c>
      <c r="D1901" s="23" t="s">
        <v>81</v>
      </c>
      <c r="E1901" s="23" t="s">
        <v>81</v>
      </c>
      <c r="F1901" s="23" t="s">
        <v>81</v>
      </c>
      <c r="G1901" s="23" t="s">
        <v>4796</v>
      </c>
      <c r="H1901" s="23" t="s">
        <v>81</v>
      </c>
      <c r="I1901" s="23" t="str">
        <f t="shared" si="116"/>
        <v>No</v>
      </c>
      <c r="J1901" s="23" t="str">
        <f t="shared" si="117"/>
        <v>No</v>
      </c>
      <c r="K1901" s="23" t="str">
        <f t="shared" si="118"/>
        <v>No</v>
      </c>
      <c r="L1901" s="23" t="str">
        <f>IF(TRIM(H1901)="?",'Cleaning Summary'!$B$35,IF(LOWER(TRIM(H1901))="yes","Yes","No"))</f>
        <v>No</v>
      </c>
      <c r="M1901" s="23">
        <f t="shared" si="119"/>
        <v>0</v>
      </c>
      <c r="N1901" s="23" t="str">
        <f>IF(B1901&lt;'Cleaning Summary'!$B$63,"Underweight",IF(B1901&lt;'Cleaning Summary'!$B$64,"Normal Weight",IF(B1901&lt;'Cleaning Summary'!$B$65,"Overweight","Obesity")))</f>
        <v>Obesity</v>
      </c>
      <c r="O1901" s="23" t="str">
        <f>IF(C1901&lt;'Cleaning Summary'!$B$66,"Normal",IF(C1901&lt;'Cleaning Summary'!$B$67,"Prediabetes","Diabetes"))</f>
        <v>Prediabetes</v>
      </c>
    </row>
    <row r="1902" spans="1:15" x14ac:dyDescent="0.35">
      <c r="A1902" s="23" t="s">
        <v>3919</v>
      </c>
      <c r="B1902" s="27">
        <v>41.1</v>
      </c>
      <c r="C1902" s="27">
        <v>5.79</v>
      </c>
      <c r="D1902" s="23" t="s">
        <v>81</v>
      </c>
      <c r="E1902" s="23" t="s">
        <v>81</v>
      </c>
      <c r="F1902" s="23" t="s">
        <v>81</v>
      </c>
      <c r="G1902" s="23" t="s">
        <v>4796</v>
      </c>
      <c r="H1902" s="23" t="s">
        <v>81</v>
      </c>
      <c r="I1902" s="23" t="str">
        <f t="shared" si="116"/>
        <v>No</v>
      </c>
      <c r="J1902" s="23" t="str">
        <f t="shared" si="117"/>
        <v>No</v>
      </c>
      <c r="K1902" s="23" t="str">
        <f t="shared" si="118"/>
        <v>No</v>
      </c>
      <c r="L1902" s="23" t="str">
        <f>IF(TRIM(H1902)="?",'Cleaning Summary'!$B$35,IF(LOWER(TRIM(H1902))="yes","Yes","No"))</f>
        <v>No</v>
      </c>
      <c r="M1902" s="23">
        <f t="shared" si="119"/>
        <v>0</v>
      </c>
      <c r="N1902" s="23" t="str">
        <f>IF(B1902&lt;'Cleaning Summary'!$B$63,"Underweight",IF(B1902&lt;'Cleaning Summary'!$B$64,"Normal Weight",IF(B1902&lt;'Cleaning Summary'!$B$65,"Overweight","Obesity")))</f>
        <v>Obesity</v>
      </c>
      <c r="O1902" s="23" t="str">
        <f>IF(C1902&lt;'Cleaning Summary'!$B$66,"Normal",IF(C1902&lt;'Cleaning Summary'!$B$67,"Prediabetes","Diabetes"))</f>
        <v>Prediabetes</v>
      </c>
    </row>
    <row r="1903" spans="1:15" x14ac:dyDescent="0.35">
      <c r="A1903" s="23" t="s">
        <v>3921</v>
      </c>
      <c r="B1903" s="27">
        <v>34.200000000000003</v>
      </c>
      <c r="C1903" s="27">
        <v>4.78</v>
      </c>
      <c r="D1903" s="23" t="s">
        <v>95</v>
      </c>
      <c r="E1903" s="23" t="s">
        <v>81</v>
      </c>
      <c r="F1903" s="23" t="s">
        <v>81</v>
      </c>
      <c r="G1903" s="23" t="s">
        <v>4796</v>
      </c>
      <c r="H1903" s="23" t="s">
        <v>81</v>
      </c>
      <c r="I1903" s="23" t="str">
        <f t="shared" si="116"/>
        <v>Yes</v>
      </c>
      <c r="J1903" s="23" t="str">
        <f t="shared" si="117"/>
        <v>No</v>
      </c>
      <c r="K1903" s="23" t="str">
        <f t="shared" si="118"/>
        <v>No</v>
      </c>
      <c r="L1903" s="23" t="str">
        <f>IF(TRIM(H1903)="?",'Cleaning Summary'!$B$35,IF(LOWER(TRIM(H1903))="yes","Yes","No"))</f>
        <v>No</v>
      </c>
      <c r="M1903" s="23">
        <f t="shared" si="119"/>
        <v>0</v>
      </c>
      <c r="N1903" s="23" t="str">
        <f>IF(B1903&lt;'Cleaning Summary'!$B$63,"Underweight",IF(B1903&lt;'Cleaning Summary'!$B$64,"Normal Weight",IF(B1903&lt;'Cleaning Summary'!$B$65,"Overweight","Obesity")))</f>
        <v>Obesity</v>
      </c>
      <c r="O1903" s="23" t="str">
        <f>IF(C1903&lt;'Cleaning Summary'!$B$66,"Normal",IF(C1903&lt;'Cleaning Summary'!$B$67,"Prediabetes","Diabetes"))</f>
        <v>Normal</v>
      </c>
    </row>
    <row r="1904" spans="1:15" x14ac:dyDescent="0.35">
      <c r="A1904" s="23" t="s">
        <v>3923</v>
      </c>
      <c r="B1904" s="27">
        <v>29.92</v>
      </c>
      <c r="C1904" s="27">
        <v>6.02</v>
      </c>
      <c r="D1904" s="23" t="s">
        <v>95</v>
      </c>
      <c r="E1904" s="23" t="s">
        <v>81</v>
      </c>
      <c r="F1904" s="23" t="s">
        <v>81</v>
      </c>
      <c r="G1904" s="23" t="s">
        <v>4796</v>
      </c>
      <c r="H1904" s="23" t="s">
        <v>81</v>
      </c>
      <c r="I1904" s="23" t="str">
        <f t="shared" si="116"/>
        <v>Yes</v>
      </c>
      <c r="J1904" s="23" t="str">
        <f t="shared" si="117"/>
        <v>No</v>
      </c>
      <c r="K1904" s="23" t="str">
        <f t="shared" si="118"/>
        <v>No</v>
      </c>
      <c r="L1904" s="23" t="str">
        <f>IF(TRIM(H1904)="?",'Cleaning Summary'!$B$35,IF(LOWER(TRIM(H1904))="yes","Yes","No"))</f>
        <v>No</v>
      </c>
      <c r="M1904" s="23">
        <f t="shared" si="119"/>
        <v>0</v>
      </c>
      <c r="N1904" s="23" t="str">
        <f>IF(B1904&lt;'Cleaning Summary'!$B$63,"Underweight",IF(B1904&lt;'Cleaning Summary'!$B$64,"Normal Weight",IF(B1904&lt;'Cleaning Summary'!$B$65,"Overweight","Obesity")))</f>
        <v>Overweight</v>
      </c>
      <c r="O1904" s="23" t="str">
        <f>IF(C1904&lt;'Cleaning Summary'!$B$66,"Normal",IF(C1904&lt;'Cleaning Summary'!$B$67,"Prediabetes","Diabetes"))</f>
        <v>Prediabetes</v>
      </c>
    </row>
    <row r="1905" spans="1:15" x14ac:dyDescent="0.35">
      <c r="A1905" s="23" t="s">
        <v>3925</v>
      </c>
      <c r="B1905" s="27">
        <v>28.93</v>
      </c>
      <c r="C1905" s="27">
        <v>4.4400000000000004</v>
      </c>
      <c r="D1905" s="23" t="s">
        <v>81</v>
      </c>
      <c r="E1905" s="23" t="s">
        <v>81</v>
      </c>
      <c r="F1905" s="23" t="s">
        <v>81</v>
      </c>
      <c r="G1905" s="23" t="s">
        <v>4796</v>
      </c>
      <c r="H1905" s="23" t="s">
        <v>81</v>
      </c>
      <c r="I1905" s="23" t="str">
        <f t="shared" si="116"/>
        <v>No</v>
      </c>
      <c r="J1905" s="23" t="str">
        <f t="shared" si="117"/>
        <v>No</v>
      </c>
      <c r="K1905" s="23" t="str">
        <f t="shared" si="118"/>
        <v>No</v>
      </c>
      <c r="L1905" s="23" t="str">
        <f>IF(TRIM(H1905)="?",'Cleaning Summary'!$B$35,IF(LOWER(TRIM(H1905))="yes","Yes","No"))</f>
        <v>No</v>
      </c>
      <c r="M1905" s="23">
        <f t="shared" si="119"/>
        <v>0</v>
      </c>
      <c r="N1905" s="23" t="str">
        <f>IF(B1905&lt;'Cleaning Summary'!$B$63,"Underweight",IF(B1905&lt;'Cleaning Summary'!$B$64,"Normal Weight",IF(B1905&lt;'Cleaning Summary'!$B$65,"Overweight","Obesity")))</f>
        <v>Overweight</v>
      </c>
      <c r="O1905" s="23" t="str">
        <f>IF(C1905&lt;'Cleaning Summary'!$B$66,"Normal",IF(C1905&lt;'Cleaning Summary'!$B$67,"Prediabetes","Diabetes"))</f>
        <v>Normal</v>
      </c>
    </row>
    <row r="1906" spans="1:15" x14ac:dyDescent="0.35">
      <c r="A1906" s="23" t="s">
        <v>3927</v>
      </c>
      <c r="B1906" s="27">
        <v>31.254999999999999</v>
      </c>
      <c r="C1906" s="27">
        <v>5.84</v>
      </c>
      <c r="D1906" s="23" t="s">
        <v>95</v>
      </c>
      <c r="E1906" s="23" t="s">
        <v>81</v>
      </c>
      <c r="F1906" s="23" t="s">
        <v>81</v>
      </c>
      <c r="G1906" s="23">
        <v>1</v>
      </c>
      <c r="H1906" s="23" t="s">
        <v>81</v>
      </c>
      <c r="I1906" s="23" t="str">
        <f t="shared" si="116"/>
        <v>Yes</v>
      </c>
      <c r="J1906" s="23" t="str">
        <f t="shared" si="117"/>
        <v>No</v>
      </c>
      <c r="K1906" s="23" t="str">
        <f t="shared" si="118"/>
        <v>No</v>
      </c>
      <c r="L1906" s="23" t="str">
        <f>IF(TRIM(H1906)="?",'Cleaning Summary'!$B$35,IF(LOWER(TRIM(H1906))="yes","Yes","No"))</f>
        <v>No</v>
      </c>
      <c r="M1906" s="23">
        <f t="shared" si="119"/>
        <v>1</v>
      </c>
      <c r="N1906" s="23" t="str">
        <f>IF(B1906&lt;'Cleaning Summary'!$B$63,"Underweight",IF(B1906&lt;'Cleaning Summary'!$B$64,"Normal Weight",IF(B1906&lt;'Cleaning Summary'!$B$65,"Overweight","Obesity")))</f>
        <v>Obesity</v>
      </c>
      <c r="O1906" s="23" t="str">
        <f>IF(C1906&lt;'Cleaning Summary'!$B$66,"Normal",IF(C1906&lt;'Cleaning Summary'!$B$67,"Prediabetes","Diabetes"))</f>
        <v>Prediabetes</v>
      </c>
    </row>
    <row r="1907" spans="1:15" x14ac:dyDescent="0.35">
      <c r="A1907" s="23" t="s">
        <v>3929</v>
      </c>
      <c r="B1907" s="27">
        <v>29.83</v>
      </c>
      <c r="C1907" s="27">
        <v>5.39</v>
      </c>
      <c r="D1907" s="23" t="s">
        <v>81</v>
      </c>
      <c r="E1907" s="23" t="s">
        <v>81</v>
      </c>
      <c r="F1907" s="23" t="s">
        <v>81</v>
      </c>
      <c r="G1907" s="23" t="s">
        <v>4796</v>
      </c>
      <c r="H1907" s="23" t="s">
        <v>81</v>
      </c>
      <c r="I1907" s="23" t="str">
        <f t="shared" si="116"/>
        <v>No</v>
      </c>
      <c r="J1907" s="23" t="str">
        <f t="shared" si="117"/>
        <v>No</v>
      </c>
      <c r="K1907" s="23" t="str">
        <f t="shared" si="118"/>
        <v>No</v>
      </c>
      <c r="L1907" s="23" t="str">
        <f>IF(TRIM(H1907)="?",'Cleaning Summary'!$B$35,IF(LOWER(TRIM(H1907))="yes","Yes","No"))</f>
        <v>No</v>
      </c>
      <c r="M1907" s="23">
        <f t="shared" si="119"/>
        <v>0</v>
      </c>
      <c r="N1907" s="23" t="str">
        <f>IF(B1907&lt;'Cleaning Summary'!$B$63,"Underweight",IF(B1907&lt;'Cleaning Summary'!$B$64,"Normal Weight",IF(B1907&lt;'Cleaning Summary'!$B$65,"Overweight","Obesity")))</f>
        <v>Overweight</v>
      </c>
      <c r="O1907" s="23" t="str">
        <f>IF(C1907&lt;'Cleaning Summary'!$B$66,"Normal",IF(C1907&lt;'Cleaning Summary'!$B$67,"Prediabetes","Diabetes"))</f>
        <v>Normal</v>
      </c>
    </row>
    <row r="1908" spans="1:15" x14ac:dyDescent="0.35">
      <c r="A1908" s="23" t="s">
        <v>3931</v>
      </c>
      <c r="B1908" s="27">
        <v>29.59</v>
      </c>
      <c r="C1908" s="27">
        <v>6.16</v>
      </c>
      <c r="D1908" s="23" t="s">
        <v>81</v>
      </c>
      <c r="E1908" s="23" t="s">
        <v>81</v>
      </c>
      <c r="F1908" s="23" t="s">
        <v>82</v>
      </c>
      <c r="G1908" s="23">
        <v>1</v>
      </c>
      <c r="H1908" s="23" t="s">
        <v>81</v>
      </c>
      <c r="I1908" s="23" t="str">
        <f t="shared" si="116"/>
        <v>No</v>
      </c>
      <c r="J1908" s="23" t="str">
        <f t="shared" si="117"/>
        <v>No</v>
      </c>
      <c r="K1908" s="23" t="str">
        <f t="shared" si="118"/>
        <v>Yes</v>
      </c>
      <c r="L1908" s="23" t="str">
        <f>IF(TRIM(H1908)="?",'Cleaning Summary'!$B$35,IF(LOWER(TRIM(H1908))="yes","Yes","No"))</f>
        <v>No</v>
      </c>
      <c r="M1908" s="23">
        <f t="shared" si="119"/>
        <v>1</v>
      </c>
      <c r="N1908" s="23" t="str">
        <f>IF(B1908&lt;'Cleaning Summary'!$B$63,"Underweight",IF(B1908&lt;'Cleaning Summary'!$B$64,"Normal Weight",IF(B1908&lt;'Cleaning Summary'!$B$65,"Overweight","Obesity")))</f>
        <v>Overweight</v>
      </c>
      <c r="O1908" s="23" t="str">
        <f>IF(C1908&lt;'Cleaning Summary'!$B$66,"Normal",IF(C1908&lt;'Cleaning Summary'!$B$67,"Prediabetes","Diabetes"))</f>
        <v>Prediabetes</v>
      </c>
    </row>
    <row r="1909" spans="1:15" x14ac:dyDescent="0.35">
      <c r="A1909" s="23" t="s">
        <v>3933</v>
      </c>
      <c r="B1909" s="27">
        <v>31.16</v>
      </c>
      <c r="C1909" s="27">
        <v>4.49</v>
      </c>
      <c r="D1909" s="23" t="s">
        <v>81</v>
      </c>
      <c r="E1909" s="23" t="s">
        <v>81</v>
      </c>
      <c r="F1909" s="23" t="s">
        <v>82</v>
      </c>
      <c r="G1909" s="23">
        <v>1</v>
      </c>
      <c r="H1909" s="23" t="s">
        <v>81</v>
      </c>
      <c r="I1909" s="23" t="str">
        <f t="shared" si="116"/>
        <v>No</v>
      </c>
      <c r="J1909" s="23" t="str">
        <f t="shared" si="117"/>
        <v>No</v>
      </c>
      <c r="K1909" s="23" t="str">
        <f t="shared" si="118"/>
        <v>Yes</v>
      </c>
      <c r="L1909" s="23" t="str">
        <f>IF(TRIM(H1909)="?",'Cleaning Summary'!$B$35,IF(LOWER(TRIM(H1909))="yes","Yes","No"))</f>
        <v>No</v>
      </c>
      <c r="M1909" s="23">
        <f t="shared" si="119"/>
        <v>1</v>
      </c>
      <c r="N1909" s="23" t="str">
        <f>IF(B1909&lt;'Cleaning Summary'!$B$63,"Underweight",IF(B1909&lt;'Cleaning Summary'!$B$64,"Normal Weight",IF(B1909&lt;'Cleaning Summary'!$B$65,"Overweight","Obesity")))</f>
        <v>Obesity</v>
      </c>
      <c r="O1909" s="23" t="str">
        <f>IF(C1909&lt;'Cleaning Summary'!$B$66,"Normal",IF(C1909&lt;'Cleaning Summary'!$B$67,"Prediabetes","Diabetes"))</f>
        <v>Normal</v>
      </c>
    </row>
    <row r="1910" spans="1:15" x14ac:dyDescent="0.35">
      <c r="A1910" s="23" t="s">
        <v>3935</v>
      </c>
      <c r="B1910" s="27">
        <v>34.21</v>
      </c>
      <c r="C1910" s="27">
        <v>4.4800000000000004</v>
      </c>
      <c r="D1910" s="23" t="s">
        <v>95</v>
      </c>
      <c r="E1910" s="23" t="s">
        <v>81</v>
      </c>
      <c r="F1910" s="23" t="s">
        <v>81</v>
      </c>
      <c r="G1910" s="23">
        <v>1</v>
      </c>
      <c r="H1910" s="23" t="s">
        <v>81</v>
      </c>
      <c r="I1910" s="23" t="str">
        <f t="shared" si="116"/>
        <v>Yes</v>
      </c>
      <c r="J1910" s="23" t="str">
        <f t="shared" si="117"/>
        <v>No</v>
      </c>
      <c r="K1910" s="23" t="str">
        <f t="shared" si="118"/>
        <v>No</v>
      </c>
      <c r="L1910" s="23" t="str">
        <f>IF(TRIM(H1910)="?",'Cleaning Summary'!$B$35,IF(LOWER(TRIM(H1910))="yes","Yes","No"))</f>
        <v>No</v>
      </c>
      <c r="M1910" s="23">
        <f t="shared" si="119"/>
        <v>1</v>
      </c>
      <c r="N1910" s="23" t="str">
        <f>IF(B1910&lt;'Cleaning Summary'!$B$63,"Underweight",IF(B1910&lt;'Cleaning Summary'!$B$64,"Normal Weight",IF(B1910&lt;'Cleaning Summary'!$B$65,"Overweight","Obesity")))</f>
        <v>Obesity</v>
      </c>
      <c r="O1910" s="23" t="str">
        <f>IF(C1910&lt;'Cleaning Summary'!$B$66,"Normal",IF(C1910&lt;'Cleaning Summary'!$B$67,"Prediabetes","Diabetes"))</f>
        <v>Normal</v>
      </c>
    </row>
    <row r="1911" spans="1:15" x14ac:dyDescent="0.35">
      <c r="A1911" s="23" t="s">
        <v>3937</v>
      </c>
      <c r="B1911" s="27">
        <v>34.86</v>
      </c>
      <c r="C1911" s="27">
        <v>10.97</v>
      </c>
      <c r="D1911" s="23" t="s">
        <v>81</v>
      </c>
      <c r="E1911" s="23" t="s">
        <v>81</v>
      </c>
      <c r="F1911" s="23" t="s">
        <v>81</v>
      </c>
      <c r="G1911" s="23" t="s">
        <v>4796</v>
      </c>
      <c r="H1911" s="23" t="s">
        <v>81</v>
      </c>
      <c r="I1911" s="23" t="str">
        <f t="shared" si="116"/>
        <v>No</v>
      </c>
      <c r="J1911" s="23" t="str">
        <f t="shared" si="117"/>
        <v>No</v>
      </c>
      <c r="K1911" s="23" t="str">
        <f t="shared" si="118"/>
        <v>No</v>
      </c>
      <c r="L1911" s="23" t="str">
        <f>IF(TRIM(H1911)="?",'Cleaning Summary'!$B$35,IF(LOWER(TRIM(H1911))="yes","Yes","No"))</f>
        <v>No</v>
      </c>
      <c r="M1911" s="23">
        <f t="shared" si="119"/>
        <v>0</v>
      </c>
      <c r="N1911" s="23" t="str">
        <f>IF(B1911&lt;'Cleaning Summary'!$B$63,"Underweight",IF(B1911&lt;'Cleaning Summary'!$B$64,"Normal Weight",IF(B1911&lt;'Cleaning Summary'!$B$65,"Overweight","Obesity")))</f>
        <v>Obesity</v>
      </c>
      <c r="O1911" s="23" t="str">
        <f>IF(C1911&lt;'Cleaning Summary'!$B$66,"Normal",IF(C1911&lt;'Cleaning Summary'!$B$67,"Prediabetes","Diabetes"))</f>
        <v>Diabetes</v>
      </c>
    </row>
    <row r="1912" spans="1:15" x14ac:dyDescent="0.35">
      <c r="A1912" s="23" t="s">
        <v>3939</v>
      </c>
      <c r="B1912" s="27">
        <v>34.58</v>
      </c>
      <c r="C1912" s="27">
        <v>5.14</v>
      </c>
      <c r="D1912" s="23" t="s">
        <v>81</v>
      </c>
      <c r="E1912" s="23" t="s">
        <v>95</v>
      </c>
      <c r="F1912" s="23" t="s">
        <v>81</v>
      </c>
      <c r="G1912" s="23">
        <v>2</v>
      </c>
      <c r="H1912" s="23" t="s">
        <v>81</v>
      </c>
      <c r="I1912" s="23" t="str">
        <f t="shared" si="116"/>
        <v>No</v>
      </c>
      <c r="J1912" s="23" t="str">
        <f t="shared" si="117"/>
        <v>Yes</v>
      </c>
      <c r="K1912" s="23" t="str">
        <f t="shared" si="118"/>
        <v>No</v>
      </c>
      <c r="L1912" s="23" t="str">
        <f>IF(TRIM(H1912)="?",'Cleaning Summary'!$B$35,IF(LOWER(TRIM(H1912))="yes","Yes","No"))</f>
        <v>No</v>
      </c>
      <c r="M1912" s="23">
        <f t="shared" si="119"/>
        <v>2</v>
      </c>
      <c r="N1912" s="23" t="str">
        <f>IF(B1912&lt;'Cleaning Summary'!$B$63,"Underweight",IF(B1912&lt;'Cleaning Summary'!$B$64,"Normal Weight",IF(B1912&lt;'Cleaning Summary'!$B$65,"Overweight","Obesity")))</f>
        <v>Obesity</v>
      </c>
      <c r="O1912" s="23" t="str">
        <f>IF(C1912&lt;'Cleaning Summary'!$B$66,"Normal",IF(C1912&lt;'Cleaning Summary'!$B$67,"Prediabetes","Diabetes"))</f>
        <v>Normal</v>
      </c>
    </row>
    <row r="1913" spans="1:15" x14ac:dyDescent="0.35">
      <c r="A1913" s="23" t="s">
        <v>3941</v>
      </c>
      <c r="B1913" s="27">
        <v>17.940000000000001</v>
      </c>
      <c r="C1913" s="27">
        <v>5.17</v>
      </c>
      <c r="D1913" s="23" t="s">
        <v>95</v>
      </c>
      <c r="E1913" s="23" t="s">
        <v>81</v>
      </c>
      <c r="F1913" s="23" t="s">
        <v>81</v>
      </c>
      <c r="G1913" s="23" t="s">
        <v>4796</v>
      </c>
      <c r="H1913" s="23" t="s">
        <v>81</v>
      </c>
      <c r="I1913" s="23" t="str">
        <f t="shared" si="116"/>
        <v>Yes</v>
      </c>
      <c r="J1913" s="23" t="str">
        <f t="shared" si="117"/>
        <v>No</v>
      </c>
      <c r="K1913" s="23" t="str">
        <f t="shared" si="118"/>
        <v>No</v>
      </c>
      <c r="L1913" s="23" t="str">
        <f>IF(TRIM(H1913)="?",'Cleaning Summary'!$B$35,IF(LOWER(TRIM(H1913))="yes","Yes","No"))</f>
        <v>No</v>
      </c>
      <c r="M1913" s="23">
        <f t="shared" si="119"/>
        <v>0</v>
      </c>
      <c r="N1913" s="23" t="str">
        <f>IF(B1913&lt;'Cleaning Summary'!$B$63,"Underweight",IF(B1913&lt;'Cleaning Summary'!$B$64,"Normal Weight",IF(B1913&lt;'Cleaning Summary'!$B$65,"Overweight","Obesity")))</f>
        <v>Underweight</v>
      </c>
      <c r="O1913" s="23" t="str">
        <f>IF(C1913&lt;'Cleaning Summary'!$B$66,"Normal",IF(C1913&lt;'Cleaning Summary'!$B$67,"Prediabetes","Diabetes"))</f>
        <v>Normal</v>
      </c>
    </row>
    <row r="1914" spans="1:15" x14ac:dyDescent="0.35">
      <c r="A1914" s="23" t="s">
        <v>3943</v>
      </c>
      <c r="B1914" s="27">
        <v>26.8</v>
      </c>
      <c r="C1914" s="27">
        <v>6.18</v>
      </c>
      <c r="D1914" s="23" t="s">
        <v>95</v>
      </c>
      <c r="E1914" s="23" t="s">
        <v>81</v>
      </c>
      <c r="F1914" s="23" t="s">
        <v>82</v>
      </c>
      <c r="G1914" s="23">
        <v>1</v>
      </c>
      <c r="H1914" s="23" t="s">
        <v>81</v>
      </c>
      <c r="I1914" s="23" t="str">
        <f t="shared" si="116"/>
        <v>Yes</v>
      </c>
      <c r="J1914" s="23" t="str">
        <f t="shared" si="117"/>
        <v>No</v>
      </c>
      <c r="K1914" s="23" t="str">
        <f t="shared" si="118"/>
        <v>Yes</v>
      </c>
      <c r="L1914" s="23" t="str">
        <f>IF(TRIM(H1914)="?",'Cleaning Summary'!$B$35,IF(LOWER(TRIM(H1914))="yes","Yes","No"))</f>
        <v>No</v>
      </c>
      <c r="M1914" s="23">
        <f t="shared" si="119"/>
        <v>1</v>
      </c>
      <c r="N1914" s="23" t="str">
        <f>IF(B1914&lt;'Cleaning Summary'!$B$63,"Underweight",IF(B1914&lt;'Cleaning Summary'!$B$64,"Normal Weight",IF(B1914&lt;'Cleaning Summary'!$B$65,"Overweight","Obesity")))</f>
        <v>Overweight</v>
      </c>
      <c r="O1914" s="23" t="str">
        <f>IF(C1914&lt;'Cleaning Summary'!$B$66,"Normal",IF(C1914&lt;'Cleaning Summary'!$B$67,"Prediabetes","Diabetes"))</f>
        <v>Prediabetes</v>
      </c>
    </row>
    <row r="1915" spans="1:15" x14ac:dyDescent="0.35">
      <c r="A1915" s="23" t="s">
        <v>3945</v>
      </c>
      <c r="B1915" s="27">
        <v>17.690000000000001</v>
      </c>
      <c r="C1915" s="27">
        <v>9.07</v>
      </c>
      <c r="D1915" s="23" t="s">
        <v>95</v>
      </c>
      <c r="E1915" s="23" t="s">
        <v>81</v>
      </c>
      <c r="F1915" s="23" t="s">
        <v>81</v>
      </c>
      <c r="G1915" s="23" t="s">
        <v>4796</v>
      </c>
      <c r="H1915" s="23" t="s">
        <v>81</v>
      </c>
      <c r="I1915" s="23" t="str">
        <f t="shared" si="116"/>
        <v>Yes</v>
      </c>
      <c r="J1915" s="23" t="str">
        <f t="shared" si="117"/>
        <v>No</v>
      </c>
      <c r="K1915" s="23" t="str">
        <f t="shared" si="118"/>
        <v>No</v>
      </c>
      <c r="L1915" s="23" t="str">
        <f>IF(TRIM(H1915)="?",'Cleaning Summary'!$B$35,IF(LOWER(TRIM(H1915))="yes","Yes","No"))</f>
        <v>No</v>
      </c>
      <c r="M1915" s="23">
        <f t="shared" si="119"/>
        <v>0</v>
      </c>
      <c r="N1915" s="23" t="str">
        <f>IF(B1915&lt;'Cleaning Summary'!$B$63,"Underweight",IF(B1915&lt;'Cleaning Summary'!$B$64,"Normal Weight",IF(B1915&lt;'Cleaning Summary'!$B$65,"Overweight","Obesity")))</f>
        <v>Underweight</v>
      </c>
      <c r="O1915" s="23" t="str">
        <f>IF(C1915&lt;'Cleaning Summary'!$B$66,"Normal",IF(C1915&lt;'Cleaning Summary'!$B$67,"Prediabetes","Diabetes"))</f>
        <v>Diabetes</v>
      </c>
    </row>
    <row r="1916" spans="1:15" x14ac:dyDescent="0.35">
      <c r="A1916" s="23" t="s">
        <v>3947</v>
      </c>
      <c r="B1916" s="27">
        <v>25.77</v>
      </c>
      <c r="C1916" s="27">
        <v>4.43</v>
      </c>
      <c r="D1916" s="23" t="s">
        <v>81</v>
      </c>
      <c r="E1916" s="23" t="s">
        <v>81</v>
      </c>
      <c r="F1916" s="23" t="s">
        <v>82</v>
      </c>
      <c r="G1916" s="23">
        <v>1</v>
      </c>
      <c r="H1916" s="23" t="s">
        <v>81</v>
      </c>
      <c r="I1916" s="23" t="str">
        <f t="shared" si="116"/>
        <v>No</v>
      </c>
      <c r="J1916" s="23" t="str">
        <f t="shared" si="117"/>
        <v>No</v>
      </c>
      <c r="K1916" s="23" t="str">
        <f t="shared" si="118"/>
        <v>Yes</v>
      </c>
      <c r="L1916" s="23" t="str">
        <f>IF(TRIM(H1916)="?",'Cleaning Summary'!$B$35,IF(LOWER(TRIM(H1916))="yes","Yes","No"))</f>
        <v>No</v>
      </c>
      <c r="M1916" s="23">
        <f t="shared" si="119"/>
        <v>1</v>
      </c>
      <c r="N1916" s="23" t="str">
        <f>IF(B1916&lt;'Cleaning Summary'!$B$63,"Underweight",IF(B1916&lt;'Cleaning Summary'!$B$64,"Normal Weight",IF(B1916&lt;'Cleaning Summary'!$B$65,"Overweight","Obesity")))</f>
        <v>Overweight</v>
      </c>
      <c r="O1916" s="23" t="str">
        <f>IF(C1916&lt;'Cleaning Summary'!$B$66,"Normal",IF(C1916&lt;'Cleaning Summary'!$B$67,"Prediabetes","Diabetes"))</f>
        <v>Normal</v>
      </c>
    </row>
    <row r="1917" spans="1:15" x14ac:dyDescent="0.35">
      <c r="A1917" s="23" t="s">
        <v>3949</v>
      </c>
      <c r="B1917" s="27">
        <v>34.46</v>
      </c>
      <c r="C1917" s="27">
        <v>4.17</v>
      </c>
      <c r="D1917" s="23" t="s">
        <v>81</v>
      </c>
      <c r="E1917" s="23" t="s">
        <v>95</v>
      </c>
      <c r="F1917" s="23" t="s">
        <v>81</v>
      </c>
      <c r="G1917" s="23">
        <v>1</v>
      </c>
      <c r="H1917" s="23" t="s">
        <v>81</v>
      </c>
      <c r="I1917" s="23" t="str">
        <f t="shared" si="116"/>
        <v>No</v>
      </c>
      <c r="J1917" s="23" t="str">
        <f t="shared" si="117"/>
        <v>Yes</v>
      </c>
      <c r="K1917" s="23" t="str">
        <f t="shared" si="118"/>
        <v>No</v>
      </c>
      <c r="L1917" s="23" t="str">
        <f>IF(TRIM(H1917)="?",'Cleaning Summary'!$B$35,IF(LOWER(TRIM(H1917))="yes","Yes","No"))</f>
        <v>No</v>
      </c>
      <c r="M1917" s="23">
        <f t="shared" si="119"/>
        <v>1</v>
      </c>
      <c r="N1917" s="23" t="str">
        <f>IF(B1917&lt;'Cleaning Summary'!$B$63,"Underweight",IF(B1917&lt;'Cleaning Summary'!$B$64,"Normal Weight",IF(B1917&lt;'Cleaning Summary'!$B$65,"Overweight","Obesity")))</f>
        <v>Obesity</v>
      </c>
      <c r="O1917" s="23" t="str">
        <f>IF(C1917&lt;'Cleaning Summary'!$B$66,"Normal",IF(C1917&lt;'Cleaning Summary'!$B$67,"Prediabetes","Diabetes"))</f>
        <v>Normal</v>
      </c>
    </row>
    <row r="1918" spans="1:15" x14ac:dyDescent="0.35">
      <c r="A1918" s="23" t="s">
        <v>3951</v>
      </c>
      <c r="B1918" s="27">
        <v>30.875</v>
      </c>
      <c r="C1918" s="27">
        <v>4.95</v>
      </c>
      <c r="D1918" s="23" t="s">
        <v>95</v>
      </c>
      <c r="E1918" s="23" t="s">
        <v>81</v>
      </c>
      <c r="F1918" s="23" t="s">
        <v>81</v>
      </c>
      <c r="G1918" s="23" t="s">
        <v>4796</v>
      </c>
      <c r="H1918" s="23" t="s">
        <v>81</v>
      </c>
      <c r="I1918" s="23" t="str">
        <f t="shared" si="116"/>
        <v>Yes</v>
      </c>
      <c r="J1918" s="23" t="str">
        <f t="shared" si="117"/>
        <v>No</v>
      </c>
      <c r="K1918" s="23" t="str">
        <f t="shared" si="118"/>
        <v>No</v>
      </c>
      <c r="L1918" s="23" t="str">
        <f>IF(TRIM(H1918)="?",'Cleaning Summary'!$B$35,IF(LOWER(TRIM(H1918))="yes","Yes","No"))</f>
        <v>No</v>
      </c>
      <c r="M1918" s="23">
        <f t="shared" si="119"/>
        <v>0</v>
      </c>
      <c r="N1918" s="23" t="str">
        <f>IF(B1918&lt;'Cleaning Summary'!$B$63,"Underweight",IF(B1918&lt;'Cleaning Summary'!$B$64,"Normal Weight",IF(B1918&lt;'Cleaning Summary'!$B$65,"Overweight","Obesity")))</f>
        <v>Obesity</v>
      </c>
      <c r="O1918" s="23" t="str">
        <f>IF(C1918&lt;'Cleaning Summary'!$B$66,"Normal",IF(C1918&lt;'Cleaning Summary'!$B$67,"Prediabetes","Diabetes"))</f>
        <v>Normal</v>
      </c>
    </row>
    <row r="1919" spans="1:15" x14ac:dyDescent="0.35">
      <c r="A1919" s="23" t="s">
        <v>3953</v>
      </c>
      <c r="B1919" s="27">
        <v>39.49</v>
      </c>
      <c r="C1919" s="27">
        <v>5.13</v>
      </c>
      <c r="D1919" s="23" t="s">
        <v>81</v>
      </c>
      <c r="E1919" s="23" t="s">
        <v>81</v>
      </c>
      <c r="F1919" s="23" t="s">
        <v>81</v>
      </c>
      <c r="G1919" s="23" t="s">
        <v>4796</v>
      </c>
      <c r="H1919" s="23" t="s">
        <v>81</v>
      </c>
      <c r="I1919" s="23" t="str">
        <f t="shared" si="116"/>
        <v>No</v>
      </c>
      <c r="J1919" s="23" t="str">
        <f t="shared" si="117"/>
        <v>No</v>
      </c>
      <c r="K1919" s="23" t="str">
        <f t="shared" si="118"/>
        <v>No</v>
      </c>
      <c r="L1919" s="23" t="str">
        <f>IF(TRIM(H1919)="?",'Cleaning Summary'!$B$35,IF(LOWER(TRIM(H1919))="yes","Yes","No"))</f>
        <v>No</v>
      </c>
      <c r="M1919" s="23">
        <f t="shared" si="119"/>
        <v>0</v>
      </c>
      <c r="N1919" s="23" t="str">
        <f>IF(B1919&lt;'Cleaning Summary'!$B$63,"Underweight",IF(B1919&lt;'Cleaning Summary'!$B$64,"Normal Weight",IF(B1919&lt;'Cleaning Summary'!$B$65,"Overweight","Obesity")))</f>
        <v>Obesity</v>
      </c>
      <c r="O1919" s="23" t="str">
        <f>IF(C1919&lt;'Cleaning Summary'!$B$66,"Normal",IF(C1919&lt;'Cleaning Summary'!$B$67,"Prediabetes","Diabetes"))</f>
        <v>Normal</v>
      </c>
    </row>
    <row r="1920" spans="1:15" x14ac:dyDescent="0.35">
      <c r="A1920" s="23" t="s">
        <v>3955</v>
      </c>
      <c r="B1920" s="27">
        <v>28.88</v>
      </c>
      <c r="C1920" s="27">
        <v>4.0999999999999996</v>
      </c>
      <c r="D1920" s="23" t="s">
        <v>81</v>
      </c>
      <c r="E1920" s="23" t="s">
        <v>81</v>
      </c>
      <c r="F1920" s="23" t="s">
        <v>81</v>
      </c>
      <c r="G1920" s="23" t="s">
        <v>4796</v>
      </c>
      <c r="H1920" s="23" t="s">
        <v>81</v>
      </c>
      <c r="I1920" s="23" t="str">
        <f t="shared" si="116"/>
        <v>No</v>
      </c>
      <c r="J1920" s="23" t="str">
        <f t="shared" si="117"/>
        <v>No</v>
      </c>
      <c r="K1920" s="23" t="str">
        <f t="shared" si="118"/>
        <v>No</v>
      </c>
      <c r="L1920" s="23" t="str">
        <f>IF(TRIM(H1920)="?",'Cleaning Summary'!$B$35,IF(LOWER(TRIM(H1920))="yes","Yes","No"))</f>
        <v>No</v>
      </c>
      <c r="M1920" s="23">
        <f t="shared" si="119"/>
        <v>0</v>
      </c>
      <c r="N1920" s="23" t="str">
        <f>IF(B1920&lt;'Cleaning Summary'!$B$63,"Underweight",IF(B1920&lt;'Cleaning Summary'!$B$64,"Normal Weight",IF(B1920&lt;'Cleaning Summary'!$B$65,"Overweight","Obesity")))</f>
        <v>Overweight</v>
      </c>
      <c r="O1920" s="23" t="str">
        <f>IF(C1920&lt;'Cleaning Summary'!$B$66,"Normal",IF(C1920&lt;'Cleaning Summary'!$B$67,"Prediabetes","Diabetes"))</f>
        <v>Normal</v>
      </c>
    </row>
    <row r="1921" spans="1:15" x14ac:dyDescent="0.35">
      <c r="A1921" s="23" t="s">
        <v>3957</v>
      </c>
      <c r="B1921" s="27">
        <v>20.234999999999999</v>
      </c>
      <c r="C1921" s="27">
        <v>5.01</v>
      </c>
      <c r="D1921" s="23" t="s">
        <v>95</v>
      </c>
      <c r="E1921" s="23" t="s">
        <v>81</v>
      </c>
      <c r="F1921" s="23" t="s">
        <v>81</v>
      </c>
      <c r="G1921" s="23" t="s">
        <v>4796</v>
      </c>
      <c r="H1921" s="23" t="s">
        <v>81</v>
      </c>
      <c r="I1921" s="23" t="str">
        <f t="shared" si="116"/>
        <v>Yes</v>
      </c>
      <c r="J1921" s="23" t="str">
        <f t="shared" si="117"/>
        <v>No</v>
      </c>
      <c r="K1921" s="23" t="str">
        <f t="shared" si="118"/>
        <v>No</v>
      </c>
      <c r="L1921" s="23" t="str">
        <f>IF(TRIM(H1921)="?",'Cleaning Summary'!$B$35,IF(LOWER(TRIM(H1921))="yes","Yes","No"))</f>
        <v>No</v>
      </c>
      <c r="M1921" s="23">
        <f t="shared" si="119"/>
        <v>0</v>
      </c>
      <c r="N1921" s="23" t="str">
        <f>IF(B1921&lt;'Cleaning Summary'!$B$63,"Underweight",IF(B1921&lt;'Cleaning Summary'!$B$64,"Normal Weight",IF(B1921&lt;'Cleaning Summary'!$B$65,"Overweight","Obesity")))</f>
        <v>Normal Weight</v>
      </c>
      <c r="O1921" s="23" t="str">
        <f>IF(C1921&lt;'Cleaning Summary'!$B$66,"Normal",IF(C1921&lt;'Cleaning Summary'!$B$67,"Prediabetes","Diabetes"))</f>
        <v>Normal</v>
      </c>
    </row>
    <row r="1922" spans="1:15" x14ac:dyDescent="0.35">
      <c r="A1922" s="23" t="s">
        <v>3959</v>
      </c>
      <c r="B1922" s="27">
        <v>30.67</v>
      </c>
      <c r="C1922" s="27">
        <v>5.09</v>
      </c>
      <c r="D1922" s="23" t="s">
        <v>95</v>
      </c>
      <c r="E1922" s="23" t="s">
        <v>81</v>
      </c>
      <c r="F1922" s="23" t="s">
        <v>81</v>
      </c>
      <c r="G1922" s="23" t="s">
        <v>4796</v>
      </c>
      <c r="H1922" s="23" t="s">
        <v>81</v>
      </c>
      <c r="I1922" s="23" t="str">
        <f t="shared" ref="I1922:I1985" si="120">IF(LOWER(TRIM(D1922))="yes","Yes","No")</f>
        <v>Yes</v>
      </c>
      <c r="J1922" s="23" t="str">
        <f t="shared" ref="J1922:J1985" si="121">IF(LOWER(TRIM(E1922))="yes","Yes","No")</f>
        <v>No</v>
      </c>
      <c r="K1922" s="23" t="str">
        <f t="shared" ref="K1922:K1985" si="122">IF(LOWER(TRIM(F1922))="yes","Yes","No")</f>
        <v>No</v>
      </c>
      <c r="L1922" s="23" t="str">
        <f>IF(TRIM(H1922)="?",'Cleaning Summary'!$B$35,IF(LOWER(TRIM(H1922))="yes","Yes","No"))</f>
        <v>No</v>
      </c>
      <c r="M1922" s="23">
        <f t="shared" ref="M1922:M1985" si="123">IF(ISNUMBER(G1922),G1922,IF(LOWER(TRIM(G1922))="no major surgery",0,"CHECK"))</f>
        <v>0</v>
      </c>
      <c r="N1922" s="23" t="str">
        <f>IF(B1922&lt;'Cleaning Summary'!$B$63,"Underweight",IF(B1922&lt;'Cleaning Summary'!$B$64,"Normal Weight",IF(B1922&lt;'Cleaning Summary'!$B$65,"Overweight","Obesity")))</f>
        <v>Obesity</v>
      </c>
      <c r="O1922" s="23" t="str">
        <f>IF(C1922&lt;'Cleaning Summary'!$B$66,"Normal",IF(C1922&lt;'Cleaning Summary'!$B$67,"Prediabetes","Diabetes"))</f>
        <v>Normal</v>
      </c>
    </row>
    <row r="1923" spans="1:15" x14ac:dyDescent="0.35">
      <c r="A1923" s="23" t="s">
        <v>3961</v>
      </c>
      <c r="B1923" s="27">
        <v>30.875</v>
      </c>
      <c r="C1923" s="27">
        <v>6.49</v>
      </c>
      <c r="D1923" s="23" t="s">
        <v>81</v>
      </c>
      <c r="E1923" s="23" t="s">
        <v>81</v>
      </c>
      <c r="F1923" s="23" t="s">
        <v>81</v>
      </c>
      <c r="G1923" s="23" t="s">
        <v>4796</v>
      </c>
      <c r="H1923" s="23" t="s">
        <v>81</v>
      </c>
      <c r="I1923" s="23" t="str">
        <f t="shared" si="120"/>
        <v>No</v>
      </c>
      <c r="J1923" s="23" t="str">
        <f t="shared" si="121"/>
        <v>No</v>
      </c>
      <c r="K1923" s="23" t="str">
        <f t="shared" si="122"/>
        <v>No</v>
      </c>
      <c r="L1923" s="23" t="str">
        <f>IF(TRIM(H1923)="?",'Cleaning Summary'!$B$35,IF(LOWER(TRIM(H1923))="yes","Yes","No"))</f>
        <v>No</v>
      </c>
      <c r="M1923" s="23">
        <f t="shared" si="123"/>
        <v>0</v>
      </c>
      <c r="N1923" s="23" t="str">
        <f>IF(B1923&lt;'Cleaning Summary'!$B$63,"Underweight",IF(B1923&lt;'Cleaning Summary'!$B$64,"Normal Weight",IF(B1923&lt;'Cleaning Summary'!$B$65,"Overweight","Obesity")))</f>
        <v>Obesity</v>
      </c>
      <c r="O1923" s="23" t="str">
        <f>IF(C1923&lt;'Cleaning Summary'!$B$66,"Normal",IF(C1923&lt;'Cleaning Summary'!$B$67,"Prediabetes","Diabetes"))</f>
        <v>Prediabetes</v>
      </c>
    </row>
    <row r="1924" spans="1:15" x14ac:dyDescent="0.35">
      <c r="A1924" s="23" t="s">
        <v>3963</v>
      </c>
      <c r="B1924" s="27">
        <v>23.8</v>
      </c>
      <c r="C1924" s="27">
        <v>4.08</v>
      </c>
      <c r="D1924" s="23" t="s">
        <v>81</v>
      </c>
      <c r="E1924" s="23" t="s">
        <v>81</v>
      </c>
      <c r="F1924" s="23" t="s">
        <v>81</v>
      </c>
      <c r="G1924" s="23" t="s">
        <v>4796</v>
      </c>
      <c r="H1924" s="23" t="s">
        <v>81</v>
      </c>
      <c r="I1924" s="23" t="str">
        <f t="shared" si="120"/>
        <v>No</v>
      </c>
      <c r="J1924" s="23" t="str">
        <f t="shared" si="121"/>
        <v>No</v>
      </c>
      <c r="K1924" s="23" t="str">
        <f t="shared" si="122"/>
        <v>No</v>
      </c>
      <c r="L1924" s="23" t="str">
        <f>IF(TRIM(H1924)="?",'Cleaning Summary'!$B$35,IF(LOWER(TRIM(H1924))="yes","Yes","No"))</f>
        <v>No</v>
      </c>
      <c r="M1924" s="23">
        <f t="shared" si="123"/>
        <v>0</v>
      </c>
      <c r="N1924" s="23" t="str">
        <f>IF(B1924&lt;'Cleaning Summary'!$B$63,"Underweight",IF(B1924&lt;'Cleaning Summary'!$B$64,"Normal Weight",IF(B1924&lt;'Cleaning Summary'!$B$65,"Overweight","Obesity")))</f>
        <v>Normal Weight</v>
      </c>
      <c r="O1924" s="23" t="str">
        <f>IF(C1924&lt;'Cleaning Summary'!$B$66,"Normal",IF(C1924&lt;'Cleaning Summary'!$B$67,"Prediabetes","Diabetes"))</f>
        <v>Normal</v>
      </c>
    </row>
    <row r="1925" spans="1:15" x14ac:dyDescent="0.35">
      <c r="A1925" s="23" t="s">
        <v>3965</v>
      </c>
      <c r="B1925" s="27">
        <v>15.37</v>
      </c>
      <c r="C1925" s="27">
        <v>8.6300000000000008</v>
      </c>
      <c r="D1925" s="23" t="s">
        <v>95</v>
      </c>
      <c r="E1925" s="23" t="s">
        <v>81</v>
      </c>
      <c r="F1925" s="23" t="s">
        <v>81</v>
      </c>
      <c r="G1925" s="23" t="s">
        <v>4796</v>
      </c>
      <c r="H1925" s="23" t="s">
        <v>81</v>
      </c>
      <c r="I1925" s="23" t="str">
        <f t="shared" si="120"/>
        <v>Yes</v>
      </c>
      <c r="J1925" s="23" t="str">
        <f t="shared" si="121"/>
        <v>No</v>
      </c>
      <c r="K1925" s="23" t="str">
        <f t="shared" si="122"/>
        <v>No</v>
      </c>
      <c r="L1925" s="23" t="str">
        <f>IF(TRIM(H1925)="?",'Cleaning Summary'!$B$35,IF(LOWER(TRIM(H1925))="yes","Yes","No"))</f>
        <v>No</v>
      </c>
      <c r="M1925" s="23">
        <f t="shared" si="123"/>
        <v>0</v>
      </c>
      <c r="N1925" s="23" t="str">
        <f>IF(B1925&lt;'Cleaning Summary'!$B$63,"Underweight",IF(B1925&lt;'Cleaning Summary'!$B$64,"Normal Weight",IF(B1925&lt;'Cleaning Summary'!$B$65,"Overweight","Obesity")))</f>
        <v>Underweight</v>
      </c>
      <c r="O1925" s="23" t="str">
        <f>IF(C1925&lt;'Cleaning Summary'!$B$66,"Normal",IF(C1925&lt;'Cleaning Summary'!$B$67,"Prediabetes","Diabetes"))</f>
        <v>Diabetes</v>
      </c>
    </row>
    <row r="1926" spans="1:15" x14ac:dyDescent="0.35">
      <c r="A1926" s="23" t="s">
        <v>3967</v>
      </c>
      <c r="B1926" s="27">
        <v>30.4</v>
      </c>
      <c r="C1926" s="27">
        <v>5.28</v>
      </c>
      <c r="D1926" s="23" t="s">
        <v>81</v>
      </c>
      <c r="E1926" s="23" t="s">
        <v>81</v>
      </c>
      <c r="F1926" s="23" t="s">
        <v>81</v>
      </c>
      <c r="G1926" s="23" t="s">
        <v>4796</v>
      </c>
      <c r="H1926" s="23" t="s">
        <v>81</v>
      </c>
      <c r="I1926" s="23" t="str">
        <f t="shared" si="120"/>
        <v>No</v>
      </c>
      <c r="J1926" s="23" t="str">
        <f t="shared" si="121"/>
        <v>No</v>
      </c>
      <c r="K1926" s="23" t="str">
        <f t="shared" si="122"/>
        <v>No</v>
      </c>
      <c r="L1926" s="23" t="str">
        <f>IF(TRIM(H1926)="?",'Cleaning Summary'!$B$35,IF(LOWER(TRIM(H1926))="yes","Yes","No"))</f>
        <v>No</v>
      </c>
      <c r="M1926" s="23">
        <f t="shared" si="123"/>
        <v>0</v>
      </c>
      <c r="N1926" s="23" t="str">
        <f>IF(B1926&lt;'Cleaning Summary'!$B$63,"Underweight",IF(B1926&lt;'Cleaning Summary'!$B$64,"Normal Weight",IF(B1926&lt;'Cleaning Summary'!$B$65,"Overweight","Obesity")))</f>
        <v>Obesity</v>
      </c>
      <c r="O1926" s="23" t="str">
        <f>IF(C1926&lt;'Cleaning Summary'!$B$66,"Normal",IF(C1926&lt;'Cleaning Summary'!$B$67,"Prediabetes","Diabetes"))</f>
        <v>Normal</v>
      </c>
    </row>
    <row r="1927" spans="1:15" x14ac:dyDescent="0.35">
      <c r="A1927" s="23" t="s">
        <v>3969</v>
      </c>
      <c r="B1927" s="27">
        <v>19.48</v>
      </c>
      <c r="C1927" s="27">
        <v>5.63</v>
      </c>
      <c r="D1927" s="23" t="s">
        <v>95</v>
      </c>
      <c r="E1927" s="23" t="s">
        <v>81</v>
      </c>
      <c r="F1927" s="23" t="s">
        <v>81</v>
      </c>
      <c r="G1927" s="23">
        <v>1</v>
      </c>
      <c r="H1927" s="23" t="s">
        <v>81</v>
      </c>
      <c r="I1927" s="23" t="str">
        <f t="shared" si="120"/>
        <v>Yes</v>
      </c>
      <c r="J1927" s="23" t="str">
        <f t="shared" si="121"/>
        <v>No</v>
      </c>
      <c r="K1927" s="23" t="str">
        <f t="shared" si="122"/>
        <v>No</v>
      </c>
      <c r="L1927" s="23" t="str">
        <f>IF(TRIM(H1927)="?",'Cleaning Summary'!$B$35,IF(LOWER(TRIM(H1927))="yes","Yes","No"))</f>
        <v>No</v>
      </c>
      <c r="M1927" s="23">
        <f t="shared" si="123"/>
        <v>1</v>
      </c>
      <c r="N1927" s="23" t="str">
        <f>IF(B1927&lt;'Cleaning Summary'!$B$63,"Underweight",IF(B1927&lt;'Cleaning Summary'!$B$64,"Normal Weight",IF(B1927&lt;'Cleaning Summary'!$B$65,"Overweight","Obesity")))</f>
        <v>Normal Weight</v>
      </c>
      <c r="O1927" s="23" t="str">
        <f>IF(C1927&lt;'Cleaning Summary'!$B$66,"Normal",IF(C1927&lt;'Cleaning Summary'!$B$67,"Prediabetes","Diabetes"))</f>
        <v>Normal</v>
      </c>
    </row>
    <row r="1928" spans="1:15" x14ac:dyDescent="0.35">
      <c r="A1928" s="23" t="s">
        <v>3971</v>
      </c>
      <c r="B1928" s="27">
        <v>16.96</v>
      </c>
      <c r="C1928" s="27">
        <v>11.47</v>
      </c>
      <c r="D1928" s="23" t="s">
        <v>95</v>
      </c>
      <c r="E1928" s="23" t="s">
        <v>81</v>
      </c>
      <c r="F1928" s="23" t="s">
        <v>81</v>
      </c>
      <c r="G1928" s="23" t="s">
        <v>4796</v>
      </c>
      <c r="H1928" s="23" t="s">
        <v>81</v>
      </c>
      <c r="I1928" s="23" t="str">
        <f t="shared" si="120"/>
        <v>Yes</v>
      </c>
      <c r="J1928" s="23" t="str">
        <f t="shared" si="121"/>
        <v>No</v>
      </c>
      <c r="K1928" s="23" t="str">
        <f t="shared" si="122"/>
        <v>No</v>
      </c>
      <c r="L1928" s="23" t="str">
        <f>IF(TRIM(H1928)="?",'Cleaning Summary'!$B$35,IF(LOWER(TRIM(H1928))="yes","Yes","No"))</f>
        <v>No</v>
      </c>
      <c r="M1928" s="23">
        <f t="shared" si="123"/>
        <v>0</v>
      </c>
      <c r="N1928" s="23" t="str">
        <f>IF(B1928&lt;'Cleaning Summary'!$B$63,"Underweight",IF(B1928&lt;'Cleaning Summary'!$B$64,"Normal Weight",IF(B1928&lt;'Cleaning Summary'!$B$65,"Overweight","Obesity")))</f>
        <v>Underweight</v>
      </c>
      <c r="O1928" s="23" t="str">
        <f>IF(C1928&lt;'Cleaning Summary'!$B$66,"Normal",IF(C1928&lt;'Cleaning Summary'!$B$67,"Prediabetes","Diabetes"))</f>
        <v>Diabetes</v>
      </c>
    </row>
    <row r="1929" spans="1:15" x14ac:dyDescent="0.35">
      <c r="A1929" s="23" t="s">
        <v>3973</v>
      </c>
      <c r="B1929" s="27">
        <v>19.05</v>
      </c>
      <c r="C1929" s="27">
        <v>4.92</v>
      </c>
      <c r="D1929" s="23" t="s">
        <v>81</v>
      </c>
      <c r="E1929" s="23" t="s">
        <v>81</v>
      </c>
      <c r="F1929" s="23" t="s">
        <v>81</v>
      </c>
      <c r="G1929" s="23">
        <v>1</v>
      </c>
      <c r="H1929" s="23" t="s">
        <v>81</v>
      </c>
      <c r="I1929" s="23" t="str">
        <f t="shared" si="120"/>
        <v>No</v>
      </c>
      <c r="J1929" s="23" t="str">
        <f t="shared" si="121"/>
        <v>No</v>
      </c>
      <c r="K1929" s="23" t="str">
        <f t="shared" si="122"/>
        <v>No</v>
      </c>
      <c r="L1929" s="23" t="str">
        <f>IF(TRIM(H1929)="?",'Cleaning Summary'!$B$35,IF(LOWER(TRIM(H1929))="yes","Yes","No"))</f>
        <v>No</v>
      </c>
      <c r="M1929" s="23">
        <f t="shared" si="123"/>
        <v>1</v>
      </c>
      <c r="N1929" s="23" t="str">
        <f>IF(B1929&lt;'Cleaning Summary'!$B$63,"Underweight",IF(B1929&lt;'Cleaning Summary'!$B$64,"Normal Weight",IF(B1929&lt;'Cleaning Summary'!$B$65,"Overweight","Obesity")))</f>
        <v>Normal Weight</v>
      </c>
      <c r="O1929" s="23" t="str">
        <f>IF(C1929&lt;'Cleaning Summary'!$B$66,"Normal",IF(C1929&lt;'Cleaning Summary'!$B$67,"Prediabetes","Diabetes"))</f>
        <v>Normal</v>
      </c>
    </row>
    <row r="1930" spans="1:15" x14ac:dyDescent="0.35">
      <c r="A1930" s="23" t="s">
        <v>3975</v>
      </c>
      <c r="B1930" s="27">
        <v>37.619999999999997</v>
      </c>
      <c r="C1930" s="27">
        <v>4.18</v>
      </c>
      <c r="D1930" s="23" t="s">
        <v>81</v>
      </c>
      <c r="E1930" s="23" t="s">
        <v>81</v>
      </c>
      <c r="F1930" s="23" t="s">
        <v>81</v>
      </c>
      <c r="G1930" s="23" t="s">
        <v>4796</v>
      </c>
      <c r="H1930" s="23" t="s">
        <v>81</v>
      </c>
      <c r="I1930" s="23" t="str">
        <f t="shared" si="120"/>
        <v>No</v>
      </c>
      <c r="J1930" s="23" t="str">
        <f t="shared" si="121"/>
        <v>No</v>
      </c>
      <c r="K1930" s="23" t="str">
        <f t="shared" si="122"/>
        <v>No</v>
      </c>
      <c r="L1930" s="23" t="str">
        <f>IF(TRIM(H1930)="?",'Cleaning Summary'!$B$35,IF(LOWER(TRIM(H1930))="yes","Yes","No"))</f>
        <v>No</v>
      </c>
      <c r="M1930" s="23">
        <f t="shared" si="123"/>
        <v>0</v>
      </c>
      <c r="N1930" s="23" t="str">
        <f>IF(B1930&lt;'Cleaning Summary'!$B$63,"Underweight",IF(B1930&lt;'Cleaning Summary'!$B$64,"Normal Weight",IF(B1930&lt;'Cleaning Summary'!$B$65,"Overweight","Obesity")))</f>
        <v>Obesity</v>
      </c>
      <c r="O1930" s="23" t="str">
        <f>IF(C1930&lt;'Cleaning Summary'!$B$66,"Normal",IF(C1930&lt;'Cleaning Summary'!$B$67,"Prediabetes","Diabetes"))</f>
        <v>Normal</v>
      </c>
    </row>
    <row r="1931" spans="1:15" x14ac:dyDescent="0.35">
      <c r="A1931" s="23" t="s">
        <v>3977</v>
      </c>
      <c r="B1931" s="27">
        <v>29.1</v>
      </c>
      <c r="C1931" s="27">
        <v>4.67</v>
      </c>
      <c r="D1931" s="23" t="s">
        <v>81</v>
      </c>
      <c r="E1931" s="23" t="s">
        <v>81</v>
      </c>
      <c r="F1931" s="23" t="s">
        <v>81</v>
      </c>
      <c r="G1931" s="23" t="s">
        <v>4796</v>
      </c>
      <c r="H1931" s="23" t="s">
        <v>81</v>
      </c>
      <c r="I1931" s="23" t="str">
        <f t="shared" si="120"/>
        <v>No</v>
      </c>
      <c r="J1931" s="23" t="str">
        <f t="shared" si="121"/>
        <v>No</v>
      </c>
      <c r="K1931" s="23" t="str">
        <f t="shared" si="122"/>
        <v>No</v>
      </c>
      <c r="L1931" s="23" t="str">
        <f>IF(TRIM(H1931)="?",'Cleaning Summary'!$B$35,IF(LOWER(TRIM(H1931))="yes","Yes","No"))</f>
        <v>No</v>
      </c>
      <c r="M1931" s="23">
        <f t="shared" si="123"/>
        <v>0</v>
      </c>
      <c r="N1931" s="23" t="str">
        <f>IF(B1931&lt;'Cleaning Summary'!$B$63,"Underweight",IF(B1931&lt;'Cleaning Summary'!$B$64,"Normal Weight",IF(B1931&lt;'Cleaning Summary'!$B$65,"Overweight","Obesity")))</f>
        <v>Overweight</v>
      </c>
      <c r="O1931" s="23" t="str">
        <f>IF(C1931&lt;'Cleaning Summary'!$B$66,"Normal",IF(C1931&lt;'Cleaning Summary'!$B$67,"Prediabetes","Diabetes"))</f>
        <v>Normal</v>
      </c>
    </row>
    <row r="1932" spans="1:15" x14ac:dyDescent="0.35">
      <c r="A1932" s="23" t="s">
        <v>3979</v>
      </c>
      <c r="B1932" s="27">
        <v>26.62</v>
      </c>
      <c r="C1932" s="27">
        <v>6.24</v>
      </c>
      <c r="D1932" s="23" t="s">
        <v>81</v>
      </c>
      <c r="E1932" s="23" t="s">
        <v>81</v>
      </c>
      <c r="F1932" s="23" t="s">
        <v>81</v>
      </c>
      <c r="G1932" s="23" t="s">
        <v>4796</v>
      </c>
      <c r="H1932" s="23" t="s">
        <v>81</v>
      </c>
      <c r="I1932" s="23" t="str">
        <f t="shared" si="120"/>
        <v>No</v>
      </c>
      <c r="J1932" s="23" t="str">
        <f t="shared" si="121"/>
        <v>No</v>
      </c>
      <c r="K1932" s="23" t="str">
        <f t="shared" si="122"/>
        <v>No</v>
      </c>
      <c r="L1932" s="23" t="str">
        <f>IF(TRIM(H1932)="?",'Cleaning Summary'!$B$35,IF(LOWER(TRIM(H1932))="yes","Yes","No"))</f>
        <v>No</v>
      </c>
      <c r="M1932" s="23">
        <f t="shared" si="123"/>
        <v>0</v>
      </c>
      <c r="N1932" s="23" t="str">
        <f>IF(B1932&lt;'Cleaning Summary'!$B$63,"Underweight",IF(B1932&lt;'Cleaning Summary'!$B$64,"Normal Weight",IF(B1932&lt;'Cleaning Summary'!$B$65,"Overweight","Obesity")))</f>
        <v>Overweight</v>
      </c>
      <c r="O1932" s="23" t="str">
        <f>IF(C1932&lt;'Cleaning Summary'!$B$66,"Normal",IF(C1932&lt;'Cleaning Summary'!$B$67,"Prediabetes","Diabetes"))</f>
        <v>Prediabetes</v>
      </c>
    </row>
    <row r="1933" spans="1:15" x14ac:dyDescent="0.35">
      <c r="A1933" s="23" t="s">
        <v>3981</v>
      </c>
      <c r="B1933" s="27">
        <v>25.74</v>
      </c>
      <c r="C1933" s="27">
        <v>5.99</v>
      </c>
      <c r="D1933" s="23" t="s">
        <v>81</v>
      </c>
      <c r="E1933" s="23" t="s">
        <v>81</v>
      </c>
      <c r="F1933" s="23" t="s">
        <v>81</v>
      </c>
      <c r="G1933" s="23" t="s">
        <v>4796</v>
      </c>
      <c r="H1933" s="23" t="s">
        <v>81</v>
      </c>
      <c r="I1933" s="23" t="str">
        <f t="shared" si="120"/>
        <v>No</v>
      </c>
      <c r="J1933" s="23" t="str">
        <f t="shared" si="121"/>
        <v>No</v>
      </c>
      <c r="K1933" s="23" t="str">
        <f t="shared" si="122"/>
        <v>No</v>
      </c>
      <c r="L1933" s="23" t="str">
        <f>IF(TRIM(H1933)="?",'Cleaning Summary'!$B$35,IF(LOWER(TRIM(H1933))="yes","Yes","No"))</f>
        <v>No</v>
      </c>
      <c r="M1933" s="23">
        <f t="shared" si="123"/>
        <v>0</v>
      </c>
      <c r="N1933" s="23" t="str">
        <f>IF(B1933&lt;'Cleaning Summary'!$B$63,"Underweight",IF(B1933&lt;'Cleaning Summary'!$B$64,"Normal Weight",IF(B1933&lt;'Cleaning Summary'!$B$65,"Overweight","Obesity")))</f>
        <v>Overweight</v>
      </c>
      <c r="O1933" s="23" t="str">
        <f>IF(C1933&lt;'Cleaning Summary'!$B$66,"Normal",IF(C1933&lt;'Cleaning Summary'!$B$67,"Prediabetes","Diabetes"))</f>
        <v>Prediabetes</v>
      </c>
    </row>
    <row r="1934" spans="1:15" x14ac:dyDescent="0.35">
      <c r="A1934" s="23" t="s">
        <v>3983</v>
      </c>
      <c r="B1934" s="27">
        <v>18.22</v>
      </c>
      <c r="C1934" s="27">
        <v>10.27</v>
      </c>
      <c r="D1934" s="23" t="s">
        <v>95</v>
      </c>
      <c r="E1934" s="23" t="s">
        <v>81</v>
      </c>
      <c r="F1934" s="23" t="s">
        <v>81</v>
      </c>
      <c r="G1934" s="23">
        <v>1</v>
      </c>
      <c r="H1934" s="23" t="s">
        <v>81</v>
      </c>
      <c r="I1934" s="23" t="str">
        <f t="shared" si="120"/>
        <v>Yes</v>
      </c>
      <c r="J1934" s="23" t="str">
        <f t="shared" si="121"/>
        <v>No</v>
      </c>
      <c r="K1934" s="23" t="str">
        <f t="shared" si="122"/>
        <v>No</v>
      </c>
      <c r="L1934" s="23" t="str">
        <f>IF(TRIM(H1934)="?",'Cleaning Summary'!$B$35,IF(LOWER(TRIM(H1934))="yes","Yes","No"))</f>
        <v>No</v>
      </c>
      <c r="M1934" s="23">
        <f t="shared" si="123"/>
        <v>1</v>
      </c>
      <c r="N1934" s="23" t="str">
        <f>IF(B1934&lt;'Cleaning Summary'!$B$63,"Underweight",IF(B1934&lt;'Cleaning Summary'!$B$64,"Normal Weight",IF(B1934&lt;'Cleaning Summary'!$B$65,"Overweight","Obesity")))</f>
        <v>Underweight</v>
      </c>
      <c r="O1934" s="23" t="str">
        <f>IF(C1934&lt;'Cleaning Summary'!$B$66,"Normal",IF(C1934&lt;'Cleaning Summary'!$B$67,"Prediabetes","Diabetes"))</f>
        <v>Diabetes</v>
      </c>
    </row>
    <row r="1935" spans="1:15" x14ac:dyDescent="0.35">
      <c r="A1935" s="23" t="s">
        <v>3985</v>
      </c>
      <c r="B1935" s="27">
        <v>26.03</v>
      </c>
      <c r="C1935" s="27">
        <v>5.97</v>
      </c>
      <c r="D1935" s="23" t="s">
        <v>81</v>
      </c>
      <c r="E1935" s="23" t="s">
        <v>81</v>
      </c>
      <c r="F1935" s="23" t="s">
        <v>82</v>
      </c>
      <c r="G1935" s="23">
        <v>1</v>
      </c>
      <c r="H1935" s="23" t="s">
        <v>81</v>
      </c>
      <c r="I1935" s="23" t="str">
        <f t="shared" si="120"/>
        <v>No</v>
      </c>
      <c r="J1935" s="23" t="str">
        <f t="shared" si="121"/>
        <v>No</v>
      </c>
      <c r="K1935" s="23" t="str">
        <f t="shared" si="122"/>
        <v>Yes</v>
      </c>
      <c r="L1935" s="23" t="str">
        <f>IF(TRIM(H1935)="?",'Cleaning Summary'!$B$35,IF(LOWER(TRIM(H1935))="yes","Yes","No"))</f>
        <v>No</v>
      </c>
      <c r="M1935" s="23">
        <f t="shared" si="123"/>
        <v>1</v>
      </c>
      <c r="N1935" s="23" t="str">
        <f>IF(B1935&lt;'Cleaning Summary'!$B$63,"Underweight",IF(B1935&lt;'Cleaning Summary'!$B$64,"Normal Weight",IF(B1935&lt;'Cleaning Summary'!$B$65,"Overweight","Obesity")))</f>
        <v>Overweight</v>
      </c>
      <c r="O1935" s="23" t="str">
        <f>IF(C1935&lt;'Cleaning Summary'!$B$66,"Normal",IF(C1935&lt;'Cleaning Summary'!$B$67,"Prediabetes","Diabetes"))</f>
        <v>Prediabetes</v>
      </c>
    </row>
    <row r="1936" spans="1:15" x14ac:dyDescent="0.35">
      <c r="A1936" s="23" t="s">
        <v>3987</v>
      </c>
      <c r="B1936" s="27">
        <v>17.29</v>
      </c>
      <c r="C1936" s="27">
        <v>4.9800000000000004</v>
      </c>
      <c r="D1936" s="23" t="s">
        <v>81</v>
      </c>
      <c r="E1936" s="23" t="s">
        <v>81</v>
      </c>
      <c r="F1936" s="23" t="s">
        <v>81</v>
      </c>
      <c r="G1936" s="23" t="s">
        <v>4796</v>
      </c>
      <c r="H1936" s="23" t="s">
        <v>81</v>
      </c>
      <c r="I1936" s="23" t="str">
        <f t="shared" si="120"/>
        <v>No</v>
      </c>
      <c r="J1936" s="23" t="str">
        <f t="shared" si="121"/>
        <v>No</v>
      </c>
      <c r="K1936" s="23" t="str">
        <f t="shared" si="122"/>
        <v>No</v>
      </c>
      <c r="L1936" s="23" t="str">
        <f>IF(TRIM(H1936)="?",'Cleaning Summary'!$B$35,IF(LOWER(TRIM(H1936))="yes","Yes","No"))</f>
        <v>No</v>
      </c>
      <c r="M1936" s="23">
        <f t="shared" si="123"/>
        <v>0</v>
      </c>
      <c r="N1936" s="23" t="str">
        <f>IF(B1936&lt;'Cleaning Summary'!$B$63,"Underweight",IF(B1936&lt;'Cleaning Summary'!$B$64,"Normal Weight",IF(B1936&lt;'Cleaning Summary'!$B$65,"Overweight","Obesity")))</f>
        <v>Underweight</v>
      </c>
      <c r="O1936" s="23" t="str">
        <f>IF(C1936&lt;'Cleaning Summary'!$B$66,"Normal",IF(C1936&lt;'Cleaning Summary'!$B$67,"Prediabetes","Diabetes"))</f>
        <v>Normal</v>
      </c>
    </row>
    <row r="1937" spans="1:15" x14ac:dyDescent="0.35">
      <c r="A1937" s="23" t="s">
        <v>3989</v>
      </c>
      <c r="B1937" s="27">
        <v>18.170000000000002</v>
      </c>
      <c r="C1937" s="27">
        <v>6.91</v>
      </c>
      <c r="D1937" s="23" t="s">
        <v>95</v>
      </c>
      <c r="E1937" s="23" t="s">
        <v>81</v>
      </c>
      <c r="F1937" s="23" t="s">
        <v>81</v>
      </c>
      <c r="G1937" s="23">
        <v>1</v>
      </c>
      <c r="H1937" s="23" t="s">
        <v>81</v>
      </c>
      <c r="I1937" s="23" t="str">
        <f t="shared" si="120"/>
        <v>Yes</v>
      </c>
      <c r="J1937" s="23" t="str">
        <f t="shared" si="121"/>
        <v>No</v>
      </c>
      <c r="K1937" s="23" t="str">
        <f t="shared" si="122"/>
        <v>No</v>
      </c>
      <c r="L1937" s="23" t="str">
        <f>IF(TRIM(H1937)="?",'Cleaning Summary'!$B$35,IF(LOWER(TRIM(H1937))="yes","Yes","No"))</f>
        <v>No</v>
      </c>
      <c r="M1937" s="23">
        <f t="shared" si="123"/>
        <v>1</v>
      </c>
      <c r="N1937" s="23" t="str">
        <f>IF(B1937&lt;'Cleaning Summary'!$B$63,"Underweight",IF(B1937&lt;'Cleaning Summary'!$B$64,"Normal Weight",IF(B1937&lt;'Cleaning Summary'!$B$65,"Overweight","Obesity")))</f>
        <v>Underweight</v>
      </c>
      <c r="O1937" s="23" t="str">
        <f>IF(C1937&lt;'Cleaning Summary'!$B$66,"Normal",IF(C1937&lt;'Cleaning Summary'!$B$67,"Prediabetes","Diabetes"))</f>
        <v>Diabetes</v>
      </c>
    </row>
    <row r="1938" spans="1:15" x14ac:dyDescent="0.35">
      <c r="A1938" s="23" t="s">
        <v>3991</v>
      </c>
      <c r="B1938" s="27">
        <v>32.54</v>
      </c>
      <c r="C1938" s="27">
        <v>6.38</v>
      </c>
      <c r="D1938" s="23" t="s">
        <v>81</v>
      </c>
      <c r="E1938" s="23" t="s">
        <v>95</v>
      </c>
      <c r="F1938" s="23" t="s">
        <v>81</v>
      </c>
      <c r="G1938" s="23">
        <v>1</v>
      </c>
      <c r="H1938" s="23" t="s">
        <v>81</v>
      </c>
      <c r="I1938" s="23" t="str">
        <f t="shared" si="120"/>
        <v>No</v>
      </c>
      <c r="J1938" s="23" t="str">
        <f t="shared" si="121"/>
        <v>Yes</v>
      </c>
      <c r="K1938" s="23" t="str">
        <f t="shared" si="122"/>
        <v>No</v>
      </c>
      <c r="L1938" s="23" t="str">
        <f>IF(TRIM(H1938)="?",'Cleaning Summary'!$B$35,IF(LOWER(TRIM(H1938))="yes","Yes","No"))</f>
        <v>No</v>
      </c>
      <c r="M1938" s="23">
        <f t="shared" si="123"/>
        <v>1</v>
      </c>
      <c r="N1938" s="23" t="str">
        <f>IF(B1938&lt;'Cleaning Summary'!$B$63,"Underweight",IF(B1938&lt;'Cleaning Summary'!$B$64,"Normal Weight",IF(B1938&lt;'Cleaning Summary'!$B$65,"Overweight","Obesity")))</f>
        <v>Obesity</v>
      </c>
      <c r="O1938" s="23" t="str">
        <f>IF(C1938&lt;'Cleaning Summary'!$B$66,"Normal",IF(C1938&lt;'Cleaning Summary'!$B$67,"Prediabetes","Diabetes"))</f>
        <v>Prediabetes</v>
      </c>
    </row>
    <row r="1939" spans="1:15" x14ac:dyDescent="0.35">
      <c r="A1939" s="23" t="s">
        <v>3993</v>
      </c>
      <c r="B1939" s="27">
        <v>30.25</v>
      </c>
      <c r="C1939" s="27">
        <v>4.7699999999999996</v>
      </c>
      <c r="D1939" s="23" t="s">
        <v>81</v>
      </c>
      <c r="E1939" s="23" t="s">
        <v>81</v>
      </c>
      <c r="F1939" s="23" t="s">
        <v>81</v>
      </c>
      <c r="G1939" s="23" t="s">
        <v>4796</v>
      </c>
      <c r="H1939" s="23" t="s">
        <v>81</v>
      </c>
      <c r="I1939" s="23" t="str">
        <f t="shared" si="120"/>
        <v>No</v>
      </c>
      <c r="J1939" s="23" t="str">
        <f t="shared" si="121"/>
        <v>No</v>
      </c>
      <c r="K1939" s="23" t="str">
        <f t="shared" si="122"/>
        <v>No</v>
      </c>
      <c r="L1939" s="23" t="str">
        <f>IF(TRIM(H1939)="?",'Cleaning Summary'!$B$35,IF(LOWER(TRIM(H1939))="yes","Yes","No"))</f>
        <v>No</v>
      </c>
      <c r="M1939" s="23">
        <f t="shared" si="123"/>
        <v>0</v>
      </c>
      <c r="N1939" s="23" t="str">
        <f>IF(B1939&lt;'Cleaning Summary'!$B$63,"Underweight",IF(B1939&lt;'Cleaning Summary'!$B$64,"Normal Weight",IF(B1939&lt;'Cleaning Summary'!$B$65,"Overweight","Obesity")))</f>
        <v>Obesity</v>
      </c>
      <c r="O1939" s="23" t="str">
        <f>IF(C1939&lt;'Cleaning Summary'!$B$66,"Normal",IF(C1939&lt;'Cleaning Summary'!$B$67,"Prediabetes","Diabetes"))</f>
        <v>Normal</v>
      </c>
    </row>
    <row r="1940" spans="1:15" x14ac:dyDescent="0.35">
      <c r="A1940" s="23" t="s">
        <v>3995</v>
      </c>
      <c r="B1940" s="27">
        <v>19.59</v>
      </c>
      <c r="C1940" s="27">
        <v>6.04</v>
      </c>
      <c r="D1940" s="23" t="s">
        <v>95</v>
      </c>
      <c r="E1940" s="23" t="s">
        <v>81</v>
      </c>
      <c r="F1940" s="23" t="s">
        <v>81</v>
      </c>
      <c r="G1940" s="23">
        <v>1</v>
      </c>
      <c r="H1940" s="23" t="s">
        <v>81</v>
      </c>
      <c r="I1940" s="23" t="str">
        <f t="shared" si="120"/>
        <v>Yes</v>
      </c>
      <c r="J1940" s="23" t="str">
        <f t="shared" si="121"/>
        <v>No</v>
      </c>
      <c r="K1940" s="23" t="str">
        <f t="shared" si="122"/>
        <v>No</v>
      </c>
      <c r="L1940" s="23" t="str">
        <f>IF(TRIM(H1940)="?",'Cleaning Summary'!$B$35,IF(LOWER(TRIM(H1940))="yes","Yes","No"))</f>
        <v>No</v>
      </c>
      <c r="M1940" s="23">
        <f t="shared" si="123"/>
        <v>1</v>
      </c>
      <c r="N1940" s="23" t="str">
        <f>IF(B1940&lt;'Cleaning Summary'!$B$63,"Underweight",IF(B1940&lt;'Cleaning Summary'!$B$64,"Normal Weight",IF(B1940&lt;'Cleaning Summary'!$B$65,"Overweight","Obesity")))</f>
        <v>Normal Weight</v>
      </c>
      <c r="O1940" s="23" t="str">
        <f>IF(C1940&lt;'Cleaning Summary'!$B$66,"Normal",IF(C1940&lt;'Cleaning Summary'!$B$67,"Prediabetes","Diabetes"))</f>
        <v>Prediabetes</v>
      </c>
    </row>
    <row r="1941" spans="1:15" x14ac:dyDescent="0.35">
      <c r="A1941" s="23" t="s">
        <v>3997</v>
      </c>
      <c r="B1941" s="27">
        <v>45.9</v>
      </c>
      <c r="C1941" s="27">
        <v>4.3</v>
      </c>
      <c r="D1941" s="23" t="s">
        <v>95</v>
      </c>
      <c r="E1941" s="23" t="s">
        <v>81</v>
      </c>
      <c r="F1941" s="23" t="s">
        <v>81</v>
      </c>
      <c r="G1941" s="23">
        <v>1</v>
      </c>
      <c r="H1941" s="23" t="s">
        <v>81</v>
      </c>
      <c r="I1941" s="23" t="str">
        <f t="shared" si="120"/>
        <v>Yes</v>
      </c>
      <c r="J1941" s="23" t="str">
        <f t="shared" si="121"/>
        <v>No</v>
      </c>
      <c r="K1941" s="23" t="str">
        <f t="shared" si="122"/>
        <v>No</v>
      </c>
      <c r="L1941" s="23" t="str">
        <f>IF(TRIM(H1941)="?",'Cleaning Summary'!$B$35,IF(LOWER(TRIM(H1941))="yes","Yes","No"))</f>
        <v>No</v>
      </c>
      <c r="M1941" s="23">
        <f t="shared" si="123"/>
        <v>1</v>
      </c>
      <c r="N1941" s="23" t="str">
        <f>IF(B1941&lt;'Cleaning Summary'!$B$63,"Underweight",IF(B1941&lt;'Cleaning Summary'!$B$64,"Normal Weight",IF(B1941&lt;'Cleaning Summary'!$B$65,"Overweight","Obesity")))</f>
        <v>Obesity</v>
      </c>
      <c r="O1941" s="23" t="str">
        <f>IF(C1941&lt;'Cleaning Summary'!$B$66,"Normal",IF(C1941&lt;'Cleaning Summary'!$B$67,"Prediabetes","Diabetes"))</f>
        <v>Normal</v>
      </c>
    </row>
    <row r="1942" spans="1:15" x14ac:dyDescent="0.35">
      <c r="A1942" s="23" t="s">
        <v>3999</v>
      </c>
      <c r="B1942" s="27">
        <v>17.059999999999999</v>
      </c>
      <c r="C1942" s="27">
        <v>8.75</v>
      </c>
      <c r="D1942" s="23" t="s">
        <v>95</v>
      </c>
      <c r="E1942" s="23" t="s">
        <v>81</v>
      </c>
      <c r="F1942" s="23" t="s">
        <v>81</v>
      </c>
      <c r="G1942" s="23" t="s">
        <v>4796</v>
      </c>
      <c r="H1942" s="23" t="s">
        <v>81</v>
      </c>
      <c r="I1942" s="23" t="str">
        <f t="shared" si="120"/>
        <v>Yes</v>
      </c>
      <c r="J1942" s="23" t="str">
        <f t="shared" si="121"/>
        <v>No</v>
      </c>
      <c r="K1942" s="23" t="str">
        <f t="shared" si="122"/>
        <v>No</v>
      </c>
      <c r="L1942" s="23" t="str">
        <f>IF(TRIM(H1942)="?",'Cleaning Summary'!$B$35,IF(LOWER(TRIM(H1942))="yes","Yes","No"))</f>
        <v>No</v>
      </c>
      <c r="M1942" s="23">
        <f t="shared" si="123"/>
        <v>0</v>
      </c>
      <c r="N1942" s="23" t="str">
        <f>IF(B1942&lt;'Cleaning Summary'!$B$63,"Underweight",IF(B1942&lt;'Cleaning Summary'!$B$64,"Normal Weight",IF(B1942&lt;'Cleaning Summary'!$B$65,"Overweight","Obesity")))</f>
        <v>Underweight</v>
      </c>
      <c r="O1942" s="23" t="str">
        <f>IF(C1942&lt;'Cleaning Summary'!$B$66,"Normal",IF(C1942&lt;'Cleaning Summary'!$B$67,"Prediabetes","Diabetes"))</f>
        <v>Diabetes</v>
      </c>
    </row>
    <row r="1943" spans="1:15" x14ac:dyDescent="0.35">
      <c r="A1943" s="23" t="s">
        <v>4001</v>
      </c>
      <c r="B1943" s="27">
        <v>32.07</v>
      </c>
      <c r="C1943" s="27">
        <v>5.25</v>
      </c>
      <c r="D1943" s="23" t="s">
        <v>81</v>
      </c>
      <c r="E1943" s="23" t="s">
        <v>81</v>
      </c>
      <c r="F1943" s="23" t="s">
        <v>82</v>
      </c>
      <c r="G1943" s="23">
        <v>1</v>
      </c>
      <c r="H1943" s="23" t="s">
        <v>81</v>
      </c>
      <c r="I1943" s="23" t="str">
        <f t="shared" si="120"/>
        <v>No</v>
      </c>
      <c r="J1943" s="23" t="str">
        <f t="shared" si="121"/>
        <v>No</v>
      </c>
      <c r="K1943" s="23" t="str">
        <f t="shared" si="122"/>
        <v>Yes</v>
      </c>
      <c r="L1943" s="23" t="str">
        <f>IF(TRIM(H1943)="?",'Cleaning Summary'!$B$35,IF(LOWER(TRIM(H1943))="yes","Yes","No"))</f>
        <v>No</v>
      </c>
      <c r="M1943" s="23">
        <f t="shared" si="123"/>
        <v>1</v>
      </c>
      <c r="N1943" s="23" t="str">
        <f>IF(B1943&lt;'Cleaning Summary'!$B$63,"Underweight",IF(B1943&lt;'Cleaning Summary'!$B$64,"Normal Weight",IF(B1943&lt;'Cleaning Summary'!$B$65,"Overweight","Obesity")))</f>
        <v>Obesity</v>
      </c>
      <c r="O1943" s="23" t="str">
        <f>IF(C1943&lt;'Cleaning Summary'!$B$66,"Normal",IF(C1943&lt;'Cleaning Summary'!$B$67,"Prediabetes","Diabetes"))</f>
        <v>Normal</v>
      </c>
    </row>
    <row r="1944" spans="1:15" x14ac:dyDescent="0.35">
      <c r="A1944" s="23" t="s">
        <v>4003</v>
      </c>
      <c r="B1944" s="27">
        <v>16.5</v>
      </c>
      <c r="C1944" s="27">
        <v>5.03</v>
      </c>
      <c r="D1944" s="23" t="s">
        <v>81</v>
      </c>
      <c r="E1944" s="23" t="s">
        <v>81</v>
      </c>
      <c r="F1944" s="23" t="s">
        <v>81</v>
      </c>
      <c r="G1944" s="23">
        <v>1</v>
      </c>
      <c r="H1944" s="23" t="s">
        <v>81</v>
      </c>
      <c r="I1944" s="23" t="str">
        <f t="shared" si="120"/>
        <v>No</v>
      </c>
      <c r="J1944" s="23" t="str">
        <f t="shared" si="121"/>
        <v>No</v>
      </c>
      <c r="K1944" s="23" t="str">
        <f t="shared" si="122"/>
        <v>No</v>
      </c>
      <c r="L1944" s="23" t="str">
        <f>IF(TRIM(H1944)="?",'Cleaning Summary'!$B$35,IF(LOWER(TRIM(H1944))="yes","Yes","No"))</f>
        <v>No</v>
      </c>
      <c r="M1944" s="23">
        <f t="shared" si="123"/>
        <v>1</v>
      </c>
      <c r="N1944" s="23" t="str">
        <f>IF(B1944&lt;'Cleaning Summary'!$B$63,"Underweight",IF(B1944&lt;'Cleaning Summary'!$B$64,"Normal Weight",IF(B1944&lt;'Cleaning Summary'!$B$65,"Overweight","Obesity")))</f>
        <v>Underweight</v>
      </c>
      <c r="O1944" s="23" t="str">
        <f>IF(C1944&lt;'Cleaning Summary'!$B$66,"Normal",IF(C1944&lt;'Cleaning Summary'!$B$67,"Prediabetes","Diabetes"))</f>
        <v>Normal</v>
      </c>
    </row>
    <row r="1945" spans="1:15" x14ac:dyDescent="0.35">
      <c r="A1945" s="23" t="s">
        <v>4005</v>
      </c>
      <c r="B1945" s="27">
        <v>31.4</v>
      </c>
      <c r="C1945" s="27">
        <v>5.88</v>
      </c>
      <c r="D1945" s="23" t="s">
        <v>81</v>
      </c>
      <c r="E1945" s="23" t="s">
        <v>81</v>
      </c>
      <c r="F1945" s="23" t="s">
        <v>81</v>
      </c>
      <c r="G1945" s="23">
        <v>1</v>
      </c>
      <c r="H1945" s="23" t="s">
        <v>81</v>
      </c>
      <c r="I1945" s="23" t="str">
        <f t="shared" si="120"/>
        <v>No</v>
      </c>
      <c r="J1945" s="23" t="str">
        <f t="shared" si="121"/>
        <v>No</v>
      </c>
      <c r="K1945" s="23" t="str">
        <f t="shared" si="122"/>
        <v>No</v>
      </c>
      <c r="L1945" s="23" t="str">
        <f>IF(TRIM(H1945)="?",'Cleaning Summary'!$B$35,IF(LOWER(TRIM(H1945))="yes","Yes","No"))</f>
        <v>No</v>
      </c>
      <c r="M1945" s="23">
        <f t="shared" si="123"/>
        <v>1</v>
      </c>
      <c r="N1945" s="23" t="str">
        <f>IF(B1945&lt;'Cleaning Summary'!$B$63,"Underweight",IF(B1945&lt;'Cleaning Summary'!$B$64,"Normal Weight",IF(B1945&lt;'Cleaning Summary'!$B$65,"Overweight","Obesity")))</f>
        <v>Obesity</v>
      </c>
      <c r="O1945" s="23" t="str">
        <f>IF(C1945&lt;'Cleaning Summary'!$B$66,"Normal",IF(C1945&lt;'Cleaning Summary'!$B$67,"Prediabetes","Diabetes"))</f>
        <v>Prediabetes</v>
      </c>
    </row>
    <row r="1946" spans="1:15" x14ac:dyDescent="0.35">
      <c r="A1946" s="23" t="s">
        <v>4007</v>
      </c>
      <c r="B1946" s="27">
        <v>20.36</v>
      </c>
      <c r="C1946" s="27">
        <v>4.49</v>
      </c>
      <c r="D1946" s="23" t="s">
        <v>81</v>
      </c>
      <c r="E1946" s="23" t="s">
        <v>81</v>
      </c>
      <c r="F1946" s="23" t="s">
        <v>81</v>
      </c>
      <c r="G1946" s="23" t="s">
        <v>4796</v>
      </c>
      <c r="H1946" s="23" t="s">
        <v>81</v>
      </c>
      <c r="I1946" s="23" t="str">
        <f t="shared" si="120"/>
        <v>No</v>
      </c>
      <c r="J1946" s="23" t="str">
        <f t="shared" si="121"/>
        <v>No</v>
      </c>
      <c r="K1946" s="23" t="str">
        <f t="shared" si="122"/>
        <v>No</v>
      </c>
      <c r="L1946" s="23" t="str">
        <f>IF(TRIM(H1946)="?",'Cleaning Summary'!$B$35,IF(LOWER(TRIM(H1946))="yes","Yes","No"))</f>
        <v>No</v>
      </c>
      <c r="M1946" s="23">
        <f t="shared" si="123"/>
        <v>0</v>
      </c>
      <c r="N1946" s="23" t="str">
        <f>IF(B1946&lt;'Cleaning Summary'!$B$63,"Underweight",IF(B1946&lt;'Cleaning Summary'!$B$64,"Normal Weight",IF(B1946&lt;'Cleaning Summary'!$B$65,"Overweight","Obesity")))</f>
        <v>Normal Weight</v>
      </c>
      <c r="O1946" s="23" t="str">
        <f>IF(C1946&lt;'Cleaning Summary'!$B$66,"Normal",IF(C1946&lt;'Cleaning Summary'!$B$67,"Prediabetes","Diabetes"))</f>
        <v>Normal</v>
      </c>
    </row>
    <row r="1947" spans="1:15" x14ac:dyDescent="0.35">
      <c r="A1947" s="23" t="s">
        <v>4009</v>
      </c>
      <c r="B1947" s="27">
        <v>25.46</v>
      </c>
      <c r="C1947" s="27">
        <v>4.1399999999999997</v>
      </c>
      <c r="D1947" s="23" t="s">
        <v>81</v>
      </c>
      <c r="E1947" s="23" t="s">
        <v>81</v>
      </c>
      <c r="F1947" s="23" t="s">
        <v>81</v>
      </c>
      <c r="G1947" s="23">
        <v>1</v>
      </c>
      <c r="H1947" s="23" t="s">
        <v>81</v>
      </c>
      <c r="I1947" s="23" t="str">
        <f t="shared" si="120"/>
        <v>No</v>
      </c>
      <c r="J1947" s="23" t="str">
        <f t="shared" si="121"/>
        <v>No</v>
      </c>
      <c r="K1947" s="23" t="str">
        <f t="shared" si="122"/>
        <v>No</v>
      </c>
      <c r="L1947" s="23" t="str">
        <f>IF(TRIM(H1947)="?",'Cleaning Summary'!$B$35,IF(LOWER(TRIM(H1947))="yes","Yes","No"))</f>
        <v>No</v>
      </c>
      <c r="M1947" s="23">
        <f t="shared" si="123"/>
        <v>1</v>
      </c>
      <c r="N1947" s="23" t="str">
        <f>IF(B1947&lt;'Cleaning Summary'!$B$63,"Underweight",IF(B1947&lt;'Cleaning Summary'!$B$64,"Normal Weight",IF(B1947&lt;'Cleaning Summary'!$B$65,"Overweight","Obesity")))</f>
        <v>Overweight</v>
      </c>
      <c r="O1947" s="23" t="str">
        <f>IF(C1947&lt;'Cleaning Summary'!$B$66,"Normal",IF(C1947&lt;'Cleaning Summary'!$B$67,"Prediabetes","Diabetes"))</f>
        <v>Normal</v>
      </c>
    </row>
    <row r="1948" spans="1:15" x14ac:dyDescent="0.35">
      <c r="A1948" s="23" t="s">
        <v>4011</v>
      </c>
      <c r="B1948" s="27">
        <v>17.09</v>
      </c>
      <c r="C1948" s="27">
        <v>5.8</v>
      </c>
      <c r="D1948" s="23" t="s">
        <v>95</v>
      </c>
      <c r="E1948" s="23" t="s">
        <v>81</v>
      </c>
      <c r="F1948" s="23" t="s">
        <v>81</v>
      </c>
      <c r="G1948" s="23" t="s">
        <v>4796</v>
      </c>
      <c r="H1948" s="23" t="s">
        <v>81</v>
      </c>
      <c r="I1948" s="23" t="str">
        <f t="shared" si="120"/>
        <v>Yes</v>
      </c>
      <c r="J1948" s="23" t="str">
        <f t="shared" si="121"/>
        <v>No</v>
      </c>
      <c r="K1948" s="23" t="str">
        <f t="shared" si="122"/>
        <v>No</v>
      </c>
      <c r="L1948" s="23" t="str">
        <f>IF(TRIM(H1948)="?",'Cleaning Summary'!$B$35,IF(LOWER(TRIM(H1948))="yes","Yes","No"))</f>
        <v>No</v>
      </c>
      <c r="M1948" s="23">
        <f t="shared" si="123"/>
        <v>0</v>
      </c>
      <c r="N1948" s="23" t="str">
        <f>IF(B1948&lt;'Cleaning Summary'!$B$63,"Underweight",IF(B1948&lt;'Cleaning Summary'!$B$64,"Normal Weight",IF(B1948&lt;'Cleaning Summary'!$B$65,"Overweight","Obesity")))</f>
        <v>Underweight</v>
      </c>
      <c r="O1948" s="23" t="str">
        <f>IF(C1948&lt;'Cleaning Summary'!$B$66,"Normal",IF(C1948&lt;'Cleaning Summary'!$B$67,"Prediabetes","Diabetes"))</f>
        <v>Prediabetes</v>
      </c>
    </row>
    <row r="1949" spans="1:15" x14ac:dyDescent="0.35">
      <c r="A1949" s="23" t="s">
        <v>4013</v>
      </c>
      <c r="B1949" s="27">
        <v>20.83</v>
      </c>
      <c r="C1949" s="27">
        <v>5.12</v>
      </c>
      <c r="D1949" s="23" t="s">
        <v>81</v>
      </c>
      <c r="E1949" s="23" t="s">
        <v>81</v>
      </c>
      <c r="F1949" s="23" t="s">
        <v>81</v>
      </c>
      <c r="G1949" s="23" t="s">
        <v>4796</v>
      </c>
      <c r="H1949" s="23" t="s">
        <v>81</v>
      </c>
      <c r="I1949" s="23" t="str">
        <f t="shared" si="120"/>
        <v>No</v>
      </c>
      <c r="J1949" s="23" t="str">
        <f t="shared" si="121"/>
        <v>No</v>
      </c>
      <c r="K1949" s="23" t="str">
        <f t="shared" si="122"/>
        <v>No</v>
      </c>
      <c r="L1949" s="23" t="str">
        <f>IF(TRIM(H1949)="?",'Cleaning Summary'!$B$35,IF(LOWER(TRIM(H1949))="yes","Yes","No"))</f>
        <v>No</v>
      </c>
      <c r="M1949" s="23">
        <f t="shared" si="123"/>
        <v>0</v>
      </c>
      <c r="N1949" s="23" t="str">
        <f>IF(B1949&lt;'Cleaning Summary'!$B$63,"Underweight",IF(B1949&lt;'Cleaning Summary'!$B$64,"Normal Weight",IF(B1949&lt;'Cleaning Summary'!$B$65,"Overweight","Obesity")))</f>
        <v>Normal Weight</v>
      </c>
      <c r="O1949" s="23" t="str">
        <f>IF(C1949&lt;'Cleaning Summary'!$B$66,"Normal",IF(C1949&lt;'Cleaning Summary'!$B$67,"Prediabetes","Diabetes"))</f>
        <v>Normal</v>
      </c>
    </row>
    <row r="1950" spans="1:15" x14ac:dyDescent="0.35">
      <c r="A1950" s="23" t="s">
        <v>4015</v>
      </c>
      <c r="B1950" s="27">
        <v>18.920000000000002</v>
      </c>
      <c r="C1950" s="27">
        <v>5.98</v>
      </c>
      <c r="D1950" s="23" t="s">
        <v>95</v>
      </c>
      <c r="E1950" s="23" t="s">
        <v>81</v>
      </c>
      <c r="F1950" s="23" t="s">
        <v>81</v>
      </c>
      <c r="G1950" s="23">
        <v>1</v>
      </c>
      <c r="H1950" s="23" t="s">
        <v>81</v>
      </c>
      <c r="I1950" s="23" t="str">
        <f t="shared" si="120"/>
        <v>Yes</v>
      </c>
      <c r="J1950" s="23" t="str">
        <f t="shared" si="121"/>
        <v>No</v>
      </c>
      <c r="K1950" s="23" t="str">
        <f t="shared" si="122"/>
        <v>No</v>
      </c>
      <c r="L1950" s="23" t="str">
        <f>IF(TRIM(H1950)="?",'Cleaning Summary'!$B$35,IF(LOWER(TRIM(H1950))="yes","Yes","No"))</f>
        <v>No</v>
      </c>
      <c r="M1950" s="23">
        <f t="shared" si="123"/>
        <v>1</v>
      </c>
      <c r="N1950" s="23" t="str">
        <f>IF(B1950&lt;'Cleaning Summary'!$B$63,"Underweight",IF(B1950&lt;'Cleaning Summary'!$B$64,"Normal Weight",IF(B1950&lt;'Cleaning Summary'!$B$65,"Overweight","Obesity")))</f>
        <v>Normal Weight</v>
      </c>
      <c r="O1950" s="23" t="str">
        <f>IF(C1950&lt;'Cleaning Summary'!$B$66,"Normal",IF(C1950&lt;'Cleaning Summary'!$B$67,"Prediabetes","Diabetes"))</f>
        <v>Prediabetes</v>
      </c>
    </row>
    <row r="1951" spans="1:15" x14ac:dyDescent="0.35">
      <c r="A1951" s="23" t="s">
        <v>4017</v>
      </c>
      <c r="B1951" s="27">
        <v>37.1</v>
      </c>
      <c r="C1951" s="27">
        <v>5.46</v>
      </c>
      <c r="D1951" s="23" t="s">
        <v>81</v>
      </c>
      <c r="E1951" s="23" t="s">
        <v>81</v>
      </c>
      <c r="F1951" s="23" t="s">
        <v>81</v>
      </c>
      <c r="G1951" s="23" t="s">
        <v>4796</v>
      </c>
      <c r="H1951" s="23" t="s">
        <v>81</v>
      </c>
      <c r="I1951" s="23" t="str">
        <f t="shared" si="120"/>
        <v>No</v>
      </c>
      <c r="J1951" s="23" t="str">
        <f t="shared" si="121"/>
        <v>No</v>
      </c>
      <c r="K1951" s="23" t="str">
        <f t="shared" si="122"/>
        <v>No</v>
      </c>
      <c r="L1951" s="23" t="str">
        <f>IF(TRIM(H1951)="?",'Cleaning Summary'!$B$35,IF(LOWER(TRIM(H1951))="yes","Yes","No"))</f>
        <v>No</v>
      </c>
      <c r="M1951" s="23">
        <f t="shared" si="123"/>
        <v>0</v>
      </c>
      <c r="N1951" s="23" t="str">
        <f>IF(B1951&lt;'Cleaning Summary'!$B$63,"Underweight",IF(B1951&lt;'Cleaning Summary'!$B$64,"Normal Weight",IF(B1951&lt;'Cleaning Summary'!$B$65,"Overweight","Obesity")))</f>
        <v>Obesity</v>
      </c>
      <c r="O1951" s="23" t="str">
        <f>IF(C1951&lt;'Cleaning Summary'!$B$66,"Normal",IF(C1951&lt;'Cleaning Summary'!$B$67,"Prediabetes","Diabetes"))</f>
        <v>Normal</v>
      </c>
    </row>
    <row r="1952" spans="1:15" x14ac:dyDescent="0.35">
      <c r="A1952" s="23" t="s">
        <v>4019</v>
      </c>
      <c r="B1952" s="27">
        <v>22.515000000000001</v>
      </c>
      <c r="C1952" s="27">
        <v>4.91</v>
      </c>
      <c r="D1952" s="23" t="s">
        <v>95</v>
      </c>
      <c r="E1952" s="23" t="s">
        <v>81</v>
      </c>
      <c r="F1952" s="23" t="s">
        <v>82</v>
      </c>
      <c r="G1952" s="23">
        <v>1</v>
      </c>
      <c r="H1952" s="23" t="s">
        <v>81</v>
      </c>
      <c r="I1952" s="23" t="str">
        <f t="shared" si="120"/>
        <v>Yes</v>
      </c>
      <c r="J1952" s="23" t="str">
        <f t="shared" si="121"/>
        <v>No</v>
      </c>
      <c r="K1952" s="23" t="str">
        <f t="shared" si="122"/>
        <v>Yes</v>
      </c>
      <c r="L1952" s="23" t="str">
        <f>IF(TRIM(H1952)="?",'Cleaning Summary'!$B$35,IF(LOWER(TRIM(H1952))="yes","Yes","No"))</f>
        <v>No</v>
      </c>
      <c r="M1952" s="23">
        <f t="shared" si="123"/>
        <v>1</v>
      </c>
      <c r="N1952" s="23" t="str">
        <f>IF(B1952&lt;'Cleaning Summary'!$B$63,"Underweight",IF(B1952&lt;'Cleaning Summary'!$B$64,"Normal Weight",IF(B1952&lt;'Cleaning Summary'!$B$65,"Overweight","Obesity")))</f>
        <v>Normal Weight</v>
      </c>
      <c r="O1952" s="23" t="str">
        <f>IF(C1952&lt;'Cleaning Summary'!$B$66,"Normal",IF(C1952&lt;'Cleaning Summary'!$B$67,"Prediabetes","Diabetes"))</f>
        <v>Normal</v>
      </c>
    </row>
    <row r="1953" spans="1:15" x14ac:dyDescent="0.35">
      <c r="A1953" s="23" t="s">
        <v>4021</v>
      </c>
      <c r="B1953" s="27">
        <v>32.700000000000003</v>
      </c>
      <c r="C1953" s="27">
        <v>4.66</v>
      </c>
      <c r="D1953" s="23" t="s">
        <v>81</v>
      </c>
      <c r="E1953" s="23" t="s">
        <v>81</v>
      </c>
      <c r="F1953" s="23" t="s">
        <v>81</v>
      </c>
      <c r="G1953" s="23" t="s">
        <v>4796</v>
      </c>
      <c r="H1953" s="23" t="s">
        <v>81</v>
      </c>
      <c r="I1953" s="23" t="str">
        <f t="shared" si="120"/>
        <v>No</v>
      </c>
      <c r="J1953" s="23" t="str">
        <f t="shared" si="121"/>
        <v>No</v>
      </c>
      <c r="K1953" s="23" t="str">
        <f t="shared" si="122"/>
        <v>No</v>
      </c>
      <c r="L1953" s="23" t="str">
        <f>IF(TRIM(H1953)="?",'Cleaning Summary'!$B$35,IF(LOWER(TRIM(H1953))="yes","Yes","No"))</f>
        <v>No</v>
      </c>
      <c r="M1953" s="23">
        <f t="shared" si="123"/>
        <v>0</v>
      </c>
      <c r="N1953" s="23" t="str">
        <f>IF(B1953&lt;'Cleaning Summary'!$B$63,"Underweight",IF(B1953&lt;'Cleaning Summary'!$B$64,"Normal Weight",IF(B1953&lt;'Cleaning Summary'!$B$65,"Overweight","Obesity")))</f>
        <v>Obesity</v>
      </c>
      <c r="O1953" s="23" t="str">
        <f>IF(C1953&lt;'Cleaning Summary'!$B$66,"Normal",IF(C1953&lt;'Cleaning Summary'!$B$67,"Prediabetes","Diabetes"))</f>
        <v>Normal</v>
      </c>
    </row>
    <row r="1954" spans="1:15" x14ac:dyDescent="0.35">
      <c r="A1954" s="23" t="s">
        <v>4023</v>
      </c>
      <c r="B1954" s="27">
        <v>17.75</v>
      </c>
      <c r="C1954" s="27">
        <v>6.8</v>
      </c>
      <c r="D1954" s="23" t="s">
        <v>95</v>
      </c>
      <c r="E1954" s="23" t="s">
        <v>81</v>
      </c>
      <c r="F1954" s="23" t="s">
        <v>81</v>
      </c>
      <c r="G1954" s="23">
        <v>1</v>
      </c>
      <c r="H1954" s="23" t="s">
        <v>81</v>
      </c>
      <c r="I1954" s="23" t="str">
        <f t="shared" si="120"/>
        <v>Yes</v>
      </c>
      <c r="J1954" s="23" t="str">
        <f t="shared" si="121"/>
        <v>No</v>
      </c>
      <c r="K1954" s="23" t="str">
        <f t="shared" si="122"/>
        <v>No</v>
      </c>
      <c r="L1954" s="23" t="str">
        <f>IF(TRIM(H1954)="?",'Cleaning Summary'!$B$35,IF(LOWER(TRIM(H1954))="yes","Yes","No"))</f>
        <v>No</v>
      </c>
      <c r="M1954" s="23">
        <f t="shared" si="123"/>
        <v>1</v>
      </c>
      <c r="N1954" s="23" t="str">
        <f>IF(B1954&lt;'Cleaning Summary'!$B$63,"Underweight",IF(B1954&lt;'Cleaning Summary'!$B$64,"Normal Weight",IF(B1954&lt;'Cleaning Summary'!$B$65,"Overweight","Obesity")))</f>
        <v>Underweight</v>
      </c>
      <c r="O1954" s="23" t="str">
        <f>IF(C1954&lt;'Cleaning Summary'!$B$66,"Normal",IF(C1954&lt;'Cleaning Summary'!$B$67,"Prediabetes","Diabetes"))</f>
        <v>Diabetes</v>
      </c>
    </row>
    <row r="1955" spans="1:15" x14ac:dyDescent="0.35">
      <c r="A1955" s="23" t="s">
        <v>4025</v>
      </c>
      <c r="B1955" s="27">
        <v>33.630000000000003</v>
      </c>
      <c r="C1955" s="27">
        <v>4.47</v>
      </c>
      <c r="D1955" s="23" t="s">
        <v>95</v>
      </c>
      <c r="E1955" s="23" t="s">
        <v>81</v>
      </c>
      <c r="F1955" s="23" t="s">
        <v>81</v>
      </c>
      <c r="G1955" s="23" t="s">
        <v>4796</v>
      </c>
      <c r="H1955" s="23" t="s">
        <v>81</v>
      </c>
      <c r="I1955" s="23" t="str">
        <f t="shared" si="120"/>
        <v>Yes</v>
      </c>
      <c r="J1955" s="23" t="str">
        <f t="shared" si="121"/>
        <v>No</v>
      </c>
      <c r="K1955" s="23" t="str">
        <f t="shared" si="122"/>
        <v>No</v>
      </c>
      <c r="L1955" s="23" t="str">
        <f>IF(TRIM(H1955)="?",'Cleaning Summary'!$B$35,IF(LOWER(TRIM(H1955))="yes","Yes","No"))</f>
        <v>No</v>
      </c>
      <c r="M1955" s="23">
        <f t="shared" si="123"/>
        <v>0</v>
      </c>
      <c r="N1955" s="23" t="str">
        <f>IF(B1955&lt;'Cleaning Summary'!$B$63,"Underweight",IF(B1955&lt;'Cleaning Summary'!$B$64,"Normal Weight",IF(B1955&lt;'Cleaning Summary'!$B$65,"Overweight","Obesity")))</f>
        <v>Obesity</v>
      </c>
      <c r="O1955" s="23" t="str">
        <f>IF(C1955&lt;'Cleaning Summary'!$B$66,"Normal",IF(C1955&lt;'Cleaning Summary'!$B$67,"Prediabetes","Diabetes"))</f>
        <v>Normal</v>
      </c>
    </row>
    <row r="1956" spans="1:15" x14ac:dyDescent="0.35">
      <c r="A1956" s="23" t="s">
        <v>4027</v>
      </c>
      <c r="B1956" s="27">
        <v>34.799999999999997</v>
      </c>
      <c r="C1956" s="27">
        <v>4.08</v>
      </c>
      <c r="D1956" s="23" t="s">
        <v>95</v>
      </c>
      <c r="E1956" s="23" t="s">
        <v>81</v>
      </c>
      <c r="F1956" s="23" t="s">
        <v>81</v>
      </c>
      <c r="G1956" s="23">
        <v>1</v>
      </c>
      <c r="H1956" s="23" t="s">
        <v>81</v>
      </c>
      <c r="I1956" s="23" t="str">
        <f t="shared" si="120"/>
        <v>Yes</v>
      </c>
      <c r="J1956" s="23" t="str">
        <f t="shared" si="121"/>
        <v>No</v>
      </c>
      <c r="K1956" s="23" t="str">
        <f t="shared" si="122"/>
        <v>No</v>
      </c>
      <c r="L1956" s="23" t="str">
        <f>IF(TRIM(H1956)="?",'Cleaning Summary'!$B$35,IF(LOWER(TRIM(H1956))="yes","Yes","No"))</f>
        <v>No</v>
      </c>
      <c r="M1956" s="23">
        <f t="shared" si="123"/>
        <v>1</v>
      </c>
      <c r="N1956" s="23" t="str">
        <f>IF(B1956&lt;'Cleaning Summary'!$B$63,"Underweight",IF(B1956&lt;'Cleaning Summary'!$B$64,"Normal Weight",IF(B1956&lt;'Cleaning Summary'!$B$65,"Overweight","Obesity")))</f>
        <v>Obesity</v>
      </c>
      <c r="O1956" s="23" t="str">
        <f>IF(C1956&lt;'Cleaning Summary'!$B$66,"Normal",IF(C1956&lt;'Cleaning Summary'!$B$67,"Prediabetes","Diabetes"))</f>
        <v>Normal</v>
      </c>
    </row>
    <row r="1957" spans="1:15" x14ac:dyDescent="0.35">
      <c r="A1957" s="23" t="s">
        <v>4029</v>
      </c>
      <c r="B1957" s="27">
        <v>16.809999999999999</v>
      </c>
      <c r="C1957" s="27">
        <v>5.51</v>
      </c>
      <c r="D1957" s="23" t="s">
        <v>95</v>
      </c>
      <c r="E1957" s="23" t="s">
        <v>81</v>
      </c>
      <c r="F1957" s="23" t="s">
        <v>81</v>
      </c>
      <c r="G1957" s="23">
        <v>1</v>
      </c>
      <c r="H1957" s="23" t="s">
        <v>81</v>
      </c>
      <c r="I1957" s="23" t="str">
        <f t="shared" si="120"/>
        <v>Yes</v>
      </c>
      <c r="J1957" s="23" t="str">
        <f t="shared" si="121"/>
        <v>No</v>
      </c>
      <c r="K1957" s="23" t="str">
        <f t="shared" si="122"/>
        <v>No</v>
      </c>
      <c r="L1957" s="23" t="str">
        <f>IF(TRIM(H1957)="?",'Cleaning Summary'!$B$35,IF(LOWER(TRIM(H1957))="yes","Yes","No"))</f>
        <v>No</v>
      </c>
      <c r="M1957" s="23">
        <f t="shared" si="123"/>
        <v>1</v>
      </c>
      <c r="N1957" s="23" t="str">
        <f>IF(B1957&lt;'Cleaning Summary'!$B$63,"Underweight",IF(B1957&lt;'Cleaning Summary'!$B$64,"Normal Weight",IF(B1957&lt;'Cleaning Summary'!$B$65,"Overweight","Obesity")))</f>
        <v>Underweight</v>
      </c>
      <c r="O1957" s="23" t="str">
        <f>IF(C1957&lt;'Cleaning Summary'!$B$66,"Normal",IF(C1957&lt;'Cleaning Summary'!$B$67,"Prediabetes","Diabetes"))</f>
        <v>Normal</v>
      </c>
    </row>
    <row r="1958" spans="1:15" x14ac:dyDescent="0.35">
      <c r="A1958" s="23" t="s">
        <v>4031</v>
      </c>
      <c r="B1958" s="27">
        <v>16.690000000000001</v>
      </c>
      <c r="C1958" s="27">
        <v>8.4</v>
      </c>
      <c r="D1958" s="23" t="s">
        <v>95</v>
      </c>
      <c r="E1958" s="23" t="s">
        <v>81</v>
      </c>
      <c r="F1958" s="23" t="s">
        <v>81</v>
      </c>
      <c r="G1958" s="23" t="s">
        <v>4796</v>
      </c>
      <c r="H1958" s="23" t="s">
        <v>81</v>
      </c>
      <c r="I1958" s="23" t="str">
        <f t="shared" si="120"/>
        <v>Yes</v>
      </c>
      <c r="J1958" s="23" t="str">
        <f t="shared" si="121"/>
        <v>No</v>
      </c>
      <c r="K1958" s="23" t="str">
        <f t="shared" si="122"/>
        <v>No</v>
      </c>
      <c r="L1958" s="23" t="str">
        <f>IF(TRIM(H1958)="?",'Cleaning Summary'!$B$35,IF(LOWER(TRIM(H1958))="yes","Yes","No"))</f>
        <v>No</v>
      </c>
      <c r="M1958" s="23">
        <f t="shared" si="123"/>
        <v>0</v>
      </c>
      <c r="N1958" s="23" t="str">
        <f>IF(B1958&lt;'Cleaning Summary'!$B$63,"Underweight",IF(B1958&lt;'Cleaning Summary'!$B$64,"Normal Weight",IF(B1958&lt;'Cleaning Summary'!$B$65,"Overweight","Obesity")))</f>
        <v>Underweight</v>
      </c>
      <c r="O1958" s="23" t="str">
        <f>IF(C1958&lt;'Cleaning Summary'!$B$66,"Normal",IF(C1958&lt;'Cleaning Summary'!$B$67,"Prediabetes","Diabetes"))</f>
        <v>Diabetes</v>
      </c>
    </row>
    <row r="1959" spans="1:15" x14ac:dyDescent="0.35">
      <c r="A1959" s="23" t="s">
        <v>4033</v>
      </c>
      <c r="B1959" s="27">
        <v>23.21</v>
      </c>
      <c r="C1959" s="27">
        <v>5.14</v>
      </c>
      <c r="D1959" s="23" t="s">
        <v>95</v>
      </c>
      <c r="E1959" s="23" t="s">
        <v>81</v>
      </c>
      <c r="F1959" s="23" t="s">
        <v>81</v>
      </c>
      <c r="G1959" s="23">
        <v>1</v>
      </c>
      <c r="H1959" s="23" t="s">
        <v>81</v>
      </c>
      <c r="I1959" s="23" t="str">
        <f t="shared" si="120"/>
        <v>Yes</v>
      </c>
      <c r="J1959" s="23" t="str">
        <f t="shared" si="121"/>
        <v>No</v>
      </c>
      <c r="K1959" s="23" t="str">
        <f t="shared" si="122"/>
        <v>No</v>
      </c>
      <c r="L1959" s="23" t="str">
        <f>IF(TRIM(H1959)="?",'Cleaning Summary'!$B$35,IF(LOWER(TRIM(H1959))="yes","Yes","No"))</f>
        <v>No</v>
      </c>
      <c r="M1959" s="23">
        <f t="shared" si="123"/>
        <v>1</v>
      </c>
      <c r="N1959" s="23" t="str">
        <f>IF(B1959&lt;'Cleaning Summary'!$B$63,"Underweight",IF(B1959&lt;'Cleaning Summary'!$B$64,"Normal Weight",IF(B1959&lt;'Cleaning Summary'!$B$65,"Overweight","Obesity")))</f>
        <v>Normal Weight</v>
      </c>
      <c r="O1959" s="23" t="str">
        <f>IF(C1959&lt;'Cleaning Summary'!$B$66,"Normal",IF(C1959&lt;'Cleaning Summary'!$B$67,"Prediabetes","Diabetes"))</f>
        <v>Normal</v>
      </c>
    </row>
    <row r="1960" spans="1:15" x14ac:dyDescent="0.35">
      <c r="A1960" s="23" t="s">
        <v>4035</v>
      </c>
      <c r="B1960" s="27">
        <v>25.175000000000001</v>
      </c>
      <c r="C1960" s="27">
        <v>5.21</v>
      </c>
      <c r="D1960" s="23" t="s">
        <v>95</v>
      </c>
      <c r="E1960" s="23" t="s">
        <v>81</v>
      </c>
      <c r="F1960" s="23" t="s">
        <v>81</v>
      </c>
      <c r="G1960" s="23">
        <v>1</v>
      </c>
      <c r="H1960" s="23" t="s">
        <v>81</v>
      </c>
      <c r="I1960" s="23" t="str">
        <f t="shared" si="120"/>
        <v>Yes</v>
      </c>
      <c r="J1960" s="23" t="str">
        <f t="shared" si="121"/>
        <v>No</v>
      </c>
      <c r="K1960" s="23" t="str">
        <f t="shared" si="122"/>
        <v>No</v>
      </c>
      <c r="L1960" s="23" t="str">
        <f>IF(TRIM(H1960)="?",'Cleaning Summary'!$B$35,IF(LOWER(TRIM(H1960))="yes","Yes","No"))</f>
        <v>No</v>
      </c>
      <c r="M1960" s="23">
        <f t="shared" si="123"/>
        <v>1</v>
      </c>
      <c r="N1960" s="23" t="str">
        <f>IF(B1960&lt;'Cleaning Summary'!$B$63,"Underweight",IF(B1960&lt;'Cleaning Summary'!$B$64,"Normal Weight",IF(B1960&lt;'Cleaning Summary'!$B$65,"Overweight","Obesity")))</f>
        <v>Overweight</v>
      </c>
      <c r="O1960" s="23" t="str">
        <f>IF(C1960&lt;'Cleaning Summary'!$B$66,"Normal",IF(C1960&lt;'Cleaning Summary'!$B$67,"Prediabetes","Diabetes"))</f>
        <v>Normal</v>
      </c>
    </row>
    <row r="1961" spans="1:15" x14ac:dyDescent="0.35">
      <c r="A1961" s="23" t="s">
        <v>4037</v>
      </c>
      <c r="B1961" s="27">
        <v>34.770000000000003</v>
      </c>
      <c r="C1961" s="27">
        <v>6.23</v>
      </c>
      <c r="D1961" s="23" t="s">
        <v>81</v>
      </c>
      <c r="E1961" s="23" t="s">
        <v>81</v>
      </c>
      <c r="F1961" s="23" t="s">
        <v>81</v>
      </c>
      <c r="G1961" s="23" t="s">
        <v>4796</v>
      </c>
      <c r="H1961" s="23" t="s">
        <v>81</v>
      </c>
      <c r="I1961" s="23" t="str">
        <f t="shared" si="120"/>
        <v>No</v>
      </c>
      <c r="J1961" s="23" t="str">
        <f t="shared" si="121"/>
        <v>No</v>
      </c>
      <c r="K1961" s="23" t="str">
        <f t="shared" si="122"/>
        <v>No</v>
      </c>
      <c r="L1961" s="23" t="str">
        <f>IF(TRIM(H1961)="?",'Cleaning Summary'!$B$35,IF(LOWER(TRIM(H1961))="yes","Yes","No"))</f>
        <v>No</v>
      </c>
      <c r="M1961" s="23">
        <f t="shared" si="123"/>
        <v>0</v>
      </c>
      <c r="N1961" s="23" t="str">
        <f>IF(B1961&lt;'Cleaning Summary'!$B$63,"Underweight",IF(B1961&lt;'Cleaning Summary'!$B$64,"Normal Weight",IF(B1961&lt;'Cleaning Summary'!$B$65,"Overweight","Obesity")))</f>
        <v>Obesity</v>
      </c>
      <c r="O1961" s="23" t="str">
        <f>IF(C1961&lt;'Cleaning Summary'!$B$66,"Normal",IF(C1961&lt;'Cleaning Summary'!$B$67,"Prediabetes","Diabetes"))</f>
        <v>Prediabetes</v>
      </c>
    </row>
    <row r="1962" spans="1:15" x14ac:dyDescent="0.35">
      <c r="A1962" s="23" t="s">
        <v>4039</v>
      </c>
      <c r="B1962" s="27">
        <v>27.7</v>
      </c>
      <c r="C1962" s="27">
        <v>5.6</v>
      </c>
      <c r="D1962" s="23" t="s">
        <v>81</v>
      </c>
      <c r="E1962" s="23" t="s">
        <v>81</v>
      </c>
      <c r="F1962" s="23" t="s">
        <v>81</v>
      </c>
      <c r="G1962" s="23">
        <v>1</v>
      </c>
      <c r="H1962" s="23" t="s">
        <v>81</v>
      </c>
      <c r="I1962" s="23" t="str">
        <f t="shared" si="120"/>
        <v>No</v>
      </c>
      <c r="J1962" s="23" t="str">
        <f t="shared" si="121"/>
        <v>No</v>
      </c>
      <c r="K1962" s="23" t="str">
        <f t="shared" si="122"/>
        <v>No</v>
      </c>
      <c r="L1962" s="23" t="str">
        <f>IF(TRIM(H1962)="?",'Cleaning Summary'!$B$35,IF(LOWER(TRIM(H1962))="yes","Yes","No"))</f>
        <v>No</v>
      </c>
      <c r="M1962" s="23">
        <f t="shared" si="123"/>
        <v>1</v>
      </c>
      <c r="N1962" s="23" t="str">
        <f>IF(B1962&lt;'Cleaning Summary'!$B$63,"Underweight",IF(B1962&lt;'Cleaning Summary'!$B$64,"Normal Weight",IF(B1962&lt;'Cleaning Summary'!$B$65,"Overweight","Obesity")))</f>
        <v>Overweight</v>
      </c>
      <c r="O1962" s="23" t="str">
        <f>IF(C1962&lt;'Cleaning Summary'!$B$66,"Normal",IF(C1962&lt;'Cleaning Summary'!$B$67,"Prediabetes","Diabetes"))</f>
        <v>Normal</v>
      </c>
    </row>
    <row r="1963" spans="1:15" x14ac:dyDescent="0.35">
      <c r="A1963" s="23" t="s">
        <v>4041</v>
      </c>
      <c r="B1963" s="27">
        <v>19.12</v>
      </c>
      <c r="C1963" s="27">
        <v>4.72</v>
      </c>
      <c r="D1963" s="23" t="s">
        <v>95</v>
      </c>
      <c r="E1963" s="23" t="s">
        <v>81</v>
      </c>
      <c r="F1963" s="23" t="s">
        <v>81</v>
      </c>
      <c r="G1963" s="23">
        <v>1</v>
      </c>
      <c r="H1963" s="23" t="s">
        <v>81</v>
      </c>
      <c r="I1963" s="23" t="str">
        <f t="shared" si="120"/>
        <v>Yes</v>
      </c>
      <c r="J1963" s="23" t="str">
        <f t="shared" si="121"/>
        <v>No</v>
      </c>
      <c r="K1963" s="23" t="str">
        <f t="shared" si="122"/>
        <v>No</v>
      </c>
      <c r="L1963" s="23" t="str">
        <f>IF(TRIM(H1963)="?",'Cleaning Summary'!$B$35,IF(LOWER(TRIM(H1963))="yes","Yes","No"))</f>
        <v>No</v>
      </c>
      <c r="M1963" s="23">
        <f t="shared" si="123"/>
        <v>1</v>
      </c>
      <c r="N1963" s="23" t="str">
        <f>IF(B1963&lt;'Cleaning Summary'!$B$63,"Underweight",IF(B1963&lt;'Cleaning Summary'!$B$64,"Normal Weight",IF(B1963&lt;'Cleaning Summary'!$B$65,"Overweight","Obesity")))</f>
        <v>Normal Weight</v>
      </c>
      <c r="O1963" s="23" t="str">
        <f>IF(C1963&lt;'Cleaning Summary'!$B$66,"Normal",IF(C1963&lt;'Cleaning Summary'!$B$67,"Prediabetes","Diabetes"))</f>
        <v>Normal</v>
      </c>
    </row>
    <row r="1964" spans="1:15" x14ac:dyDescent="0.35">
      <c r="A1964" s="23" t="s">
        <v>4043</v>
      </c>
      <c r="B1964" s="27">
        <v>32.67</v>
      </c>
      <c r="C1964" s="27">
        <v>4.67</v>
      </c>
      <c r="D1964" s="23" t="s">
        <v>81</v>
      </c>
      <c r="E1964" s="23" t="s">
        <v>81</v>
      </c>
      <c r="F1964" s="23" t="s">
        <v>82</v>
      </c>
      <c r="G1964" s="23">
        <v>1</v>
      </c>
      <c r="H1964" s="23" t="s">
        <v>81</v>
      </c>
      <c r="I1964" s="23" t="str">
        <f t="shared" si="120"/>
        <v>No</v>
      </c>
      <c r="J1964" s="23" t="str">
        <f t="shared" si="121"/>
        <v>No</v>
      </c>
      <c r="K1964" s="23" t="str">
        <f t="shared" si="122"/>
        <v>Yes</v>
      </c>
      <c r="L1964" s="23" t="str">
        <f>IF(TRIM(H1964)="?",'Cleaning Summary'!$B$35,IF(LOWER(TRIM(H1964))="yes","Yes","No"))</f>
        <v>No</v>
      </c>
      <c r="M1964" s="23">
        <f t="shared" si="123"/>
        <v>1</v>
      </c>
      <c r="N1964" s="23" t="str">
        <f>IF(B1964&lt;'Cleaning Summary'!$B$63,"Underweight",IF(B1964&lt;'Cleaning Summary'!$B$64,"Normal Weight",IF(B1964&lt;'Cleaning Summary'!$B$65,"Overweight","Obesity")))</f>
        <v>Obesity</v>
      </c>
      <c r="O1964" s="23" t="str">
        <f>IF(C1964&lt;'Cleaning Summary'!$B$66,"Normal",IF(C1964&lt;'Cleaning Summary'!$B$67,"Prediabetes","Diabetes"))</f>
        <v>Normal</v>
      </c>
    </row>
    <row r="1965" spans="1:15" x14ac:dyDescent="0.35">
      <c r="A1965" s="23" t="s">
        <v>4045</v>
      </c>
      <c r="B1965" s="27">
        <v>28.5</v>
      </c>
      <c r="C1965" s="27">
        <v>6.11</v>
      </c>
      <c r="D1965" s="23" t="s">
        <v>81</v>
      </c>
      <c r="E1965" s="23" t="s">
        <v>81</v>
      </c>
      <c r="F1965" s="23" t="s">
        <v>81</v>
      </c>
      <c r="G1965" s="23">
        <v>1</v>
      </c>
      <c r="H1965" s="23" t="s">
        <v>81</v>
      </c>
      <c r="I1965" s="23" t="str">
        <f t="shared" si="120"/>
        <v>No</v>
      </c>
      <c r="J1965" s="23" t="str">
        <f t="shared" si="121"/>
        <v>No</v>
      </c>
      <c r="K1965" s="23" t="str">
        <f t="shared" si="122"/>
        <v>No</v>
      </c>
      <c r="L1965" s="23" t="str">
        <f>IF(TRIM(H1965)="?",'Cleaning Summary'!$B$35,IF(LOWER(TRIM(H1965))="yes","Yes","No"))</f>
        <v>No</v>
      </c>
      <c r="M1965" s="23">
        <f t="shared" si="123"/>
        <v>1</v>
      </c>
      <c r="N1965" s="23" t="str">
        <f>IF(B1965&lt;'Cleaning Summary'!$B$63,"Underweight",IF(B1965&lt;'Cleaning Summary'!$B$64,"Normal Weight",IF(B1965&lt;'Cleaning Summary'!$B$65,"Overweight","Obesity")))</f>
        <v>Overweight</v>
      </c>
      <c r="O1965" s="23" t="str">
        <f>IF(C1965&lt;'Cleaning Summary'!$B$66,"Normal",IF(C1965&lt;'Cleaning Summary'!$B$67,"Prediabetes","Diabetes"))</f>
        <v>Prediabetes</v>
      </c>
    </row>
    <row r="1966" spans="1:15" x14ac:dyDescent="0.35">
      <c r="A1966" s="23" t="s">
        <v>4047</v>
      </c>
      <c r="B1966" s="27">
        <v>39.270000000000003</v>
      </c>
      <c r="C1966" s="27">
        <v>6.25</v>
      </c>
      <c r="D1966" s="23" t="s">
        <v>81</v>
      </c>
      <c r="E1966" s="23" t="s">
        <v>81</v>
      </c>
      <c r="F1966" s="23" t="s">
        <v>81</v>
      </c>
      <c r="G1966" s="23" t="s">
        <v>4796</v>
      </c>
      <c r="H1966" s="23" t="s">
        <v>81</v>
      </c>
      <c r="I1966" s="23" t="str">
        <f t="shared" si="120"/>
        <v>No</v>
      </c>
      <c r="J1966" s="23" t="str">
        <f t="shared" si="121"/>
        <v>No</v>
      </c>
      <c r="K1966" s="23" t="str">
        <f t="shared" si="122"/>
        <v>No</v>
      </c>
      <c r="L1966" s="23" t="str">
        <f>IF(TRIM(H1966)="?",'Cleaning Summary'!$B$35,IF(LOWER(TRIM(H1966))="yes","Yes","No"))</f>
        <v>No</v>
      </c>
      <c r="M1966" s="23">
        <f t="shared" si="123"/>
        <v>0</v>
      </c>
      <c r="N1966" s="23" t="str">
        <f>IF(B1966&lt;'Cleaning Summary'!$B$63,"Underweight",IF(B1966&lt;'Cleaning Summary'!$B$64,"Normal Weight",IF(B1966&lt;'Cleaning Summary'!$B$65,"Overweight","Obesity")))</f>
        <v>Obesity</v>
      </c>
      <c r="O1966" s="23" t="str">
        <f>IF(C1966&lt;'Cleaning Summary'!$B$66,"Normal",IF(C1966&lt;'Cleaning Summary'!$B$67,"Prediabetes","Diabetes"))</f>
        <v>Prediabetes</v>
      </c>
    </row>
    <row r="1967" spans="1:15" x14ac:dyDescent="0.35">
      <c r="A1967" s="23" t="s">
        <v>4049</v>
      </c>
      <c r="B1967" s="27">
        <v>32.49</v>
      </c>
      <c r="C1967" s="27">
        <v>4</v>
      </c>
      <c r="D1967" s="23" t="s">
        <v>95</v>
      </c>
      <c r="E1967" s="23" t="s">
        <v>81</v>
      </c>
      <c r="F1967" s="23" t="s">
        <v>81</v>
      </c>
      <c r="G1967" s="23" t="s">
        <v>4796</v>
      </c>
      <c r="H1967" s="23" t="s">
        <v>81</v>
      </c>
      <c r="I1967" s="23" t="str">
        <f t="shared" si="120"/>
        <v>Yes</v>
      </c>
      <c r="J1967" s="23" t="str">
        <f t="shared" si="121"/>
        <v>No</v>
      </c>
      <c r="K1967" s="23" t="str">
        <f t="shared" si="122"/>
        <v>No</v>
      </c>
      <c r="L1967" s="23" t="str">
        <f>IF(TRIM(H1967)="?",'Cleaning Summary'!$B$35,IF(LOWER(TRIM(H1967))="yes","Yes","No"))</f>
        <v>No</v>
      </c>
      <c r="M1967" s="23">
        <f t="shared" si="123"/>
        <v>0</v>
      </c>
      <c r="N1967" s="23" t="str">
        <f>IF(B1967&lt;'Cleaning Summary'!$B$63,"Underweight",IF(B1967&lt;'Cleaning Summary'!$B$64,"Normal Weight",IF(B1967&lt;'Cleaning Summary'!$B$65,"Overweight","Obesity")))</f>
        <v>Obesity</v>
      </c>
      <c r="O1967" s="23" t="str">
        <f>IF(C1967&lt;'Cleaning Summary'!$B$66,"Normal",IF(C1967&lt;'Cleaning Summary'!$B$67,"Prediabetes","Diabetes"))</f>
        <v>Normal</v>
      </c>
    </row>
    <row r="1968" spans="1:15" x14ac:dyDescent="0.35">
      <c r="A1968" s="23" t="s">
        <v>4051</v>
      </c>
      <c r="B1968" s="27">
        <v>23.7</v>
      </c>
      <c r="C1968" s="27">
        <v>5.55</v>
      </c>
      <c r="D1968" s="23" t="s">
        <v>95</v>
      </c>
      <c r="E1968" s="23" t="s">
        <v>81</v>
      </c>
      <c r="F1968" s="23" t="s">
        <v>81</v>
      </c>
      <c r="G1968" s="23" t="s">
        <v>4796</v>
      </c>
      <c r="H1968" s="23" t="s">
        <v>81</v>
      </c>
      <c r="I1968" s="23" t="str">
        <f t="shared" si="120"/>
        <v>Yes</v>
      </c>
      <c r="J1968" s="23" t="str">
        <f t="shared" si="121"/>
        <v>No</v>
      </c>
      <c r="K1968" s="23" t="str">
        <f t="shared" si="122"/>
        <v>No</v>
      </c>
      <c r="L1968" s="23" t="str">
        <f>IF(TRIM(H1968)="?",'Cleaning Summary'!$B$35,IF(LOWER(TRIM(H1968))="yes","Yes","No"))</f>
        <v>No</v>
      </c>
      <c r="M1968" s="23">
        <f t="shared" si="123"/>
        <v>0</v>
      </c>
      <c r="N1968" s="23" t="str">
        <f>IF(B1968&lt;'Cleaning Summary'!$B$63,"Underweight",IF(B1968&lt;'Cleaning Summary'!$B$64,"Normal Weight",IF(B1968&lt;'Cleaning Summary'!$B$65,"Overweight","Obesity")))</f>
        <v>Normal Weight</v>
      </c>
      <c r="O1968" s="23" t="str">
        <f>IF(C1968&lt;'Cleaning Summary'!$B$66,"Normal",IF(C1968&lt;'Cleaning Summary'!$B$67,"Prediabetes","Diabetes"))</f>
        <v>Normal</v>
      </c>
    </row>
    <row r="1969" spans="1:15" x14ac:dyDescent="0.35">
      <c r="A1969" s="23" t="s">
        <v>4053</v>
      </c>
      <c r="B1969" s="27">
        <v>30.4</v>
      </c>
      <c r="C1969" s="27">
        <v>5.95</v>
      </c>
      <c r="D1969" s="23" t="s">
        <v>81</v>
      </c>
      <c r="E1969" s="23" t="s">
        <v>95</v>
      </c>
      <c r="F1969" s="23" t="s">
        <v>81</v>
      </c>
      <c r="G1969" s="23">
        <v>1</v>
      </c>
      <c r="H1969" s="23" t="s">
        <v>81</v>
      </c>
      <c r="I1969" s="23" t="str">
        <f t="shared" si="120"/>
        <v>No</v>
      </c>
      <c r="J1969" s="23" t="str">
        <f t="shared" si="121"/>
        <v>Yes</v>
      </c>
      <c r="K1969" s="23" t="str">
        <f t="shared" si="122"/>
        <v>No</v>
      </c>
      <c r="L1969" s="23" t="str">
        <f>IF(TRIM(H1969)="?",'Cleaning Summary'!$B$35,IF(LOWER(TRIM(H1969))="yes","Yes","No"))</f>
        <v>No</v>
      </c>
      <c r="M1969" s="23">
        <f t="shared" si="123"/>
        <v>1</v>
      </c>
      <c r="N1969" s="23" t="str">
        <f>IF(B1969&lt;'Cleaning Summary'!$B$63,"Underweight",IF(B1969&lt;'Cleaning Summary'!$B$64,"Normal Weight",IF(B1969&lt;'Cleaning Summary'!$B$65,"Overweight","Obesity")))</f>
        <v>Obesity</v>
      </c>
      <c r="O1969" s="23" t="str">
        <f>IF(C1969&lt;'Cleaning Summary'!$B$66,"Normal",IF(C1969&lt;'Cleaning Summary'!$B$67,"Prediabetes","Diabetes"))</f>
        <v>Prediabetes</v>
      </c>
    </row>
    <row r="1970" spans="1:15" x14ac:dyDescent="0.35">
      <c r="A1970" s="23" t="s">
        <v>4055</v>
      </c>
      <c r="B1970" s="27">
        <v>38.94</v>
      </c>
      <c r="C1970" s="27">
        <v>4.3600000000000003</v>
      </c>
      <c r="D1970" s="23" t="s">
        <v>81</v>
      </c>
      <c r="E1970" s="23" t="s">
        <v>81</v>
      </c>
      <c r="F1970" s="23" t="s">
        <v>82</v>
      </c>
      <c r="G1970" s="23">
        <v>1</v>
      </c>
      <c r="H1970" s="23" t="s">
        <v>81</v>
      </c>
      <c r="I1970" s="23" t="str">
        <f t="shared" si="120"/>
        <v>No</v>
      </c>
      <c r="J1970" s="23" t="str">
        <f t="shared" si="121"/>
        <v>No</v>
      </c>
      <c r="K1970" s="23" t="str">
        <f t="shared" si="122"/>
        <v>Yes</v>
      </c>
      <c r="L1970" s="23" t="str">
        <f>IF(TRIM(H1970)="?",'Cleaning Summary'!$B$35,IF(LOWER(TRIM(H1970))="yes","Yes","No"))</f>
        <v>No</v>
      </c>
      <c r="M1970" s="23">
        <f t="shared" si="123"/>
        <v>1</v>
      </c>
      <c r="N1970" s="23" t="str">
        <f>IF(B1970&lt;'Cleaning Summary'!$B$63,"Underweight",IF(B1970&lt;'Cleaning Summary'!$B$64,"Normal Weight",IF(B1970&lt;'Cleaning Summary'!$B$65,"Overweight","Obesity")))</f>
        <v>Obesity</v>
      </c>
      <c r="O1970" s="23" t="str">
        <f>IF(C1970&lt;'Cleaning Summary'!$B$66,"Normal",IF(C1970&lt;'Cleaning Summary'!$B$67,"Prediabetes","Diabetes"))</f>
        <v>Normal</v>
      </c>
    </row>
    <row r="1971" spans="1:15" x14ac:dyDescent="0.35">
      <c r="A1971" s="23" t="s">
        <v>4057</v>
      </c>
      <c r="B1971" s="27">
        <v>31.02</v>
      </c>
      <c r="C1971" s="27">
        <v>4.84</v>
      </c>
      <c r="D1971" s="23" t="s">
        <v>81</v>
      </c>
      <c r="E1971" s="23" t="s">
        <v>81</v>
      </c>
      <c r="F1971" s="23" t="s">
        <v>82</v>
      </c>
      <c r="G1971" s="23">
        <v>1</v>
      </c>
      <c r="H1971" s="23" t="s">
        <v>81</v>
      </c>
      <c r="I1971" s="23" t="str">
        <f t="shared" si="120"/>
        <v>No</v>
      </c>
      <c r="J1971" s="23" t="str">
        <f t="shared" si="121"/>
        <v>No</v>
      </c>
      <c r="K1971" s="23" t="str">
        <f t="shared" si="122"/>
        <v>Yes</v>
      </c>
      <c r="L1971" s="23" t="str">
        <f>IF(TRIM(H1971)="?",'Cleaning Summary'!$B$35,IF(LOWER(TRIM(H1971))="yes","Yes","No"))</f>
        <v>No</v>
      </c>
      <c r="M1971" s="23">
        <f t="shared" si="123"/>
        <v>1</v>
      </c>
      <c r="N1971" s="23" t="str">
        <f>IF(B1971&lt;'Cleaning Summary'!$B$63,"Underweight",IF(B1971&lt;'Cleaning Summary'!$B$64,"Normal Weight",IF(B1971&lt;'Cleaning Summary'!$B$65,"Overweight","Obesity")))</f>
        <v>Obesity</v>
      </c>
      <c r="O1971" s="23" t="str">
        <f>IF(C1971&lt;'Cleaning Summary'!$B$66,"Normal",IF(C1971&lt;'Cleaning Summary'!$B$67,"Prediabetes","Diabetes"))</f>
        <v>Normal</v>
      </c>
    </row>
    <row r="1972" spans="1:15" x14ac:dyDescent="0.35">
      <c r="A1972" s="23" t="s">
        <v>4059</v>
      </c>
      <c r="B1972" s="27">
        <v>17.5</v>
      </c>
      <c r="C1972" s="27">
        <v>4.5599999999999996</v>
      </c>
      <c r="D1972" s="23" t="s">
        <v>81</v>
      </c>
      <c r="E1972" s="23" t="s">
        <v>81</v>
      </c>
      <c r="F1972" s="23" t="s">
        <v>81</v>
      </c>
      <c r="G1972" s="23">
        <v>1</v>
      </c>
      <c r="H1972" s="23" t="s">
        <v>81</v>
      </c>
      <c r="I1972" s="23" t="str">
        <f t="shared" si="120"/>
        <v>No</v>
      </c>
      <c r="J1972" s="23" t="str">
        <f t="shared" si="121"/>
        <v>No</v>
      </c>
      <c r="K1972" s="23" t="str">
        <f t="shared" si="122"/>
        <v>No</v>
      </c>
      <c r="L1972" s="23" t="str">
        <f>IF(TRIM(H1972)="?",'Cleaning Summary'!$B$35,IF(LOWER(TRIM(H1972))="yes","Yes","No"))</f>
        <v>No</v>
      </c>
      <c r="M1972" s="23">
        <f t="shared" si="123"/>
        <v>1</v>
      </c>
      <c r="N1972" s="23" t="str">
        <f>IF(B1972&lt;'Cleaning Summary'!$B$63,"Underweight",IF(B1972&lt;'Cleaning Summary'!$B$64,"Normal Weight",IF(B1972&lt;'Cleaning Summary'!$B$65,"Overweight","Obesity")))</f>
        <v>Underweight</v>
      </c>
      <c r="O1972" s="23" t="str">
        <f>IF(C1972&lt;'Cleaning Summary'!$B$66,"Normal",IF(C1972&lt;'Cleaning Summary'!$B$67,"Prediabetes","Diabetes"))</f>
        <v>Normal</v>
      </c>
    </row>
    <row r="1973" spans="1:15" x14ac:dyDescent="0.35">
      <c r="A1973" s="23" t="s">
        <v>4061</v>
      </c>
      <c r="B1973" s="27">
        <v>34.799999999999997</v>
      </c>
      <c r="C1973" s="27">
        <v>4.42</v>
      </c>
      <c r="D1973" s="23" t="s">
        <v>95</v>
      </c>
      <c r="E1973" s="23" t="s">
        <v>95</v>
      </c>
      <c r="F1973" s="23" t="s">
        <v>81</v>
      </c>
      <c r="G1973" s="23">
        <v>2</v>
      </c>
      <c r="H1973" s="23" t="s">
        <v>81</v>
      </c>
      <c r="I1973" s="23" t="str">
        <f t="shared" si="120"/>
        <v>Yes</v>
      </c>
      <c r="J1973" s="23" t="str">
        <f t="shared" si="121"/>
        <v>Yes</v>
      </c>
      <c r="K1973" s="23" t="str">
        <f t="shared" si="122"/>
        <v>No</v>
      </c>
      <c r="L1973" s="23" t="str">
        <f>IF(TRIM(H1973)="?",'Cleaning Summary'!$B$35,IF(LOWER(TRIM(H1973))="yes","Yes","No"))</f>
        <v>No</v>
      </c>
      <c r="M1973" s="23">
        <f t="shared" si="123"/>
        <v>2</v>
      </c>
      <c r="N1973" s="23" t="str">
        <f>IF(B1973&lt;'Cleaning Summary'!$B$63,"Underweight",IF(B1973&lt;'Cleaning Summary'!$B$64,"Normal Weight",IF(B1973&lt;'Cleaning Summary'!$B$65,"Overweight","Obesity")))</f>
        <v>Obesity</v>
      </c>
      <c r="O1973" s="23" t="str">
        <f>IF(C1973&lt;'Cleaning Summary'!$B$66,"Normal",IF(C1973&lt;'Cleaning Summary'!$B$67,"Prediabetes","Diabetes"))</f>
        <v>Normal</v>
      </c>
    </row>
    <row r="1974" spans="1:15" x14ac:dyDescent="0.35">
      <c r="A1974" s="23" t="s">
        <v>4063</v>
      </c>
      <c r="B1974" s="27">
        <v>17.3</v>
      </c>
      <c r="C1974" s="27">
        <v>7.66</v>
      </c>
      <c r="D1974" s="23" t="s">
        <v>95</v>
      </c>
      <c r="E1974" s="23" t="s">
        <v>81</v>
      </c>
      <c r="F1974" s="23" t="s">
        <v>81</v>
      </c>
      <c r="G1974" s="23">
        <v>1</v>
      </c>
      <c r="H1974" s="23" t="s">
        <v>81</v>
      </c>
      <c r="I1974" s="23" t="str">
        <f t="shared" si="120"/>
        <v>Yes</v>
      </c>
      <c r="J1974" s="23" t="str">
        <f t="shared" si="121"/>
        <v>No</v>
      </c>
      <c r="K1974" s="23" t="str">
        <f t="shared" si="122"/>
        <v>No</v>
      </c>
      <c r="L1974" s="23" t="str">
        <f>IF(TRIM(H1974)="?",'Cleaning Summary'!$B$35,IF(LOWER(TRIM(H1974))="yes","Yes","No"))</f>
        <v>No</v>
      </c>
      <c r="M1974" s="23">
        <f t="shared" si="123"/>
        <v>1</v>
      </c>
      <c r="N1974" s="23" t="str">
        <f>IF(B1974&lt;'Cleaning Summary'!$B$63,"Underweight",IF(B1974&lt;'Cleaning Summary'!$B$64,"Normal Weight",IF(B1974&lt;'Cleaning Summary'!$B$65,"Overweight","Obesity")))</f>
        <v>Underweight</v>
      </c>
      <c r="O1974" s="23" t="str">
        <f>IF(C1974&lt;'Cleaning Summary'!$B$66,"Normal",IF(C1974&lt;'Cleaning Summary'!$B$67,"Prediabetes","Diabetes"))</f>
        <v>Diabetes</v>
      </c>
    </row>
    <row r="1975" spans="1:15" x14ac:dyDescent="0.35">
      <c r="A1975" s="23" t="s">
        <v>4065</v>
      </c>
      <c r="B1975" s="27">
        <v>32.25</v>
      </c>
      <c r="C1975" s="27">
        <v>5.2</v>
      </c>
      <c r="D1975" s="23" t="s">
        <v>95</v>
      </c>
      <c r="E1975" s="23" t="s">
        <v>81</v>
      </c>
      <c r="F1975" s="23" t="s">
        <v>81</v>
      </c>
      <c r="G1975" s="23" t="s">
        <v>4796</v>
      </c>
      <c r="H1975" s="23" t="s">
        <v>81</v>
      </c>
      <c r="I1975" s="23" t="str">
        <f t="shared" si="120"/>
        <v>Yes</v>
      </c>
      <c r="J1975" s="23" t="str">
        <f t="shared" si="121"/>
        <v>No</v>
      </c>
      <c r="K1975" s="23" t="str">
        <f t="shared" si="122"/>
        <v>No</v>
      </c>
      <c r="L1975" s="23" t="str">
        <f>IF(TRIM(H1975)="?",'Cleaning Summary'!$B$35,IF(LOWER(TRIM(H1975))="yes","Yes","No"))</f>
        <v>No</v>
      </c>
      <c r="M1975" s="23">
        <f t="shared" si="123"/>
        <v>0</v>
      </c>
      <c r="N1975" s="23" t="str">
        <f>IF(B1975&lt;'Cleaning Summary'!$B$63,"Underweight",IF(B1975&lt;'Cleaning Summary'!$B$64,"Normal Weight",IF(B1975&lt;'Cleaning Summary'!$B$65,"Overweight","Obesity")))</f>
        <v>Obesity</v>
      </c>
      <c r="O1975" s="23" t="str">
        <f>IF(C1975&lt;'Cleaning Summary'!$B$66,"Normal",IF(C1975&lt;'Cleaning Summary'!$B$67,"Prediabetes","Diabetes"))</f>
        <v>Normal</v>
      </c>
    </row>
    <row r="1976" spans="1:15" x14ac:dyDescent="0.35">
      <c r="A1976" s="23" t="s">
        <v>4067</v>
      </c>
      <c r="B1976" s="27">
        <v>42.4</v>
      </c>
      <c r="C1976" s="27">
        <v>5.53</v>
      </c>
      <c r="D1976" s="23" t="s">
        <v>95</v>
      </c>
      <c r="E1976" s="23" t="s">
        <v>81</v>
      </c>
      <c r="F1976" s="23" t="s">
        <v>81</v>
      </c>
      <c r="G1976" s="23" t="s">
        <v>4796</v>
      </c>
      <c r="H1976" s="23" t="s">
        <v>81</v>
      </c>
      <c r="I1976" s="23" t="str">
        <f t="shared" si="120"/>
        <v>Yes</v>
      </c>
      <c r="J1976" s="23" t="str">
        <f t="shared" si="121"/>
        <v>No</v>
      </c>
      <c r="K1976" s="23" t="str">
        <f t="shared" si="122"/>
        <v>No</v>
      </c>
      <c r="L1976" s="23" t="str">
        <f>IF(TRIM(H1976)="?",'Cleaning Summary'!$B$35,IF(LOWER(TRIM(H1976))="yes","Yes","No"))</f>
        <v>No</v>
      </c>
      <c r="M1976" s="23">
        <f t="shared" si="123"/>
        <v>0</v>
      </c>
      <c r="N1976" s="23" t="str">
        <f>IF(B1976&lt;'Cleaning Summary'!$B$63,"Underweight",IF(B1976&lt;'Cleaning Summary'!$B$64,"Normal Weight",IF(B1976&lt;'Cleaning Summary'!$B$65,"Overweight","Obesity")))</f>
        <v>Obesity</v>
      </c>
      <c r="O1976" s="23" t="str">
        <f>IF(C1976&lt;'Cleaning Summary'!$B$66,"Normal",IF(C1976&lt;'Cleaning Summary'!$B$67,"Prediabetes","Diabetes"))</f>
        <v>Normal</v>
      </c>
    </row>
    <row r="1977" spans="1:15" x14ac:dyDescent="0.35">
      <c r="A1977" s="23" t="s">
        <v>4069</v>
      </c>
      <c r="B1977" s="27">
        <v>38.664999999999999</v>
      </c>
      <c r="C1977" s="27">
        <v>4.8600000000000003</v>
      </c>
      <c r="D1977" s="23" t="s">
        <v>81</v>
      </c>
      <c r="E1977" s="23" t="s">
        <v>95</v>
      </c>
      <c r="F1977" s="23" t="s">
        <v>81</v>
      </c>
      <c r="G1977" s="23">
        <v>1</v>
      </c>
      <c r="H1977" s="23" t="s">
        <v>81</v>
      </c>
      <c r="I1977" s="23" t="str">
        <f t="shared" si="120"/>
        <v>No</v>
      </c>
      <c r="J1977" s="23" t="str">
        <f t="shared" si="121"/>
        <v>Yes</v>
      </c>
      <c r="K1977" s="23" t="str">
        <f t="shared" si="122"/>
        <v>No</v>
      </c>
      <c r="L1977" s="23" t="str">
        <f>IF(TRIM(H1977)="?",'Cleaning Summary'!$B$35,IF(LOWER(TRIM(H1977))="yes","Yes","No"))</f>
        <v>No</v>
      </c>
      <c r="M1977" s="23">
        <f t="shared" si="123"/>
        <v>1</v>
      </c>
      <c r="N1977" s="23" t="str">
        <f>IF(B1977&lt;'Cleaning Summary'!$B$63,"Underweight",IF(B1977&lt;'Cleaning Summary'!$B$64,"Normal Weight",IF(B1977&lt;'Cleaning Summary'!$B$65,"Overweight","Obesity")))</f>
        <v>Obesity</v>
      </c>
      <c r="O1977" s="23" t="str">
        <f>IF(C1977&lt;'Cleaning Summary'!$B$66,"Normal",IF(C1977&lt;'Cleaning Summary'!$B$67,"Prediabetes","Diabetes"))</f>
        <v>Normal</v>
      </c>
    </row>
    <row r="1978" spans="1:15" x14ac:dyDescent="0.35">
      <c r="A1978" s="23" t="s">
        <v>4071</v>
      </c>
      <c r="B1978" s="27">
        <v>29.92</v>
      </c>
      <c r="C1978" s="27">
        <v>5.49</v>
      </c>
      <c r="D1978" s="23" t="s">
        <v>95</v>
      </c>
      <c r="E1978" s="23" t="s">
        <v>81</v>
      </c>
      <c r="F1978" s="23" t="s">
        <v>81</v>
      </c>
      <c r="G1978" s="23" t="s">
        <v>4796</v>
      </c>
      <c r="H1978" s="23" t="s">
        <v>81</v>
      </c>
      <c r="I1978" s="23" t="str">
        <f t="shared" si="120"/>
        <v>Yes</v>
      </c>
      <c r="J1978" s="23" t="str">
        <f t="shared" si="121"/>
        <v>No</v>
      </c>
      <c r="K1978" s="23" t="str">
        <f t="shared" si="122"/>
        <v>No</v>
      </c>
      <c r="L1978" s="23" t="str">
        <f>IF(TRIM(H1978)="?",'Cleaning Summary'!$B$35,IF(LOWER(TRIM(H1978))="yes","Yes","No"))</f>
        <v>No</v>
      </c>
      <c r="M1978" s="23">
        <f t="shared" si="123"/>
        <v>0</v>
      </c>
      <c r="N1978" s="23" t="str">
        <f>IF(B1978&lt;'Cleaning Summary'!$B$63,"Underweight",IF(B1978&lt;'Cleaning Summary'!$B$64,"Normal Weight",IF(B1978&lt;'Cleaning Summary'!$B$65,"Overweight","Obesity")))</f>
        <v>Overweight</v>
      </c>
      <c r="O1978" s="23" t="str">
        <f>IF(C1978&lt;'Cleaning Summary'!$B$66,"Normal",IF(C1978&lt;'Cleaning Summary'!$B$67,"Prediabetes","Diabetes"))</f>
        <v>Normal</v>
      </c>
    </row>
    <row r="1979" spans="1:15" x14ac:dyDescent="0.35">
      <c r="A1979" s="23" t="s">
        <v>4073</v>
      </c>
      <c r="B1979" s="27">
        <v>29.48</v>
      </c>
      <c r="C1979" s="27">
        <v>4.09</v>
      </c>
      <c r="D1979" s="23" t="s">
        <v>95</v>
      </c>
      <c r="E1979" s="23" t="s">
        <v>81</v>
      </c>
      <c r="F1979" s="23" t="s">
        <v>81</v>
      </c>
      <c r="G1979" s="23" t="s">
        <v>4796</v>
      </c>
      <c r="H1979" s="23" t="s">
        <v>81</v>
      </c>
      <c r="I1979" s="23" t="str">
        <f t="shared" si="120"/>
        <v>Yes</v>
      </c>
      <c r="J1979" s="23" t="str">
        <f t="shared" si="121"/>
        <v>No</v>
      </c>
      <c r="K1979" s="23" t="str">
        <f t="shared" si="122"/>
        <v>No</v>
      </c>
      <c r="L1979" s="23" t="str">
        <f>IF(TRIM(H1979)="?",'Cleaning Summary'!$B$35,IF(LOWER(TRIM(H1979))="yes","Yes","No"))</f>
        <v>No</v>
      </c>
      <c r="M1979" s="23">
        <f t="shared" si="123"/>
        <v>0</v>
      </c>
      <c r="N1979" s="23" t="str">
        <f>IF(B1979&lt;'Cleaning Summary'!$B$63,"Underweight",IF(B1979&lt;'Cleaning Summary'!$B$64,"Normal Weight",IF(B1979&lt;'Cleaning Summary'!$B$65,"Overweight","Obesity")))</f>
        <v>Overweight</v>
      </c>
      <c r="O1979" s="23" t="str">
        <f>IF(C1979&lt;'Cleaning Summary'!$B$66,"Normal",IF(C1979&lt;'Cleaning Summary'!$B$67,"Prediabetes","Diabetes"))</f>
        <v>Normal</v>
      </c>
    </row>
    <row r="1980" spans="1:15" x14ac:dyDescent="0.35">
      <c r="A1980" s="23" t="s">
        <v>4075</v>
      </c>
      <c r="B1980" s="27">
        <v>28.785</v>
      </c>
      <c r="C1980" s="27">
        <v>4.3099999999999996</v>
      </c>
      <c r="D1980" s="23" t="s">
        <v>95</v>
      </c>
      <c r="E1980" s="23" t="s">
        <v>81</v>
      </c>
      <c r="F1980" s="23" t="s">
        <v>81</v>
      </c>
      <c r="G1980" s="23" t="s">
        <v>4796</v>
      </c>
      <c r="H1980" s="23" t="s">
        <v>81</v>
      </c>
      <c r="I1980" s="23" t="str">
        <f t="shared" si="120"/>
        <v>Yes</v>
      </c>
      <c r="J1980" s="23" t="str">
        <f t="shared" si="121"/>
        <v>No</v>
      </c>
      <c r="K1980" s="23" t="str">
        <f t="shared" si="122"/>
        <v>No</v>
      </c>
      <c r="L1980" s="23" t="str">
        <f>IF(TRIM(H1980)="?",'Cleaning Summary'!$B$35,IF(LOWER(TRIM(H1980))="yes","Yes","No"))</f>
        <v>No</v>
      </c>
      <c r="M1980" s="23">
        <f t="shared" si="123"/>
        <v>0</v>
      </c>
      <c r="N1980" s="23" t="str">
        <f>IF(B1980&lt;'Cleaning Summary'!$B$63,"Underweight",IF(B1980&lt;'Cleaning Summary'!$B$64,"Normal Weight",IF(B1980&lt;'Cleaning Summary'!$B$65,"Overweight","Obesity")))</f>
        <v>Overweight</v>
      </c>
      <c r="O1980" s="23" t="str">
        <f>IF(C1980&lt;'Cleaning Summary'!$B$66,"Normal",IF(C1980&lt;'Cleaning Summary'!$B$67,"Prediabetes","Diabetes"))</f>
        <v>Normal</v>
      </c>
    </row>
    <row r="1981" spans="1:15" x14ac:dyDescent="0.35">
      <c r="A1981" s="23" t="s">
        <v>4077</v>
      </c>
      <c r="B1981" s="27">
        <v>19.8</v>
      </c>
      <c r="C1981" s="27">
        <v>4</v>
      </c>
      <c r="D1981" s="23" t="s">
        <v>95</v>
      </c>
      <c r="E1981" s="23" t="s">
        <v>81</v>
      </c>
      <c r="F1981" s="23" t="s">
        <v>81</v>
      </c>
      <c r="G1981" s="23" t="s">
        <v>4796</v>
      </c>
      <c r="H1981" s="23" t="s">
        <v>81</v>
      </c>
      <c r="I1981" s="23" t="str">
        <f t="shared" si="120"/>
        <v>Yes</v>
      </c>
      <c r="J1981" s="23" t="str">
        <f t="shared" si="121"/>
        <v>No</v>
      </c>
      <c r="K1981" s="23" t="str">
        <f t="shared" si="122"/>
        <v>No</v>
      </c>
      <c r="L1981" s="23" t="str">
        <f>IF(TRIM(H1981)="?",'Cleaning Summary'!$B$35,IF(LOWER(TRIM(H1981))="yes","Yes","No"))</f>
        <v>No</v>
      </c>
      <c r="M1981" s="23">
        <f t="shared" si="123"/>
        <v>0</v>
      </c>
      <c r="N1981" s="23" t="str">
        <f>IF(B1981&lt;'Cleaning Summary'!$B$63,"Underweight",IF(B1981&lt;'Cleaning Summary'!$B$64,"Normal Weight",IF(B1981&lt;'Cleaning Summary'!$B$65,"Overweight","Obesity")))</f>
        <v>Normal Weight</v>
      </c>
      <c r="O1981" s="23" t="str">
        <f>IF(C1981&lt;'Cleaning Summary'!$B$66,"Normal",IF(C1981&lt;'Cleaning Summary'!$B$67,"Prediabetes","Diabetes"))</f>
        <v>Normal</v>
      </c>
    </row>
    <row r="1982" spans="1:15" x14ac:dyDescent="0.35">
      <c r="A1982" s="23" t="s">
        <v>4079</v>
      </c>
      <c r="B1982" s="27">
        <v>35.53</v>
      </c>
      <c r="C1982" s="27">
        <v>4.68</v>
      </c>
      <c r="D1982" s="23" t="s">
        <v>81</v>
      </c>
      <c r="E1982" s="23" t="s">
        <v>81</v>
      </c>
      <c r="F1982" s="23" t="s">
        <v>82</v>
      </c>
      <c r="G1982" s="23">
        <v>1</v>
      </c>
      <c r="H1982" s="23" t="s">
        <v>81</v>
      </c>
      <c r="I1982" s="23" t="str">
        <f t="shared" si="120"/>
        <v>No</v>
      </c>
      <c r="J1982" s="23" t="str">
        <f t="shared" si="121"/>
        <v>No</v>
      </c>
      <c r="K1982" s="23" t="str">
        <f t="shared" si="122"/>
        <v>Yes</v>
      </c>
      <c r="L1982" s="23" t="str">
        <f>IF(TRIM(H1982)="?",'Cleaning Summary'!$B$35,IF(LOWER(TRIM(H1982))="yes","Yes","No"))</f>
        <v>No</v>
      </c>
      <c r="M1982" s="23">
        <f t="shared" si="123"/>
        <v>1</v>
      </c>
      <c r="N1982" s="23" t="str">
        <f>IF(B1982&lt;'Cleaning Summary'!$B$63,"Underweight",IF(B1982&lt;'Cleaning Summary'!$B$64,"Normal Weight",IF(B1982&lt;'Cleaning Summary'!$B$65,"Overweight","Obesity")))</f>
        <v>Obesity</v>
      </c>
      <c r="O1982" s="23" t="str">
        <f>IF(C1982&lt;'Cleaning Summary'!$B$66,"Normal",IF(C1982&lt;'Cleaning Summary'!$B$67,"Prediabetes","Diabetes"))</f>
        <v>Normal</v>
      </c>
    </row>
    <row r="1983" spans="1:15" x14ac:dyDescent="0.35">
      <c r="A1983" s="23" t="s">
        <v>4081</v>
      </c>
      <c r="B1983" s="27">
        <v>21.47</v>
      </c>
      <c r="C1983" s="27">
        <v>4.0199999999999996</v>
      </c>
      <c r="D1983" s="23" t="s">
        <v>95</v>
      </c>
      <c r="E1983" s="23" t="s">
        <v>81</v>
      </c>
      <c r="F1983" s="23" t="s">
        <v>81</v>
      </c>
      <c r="G1983" s="23">
        <v>1</v>
      </c>
      <c r="H1983" s="23" t="s">
        <v>81</v>
      </c>
      <c r="I1983" s="23" t="str">
        <f t="shared" si="120"/>
        <v>Yes</v>
      </c>
      <c r="J1983" s="23" t="str">
        <f t="shared" si="121"/>
        <v>No</v>
      </c>
      <c r="K1983" s="23" t="str">
        <f t="shared" si="122"/>
        <v>No</v>
      </c>
      <c r="L1983" s="23" t="str">
        <f>IF(TRIM(H1983)="?",'Cleaning Summary'!$B$35,IF(LOWER(TRIM(H1983))="yes","Yes","No"))</f>
        <v>No</v>
      </c>
      <c r="M1983" s="23">
        <f t="shared" si="123"/>
        <v>1</v>
      </c>
      <c r="N1983" s="23" t="str">
        <f>IF(B1983&lt;'Cleaning Summary'!$B$63,"Underweight",IF(B1983&lt;'Cleaning Summary'!$B$64,"Normal Weight",IF(B1983&lt;'Cleaning Summary'!$B$65,"Overweight","Obesity")))</f>
        <v>Normal Weight</v>
      </c>
      <c r="O1983" s="23" t="str">
        <f>IF(C1983&lt;'Cleaning Summary'!$B$66,"Normal",IF(C1983&lt;'Cleaning Summary'!$B$67,"Prediabetes","Diabetes"))</f>
        <v>Normal</v>
      </c>
    </row>
    <row r="1984" spans="1:15" x14ac:dyDescent="0.35">
      <c r="A1984" s="23" t="s">
        <v>4083</v>
      </c>
      <c r="B1984" s="27">
        <v>25.9</v>
      </c>
      <c r="C1984" s="27">
        <v>5.12</v>
      </c>
      <c r="D1984" s="23" t="s">
        <v>81</v>
      </c>
      <c r="E1984" s="23" t="s">
        <v>81</v>
      </c>
      <c r="F1984" s="23" t="s">
        <v>82</v>
      </c>
      <c r="G1984" s="23">
        <v>1</v>
      </c>
      <c r="H1984" s="23" t="s">
        <v>81</v>
      </c>
      <c r="I1984" s="23" t="str">
        <f t="shared" si="120"/>
        <v>No</v>
      </c>
      <c r="J1984" s="23" t="str">
        <f t="shared" si="121"/>
        <v>No</v>
      </c>
      <c r="K1984" s="23" t="str">
        <f t="shared" si="122"/>
        <v>Yes</v>
      </c>
      <c r="L1984" s="23" t="str">
        <f>IF(TRIM(H1984)="?",'Cleaning Summary'!$B$35,IF(LOWER(TRIM(H1984))="yes","Yes","No"))</f>
        <v>No</v>
      </c>
      <c r="M1984" s="23">
        <f t="shared" si="123"/>
        <v>1</v>
      </c>
      <c r="N1984" s="23" t="str">
        <f>IF(B1984&lt;'Cleaning Summary'!$B$63,"Underweight",IF(B1984&lt;'Cleaning Summary'!$B$64,"Normal Weight",IF(B1984&lt;'Cleaning Summary'!$B$65,"Overweight","Obesity")))</f>
        <v>Overweight</v>
      </c>
      <c r="O1984" s="23" t="str">
        <f>IF(C1984&lt;'Cleaning Summary'!$B$66,"Normal",IF(C1984&lt;'Cleaning Summary'!$B$67,"Prediabetes","Diabetes"))</f>
        <v>Normal</v>
      </c>
    </row>
    <row r="1985" spans="1:15" x14ac:dyDescent="0.35">
      <c r="A1985" s="23" t="s">
        <v>4085</v>
      </c>
      <c r="B1985" s="27">
        <v>20.81</v>
      </c>
      <c r="C1985" s="27">
        <v>5.52</v>
      </c>
      <c r="D1985" s="23" t="s">
        <v>81</v>
      </c>
      <c r="E1985" s="23" t="s">
        <v>81</v>
      </c>
      <c r="F1985" s="23" t="s">
        <v>81</v>
      </c>
      <c r="G1985" s="23" t="s">
        <v>4796</v>
      </c>
      <c r="H1985" s="23" t="s">
        <v>81</v>
      </c>
      <c r="I1985" s="23" t="str">
        <f t="shared" si="120"/>
        <v>No</v>
      </c>
      <c r="J1985" s="23" t="str">
        <f t="shared" si="121"/>
        <v>No</v>
      </c>
      <c r="K1985" s="23" t="str">
        <f t="shared" si="122"/>
        <v>No</v>
      </c>
      <c r="L1985" s="23" t="str">
        <f>IF(TRIM(H1985)="?",'Cleaning Summary'!$B$35,IF(LOWER(TRIM(H1985))="yes","Yes","No"))</f>
        <v>No</v>
      </c>
      <c r="M1985" s="23">
        <f t="shared" si="123"/>
        <v>0</v>
      </c>
      <c r="N1985" s="23" t="str">
        <f>IF(B1985&lt;'Cleaning Summary'!$B$63,"Underweight",IF(B1985&lt;'Cleaning Summary'!$B$64,"Normal Weight",IF(B1985&lt;'Cleaning Summary'!$B$65,"Overweight","Obesity")))</f>
        <v>Normal Weight</v>
      </c>
      <c r="O1985" s="23" t="str">
        <f>IF(C1985&lt;'Cleaning Summary'!$B$66,"Normal",IF(C1985&lt;'Cleaning Summary'!$B$67,"Prediabetes","Diabetes"))</f>
        <v>Normal</v>
      </c>
    </row>
    <row r="1986" spans="1:15" x14ac:dyDescent="0.35">
      <c r="A1986" s="23" t="s">
        <v>4087</v>
      </c>
      <c r="B1986" s="27">
        <v>25.84</v>
      </c>
      <c r="C1986" s="27">
        <v>5.81</v>
      </c>
      <c r="D1986" s="23" t="s">
        <v>95</v>
      </c>
      <c r="E1986" s="23" t="s">
        <v>81</v>
      </c>
      <c r="F1986" s="23" t="s">
        <v>82</v>
      </c>
      <c r="G1986" s="23">
        <v>1</v>
      </c>
      <c r="H1986" s="23" t="s">
        <v>81</v>
      </c>
      <c r="I1986" s="23" t="str">
        <f t="shared" ref="I1986:I2049" si="124">IF(LOWER(TRIM(D1986))="yes","Yes","No")</f>
        <v>Yes</v>
      </c>
      <c r="J1986" s="23" t="str">
        <f t="shared" ref="J1986:J2049" si="125">IF(LOWER(TRIM(E1986))="yes","Yes","No")</f>
        <v>No</v>
      </c>
      <c r="K1986" s="23" t="str">
        <f t="shared" ref="K1986:K2049" si="126">IF(LOWER(TRIM(F1986))="yes","Yes","No")</f>
        <v>Yes</v>
      </c>
      <c r="L1986" s="23" t="str">
        <f>IF(TRIM(H1986)="?",'Cleaning Summary'!$B$35,IF(LOWER(TRIM(H1986))="yes","Yes","No"))</f>
        <v>No</v>
      </c>
      <c r="M1986" s="23">
        <f t="shared" ref="M1986:M2049" si="127">IF(ISNUMBER(G1986),G1986,IF(LOWER(TRIM(G1986))="no major surgery",0,"CHECK"))</f>
        <v>1</v>
      </c>
      <c r="N1986" s="23" t="str">
        <f>IF(B1986&lt;'Cleaning Summary'!$B$63,"Underweight",IF(B1986&lt;'Cleaning Summary'!$B$64,"Normal Weight",IF(B1986&lt;'Cleaning Summary'!$B$65,"Overweight","Obesity")))</f>
        <v>Overweight</v>
      </c>
      <c r="O1986" s="23" t="str">
        <f>IF(C1986&lt;'Cleaning Summary'!$B$66,"Normal",IF(C1986&lt;'Cleaning Summary'!$B$67,"Prediabetes","Diabetes"))</f>
        <v>Prediabetes</v>
      </c>
    </row>
    <row r="1987" spans="1:15" x14ac:dyDescent="0.35">
      <c r="A1987" s="23" t="s">
        <v>4089</v>
      </c>
      <c r="B1987" s="27">
        <v>30.95</v>
      </c>
      <c r="C1987" s="27">
        <v>5.16</v>
      </c>
      <c r="D1987" s="23" t="s">
        <v>81</v>
      </c>
      <c r="E1987" s="23" t="s">
        <v>81</v>
      </c>
      <c r="F1987" s="23" t="s">
        <v>82</v>
      </c>
      <c r="G1987" s="23">
        <v>1</v>
      </c>
      <c r="H1987" s="23" t="s">
        <v>81</v>
      </c>
      <c r="I1987" s="23" t="str">
        <f t="shared" si="124"/>
        <v>No</v>
      </c>
      <c r="J1987" s="23" t="str">
        <f t="shared" si="125"/>
        <v>No</v>
      </c>
      <c r="K1987" s="23" t="str">
        <f t="shared" si="126"/>
        <v>Yes</v>
      </c>
      <c r="L1987" s="23" t="str">
        <f>IF(TRIM(H1987)="?",'Cleaning Summary'!$B$35,IF(LOWER(TRIM(H1987))="yes","Yes","No"))</f>
        <v>No</v>
      </c>
      <c r="M1987" s="23">
        <f t="shared" si="127"/>
        <v>1</v>
      </c>
      <c r="N1987" s="23" t="str">
        <f>IF(B1987&lt;'Cleaning Summary'!$B$63,"Underweight",IF(B1987&lt;'Cleaning Summary'!$B$64,"Normal Weight",IF(B1987&lt;'Cleaning Summary'!$B$65,"Overweight","Obesity")))</f>
        <v>Obesity</v>
      </c>
      <c r="O1987" s="23" t="str">
        <f>IF(C1987&lt;'Cleaning Summary'!$B$66,"Normal",IF(C1987&lt;'Cleaning Summary'!$B$67,"Prediabetes","Diabetes"))</f>
        <v>Normal</v>
      </c>
    </row>
    <row r="1988" spans="1:15" x14ac:dyDescent="0.35">
      <c r="A1988" s="23" t="s">
        <v>4091</v>
      </c>
      <c r="B1988" s="27">
        <v>30.54</v>
      </c>
      <c r="C1988" s="27">
        <v>5</v>
      </c>
      <c r="D1988" s="23" t="s">
        <v>81</v>
      </c>
      <c r="E1988" s="23" t="s">
        <v>81</v>
      </c>
      <c r="F1988" s="23" t="s">
        <v>82</v>
      </c>
      <c r="G1988" s="23">
        <v>1</v>
      </c>
      <c r="H1988" s="23" t="s">
        <v>81</v>
      </c>
      <c r="I1988" s="23" t="str">
        <f t="shared" si="124"/>
        <v>No</v>
      </c>
      <c r="J1988" s="23" t="str">
        <f t="shared" si="125"/>
        <v>No</v>
      </c>
      <c r="K1988" s="23" t="str">
        <f t="shared" si="126"/>
        <v>Yes</v>
      </c>
      <c r="L1988" s="23" t="str">
        <f>IF(TRIM(H1988)="?",'Cleaning Summary'!$B$35,IF(LOWER(TRIM(H1988))="yes","Yes","No"))</f>
        <v>No</v>
      </c>
      <c r="M1988" s="23">
        <f t="shared" si="127"/>
        <v>1</v>
      </c>
      <c r="N1988" s="23" t="str">
        <f>IF(B1988&lt;'Cleaning Summary'!$B$63,"Underweight",IF(B1988&lt;'Cleaning Summary'!$B$64,"Normal Weight",IF(B1988&lt;'Cleaning Summary'!$B$65,"Overweight","Obesity")))</f>
        <v>Obesity</v>
      </c>
      <c r="O1988" s="23" t="str">
        <f>IF(C1988&lt;'Cleaning Summary'!$B$66,"Normal",IF(C1988&lt;'Cleaning Summary'!$B$67,"Prediabetes","Diabetes"))</f>
        <v>Normal</v>
      </c>
    </row>
    <row r="1989" spans="1:15" x14ac:dyDescent="0.35">
      <c r="A1989" s="23" t="s">
        <v>4093</v>
      </c>
      <c r="B1989" s="27">
        <v>33.914999999999999</v>
      </c>
      <c r="C1989" s="27">
        <v>5.84</v>
      </c>
      <c r="D1989" s="23" t="s">
        <v>95</v>
      </c>
      <c r="E1989" s="23" t="s">
        <v>81</v>
      </c>
      <c r="F1989" s="23" t="s">
        <v>81</v>
      </c>
      <c r="G1989" s="23" t="s">
        <v>4796</v>
      </c>
      <c r="H1989" s="23" t="s">
        <v>81</v>
      </c>
      <c r="I1989" s="23" t="str">
        <f t="shared" si="124"/>
        <v>Yes</v>
      </c>
      <c r="J1989" s="23" t="str">
        <f t="shared" si="125"/>
        <v>No</v>
      </c>
      <c r="K1989" s="23" t="str">
        <f t="shared" si="126"/>
        <v>No</v>
      </c>
      <c r="L1989" s="23" t="str">
        <f>IF(TRIM(H1989)="?",'Cleaning Summary'!$B$35,IF(LOWER(TRIM(H1989))="yes","Yes","No"))</f>
        <v>No</v>
      </c>
      <c r="M1989" s="23">
        <f t="shared" si="127"/>
        <v>0</v>
      </c>
      <c r="N1989" s="23" t="str">
        <f>IF(B1989&lt;'Cleaning Summary'!$B$63,"Underweight",IF(B1989&lt;'Cleaning Summary'!$B$64,"Normal Weight",IF(B1989&lt;'Cleaning Summary'!$B$65,"Overweight","Obesity")))</f>
        <v>Obesity</v>
      </c>
      <c r="O1989" s="23" t="str">
        <f>IF(C1989&lt;'Cleaning Summary'!$B$66,"Normal",IF(C1989&lt;'Cleaning Summary'!$B$67,"Prediabetes","Diabetes"))</f>
        <v>Prediabetes</v>
      </c>
    </row>
    <row r="1990" spans="1:15" x14ac:dyDescent="0.35">
      <c r="A1990" s="23" t="s">
        <v>4095</v>
      </c>
      <c r="B1990" s="27">
        <v>33.31</v>
      </c>
      <c r="C1990" s="27">
        <v>4.1900000000000004</v>
      </c>
      <c r="D1990" s="23" t="s">
        <v>81</v>
      </c>
      <c r="E1990" s="23" t="s">
        <v>81</v>
      </c>
      <c r="F1990" s="23" t="s">
        <v>82</v>
      </c>
      <c r="G1990" s="23">
        <v>1</v>
      </c>
      <c r="H1990" s="23" t="s">
        <v>81</v>
      </c>
      <c r="I1990" s="23" t="str">
        <f t="shared" si="124"/>
        <v>No</v>
      </c>
      <c r="J1990" s="23" t="str">
        <f t="shared" si="125"/>
        <v>No</v>
      </c>
      <c r="K1990" s="23" t="str">
        <f t="shared" si="126"/>
        <v>Yes</v>
      </c>
      <c r="L1990" s="23" t="str">
        <f>IF(TRIM(H1990)="?",'Cleaning Summary'!$B$35,IF(LOWER(TRIM(H1990))="yes","Yes","No"))</f>
        <v>No</v>
      </c>
      <c r="M1990" s="23">
        <f t="shared" si="127"/>
        <v>1</v>
      </c>
      <c r="N1990" s="23" t="str">
        <f>IF(B1990&lt;'Cleaning Summary'!$B$63,"Underweight",IF(B1990&lt;'Cleaning Summary'!$B$64,"Normal Weight",IF(B1990&lt;'Cleaning Summary'!$B$65,"Overweight","Obesity")))</f>
        <v>Obesity</v>
      </c>
      <c r="O1990" s="23" t="str">
        <f>IF(C1990&lt;'Cleaning Summary'!$B$66,"Normal",IF(C1990&lt;'Cleaning Summary'!$B$67,"Prediabetes","Diabetes"))</f>
        <v>Normal</v>
      </c>
    </row>
    <row r="1991" spans="1:15" x14ac:dyDescent="0.35">
      <c r="A1991" s="23" t="s">
        <v>4097</v>
      </c>
      <c r="B1991" s="27">
        <v>25.745000000000001</v>
      </c>
      <c r="C1991" s="27">
        <v>4.62</v>
      </c>
      <c r="D1991" s="23" t="s">
        <v>95</v>
      </c>
      <c r="E1991" s="23" t="s">
        <v>81</v>
      </c>
      <c r="F1991" s="23" t="s">
        <v>81</v>
      </c>
      <c r="G1991" s="23" t="s">
        <v>4796</v>
      </c>
      <c r="H1991" s="23" t="s">
        <v>81</v>
      </c>
      <c r="I1991" s="23" t="str">
        <f t="shared" si="124"/>
        <v>Yes</v>
      </c>
      <c r="J1991" s="23" t="str">
        <f t="shared" si="125"/>
        <v>No</v>
      </c>
      <c r="K1991" s="23" t="str">
        <f t="shared" si="126"/>
        <v>No</v>
      </c>
      <c r="L1991" s="23" t="str">
        <f>IF(TRIM(H1991)="?",'Cleaning Summary'!$B$35,IF(LOWER(TRIM(H1991))="yes","Yes","No"))</f>
        <v>No</v>
      </c>
      <c r="M1991" s="23">
        <f t="shared" si="127"/>
        <v>0</v>
      </c>
      <c r="N1991" s="23" t="str">
        <f>IF(B1991&lt;'Cleaning Summary'!$B$63,"Underweight",IF(B1991&lt;'Cleaning Summary'!$B$64,"Normal Weight",IF(B1991&lt;'Cleaning Summary'!$B$65,"Overweight","Obesity")))</f>
        <v>Overweight</v>
      </c>
      <c r="O1991" s="23" t="str">
        <f>IF(C1991&lt;'Cleaning Summary'!$B$66,"Normal",IF(C1991&lt;'Cleaning Summary'!$B$67,"Prediabetes","Diabetes"))</f>
        <v>Normal</v>
      </c>
    </row>
    <row r="1992" spans="1:15" x14ac:dyDescent="0.35">
      <c r="A1992" s="23" t="s">
        <v>4099</v>
      </c>
      <c r="B1992" s="27">
        <v>37.1</v>
      </c>
      <c r="C1992" s="27">
        <v>6.24</v>
      </c>
      <c r="D1992" s="23" t="s">
        <v>81</v>
      </c>
      <c r="E1992" s="23" t="s">
        <v>81</v>
      </c>
      <c r="F1992" s="23" t="s">
        <v>81</v>
      </c>
      <c r="G1992" s="23" t="s">
        <v>4796</v>
      </c>
      <c r="H1992" s="23" t="s">
        <v>81</v>
      </c>
      <c r="I1992" s="23" t="str">
        <f t="shared" si="124"/>
        <v>No</v>
      </c>
      <c r="J1992" s="23" t="str">
        <f t="shared" si="125"/>
        <v>No</v>
      </c>
      <c r="K1992" s="23" t="str">
        <f t="shared" si="126"/>
        <v>No</v>
      </c>
      <c r="L1992" s="23" t="str">
        <f>IF(TRIM(H1992)="?",'Cleaning Summary'!$B$35,IF(LOWER(TRIM(H1992))="yes","Yes","No"))</f>
        <v>No</v>
      </c>
      <c r="M1992" s="23">
        <f t="shared" si="127"/>
        <v>0</v>
      </c>
      <c r="N1992" s="23" t="str">
        <f>IF(B1992&lt;'Cleaning Summary'!$B$63,"Underweight",IF(B1992&lt;'Cleaning Summary'!$B$64,"Normal Weight",IF(B1992&lt;'Cleaning Summary'!$B$65,"Overweight","Obesity")))</f>
        <v>Obesity</v>
      </c>
      <c r="O1992" s="23" t="str">
        <f>IF(C1992&lt;'Cleaning Summary'!$B$66,"Normal",IF(C1992&lt;'Cleaning Summary'!$B$67,"Prediabetes","Diabetes"))</f>
        <v>Prediabetes</v>
      </c>
    </row>
    <row r="1993" spans="1:15" x14ac:dyDescent="0.35">
      <c r="A1993" s="23" t="s">
        <v>4101</v>
      </c>
      <c r="B1993" s="27">
        <v>35.435000000000002</v>
      </c>
      <c r="C1993" s="27">
        <v>5.81</v>
      </c>
      <c r="D1993" s="23" t="s">
        <v>81</v>
      </c>
      <c r="E1993" s="23" t="s">
        <v>81</v>
      </c>
      <c r="F1993" s="23" t="s">
        <v>81</v>
      </c>
      <c r="G1993" s="23" t="s">
        <v>4796</v>
      </c>
      <c r="H1993" s="23" t="s">
        <v>81</v>
      </c>
      <c r="I1993" s="23" t="str">
        <f t="shared" si="124"/>
        <v>No</v>
      </c>
      <c r="J1993" s="23" t="str">
        <f t="shared" si="125"/>
        <v>No</v>
      </c>
      <c r="K1993" s="23" t="str">
        <f t="shared" si="126"/>
        <v>No</v>
      </c>
      <c r="L1993" s="23" t="str">
        <f>IF(TRIM(H1993)="?",'Cleaning Summary'!$B$35,IF(LOWER(TRIM(H1993))="yes","Yes","No"))</f>
        <v>No</v>
      </c>
      <c r="M1993" s="23">
        <f t="shared" si="127"/>
        <v>0</v>
      </c>
      <c r="N1993" s="23" t="str">
        <f>IF(B1993&lt;'Cleaning Summary'!$B$63,"Underweight",IF(B1993&lt;'Cleaning Summary'!$B$64,"Normal Weight",IF(B1993&lt;'Cleaning Summary'!$B$65,"Overweight","Obesity")))</f>
        <v>Obesity</v>
      </c>
      <c r="O1993" s="23" t="str">
        <f>IF(C1993&lt;'Cleaning Summary'!$B$66,"Normal",IF(C1993&lt;'Cleaning Summary'!$B$67,"Prediabetes","Diabetes"))</f>
        <v>Prediabetes</v>
      </c>
    </row>
    <row r="1994" spans="1:15" x14ac:dyDescent="0.35">
      <c r="A1994" s="23" t="s">
        <v>4103</v>
      </c>
      <c r="B1994" s="27">
        <v>20.399999999999999</v>
      </c>
      <c r="C1994" s="27">
        <v>4.83</v>
      </c>
      <c r="D1994" s="23" t="s">
        <v>81</v>
      </c>
      <c r="E1994" s="23" t="s">
        <v>81</v>
      </c>
      <c r="F1994" s="23" t="s">
        <v>81</v>
      </c>
      <c r="G1994" s="23" t="s">
        <v>4796</v>
      </c>
      <c r="H1994" s="23" t="s">
        <v>81</v>
      </c>
      <c r="I1994" s="23" t="str">
        <f t="shared" si="124"/>
        <v>No</v>
      </c>
      <c r="J1994" s="23" t="str">
        <f t="shared" si="125"/>
        <v>No</v>
      </c>
      <c r="K1994" s="23" t="str">
        <f t="shared" si="126"/>
        <v>No</v>
      </c>
      <c r="L1994" s="23" t="str">
        <f>IF(TRIM(H1994)="?",'Cleaning Summary'!$B$35,IF(LOWER(TRIM(H1994))="yes","Yes","No"))</f>
        <v>No</v>
      </c>
      <c r="M1994" s="23">
        <f t="shared" si="127"/>
        <v>0</v>
      </c>
      <c r="N1994" s="23" t="str">
        <f>IF(B1994&lt;'Cleaning Summary'!$B$63,"Underweight",IF(B1994&lt;'Cleaning Summary'!$B$64,"Normal Weight",IF(B1994&lt;'Cleaning Summary'!$B$65,"Overweight","Obesity")))</f>
        <v>Normal Weight</v>
      </c>
      <c r="O1994" s="23" t="str">
        <f>IF(C1994&lt;'Cleaning Summary'!$B$66,"Normal",IF(C1994&lt;'Cleaning Summary'!$B$67,"Prediabetes","Diabetes"))</f>
        <v>Normal</v>
      </c>
    </row>
    <row r="1995" spans="1:15" x14ac:dyDescent="0.35">
      <c r="A1995" s="23" t="s">
        <v>4105</v>
      </c>
      <c r="B1995" s="27">
        <v>42.13</v>
      </c>
      <c r="C1995" s="27">
        <v>5.72</v>
      </c>
      <c r="D1995" s="23" t="s">
        <v>95</v>
      </c>
      <c r="E1995" s="23" t="s">
        <v>81</v>
      </c>
      <c r="F1995" s="23" t="s">
        <v>82</v>
      </c>
      <c r="G1995" s="23">
        <v>1</v>
      </c>
      <c r="H1995" s="23" t="s">
        <v>81</v>
      </c>
      <c r="I1995" s="23" t="str">
        <f t="shared" si="124"/>
        <v>Yes</v>
      </c>
      <c r="J1995" s="23" t="str">
        <f t="shared" si="125"/>
        <v>No</v>
      </c>
      <c r="K1995" s="23" t="str">
        <f t="shared" si="126"/>
        <v>Yes</v>
      </c>
      <c r="L1995" s="23" t="str">
        <f>IF(TRIM(H1995)="?",'Cleaning Summary'!$B$35,IF(LOWER(TRIM(H1995))="yes","Yes","No"))</f>
        <v>No</v>
      </c>
      <c r="M1995" s="23">
        <f t="shared" si="127"/>
        <v>1</v>
      </c>
      <c r="N1995" s="23" t="str">
        <f>IF(B1995&lt;'Cleaning Summary'!$B$63,"Underweight",IF(B1995&lt;'Cleaning Summary'!$B$64,"Normal Weight",IF(B1995&lt;'Cleaning Summary'!$B$65,"Overweight","Obesity")))</f>
        <v>Obesity</v>
      </c>
      <c r="O1995" s="23" t="str">
        <f>IF(C1995&lt;'Cleaning Summary'!$B$66,"Normal",IF(C1995&lt;'Cleaning Summary'!$B$67,"Prediabetes","Diabetes"))</f>
        <v>Prediabetes</v>
      </c>
    </row>
    <row r="1996" spans="1:15" x14ac:dyDescent="0.35">
      <c r="A1996" s="23" t="s">
        <v>4107</v>
      </c>
      <c r="B1996" s="27">
        <v>33.99</v>
      </c>
      <c r="C1996" s="27">
        <v>4.83</v>
      </c>
      <c r="D1996" s="23" t="s">
        <v>95</v>
      </c>
      <c r="E1996" s="23" t="s">
        <v>81</v>
      </c>
      <c r="F1996" s="23" t="s">
        <v>82</v>
      </c>
      <c r="G1996" s="23">
        <v>1</v>
      </c>
      <c r="H1996" s="23" t="s">
        <v>81</v>
      </c>
      <c r="I1996" s="23" t="str">
        <f t="shared" si="124"/>
        <v>Yes</v>
      </c>
      <c r="J1996" s="23" t="str">
        <f t="shared" si="125"/>
        <v>No</v>
      </c>
      <c r="K1996" s="23" t="str">
        <f t="shared" si="126"/>
        <v>Yes</v>
      </c>
      <c r="L1996" s="23" t="str">
        <f>IF(TRIM(H1996)="?",'Cleaning Summary'!$B$35,IF(LOWER(TRIM(H1996))="yes","Yes","No"))</f>
        <v>No</v>
      </c>
      <c r="M1996" s="23">
        <f t="shared" si="127"/>
        <v>1</v>
      </c>
      <c r="N1996" s="23" t="str">
        <f>IF(B1996&lt;'Cleaning Summary'!$B$63,"Underweight",IF(B1996&lt;'Cleaning Summary'!$B$64,"Normal Weight",IF(B1996&lt;'Cleaning Summary'!$B$65,"Overweight","Obesity")))</f>
        <v>Obesity</v>
      </c>
      <c r="O1996" s="23" t="str">
        <f>IF(C1996&lt;'Cleaning Summary'!$B$66,"Normal",IF(C1996&lt;'Cleaning Summary'!$B$67,"Prediabetes","Diabetes"))</f>
        <v>Normal</v>
      </c>
    </row>
    <row r="1997" spans="1:15" x14ac:dyDescent="0.35">
      <c r="A1997" s="23" t="s">
        <v>4109</v>
      </c>
      <c r="B1997" s="27">
        <v>28.594999999999999</v>
      </c>
      <c r="C1997" s="27">
        <v>4.1399999999999997</v>
      </c>
      <c r="D1997" s="23" t="s">
        <v>95</v>
      </c>
      <c r="E1997" s="23" t="s">
        <v>81</v>
      </c>
      <c r="F1997" s="23" t="s">
        <v>82</v>
      </c>
      <c r="G1997" s="23">
        <v>1</v>
      </c>
      <c r="H1997" s="23" t="s">
        <v>81</v>
      </c>
      <c r="I1997" s="23" t="str">
        <f t="shared" si="124"/>
        <v>Yes</v>
      </c>
      <c r="J1997" s="23" t="str">
        <f t="shared" si="125"/>
        <v>No</v>
      </c>
      <c r="K1997" s="23" t="str">
        <f t="shared" si="126"/>
        <v>Yes</v>
      </c>
      <c r="L1997" s="23" t="str">
        <f>IF(TRIM(H1997)="?",'Cleaning Summary'!$B$35,IF(LOWER(TRIM(H1997))="yes","Yes","No"))</f>
        <v>No</v>
      </c>
      <c r="M1997" s="23">
        <f t="shared" si="127"/>
        <v>1</v>
      </c>
      <c r="N1997" s="23" t="str">
        <f>IF(B1997&lt;'Cleaning Summary'!$B$63,"Underweight",IF(B1997&lt;'Cleaning Summary'!$B$64,"Normal Weight",IF(B1997&lt;'Cleaning Summary'!$B$65,"Overweight","Obesity")))</f>
        <v>Overweight</v>
      </c>
      <c r="O1997" s="23" t="str">
        <f>IF(C1997&lt;'Cleaning Summary'!$B$66,"Normal",IF(C1997&lt;'Cleaning Summary'!$B$67,"Prediabetes","Diabetes"))</f>
        <v>Normal</v>
      </c>
    </row>
    <row r="1998" spans="1:15" x14ac:dyDescent="0.35">
      <c r="A1998" s="23" t="s">
        <v>4111</v>
      </c>
      <c r="B1998" s="27">
        <v>20.8</v>
      </c>
      <c r="C1998" s="27">
        <v>4.07</v>
      </c>
      <c r="D1998" s="23" t="s">
        <v>95</v>
      </c>
      <c r="E1998" s="23" t="s">
        <v>81</v>
      </c>
      <c r="F1998" s="23" t="s">
        <v>82</v>
      </c>
      <c r="G1998" s="23">
        <v>1</v>
      </c>
      <c r="H1998" s="23" t="s">
        <v>81</v>
      </c>
      <c r="I1998" s="23" t="str">
        <f t="shared" si="124"/>
        <v>Yes</v>
      </c>
      <c r="J1998" s="23" t="str">
        <f t="shared" si="125"/>
        <v>No</v>
      </c>
      <c r="K1998" s="23" t="str">
        <f t="shared" si="126"/>
        <v>Yes</v>
      </c>
      <c r="L1998" s="23" t="str">
        <f>IF(TRIM(H1998)="?",'Cleaning Summary'!$B$35,IF(LOWER(TRIM(H1998))="yes","Yes","No"))</f>
        <v>No</v>
      </c>
      <c r="M1998" s="23">
        <f t="shared" si="127"/>
        <v>1</v>
      </c>
      <c r="N1998" s="23" t="str">
        <f>IF(B1998&lt;'Cleaning Summary'!$B$63,"Underweight",IF(B1998&lt;'Cleaning Summary'!$B$64,"Normal Weight",IF(B1998&lt;'Cleaning Summary'!$B$65,"Overweight","Obesity")))</f>
        <v>Normal Weight</v>
      </c>
      <c r="O1998" s="23" t="str">
        <f>IF(C1998&lt;'Cleaning Summary'!$B$66,"Normal",IF(C1998&lt;'Cleaning Summary'!$B$67,"Prediabetes","Diabetes"))</f>
        <v>Normal</v>
      </c>
    </row>
    <row r="1999" spans="1:15" x14ac:dyDescent="0.35">
      <c r="A1999" s="23" t="s">
        <v>4113</v>
      </c>
      <c r="B1999" s="27">
        <v>23.465</v>
      </c>
      <c r="C1999" s="27">
        <v>6.26</v>
      </c>
      <c r="D1999" s="23" t="s">
        <v>95</v>
      </c>
      <c r="E1999" s="23" t="s">
        <v>81</v>
      </c>
      <c r="F1999" s="23" t="s">
        <v>82</v>
      </c>
      <c r="G1999" s="23">
        <v>1</v>
      </c>
      <c r="H1999" s="23" t="s">
        <v>81</v>
      </c>
      <c r="I1999" s="23" t="str">
        <f t="shared" si="124"/>
        <v>Yes</v>
      </c>
      <c r="J1999" s="23" t="str">
        <f t="shared" si="125"/>
        <v>No</v>
      </c>
      <c r="K1999" s="23" t="str">
        <f t="shared" si="126"/>
        <v>Yes</v>
      </c>
      <c r="L1999" s="23" t="str">
        <f>IF(TRIM(H1999)="?",'Cleaning Summary'!$B$35,IF(LOWER(TRIM(H1999))="yes","Yes","No"))</f>
        <v>No</v>
      </c>
      <c r="M1999" s="23">
        <f t="shared" si="127"/>
        <v>1</v>
      </c>
      <c r="N1999" s="23" t="str">
        <f>IF(B1999&lt;'Cleaning Summary'!$B$63,"Underweight",IF(B1999&lt;'Cleaning Summary'!$B$64,"Normal Weight",IF(B1999&lt;'Cleaning Summary'!$B$65,"Overweight","Obesity")))</f>
        <v>Normal Weight</v>
      </c>
      <c r="O1999" s="23" t="str">
        <f>IF(C1999&lt;'Cleaning Summary'!$B$66,"Normal",IF(C1999&lt;'Cleaning Summary'!$B$67,"Prediabetes","Diabetes"))</f>
        <v>Prediabetes</v>
      </c>
    </row>
    <row r="2000" spans="1:15" x14ac:dyDescent="0.35">
      <c r="A2000" s="23" t="s">
        <v>4115</v>
      </c>
      <c r="B2000" s="27">
        <v>40.185000000000002</v>
      </c>
      <c r="C2000" s="27">
        <v>5.88</v>
      </c>
      <c r="D2000" s="23" t="s">
        <v>95</v>
      </c>
      <c r="E2000" s="23" t="s">
        <v>81</v>
      </c>
      <c r="F2000" s="23" t="s">
        <v>81</v>
      </c>
      <c r="G2000" s="23" t="s">
        <v>4796</v>
      </c>
      <c r="H2000" s="23" t="s">
        <v>81</v>
      </c>
      <c r="I2000" s="23" t="str">
        <f t="shared" si="124"/>
        <v>Yes</v>
      </c>
      <c r="J2000" s="23" t="str">
        <f t="shared" si="125"/>
        <v>No</v>
      </c>
      <c r="K2000" s="23" t="str">
        <f t="shared" si="126"/>
        <v>No</v>
      </c>
      <c r="L2000" s="23" t="str">
        <f>IF(TRIM(H2000)="?",'Cleaning Summary'!$B$35,IF(LOWER(TRIM(H2000))="yes","Yes","No"))</f>
        <v>No</v>
      </c>
      <c r="M2000" s="23">
        <f t="shared" si="127"/>
        <v>0</v>
      </c>
      <c r="N2000" s="23" t="str">
        <f>IF(B2000&lt;'Cleaning Summary'!$B$63,"Underweight",IF(B2000&lt;'Cleaning Summary'!$B$64,"Normal Weight",IF(B2000&lt;'Cleaning Summary'!$B$65,"Overweight","Obesity")))</f>
        <v>Obesity</v>
      </c>
      <c r="O2000" s="23" t="str">
        <f>IF(C2000&lt;'Cleaning Summary'!$B$66,"Normal",IF(C2000&lt;'Cleaning Summary'!$B$67,"Prediabetes","Diabetes"))</f>
        <v>Prediabetes</v>
      </c>
    </row>
    <row r="2001" spans="1:15" x14ac:dyDescent="0.35">
      <c r="A2001" s="23" t="s">
        <v>4117</v>
      </c>
      <c r="B2001" s="27">
        <v>21.89</v>
      </c>
      <c r="C2001" s="27">
        <v>5.72</v>
      </c>
      <c r="D2001" s="23" t="s">
        <v>95</v>
      </c>
      <c r="E2001" s="23" t="s">
        <v>81</v>
      </c>
      <c r="F2001" s="23" t="s">
        <v>81</v>
      </c>
      <c r="G2001" s="23" t="s">
        <v>4796</v>
      </c>
      <c r="H2001" s="23" t="s">
        <v>81</v>
      </c>
      <c r="I2001" s="23" t="str">
        <f t="shared" si="124"/>
        <v>Yes</v>
      </c>
      <c r="J2001" s="23" t="str">
        <f t="shared" si="125"/>
        <v>No</v>
      </c>
      <c r="K2001" s="23" t="str">
        <f t="shared" si="126"/>
        <v>No</v>
      </c>
      <c r="L2001" s="23" t="str">
        <f>IF(TRIM(H2001)="?",'Cleaning Summary'!$B$35,IF(LOWER(TRIM(H2001))="yes","Yes","No"))</f>
        <v>No</v>
      </c>
      <c r="M2001" s="23">
        <f t="shared" si="127"/>
        <v>0</v>
      </c>
      <c r="N2001" s="23" t="str">
        <f>IF(B2001&lt;'Cleaning Summary'!$B$63,"Underweight",IF(B2001&lt;'Cleaning Summary'!$B$64,"Normal Weight",IF(B2001&lt;'Cleaning Summary'!$B$65,"Overweight","Obesity")))</f>
        <v>Normal Weight</v>
      </c>
      <c r="O2001" s="23" t="str">
        <f>IF(C2001&lt;'Cleaning Summary'!$B$66,"Normal",IF(C2001&lt;'Cleaning Summary'!$B$67,"Prediabetes","Diabetes"))</f>
        <v>Prediabetes</v>
      </c>
    </row>
    <row r="2002" spans="1:15" x14ac:dyDescent="0.35">
      <c r="A2002" s="23" t="s">
        <v>4119</v>
      </c>
      <c r="B2002" s="27">
        <v>29.34</v>
      </c>
      <c r="C2002" s="27">
        <v>6.09</v>
      </c>
      <c r="D2002" s="23" t="s">
        <v>95</v>
      </c>
      <c r="E2002" s="23" t="s">
        <v>95</v>
      </c>
      <c r="F2002" s="23" t="s">
        <v>81</v>
      </c>
      <c r="G2002" s="23">
        <v>2</v>
      </c>
      <c r="H2002" s="23" t="s">
        <v>81</v>
      </c>
      <c r="I2002" s="23" t="str">
        <f t="shared" si="124"/>
        <v>Yes</v>
      </c>
      <c r="J2002" s="23" t="str">
        <f t="shared" si="125"/>
        <v>Yes</v>
      </c>
      <c r="K2002" s="23" t="str">
        <f t="shared" si="126"/>
        <v>No</v>
      </c>
      <c r="L2002" s="23" t="str">
        <f>IF(TRIM(H2002)="?",'Cleaning Summary'!$B$35,IF(LOWER(TRIM(H2002))="yes","Yes","No"))</f>
        <v>No</v>
      </c>
      <c r="M2002" s="23">
        <f t="shared" si="127"/>
        <v>2</v>
      </c>
      <c r="N2002" s="23" t="str">
        <f>IF(B2002&lt;'Cleaning Summary'!$B$63,"Underweight",IF(B2002&lt;'Cleaning Summary'!$B$64,"Normal Weight",IF(B2002&lt;'Cleaning Summary'!$B$65,"Overweight","Obesity")))</f>
        <v>Overweight</v>
      </c>
      <c r="O2002" s="23" t="str">
        <f>IF(C2002&lt;'Cleaning Summary'!$B$66,"Normal",IF(C2002&lt;'Cleaning Summary'!$B$67,"Prediabetes","Diabetes"))</f>
        <v>Prediabetes</v>
      </c>
    </row>
    <row r="2003" spans="1:15" x14ac:dyDescent="0.35">
      <c r="A2003" s="23" t="s">
        <v>4121</v>
      </c>
      <c r="B2003" s="27">
        <v>22.61</v>
      </c>
      <c r="C2003" s="27">
        <v>4.25</v>
      </c>
      <c r="D2003" s="23" t="s">
        <v>95</v>
      </c>
      <c r="E2003" s="23" t="s">
        <v>81</v>
      </c>
      <c r="F2003" s="23" t="s">
        <v>81</v>
      </c>
      <c r="G2003" s="23" t="s">
        <v>4796</v>
      </c>
      <c r="H2003" s="23" t="s">
        <v>81</v>
      </c>
      <c r="I2003" s="23" t="str">
        <f t="shared" si="124"/>
        <v>Yes</v>
      </c>
      <c r="J2003" s="23" t="str">
        <f t="shared" si="125"/>
        <v>No</v>
      </c>
      <c r="K2003" s="23" t="str">
        <f t="shared" si="126"/>
        <v>No</v>
      </c>
      <c r="L2003" s="23" t="str">
        <f>IF(TRIM(H2003)="?",'Cleaning Summary'!$B$35,IF(LOWER(TRIM(H2003))="yes","Yes","No"))</f>
        <v>No</v>
      </c>
      <c r="M2003" s="23">
        <f t="shared" si="127"/>
        <v>0</v>
      </c>
      <c r="N2003" s="23" t="str">
        <f>IF(B2003&lt;'Cleaning Summary'!$B$63,"Underweight",IF(B2003&lt;'Cleaning Summary'!$B$64,"Normal Weight",IF(B2003&lt;'Cleaning Summary'!$B$65,"Overweight","Obesity")))</f>
        <v>Normal Weight</v>
      </c>
      <c r="O2003" s="23" t="str">
        <f>IF(C2003&lt;'Cleaning Summary'!$B$66,"Normal",IF(C2003&lt;'Cleaning Summary'!$B$67,"Prediabetes","Diabetes"))</f>
        <v>Normal</v>
      </c>
    </row>
    <row r="2004" spans="1:15" x14ac:dyDescent="0.35">
      <c r="A2004" s="23" t="s">
        <v>4123</v>
      </c>
      <c r="B2004" s="27">
        <v>22.23</v>
      </c>
      <c r="C2004" s="27">
        <v>6.09</v>
      </c>
      <c r="D2004" s="23" t="s">
        <v>95</v>
      </c>
      <c r="E2004" s="23" t="s">
        <v>81</v>
      </c>
      <c r="F2004" s="23" t="s">
        <v>81</v>
      </c>
      <c r="G2004" s="23" t="s">
        <v>4796</v>
      </c>
      <c r="H2004" s="23" t="s">
        <v>81</v>
      </c>
      <c r="I2004" s="23" t="str">
        <f t="shared" si="124"/>
        <v>Yes</v>
      </c>
      <c r="J2004" s="23" t="str">
        <f t="shared" si="125"/>
        <v>No</v>
      </c>
      <c r="K2004" s="23" t="str">
        <f t="shared" si="126"/>
        <v>No</v>
      </c>
      <c r="L2004" s="23" t="str">
        <f>IF(TRIM(H2004)="?",'Cleaning Summary'!$B$35,IF(LOWER(TRIM(H2004))="yes","Yes","No"))</f>
        <v>No</v>
      </c>
      <c r="M2004" s="23">
        <f t="shared" si="127"/>
        <v>0</v>
      </c>
      <c r="N2004" s="23" t="str">
        <f>IF(B2004&lt;'Cleaning Summary'!$B$63,"Underweight",IF(B2004&lt;'Cleaning Summary'!$B$64,"Normal Weight",IF(B2004&lt;'Cleaning Summary'!$B$65,"Overweight","Obesity")))</f>
        <v>Normal Weight</v>
      </c>
      <c r="O2004" s="23" t="str">
        <f>IF(C2004&lt;'Cleaning Summary'!$B$66,"Normal",IF(C2004&lt;'Cleaning Summary'!$B$67,"Prediabetes","Diabetes"))</f>
        <v>Prediabetes</v>
      </c>
    </row>
    <row r="2005" spans="1:15" x14ac:dyDescent="0.35">
      <c r="A2005" s="23" t="s">
        <v>4125</v>
      </c>
      <c r="B2005" s="27">
        <v>33.4</v>
      </c>
      <c r="C2005" s="27">
        <v>5.51</v>
      </c>
      <c r="D2005" s="23" t="s">
        <v>81</v>
      </c>
      <c r="E2005" s="23" t="s">
        <v>81</v>
      </c>
      <c r="F2005" s="23" t="s">
        <v>81</v>
      </c>
      <c r="G2005" s="23" t="s">
        <v>4796</v>
      </c>
      <c r="H2005" s="23" t="s">
        <v>81</v>
      </c>
      <c r="I2005" s="23" t="str">
        <f t="shared" si="124"/>
        <v>No</v>
      </c>
      <c r="J2005" s="23" t="str">
        <f t="shared" si="125"/>
        <v>No</v>
      </c>
      <c r="K2005" s="23" t="str">
        <f t="shared" si="126"/>
        <v>No</v>
      </c>
      <c r="L2005" s="23" t="str">
        <f>IF(TRIM(H2005)="?",'Cleaning Summary'!$B$35,IF(LOWER(TRIM(H2005))="yes","Yes","No"))</f>
        <v>No</v>
      </c>
      <c r="M2005" s="23">
        <f t="shared" si="127"/>
        <v>0</v>
      </c>
      <c r="N2005" s="23" t="str">
        <f>IF(B2005&lt;'Cleaning Summary'!$B$63,"Underweight",IF(B2005&lt;'Cleaning Summary'!$B$64,"Normal Weight",IF(B2005&lt;'Cleaning Summary'!$B$65,"Overweight","Obesity")))</f>
        <v>Obesity</v>
      </c>
      <c r="O2005" s="23" t="str">
        <f>IF(C2005&lt;'Cleaning Summary'!$B$66,"Normal",IF(C2005&lt;'Cleaning Summary'!$B$67,"Prediabetes","Diabetes"))</f>
        <v>Normal</v>
      </c>
    </row>
    <row r="2006" spans="1:15" x14ac:dyDescent="0.35">
      <c r="A2006" s="23" t="s">
        <v>4127</v>
      </c>
      <c r="B2006" s="27">
        <v>33.11</v>
      </c>
      <c r="C2006" s="27">
        <v>5.63</v>
      </c>
      <c r="D2006" s="23" t="s">
        <v>81</v>
      </c>
      <c r="E2006" s="23" t="s">
        <v>81</v>
      </c>
      <c r="F2006" s="23" t="s">
        <v>81</v>
      </c>
      <c r="G2006" s="23" t="s">
        <v>4796</v>
      </c>
      <c r="H2006" s="23" t="s">
        <v>81</v>
      </c>
      <c r="I2006" s="23" t="str">
        <f t="shared" si="124"/>
        <v>No</v>
      </c>
      <c r="J2006" s="23" t="str">
        <f t="shared" si="125"/>
        <v>No</v>
      </c>
      <c r="K2006" s="23" t="str">
        <f t="shared" si="126"/>
        <v>No</v>
      </c>
      <c r="L2006" s="23" t="str">
        <f>IF(TRIM(H2006)="?",'Cleaning Summary'!$B$35,IF(LOWER(TRIM(H2006))="yes","Yes","No"))</f>
        <v>No</v>
      </c>
      <c r="M2006" s="23">
        <f t="shared" si="127"/>
        <v>0</v>
      </c>
      <c r="N2006" s="23" t="str">
        <f>IF(B2006&lt;'Cleaning Summary'!$B$63,"Underweight",IF(B2006&lt;'Cleaning Summary'!$B$64,"Normal Weight",IF(B2006&lt;'Cleaning Summary'!$B$65,"Overweight","Obesity")))</f>
        <v>Obesity</v>
      </c>
      <c r="O2006" s="23" t="str">
        <f>IF(C2006&lt;'Cleaning Summary'!$B$66,"Normal",IF(C2006&lt;'Cleaning Summary'!$B$67,"Prediabetes","Diabetes"))</f>
        <v>Normal</v>
      </c>
    </row>
    <row r="2007" spans="1:15" x14ac:dyDescent="0.35">
      <c r="A2007" s="23" t="s">
        <v>4129</v>
      </c>
      <c r="B2007" s="27">
        <v>16.815000000000001</v>
      </c>
      <c r="C2007" s="27">
        <v>5.29</v>
      </c>
      <c r="D2007" s="23" t="s">
        <v>95</v>
      </c>
      <c r="E2007" s="23" t="s">
        <v>81</v>
      </c>
      <c r="F2007" s="23" t="s">
        <v>81</v>
      </c>
      <c r="G2007" s="23" t="s">
        <v>4796</v>
      </c>
      <c r="H2007" s="23" t="s">
        <v>81</v>
      </c>
      <c r="I2007" s="23" t="str">
        <f t="shared" si="124"/>
        <v>Yes</v>
      </c>
      <c r="J2007" s="23" t="str">
        <f t="shared" si="125"/>
        <v>No</v>
      </c>
      <c r="K2007" s="23" t="str">
        <f t="shared" si="126"/>
        <v>No</v>
      </c>
      <c r="L2007" s="23" t="str">
        <f>IF(TRIM(H2007)="?",'Cleaning Summary'!$B$35,IF(LOWER(TRIM(H2007))="yes","Yes","No"))</f>
        <v>No</v>
      </c>
      <c r="M2007" s="23">
        <f t="shared" si="127"/>
        <v>0</v>
      </c>
      <c r="N2007" s="23" t="str">
        <f>IF(B2007&lt;'Cleaning Summary'!$B$63,"Underweight",IF(B2007&lt;'Cleaning Summary'!$B$64,"Normal Weight",IF(B2007&lt;'Cleaning Summary'!$B$65,"Overweight","Obesity")))</f>
        <v>Underweight</v>
      </c>
      <c r="O2007" s="23" t="str">
        <f>IF(C2007&lt;'Cleaning Summary'!$B$66,"Normal",IF(C2007&lt;'Cleaning Summary'!$B$67,"Prediabetes","Diabetes"))</f>
        <v>Normal</v>
      </c>
    </row>
    <row r="2008" spans="1:15" x14ac:dyDescent="0.35">
      <c r="A2008" s="23" t="s">
        <v>4131</v>
      </c>
      <c r="B2008" s="27">
        <v>25.61</v>
      </c>
      <c r="C2008" s="27">
        <v>4</v>
      </c>
      <c r="D2008" s="23" t="s">
        <v>81</v>
      </c>
      <c r="E2008" s="23" t="s">
        <v>81</v>
      </c>
      <c r="F2008" s="23" t="s">
        <v>82</v>
      </c>
      <c r="G2008" s="23">
        <v>1</v>
      </c>
      <c r="H2008" s="23" t="s">
        <v>81</v>
      </c>
      <c r="I2008" s="23" t="str">
        <f t="shared" si="124"/>
        <v>No</v>
      </c>
      <c r="J2008" s="23" t="str">
        <f t="shared" si="125"/>
        <v>No</v>
      </c>
      <c r="K2008" s="23" t="str">
        <f t="shared" si="126"/>
        <v>Yes</v>
      </c>
      <c r="L2008" s="23" t="str">
        <f>IF(TRIM(H2008)="?",'Cleaning Summary'!$B$35,IF(LOWER(TRIM(H2008))="yes","Yes","No"))</f>
        <v>No</v>
      </c>
      <c r="M2008" s="23">
        <f t="shared" si="127"/>
        <v>1</v>
      </c>
      <c r="N2008" s="23" t="str">
        <f>IF(B2008&lt;'Cleaning Summary'!$B$63,"Underweight",IF(B2008&lt;'Cleaning Summary'!$B$64,"Normal Weight",IF(B2008&lt;'Cleaning Summary'!$B$65,"Overweight","Obesity")))</f>
        <v>Overweight</v>
      </c>
      <c r="O2008" s="23" t="str">
        <f>IF(C2008&lt;'Cleaning Summary'!$B$66,"Normal",IF(C2008&lt;'Cleaning Summary'!$B$67,"Prediabetes","Diabetes"))</f>
        <v>Normal</v>
      </c>
    </row>
    <row r="2009" spans="1:15" x14ac:dyDescent="0.35">
      <c r="A2009" s="23" t="s">
        <v>4133</v>
      </c>
      <c r="B2009" s="27">
        <v>25.8</v>
      </c>
      <c r="C2009" s="27">
        <v>5.49</v>
      </c>
      <c r="D2009" s="23" t="s">
        <v>81</v>
      </c>
      <c r="E2009" s="23" t="s">
        <v>81</v>
      </c>
      <c r="F2009" s="23" t="s">
        <v>81</v>
      </c>
      <c r="G2009" s="23" t="s">
        <v>4796</v>
      </c>
      <c r="H2009" s="23" t="s">
        <v>81</v>
      </c>
      <c r="I2009" s="23" t="str">
        <f t="shared" si="124"/>
        <v>No</v>
      </c>
      <c r="J2009" s="23" t="str">
        <f t="shared" si="125"/>
        <v>No</v>
      </c>
      <c r="K2009" s="23" t="str">
        <f t="shared" si="126"/>
        <v>No</v>
      </c>
      <c r="L2009" s="23" t="str">
        <f>IF(TRIM(H2009)="?",'Cleaning Summary'!$B$35,IF(LOWER(TRIM(H2009))="yes","Yes","No"))</f>
        <v>No</v>
      </c>
      <c r="M2009" s="23">
        <f t="shared" si="127"/>
        <v>0</v>
      </c>
      <c r="N2009" s="23" t="str">
        <f>IF(B2009&lt;'Cleaning Summary'!$B$63,"Underweight",IF(B2009&lt;'Cleaning Summary'!$B$64,"Normal Weight",IF(B2009&lt;'Cleaning Summary'!$B$65,"Overweight","Obesity")))</f>
        <v>Overweight</v>
      </c>
      <c r="O2009" s="23" t="str">
        <f>IF(C2009&lt;'Cleaning Summary'!$B$66,"Normal",IF(C2009&lt;'Cleaning Summary'!$B$67,"Prediabetes","Diabetes"))</f>
        <v>Normal</v>
      </c>
    </row>
    <row r="2010" spans="1:15" x14ac:dyDescent="0.35">
      <c r="A2010" s="23" t="s">
        <v>4135</v>
      </c>
      <c r="B2010" s="27">
        <v>27.39</v>
      </c>
      <c r="C2010" s="27">
        <v>5.34</v>
      </c>
      <c r="D2010" s="23" t="s">
        <v>81</v>
      </c>
      <c r="E2010" s="23" t="s">
        <v>81</v>
      </c>
      <c r="F2010" s="23" t="s">
        <v>81</v>
      </c>
      <c r="G2010" s="23" t="s">
        <v>4796</v>
      </c>
      <c r="H2010" s="23" t="s">
        <v>81</v>
      </c>
      <c r="I2010" s="23" t="str">
        <f t="shared" si="124"/>
        <v>No</v>
      </c>
      <c r="J2010" s="23" t="str">
        <f t="shared" si="125"/>
        <v>No</v>
      </c>
      <c r="K2010" s="23" t="str">
        <f t="shared" si="126"/>
        <v>No</v>
      </c>
      <c r="L2010" s="23" t="str">
        <f>IF(TRIM(H2010)="?",'Cleaning Summary'!$B$35,IF(LOWER(TRIM(H2010))="yes","Yes","No"))</f>
        <v>No</v>
      </c>
      <c r="M2010" s="23">
        <f t="shared" si="127"/>
        <v>0</v>
      </c>
      <c r="N2010" s="23" t="str">
        <f>IF(B2010&lt;'Cleaning Summary'!$B$63,"Underweight",IF(B2010&lt;'Cleaning Summary'!$B$64,"Normal Weight",IF(B2010&lt;'Cleaning Summary'!$B$65,"Overweight","Obesity")))</f>
        <v>Overweight</v>
      </c>
      <c r="O2010" s="23" t="str">
        <f>IF(C2010&lt;'Cleaning Summary'!$B$66,"Normal",IF(C2010&lt;'Cleaning Summary'!$B$67,"Prediabetes","Diabetes"))</f>
        <v>Normal</v>
      </c>
    </row>
    <row r="2011" spans="1:15" x14ac:dyDescent="0.35">
      <c r="A2011" s="23" t="s">
        <v>4137</v>
      </c>
      <c r="B2011" s="27">
        <v>17.03</v>
      </c>
      <c r="C2011" s="27">
        <v>4.12</v>
      </c>
      <c r="D2011" s="23" t="s">
        <v>81</v>
      </c>
      <c r="E2011" s="23" t="s">
        <v>81</v>
      </c>
      <c r="F2011" s="23" t="s">
        <v>81</v>
      </c>
      <c r="G2011" s="23">
        <v>1</v>
      </c>
      <c r="H2011" s="23" t="s">
        <v>81</v>
      </c>
      <c r="I2011" s="23" t="str">
        <f t="shared" si="124"/>
        <v>No</v>
      </c>
      <c r="J2011" s="23" t="str">
        <f t="shared" si="125"/>
        <v>No</v>
      </c>
      <c r="K2011" s="23" t="str">
        <f t="shared" si="126"/>
        <v>No</v>
      </c>
      <c r="L2011" s="23" t="str">
        <f>IF(TRIM(H2011)="?",'Cleaning Summary'!$B$35,IF(LOWER(TRIM(H2011))="yes","Yes","No"))</f>
        <v>No</v>
      </c>
      <c r="M2011" s="23">
        <f t="shared" si="127"/>
        <v>1</v>
      </c>
      <c r="N2011" s="23" t="str">
        <f>IF(B2011&lt;'Cleaning Summary'!$B$63,"Underweight",IF(B2011&lt;'Cleaning Summary'!$B$64,"Normal Weight",IF(B2011&lt;'Cleaning Summary'!$B$65,"Overweight","Obesity")))</f>
        <v>Underweight</v>
      </c>
      <c r="O2011" s="23" t="str">
        <f>IF(C2011&lt;'Cleaning Summary'!$B$66,"Normal",IF(C2011&lt;'Cleaning Summary'!$B$67,"Prediabetes","Diabetes"))</f>
        <v>Normal</v>
      </c>
    </row>
    <row r="2012" spans="1:15" x14ac:dyDescent="0.35">
      <c r="A2012" s="23" t="s">
        <v>4139</v>
      </c>
      <c r="B2012" s="27">
        <v>23.75</v>
      </c>
      <c r="C2012" s="27">
        <v>5.49</v>
      </c>
      <c r="D2012" s="23" t="s">
        <v>95</v>
      </c>
      <c r="E2012" s="23" t="s">
        <v>81</v>
      </c>
      <c r="F2012" s="23" t="s">
        <v>81</v>
      </c>
      <c r="G2012" s="23" t="s">
        <v>4796</v>
      </c>
      <c r="H2012" s="23" t="s">
        <v>81</v>
      </c>
      <c r="I2012" s="23" t="str">
        <f t="shared" si="124"/>
        <v>Yes</v>
      </c>
      <c r="J2012" s="23" t="str">
        <f t="shared" si="125"/>
        <v>No</v>
      </c>
      <c r="K2012" s="23" t="str">
        <f t="shared" si="126"/>
        <v>No</v>
      </c>
      <c r="L2012" s="23" t="str">
        <f>IF(TRIM(H2012)="?",'Cleaning Summary'!$B$35,IF(LOWER(TRIM(H2012))="yes","Yes","No"))</f>
        <v>No</v>
      </c>
      <c r="M2012" s="23">
        <f t="shared" si="127"/>
        <v>0</v>
      </c>
      <c r="N2012" s="23" t="str">
        <f>IF(B2012&lt;'Cleaning Summary'!$B$63,"Underweight",IF(B2012&lt;'Cleaning Summary'!$B$64,"Normal Weight",IF(B2012&lt;'Cleaning Summary'!$B$65,"Overweight","Obesity")))</f>
        <v>Normal Weight</v>
      </c>
      <c r="O2012" s="23" t="str">
        <f>IF(C2012&lt;'Cleaning Summary'!$B$66,"Normal",IF(C2012&lt;'Cleaning Summary'!$B$67,"Prediabetes","Diabetes"))</f>
        <v>Normal</v>
      </c>
    </row>
    <row r="2013" spans="1:15" x14ac:dyDescent="0.35">
      <c r="A2013" s="23" t="s">
        <v>4141</v>
      </c>
      <c r="B2013" s="27">
        <v>26.03</v>
      </c>
      <c r="C2013" s="27">
        <v>5.1100000000000003</v>
      </c>
      <c r="D2013" s="23" t="s">
        <v>95</v>
      </c>
      <c r="E2013" s="23" t="s">
        <v>81</v>
      </c>
      <c r="F2013" s="23" t="s">
        <v>81</v>
      </c>
      <c r="G2013" s="23">
        <v>1</v>
      </c>
      <c r="H2013" s="23" t="s">
        <v>81</v>
      </c>
      <c r="I2013" s="23" t="str">
        <f t="shared" si="124"/>
        <v>Yes</v>
      </c>
      <c r="J2013" s="23" t="str">
        <f t="shared" si="125"/>
        <v>No</v>
      </c>
      <c r="K2013" s="23" t="str">
        <f t="shared" si="126"/>
        <v>No</v>
      </c>
      <c r="L2013" s="23" t="str">
        <f>IF(TRIM(H2013)="?",'Cleaning Summary'!$B$35,IF(LOWER(TRIM(H2013))="yes","Yes","No"))</f>
        <v>No</v>
      </c>
      <c r="M2013" s="23">
        <f t="shared" si="127"/>
        <v>1</v>
      </c>
      <c r="N2013" s="23" t="str">
        <f>IF(B2013&lt;'Cleaning Summary'!$B$63,"Underweight",IF(B2013&lt;'Cleaning Summary'!$B$64,"Normal Weight",IF(B2013&lt;'Cleaning Summary'!$B$65,"Overweight","Obesity")))</f>
        <v>Overweight</v>
      </c>
      <c r="O2013" s="23" t="str">
        <f>IF(C2013&lt;'Cleaning Summary'!$B$66,"Normal",IF(C2013&lt;'Cleaning Summary'!$B$67,"Prediabetes","Diabetes"))</f>
        <v>Normal</v>
      </c>
    </row>
    <row r="2014" spans="1:15" x14ac:dyDescent="0.35">
      <c r="A2014" s="23" t="s">
        <v>4143</v>
      </c>
      <c r="B2014" s="27">
        <v>16.079999999999998</v>
      </c>
      <c r="C2014" s="27">
        <v>5.94</v>
      </c>
      <c r="D2014" s="23" t="s">
        <v>81</v>
      </c>
      <c r="E2014" s="23" t="s">
        <v>81</v>
      </c>
      <c r="F2014" s="23" t="s">
        <v>81</v>
      </c>
      <c r="G2014" s="23" t="s">
        <v>4796</v>
      </c>
      <c r="H2014" s="23" t="s">
        <v>81</v>
      </c>
      <c r="I2014" s="23" t="str">
        <f t="shared" si="124"/>
        <v>No</v>
      </c>
      <c r="J2014" s="23" t="str">
        <f t="shared" si="125"/>
        <v>No</v>
      </c>
      <c r="K2014" s="23" t="str">
        <f t="shared" si="126"/>
        <v>No</v>
      </c>
      <c r="L2014" s="23" t="str">
        <f>IF(TRIM(H2014)="?",'Cleaning Summary'!$B$35,IF(LOWER(TRIM(H2014))="yes","Yes","No"))</f>
        <v>No</v>
      </c>
      <c r="M2014" s="23">
        <f t="shared" si="127"/>
        <v>0</v>
      </c>
      <c r="N2014" s="23" t="str">
        <f>IF(B2014&lt;'Cleaning Summary'!$B$63,"Underweight",IF(B2014&lt;'Cleaning Summary'!$B$64,"Normal Weight",IF(B2014&lt;'Cleaning Summary'!$B$65,"Overweight","Obesity")))</f>
        <v>Underweight</v>
      </c>
      <c r="O2014" s="23" t="str">
        <f>IF(C2014&lt;'Cleaning Summary'!$B$66,"Normal",IF(C2014&lt;'Cleaning Summary'!$B$67,"Prediabetes","Diabetes"))</f>
        <v>Prediabetes</v>
      </c>
    </row>
    <row r="2015" spans="1:15" x14ac:dyDescent="0.35">
      <c r="A2015" s="23" t="s">
        <v>4145</v>
      </c>
      <c r="B2015" s="27">
        <v>30.875</v>
      </c>
      <c r="C2015" s="27">
        <v>5.54</v>
      </c>
      <c r="D2015" s="23" t="s">
        <v>81</v>
      </c>
      <c r="E2015" s="23" t="s">
        <v>81</v>
      </c>
      <c r="F2015" s="23" t="s">
        <v>81</v>
      </c>
      <c r="G2015" s="23" t="s">
        <v>4796</v>
      </c>
      <c r="H2015" s="23" t="s">
        <v>81</v>
      </c>
      <c r="I2015" s="23" t="str">
        <f t="shared" si="124"/>
        <v>No</v>
      </c>
      <c r="J2015" s="23" t="str">
        <f t="shared" si="125"/>
        <v>No</v>
      </c>
      <c r="K2015" s="23" t="str">
        <f t="shared" si="126"/>
        <v>No</v>
      </c>
      <c r="L2015" s="23" t="str">
        <f>IF(TRIM(H2015)="?",'Cleaning Summary'!$B$35,IF(LOWER(TRIM(H2015))="yes","Yes","No"))</f>
        <v>No</v>
      </c>
      <c r="M2015" s="23">
        <f t="shared" si="127"/>
        <v>0</v>
      </c>
      <c r="N2015" s="23" t="str">
        <f>IF(B2015&lt;'Cleaning Summary'!$B$63,"Underweight",IF(B2015&lt;'Cleaning Summary'!$B$64,"Normal Weight",IF(B2015&lt;'Cleaning Summary'!$B$65,"Overweight","Obesity")))</f>
        <v>Obesity</v>
      </c>
      <c r="O2015" s="23" t="str">
        <f>IF(C2015&lt;'Cleaning Summary'!$B$66,"Normal",IF(C2015&lt;'Cleaning Summary'!$B$67,"Prediabetes","Diabetes"))</f>
        <v>Normal</v>
      </c>
    </row>
    <row r="2016" spans="1:15" x14ac:dyDescent="0.35">
      <c r="A2016" s="23" t="s">
        <v>4147</v>
      </c>
      <c r="B2016" s="27">
        <v>31.79</v>
      </c>
      <c r="C2016" s="27">
        <v>7.09</v>
      </c>
      <c r="D2016" s="23" t="s">
        <v>81</v>
      </c>
      <c r="E2016" s="23" t="s">
        <v>81</v>
      </c>
      <c r="F2016" s="23" t="s">
        <v>81</v>
      </c>
      <c r="G2016" s="23" t="s">
        <v>4796</v>
      </c>
      <c r="H2016" s="23" t="s">
        <v>81</v>
      </c>
      <c r="I2016" s="23" t="str">
        <f t="shared" si="124"/>
        <v>No</v>
      </c>
      <c r="J2016" s="23" t="str">
        <f t="shared" si="125"/>
        <v>No</v>
      </c>
      <c r="K2016" s="23" t="str">
        <f t="shared" si="126"/>
        <v>No</v>
      </c>
      <c r="L2016" s="23" t="str">
        <f>IF(TRIM(H2016)="?",'Cleaning Summary'!$B$35,IF(LOWER(TRIM(H2016))="yes","Yes","No"))</f>
        <v>No</v>
      </c>
      <c r="M2016" s="23">
        <f t="shared" si="127"/>
        <v>0</v>
      </c>
      <c r="N2016" s="23" t="str">
        <f>IF(B2016&lt;'Cleaning Summary'!$B$63,"Underweight",IF(B2016&lt;'Cleaning Summary'!$B$64,"Normal Weight",IF(B2016&lt;'Cleaning Summary'!$B$65,"Overweight","Obesity")))</f>
        <v>Obesity</v>
      </c>
      <c r="O2016" s="23" t="str">
        <f>IF(C2016&lt;'Cleaning Summary'!$B$66,"Normal",IF(C2016&lt;'Cleaning Summary'!$B$67,"Prediabetes","Diabetes"))</f>
        <v>Diabetes</v>
      </c>
    </row>
    <row r="2017" spans="1:15" x14ac:dyDescent="0.35">
      <c r="A2017" s="23" t="s">
        <v>4149</v>
      </c>
      <c r="B2017" s="27">
        <v>28.48</v>
      </c>
      <c r="C2017" s="27">
        <v>6.22</v>
      </c>
      <c r="D2017" s="23" t="s">
        <v>95</v>
      </c>
      <c r="E2017" s="23" t="s">
        <v>81</v>
      </c>
      <c r="F2017" s="23" t="s">
        <v>82</v>
      </c>
      <c r="G2017" s="23">
        <v>1</v>
      </c>
      <c r="H2017" s="23" t="s">
        <v>81</v>
      </c>
      <c r="I2017" s="23" t="str">
        <f t="shared" si="124"/>
        <v>Yes</v>
      </c>
      <c r="J2017" s="23" t="str">
        <f t="shared" si="125"/>
        <v>No</v>
      </c>
      <c r="K2017" s="23" t="str">
        <f t="shared" si="126"/>
        <v>Yes</v>
      </c>
      <c r="L2017" s="23" t="str">
        <f>IF(TRIM(H2017)="?",'Cleaning Summary'!$B$35,IF(LOWER(TRIM(H2017))="yes","Yes","No"))</f>
        <v>No</v>
      </c>
      <c r="M2017" s="23">
        <f t="shared" si="127"/>
        <v>1</v>
      </c>
      <c r="N2017" s="23" t="str">
        <f>IF(B2017&lt;'Cleaning Summary'!$B$63,"Underweight",IF(B2017&lt;'Cleaning Summary'!$B$64,"Normal Weight",IF(B2017&lt;'Cleaning Summary'!$B$65,"Overweight","Obesity")))</f>
        <v>Overweight</v>
      </c>
      <c r="O2017" s="23" t="str">
        <f>IF(C2017&lt;'Cleaning Summary'!$B$66,"Normal",IF(C2017&lt;'Cleaning Summary'!$B$67,"Prediabetes","Diabetes"))</f>
        <v>Prediabetes</v>
      </c>
    </row>
    <row r="2018" spans="1:15" x14ac:dyDescent="0.35">
      <c r="A2018" s="23" t="s">
        <v>4151</v>
      </c>
      <c r="B2018" s="27">
        <v>26.6</v>
      </c>
      <c r="C2018" s="27">
        <v>4.33</v>
      </c>
      <c r="D2018" s="23" t="s">
        <v>81</v>
      </c>
      <c r="E2018" s="23" t="s">
        <v>81</v>
      </c>
      <c r="F2018" s="23" t="s">
        <v>81</v>
      </c>
      <c r="G2018" s="23">
        <v>1</v>
      </c>
      <c r="H2018" s="23" t="s">
        <v>81</v>
      </c>
      <c r="I2018" s="23" t="str">
        <f t="shared" si="124"/>
        <v>No</v>
      </c>
      <c r="J2018" s="23" t="str">
        <f t="shared" si="125"/>
        <v>No</v>
      </c>
      <c r="K2018" s="23" t="str">
        <f t="shared" si="126"/>
        <v>No</v>
      </c>
      <c r="L2018" s="23" t="str">
        <f>IF(TRIM(H2018)="?",'Cleaning Summary'!$B$35,IF(LOWER(TRIM(H2018))="yes","Yes","No"))</f>
        <v>No</v>
      </c>
      <c r="M2018" s="23">
        <f t="shared" si="127"/>
        <v>1</v>
      </c>
      <c r="N2018" s="23" t="str">
        <f>IF(B2018&lt;'Cleaning Summary'!$B$63,"Underweight",IF(B2018&lt;'Cleaning Summary'!$B$64,"Normal Weight",IF(B2018&lt;'Cleaning Summary'!$B$65,"Overweight","Obesity")))</f>
        <v>Overweight</v>
      </c>
      <c r="O2018" s="23" t="str">
        <f>IF(C2018&lt;'Cleaning Summary'!$B$66,"Normal",IF(C2018&lt;'Cleaning Summary'!$B$67,"Prediabetes","Diabetes"))</f>
        <v>Normal</v>
      </c>
    </row>
    <row r="2019" spans="1:15" x14ac:dyDescent="0.35">
      <c r="A2019" s="23" t="s">
        <v>4153</v>
      </c>
      <c r="B2019" s="27">
        <v>25.27</v>
      </c>
      <c r="C2019" s="27">
        <v>5.83</v>
      </c>
      <c r="D2019" s="23" t="s">
        <v>81</v>
      </c>
      <c r="E2019" s="23" t="s">
        <v>81</v>
      </c>
      <c r="F2019" s="23" t="s">
        <v>81</v>
      </c>
      <c r="G2019" s="23">
        <v>1</v>
      </c>
      <c r="H2019" s="23" t="s">
        <v>81</v>
      </c>
      <c r="I2019" s="23" t="str">
        <f t="shared" si="124"/>
        <v>No</v>
      </c>
      <c r="J2019" s="23" t="str">
        <f t="shared" si="125"/>
        <v>No</v>
      </c>
      <c r="K2019" s="23" t="str">
        <f t="shared" si="126"/>
        <v>No</v>
      </c>
      <c r="L2019" s="23" t="str">
        <f>IF(TRIM(H2019)="?",'Cleaning Summary'!$B$35,IF(LOWER(TRIM(H2019))="yes","Yes","No"))</f>
        <v>No</v>
      </c>
      <c r="M2019" s="23">
        <f t="shared" si="127"/>
        <v>1</v>
      </c>
      <c r="N2019" s="23" t="str">
        <f>IF(B2019&lt;'Cleaning Summary'!$B$63,"Underweight",IF(B2019&lt;'Cleaning Summary'!$B$64,"Normal Weight",IF(B2019&lt;'Cleaning Summary'!$B$65,"Overweight","Obesity")))</f>
        <v>Overweight</v>
      </c>
      <c r="O2019" s="23" t="str">
        <f>IF(C2019&lt;'Cleaning Summary'!$B$66,"Normal",IF(C2019&lt;'Cleaning Summary'!$B$67,"Prediabetes","Diabetes"))</f>
        <v>Prediabetes</v>
      </c>
    </row>
    <row r="2020" spans="1:15" x14ac:dyDescent="0.35">
      <c r="A2020" s="23" t="s">
        <v>4155</v>
      </c>
      <c r="B2020" s="27">
        <v>34.484999999999999</v>
      </c>
      <c r="C2020" s="27">
        <v>4.7</v>
      </c>
      <c r="D2020" s="23" t="s">
        <v>95</v>
      </c>
      <c r="E2020" s="23" t="s">
        <v>81</v>
      </c>
      <c r="F2020" s="23" t="s">
        <v>82</v>
      </c>
      <c r="G2020" s="23">
        <v>1</v>
      </c>
      <c r="H2020" s="23" t="s">
        <v>81</v>
      </c>
      <c r="I2020" s="23" t="str">
        <f t="shared" si="124"/>
        <v>Yes</v>
      </c>
      <c r="J2020" s="23" t="str">
        <f t="shared" si="125"/>
        <v>No</v>
      </c>
      <c r="K2020" s="23" t="str">
        <f t="shared" si="126"/>
        <v>Yes</v>
      </c>
      <c r="L2020" s="23" t="str">
        <f>IF(TRIM(H2020)="?",'Cleaning Summary'!$B$35,IF(LOWER(TRIM(H2020))="yes","Yes","No"))</f>
        <v>No</v>
      </c>
      <c r="M2020" s="23">
        <f t="shared" si="127"/>
        <v>1</v>
      </c>
      <c r="N2020" s="23" t="str">
        <f>IF(B2020&lt;'Cleaning Summary'!$B$63,"Underweight",IF(B2020&lt;'Cleaning Summary'!$B$64,"Normal Weight",IF(B2020&lt;'Cleaning Summary'!$B$65,"Overweight","Obesity")))</f>
        <v>Obesity</v>
      </c>
      <c r="O2020" s="23" t="str">
        <f>IF(C2020&lt;'Cleaning Summary'!$B$66,"Normal",IF(C2020&lt;'Cleaning Summary'!$B$67,"Prediabetes","Diabetes"))</f>
        <v>Normal</v>
      </c>
    </row>
    <row r="2021" spans="1:15" x14ac:dyDescent="0.35">
      <c r="A2021" s="23" t="s">
        <v>4157</v>
      </c>
      <c r="B2021" s="27">
        <v>15.57</v>
      </c>
      <c r="C2021" s="27">
        <v>4.07</v>
      </c>
      <c r="D2021" s="23" t="s">
        <v>95</v>
      </c>
      <c r="E2021" s="23" t="s">
        <v>81</v>
      </c>
      <c r="F2021" s="23" t="s">
        <v>81</v>
      </c>
      <c r="G2021" s="23">
        <v>1</v>
      </c>
      <c r="H2021" s="23" t="s">
        <v>81</v>
      </c>
      <c r="I2021" s="23" t="str">
        <f t="shared" si="124"/>
        <v>Yes</v>
      </c>
      <c r="J2021" s="23" t="str">
        <f t="shared" si="125"/>
        <v>No</v>
      </c>
      <c r="K2021" s="23" t="str">
        <f t="shared" si="126"/>
        <v>No</v>
      </c>
      <c r="L2021" s="23" t="str">
        <f>IF(TRIM(H2021)="?",'Cleaning Summary'!$B$35,IF(LOWER(TRIM(H2021))="yes","Yes","No"))</f>
        <v>No</v>
      </c>
      <c r="M2021" s="23">
        <f t="shared" si="127"/>
        <v>1</v>
      </c>
      <c r="N2021" s="23" t="str">
        <f>IF(B2021&lt;'Cleaning Summary'!$B$63,"Underweight",IF(B2021&lt;'Cleaning Summary'!$B$64,"Normal Weight",IF(B2021&lt;'Cleaning Summary'!$B$65,"Overweight","Obesity")))</f>
        <v>Underweight</v>
      </c>
      <c r="O2021" s="23" t="str">
        <f>IF(C2021&lt;'Cleaning Summary'!$B$66,"Normal",IF(C2021&lt;'Cleaning Summary'!$B$67,"Prediabetes","Diabetes"))</f>
        <v>Normal</v>
      </c>
    </row>
    <row r="2022" spans="1:15" x14ac:dyDescent="0.35">
      <c r="A2022" s="23" t="s">
        <v>4159</v>
      </c>
      <c r="B2022" s="27">
        <v>30.36</v>
      </c>
      <c r="C2022" s="27">
        <v>9.39</v>
      </c>
      <c r="D2022" s="23" t="s">
        <v>81</v>
      </c>
      <c r="E2022" s="23" t="s">
        <v>81</v>
      </c>
      <c r="F2022" s="23" t="s">
        <v>81</v>
      </c>
      <c r="G2022" s="23" t="s">
        <v>4796</v>
      </c>
      <c r="H2022" s="23" t="s">
        <v>81</v>
      </c>
      <c r="I2022" s="23" t="str">
        <f t="shared" si="124"/>
        <v>No</v>
      </c>
      <c r="J2022" s="23" t="str">
        <f t="shared" si="125"/>
        <v>No</v>
      </c>
      <c r="K2022" s="23" t="str">
        <f t="shared" si="126"/>
        <v>No</v>
      </c>
      <c r="L2022" s="23" t="str">
        <f>IF(TRIM(H2022)="?",'Cleaning Summary'!$B$35,IF(LOWER(TRIM(H2022))="yes","Yes","No"))</f>
        <v>No</v>
      </c>
      <c r="M2022" s="23">
        <f t="shared" si="127"/>
        <v>0</v>
      </c>
      <c r="N2022" s="23" t="str">
        <f>IF(B2022&lt;'Cleaning Summary'!$B$63,"Underweight",IF(B2022&lt;'Cleaning Summary'!$B$64,"Normal Weight",IF(B2022&lt;'Cleaning Summary'!$B$65,"Overweight","Obesity")))</f>
        <v>Obesity</v>
      </c>
      <c r="O2022" s="23" t="str">
        <f>IF(C2022&lt;'Cleaning Summary'!$B$66,"Normal",IF(C2022&lt;'Cleaning Summary'!$B$67,"Prediabetes","Diabetes"))</f>
        <v>Diabetes</v>
      </c>
    </row>
    <row r="2023" spans="1:15" x14ac:dyDescent="0.35">
      <c r="A2023" s="23" t="s">
        <v>4161</v>
      </c>
      <c r="B2023" s="27">
        <v>19.37</v>
      </c>
      <c r="C2023" s="27">
        <v>4.18</v>
      </c>
      <c r="D2023" s="23" t="s">
        <v>81</v>
      </c>
      <c r="E2023" s="23" t="s">
        <v>81</v>
      </c>
      <c r="F2023" s="23" t="s">
        <v>81</v>
      </c>
      <c r="G2023" s="23" t="s">
        <v>4796</v>
      </c>
      <c r="H2023" s="23" t="s">
        <v>81</v>
      </c>
      <c r="I2023" s="23" t="str">
        <f t="shared" si="124"/>
        <v>No</v>
      </c>
      <c r="J2023" s="23" t="str">
        <f t="shared" si="125"/>
        <v>No</v>
      </c>
      <c r="K2023" s="23" t="str">
        <f t="shared" si="126"/>
        <v>No</v>
      </c>
      <c r="L2023" s="23" t="str">
        <f>IF(TRIM(H2023)="?",'Cleaning Summary'!$B$35,IF(LOWER(TRIM(H2023))="yes","Yes","No"))</f>
        <v>No</v>
      </c>
      <c r="M2023" s="23">
        <f t="shared" si="127"/>
        <v>0</v>
      </c>
      <c r="N2023" s="23" t="str">
        <f>IF(B2023&lt;'Cleaning Summary'!$B$63,"Underweight",IF(B2023&lt;'Cleaning Summary'!$B$64,"Normal Weight",IF(B2023&lt;'Cleaning Summary'!$B$65,"Overweight","Obesity")))</f>
        <v>Normal Weight</v>
      </c>
      <c r="O2023" s="23" t="str">
        <f>IF(C2023&lt;'Cleaning Summary'!$B$66,"Normal",IF(C2023&lt;'Cleaning Summary'!$B$67,"Prediabetes","Diabetes"))</f>
        <v>Normal</v>
      </c>
    </row>
    <row r="2024" spans="1:15" x14ac:dyDescent="0.35">
      <c r="A2024" s="23" t="s">
        <v>4163</v>
      </c>
      <c r="B2024" s="27">
        <v>16.71</v>
      </c>
      <c r="C2024" s="27">
        <v>4.18</v>
      </c>
      <c r="D2024" s="23" t="s">
        <v>81</v>
      </c>
      <c r="E2024" s="23" t="s">
        <v>81</v>
      </c>
      <c r="F2024" s="23" t="s">
        <v>81</v>
      </c>
      <c r="G2024" s="23">
        <v>1</v>
      </c>
      <c r="H2024" s="23" t="s">
        <v>81</v>
      </c>
      <c r="I2024" s="23" t="str">
        <f t="shared" si="124"/>
        <v>No</v>
      </c>
      <c r="J2024" s="23" t="str">
        <f t="shared" si="125"/>
        <v>No</v>
      </c>
      <c r="K2024" s="23" t="str">
        <f t="shared" si="126"/>
        <v>No</v>
      </c>
      <c r="L2024" s="23" t="str">
        <f>IF(TRIM(H2024)="?",'Cleaning Summary'!$B$35,IF(LOWER(TRIM(H2024))="yes","Yes","No"))</f>
        <v>No</v>
      </c>
      <c r="M2024" s="23">
        <f t="shared" si="127"/>
        <v>1</v>
      </c>
      <c r="N2024" s="23" t="str">
        <f>IF(B2024&lt;'Cleaning Summary'!$B$63,"Underweight",IF(B2024&lt;'Cleaning Summary'!$B$64,"Normal Weight",IF(B2024&lt;'Cleaning Summary'!$B$65,"Overweight","Obesity")))</f>
        <v>Underweight</v>
      </c>
      <c r="O2024" s="23" t="str">
        <f>IF(C2024&lt;'Cleaning Summary'!$B$66,"Normal",IF(C2024&lt;'Cleaning Summary'!$B$67,"Prediabetes","Diabetes"))</f>
        <v>Normal</v>
      </c>
    </row>
    <row r="2025" spans="1:15" x14ac:dyDescent="0.35">
      <c r="A2025" s="23" t="s">
        <v>4165</v>
      </c>
      <c r="B2025" s="27">
        <v>24.1</v>
      </c>
      <c r="C2025" s="27">
        <v>4.4000000000000004</v>
      </c>
      <c r="D2025" s="23" t="s">
        <v>95</v>
      </c>
      <c r="E2025" s="23" t="s">
        <v>81</v>
      </c>
      <c r="F2025" s="23" t="s">
        <v>81</v>
      </c>
      <c r="G2025" s="23">
        <v>1</v>
      </c>
      <c r="H2025" s="23" t="s">
        <v>81</v>
      </c>
      <c r="I2025" s="23" t="str">
        <f t="shared" si="124"/>
        <v>Yes</v>
      </c>
      <c r="J2025" s="23" t="str">
        <f t="shared" si="125"/>
        <v>No</v>
      </c>
      <c r="K2025" s="23" t="str">
        <f t="shared" si="126"/>
        <v>No</v>
      </c>
      <c r="L2025" s="23" t="str">
        <f>IF(TRIM(H2025)="?",'Cleaning Summary'!$B$35,IF(LOWER(TRIM(H2025))="yes","Yes","No"))</f>
        <v>No</v>
      </c>
      <c r="M2025" s="23">
        <f t="shared" si="127"/>
        <v>1</v>
      </c>
      <c r="N2025" s="23" t="str">
        <f>IF(B2025&lt;'Cleaning Summary'!$B$63,"Underweight",IF(B2025&lt;'Cleaning Summary'!$B$64,"Normal Weight",IF(B2025&lt;'Cleaning Summary'!$B$65,"Overweight","Obesity")))</f>
        <v>Normal Weight</v>
      </c>
      <c r="O2025" s="23" t="str">
        <f>IF(C2025&lt;'Cleaning Summary'!$B$66,"Normal",IF(C2025&lt;'Cleaning Summary'!$B$67,"Prediabetes","Diabetes"))</f>
        <v>Normal</v>
      </c>
    </row>
    <row r="2026" spans="1:15" x14ac:dyDescent="0.35">
      <c r="A2026" s="23" t="s">
        <v>4167</v>
      </c>
      <c r="B2026" s="27">
        <v>29.77</v>
      </c>
      <c r="C2026" s="27">
        <v>9.9</v>
      </c>
      <c r="D2026" s="23" t="s">
        <v>81</v>
      </c>
      <c r="E2026" s="23" t="s">
        <v>81</v>
      </c>
      <c r="F2026" s="23" t="s">
        <v>81</v>
      </c>
      <c r="G2026" s="23" t="s">
        <v>4796</v>
      </c>
      <c r="H2026" s="23" t="s">
        <v>81</v>
      </c>
      <c r="I2026" s="23" t="str">
        <f t="shared" si="124"/>
        <v>No</v>
      </c>
      <c r="J2026" s="23" t="str">
        <f t="shared" si="125"/>
        <v>No</v>
      </c>
      <c r="K2026" s="23" t="str">
        <f t="shared" si="126"/>
        <v>No</v>
      </c>
      <c r="L2026" s="23" t="str">
        <f>IF(TRIM(H2026)="?",'Cleaning Summary'!$B$35,IF(LOWER(TRIM(H2026))="yes","Yes","No"))</f>
        <v>No</v>
      </c>
      <c r="M2026" s="23">
        <f t="shared" si="127"/>
        <v>0</v>
      </c>
      <c r="N2026" s="23" t="str">
        <f>IF(B2026&lt;'Cleaning Summary'!$B$63,"Underweight",IF(B2026&lt;'Cleaning Summary'!$B$64,"Normal Weight",IF(B2026&lt;'Cleaning Summary'!$B$65,"Overweight","Obesity")))</f>
        <v>Overweight</v>
      </c>
      <c r="O2026" s="23" t="str">
        <f>IF(C2026&lt;'Cleaning Summary'!$B$66,"Normal",IF(C2026&lt;'Cleaning Summary'!$B$67,"Prediabetes","Diabetes"))</f>
        <v>Diabetes</v>
      </c>
    </row>
    <row r="2027" spans="1:15" x14ac:dyDescent="0.35">
      <c r="A2027" s="23" t="s">
        <v>4169</v>
      </c>
      <c r="B2027" s="27">
        <v>46.53</v>
      </c>
      <c r="C2027" s="27">
        <v>4.84</v>
      </c>
      <c r="D2027" s="23" t="s">
        <v>95</v>
      </c>
      <c r="E2027" s="23" t="s">
        <v>81</v>
      </c>
      <c r="F2027" s="23" t="s">
        <v>81</v>
      </c>
      <c r="G2027" s="23" t="s">
        <v>4796</v>
      </c>
      <c r="H2027" s="23" t="s">
        <v>81</v>
      </c>
      <c r="I2027" s="23" t="str">
        <f t="shared" si="124"/>
        <v>Yes</v>
      </c>
      <c r="J2027" s="23" t="str">
        <f t="shared" si="125"/>
        <v>No</v>
      </c>
      <c r="K2027" s="23" t="str">
        <f t="shared" si="126"/>
        <v>No</v>
      </c>
      <c r="L2027" s="23" t="str">
        <f>IF(TRIM(H2027)="?",'Cleaning Summary'!$B$35,IF(LOWER(TRIM(H2027))="yes","Yes","No"))</f>
        <v>No</v>
      </c>
      <c r="M2027" s="23">
        <f t="shared" si="127"/>
        <v>0</v>
      </c>
      <c r="N2027" s="23" t="str">
        <f>IF(B2027&lt;'Cleaning Summary'!$B$63,"Underweight",IF(B2027&lt;'Cleaning Summary'!$B$64,"Normal Weight",IF(B2027&lt;'Cleaning Summary'!$B$65,"Overweight","Obesity")))</f>
        <v>Obesity</v>
      </c>
      <c r="O2027" s="23" t="str">
        <f>IF(C2027&lt;'Cleaning Summary'!$B$66,"Normal",IF(C2027&lt;'Cleaning Summary'!$B$67,"Prediabetes","Diabetes"))</f>
        <v>Normal</v>
      </c>
    </row>
    <row r="2028" spans="1:15" x14ac:dyDescent="0.35">
      <c r="A2028" s="23" t="s">
        <v>4171</v>
      </c>
      <c r="B2028" s="27">
        <v>23.4</v>
      </c>
      <c r="C2028" s="27">
        <v>5.53</v>
      </c>
      <c r="D2028" s="23" t="s">
        <v>81</v>
      </c>
      <c r="E2028" s="23" t="s">
        <v>81</v>
      </c>
      <c r="F2028" s="23" t="s">
        <v>82</v>
      </c>
      <c r="G2028" s="23">
        <v>1</v>
      </c>
      <c r="H2028" s="23" t="s">
        <v>81</v>
      </c>
      <c r="I2028" s="23" t="str">
        <f t="shared" si="124"/>
        <v>No</v>
      </c>
      <c r="J2028" s="23" t="str">
        <f t="shared" si="125"/>
        <v>No</v>
      </c>
      <c r="K2028" s="23" t="str">
        <f t="shared" si="126"/>
        <v>Yes</v>
      </c>
      <c r="L2028" s="23" t="str">
        <f>IF(TRIM(H2028)="?",'Cleaning Summary'!$B$35,IF(LOWER(TRIM(H2028))="yes","Yes","No"))</f>
        <v>No</v>
      </c>
      <c r="M2028" s="23">
        <f t="shared" si="127"/>
        <v>1</v>
      </c>
      <c r="N2028" s="23" t="str">
        <f>IF(B2028&lt;'Cleaning Summary'!$B$63,"Underweight",IF(B2028&lt;'Cleaning Summary'!$B$64,"Normal Weight",IF(B2028&lt;'Cleaning Summary'!$B$65,"Overweight","Obesity")))</f>
        <v>Normal Weight</v>
      </c>
      <c r="O2028" s="23" t="str">
        <f>IF(C2028&lt;'Cleaning Summary'!$B$66,"Normal",IF(C2028&lt;'Cleaning Summary'!$B$67,"Prediabetes","Diabetes"))</f>
        <v>Normal</v>
      </c>
    </row>
    <row r="2029" spans="1:15" x14ac:dyDescent="0.35">
      <c r="A2029" s="23" t="s">
        <v>4173</v>
      </c>
      <c r="B2029" s="27">
        <v>30</v>
      </c>
      <c r="C2029" s="27">
        <v>4.33</v>
      </c>
      <c r="D2029" s="23" t="s">
        <v>95</v>
      </c>
      <c r="E2029" s="23" t="s">
        <v>81</v>
      </c>
      <c r="F2029" s="23" t="s">
        <v>81</v>
      </c>
      <c r="G2029" s="23" t="s">
        <v>4796</v>
      </c>
      <c r="H2029" s="23" t="s">
        <v>81</v>
      </c>
      <c r="I2029" s="23" t="str">
        <f t="shared" si="124"/>
        <v>Yes</v>
      </c>
      <c r="J2029" s="23" t="str">
        <f t="shared" si="125"/>
        <v>No</v>
      </c>
      <c r="K2029" s="23" t="str">
        <f t="shared" si="126"/>
        <v>No</v>
      </c>
      <c r="L2029" s="23" t="str">
        <f>IF(TRIM(H2029)="?",'Cleaning Summary'!$B$35,IF(LOWER(TRIM(H2029))="yes","Yes","No"))</f>
        <v>No</v>
      </c>
      <c r="M2029" s="23">
        <f t="shared" si="127"/>
        <v>0</v>
      </c>
      <c r="N2029" s="23" t="str">
        <f>IF(B2029&lt;'Cleaning Summary'!$B$63,"Underweight",IF(B2029&lt;'Cleaning Summary'!$B$64,"Normal Weight",IF(B2029&lt;'Cleaning Summary'!$B$65,"Overweight","Obesity")))</f>
        <v>Obesity</v>
      </c>
      <c r="O2029" s="23" t="str">
        <f>IF(C2029&lt;'Cleaning Summary'!$B$66,"Normal",IF(C2029&lt;'Cleaning Summary'!$B$67,"Prediabetes","Diabetes"))</f>
        <v>Normal</v>
      </c>
    </row>
    <row r="2030" spans="1:15" x14ac:dyDescent="0.35">
      <c r="A2030" s="23" t="s">
        <v>4175</v>
      </c>
      <c r="B2030" s="27">
        <v>29.15</v>
      </c>
      <c r="C2030" s="27">
        <v>4.91</v>
      </c>
      <c r="D2030" s="23" t="s">
        <v>95</v>
      </c>
      <c r="E2030" s="23" t="s">
        <v>81</v>
      </c>
      <c r="F2030" s="23" t="s">
        <v>81</v>
      </c>
      <c r="G2030" s="23" t="s">
        <v>4796</v>
      </c>
      <c r="H2030" s="23" t="s">
        <v>81</v>
      </c>
      <c r="I2030" s="23" t="str">
        <f t="shared" si="124"/>
        <v>Yes</v>
      </c>
      <c r="J2030" s="23" t="str">
        <f t="shared" si="125"/>
        <v>No</v>
      </c>
      <c r="K2030" s="23" t="str">
        <f t="shared" si="126"/>
        <v>No</v>
      </c>
      <c r="L2030" s="23" t="str">
        <f>IF(TRIM(H2030)="?",'Cleaning Summary'!$B$35,IF(LOWER(TRIM(H2030))="yes","Yes","No"))</f>
        <v>No</v>
      </c>
      <c r="M2030" s="23">
        <f t="shared" si="127"/>
        <v>0</v>
      </c>
      <c r="N2030" s="23" t="str">
        <f>IF(B2030&lt;'Cleaning Summary'!$B$63,"Underweight",IF(B2030&lt;'Cleaning Summary'!$B$64,"Normal Weight",IF(B2030&lt;'Cleaning Summary'!$B$65,"Overweight","Obesity")))</f>
        <v>Overweight</v>
      </c>
      <c r="O2030" s="23" t="str">
        <f>IF(C2030&lt;'Cleaning Summary'!$B$66,"Normal",IF(C2030&lt;'Cleaning Summary'!$B$67,"Prediabetes","Diabetes"))</f>
        <v>Normal</v>
      </c>
    </row>
    <row r="2031" spans="1:15" x14ac:dyDescent="0.35">
      <c r="A2031" s="23" t="s">
        <v>4177</v>
      </c>
      <c r="B2031" s="27">
        <v>34.865000000000002</v>
      </c>
      <c r="C2031" s="27">
        <v>4.8</v>
      </c>
      <c r="D2031" s="23" t="s">
        <v>81</v>
      </c>
      <c r="E2031" s="23" t="s">
        <v>81</v>
      </c>
      <c r="F2031" s="23" t="s">
        <v>81</v>
      </c>
      <c r="G2031" s="23" t="s">
        <v>4796</v>
      </c>
      <c r="H2031" s="23" t="s">
        <v>81</v>
      </c>
      <c r="I2031" s="23" t="str">
        <f t="shared" si="124"/>
        <v>No</v>
      </c>
      <c r="J2031" s="23" t="str">
        <f t="shared" si="125"/>
        <v>No</v>
      </c>
      <c r="K2031" s="23" t="str">
        <f t="shared" si="126"/>
        <v>No</v>
      </c>
      <c r="L2031" s="23" t="str">
        <f>IF(TRIM(H2031)="?",'Cleaning Summary'!$B$35,IF(LOWER(TRIM(H2031))="yes","Yes","No"))</f>
        <v>No</v>
      </c>
      <c r="M2031" s="23">
        <f t="shared" si="127"/>
        <v>0</v>
      </c>
      <c r="N2031" s="23" t="str">
        <f>IF(B2031&lt;'Cleaning Summary'!$B$63,"Underweight",IF(B2031&lt;'Cleaning Summary'!$B$64,"Normal Weight",IF(B2031&lt;'Cleaning Summary'!$B$65,"Overweight","Obesity")))</f>
        <v>Obesity</v>
      </c>
      <c r="O2031" s="23" t="str">
        <f>IF(C2031&lt;'Cleaning Summary'!$B$66,"Normal",IF(C2031&lt;'Cleaning Summary'!$B$67,"Prediabetes","Diabetes"))</f>
        <v>Normal</v>
      </c>
    </row>
    <row r="2032" spans="1:15" x14ac:dyDescent="0.35">
      <c r="A2032" s="23" t="s">
        <v>4179</v>
      </c>
      <c r="B2032" s="27">
        <v>28.12</v>
      </c>
      <c r="C2032" s="27">
        <v>5.55</v>
      </c>
      <c r="D2032" s="23" t="s">
        <v>95</v>
      </c>
      <c r="E2032" s="23" t="s">
        <v>95</v>
      </c>
      <c r="F2032" s="23" t="s">
        <v>81</v>
      </c>
      <c r="G2032" s="23">
        <v>2</v>
      </c>
      <c r="H2032" s="23" t="s">
        <v>81</v>
      </c>
      <c r="I2032" s="23" t="str">
        <f t="shared" si="124"/>
        <v>Yes</v>
      </c>
      <c r="J2032" s="23" t="str">
        <f t="shared" si="125"/>
        <v>Yes</v>
      </c>
      <c r="K2032" s="23" t="str">
        <f t="shared" si="126"/>
        <v>No</v>
      </c>
      <c r="L2032" s="23" t="str">
        <f>IF(TRIM(H2032)="?",'Cleaning Summary'!$B$35,IF(LOWER(TRIM(H2032))="yes","Yes","No"))</f>
        <v>No</v>
      </c>
      <c r="M2032" s="23">
        <f t="shared" si="127"/>
        <v>2</v>
      </c>
      <c r="N2032" s="23" t="str">
        <f>IF(B2032&lt;'Cleaning Summary'!$B$63,"Underweight",IF(B2032&lt;'Cleaning Summary'!$B$64,"Normal Weight",IF(B2032&lt;'Cleaning Summary'!$B$65,"Overweight","Obesity")))</f>
        <v>Overweight</v>
      </c>
      <c r="O2032" s="23" t="str">
        <f>IF(C2032&lt;'Cleaning Summary'!$B$66,"Normal",IF(C2032&lt;'Cleaning Summary'!$B$67,"Prediabetes","Diabetes"))</f>
        <v>Normal</v>
      </c>
    </row>
    <row r="2033" spans="1:15" x14ac:dyDescent="0.35">
      <c r="A2033" s="23" t="s">
        <v>4181</v>
      </c>
      <c r="B2033" s="27">
        <v>29.45</v>
      </c>
      <c r="C2033" s="27">
        <v>5.24</v>
      </c>
      <c r="D2033" s="23" t="s">
        <v>95</v>
      </c>
      <c r="E2033" s="23" t="s">
        <v>81</v>
      </c>
      <c r="F2033" s="23" t="s">
        <v>81</v>
      </c>
      <c r="G2033" s="23" t="s">
        <v>4796</v>
      </c>
      <c r="H2033" s="23" t="s">
        <v>81</v>
      </c>
      <c r="I2033" s="23" t="str">
        <f t="shared" si="124"/>
        <v>Yes</v>
      </c>
      <c r="J2033" s="23" t="str">
        <f t="shared" si="125"/>
        <v>No</v>
      </c>
      <c r="K2033" s="23" t="str">
        <f t="shared" si="126"/>
        <v>No</v>
      </c>
      <c r="L2033" s="23" t="str">
        <f>IF(TRIM(H2033)="?",'Cleaning Summary'!$B$35,IF(LOWER(TRIM(H2033))="yes","Yes","No"))</f>
        <v>No</v>
      </c>
      <c r="M2033" s="23">
        <f t="shared" si="127"/>
        <v>0</v>
      </c>
      <c r="N2033" s="23" t="str">
        <f>IF(B2033&lt;'Cleaning Summary'!$B$63,"Underweight",IF(B2033&lt;'Cleaning Summary'!$B$64,"Normal Weight",IF(B2033&lt;'Cleaning Summary'!$B$65,"Overweight","Obesity")))</f>
        <v>Overweight</v>
      </c>
      <c r="O2033" s="23" t="str">
        <f>IF(C2033&lt;'Cleaning Summary'!$B$66,"Normal",IF(C2033&lt;'Cleaning Summary'!$B$67,"Prediabetes","Diabetes"))</f>
        <v>Normal</v>
      </c>
    </row>
    <row r="2034" spans="1:15" x14ac:dyDescent="0.35">
      <c r="A2034" s="23" t="s">
        <v>4183</v>
      </c>
      <c r="B2034" s="27">
        <v>27.94</v>
      </c>
      <c r="C2034" s="27">
        <v>6.08</v>
      </c>
      <c r="D2034" s="23" t="s">
        <v>81</v>
      </c>
      <c r="E2034" s="23" t="s">
        <v>81</v>
      </c>
      <c r="F2034" s="23" t="s">
        <v>82</v>
      </c>
      <c r="G2034" s="23">
        <v>1</v>
      </c>
      <c r="H2034" s="23" t="s">
        <v>81</v>
      </c>
      <c r="I2034" s="23" t="str">
        <f t="shared" si="124"/>
        <v>No</v>
      </c>
      <c r="J2034" s="23" t="str">
        <f t="shared" si="125"/>
        <v>No</v>
      </c>
      <c r="K2034" s="23" t="str">
        <f t="shared" si="126"/>
        <v>Yes</v>
      </c>
      <c r="L2034" s="23" t="str">
        <f>IF(TRIM(H2034)="?",'Cleaning Summary'!$B$35,IF(LOWER(TRIM(H2034))="yes","Yes","No"))</f>
        <v>No</v>
      </c>
      <c r="M2034" s="23">
        <f t="shared" si="127"/>
        <v>1</v>
      </c>
      <c r="N2034" s="23" t="str">
        <f>IF(B2034&lt;'Cleaning Summary'!$B$63,"Underweight",IF(B2034&lt;'Cleaning Summary'!$B$64,"Normal Weight",IF(B2034&lt;'Cleaning Summary'!$B$65,"Overweight","Obesity")))</f>
        <v>Overweight</v>
      </c>
      <c r="O2034" s="23" t="str">
        <f>IF(C2034&lt;'Cleaning Summary'!$B$66,"Normal",IF(C2034&lt;'Cleaning Summary'!$B$67,"Prediabetes","Diabetes"))</f>
        <v>Prediabetes</v>
      </c>
    </row>
    <row r="2035" spans="1:15" x14ac:dyDescent="0.35">
      <c r="A2035" s="23" t="s">
        <v>4185</v>
      </c>
      <c r="B2035" s="27">
        <v>27.2</v>
      </c>
      <c r="C2035" s="27">
        <v>5.83</v>
      </c>
      <c r="D2035" s="23" t="s">
        <v>81</v>
      </c>
      <c r="E2035" s="23" t="s">
        <v>81</v>
      </c>
      <c r="F2035" s="23" t="s">
        <v>82</v>
      </c>
      <c r="G2035" s="23">
        <v>1</v>
      </c>
      <c r="H2035" s="23" t="s">
        <v>81</v>
      </c>
      <c r="I2035" s="23" t="str">
        <f t="shared" si="124"/>
        <v>No</v>
      </c>
      <c r="J2035" s="23" t="str">
        <f t="shared" si="125"/>
        <v>No</v>
      </c>
      <c r="K2035" s="23" t="str">
        <f t="shared" si="126"/>
        <v>Yes</v>
      </c>
      <c r="L2035" s="23" t="str">
        <f>IF(TRIM(H2035)="?",'Cleaning Summary'!$B$35,IF(LOWER(TRIM(H2035))="yes","Yes","No"))</f>
        <v>No</v>
      </c>
      <c r="M2035" s="23">
        <f t="shared" si="127"/>
        <v>1</v>
      </c>
      <c r="N2035" s="23" t="str">
        <f>IF(B2035&lt;'Cleaning Summary'!$B$63,"Underweight",IF(B2035&lt;'Cleaning Summary'!$B$64,"Normal Weight",IF(B2035&lt;'Cleaning Summary'!$B$65,"Overweight","Obesity")))</f>
        <v>Overweight</v>
      </c>
      <c r="O2035" s="23" t="str">
        <f>IF(C2035&lt;'Cleaning Summary'!$B$66,"Normal",IF(C2035&lt;'Cleaning Summary'!$B$67,"Prediabetes","Diabetes"))</f>
        <v>Prediabetes</v>
      </c>
    </row>
    <row r="2036" spans="1:15" x14ac:dyDescent="0.35">
      <c r="A2036" s="23" t="s">
        <v>4187</v>
      </c>
      <c r="B2036" s="27">
        <v>33.344999999999999</v>
      </c>
      <c r="C2036" s="27">
        <v>4.29</v>
      </c>
      <c r="D2036" s="23" t="s">
        <v>81</v>
      </c>
      <c r="E2036" s="23" t="s">
        <v>81</v>
      </c>
      <c r="F2036" s="23" t="s">
        <v>81</v>
      </c>
      <c r="G2036" s="23">
        <v>1</v>
      </c>
      <c r="H2036" s="23" t="s">
        <v>81</v>
      </c>
      <c r="I2036" s="23" t="str">
        <f t="shared" si="124"/>
        <v>No</v>
      </c>
      <c r="J2036" s="23" t="str">
        <f t="shared" si="125"/>
        <v>No</v>
      </c>
      <c r="K2036" s="23" t="str">
        <f t="shared" si="126"/>
        <v>No</v>
      </c>
      <c r="L2036" s="23" t="str">
        <f>IF(TRIM(H2036)="?",'Cleaning Summary'!$B$35,IF(LOWER(TRIM(H2036))="yes","Yes","No"))</f>
        <v>No</v>
      </c>
      <c r="M2036" s="23">
        <f t="shared" si="127"/>
        <v>1</v>
      </c>
      <c r="N2036" s="23" t="str">
        <f>IF(B2036&lt;'Cleaning Summary'!$B$63,"Underweight",IF(B2036&lt;'Cleaning Summary'!$B$64,"Normal Weight",IF(B2036&lt;'Cleaning Summary'!$B$65,"Overweight","Obesity")))</f>
        <v>Obesity</v>
      </c>
      <c r="O2036" s="23" t="str">
        <f>IF(C2036&lt;'Cleaning Summary'!$B$66,"Normal",IF(C2036&lt;'Cleaning Summary'!$B$67,"Prediabetes","Diabetes"))</f>
        <v>Normal</v>
      </c>
    </row>
    <row r="2037" spans="1:15" x14ac:dyDescent="0.35">
      <c r="A2037" s="23" t="s">
        <v>4189</v>
      </c>
      <c r="B2037" s="27">
        <v>29.925000000000001</v>
      </c>
      <c r="C2037" s="27">
        <v>5.3</v>
      </c>
      <c r="D2037" s="23" t="s">
        <v>81</v>
      </c>
      <c r="E2037" s="23" t="s">
        <v>81</v>
      </c>
      <c r="F2037" s="23" t="s">
        <v>81</v>
      </c>
      <c r="G2037" s="23">
        <v>1</v>
      </c>
      <c r="H2037" s="23" t="s">
        <v>81</v>
      </c>
      <c r="I2037" s="23" t="str">
        <f t="shared" si="124"/>
        <v>No</v>
      </c>
      <c r="J2037" s="23" t="str">
        <f t="shared" si="125"/>
        <v>No</v>
      </c>
      <c r="K2037" s="23" t="str">
        <f t="shared" si="126"/>
        <v>No</v>
      </c>
      <c r="L2037" s="23" t="str">
        <f>IF(TRIM(H2037)="?",'Cleaning Summary'!$B$35,IF(LOWER(TRIM(H2037))="yes","Yes","No"))</f>
        <v>No</v>
      </c>
      <c r="M2037" s="23">
        <f t="shared" si="127"/>
        <v>1</v>
      </c>
      <c r="N2037" s="23" t="str">
        <f>IF(B2037&lt;'Cleaning Summary'!$B$63,"Underweight",IF(B2037&lt;'Cleaning Summary'!$B$64,"Normal Weight",IF(B2037&lt;'Cleaning Summary'!$B$65,"Overweight","Obesity")))</f>
        <v>Overweight</v>
      </c>
      <c r="O2037" s="23" t="str">
        <f>IF(C2037&lt;'Cleaning Summary'!$B$66,"Normal",IF(C2037&lt;'Cleaning Summary'!$B$67,"Prediabetes","Diabetes"))</f>
        <v>Normal</v>
      </c>
    </row>
    <row r="2038" spans="1:15" x14ac:dyDescent="0.35">
      <c r="A2038" s="23" t="s">
        <v>4191</v>
      </c>
      <c r="B2038" s="27">
        <v>24.225000000000001</v>
      </c>
      <c r="C2038" s="27">
        <v>4.42</v>
      </c>
      <c r="D2038" s="23" t="s">
        <v>81</v>
      </c>
      <c r="E2038" s="23" t="s">
        <v>81</v>
      </c>
      <c r="F2038" s="23" t="s">
        <v>81</v>
      </c>
      <c r="G2038" s="23">
        <v>1</v>
      </c>
      <c r="H2038" s="23" t="s">
        <v>81</v>
      </c>
      <c r="I2038" s="23" t="str">
        <f t="shared" si="124"/>
        <v>No</v>
      </c>
      <c r="J2038" s="23" t="str">
        <f t="shared" si="125"/>
        <v>No</v>
      </c>
      <c r="K2038" s="23" t="str">
        <f t="shared" si="126"/>
        <v>No</v>
      </c>
      <c r="L2038" s="23" t="str">
        <f>IF(TRIM(H2038)="?",'Cleaning Summary'!$B$35,IF(LOWER(TRIM(H2038))="yes","Yes","No"))</f>
        <v>No</v>
      </c>
      <c r="M2038" s="23">
        <f t="shared" si="127"/>
        <v>1</v>
      </c>
      <c r="N2038" s="23" t="str">
        <f>IF(B2038&lt;'Cleaning Summary'!$B$63,"Underweight",IF(B2038&lt;'Cleaning Summary'!$B$64,"Normal Weight",IF(B2038&lt;'Cleaning Summary'!$B$65,"Overweight","Obesity")))</f>
        <v>Normal Weight</v>
      </c>
      <c r="O2038" s="23" t="str">
        <f>IF(C2038&lt;'Cleaning Summary'!$B$66,"Normal",IF(C2038&lt;'Cleaning Summary'!$B$67,"Prediabetes","Diabetes"))</f>
        <v>Normal</v>
      </c>
    </row>
    <row r="2039" spans="1:15" x14ac:dyDescent="0.35">
      <c r="A2039" s="23" t="s">
        <v>4193</v>
      </c>
      <c r="B2039" s="27">
        <v>29.68</v>
      </c>
      <c r="C2039" s="27">
        <v>5.68</v>
      </c>
      <c r="D2039" s="23" t="s">
        <v>81</v>
      </c>
      <c r="E2039" s="23" t="s">
        <v>95</v>
      </c>
      <c r="F2039" s="23" t="s">
        <v>81</v>
      </c>
      <c r="G2039" s="23">
        <v>1</v>
      </c>
      <c r="H2039" s="23" t="s">
        <v>81</v>
      </c>
      <c r="I2039" s="23" t="str">
        <f t="shared" si="124"/>
        <v>No</v>
      </c>
      <c r="J2039" s="23" t="str">
        <f t="shared" si="125"/>
        <v>Yes</v>
      </c>
      <c r="K2039" s="23" t="str">
        <f t="shared" si="126"/>
        <v>No</v>
      </c>
      <c r="L2039" s="23" t="str">
        <f>IF(TRIM(H2039)="?",'Cleaning Summary'!$B$35,IF(LOWER(TRIM(H2039))="yes","Yes","No"))</f>
        <v>No</v>
      </c>
      <c r="M2039" s="23">
        <f t="shared" si="127"/>
        <v>1</v>
      </c>
      <c r="N2039" s="23" t="str">
        <f>IF(B2039&lt;'Cleaning Summary'!$B$63,"Underweight",IF(B2039&lt;'Cleaning Summary'!$B$64,"Normal Weight",IF(B2039&lt;'Cleaning Summary'!$B$65,"Overweight","Obesity")))</f>
        <v>Overweight</v>
      </c>
      <c r="O2039" s="23" t="str">
        <f>IF(C2039&lt;'Cleaning Summary'!$B$66,"Normal",IF(C2039&lt;'Cleaning Summary'!$B$67,"Prediabetes","Diabetes"))</f>
        <v>Normal</v>
      </c>
    </row>
    <row r="2040" spans="1:15" x14ac:dyDescent="0.35">
      <c r="A2040" s="23" t="s">
        <v>4195</v>
      </c>
      <c r="B2040" s="27">
        <v>20.614999999999998</v>
      </c>
      <c r="C2040" s="27">
        <v>6.05</v>
      </c>
      <c r="D2040" s="23" t="s">
        <v>81</v>
      </c>
      <c r="E2040" s="23" t="s">
        <v>81</v>
      </c>
      <c r="F2040" s="23" t="s">
        <v>82</v>
      </c>
      <c r="G2040" s="23">
        <v>1</v>
      </c>
      <c r="H2040" s="23" t="s">
        <v>81</v>
      </c>
      <c r="I2040" s="23" t="str">
        <f t="shared" si="124"/>
        <v>No</v>
      </c>
      <c r="J2040" s="23" t="str">
        <f t="shared" si="125"/>
        <v>No</v>
      </c>
      <c r="K2040" s="23" t="str">
        <f t="shared" si="126"/>
        <v>Yes</v>
      </c>
      <c r="L2040" s="23" t="str">
        <f>IF(TRIM(H2040)="?",'Cleaning Summary'!$B$35,IF(LOWER(TRIM(H2040))="yes","Yes","No"))</f>
        <v>No</v>
      </c>
      <c r="M2040" s="23">
        <f t="shared" si="127"/>
        <v>1</v>
      </c>
      <c r="N2040" s="23" t="str">
        <f>IF(B2040&lt;'Cleaning Summary'!$B$63,"Underweight",IF(B2040&lt;'Cleaning Summary'!$B$64,"Normal Weight",IF(B2040&lt;'Cleaning Summary'!$B$65,"Overweight","Obesity")))</f>
        <v>Normal Weight</v>
      </c>
      <c r="O2040" s="23" t="str">
        <f>IF(C2040&lt;'Cleaning Summary'!$B$66,"Normal",IF(C2040&lt;'Cleaning Summary'!$B$67,"Prediabetes","Diabetes"))</f>
        <v>Prediabetes</v>
      </c>
    </row>
    <row r="2041" spans="1:15" x14ac:dyDescent="0.35">
      <c r="A2041" s="23" t="s">
        <v>4197</v>
      </c>
      <c r="B2041" s="27">
        <v>32.119999999999997</v>
      </c>
      <c r="C2041" s="27">
        <v>5.33</v>
      </c>
      <c r="D2041" s="23" t="s">
        <v>81</v>
      </c>
      <c r="E2041" s="23" t="s">
        <v>95</v>
      </c>
      <c r="F2041" s="23" t="s">
        <v>81</v>
      </c>
      <c r="G2041" s="23">
        <v>1</v>
      </c>
      <c r="H2041" s="23" t="s">
        <v>81</v>
      </c>
      <c r="I2041" s="23" t="str">
        <f t="shared" si="124"/>
        <v>No</v>
      </c>
      <c r="J2041" s="23" t="str">
        <f t="shared" si="125"/>
        <v>Yes</v>
      </c>
      <c r="K2041" s="23" t="str">
        <f t="shared" si="126"/>
        <v>No</v>
      </c>
      <c r="L2041" s="23" t="str">
        <f>IF(TRIM(H2041)="?",'Cleaning Summary'!$B$35,IF(LOWER(TRIM(H2041))="yes","Yes","No"))</f>
        <v>No</v>
      </c>
      <c r="M2041" s="23">
        <f t="shared" si="127"/>
        <v>1</v>
      </c>
      <c r="N2041" s="23" t="str">
        <f>IF(B2041&lt;'Cleaning Summary'!$B$63,"Underweight",IF(B2041&lt;'Cleaning Summary'!$B$64,"Normal Weight",IF(B2041&lt;'Cleaning Summary'!$B$65,"Overweight","Obesity")))</f>
        <v>Obesity</v>
      </c>
      <c r="O2041" s="23" t="str">
        <f>IF(C2041&lt;'Cleaning Summary'!$B$66,"Normal",IF(C2041&lt;'Cleaning Summary'!$B$67,"Prediabetes","Diabetes"))</f>
        <v>Normal</v>
      </c>
    </row>
    <row r="2042" spans="1:15" x14ac:dyDescent="0.35">
      <c r="A2042" s="23" t="s">
        <v>4199</v>
      </c>
      <c r="B2042" s="27">
        <v>27.36</v>
      </c>
      <c r="C2042" s="27">
        <v>6.22</v>
      </c>
      <c r="D2042" s="23" t="s">
        <v>81</v>
      </c>
      <c r="E2042" s="23" t="s">
        <v>81</v>
      </c>
      <c r="F2042" s="23" t="s">
        <v>81</v>
      </c>
      <c r="G2042" s="23" t="s">
        <v>4796</v>
      </c>
      <c r="H2042" s="23" t="s">
        <v>81</v>
      </c>
      <c r="I2042" s="23" t="str">
        <f t="shared" si="124"/>
        <v>No</v>
      </c>
      <c r="J2042" s="23" t="str">
        <f t="shared" si="125"/>
        <v>No</v>
      </c>
      <c r="K2042" s="23" t="str">
        <f t="shared" si="126"/>
        <v>No</v>
      </c>
      <c r="L2042" s="23" t="str">
        <f>IF(TRIM(H2042)="?",'Cleaning Summary'!$B$35,IF(LOWER(TRIM(H2042))="yes","Yes","No"))</f>
        <v>No</v>
      </c>
      <c r="M2042" s="23">
        <f t="shared" si="127"/>
        <v>0</v>
      </c>
      <c r="N2042" s="23" t="str">
        <f>IF(B2042&lt;'Cleaning Summary'!$B$63,"Underweight",IF(B2042&lt;'Cleaning Summary'!$B$64,"Normal Weight",IF(B2042&lt;'Cleaning Summary'!$B$65,"Overweight","Obesity")))</f>
        <v>Overweight</v>
      </c>
      <c r="O2042" s="23" t="str">
        <f>IF(C2042&lt;'Cleaning Summary'!$B$66,"Normal",IF(C2042&lt;'Cleaning Summary'!$B$67,"Prediabetes","Diabetes"))</f>
        <v>Prediabetes</v>
      </c>
    </row>
    <row r="2043" spans="1:15" x14ac:dyDescent="0.35">
      <c r="A2043" s="23" t="s">
        <v>4201</v>
      </c>
      <c r="B2043" s="27">
        <v>17.385000000000002</v>
      </c>
      <c r="C2043" s="27">
        <v>5.84</v>
      </c>
      <c r="D2043" s="23" t="s">
        <v>81</v>
      </c>
      <c r="E2043" s="23" t="s">
        <v>81</v>
      </c>
      <c r="F2043" s="23" t="s">
        <v>81</v>
      </c>
      <c r="G2043" s="23" t="s">
        <v>4796</v>
      </c>
      <c r="H2043" s="23" t="s">
        <v>81</v>
      </c>
      <c r="I2043" s="23" t="str">
        <f t="shared" si="124"/>
        <v>No</v>
      </c>
      <c r="J2043" s="23" t="str">
        <f t="shared" si="125"/>
        <v>No</v>
      </c>
      <c r="K2043" s="23" t="str">
        <f t="shared" si="126"/>
        <v>No</v>
      </c>
      <c r="L2043" s="23" t="str">
        <f>IF(TRIM(H2043)="?",'Cleaning Summary'!$B$35,IF(LOWER(TRIM(H2043))="yes","Yes","No"))</f>
        <v>No</v>
      </c>
      <c r="M2043" s="23">
        <f t="shared" si="127"/>
        <v>0</v>
      </c>
      <c r="N2043" s="23" t="str">
        <f>IF(B2043&lt;'Cleaning Summary'!$B$63,"Underweight",IF(B2043&lt;'Cleaning Summary'!$B$64,"Normal Weight",IF(B2043&lt;'Cleaning Summary'!$B$65,"Overweight","Obesity")))</f>
        <v>Underweight</v>
      </c>
      <c r="O2043" s="23" t="str">
        <f>IF(C2043&lt;'Cleaning Summary'!$B$66,"Normal",IF(C2043&lt;'Cleaning Summary'!$B$67,"Prediabetes","Diabetes"))</f>
        <v>Prediabetes</v>
      </c>
    </row>
    <row r="2044" spans="1:15" x14ac:dyDescent="0.35">
      <c r="A2044" s="23" t="s">
        <v>4203</v>
      </c>
      <c r="B2044" s="27">
        <v>30.13</v>
      </c>
      <c r="C2044" s="27">
        <v>5.71</v>
      </c>
      <c r="D2044" s="23" t="s">
        <v>81</v>
      </c>
      <c r="E2044" s="23" t="s">
        <v>95</v>
      </c>
      <c r="F2044" s="23" t="s">
        <v>81</v>
      </c>
      <c r="G2044" s="23">
        <v>1</v>
      </c>
      <c r="H2044" s="23" t="s">
        <v>81</v>
      </c>
      <c r="I2044" s="23" t="str">
        <f t="shared" si="124"/>
        <v>No</v>
      </c>
      <c r="J2044" s="23" t="str">
        <f t="shared" si="125"/>
        <v>Yes</v>
      </c>
      <c r="K2044" s="23" t="str">
        <f t="shared" si="126"/>
        <v>No</v>
      </c>
      <c r="L2044" s="23" t="str">
        <f>IF(TRIM(H2044)="?",'Cleaning Summary'!$B$35,IF(LOWER(TRIM(H2044))="yes","Yes","No"))</f>
        <v>No</v>
      </c>
      <c r="M2044" s="23">
        <f t="shared" si="127"/>
        <v>1</v>
      </c>
      <c r="N2044" s="23" t="str">
        <f>IF(B2044&lt;'Cleaning Summary'!$B$63,"Underweight",IF(B2044&lt;'Cleaning Summary'!$B$64,"Normal Weight",IF(B2044&lt;'Cleaning Summary'!$B$65,"Overweight","Obesity")))</f>
        <v>Obesity</v>
      </c>
      <c r="O2044" s="23" t="str">
        <f>IF(C2044&lt;'Cleaning Summary'!$B$66,"Normal",IF(C2044&lt;'Cleaning Summary'!$B$67,"Prediabetes","Diabetes"))</f>
        <v>Prediabetes</v>
      </c>
    </row>
    <row r="2045" spans="1:15" x14ac:dyDescent="0.35">
      <c r="A2045" s="23" t="s">
        <v>4205</v>
      </c>
      <c r="B2045" s="27">
        <v>25.44</v>
      </c>
      <c r="C2045" s="27">
        <v>6.04</v>
      </c>
      <c r="D2045" s="23" t="s">
        <v>95</v>
      </c>
      <c r="E2045" s="23" t="s">
        <v>81</v>
      </c>
      <c r="F2045" s="23" t="s">
        <v>82</v>
      </c>
      <c r="G2045" s="23">
        <v>1</v>
      </c>
      <c r="H2045" s="23" t="s">
        <v>81</v>
      </c>
      <c r="I2045" s="23" t="str">
        <f t="shared" si="124"/>
        <v>Yes</v>
      </c>
      <c r="J2045" s="23" t="str">
        <f t="shared" si="125"/>
        <v>No</v>
      </c>
      <c r="K2045" s="23" t="str">
        <f t="shared" si="126"/>
        <v>Yes</v>
      </c>
      <c r="L2045" s="23" t="str">
        <f>IF(TRIM(H2045)="?",'Cleaning Summary'!$B$35,IF(LOWER(TRIM(H2045))="yes","Yes","No"))</f>
        <v>No</v>
      </c>
      <c r="M2045" s="23">
        <f t="shared" si="127"/>
        <v>1</v>
      </c>
      <c r="N2045" s="23" t="str">
        <f>IF(B2045&lt;'Cleaning Summary'!$B$63,"Underweight",IF(B2045&lt;'Cleaning Summary'!$B$64,"Normal Weight",IF(B2045&lt;'Cleaning Summary'!$B$65,"Overweight","Obesity")))</f>
        <v>Overweight</v>
      </c>
      <c r="O2045" s="23" t="str">
        <f>IF(C2045&lt;'Cleaning Summary'!$B$66,"Normal",IF(C2045&lt;'Cleaning Summary'!$B$67,"Prediabetes","Diabetes"))</f>
        <v>Prediabetes</v>
      </c>
    </row>
    <row r="2046" spans="1:15" x14ac:dyDescent="0.35">
      <c r="A2046" s="23" t="s">
        <v>4207</v>
      </c>
      <c r="B2046" s="27">
        <v>39.805</v>
      </c>
      <c r="C2046" s="27">
        <v>4.38</v>
      </c>
      <c r="D2046" s="23" t="s">
        <v>81</v>
      </c>
      <c r="E2046" s="23" t="s">
        <v>95</v>
      </c>
      <c r="F2046" s="23" t="s">
        <v>81</v>
      </c>
      <c r="G2046" s="23">
        <v>1</v>
      </c>
      <c r="H2046" s="23" t="s">
        <v>81</v>
      </c>
      <c r="I2046" s="23" t="str">
        <f t="shared" si="124"/>
        <v>No</v>
      </c>
      <c r="J2046" s="23" t="str">
        <f t="shared" si="125"/>
        <v>Yes</v>
      </c>
      <c r="K2046" s="23" t="str">
        <f t="shared" si="126"/>
        <v>No</v>
      </c>
      <c r="L2046" s="23" t="str">
        <f>IF(TRIM(H2046)="?",'Cleaning Summary'!$B$35,IF(LOWER(TRIM(H2046))="yes","Yes","No"))</f>
        <v>No</v>
      </c>
      <c r="M2046" s="23">
        <f t="shared" si="127"/>
        <v>1</v>
      </c>
      <c r="N2046" s="23" t="str">
        <f>IF(B2046&lt;'Cleaning Summary'!$B$63,"Underweight",IF(B2046&lt;'Cleaning Summary'!$B$64,"Normal Weight",IF(B2046&lt;'Cleaning Summary'!$B$65,"Overweight","Obesity")))</f>
        <v>Obesity</v>
      </c>
      <c r="O2046" s="23" t="str">
        <f>IF(C2046&lt;'Cleaning Summary'!$B$66,"Normal",IF(C2046&lt;'Cleaning Summary'!$B$67,"Prediabetes","Diabetes"))</f>
        <v>Normal</v>
      </c>
    </row>
    <row r="2047" spans="1:15" x14ac:dyDescent="0.35">
      <c r="A2047" s="23" t="s">
        <v>4209</v>
      </c>
      <c r="B2047" s="27">
        <v>30.4</v>
      </c>
      <c r="C2047" s="27">
        <v>5.56</v>
      </c>
      <c r="D2047" s="23" t="s">
        <v>95</v>
      </c>
      <c r="E2047" s="23" t="s">
        <v>95</v>
      </c>
      <c r="F2047" s="23" t="s">
        <v>81</v>
      </c>
      <c r="G2047" s="23">
        <v>1</v>
      </c>
      <c r="H2047" s="23" t="s">
        <v>81</v>
      </c>
      <c r="I2047" s="23" t="str">
        <f t="shared" si="124"/>
        <v>Yes</v>
      </c>
      <c r="J2047" s="23" t="str">
        <f t="shared" si="125"/>
        <v>Yes</v>
      </c>
      <c r="K2047" s="23" t="str">
        <f t="shared" si="126"/>
        <v>No</v>
      </c>
      <c r="L2047" s="23" t="str">
        <f>IF(TRIM(H2047)="?",'Cleaning Summary'!$B$35,IF(LOWER(TRIM(H2047))="yes","Yes","No"))</f>
        <v>No</v>
      </c>
      <c r="M2047" s="23">
        <f t="shared" si="127"/>
        <v>1</v>
      </c>
      <c r="N2047" s="23" t="str">
        <f>IF(B2047&lt;'Cleaning Summary'!$B$63,"Underweight",IF(B2047&lt;'Cleaning Summary'!$B$64,"Normal Weight",IF(B2047&lt;'Cleaning Summary'!$B$65,"Overweight","Obesity")))</f>
        <v>Obesity</v>
      </c>
      <c r="O2047" s="23" t="str">
        <f>IF(C2047&lt;'Cleaning Summary'!$B$66,"Normal",IF(C2047&lt;'Cleaning Summary'!$B$67,"Prediabetes","Diabetes"))</f>
        <v>Normal</v>
      </c>
    </row>
    <row r="2048" spans="1:15" x14ac:dyDescent="0.35">
      <c r="A2048" s="23" t="s">
        <v>4211</v>
      </c>
      <c r="B2048" s="27">
        <v>23.18</v>
      </c>
      <c r="C2048" s="27">
        <v>4.24</v>
      </c>
      <c r="D2048" s="23" t="s">
        <v>81</v>
      </c>
      <c r="E2048" s="23" t="s">
        <v>95</v>
      </c>
      <c r="F2048" s="23" t="s">
        <v>81</v>
      </c>
      <c r="G2048" s="23">
        <v>1</v>
      </c>
      <c r="H2048" s="23" t="s">
        <v>81</v>
      </c>
      <c r="I2048" s="23" t="str">
        <f t="shared" si="124"/>
        <v>No</v>
      </c>
      <c r="J2048" s="23" t="str">
        <f t="shared" si="125"/>
        <v>Yes</v>
      </c>
      <c r="K2048" s="23" t="str">
        <f t="shared" si="126"/>
        <v>No</v>
      </c>
      <c r="L2048" s="23" t="str">
        <f>IF(TRIM(H2048)="?",'Cleaning Summary'!$B$35,IF(LOWER(TRIM(H2048))="yes","Yes","No"))</f>
        <v>No</v>
      </c>
      <c r="M2048" s="23">
        <f t="shared" si="127"/>
        <v>1</v>
      </c>
      <c r="N2048" s="23" t="str">
        <f>IF(B2048&lt;'Cleaning Summary'!$B$63,"Underweight",IF(B2048&lt;'Cleaning Summary'!$B$64,"Normal Weight",IF(B2048&lt;'Cleaning Summary'!$B$65,"Overweight","Obesity")))</f>
        <v>Normal Weight</v>
      </c>
      <c r="O2048" s="23" t="str">
        <f>IF(C2048&lt;'Cleaning Summary'!$B$66,"Normal",IF(C2048&lt;'Cleaning Summary'!$B$67,"Prediabetes","Diabetes"))</f>
        <v>Normal</v>
      </c>
    </row>
    <row r="2049" spans="1:15" x14ac:dyDescent="0.35">
      <c r="A2049" s="23" t="s">
        <v>4213</v>
      </c>
      <c r="B2049" s="27">
        <v>39.615000000000002</v>
      </c>
      <c r="C2049" s="27">
        <v>6.32</v>
      </c>
      <c r="D2049" s="23" t="s">
        <v>81</v>
      </c>
      <c r="E2049" s="23" t="s">
        <v>81</v>
      </c>
      <c r="F2049" s="23" t="s">
        <v>82</v>
      </c>
      <c r="G2049" s="23">
        <v>1</v>
      </c>
      <c r="H2049" s="23" t="s">
        <v>81</v>
      </c>
      <c r="I2049" s="23" t="str">
        <f t="shared" si="124"/>
        <v>No</v>
      </c>
      <c r="J2049" s="23" t="str">
        <f t="shared" si="125"/>
        <v>No</v>
      </c>
      <c r="K2049" s="23" t="str">
        <f t="shared" si="126"/>
        <v>Yes</v>
      </c>
      <c r="L2049" s="23" t="str">
        <f>IF(TRIM(H2049)="?",'Cleaning Summary'!$B$35,IF(LOWER(TRIM(H2049))="yes","Yes","No"))</f>
        <v>No</v>
      </c>
      <c r="M2049" s="23">
        <f t="shared" si="127"/>
        <v>1</v>
      </c>
      <c r="N2049" s="23" t="str">
        <f>IF(B2049&lt;'Cleaning Summary'!$B$63,"Underweight",IF(B2049&lt;'Cleaning Summary'!$B$64,"Normal Weight",IF(B2049&lt;'Cleaning Summary'!$B$65,"Overweight","Obesity")))</f>
        <v>Obesity</v>
      </c>
      <c r="O2049" s="23" t="str">
        <f>IF(C2049&lt;'Cleaning Summary'!$B$66,"Normal",IF(C2049&lt;'Cleaning Summary'!$B$67,"Prediabetes","Diabetes"))</f>
        <v>Prediabetes</v>
      </c>
    </row>
    <row r="2050" spans="1:15" x14ac:dyDescent="0.35">
      <c r="A2050" s="23" t="s">
        <v>4215</v>
      </c>
      <c r="B2050" s="27">
        <v>30.59</v>
      </c>
      <c r="C2050" s="27">
        <v>6.3</v>
      </c>
      <c r="D2050" s="23" t="s">
        <v>95</v>
      </c>
      <c r="E2050" s="23" t="s">
        <v>81</v>
      </c>
      <c r="F2050" s="23" t="s">
        <v>82</v>
      </c>
      <c r="G2050" s="23">
        <v>1</v>
      </c>
      <c r="H2050" s="23" t="s">
        <v>81</v>
      </c>
      <c r="I2050" s="23" t="str">
        <f t="shared" ref="I2050:I2113" si="128">IF(LOWER(TRIM(D2050))="yes","Yes","No")</f>
        <v>Yes</v>
      </c>
      <c r="J2050" s="23" t="str">
        <f t="shared" ref="J2050:J2113" si="129">IF(LOWER(TRIM(E2050))="yes","Yes","No")</f>
        <v>No</v>
      </c>
      <c r="K2050" s="23" t="str">
        <f t="shared" ref="K2050:K2113" si="130">IF(LOWER(TRIM(F2050))="yes","Yes","No")</f>
        <v>Yes</v>
      </c>
      <c r="L2050" s="23" t="str">
        <f>IF(TRIM(H2050)="?",'Cleaning Summary'!$B$35,IF(LOWER(TRIM(H2050))="yes","Yes","No"))</f>
        <v>No</v>
      </c>
      <c r="M2050" s="23">
        <f t="shared" ref="M2050:M2113" si="131">IF(ISNUMBER(G2050),G2050,IF(LOWER(TRIM(G2050))="no major surgery",0,"CHECK"))</f>
        <v>1</v>
      </c>
      <c r="N2050" s="23" t="str">
        <f>IF(B2050&lt;'Cleaning Summary'!$B$63,"Underweight",IF(B2050&lt;'Cleaning Summary'!$B$64,"Normal Weight",IF(B2050&lt;'Cleaning Summary'!$B$65,"Overweight","Obesity")))</f>
        <v>Obesity</v>
      </c>
      <c r="O2050" s="23" t="str">
        <f>IF(C2050&lt;'Cleaning Summary'!$B$66,"Normal",IF(C2050&lt;'Cleaning Summary'!$B$67,"Prediabetes","Diabetes"))</f>
        <v>Prediabetes</v>
      </c>
    </row>
    <row r="2051" spans="1:15" x14ac:dyDescent="0.35">
      <c r="A2051" s="23" t="s">
        <v>4217</v>
      </c>
      <c r="B2051" s="27">
        <v>16.72</v>
      </c>
      <c r="C2051" s="27">
        <v>4.38</v>
      </c>
      <c r="D2051" s="23" t="s">
        <v>95</v>
      </c>
      <c r="E2051" s="23" t="s">
        <v>81</v>
      </c>
      <c r="F2051" s="23" t="s">
        <v>81</v>
      </c>
      <c r="G2051" s="23">
        <v>1</v>
      </c>
      <c r="H2051" s="23" t="s">
        <v>81</v>
      </c>
      <c r="I2051" s="23" t="str">
        <f t="shared" si="128"/>
        <v>Yes</v>
      </c>
      <c r="J2051" s="23" t="str">
        <f t="shared" si="129"/>
        <v>No</v>
      </c>
      <c r="K2051" s="23" t="str">
        <f t="shared" si="130"/>
        <v>No</v>
      </c>
      <c r="L2051" s="23" t="str">
        <f>IF(TRIM(H2051)="?",'Cleaning Summary'!$B$35,IF(LOWER(TRIM(H2051))="yes","Yes","No"))</f>
        <v>No</v>
      </c>
      <c r="M2051" s="23">
        <f t="shared" si="131"/>
        <v>1</v>
      </c>
      <c r="N2051" s="23" t="str">
        <f>IF(B2051&lt;'Cleaning Summary'!$B$63,"Underweight",IF(B2051&lt;'Cleaning Summary'!$B$64,"Normal Weight",IF(B2051&lt;'Cleaning Summary'!$B$65,"Overweight","Obesity")))</f>
        <v>Underweight</v>
      </c>
      <c r="O2051" s="23" t="str">
        <f>IF(C2051&lt;'Cleaning Summary'!$B$66,"Normal",IF(C2051&lt;'Cleaning Summary'!$B$67,"Prediabetes","Diabetes"))</f>
        <v>Normal</v>
      </c>
    </row>
    <row r="2052" spans="1:15" x14ac:dyDescent="0.35">
      <c r="A2052" s="23" t="s">
        <v>4219</v>
      </c>
      <c r="B2052" s="27">
        <v>26.22</v>
      </c>
      <c r="C2052" s="27">
        <v>4.6500000000000004</v>
      </c>
      <c r="D2052" s="23" t="s">
        <v>95</v>
      </c>
      <c r="E2052" s="23" t="s">
        <v>81</v>
      </c>
      <c r="F2052" s="23" t="s">
        <v>82</v>
      </c>
      <c r="G2052" s="23">
        <v>1</v>
      </c>
      <c r="H2052" s="23" t="s">
        <v>81</v>
      </c>
      <c r="I2052" s="23" t="str">
        <f t="shared" si="128"/>
        <v>Yes</v>
      </c>
      <c r="J2052" s="23" t="str">
        <f t="shared" si="129"/>
        <v>No</v>
      </c>
      <c r="K2052" s="23" t="str">
        <f t="shared" si="130"/>
        <v>Yes</v>
      </c>
      <c r="L2052" s="23" t="str">
        <f>IF(TRIM(H2052)="?",'Cleaning Summary'!$B$35,IF(LOWER(TRIM(H2052))="yes","Yes","No"))</f>
        <v>No</v>
      </c>
      <c r="M2052" s="23">
        <f t="shared" si="131"/>
        <v>1</v>
      </c>
      <c r="N2052" s="23" t="str">
        <f>IF(B2052&lt;'Cleaning Summary'!$B$63,"Underweight",IF(B2052&lt;'Cleaning Summary'!$B$64,"Normal Weight",IF(B2052&lt;'Cleaning Summary'!$B$65,"Overweight","Obesity")))</f>
        <v>Overweight</v>
      </c>
      <c r="O2052" s="23" t="str">
        <f>IF(C2052&lt;'Cleaning Summary'!$B$66,"Normal",IF(C2052&lt;'Cleaning Summary'!$B$67,"Prediabetes","Diabetes"))</f>
        <v>Normal</v>
      </c>
    </row>
    <row r="2053" spans="1:15" x14ac:dyDescent="0.35">
      <c r="A2053" s="23" t="s">
        <v>4221</v>
      </c>
      <c r="B2053" s="27">
        <v>31.824999999999999</v>
      </c>
      <c r="C2053" s="27">
        <v>4.7</v>
      </c>
      <c r="D2053" s="23" t="s">
        <v>81</v>
      </c>
      <c r="E2053" s="23" t="s">
        <v>81</v>
      </c>
      <c r="F2053" s="23" t="s">
        <v>82</v>
      </c>
      <c r="G2053" s="23">
        <v>1</v>
      </c>
      <c r="H2053" s="23" t="s">
        <v>81</v>
      </c>
      <c r="I2053" s="23" t="str">
        <f t="shared" si="128"/>
        <v>No</v>
      </c>
      <c r="J2053" s="23" t="str">
        <f t="shared" si="129"/>
        <v>No</v>
      </c>
      <c r="K2053" s="23" t="str">
        <f t="shared" si="130"/>
        <v>Yes</v>
      </c>
      <c r="L2053" s="23" t="str">
        <f>IF(TRIM(H2053)="?",'Cleaning Summary'!$B$35,IF(LOWER(TRIM(H2053))="yes","Yes","No"))</f>
        <v>No</v>
      </c>
      <c r="M2053" s="23">
        <f t="shared" si="131"/>
        <v>1</v>
      </c>
      <c r="N2053" s="23" t="str">
        <f>IF(B2053&lt;'Cleaning Summary'!$B$63,"Underweight",IF(B2053&lt;'Cleaning Summary'!$B$64,"Normal Weight",IF(B2053&lt;'Cleaning Summary'!$B$65,"Overweight","Obesity")))</f>
        <v>Obesity</v>
      </c>
      <c r="O2053" s="23" t="str">
        <f>IF(C2053&lt;'Cleaning Summary'!$B$66,"Normal",IF(C2053&lt;'Cleaning Summary'!$B$67,"Prediabetes","Diabetes"))</f>
        <v>Normal</v>
      </c>
    </row>
    <row r="2054" spans="1:15" x14ac:dyDescent="0.35">
      <c r="A2054" s="23" t="s">
        <v>4223</v>
      </c>
      <c r="B2054" s="27">
        <v>25.745000000000001</v>
      </c>
      <c r="C2054" s="27">
        <v>4.34</v>
      </c>
      <c r="D2054" s="23" t="s">
        <v>81</v>
      </c>
      <c r="E2054" s="23" t="s">
        <v>81</v>
      </c>
      <c r="F2054" s="23" t="s">
        <v>82</v>
      </c>
      <c r="G2054" s="23">
        <v>1</v>
      </c>
      <c r="H2054" s="23" t="s">
        <v>81</v>
      </c>
      <c r="I2054" s="23" t="str">
        <f t="shared" si="128"/>
        <v>No</v>
      </c>
      <c r="J2054" s="23" t="str">
        <f t="shared" si="129"/>
        <v>No</v>
      </c>
      <c r="K2054" s="23" t="str">
        <f t="shared" si="130"/>
        <v>Yes</v>
      </c>
      <c r="L2054" s="23" t="str">
        <f>IF(TRIM(H2054)="?",'Cleaning Summary'!$B$35,IF(LOWER(TRIM(H2054))="yes","Yes","No"))</f>
        <v>No</v>
      </c>
      <c r="M2054" s="23">
        <f t="shared" si="131"/>
        <v>1</v>
      </c>
      <c r="N2054" s="23" t="str">
        <f>IF(B2054&lt;'Cleaning Summary'!$B$63,"Underweight",IF(B2054&lt;'Cleaning Summary'!$B$64,"Normal Weight",IF(B2054&lt;'Cleaning Summary'!$B$65,"Overweight","Obesity")))</f>
        <v>Overweight</v>
      </c>
      <c r="O2054" s="23" t="str">
        <f>IF(C2054&lt;'Cleaning Summary'!$B$66,"Normal",IF(C2054&lt;'Cleaning Summary'!$B$67,"Prediabetes","Diabetes"))</f>
        <v>Normal</v>
      </c>
    </row>
    <row r="2055" spans="1:15" x14ac:dyDescent="0.35">
      <c r="A2055" s="23" t="s">
        <v>4225</v>
      </c>
      <c r="B2055" s="27">
        <v>24.605</v>
      </c>
      <c r="C2055" s="27">
        <v>5.62</v>
      </c>
      <c r="D2055" s="23" t="s">
        <v>81</v>
      </c>
      <c r="E2055" s="23" t="s">
        <v>81</v>
      </c>
      <c r="F2055" s="23" t="s">
        <v>82</v>
      </c>
      <c r="G2055" s="23">
        <v>1</v>
      </c>
      <c r="H2055" s="23" t="s">
        <v>81</v>
      </c>
      <c r="I2055" s="23" t="str">
        <f t="shared" si="128"/>
        <v>No</v>
      </c>
      <c r="J2055" s="23" t="str">
        <f t="shared" si="129"/>
        <v>No</v>
      </c>
      <c r="K2055" s="23" t="str">
        <f t="shared" si="130"/>
        <v>Yes</v>
      </c>
      <c r="L2055" s="23" t="str">
        <f>IF(TRIM(H2055)="?",'Cleaning Summary'!$B$35,IF(LOWER(TRIM(H2055))="yes","Yes","No"))</f>
        <v>No</v>
      </c>
      <c r="M2055" s="23">
        <f t="shared" si="131"/>
        <v>1</v>
      </c>
      <c r="N2055" s="23" t="str">
        <f>IF(B2055&lt;'Cleaning Summary'!$B$63,"Underweight",IF(B2055&lt;'Cleaning Summary'!$B$64,"Normal Weight",IF(B2055&lt;'Cleaning Summary'!$B$65,"Overweight","Obesity")))</f>
        <v>Normal Weight</v>
      </c>
      <c r="O2055" s="23" t="str">
        <f>IF(C2055&lt;'Cleaning Summary'!$B$66,"Normal",IF(C2055&lt;'Cleaning Summary'!$B$67,"Prediabetes","Diabetes"))</f>
        <v>Normal</v>
      </c>
    </row>
    <row r="2056" spans="1:15" x14ac:dyDescent="0.35">
      <c r="A2056" s="23" t="s">
        <v>4227</v>
      </c>
      <c r="B2056" s="27">
        <v>24.51</v>
      </c>
      <c r="C2056" s="27">
        <v>4.24</v>
      </c>
      <c r="D2056" s="23" t="s">
        <v>81</v>
      </c>
      <c r="E2056" s="23" t="s">
        <v>81</v>
      </c>
      <c r="F2056" s="23" t="s">
        <v>82</v>
      </c>
      <c r="G2056" s="23">
        <v>1</v>
      </c>
      <c r="H2056" s="23" t="s">
        <v>81</v>
      </c>
      <c r="I2056" s="23" t="str">
        <f t="shared" si="128"/>
        <v>No</v>
      </c>
      <c r="J2056" s="23" t="str">
        <f t="shared" si="129"/>
        <v>No</v>
      </c>
      <c r="K2056" s="23" t="str">
        <f t="shared" si="130"/>
        <v>Yes</v>
      </c>
      <c r="L2056" s="23" t="str">
        <f>IF(TRIM(H2056)="?",'Cleaning Summary'!$B$35,IF(LOWER(TRIM(H2056))="yes","Yes","No"))</f>
        <v>No</v>
      </c>
      <c r="M2056" s="23">
        <f t="shared" si="131"/>
        <v>1</v>
      </c>
      <c r="N2056" s="23" t="str">
        <f>IF(B2056&lt;'Cleaning Summary'!$B$63,"Underweight",IF(B2056&lt;'Cleaning Summary'!$B$64,"Normal Weight",IF(B2056&lt;'Cleaning Summary'!$B$65,"Overweight","Obesity")))</f>
        <v>Normal Weight</v>
      </c>
      <c r="O2056" s="23" t="str">
        <f>IF(C2056&lt;'Cleaning Summary'!$B$66,"Normal",IF(C2056&lt;'Cleaning Summary'!$B$67,"Prediabetes","Diabetes"))</f>
        <v>Normal</v>
      </c>
    </row>
    <row r="2057" spans="1:15" x14ac:dyDescent="0.35">
      <c r="A2057" s="23" t="s">
        <v>4229</v>
      </c>
      <c r="B2057" s="27">
        <v>31.065000000000001</v>
      </c>
      <c r="C2057" s="27">
        <v>4.57</v>
      </c>
      <c r="D2057" s="23" t="s">
        <v>95</v>
      </c>
      <c r="E2057" s="23" t="s">
        <v>81</v>
      </c>
      <c r="F2057" s="23" t="s">
        <v>81</v>
      </c>
      <c r="G2057" s="23" t="s">
        <v>4796</v>
      </c>
      <c r="H2057" s="23" t="s">
        <v>81</v>
      </c>
      <c r="I2057" s="23" t="str">
        <f t="shared" si="128"/>
        <v>Yes</v>
      </c>
      <c r="J2057" s="23" t="str">
        <f t="shared" si="129"/>
        <v>No</v>
      </c>
      <c r="K2057" s="23" t="str">
        <f t="shared" si="130"/>
        <v>No</v>
      </c>
      <c r="L2057" s="23" t="str">
        <f>IF(TRIM(H2057)="?",'Cleaning Summary'!$B$35,IF(LOWER(TRIM(H2057))="yes","Yes","No"))</f>
        <v>No</v>
      </c>
      <c r="M2057" s="23">
        <f t="shared" si="131"/>
        <v>0</v>
      </c>
      <c r="N2057" s="23" t="str">
        <f>IF(B2057&lt;'Cleaning Summary'!$B$63,"Underweight",IF(B2057&lt;'Cleaning Summary'!$B$64,"Normal Weight",IF(B2057&lt;'Cleaning Summary'!$B$65,"Overweight","Obesity")))</f>
        <v>Obesity</v>
      </c>
      <c r="O2057" s="23" t="str">
        <f>IF(C2057&lt;'Cleaning Summary'!$B$66,"Normal",IF(C2057&lt;'Cleaning Summary'!$B$67,"Prediabetes","Diabetes"))</f>
        <v>Normal</v>
      </c>
    </row>
    <row r="2058" spans="1:15" x14ac:dyDescent="0.35">
      <c r="A2058" s="23" t="s">
        <v>4231</v>
      </c>
      <c r="B2058" s="27">
        <v>28.12</v>
      </c>
      <c r="C2058" s="27">
        <v>5.05</v>
      </c>
      <c r="D2058" s="23" t="s">
        <v>81</v>
      </c>
      <c r="E2058" s="23" t="s">
        <v>81</v>
      </c>
      <c r="F2058" s="23" t="s">
        <v>81</v>
      </c>
      <c r="G2058" s="23" t="s">
        <v>4796</v>
      </c>
      <c r="H2058" s="23" t="s">
        <v>81</v>
      </c>
      <c r="I2058" s="23" t="str">
        <f t="shared" si="128"/>
        <v>No</v>
      </c>
      <c r="J2058" s="23" t="str">
        <f t="shared" si="129"/>
        <v>No</v>
      </c>
      <c r="K2058" s="23" t="str">
        <f t="shared" si="130"/>
        <v>No</v>
      </c>
      <c r="L2058" s="23" t="str">
        <f>IF(TRIM(H2058)="?",'Cleaning Summary'!$B$35,IF(LOWER(TRIM(H2058))="yes","Yes","No"))</f>
        <v>No</v>
      </c>
      <c r="M2058" s="23">
        <f t="shared" si="131"/>
        <v>0</v>
      </c>
      <c r="N2058" s="23" t="str">
        <f>IF(B2058&lt;'Cleaning Summary'!$B$63,"Underweight",IF(B2058&lt;'Cleaning Summary'!$B$64,"Normal Weight",IF(B2058&lt;'Cleaning Summary'!$B$65,"Overweight","Obesity")))</f>
        <v>Overweight</v>
      </c>
      <c r="O2058" s="23" t="str">
        <f>IF(C2058&lt;'Cleaning Summary'!$B$66,"Normal",IF(C2058&lt;'Cleaning Summary'!$B$67,"Prediabetes","Diabetes"))</f>
        <v>Normal</v>
      </c>
    </row>
    <row r="2059" spans="1:15" x14ac:dyDescent="0.35">
      <c r="A2059" s="23" t="s">
        <v>4233</v>
      </c>
      <c r="B2059" s="27">
        <v>38.06</v>
      </c>
      <c r="C2059" s="27">
        <v>6.16</v>
      </c>
      <c r="D2059" s="23" t="s">
        <v>81</v>
      </c>
      <c r="E2059" s="23" t="s">
        <v>81</v>
      </c>
      <c r="F2059" s="23" t="s">
        <v>81</v>
      </c>
      <c r="G2059" s="23" t="s">
        <v>4796</v>
      </c>
      <c r="H2059" s="23" t="s">
        <v>81</v>
      </c>
      <c r="I2059" s="23" t="str">
        <f t="shared" si="128"/>
        <v>No</v>
      </c>
      <c r="J2059" s="23" t="str">
        <f t="shared" si="129"/>
        <v>No</v>
      </c>
      <c r="K2059" s="23" t="str">
        <f t="shared" si="130"/>
        <v>No</v>
      </c>
      <c r="L2059" s="23" t="str">
        <f>IF(TRIM(H2059)="?",'Cleaning Summary'!$B$35,IF(LOWER(TRIM(H2059))="yes","Yes","No"))</f>
        <v>No</v>
      </c>
      <c r="M2059" s="23">
        <f t="shared" si="131"/>
        <v>0</v>
      </c>
      <c r="N2059" s="23" t="str">
        <f>IF(B2059&lt;'Cleaning Summary'!$B$63,"Underweight",IF(B2059&lt;'Cleaning Summary'!$B$64,"Normal Weight",IF(B2059&lt;'Cleaning Summary'!$B$65,"Overweight","Obesity")))</f>
        <v>Obesity</v>
      </c>
      <c r="O2059" s="23" t="str">
        <f>IF(C2059&lt;'Cleaning Summary'!$B$66,"Normal",IF(C2059&lt;'Cleaning Summary'!$B$67,"Prediabetes","Diabetes"))</f>
        <v>Prediabetes</v>
      </c>
    </row>
    <row r="2060" spans="1:15" x14ac:dyDescent="0.35">
      <c r="A2060" s="23" t="s">
        <v>4235</v>
      </c>
      <c r="B2060" s="27">
        <v>24.96</v>
      </c>
      <c r="C2060" s="27">
        <v>4.57</v>
      </c>
      <c r="D2060" s="23" t="s">
        <v>81</v>
      </c>
      <c r="E2060" s="23" t="s">
        <v>81</v>
      </c>
      <c r="F2060" s="23" t="s">
        <v>81</v>
      </c>
      <c r="G2060" s="23" t="s">
        <v>4796</v>
      </c>
      <c r="H2060" s="23" t="s">
        <v>81</v>
      </c>
      <c r="I2060" s="23" t="str">
        <f t="shared" si="128"/>
        <v>No</v>
      </c>
      <c r="J2060" s="23" t="str">
        <f t="shared" si="129"/>
        <v>No</v>
      </c>
      <c r="K2060" s="23" t="str">
        <f t="shared" si="130"/>
        <v>No</v>
      </c>
      <c r="L2060" s="23" t="str">
        <f>IF(TRIM(H2060)="?",'Cleaning Summary'!$B$35,IF(LOWER(TRIM(H2060))="yes","Yes","No"))</f>
        <v>No</v>
      </c>
      <c r="M2060" s="23">
        <f t="shared" si="131"/>
        <v>0</v>
      </c>
      <c r="N2060" s="23" t="str">
        <f>IF(B2060&lt;'Cleaning Summary'!$B$63,"Underweight",IF(B2060&lt;'Cleaning Summary'!$B$64,"Normal Weight",IF(B2060&lt;'Cleaning Summary'!$B$65,"Overweight","Obesity")))</f>
        <v>Normal Weight</v>
      </c>
      <c r="O2060" s="23" t="str">
        <f>IF(C2060&lt;'Cleaning Summary'!$B$66,"Normal",IF(C2060&lt;'Cleaning Summary'!$B$67,"Prediabetes","Diabetes"))</f>
        <v>Normal</v>
      </c>
    </row>
    <row r="2061" spans="1:15" x14ac:dyDescent="0.35">
      <c r="A2061" s="23" t="s">
        <v>4237</v>
      </c>
      <c r="B2061" s="27">
        <v>17.670000000000002</v>
      </c>
      <c r="C2061" s="27">
        <v>5.53</v>
      </c>
      <c r="D2061" s="23" t="s">
        <v>95</v>
      </c>
      <c r="E2061" s="23" t="s">
        <v>81</v>
      </c>
      <c r="F2061" s="23" t="s">
        <v>81</v>
      </c>
      <c r="G2061" s="23" t="s">
        <v>4796</v>
      </c>
      <c r="H2061" s="23" t="s">
        <v>81</v>
      </c>
      <c r="I2061" s="23" t="str">
        <f t="shared" si="128"/>
        <v>Yes</v>
      </c>
      <c r="J2061" s="23" t="str">
        <f t="shared" si="129"/>
        <v>No</v>
      </c>
      <c r="K2061" s="23" t="str">
        <f t="shared" si="130"/>
        <v>No</v>
      </c>
      <c r="L2061" s="23" t="str">
        <f>IF(TRIM(H2061)="?",'Cleaning Summary'!$B$35,IF(LOWER(TRIM(H2061))="yes","Yes","No"))</f>
        <v>No</v>
      </c>
      <c r="M2061" s="23">
        <f t="shared" si="131"/>
        <v>0</v>
      </c>
      <c r="N2061" s="23" t="str">
        <f>IF(B2061&lt;'Cleaning Summary'!$B$63,"Underweight",IF(B2061&lt;'Cleaning Summary'!$B$64,"Normal Weight",IF(B2061&lt;'Cleaning Summary'!$B$65,"Overweight","Obesity")))</f>
        <v>Underweight</v>
      </c>
      <c r="O2061" s="23" t="str">
        <f>IF(C2061&lt;'Cleaning Summary'!$B$66,"Normal",IF(C2061&lt;'Cleaning Summary'!$B$67,"Prediabetes","Diabetes"))</f>
        <v>Normal</v>
      </c>
    </row>
    <row r="2062" spans="1:15" x14ac:dyDescent="0.35">
      <c r="A2062" s="23" t="s">
        <v>4239</v>
      </c>
      <c r="B2062" s="27">
        <v>31.35</v>
      </c>
      <c r="C2062" s="27">
        <v>5.84</v>
      </c>
      <c r="D2062" s="23" t="s">
        <v>81</v>
      </c>
      <c r="E2062" s="23" t="s">
        <v>95</v>
      </c>
      <c r="F2062" s="23" t="s">
        <v>81</v>
      </c>
      <c r="G2062" s="23">
        <v>1</v>
      </c>
      <c r="H2062" s="23" t="s">
        <v>81</v>
      </c>
      <c r="I2062" s="23" t="str">
        <f t="shared" si="128"/>
        <v>No</v>
      </c>
      <c r="J2062" s="23" t="str">
        <f t="shared" si="129"/>
        <v>Yes</v>
      </c>
      <c r="K2062" s="23" t="str">
        <f t="shared" si="130"/>
        <v>No</v>
      </c>
      <c r="L2062" s="23" t="str">
        <f>IF(TRIM(H2062)="?",'Cleaning Summary'!$B$35,IF(LOWER(TRIM(H2062))="yes","Yes","No"))</f>
        <v>No</v>
      </c>
      <c r="M2062" s="23">
        <f t="shared" si="131"/>
        <v>1</v>
      </c>
      <c r="N2062" s="23" t="str">
        <f>IF(B2062&lt;'Cleaning Summary'!$B$63,"Underweight",IF(B2062&lt;'Cleaning Summary'!$B$64,"Normal Weight",IF(B2062&lt;'Cleaning Summary'!$B$65,"Overweight","Obesity")))</f>
        <v>Obesity</v>
      </c>
      <c r="O2062" s="23" t="str">
        <f>IF(C2062&lt;'Cleaning Summary'!$B$66,"Normal",IF(C2062&lt;'Cleaning Summary'!$B$67,"Prediabetes","Diabetes"))</f>
        <v>Prediabetes</v>
      </c>
    </row>
    <row r="2063" spans="1:15" x14ac:dyDescent="0.35">
      <c r="A2063" s="23" t="s">
        <v>4241</v>
      </c>
      <c r="B2063" s="27">
        <v>28.31</v>
      </c>
      <c r="C2063" s="27">
        <v>6.41</v>
      </c>
      <c r="D2063" s="23" t="s">
        <v>81</v>
      </c>
      <c r="E2063" s="23" t="s">
        <v>95</v>
      </c>
      <c r="F2063" s="23" t="s">
        <v>81</v>
      </c>
      <c r="G2063" s="23">
        <v>1</v>
      </c>
      <c r="H2063" s="23" t="s">
        <v>81</v>
      </c>
      <c r="I2063" s="23" t="str">
        <f t="shared" si="128"/>
        <v>No</v>
      </c>
      <c r="J2063" s="23" t="str">
        <f t="shared" si="129"/>
        <v>Yes</v>
      </c>
      <c r="K2063" s="23" t="str">
        <f t="shared" si="130"/>
        <v>No</v>
      </c>
      <c r="L2063" s="23" t="str">
        <f>IF(TRIM(H2063)="?",'Cleaning Summary'!$B$35,IF(LOWER(TRIM(H2063))="yes","Yes","No"))</f>
        <v>No</v>
      </c>
      <c r="M2063" s="23">
        <f t="shared" si="131"/>
        <v>1</v>
      </c>
      <c r="N2063" s="23" t="str">
        <f>IF(B2063&lt;'Cleaning Summary'!$B$63,"Underweight",IF(B2063&lt;'Cleaning Summary'!$B$64,"Normal Weight",IF(B2063&lt;'Cleaning Summary'!$B$65,"Overweight","Obesity")))</f>
        <v>Overweight</v>
      </c>
      <c r="O2063" s="23" t="str">
        <f>IF(C2063&lt;'Cleaning Summary'!$B$66,"Normal",IF(C2063&lt;'Cleaning Summary'!$B$67,"Prediabetes","Diabetes"))</f>
        <v>Prediabetes</v>
      </c>
    </row>
    <row r="2064" spans="1:15" x14ac:dyDescent="0.35">
      <c r="A2064" s="23" t="s">
        <v>4243</v>
      </c>
      <c r="B2064" s="27">
        <v>30.3</v>
      </c>
      <c r="C2064" s="27">
        <v>4.7300000000000004</v>
      </c>
      <c r="D2064" s="23" t="s">
        <v>95</v>
      </c>
      <c r="E2064" s="23" t="s">
        <v>81</v>
      </c>
      <c r="F2064" s="23" t="s">
        <v>82</v>
      </c>
      <c r="G2064" s="23">
        <v>1</v>
      </c>
      <c r="H2064" s="23" t="s">
        <v>81</v>
      </c>
      <c r="I2064" s="23" t="str">
        <f t="shared" si="128"/>
        <v>Yes</v>
      </c>
      <c r="J2064" s="23" t="str">
        <f t="shared" si="129"/>
        <v>No</v>
      </c>
      <c r="K2064" s="23" t="str">
        <f t="shared" si="130"/>
        <v>Yes</v>
      </c>
      <c r="L2064" s="23" t="str">
        <f>IF(TRIM(H2064)="?",'Cleaning Summary'!$B$35,IF(LOWER(TRIM(H2064))="yes","Yes","No"))</f>
        <v>No</v>
      </c>
      <c r="M2064" s="23">
        <f t="shared" si="131"/>
        <v>1</v>
      </c>
      <c r="N2064" s="23" t="str">
        <f>IF(B2064&lt;'Cleaning Summary'!$B$63,"Underweight",IF(B2064&lt;'Cleaning Summary'!$B$64,"Normal Weight",IF(B2064&lt;'Cleaning Summary'!$B$65,"Overweight","Obesity")))</f>
        <v>Obesity</v>
      </c>
      <c r="O2064" s="23" t="str">
        <f>IF(C2064&lt;'Cleaning Summary'!$B$66,"Normal",IF(C2064&lt;'Cleaning Summary'!$B$67,"Prediabetes","Diabetes"))</f>
        <v>Normal</v>
      </c>
    </row>
    <row r="2065" spans="1:15" x14ac:dyDescent="0.35">
      <c r="A2065" s="23" t="s">
        <v>4245</v>
      </c>
      <c r="B2065" s="27">
        <v>26.4</v>
      </c>
      <c r="C2065" s="27">
        <v>6.22</v>
      </c>
      <c r="D2065" s="23" t="s">
        <v>95</v>
      </c>
      <c r="E2065" s="23" t="s">
        <v>81</v>
      </c>
      <c r="F2065" s="23" t="s">
        <v>81</v>
      </c>
      <c r="G2065" s="23" t="s">
        <v>4796</v>
      </c>
      <c r="H2065" s="23" t="s">
        <v>81</v>
      </c>
      <c r="I2065" s="23" t="str">
        <f t="shared" si="128"/>
        <v>Yes</v>
      </c>
      <c r="J2065" s="23" t="str">
        <f t="shared" si="129"/>
        <v>No</v>
      </c>
      <c r="K2065" s="23" t="str">
        <f t="shared" si="130"/>
        <v>No</v>
      </c>
      <c r="L2065" s="23" t="str">
        <f>IF(TRIM(H2065)="?",'Cleaning Summary'!$B$35,IF(LOWER(TRIM(H2065))="yes","Yes","No"))</f>
        <v>No</v>
      </c>
      <c r="M2065" s="23">
        <f t="shared" si="131"/>
        <v>0</v>
      </c>
      <c r="N2065" s="23" t="str">
        <f>IF(B2065&lt;'Cleaning Summary'!$B$63,"Underweight",IF(B2065&lt;'Cleaning Summary'!$B$64,"Normal Weight",IF(B2065&lt;'Cleaning Summary'!$B$65,"Overweight","Obesity")))</f>
        <v>Overweight</v>
      </c>
      <c r="O2065" s="23" t="str">
        <f>IF(C2065&lt;'Cleaning Summary'!$B$66,"Normal",IF(C2065&lt;'Cleaning Summary'!$B$67,"Prediabetes","Diabetes"))</f>
        <v>Prediabetes</v>
      </c>
    </row>
    <row r="2066" spans="1:15" x14ac:dyDescent="0.35">
      <c r="A2066" s="23" t="s">
        <v>4247</v>
      </c>
      <c r="B2066" s="27">
        <v>22.135000000000002</v>
      </c>
      <c r="C2066" s="27">
        <v>4.46</v>
      </c>
      <c r="D2066" s="23" t="s">
        <v>95</v>
      </c>
      <c r="E2066" s="23" t="s">
        <v>81</v>
      </c>
      <c r="F2066" s="23" t="s">
        <v>81</v>
      </c>
      <c r="G2066" s="23" t="s">
        <v>4796</v>
      </c>
      <c r="H2066" s="23" t="s">
        <v>81</v>
      </c>
      <c r="I2066" s="23" t="str">
        <f t="shared" si="128"/>
        <v>Yes</v>
      </c>
      <c r="J2066" s="23" t="str">
        <f t="shared" si="129"/>
        <v>No</v>
      </c>
      <c r="K2066" s="23" t="str">
        <f t="shared" si="130"/>
        <v>No</v>
      </c>
      <c r="L2066" s="23" t="str">
        <f>IF(TRIM(H2066)="?",'Cleaning Summary'!$B$35,IF(LOWER(TRIM(H2066))="yes","Yes","No"))</f>
        <v>No</v>
      </c>
      <c r="M2066" s="23">
        <f t="shared" si="131"/>
        <v>0</v>
      </c>
      <c r="N2066" s="23" t="str">
        <f>IF(B2066&lt;'Cleaning Summary'!$B$63,"Underweight",IF(B2066&lt;'Cleaning Summary'!$B$64,"Normal Weight",IF(B2066&lt;'Cleaning Summary'!$B$65,"Overweight","Obesity")))</f>
        <v>Normal Weight</v>
      </c>
      <c r="O2066" s="23" t="str">
        <f>IF(C2066&lt;'Cleaning Summary'!$B$66,"Normal",IF(C2066&lt;'Cleaning Summary'!$B$67,"Prediabetes","Diabetes"))</f>
        <v>Normal</v>
      </c>
    </row>
    <row r="2067" spans="1:15" x14ac:dyDescent="0.35">
      <c r="A2067" s="23" t="s">
        <v>4249</v>
      </c>
      <c r="B2067" s="27">
        <v>17.399999999999999</v>
      </c>
      <c r="C2067" s="27">
        <v>4.5</v>
      </c>
      <c r="D2067" s="23" t="s">
        <v>95</v>
      </c>
      <c r="E2067" s="23" t="s">
        <v>81</v>
      </c>
      <c r="F2067" s="23" t="s">
        <v>81</v>
      </c>
      <c r="G2067" s="23" t="s">
        <v>4796</v>
      </c>
      <c r="H2067" s="23" t="s">
        <v>81</v>
      </c>
      <c r="I2067" s="23" t="str">
        <f t="shared" si="128"/>
        <v>Yes</v>
      </c>
      <c r="J2067" s="23" t="str">
        <f t="shared" si="129"/>
        <v>No</v>
      </c>
      <c r="K2067" s="23" t="str">
        <f t="shared" si="130"/>
        <v>No</v>
      </c>
      <c r="L2067" s="23" t="str">
        <f>IF(TRIM(H2067)="?",'Cleaning Summary'!$B$35,IF(LOWER(TRIM(H2067))="yes","Yes","No"))</f>
        <v>No</v>
      </c>
      <c r="M2067" s="23">
        <f t="shared" si="131"/>
        <v>0</v>
      </c>
      <c r="N2067" s="23" t="str">
        <f>IF(B2067&lt;'Cleaning Summary'!$B$63,"Underweight",IF(B2067&lt;'Cleaning Summary'!$B$64,"Normal Weight",IF(B2067&lt;'Cleaning Summary'!$B$65,"Overweight","Obesity")))</f>
        <v>Underweight</v>
      </c>
      <c r="O2067" s="23" t="str">
        <f>IF(C2067&lt;'Cleaning Summary'!$B$66,"Normal",IF(C2067&lt;'Cleaning Summary'!$B$67,"Prediabetes","Diabetes"))</f>
        <v>Normal</v>
      </c>
    </row>
    <row r="2068" spans="1:15" x14ac:dyDescent="0.35">
      <c r="A2068" s="23" t="s">
        <v>4251</v>
      </c>
      <c r="B2068" s="27">
        <v>28.06</v>
      </c>
      <c r="C2068" s="27">
        <v>8.93</v>
      </c>
      <c r="D2068" s="23" t="s">
        <v>81</v>
      </c>
      <c r="E2068" s="23" t="s">
        <v>81</v>
      </c>
      <c r="F2068" s="23" t="s">
        <v>81</v>
      </c>
      <c r="G2068" s="23" t="s">
        <v>4796</v>
      </c>
      <c r="H2068" s="23" t="s">
        <v>81</v>
      </c>
      <c r="I2068" s="23" t="str">
        <f t="shared" si="128"/>
        <v>No</v>
      </c>
      <c r="J2068" s="23" t="str">
        <f t="shared" si="129"/>
        <v>No</v>
      </c>
      <c r="K2068" s="23" t="str">
        <f t="shared" si="130"/>
        <v>No</v>
      </c>
      <c r="L2068" s="23" t="str">
        <f>IF(TRIM(H2068)="?",'Cleaning Summary'!$B$35,IF(LOWER(TRIM(H2068))="yes","Yes","No"))</f>
        <v>No</v>
      </c>
      <c r="M2068" s="23">
        <f t="shared" si="131"/>
        <v>0</v>
      </c>
      <c r="N2068" s="23" t="str">
        <f>IF(B2068&lt;'Cleaning Summary'!$B$63,"Underweight",IF(B2068&lt;'Cleaning Summary'!$B$64,"Normal Weight",IF(B2068&lt;'Cleaning Summary'!$B$65,"Overweight","Obesity")))</f>
        <v>Overweight</v>
      </c>
      <c r="O2068" s="23" t="str">
        <f>IF(C2068&lt;'Cleaning Summary'!$B$66,"Normal",IF(C2068&lt;'Cleaning Summary'!$B$67,"Prediabetes","Diabetes"))</f>
        <v>Diabetes</v>
      </c>
    </row>
    <row r="2069" spans="1:15" x14ac:dyDescent="0.35">
      <c r="A2069" s="23" t="s">
        <v>4253</v>
      </c>
      <c r="B2069" s="27">
        <v>31.13</v>
      </c>
      <c r="C2069" s="27">
        <v>11.02</v>
      </c>
      <c r="D2069" s="23" t="s">
        <v>81</v>
      </c>
      <c r="E2069" s="23" t="s">
        <v>81</v>
      </c>
      <c r="F2069" s="23" t="s">
        <v>81</v>
      </c>
      <c r="G2069" s="23" t="s">
        <v>4796</v>
      </c>
      <c r="H2069" s="23" t="s">
        <v>81</v>
      </c>
      <c r="I2069" s="23" t="str">
        <f t="shared" si="128"/>
        <v>No</v>
      </c>
      <c r="J2069" s="23" t="str">
        <f t="shared" si="129"/>
        <v>No</v>
      </c>
      <c r="K2069" s="23" t="str">
        <f t="shared" si="130"/>
        <v>No</v>
      </c>
      <c r="L2069" s="23" t="str">
        <f>IF(TRIM(H2069)="?",'Cleaning Summary'!$B$35,IF(LOWER(TRIM(H2069))="yes","Yes","No"))</f>
        <v>No</v>
      </c>
      <c r="M2069" s="23">
        <f t="shared" si="131"/>
        <v>0</v>
      </c>
      <c r="N2069" s="23" t="str">
        <f>IF(B2069&lt;'Cleaning Summary'!$B$63,"Underweight",IF(B2069&lt;'Cleaning Summary'!$B$64,"Normal Weight",IF(B2069&lt;'Cleaning Summary'!$B$65,"Overweight","Obesity")))</f>
        <v>Obesity</v>
      </c>
      <c r="O2069" s="23" t="str">
        <f>IF(C2069&lt;'Cleaning Summary'!$B$66,"Normal",IF(C2069&lt;'Cleaning Summary'!$B$67,"Prediabetes","Diabetes"))</f>
        <v>Diabetes</v>
      </c>
    </row>
    <row r="2070" spans="1:15" x14ac:dyDescent="0.35">
      <c r="A2070" s="23" t="s">
        <v>4255</v>
      </c>
      <c r="B2070" s="27">
        <v>18.46</v>
      </c>
      <c r="C2070" s="27">
        <v>5.25</v>
      </c>
      <c r="D2070" s="23" t="s">
        <v>81</v>
      </c>
      <c r="E2070" s="23" t="s">
        <v>81</v>
      </c>
      <c r="F2070" s="23" t="s">
        <v>81</v>
      </c>
      <c r="G2070" s="23" t="s">
        <v>4796</v>
      </c>
      <c r="H2070" s="23" t="s">
        <v>81</v>
      </c>
      <c r="I2070" s="23" t="str">
        <f t="shared" si="128"/>
        <v>No</v>
      </c>
      <c r="J2070" s="23" t="str">
        <f t="shared" si="129"/>
        <v>No</v>
      </c>
      <c r="K2070" s="23" t="str">
        <f t="shared" si="130"/>
        <v>No</v>
      </c>
      <c r="L2070" s="23" t="str">
        <f>IF(TRIM(H2070)="?",'Cleaning Summary'!$B$35,IF(LOWER(TRIM(H2070))="yes","Yes","No"))</f>
        <v>No</v>
      </c>
      <c r="M2070" s="23">
        <f t="shared" si="131"/>
        <v>0</v>
      </c>
      <c r="N2070" s="23" t="str">
        <f>IF(B2070&lt;'Cleaning Summary'!$B$63,"Underweight",IF(B2070&lt;'Cleaning Summary'!$B$64,"Normal Weight",IF(B2070&lt;'Cleaning Summary'!$B$65,"Overweight","Obesity")))</f>
        <v>Underweight</v>
      </c>
      <c r="O2070" s="23" t="str">
        <f>IF(C2070&lt;'Cleaning Summary'!$B$66,"Normal",IF(C2070&lt;'Cleaning Summary'!$B$67,"Prediabetes","Diabetes"))</f>
        <v>Normal</v>
      </c>
    </row>
    <row r="2071" spans="1:15" x14ac:dyDescent="0.35">
      <c r="A2071" s="23" t="s">
        <v>4257</v>
      </c>
      <c r="B2071" s="27">
        <v>17.3</v>
      </c>
      <c r="C2071" s="27">
        <v>4.75</v>
      </c>
      <c r="D2071" s="23" t="s">
        <v>81</v>
      </c>
      <c r="E2071" s="23" t="s">
        <v>81</v>
      </c>
      <c r="F2071" s="23" t="s">
        <v>81</v>
      </c>
      <c r="G2071" s="23" t="s">
        <v>4796</v>
      </c>
      <c r="H2071" s="23" t="s">
        <v>81</v>
      </c>
      <c r="I2071" s="23" t="str">
        <f t="shared" si="128"/>
        <v>No</v>
      </c>
      <c r="J2071" s="23" t="str">
        <f t="shared" si="129"/>
        <v>No</v>
      </c>
      <c r="K2071" s="23" t="str">
        <f t="shared" si="130"/>
        <v>No</v>
      </c>
      <c r="L2071" s="23" t="str">
        <f>IF(TRIM(H2071)="?",'Cleaning Summary'!$B$35,IF(LOWER(TRIM(H2071))="yes","Yes","No"))</f>
        <v>No</v>
      </c>
      <c r="M2071" s="23">
        <f t="shared" si="131"/>
        <v>0</v>
      </c>
      <c r="N2071" s="23" t="str">
        <f>IF(B2071&lt;'Cleaning Summary'!$B$63,"Underweight",IF(B2071&lt;'Cleaning Summary'!$B$64,"Normal Weight",IF(B2071&lt;'Cleaning Summary'!$B$65,"Overweight","Obesity")))</f>
        <v>Underweight</v>
      </c>
      <c r="O2071" s="23" t="str">
        <f>IF(C2071&lt;'Cleaning Summary'!$B$66,"Normal",IF(C2071&lt;'Cleaning Summary'!$B$67,"Prediabetes","Diabetes"))</f>
        <v>Normal</v>
      </c>
    </row>
    <row r="2072" spans="1:15" x14ac:dyDescent="0.35">
      <c r="A2072" s="23" t="s">
        <v>4259</v>
      </c>
      <c r="B2072" s="27">
        <v>35.625</v>
      </c>
      <c r="C2072" s="27">
        <v>4.68</v>
      </c>
      <c r="D2072" s="23" t="s">
        <v>95</v>
      </c>
      <c r="E2072" s="23" t="s">
        <v>81</v>
      </c>
      <c r="F2072" s="23" t="s">
        <v>82</v>
      </c>
      <c r="G2072" s="23">
        <v>1</v>
      </c>
      <c r="H2072" s="23" t="s">
        <v>81</v>
      </c>
      <c r="I2072" s="23" t="str">
        <f t="shared" si="128"/>
        <v>Yes</v>
      </c>
      <c r="J2072" s="23" t="str">
        <f t="shared" si="129"/>
        <v>No</v>
      </c>
      <c r="K2072" s="23" t="str">
        <f t="shared" si="130"/>
        <v>Yes</v>
      </c>
      <c r="L2072" s="23" t="str">
        <f>IF(TRIM(H2072)="?",'Cleaning Summary'!$B$35,IF(LOWER(TRIM(H2072))="yes","Yes","No"))</f>
        <v>No</v>
      </c>
      <c r="M2072" s="23">
        <f t="shared" si="131"/>
        <v>1</v>
      </c>
      <c r="N2072" s="23" t="str">
        <f>IF(B2072&lt;'Cleaning Summary'!$B$63,"Underweight",IF(B2072&lt;'Cleaning Summary'!$B$64,"Normal Weight",IF(B2072&lt;'Cleaning Summary'!$B$65,"Overweight","Obesity")))</f>
        <v>Obesity</v>
      </c>
      <c r="O2072" s="23" t="str">
        <f>IF(C2072&lt;'Cleaning Summary'!$B$66,"Normal",IF(C2072&lt;'Cleaning Summary'!$B$67,"Prediabetes","Diabetes"))</f>
        <v>Normal</v>
      </c>
    </row>
    <row r="2073" spans="1:15" x14ac:dyDescent="0.35">
      <c r="A2073" s="23" t="s">
        <v>4261</v>
      </c>
      <c r="B2073" s="27">
        <v>20.234999999999999</v>
      </c>
      <c r="C2073" s="27">
        <v>6.17</v>
      </c>
      <c r="D2073" s="23" t="s">
        <v>95</v>
      </c>
      <c r="E2073" s="23" t="s">
        <v>95</v>
      </c>
      <c r="F2073" s="23" t="s">
        <v>81</v>
      </c>
      <c r="G2073" s="23">
        <v>2</v>
      </c>
      <c r="H2073" s="23" t="s">
        <v>81</v>
      </c>
      <c r="I2073" s="23" t="str">
        <f t="shared" si="128"/>
        <v>Yes</v>
      </c>
      <c r="J2073" s="23" t="str">
        <f t="shared" si="129"/>
        <v>Yes</v>
      </c>
      <c r="K2073" s="23" t="str">
        <f t="shared" si="130"/>
        <v>No</v>
      </c>
      <c r="L2073" s="23" t="str">
        <f>IF(TRIM(H2073)="?",'Cleaning Summary'!$B$35,IF(LOWER(TRIM(H2073))="yes","Yes","No"))</f>
        <v>No</v>
      </c>
      <c r="M2073" s="23">
        <f t="shared" si="131"/>
        <v>2</v>
      </c>
      <c r="N2073" s="23" t="str">
        <f>IF(B2073&lt;'Cleaning Summary'!$B$63,"Underweight",IF(B2073&lt;'Cleaning Summary'!$B$64,"Normal Weight",IF(B2073&lt;'Cleaning Summary'!$B$65,"Overweight","Obesity")))</f>
        <v>Normal Weight</v>
      </c>
      <c r="O2073" s="23" t="str">
        <f>IF(C2073&lt;'Cleaning Summary'!$B$66,"Normal",IF(C2073&lt;'Cleaning Summary'!$B$67,"Prediabetes","Diabetes"))</f>
        <v>Prediabetes</v>
      </c>
    </row>
    <row r="2074" spans="1:15" x14ac:dyDescent="0.35">
      <c r="A2074" s="23" t="s">
        <v>4263</v>
      </c>
      <c r="B2074" s="27">
        <v>27.55</v>
      </c>
      <c r="C2074" s="27">
        <v>4.5599999999999996</v>
      </c>
      <c r="D2074" s="23" t="s">
        <v>95</v>
      </c>
      <c r="E2074" s="23" t="s">
        <v>81</v>
      </c>
      <c r="F2074" s="23" t="s">
        <v>82</v>
      </c>
      <c r="G2074" s="23">
        <v>1</v>
      </c>
      <c r="H2074" s="23" t="s">
        <v>81</v>
      </c>
      <c r="I2074" s="23" t="str">
        <f t="shared" si="128"/>
        <v>Yes</v>
      </c>
      <c r="J2074" s="23" t="str">
        <f t="shared" si="129"/>
        <v>No</v>
      </c>
      <c r="K2074" s="23" t="str">
        <f t="shared" si="130"/>
        <v>Yes</v>
      </c>
      <c r="L2074" s="23" t="str">
        <f>IF(TRIM(H2074)="?",'Cleaning Summary'!$B$35,IF(LOWER(TRIM(H2074))="yes","Yes","No"))</f>
        <v>No</v>
      </c>
      <c r="M2074" s="23">
        <f t="shared" si="131"/>
        <v>1</v>
      </c>
      <c r="N2074" s="23" t="str">
        <f>IF(B2074&lt;'Cleaning Summary'!$B$63,"Underweight",IF(B2074&lt;'Cleaning Summary'!$B$64,"Normal Weight",IF(B2074&lt;'Cleaning Summary'!$B$65,"Overweight","Obesity")))</f>
        <v>Overweight</v>
      </c>
      <c r="O2074" s="23" t="str">
        <f>IF(C2074&lt;'Cleaning Summary'!$B$66,"Normal",IF(C2074&lt;'Cleaning Summary'!$B$67,"Prediabetes","Diabetes"))</f>
        <v>Normal</v>
      </c>
    </row>
    <row r="2075" spans="1:15" x14ac:dyDescent="0.35">
      <c r="A2075" s="23" t="s">
        <v>4265</v>
      </c>
      <c r="B2075" s="27">
        <v>17.97</v>
      </c>
      <c r="C2075" s="27">
        <v>6.3</v>
      </c>
      <c r="D2075" s="23" t="s">
        <v>81</v>
      </c>
      <c r="E2075" s="23" t="s">
        <v>81</v>
      </c>
      <c r="F2075" s="23" t="s">
        <v>81</v>
      </c>
      <c r="G2075" s="23" t="s">
        <v>4796</v>
      </c>
      <c r="H2075" s="23" t="s">
        <v>81</v>
      </c>
      <c r="I2075" s="23" t="str">
        <f t="shared" si="128"/>
        <v>No</v>
      </c>
      <c r="J2075" s="23" t="str">
        <f t="shared" si="129"/>
        <v>No</v>
      </c>
      <c r="K2075" s="23" t="str">
        <f t="shared" si="130"/>
        <v>No</v>
      </c>
      <c r="L2075" s="23" t="str">
        <f>IF(TRIM(H2075)="?",'Cleaning Summary'!$B$35,IF(LOWER(TRIM(H2075))="yes","Yes","No"))</f>
        <v>No</v>
      </c>
      <c r="M2075" s="23">
        <f t="shared" si="131"/>
        <v>0</v>
      </c>
      <c r="N2075" s="23" t="str">
        <f>IF(B2075&lt;'Cleaning Summary'!$B$63,"Underweight",IF(B2075&lt;'Cleaning Summary'!$B$64,"Normal Weight",IF(B2075&lt;'Cleaning Summary'!$B$65,"Overweight","Obesity")))</f>
        <v>Underweight</v>
      </c>
      <c r="O2075" s="23" t="str">
        <f>IF(C2075&lt;'Cleaning Summary'!$B$66,"Normal",IF(C2075&lt;'Cleaning Summary'!$B$67,"Prediabetes","Diabetes"))</f>
        <v>Prediabetes</v>
      </c>
    </row>
    <row r="2076" spans="1:15" x14ac:dyDescent="0.35">
      <c r="A2076" s="23" t="s">
        <v>4267</v>
      </c>
      <c r="B2076" s="27">
        <v>29.98</v>
      </c>
      <c r="C2076" s="27">
        <v>6.03</v>
      </c>
      <c r="D2076" s="23" t="s">
        <v>81</v>
      </c>
      <c r="E2076" s="23" t="s">
        <v>95</v>
      </c>
      <c r="F2076" s="23" t="s">
        <v>81</v>
      </c>
      <c r="G2076" s="23">
        <v>1</v>
      </c>
      <c r="H2076" s="23" t="s">
        <v>81</v>
      </c>
      <c r="I2076" s="23" t="str">
        <f t="shared" si="128"/>
        <v>No</v>
      </c>
      <c r="J2076" s="23" t="str">
        <f t="shared" si="129"/>
        <v>Yes</v>
      </c>
      <c r="K2076" s="23" t="str">
        <f t="shared" si="130"/>
        <v>No</v>
      </c>
      <c r="L2076" s="23" t="str">
        <f>IF(TRIM(H2076)="?",'Cleaning Summary'!$B$35,IF(LOWER(TRIM(H2076))="yes","Yes","No"))</f>
        <v>No</v>
      </c>
      <c r="M2076" s="23">
        <f t="shared" si="131"/>
        <v>1</v>
      </c>
      <c r="N2076" s="23" t="str">
        <f>IF(B2076&lt;'Cleaning Summary'!$B$63,"Underweight",IF(B2076&lt;'Cleaning Summary'!$B$64,"Normal Weight",IF(B2076&lt;'Cleaning Summary'!$B$65,"Overweight","Obesity")))</f>
        <v>Overweight</v>
      </c>
      <c r="O2076" s="23" t="str">
        <f>IF(C2076&lt;'Cleaning Summary'!$B$66,"Normal",IF(C2076&lt;'Cleaning Summary'!$B$67,"Prediabetes","Diabetes"))</f>
        <v>Prediabetes</v>
      </c>
    </row>
    <row r="2077" spans="1:15" x14ac:dyDescent="0.35">
      <c r="A2077" s="23" t="s">
        <v>4269</v>
      </c>
      <c r="B2077" s="27">
        <v>33.659999999999997</v>
      </c>
      <c r="C2077" s="27">
        <v>4.2</v>
      </c>
      <c r="D2077" s="23" t="s">
        <v>95</v>
      </c>
      <c r="E2077" s="23" t="s">
        <v>81</v>
      </c>
      <c r="F2077" s="23" t="s">
        <v>81</v>
      </c>
      <c r="G2077" s="23">
        <v>1</v>
      </c>
      <c r="H2077" s="23" t="s">
        <v>81</v>
      </c>
      <c r="I2077" s="23" t="str">
        <f t="shared" si="128"/>
        <v>Yes</v>
      </c>
      <c r="J2077" s="23" t="str">
        <f t="shared" si="129"/>
        <v>No</v>
      </c>
      <c r="K2077" s="23" t="str">
        <f t="shared" si="130"/>
        <v>No</v>
      </c>
      <c r="L2077" s="23" t="str">
        <f>IF(TRIM(H2077)="?",'Cleaning Summary'!$B$35,IF(LOWER(TRIM(H2077))="yes","Yes","No"))</f>
        <v>No</v>
      </c>
      <c r="M2077" s="23">
        <f t="shared" si="131"/>
        <v>1</v>
      </c>
      <c r="N2077" s="23" t="str">
        <f>IF(B2077&lt;'Cleaning Summary'!$B$63,"Underweight",IF(B2077&lt;'Cleaning Summary'!$B$64,"Normal Weight",IF(B2077&lt;'Cleaning Summary'!$B$65,"Overweight","Obesity")))</f>
        <v>Obesity</v>
      </c>
      <c r="O2077" s="23" t="str">
        <f>IF(C2077&lt;'Cleaning Summary'!$B$66,"Normal",IF(C2077&lt;'Cleaning Summary'!$B$67,"Prediabetes","Diabetes"))</f>
        <v>Normal</v>
      </c>
    </row>
    <row r="2078" spans="1:15" x14ac:dyDescent="0.35">
      <c r="A2078" s="23" t="s">
        <v>4271</v>
      </c>
      <c r="B2078" s="27">
        <v>32.67</v>
      </c>
      <c r="C2078" s="27">
        <v>5.61</v>
      </c>
      <c r="D2078" s="23" t="s">
        <v>95</v>
      </c>
      <c r="E2078" s="23" t="s">
        <v>81</v>
      </c>
      <c r="F2078" s="23" t="s">
        <v>81</v>
      </c>
      <c r="G2078" s="23">
        <v>1</v>
      </c>
      <c r="H2078" s="23" t="s">
        <v>81</v>
      </c>
      <c r="I2078" s="23" t="str">
        <f t="shared" si="128"/>
        <v>Yes</v>
      </c>
      <c r="J2078" s="23" t="str">
        <f t="shared" si="129"/>
        <v>No</v>
      </c>
      <c r="K2078" s="23" t="str">
        <f t="shared" si="130"/>
        <v>No</v>
      </c>
      <c r="L2078" s="23" t="str">
        <f>IF(TRIM(H2078)="?",'Cleaning Summary'!$B$35,IF(LOWER(TRIM(H2078))="yes","Yes","No"))</f>
        <v>No</v>
      </c>
      <c r="M2078" s="23">
        <f t="shared" si="131"/>
        <v>1</v>
      </c>
      <c r="N2078" s="23" t="str">
        <f>IF(B2078&lt;'Cleaning Summary'!$B$63,"Underweight",IF(B2078&lt;'Cleaning Summary'!$B$64,"Normal Weight",IF(B2078&lt;'Cleaning Summary'!$B$65,"Overweight","Obesity")))</f>
        <v>Obesity</v>
      </c>
      <c r="O2078" s="23" t="str">
        <f>IF(C2078&lt;'Cleaning Summary'!$B$66,"Normal",IF(C2078&lt;'Cleaning Summary'!$B$67,"Prediabetes","Diabetes"))</f>
        <v>Normal</v>
      </c>
    </row>
    <row r="2079" spans="1:15" x14ac:dyDescent="0.35">
      <c r="A2079" s="23" t="s">
        <v>4273</v>
      </c>
      <c r="B2079" s="27">
        <v>30.5</v>
      </c>
      <c r="C2079" s="27">
        <v>5.88</v>
      </c>
      <c r="D2079" s="23" t="s">
        <v>95</v>
      </c>
      <c r="E2079" s="23" t="s">
        <v>81</v>
      </c>
      <c r="F2079" s="23" t="s">
        <v>81</v>
      </c>
      <c r="G2079" s="23">
        <v>1</v>
      </c>
      <c r="H2079" s="23" t="s">
        <v>81</v>
      </c>
      <c r="I2079" s="23" t="str">
        <f t="shared" si="128"/>
        <v>Yes</v>
      </c>
      <c r="J2079" s="23" t="str">
        <f t="shared" si="129"/>
        <v>No</v>
      </c>
      <c r="K2079" s="23" t="str">
        <f t="shared" si="130"/>
        <v>No</v>
      </c>
      <c r="L2079" s="23" t="str">
        <f>IF(TRIM(H2079)="?",'Cleaning Summary'!$B$35,IF(LOWER(TRIM(H2079))="yes","Yes","No"))</f>
        <v>No</v>
      </c>
      <c r="M2079" s="23">
        <f t="shared" si="131"/>
        <v>1</v>
      </c>
      <c r="N2079" s="23" t="str">
        <f>IF(B2079&lt;'Cleaning Summary'!$B$63,"Underweight",IF(B2079&lt;'Cleaning Summary'!$B$64,"Normal Weight",IF(B2079&lt;'Cleaning Summary'!$B$65,"Overweight","Obesity")))</f>
        <v>Obesity</v>
      </c>
      <c r="O2079" s="23" t="str">
        <f>IF(C2079&lt;'Cleaning Summary'!$B$66,"Normal",IF(C2079&lt;'Cleaning Summary'!$B$67,"Prediabetes","Diabetes"))</f>
        <v>Prediabetes</v>
      </c>
    </row>
    <row r="2080" spans="1:15" x14ac:dyDescent="0.35">
      <c r="A2080" s="23" t="s">
        <v>4275</v>
      </c>
      <c r="B2080" s="27">
        <v>23.1</v>
      </c>
      <c r="C2080" s="27">
        <v>5.92</v>
      </c>
      <c r="D2080" s="23" t="s">
        <v>95</v>
      </c>
      <c r="E2080" s="23" t="s">
        <v>81</v>
      </c>
      <c r="F2080" s="23" t="s">
        <v>81</v>
      </c>
      <c r="G2080" s="23">
        <v>1</v>
      </c>
      <c r="H2080" s="23" t="s">
        <v>81</v>
      </c>
      <c r="I2080" s="23" t="str">
        <f t="shared" si="128"/>
        <v>Yes</v>
      </c>
      <c r="J2080" s="23" t="str">
        <f t="shared" si="129"/>
        <v>No</v>
      </c>
      <c r="K2080" s="23" t="str">
        <f t="shared" si="130"/>
        <v>No</v>
      </c>
      <c r="L2080" s="23" t="str">
        <f>IF(TRIM(H2080)="?",'Cleaning Summary'!$B$35,IF(LOWER(TRIM(H2080))="yes","Yes","No"))</f>
        <v>No</v>
      </c>
      <c r="M2080" s="23">
        <f t="shared" si="131"/>
        <v>1</v>
      </c>
      <c r="N2080" s="23" t="str">
        <f>IF(B2080&lt;'Cleaning Summary'!$B$63,"Underweight",IF(B2080&lt;'Cleaning Summary'!$B$64,"Normal Weight",IF(B2080&lt;'Cleaning Summary'!$B$65,"Overweight","Obesity")))</f>
        <v>Normal Weight</v>
      </c>
      <c r="O2080" s="23" t="str">
        <f>IF(C2080&lt;'Cleaning Summary'!$B$66,"Normal",IF(C2080&lt;'Cleaning Summary'!$B$67,"Prediabetes","Diabetes"))</f>
        <v>Prediabetes</v>
      </c>
    </row>
    <row r="2081" spans="1:15" x14ac:dyDescent="0.35">
      <c r="A2081" s="23" t="s">
        <v>4277</v>
      </c>
      <c r="B2081" s="27">
        <v>39.49</v>
      </c>
      <c r="C2081" s="27">
        <v>4.8099999999999996</v>
      </c>
      <c r="D2081" s="23" t="s">
        <v>81</v>
      </c>
      <c r="E2081" s="23" t="s">
        <v>81</v>
      </c>
      <c r="F2081" s="23" t="s">
        <v>81</v>
      </c>
      <c r="G2081" s="23">
        <v>1</v>
      </c>
      <c r="H2081" s="23" t="s">
        <v>81</v>
      </c>
      <c r="I2081" s="23" t="str">
        <f t="shared" si="128"/>
        <v>No</v>
      </c>
      <c r="J2081" s="23" t="str">
        <f t="shared" si="129"/>
        <v>No</v>
      </c>
      <c r="K2081" s="23" t="str">
        <f t="shared" si="130"/>
        <v>No</v>
      </c>
      <c r="L2081" s="23" t="str">
        <f>IF(TRIM(H2081)="?",'Cleaning Summary'!$B$35,IF(LOWER(TRIM(H2081))="yes","Yes","No"))</f>
        <v>No</v>
      </c>
      <c r="M2081" s="23">
        <f t="shared" si="131"/>
        <v>1</v>
      </c>
      <c r="N2081" s="23" t="str">
        <f>IF(B2081&lt;'Cleaning Summary'!$B$63,"Underweight",IF(B2081&lt;'Cleaning Summary'!$B$64,"Normal Weight",IF(B2081&lt;'Cleaning Summary'!$B$65,"Overweight","Obesity")))</f>
        <v>Obesity</v>
      </c>
      <c r="O2081" s="23" t="str">
        <f>IF(C2081&lt;'Cleaning Summary'!$B$66,"Normal",IF(C2081&lt;'Cleaning Summary'!$B$67,"Prediabetes","Diabetes"))</f>
        <v>Normal</v>
      </c>
    </row>
    <row r="2082" spans="1:15" x14ac:dyDescent="0.35">
      <c r="A2082" s="23" t="s">
        <v>4279</v>
      </c>
      <c r="B2082" s="27">
        <v>33.99</v>
      </c>
      <c r="C2082" s="27">
        <v>4.55</v>
      </c>
      <c r="D2082" s="23" t="s">
        <v>81</v>
      </c>
      <c r="E2082" s="23" t="s">
        <v>81</v>
      </c>
      <c r="F2082" s="23" t="s">
        <v>81</v>
      </c>
      <c r="G2082" s="23">
        <v>1</v>
      </c>
      <c r="H2082" s="23" t="s">
        <v>81</v>
      </c>
      <c r="I2082" s="23" t="str">
        <f t="shared" si="128"/>
        <v>No</v>
      </c>
      <c r="J2082" s="23" t="str">
        <f t="shared" si="129"/>
        <v>No</v>
      </c>
      <c r="K2082" s="23" t="str">
        <f t="shared" si="130"/>
        <v>No</v>
      </c>
      <c r="L2082" s="23" t="str">
        <f>IF(TRIM(H2082)="?",'Cleaning Summary'!$B$35,IF(LOWER(TRIM(H2082))="yes","Yes","No"))</f>
        <v>No</v>
      </c>
      <c r="M2082" s="23">
        <f t="shared" si="131"/>
        <v>1</v>
      </c>
      <c r="N2082" s="23" t="str">
        <f>IF(B2082&lt;'Cleaning Summary'!$B$63,"Underweight",IF(B2082&lt;'Cleaning Summary'!$B$64,"Normal Weight",IF(B2082&lt;'Cleaning Summary'!$B$65,"Overweight","Obesity")))</f>
        <v>Obesity</v>
      </c>
      <c r="O2082" s="23" t="str">
        <f>IF(C2082&lt;'Cleaning Summary'!$B$66,"Normal",IF(C2082&lt;'Cleaning Summary'!$B$67,"Prediabetes","Diabetes"))</f>
        <v>Normal</v>
      </c>
    </row>
    <row r="2083" spans="1:15" x14ac:dyDescent="0.35">
      <c r="A2083" s="23" t="s">
        <v>4281</v>
      </c>
      <c r="B2083" s="27">
        <v>27.72</v>
      </c>
      <c r="C2083" s="27">
        <v>6.43</v>
      </c>
      <c r="D2083" s="23" t="s">
        <v>81</v>
      </c>
      <c r="E2083" s="23" t="s">
        <v>81</v>
      </c>
      <c r="F2083" s="23" t="s">
        <v>81</v>
      </c>
      <c r="G2083" s="23">
        <v>1</v>
      </c>
      <c r="H2083" s="23" t="s">
        <v>81</v>
      </c>
      <c r="I2083" s="23" t="str">
        <f t="shared" si="128"/>
        <v>No</v>
      </c>
      <c r="J2083" s="23" t="str">
        <f t="shared" si="129"/>
        <v>No</v>
      </c>
      <c r="K2083" s="23" t="str">
        <f t="shared" si="130"/>
        <v>No</v>
      </c>
      <c r="L2083" s="23" t="str">
        <f>IF(TRIM(H2083)="?",'Cleaning Summary'!$B$35,IF(LOWER(TRIM(H2083))="yes","Yes","No"))</f>
        <v>No</v>
      </c>
      <c r="M2083" s="23">
        <f t="shared" si="131"/>
        <v>1</v>
      </c>
      <c r="N2083" s="23" t="str">
        <f>IF(B2083&lt;'Cleaning Summary'!$B$63,"Underweight",IF(B2083&lt;'Cleaning Summary'!$B$64,"Normal Weight",IF(B2083&lt;'Cleaning Summary'!$B$65,"Overweight","Obesity")))</f>
        <v>Overweight</v>
      </c>
      <c r="O2083" s="23" t="str">
        <f>IF(C2083&lt;'Cleaning Summary'!$B$66,"Normal",IF(C2083&lt;'Cleaning Summary'!$B$67,"Prediabetes","Diabetes"))</f>
        <v>Prediabetes</v>
      </c>
    </row>
    <row r="2084" spans="1:15" x14ac:dyDescent="0.35">
      <c r="A2084" s="23" t="s">
        <v>4283</v>
      </c>
      <c r="B2084" s="27">
        <v>30.59</v>
      </c>
      <c r="C2084" s="27">
        <v>11.62</v>
      </c>
      <c r="D2084" s="23" t="s">
        <v>81</v>
      </c>
      <c r="E2084" s="23" t="s">
        <v>81</v>
      </c>
      <c r="F2084" s="23" t="s">
        <v>81</v>
      </c>
      <c r="G2084" s="23" t="s">
        <v>4796</v>
      </c>
      <c r="H2084" s="23" t="s">
        <v>81</v>
      </c>
      <c r="I2084" s="23" t="str">
        <f t="shared" si="128"/>
        <v>No</v>
      </c>
      <c r="J2084" s="23" t="str">
        <f t="shared" si="129"/>
        <v>No</v>
      </c>
      <c r="K2084" s="23" t="str">
        <f t="shared" si="130"/>
        <v>No</v>
      </c>
      <c r="L2084" s="23" t="str">
        <f>IF(TRIM(H2084)="?",'Cleaning Summary'!$B$35,IF(LOWER(TRIM(H2084))="yes","Yes","No"))</f>
        <v>No</v>
      </c>
      <c r="M2084" s="23">
        <f t="shared" si="131"/>
        <v>0</v>
      </c>
      <c r="N2084" s="23" t="str">
        <f>IF(B2084&lt;'Cleaning Summary'!$B$63,"Underweight",IF(B2084&lt;'Cleaning Summary'!$B$64,"Normal Weight",IF(B2084&lt;'Cleaning Summary'!$B$65,"Overweight","Obesity")))</f>
        <v>Obesity</v>
      </c>
      <c r="O2084" s="23" t="str">
        <f>IF(C2084&lt;'Cleaning Summary'!$B$66,"Normal",IF(C2084&lt;'Cleaning Summary'!$B$67,"Prediabetes","Diabetes"))</f>
        <v>Diabetes</v>
      </c>
    </row>
    <row r="2085" spans="1:15" x14ac:dyDescent="0.35">
      <c r="A2085" s="23" t="s">
        <v>4285</v>
      </c>
      <c r="B2085" s="27">
        <v>22.6</v>
      </c>
      <c r="C2085" s="27">
        <v>6.04</v>
      </c>
      <c r="D2085" s="23" t="s">
        <v>81</v>
      </c>
      <c r="E2085" s="23" t="s">
        <v>81</v>
      </c>
      <c r="F2085" s="23" t="s">
        <v>81</v>
      </c>
      <c r="G2085" s="23">
        <v>1</v>
      </c>
      <c r="H2085" s="23" t="s">
        <v>81</v>
      </c>
      <c r="I2085" s="23" t="str">
        <f t="shared" si="128"/>
        <v>No</v>
      </c>
      <c r="J2085" s="23" t="str">
        <f t="shared" si="129"/>
        <v>No</v>
      </c>
      <c r="K2085" s="23" t="str">
        <f t="shared" si="130"/>
        <v>No</v>
      </c>
      <c r="L2085" s="23" t="str">
        <f>IF(TRIM(H2085)="?",'Cleaning Summary'!$B$35,IF(LOWER(TRIM(H2085))="yes","Yes","No"))</f>
        <v>No</v>
      </c>
      <c r="M2085" s="23">
        <f t="shared" si="131"/>
        <v>1</v>
      </c>
      <c r="N2085" s="23" t="str">
        <f>IF(B2085&lt;'Cleaning Summary'!$B$63,"Underweight",IF(B2085&lt;'Cleaning Summary'!$B$64,"Normal Weight",IF(B2085&lt;'Cleaning Summary'!$B$65,"Overweight","Obesity")))</f>
        <v>Normal Weight</v>
      </c>
      <c r="O2085" s="23" t="str">
        <f>IF(C2085&lt;'Cleaning Summary'!$B$66,"Normal",IF(C2085&lt;'Cleaning Summary'!$B$67,"Prediabetes","Diabetes"))</f>
        <v>Prediabetes</v>
      </c>
    </row>
    <row r="2086" spans="1:15" x14ac:dyDescent="0.35">
      <c r="A2086" s="23" t="s">
        <v>4287</v>
      </c>
      <c r="B2086" s="27">
        <v>28.785</v>
      </c>
      <c r="C2086" s="27">
        <v>8.82</v>
      </c>
      <c r="D2086" s="23" t="s">
        <v>81</v>
      </c>
      <c r="E2086" s="23" t="s">
        <v>81</v>
      </c>
      <c r="F2086" s="23" t="s">
        <v>81</v>
      </c>
      <c r="G2086" s="23" t="s">
        <v>4796</v>
      </c>
      <c r="H2086" s="23" t="s">
        <v>81</v>
      </c>
      <c r="I2086" s="23" t="str">
        <f t="shared" si="128"/>
        <v>No</v>
      </c>
      <c r="J2086" s="23" t="str">
        <f t="shared" si="129"/>
        <v>No</v>
      </c>
      <c r="K2086" s="23" t="str">
        <f t="shared" si="130"/>
        <v>No</v>
      </c>
      <c r="L2086" s="23" t="str">
        <f>IF(TRIM(H2086)="?",'Cleaning Summary'!$B$35,IF(LOWER(TRIM(H2086))="yes","Yes","No"))</f>
        <v>No</v>
      </c>
      <c r="M2086" s="23">
        <f t="shared" si="131"/>
        <v>0</v>
      </c>
      <c r="N2086" s="23" t="str">
        <f>IF(B2086&lt;'Cleaning Summary'!$B$63,"Underweight",IF(B2086&lt;'Cleaning Summary'!$B$64,"Normal Weight",IF(B2086&lt;'Cleaning Summary'!$B$65,"Overweight","Obesity")))</f>
        <v>Overweight</v>
      </c>
      <c r="O2086" s="23" t="str">
        <f>IF(C2086&lt;'Cleaning Summary'!$B$66,"Normal",IF(C2086&lt;'Cleaning Summary'!$B$67,"Prediabetes","Diabetes"))</f>
        <v>Diabetes</v>
      </c>
    </row>
    <row r="2087" spans="1:15" x14ac:dyDescent="0.35">
      <c r="A2087" s="23" t="s">
        <v>4289</v>
      </c>
      <c r="B2087" s="27">
        <v>50.38</v>
      </c>
      <c r="C2087" s="27">
        <v>5.8</v>
      </c>
      <c r="D2087" s="23" t="s">
        <v>81</v>
      </c>
      <c r="E2087" s="23" t="s">
        <v>81</v>
      </c>
      <c r="F2087" s="23" t="s">
        <v>81</v>
      </c>
      <c r="G2087" s="23" t="s">
        <v>4796</v>
      </c>
      <c r="H2087" s="23" t="s">
        <v>81</v>
      </c>
      <c r="I2087" s="23" t="str">
        <f t="shared" si="128"/>
        <v>No</v>
      </c>
      <c r="J2087" s="23" t="str">
        <f t="shared" si="129"/>
        <v>No</v>
      </c>
      <c r="K2087" s="23" t="str">
        <f t="shared" si="130"/>
        <v>No</v>
      </c>
      <c r="L2087" s="23" t="str">
        <f>IF(TRIM(H2087)="?",'Cleaning Summary'!$B$35,IF(LOWER(TRIM(H2087))="yes","Yes","No"))</f>
        <v>No</v>
      </c>
      <c r="M2087" s="23">
        <f t="shared" si="131"/>
        <v>0</v>
      </c>
      <c r="N2087" s="23" t="str">
        <f>IF(B2087&lt;'Cleaning Summary'!$B$63,"Underweight",IF(B2087&lt;'Cleaning Summary'!$B$64,"Normal Weight",IF(B2087&lt;'Cleaning Summary'!$B$65,"Overweight","Obesity")))</f>
        <v>Obesity</v>
      </c>
      <c r="O2087" s="23" t="str">
        <f>IF(C2087&lt;'Cleaning Summary'!$B$66,"Normal",IF(C2087&lt;'Cleaning Summary'!$B$67,"Prediabetes","Diabetes"))</f>
        <v>Prediabetes</v>
      </c>
    </row>
    <row r="2088" spans="1:15" x14ac:dyDescent="0.35">
      <c r="A2088" s="23" t="s">
        <v>4291</v>
      </c>
      <c r="B2088" s="27">
        <v>35.200000000000003</v>
      </c>
      <c r="C2088" s="27">
        <v>4.28</v>
      </c>
      <c r="D2088" s="23" t="s">
        <v>81</v>
      </c>
      <c r="E2088" s="23" t="s">
        <v>81</v>
      </c>
      <c r="F2088" s="23" t="s">
        <v>81</v>
      </c>
      <c r="G2088" s="23" t="s">
        <v>4796</v>
      </c>
      <c r="H2088" s="23" t="s">
        <v>81</v>
      </c>
      <c r="I2088" s="23" t="str">
        <f t="shared" si="128"/>
        <v>No</v>
      </c>
      <c r="J2088" s="23" t="str">
        <f t="shared" si="129"/>
        <v>No</v>
      </c>
      <c r="K2088" s="23" t="str">
        <f t="shared" si="130"/>
        <v>No</v>
      </c>
      <c r="L2088" s="23" t="str">
        <f>IF(TRIM(H2088)="?",'Cleaning Summary'!$B$35,IF(LOWER(TRIM(H2088))="yes","Yes","No"))</f>
        <v>No</v>
      </c>
      <c r="M2088" s="23">
        <f t="shared" si="131"/>
        <v>0</v>
      </c>
      <c r="N2088" s="23" t="str">
        <f>IF(B2088&lt;'Cleaning Summary'!$B$63,"Underweight",IF(B2088&lt;'Cleaning Summary'!$B$64,"Normal Weight",IF(B2088&lt;'Cleaning Summary'!$B$65,"Overweight","Obesity")))</f>
        <v>Obesity</v>
      </c>
      <c r="O2088" s="23" t="str">
        <f>IF(C2088&lt;'Cleaning Summary'!$B$66,"Normal",IF(C2088&lt;'Cleaning Summary'!$B$67,"Prediabetes","Diabetes"))</f>
        <v>Normal</v>
      </c>
    </row>
    <row r="2089" spans="1:15" x14ac:dyDescent="0.35">
      <c r="A2089" s="23" t="s">
        <v>4293</v>
      </c>
      <c r="B2089" s="27">
        <v>35.72</v>
      </c>
      <c r="C2089" s="27">
        <v>5.5</v>
      </c>
      <c r="D2089" s="23" t="s">
        <v>95</v>
      </c>
      <c r="E2089" s="23" t="s">
        <v>81</v>
      </c>
      <c r="F2089" s="23" t="s">
        <v>81</v>
      </c>
      <c r="G2089" s="23" t="s">
        <v>4796</v>
      </c>
      <c r="H2089" s="23" t="s">
        <v>81</v>
      </c>
      <c r="I2089" s="23" t="str">
        <f t="shared" si="128"/>
        <v>Yes</v>
      </c>
      <c r="J2089" s="23" t="str">
        <f t="shared" si="129"/>
        <v>No</v>
      </c>
      <c r="K2089" s="23" t="str">
        <f t="shared" si="130"/>
        <v>No</v>
      </c>
      <c r="L2089" s="23" t="str">
        <f>IF(TRIM(H2089)="?",'Cleaning Summary'!$B$35,IF(LOWER(TRIM(H2089))="yes","Yes","No"))</f>
        <v>No</v>
      </c>
      <c r="M2089" s="23">
        <f t="shared" si="131"/>
        <v>0</v>
      </c>
      <c r="N2089" s="23" t="str">
        <f>IF(B2089&lt;'Cleaning Summary'!$B$63,"Underweight",IF(B2089&lt;'Cleaning Summary'!$B$64,"Normal Weight",IF(B2089&lt;'Cleaning Summary'!$B$65,"Overweight","Obesity")))</f>
        <v>Obesity</v>
      </c>
      <c r="O2089" s="23" t="str">
        <f>IF(C2089&lt;'Cleaning Summary'!$B$66,"Normal",IF(C2089&lt;'Cleaning Summary'!$B$67,"Prediabetes","Diabetes"))</f>
        <v>Normal</v>
      </c>
    </row>
    <row r="2090" spans="1:15" x14ac:dyDescent="0.35">
      <c r="A2090" s="23" t="s">
        <v>4295</v>
      </c>
      <c r="B2090" s="27">
        <v>24.51</v>
      </c>
      <c r="C2090" s="27">
        <v>4.6900000000000004</v>
      </c>
      <c r="D2090" s="23" t="s">
        <v>81</v>
      </c>
      <c r="E2090" s="23" t="s">
        <v>81</v>
      </c>
      <c r="F2090" s="23" t="s">
        <v>81</v>
      </c>
      <c r="G2090" s="23" t="s">
        <v>4796</v>
      </c>
      <c r="H2090" s="23" t="s">
        <v>81</v>
      </c>
      <c r="I2090" s="23" t="str">
        <f t="shared" si="128"/>
        <v>No</v>
      </c>
      <c r="J2090" s="23" t="str">
        <f t="shared" si="129"/>
        <v>No</v>
      </c>
      <c r="K2090" s="23" t="str">
        <f t="shared" si="130"/>
        <v>No</v>
      </c>
      <c r="L2090" s="23" t="str">
        <f>IF(TRIM(H2090)="?",'Cleaning Summary'!$B$35,IF(LOWER(TRIM(H2090))="yes","Yes","No"))</f>
        <v>No</v>
      </c>
      <c r="M2090" s="23">
        <f t="shared" si="131"/>
        <v>0</v>
      </c>
      <c r="N2090" s="23" t="str">
        <f>IF(B2090&lt;'Cleaning Summary'!$B$63,"Underweight",IF(B2090&lt;'Cleaning Summary'!$B$64,"Normal Weight",IF(B2090&lt;'Cleaning Summary'!$B$65,"Overweight","Obesity")))</f>
        <v>Normal Weight</v>
      </c>
      <c r="O2090" s="23" t="str">
        <f>IF(C2090&lt;'Cleaning Summary'!$B$66,"Normal",IF(C2090&lt;'Cleaning Summary'!$B$67,"Prediabetes","Diabetes"))</f>
        <v>Normal</v>
      </c>
    </row>
    <row r="2091" spans="1:15" x14ac:dyDescent="0.35">
      <c r="A2091" s="23" t="s">
        <v>4297</v>
      </c>
      <c r="B2091" s="27">
        <v>23.844999999999999</v>
      </c>
      <c r="C2091" s="27">
        <v>4.43</v>
      </c>
      <c r="D2091" s="23" t="s">
        <v>81</v>
      </c>
      <c r="E2091" s="23" t="s">
        <v>81</v>
      </c>
      <c r="F2091" s="23" t="s">
        <v>81</v>
      </c>
      <c r="G2091" s="23" t="s">
        <v>4796</v>
      </c>
      <c r="H2091" s="23" t="s">
        <v>81</v>
      </c>
      <c r="I2091" s="23" t="str">
        <f t="shared" si="128"/>
        <v>No</v>
      </c>
      <c r="J2091" s="23" t="str">
        <f t="shared" si="129"/>
        <v>No</v>
      </c>
      <c r="K2091" s="23" t="str">
        <f t="shared" si="130"/>
        <v>No</v>
      </c>
      <c r="L2091" s="23" t="str">
        <f>IF(TRIM(H2091)="?",'Cleaning Summary'!$B$35,IF(LOWER(TRIM(H2091))="yes","Yes","No"))</f>
        <v>No</v>
      </c>
      <c r="M2091" s="23">
        <f t="shared" si="131"/>
        <v>0</v>
      </c>
      <c r="N2091" s="23" t="str">
        <f>IF(B2091&lt;'Cleaning Summary'!$B$63,"Underweight",IF(B2091&lt;'Cleaning Summary'!$B$64,"Normal Weight",IF(B2091&lt;'Cleaning Summary'!$B$65,"Overweight","Obesity")))</f>
        <v>Normal Weight</v>
      </c>
      <c r="O2091" s="23" t="str">
        <f>IF(C2091&lt;'Cleaning Summary'!$B$66,"Normal",IF(C2091&lt;'Cleaning Summary'!$B$67,"Prediabetes","Diabetes"))</f>
        <v>Normal</v>
      </c>
    </row>
    <row r="2092" spans="1:15" x14ac:dyDescent="0.35">
      <c r="A2092" s="23" t="s">
        <v>4299</v>
      </c>
      <c r="B2092" s="27">
        <v>15.68</v>
      </c>
      <c r="C2092" s="27">
        <v>6.16</v>
      </c>
      <c r="D2092" s="23" t="s">
        <v>95</v>
      </c>
      <c r="E2092" s="23" t="s">
        <v>81</v>
      </c>
      <c r="F2092" s="23" t="s">
        <v>81</v>
      </c>
      <c r="G2092" s="23">
        <v>1</v>
      </c>
      <c r="H2092" s="23" t="s">
        <v>81</v>
      </c>
      <c r="I2092" s="23" t="str">
        <f t="shared" si="128"/>
        <v>Yes</v>
      </c>
      <c r="J2092" s="23" t="str">
        <f t="shared" si="129"/>
        <v>No</v>
      </c>
      <c r="K2092" s="23" t="str">
        <f t="shared" si="130"/>
        <v>No</v>
      </c>
      <c r="L2092" s="23" t="str">
        <f>IF(TRIM(H2092)="?",'Cleaning Summary'!$B$35,IF(LOWER(TRIM(H2092))="yes","Yes","No"))</f>
        <v>No</v>
      </c>
      <c r="M2092" s="23">
        <f t="shared" si="131"/>
        <v>1</v>
      </c>
      <c r="N2092" s="23" t="str">
        <f>IF(B2092&lt;'Cleaning Summary'!$B$63,"Underweight",IF(B2092&lt;'Cleaning Summary'!$B$64,"Normal Weight",IF(B2092&lt;'Cleaning Summary'!$B$65,"Overweight","Obesity")))</f>
        <v>Underweight</v>
      </c>
      <c r="O2092" s="23" t="str">
        <f>IF(C2092&lt;'Cleaning Summary'!$B$66,"Normal",IF(C2092&lt;'Cleaning Summary'!$B$67,"Prediabetes","Diabetes"))</f>
        <v>Prediabetes</v>
      </c>
    </row>
    <row r="2093" spans="1:15" x14ac:dyDescent="0.35">
      <c r="A2093" s="23" t="s">
        <v>4301</v>
      </c>
      <c r="B2093" s="27">
        <v>32.395000000000003</v>
      </c>
      <c r="C2093" s="27">
        <v>6.66</v>
      </c>
      <c r="D2093" s="23" t="s">
        <v>81</v>
      </c>
      <c r="E2093" s="23" t="s">
        <v>81</v>
      </c>
      <c r="F2093" s="23" t="s">
        <v>81</v>
      </c>
      <c r="G2093" s="23" t="s">
        <v>4796</v>
      </c>
      <c r="H2093" s="23" t="s">
        <v>81</v>
      </c>
      <c r="I2093" s="23" t="str">
        <f t="shared" si="128"/>
        <v>No</v>
      </c>
      <c r="J2093" s="23" t="str">
        <f t="shared" si="129"/>
        <v>No</v>
      </c>
      <c r="K2093" s="23" t="str">
        <f t="shared" si="130"/>
        <v>No</v>
      </c>
      <c r="L2093" s="23" t="str">
        <f>IF(TRIM(H2093)="?",'Cleaning Summary'!$B$35,IF(LOWER(TRIM(H2093))="yes","Yes","No"))</f>
        <v>No</v>
      </c>
      <c r="M2093" s="23">
        <f t="shared" si="131"/>
        <v>0</v>
      </c>
      <c r="N2093" s="23" t="str">
        <f>IF(B2093&lt;'Cleaning Summary'!$B$63,"Underweight",IF(B2093&lt;'Cleaning Summary'!$B$64,"Normal Weight",IF(B2093&lt;'Cleaning Summary'!$B$65,"Overweight","Obesity")))</f>
        <v>Obesity</v>
      </c>
      <c r="O2093" s="23" t="str">
        <f>IF(C2093&lt;'Cleaning Summary'!$B$66,"Normal",IF(C2093&lt;'Cleaning Summary'!$B$67,"Prediabetes","Diabetes"))</f>
        <v>Diabetes</v>
      </c>
    </row>
    <row r="2094" spans="1:15" x14ac:dyDescent="0.35">
      <c r="A2094" s="23" t="s">
        <v>4303</v>
      </c>
      <c r="B2094" s="27">
        <v>23.655000000000001</v>
      </c>
      <c r="C2094" s="27">
        <v>5.92</v>
      </c>
      <c r="D2094" s="23" t="s">
        <v>81</v>
      </c>
      <c r="E2094" s="23" t="s">
        <v>81</v>
      </c>
      <c r="F2094" s="23" t="s">
        <v>81</v>
      </c>
      <c r="G2094" s="23">
        <v>1</v>
      </c>
      <c r="H2094" s="23" t="s">
        <v>81</v>
      </c>
      <c r="I2094" s="23" t="str">
        <f t="shared" si="128"/>
        <v>No</v>
      </c>
      <c r="J2094" s="23" t="str">
        <f t="shared" si="129"/>
        <v>No</v>
      </c>
      <c r="K2094" s="23" t="str">
        <f t="shared" si="130"/>
        <v>No</v>
      </c>
      <c r="L2094" s="23" t="str">
        <f>IF(TRIM(H2094)="?",'Cleaning Summary'!$B$35,IF(LOWER(TRIM(H2094))="yes","Yes","No"))</f>
        <v>No</v>
      </c>
      <c r="M2094" s="23">
        <f t="shared" si="131"/>
        <v>1</v>
      </c>
      <c r="N2094" s="23" t="str">
        <f>IF(B2094&lt;'Cleaning Summary'!$B$63,"Underweight",IF(B2094&lt;'Cleaning Summary'!$B$64,"Normal Weight",IF(B2094&lt;'Cleaning Summary'!$B$65,"Overweight","Obesity")))</f>
        <v>Normal Weight</v>
      </c>
      <c r="O2094" s="23" t="str">
        <f>IF(C2094&lt;'Cleaning Summary'!$B$66,"Normal",IF(C2094&lt;'Cleaning Summary'!$B$67,"Prediabetes","Diabetes"))</f>
        <v>Prediabetes</v>
      </c>
    </row>
    <row r="2095" spans="1:15" x14ac:dyDescent="0.35">
      <c r="A2095" s="23" t="s">
        <v>4305</v>
      </c>
      <c r="B2095" s="27">
        <v>28.4</v>
      </c>
      <c r="C2095" s="27">
        <v>5.97</v>
      </c>
      <c r="D2095" s="23" t="s">
        <v>81</v>
      </c>
      <c r="E2095" s="23" t="s">
        <v>81</v>
      </c>
      <c r="F2095" s="23" t="s">
        <v>82</v>
      </c>
      <c r="G2095" s="23">
        <v>1</v>
      </c>
      <c r="H2095" s="23" t="s">
        <v>81</v>
      </c>
      <c r="I2095" s="23" t="str">
        <f t="shared" si="128"/>
        <v>No</v>
      </c>
      <c r="J2095" s="23" t="str">
        <f t="shared" si="129"/>
        <v>No</v>
      </c>
      <c r="K2095" s="23" t="str">
        <f t="shared" si="130"/>
        <v>Yes</v>
      </c>
      <c r="L2095" s="23" t="str">
        <f>IF(TRIM(H2095)="?",'Cleaning Summary'!$B$35,IF(LOWER(TRIM(H2095))="yes","Yes","No"))</f>
        <v>No</v>
      </c>
      <c r="M2095" s="23">
        <f t="shared" si="131"/>
        <v>1</v>
      </c>
      <c r="N2095" s="23" t="str">
        <f>IF(B2095&lt;'Cleaning Summary'!$B$63,"Underweight",IF(B2095&lt;'Cleaning Summary'!$B$64,"Normal Weight",IF(B2095&lt;'Cleaning Summary'!$B$65,"Overweight","Obesity")))</f>
        <v>Overweight</v>
      </c>
      <c r="O2095" s="23" t="str">
        <f>IF(C2095&lt;'Cleaning Summary'!$B$66,"Normal",IF(C2095&lt;'Cleaning Summary'!$B$67,"Prediabetes","Diabetes"))</f>
        <v>Prediabetes</v>
      </c>
    </row>
    <row r="2096" spans="1:15" x14ac:dyDescent="0.35">
      <c r="A2096" s="23" t="s">
        <v>4307</v>
      </c>
      <c r="B2096" s="27">
        <v>35.42</v>
      </c>
      <c r="C2096" s="27">
        <v>4.6399999999999997</v>
      </c>
      <c r="D2096" s="23" t="s">
        <v>95</v>
      </c>
      <c r="E2096" s="23" t="s">
        <v>81</v>
      </c>
      <c r="F2096" s="23" t="s">
        <v>81</v>
      </c>
      <c r="G2096" s="23" t="s">
        <v>4796</v>
      </c>
      <c r="H2096" s="23" t="s">
        <v>81</v>
      </c>
      <c r="I2096" s="23" t="str">
        <f t="shared" si="128"/>
        <v>Yes</v>
      </c>
      <c r="J2096" s="23" t="str">
        <f t="shared" si="129"/>
        <v>No</v>
      </c>
      <c r="K2096" s="23" t="str">
        <f t="shared" si="130"/>
        <v>No</v>
      </c>
      <c r="L2096" s="23" t="str">
        <f>IF(TRIM(H2096)="?",'Cleaning Summary'!$B$35,IF(LOWER(TRIM(H2096))="yes","Yes","No"))</f>
        <v>No</v>
      </c>
      <c r="M2096" s="23">
        <f t="shared" si="131"/>
        <v>0</v>
      </c>
      <c r="N2096" s="23" t="str">
        <f>IF(B2096&lt;'Cleaning Summary'!$B$63,"Underweight",IF(B2096&lt;'Cleaning Summary'!$B$64,"Normal Weight",IF(B2096&lt;'Cleaning Summary'!$B$65,"Overweight","Obesity")))</f>
        <v>Obesity</v>
      </c>
      <c r="O2096" s="23" t="str">
        <f>IF(C2096&lt;'Cleaning Summary'!$B$66,"Normal",IF(C2096&lt;'Cleaning Summary'!$B$67,"Prediabetes","Diabetes"))</f>
        <v>Normal</v>
      </c>
    </row>
    <row r="2097" spans="1:15" x14ac:dyDescent="0.35">
      <c r="A2097" s="23" t="s">
        <v>4309</v>
      </c>
      <c r="B2097" s="27">
        <v>26.18</v>
      </c>
      <c r="C2097" s="27">
        <v>6.12</v>
      </c>
      <c r="D2097" s="23" t="s">
        <v>81</v>
      </c>
      <c r="E2097" s="23" t="s">
        <v>95</v>
      </c>
      <c r="F2097" s="23" t="s">
        <v>81</v>
      </c>
      <c r="G2097" s="23">
        <v>1</v>
      </c>
      <c r="H2097" s="23" t="s">
        <v>81</v>
      </c>
      <c r="I2097" s="23" t="str">
        <f t="shared" si="128"/>
        <v>No</v>
      </c>
      <c r="J2097" s="23" t="str">
        <f t="shared" si="129"/>
        <v>Yes</v>
      </c>
      <c r="K2097" s="23" t="str">
        <f t="shared" si="130"/>
        <v>No</v>
      </c>
      <c r="L2097" s="23" t="str">
        <f>IF(TRIM(H2097)="?",'Cleaning Summary'!$B$35,IF(LOWER(TRIM(H2097))="yes","Yes","No"))</f>
        <v>No</v>
      </c>
      <c r="M2097" s="23">
        <f t="shared" si="131"/>
        <v>1</v>
      </c>
      <c r="N2097" s="23" t="str">
        <f>IF(B2097&lt;'Cleaning Summary'!$B$63,"Underweight",IF(B2097&lt;'Cleaning Summary'!$B$64,"Normal Weight",IF(B2097&lt;'Cleaning Summary'!$B$65,"Overweight","Obesity")))</f>
        <v>Overweight</v>
      </c>
      <c r="O2097" s="23" t="str">
        <f>IF(C2097&lt;'Cleaning Summary'!$B$66,"Normal",IF(C2097&lt;'Cleaning Summary'!$B$67,"Prediabetes","Diabetes"))</f>
        <v>Prediabetes</v>
      </c>
    </row>
    <row r="2098" spans="1:15" x14ac:dyDescent="0.35">
      <c r="A2098" s="23" t="s">
        <v>4311</v>
      </c>
      <c r="B2098" s="27">
        <v>20.8</v>
      </c>
      <c r="C2098" s="27">
        <v>4.87</v>
      </c>
      <c r="D2098" s="23" t="s">
        <v>95</v>
      </c>
      <c r="E2098" s="23" t="s">
        <v>81</v>
      </c>
      <c r="F2098" s="23" t="s">
        <v>81</v>
      </c>
      <c r="G2098" s="23" t="s">
        <v>4796</v>
      </c>
      <c r="H2098" s="23" t="s">
        <v>81</v>
      </c>
      <c r="I2098" s="23" t="str">
        <f t="shared" si="128"/>
        <v>Yes</v>
      </c>
      <c r="J2098" s="23" t="str">
        <f t="shared" si="129"/>
        <v>No</v>
      </c>
      <c r="K2098" s="23" t="str">
        <f t="shared" si="130"/>
        <v>No</v>
      </c>
      <c r="L2098" s="23" t="str">
        <f>IF(TRIM(H2098)="?",'Cleaning Summary'!$B$35,IF(LOWER(TRIM(H2098))="yes","Yes","No"))</f>
        <v>No</v>
      </c>
      <c r="M2098" s="23">
        <f t="shared" si="131"/>
        <v>0</v>
      </c>
      <c r="N2098" s="23" t="str">
        <f>IF(B2098&lt;'Cleaning Summary'!$B$63,"Underweight",IF(B2098&lt;'Cleaning Summary'!$B$64,"Normal Weight",IF(B2098&lt;'Cleaning Summary'!$B$65,"Overweight","Obesity")))</f>
        <v>Normal Weight</v>
      </c>
      <c r="O2098" s="23" t="str">
        <f>IF(C2098&lt;'Cleaning Summary'!$B$66,"Normal",IF(C2098&lt;'Cleaning Summary'!$B$67,"Prediabetes","Diabetes"))</f>
        <v>Normal</v>
      </c>
    </row>
    <row r="2099" spans="1:15" x14ac:dyDescent="0.35">
      <c r="A2099" s="23" t="s">
        <v>4313</v>
      </c>
      <c r="B2099" s="27">
        <v>15.82</v>
      </c>
      <c r="C2099" s="27">
        <v>4.5999999999999996</v>
      </c>
      <c r="D2099" s="23" t="s">
        <v>81</v>
      </c>
      <c r="E2099" s="23" t="s">
        <v>81</v>
      </c>
      <c r="F2099" s="23" t="s">
        <v>81</v>
      </c>
      <c r="G2099" s="23" t="s">
        <v>4796</v>
      </c>
      <c r="H2099" s="23" t="s">
        <v>81</v>
      </c>
      <c r="I2099" s="23" t="str">
        <f t="shared" si="128"/>
        <v>No</v>
      </c>
      <c r="J2099" s="23" t="str">
        <f t="shared" si="129"/>
        <v>No</v>
      </c>
      <c r="K2099" s="23" t="str">
        <f t="shared" si="130"/>
        <v>No</v>
      </c>
      <c r="L2099" s="23" t="str">
        <f>IF(TRIM(H2099)="?",'Cleaning Summary'!$B$35,IF(LOWER(TRIM(H2099))="yes","Yes","No"))</f>
        <v>No</v>
      </c>
      <c r="M2099" s="23">
        <f t="shared" si="131"/>
        <v>0</v>
      </c>
      <c r="N2099" s="23" t="str">
        <f>IF(B2099&lt;'Cleaning Summary'!$B$63,"Underweight",IF(B2099&lt;'Cleaning Summary'!$B$64,"Normal Weight",IF(B2099&lt;'Cleaning Summary'!$B$65,"Overweight","Obesity")))</f>
        <v>Underweight</v>
      </c>
      <c r="O2099" s="23" t="str">
        <f>IF(C2099&lt;'Cleaning Summary'!$B$66,"Normal",IF(C2099&lt;'Cleaning Summary'!$B$67,"Prediabetes","Diabetes"))</f>
        <v>Normal</v>
      </c>
    </row>
    <row r="2100" spans="1:15" x14ac:dyDescent="0.35">
      <c r="A2100" s="23" t="s">
        <v>4315</v>
      </c>
      <c r="B2100" s="27">
        <v>17.670000000000002</v>
      </c>
      <c r="C2100" s="27">
        <v>4.78</v>
      </c>
      <c r="D2100" s="23" t="s">
        <v>81</v>
      </c>
      <c r="E2100" s="23" t="s">
        <v>81</v>
      </c>
      <c r="F2100" s="23" t="s">
        <v>81</v>
      </c>
      <c r="G2100" s="23" t="s">
        <v>4796</v>
      </c>
      <c r="H2100" s="23" t="s">
        <v>81</v>
      </c>
      <c r="I2100" s="23" t="str">
        <f t="shared" si="128"/>
        <v>No</v>
      </c>
      <c r="J2100" s="23" t="str">
        <f t="shared" si="129"/>
        <v>No</v>
      </c>
      <c r="K2100" s="23" t="str">
        <f t="shared" si="130"/>
        <v>No</v>
      </c>
      <c r="L2100" s="23" t="str">
        <f>IF(TRIM(H2100)="?",'Cleaning Summary'!$B$35,IF(LOWER(TRIM(H2100))="yes","Yes","No"))</f>
        <v>No</v>
      </c>
      <c r="M2100" s="23">
        <f t="shared" si="131"/>
        <v>0</v>
      </c>
      <c r="N2100" s="23" t="str">
        <f>IF(B2100&lt;'Cleaning Summary'!$B$63,"Underweight",IF(B2100&lt;'Cleaning Summary'!$B$64,"Normal Weight",IF(B2100&lt;'Cleaning Summary'!$B$65,"Overweight","Obesity")))</f>
        <v>Underweight</v>
      </c>
      <c r="O2100" s="23" t="str">
        <f>IF(C2100&lt;'Cleaning Summary'!$B$66,"Normal",IF(C2100&lt;'Cleaning Summary'!$B$67,"Prediabetes","Diabetes"))</f>
        <v>Normal</v>
      </c>
    </row>
    <row r="2101" spans="1:15" x14ac:dyDescent="0.35">
      <c r="A2101" s="23" t="s">
        <v>4317</v>
      </c>
      <c r="B2101" s="27">
        <v>31.92</v>
      </c>
      <c r="C2101" s="27">
        <v>11.05</v>
      </c>
      <c r="D2101" s="23" t="s">
        <v>81</v>
      </c>
      <c r="E2101" s="23" t="s">
        <v>81</v>
      </c>
      <c r="F2101" s="23" t="s">
        <v>81</v>
      </c>
      <c r="G2101" s="23" t="s">
        <v>4796</v>
      </c>
      <c r="H2101" s="23" t="s">
        <v>81</v>
      </c>
      <c r="I2101" s="23" t="str">
        <f t="shared" si="128"/>
        <v>No</v>
      </c>
      <c r="J2101" s="23" t="str">
        <f t="shared" si="129"/>
        <v>No</v>
      </c>
      <c r="K2101" s="23" t="str">
        <f t="shared" si="130"/>
        <v>No</v>
      </c>
      <c r="L2101" s="23" t="str">
        <f>IF(TRIM(H2101)="?",'Cleaning Summary'!$B$35,IF(LOWER(TRIM(H2101))="yes","Yes","No"))</f>
        <v>No</v>
      </c>
      <c r="M2101" s="23">
        <f t="shared" si="131"/>
        <v>0</v>
      </c>
      <c r="N2101" s="23" t="str">
        <f>IF(B2101&lt;'Cleaning Summary'!$B$63,"Underweight",IF(B2101&lt;'Cleaning Summary'!$B$64,"Normal Weight",IF(B2101&lt;'Cleaning Summary'!$B$65,"Overweight","Obesity")))</f>
        <v>Obesity</v>
      </c>
      <c r="O2101" s="23" t="str">
        <f>IF(C2101&lt;'Cleaning Summary'!$B$66,"Normal",IF(C2101&lt;'Cleaning Summary'!$B$67,"Prediabetes","Diabetes"))</f>
        <v>Diabetes</v>
      </c>
    </row>
    <row r="2102" spans="1:15" x14ac:dyDescent="0.35">
      <c r="A2102" s="23" t="s">
        <v>4319</v>
      </c>
      <c r="B2102" s="27">
        <v>28.975000000000001</v>
      </c>
      <c r="C2102" s="27">
        <v>7.62</v>
      </c>
      <c r="D2102" s="23" t="s">
        <v>81</v>
      </c>
      <c r="E2102" s="23" t="s">
        <v>81</v>
      </c>
      <c r="F2102" s="23" t="s">
        <v>81</v>
      </c>
      <c r="G2102" s="23" t="s">
        <v>4796</v>
      </c>
      <c r="H2102" s="23" t="s">
        <v>81</v>
      </c>
      <c r="I2102" s="23" t="str">
        <f t="shared" si="128"/>
        <v>No</v>
      </c>
      <c r="J2102" s="23" t="str">
        <f t="shared" si="129"/>
        <v>No</v>
      </c>
      <c r="K2102" s="23" t="str">
        <f t="shared" si="130"/>
        <v>No</v>
      </c>
      <c r="L2102" s="23" t="str">
        <f>IF(TRIM(H2102)="?",'Cleaning Summary'!$B$35,IF(LOWER(TRIM(H2102))="yes","Yes","No"))</f>
        <v>No</v>
      </c>
      <c r="M2102" s="23">
        <f t="shared" si="131"/>
        <v>0</v>
      </c>
      <c r="N2102" s="23" t="str">
        <f>IF(B2102&lt;'Cleaning Summary'!$B$63,"Underweight",IF(B2102&lt;'Cleaning Summary'!$B$64,"Normal Weight",IF(B2102&lt;'Cleaning Summary'!$B$65,"Overweight","Obesity")))</f>
        <v>Overweight</v>
      </c>
      <c r="O2102" s="23" t="str">
        <f>IF(C2102&lt;'Cleaning Summary'!$B$66,"Normal",IF(C2102&lt;'Cleaning Summary'!$B$67,"Prediabetes","Diabetes"))</f>
        <v>Diabetes</v>
      </c>
    </row>
    <row r="2103" spans="1:15" x14ac:dyDescent="0.35">
      <c r="A2103" s="23" t="s">
        <v>4321</v>
      </c>
      <c r="B2103" s="27">
        <v>31.73</v>
      </c>
      <c r="C2103" s="27">
        <v>4.78</v>
      </c>
      <c r="D2103" s="23" t="s">
        <v>95</v>
      </c>
      <c r="E2103" s="23" t="s">
        <v>95</v>
      </c>
      <c r="F2103" s="23" t="s">
        <v>81</v>
      </c>
      <c r="G2103" s="23">
        <v>2</v>
      </c>
      <c r="H2103" s="23" t="s">
        <v>81</v>
      </c>
      <c r="I2103" s="23" t="str">
        <f t="shared" si="128"/>
        <v>Yes</v>
      </c>
      <c r="J2103" s="23" t="str">
        <f t="shared" si="129"/>
        <v>Yes</v>
      </c>
      <c r="K2103" s="23" t="str">
        <f t="shared" si="130"/>
        <v>No</v>
      </c>
      <c r="L2103" s="23" t="str">
        <f>IF(TRIM(H2103)="?",'Cleaning Summary'!$B$35,IF(LOWER(TRIM(H2103))="yes","Yes","No"))</f>
        <v>No</v>
      </c>
      <c r="M2103" s="23">
        <f t="shared" si="131"/>
        <v>2</v>
      </c>
      <c r="N2103" s="23" t="str">
        <f>IF(B2103&lt;'Cleaning Summary'!$B$63,"Underweight",IF(B2103&lt;'Cleaning Summary'!$B$64,"Normal Weight",IF(B2103&lt;'Cleaning Summary'!$B$65,"Overweight","Obesity")))</f>
        <v>Obesity</v>
      </c>
      <c r="O2103" s="23" t="str">
        <f>IF(C2103&lt;'Cleaning Summary'!$B$66,"Normal",IF(C2103&lt;'Cleaning Summary'!$B$67,"Prediabetes","Diabetes"))</f>
        <v>Normal</v>
      </c>
    </row>
    <row r="2104" spans="1:15" x14ac:dyDescent="0.35">
      <c r="A2104" s="23" t="s">
        <v>4323</v>
      </c>
      <c r="B2104" s="27">
        <v>28.88</v>
      </c>
      <c r="C2104" s="27">
        <v>6.09</v>
      </c>
      <c r="D2104" s="23" t="s">
        <v>95</v>
      </c>
      <c r="E2104" s="23" t="s">
        <v>95</v>
      </c>
      <c r="F2104" s="23" t="s">
        <v>81</v>
      </c>
      <c r="G2104" s="23">
        <v>2</v>
      </c>
      <c r="H2104" s="23" t="s">
        <v>81</v>
      </c>
      <c r="I2104" s="23" t="str">
        <f t="shared" si="128"/>
        <v>Yes</v>
      </c>
      <c r="J2104" s="23" t="str">
        <f t="shared" si="129"/>
        <v>Yes</v>
      </c>
      <c r="K2104" s="23" t="str">
        <f t="shared" si="130"/>
        <v>No</v>
      </c>
      <c r="L2104" s="23" t="str">
        <f>IF(TRIM(H2104)="?",'Cleaning Summary'!$B$35,IF(LOWER(TRIM(H2104))="yes","Yes","No"))</f>
        <v>No</v>
      </c>
      <c r="M2104" s="23">
        <f t="shared" si="131"/>
        <v>2</v>
      </c>
      <c r="N2104" s="23" t="str">
        <f>IF(B2104&lt;'Cleaning Summary'!$B$63,"Underweight",IF(B2104&lt;'Cleaning Summary'!$B$64,"Normal Weight",IF(B2104&lt;'Cleaning Summary'!$B$65,"Overweight","Obesity")))</f>
        <v>Overweight</v>
      </c>
      <c r="O2104" s="23" t="str">
        <f>IF(C2104&lt;'Cleaning Summary'!$B$66,"Normal",IF(C2104&lt;'Cleaning Summary'!$B$67,"Prediabetes","Diabetes"))</f>
        <v>Prediabetes</v>
      </c>
    </row>
    <row r="2105" spans="1:15" x14ac:dyDescent="0.35">
      <c r="A2105" s="23" t="s">
        <v>4325</v>
      </c>
      <c r="B2105" s="27">
        <v>25.555</v>
      </c>
      <c r="C2105" s="27">
        <v>5.1100000000000003</v>
      </c>
      <c r="D2105" s="23" t="s">
        <v>81</v>
      </c>
      <c r="E2105" s="23" t="s">
        <v>81</v>
      </c>
      <c r="F2105" s="23" t="s">
        <v>82</v>
      </c>
      <c r="G2105" s="23">
        <v>1</v>
      </c>
      <c r="H2105" s="23" t="s">
        <v>81</v>
      </c>
      <c r="I2105" s="23" t="str">
        <f t="shared" si="128"/>
        <v>No</v>
      </c>
      <c r="J2105" s="23" t="str">
        <f t="shared" si="129"/>
        <v>No</v>
      </c>
      <c r="K2105" s="23" t="str">
        <f t="shared" si="130"/>
        <v>Yes</v>
      </c>
      <c r="L2105" s="23" t="str">
        <f>IF(TRIM(H2105)="?",'Cleaning Summary'!$B$35,IF(LOWER(TRIM(H2105))="yes","Yes","No"))</f>
        <v>No</v>
      </c>
      <c r="M2105" s="23">
        <f t="shared" si="131"/>
        <v>1</v>
      </c>
      <c r="N2105" s="23" t="str">
        <f>IF(B2105&lt;'Cleaning Summary'!$B$63,"Underweight",IF(B2105&lt;'Cleaning Summary'!$B$64,"Normal Weight",IF(B2105&lt;'Cleaning Summary'!$B$65,"Overweight","Obesity")))</f>
        <v>Overweight</v>
      </c>
      <c r="O2105" s="23" t="str">
        <f>IF(C2105&lt;'Cleaning Summary'!$B$66,"Normal",IF(C2105&lt;'Cleaning Summary'!$B$67,"Prediabetes","Diabetes"))</f>
        <v>Normal</v>
      </c>
    </row>
    <row r="2106" spans="1:15" x14ac:dyDescent="0.35">
      <c r="A2106" s="23" t="s">
        <v>4327</v>
      </c>
      <c r="B2106" s="27">
        <v>37.29</v>
      </c>
      <c r="C2106" s="27">
        <v>4.46</v>
      </c>
      <c r="D2106" s="23" t="s">
        <v>81</v>
      </c>
      <c r="E2106" s="23" t="s">
        <v>95</v>
      </c>
      <c r="F2106" s="23" t="s">
        <v>81</v>
      </c>
      <c r="G2106" s="23">
        <v>1</v>
      </c>
      <c r="H2106" s="23" t="s">
        <v>81</v>
      </c>
      <c r="I2106" s="23" t="str">
        <f t="shared" si="128"/>
        <v>No</v>
      </c>
      <c r="J2106" s="23" t="str">
        <f t="shared" si="129"/>
        <v>Yes</v>
      </c>
      <c r="K2106" s="23" t="str">
        <f t="shared" si="130"/>
        <v>No</v>
      </c>
      <c r="L2106" s="23" t="str">
        <f>IF(TRIM(H2106)="?",'Cleaning Summary'!$B$35,IF(LOWER(TRIM(H2106))="yes","Yes","No"))</f>
        <v>No</v>
      </c>
      <c r="M2106" s="23">
        <f t="shared" si="131"/>
        <v>1</v>
      </c>
      <c r="N2106" s="23" t="str">
        <f>IF(B2106&lt;'Cleaning Summary'!$B$63,"Underweight",IF(B2106&lt;'Cleaning Summary'!$B$64,"Normal Weight",IF(B2106&lt;'Cleaning Summary'!$B$65,"Overweight","Obesity")))</f>
        <v>Obesity</v>
      </c>
      <c r="O2106" s="23" t="str">
        <f>IF(C2106&lt;'Cleaning Summary'!$B$66,"Normal",IF(C2106&lt;'Cleaning Summary'!$B$67,"Prediabetes","Diabetes"))</f>
        <v>Normal</v>
      </c>
    </row>
    <row r="2107" spans="1:15" x14ac:dyDescent="0.35">
      <c r="A2107" s="23" t="s">
        <v>4329</v>
      </c>
      <c r="B2107" s="27">
        <v>40.28</v>
      </c>
      <c r="C2107" s="27">
        <v>6.11</v>
      </c>
      <c r="D2107" s="23" t="s">
        <v>81</v>
      </c>
      <c r="E2107" s="23" t="s">
        <v>95</v>
      </c>
      <c r="F2107" s="23" t="s">
        <v>81</v>
      </c>
      <c r="G2107" s="23">
        <v>1</v>
      </c>
      <c r="H2107" s="23" t="s">
        <v>81</v>
      </c>
      <c r="I2107" s="23" t="str">
        <f t="shared" si="128"/>
        <v>No</v>
      </c>
      <c r="J2107" s="23" t="str">
        <f t="shared" si="129"/>
        <v>Yes</v>
      </c>
      <c r="K2107" s="23" t="str">
        <f t="shared" si="130"/>
        <v>No</v>
      </c>
      <c r="L2107" s="23" t="str">
        <f>IF(TRIM(H2107)="?",'Cleaning Summary'!$B$35,IF(LOWER(TRIM(H2107))="yes","Yes","No"))</f>
        <v>No</v>
      </c>
      <c r="M2107" s="23">
        <f t="shared" si="131"/>
        <v>1</v>
      </c>
      <c r="N2107" s="23" t="str">
        <f>IF(B2107&lt;'Cleaning Summary'!$B$63,"Underweight",IF(B2107&lt;'Cleaning Summary'!$B$64,"Normal Weight",IF(B2107&lt;'Cleaning Summary'!$B$65,"Overweight","Obesity")))</f>
        <v>Obesity</v>
      </c>
      <c r="O2107" s="23" t="str">
        <f>IF(C2107&lt;'Cleaning Summary'!$B$66,"Normal",IF(C2107&lt;'Cleaning Summary'!$B$67,"Prediabetes","Diabetes"))</f>
        <v>Prediabetes</v>
      </c>
    </row>
    <row r="2108" spans="1:15" x14ac:dyDescent="0.35">
      <c r="A2108" s="23" t="s">
        <v>4331</v>
      </c>
      <c r="B2108" s="27">
        <v>40.185000000000002</v>
      </c>
      <c r="C2108" s="27">
        <v>4.66</v>
      </c>
      <c r="D2108" s="23" t="s">
        <v>81</v>
      </c>
      <c r="E2108" s="23" t="s">
        <v>95</v>
      </c>
      <c r="F2108" s="23" t="s">
        <v>81</v>
      </c>
      <c r="G2108" s="23">
        <v>1</v>
      </c>
      <c r="H2108" s="23" t="s">
        <v>81</v>
      </c>
      <c r="I2108" s="23" t="str">
        <f t="shared" si="128"/>
        <v>No</v>
      </c>
      <c r="J2108" s="23" t="str">
        <f t="shared" si="129"/>
        <v>Yes</v>
      </c>
      <c r="K2108" s="23" t="str">
        <f t="shared" si="130"/>
        <v>No</v>
      </c>
      <c r="L2108" s="23" t="str">
        <f>IF(TRIM(H2108)="?",'Cleaning Summary'!$B$35,IF(LOWER(TRIM(H2108))="yes","Yes","No"))</f>
        <v>No</v>
      </c>
      <c r="M2108" s="23">
        <f t="shared" si="131"/>
        <v>1</v>
      </c>
      <c r="N2108" s="23" t="str">
        <f>IF(B2108&lt;'Cleaning Summary'!$B$63,"Underweight",IF(B2108&lt;'Cleaning Summary'!$B$64,"Normal Weight",IF(B2108&lt;'Cleaning Summary'!$B$65,"Overweight","Obesity")))</f>
        <v>Obesity</v>
      </c>
      <c r="O2108" s="23" t="str">
        <f>IF(C2108&lt;'Cleaning Summary'!$B$66,"Normal",IF(C2108&lt;'Cleaning Summary'!$B$67,"Prediabetes","Diabetes"))</f>
        <v>Normal</v>
      </c>
    </row>
    <row r="2109" spans="1:15" x14ac:dyDescent="0.35">
      <c r="A2109" s="23" t="s">
        <v>4333</v>
      </c>
      <c r="B2109" s="27">
        <v>23.57</v>
      </c>
      <c r="C2109" s="27">
        <v>6.14</v>
      </c>
      <c r="D2109" s="23" t="s">
        <v>81</v>
      </c>
      <c r="E2109" s="23" t="s">
        <v>81</v>
      </c>
      <c r="F2109" s="23" t="s">
        <v>81</v>
      </c>
      <c r="G2109" s="23" t="s">
        <v>4796</v>
      </c>
      <c r="H2109" s="23" t="s">
        <v>81</v>
      </c>
      <c r="I2109" s="23" t="str">
        <f t="shared" si="128"/>
        <v>No</v>
      </c>
      <c r="J2109" s="23" t="str">
        <f t="shared" si="129"/>
        <v>No</v>
      </c>
      <c r="K2109" s="23" t="str">
        <f t="shared" si="130"/>
        <v>No</v>
      </c>
      <c r="L2109" s="23" t="str">
        <f>IF(TRIM(H2109)="?",'Cleaning Summary'!$B$35,IF(LOWER(TRIM(H2109))="yes","Yes","No"))</f>
        <v>No</v>
      </c>
      <c r="M2109" s="23">
        <f t="shared" si="131"/>
        <v>0</v>
      </c>
      <c r="N2109" s="23" t="str">
        <f>IF(B2109&lt;'Cleaning Summary'!$B$63,"Underweight",IF(B2109&lt;'Cleaning Summary'!$B$64,"Normal Weight",IF(B2109&lt;'Cleaning Summary'!$B$65,"Overweight","Obesity")))</f>
        <v>Normal Weight</v>
      </c>
      <c r="O2109" s="23" t="str">
        <f>IF(C2109&lt;'Cleaning Summary'!$B$66,"Normal",IF(C2109&lt;'Cleaning Summary'!$B$67,"Prediabetes","Diabetes"))</f>
        <v>Prediabetes</v>
      </c>
    </row>
    <row r="2110" spans="1:15" x14ac:dyDescent="0.35">
      <c r="A2110" s="23" t="s">
        <v>4335</v>
      </c>
      <c r="B2110" s="27">
        <v>35.625</v>
      </c>
      <c r="C2110" s="27">
        <v>6.21</v>
      </c>
      <c r="D2110" s="23" t="s">
        <v>81</v>
      </c>
      <c r="E2110" s="23" t="s">
        <v>95</v>
      </c>
      <c r="F2110" s="23" t="s">
        <v>81</v>
      </c>
      <c r="G2110" s="23">
        <v>1</v>
      </c>
      <c r="H2110" s="23" t="s">
        <v>81</v>
      </c>
      <c r="I2110" s="23" t="str">
        <f t="shared" si="128"/>
        <v>No</v>
      </c>
      <c r="J2110" s="23" t="str">
        <f t="shared" si="129"/>
        <v>Yes</v>
      </c>
      <c r="K2110" s="23" t="str">
        <f t="shared" si="130"/>
        <v>No</v>
      </c>
      <c r="L2110" s="23" t="str">
        <f>IF(TRIM(H2110)="?",'Cleaning Summary'!$B$35,IF(LOWER(TRIM(H2110))="yes","Yes","No"))</f>
        <v>No</v>
      </c>
      <c r="M2110" s="23">
        <f t="shared" si="131"/>
        <v>1</v>
      </c>
      <c r="N2110" s="23" t="str">
        <f>IF(B2110&lt;'Cleaning Summary'!$B$63,"Underweight",IF(B2110&lt;'Cleaning Summary'!$B$64,"Normal Weight",IF(B2110&lt;'Cleaning Summary'!$B$65,"Overweight","Obesity")))</f>
        <v>Obesity</v>
      </c>
      <c r="O2110" s="23" t="str">
        <f>IF(C2110&lt;'Cleaning Summary'!$B$66,"Normal",IF(C2110&lt;'Cleaning Summary'!$B$67,"Prediabetes","Diabetes"))</f>
        <v>Prediabetes</v>
      </c>
    </row>
    <row r="2111" spans="1:15" x14ac:dyDescent="0.35">
      <c r="A2111" s="23" t="s">
        <v>4337</v>
      </c>
      <c r="B2111" s="27">
        <v>33.155000000000001</v>
      </c>
      <c r="C2111" s="27">
        <v>4.5999999999999996</v>
      </c>
      <c r="D2111" s="23" t="s">
        <v>81</v>
      </c>
      <c r="E2111" s="23" t="s">
        <v>95</v>
      </c>
      <c r="F2111" s="23" t="s">
        <v>81</v>
      </c>
      <c r="G2111" s="23">
        <v>1</v>
      </c>
      <c r="H2111" s="23" t="s">
        <v>81</v>
      </c>
      <c r="I2111" s="23" t="str">
        <f t="shared" si="128"/>
        <v>No</v>
      </c>
      <c r="J2111" s="23" t="str">
        <f t="shared" si="129"/>
        <v>Yes</v>
      </c>
      <c r="K2111" s="23" t="str">
        <f t="shared" si="130"/>
        <v>No</v>
      </c>
      <c r="L2111" s="23" t="str">
        <f>IF(TRIM(H2111)="?",'Cleaning Summary'!$B$35,IF(LOWER(TRIM(H2111))="yes","Yes","No"))</f>
        <v>No</v>
      </c>
      <c r="M2111" s="23">
        <f t="shared" si="131"/>
        <v>1</v>
      </c>
      <c r="N2111" s="23" t="str">
        <f>IF(B2111&lt;'Cleaning Summary'!$B$63,"Underweight",IF(B2111&lt;'Cleaning Summary'!$B$64,"Normal Weight",IF(B2111&lt;'Cleaning Summary'!$B$65,"Overweight","Obesity")))</f>
        <v>Obesity</v>
      </c>
      <c r="O2111" s="23" t="str">
        <f>IF(C2111&lt;'Cleaning Summary'!$B$66,"Normal",IF(C2111&lt;'Cleaning Summary'!$B$67,"Prediabetes","Diabetes"))</f>
        <v>Normal</v>
      </c>
    </row>
    <row r="2112" spans="1:15" x14ac:dyDescent="0.35">
      <c r="A2112" s="23" t="s">
        <v>4339</v>
      </c>
      <c r="B2112" s="27">
        <v>31.92</v>
      </c>
      <c r="C2112" s="27">
        <v>5.04</v>
      </c>
      <c r="D2112" s="23" t="s">
        <v>81</v>
      </c>
      <c r="E2112" s="23" t="s">
        <v>95</v>
      </c>
      <c r="F2112" s="23" t="s">
        <v>81</v>
      </c>
      <c r="G2112" s="23">
        <v>1</v>
      </c>
      <c r="H2112" s="23" t="s">
        <v>81</v>
      </c>
      <c r="I2112" s="23" t="str">
        <f t="shared" si="128"/>
        <v>No</v>
      </c>
      <c r="J2112" s="23" t="str">
        <f t="shared" si="129"/>
        <v>Yes</v>
      </c>
      <c r="K2112" s="23" t="str">
        <f t="shared" si="130"/>
        <v>No</v>
      </c>
      <c r="L2112" s="23" t="str">
        <f>IF(TRIM(H2112)="?",'Cleaning Summary'!$B$35,IF(LOWER(TRIM(H2112))="yes","Yes","No"))</f>
        <v>No</v>
      </c>
      <c r="M2112" s="23">
        <f t="shared" si="131"/>
        <v>1</v>
      </c>
      <c r="N2112" s="23" t="str">
        <f>IF(B2112&lt;'Cleaning Summary'!$B$63,"Underweight",IF(B2112&lt;'Cleaning Summary'!$B$64,"Normal Weight",IF(B2112&lt;'Cleaning Summary'!$B$65,"Overweight","Obesity")))</f>
        <v>Obesity</v>
      </c>
      <c r="O2112" s="23" t="str">
        <f>IF(C2112&lt;'Cleaning Summary'!$B$66,"Normal",IF(C2112&lt;'Cleaning Summary'!$B$67,"Prediabetes","Diabetes"))</f>
        <v>Normal</v>
      </c>
    </row>
    <row r="2113" spans="1:15" x14ac:dyDescent="0.35">
      <c r="A2113" s="23" t="s">
        <v>4341</v>
      </c>
      <c r="B2113" s="27">
        <v>30.305</v>
      </c>
      <c r="C2113" s="27">
        <v>5.08</v>
      </c>
      <c r="D2113" s="23" t="s">
        <v>81</v>
      </c>
      <c r="E2113" s="23" t="s">
        <v>95</v>
      </c>
      <c r="F2113" s="23" t="s">
        <v>81</v>
      </c>
      <c r="G2113" s="23">
        <v>1</v>
      </c>
      <c r="H2113" s="23" t="s">
        <v>81</v>
      </c>
      <c r="I2113" s="23" t="str">
        <f t="shared" si="128"/>
        <v>No</v>
      </c>
      <c r="J2113" s="23" t="str">
        <f t="shared" si="129"/>
        <v>Yes</v>
      </c>
      <c r="K2113" s="23" t="str">
        <f t="shared" si="130"/>
        <v>No</v>
      </c>
      <c r="L2113" s="23" t="str">
        <f>IF(TRIM(H2113)="?",'Cleaning Summary'!$B$35,IF(LOWER(TRIM(H2113))="yes","Yes","No"))</f>
        <v>No</v>
      </c>
      <c r="M2113" s="23">
        <f t="shared" si="131"/>
        <v>1</v>
      </c>
      <c r="N2113" s="23" t="str">
        <f>IF(B2113&lt;'Cleaning Summary'!$B$63,"Underweight",IF(B2113&lt;'Cleaning Summary'!$B$64,"Normal Weight",IF(B2113&lt;'Cleaning Summary'!$B$65,"Overweight","Obesity")))</f>
        <v>Obesity</v>
      </c>
      <c r="O2113" s="23" t="str">
        <f>IF(C2113&lt;'Cleaning Summary'!$B$66,"Normal",IF(C2113&lt;'Cleaning Summary'!$B$67,"Prediabetes","Diabetes"))</f>
        <v>Normal</v>
      </c>
    </row>
    <row r="2114" spans="1:15" x14ac:dyDescent="0.35">
      <c r="A2114" s="23" t="s">
        <v>4343</v>
      </c>
      <c r="B2114" s="27">
        <v>30.114999999999998</v>
      </c>
      <c r="C2114" s="27">
        <v>4.38</v>
      </c>
      <c r="D2114" s="23" t="s">
        <v>81</v>
      </c>
      <c r="E2114" s="23" t="s">
        <v>95</v>
      </c>
      <c r="F2114" s="23" t="s">
        <v>81</v>
      </c>
      <c r="G2114" s="23">
        <v>1</v>
      </c>
      <c r="H2114" s="23" t="s">
        <v>81</v>
      </c>
      <c r="I2114" s="23" t="str">
        <f t="shared" ref="I2114:I2177" si="132">IF(LOWER(TRIM(D2114))="yes","Yes","No")</f>
        <v>No</v>
      </c>
      <c r="J2114" s="23" t="str">
        <f t="shared" ref="J2114:J2177" si="133">IF(LOWER(TRIM(E2114))="yes","Yes","No")</f>
        <v>Yes</v>
      </c>
      <c r="K2114" s="23" t="str">
        <f t="shared" ref="K2114:K2177" si="134">IF(LOWER(TRIM(F2114))="yes","Yes","No")</f>
        <v>No</v>
      </c>
      <c r="L2114" s="23" t="str">
        <f>IF(TRIM(H2114)="?",'Cleaning Summary'!$B$35,IF(LOWER(TRIM(H2114))="yes","Yes","No"))</f>
        <v>No</v>
      </c>
      <c r="M2114" s="23">
        <f t="shared" ref="M2114:M2177" si="135">IF(ISNUMBER(G2114),G2114,IF(LOWER(TRIM(G2114))="no major surgery",0,"CHECK"))</f>
        <v>1</v>
      </c>
      <c r="N2114" s="23" t="str">
        <f>IF(B2114&lt;'Cleaning Summary'!$B$63,"Underweight",IF(B2114&lt;'Cleaning Summary'!$B$64,"Normal Weight",IF(B2114&lt;'Cleaning Summary'!$B$65,"Overweight","Obesity")))</f>
        <v>Obesity</v>
      </c>
      <c r="O2114" s="23" t="str">
        <f>IF(C2114&lt;'Cleaning Summary'!$B$66,"Normal",IF(C2114&lt;'Cleaning Summary'!$B$67,"Prediabetes","Diabetes"))</f>
        <v>Normal</v>
      </c>
    </row>
    <row r="2115" spans="1:15" x14ac:dyDescent="0.35">
      <c r="A2115" s="23" t="s">
        <v>4345</v>
      </c>
      <c r="B2115" s="27">
        <v>24.09</v>
      </c>
      <c r="C2115" s="27">
        <v>4.79</v>
      </c>
      <c r="D2115" s="23" t="s">
        <v>81</v>
      </c>
      <c r="E2115" s="23" t="s">
        <v>95</v>
      </c>
      <c r="F2115" s="23" t="s">
        <v>81</v>
      </c>
      <c r="G2115" s="23">
        <v>1</v>
      </c>
      <c r="H2115" s="23" t="s">
        <v>81</v>
      </c>
      <c r="I2115" s="23" t="str">
        <f t="shared" si="132"/>
        <v>No</v>
      </c>
      <c r="J2115" s="23" t="str">
        <f t="shared" si="133"/>
        <v>Yes</v>
      </c>
      <c r="K2115" s="23" t="str">
        <f t="shared" si="134"/>
        <v>No</v>
      </c>
      <c r="L2115" s="23" t="str">
        <f>IF(TRIM(H2115)="?",'Cleaning Summary'!$B$35,IF(LOWER(TRIM(H2115))="yes","Yes","No"))</f>
        <v>No</v>
      </c>
      <c r="M2115" s="23">
        <f t="shared" si="135"/>
        <v>1</v>
      </c>
      <c r="N2115" s="23" t="str">
        <f>IF(B2115&lt;'Cleaning Summary'!$B$63,"Underweight",IF(B2115&lt;'Cleaning Summary'!$B$64,"Normal Weight",IF(B2115&lt;'Cleaning Summary'!$B$65,"Overweight","Obesity")))</f>
        <v>Normal Weight</v>
      </c>
      <c r="O2115" s="23" t="str">
        <f>IF(C2115&lt;'Cleaning Summary'!$B$66,"Normal",IF(C2115&lt;'Cleaning Summary'!$B$67,"Prediabetes","Diabetes"))</f>
        <v>Normal</v>
      </c>
    </row>
    <row r="2116" spans="1:15" x14ac:dyDescent="0.35">
      <c r="A2116" s="23" t="s">
        <v>4347</v>
      </c>
      <c r="B2116" s="27">
        <v>28.215</v>
      </c>
      <c r="C2116" s="27">
        <v>4.21</v>
      </c>
      <c r="D2116" s="23" t="s">
        <v>81</v>
      </c>
      <c r="E2116" s="23" t="s">
        <v>95</v>
      </c>
      <c r="F2116" s="23" t="s">
        <v>81</v>
      </c>
      <c r="G2116" s="23">
        <v>1</v>
      </c>
      <c r="H2116" s="23" t="s">
        <v>81</v>
      </c>
      <c r="I2116" s="23" t="str">
        <f t="shared" si="132"/>
        <v>No</v>
      </c>
      <c r="J2116" s="23" t="str">
        <f t="shared" si="133"/>
        <v>Yes</v>
      </c>
      <c r="K2116" s="23" t="str">
        <f t="shared" si="134"/>
        <v>No</v>
      </c>
      <c r="L2116" s="23" t="str">
        <f>IF(TRIM(H2116)="?",'Cleaning Summary'!$B$35,IF(LOWER(TRIM(H2116))="yes","Yes","No"))</f>
        <v>No</v>
      </c>
      <c r="M2116" s="23">
        <f t="shared" si="135"/>
        <v>1</v>
      </c>
      <c r="N2116" s="23" t="str">
        <f>IF(B2116&lt;'Cleaning Summary'!$B$63,"Underweight",IF(B2116&lt;'Cleaning Summary'!$B$64,"Normal Weight",IF(B2116&lt;'Cleaning Summary'!$B$65,"Overweight","Obesity")))</f>
        <v>Overweight</v>
      </c>
      <c r="O2116" s="23" t="str">
        <f>IF(C2116&lt;'Cleaning Summary'!$B$66,"Normal",IF(C2116&lt;'Cleaning Summary'!$B$67,"Prediabetes","Diabetes"))</f>
        <v>Normal</v>
      </c>
    </row>
    <row r="2117" spans="1:15" x14ac:dyDescent="0.35">
      <c r="A2117" s="23" t="s">
        <v>4349</v>
      </c>
      <c r="B2117" s="27">
        <v>26.315000000000001</v>
      </c>
      <c r="C2117" s="27">
        <v>5.47</v>
      </c>
      <c r="D2117" s="23" t="s">
        <v>81</v>
      </c>
      <c r="E2117" s="23" t="s">
        <v>95</v>
      </c>
      <c r="F2117" s="23" t="s">
        <v>81</v>
      </c>
      <c r="G2117" s="23">
        <v>1</v>
      </c>
      <c r="H2117" s="23" t="s">
        <v>81</v>
      </c>
      <c r="I2117" s="23" t="str">
        <f t="shared" si="132"/>
        <v>No</v>
      </c>
      <c r="J2117" s="23" t="str">
        <f t="shared" si="133"/>
        <v>Yes</v>
      </c>
      <c r="K2117" s="23" t="str">
        <f t="shared" si="134"/>
        <v>No</v>
      </c>
      <c r="L2117" s="23" t="str">
        <f>IF(TRIM(H2117)="?",'Cleaning Summary'!$B$35,IF(LOWER(TRIM(H2117))="yes","Yes","No"))</f>
        <v>No</v>
      </c>
      <c r="M2117" s="23">
        <f t="shared" si="135"/>
        <v>1</v>
      </c>
      <c r="N2117" s="23" t="str">
        <f>IF(B2117&lt;'Cleaning Summary'!$B$63,"Underweight",IF(B2117&lt;'Cleaning Summary'!$B$64,"Normal Weight",IF(B2117&lt;'Cleaning Summary'!$B$65,"Overweight","Obesity")))</f>
        <v>Overweight</v>
      </c>
      <c r="O2117" s="23" t="str">
        <f>IF(C2117&lt;'Cleaning Summary'!$B$66,"Normal",IF(C2117&lt;'Cleaning Summary'!$B$67,"Prediabetes","Diabetes"))</f>
        <v>Normal</v>
      </c>
    </row>
    <row r="2118" spans="1:15" x14ac:dyDescent="0.35">
      <c r="A2118" s="23" t="s">
        <v>4351</v>
      </c>
      <c r="B2118" s="27">
        <v>25.08</v>
      </c>
      <c r="C2118" s="27">
        <v>5.09</v>
      </c>
      <c r="D2118" s="23" t="s">
        <v>81</v>
      </c>
      <c r="E2118" s="23" t="s">
        <v>95</v>
      </c>
      <c r="F2118" s="23" t="s">
        <v>81</v>
      </c>
      <c r="G2118" s="23">
        <v>1</v>
      </c>
      <c r="H2118" s="23" t="s">
        <v>81</v>
      </c>
      <c r="I2118" s="23" t="str">
        <f t="shared" si="132"/>
        <v>No</v>
      </c>
      <c r="J2118" s="23" t="str">
        <f t="shared" si="133"/>
        <v>Yes</v>
      </c>
      <c r="K2118" s="23" t="str">
        <f t="shared" si="134"/>
        <v>No</v>
      </c>
      <c r="L2118" s="23" t="str">
        <f>IF(TRIM(H2118)="?",'Cleaning Summary'!$B$35,IF(LOWER(TRIM(H2118))="yes","Yes","No"))</f>
        <v>No</v>
      </c>
      <c r="M2118" s="23">
        <f t="shared" si="135"/>
        <v>1</v>
      </c>
      <c r="N2118" s="23" t="str">
        <f>IF(B2118&lt;'Cleaning Summary'!$B$63,"Underweight",IF(B2118&lt;'Cleaning Summary'!$B$64,"Normal Weight",IF(B2118&lt;'Cleaning Summary'!$B$65,"Overweight","Obesity")))</f>
        <v>Overweight</v>
      </c>
      <c r="O2118" s="23" t="str">
        <f>IF(C2118&lt;'Cleaning Summary'!$B$66,"Normal",IF(C2118&lt;'Cleaning Summary'!$B$67,"Prediabetes","Diabetes"))</f>
        <v>Normal</v>
      </c>
    </row>
    <row r="2119" spans="1:15" x14ac:dyDescent="0.35">
      <c r="A2119" s="23" t="s">
        <v>4353</v>
      </c>
      <c r="B2119" s="27">
        <v>15.41</v>
      </c>
      <c r="C2119" s="27">
        <v>5.08</v>
      </c>
      <c r="D2119" s="23" t="s">
        <v>81</v>
      </c>
      <c r="E2119" s="23" t="s">
        <v>81</v>
      </c>
      <c r="F2119" s="23" t="s">
        <v>81</v>
      </c>
      <c r="G2119" s="23" t="s">
        <v>4796</v>
      </c>
      <c r="H2119" s="23" t="s">
        <v>81</v>
      </c>
      <c r="I2119" s="23" t="str">
        <f t="shared" si="132"/>
        <v>No</v>
      </c>
      <c r="J2119" s="23" t="str">
        <f t="shared" si="133"/>
        <v>No</v>
      </c>
      <c r="K2119" s="23" t="str">
        <f t="shared" si="134"/>
        <v>No</v>
      </c>
      <c r="L2119" s="23" t="str">
        <f>IF(TRIM(H2119)="?",'Cleaning Summary'!$B$35,IF(LOWER(TRIM(H2119))="yes","Yes","No"))</f>
        <v>No</v>
      </c>
      <c r="M2119" s="23">
        <f t="shared" si="135"/>
        <v>0</v>
      </c>
      <c r="N2119" s="23" t="str">
        <f>IF(B2119&lt;'Cleaning Summary'!$B$63,"Underweight",IF(B2119&lt;'Cleaning Summary'!$B$64,"Normal Weight",IF(B2119&lt;'Cleaning Summary'!$B$65,"Overweight","Obesity")))</f>
        <v>Underweight</v>
      </c>
      <c r="O2119" s="23" t="str">
        <f>IF(C2119&lt;'Cleaning Summary'!$B$66,"Normal",IF(C2119&lt;'Cleaning Summary'!$B$67,"Prediabetes","Diabetes"))</f>
        <v>Normal</v>
      </c>
    </row>
    <row r="2120" spans="1:15" x14ac:dyDescent="0.35">
      <c r="A2120" s="23" t="s">
        <v>4355</v>
      </c>
      <c r="B2120" s="27">
        <v>23.83</v>
      </c>
      <c r="C2120" s="27">
        <v>5.68</v>
      </c>
      <c r="D2120" s="23" t="s">
        <v>81</v>
      </c>
      <c r="E2120" s="23" t="s">
        <v>81</v>
      </c>
      <c r="F2120" s="23" t="s">
        <v>81</v>
      </c>
      <c r="G2120" s="23" t="s">
        <v>4796</v>
      </c>
      <c r="H2120" s="23" t="s">
        <v>81</v>
      </c>
      <c r="I2120" s="23" t="str">
        <f t="shared" si="132"/>
        <v>No</v>
      </c>
      <c r="J2120" s="23" t="str">
        <f t="shared" si="133"/>
        <v>No</v>
      </c>
      <c r="K2120" s="23" t="str">
        <f t="shared" si="134"/>
        <v>No</v>
      </c>
      <c r="L2120" s="23" t="str">
        <f>IF(TRIM(H2120)="?",'Cleaning Summary'!$B$35,IF(LOWER(TRIM(H2120))="yes","Yes","No"))</f>
        <v>No</v>
      </c>
      <c r="M2120" s="23">
        <f t="shared" si="135"/>
        <v>0</v>
      </c>
      <c r="N2120" s="23" t="str">
        <f>IF(B2120&lt;'Cleaning Summary'!$B$63,"Underweight",IF(B2120&lt;'Cleaning Summary'!$B$64,"Normal Weight",IF(B2120&lt;'Cleaning Summary'!$B$65,"Overweight","Obesity")))</f>
        <v>Normal Weight</v>
      </c>
      <c r="O2120" s="23" t="str">
        <f>IF(C2120&lt;'Cleaning Summary'!$B$66,"Normal",IF(C2120&lt;'Cleaning Summary'!$B$67,"Prediabetes","Diabetes"))</f>
        <v>Normal</v>
      </c>
    </row>
    <row r="2121" spans="1:15" x14ac:dyDescent="0.35">
      <c r="A2121" s="23" t="s">
        <v>4357</v>
      </c>
      <c r="B2121" s="27">
        <v>36</v>
      </c>
      <c r="C2121" s="27">
        <v>4.66</v>
      </c>
      <c r="D2121" s="23" t="s">
        <v>81</v>
      </c>
      <c r="E2121" s="23" t="s">
        <v>95</v>
      </c>
      <c r="F2121" s="23" t="s">
        <v>81</v>
      </c>
      <c r="G2121" s="23">
        <v>1</v>
      </c>
      <c r="H2121" s="23" t="s">
        <v>81</v>
      </c>
      <c r="I2121" s="23" t="str">
        <f t="shared" si="132"/>
        <v>No</v>
      </c>
      <c r="J2121" s="23" t="str">
        <f t="shared" si="133"/>
        <v>Yes</v>
      </c>
      <c r="K2121" s="23" t="str">
        <f t="shared" si="134"/>
        <v>No</v>
      </c>
      <c r="L2121" s="23" t="str">
        <f>IF(TRIM(H2121)="?",'Cleaning Summary'!$B$35,IF(LOWER(TRIM(H2121))="yes","Yes","No"))</f>
        <v>No</v>
      </c>
      <c r="M2121" s="23">
        <f t="shared" si="135"/>
        <v>1</v>
      </c>
      <c r="N2121" s="23" t="str">
        <f>IF(B2121&lt;'Cleaning Summary'!$B$63,"Underweight",IF(B2121&lt;'Cleaning Summary'!$B$64,"Normal Weight",IF(B2121&lt;'Cleaning Summary'!$B$65,"Overweight","Obesity")))</f>
        <v>Obesity</v>
      </c>
      <c r="O2121" s="23" t="str">
        <f>IF(C2121&lt;'Cleaning Summary'!$B$66,"Normal",IF(C2121&lt;'Cleaning Summary'!$B$67,"Prediabetes","Diabetes"))</f>
        <v>Normal</v>
      </c>
    </row>
    <row r="2122" spans="1:15" x14ac:dyDescent="0.35">
      <c r="A2122" s="23" t="s">
        <v>4359</v>
      </c>
      <c r="B2122" s="27">
        <v>28.82</v>
      </c>
      <c r="C2122" s="27">
        <v>5.59</v>
      </c>
      <c r="D2122" s="23" t="s">
        <v>81</v>
      </c>
      <c r="E2122" s="23" t="s">
        <v>95</v>
      </c>
      <c r="F2122" s="23" t="s">
        <v>81</v>
      </c>
      <c r="G2122" s="23">
        <v>1</v>
      </c>
      <c r="H2122" s="23" t="s">
        <v>81</v>
      </c>
      <c r="I2122" s="23" t="str">
        <f t="shared" si="132"/>
        <v>No</v>
      </c>
      <c r="J2122" s="23" t="str">
        <f t="shared" si="133"/>
        <v>Yes</v>
      </c>
      <c r="K2122" s="23" t="str">
        <f t="shared" si="134"/>
        <v>No</v>
      </c>
      <c r="L2122" s="23" t="str">
        <f>IF(TRIM(H2122)="?",'Cleaning Summary'!$B$35,IF(LOWER(TRIM(H2122))="yes","Yes","No"))</f>
        <v>No</v>
      </c>
      <c r="M2122" s="23">
        <f t="shared" si="135"/>
        <v>1</v>
      </c>
      <c r="N2122" s="23" t="str">
        <f>IF(B2122&lt;'Cleaning Summary'!$B$63,"Underweight",IF(B2122&lt;'Cleaning Summary'!$B$64,"Normal Weight",IF(B2122&lt;'Cleaning Summary'!$B$65,"Overweight","Obesity")))</f>
        <v>Overweight</v>
      </c>
      <c r="O2122" s="23" t="str">
        <f>IF(C2122&lt;'Cleaning Summary'!$B$66,"Normal",IF(C2122&lt;'Cleaning Summary'!$B$67,"Prediabetes","Diabetes"))</f>
        <v>Normal</v>
      </c>
    </row>
    <row r="2123" spans="1:15" x14ac:dyDescent="0.35">
      <c r="A2123" s="23" t="s">
        <v>4361</v>
      </c>
      <c r="B2123" s="27">
        <v>28.05</v>
      </c>
      <c r="C2123" s="27">
        <v>6.2</v>
      </c>
      <c r="D2123" s="23" t="s">
        <v>81</v>
      </c>
      <c r="E2123" s="23" t="s">
        <v>95</v>
      </c>
      <c r="F2123" s="23" t="s">
        <v>81</v>
      </c>
      <c r="G2123" s="23">
        <v>1</v>
      </c>
      <c r="H2123" s="23" t="s">
        <v>81</v>
      </c>
      <c r="I2123" s="23" t="str">
        <f t="shared" si="132"/>
        <v>No</v>
      </c>
      <c r="J2123" s="23" t="str">
        <f t="shared" si="133"/>
        <v>Yes</v>
      </c>
      <c r="K2123" s="23" t="str">
        <f t="shared" si="134"/>
        <v>No</v>
      </c>
      <c r="L2123" s="23" t="str">
        <f>IF(TRIM(H2123)="?",'Cleaning Summary'!$B$35,IF(LOWER(TRIM(H2123))="yes","Yes","No"))</f>
        <v>No</v>
      </c>
      <c r="M2123" s="23">
        <f t="shared" si="135"/>
        <v>1</v>
      </c>
      <c r="N2123" s="23" t="str">
        <f>IF(B2123&lt;'Cleaning Summary'!$B$63,"Underweight",IF(B2123&lt;'Cleaning Summary'!$B$64,"Normal Weight",IF(B2123&lt;'Cleaning Summary'!$B$65,"Overweight","Obesity")))</f>
        <v>Overweight</v>
      </c>
      <c r="O2123" s="23" t="str">
        <f>IF(C2123&lt;'Cleaning Summary'!$B$66,"Normal",IF(C2123&lt;'Cleaning Summary'!$B$67,"Prediabetes","Diabetes"))</f>
        <v>Prediabetes</v>
      </c>
    </row>
    <row r="2124" spans="1:15" x14ac:dyDescent="0.35">
      <c r="A2124" s="23" t="s">
        <v>4363</v>
      </c>
      <c r="B2124" s="27">
        <v>27.1</v>
      </c>
      <c r="C2124" s="27">
        <v>4.45</v>
      </c>
      <c r="D2124" s="23" t="s">
        <v>81</v>
      </c>
      <c r="E2124" s="23" t="s">
        <v>95</v>
      </c>
      <c r="F2124" s="23" t="s">
        <v>81</v>
      </c>
      <c r="G2124" s="23">
        <v>1</v>
      </c>
      <c r="H2124" s="23" t="s">
        <v>81</v>
      </c>
      <c r="I2124" s="23" t="str">
        <f t="shared" si="132"/>
        <v>No</v>
      </c>
      <c r="J2124" s="23" t="str">
        <f t="shared" si="133"/>
        <v>Yes</v>
      </c>
      <c r="K2124" s="23" t="str">
        <f t="shared" si="134"/>
        <v>No</v>
      </c>
      <c r="L2124" s="23" t="str">
        <f>IF(TRIM(H2124)="?",'Cleaning Summary'!$B$35,IF(LOWER(TRIM(H2124))="yes","Yes","No"))</f>
        <v>No</v>
      </c>
      <c r="M2124" s="23">
        <f t="shared" si="135"/>
        <v>1</v>
      </c>
      <c r="N2124" s="23" t="str">
        <f>IF(B2124&lt;'Cleaning Summary'!$B$63,"Underweight",IF(B2124&lt;'Cleaning Summary'!$B$64,"Normal Weight",IF(B2124&lt;'Cleaning Summary'!$B$65,"Overweight","Obesity")))</f>
        <v>Overweight</v>
      </c>
      <c r="O2124" s="23" t="str">
        <f>IF(C2124&lt;'Cleaning Summary'!$B$66,"Normal",IF(C2124&lt;'Cleaning Summary'!$B$67,"Prediabetes","Diabetes"))</f>
        <v>Normal</v>
      </c>
    </row>
    <row r="2125" spans="1:15" x14ac:dyDescent="0.35">
      <c r="A2125" s="23" t="s">
        <v>4365</v>
      </c>
      <c r="B2125" s="27">
        <v>24.3</v>
      </c>
      <c r="C2125" s="27">
        <v>6.1</v>
      </c>
      <c r="D2125" s="23" t="s">
        <v>95</v>
      </c>
      <c r="E2125" s="23" t="s">
        <v>95</v>
      </c>
      <c r="F2125" s="23" t="s">
        <v>81</v>
      </c>
      <c r="G2125" s="23">
        <v>1</v>
      </c>
      <c r="H2125" s="23" t="s">
        <v>81</v>
      </c>
      <c r="I2125" s="23" t="str">
        <f t="shared" si="132"/>
        <v>Yes</v>
      </c>
      <c r="J2125" s="23" t="str">
        <f t="shared" si="133"/>
        <v>Yes</v>
      </c>
      <c r="K2125" s="23" t="str">
        <f t="shared" si="134"/>
        <v>No</v>
      </c>
      <c r="L2125" s="23" t="str">
        <f>IF(TRIM(H2125)="?",'Cleaning Summary'!$B$35,IF(LOWER(TRIM(H2125))="yes","Yes","No"))</f>
        <v>No</v>
      </c>
      <c r="M2125" s="23">
        <f t="shared" si="135"/>
        <v>1</v>
      </c>
      <c r="N2125" s="23" t="str">
        <f>IF(B2125&lt;'Cleaning Summary'!$B$63,"Underweight",IF(B2125&lt;'Cleaning Summary'!$B$64,"Normal Weight",IF(B2125&lt;'Cleaning Summary'!$B$65,"Overweight","Obesity")))</f>
        <v>Normal Weight</v>
      </c>
      <c r="O2125" s="23" t="str">
        <f>IF(C2125&lt;'Cleaning Summary'!$B$66,"Normal",IF(C2125&lt;'Cleaning Summary'!$B$67,"Prediabetes","Diabetes"))</f>
        <v>Prediabetes</v>
      </c>
    </row>
    <row r="2126" spans="1:15" x14ac:dyDescent="0.35">
      <c r="A2126" s="23" t="s">
        <v>4367</v>
      </c>
      <c r="B2126" s="27">
        <v>30.72</v>
      </c>
      <c r="C2126" s="27">
        <v>6.06</v>
      </c>
      <c r="D2126" s="23" t="s">
        <v>81</v>
      </c>
      <c r="E2126" s="23" t="s">
        <v>95</v>
      </c>
      <c r="F2126" s="23" t="s">
        <v>81</v>
      </c>
      <c r="G2126" s="23">
        <v>1</v>
      </c>
      <c r="H2126" s="23" t="s">
        <v>81</v>
      </c>
      <c r="I2126" s="23" t="str">
        <f t="shared" si="132"/>
        <v>No</v>
      </c>
      <c r="J2126" s="23" t="str">
        <f t="shared" si="133"/>
        <v>Yes</v>
      </c>
      <c r="K2126" s="23" t="str">
        <f t="shared" si="134"/>
        <v>No</v>
      </c>
      <c r="L2126" s="23" t="str">
        <f>IF(TRIM(H2126)="?",'Cleaning Summary'!$B$35,IF(LOWER(TRIM(H2126))="yes","Yes","No"))</f>
        <v>No</v>
      </c>
      <c r="M2126" s="23">
        <f t="shared" si="135"/>
        <v>1</v>
      </c>
      <c r="N2126" s="23" t="str">
        <f>IF(B2126&lt;'Cleaning Summary'!$B$63,"Underweight",IF(B2126&lt;'Cleaning Summary'!$B$64,"Normal Weight",IF(B2126&lt;'Cleaning Summary'!$B$65,"Overweight","Obesity")))</f>
        <v>Obesity</v>
      </c>
      <c r="O2126" s="23" t="str">
        <f>IF(C2126&lt;'Cleaning Summary'!$B$66,"Normal",IF(C2126&lt;'Cleaning Summary'!$B$67,"Prediabetes","Diabetes"))</f>
        <v>Prediabetes</v>
      </c>
    </row>
    <row r="2127" spans="1:15" x14ac:dyDescent="0.35">
      <c r="A2127" s="23" t="s">
        <v>4369</v>
      </c>
      <c r="B2127" s="27">
        <v>37.43</v>
      </c>
      <c r="C2127" s="27">
        <v>4.5599999999999996</v>
      </c>
      <c r="D2127" s="23" t="s">
        <v>81</v>
      </c>
      <c r="E2127" s="23" t="s">
        <v>81</v>
      </c>
      <c r="F2127" s="23" t="s">
        <v>82</v>
      </c>
      <c r="G2127" s="23">
        <v>1</v>
      </c>
      <c r="H2127" s="23" t="s">
        <v>81</v>
      </c>
      <c r="I2127" s="23" t="str">
        <f t="shared" si="132"/>
        <v>No</v>
      </c>
      <c r="J2127" s="23" t="str">
        <f t="shared" si="133"/>
        <v>No</v>
      </c>
      <c r="K2127" s="23" t="str">
        <f t="shared" si="134"/>
        <v>Yes</v>
      </c>
      <c r="L2127" s="23" t="str">
        <f>IF(TRIM(H2127)="?",'Cleaning Summary'!$B$35,IF(LOWER(TRIM(H2127))="yes","Yes","No"))</f>
        <v>No</v>
      </c>
      <c r="M2127" s="23">
        <f t="shared" si="135"/>
        <v>1</v>
      </c>
      <c r="N2127" s="23" t="str">
        <f>IF(B2127&lt;'Cleaning Summary'!$B$63,"Underweight",IF(B2127&lt;'Cleaning Summary'!$B$64,"Normal Weight",IF(B2127&lt;'Cleaning Summary'!$B$65,"Overweight","Obesity")))</f>
        <v>Obesity</v>
      </c>
      <c r="O2127" s="23" t="str">
        <f>IF(C2127&lt;'Cleaning Summary'!$B$66,"Normal",IF(C2127&lt;'Cleaning Summary'!$B$67,"Prediabetes","Diabetes"))</f>
        <v>Normal</v>
      </c>
    </row>
    <row r="2128" spans="1:15" x14ac:dyDescent="0.35">
      <c r="A2128" s="23" t="s">
        <v>4371</v>
      </c>
      <c r="B2128" s="27">
        <v>25.74</v>
      </c>
      <c r="C2128" s="27">
        <v>6.41</v>
      </c>
      <c r="D2128" s="23" t="s">
        <v>95</v>
      </c>
      <c r="E2128" s="23" t="s">
        <v>81</v>
      </c>
      <c r="F2128" s="23" t="s">
        <v>82</v>
      </c>
      <c r="G2128" s="23">
        <v>1</v>
      </c>
      <c r="H2128" s="23" t="s">
        <v>81</v>
      </c>
      <c r="I2128" s="23" t="str">
        <f t="shared" si="132"/>
        <v>Yes</v>
      </c>
      <c r="J2128" s="23" t="str">
        <f t="shared" si="133"/>
        <v>No</v>
      </c>
      <c r="K2128" s="23" t="str">
        <f t="shared" si="134"/>
        <v>Yes</v>
      </c>
      <c r="L2128" s="23" t="str">
        <f>IF(TRIM(H2128)="?",'Cleaning Summary'!$B$35,IF(LOWER(TRIM(H2128))="yes","Yes","No"))</f>
        <v>No</v>
      </c>
      <c r="M2128" s="23">
        <f t="shared" si="135"/>
        <v>1</v>
      </c>
      <c r="N2128" s="23" t="str">
        <f>IF(B2128&lt;'Cleaning Summary'!$B$63,"Underweight",IF(B2128&lt;'Cleaning Summary'!$B$64,"Normal Weight",IF(B2128&lt;'Cleaning Summary'!$B$65,"Overweight","Obesity")))</f>
        <v>Overweight</v>
      </c>
      <c r="O2128" s="23" t="str">
        <f>IF(C2128&lt;'Cleaning Summary'!$B$66,"Normal",IF(C2128&lt;'Cleaning Summary'!$B$67,"Prediabetes","Diabetes"))</f>
        <v>Prediabetes</v>
      </c>
    </row>
    <row r="2129" spans="1:15" x14ac:dyDescent="0.35">
      <c r="A2129" s="23" t="s">
        <v>4373</v>
      </c>
      <c r="B2129" s="27">
        <v>36.575000000000003</v>
      </c>
      <c r="C2129" s="27">
        <v>5.57</v>
      </c>
      <c r="D2129" s="23" t="s">
        <v>81</v>
      </c>
      <c r="E2129" s="23" t="s">
        <v>81</v>
      </c>
      <c r="F2129" s="23" t="s">
        <v>82</v>
      </c>
      <c r="G2129" s="23">
        <v>1</v>
      </c>
      <c r="H2129" s="23" t="s">
        <v>81</v>
      </c>
      <c r="I2129" s="23" t="str">
        <f t="shared" si="132"/>
        <v>No</v>
      </c>
      <c r="J2129" s="23" t="str">
        <f t="shared" si="133"/>
        <v>No</v>
      </c>
      <c r="K2129" s="23" t="str">
        <f t="shared" si="134"/>
        <v>Yes</v>
      </c>
      <c r="L2129" s="23" t="str">
        <f>IF(TRIM(H2129)="?",'Cleaning Summary'!$B$35,IF(LOWER(TRIM(H2129))="yes","Yes","No"))</f>
        <v>No</v>
      </c>
      <c r="M2129" s="23">
        <f t="shared" si="135"/>
        <v>1</v>
      </c>
      <c r="N2129" s="23" t="str">
        <f>IF(B2129&lt;'Cleaning Summary'!$B$63,"Underweight",IF(B2129&lt;'Cleaning Summary'!$B$64,"Normal Weight",IF(B2129&lt;'Cleaning Summary'!$B$65,"Overweight","Obesity")))</f>
        <v>Obesity</v>
      </c>
      <c r="O2129" s="23" t="str">
        <f>IF(C2129&lt;'Cleaning Summary'!$B$66,"Normal",IF(C2129&lt;'Cleaning Summary'!$B$67,"Prediabetes","Diabetes"))</f>
        <v>Normal</v>
      </c>
    </row>
    <row r="2130" spans="1:15" x14ac:dyDescent="0.35">
      <c r="A2130" s="23" t="s">
        <v>4375</v>
      </c>
      <c r="B2130" s="27">
        <v>35.15</v>
      </c>
      <c r="C2130" s="27">
        <v>5.47</v>
      </c>
      <c r="D2130" s="23" t="s">
        <v>81</v>
      </c>
      <c r="E2130" s="23" t="s">
        <v>81</v>
      </c>
      <c r="F2130" s="23" t="s">
        <v>82</v>
      </c>
      <c r="G2130" s="23">
        <v>1</v>
      </c>
      <c r="H2130" s="23" t="s">
        <v>81</v>
      </c>
      <c r="I2130" s="23" t="str">
        <f t="shared" si="132"/>
        <v>No</v>
      </c>
      <c r="J2130" s="23" t="str">
        <f t="shared" si="133"/>
        <v>No</v>
      </c>
      <c r="K2130" s="23" t="str">
        <f t="shared" si="134"/>
        <v>Yes</v>
      </c>
      <c r="L2130" s="23" t="str">
        <f>IF(TRIM(H2130)="?",'Cleaning Summary'!$B$35,IF(LOWER(TRIM(H2130))="yes","Yes","No"))</f>
        <v>No</v>
      </c>
      <c r="M2130" s="23">
        <f t="shared" si="135"/>
        <v>1</v>
      </c>
      <c r="N2130" s="23" t="str">
        <f>IF(B2130&lt;'Cleaning Summary'!$B$63,"Underweight",IF(B2130&lt;'Cleaning Summary'!$B$64,"Normal Weight",IF(B2130&lt;'Cleaning Summary'!$B$65,"Overweight","Obesity")))</f>
        <v>Obesity</v>
      </c>
      <c r="O2130" s="23" t="str">
        <f>IF(C2130&lt;'Cleaning Summary'!$B$66,"Normal",IF(C2130&lt;'Cleaning Summary'!$B$67,"Prediabetes","Diabetes"))</f>
        <v>Normal</v>
      </c>
    </row>
    <row r="2131" spans="1:15" x14ac:dyDescent="0.35">
      <c r="A2131" s="23" t="s">
        <v>4377</v>
      </c>
      <c r="B2131" s="27">
        <v>32.11</v>
      </c>
      <c r="C2131" s="27">
        <v>4.43</v>
      </c>
      <c r="D2131" s="23" t="s">
        <v>81</v>
      </c>
      <c r="E2131" s="23" t="s">
        <v>81</v>
      </c>
      <c r="F2131" s="23" t="s">
        <v>82</v>
      </c>
      <c r="G2131" s="23">
        <v>1</v>
      </c>
      <c r="H2131" s="23" t="s">
        <v>81</v>
      </c>
      <c r="I2131" s="23" t="str">
        <f t="shared" si="132"/>
        <v>No</v>
      </c>
      <c r="J2131" s="23" t="str">
        <f t="shared" si="133"/>
        <v>No</v>
      </c>
      <c r="K2131" s="23" t="str">
        <f t="shared" si="134"/>
        <v>Yes</v>
      </c>
      <c r="L2131" s="23" t="str">
        <f>IF(TRIM(H2131)="?",'Cleaning Summary'!$B$35,IF(LOWER(TRIM(H2131))="yes","Yes","No"))</f>
        <v>No</v>
      </c>
      <c r="M2131" s="23">
        <f t="shared" si="135"/>
        <v>1</v>
      </c>
      <c r="N2131" s="23" t="str">
        <f>IF(B2131&lt;'Cleaning Summary'!$B$63,"Underweight",IF(B2131&lt;'Cleaning Summary'!$B$64,"Normal Weight",IF(B2131&lt;'Cleaning Summary'!$B$65,"Overweight","Obesity")))</f>
        <v>Obesity</v>
      </c>
      <c r="O2131" s="23" t="str">
        <f>IF(C2131&lt;'Cleaning Summary'!$B$66,"Normal",IF(C2131&lt;'Cleaning Summary'!$B$67,"Prediabetes","Diabetes"))</f>
        <v>Normal</v>
      </c>
    </row>
    <row r="2132" spans="1:15" x14ac:dyDescent="0.35">
      <c r="A2132" s="23" t="s">
        <v>4379</v>
      </c>
      <c r="B2132" s="27">
        <v>30.495000000000001</v>
      </c>
      <c r="C2132" s="27">
        <v>4.95</v>
      </c>
      <c r="D2132" s="23" t="s">
        <v>81</v>
      </c>
      <c r="E2132" s="23" t="s">
        <v>81</v>
      </c>
      <c r="F2132" s="23" t="s">
        <v>82</v>
      </c>
      <c r="G2132" s="23">
        <v>1</v>
      </c>
      <c r="H2132" s="23" t="s">
        <v>81</v>
      </c>
      <c r="I2132" s="23" t="str">
        <f t="shared" si="132"/>
        <v>No</v>
      </c>
      <c r="J2132" s="23" t="str">
        <f t="shared" si="133"/>
        <v>No</v>
      </c>
      <c r="K2132" s="23" t="str">
        <f t="shared" si="134"/>
        <v>Yes</v>
      </c>
      <c r="L2132" s="23" t="str">
        <f>IF(TRIM(H2132)="?",'Cleaning Summary'!$B$35,IF(LOWER(TRIM(H2132))="yes","Yes","No"))</f>
        <v>No</v>
      </c>
      <c r="M2132" s="23">
        <f t="shared" si="135"/>
        <v>1</v>
      </c>
      <c r="N2132" s="23" t="str">
        <f>IF(B2132&lt;'Cleaning Summary'!$B$63,"Underweight",IF(B2132&lt;'Cleaning Summary'!$B$64,"Normal Weight",IF(B2132&lt;'Cleaning Summary'!$B$65,"Overweight","Obesity")))</f>
        <v>Obesity</v>
      </c>
      <c r="O2132" s="23" t="str">
        <f>IF(C2132&lt;'Cleaning Summary'!$B$66,"Normal",IF(C2132&lt;'Cleaning Summary'!$B$67,"Prediabetes","Diabetes"))</f>
        <v>Normal</v>
      </c>
    </row>
    <row r="2133" spans="1:15" x14ac:dyDescent="0.35">
      <c r="A2133" s="23" t="s">
        <v>4381</v>
      </c>
      <c r="B2133" s="27">
        <v>29.24</v>
      </c>
      <c r="C2133" s="27">
        <v>4.04</v>
      </c>
      <c r="D2133" s="23" t="s">
        <v>81</v>
      </c>
      <c r="E2133" s="23" t="s">
        <v>95</v>
      </c>
      <c r="F2133" s="23" t="s">
        <v>81</v>
      </c>
      <c r="G2133" s="23">
        <v>1</v>
      </c>
      <c r="H2133" s="23" t="s">
        <v>81</v>
      </c>
      <c r="I2133" s="23" t="str">
        <f t="shared" si="132"/>
        <v>No</v>
      </c>
      <c r="J2133" s="23" t="str">
        <f t="shared" si="133"/>
        <v>Yes</v>
      </c>
      <c r="K2133" s="23" t="str">
        <f t="shared" si="134"/>
        <v>No</v>
      </c>
      <c r="L2133" s="23" t="str">
        <f>IF(TRIM(H2133)="?",'Cleaning Summary'!$B$35,IF(LOWER(TRIM(H2133))="yes","Yes","No"))</f>
        <v>No</v>
      </c>
      <c r="M2133" s="23">
        <f t="shared" si="135"/>
        <v>1</v>
      </c>
      <c r="N2133" s="23" t="str">
        <f>IF(B2133&lt;'Cleaning Summary'!$B$63,"Underweight",IF(B2133&lt;'Cleaning Summary'!$B$64,"Normal Weight",IF(B2133&lt;'Cleaning Summary'!$B$65,"Overweight","Obesity")))</f>
        <v>Overweight</v>
      </c>
      <c r="O2133" s="23" t="str">
        <f>IF(C2133&lt;'Cleaning Summary'!$B$66,"Normal",IF(C2133&lt;'Cleaning Summary'!$B$67,"Prediabetes","Diabetes"))</f>
        <v>Normal</v>
      </c>
    </row>
    <row r="2134" spans="1:15" x14ac:dyDescent="0.35">
      <c r="A2134" s="23" t="s">
        <v>4383</v>
      </c>
      <c r="B2134" s="27">
        <v>22.515000000000001</v>
      </c>
      <c r="C2134" s="27">
        <v>5.93</v>
      </c>
      <c r="D2134" s="23" t="s">
        <v>81</v>
      </c>
      <c r="E2134" s="23" t="s">
        <v>81</v>
      </c>
      <c r="F2134" s="23" t="s">
        <v>82</v>
      </c>
      <c r="G2134" s="23">
        <v>1</v>
      </c>
      <c r="H2134" s="23" t="s">
        <v>81</v>
      </c>
      <c r="I2134" s="23" t="str">
        <f t="shared" si="132"/>
        <v>No</v>
      </c>
      <c r="J2134" s="23" t="str">
        <f t="shared" si="133"/>
        <v>No</v>
      </c>
      <c r="K2134" s="23" t="str">
        <f t="shared" si="134"/>
        <v>Yes</v>
      </c>
      <c r="L2134" s="23" t="str">
        <f>IF(TRIM(H2134)="?",'Cleaning Summary'!$B$35,IF(LOWER(TRIM(H2134))="yes","Yes","No"))</f>
        <v>No</v>
      </c>
      <c r="M2134" s="23">
        <f t="shared" si="135"/>
        <v>1</v>
      </c>
      <c r="N2134" s="23" t="str">
        <f>IF(B2134&lt;'Cleaning Summary'!$B$63,"Underweight",IF(B2134&lt;'Cleaning Summary'!$B$64,"Normal Weight",IF(B2134&lt;'Cleaning Summary'!$B$65,"Overweight","Obesity")))</f>
        <v>Normal Weight</v>
      </c>
      <c r="O2134" s="23" t="str">
        <f>IF(C2134&lt;'Cleaning Summary'!$B$66,"Normal",IF(C2134&lt;'Cleaning Summary'!$B$67,"Prediabetes","Diabetes"))</f>
        <v>Prediabetes</v>
      </c>
    </row>
    <row r="2135" spans="1:15" x14ac:dyDescent="0.35">
      <c r="A2135" s="23" t="s">
        <v>4385</v>
      </c>
      <c r="B2135" s="27">
        <v>15.65</v>
      </c>
      <c r="C2135" s="27">
        <v>4.2300000000000004</v>
      </c>
      <c r="D2135" s="23" t="s">
        <v>81</v>
      </c>
      <c r="E2135" s="23" t="s">
        <v>81</v>
      </c>
      <c r="F2135" s="23" t="s">
        <v>81</v>
      </c>
      <c r="G2135" s="23" t="s">
        <v>4796</v>
      </c>
      <c r="H2135" s="23" t="s">
        <v>81</v>
      </c>
      <c r="I2135" s="23" t="str">
        <f t="shared" si="132"/>
        <v>No</v>
      </c>
      <c r="J2135" s="23" t="str">
        <f t="shared" si="133"/>
        <v>No</v>
      </c>
      <c r="K2135" s="23" t="str">
        <f t="shared" si="134"/>
        <v>No</v>
      </c>
      <c r="L2135" s="23" t="str">
        <f>IF(TRIM(H2135)="?",'Cleaning Summary'!$B$35,IF(LOWER(TRIM(H2135))="yes","Yes","No"))</f>
        <v>No</v>
      </c>
      <c r="M2135" s="23">
        <f t="shared" si="135"/>
        <v>0</v>
      </c>
      <c r="N2135" s="23" t="str">
        <f>IF(B2135&lt;'Cleaning Summary'!$B$63,"Underweight",IF(B2135&lt;'Cleaning Summary'!$B$64,"Normal Weight",IF(B2135&lt;'Cleaning Summary'!$B$65,"Overweight","Obesity")))</f>
        <v>Underweight</v>
      </c>
      <c r="O2135" s="23" t="str">
        <f>IF(C2135&lt;'Cleaning Summary'!$B$66,"Normal",IF(C2135&lt;'Cleaning Summary'!$B$67,"Prediabetes","Diabetes"))</f>
        <v>Normal</v>
      </c>
    </row>
    <row r="2136" spans="1:15" x14ac:dyDescent="0.35">
      <c r="A2136" s="23" t="s">
        <v>4387</v>
      </c>
      <c r="B2136" s="27">
        <v>27.36</v>
      </c>
      <c r="C2136" s="27">
        <v>5.59</v>
      </c>
      <c r="D2136" s="23" t="s">
        <v>95</v>
      </c>
      <c r="E2136" s="23" t="s">
        <v>81</v>
      </c>
      <c r="F2136" s="23" t="s">
        <v>81</v>
      </c>
      <c r="G2136" s="23" t="s">
        <v>4796</v>
      </c>
      <c r="H2136" s="23" t="s">
        <v>81</v>
      </c>
      <c r="I2136" s="23" t="str">
        <f t="shared" si="132"/>
        <v>Yes</v>
      </c>
      <c r="J2136" s="23" t="str">
        <f t="shared" si="133"/>
        <v>No</v>
      </c>
      <c r="K2136" s="23" t="str">
        <f t="shared" si="134"/>
        <v>No</v>
      </c>
      <c r="L2136" s="23" t="str">
        <f>IF(TRIM(H2136)="?",'Cleaning Summary'!$B$35,IF(LOWER(TRIM(H2136))="yes","Yes","No"))</f>
        <v>No</v>
      </c>
      <c r="M2136" s="23">
        <f t="shared" si="135"/>
        <v>0</v>
      </c>
      <c r="N2136" s="23" t="str">
        <f>IF(B2136&lt;'Cleaning Summary'!$B$63,"Underweight",IF(B2136&lt;'Cleaning Summary'!$B$64,"Normal Weight",IF(B2136&lt;'Cleaning Summary'!$B$65,"Overweight","Obesity")))</f>
        <v>Overweight</v>
      </c>
      <c r="O2136" s="23" t="str">
        <f>IF(C2136&lt;'Cleaning Summary'!$B$66,"Normal",IF(C2136&lt;'Cleaning Summary'!$B$67,"Prediabetes","Diabetes"))</f>
        <v>Normal</v>
      </c>
    </row>
    <row r="2137" spans="1:15" x14ac:dyDescent="0.35">
      <c r="A2137" s="23" t="s">
        <v>4389</v>
      </c>
      <c r="B2137" s="27">
        <v>22.3</v>
      </c>
      <c r="C2137" s="27">
        <v>4.8899999999999997</v>
      </c>
      <c r="D2137" s="23" t="s">
        <v>95</v>
      </c>
      <c r="E2137" s="23" t="s">
        <v>81</v>
      </c>
      <c r="F2137" s="23" t="s">
        <v>81</v>
      </c>
      <c r="G2137" s="23" t="s">
        <v>4796</v>
      </c>
      <c r="H2137" s="23" t="s">
        <v>81</v>
      </c>
      <c r="I2137" s="23" t="str">
        <f t="shared" si="132"/>
        <v>Yes</v>
      </c>
      <c r="J2137" s="23" t="str">
        <f t="shared" si="133"/>
        <v>No</v>
      </c>
      <c r="K2137" s="23" t="str">
        <f t="shared" si="134"/>
        <v>No</v>
      </c>
      <c r="L2137" s="23" t="str">
        <f>IF(TRIM(H2137)="?",'Cleaning Summary'!$B$35,IF(LOWER(TRIM(H2137))="yes","Yes","No"))</f>
        <v>No</v>
      </c>
      <c r="M2137" s="23">
        <f t="shared" si="135"/>
        <v>0</v>
      </c>
      <c r="N2137" s="23" t="str">
        <f>IF(B2137&lt;'Cleaning Summary'!$B$63,"Underweight",IF(B2137&lt;'Cleaning Summary'!$B$64,"Normal Weight",IF(B2137&lt;'Cleaning Summary'!$B$65,"Overweight","Obesity")))</f>
        <v>Normal Weight</v>
      </c>
      <c r="O2137" s="23" t="str">
        <f>IF(C2137&lt;'Cleaning Summary'!$B$66,"Normal",IF(C2137&lt;'Cleaning Summary'!$B$67,"Prediabetes","Diabetes"))</f>
        <v>Normal</v>
      </c>
    </row>
    <row r="2138" spans="1:15" x14ac:dyDescent="0.35">
      <c r="A2138" s="23" t="s">
        <v>4391</v>
      </c>
      <c r="B2138" s="27">
        <v>26.03</v>
      </c>
      <c r="C2138" s="27">
        <v>5.81</v>
      </c>
      <c r="D2138" s="23" t="s">
        <v>95</v>
      </c>
      <c r="E2138" s="23" t="s">
        <v>81</v>
      </c>
      <c r="F2138" s="23" t="s">
        <v>81</v>
      </c>
      <c r="G2138" s="23" t="s">
        <v>4796</v>
      </c>
      <c r="H2138" s="23" t="s">
        <v>81</v>
      </c>
      <c r="I2138" s="23" t="str">
        <f t="shared" si="132"/>
        <v>Yes</v>
      </c>
      <c r="J2138" s="23" t="str">
        <f t="shared" si="133"/>
        <v>No</v>
      </c>
      <c r="K2138" s="23" t="str">
        <f t="shared" si="134"/>
        <v>No</v>
      </c>
      <c r="L2138" s="23" t="str">
        <f>IF(TRIM(H2138)="?",'Cleaning Summary'!$B$35,IF(LOWER(TRIM(H2138))="yes","Yes","No"))</f>
        <v>No</v>
      </c>
      <c r="M2138" s="23">
        <f t="shared" si="135"/>
        <v>0</v>
      </c>
      <c r="N2138" s="23" t="str">
        <f>IF(B2138&lt;'Cleaning Summary'!$B$63,"Underweight",IF(B2138&lt;'Cleaning Summary'!$B$64,"Normal Weight",IF(B2138&lt;'Cleaning Summary'!$B$65,"Overweight","Obesity")))</f>
        <v>Overweight</v>
      </c>
      <c r="O2138" s="23" t="str">
        <f>IF(C2138&lt;'Cleaning Summary'!$B$66,"Normal",IF(C2138&lt;'Cleaning Summary'!$B$67,"Prediabetes","Diabetes"))</f>
        <v>Prediabetes</v>
      </c>
    </row>
    <row r="2139" spans="1:15" x14ac:dyDescent="0.35">
      <c r="A2139" s="23" t="s">
        <v>4393</v>
      </c>
      <c r="B2139" s="27">
        <v>27.74</v>
      </c>
      <c r="C2139" s="27">
        <v>4.29</v>
      </c>
      <c r="D2139" s="23" t="s">
        <v>81</v>
      </c>
      <c r="E2139" s="23" t="s">
        <v>95</v>
      </c>
      <c r="F2139" s="23" t="s">
        <v>81</v>
      </c>
      <c r="G2139" s="23">
        <v>1</v>
      </c>
      <c r="H2139" s="23" t="s">
        <v>81</v>
      </c>
      <c r="I2139" s="23" t="str">
        <f t="shared" si="132"/>
        <v>No</v>
      </c>
      <c r="J2139" s="23" t="str">
        <f t="shared" si="133"/>
        <v>Yes</v>
      </c>
      <c r="K2139" s="23" t="str">
        <f t="shared" si="134"/>
        <v>No</v>
      </c>
      <c r="L2139" s="23" t="str">
        <f>IF(TRIM(H2139)="?",'Cleaning Summary'!$B$35,IF(LOWER(TRIM(H2139))="yes","Yes","No"))</f>
        <v>No</v>
      </c>
      <c r="M2139" s="23">
        <f t="shared" si="135"/>
        <v>1</v>
      </c>
      <c r="N2139" s="23" t="str">
        <f>IF(B2139&lt;'Cleaning Summary'!$B$63,"Underweight",IF(B2139&lt;'Cleaning Summary'!$B$64,"Normal Weight",IF(B2139&lt;'Cleaning Summary'!$B$65,"Overweight","Obesity")))</f>
        <v>Overweight</v>
      </c>
      <c r="O2139" s="23" t="str">
        <f>IF(C2139&lt;'Cleaning Summary'!$B$66,"Normal",IF(C2139&lt;'Cleaning Summary'!$B$67,"Prediabetes","Diabetes"))</f>
        <v>Normal</v>
      </c>
    </row>
    <row r="2140" spans="1:15" x14ac:dyDescent="0.35">
      <c r="A2140" s="23" t="s">
        <v>4395</v>
      </c>
      <c r="B2140" s="27">
        <v>32.11</v>
      </c>
      <c r="C2140" s="27">
        <v>4.03</v>
      </c>
      <c r="D2140" s="23" t="s">
        <v>95</v>
      </c>
      <c r="E2140" s="23" t="s">
        <v>95</v>
      </c>
      <c r="F2140" s="23" t="s">
        <v>81</v>
      </c>
      <c r="G2140" s="23">
        <v>2</v>
      </c>
      <c r="H2140" s="23" t="s">
        <v>81</v>
      </c>
      <c r="I2140" s="23" t="str">
        <f t="shared" si="132"/>
        <v>Yes</v>
      </c>
      <c r="J2140" s="23" t="str">
        <f t="shared" si="133"/>
        <v>Yes</v>
      </c>
      <c r="K2140" s="23" t="str">
        <f t="shared" si="134"/>
        <v>No</v>
      </c>
      <c r="L2140" s="23" t="str">
        <f>IF(TRIM(H2140)="?",'Cleaning Summary'!$B$35,IF(LOWER(TRIM(H2140))="yes","Yes","No"))</f>
        <v>No</v>
      </c>
      <c r="M2140" s="23">
        <f t="shared" si="135"/>
        <v>2</v>
      </c>
      <c r="N2140" s="23" t="str">
        <f>IF(B2140&lt;'Cleaning Summary'!$B$63,"Underweight",IF(B2140&lt;'Cleaning Summary'!$B$64,"Normal Weight",IF(B2140&lt;'Cleaning Summary'!$B$65,"Overweight","Obesity")))</f>
        <v>Obesity</v>
      </c>
      <c r="O2140" s="23" t="str">
        <f>IF(C2140&lt;'Cleaning Summary'!$B$66,"Normal",IF(C2140&lt;'Cleaning Summary'!$B$67,"Prediabetes","Diabetes"))</f>
        <v>Normal</v>
      </c>
    </row>
    <row r="2141" spans="1:15" x14ac:dyDescent="0.35">
      <c r="A2141" s="23" t="s">
        <v>4397</v>
      </c>
      <c r="B2141" s="27">
        <v>25.175000000000001</v>
      </c>
      <c r="C2141" s="27">
        <v>6.29</v>
      </c>
      <c r="D2141" s="23" t="s">
        <v>95</v>
      </c>
      <c r="E2141" s="23" t="s">
        <v>95</v>
      </c>
      <c r="F2141" s="23" t="s">
        <v>81</v>
      </c>
      <c r="G2141" s="23">
        <v>2</v>
      </c>
      <c r="H2141" s="23" t="s">
        <v>81</v>
      </c>
      <c r="I2141" s="23" t="str">
        <f t="shared" si="132"/>
        <v>Yes</v>
      </c>
      <c r="J2141" s="23" t="str">
        <f t="shared" si="133"/>
        <v>Yes</v>
      </c>
      <c r="K2141" s="23" t="str">
        <f t="shared" si="134"/>
        <v>No</v>
      </c>
      <c r="L2141" s="23" t="str">
        <f>IF(TRIM(H2141)="?",'Cleaning Summary'!$B$35,IF(LOWER(TRIM(H2141))="yes","Yes","No"))</f>
        <v>No</v>
      </c>
      <c r="M2141" s="23">
        <f t="shared" si="135"/>
        <v>2</v>
      </c>
      <c r="N2141" s="23" t="str">
        <f>IF(B2141&lt;'Cleaning Summary'!$B$63,"Underweight",IF(B2141&lt;'Cleaning Summary'!$B$64,"Normal Weight",IF(B2141&lt;'Cleaning Summary'!$B$65,"Overweight","Obesity")))</f>
        <v>Overweight</v>
      </c>
      <c r="O2141" s="23" t="str">
        <f>IF(C2141&lt;'Cleaning Summary'!$B$66,"Normal",IF(C2141&lt;'Cleaning Summary'!$B$67,"Prediabetes","Diabetes"))</f>
        <v>Prediabetes</v>
      </c>
    </row>
    <row r="2142" spans="1:15" x14ac:dyDescent="0.35">
      <c r="A2142" s="23" t="s">
        <v>4399</v>
      </c>
      <c r="B2142" s="27">
        <v>39.49</v>
      </c>
      <c r="C2142" s="27">
        <v>4.4800000000000004</v>
      </c>
      <c r="D2142" s="23" t="s">
        <v>95</v>
      </c>
      <c r="E2142" s="23" t="s">
        <v>81</v>
      </c>
      <c r="F2142" s="23" t="s">
        <v>81</v>
      </c>
      <c r="G2142" s="23" t="s">
        <v>4796</v>
      </c>
      <c r="H2142" s="23" t="s">
        <v>81</v>
      </c>
      <c r="I2142" s="23" t="str">
        <f t="shared" si="132"/>
        <v>Yes</v>
      </c>
      <c r="J2142" s="23" t="str">
        <f t="shared" si="133"/>
        <v>No</v>
      </c>
      <c r="K2142" s="23" t="str">
        <f t="shared" si="134"/>
        <v>No</v>
      </c>
      <c r="L2142" s="23" t="str">
        <f>IF(TRIM(H2142)="?",'Cleaning Summary'!$B$35,IF(LOWER(TRIM(H2142))="yes","Yes","No"))</f>
        <v>No</v>
      </c>
      <c r="M2142" s="23">
        <f t="shared" si="135"/>
        <v>0</v>
      </c>
      <c r="N2142" s="23" t="str">
        <f>IF(B2142&lt;'Cleaning Summary'!$B$63,"Underweight",IF(B2142&lt;'Cleaning Summary'!$B$64,"Normal Weight",IF(B2142&lt;'Cleaning Summary'!$B$65,"Overweight","Obesity")))</f>
        <v>Obesity</v>
      </c>
      <c r="O2142" s="23" t="str">
        <f>IF(C2142&lt;'Cleaning Summary'!$B$66,"Normal",IF(C2142&lt;'Cleaning Summary'!$B$67,"Prediabetes","Diabetes"))</f>
        <v>Normal</v>
      </c>
    </row>
    <row r="2143" spans="1:15" x14ac:dyDescent="0.35">
      <c r="A2143" s="23" t="s">
        <v>4401</v>
      </c>
      <c r="B2143" s="27">
        <v>34.869999999999997</v>
      </c>
      <c r="C2143" s="27">
        <v>5.51</v>
      </c>
      <c r="D2143" s="23" t="s">
        <v>95</v>
      </c>
      <c r="E2143" s="23" t="s">
        <v>81</v>
      </c>
      <c r="F2143" s="23" t="s">
        <v>81</v>
      </c>
      <c r="G2143" s="23" t="s">
        <v>4796</v>
      </c>
      <c r="H2143" s="23" t="s">
        <v>81</v>
      </c>
      <c r="I2143" s="23" t="str">
        <f t="shared" si="132"/>
        <v>Yes</v>
      </c>
      <c r="J2143" s="23" t="str">
        <f t="shared" si="133"/>
        <v>No</v>
      </c>
      <c r="K2143" s="23" t="str">
        <f t="shared" si="134"/>
        <v>No</v>
      </c>
      <c r="L2143" s="23" t="str">
        <f>IF(TRIM(H2143)="?",'Cleaning Summary'!$B$35,IF(LOWER(TRIM(H2143))="yes","Yes","No"))</f>
        <v>No</v>
      </c>
      <c r="M2143" s="23">
        <f t="shared" si="135"/>
        <v>0</v>
      </c>
      <c r="N2143" s="23" t="str">
        <f>IF(B2143&lt;'Cleaning Summary'!$B$63,"Underweight",IF(B2143&lt;'Cleaning Summary'!$B$64,"Normal Weight",IF(B2143&lt;'Cleaning Summary'!$B$65,"Overweight","Obesity")))</f>
        <v>Obesity</v>
      </c>
      <c r="O2143" s="23" t="str">
        <f>IF(C2143&lt;'Cleaning Summary'!$B$66,"Normal",IF(C2143&lt;'Cleaning Summary'!$B$67,"Prediabetes","Diabetes"))</f>
        <v>Normal</v>
      </c>
    </row>
    <row r="2144" spans="1:15" x14ac:dyDescent="0.35">
      <c r="A2144" s="23" t="s">
        <v>4403</v>
      </c>
      <c r="B2144" s="27">
        <v>34.6</v>
      </c>
      <c r="C2144" s="27">
        <v>4.5</v>
      </c>
      <c r="D2144" s="23" t="s">
        <v>95</v>
      </c>
      <c r="E2144" s="23" t="s">
        <v>81</v>
      </c>
      <c r="F2144" s="23" t="s">
        <v>81</v>
      </c>
      <c r="G2144" s="23" t="s">
        <v>4796</v>
      </c>
      <c r="H2144" s="23" t="s">
        <v>81</v>
      </c>
      <c r="I2144" s="23" t="str">
        <f t="shared" si="132"/>
        <v>Yes</v>
      </c>
      <c r="J2144" s="23" t="str">
        <f t="shared" si="133"/>
        <v>No</v>
      </c>
      <c r="K2144" s="23" t="str">
        <f t="shared" si="134"/>
        <v>No</v>
      </c>
      <c r="L2144" s="23" t="str">
        <f>IF(TRIM(H2144)="?",'Cleaning Summary'!$B$35,IF(LOWER(TRIM(H2144))="yes","Yes","No"))</f>
        <v>No</v>
      </c>
      <c r="M2144" s="23">
        <f t="shared" si="135"/>
        <v>0</v>
      </c>
      <c r="N2144" s="23" t="str">
        <f>IF(B2144&lt;'Cleaning Summary'!$B$63,"Underweight",IF(B2144&lt;'Cleaning Summary'!$B$64,"Normal Weight",IF(B2144&lt;'Cleaning Summary'!$B$65,"Overweight","Obesity")))</f>
        <v>Obesity</v>
      </c>
      <c r="O2144" s="23" t="str">
        <f>IF(C2144&lt;'Cleaning Summary'!$B$66,"Normal",IF(C2144&lt;'Cleaning Summary'!$B$67,"Prediabetes","Diabetes"))</f>
        <v>Normal</v>
      </c>
    </row>
    <row r="2145" spans="1:15" x14ac:dyDescent="0.35">
      <c r="A2145" s="23" t="s">
        <v>4405</v>
      </c>
      <c r="B2145" s="27">
        <v>25.8</v>
      </c>
      <c r="C2145" s="27">
        <v>6.29</v>
      </c>
      <c r="D2145" s="23" t="s">
        <v>95</v>
      </c>
      <c r="E2145" s="23" t="s">
        <v>81</v>
      </c>
      <c r="F2145" s="23" t="s">
        <v>81</v>
      </c>
      <c r="G2145" s="23" t="s">
        <v>4796</v>
      </c>
      <c r="H2145" s="23" t="s">
        <v>81</v>
      </c>
      <c r="I2145" s="23" t="str">
        <f t="shared" si="132"/>
        <v>Yes</v>
      </c>
      <c r="J2145" s="23" t="str">
        <f t="shared" si="133"/>
        <v>No</v>
      </c>
      <c r="K2145" s="23" t="str">
        <f t="shared" si="134"/>
        <v>No</v>
      </c>
      <c r="L2145" s="23" t="str">
        <f>IF(TRIM(H2145)="?",'Cleaning Summary'!$B$35,IF(LOWER(TRIM(H2145))="yes","Yes","No"))</f>
        <v>No</v>
      </c>
      <c r="M2145" s="23">
        <f t="shared" si="135"/>
        <v>0</v>
      </c>
      <c r="N2145" s="23" t="str">
        <f>IF(B2145&lt;'Cleaning Summary'!$B$63,"Underweight",IF(B2145&lt;'Cleaning Summary'!$B$64,"Normal Weight",IF(B2145&lt;'Cleaning Summary'!$B$65,"Overweight","Obesity")))</f>
        <v>Overweight</v>
      </c>
      <c r="O2145" s="23" t="str">
        <f>IF(C2145&lt;'Cleaning Summary'!$B$66,"Normal",IF(C2145&lt;'Cleaning Summary'!$B$67,"Prediabetes","Diabetes"))</f>
        <v>Prediabetes</v>
      </c>
    </row>
    <row r="2146" spans="1:15" x14ac:dyDescent="0.35">
      <c r="A2146" s="23" t="s">
        <v>4407</v>
      </c>
      <c r="B2146" s="27">
        <v>35.86</v>
      </c>
      <c r="C2146" s="27">
        <v>4.33</v>
      </c>
      <c r="D2146" s="23" t="s">
        <v>81</v>
      </c>
      <c r="E2146" s="23" t="s">
        <v>81</v>
      </c>
      <c r="F2146" s="23" t="s">
        <v>81</v>
      </c>
      <c r="G2146" s="23">
        <v>1</v>
      </c>
      <c r="H2146" s="23" t="s">
        <v>81</v>
      </c>
      <c r="I2146" s="23" t="str">
        <f t="shared" si="132"/>
        <v>No</v>
      </c>
      <c r="J2146" s="23" t="str">
        <f t="shared" si="133"/>
        <v>No</v>
      </c>
      <c r="K2146" s="23" t="str">
        <f t="shared" si="134"/>
        <v>No</v>
      </c>
      <c r="L2146" s="23" t="str">
        <f>IF(TRIM(H2146)="?",'Cleaning Summary'!$B$35,IF(LOWER(TRIM(H2146))="yes","Yes","No"))</f>
        <v>No</v>
      </c>
      <c r="M2146" s="23">
        <f t="shared" si="135"/>
        <v>1</v>
      </c>
      <c r="N2146" s="23" t="str">
        <f>IF(B2146&lt;'Cleaning Summary'!$B$63,"Underweight",IF(B2146&lt;'Cleaning Summary'!$B$64,"Normal Weight",IF(B2146&lt;'Cleaning Summary'!$B$65,"Overweight","Obesity")))</f>
        <v>Obesity</v>
      </c>
      <c r="O2146" s="23" t="str">
        <f>IF(C2146&lt;'Cleaning Summary'!$B$66,"Normal",IF(C2146&lt;'Cleaning Summary'!$B$67,"Prediabetes","Diabetes"))</f>
        <v>Normal</v>
      </c>
    </row>
    <row r="2147" spans="1:15" x14ac:dyDescent="0.35">
      <c r="A2147" s="23" t="s">
        <v>4409</v>
      </c>
      <c r="B2147" s="27">
        <v>40.47</v>
      </c>
      <c r="C2147" s="27">
        <v>11.15</v>
      </c>
      <c r="D2147" s="23" t="s">
        <v>81</v>
      </c>
      <c r="E2147" s="23" t="s">
        <v>81</v>
      </c>
      <c r="F2147" s="23" t="s">
        <v>81</v>
      </c>
      <c r="G2147" s="23" t="s">
        <v>4796</v>
      </c>
      <c r="H2147" s="23" t="s">
        <v>81</v>
      </c>
      <c r="I2147" s="23" t="str">
        <f t="shared" si="132"/>
        <v>No</v>
      </c>
      <c r="J2147" s="23" t="str">
        <f t="shared" si="133"/>
        <v>No</v>
      </c>
      <c r="K2147" s="23" t="str">
        <f t="shared" si="134"/>
        <v>No</v>
      </c>
      <c r="L2147" s="23" t="str">
        <f>IF(TRIM(H2147)="?",'Cleaning Summary'!$B$35,IF(LOWER(TRIM(H2147))="yes","Yes","No"))</f>
        <v>No</v>
      </c>
      <c r="M2147" s="23">
        <f t="shared" si="135"/>
        <v>0</v>
      </c>
      <c r="N2147" s="23" t="str">
        <f>IF(B2147&lt;'Cleaning Summary'!$B$63,"Underweight",IF(B2147&lt;'Cleaning Summary'!$B$64,"Normal Weight",IF(B2147&lt;'Cleaning Summary'!$B$65,"Overweight","Obesity")))</f>
        <v>Obesity</v>
      </c>
      <c r="O2147" s="23" t="str">
        <f>IF(C2147&lt;'Cleaning Summary'!$B$66,"Normal",IF(C2147&lt;'Cleaning Summary'!$B$67,"Prediabetes","Diabetes"))</f>
        <v>Diabetes</v>
      </c>
    </row>
    <row r="2148" spans="1:15" x14ac:dyDescent="0.35">
      <c r="A2148" s="23" t="s">
        <v>4411</v>
      </c>
      <c r="B2148" s="27">
        <v>32.01</v>
      </c>
      <c r="C2148" s="27">
        <v>6.45</v>
      </c>
      <c r="D2148" s="23" t="s">
        <v>81</v>
      </c>
      <c r="E2148" s="23" t="s">
        <v>81</v>
      </c>
      <c r="F2148" s="23" t="s">
        <v>81</v>
      </c>
      <c r="G2148" s="23">
        <v>1</v>
      </c>
      <c r="H2148" s="23" t="s">
        <v>81</v>
      </c>
      <c r="I2148" s="23" t="str">
        <f t="shared" si="132"/>
        <v>No</v>
      </c>
      <c r="J2148" s="23" t="str">
        <f t="shared" si="133"/>
        <v>No</v>
      </c>
      <c r="K2148" s="23" t="str">
        <f t="shared" si="134"/>
        <v>No</v>
      </c>
      <c r="L2148" s="23" t="str">
        <f>IF(TRIM(H2148)="?",'Cleaning Summary'!$B$35,IF(LOWER(TRIM(H2148))="yes","Yes","No"))</f>
        <v>No</v>
      </c>
      <c r="M2148" s="23">
        <f t="shared" si="135"/>
        <v>1</v>
      </c>
      <c r="N2148" s="23" t="str">
        <f>IF(B2148&lt;'Cleaning Summary'!$B$63,"Underweight",IF(B2148&lt;'Cleaning Summary'!$B$64,"Normal Weight",IF(B2148&lt;'Cleaning Summary'!$B$65,"Overweight","Obesity")))</f>
        <v>Obesity</v>
      </c>
      <c r="O2148" s="23" t="str">
        <f>IF(C2148&lt;'Cleaning Summary'!$B$66,"Normal",IF(C2148&lt;'Cleaning Summary'!$B$67,"Prediabetes","Diabetes"))</f>
        <v>Prediabetes</v>
      </c>
    </row>
    <row r="2149" spans="1:15" x14ac:dyDescent="0.35">
      <c r="A2149" s="23" t="s">
        <v>4413</v>
      </c>
      <c r="B2149" s="27">
        <v>33</v>
      </c>
      <c r="C2149" s="27">
        <v>9.27</v>
      </c>
      <c r="D2149" s="23" t="s">
        <v>81</v>
      </c>
      <c r="E2149" s="23" t="s">
        <v>81</v>
      </c>
      <c r="F2149" s="23" t="s">
        <v>81</v>
      </c>
      <c r="G2149" s="23" t="s">
        <v>4796</v>
      </c>
      <c r="H2149" s="23" t="s">
        <v>81</v>
      </c>
      <c r="I2149" s="23" t="str">
        <f t="shared" si="132"/>
        <v>No</v>
      </c>
      <c r="J2149" s="23" t="str">
        <f t="shared" si="133"/>
        <v>No</v>
      </c>
      <c r="K2149" s="23" t="str">
        <f t="shared" si="134"/>
        <v>No</v>
      </c>
      <c r="L2149" s="23" t="str">
        <f>IF(TRIM(H2149)="?",'Cleaning Summary'!$B$35,IF(LOWER(TRIM(H2149))="yes","Yes","No"))</f>
        <v>No</v>
      </c>
      <c r="M2149" s="23">
        <f t="shared" si="135"/>
        <v>0</v>
      </c>
      <c r="N2149" s="23" t="str">
        <f>IF(B2149&lt;'Cleaning Summary'!$B$63,"Underweight",IF(B2149&lt;'Cleaning Summary'!$B$64,"Normal Weight",IF(B2149&lt;'Cleaning Summary'!$B$65,"Overweight","Obesity")))</f>
        <v>Obesity</v>
      </c>
      <c r="O2149" s="23" t="str">
        <f>IF(C2149&lt;'Cleaning Summary'!$B$66,"Normal",IF(C2149&lt;'Cleaning Summary'!$B$67,"Prediabetes","Diabetes"))</f>
        <v>Diabetes</v>
      </c>
    </row>
    <row r="2150" spans="1:15" x14ac:dyDescent="0.35">
      <c r="A2150" s="23" t="s">
        <v>4415</v>
      </c>
      <c r="B2150" s="27">
        <v>29.3</v>
      </c>
      <c r="C2150" s="27">
        <v>6.15</v>
      </c>
      <c r="D2150" s="23" t="s">
        <v>81</v>
      </c>
      <c r="E2150" s="23" t="s">
        <v>81</v>
      </c>
      <c r="F2150" s="23" t="s">
        <v>81</v>
      </c>
      <c r="G2150" s="23">
        <v>1</v>
      </c>
      <c r="H2150" s="23" t="s">
        <v>81</v>
      </c>
      <c r="I2150" s="23" t="str">
        <f t="shared" si="132"/>
        <v>No</v>
      </c>
      <c r="J2150" s="23" t="str">
        <f t="shared" si="133"/>
        <v>No</v>
      </c>
      <c r="K2150" s="23" t="str">
        <f t="shared" si="134"/>
        <v>No</v>
      </c>
      <c r="L2150" s="23" t="str">
        <f>IF(TRIM(H2150)="?",'Cleaning Summary'!$B$35,IF(LOWER(TRIM(H2150))="yes","Yes","No"))</f>
        <v>No</v>
      </c>
      <c r="M2150" s="23">
        <f t="shared" si="135"/>
        <v>1</v>
      </c>
      <c r="N2150" s="23" t="str">
        <f>IF(B2150&lt;'Cleaning Summary'!$B$63,"Underweight",IF(B2150&lt;'Cleaning Summary'!$B$64,"Normal Weight",IF(B2150&lt;'Cleaning Summary'!$B$65,"Overweight","Obesity")))</f>
        <v>Overweight</v>
      </c>
      <c r="O2150" s="23" t="str">
        <f>IF(C2150&lt;'Cleaning Summary'!$B$66,"Normal",IF(C2150&lt;'Cleaning Summary'!$B$67,"Prediabetes","Diabetes"))</f>
        <v>Prediabetes</v>
      </c>
    </row>
    <row r="2151" spans="1:15" x14ac:dyDescent="0.35">
      <c r="A2151" s="23" t="s">
        <v>4417</v>
      </c>
      <c r="B2151" s="27">
        <v>25.8</v>
      </c>
      <c r="C2151" s="27">
        <v>4.13</v>
      </c>
      <c r="D2151" s="23" t="s">
        <v>81</v>
      </c>
      <c r="E2151" s="23" t="s">
        <v>81</v>
      </c>
      <c r="F2151" s="23" t="s">
        <v>81</v>
      </c>
      <c r="G2151" s="23">
        <v>1</v>
      </c>
      <c r="H2151" s="23" t="s">
        <v>81</v>
      </c>
      <c r="I2151" s="23" t="str">
        <f t="shared" si="132"/>
        <v>No</v>
      </c>
      <c r="J2151" s="23" t="str">
        <f t="shared" si="133"/>
        <v>No</v>
      </c>
      <c r="K2151" s="23" t="str">
        <f t="shared" si="134"/>
        <v>No</v>
      </c>
      <c r="L2151" s="23" t="str">
        <f>IF(TRIM(H2151)="?",'Cleaning Summary'!$B$35,IF(LOWER(TRIM(H2151))="yes","Yes","No"))</f>
        <v>No</v>
      </c>
      <c r="M2151" s="23">
        <f t="shared" si="135"/>
        <v>1</v>
      </c>
      <c r="N2151" s="23" t="str">
        <f>IF(B2151&lt;'Cleaning Summary'!$B$63,"Underweight",IF(B2151&lt;'Cleaning Summary'!$B$64,"Normal Weight",IF(B2151&lt;'Cleaning Summary'!$B$65,"Overweight","Obesity")))</f>
        <v>Overweight</v>
      </c>
      <c r="O2151" s="23" t="str">
        <f>IF(C2151&lt;'Cleaning Summary'!$B$66,"Normal",IF(C2151&lt;'Cleaning Summary'!$B$67,"Prediabetes","Diabetes"))</f>
        <v>Normal</v>
      </c>
    </row>
    <row r="2152" spans="1:15" x14ac:dyDescent="0.35">
      <c r="A2152" s="23" t="s">
        <v>4419</v>
      </c>
      <c r="B2152" s="27">
        <v>23.4</v>
      </c>
      <c r="C2152" s="27">
        <v>4.24</v>
      </c>
      <c r="D2152" s="23" t="s">
        <v>81</v>
      </c>
      <c r="E2152" s="23" t="s">
        <v>81</v>
      </c>
      <c r="F2152" s="23" t="s">
        <v>81</v>
      </c>
      <c r="G2152" s="23">
        <v>1</v>
      </c>
      <c r="H2152" s="23" t="s">
        <v>81</v>
      </c>
      <c r="I2152" s="23" t="str">
        <f t="shared" si="132"/>
        <v>No</v>
      </c>
      <c r="J2152" s="23" t="str">
        <f t="shared" si="133"/>
        <v>No</v>
      </c>
      <c r="K2152" s="23" t="str">
        <f t="shared" si="134"/>
        <v>No</v>
      </c>
      <c r="L2152" s="23" t="str">
        <f>IF(TRIM(H2152)="?",'Cleaning Summary'!$B$35,IF(LOWER(TRIM(H2152))="yes","Yes","No"))</f>
        <v>No</v>
      </c>
      <c r="M2152" s="23">
        <f t="shared" si="135"/>
        <v>1</v>
      </c>
      <c r="N2152" s="23" t="str">
        <f>IF(B2152&lt;'Cleaning Summary'!$B$63,"Underweight",IF(B2152&lt;'Cleaning Summary'!$B$64,"Normal Weight",IF(B2152&lt;'Cleaning Summary'!$B$65,"Overweight","Obesity")))</f>
        <v>Normal Weight</v>
      </c>
      <c r="O2152" s="23" t="str">
        <f>IF(C2152&lt;'Cleaning Summary'!$B$66,"Normal",IF(C2152&lt;'Cleaning Summary'!$B$67,"Prediabetes","Diabetes"))</f>
        <v>Normal</v>
      </c>
    </row>
    <row r="2153" spans="1:15" x14ac:dyDescent="0.35">
      <c r="A2153" s="23" t="s">
        <v>4421</v>
      </c>
      <c r="B2153" s="27">
        <v>27.93</v>
      </c>
      <c r="C2153" s="27">
        <v>9.8800000000000008</v>
      </c>
      <c r="D2153" s="23" t="s">
        <v>81</v>
      </c>
      <c r="E2153" s="23" t="s">
        <v>81</v>
      </c>
      <c r="F2153" s="23" t="s">
        <v>81</v>
      </c>
      <c r="G2153" s="23" t="s">
        <v>4796</v>
      </c>
      <c r="H2153" s="23" t="s">
        <v>81</v>
      </c>
      <c r="I2153" s="23" t="str">
        <f t="shared" si="132"/>
        <v>No</v>
      </c>
      <c r="J2153" s="23" t="str">
        <f t="shared" si="133"/>
        <v>No</v>
      </c>
      <c r="K2153" s="23" t="str">
        <f t="shared" si="134"/>
        <v>No</v>
      </c>
      <c r="L2153" s="23" t="str">
        <f>IF(TRIM(H2153)="?",'Cleaning Summary'!$B$35,IF(LOWER(TRIM(H2153))="yes","Yes","No"))</f>
        <v>No</v>
      </c>
      <c r="M2153" s="23">
        <f t="shared" si="135"/>
        <v>0</v>
      </c>
      <c r="N2153" s="23" t="str">
        <f>IF(B2153&lt;'Cleaning Summary'!$B$63,"Underweight",IF(B2153&lt;'Cleaning Summary'!$B$64,"Normal Weight",IF(B2153&lt;'Cleaning Summary'!$B$65,"Overweight","Obesity")))</f>
        <v>Overweight</v>
      </c>
      <c r="O2153" s="23" t="str">
        <f>IF(C2153&lt;'Cleaning Summary'!$B$66,"Normal",IF(C2153&lt;'Cleaning Summary'!$B$67,"Prediabetes","Diabetes"))</f>
        <v>Diabetes</v>
      </c>
    </row>
    <row r="2154" spans="1:15" x14ac:dyDescent="0.35">
      <c r="A2154" s="23" t="s">
        <v>4423</v>
      </c>
      <c r="B2154" s="27">
        <v>22</v>
      </c>
      <c r="C2154" s="27">
        <v>9.5</v>
      </c>
      <c r="D2154" s="23" t="s">
        <v>81</v>
      </c>
      <c r="E2154" s="23" t="s">
        <v>81</v>
      </c>
      <c r="F2154" s="23" t="s">
        <v>81</v>
      </c>
      <c r="G2154" s="23" t="s">
        <v>4796</v>
      </c>
      <c r="H2154" s="23" t="s">
        <v>81</v>
      </c>
      <c r="I2154" s="23" t="str">
        <f t="shared" si="132"/>
        <v>No</v>
      </c>
      <c r="J2154" s="23" t="str">
        <f t="shared" si="133"/>
        <v>No</v>
      </c>
      <c r="K2154" s="23" t="str">
        <f t="shared" si="134"/>
        <v>No</v>
      </c>
      <c r="L2154" s="23" t="str">
        <f>IF(TRIM(H2154)="?",'Cleaning Summary'!$B$35,IF(LOWER(TRIM(H2154))="yes","Yes","No"))</f>
        <v>No</v>
      </c>
      <c r="M2154" s="23">
        <f t="shared" si="135"/>
        <v>0</v>
      </c>
      <c r="N2154" s="23" t="str">
        <f>IF(B2154&lt;'Cleaning Summary'!$B$63,"Underweight",IF(B2154&lt;'Cleaning Summary'!$B$64,"Normal Weight",IF(B2154&lt;'Cleaning Summary'!$B$65,"Overweight","Obesity")))</f>
        <v>Normal Weight</v>
      </c>
      <c r="O2154" s="23" t="str">
        <f>IF(C2154&lt;'Cleaning Summary'!$B$66,"Normal",IF(C2154&lt;'Cleaning Summary'!$B$67,"Prediabetes","Diabetes"))</f>
        <v>Diabetes</v>
      </c>
    </row>
    <row r="2155" spans="1:15" x14ac:dyDescent="0.35">
      <c r="A2155" s="23" t="s">
        <v>4425</v>
      </c>
      <c r="B2155" s="27">
        <v>36.86</v>
      </c>
      <c r="C2155" s="27">
        <v>4.97</v>
      </c>
      <c r="D2155" s="23" t="s">
        <v>95</v>
      </c>
      <c r="E2155" s="23" t="s">
        <v>81</v>
      </c>
      <c r="F2155" s="23" t="s">
        <v>81</v>
      </c>
      <c r="G2155" s="23" t="s">
        <v>4796</v>
      </c>
      <c r="H2155" s="23" t="s">
        <v>81</v>
      </c>
      <c r="I2155" s="23" t="str">
        <f t="shared" si="132"/>
        <v>Yes</v>
      </c>
      <c r="J2155" s="23" t="str">
        <f t="shared" si="133"/>
        <v>No</v>
      </c>
      <c r="K2155" s="23" t="str">
        <f t="shared" si="134"/>
        <v>No</v>
      </c>
      <c r="L2155" s="23" t="str">
        <f>IF(TRIM(H2155)="?",'Cleaning Summary'!$B$35,IF(LOWER(TRIM(H2155))="yes","Yes","No"))</f>
        <v>No</v>
      </c>
      <c r="M2155" s="23">
        <f t="shared" si="135"/>
        <v>0</v>
      </c>
      <c r="N2155" s="23" t="str">
        <f>IF(B2155&lt;'Cleaning Summary'!$B$63,"Underweight",IF(B2155&lt;'Cleaning Summary'!$B$64,"Normal Weight",IF(B2155&lt;'Cleaning Summary'!$B$65,"Overweight","Obesity")))</f>
        <v>Obesity</v>
      </c>
      <c r="O2155" s="23" t="str">
        <f>IF(C2155&lt;'Cleaning Summary'!$B$66,"Normal",IF(C2155&lt;'Cleaning Summary'!$B$67,"Prediabetes","Diabetes"))</f>
        <v>Normal</v>
      </c>
    </row>
    <row r="2156" spans="1:15" x14ac:dyDescent="0.35">
      <c r="A2156" s="23" t="s">
        <v>4427</v>
      </c>
      <c r="B2156" s="27">
        <v>31.254999999999999</v>
      </c>
      <c r="C2156" s="27">
        <v>5.49</v>
      </c>
      <c r="D2156" s="23" t="s">
        <v>95</v>
      </c>
      <c r="E2156" s="23" t="s">
        <v>81</v>
      </c>
      <c r="F2156" s="23" t="s">
        <v>81</v>
      </c>
      <c r="G2156" s="23" t="s">
        <v>4796</v>
      </c>
      <c r="H2156" s="23" t="s">
        <v>81</v>
      </c>
      <c r="I2156" s="23" t="str">
        <f t="shared" si="132"/>
        <v>Yes</v>
      </c>
      <c r="J2156" s="23" t="str">
        <f t="shared" si="133"/>
        <v>No</v>
      </c>
      <c r="K2156" s="23" t="str">
        <f t="shared" si="134"/>
        <v>No</v>
      </c>
      <c r="L2156" s="23" t="str">
        <f>IF(TRIM(H2156)="?",'Cleaning Summary'!$B$35,IF(LOWER(TRIM(H2156))="yes","Yes","No"))</f>
        <v>No</v>
      </c>
      <c r="M2156" s="23">
        <f t="shared" si="135"/>
        <v>0</v>
      </c>
      <c r="N2156" s="23" t="str">
        <f>IF(B2156&lt;'Cleaning Summary'!$B$63,"Underweight",IF(B2156&lt;'Cleaning Summary'!$B$64,"Normal Weight",IF(B2156&lt;'Cleaning Summary'!$B$65,"Overweight","Obesity")))</f>
        <v>Obesity</v>
      </c>
      <c r="O2156" s="23" t="str">
        <f>IF(C2156&lt;'Cleaning Summary'!$B$66,"Normal",IF(C2156&lt;'Cleaning Summary'!$B$67,"Prediabetes","Diabetes"))</f>
        <v>Normal</v>
      </c>
    </row>
    <row r="2157" spans="1:15" x14ac:dyDescent="0.35">
      <c r="A2157" s="23" t="s">
        <v>4429</v>
      </c>
      <c r="B2157" s="27">
        <v>23.06</v>
      </c>
      <c r="C2157" s="27">
        <v>4.47</v>
      </c>
      <c r="D2157" s="23" t="s">
        <v>81</v>
      </c>
      <c r="E2157" s="23" t="s">
        <v>81</v>
      </c>
      <c r="F2157" s="23" t="s">
        <v>81</v>
      </c>
      <c r="G2157" s="23" t="s">
        <v>4796</v>
      </c>
      <c r="H2157" s="23" t="s">
        <v>81</v>
      </c>
      <c r="I2157" s="23" t="str">
        <f t="shared" si="132"/>
        <v>No</v>
      </c>
      <c r="J2157" s="23" t="str">
        <f t="shared" si="133"/>
        <v>No</v>
      </c>
      <c r="K2157" s="23" t="str">
        <f t="shared" si="134"/>
        <v>No</v>
      </c>
      <c r="L2157" s="23" t="str">
        <f>IF(TRIM(H2157)="?",'Cleaning Summary'!$B$35,IF(LOWER(TRIM(H2157))="yes","Yes","No"))</f>
        <v>No</v>
      </c>
      <c r="M2157" s="23">
        <f t="shared" si="135"/>
        <v>0</v>
      </c>
      <c r="N2157" s="23" t="str">
        <f>IF(B2157&lt;'Cleaning Summary'!$B$63,"Underweight",IF(B2157&lt;'Cleaning Summary'!$B$64,"Normal Weight",IF(B2157&lt;'Cleaning Summary'!$B$65,"Overweight","Obesity")))</f>
        <v>Normal Weight</v>
      </c>
      <c r="O2157" s="23" t="str">
        <f>IF(C2157&lt;'Cleaning Summary'!$B$66,"Normal",IF(C2157&lt;'Cleaning Summary'!$B$67,"Prediabetes","Diabetes"))</f>
        <v>Normal</v>
      </c>
    </row>
    <row r="2158" spans="1:15" x14ac:dyDescent="0.35">
      <c r="A2158" s="23" t="s">
        <v>4431</v>
      </c>
      <c r="B2158" s="27">
        <v>28.975000000000001</v>
      </c>
      <c r="C2158" s="27">
        <v>4.34</v>
      </c>
      <c r="D2158" s="23" t="s">
        <v>95</v>
      </c>
      <c r="E2158" s="23" t="s">
        <v>81</v>
      </c>
      <c r="F2158" s="23" t="s">
        <v>81</v>
      </c>
      <c r="G2158" s="23" t="s">
        <v>4796</v>
      </c>
      <c r="H2158" s="23" t="s">
        <v>81</v>
      </c>
      <c r="I2158" s="23" t="str">
        <f t="shared" si="132"/>
        <v>Yes</v>
      </c>
      <c r="J2158" s="23" t="str">
        <f t="shared" si="133"/>
        <v>No</v>
      </c>
      <c r="K2158" s="23" t="str">
        <f t="shared" si="134"/>
        <v>No</v>
      </c>
      <c r="L2158" s="23" t="str">
        <f>IF(TRIM(H2158)="?",'Cleaning Summary'!$B$35,IF(LOWER(TRIM(H2158))="yes","Yes","No"))</f>
        <v>No</v>
      </c>
      <c r="M2158" s="23">
        <f t="shared" si="135"/>
        <v>0</v>
      </c>
      <c r="N2158" s="23" t="str">
        <f>IF(B2158&lt;'Cleaning Summary'!$B$63,"Underweight",IF(B2158&lt;'Cleaning Summary'!$B$64,"Normal Weight",IF(B2158&lt;'Cleaning Summary'!$B$65,"Overweight","Obesity")))</f>
        <v>Overweight</v>
      </c>
      <c r="O2158" s="23" t="str">
        <f>IF(C2158&lt;'Cleaning Summary'!$B$66,"Normal",IF(C2158&lt;'Cleaning Summary'!$B$67,"Prediabetes","Diabetes"))</f>
        <v>Normal</v>
      </c>
    </row>
    <row r="2159" spans="1:15" x14ac:dyDescent="0.35">
      <c r="A2159" s="23" t="s">
        <v>4433</v>
      </c>
      <c r="B2159" s="27">
        <v>33.299999999999997</v>
      </c>
      <c r="C2159" s="27">
        <v>9.49</v>
      </c>
      <c r="D2159" s="23" t="s">
        <v>81</v>
      </c>
      <c r="E2159" s="23" t="s">
        <v>81</v>
      </c>
      <c r="F2159" s="23" t="s">
        <v>81</v>
      </c>
      <c r="G2159" s="23" t="s">
        <v>4796</v>
      </c>
      <c r="H2159" s="23" t="s">
        <v>81</v>
      </c>
      <c r="I2159" s="23" t="str">
        <f t="shared" si="132"/>
        <v>No</v>
      </c>
      <c r="J2159" s="23" t="str">
        <f t="shared" si="133"/>
        <v>No</v>
      </c>
      <c r="K2159" s="23" t="str">
        <f t="shared" si="134"/>
        <v>No</v>
      </c>
      <c r="L2159" s="23" t="str">
        <f>IF(TRIM(H2159)="?",'Cleaning Summary'!$B$35,IF(LOWER(TRIM(H2159))="yes","Yes","No"))</f>
        <v>No</v>
      </c>
      <c r="M2159" s="23">
        <f t="shared" si="135"/>
        <v>0</v>
      </c>
      <c r="N2159" s="23" t="str">
        <f>IF(B2159&lt;'Cleaning Summary'!$B$63,"Underweight",IF(B2159&lt;'Cleaning Summary'!$B$64,"Normal Weight",IF(B2159&lt;'Cleaning Summary'!$B$65,"Overweight","Obesity")))</f>
        <v>Obesity</v>
      </c>
      <c r="O2159" s="23" t="str">
        <f>IF(C2159&lt;'Cleaning Summary'!$B$66,"Normal",IF(C2159&lt;'Cleaning Summary'!$B$67,"Prediabetes","Diabetes"))</f>
        <v>Diabetes</v>
      </c>
    </row>
    <row r="2160" spans="1:15" x14ac:dyDescent="0.35">
      <c r="A2160" s="23" t="s">
        <v>4435</v>
      </c>
      <c r="B2160" s="27">
        <v>33</v>
      </c>
      <c r="C2160" s="27">
        <v>10.16</v>
      </c>
      <c r="D2160" s="23" t="s">
        <v>81</v>
      </c>
      <c r="E2160" s="23" t="s">
        <v>81</v>
      </c>
      <c r="F2160" s="23" t="s">
        <v>81</v>
      </c>
      <c r="G2160" s="23" t="s">
        <v>4796</v>
      </c>
      <c r="H2160" s="23" t="s">
        <v>81</v>
      </c>
      <c r="I2160" s="23" t="str">
        <f t="shared" si="132"/>
        <v>No</v>
      </c>
      <c r="J2160" s="23" t="str">
        <f t="shared" si="133"/>
        <v>No</v>
      </c>
      <c r="K2160" s="23" t="str">
        <f t="shared" si="134"/>
        <v>No</v>
      </c>
      <c r="L2160" s="23" t="str">
        <f>IF(TRIM(H2160)="?",'Cleaning Summary'!$B$35,IF(LOWER(TRIM(H2160))="yes","Yes","No"))</f>
        <v>No</v>
      </c>
      <c r="M2160" s="23">
        <f t="shared" si="135"/>
        <v>0</v>
      </c>
      <c r="N2160" s="23" t="str">
        <f>IF(B2160&lt;'Cleaning Summary'!$B$63,"Underweight",IF(B2160&lt;'Cleaning Summary'!$B$64,"Normal Weight",IF(B2160&lt;'Cleaning Summary'!$B$65,"Overweight","Obesity")))</f>
        <v>Obesity</v>
      </c>
      <c r="O2160" s="23" t="str">
        <f>IF(C2160&lt;'Cleaning Summary'!$B$66,"Normal",IF(C2160&lt;'Cleaning Summary'!$B$67,"Prediabetes","Diabetes"))</f>
        <v>Diabetes</v>
      </c>
    </row>
    <row r="2161" spans="1:15" x14ac:dyDescent="0.35">
      <c r="A2161" s="23" t="s">
        <v>4437</v>
      </c>
      <c r="B2161" s="27">
        <v>31.46</v>
      </c>
      <c r="C2161" s="27">
        <v>11.19</v>
      </c>
      <c r="D2161" s="23" t="s">
        <v>81</v>
      </c>
      <c r="E2161" s="23" t="s">
        <v>81</v>
      </c>
      <c r="F2161" s="23" t="s">
        <v>81</v>
      </c>
      <c r="G2161" s="23" t="s">
        <v>4796</v>
      </c>
      <c r="H2161" s="23" t="s">
        <v>81</v>
      </c>
      <c r="I2161" s="23" t="str">
        <f t="shared" si="132"/>
        <v>No</v>
      </c>
      <c r="J2161" s="23" t="str">
        <f t="shared" si="133"/>
        <v>No</v>
      </c>
      <c r="K2161" s="23" t="str">
        <f t="shared" si="134"/>
        <v>No</v>
      </c>
      <c r="L2161" s="23" t="str">
        <f>IF(TRIM(H2161)="?",'Cleaning Summary'!$B$35,IF(LOWER(TRIM(H2161))="yes","Yes","No"))</f>
        <v>No</v>
      </c>
      <c r="M2161" s="23">
        <f t="shared" si="135"/>
        <v>0</v>
      </c>
      <c r="N2161" s="23" t="str">
        <f>IF(B2161&lt;'Cleaning Summary'!$B$63,"Underweight",IF(B2161&lt;'Cleaning Summary'!$B$64,"Normal Weight",IF(B2161&lt;'Cleaning Summary'!$B$65,"Overweight","Obesity")))</f>
        <v>Obesity</v>
      </c>
      <c r="O2161" s="23" t="str">
        <f>IF(C2161&lt;'Cleaning Summary'!$B$66,"Normal",IF(C2161&lt;'Cleaning Summary'!$B$67,"Prediabetes","Diabetes"))</f>
        <v>Diabetes</v>
      </c>
    </row>
    <row r="2162" spans="1:15" x14ac:dyDescent="0.35">
      <c r="A2162" s="23" t="s">
        <v>4439</v>
      </c>
      <c r="B2162" s="27">
        <v>29.6</v>
      </c>
      <c r="C2162" s="27">
        <v>11.03</v>
      </c>
      <c r="D2162" s="23" t="s">
        <v>81</v>
      </c>
      <c r="E2162" s="23" t="s">
        <v>81</v>
      </c>
      <c r="F2162" s="23" t="s">
        <v>81</v>
      </c>
      <c r="G2162" s="23" t="s">
        <v>4796</v>
      </c>
      <c r="H2162" s="23" t="s">
        <v>81</v>
      </c>
      <c r="I2162" s="23" t="str">
        <f t="shared" si="132"/>
        <v>No</v>
      </c>
      <c r="J2162" s="23" t="str">
        <f t="shared" si="133"/>
        <v>No</v>
      </c>
      <c r="K2162" s="23" t="str">
        <f t="shared" si="134"/>
        <v>No</v>
      </c>
      <c r="L2162" s="23" t="str">
        <f>IF(TRIM(H2162)="?",'Cleaning Summary'!$B$35,IF(LOWER(TRIM(H2162))="yes","Yes","No"))</f>
        <v>No</v>
      </c>
      <c r="M2162" s="23">
        <f t="shared" si="135"/>
        <v>0</v>
      </c>
      <c r="N2162" s="23" t="str">
        <f>IF(B2162&lt;'Cleaning Summary'!$B$63,"Underweight",IF(B2162&lt;'Cleaning Summary'!$B$64,"Normal Weight",IF(B2162&lt;'Cleaning Summary'!$B$65,"Overweight","Obesity")))</f>
        <v>Overweight</v>
      </c>
      <c r="O2162" s="23" t="str">
        <f>IF(C2162&lt;'Cleaning Summary'!$B$66,"Normal",IF(C2162&lt;'Cleaning Summary'!$B$67,"Prediabetes","Diabetes"))</f>
        <v>Diabetes</v>
      </c>
    </row>
    <row r="2163" spans="1:15" x14ac:dyDescent="0.35">
      <c r="A2163" s="23" t="s">
        <v>4441</v>
      </c>
      <c r="B2163" s="27">
        <v>22.05</v>
      </c>
      <c r="C2163" s="27">
        <v>4.43</v>
      </c>
      <c r="D2163" s="23" t="s">
        <v>95</v>
      </c>
      <c r="E2163" s="23" t="s">
        <v>81</v>
      </c>
      <c r="F2163" s="23" t="s">
        <v>81</v>
      </c>
      <c r="G2163" s="23" t="s">
        <v>4796</v>
      </c>
      <c r="H2163" s="23" t="s">
        <v>81</v>
      </c>
      <c r="I2163" s="23" t="str">
        <f t="shared" si="132"/>
        <v>Yes</v>
      </c>
      <c r="J2163" s="23" t="str">
        <f t="shared" si="133"/>
        <v>No</v>
      </c>
      <c r="K2163" s="23" t="str">
        <f t="shared" si="134"/>
        <v>No</v>
      </c>
      <c r="L2163" s="23" t="str">
        <f>IF(TRIM(H2163)="?",'Cleaning Summary'!$B$35,IF(LOWER(TRIM(H2163))="yes","Yes","No"))</f>
        <v>No</v>
      </c>
      <c r="M2163" s="23">
        <f t="shared" si="135"/>
        <v>0</v>
      </c>
      <c r="N2163" s="23" t="str">
        <f>IF(B2163&lt;'Cleaning Summary'!$B$63,"Underweight",IF(B2163&lt;'Cleaning Summary'!$B$64,"Normal Weight",IF(B2163&lt;'Cleaning Summary'!$B$65,"Overweight","Obesity")))</f>
        <v>Normal Weight</v>
      </c>
      <c r="O2163" s="23" t="str">
        <f>IF(C2163&lt;'Cleaning Summary'!$B$66,"Normal",IF(C2163&lt;'Cleaning Summary'!$B$67,"Prediabetes","Diabetes"))</f>
        <v>Normal</v>
      </c>
    </row>
    <row r="2164" spans="1:15" x14ac:dyDescent="0.35">
      <c r="A2164" s="23" t="s">
        <v>4443</v>
      </c>
      <c r="B2164" s="27">
        <v>27.06</v>
      </c>
      <c r="C2164" s="27">
        <v>6.14</v>
      </c>
      <c r="D2164" s="23" t="s">
        <v>81</v>
      </c>
      <c r="E2164" s="23" t="s">
        <v>95</v>
      </c>
      <c r="F2164" s="23" t="s">
        <v>81</v>
      </c>
      <c r="G2164" s="23">
        <v>1</v>
      </c>
      <c r="H2164" s="23" t="s">
        <v>81</v>
      </c>
      <c r="I2164" s="23" t="str">
        <f t="shared" si="132"/>
        <v>No</v>
      </c>
      <c r="J2164" s="23" t="str">
        <f t="shared" si="133"/>
        <v>Yes</v>
      </c>
      <c r="K2164" s="23" t="str">
        <f t="shared" si="134"/>
        <v>No</v>
      </c>
      <c r="L2164" s="23" t="str">
        <f>IF(TRIM(H2164)="?",'Cleaning Summary'!$B$35,IF(LOWER(TRIM(H2164))="yes","Yes","No"))</f>
        <v>No</v>
      </c>
      <c r="M2164" s="23">
        <f t="shared" si="135"/>
        <v>1</v>
      </c>
      <c r="N2164" s="23" t="str">
        <f>IF(B2164&lt;'Cleaning Summary'!$B$63,"Underweight",IF(B2164&lt;'Cleaning Summary'!$B$64,"Normal Weight",IF(B2164&lt;'Cleaning Summary'!$B$65,"Overweight","Obesity")))</f>
        <v>Overweight</v>
      </c>
      <c r="O2164" s="23" t="str">
        <f>IF(C2164&lt;'Cleaning Summary'!$B$66,"Normal",IF(C2164&lt;'Cleaning Summary'!$B$67,"Prediabetes","Diabetes"))</f>
        <v>Prediabetes</v>
      </c>
    </row>
    <row r="2165" spans="1:15" x14ac:dyDescent="0.35">
      <c r="A2165" s="23" t="s">
        <v>4445</v>
      </c>
      <c r="B2165" s="27">
        <v>20.49</v>
      </c>
      <c r="C2165" s="27">
        <v>4.87</v>
      </c>
      <c r="D2165" s="23" t="s">
        <v>81</v>
      </c>
      <c r="E2165" s="23" t="s">
        <v>81</v>
      </c>
      <c r="F2165" s="23" t="s">
        <v>81</v>
      </c>
      <c r="G2165" s="23" t="s">
        <v>4796</v>
      </c>
      <c r="H2165" s="23" t="s">
        <v>81</v>
      </c>
      <c r="I2165" s="23" t="str">
        <f t="shared" si="132"/>
        <v>No</v>
      </c>
      <c r="J2165" s="23" t="str">
        <f t="shared" si="133"/>
        <v>No</v>
      </c>
      <c r="K2165" s="23" t="str">
        <f t="shared" si="134"/>
        <v>No</v>
      </c>
      <c r="L2165" s="23" t="str">
        <f>IF(TRIM(H2165)="?",'Cleaning Summary'!$B$35,IF(LOWER(TRIM(H2165))="yes","Yes","No"))</f>
        <v>No</v>
      </c>
      <c r="M2165" s="23">
        <f t="shared" si="135"/>
        <v>0</v>
      </c>
      <c r="N2165" s="23" t="str">
        <f>IF(B2165&lt;'Cleaning Summary'!$B$63,"Underweight",IF(B2165&lt;'Cleaning Summary'!$B$64,"Normal Weight",IF(B2165&lt;'Cleaning Summary'!$B$65,"Overweight","Obesity")))</f>
        <v>Normal Weight</v>
      </c>
      <c r="O2165" s="23" t="str">
        <f>IF(C2165&lt;'Cleaning Summary'!$B$66,"Normal",IF(C2165&lt;'Cleaning Summary'!$B$67,"Prediabetes","Diabetes"))</f>
        <v>Normal</v>
      </c>
    </row>
    <row r="2166" spans="1:15" x14ac:dyDescent="0.35">
      <c r="A2166" s="23" t="s">
        <v>4447</v>
      </c>
      <c r="B2166" s="27">
        <v>28.4</v>
      </c>
      <c r="C2166" s="27">
        <v>4.3</v>
      </c>
      <c r="D2166" s="23" t="s">
        <v>81</v>
      </c>
      <c r="E2166" s="23" t="s">
        <v>81</v>
      </c>
      <c r="F2166" s="23" t="s">
        <v>82</v>
      </c>
      <c r="G2166" s="23">
        <v>1</v>
      </c>
      <c r="H2166" s="23" t="s">
        <v>81</v>
      </c>
      <c r="I2166" s="23" t="str">
        <f t="shared" si="132"/>
        <v>No</v>
      </c>
      <c r="J2166" s="23" t="str">
        <f t="shared" si="133"/>
        <v>No</v>
      </c>
      <c r="K2166" s="23" t="str">
        <f t="shared" si="134"/>
        <v>Yes</v>
      </c>
      <c r="L2166" s="23" t="str">
        <f>IF(TRIM(H2166)="?",'Cleaning Summary'!$B$35,IF(LOWER(TRIM(H2166))="yes","Yes","No"))</f>
        <v>No</v>
      </c>
      <c r="M2166" s="23">
        <f t="shared" si="135"/>
        <v>1</v>
      </c>
      <c r="N2166" s="23" t="str">
        <f>IF(B2166&lt;'Cleaning Summary'!$B$63,"Underweight",IF(B2166&lt;'Cleaning Summary'!$B$64,"Normal Weight",IF(B2166&lt;'Cleaning Summary'!$B$65,"Overweight","Obesity")))</f>
        <v>Overweight</v>
      </c>
      <c r="O2166" s="23" t="str">
        <f>IF(C2166&lt;'Cleaning Summary'!$B$66,"Normal",IF(C2166&lt;'Cleaning Summary'!$B$67,"Prediabetes","Diabetes"))</f>
        <v>Normal</v>
      </c>
    </row>
    <row r="2167" spans="1:15" x14ac:dyDescent="0.35">
      <c r="A2167" s="23" t="s">
        <v>4449</v>
      </c>
      <c r="B2167" s="27">
        <v>41.91</v>
      </c>
      <c r="C2167" s="27">
        <v>6.19</v>
      </c>
      <c r="D2167" s="23" t="s">
        <v>81</v>
      </c>
      <c r="E2167" s="23" t="s">
        <v>81</v>
      </c>
      <c r="F2167" s="23" t="s">
        <v>81</v>
      </c>
      <c r="G2167" s="23" t="s">
        <v>4796</v>
      </c>
      <c r="H2167" s="23" t="s">
        <v>81</v>
      </c>
      <c r="I2167" s="23" t="str">
        <f t="shared" si="132"/>
        <v>No</v>
      </c>
      <c r="J2167" s="23" t="str">
        <f t="shared" si="133"/>
        <v>No</v>
      </c>
      <c r="K2167" s="23" t="str">
        <f t="shared" si="134"/>
        <v>No</v>
      </c>
      <c r="L2167" s="23" t="str">
        <f>IF(TRIM(H2167)="?",'Cleaning Summary'!$B$35,IF(LOWER(TRIM(H2167))="yes","Yes","No"))</f>
        <v>No</v>
      </c>
      <c r="M2167" s="23">
        <f t="shared" si="135"/>
        <v>0</v>
      </c>
      <c r="N2167" s="23" t="str">
        <f>IF(B2167&lt;'Cleaning Summary'!$B$63,"Underweight",IF(B2167&lt;'Cleaning Summary'!$B$64,"Normal Weight",IF(B2167&lt;'Cleaning Summary'!$B$65,"Overweight","Obesity")))</f>
        <v>Obesity</v>
      </c>
      <c r="O2167" s="23" t="str">
        <f>IF(C2167&lt;'Cleaning Summary'!$B$66,"Normal",IF(C2167&lt;'Cleaning Summary'!$B$67,"Prediabetes","Diabetes"))</f>
        <v>Prediabetes</v>
      </c>
    </row>
    <row r="2168" spans="1:15" x14ac:dyDescent="0.35">
      <c r="A2168" s="23" t="s">
        <v>4451</v>
      </c>
      <c r="B2168" s="27">
        <v>24.6</v>
      </c>
      <c r="C2168" s="27">
        <v>6.19</v>
      </c>
      <c r="D2168" s="23" t="s">
        <v>81</v>
      </c>
      <c r="E2168" s="23" t="s">
        <v>81</v>
      </c>
      <c r="F2168" s="23" t="s">
        <v>82</v>
      </c>
      <c r="G2168" s="23">
        <v>1</v>
      </c>
      <c r="H2168" s="23" t="s">
        <v>81</v>
      </c>
      <c r="I2168" s="23" t="str">
        <f t="shared" si="132"/>
        <v>No</v>
      </c>
      <c r="J2168" s="23" t="str">
        <f t="shared" si="133"/>
        <v>No</v>
      </c>
      <c r="K2168" s="23" t="str">
        <f t="shared" si="134"/>
        <v>Yes</v>
      </c>
      <c r="L2168" s="23" t="str">
        <f>IF(TRIM(H2168)="?",'Cleaning Summary'!$B$35,IF(LOWER(TRIM(H2168))="yes","Yes","No"))</f>
        <v>No</v>
      </c>
      <c r="M2168" s="23">
        <f t="shared" si="135"/>
        <v>1</v>
      </c>
      <c r="N2168" s="23" t="str">
        <f>IF(B2168&lt;'Cleaning Summary'!$B$63,"Underweight",IF(B2168&lt;'Cleaning Summary'!$B$64,"Normal Weight",IF(B2168&lt;'Cleaning Summary'!$B$65,"Overweight","Obesity")))</f>
        <v>Normal Weight</v>
      </c>
      <c r="O2168" s="23" t="str">
        <f>IF(C2168&lt;'Cleaning Summary'!$B$66,"Normal",IF(C2168&lt;'Cleaning Summary'!$B$67,"Prediabetes","Diabetes"))</f>
        <v>Prediabetes</v>
      </c>
    </row>
    <row r="2169" spans="1:15" x14ac:dyDescent="0.35">
      <c r="A2169" s="23" t="s">
        <v>4453</v>
      </c>
      <c r="B2169" s="27">
        <v>20.9</v>
      </c>
      <c r="C2169" s="27">
        <v>5.12</v>
      </c>
      <c r="D2169" s="23" t="s">
        <v>81</v>
      </c>
      <c r="E2169" s="23" t="s">
        <v>81</v>
      </c>
      <c r="F2169" s="23" t="s">
        <v>82</v>
      </c>
      <c r="G2169" s="23">
        <v>1</v>
      </c>
      <c r="H2169" s="23" t="s">
        <v>81</v>
      </c>
      <c r="I2169" s="23" t="str">
        <f t="shared" si="132"/>
        <v>No</v>
      </c>
      <c r="J2169" s="23" t="str">
        <f t="shared" si="133"/>
        <v>No</v>
      </c>
      <c r="K2169" s="23" t="str">
        <f t="shared" si="134"/>
        <v>Yes</v>
      </c>
      <c r="L2169" s="23" t="str">
        <f>IF(TRIM(H2169)="?",'Cleaning Summary'!$B$35,IF(LOWER(TRIM(H2169))="yes","Yes","No"))</f>
        <v>No</v>
      </c>
      <c r="M2169" s="23">
        <f t="shared" si="135"/>
        <v>1</v>
      </c>
      <c r="N2169" s="23" t="str">
        <f>IF(B2169&lt;'Cleaning Summary'!$B$63,"Underweight",IF(B2169&lt;'Cleaning Summary'!$B$64,"Normal Weight",IF(B2169&lt;'Cleaning Summary'!$B$65,"Overweight","Obesity")))</f>
        <v>Normal Weight</v>
      </c>
      <c r="O2169" s="23" t="str">
        <f>IF(C2169&lt;'Cleaning Summary'!$B$66,"Normal",IF(C2169&lt;'Cleaning Summary'!$B$67,"Prediabetes","Diabetes"))</f>
        <v>Normal</v>
      </c>
    </row>
    <row r="2170" spans="1:15" x14ac:dyDescent="0.35">
      <c r="A2170" s="23" t="s">
        <v>4455</v>
      </c>
      <c r="B2170" s="27">
        <v>34.4</v>
      </c>
      <c r="C2170" s="27">
        <v>4.04</v>
      </c>
      <c r="D2170" s="23" t="s">
        <v>81</v>
      </c>
      <c r="E2170" s="23" t="s">
        <v>81</v>
      </c>
      <c r="F2170" s="23" t="s">
        <v>81</v>
      </c>
      <c r="G2170" s="23" t="s">
        <v>4796</v>
      </c>
      <c r="H2170" s="23" t="s">
        <v>81</v>
      </c>
      <c r="I2170" s="23" t="str">
        <f t="shared" si="132"/>
        <v>No</v>
      </c>
      <c r="J2170" s="23" t="str">
        <f t="shared" si="133"/>
        <v>No</v>
      </c>
      <c r="K2170" s="23" t="str">
        <f t="shared" si="134"/>
        <v>No</v>
      </c>
      <c r="L2170" s="23" t="str">
        <f>IF(TRIM(H2170)="?",'Cleaning Summary'!$B$35,IF(LOWER(TRIM(H2170))="yes","Yes","No"))</f>
        <v>No</v>
      </c>
      <c r="M2170" s="23">
        <f t="shared" si="135"/>
        <v>0</v>
      </c>
      <c r="N2170" s="23" t="str">
        <f>IF(B2170&lt;'Cleaning Summary'!$B$63,"Underweight",IF(B2170&lt;'Cleaning Summary'!$B$64,"Normal Weight",IF(B2170&lt;'Cleaning Summary'!$B$65,"Overweight","Obesity")))</f>
        <v>Obesity</v>
      </c>
      <c r="O2170" s="23" t="str">
        <f>IF(C2170&lt;'Cleaning Summary'!$B$66,"Normal",IF(C2170&lt;'Cleaning Summary'!$B$67,"Prediabetes","Diabetes"))</f>
        <v>Normal</v>
      </c>
    </row>
    <row r="2171" spans="1:15" x14ac:dyDescent="0.35">
      <c r="A2171" s="23" t="s">
        <v>4457</v>
      </c>
      <c r="B2171" s="27">
        <v>32.56</v>
      </c>
      <c r="C2171" s="27">
        <v>5.36</v>
      </c>
      <c r="D2171" s="23" t="s">
        <v>81</v>
      </c>
      <c r="E2171" s="23" t="s">
        <v>81</v>
      </c>
      <c r="F2171" s="23" t="s">
        <v>81</v>
      </c>
      <c r="G2171" s="23" t="s">
        <v>4796</v>
      </c>
      <c r="H2171" s="23" t="s">
        <v>81</v>
      </c>
      <c r="I2171" s="23" t="str">
        <f t="shared" si="132"/>
        <v>No</v>
      </c>
      <c r="J2171" s="23" t="str">
        <f t="shared" si="133"/>
        <v>No</v>
      </c>
      <c r="K2171" s="23" t="str">
        <f t="shared" si="134"/>
        <v>No</v>
      </c>
      <c r="L2171" s="23" t="str">
        <f>IF(TRIM(H2171)="?",'Cleaning Summary'!$B$35,IF(LOWER(TRIM(H2171))="yes","Yes","No"))</f>
        <v>No</v>
      </c>
      <c r="M2171" s="23">
        <f t="shared" si="135"/>
        <v>0</v>
      </c>
      <c r="N2171" s="23" t="str">
        <f>IF(B2171&lt;'Cleaning Summary'!$B$63,"Underweight",IF(B2171&lt;'Cleaning Summary'!$B$64,"Normal Weight",IF(B2171&lt;'Cleaning Summary'!$B$65,"Overweight","Obesity")))</f>
        <v>Obesity</v>
      </c>
      <c r="O2171" s="23" t="str">
        <f>IF(C2171&lt;'Cleaning Summary'!$B$66,"Normal",IF(C2171&lt;'Cleaning Summary'!$B$67,"Prediabetes","Diabetes"))</f>
        <v>Normal</v>
      </c>
    </row>
    <row r="2172" spans="1:15" x14ac:dyDescent="0.35">
      <c r="A2172" s="23" t="s">
        <v>4459</v>
      </c>
      <c r="B2172" s="27">
        <v>27.98</v>
      </c>
      <c r="C2172" s="27">
        <v>4.38</v>
      </c>
      <c r="D2172" s="23" t="s">
        <v>81</v>
      </c>
      <c r="E2172" s="23" t="s">
        <v>95</v>
      </c>
      <c r="F2172" s="23" t="s">
        <v>81</v>
      </c>
      <c r="G2172" s="23">
        <v>1</v>
      </c>
      <c r="H2172" s="23" t="s">
        <v>81</v>
      </c>
      <c r="I2172" s="23" t="str">
        <f t="shared" si="132"/>
        <v>No</v>
      </c>
      <c r="J2172" s="23" t="str">
        <f t="shared" si="133"/>
        <v>Yes</v>
      </c>
      <c r="K2172" s="23" t="str">
        <f t="shared" si="134"/>
        <v>No</v>
      </c>
      <c r="L2172" s="23" t="str">
        <f>IF(TRIM(H2172)="?",'Cleaning Summary'!$B$35,IF(LOWER(TRIM(H2172))="yes","Yes","No"))</f>
        <v>No</v>
      </c>
      <c r="M2172" s="23">
        <f t="shared" si="135"/>
        <v>1</v>
      </c>
      <c r="N2172" s="23" t="str">
        <f>IF(B2172&lt;'Cleaning Summary'!$B$63,"Underweight",IF(B2172&lt;'Cleaning Summary'!$B$64,"Normal Weight",IF(B2172&lt;'Cleaning Summary'!$B$65,"Overweight","Obesity")))</f>
        <v>Overweight</v>
      </c>
      <c r="O2172" s="23" t="str">
        <f>IF(C2172&lt;'Cleaning Summary'!$B$66,"Normal",IF(C2172&lt;'Cleaning Summary'!$B$67,"Prediabetes","Diabetes"))</f>
        <v>Normal</v>
      </c>
    </row>
    <row r="2173" spans="1:15" x14ac:dyDescent="0.35">
      <c r="A2173" s="23" t="s">
        <v>4461</v>
      </c>
      <c r="B2173" s="27">
        <v>26.51</v>
      </c>
      <c r="C2173" s="27">
        <v>4.58</v>
      </c>
      <c r="D2173" s="23" t="s">
        <v>81</v>
      </c>
      <c r="E2173" s="23" t="s">
        <v>81</v>
      </c>
      <c r="F2173" s="23" t="s">
        <v>81</v>
      </c>
      <c r="G2173" s="23" t="s">
        <v>4796</v>
      </c>
      <c r="H2173" s="23" t="s">
        <v>81</v>
      </c>
      <c r="I2173" s="23" t="str">
        <f t="shared" si="132"/>
        <v>No</v>
      </c>
      <c r="J2173" s="23" t="str">
        <f t="shared" si="133"/>
        <v>No</v>
      </c>
      <c r="K2173" s="23" t="str">
        <f t="shared" si="134"/>
        <v>No</v>
      </c>
      <c r="L2173" s="23" t="str">
        <f>IF(TRIM(H2173)="?",'Cleaning Summary'!$B$35,IF(LOWER(TRIM(H2173))="yes","Yes","No"))</f>
        <v>No</v>
      </c>
      <c r="M2173" s="23">
        <f t="shared" si="135"/>
        <v>0</v>
      </c>
      <c r="N2173" s="23" t="str">
        <f>IF(B2173&lt;'Cleaning Summary'!$B$63,"Underweight",IF(B2173&lt;'Cleaning Summary'!$B$64,"Normal Weight",IF(B2173&lt;'Cleaning Summary'!$B$65,"Overweight","Obesity")))</f>
        <v>Overweight</v>
      </c>
      <c r="O2173" s="23" t="str">
        <f>IF(C2173&lt;'Cleaning Summary'!$B$66,"Normal",IF(C2173&lt;'Cleaning Summary'!$B$67,"Prediabetes","Diabetes"))</f>
        <v>Normal</v>
      </c>
    </row>
    <row r="2174" spans="1:15" x14ac:dyDescent="0.35">
      <c r="A2174" s="23" t="s">
        <v>4463</v>
      </c>
      <c r="B2174" s="27">
        <v>29.734999999999999</v>
      </c>
      <c r="C2174" s="27">
        <v>11.92</v>
      </c>
      <c r="D2174" s="23" t="s">
        <v>81</v>
      </c>
      <c r="E2174" s="23" t="s">
        <v>81</v>
      </c>
      <c r="F2174" s="23" t="s">
        <v>81</v>
      </c>
      <c r="G2174" s="23" t="s">
        <v>4796</v>
      </c>
      <c r="H2174" s="23" t="s">
        <v>81</v>
      </c>
      <c r="I2174" s="23" t="str">
        <f t="shared" si="132"/>
        <v>No</v>
      </c>
      <c r="J2174" s="23" t="str">
        <f t="shared" si="133"/>
        <v>No</v>
      </c>
      <c r="K2174" s="23" t="str">
        <f t="shared" si="134"/>
        <v>No</v>
      </c>
      <c r="L2174" s="23" t="str">
        <f>IF(TRIM(H2174)="?",'Cleaning Summary'!$B$35,IF(LOWER(TRIM(H2174))="yes","Yes","No"))</f>
        <v>No</v>
      </c>
      <c r="M2174" s="23">
        <f t="shared" si="135"/>
        <v>0</v>
      </c>
      <c r="N2174" s="23" t="str">
        <f>IF(B2174&lt;'Cleaning Summary'!$B$63,"Underweight",IF(B2174&lt;'Cleaning Summary'!$B$64,"Normal Weight",IF(B2174&lt;'Cleaning Summary'!$B$65,"Overweight","Obesity")))</f>
        <v>Overweight</v>
      </c>
      <c r="O2174" s="23" t="str">
        <f>IF(C2174&lt;'Cleaning Summary'!$B$66,"Normal",IF(C2174&lt;'Cleaning Summary'!$B$67,"Prediabetes","Diabetes"))</f>
        <v>Diabetes</v>
      </c>
    </row>
    <row r="2175" spans="1:15" x14ac:dyDescent="0.35">
      <c r="A2175" s="23" t="s">
        <v>4465</v>
      </c>
      <c r="B2175" s="27">
        <v>40.5</v>
      </c>
      <c r="C2175" s="27">
        <v>5.4</v>
      </c>
      <c r="D2175" s="23" t="s">
        <v>81</v>
      </c>
      <c r="E2175" s="23" t="s">
        <v>81</v>
      </c>
      <c r="F2175" s="23" t="s">
        <v>82</v>
      </c>
      <c r="G2175" s="23">
        <v>1</v>
      </c>
      <c r="H2175" s="23" t="s">
        <v>81</v>
      </c>
      <c r="I2175" s="23" t="str">
        <f t="shared" si="132"/>
        <v>No</v>
      </c>
      <c r="J2175" s="23" t="str">
        <f t="shared" si="133"/>
        <v>No</v>
      </c>
      <c r="K2175" s="23" t="str">
        <f t="shared" si="134"/>
        <v>Yes</v>
      </c>
      <c r="L2175" s="23" t="str">
        <f>IF(TRIM(H2175)="?",'Cleaning Summary'!$B$35,IF(LOWER(TRIM(H2175))="yes","Yes","No"))</f>
        <v>No</v>
      </c>
      <c r="M2175" s="23">
        <f t="shared" si="135"/>
        <v>1</v>
      </c>
      <c r="N2175" s="23" t="str">
        <f>IF(B2175&lt;'Cleaning Summary'!$B$63,"Underweight",IF(B2175&lt;'Cleaning Summary'!$B$64,"Normal Weight",IF(B2175&lt;'Cleaning Summary'!$B$65,"Overweight","Obesity")))</f>
        <v>Obesity</v>
      </c>
      <c r="O2175" s="23" t="str">
        <f>IF(C2175&lt;'Cleaning Summary'!$B$66,"Normal",IF(C2175&lt;'Cleaning Summary'!$B$67,"Prediabetes","Diabetes"))</f>
        <v>Normal</v>
      </c>
    </row>
    <row r="2176" spans="1:15" x14ac:dyDescent="0.35">
      <c r="A2176" s="23" t="s">
        <v>4467</v>
      </c>
      <c r="B2176" s="27">
        <v>25.64</v>
      </c>
      <c r="C2176" s="27">
        <v>4.76</v>
      </c>
      <c r="D2176" s="23" t="s">
        <v>81</v>
      </c>
      <c r="E2176" s="23" t="s">
        <v>81</v>
      </c>
      <c r="F2176" s="23" t="s">
        <v>81</v>
      </c>
      <c r="G2176" s="23">
        <v>1</v>
      </c>
      <c r="H2176" s="23" t="s">
        <v>81</v>
      </c>
      <c r="I2176" s="23" t="str">
        <f t="shared" si="132"/>
        <v>No</v>
      </c>
      <c r="J2176" s="23" t="str">
        <f t="shared" si="133"/>
        <v>No</v>
      </c>
      <c r="K2176" s="23" t="str">
        <f t="shared" si="134"/>
        <v>No</v>
      </c>
      <c r="L2176" s="23" t="str">
        <f>IF(TRIM(H2176)="?",'Cleaning Summary'!$B$35,IF(LOWER(TRIM(H2176))="yes","Yes","No"))</f>
        <v>No</v>
      </c>
      <c r="M2176" s="23">
        <f t="shared" si="135"/>
        <v>1</v>
      </c>
      <c r="N2176" s="23" t="str">
        <f>IF(B2176&lt;'Cleaning Summary'!$B$63,"Underweight",IF(B2176&lt;'Cleaning Summary'!$B$64,"Normal Weight",IF(B2176&lt;'Cleaning Summary'!$B$65,"Overweight","Obesity")))</f>
        <v>Overweight</v>
      </c>
      <c r="O2176" s="23" t="str">
        <f>IF(C2176&lt;'Cleaning Summary'!$B$66,"Normal",IF(C2176&lt;'Cleaning Summary'!$B$67,"Prediabetes","Diabetes"))</f>
        <v>Normal</v>
      </c>
    </row>
    <row r="2177" spans="1:15" x14ac:dyDescent="0.35">
      <c r="A2177" s="23" t="s">
        <v>4469</v>
      </c>
      <c r="B2177" s="27">
        <v>32.9</v>
      </c>
      <c r="C2177" s="27">
        <v>4.78</v>
      </c>
      <c r="D2177" s="23" t="s">
        <v>81</v>
      </c>
      <c r="E2177" s="23" t="s">
        <v>81</v>
      </c>
      <c r="F2177" s="23" t="s">
        <v>82</v>
      </c>
      <c r="G2177" s="23">
        <v>1</v>
      </c>
      <c r="H2177" s="23" t="s">
        <v>81</v>
      </c>
      <c r="I2177" s="23" t="str">
        <f t="shared" si="132"/>
        <v>No</v>
      </c>
      <c r="J2177" s="23" t="str">
        <f t="shared" si="133"/>
        <v>No</v>
      </c>
      <c r="K2177" s="23" t="str">
        <f t="shared" si="134"/>
        <v>Yes</v>
      </c>
      <c r="L2177" s="23" t="str">
        <f>IF(TRIM(H2177)="?",'Cleaning Summary'!$B$35,IF(LOWER(TRIM(H2177))="yes","Yes","No"))</f>
        <v>No</v>
      </c>
      <c r="M2177" s="23">
        <f t="shared" si="135"/>
        <v>1</v>
      </c>
      <c r="N2177" s="23" t="str">
        <f>IF(B2177&lt;'Cleaning Summary'!$B$63,"Underweight",IF(B2177&lt;'Cleaning Summary'!$B$64,"Normal Weight",IF(B2177&lt;'Cleaning Summary'!$B$65,"Overweight","Obesity")))</f>
        <v>Obesity</v>
      </c>
      <c r="O2177" s="23" t="str">
        <f>IF(C2177&lt;'Cleaning Summary'!$B$66,"Normal",IF(C2177&lt;'Cleaning Summary'!$B$67,"Prediabetes","Diabetes"))</f>
        <v>Normal</v>
      </c>
    </row>
    <row r="2178" spans="1:15" x14ac:dyDescent="0.35">
      <c r="A2178" s="23" t="s">
        <v>4471</v>
      </c>
      <c r="B2178" s="27">
        <v>29.8</v>
      </c>
      <c r="C2178" s="27">
        <v>4.26</v>
      </c>
      <c r="D2178" s="23" t="s">
        <v>81</v>
      </c>
      <c r="E2178" s="23" t="s">
        <v>81</v>
      </c>
      <c r="F2178" s="23" t="s">
        <v>82</v>
      </c>
      <c r="G2178" s="23">
        <v>1</v>
      </c>
      <c r="H2178" s="23" t="s">
        <v>81</v>
      </c>
      <c r="I2178" s="23" t="str">
        <f t="shared" ref="I2178:I2241" si="136">IF(LOWER(TRIM(D2178))="yes","Yes","No")</f>
        <v>No</v>
      </c>
      <c r="J2178" s="23" t="str">
        <f t="shared" ref="J2178:J2241" si="137">IF(LOWER(TRIM(E2178))="yes","Yes","No")</f>
        <v>No</v>
      </c>
      <c r="K2178" s="23" t="str">
        <f t="shared" ref="K2178:K2241" si="138">IF(LOWER(TRIM(F2178))="yes","Yes","No")</f>
        <v>Yes</v>
      </c>
      <c r="L2178" s="23" t="str">
        <f>IF(TRIM(H2178)="?",'Cleaning Summary'!$B$35,IF(LOWER(TRIM(H2178))="yes","Yes","No"))</f>
        <v>No</v>
      </c>
      <c r="M2178" s="23">
        <f t="shared" ref="M2178:M2241" si="139">IF(ISNUMBER(G2178),G2178,IF(LOWER(TRIM(G2178))="no major surgery",0,"CHECK"))</f>
        <v>1</v>
      </c>
      <c r="N2178" s="23" t="str">
        <f>IF(B2178&lt;'Cleaning Summary'!$B$63,"Underweight",IF(B2178&lt;'Cleaning Summary'!$B$64,"Normal Weight",IF(B2178&lt;'Cleaning Summary'!$B$65,"Overweight","Obesity")))</f>
        <v>Overweight</v>
      </c>
      <c r="O2178" s="23" t="str">
        <f>IF(C2178&lt;'Cleaning Summary'!$B$66,"Normal",IF(C2178&lt;'Cleaning Summary'!$B$67,"Prediabetes","Diabetes"))</f>
        <v>Normal</v>
      </c>
    </row>
    <row r="2179" spans="1:15" x14ac:dyDescent="0.35">
      <c r="A2179" s="23" t="s">
        <v>4473</v>
      </c>
      <c r="B2179" s="27">
        <v>28.9</v>
      </c>
      <c r="C2179" s="27">
        <v>5.85</v>
      </c>
      <c r="D2179" s="23" t="s">
        <v>81</v>
      </c>
      <c r="E2179" s="23" t="s">
        <v>81</v>
      </c>
      <c r="F2179" s="23" t="s">
        <v>82</v>
      </c>
      <c r="G2179" s="23">
        <v>1</v>
      </c>
      <c r="H2179" s="23" t="s">
        <v>81</v>
      </c>
      <c r="I2179" s="23" t="str">
        <f t="shared" si="136"/>
        <v>No</v>
      </c>
      <c r="J2179" s="23" t="str">
        <f t="shared" si="137"/>
        <v>No</v>
      </c>
      <c r="K2179" s="23" t="str">
        <f t="shared" si="138"/>
        <v>Yes</v>
      </c>
      <c r="L2179" s="23" t="str">
        <f>IF(TRIM(H2179)="?",'Cleaning Summary'!$B$35,IF(LOWER(TRIM(H2179))="yes","Yes","No"))</f>
        <v>No</v>
      </c>
      <c r="M2179" s="23">
        <f t="shared" si="139"/>
        <v>1</v>
      </c>
      <c r="N2179" s="23" t="str">
        <f>IF(B2179&lt;'Cleaning Summary'!$B$63,"Underweight",IF(B2179&lt;'Cleaning Summary'!$B$64,"Normal Weight",IF(B2179&lt;'Cleaning Summary'!$B$65,"Overweight","Obesity")))</f>
        <v>Overweight</v>
      </c>
      <c r="O2179" s="23" t="str">
        <f>IF(C2179&lt;'Cleaning Summary'!$B$66,"Normal",IF(C2179&lt;'Cleaning Summary'!$B$67,"Prediabetes","Diabetes"))</f>
        <v>Prediabetes</v>
      </c>
    </row>
    <row r="2180" spans="1:15" x14ac:dyDescent="0.35">
      <c r="A2180" s="23" t="s">
        <v>4475</v>
      </c>
      <c r="B2180" s="27">
        <v>24.7</v>
      </c>
      <c r="C2180" s="27">
        <v>5.32</v>
      </c>
      <c r="D2180" s="23" t="s">
        <v>81</v>
      </c>
      <c r="E2180" s="23" t="s">
        <v>81</v>
      </c>
      <c r="F2180" s="23" t="s">
        <v>82</v>
      </c>
      <c r="G2180" s="23">
        <v>1</v>
      </c>
      <c r="H2180" s="23" t="s">
        <v>81</v>
      </c>
      <c r="I2180" s="23" t="str">
        <f t="shared" si="136"/>
        <v>No</v>
      </c>
      <c r="J2180" s="23" t="str">
        <f t="shared" si="137"/>
        <v>No</v>
      </c>
      <c r="K2180" s="23" t="str">
        <f t="shared" si="138"/>
        <v>Yes</v>
      </c>
      <c r="L2180" s="23" t="str">
        <f>IF(TRIM(H2180)="?",'Cleaning Summary'!$B$35,IF(LOWER(TRIM(H2180))="yes","Yes","No"))</f>
        <v>No</v>
      </c>
      <c r="M2180" s="23">
        <f t="shared" si="139"/>
        <v>1</v>
      </c>
      <c r="N2180" s="23" t="str">
        <f>IF(B2180&lt;'Cleaning Summary'!$B$63,"Underweight",IF(B2180&lt;'Cleaning Summary'!$B$64,"Normal Weight",IF(B2180&lt;'Cleaning Summary'!$B$65,"Overweight","Obesity")))</f>
        <v>Normal Weight</v>
      </c>
      <c r="O2180" s="23" t="str">
        <f>IF(C2180&lt;'Cleaning Summary'!$B$66,"Normal",IF(C2180&lt;'Cleaning Summary'!$B$67,"Prediabetes","Diabetes"))</f>
        <v>Normal</v>
      </c>
    </row>
    <row r="2181" spans="1:15" x14ac:dyDescent="0.35">
      <c r="A2181" s="23" t="s">
        <v>4477</v>
      </c>
      <c r="B2181" s="27">
        <v>20.6</v>
      </c>
      <c r="C2181" s="27">
        <v>5.14</v>
      </c>
      <c r="D2181" s="23" t="s">
        <v>81</v>
      </c>
      <c r="E2181" s="23" t="s">
        <v>81</v>
      </c>
      <c r="F2181" s="23" t="s">
        <v>82</v>
      </c>
      <c r="G2181" s="23">
        <v>1</v>
      </c>
      <c r="H2181" s="23" t="s">
        <v>81</v>
      </c>
      <c r="I2181" s="23" t="str">
        <f t="shared" si="136"/>
        <v>No</v>
      </c>
      <c r="J2181" s="23" t="str">
        <f t="shared" si="137"/>
        <v>No</v>
      </c>
      <c r="K2181" s="23" t="str">
        <f t="shared" si="138"/>
        <v>Yes</v>
      </c>
      <c r="L2181" s="23" t="str">
        <f>IF(TRIM(H2181)="?",'Cleaning Summary'!$B$35,IF(LOWER(TRIM(H2181))="yes","Yes","No"))</f>
        <v>No</v>
      </c>
      <c r="M2181" s="23">
        <f t="shared" si="139"/>
        <v>1</v>
      </c>
      <c r="N2181" s="23" t="str">
        <f>IF(B2181&lt;'Cleaning Summary'!$B$63,"Underweight",IF(B2181&lt;'Cleaning Summary'!$B$64,"Normal Weight",IF(B2181&lt;'Cleaning Summary'!$B$65,"Overweight","Obesity")))</f>
        <v>Normal Weight</v>
      </c>
      <c r="O2181" s="23" t="str">
        <f>IF(C2181&lt;'Cleaning Summary'!$B$66,"Normal",IF(C2181&lt;'Cleaning Summary'!$B$67,"Prediabetes","Diabetes"))</f>
        <v>Normal</v>
      </c>
    </row>
    <row r="2182" spans="1:15" x14ac:dyDescent="0.35">
      <c r="A2182" s="23" t="s">
        <v>4479</v>
      </c>
      <c r="B2182" s="27">
        <v>18.600000000000001</v>
      </c>
      <c r="C2182" s="27">
        <v>5</v>
      </c>
      <c r="D2182" s="23" t="s">
        <v>81</v>
      </c>
      <c r="E2182" s="23" t="s">
        <v>81</v>
      </c>
      <c r="F2182" s="23" t="s">
        <v>82</v>
      </c>
      <c r="G2182" s="23">
        <v>1</v>
      </c>
      <c r="H2182" s="23" t="s">
        <v>81</v>
      </c>
      <c r="I2182" s="23" t="str">
        <f t="shared" si="136"/>
        <v>No</v>
      </c>
      <c r="J2182" s="23" t="str">
        <f t="shared" si="137"/>
        <v>No</v>
      </c>
      <c r="K2182" s="23" t="str">
        <f t="shared" si="138"/>
        <v>Yes</v>
      </c>
      <c r="L2182" s="23" t="str">
        <f>IF(TRIM(H2182)="?",'Cleaning Summary'!$B$35,IF(LOWER(TRIM(H2182))="yes","Yes","No"))</f>
        <v>No</v>
      </c>
      <c r="M2182" s="23">
        <f t="shared" si="139"/>
        <v>1</v>
      </c>
      <c r="N2182" s="23" t="str">
        <f>IF(B2182&lt;'Cleaning Summary'!$B$63,"Underweight",IF(B2182&lt;'Cleaning Summary'!$B$64,"Normal Weight",IF(B2182&lt;'Cleaning Summary'!$B$65,"Overweight","Obesity")))</f>
        <v>Normal Weight</v>
      </c>
      <c r="O2182" s="23" t="str">
        <f>IF(C2182&lt;'Cleaning Summary'!$B$66,"Normal",IF(C2182&lt;'Cleaning Summary'!$B$67,"Prediabetes","Diabetes"))</f>
        <v>Normal</v>
      </c>
    </row>
    <row r="2183" spans="1:15" x14ac:dyDescent="0.35">
      <c r="A2183" s="23" t="s">
        <v>4481</v>
      </c>
      <c r="B2183" s="27">
        <v>17.8</v>
      </c>
      <c r="C2183" s="27">
        <v>4.55</v>
      </c>
      <c r="D2183" s="23" t="s">
        <v>81</v>
      </c>
      <c r="E2183" s="23" t="s">
        <v>81</v>
      </c>
      <c r="F2183" s="23" t="s">
        <v>82</v>
      </c>
      <c r="G2183" s="23">
        <v>1</v>
      </c>
      <c r="H2183" s="23" t="s">
        <v>81</v>
      </c>
      <c r="I2183" s="23" t="str">
        <f t="shared" si="136"/>
        <v>No</v>
      </c>
      <c r="J2183" s="23" t="str">
        <f t="shared" si="137"/>
        <v>No</v>
      </c>
      <c r="K2183" s="23" t="str">
        <f t="shared" si="138"/>
        <v>Yes</v>
      </c>
      <c r="L2183" s="23" t="str">
        <f>IF(TRIM(H2183)="?",'Cleaning Summary'!$B$35,IF(LOWER(TRIM(H2183))="yes","Yes","No"))</f>
        <v>No</v>
      </c>
      <c r="M2183" s="23">
        <f t="shared" si="139"/>
        <v>1</v>
      </c>
      <c r="N2183" s="23" t="str">
        <f>IF(B2183&lt;'Cleaning Summary'!$B$63,"Underweight",IF(B2183&lt;'Cleaning Summary'!$B$64,"Normal Weight",IF(B2183&lt;'Cleaning Summary'!$B$65,"Overweight","Obesity")))</f>
        <v>Underweight</v>
      </c>
      <c r="O2183" s="23" t="str">
        <f>IF(C2183&lt;'Cleaning Summary'!$B$66,"Normal",IF(C2183&lt;'Cleaning Summary'!$B$67,"Prediabetes","Diabetes"))</f>
        <v>Normal</v>
      </c>
    </row>
    <row r="2184" spans="1:15" x14ac:dyDescent="0.35">
      <c r="A2184" s="23" t="s">
        <v>4483</v>
      </c>
      <c r="B2184" s="27">
        <v>35.200000000000003</v>
      </c>
      <c r="C2184" s="27">
        <v>5.97</v>
      </c>
      <c r="D2184" s="23" t="s">
        <v>81</v>
      </c>
      <c r="E2184" s="23" t="s">
        <v>95</v>
      </c>
      <c r="F2184" s="23" t="s">
        <v>81</v>
      </c>
      <c r="G2184" s="23">
        <v>1</v>
      </c>
      <c r="H2184" s="23" t="s">
        <v>81</v>
      </c>
      <c r="I2184" s="23" t="str">
        <f t="shared" si="136"/>
        <v>No</v>
      </c>
      <c r="J2184" s="23" t="str">
        <f t="shared" si="137"/>
        <v>Yes</v>
      </c>
      <c r="K2184" s="23" t="str">
        <f t="shared" si="138"/>
        <v>No</v>
      </c>
      <c r="L2184" s="23" t="str">
        <f>IF(TRIM(H2184)="?",'Cleaning Summary'!$B$35,IF(LOWER(TRIM(H2184))="yes","Yes","No"))</f>
        <v>No</v>
      </c>
      <c r="M2184" s="23">
        <f t="shared" si="139"/>
        <v>1</v>
      </c>
      <c r="N2184" s="23" t="str">
        <f>IF(B2184&lt;'Cleaning Summary'!$B$63,"Underweight",IF(B2184&lt;'Cleaning Summary'!$B$64,"Normal Weight",IF(B2184&lt;'Cleaning Summary'!$B$65,"Overweight","Obesity")))</f>
        <v>Obesity</v>
      </c>
      <c r="O2184" s="23" t="str">
        <f>IF(C2184&lt;'Cleaning Summary'!$B$66,"Normal",IF(C2184&lt;'Cleaning Summary'!$B$67,"Prediabetes","Diabetes"))</f>
        <v>Prediabetes</v>
      </c>
    </row>
    <row r="2185" spans="1:15" x14ac:dyDescent="0.35">
      <c r="A2185" s="23" t="s">
        <v>4485</v>
      </c>
      <c r="B2185" s="27">
        <v>33.770000000000003</v>
      </c>
      <c r="C2185" s="27">
        <v>4.0199999999999996</v>
      </c>
      <c r="D2185" s="23" t="s">
        <v>81</v>
      </c>
      <c r="E2185" s="23" t="s">
        <v>95</v>
      </c>
      <c r="F2185" s="23" t="s">
        <v>81</v>
      </c>
      <c r="G2185" s="23">
        <v>1</v>
      </c>
      <c r="H2185" s="23" t="s">
        <v>81</v>
      </c>
      <c r="I2185" s="23" t="str">
        <f t="shared" si="136"/>
        <v>No</v>
      </c>
      <c r="J2185" s="23" t="str">
        <f t="shared" si="137"/>
        <v>Yes</v>
      </c>
      <c r="K2185" s="23" t="str">
        <f t="shared" si="138"/>
        <v>No</v>
      </c>
      <c r="L2185" s="23" t="str">
        <f>IF(TRIM(H2185)="?",'Cleaning Summary'!$B$35,IF(LOWER(TRIM(H2185))="yes","Yes","No"))</f>
        <v>No</v>
      </c>
      <c r="M2185" s="23">
        <f t="shared" si="139"/>
        <v>1</v>
      </c>
      <c r="N2185" s="23" t="str">
        <f>IF(B2185&lt;'Cleaning Summary'!$B$63,"Underweight",IF(B2185&lt;'Cleaning Summary'!$B$64,"Normal Weight",IF(B2185&lt;'Cleaning Summary'!$B$65,"Overweight","Obesity")))</f>
        <v>Obesity</v>
      </c>
      <c r="O2185" s="23" t="str">
        <f>IF(C2185&lt;'Cleaning Summary'!$B$66,"Normal",IF(C2185&lt;'Cleaning Summary'!$B$67,"Prediabetes","Diabetes"))</f>
        <v>Normal</v>
      </c>
    </row>
    <row r="2186" spans="1:15" x14ac:dyDescent="0.35">
      <c r="A2186" s="23" t="s">
        <v>4487</v>
      </c>
      <c r="B2186" s="27">
        <v>30.03</v>
      </c>
      <c r="C2186" s="27">
        <v>4.04</v>
      </c>
      <c r="D2186" s="23" t="s">
        <v>81</v>
      </c>
      <c r="E2186" s="23" t="s">
        <v>95</v>
      </c>
      <c r="F2186" s="23" t="s">
        <v>81</v>
      </c>
      <c r="G2186" s="23">
        <v>1</v>
      </c>
      <c r="H2186" s="23" t="s">
        <v>81</v>
      </c>
      <c r="I2186" s="23" t="str">
        <f t="shared" si="136"/>
        <v>No</v>
      </c>
      <c r="J2186" s="23" t="str">
        <f t="shared" si="137"/>
        <v>Yes</v>
      </c>
      <c r="K2186" s="23" t="str">
        <f t="shared" si="138"/>
        <v>No</v>
      </c>
      <c r="L2186" s="23" t="str">
        <f>IF(TRIM(H2186)="?",'Cleaning Summary'!$B$35,IF(LOWER(TRIM(H2186))="yes","Yes","No"))</f>
        <v>No</v>
      </c>
      <c r="M2186" s="23">
        <f t="shared" si="139"/>
        <v>1</v>
      </c>
      <c r="N2186" s="23" t="str">
        <f>IF(B2186&lt;'Cleaning Summary'!$B$63,"Underweight",IF(B2186&lt;'Cleaning Summary'!$B$64,"Normal Weight",IF(B2186&lt;'Cleaning Summary'!$B$65,"Overweight","Obesity")))</f>
        <v>Obesity</v>
      </c>
      <c r="O2186" s="23" t="str">
        <f>IF(C2186&lt;'Cleaning Summary'!$B$66,"Normal",IF(C2186&lt;'Cleaning Summary'!$B$67,"Prediabetes","Diabetes"))</f>
        <v>Normal</v>
      </c>
    </row>
    <row r="2187" spans="1:15" x14ac:dyDescent="0.35">
      <c r="A2187" s="23" t="s">
        <v>4489</v>
      </c>
      <c r="B2187" s="27">
        <v>29.37</v>
      </c>
      <c r="C2187" s="27">
        <v>5.54</v>
      </c>
      <c r="D2187" s="23" t="s">
        <v>81</v>
      </c>
      <c r="E2187" s="23" t="s">
        <v>95</v>
      </c>
      <c r="F2187" s="23" t="s">
        <v>81</v>
      </c>
      <c r="G2187" s="23">
        <v>1</v>
      </c>
      <c r="H2187" s="23" t="s">
        <v>81</v>
      </c>
      <c r="I2187" s="23" t="str">
        <f t="shared" si="136"/>
        <v>No</v>
      </c>
      <c r="J2187" s="23" t="str">
        <f t="shared" si="137"/>
        <v>Yes</v>
      </c>
      <c r="K2187" s="23" t="str">
        <f t="shared" si="138"/>
        <v>No</v>
      </c>
      <c r="L2187" s="23" t="str">
        <f>IF(TRIM(H2187)="?",'Cleaning Summary'!$B$35,IF(LOWER(TRIM(H2187))="yes","Yes","No"))</f>
        <v>No</v>
      </c>
      <c r="M2187" s="23">
        <f t="shared" si="139"/>
        <v>1</v>
      </c>
      <c r="N2187" s="23" t="str">
        <f>IF(B2187&lt;'Cleaning Summary'!$B$63,"Underweight",IF(B2187&lt;'Cleaning Summary'!$B$64,"Normal Weight",IF(B2187&lt;'Cleaning Summary'!$B$65,"Overweight","Obesity")))</f>
        <v>Overweight</v>
      </c>
      <c r="O2187" s="23" t="str">
        <f>IF(C2187&lt;'Cleaning Summary'!$B$66,"Normal",IF(C2187&lt;'Cleaning Summary'!$B$67,"Prediabetes","Diabetes"))</f>
        <v>Normal</v>
      </c>
    </row>
    <row r="2188" spans="1:15" x14ac:dyDescent="0.35">
      <c r="A2188" s="23" t="s">
        <v>4491</v>
      </c>
      <c r="B2188" s="27">
        <v>28.5</v>
      </c>
      <c r="C2188" s="27">
        <v>4.03</v>
      </c>
      <c r="D2188" s="23" t="s">
        <v>81</v>
      </c>
      <c r="E2188" s="23" t="s">
        <v>95</v>
      </c>
      <c r="F2188" s="23" t="s">
        <v>81</v>
      </c>
      <c r="G2188" s="23">
        <v>1</v>
      </c>
      <c r="H2188" s="23" t="s">
        <v>81</v>
      </c>
      <c r="I2188" s="23" t="str">
        <f t="shared" si="136"/>
        <v>No</v>
      </c>
      <c r="J2188" s="23" t="str">
        <f t="shared" si="137"/>
        <v>Yes</v>
      </c>
      <c r="K2188" s="23" t="str">
        <f t="shared" si="138"/>
        <v>No</v>
      </c>
      <c r="L2188" s="23" t="str">
        <f>IF(TRIM(H2188)="?",'Cleaning Summary'!$B$35,IF(LOWER(TRIM(H2188))="yes","Yes","No"))</f>
        <v>No</v>
      </c>
      <c r="M2188" s="23">
        <f t="shared" si="139"/>
        <v>1</v>
      </c>
      <c r="N2188" s="23" t="str">
        <f>IF(B2188&lt;'Cleaning Summary'!$B$63,"Underweight",IF(B2188&lt;'Cleaning Summary'!$B$64,"Normal Weight",IF(B2188&lt;'Cleaning Summary'!$B$65,"Overweight","Obesity")))</f>
        <v>Overweight</v>
      </c>
      <c r="O2188" s="23" t="str">
        <f>IF(C2188&lt;'Cleaning Summary'!$B$66,"Normal",IF(C2188&lt;'Cleaning Summary'!$B$67,"Prediabetes","Diabetes"))</f>
        <v>Normal</v>
      </c>
    </row>
    <row r="2189" spans="1:15" x14ac:dyDescent="0.35">
      <c r="A2189" s="23" t="s">
        <v>4493</v>
      </c>
      <c r="B2189" s="27">
        <v>23.32</v>
      </c>
      <c r="C2189" s="27">
        <v>5.62</v>
      </c>
      <c r="D2189" s="23" t="s">
        <v>81</v>
      </c>
      <c r="E2189" s="23" t="s">
        <v>95</v>
      </c>
      <c r="F2189" s="23" t="s">
        <v>81</v>
      </c>
      <c r="G2189" s="23">
        <v>1</v>
      </c>
      <c r="H2189" s="23" t="s">
        <v>81</v>
      </c>
      <c r="I2189" s="23" t="str">
        <f t="shared" si="136"/>
        <v>No</v>
      </c>
      <c r="J2189" s="23" t="str">
        <f t="shared" si="137"/>
        <v>Yes</v>
      </c>
      <c r="K2189" s="23" t="str">
        <f t="shared" si="138"/>
        <v>No</v>
      </c>
      <c r="L2189" s="23" t="str">
        <f>IF(TRIM(H2189)="?",'Cleaning Summary'!$B$35,IF(LOWER(TRIM(H2189))="yes","Yes","No"))</f>
        <v>No</v>
      </c>
      <c r="M2189" s="23">
        <f t="shared" si="139"/>
        <v>1</v>
      </c>
      <c r="N2189" s="23" t="str">
        <f>IF(B2189&lt;'Cleaning Summary'!$B$63,"Underweight",IF(B2189&lt;'Cleaning Summary'!$B$64,"Normal Weight",IF(B2189&lt;'Cleaning Summary'!$B$65,"Overweight","Obesity")))</f>
        <v>Normal Weight</v>
      </c>
      <c r="O2189" s="23" t="str">
        <f>IF(C2189&lt;'Cleaning Summary'!$B$66,"Normal",IF(C2189&lt;'Cleaning Summary'!$B$67,"Prediabetes","Diabetes"))</f>
        <v>Normal</v>
      </c>
    </row>
    <row r="2190" spans="1:15" x14ac:dyDescent="0.35">
      <c r="A2190" s="23" t="s">
        <v>4495</v>
      </c>
      <c r="B2190" s="27">
        <v>26.125</v>
      </c>
      <c r="C2190" s="27">
        <v>5.27</v>
      </c>
      <c r="D2190" s="23" t="s">
        <v>81</v>
      </c>
      <c r="E2190" s="23" t="s">
        <v>95</v>
      </c>
      <c r="F2190" s="23" t="s">
        <v>81</v>
      </c>
      <c r="G2190" s="23">
        <v>1</v>
      </c>
      <c r="H2190" s="23" t="s">
        <v>81</v>
      </c>
      <c r="I2190" s="23" t="str">
        <f t="shared" si="136"/>
        <v>No</v>
      </c>
      <c r="J2190" s="23" t="str">
        <f t="shared" si="137"/>
        <v>Yes</v>
      </c>
      <c r="K2190" s="23" t="str">
        <f t="shared" si="138"/>
        <v>No</v>
      </c>
      <c r="L2190" s="23" t="str">
        <f>IF(TRIM(H2190)="?",'Cleaning Summary'!$B$35,IF(LOWER(TRIM(H2190))="yes","Yes","No"))</f>
        <v>No</v>
      </c>
      <c r="M2190" s="23">
        <f t="shared" si="139"/>
        <v>1</v>
      </c>
      <c r="N2190" s="23" t="str">
        <f>IF(B2190&lt;'Cleaning Summary'!$B$63,"Underweight",IF(B2190&lt;'Cleaning Summary'!$B$64,"Normal Weight",IF(B2190&lt;'Cleaning Summary'!$B$65,"Overweight","Obesity")))</f>
        <v>Overweight</v>
      </c>
      <c r="O2190" s="23" t="str">
        <f>IF(C2190&lt;'Cleaning Summary'!$B$66,"Normal",IF(C2190&lt;'Cleaning Summary'!$B$67,"Prediabetes","Diabetes"))</f>
        <v>Normal</v>
      </c>
    </row>
    <row r="2191" spans="1:15" x14ac:dyDescent="0.35">
      <c r="A2191" s="23" t="s">
        <v>4497</v>
      </c>
      <c r="B2191" s="27">
        <v>25.46</v>
      </c>
      <c r="C2191" s="27">
        <v>5.18</v>
      </c>
      <c r="D2191" s="23" t="s">
        <v>81</v>
      </c>
      <c r="E2191" s="23" t="s">
        <v>95</v>
      </c>
      <c r="F2191" s="23" t="s">
        <v>81</v>
      </c>
      <c r="G2191" s="23">
        <v>1</v>
      </c>
      <c r="H2191" s="23" t="s">
        <v>81</v>
      </c>
      <c r="I2191" s="23" t="str">
        <f t="shared" si="136"/>
        <v>No</v>
      </c>
      <c r="J2191" s="23" t="str">
        <f t="shared" si="137"/>
        <v>Yes</v>
      </c>
      <c r="K2191" s="23" t="str">
        <f t="shared" si="138"/>
        <v>No</v>
      </c>
      <c r="L2191" s="23" t="str">
        <f>IF(TRIM(H2191)="?",'Cleaning Summary'!$B$35,IF(LOWER(TRIM(H2191))="yes","Yes","No"))</f>
        <v>No</v>
      </c>
      <c r="M2191" s="23">
        <f t="shared" si="139"/>
        <v>1</v>
      </c>
      <c r="N2191" s="23" t="str">
        <f>IF(B2191&lt;'Cleaning Summary'!$B$63,"Underweight",IF(B2191&lt;'Cleaning Summary'!$B$64,"Normal Weight",IF(B2191&lt;'Cleaning Summary'!$B$65,"Overweight","Obesity")))</f>
        <v>Overweight</v>
      </c>
      <c r="O2191" s="23" t="str">
        <f>IF(C2191&lt;'Cleaning Summary'!$B$66,"Normal",IF(C2191&lt;'Cleaning Summary'!$B$67,"Prediabetes","Diabetes"))</f>
        <v>Normal</v>
      </c>
    </row>
    <row r="2192" spans="1:15" x14ac:dyDescent="0.35">
      <c r="A2192" s="23" t="s">
        <v>4499</v>
      </c>
      <c r="B2192" s="27">
        <v>23.75</v>
      </c>
      <c r="C2192" s="27">
        <v>5.27</v>
      </c>
      <c r="D2192" s="23" t="s">
        <v>81</v>
      </c>
      <c r="E2192" s="23" t="s">
        <v>95</v>
      </c>
      <c r="F2192" s="23" t="s">
        <v>81</v>
      </c>
      <c r="G2192" s="23">
        <v>1</v>
      </c>
      <c r="H2192" s="23" t="s">
        <v>81</v>
      </c>
      <c r="I2192" s="23" t="str">
        <f t="shared" si="136"/>
        <v>No</v>
      </c>
      <c r="J2192" s="23" t="str">
        <f t="shared" si="137"/>
        <v>Yes</v>
      </c>
      <c r="K2192" s="23" t="str">
        <f t="shared" si="138"/>
        <v>No</v>
      </c>
      <c r="L2192" s="23" t="str">
        <f>IF(TRIM(H2192)="?",'Cleaning Summary'!$B$35,IF(LOWER(TRIM(H2192))="yes","Yes","No"))</f>
        <v>No</v>
      </c>
      <c r="M2192" s="23">
        <f t="shared" si="139"/>
        <v>1</v>
      </c>
      <c r="N2192" s="23" t="str">
        <f>IF(B2192&lt;'Cleaning Summary'!$B$63,"Underweight",IF(B2192&lt;'Cleaning Summary'!$B$64,"Normal Weight",IF(B2192&lt;'Cleaning Summary'!$B$65,"Overweight","Obesity")))</f>
        <v>Normal Weight</v>
      </c>
      <c r="O2192" s="23" t="str">
        <f>IF(C2192&lt;'Cleaning Summary'!$B$66,"Normal",IF(C2192&lt;'Cleaning Summary'!$B$67,"Prediabetes","Diabetes"))</f>
        <v>Normal</v>
      </c>
    </row>
    <row r="2193" spans="1:15" x14ac:dyDescent="0.35">
      <c r="A2193" s="23" t="s">
        <v>4501</v>
      </c>
      <c r="B2193" s="27">
        <v>23.085000000000001</v>
      </c>
      <c r="C2193" s="27">
        <v>5.62</v>
      </c>
      <c r="D2193" s="23" t="s">
        <v>81</v>
      </c>
      <c r="E2193" s="23" t="s">
        <v>95</v>
      </c>
      <c r="F2193" s="23" t="s">
        <v>81</v>
      </c>
      <c r="G2193" s="23">
        <v>1</v>
      </c>
      <c r="H2193" s="23" t="s">
        <v>81</v>
      </c>
      <c r="I2193" s="23" t="str">
        <f t="shared" si="136"/>
        <v>No</v>
      </c>
      <c r="J2193" s="23" t="str">
        <f t="shared" si="137"/>
        <v>Yes</v>
      </c>
      <c r="K2193" s="23" t="str">
        <f t="shared" si="138"/>
        <v>No</v>
      </c>
      <c r="L2193" s="23" t="str">
        <f>IF(TRIM(H2193)="?",'Cleaning Summary'!$B$35,IF(LOWER(TRIM(H2193))="yes","Yes","No"))</f>
        <v>No</v>
      </c>
      <c r="M2193" s="23">
        <f t="shared" si="139"/>
        <v>1</v>
      </c>
      <c r="N2193" s="23" t="str">
        <f>IF(B2193&lt;'Cleaning Summary'!$B$63,"Underweight",IF(B2193&lt;'Cleaning Summary'!$B$64,"Normal Weight",IF(B2193&lt;'Cleaning Summary'!$B$65,"Overweight","Obesity")))</f>
        <v>Normal Weight</v>
      </c>
      <c r="O2193" s="23" t="str">
        <f>IF(C2193&lt;'Cleaning Summary'!$B$66,"Normal",IF(C2193&lt;'Cleaning Summary'!$B$67,"Prediabetes","Diabetes"))</f>
        <v>Normal</v>
      </c>
    </row>
    <row r="2194" spans="1:15" x14ac:dyDescent="0.35">
      <c r="A2194" s="23" t="s">
        <v>4503</v>
      </c>
      <c r="B2194" s="27">
        <v>22.99</v>
      </c>
      <c r="C2194" s="27">
        <v>5.0599999999999996</v>
      </c>
      <c r="D2194" s="23" t="s">
        <v>81</v>
      </c>
      <c r="E2194" s="23" t="s">
        <v>95</v>
      </c>
      <c r="F2194" s="23" t="s">
        <v>81</v>
      </c>
      <c r="G2194" s="23">
        <v>1</v>
      </c>
      <c r="H2194" s="23" t="s">
        <v>81</v>
      </c>
      <c r="I2194" s="23" t="str">
        <f t="shared" si="136"/>
        <v>No</v>
      </c>
      <c r="J2194" s="23" t="str">
        <f t="shared" si="137"/>
        <v>Yes</v>
      </c>
      <c r="K2194" s="23" t="str">
        <f t="shared" si="138"/>
        <v>No</v>
      </c>
      <c r="L2194" s="23" t="str">
        <f>IF(TRIM(H2194)="?",'Cleaning Summary'!$B$35,IF(LOWER(TRIM(H2194))="yes","Yes","No"))</f>
        <v>No</v>
      </c>
      <c r="M2194" s="23">
        <f t="shared" si="139"/>
        <v>1</v>
      </c>
      <c r="N2194" s="23" t="str">
        <f>IF(B2194&lt;'Cleaning Summary'!$B$63,"Underweight",IF(B2194&lt;'Cleaning Summary'!$B$64,"Normal Weight",IF(B2194&lt;'Cleaning Summary'!$B$65,"Overweight","Obesity")))</f>
        <v>Normal Weight</v>
      </c>
      <c r="O2194" s="23" t="str">
        <f>IF(C2194&lt;'Cleaning Summary'!$B$66,"Normal",IF(C2194&lt;'Cleaning Summary'!$B$67,"Prediabetes","Diabetes"))</f>
        <v>Normal</v>
      </c>
    </row>
    <row r="2195" spans="1:15" x14ac:dyDescent="0.35">
      <c r="A2195" s="23" t="s">
        <v>4505</v>
      </c>
      <c r="B2195" s="27">
        <v>21.47</v>
      </c>
      <c r="C2195" s="27">
        <v>4.6900000000000004</v>
      </c>
      <c r="D2195" s="23" t="s">
        <v>81</v>
      </c>
      <c r="E2195" s="23" t="s">
        <v>95</v>
      </c>
      <c r="F2195" s="23" t="s">
        <v>81</v>
      </c>
      <c r="G2195" s="23">
        <v>1</v>
      </c>
      <c r="H2195" s="23" t="s">
        <v>81</v>
      </c>
      <c r="I2195" s="23" t="str">
        <f t="shared" si="136"/>
        <v>No</v>
      </c>
      <c r="J2195" s="23" t="str">
        <f t="shared" si="137"/>
        <v>Yes</v>
      </c>
      <c r="K2195" s="23" t="str">
        <f t="shared" si="138"/>
        <v>No</v>
      </c>
      <c r="L2195" s="23" t="str">
        <f>IF(TRIM(H2195)="?",'Cleaning Summary'!$B$35,IF(LOWER(TRIM(H2195))="yes","Yes","No"))</f>
        <v>No</v>
      </c>
      <c r="M2195" s="23">
        <f t="shared" si="139"/>
        <v>1</v>
      </c>
      <c r="N2195" s="23" t="str">
        <f>IF(B2195&lt;'Cleaning Summary'!$B$63,"Underweight",IF(B2195&lt;'Cleaning Summary'!$B$64,"Normal Weight",IF(B2195&lt;'Cleaning Summary'!$B$65,"Overweight","Obesity")))</f>
        <v>Normal Weight</v>
      </c>
      <c r="O2195" s="23" t="str">
        <f>IF(C2195&lt;'Cleaning Summary'!$B$66,"Normal",IF(C2195&lt;'Cleaning Summary'!$B$67,"Prediabetes","Diabetes"))</f>
        <v>Normal</v>
      </c>
    </row>
    <row r="2196" spans="1:15" x14ac:dyDescent="0.35">
      <c r="A2196" s="23" t="s">
        <v>4507</v>
      </c>
      <c r="B2196" s="27">
        <v>15.96</v>
      </c>
      <c r="C2196" s="27">
        <v>5.44</v>
      </c>
      <c r="D2196" s="23" t="s">
        <v>81</v>
      </c>
      <c r="E2196" s="23" t="s">
        <v>95</v>
      </c>
      <c r="F2196" s="23" t="s">
        <v>81</v>
      </c>
      <c r="G2196" s="23">
        <v>1</v>
      </c>
      <c r="H2196" s="23" t="s">
        <v>81</v>
      </c>
      <c r="I2196" s="23" t="str">
        <f t="shared" si="136"/>
        <v>No</v>
      </c>
      <c r="J2196" s="23" t="str">
        <f t="shared" si="137"/>
        <v>Yes</v>
      </c>
      <c r="K2196" s="23" t="str">
        <f t="shared" si="138"/>
        <v>No</v>
      </c>
      <c r="L2196" s="23" t="str">
        <f>IF(TRIM(H2196)="?",'Cleaning Summary'!$B$35,IF(LOWER(TRIM(H2196))="yes","Yes","No"))</f>
        <v>No</v>
      </c>
      <c r="M2196" s="23">
        <f t="shared" si="139"/>
        <v>1</v>
      </c>
      <c r="N2196" s="23" t="str">
        <f>IF(B2196&lt;'Cleaning Summary'!$B$63,"Underweight",IF(B2196&lt;'Cleaning Summary'!$B$64,"Normal Weight",IF(B2196&lt;'Cleaning Summary'!$B$65,"Overweight","Obesity")))</f>
        <v>Underweight</v>
      </c>
      <c r="O2196" s="23" t="str">
        <f>IF(C2196&lt;'Cleaning Summary'!$B$66,"Normal",IF(C2196&lt;'Cleaning Summary'!$B$67,"Prediabetes","Diabetes"))</f>
        <v>Normal</v>
      </c>
    </row>
    <row r="2197" spans="1:15" x14ac:dyDescent="0.35">
      <c r="A2197" s="23" t="s">
        <v>4509</v>
      </c>
      <c r="B2197" s="27">
        <v>39.5</v>
      </c>
      <c r="C2197" s="27">
        <v>5.05</v>
      </c>
      <c r="D2197" s="23" t="s">
        <v>81</v>
      </c>
      <c r="E2197" s="23" t="s">
        <v>95</v>
      </c>
      <c r="F2197" s="23" t="s">
        <v>81</v>
      </c>
      <c r="G2197" s="23">
        <v>1</v>
      </c>
      <c r="H2197" s="23" t="s">
        <v>81</v>
      </c>
      <c r="I2197" s="23" t="str">
        <f t="shared" si="136"/>
        <v>No</v>
      </c>
      <c r="J2197" s="23" t="str">
        <f t="shared" si="137"/>
        <v>Yes</v>
      </c>
      <c r="K2197" s="23" t="str">
        <f t="shared" si="138"/>
        <v>No</v>
      </c>
      <c r="L2197" s="23" t="str">
        <f>IF(TRIM(H2197)="?",'Cleaning Summary'!$B$35,IF(LOWER(TRIM(H2197))="yes","Yes","No"))</f>
        <v>No</v>
      </c>
      <c r="M2197" s="23">
        <f t="shared" si="139"/>
        <v>1</v>
      </c>
      <c r="N2197" s="23" t="str">
        <f>IF(B2197&lt;'Cleaning Summary'!$B$63,"Underweight",IF(B2197&lt;'Cleaning Summary'!$B$64,"Normal Weight",IF(B2197&lt;'Cleaning Summary'!$B$65,"Overweight","Obesity")))</f>
        <v>Obesity</v>
      </c>
      <c r="O2197" s="23" t="str">
        <f>IF(C2197&lt;'Cleaning Summary'!$B$66,"Normal",IF(C2197&lt;'Cleaning Summary'!$B$67,"Prediabetes","Diabetes"))</f>
        <v>Normal</v>
      </c>
    </row>
    <row r="2198" spans="1:15" x14ac:dyDescent="0.35">
      <c r="A2198" s="23" t="s">
        <v>4511</v>
      </c>
      <c r="B2198" s="27">
        <v>33.770000000000003</v>
      </c>
      <c r="C2198" s="27">
        <v>6</v>
      </c>
      <c r="D2198" s="23" t="s">
        <v>81</v>
      </c>
      <c r="E2198" s="23" t="s">
        <v>95</v>
      </c>
      <c r="F2198" s="23" t="s">
        <v>81</v>
      </c>
      <c r="G2198" s="23">
        <v>1</v>
      </c>
      <c r="H2198" s="23" t="s">
        <v>81</v>
      </c>
      <c r="I2198" s="23" t="str">
        <f t="shared" si="136"/>
        <v>No</v>
      </c>
      <c r="J2198" s="23" t="str">
        <f t="shared" si="137"/>
        <v>Yes</v>
      </c>
      <c r="K2198" s="23" t="str">
        <f t="shared" si="138"/>
        <v>No</v>
      </c>
      <c r="L2198" s="23" t="str">
        <f>IF(TRIM(H2198)="?",'Cleaning Summary'!$B$35,IF(LOWER(TRIM(H2198))="yes","Yes","No"))</f>
        <v>No</v>
      </c>
      <c r="M2198" s="23">
        <f t="shared" si="139"/>
        <v>1</v>
      </c>
      <c r="N2198" s="23" t="str">
        <f>IF(B2198&lt;'Cleaning Summary'!$B$63,"Underweight",IF(B2198&lt;'Cleaning Summary'!$B$64,"Normal Weight",IF(B2198&lt;'Cleaning Summary'!$B$65,"Overweight","Obesity")))</f>
        <v>Obesity</v>
      </c>
      <c r="O2198" s="23" t="str">
        <f>IF(C2198&lt;'Cleaning Summary'!$B$66,"Normal",IF(C2198&lt;'Cleaning Summary'!$B$67,"Prediabetes","Diabetes"))</f>
        <v>Prediabetes</v>
      </c>
    </row>
    <row r="2199" spans="1:15" x14ac:dyDescent="0.35">
      <c r="A2199" s="23" t="s">
        <v>4513</v>
      </c>
      <c r="B2199" s="27">
        <v>26.84</v>
      </c>
      <c r="C2199" s="27">
        <v>5.99</v>
      </c>
      <c r="D2199" s="23" t="s">
        <v>95</v>
      </c>
      <c r="E2199" s="23" t="s">
        <v>95</v>
      </c>
      <c r="F2199" s="23" t="s">
        <v>81</v>
      </c>
      <c r="G2199" s="23">
        <v>1</v>
      </c>
      <c r="H2199" s="23" t="s">
        <v>81</v>
      </c>
      <c r="I2199" s="23" t="str">
        <f t="shared" si="136"/>
        <v>Yes</v>
      </c>
      <c r="J2199" s="23" t="str">
        <f t="shared" si="137"/>
        <v>Yes</v>
      </c>
      <c r="K2199" s="23" t="str">
        <f t="shared" si="138"/>
        <v>No</v>
      </c>
      <c r="L2199" s="23" t="str">
        <f>IF(TRIM(H2199)="?",'Cleaning Summary'!$B$35,IF(LOWER(TRIM(H2199))="yes","Yes","No"))</f>
        <v>No</v>
      </c>
      <c r="M2199" s="23">
        <f t="shared" si="139"/>
        <v>1</v>
      </c>
      <c r="N2199" s="23" t="str">
        <f>IF(B2199&lt;'Cleaning Summary'!$B$63,"Underweight",IF(B2199&lt;'Cleaning Summary'!$B$64,"Normal Weight",IF(B2199&lt;'Cleaning Summary'!$B$65,"Overweight","Obesity")))</f>
        <v>Overweight</v>
      </c>
      <c r="O2199" s="23" t="str">
        <f>IF(C2199&lt;'Cleaning Summary'!$B$66,"Normal",IF(C2199&lt;'Cleaning Summary'!$B$67,"Prediabetes","Diabetes"))</f>
        <v>Prediabetes</v>
      </c>
    </row>
    <row r="2200" spans="1:15" x14ac:dyDescent="0.35">
      <c r="A2200" s="23" t="s">
        <v>4515</v>
      </c>
      <c r="B2200" s="27">
        <v>35.53</v>
      </c>
      <c r="C2200" s="27">
        <v>4.3600000000000003</v>
      </c>
      <c r="D2200" s="23" t="s">
        <v>81</v>
      </c>
      <c r="E2200" s="23" t="s">
        <v>81</v>
      </c>
      <c r="F2200" s="23" t="s">
        <v>82</v>
      </c>
      <c r="G2200" s="23">
        <v>1</v>
      </c>
      <c r="H2200" s="23" t="s">
        <v>81</v>
      </c>
      <c r="I2200" s="23" t="str">
        <f t="shared" si="136"/>
        <v>No</v>
      </c>
      <c r="J2200" s="23" t="str">
        <f t="shared" si="137"/>
        <v>No</v>
      </c>
      <c r="K2200" s="23" t="str">
        <f t="shared" si="138"/>
        <v>Yes</v>
      </c>
      <c r="L2200" s="23" t="str">
        <f>IF(TRIM(H2200)="?",'Cleaning Summary'!$B$35,IF(LOWER(TRIM(H2200))="yes","Yes","No"))</f>
        <v>No</v>
      </c>
      <c r="M2200" s="23">
        <f t="shared" si="139"/>
        <v>1</v>
      </c>
      <c r="N2200" s="23" t="str">
        <f>IF(B2200&lt;'Cleaning Summary'!$B$63,"Underweight",IF(B2200&lt;'Cleaning Summary'!$B$64,"Normal Weight",IF(B2200&lt;'Cleaning Summary'!$B$65,"Overweight","Obesity")))</f>
        <v>Obesity</v>
      </c>
      <c r="O2200" s="23" t="str">
        <f>IF(C2200&lt;'Cleaning Summary'!$B$66,"Normal",IF(C2200&lt;'Cleaning Summary'!$B$67,"Prediabetes","Diabetes"))</f>
        <v>Normal</v>
      </c>
    </row>
    <row r="2201" spans="1:15" x14ac:dyDescent="0.35">
      <c r="A2201" s="23" t="s">
        <v>4517</v>
      </c>
      <c r="B2201" s="27">
        <v>30.59</v>
      </c>
      <c r="C2201" s="27">
        <v>4.41</v>
      </c>
      <c r="D2201" s="23" t="s">
        <v>81</v>
      </c>
      <c r="E2201" s="23" t="s">
        <v>81</v>
      </c>
      <c r="F2201" s="23" t="s">
        <v>82</v>
      </c>
      <c r="G2201" s="23">
        <v>1</v>
      </c>
      <c r="H2201" s="23" t="s">
        <v>81</v>
      </c>
      <c r="I2201" s="23" t="str">
        <f t="shared" si="136"/>
        <v>No</v>
      </c>
      <c r="J2201" s="23" t="str">
        <f t="shared" si="137"/>
        <v>No</v>
      </c>
      <c r="K2201" s="23" t="str">
        <f t="shared" si="138"/>
        <v>Yes</v>
      </c>
      <c r="L2201" s="23" t="str">
        <f>IF(TRIM(H2201)="?",'Cleaning Summary'!$B$35,IF(LOWER(TRIM(H2201))="yes","Yes","No"))</f>
        <v>No</v>
      </c>
      <c r="M2201" s="23">
        <f t="shared" si="139"/>
        <v>1</v>
      </c>
      <c r="N2201" s="23" t="str">
        <f>IF(B2201&lt;'Cleaning Summary'!$B$63,"Underweight",IF(B2201&lt;'Cleaning Summary'!$B$64,"Normal Weight",IF(B2201&lt;'Cleaning Summary'!$B$65,"Overweight","Obesity")))</f>
        <v>Obesity</v>
      </c>
      <c r="O2201" s="23" t="str">
        <f>IF(C2201&lt;'Cleaning Summary'!$B$66,"Normal",IF(C2201&lt;'Cleaning Summary'!$B$67,"Prediabetes","Diabetes"))</f>
        <v>Normal</v>
      </c>
    </row>
    <row r="2202" spans="1:15" x14ac:dyDescent="0.35">
      <c r="A2202" s="23" t="s">
        <v>4519</v>
      </c>
      <c r="B2202" s="27">
        <v>30.59</v>
      </c>
      <c r="C2202" s="27">
        <v>4.17</v>
      </c>
      <c r="D2202" s="23" t="s">
        <v>81</v>
      </c>
      <c r="E2202" s="23" t="s">
        <v>81</v>
      </c>
      <c r="F2202" s="23" t="s">
        <v>82</v>
      </c>
      <c r="G2202" s="23">
        <v>1</v>
      </c>
      <c r="H2202" s="23" t="s">
        <v>81</v>
      </c>
      <c r="I2202" s="23" t="str">
        <f t="shared" si="136"/>
        <v>No</v>
      </c>
      <c r="J2202" s="23" t="str">
        <f t="shared" si="137"/>
        <v>No</v>
      </c>
      <c r="K2202" s="23" t="str">
        <f t="shared" si="138"/>
        <v>Yes</v>
      </c>
      <c r="L2202" s="23" t="str">
        <f>IF(TRIM(H2202)="?",'Cleaning Summary'!$B$35,IF(LOWER(TRIM(H2202))="yes","Yes","No"))</f>
        <v>No</v>
      </c>
      <c r="M2202" s="23">
        <f t="shared" si="139"/>
        <v>1</v>
      </c>
      <c r="N2202" s="23" t="str">
        <f>IF(B2202&lt;'Cleaning Summary'!$B$63,"Underweight",IF(B2202&lt;'Cleaning Summary'!$B$64,"Normal Weight",IF(B2202&lt;'Cleaning Summary'!$B$65,"Overweight","Obesity")))</f>
        <v>Obesity</v>
      </c>
      <c r="O2202" s="23" t="str">
        <f>IF(C2202&lt;'Cleaning Summary'!$B$66,"Normal",IF(C2202&lt;'Cleaning Summary'!$B$67,"Prediabetes","Diabetes"))</f>
        <v>Normal</v>
      </c>
    </row>
    <row r="2203" spans="1:15" x14ac:dyDescent="0.35">
      <c r="A2203" s="23" t="s">
        <v>4521</v>
      </c>
      <c r="B2203" s="27">
        <v>27.835000000000001</v>
      </c>
      <c r="C2203" s="27">
        <v>4.4400000000000004</v>
      </c>
      <c r="D2203" s="23" t="s">
        <v>81</v>
      </c>
      <c r="E2203" s="23" t="s">
        <v>81</v>
      </c>
      <c r="F2203" s="23" t="s">
        <v>82</v>
      </c>
      <c r="G2203" s="23">
        <v>1</v>
      </c>
      <c r="H2203" s="23" t="s">
        <v>81</v>
      </c>
      <c r="I2203" s="23" t="str">
        <f t="shared" si="136"/>
        <v>No</v>
      </c>
      <c r="J2203" s="23" t="str">
        <f t="shared" si="137"/>
        <v>No</v>
      </c>
      <c r="K2203" s="23" t="str">
        <f t="shared" si="138"/>
        <v>Yes</v>
      </c>
      <c r="L2203" s="23" t="str">
        <f>IF(TRIM(H2203)="?",'Cleaning Summary'!$B$35,IF(LOWER(TRIM(H2203))="yes","Yes","No"))</f>
        <v>No</v>
      </c>
      <c r="M2203" s="23">
        <f t="shared" si="139"/>
        <v>1</v>
      </c>
      <c r="N2203" s="23" t="str">
        <f>IF(B2203&lt;'Cleaning Summary'!$B$63,"Underweight",IF(B2203&lt;'Cleaning Summary'!$B$64,"Normal Weight",IF(B2203&lt;'Cleaning Summary'!$B$65,"Overweight","Obesity")))</f>
        <v>Overweight</v>
      </c>
      <c r="O2203" s="23" t="str">
        <f>IF(C2203&lt;'Cleaning Summary'!$B$66,"Normal",IF(C2203&lt;'Cleaning Summary'!$B$67,"Prediabetes","Diabetes"))</f>
        <v>Normal</v>
      </c>
    </row>
    <row r="2204" spans="1:15" x14ac:dyDescent="0.35">
      <c r="A2204" s="23" t="s">
        <v>4523</v>
      </c>
      <c r="B2204" s="27">
        <v>40.26</v>
      </c>
      <c r="C2204" s="27">
        <v>5.52</v>
      </c>
      <c r="D2204" s="23" t="s">
        <v>81</v>
      </c>
      <c r="E2204" s="23" t="s">
        <v>95</v>
      </c>
      <c r="F2204" s="23" t="s">
        <v>81</v>
      </c>
      <c r="G2204" s="23">
        <v>1</v>
      </c>
      <c r="H2204" s="23" t="s">
        <v>81</v>
      </c>
      <c r="I2204" s="23" t="str">
        <f t="shared" si="136"/>
        <v>No</v>
      </c>
      <c r="J2204" s="23" t="str">
        <f t="shared" si="137"/>
        <v>Yes</v>
      </c>
      <c r="K2204" s="23" t="str">
        <f t="shared" si="138"/>
        <v>No</v>
      </c>
      <c r="L2204" s="23" t="str">
        <f>IF(TRIM(H2204)="?",'Cleaning Summary'!$B$35,IF(LOWER(TRIM(H2204))="yes","Yes","No"))</f>
        <v>No</v>
      </c>
      <c r="M2204" s="23">
        <f t="shared" si="139"/>
        <v>1</v>
      </c>
      <c r="N2204" s="23" t="str">
        <f>IF(B2204&lt;'Cleaning Summary'!$B$63,"Underweight",IF(B2204&lt;'Cleaning Summary'!$B$64,"Normal Weight",IF(B2204&lt;'Cleaning Summary'!$B$65,"Overweight","Obesity")))</f>
        <v>Obesity</v>
      </c>
      <c r="O2204" s="23" t="str">
        <f>IF(C2204&lt;'Cleaning Summary'!$B$66,"Normal",IF(C2204&lt;'Cleaning Summary'!$B$67,"Prediabetes","Diabetes"))</f>
        <v>Normal</v>
      </c>
    </row>
    <row r="2205" spans="1:15" x14ac:dyDescent="0.35">
      <c r="A2205" s="23" t="s">
        <v>4525</v>
      </c>
      <c r="B2205" s="27">
        <v>39.82</v>
      </c>
      <c r="C2205" s="27">
        <v>6.01</v>
      </c>
      <c r="D2205" s="23" t="s">
        <v>81</v>
      </c>
      <c r="E2205" s="23" t="s">
        <v>95</v>
      </c>
      <c r="F2205" s="23" t="s">
        <v>81</v>
      </c>
      <c r="G2205" s="23">
        <v>1</v>
      </c>
      <c r="H2205" s="23" t="s">
        <v>81</v>
      </c>
      <c r="I2205" s="23" t="str">
        <f t="shared" si="136"/>
        <v>No</v>
      </c>
      <c r="J2205" s="23" t="str">
        <f t="shared" si="137"/>
        <v>Yes</v>
      </c>
      <c r="K2205" s="23" t="str">
        <f t="shared" si="138"/>
        <v>No</v>
      </c>
      <c r="L2205" s="23" t="str">
        <f>IF(TRIM(H2205)="?",'Cleaning Summary'!$B$35,IF(LOWER(TRIM(H2205))="yes","Yes","No"))</f>
        <v>No</v>
      </c>
      <c r="M2205" s="23">
        <f t="shared" si="139"/>
        <v>1</v>
      </c>
      <c r="N2205" s="23" t="str">
        <f>IF(B2205&lt;'Cleaning Summary'!$B$63,"Underweight",IF(B2205&lt;'Cleaning Summary'!$B$64,"Normal Weight",IF(B2205&lt;'Cleaning Summary'!$B$65,"Overweight","Obesity")))</f>
        <v>Obesity</v>
      </c>
      <c r="O2205" s="23" t="str">
        <f>IF(C2205&lt;'Cleaning Summary'!$B$66,"Normal",IF(C2205&lt;'Cleaning Summary'!$B$67,"Prediabetes","Diabetes"))</f>
        <v>Prediabetes</v>
      </c>
    </row>
    <row r="2206" spans="1:15" x14ac:dyDescent="0.35">
      <c r="A2206" s="23" t="s">
        <v>4527</v>
      </c>
      <c r="B2206" s="27">
        <v>39.159999999999997</v>
      </c>
      <c r="C2206" s="27">
        <v>5.81</v>
      </c>
      <c r="D2206" s="23" t="s">
        <v>81</v>
      </c>
      <c r="E2206" s="23" t="s">
        <v>95</v>
      </c>
      <c r="F2206" s="23" t="s">
        <v>81</v>
      </c>
      <c r="G2206" s="23">
        <v>1</v>
      </c>
      <c r="H2206" s="23" t="s">
        <v>81</v>
      </c>
      <c r="I2206" s="23" t="str">
        <f t="shared" si="136"/>
        <v>No</v>
      </c>
      <c r="J2206" s="23" t="str">
        <f t="shared" si="137"/>
        <v>Yes</v>
      </c>
      <c r="K2206" s="23" t="str">
        <f t="shared" si="138"/>
        <v>No</v>
      </c>
      <c r="L2206" s="23" t="str">
        <f>IF(TRIM(H2206)="?",'Cleaning Summary'!$B$35,IF(LOWER(TRIM(H2206))="yes","Yes","No"))</f>
        <v>No</v>
      </c>
      <c r="M2206" s="23">
        <f t="shared" si="139"/>
        <v>1</v>
      </c>
      <c r="N2206" s="23" t="str">
        <f>IF(B2206&lt;'Cleaning Summary'!$B$63,"Underweight",IF(B2206&lt;'Cleaning Summary'!$B$64,"Normal Weight",IF(B2206&lt;'Cleaning Summary'!$B$65,"Overweight","Obesity")))</f>
        <v>Obesity</v>
      </c>
      <c r="O2206" s="23" t="str">
        <f>IF(C2206&lt;'Cleaning Summary'!$B$66,"Normal",IF(C2206&lt;'Cleaning Summary'!$B$67,"Prediabetes","Diabetes"))</f>
        <v>Prediabetes</v>
      </c>
    </row>
    <row r="2207" spans="1:15" x14ac:dyDescent="0.35">
      <c r="A2207" s="23" t="s">
        <v>4529</v>
      </c>
      <c r="B2207" s="27">
        <v>25.555</v>
      </c>
      <c r="C2207" s="27">
        <v>4.37</v>
      </c>
      <c r="D2207" s="23" t="s">
        <v>81</v>
      </c>
      <c r="E2207" s="23" t="s">
        <v>81</v>
      </c>
      <c r="F2207" s="23" t="s">
        <v>82</v>
      </c>
      <c r="G2207" s="23">
        <v>1</v>
      </c>
      <c r="H2207" s="23" t="s">
        <v>81</v>
      </c>
      <c r="I2207" s="23" t="str">
        <f t="shared" si="136"/>
        <v>No</v>
      </c>
      <c r="J2207" s="23" t="str">
        <f t="shared" si="137"/>
        <v>No</v>
      </c>
      <c r="K2207" s="23" t="str">
        <f t="shared" si="138"/>
        <v>Yes</v>
      </c>
      <c r="L2207" s="23" t="str">
        <f>IF(TRIM(H2207)="?",'Cleaning Summary'!$B$35,IF(LOWER(TRIM(H2207))="yes","Yes","No"))</f>
        <v>No</v>
      </c>
      <c r="M2207" s="23">
        <f t="shared" si="139"/>
        <v>1</v>
      </c>
      <c r="N2207" s="23" t="str">
        <f>IF(B2207&lt;'Cleaning Summary'!$B$63,"Underweight",IF(B2207&lt;'Cleaning Summary'!$B$64,"Normal Weight",IF(B2207&lt;'Cleaning Summary'!$B$65,"Overweight","Obesity")))</f>
        <v>Overweight</v>
      </c>
      <c r="O2207" s="23" t="str">
        <f>IF(C2207&lt;'Cleaning Summary'!$B$66,"Normal",IF(C2207&lt;'Cleaning Summary'!$B$67,"Prediabetes","Diabetes"))</f>
        <v>Normal</v>
      </c>
    </row>
    <row r="2208" spans="1:15" x14ac:dyDescent="0.35">
      <c r="A2208" s="23" t="s">
        <v>4531</v>
      </c>
      <c r="B2208" s="27">
        <v>25.175000000000001</v>
      </c>
      <c r="C2208" s="27">
        <v>5.74</v>
      </c>
      <c r="D2208" s="23" t="s">
        <v>81</v>
      </c>
      <c r="E2208" s="23" t="s">
        <v>81</v>
      </c>
      <c r="F2208" s="23" t="s">
        <v>82</v>
      </c>
      <c r="G2208" s="23">
        <v>1</v>
      </c>
      <c r="H2208" s="23" t="s">
        <v>81</v>
      </c>
      <c r="I2208" s="23" t="str">
        <f t="shared" si="136"/>
        <v>No</v>
      </c>
      <c r="J2208" s="23" t="str">
        <f t="shared" si="137"/>
        <v>No</v>
      </c>
      <c r="K2208" s="23" t="str">
        <f t="shared" si="138"/>
        <v>Yes</v>
      </c>
      <c r="L2208" s="23" t="str">
        <f>IF(TRIM(H2208)="?",'Cleaning Summary'!$B$35,IF(LOWER(TRIM(H2208))="yes","Yes","No"))</f>
        <v>No</v>
      </c>
      <c r="M2208" s="23">
        <f t="shared" si="139"/>
        <v>1</v>
      </c>
      <c r="N2208" s="23" t="str">
        <f>IF(B2208&lt;'Cleaning Summary'!$B$63,"Underweight",IF(B2208&lt;'Cleaning Summary'!$B$64,"Normal Weight",IF(B2208&lt;'Cleaning Summary'!$B$65,"Overweight","Obesity")))</f>
        <v>Overweight</v>
      </c>
      <c r="O2208" s="23" t="str">
        <f>IF(C2208&lt;'Cleaning Summary'!$B$66,"Normal",IF(C2208&lt;'Cleaning Summary'!$B$67,"Prediabetes","Diabetes"))</f>
        <v>Prediabetes</v>
      </c>
    </row>
    <row r="2209" spans="1:15" x14ac:dyDescent="0.35">
      <c r="A2209" s="23" t="s">
        <v>4533</v>
      </c>
      <c r="B2209" s="27">
        <v>38.28</v>
      </c>
      <c r="C2209" s="27">
        <v>5.39</v>
      </c>
      <c r="D2209" s="23" t="s">
        <v>81</v>
      </c>
      <c r="E2209" s="23" t="s">
        <v>95</v>
      </c>
      <c r="F2209" s="23" t="s">
        <v>81</v>
      </c>
      <c r="G2209" s="23">
        <v>1</v>
      </c>
      <c r="H2209" s="23" t="s">
        <v>81</v>
      </c>
      <c r="I2209" s="23" t="str">
        <f t="shared" si="136"/>
        <v>No</v>
      </c>
      <c r="J2209" s="23" t="str">
        <f t="shared" si="137"/>
        <v>Yes</v>
      </c>
      <c r="K2209" s="23" t="str">
        <f t="shared" si="138"/>
        <v>No</v>
      </c>
      <c r="L2209" s="23" t="str">
        <f>IF(TRIM(H2209)="?",'Cleaning Summary'!$B$35,IF(LOWER(TRIM(H2209))="yes","Yes","No"))</f>
        <v>No</v>
      </c>
      <c r="M2209" s="23">
        <f t="shared" si="139"/>
        <v>1</v>
      </c>
      <c r="N2209" s="23" t="str">
        <f>IF(B2209&lt;'Cleaning Summary'!$B$63,"Underweight",IF(B2209&lt;'Cleaning Summary'!$B$64,"Normal Weight",IF(B2209&lt;'Cleaning Summary'!$B$65,"Overweight","Obesity")))</f>
        <v>Obesity</v>
      </c>
      <c r="O2209" s="23" t="str">
        <f>IF(C2209&lt;'Cleaning Summary'!$B$66,"Normal",IF(C2209&lt;'Cleaning Summary'!$B$67,"Prediabetes","Diabetes"))</f>
        <v>Normal</v>
      </c>
    </row>
    <row r="2210" spans="1:15" x14ac:dyDescent="0.35">
      <c r="A2210" s="23" t="s">
        <v>4535</v>
      </c>
      <c r="B2210" s="27">
        <v>38.17</v>
      </c>
      <c r="C2210" s="27">
        <v>4.07</v>
      </c>
      <c r="D2210" s="23" t="s">
        <v>81</v>
      </c>
      <c r="E2210" s="23" t="s">
        <v>95</v>
      </c>
      <c r="F2210" s="23" t="s">
        <v>81</v>
      </c>
      <c r="G2210" s="23">
        <v>1</v>
      </c>
      <c r="H2210" s="23" t="s">
        <v>81</v>
      </c>
      <c r="I2210" s="23" t="str">
        <f t="shared" si="136"/>
        <v>No</v>
      </c>
      <c r="J2210" s="23" t="str">
        <f t="shared" si="137"/>
        <v>Yes</v>
      </c>
      <c r="K2210" s="23" t="str">
        <f t="shared" si="138"/>
        <v>No</v>
      </c>
      <c r="L2210" s="23" t="str">
        <f>IF(TRIM(H2210)="?",'Cleaning Summary'!$B$35,IF(LOWER(TRIM(H2210))="yes","Yes","No"))</f>
        <v>No</v>
      </c>
      <c r="M2210" s="23">
        <f t="shared" si="139"/>
        <v>1</v>
      </c>
      <c r="N2210" s="23" t="str">
        <f>IF(B2210&lt;'Cleaning Summary'!$B$63,"Underweight",IF(B2210&lt;'Cleaning Summary'!$B$64,"Normal Weight",IF(B2210&lt;'Cleaning Summary'!$B$65,"Overweight","Obesity")))</f>
        <v>Obesity</v>
      </c>
      <c r="O2210" s="23" t="str">
        <f>IF(C2210&lt;'Cleaning Summary'!$B$66,"Normal",IF(C2210&lt;'Cleaning Summary'!$B$67,"Prediabetes","Diabetes"))</f>
        <v>Normal</v>
      </c>
    </row>
    <row r="2211" spans="1:15" x14ac:dyDescent="0.35">
      <c r="A2211" s="23" t="s">
        <v>4537</v>
      </c>
      <c r="B2211" s="27">
        <v>36.85</v>
      </c>
      <c r="C2211" s="27">
        <v>5.49</v>
      </c>
      <c r="D2211" s="23" t="s">
        <v>81</v>
      </c>
      <c r="E2211" s="23" t="s">
        <v>95</v>
      </c>
      <c r="F2211" s="23" t="s">
        <v>81</v>
      </c>
      <c r="G2211" s="23">
        <v>1</v>
      </c>
      <c r="H2211" s="23" t="s">
        <v>81</v>
      </c>
      <c r="I2211" s="23" t="str">
        <f t="shared" si="136"/>
        <v>No</v>
      </c>
      <c r="J2211" s="23" t="str">
        <f t="shared" si="137"/>
        <v>Yes</v>
      </c>
      <c r="K2211" s="23" t="str">
        <f t="shared" si="138"/>
        <v>No</v>
      </c>
      <c r="L2211" s="23" t="str">
        <f>IF(TRIM(H2211)="?",'Cleaning Summary'!$B$35,IF(LOWER(TRIM(H2211))="yes","Yes","No"))</f>
        <v>No</v>
      </c>
      <c r="M2211" s="23">
        <f t="shared" si="139"/>
        <v>1</v>
      </c>
      <c r="N2211" s="23" t="str">
        <f>IF(B2211&lt;'Cleaning Summary'!$B$63,"Underweight",IF(B2211&lt;'Cleaning Summary'!$B$64,"Normal Weight",IF(B2211&lt;'Cleaning Summary'!$B$65,"Overweight","Obesity")))</f>
        <v>Obesity</v>
      </c>
      <c r="O2211" s="23" t="str">
        <f>IF(C2211&lt;'Cleaning Summary'!$B$66,"Normal",IF(C2211&lt;'Cleaning Summary'!$B$67,"Prediabetes","Diabetes"))</f>
        <v>Normal</v>
      </c>
    </row>
    <row r="2212" spans="1:15" x14ac:dyDescent="0.35">
      <c r="A2212" s="23" t="s">
        <v>4539</v>
      </c>
      <c r="B2212" s="27">
        <v>22.61</v>
      </c>
      <c r="C2212" s="27">
        <v>5.68</v>
      </c>
      <c r="D2212" s="23" t="s">
        <v>81</v>
      </c>
      <c r="E2212" s="23" t="s">
        <v>81</v>
      </c>
      <c r="F2212" s="23" t="s">
        <v>82</v>
      </c>
      <c r="G2212" s="23">
        <v>1</v>
      </c>
      <c r="H2212" s="23" t="s">
        <v>81</v>
      </c>
      <c r="I2212" s="23" t="str">
        <f t="shared" si="136"/>
        <v>No</v>
      </c>
      <c r="J2212" s="23" t="str">
        <f t="shared" si="137"/>
        <v>No</v>
      </c>
      <c r="K2212" s="23" t="str">
        <f t="shared" si="138"/>
        <v>Yes</v>
      </c>
      <c r="L2212" s="23" t="str">
        <f>IF(TRIM(H2212)="?",'Cleaning Summary'!$B$35,IF(LOWER(TRIM(H2212))="yes","Yes","No"))</f>
        <v>No</v>
      </c>
      <c r="M2212" s="23">
        <f t="shared" si="139"/>
        <v>1</v>
      </c>
      <c r="N2212" s="23" t="str">
        <f>IF(B2212&lt;'Cleaning Summary'!$B$63,"Underweight",IF(B2212&lt;'Cleaning Summary'!$B$64,"Normal Weight",IF(B2212&lt;'Cleaning Summary'!$B$65,"Overweight","Obesity")))</f>
        <v>Normal Weight</v>
      </c>
      <c r="O2212" s="23" t="str">
        <f>IF(C2212&lt;'Cleaning Summary'!$B$66,"Normal",IF(C2212&lt;'Cleaning Summary'!$B$67,"Prediabetes","Diabetes"))</f>
        <v>Normal</v>
      </c>
    </row>
    <row r="2213" spans="1:15" x14ac:dyDescent="0.35">
      <c r="A2213" s="23" t="s">
        <v>4541</v>
      </c>
      <c r="B2213" s="27">
        <v>21.754999999999999</v>
      </c>
      <c r="C2213" s="27">
        <v>6.09</v>
      </c>
      <c r="D2213" s="23" t="s">
        <v>81</v>
      </c>
      <c r="E2213" s="23" t="s">
        <v>81</v>
      </c>
      <c r="F2213" s="23" t="s">
        <v>82</v>
      </c>
      <c r="G2213" s="23">
        <v>1</v>
      </c>
      <c r="H2213" s="23" t="s">
        <v>81</v>
      </c>
      <c r="I2213" s="23" t="str">
        <f t="shared" si="136"/>
        <v>No</v>
      </c>
      <c r="J2213" s="23" t="str">
        <f t="shared" si="137"/>
        <v>No</v>
      </c>
      <c r="K2213" s="23" t="str">
        <f t="shared" si="138"/>
        <v>Yes</v>
      </c>
      <c r="L2213" s="23" t="str">
        <f>IF(TRIM(H2213)="?",'Cleaning Summary'!$B$35,IF(LOWER(TRIM(H2213))="yes","Yes","No"))</f>
        <v>No</v>
      </c>
      <c r="M2213" s="23">
        <f t="shared" si="139"/>
        <v>1</v>
      </c>
      <c r="N2213" s="23" t="str">
        <f>IF(B2213&lt;'Cleaning Summary'!$B$63,"Underweight",IF(B2213&lt;'Cleaning Summary'!$B$64,"Normal Weight",IF(B2213&lt;'Cleaning Summary'!$B$65,"Overweight","Obesity")))</f>
        <v>Normal Weight</v>
      </c>
      <c r="O2213" s="23" t="str">
        <f>IF(C2213&lt;'Cleaning Summary'!$B$66,"Normal",IF(C2213&lt;'Cleaning Summary'!$B$67,"Prediabetes","Diabetes"))</f>
        <v>Prediabetes</v>
      </c>
    </row>
    <row r="2214" spans="1:15" x14ac:dyDescent="0.35">
      <c r="A2214" s="23" t="s">
        <v>4543</v>
      </c>
      <c r="B2214" s="27">
        <v>20.425000000000001</v>
      </c>
      <c r="C2214" s="27">
        <v>5.53</v>
      </c>
      <c r="D2214" s="23" t="s">
        <v>81</v>
      </c>
      <c r="E2214" s="23" t="s">
        <v>81</v>
      </c>
      <c r="F2214" s="23" t="s">
        <v>82</v>
      </c>
      <c r="G2214" s="23">
        <v>1</v>
      </c>
      <c r="H2214" s="23" t="s">
        <v>81</v>
      </c>
      <c r="I2214" s="23" t="str">
        <f t="shared" si="136"/>
        <v>No</v>
      </c>
      <c r="J2214" s="23" t="str">
        <f t="shared" si="137"/>
        <v>No</v>
      </c>
      <c r="K2214" s="23" t="str">
        <f t="shared" si="138"/>
        <v>Yes</v>
      </c>
      <c r="L2214" s="23" t="str">
        <f>IF(TRIM(H2214)="?",'Cleaning Summary'!$B$35,IF(LOWER(TRIM(H2214))="yes","Yes","No"))</f>
        <v>No</v>
      </c>
      <c r="M2214" s="23">
        <f t="shared" si="139"/>
        <v>1</v>
      </c>
      <c r="N2214" s="23" t="str">
        <f>IF(B2214&lt;'Cleaning Summary'!$B$63,"Underweight",IF(B2214&lt;'Cleaning Summary'!$B$64,"Normal Weight",IF(B2214&lt;'Cleaning Summary'!$B$65,"Overweight","Obesity")))</f>
        <v>Normal Weight</v>
      </c>
      <c r="O2214" s="23" t="str">
        <f>IF(C2214&lt;'Cleaning Summary'!$B$66,"Normal",IF(C2214&lt;'Cleaning Summary'!$B$67,"Prediabetes","Diabetes"))</f>
        <v>Normal</v>
      </c>
    </row>
    <row r="2215" spans="1:15" x14ac:dyDescent="0.35">
      <c r="A2215" s="23" t="s">
        <v>4545</v>
      </c>
      <c r="B2215" s="27">
        <v>31.35</v>
      </c>
      <c r="C2215" s="27">
        <v>4.28</v>
      </c>
      <c r="D2215" s="23" t="s">
        <v>81</v>
      </c>
      <c r="E2215" s="23" t="s">
        <v>95</v>
      </c>
      <c r="F2215" s="23" t="s">
        <v>81</v>
      </c>
      <c r="G2215" s="23">
        <v>1</v>
      </c>
      <c r="H2215" s="23" t="s">
        <v>81</v>
      </c>
      <c r="I2215" s="23" t="str">
        <f t="shared" si="136"/>
        <v>No</v>
      </c>
      <c r="J2215" s="23" t="str">
        <f t="shared" si="137"/>
        <v>Yes</v>
      </c>
      <c r="K2215" s="23" t="str">
        <f t="shared" si="138"/>
        <v>No</v>
      </c>
      <c r="L2215" s="23" t="str">
        <f>IF(TRIM(H2215)="?",'Cleaning Summary'!$B$35,IF(LOWER(TRIM(H2215))="yes","Yes","No"))</f>
        <v>No</v>
      </c>
      <c r="M2215" s="23">
        <f t="shared" si="139"/>
        <v>1</v>
      </c>
      <c r="N2215" s="23" t="str">
        <f>IF(B2215&lt;'Cleaning Summary'!$B$63,"Underweight",IF(B2215&lt;'Cleaning Summary'!$B$64,"Normal Weight",IF(B2215&lt;'Cleaning Summary'!$B$65,"Overweight","Obesity")))</f>
        <v>Obesity</v>
      </c>
      <c r="O2215" s="23" t="str">
        <f>IF(C2215&lt;'Cleaning Summary'!$B$66,"Normal",IF(C2215&lt;'Cleaning Summary'!$B$67,"Prediabetes","Diabetes"))</f>
        <v>Normal</v>
      </c>
    </row>
    <row r="2216" spans="1:15" x14ac:dyDescent="0.35">
      <c r="A2216" s="23" t="s">
        <v>4547</v>
      </c>
      <c r="B2216" s="27">
        <v>31.13</v>
      </c>
      <c r="C2216" s="27">
        <v>6.01</v>
      </c>
      <c r="D2216" s="23" t="s">
        <v>81</v>
      </c>
      <c r="E2216" s="23" t="s">
        <v>95</v>
      </c>
      <c r="F2216" s="23" t="s">
        <v>81</v>
      </c>
      <c r="G2216" s="23">
        <v>1</v>
      </c>
      <c r="H2216" s="23" t="s">
        <v>81</v>
      </c>
      <c r="I2216" s="23" t="str">
        <f t="shared" si="136"/>
        <v>No</v>
      </c>
      <c r="J2216" s="23" t="str">
        <f t="shared" si="137"/>
        <v>Yes</v>
      </c>
      <c r="K2216" s="23" t="str">
        <f t="shared" si="138"/>
        <v>No</v>
      </c>
      <c r="L2216" s="23" t="str">
        <f>IF(TRIM(H2216)="?",'Cleaning Summary'!$B$35,IF(LOWER(TRIM(H2216))="yes","Yes","No"))</f>
        <v>No</v>
      </c>
      <c r="M2216" s="23">
        <f t="shared" si="139"/>
        <v>1</v>
      </c>
      <c r="N2216" s="23" t="str">
        <f>IF(B2216&lt;'Cleaning Summary'!$B$63,"Underweight",IF(B2216&lt;'Cleaning Summary'!$B$64,"Normal Weight",IF(B2216&lt;'Cleaning Summary'!$B$65,"Overweight","Obesity")))</f>
        <v>Obesity</v>
      </c>
      <c r="O2216" s="23" t="str">
        <f>IF(C2216&lt;'Cleaning Summary'!$B$66,"Normal",IF(C2216&lt;'Cleaning Summary'!$B$67,"Prediabetes","Diabetes"))</f>
        <v>Prediabetes</v>
      </c>
    </row>
    <row r="2217" spans="1:15" x14ac:dyDescent="0.35">
      <c r="A2217" s="23" t="s">
        <v>4549</v>
      </c>
      <c r="B2217" s="27">
        <v>17.48</v>
      </c>
      <c r="C2217" s="27">
        <v>4.59</v>
      </c>
      <c r="D2217" s="23" t="s">
        <v>81</v>
      </c>
      <c r="E2217" s="23" t="s">
        <v>81</v>
      </c>
      <c r="F2217" s="23" t="s">
        <v>82</v>
      </c>
      <c r="G2217" s="23">
        <v>1</v>
      </c>
      <c r="H2217" s="23" t="s">
        <v>81</v>
      </c>
      <c r="I2217" s="23" t="str">
        <f t="shared" si="136"/>
        <v>No</v>
      </c>
      <c r="J2217" s="23" t="str">
        <f t="shared" si="137"/>
        <v>No</v>
      </c>
      <c r="K2217" s="23" t="str">
        <f t="shared" si="138"/>
        <v>Yes</v>
      </c>
      <c r="L2217" s="23" t="str">
        <f>IF(TRIM(H2217)="?",'Cleaning Summary'!$B$35,IF(LOWER(TRIM(H2217))="yes","Yes","No"))</f>
        <v>No</v>
      </c>
      <c r="M2217" s="23">
        <f t="shared" si="139"/>
        <v>1</v>
      </c>
      <c r="N2217" s="23" t="str">
        <f>IF(B2217&lt;'Cleaning Summary'!$B$63,"Underweight",IF(B2217&lt;'Cleaning Summary'!$B$64,"Normal Weight",IF(B2217&lt;'Cleaning Summary'!$B$65,"Overweight","Obesity")))</f>
        <v>Underweight</v>
      </c>
      <c r="O2217" s="23" t="str">
        <f>IF(C2217&lt;'Cleaning Summary'!$B$66,"Normal",IF(C2217&lt;'Cleaning Summary'!$B$67,"Prediabetes","Diabetes"))</f>
        <v>Normal</v>
      </c>
    </row>
    <row r="2218" spans="1:15" x14ac:dyDescent="0.35">
      <c r="A2218" s="23" t="s">
        <v>4551</v>
      </c>
      <c r="B2218" s="27">
        <v>22.57</v>
      </c>
      <c r="C2218" s="27">
        <v>5.8</v>
      </c>
      <c r="D2218" s="23" t="s">
        <v>95</v>
      </c>
      <c r="E2218" s="23" t="s">
        <v>81</v>
      </c>
      <c r="F2218" s="23" t="s">
        <v>81</v>
      </c>
      <c r="G2218" s="23">
        <v>1</v>
      </c>
      <c r="H2218" s="23" t="s">
        <v>81</v>
      </c>
      <c r="I2218" s="23" t="str">
        <f t="shared" si="136"/>
        <v>Yes</v>
      </c>
      <c r="J2218" s="23" t="str">
        <f t="shared" si="137"/>
        <v>No</v>
      </c>
      <c r="K2218" s="23" t="str">
        <f t="shared" si="138"/>
        <v>No</v>
      </c>
      <c r="L2218" s="23" t="str">
        <f>IF(TRIM(H2218)="?",'Cleaning Summary'!$B$35,IF(LOWER(TRIM(H2218))="yes","Yes","No"))</f>
        <v>No</v>
      </c>
      <c r="M2218" s="23">
        <f t="shared" si="139"/>
        <v>1</v>
      </c>
      <c r="N2218" s="23" t="str">
        <f>IF(B2218&lt;'Cleaning Summary'!$B$63,"Underweight",IF(B2218&lt;'Cleaning Summary'!$B$64,"Normal Weight",IF(B2218&lt;'Cleaning Summary'!$B$65,"Overweight","Obesity")))</f>
        <v>Normal Weight</v>
      </c>
      <c r="O2218" s="23" t="str">
        <f>IF(C2218&lt;'Cleaning Summary'!$B$66,"Normal",IF(C2218&lt;'Cleaning Summary'!$B$67,"Prediabetes","Diabetes"))</f>
        <v>Prediabetes</v>
      </c>
    </row>
    <row r="2219" spans="1:15" x14ac:dyDescent="0.35">
      <c r="A2219" s="23" t="s">
        <v>4553</v>
      </c>
      <c r="B2219" s="27">
        <v>26.73</v>
      </c>
      <c r="C2219" s="27">
        <v>5.08</v>
      </c>
      <c r="D2219" s="23" t="s">
        <v>81</v>
      </c>
      <c r="E2219" s="23" t="s">
        <v>95</v>
      </c>
      <c r="F2219" s="23" t="s">
        <v>81</v>
      </c>
      <c r="G2219" s="23">
        <v>1</v>
      </c>
      <c r="H2219" s="23" t="s">
        <v>81</v>
      </c>
      <c r="I2219" s="23" t="str">
        <f t="shared" si="136"/>
        <v>No</v>
      </c>
      <c r="J2219" s="23" t="str">
        <f t="shared" si="137"/>
        <v>Yes</v>
      </c>
      <c r="K2219" s="23" t="str">
        <f t="shared" si="138"/>
        <v>No</v>
      </c>
      <c r="L2219" s="23" t="str">
        <f>IF(TRIM(H2219)="?",'Cleaning Summary'!$B$35,IF(LOWER(TRIM(H2219))="yes","Yes","No"))</f>
        <v>No</v>
      </c>
      <c r="M2219" s="23">
        <f t="shared" si="139"/>
        <v>1</v>
      </c>
      <c r="N2219" s="23" t="str">
        <f>IF(B2219&lt;'Cleaning Summary'!$B$63,"Underweight",IF(B2219&lt;'Cleaning Summary'!$B$64,"Normal Weight",IF(B2219&lt;'Cleaning Summary'!$B$65,"Overweight","Obesity")))</f>
        <v>Overweight</v>
      </c>
      <c r="O2219" s="23" t="str">
        <f>IF(C2219&lt;'Cleaning Summary'!$B$66,"Normal",IF(C2219&lt;'Cleaning Summary'!$B$67,"Prediabetes","Diabetes"))</f>
        <v>Normal</v>
      </c>
    </row>
    <row r="2220" spans="1:15" x14ac:dyDescent="0.35">
      <c r="A2220" s="23" t="s">
        <v>4555</v>
      </c>
      <c r="B2220" s="27">
        <v>20.79</v>
      </c>
      <c r="C2220" s="27">
        <v>5.84</v>
      </c>
      <c r="D2220" s="23" t="s">
        <v>81</v>
      </c>
      <c r="E2220" s="23" t="s">
        <v>95</v>
      </c>
      <c r="F2220" s="23" t="s">
        <v>81</v>
      </c>
      <c r="G2220" s="23">
        <v>1</v>
      </c>
      <c r="H2220" s="23" t="s">
        <v>81</v>
      </c>
      <c r="I2220" s="23" t="str">
        <f t="shared" si="136"/>
        <v>No</v>
      </c>
      <c r="J2220" s="23" t="str">
        <f t="shared" si="137"/>
        <v>Yes</v>
      </c>
      <c r="K2220" s="23" t="str">
        <f t="shared" si="138"/>
        <v>No</v>
      </c>
      <c r="L2220" s="23" t="str">
        <f>IF(TRIM(H2220)="?",'Cleaning Summary'!$B$35,IF(LOWER(TRIM(H2220))="yes","Yes","No"))</f>
        <v>No</v>
      </c>
      <c r="M2220" s="23">
        <f t="shared" si="139"/>
        <v>1</v>
      </c>
      <c r="N2220" s="23" t="str">
        <f>IF(B2220&lt;'Cleaning Summary'!$B$63,"Underweight",IF(B2220&lt;'Cleaning Summary'!$B$64,"Normal Weight",IF(B2220&lt;'Cleaning Summary'!$B$65,"Overweight","Obesity")))</f>
        <v>Normal Weight</v>
      </c>
      <c r="O2220" s="23" t="str">
        <f>IF(C2220&lt;'Cleaning Summary'!$B$66,"Normal",IF(C2220&lt;'Cleaning Summary'!$B$67,"Prediabetes","Diabetes"))</f>
        <v>Prediabetes</v>
      </c>
    </row>
    <row r="2221" spans="1:15" x14ac:dyDescent="0.35">
      <c r="A2221" s="23" t="s">
        <v>4557</v>
      </c>
      <c r="B2221" s="27">
        <v>20.149999999999999</v>
      </c>
      <c r="C2221" s="27">
        <v>4.1500000000000004</v>
      </c>
      <c r="D2221" s="23" t="s">
        <v>81</v>
      </c>
      <c r="E2221" s="23" t="s">
        <v>81</v>
      </c>
      <c r="F2221" s="23" t="s">
        <v>81</v>
      </c>
      <c r="G2221" s="23">
        <v>1</v>
      </c>
      <c r="H2221" s="23" t="s">
        <v>81</v>
      </c>
      <c r="I2221" s="23" t="str">
        <f t="shared" si="136"/>
        <v>No</v>
      </c>
      <c r="J2221" s="23" t="str">
        <f t="shared" si="137"/>
        <v>No</v>
      </c>
      <c r="K2221" s="23" t="str">
        <f t="shared" si="138"/>
        <v>No</v>
      </c>
      <c r="L2221" s="23" t="str">
        <f>IF(TRIM(H2221)="?",'Cleaning Summary'!$B$35,IF(LOWER(TRIM(H2221))="yes","Yes","No"))</f>
        <v>No</v>
      </c>
      <c r="M2221" s="23">
        <f t="shared" si="139"/>
        <v>1</v>
      </c>
      <c r="N2221" s="23" t="str">
        <f>IF(B2221&lt;'Cleaning Summary'!$B$63,"Underweight",IF(B2221&lt;'Cleaning Summary'!$B$64,"Normal Weight",IF(B2221&lt;'Cleaning Summary'!$B$65,"Overweight","Obesity")))</f>
        <v>Normal Weight</v>
      </c>
      <c r="O2221" s="23" t="str">
        <f>IF(C2221&lt;'Cleaning Summary'!$B$66,"Normal",IF(C2221&lt;'Cleaning Summary'!$B$67,"Prediabetes","Diabetes"))</f>
        <v>Normal</v>
      </c>
    </row>
    <row r="2222" spans="1:15" x14ac:dyDescent="0.35">
      <c r="A2222" s="23" t="s">
        <v>4559</v>
      </c>
      <c r="B2222" s="27">
        <v>36.85</v>
      </c>
      <c r="C2222" s="27">
        <v>4.3600000000000003</v>
      </c>
      <c r="D2222" s="23" t="s">
        <v>95</v>
      </c>
      <c r="E2222" s="23" t="s">
        <v>81</v>
      </c>
      <c r="F2222" s="23" t="s">
        <v>81</v>
      </c>
      <c r="G2222" s="23" t="s">
        <v>4796</v>
      </c>
      <c r="H2222" s="23" t="s">
        <v>81</v>
      </c>
      <c r="I2222" s="23" t="str">
        <f t="shared" si="136"/>
        <v>Yes</v>
      </c>
      <c r="J2222" s="23" t="str">
        <f t="shared" si="137"/>
        <v>No</v>
      </c>
      <c r="K2222" s="23" t="str">
        <f t="shared" si="138"/>
        <v>No</v>
      </c>
      <c r="L2222" s="23" t="str">
        <f>IF(TRIM(H2222)="?",'Cleaning Summary'!$B$35,IF(LOWER(TRIM(H2222))="yes","Yes","No"))</f>
        <v>No</v>
      </c>
      <c r="M2222" s="23">
        <f t="shared" si="139"/>
        <v>0</v>
      </c>
      <c r="N2222" s="23" t="str">
        <f>IF(B2222&lt;'Cleaning Summary'!$B$63,"Underweight",IF(B2222&lt;'Cleaning Summary'!$B$64,"Normal Weight",IF(B2222&lt;'Cleaning Summary'!$B$65,"Overweight","Obesity")))</f>
        <v>Obesity</v>
      </c>
      <c r="O2222" s="23" t="str">
        <f>IF(C2222&lt;'Cleaning Summary'!$B$66,"Normal",IF(C2222&lt;'Cleaning Summary'!$B$67,"Prediabetes","Diabetes"))</f>
        <v>Normal</v>
      </c>
    </row>
    <row r="2223" spans="1:15" x14ac:dyDescent="0.35">
      <c r="A2223" s="23" t="s">
        <v>4561</v>
      </c>
      <c r="B2223" s="27">
        <v>35.53</v>
      </c>
      <c r="C2223" s="27">
        <v>4.55</v>
      </c>
      <c r="D2223" s="23" t="s">
        <v>95</v>
      </c>
      <c r="E2223" s="23" t="s">
        <v>81</v>
      </c>
      <c r="F2223" s="23" t="s">
        <v>81</v>
      </c>
      <c r="G2223" s="23" t="s">
        <v>4796</v>
      </c>
      <c r="H2223" s="23" t="s">
        <v>81</v>
      </c>
      <c r="I2223" s="23" t="str">
        <f t="shared" si="136"/>
        <v>Yes</v>
      </c>
      <c r="J2223" s="23" t="str">
        <f t="shared" si="137"/>
        <v>No</v>
      </c>
      <c r="K2223" s="23" t="str">
        <f t="shared" si="138"/>
        <v>No</v>
      </c>
      <c r="L2223" s="23" t="str">
        <f>IF(TRIM(H2223)="?",'Cleaning Summary'!$B$35,IF(LOWER(TRIM(H2223))="yes","Yes","No"))</f>
        <v>No</v>
      </c>
      <c r="M2223" s="23">
        <f t="shared" si="139"/>
        <v>0</v>
      </c>
      <c r="N2223" s="23" t="str">
        <f>IF(B2223&lt;'Cleaning Summary'!$B$63,"Underweight",IF(B2223&lt;'Cleaning Summary'!$B$64,"Normal Weight",IF(B2223&lt;'Cleaning Summary'!$B$65,"Overweight","Obesity")))</f>
        <v>Obesity</v>
      </c>
      <c r="O2223" s="23" t="str">
        <f>IF(C2223&lt;'Cleaning Summary'!$B$66,"Normal",IF(C2223&lt;'Cleaning Summary'!$B$67,"Prediabetes","Diabetes"))</f>
        <v>Normal</v>
      </c>
    </row>
    <row r="2224" spans="1:15" x14ac:dyDescent="0.35">
      <c r="A2224" s="23" t="s">
        <v>4563</v>
      </c>
      <c r="B2224" s="27">
        <v>31.1</v>
      </c>
      <c r="C2224" s="27">
        <v>4.37</v>
      </c>
      <c r="D2224" s="23" t="s">
        <v>95</v>
      </c>
      <c r="E2224" s="23" t="s">
        <v>81</v>
      </c>
      <c r="F2224" s="23" t="s">
        <v>81</v>
      </c>
      <c r="G2224" s="23" t="s">
        <v>4796</v>
      </c>
      <c r="H2224" s="23" t="s">
        <v>81</v>
      </c>
      <c r="I2224" s="23" t="str">
        <f t="shared" si="136"/>
        <v>Yes</v>
      </c>
      <c r="J2224" s="23" t="str">
        <f t="shared" si="137"/>
        <v>No</v>
      </c>
      <c r="K2224" s="23" t="str">
        <f t="shared" si="138"/>
        <v>No</v>
      </c>
      <c r="L2224" s="23" t="str">
        <f>IF(TRIM(H2224)="?",'Cleaning Summary'!$B$35,IF(LOWER(TRIM(H2224))="yes","Yes","No"))</f>
        <v>No</v>
      </c>
      <c r="M2224" s="23">
        <f t="shared" si="139"/>
        <v>0</v>
      </c>
      <c r="N2224" s="23" t="str">
        <f>IF(B2224&lt;'Cleaning Summary'!$B$63,"Underweight",IF(B2224&lt;'Cleaning Summary'!$B$64,"Normal Weight",IF(B2224&lt;'Cleaning Summary'!$B$65,"Overweight","Obesity")))</f>
        <v>Obesity</v>
      </c>
      <c r="O2224" s="23" t="str">
        <f>IF(C2224&lt;'Cleaning Summary'!$B$66,"Normal",IF(C2224&lt;'Cleaning Summary'!$B$67,"Prediabetes","Diabetes"))</f>
        <v>Normal</v>
      </c>
    </row>
    <row r="2225" spans="1:15" x14ac:dyDescent="0.35">
      <c r="A2225" s="23" t="s">
        <v>4565</v>
      </c>
      <c r="B2225" s="27">
        <v>23.21</v>
      </c>
      <c r="C2225" s="27">
        <v>5.24</v>
      </c>
      <c r="D2225" s="23" t="s">
        <v>95</v>
      </c>
      <c r="E2225" s="23" t="s">
        <v>81</v>
      </c>
      <c r="F2225" s="23" t="s">
        <v>81</v>
      </c>
      <c r="G2225" s="23" t="s">
        <v>4796</v>
      </c>
      <c r="H2225" s="23" t="s">
        <v>81</v>
      </c>
      <c r="I2225" s="23" t="str">
        <f t="shared" si="136"/>
        <v>Yes</v>
      </c>
      <c r="J2225" s="23" t="str">
        <f t="shared" si="137"/>
        <v>No</v>
      </c>
      <c r="K2225" s="23" t="str">
        <f t="shared" si="138"/>
        <v>No</v>
      </c>
      <c r="L2225" s="23" t="str">
        <f>IF(TRIM(H2225)="?",'Cleaning Summary'!$B$35,IF(LOWER(TRIM(H2225))="yes","Yes","No"))</f>
        <v>No</v>
      </c>
      <c r="M2225" s="23">
        <f t="shared" si="139"/>
        <v>0</v>
      </c>
      <c r="N2225" s="23" t="str">
        <f>IF(B2225&lt;'Cleaning Summary'!$B$63,"Underweight",IF(B2225&lt;'Cleaning Summary'!$B$64,"Normal Weight",IF(B2225&lt;'Cleaning Summary'!$B$65,"Overweight","Obesity")))</f>
        <v>Normal Weight</v>
      </c>
      <c r="O2225" s="23" t="str">
        <f>IF(C2225&lt;'Cleaning Summary'!$B$66,"Normal",IF(C2225&lt;'Cleaning Summary'!$B$67,"Prediabetes","Diabetes"))</f>
        <v>Normal</v>
      </c>
    </row>
    <row r="2226" spans="1:15" x14ac:dyDescent="0.35">
      <c r="A2226" s="23" t="s">
        <v>4567</v>
      </c>
      <c r="B2226" s="27">
        <v>18.36</v>
      </c>
      <c r="C2226" s="27">
        <v>5.96</v>
      </c>
      <c r="D2226" s="23" t="s">
        <v>81</v>
      </c>
      <c r="E2226" s="23" t="s">
        <v>81</v>
      </c>
      <c r="F2226" s="23" t="s">
        <v>81</v>
      </c>
      <c r="G2226" s="23">
        <v>1</v>
      </c>
      <c r="H2226" s="23" t="s">
        <v>81</v>
      </c>
      <c r="I2226" s="23" t="str">
        <f t="shared" si="136"/>
        <v>No</v>
      </c>
      <c r="J2226" s="23" t="str">
        <f t="shared" si="137"/>
        <v>No</v>
      </c>
      <c r="K2226" s="23" t="str">
        <f t="shared" si="138"/>
        <v>No</v>
      </c>
      <c r="L2226" s="23" t="str">
        <f>IF(TRIM(H2226)="?",'Cleaning Summary'!$B$35,IF(LOWER(TRIM(H2226))="yes","Yes","No"))</f>
        <v>No</v>
      </c>
      <c r="M2226" s="23">
        <f t="shared" si="139"/>
        <v>1</v>
      </c>
      <c r="N2226" s="23" t="str">
        <f>IF(B2226&lt;'Cleaning Summary'!$B$63,"Underweight",IF(B2226&lt;'Cleaning Summary'!$B$64,"Normal Weight",IF(B2226&lt;'Cleaning Summary'!$B$65,"Overweight","Obesity")))</f>
        <v>Underweight</v>
      </c>
      <c r="O2226" s="23" t="str">
        <f>IF(C2226&lt;'Cleaning Summary'!$B$66,"Normal",IF(C2226&lt;'Cleaning Summary'!$B$67,"Prediabetes","Diabetes"))</f>
        <v>Prediabetes</v>
      </c>
    </row>
    <row r="2227" spans="1:15" x14ac:dyDescent="0.35">
      <c r="A2227" s="23" t="s">
        <v>4569</v>
      </c>
      <c r="B2227" s="27">
        <v>15.92</v>
      </c>
      <c r="C2227" s="27">
        <v>4.76</v>
      </c>
      <c r="D2227" s="23" t="s">
        <v>95</v>
      </c>
      <c r="E2227" s="23" t="s">
        <v>81</v>
      </c>
      <c r="F2227" s="23" t="s">
        <v>81</v>
      </c>
      <c r="G2227" s="23">
        <v>1</v>
      </c>
      <c r="H2227" s="23" t="s">
        <v>81</v>
      </c>
      <c r="I2227" s="23" t="str">
        <f t="shared" si="136"/>
        <v>Yes</v>
      </c>
      <c r="J2227" s="23" t="str">
        <f t="shared" si="137"/>
        <v>No</v>
      </c>
      <c r="K2227" s="23" t="str">
        <f t="shared" si="138"/>
        <v>No</v>
      </c>
      <c r="L2227" s="23" t="str">
        <f>IF(TRIM(H2227)="?",'Cleaning Summary'!$B$35,IF(LOWER(TRIM(H2227))="yes","Yes","No"))</f>
        <v>No</v>
      </c>
      <c r="M2227" s="23">
        <f t="shared" si="139"/>
        <v>1</v>
      </c>
      <c r="N2227" s="23" t="str">
        <f>IF(B2227&lt;'Cleaning Summary'!$B$63,"Underweight",IF(B2227&lt;'Cleaning Summary'!$B$64,"Normal Weight",IF(B2227&lt;'Cleaning Summary'!$B$65,"Overweight","Obesity")))</f>
        <v>Underweight</v>
      </c>
      <c r="O2227" s="23" t="str">
        <f>IF(C2227&lt;'Cleaning Summary'!$B$66,"Normal",IF(C2227&lt;'Cleaning Summary'!$B$67,"Prediabetes","Diabetes"))</f>
        <v>Normal</v>
      </c>
    </row>
    <row r="2228" spans="1:15" x14ac:dyDescent="0.35">
      <c r="A2228" s="23" t="s">
        <v>4571</v>
      </c>
      <c r="B2228" s="27">
        <v>15.17</v>
      </c>
      <c r="C2228" s="27">
        <v>4.3</v>
      </c>
      <c r="D2228" s="23" t="s">
        <v>95</v>
      </c>
      <c r="E2228" s="23" t="s">
        <v>81</v>
      </c>
      <c r="F2228" s="23" t="s">
        <v>82</v>
      </c>
      <c r="G2228" s="23">
        <v>1</v>
      </c>
      <c r="H2228" s="23" t="s">
        <v>81</v>
      </c>
      <c r="I2228" s="23" t="str">
        <f t="shared" si="136"/>
        <v>Yes</v>
      </c>
      <c r="J2228" s="23" t="str">
        <f t="shared" si="137"/>
        <v>No</v>
      </c>
      <c r="K2228" s="23" t="str">
        <f t="shared" si="138"/>
        <v>Yes</v>
      </c>
      <c r="L2228" s="23" t="str">
        <f>IF(TRIM(H2228)="?",'Cleaning Summary'!$B$35,IF(LOWER(TRIM(H2228))="yes","Yes","No"))</f>
        <v>No</v>
      </c>
      <c r="M2228" s="23">
        <f t="shared" si="139"/>
        <v>1</v>
      </c>
      <c r="N2228" s="23" t="str">
        <f>IF(B2228&lt;'Cleaning Summary'!$B$63,"Underweight",IF(B2228&lt;'Cleaning Summary'!$B$64,"Normal Weight",IF(B2228&lt;'Cleaning Summary'!$B$65,"Overweight","Obesity")))</f>
        <v>Underweight</v>
      </c>
      <c r="O2228" s="23" t="str">
        <f>IF(C2228&lt;'Cleaning Summary'!$B$66,"Normal",IF(C2228&lt;'Cleaning Summary'!$B$67,"Prediabetes","Diabetes"))</f>
        <v>Normal</v>
      </c>
    </row>
    <row r="2229" spans="1:15" x14ac:dyDescent="0.35">
      <c r="A2229" s="23" t="s">
        <v>4573</v>
      </c>
      <c r="B2229" s="27">
        <v>16.63</v>
      </c>
      <c r="C2229" s="27">
        <v>4.5</v>
      </c>
      <c r="D2229" s="23" t="s">
        <v>81</v>
      </c>
      <c r="E2229" s="23" t="s">
        <v>81</v>
      </c>
      <c r="F2229" s="23" t="s">
        <v>81</v>
      </c>
      <c r="G2229" s="23">
        <v>1</v>
      </c>
      <c r="H2229" s="23" t="s">
        <v>81</v>
      </c>
      <c r="I2229" s="23" t="str">
        <f t="shared" si="136"/>
        <v>No</v>
      </c>
      <c r="J2229" s="23" t="str">
        <f t="shared" si="137"/>
        <v>No</v>
      </c>
      <c r="K2229" s="23" t="str">
        <f t="shared" si="138"/>
        <v>No</v>
      </c>
      <c r="L2229" s="23" t="str">
        <f>IF(TRIM(H2229)="?",'Cleaning Summary'!$B$35,IF(LOWER(TRIM(H2229))="yes","Yes","No"))</f>
        <v>No</v>
      </c>
      <c r="M2229" s="23">
        <f t="shared" si="139"/>
        <v>1</v>
      </c>
      <c r="N2229" s="23" t="str">
        <f>IF(B2229&lt;'Cleaning Summary'!$B$63,"Underweight",IF(B2229&lt;'Cleaning Summary'!$B$64,"Normal Weight",IF(B2229&lt;'Cleaning Summary'!$B$65,"Overweight","Obesity")))</f>
        <v>Underweight</v>
      </c>
      <c r="O2229" s="23" t="str">
        <f>IF(C2229&lt;'Cleaning Summary'!$B$66,"Normal",IF(C2229&lt;'Cleaning Summary'!$B$67,"Prediabetes","Diabetes"))</f>
        <v>Normal</v>
      </c>
    </row>
    <row r="2230" spans="1:15" x14ac:dyDescent="0.35">
      <c r="A2230" s="23" t="s">
        <v>4575</v>
      </c>
      <c r="B2230" s="27">
        <v>19.39</v>
      </c>
      <c r="C2230" s="27">
        <v>5.59</v>
      </c>
      <c r="D2230" s="23" t="s">
        <v>81</v>
      </c>
      <c r="E2230" s="23" t="s">
        <v>81</v>
      </c>
      <c r="F2230" s="23" t="s">
        <v>82</v>
      </c>
      <c r="G2230" s="23">
        <v>1</v>
      </c>
      <c r="H2230" s="23" t="s">
        <v>81</v>
      </c>
      <c r="I2230" s="23" t="str">
        <f t="shared" si="136"/>
        <v>No</v>
      </c>
      <c r="J2230" s="23" t="str">
        <f t="shared" si="137"/>
        <v>No</v>
      </c>
      <c r="K2230" s="23" t="str">
        <f t="shared" si="138"/>
        <v>Yes</v>
      </c>
      <c r="L2230" s="23" t="str">
        <f>IF(TRIM(H2230)="?",'Cleaning Summary'!$B$35,IF(LOWER(TRIM(H2230))="yes","Yes","No"))</f>
        <v>No</v>
      </c>
      <c r="M2230" s="23">
        <f t="shared" si="139"/>
        <v>1</v>
      </c>
      <c r="N2230" s="23" t="str">
        <f>IF(B2230&lt;'Cleaning Summary'!$B$63,"Underweight",IF(B2230&lt;'Cleaning Summary'!$B$64,"Normal Weight",IF(B2230&lt;'Cleaning Summary'!$B$65,"Overweight","Obesity")))</f>
        <v>Normal Weight</v>
      </c>
      <c r="O2230" s="23" t="str">
        <f>IF(C2230&lt;'Cleaning Summary'!$B$66,"Normal",IF(C2230&lt;'Cleaning Summary'!$B$67,"Prediabetes","Diabetes"))</f>
        <v>Normal</v>
      </c>
    </row>
    <row r="2231" spans="1:15" x14ac:dyDescent="0.35">
      <c r="A2231" s="23" t="s">
        <v>4577</v>
      </c>
      <c r="B2231" s="27">
        <v>17.34</v>
      </c>
      <c r="C2231" s="27">
        <v>6.29</v>
      </c>
      <c r="D2231" s="23" t="s">
        <v>95</v>
      </c>
      <c r="E2231" s="23" t="s">
        <v>81</v>
      </c>
      <c r="F2231" s="23" t="s">
        <v>82</v>
      </c>
      <c r="G2231" s="23">
        <v>1</v>
      </c>
      <c r="H2231" s="23" t="s">
        <v>81</v>
      </c>
      <c r="I2231" s="23" t="str">
        <f t="shared" si="136"/>
        <v>Yes</v>
      </c>
      <c r="J2231" s="23" t="str">
        <f t="shared" si="137"/>
        <v>No</v>
      </c>
      <c r="K2231" s="23" t="str">
        <f t="shared" si="138"/>
        <v>Yes</v>
      </c>
      <c r="L2231" s="23" t="str">
        <f>IF(TRIM(H2231)="?",'Cleaning Summary'!$B$35,IF(LOWER(TRIM(H2231))="yes","Yes","No"))</f>
        <v>No</v>
      </c>
      <c r="M2231" s="23">
        <f t="shared" si="139"/>
        <v>1</v>
      </c>
      <c r="N2231" s="23" t="str">
        <f>IF(B2231&lt;'Cleaning Summary'!$B$63,"Underweight",IF(B2231&lt;'Cleaning Summary'!$B$64,"Normal Weight",IF(B2231&lt;'Cleaning Summary'!$B$65,"Overweight","Obesity")))</f>
        <v>Underweight</v>
      </c>
      <c r="O2231" s="23" t="str">
        <f>IF(C2231&lt;'Cleaning Summary'!$B$66,"Normal",IF(C2231&lt;'Cleaning Summary'!$B$67,"Prediabetes","Diabetes"))</f>
        <v>Prediabetes</v>
      </c>
    </row>
    <row r="2232" spans="1:15" x14ac:dyDescent="0.35">
      <c r="A2232" s="23" t="s">
        <v>4579</v>
      </c>
      <c r="B2232" s="27">
        <v>17.940000000000001</v>
      </c>
      <c r="C2232" s="27">
        <v>4.1900000000000004</v>
      </c>
      <c r="D2232" s="23" t="s">
        <v>81</v>
      </c>
      <c r="E2232" s="23" t="s">
        <v>95</v>
      </c>
      <c r="F2232" s="23" t="s">
        <v>81</v>
      </c>
      <c r="G2232" s="23">
        <v>1</v>
      </c>
      <c r="H2232" s="23" t="s">
        <v>81</v>
      </c>
      <c r="I2232" s="23" t="str">
        <f t="shared" si="136"/>
        <v>No</v>
      </c>
      <c r="J2232" s="23" t="str">
        <f t="shared" si="137"/>
        <v>Yes</v>
      </c>
      <c r="K2232" s="23" t="str">
        <f t="shared" si="138"/>
        <v>No</v>
      </c>
      <c r="L2232" s="23" t="str">
        <f>IF(TRIM(H2232)="?",'Cleaning Summary'!$B$35,IF(LOWER(TRIM(H2232))="yes","Yes","No"))</f>
        <v>No</v>
      </c>
      <c r="M2232" s="23">
        <f t="shared" si="139"/>
        <v>1</v>
      </c>
      <c r="N2232" s="23" t="str">
        <f>IF(B2232&lt;'Cleaning Summary'!$B$63,"Underweight",IF(B2232&lt;'Cleaning Summary'!$B$64,"Normal Weight",IF(B2232&lt;'Cleaning Summary'!$B$65,"Overweight","Obesity")))</f>
        <v>Underweight</v>
      </c>
      <c r="O2232" s="23" t="str">
        <f>IF(C2232&lt;'Cleaning Summary'!$B$66,"Normal",IF(C2232&lt;'Cleaning Summary'!$B$67,"Prediabetes","Diabetes"))</f>
        <v>Normal</v>
      </c>
    </row>
    <row r="2233" spans="1:15" x14ac:dyDescent="0.35">
      <c r="A2233" s="23" t="s">
        <v>4581</v>
      </c>
      <c r="B2233" s="27">
        <v>16.670000000000002</v>
      </c>
      <c r="C2233" s="27">
        <v>4.7</v>
      </c>
      <c r="D2233" s="23" t="s">
        <v>95</v>
      </c>
      <c r="E2233" s="23" t="s">
        <v>81</v>
      </c>
      <c r="F2233" s="23" t="s">
        <v>82</v>
      </c>
      <c r="G2233" s="23">
        <v>1</v>
      </c>
      <c r="H2233" s="23" t="s">
        <v>81</v>
      </c>
      <c r="I2233" s="23" t="str">
        <f t="shared" si="136"/>
        <v>Yes</v>
      </c>
      <c r="J2233" s="23" t="str">
        <f t="shared" si="137"/>
        <v>No</v>
      </c>
      <c r="K2233" s="23" t="str">
        <f t="shared" si="138"/>
        <v>Yes</v>
      </c>
      <c r="L2233" s="23" t="str">
        <f>IF(TRIM(H2233)="?",'Cleaning Summary'!$B$35,IF(LOWER(TRIM(H2233))="yes","Yes","No"))</f>
        <v>No</v>
      </c>
      <c r="M2233" s="23">
        <f t="shared" si="139"/>
        <v>1</v>
      </c>
      <c r="N2233" s="23" t="str">
        <f>IF(B2233&lt;'Cleaning Summary'!$B$63,"Underweight",IF(B2233&lt;'Cleaning Summary'!$B$64,"Normal Weight",IF(B2233&lt;'Cleaning Summary'!$B$65,"Overweight","Obesity")))</f>
        <v>Underweight</v>
      </c>
      <c r="O2233" s="23" t="str">
        <f>IF(C2233&lt;'Cleaning Summary'!$B$66,"Normal",IF(C2233&lt;'Cleaning Summary'!$B$67,"Prediabetes","Diabetes"))</f>
        <v>Normal</v>
      </c>
    </row>
    <row r="2234" spans="1:15" x14ac:dyDescent="0.35">
      <c r="A2234" s="23" t="s">
        <v>4583</v>
      </c>
      <c r="B2234" s="27">
        <v>20.58</v>
      </c>
      <c r="C2234" s="27">
        <v>5.64</v>
      </c>
      <c r="D2234" s="23" t="s">
        <v>95</v>
      </c>
      <c r="E2234" s="23" t="s">
        <v>81</v>
      </c>
      <c r="F2234" s="23" t="s">
        <v>81</v>
      </c>
      <c r="G2234" s="23" t="s">
        <v>4796</v>
      </c>
      <c r="H2234" s="23" t="s">
        <v>81</v>
      </c>
      <c r="I2234" s="23" t="str">
        <f t="shared" si="136"/>
        <v>Yes</v>
      </c>
      <c r="J2234" s="23" t="str">
        <f t="shared" si="137"/>
        <v>No</v>
      </c>
      <c r="K2234" s="23" t="str">
        <f t="shared" si="138"/>
        <v>No</v>
      </c>
      <c r="L2234" s="23" t="str">
        <f>IF(TRIM(H2234)="?",'Cleaning Summary'!$B$35,IF(LOWER(TRIM(H2234))="yes","Yes","No"))</f>
        <v>No</v>
      </c>
      <c r="M2234" s="23">
        <f t="shared" si="139"/>
        <v>0</v>
      </c>
      <c r="N2234" s="23" t="str">
        <f>IF(B2234&lt;'Cleaning Summary'!$B$63,"Underweight",IF(B2234&lt;'Cleaning Summary'!$B$64,"Normal Weight",IF(B2234&lt;'Cleaning Summary'!$B$65,"Overweight","Obesity")))</f>
        <v>Normal Weight</v>
      </c>
      <c r="O2234" s="23" t="str">
        <f>IF(C2234&lt;'Cleaning Summary'!$B$66,"Normal",IF(C2234&lt;'Cleaning Summary'!$B$67,"Prediabetes","Diabetes"))</f>
        <v>Normal</v>
      </c>
    </row>
    <row r="2235" spans="1:15" x14ac:dyDescent="0.35">
      <c r="A2235" s="23" t="s">
        <v>4585</v>
      </c>
      <c r="B2235" s="27">
        <v>16.5</v>
      </c>
      <c r="C2235" s="27">
        <v>4.1100000000000003</v>
      </c>
      <c r="D2235" s="23" t="s">
        <v>95</v>
      </c>
      <c r="E2235" s="23" t="s">
        <v>81</v>
      </c>
      <c r="F2235" s="23" t="s">
        <v>81</v>
      </c>
      <c r="G2235" s="23" t="s">
        <v>4796</v>
      </c>
      <c r="H2235" s="23" t="s">
        <v>81</v>
      </c>
      <c r="I2235" s="23" t="str">
        <f t="shared" si="136"/>
        <v>Yes</v>
      </c>
      <c r="J2235" s="23" t="str">
        <f t="shared" si="137"/>
        <v>No</v>
      </c>
      <c r="K2235" s="23" t="str">
        <f t="shared" si="138"/>
        <v>No</v>
      </c>
      <c r="L2235" s="23" t="str">
        <f>IF(TRIM(H2235)="?",'Cleaning Summary'!$B$35,IF(LOWER(TRIM(H2235))="yes","Yes","No"))</f>
        <v>No</v>
      </c>
      <c r="M2235" s="23">
        <f t="shared" si="139"/>
        <v>0</v>
      </c>
      <c r="N2235" s="23" t="str">
        <f>IF(B2235&lt;'Cleaning Summary'!$B$63,"Underweight",IF(B2235&lt;'Cleaning Summary'!$B$64,"Normal Weight",IF(B2235&lt;'Cleaning Summary'!$B$65,"Overweight","Obesity")))</f>
        <v>Underweight</v>
      </c>
      <c r="O2235" s="23" t="str">
        <f>IF(C2235&lt;'Cleaning Summary'!$B$66,"Normal",IF(C2235&lt;'Cleaning Summary'!$B$67,"Prediabetes","Diabetes"))</f>
        <v>Normal</v>
      </c>
    </row>
    <row r="2236" spans="1:15" x14ac:dyDescent="0.35">
      <c r="A2236" s="23" t="s">
        <v>4587</v>
      </c>
      <c r="B2236" s="27">
        <v>15.41</v>
      </c>
      <c r="C2236" s="27">
        <v>5.43</v>
      </c>
      <c r="D2236" s="23" t="s">
        <v>95</v>
      </c>
      <c r="E2236" s="23" t="s">
        <v>81</v>
      </c>
      <c r="F2236" s="23" t="s">
        <v>82</v>
      </c>
      <c r="G2236" s="23">
        <v>1</v>
      </c>
      <c r="H2236" s="23" t="s">
        <v>81</v>
      </c>
      <c r="I2236" s="23" t="str">
        <f t="shared" si="136"/>
        <v>Yes</v>
      </c>
      <c r="J2236" s="23" t="str">
        <f t="shared" si="137"/>
        <v>No</v>
      </c>
      <c r="K2236" s="23" t="str">
        <f t="shared" si="138"/>
        <v>Yes</v>
      </c>
      <c r="L2236" s="23" t="str">
        <f>IF(TRIM(H2236)="?",'Cleaning Summary'!$B$35,IF(LOWER(TRIM(H2236))="yes","Yes","No"))</f>
        <v>No</v>
      </c>
      <c r="M2236" s="23">
        <f t="shared" si="139"/>
        <v>1</v>
      </c>
      <c r="N2236" s="23" t="str">
        <f>IF(B2236&lt;'Cleaning Summary'!$B$63,"Underweight",IF(B2236&lt;'Cleaning Summary'!$B$64,"Normal Weight",IF(B2236&lt;'Cleaning Summary'!$B$65,"Overweight","Obesity")))</f>
        <v>Underweight</v>
      </c>
      <c r="O2236" s="23" t="str">
        <f>IF(C2236&lt;'Cleaning Summary'!$B$66,"Normal",IF(C2236&lt;'Cleaning Summary'!$B$67,"Prediabetes","Diabetes"))</f>
        <v>Normal</v>
      </c>
    </row>
    <row r="2237" spans="1:15" x14ac:dyDescent="0.35">
      <c r="A2237" s="23" t="s">
        <v>4589</v>
      </c>
      <c r="B2237" s="27">
        <v>24.59</v>
      </c>
      <c r="C2237" s="27">
        <v>4.38</v>
      </c>
      <c r="D2237" s="23" t="s">
        <v>81</v>
      </c>
      <c r="E2237" s="23" t="s">
        <v>81</v>
      </c>
      <c r="F2237" s="23" t="s">
        <v>81</v>
      </c>
      <c r="G2237" s="23">
        <v>1</v>
      </c>
      <c r="H2237" s="23" t="s">
        <v>81</v>
      </c>
      <c r="I2237" s="23" t="str">
        <f t="shared" si="136"/>
        <v>No</v>
      </c>
      <c r="J2237" s="23" t="str">
        <f t="shared" si="137"/>
        <v>No</v>
      </c>
      <c r="K2237" s="23" t="str">
        <f t="shared" si="138"/>
        <v>No</v>
      </c>
      <c r="L2237" s="23" t="str">
        <f>IF(TRIM(H2237)="?",'Cleaning Summary'!$B$35,IF(LOWER(TRIM(H2237))="yes","Yes","No"))</f>
        <v>No</v>
      </c>
      <c r="M2237" s="23">
        <f t="shared" si="139"/>
        <v>1</v>
      </c>
      <c r="N2237" s="23" t="str">
        <f>IF(B2237&lt;'Cleaning Summary'!$B$63,"Underweight",IF(B2237&lt;'Cleaning Summary'!$B$64,"Normal Weight",IF(B2237&lt;'Cleaning Summary'!$B$65,"Overweight","Obesity")))</f>
        <v>Normal Weight</v>
      </c>
      <c r="O2237" s="23" t="str">
        <f>IF(C2237&lt;'Cleaning Summary'!$B$66,"Normal",IF(C2237&lt;'Cleaning Summary'!$B$67,"Prediabetes","Diabetes"))</f>
        <v>Normal</v>
      </c>
    </row>
    <row r="2238" spans="1:15" x14ac:dyDescent="0.35">
      <c r="A2238" s="23" t="s">
        <v>4591</v>
      </c>
      <c r="B2238" s="27">
        <v>33.33</v>
      </c>
      <c r="C2238" s="27">
        <v>9.7899999999999991</v>
      </c>
      <c r="D2238" s="23" t="s">
        <v>81</v>
      </c>
      <c r="E2238" s="23" t="s">
        <v>81</v>
      </c>
      <c r="F2238" s="23" t="s">
        <v>81</v>
      </c>
      <c r="G2238" s="23" t="s">
        <v>4796</v>
      </c>
      <c r="H2238" s="23" t="s">
        <v>81</v>
      </c>
      <c r="I2238" s="23" t="str">
        <f t="shared" si="136"/>
        <v>No</v>
      </c>
      <c r="J2238" s="23" t="str">
        <f t="shared" si="137"/>
        <v>No</v>
      </c>
      <c r="K2238" s="23" t="str">
        <f t="shared" si="138"/>
        <v>No</v>
      </c>
      <c r="L2238" s="23" t="str">
        <f>IF(TRIM(H2238)="?",'Cleaning Summary'!$B$35,IF(LOWER(TRIM(H2238))="yes","Yes","No"))</f>
        <v>No</v>
      </c>
      <c r="M2238" s="23">
        <f t="shared" si="139"/>
        <v>0</v>
      </c>
      <c r="N2238" s="23" t="str">
        <f>IF(B2238&lt;'Cleaning Summary'!$B$63,"Underweight",IF(B2238&lt;'Cleaning Summary'!$B$64,"Normal Weight",IF(B2238&lt;'Cleaning Summary'!$B$65,"Overweight","Obesity")))</f>
        <v>Obesity</v>
      </c>
      <c r="O2238" s="23" t="str">
        <f>IF(C2238&lt;'Cleaning Summary'!$B$66,"Normal",IF(C2238&lt;'Cleaning Summary'!$B$67,"Prediabetes","Diabetes"))</f>
        <v>Diabetes</v>
      </c>
    </row>
    <row r="2239" spans="1:15" x14ac:dyDescent="0.35">
      <c r="A2239" s="23" t="s">
        <v>4593</v>
      </c>
      <c r="B2239" s="27">
        <v>18.5</v>
      </c>
      <c r="C2239" s="27">
        <v>11.84</v>
      </c>
      <c r="D2239" s="23" t="s">
        <v>81</v>
      </c>
      <c r="E2239" s="23" t="s">
        <v>81</v>
      </c>
      <c r="F2239" s="23" t="s">
        <v>81</v>
      </c>
      <c r="G2239" s="23" t="s">
        <v>4796</v>
      </c>
      <c r="H2239" s="23" t="s">
        <v>81</v>
      </c>
      <c r="I2239" s="23" t="str">
        <f t="shared" si="136"/>
        <v>No</v>
      </c>
      <c r="J2239" s="23" t="str">
        <f t="shared" si="137"/>
        <v>No</v>
      </c>
      <c r="K2239" s="23" t="str">
        <f t="shared" si="138"/>
        <v>No</v>
      </c>
      <c r="L2239" s="23" t="str">
        <f>IF(TRIM(H2239)="?",'Cleaning Summary'!$B$35,IF(LOWER(TRIM(H2239))="yes","Yes","No"))</f>
        <v>No</v>
      </c>
      <c r="M2239" s="23">
        <f t="shared" si="139"/>
        <v>0</v>
      </c>
      <c r="N2239" s="23" t="str">
        <f>IF(B2239&lt;'Cleaning Summary'!$B$63,"Underweight",IF(B2239&lt;'Cleaning Summary'!$B$64,"Normal Weight",IF(B2239&lt;'Cleaning Summary'!$B$65,"Overweight","Obesity")))</f>
        <v>Normal Weight</v>
      </c>
      <c r="O2239" s="23" t="str">
        <f>IF(C2239&lt;'Cleaning Summary'!$B$66,"Normal",IF(C2239&lt;'Cleaning Summary'!$B$67,"Prediabetes","Diabetes"))</f>
        <v>Diabetes</v>
      </c>
    </row>
    <row r="2240" spans="1:15" x14ac:dyDescent="0.35">
      <c r="A2240" s="23" t="s">
        <v>4595</v>
      </c>
      <c r="B2240" s="27">
        <v>18.579999999999998</v>
      </c>
      <c r="C2240" s="27">
        <v>6.22</v>
      </c>
      <c r="D2240" s="23" t="s">
        <v>81</v>
      </c>
      <c r="E2240" s="23" t="s">
        <v>81</v>
      </c>
      <c r="F2240" s="23" t="s">
        <v>81</v>
      </c>
      <c r="G2240" s="23" t="s">
        <v>4796</v>
      </c>
      <c r="H2240" s="23" t="s">
        <v>81</v>
      </c>
      <c r="I2240" s="23" t="str">
        <f t="shared" si="136"/>
        <v>No</v>
      </c>
      <c r="J2240" s="23" t="str">
        <f t="shared" si="137"/>
        <v>No</v>
      </c>
      <c r="K2240" s="23" t="str">
        <f t="shared" si="138"/>
        <v>No</v>
      </c>
      <c r="L2240" s="23" t="str">
        <f>IF(TRIM(H2240)="?",'Cleaning Summary'!$B$35,IF(LOWER(TRIM(H2240))="yes","Yes","No"))</f>
        <v>No</v>
      </c>
      <c r="M2240" s="23">
        <f t="shared" si="139"/>
        <v>0</v>
      </c>
      <c r="N2240" s="23" t="str">
        <f>IF(B2240&lt;'Cleaning Summary'!$B$63,"Underweight",IF(B2240&lt;'Cleaning Summary'!$B$64,"Normal Weight",IF(B2240&lt;'Cleaning Summary'!$B$65,"Overweight","Obesity")))</f>
        <v>Normal Weight</v>
      </c>
      <c r="O2240" s="23" t="str">
        <f>IF(C2240&lt;'Cleaning Summary'!$B$66,"Normal",IF(C2240&lt;'Cleaning Summary'!$B$67,"Prediabetes","Diabetes"))</f>
        <v>Prediabetes</v>
      </c>
    </row>
    <row r="2241" spans="1:15" x14ac:dyDescent="0.35">
      <c r="A2241" s="23" t="s">
        <v>4597</v>
      </c>
      <c r="B2241" s="27">
        <v>16.64</v>
      </c>
      <c r="C2241" s="27">
        <v>10.01</v>
      </c>
      <c r="D2241" s="23" t="s">
        <v>81</v>
      </c>
      <c r="E2241" s="23" t="s">
        <v>81</v>
      </c>
      <c r="F2241" s="23" t="s">
        <v>81</v>
      </c>
      <c r="G2241" s="23" t="s">
        <v>4796</v>
      </c>
      <c r="H2241" s="23" t="s">
        <v>81</v>
      </c>
      <c r="I2241" s="23" t="str">
        <f t="shared" si="136"/>
        <v>No</v>
      </c>
      <c r="J2241" s="23" t="str">
        <f t="shared" si="137"/>
        <v>No</v>
      </c>
      <c r="K2241" s="23" t="str">
        <f t="shared" si="138"/>
        <v>No</v>
      </c>
      <c r="L2241" s="23" t="str">
        <f>IF(TRIM(H2241)="?",'Cleaning Summary'!$B$35,IF(LOWER(TRIM(H2241))="yes","Yes","No"))</f>
        <v>No</v>
      </c>
      <c r="M2241" s="23">
        <f t="shared" si="139"/>
        <v>0</v>
      </c>
      <c r="N2241" s="23" t="str">
        <f>IF(B2241&lt;'Cleaning Summary'!$B$63,"Underweight",IF(B2241&lt;'Cleaning Summary'!$B$64,"Normal Weight",IF(B2241&lt;'Cleaning Summary'!$B$65,"Overweight","Obesity")))</f>
        <v>Underweight</v>
      </c>
      <c r="O2241" s="23" t="str">
        <f>IF(C2241&lt;'Cleaning Summary'!$B$66,"Normal",IF(C2241&lt;'Cleaning Summary'!$B$67,"Prediabetes","Diabetes"))</f>
        <v>Diabetes</v>
      </c>
    </row>
    <row r="2242" spans="1:15" x14ac:dyDescent="0.35">
      <c r="A2242" s="23" t="s">
        <v>4599</v>
      </c>
      <c r="B2242" s="27">
        <v>19.329999999999998</v>
      </c>
      <c r="C2242" s="27">
        <v>4.32</v>
      </c>
      <c r="D2242" s="23" t="s">
        <v>81</v>
      </c>
      <c r="E2242" s="23" t="s">
        <v>81</v>
      </c>
      <c r="F2242" s="23" t="s">
        <v>81</v>
      </c>
      <c r="G2242" s="23">
        <v>1</v>
      </c>
      <c r="H2242" s="23" t="s">
        <v>81</v>
      </c>
      <c r="I2242" s="23" t="str">
        <f t="shared" ref="I2242:I2305" si="140">IF(LOWER(TRIM(D2242))="yes","Yes","No")</f>
        <v>No</v>
      </c>
      <c r="J2242" s="23" t="str">
        <f t="shared" ref="J2242:J2305" si="141">IF(LOWER(TRIM(E2242))="yes","Yes","No")</f>
        <v>No</v>
      </c>
      <c r="K2242" s="23" t="str">
        <f t="shared" ref="K2242:K2305" si="142">IF(LOWER(TRIM(F2242))="yes","Yes","No")</f>
        <v>No</v>
      </c>
      <c r="L2242" s="23" t="str">
        <f>IF(TRIM(H2242)="?",'Cleaning Summary'!$B$35,IF(LOWER(TRIM(H2242))="yes","Yes","No"))</f>
        <v>No</v>
      </c>
      <c r="M2242" s="23">
        <f t="shared" ref="M2242:M2305" si="143">IF(ISNUMBER(G2242),G2242,IF(LOWER(TRIM(G2242))="no major surgery",0,"CHECK"))</f>
        <v>1</v>
      </c>
      <c r="N2242" s="23" t="str">
        <f>IF(B2242&lt;'Cleaning Summary'!$B$63,"Underweight",IF(B2242&lt;'Cleaning Summary'!$B$64,"Normal Weight",IF(B2242&lt;'Cleaning Summary'!$B$65,"Overweight","Obesity")))</f>
        <v>Normal Weight</v>
      </c>
      <c r="O2242" s="23" t="str">
        <f>IF(C2242&lt;'Cleaning Summary'!$B$66,"Normal",IF(C2242&lt;'Cleaning Summary'!$B$67,"Prediabetes","Diabetes"))</f>
        <v>Normal</v>
      </c>
    </row>
    <row r="2243" spans="1:15" x14ac:dyDescent="0.35">
      <c r="A2243" s="23" t="s">
        <v>4601</v>
      </c>
      <c r="B2243" s="27">
        <v>21.26</v>
      </c>
      <c r="C2243" s="27">
        <v>5.65</v>
      </c>
      <c r="D2243" s="23" t="s">
        <v>95</v>
      </c>
      <c r="E2243" s="23" t="s">
        <v>81</v>
      </c>
      <c r="F2243" s="23" t="s">
        <v>82</v>
      </c>
      <c r="G2243" s="23">
        <v>1</v>
      </c>
      <c r="H2243" s="23" t="s">
        <v>81</v>
      </c>
      <c r="I2243" s="23" t="str">
        <f t="shared" si="140"/>
        <v>Yes</v>
      </c>
      <c r="J2243" s="23" t="str">
        <f t="shared" si="141"/>
        <v>No</v>
      </c>
      <c r="K2243" s="23" t="str">
        <f t="shared" si="142"/>
        <v>Yes</v>
      </c>
      <c r="L2243" s="23" t="str">
        <f>IF(TRIM(H2243)="?",'Cleaning Summary'!$B$35,IF(LOWER(TRIM(H2243))="yes","Yes","No"))</f>
        <v>No</v>
      </c>
      <c r="M2243" s="23">
        <f t="shared" si="143"/>
        <v>1</v>
      </c>
      <c r="N2243" s="23" t="str">
        <f>IF(B2243&lt;'Cleaning Summary'!$B$63,"Underweight",IF(B2243&lt;'Cleaning Summary'!$B$64,"Normal Weight",IF(B2243&lt;'Cleaning Summary'!$B$65,"Overweight","Obesity")))</f>
        <v>Normal Weight</v>
      </c>
      <c r="O2243" s="23" t="str">
        <f>IF(C2243&lt;'Cleaning Summary'!$B$66,"Normal",IF(C2243&lt;'Cleaning Summary'!$B$67,"Prediabetes","Diabetes"))</f>
        <v>Normal</v>
      </c>
    </row>
    <row r="2244" spans="1:15" x14ac:dyDescent="0.35">
      <c r="A2244" s="23" t="s">
        <v>4603</v>
      </c>
      <c r="B2244" s="27">
        <v>15.6</v>
      </c>
      <c r="C2244" s="27">
        <v>4.12</v>
      </c>
      <c r="D2244" s="23" t="s">
        <v>95</v>
      </c>
      <c r="E2244" s="23" t="s">
        <v>81</v>
      </c>
      <c r="F2244" s="23" t="s">
        <v>81</v>
      </c>
      <c r="G2244" s="23">
        <v>1</v>
      </c>
      <c r="H2244" s="23" t="s">
        <v>81</v>
      </c>
      <c r="I2244" s="23" t="str">
        <f t="shared" si="140"/>
        <v>Yes</v>
      </c>
      <c r="J2244" s="23" t="str">
        <f t="shared" si="141"/>
        <v>No</v>
      </c>
      <c r="K2244" s="23" t="str">
        <f t="shared" si="142"/>
        <v>No</v>
      </c>
      <c r="L2244" s="23" t="str">
        <f>IF(TRIM(H2244)="?",'Cleaning Summary'!$B$35,IF(LOWER(TRIM(H2244))="yes","Yes","No"))</f>
        <v>No</v>
      </c>
      <c r="M2244" s="23">
        <f t="shared" si="143"/>
        <v>1</v>
      </c>
      <c r="N2244" s="23" t="str">
        <f>IF(B2244&lt;'Cleaning Summary'!$B$63,"Underweight",IF(B2244&lt;'Cleaning Summary'!$B$64,"Normal Weight",IF(B2244&lt;'Cleaning Summary'!$B$65,"Overweight","Obesity")))</f>
        <v>Underweight</v>
      </c>
      <c r="O2244" s="23" t="str">
        <f>IF(C2244&lt;'Cleaning Summary'!$B$66,"Normal",IF(C2244&lt;'Cleaning Summary'!$B$67,"Prediabetes","Diabetes"))</f>
        <v>Normal</v>
      </c>
    </row>
    <row r="2245" spans="1:15" x14ac:dyDescent="0.35">
      <c r="A2245" s="23" t="s">
        <v>4605</v>
      </c>
      <c r="B2245" s="27">
        <v>24.39</v>
      </c>
      <c r="C2245" s="27">
        <v>6.24</v>
      </c>
      <c r="D2245" s="23" t="s">
        <v>81</v>
      </c>
      <c r="E2245" s="23" t="s">
        <v>81</v>
      </c>
      <c r="F2245" s="23" t="s">
        <v>81</v>
      </c>
      <c r="G2245" s="23">
        <v>1</v>
      </c>
      <c r="H2245" s="23" t="s">
        <v>81</v>
      </c>
      <c r="I2245" s="23" t="str">
        <f t="shared" si="140"/>
        <v>No</v>
      </c>
      <c r="J2245" s="23" t="str">
        <f t="shared" si="141"/>
        <v>No</v>
      </c>
      <c r="K2245" s="23" t="str">
        <f t="shared" si="142"/>
        <v>No</v>
      </c>
      <c r="L2245" s="23" t="str">
        <f>IF(TRIM(H2245)="?",'Cleaning Summary'!$B$35,IF(LOWER(TRIM(H2245))="yes","Yes","No"))</f>
        <v>No</v>
      </c>
      <c r="M2245" s="23">
        <f t="shared" si="143"/>
        <v>1</v>
      </c>
      <c r="N2245" s="23" t="str">
        <f>IF(B2245&lt;'Cleaning Summary'!$B$63,"Underweight",IF(B2245&lt;'Cleaning Summary'!$B$64,"Normal Weight",IF(B2245&lt;'Cleaning Summary'!$B$65,"Overweight","Obesity")))</f>
        <v>Normal Weight</v>
      </c>
      <c r="O2245" s="23" t="str">
        <f>IF(C2245&lt;'Cleaning Summary'!$B$66,"Normal",IF(C2245&lt;'Cleaning Summary'!$B$67,"Prediabetes","Diabetes"))</f>
        <v>Prediabetes</v>
      </c>
    </row>
    <row r="2246" spans="1:15" x14ac:dyDescent="0.35">
      <c r="A2246" s="23" t="s">
        <v>4607</v>
      </c>
      <c r="B2246" s="27">
        <v>24.75</v>
      </c>
      <c r="C2246" s="27">
        <v>4.83</v>
      </c>
      <c r="D2246" s="23" t="s">
        <v>81</v>
      </c>
      <c r="E2246" s="23" t="s">
        <v>81</v>
      </c>
      <c r="F2246" s="23" t="s">
        <v>81</v>
      </c>
      <c r="G2246" s="23" t="s">
        <v>4796</v>
      </c>
      <c r="H2246" s="23" t="s">
        <v>81</v>
      </c>
      <c r="I2246" s="23" t="str">
        <f t="shared" si="140"/>
        <v>No</v>
      </c>
      <c r="J2246" s="23" t="str">
        <f t="shared" si="141"/>
        <v>No</v>
      </c>
      <c r="K2246" s="23" t="str">
        <f t="shared" si="142"/>
        <v>No</v>
      </c>
      <c r="L2246" s="23" t="str">
        <f>IF(TRIM(H2246)="?",'Cleaning Summary'!$B$35,IF(LOWER(TRIM(H2246))="yes","Yes","No"))</f>
        <v>No</v>
      </c>
      <c r="M2246" s="23">
        <f t="shared" si="143"/>
        <v>0</v>
      </c>
      <c r="N2246" s="23" t="str">
        <f>IF(B2246&lt;'Cleaning Summary'!$B$63,"Underweight",IF(B2246&lt;'Cleaning Summary'!$B$64,"Normal Weight",IF(B2246&lt;'Cleaning Summary'!$B$65,"Overweight","Obesity")))</f>
        <v>Normal Weight</v>
      </c>
      <c r="O2246" s="23" t="str">
        <f>IF(C2246&lt;'Cleaning Summary'!$B$66,"Normal",IF(C2246&lt;'Cleaning Summary'!$B$67,"Prediabetes","Diabetes"))</f>
        <v>Normal</v>
      </c>
    </row>
    <row r="2247" spans="1:15" x14ac:dyDescent="0.35">
      <c r="A2247" s="23" t="s">
        <v>4609</v>
      </c>
      <c r="B2247" s="27">
        <v>20.88</v>
      </c>
      <c r="C2247" s="27">
        <v>7.4</v>
      </c>
      <c r="D2247" s="23" t="s">
        <v>81</v>
      </c>
      <c r="E2247" s="23" t="s">
        <v>81</v>
      </c>
      <c r="F2247" s="23" t="s">
        <v>81</v>
      </c>
      <c r="G2247" s="23" t="s">
        <v>4796</v>
      </c>
      <c r="H2247" s="23" t="s">
        <v>81</v>
      </c>
      <c r="I2247" s="23" t="str">
        <f t="shared" si="140"/>
        <v>No</v>
      </c>
      <c r="J2247" s="23" t="str">
        <f t="shared" si="141"/>
        <v>No</v>
      </c>
      <c r="K2247" s="23" t="str">
        <f t="shared" si="142"/>
        <v>No</v>
      </c>
      <c r="L2247" s="23" t="str">
        <f>IF(TRIM(H2247)="?",'Cleaning Summary'!$B$35,IF(LOWER(TRIM(H2247))="yes","Yes","No"))</f>
        <v>No</v>
      </c>
      <c r="M2247" s="23">
        <f t="shared" si="143"/>
        <v>0</v>
      </c>
      <c r="N2247" s="23" t="str">
        <f>IF(B2247&lt;'Cleaning Summary'!$B$63,"Underweight",IF(B2247&lt;'Cleaning Summary'!$B$64,"Normal Weight",IF(B2247&lt;'Cleaning Summary'!$B$65,"Overweight","Obesity")))</f>
        <v>Normal Weight</v>
      </c>
      <c r="O2247" s="23" t="str">
        <f>IF(C2247&lt;'Cleaning Summary'!$B$66,"Normal",IF(C2247&lt;'Cleaning Summary'!$B$67,"Prediabetes","Diabetes"))</f>
        <v>Diabetes</v>
      </c>
    </row>
    <row r="2248" spans="1:15" x14ac:dyDescent="0.35">
      <c r="A2248" s="23" t="s">
        <v>4611</v>
      </c>
      <c r="B2248" s="27">
        <v>20.43</v>
      </c>
      <c r="C2248" s="27">
        <v>4.54</v>
      </c>
      <c r="D2248" s="23" t="s">
        <v>81</v>
      </c>
      <c r="E2248" s="23" t="s">
        <v>81</v>
      </c>
      <c r="F2248" s="23" t="s">
        <v>81</v>
      </c>
      <c r="G2248" s="23" t="s">
        <v>4796</v>
      </c>
      <c r="H2248" s="23" t="s">
        <v>81</v>
      </c>
      <c r="I2248" s="23" t="str">
        <f t="shared" si="140"/>
        <v>No</v>
      </c>
      <c r="J2248" s="23" t="str">
        <f t="shared" si="141"/>
        <v>No</v>
      </c>
      <c r="K2248" s="23" t="str">
        <f t="shared" si="142"/>
        <v>No</v>
      </c>
      <c r="L2248" s="23" t="str">
        <f>IF(TRIM(H2248)="?",'Cleaning Summary'!$B$35,IF(LOWER(TRIM(H2248))="yes","Yes","No"))</f>
        <v>No</v>
      </c>
      <c r="M2248" s="23">
        <f t="shared" si="143"/>
        <v>0</v>
      </c>
      <c r="N2248" s="23" t="str">
        <f>IF(B2248&lt;'Cleaning Summary'!$B$63,"Underweight",IF(B2248&lt;'Cleaning Summary'!$B$64,"Normal Weight",IF(B2248&lt;'Cleaning Summary'!$B$65,"Overweight","Obesity")))</f>
        <v>Normal Weight</v>
      </c>
      <c r="O2248" s="23" t="str">
        <f>IF(C2248&lt;'Cleaning Summary'!$B$66,"Normal",IF(C2248&lt;'Cleaning Summary'!$B$67,"Prediabetes","Diabetes"))</f>
        <v>Normal</v>
      </c>
    </row>
    <row r="2249" spans="1:15" x14ac:dyDescent="0.35">
      <c r="A2249" s="23" t="s">
        <v>4613</v>
      </c>
      <c r="B2249" s="27">
        <v>15.18</v>
      </c>
      <c r="C2249" s="27">
        <v>11.11</v>
      </c>
      <c r="D2249" s="23" t="s">
        <v>81</v>
      </c>
      <c r="E2249" s="23" t="s">
        <v>81</v>
      </c>
      <c r="F2249" s="23" t="s">
        <v>81</v>
      </c>
      <c r="G2249" s="23" t="s">
        <v>4796</v>
      </c>
      <c r="H2249" s="23" t="s">
        <v>81</v>
      </c>
      <c r="I2249" s="23" t="str">
        <f t="shared" si="140"/>
        <v>No</v>
      </c>
      <c r="J2249" s="23" t="str">
        <f t="shared" si="141"/>
        <v>No</v>
      </c>
      <c r="K2249" s="23" t="str">
        <f t="shared" si="142"/>
        <v>No</v>
      </c>
      <c r="L2249" s="23" t="str">
        <f>IF(TRIM(H2249)="?",'Cleaning Summary'!$B$35,IF(LOWER(TRIM(H2249))="yes","Yes","No"))</f>
        <v>No</v>
      </c>
      <c r="M2249" s="23">
        <f t="shared" si="143"/>
        <v>0</v>
      </c>
      <c r="N2249" s="23" t="str">
        <f>IF(B2249&lt;'Cleaning Summary'!$B$63,"Underweight",IF(B2249&lt;'Cleaning Summary'!$B$64,"Normal Weight",IF(B2249&lt;'Cleaning Summary'!$B$65,"Overweight","Obesity")))</f>
        <v>Underweight</v>
      </c>
      <c r="O2249" s="23" t="str">
        <f>IF(C2249&lt;'Cleaning Summary'!$B$66,"Normal",IF(C2249&lt;'Cleaning Summary'!$B$67,"Prediabetes","Diabetes"))</f>
        <v>Diabetes</v>
      </c>
    </row>
    <row r="2250" spans="1:15" x14ac:dyDescent="0.35">
      <c r="A2250" s="23" t="s">
        <v>4615</v>
      </c>
      <c r="B2250" s="27">
        <v>15.12</v>
      </c>
      <c r="C2250" s="27">
        <v>4.03</v>
      </c>
      <c r="D2250" s="23" t="s">
        <v>95</v>
      </c>
      <c r="E2250" s="23" t="s">
        <v>81</v>
      </c>
      <c r="F2250" s="23" t="s">
        <v>81</v>
      </c>
      <c r="G2250" s="23" t="s">
        <v>4796</v>
      </c>
      <c r="H2250" s="23" t="s">
        <v>81</v>
      </c>
      <c r="I2250" s="23" t="str">
        <f t="shared" si="140"/>
        <v>Yes</v>
      </c>
      <c r="J2250" s="23" t="str">
        <f t="shared" si="141"/>
        <v>No</v>
      </c>
      <c r="K2250" s="23" t="str">
        <f t="shared" si="142"/>
        <v>No</v>
      </c>
      <c r="L2250" s="23" t="str">
        <f>IF(TRIM(H2250)="?",'Cleaning Summary'!$B$35,IF(LOWER(TRIM(H2250))="yes","Yes","No"))</f>
        <v>No</v>
      </c>
      <c r="M2250" s="23">
        <f t="shared" si="143"/>
        <v>0</v>
      </c>
      <c r="N2250" s="23" t="str">
        <f>IF(B2250&lt;'Cleaning Summary'!$B$63,"Underweight",IF(B2250&lt;'Cleaning Summary'!$B$64,"Normal Weight",IF(B2250&lt;'Cleaning Summary'!$B$65,"Overweight","Obesity")))</f>
        <v>Underweight</v>
      </c>
      <c r="O2250" s="23" t="str">
        <f>IF(C2250&lt;'Cleaning Summary'!$B$66,"Normal",IF(C2250&lt;'Cleaning Summary'!$B$67,"Prediabetes","Diabetes"))</f>
        <v>Normal</v>
      </c>
    </row>
    <row r="2251" spans="1:15" x14ac:dyDescent="0.35">
      <c r="A2251" s="23" t="s">
        <v>4617</v>
      </c>
      <c r="B2251" s="27">
        <v>23.88</v>
      </c>
      <c r="C2251" s="27">
        <v>4.51</v>
      </c>
      <c r="D2251" s="23" t="s">
        <v>81</v>
      </c>
      <c r="E2251" s="23" t="s">
        <v>81</v>
      </c>
      <c r="F2251" s="23" t="s">
        <v>81</v>
      </c>
      <c r="G2251" s="23">
        <v>1</v>
      </c>
      <c r="H2251" s="23" t="s">
        <v>81</v>
      </c>
      <c r="I2251" s="23" t="str">
        <f t="shared" si="140"/>
        <v>No</v>
      </c>
      <c r="J2251" s="23" t="str">
        <f t="shared" si="141"/>
        <v>No</v>
      </c>
      <c r="K2251" s="23" t="str">
        <f t="shared" si="142"/>
        <v>No</v>
      </c>
      <c r="L2251" s="23" t="str">
        <f>IF(TRIM(H2251)="?",'Cleaning Summary'!$B$35,IF(LOWER(TRIM(H2251))="yes","Yes","No"))</f>
        <v>No</v>
      </c>
      <c r="M2251" s="23">
        <f t="shared" si="143"/>
        <v>1</v>
      </c>
      <c r="N2251" s="23" t="str">
        <f>IF(B2251&lt;'Cleaning Summary'!$B$63,"Underweight",IF(B2251&lt;'Cleaning Summary'!$B$64,"Normal Weight",IF(B2251&lt;'Cleaning Summary'!$B$65,"Overweight","Obesity")))</f>
        <v>Normal Weight</v>
      </c>
      <c r="O2251" s="23" t="str">
        <f>IF(C2251&lt;'Cleaning Summary'!$B$66,"Normal",IF(C2251&lt;'Cleaning Summary'!$B$67,"Prediabetes","Diabetes"))</f>
        <v>Normal</v>
      </c>
    </row>
    <row r="2252" spans="1:15" x14ac:dyDescent="0.35">
      <c r="A2252" s="23" t="s">
        <v>4619</v>
      </c>
      <c r="B2252" s="27">
        <v>16.13</v>
      </c>
      <c r="C2252" s="27">
        <v>5.56</v>
      </c>
      <c r="D2252" s="23" t="s">
        <v>81</v>
      </c>
      <c r="E2252" s="23" t="s">
        <v>95</v>
      </c>
      <c r="F2252" s="23" t="s">
        <v>81</v>
      </c>
      <c r="G2252" s="23">
        <v>1</v>
      </c>
      <c r="H2252" s="23" t="s">
        <v>81</v>
      </c>
      <c r="I2252" s="23" t="str">
        <f t="shared" si="140"/>
        <v>No</v>
      </c>
      <c r="J2252" s="23" t="str">
        <f t="shared" si="141"/>
        <v>Yes</v>
      </c>
      <c r="K2252" s="23" t="str">
        <f t="shared" si="142"/>
        <v>No</v>
      </c>
      <c r="L2252" s="23" t="str">
        <f>IF(TRIM(H2252)="?",'Cleaning Summary'!$B$35,IF(LOWER(TRIM(H2252))="yes","Yes","No"))</f>
        <v>No</v>
      </c>
      <c r="M2252" s="23">
        <f t="shared" si="143"/>
        <v>1</v>
      </c>
      <c r="N2252" s="23" t="str">
        <f>IF(B2252&lt;'Cleaning Summary'!$B$63,"Underweight",IF(B2252&lt;'Cleaning Summary'!$B$64,"Normal Weight",IF(B2252&lt;'Cleaning Summary'!$B$65,"Overweight","Obesity")))</f>
        <v>Underweight</v>
      </c>
      <c r="O2252" s="23" t="str">
        <f>IF(C2252&lt;'Cleaning Summary'!$B$66,"Normal",IF(C2252&lt;'Cleaning Summary'!$B$67,"Prediabetes","Diabetes"))</f>
        <v>Normal</v>
      </c>
    </row>
    <row r="2253" spans="1:15" x14ac:dyDescent="0.35">
      <c r="A2253" s="23" t="s">
        <v>4621</v>
      </c>
      <c r="B2253" s="27">
        <v>24.09</v>
      </c>
      <c r="C2253" s="27">
        <v>4.0999999999999996</v>
      </c>
      <c r="D2253" s="23" t="s">
        <v>81</v>
      </c>
      <c r="E2253" s="23" t="s">
        <v>95</v>
      </c>
      <c r="F2253" s="23" t="s">
        <v>81</v>
      </c>
      <c r="G2253" s="23">
        <v>1</v>
      </c>
      <c r="H2253" s="23" t="s">
        <v>81</v>
      </c>
      <c r="I2253" s="23" t="str">
        <f t="shared" si="140"/>
        <v>No</v>
      </c>
      <c r="J2253" s="23" t="str">
        <f t="shared" si="141"/>
        <v>Yes</v>
      </c>
      <c r="K2253" s="23" t="str">
        <f t="shared" si="142"/>
        <v>No</v>
      </c>
      <c r="L2253" s="23" t="str">
        <f>IF(TRIM(H2253)="?",'Cleaning Summary'!$B$35,IF(LOWER(TRIM(H2253))="yes","Yes","No"))</f>
        <v>No</v>
      </c>
      <c r="M2253" s="23">
        <f t="shared" si="143"/>
        <v>1</v>
      </c>
      <c r="N2253" s="23" t="str">
        <f>IF(B2253&lt;'Cleaning Summary'!$B$63,"Underweight",IF(B2253&lt;'Cleaning Summary'!$B$64,"Normal Weight",IF(B2253&lt;'Cleaning Summary'!$B$65,"Overweight","Obesity")))</f>
        <v>Normal Weight</v>
      </c>
      <c r="O2253" s="23" t="str">
        <f>IF(C2253&lt;'Cleaning Summary'!$B$66,"Normal",IF(C2253&lt;'Cleaning Summary'!$B$67,"Prediabetes","Diabetes"))</f>
        <v>Normal</v>
      </c>
    </row>
    <row r="2254" spans="1:15" x14ac:dyDescent="0.35">
      <c r="A2254" s="23" t="s">
        <v>4623</v>
      </c>
      <c r="B2254" s="27">
        <v>19.43</v>
      </c>
      <c r="C2254" s="27">
        <v>5.85</v>
      </c>
      <c r="D2254" s="23" t="s">
        <v>81</v>
      </c>
      <c r="E2254" s="23" t="s">
        <v>95</v>
      </c>
      <c r="F2254" s="23" t="s">
        <v>81</v>
      </c>
      <c r="G2254" s="23">
        <v>1</v>
      </c>
      <c r="H2254" s="23" t="s">
        <v>81</v>
      </c>
      <c r="I2254" s="23" t="str">
        <f t="shared" si="140"/>
        <v>No</v>
      </c>
      <c r="J2254" s="23" t="str">
        <f t="shared" si="141"/>
        <v>Yes</v>
      </c>
      <c r="K2254" s="23" t="str">
        <f t="shared" si="142"/>
        <v>No</v>
      </c>
      <c r="L2254" s="23" t="str">
        <f>IF(TRIM(H2254)="?",'Cleaning Summary'!$B$35,IF(LOWER(TRIM(H2254))="yes","Yes","No"))</f>
        <v>No</v>
      </c>
      <c r="M2254" s="23">
        <f t="shared" si="143"/>
        <v>1</v>
      </c>
      <c r="N2254" s="23" t="str">
        <f>IF(B2254&lt;'Cleaning Summary'!$B$63,"Underweight",IF(B2254&lt;'Cleaning Summary'!$B$64,"Normal Weight",IF(B2254&lt;'Cleaning Summary'!$B$65,"Overweight","Obesity")))</f>
        <v>Normal Weight</v>
      </c>
      <c r="O2254" s="23" t="str">
        <f>IF(C2254&lt;'Cleaning Summary'!$B$66,"Normal",IF(C2254&lt;'Cleaning Summary'!$B$67,"Prediabetes","Diabetes"))</f>
        <v>Prediabetes</v>
      </c>
    </row>
    <row r="2255" spans="1:15" x14ac:dyDescent="0.35">
      <c r="A2255" s="23" t="s">
        <v>4625</v>
      </c>
      <c r="B2255" s="27">
        <v>15.22</v>
      </c>
      <c r="C2255" s="27">
        <v>4.92</v>
      </c>
      <c r="D2255" s="23" t="s">
        <v>95</v>
      </c>
      <c r="E2255" s="23" t="s">
        <v>81</v>
      </c>
      <c r="F2255" s="23" t="s">
        <v>82</v>
      </c>
      <c r="G2255" s="23">
        <v>1</v>
      </c>
      <c r="H2255" s="23" t="s">
        <v>81</v>
      </c>
      <c r="I2255" s="23" t="str">
        <f t="shared" si="140"/>
        <v>Yes</v>
      </c>
      <c r="J2255" s="23" t="str">
        <f t="shared" si="141"/>
        <v>No</v>
      </c>
      <c r="K2255" s="23" t="str">
        <f t="shared" si="142"/>
        <v>Yes</v>
      </c>
      <c r="L2255" s="23" t="str">
        <f>IF(TRIM(H2255)="?",'Cleaning Summary'!$B$35,IF(LOWER(TRIM(H2255))="yes","Yes","No"))</f>
        <v>No</v>
      </c>
      <c r="M2255" s="23">
        <f t="shared" si="143"/>
        <v>1</v>
      </c>
      <c r="N2255" s="23" t="str">
        <f>IF(B2255&lt;'Cleaning Summary'!$B$63,"Underweight",IF(B2255&lt;'Cleaning Summary'!$B$64,"Normal Weight",IF(B2255&lt;'Cleaning Summary'!$B$65,"Overweight","Obesity")))</f>
        <v>Underweight</v>
      </c>
      <c r="O2255" s="23" t="str">
        <f>IF(C2255&lt;'Cleaning Summary'!$B$66,"Normal",IF(C2255&lt;'Cleaning Summary'!$B$67,"Prediabetes","Diabetes"))</f>
        <v>Normal</v>
      </c>
    </row>
    <row r="2256" spans="1:15" x14ac:dyDescent="0.35">
      <c r="A2256" s="23" t="s">
        <v>4627</v>
      </c>
      <c r="B2256" s="27">
        <v>20.72</v>
      </c>
      <c r="C2256" s="27">
        <v>9.4600000000000009</v>
      </c>
      <c r="D2256" s="23" t="s">
        <v>81</v>
      </c>
      <c r="E2256" s="23" t="s">
        <v>81</v>
      </c>
      <c r="F2256" s="23" t="s">
        <v>81</v>
      </c>
      <c r="G2256" s="23" t="s">
        <v>4796</v>
      </c>
      <c r="H2256" s="23" t="s">
        <v>81</v>
      </c>
      <c r="I2256" s="23" t="str">
        <f t="shared" si="140"/>
        <v>No</v>
      </c>
      <c r="J2256" s="23" t="str">
        <f t="shared" si="141"/>
        <v>No</v>
      </c>
      <c r="K2256" s="23" t="str">
        <f t="shared" si="142"/>
        <v>No</v>
      </c>
      <c r="L2256" s="23" t="str">
        <f>IF(TRIM(H2256)="?",'Cleaning Summary'!$B$35,IF(LOWER(TRIM(H2256))="yes","Yes","No"))</f>
        <v>No</v>
      </c>
      <c r="M2256" s="23">
        <f t="shared" si="143"/>
        <v>0</v>
      </c>
      <c r="N2256" s="23" t="str">
        <f>IF(B2256&lt;'Cleaning Summary'!$B$63,"Underweight",IF(B2256&lt;'Cleaning Summary'!$B$64,"Normal Weight",IF(B2256&lt;'Cleaning Summary'!$B$65,"Overweight","Obesity")))</f>
        <v>Normal Weight</v>
      </c>
      <c r="O2256" s="23" t="str">
        <f>IF(C2256&lt;'Cleaning Summary'!$B$66,"Normal",IF(C2256&lt;'Cleaning Summary'!$B$67,"Prediabetes","Diabetes"))</f>
        <v>Diabetes</v>
      </c>
    </row>
    <row r="2257" spans="1:15" x14ac:dyDescent="0.35">
      <c r="A2257" s="23" t="s">
        <v>4629</v>
      </c>
      <c r="B2257" s="27">
        <v>35.4</v>
      </c>
      <c r="C2257" s="27">
        <v>5.94</v>
      </c>
      <c r="D2257" s="23" t="s">
        <v>81</v>
      </c>
      <c r="E2257" s="23" t="s">
        <v>81</v>
      </c>
      <c r="F2257" s="23" t="s">
        <v>82</v>
      </c>
      <c r="G2257" s="23">
        <v>1</v>
      </c>
      <c r="H2257" s="23" t="s">
        <v>81</v>
      </c>
      <c r="I2257" s="23" t="str">
        <f t="shared" si="140"/>
        <v>No</v>
      </c>
      <c r="J2257" s="23" t="str">
        <f t="shared" si="141"/>
        <v>No</v>
      </c>
      <c r="K2257" s="23" t="str">
        <f t="shared" si="142"/>
        <v>Yes</v>
      </c>
      <c r="L2257" s="23" t="str">
        <f>IF(TRIM(H2257)="?",'Cleaning Summary'!$B$35,IF(LOWER(TRIM(H2257))="yes","Yes","No"))</f>
        <v>No</v>
      </c>
      <c r="M2257" s="23">
        <f t="shared" si="143"/>
        <v>1</v>
      </c>
      <c r="N2257" s="23" t="str">
        <f>IF(B2257&lt;'Cleaning Summary'!$B$63,"Underweight",IF(B2257&lt;'Cleaning Summary'!$B$64,"Normal Weight",IF(B2257&lt;'Cleaning Summary'!$B$65,"Overweight","Obesity")))</f>
        <v>Obesity</v>
      </c>
      <c r="O2257" s="23" t="str">
        <f>IF(C2257&lt;'Cleaning Summary'!$B$66,"Normal",IF(C2257&lt;'Cleaning Summary'!$B$67,"Prediabetes","Diabetes"))</f>
        <v>Prediabetes</v>
      </c>
    </row>
    <row r="2258" spans="1:15" x14ac:dyDescent="0.35">
      <c r="A2258" s="23" t="s">
        <v>4631</v>
      </c>
      <c r="B2258" s="27">
        <v>34.4</v>
      </c>
      <c r="C2258" s="27">
        <v>5.7</v>
      </c>
      <c r="D2258" s="23" t="s">
        <v>81</v>
      </c>
      <c r="E2258" s="23" t="s">
        <v>81</v>
      </c>
      <c r="F2258" s="23" t="s">
        <v>82</v>
      </c>
      <c r="G2258" s="23">
        <v>1</v>
      </c>
      <c r="H2258" s="23" t="s">
        <v>81</v>
      </c>
      <c r="I2258" s="23" t="str">
        <f t="shared" si="140"/>
        <v>No</v>
      </c>
      <c r="J2258" s="23" t="str">
        <f t="shared" si="141"/>
        <v>No</v>
      </c>
      <c r="K2258" s="23" t="str">
        <f t="shared" si="142"/>
        <v>Yes</v>
      </c>
      <c r="L2258" s="23" t="str">
        <f>IF(TRIM(H2258)="?",'Cleaning Summary'!$B$35,IF(LOWER(TRIM(H2258))="yes","Yes","No"))</f>
        <v>No</v>
      </c>
      <c r="M2258" s="23">
        <f t="shared" si="143"/>
        <v>1</v>
      </c>
      <c r="N2258" s="23" t="str">
        <f>IF(B2258&lt;'Cleaning Summary'!$B$63,"Underweight",IF(B2258&lt;'Cleaning Summary'!$B$64,"Normal Weight",IF(B2258&lt;'Cleaning Summary'!$B$65,"Overweight","Obesity")))</f>
        <v>Obesity</v>
      </c>
      <c r="O2258" s="23" t="str">
        <f>IF(C2258&lt;'Cleaning Summary'!$B$66,"Normal",IF(C2258&lt;'Cleaning Summary'!$B$67,"Prediabetes","Diabetes"))</f>
        <v>Prediabetes</v>
      </c>
    </row>
    <row r="2259" spans="1:15" x14ac:dyDescent="0.35">
      <c r="A2259" s="23" t="s">
        <v>4633</v>
      </c>
      <c r="B2259" s="27">
        <v>34.1</v>
      </c>
      <c r="C2259" s="27">
        <v>4.13</v>
      </c>
      <c r="D2259" s="23" t="s">
        <v>81</v>
      </c>
      <c r="E2259" s="23" t="s">
        <v>81</v>
      </c>
      <c r="F2259" s="23" t="s">
        <v>82</v>
      </c>
      <c r="G2259" s="23">
        <v>1</v>
      </c>
      <c r="H2259" s="23" t="s">
        <v>81</v>
      </c>
      <c r="I2259" s="23" t="str">
        <f t="shared" si="140"/>
        <v>No</v>
      </c>
      <c r="J2259" s="23" t="str">
        <f t="shared" si="141"/>
        <v>No</v>
      </c>
      <c r="K2259" s="23" t="str">
        <f t="shared" si="142"/>
        <v>Yes</v>
      </c>
      <c r="L2259" s="23" t="str">
        <f>IF(TRIM(H2259)="?",'Cleaning Summary'!$B$35,IF(LOWER(TRIM(H2259))="yes","Yes","No"))</f>
        <v>No</v>
      </c>
      <c r="M2259" s="23">
        <f t="shared" si="143"/>
        <v>1</v>
      </c>
      <c r="N2259" s="23" t="str">
        <f>IF(B2259&lt;'Cleaning Summary'!$B$63,"Underweight",IF(B2259&lt;'Cleaning Summary'!$B$64,"Normal Weight",IF(B2259&lt;'Cleaning Summary'!$B$65,"Overweight","Obesity")))</f>
        <v>Obesity</v>
      </c>
      <c r="O2259" s="23" t="str">
        <f>IF(C2259&lt;'Cleaning Summary'!$B$66,"Normal",IF(C2259&lt;'Cleaning Summary'!$B$67,"Prediabetes","Diabetes"))</f>
        <v>Normal</v>
      </c>
    </row>
    <row r="2260" spans="1:15" x14ac:dyDescent="0.35">
      <c r="A2260" s="23" t="s">
        <v>4635</v>
      </c>
      <c r="B2260" s="27">
        <v>30.4</v>
      </c>
      <c r="C2260" s="27">
        <v>4.7699999999999996</v>
      </c>
      <c r="D2260" s="23" t="s">
        <v>81</v>
      </c>
      <c r="E2260" s="23" t="s">
        <v>81</v>
      </c>
      <c r="F2260" s="23" t="s">
        <v>82</v>
      </c>
      <c r="G2260" s="23">
        <v>1</v>
      </c>
      <c r="H2260" s="23" t="s">
        <v>81</v>
      </c>
      <c r="I2260" s="23" t="str">
        <f t="shared" si="140"/>
        <v>No</v>
      </c>
      <c r="J2260" s="23" t="str">
        <f t="shared" si="141"/>
        <v>No</v>
      </c>
      <c r="K2260" s="23" t="str">
        <f t="shared" si="142"/>
        <v>Yes</v>
      </c>
      <c r="L2260" s="23" t="str">
        <f>IF(TRIM(H2260)="?",'Cleaning Summary'!$B$35,IF(LOWER(TRIM(H2260))="yes","Yes","No"))</f>
        <v>No</v>
      </c>
      <c r="M2260" s="23">
        <f t="shared" si="143"/>
        <v>1</v>
      </c>
      <c r="N2260" s="23" t="str">
        <f>IF(B2260&lt;'Cleaning Summary'!$B$63,"Underweight",IF(B2260&lt;'Cleaning Summary'!$B$64,"Normal Weight",IF(B2260&lt;'Cleaning Summary'!$B$65,"Overweight","Obesity")))</f>
        <v>Obesity</v>
      </c>
      <c r="O2260" s="23" t="str">
        <f>IF(C2260&lt;'Cleaning Summary'!$B$66,"Normal",IF(C2260&lt;'Cleaning Summary'!$B$67,"Prediabetes","Diabetes"))</f>
        <v>Normal</v>
      </c>
    </row>
    <row r="2261" spans="1:15" x14ac:dyDescent="0.35">
      <c r="A2261" s="23" t="s">
        <v>4637</v>
      </c>
      <c r="B2261" s="27">
        <v>28.7</v>
      </c>
      <c r="C2261" s="27">
        <v>4.99</v>
      </c>
      <c r="D2261" s="23" t="s">
        <v>81</v>
      </c>
      <c r="E2261" s="23" t="s">
        <v>81</v>
      </c>
      <c r="F2261" s="23" t="s">
        <v>82</v>
      </c>
      <c r="G2261" s="23">
        <v>1</v>
      </c>
      <c r="H2261" s="23" t="s">
        <v>81</v>
      </c>
      <c r="I2261" s="23" t="str">
        <f t="shared" si="140"/>
        <v>No</v>
      </c>
      <c r="J2261" s="23" t="str">
        <f t="shared" si="141"/>
        <v>No</v>
      </c>
      <c r="K2261" s="23" t="str">
        <f t="shared" si="142"/>
        <v>Yes</v>
      </c>
      <c r="L2261" s="23" t="str">
        <f>IF(TRIM(H2261)="?",'Cleaning Summary'!$B$35,IF(LOWER(TRIM(H2261))="yes","Yes","No"))</f>
        <v>No</v>
      </c>
      <c r="M2261" s="23">
        <f t="shared" si="143"/>
        <v>1</v>
      </c>
      <c r="N2261" s="23" t="str">
        <f>IF(B2261&lt;'Cleaning Summary'!$B$63,"Underweight",IF(B2261&lt;'Cleaning Summary'!$B$64,"Normal Weight",IF(B2261&lt;'Cleaning Summary'!$B$65,"Overweight","Obesity")))</f>
        <v>Overweight</v>
      </c>
      <c r="O2261" s="23" t="str">
        <f>IF(C2261&lt;'Cleaning Summary'!$B$66,"Normal",IF(C2261&lt;'Cleaning Summary'!$B$67,"Prediabetes","Diabetes"))</f>
        <v>Normal</v>
      </c>
    </row>
    <row r="2262" spans="1:15" x14ac:dyDescent="0.35">
      <c r="A2262" s="23" t="s">
        <v>4639</v>
      </c>
      <c r="B2262" s="27">
        <v>17.440000000000001</v>
      </c>
      <c r="C2262" s="27">
        <v>4.42</v>
      </c>
      <c r="D2262" s="23" t="s">
        <v>95</v>
      </c>
      <c r="E2262" s="23" t="s">
        <v>81</v>
      </c>
      <c r="F2262" s="23" t="s">
        <v>82</v>
      </c>
      <c r="G2262" s="23">
        <v>1</v>
      </c>
      <c r="H2262" s="23" t="s">
        <v>81</v>
      </c>
      <c r="I2262" s="23" t="str">
        <f t="shared" si="140"/>
        <v>Yes</v>
      </c>
      <c r="J2262" s="23" t="str">
        <f t="shared" si="141"/>
        <v>No</v>
      </c>
      <c r="K2262" s="23" t="str">
        <f t="shared" si="142"/>
        <v>Yes</v>
      </c>
      <c r="L2262" s="23" t="str">
        <f>IF(TRIM(H2262)="?",'Cleaning Summary'!$B$35,IF(LOWER(TRIM(H2262))="yes","Yes","No"))</f>
        <v>No</v>
      </c>
      <c r="M2262" s="23">
        <f t="shared" si="143"/>
        <v>1</v>
      </c>
      <c r="N2262" s="23" t="str">
        <f>IF(B2262&lt;'Cleaning Summary'!$B$63,"Underweight",IF(B2262&lt;'Cleaning Summary'!$B$64,"Normal Weight",IF(B2262&lt;'Cleaning Summary'!$B$65,"Overweight","Obesity")))</f>
        <v>Underweight</v>
      </c>
      <c r="O2262" s="23" t="str">
        <f>IF(C2262&lt;'Cleaning Summary'!$B$66,"Normal",IF(C2262&lt;'Cleaning Summary'!$B$67,"Prediabetes","Diabetes"))</f>
        <v>Normal</v>
      </c>
    </row>
    <row r="2263" spans="1:15" x14ac:dyDescent="0.35">
      <c r="A2263" s="23" t="s">
        <v>4641</v>
      </c>
      <c r="B2263" s="27">
        <v>27.6</v>
      </c>
      <c r="C2263" s="27">
        <v>4.01</v>
      </c>
      <c r="D2263" s="23" t="s">
        <v>81</v>
      </c>
      <c r="E2263" s="23" t="s">
        <v>81</v>
      </c>
      <c r="F2263" s="23" t="s">
        <v>82</v>
      </c>
      <c r="G2263" s="23">
        <v>1</v>
      </c>
      <c r="H2263" s="23" t="s">
        <v>81</v>
      </c>
      <c r="I2263" s="23" t="str">
        <f t="shared" si="140"/>
        <v>No</v>
      </c>
      <c r="J2263" s="23" t="str">
        <f t="shared" si="141"/>
        <v>No</v>
      </c>
      <c r="K2263" s="23" t="str">
        <f t="shared" si="142"/>
        <v>Yes</v>
      </c>
      <c r="L2263" s="23" t="str">
        <f>IF(TRIM(H2263)="?",'Cleaning Summary'!$B$35,IF(LOWER(TRIM(H2263))="yes","Yes","No"))</f>
        <v>No</v>
      </c>
      <c r="M2263" s="23">
        <f t="shared" si="143"/>
        <v>1</v>
      </c>
      <c r="N2263" s="23" t="str">
        <f>IF(B2263&lt;'Cleaning Summary'!$B$63,"Underweight",IF(B2263&lt;'Cleaning Summary'!$B$64,"Normal Weight",IF(B2263&lt;'Cleaning Summary'!$B$65,"Overweight","Obesity")))</f>
        <v>Overweight</v>
      </c>
      <c r="O2263" s="23" t="str">
        <f>IF(C2263&lt;'Cleaning Summary'!$B$66,"Normal",IF(C2263&lt;'Cleaning Summary'!$B$67,"Prediabetes","Diabetes"))</f>
        <v>Normal</v>
      </c>
    </row>
    <row r="2264" spans="1:15" x14ac:dyDescent="0.35">
      <c r="A2264" s="23" t="s">
        <v>4643</v>
      </c>
      <c r="B2264" s="27">
        <v>20.7</v>
      </c>
      <c r="C2264" s="27">
        <v>4.49</v>
      </c>
      <c r="D2264" s="23" t="s">
        <v>81</v>
      </c>
      <c r="E2264" s="23" t="s">
        <v>81</v>
      </c>
      <c r="F2264" s="23" t="s">
        <v>82</v>
      </c>
      <c r="G2264" s="23">
        <v>1</v>
      </c>
      <c r="H2264" s="23" t="s">
        <v>81</v>
      </c>
      <c r="I2264" s="23" t="str">
        <f t="shared" si="140"/>
        <v>No</v>
      </c>
      <c r="J2264" s="23" t="str">
        <f t="shared" si="141"/>
        <v>No</v>
      </c>
      <c r="K2264" s="23" t="str">
        <f t="shared" si="142"/>
        <v>Yes</v>
      </c>
      <c r="L2264" s="23" t="str">
        <f>IF(TRIM(H2264)="?",'Cleaning Summary'!$B$35,IF(LOWER(TRIM(H2264))="yes","Yes","No"))</f>
        <v>No</v>
      </c>
      <c r="M2264" s="23">
        <f t="shared" si="143"/>
        <v>1</v>
      </c>
      <c r="N2264" s="23" t="str">
        <f>IF(B2264&lt;'Cleaning Summary'!$B$63,"Underweight",IF(B2264&lt;'Cleaning Summary'!$B$64,"Normal Weight",IF(B2264&lt;'Cleaning Summary'!$B$65,"Overweight","Obesity")))</f>
        <v>Normal Weight</v>
      </c>
      <c r="O2264" s="23" t="str">
        <f>IF(C2264&lt;'Cleaning Summary'!$B$66,"Normal",IF(C2264&lt;'Cleaning Summary'!$B$67,"Prediabetes","Diabetes"))</f>
        <v>Normal</v>
      </c>
    </row>
    <row r="2265" spans="1:15" x14ac:dyDescent="0.35">
      <c r="A2265" s="23" t="s">
        <v>4645</v>
      </c>
      <c r="B2265" s="27">
        <v>20.3</v>
      </c>
      <c r="C2265" s="27">
        <v>6.37</v>
      </c>
      <c r="D2265" s="23" t="s">
        <v>81</v>
      </c>
      <c r="E2265" s="23" t="s">
        <v>81</v>
      </c>
      <c r="F2265" s="23" t="s">
        <v>82</v>
      </c>
      <c r="G2265" s="23">
        <v>1</v>
      </c>
      <c r="H2265" s="23" t="s">
        <v>81</v>
      </c>
      <c r="I2265" s="23" t="str">
        <f t="shared" si="140"/>
        <v>No</v>
      </c>
      <c r="J2265" s="23" t="str">
        <f t="shared" si="141"/>
        <v>No</v>
      </c>
      <c r="K2265" s="23" t="str">
        <f t="shared" si="142"/>
        <v>Yes</v>
      </c>
      <c r="L2265" s="23" t="str">
        <f>IF(TRIM(H2265)="?",'Cleaning Summary'!$B$35,IF(LOWER(TRIM(H2265))="yes","Yes","No"))</f>
        <v>No</v>
      </c>
      <c r="M2265" s="23">
        <f t="shared" si="143"/>
        <v>1</v>
      </c>
      <c r="N2265" s="23" t="str">
        <f>IF(B2265&lt;'Cleaning Summary'!$B$63,"Underweight",IF(B2265&lt;'Cleaning Summary'!$B$64,"Normal Weight",IF(B2265&lt;'Cleaning Summary'!$B$65,"Overweight","Obesity")))</f>
        <v>Normal Weight</v>
      </c>
      <c r="O2265" s="23" t="str">
        <f>IF(C2265&lt;'Cleaning Summary'!$B$66,"Normal",IF(C2265&lt;'Cleaning Summary'!$B$67,"Prediabetes","Diabetes"))</f>
        <v>Prediabetes</v>
      </c>
    </row>
    <row r="2266" spans="1:15" x14ac:dyDescent="0.35">
      <c r="A2266" s="23" t="s">
        <v>4647</v>
      </c>
      <c r="B2266" s="27">
        <v>19.8</v>
      </c>
      <c r="C2266" s="27">
        <v>5.12</v>
      </c>
      <c r="D2266" s="23" t="s">
        <v>81</v>
      </c>
      <c r="E2266" s="23" t="s">
        <v>81</v>
      </c>
      <c r="F2266" s="23" t="s">
        <v>82</v>
      </c>
      <c r="G2266" s="23">
        <v>1</v>
      </c>
      <c r="H2266" s="23" t="s">
        <v>81</v>
      </c>
      <c r="I2266" s="23" t="str">
        <f t="shared" si="140"/>
        <v>No</v>
      </c>
      <c r="J2266" s="23" t="str">
        <f t="shared" si="141"/>
        <v>No</v>
      </c>
      <c r="K2266" s="23" t="str">
        <f t="shared" si="142"/>
        <v>Yes</v>
      </c>
      <c r="L2266" s="23" t="str">
        <f>IF(TRIM(H2266)="?",'Cleaning Summary'!$B$35,IF(LOWER(TRIM(H2266))="yes","Yes","No"))</f>
        <v>No</v>
      </c>
      <c r="M2266" s="23">
        <f t="shared" si="143"/>
        <v>1</v>
      </c>
      <c r="N2266" s="23" t="str">
        <f>IF(B2266&lt;'Cleaning Summary'!$B$63,"Underweight",IF(B2266&lt;'Cleaning Summary'!$B$64,"Normal Weight",IF(B2266&lt;'Cleaning Summary'!$B$65,"Overweight","Obesity")))</f>
        <v>Normal Weight</v>
      </c>
      <c r="O2266" s="23" t="str">
        <f>IF(C2266&lt;'Cleaning Summary'!$B$66,"Normal",IF(C2266&lt;'Cleaning Summary'!$B$67,"Prediabetes","Diabetes"))</f>
        <v>Normal</v>
      </c>
    </row>
    <row r="2267" spans="1:15" x14ac:dyDescent="0.35">
      <c r="A2267" s="23" t="s">
        <v>4649</v>
      </c>
      <c r="B2267" s="27">
        <v>21.87</v>
      </c>
      <c r="C2267" s="27">
        <v>8.59</v>
      </c>
      <c r="D2267" s="23" t="s">
        <v>81</v>
      </c>
      <c r="E2267" s="23" t="s">
        <v>81</v>
      </c>
      <c r="F2267" s="23" t="s">
        <v>81</v>
      </c>
      <c r="G2267" s="23" t="s">
        <v>4796</v>
      </c>
      <c r="H2267" s="23" t="s">
        <v>81</v>
      </c>
      <c r="I2267" s="23" t="str">
        <f t="shared" si="140"/>
        <v>No</v>
      </c>
      <c r="J2267" s="23" t="str">
        <f t="shared" si="141"/>
        <v>No</v>
      </c>
      <c r="K2267" s="23" t="str">
        <f t="shared" si="142"/>
        <v>No</v>
      </c>
      <c r="L2267" s="23" t="str">
        <f>IF(TRIM(H2267)="?",'Cleaning Summary'!$B$35,IF(LOWER(TRIM(H2267))="yes","Yes","No"))</f>
        <v>No</v>
      </c>
      <c r="M2267" s="23">
        <f t="shared" si="143"/>
        <v>0</v>
      </c>
      <c r="N2267" s="23" t="str">
        <f>IF(B2267&lt;'Cleaning Summary'!$B$63,"Underweight",IF(B2267&lt;'Cleaning Summary'!$B$64,"Normal Weight",IF(B2267&lt;'Cleaning Summary'!$B$65,"Overweight","Obesity")))</f>
        <v>Normal Weight</v>
      </c>
      <c r="O2267" s="23" t="str">
        <f>IF(C2267&lt;'Cleaning Summary'!$B$66,"Normal",IF(C2267&lt;'Cleaning Summary'!$B$67,"Prediabetes","Diabetes"))</f>
        <v>Diabetes</v>
      </c>
    </row>
    <row r="2268" spans="1:15" x14ac:dyDescent="0.35">
      <c r="A2268" s="23" t="s">
        <v>4651</v>
      </c>
      <c r="B2268" s="27">
        <v>16.600000000000001</v>
      </c>
      <c r="C2268" s="27">
        <v>5.87</v>
      </c>
      <c r="D2268" s="23" t="s">
        <v>81</v>
      </c>
      <c r="E2268" s="23" t="s">
        <v>81</v>
      </c>
      <c r="F2268" s="23" t="s">
        <v>81</v>
      </c>
      <c r="G2268" s="23">
        <v>1</v>
      </c>
      <c r="H2268" s="23" t="s">
        <v>81</v>
      </c>
      <c r="I2268" s="23" t="str">
        <f t="shared" si="140"/>
        <v>No</v>
      </c>
      <c r="J2268" s="23" t="str">
        <f t="shared" si="141"/>
        <v>No</v>
      </c>
      <c r="K2268" s="23" t="str">
        <f t="shared" si="142"/>
        <v>No</v>
      </c>
      <c r="L2268" s="23" t="str">
        <f>IF(TRIM(H2268)="?",'Cleaning Summary'!$B$35,IF(LOWER(TRIM(H2268))="yes","Yes","No"))</f>
        <v>No</v>
      </c>
      <c r="M2268" s="23">
        <f t="shared" si="143"/>
        <v>1</v>
      </c>
      <c r="N2268" s="23" t="str">
        <f>IF(B2268&lt;'Cleaning Summary'!$B$63,"Underweight",IF(B2268&lt;'Cleaning Summary'!$B$64,"Normal Weight",IF(B2268&lt;'Cleaning Summary'!$B$65,"Overweight","Obesity")))</f>
        <v>Underweight</v>
      </c>
      <c r="O2268" s="23" t="str">
        <f>IF(C2268&lt;'Cleaning Summary'!$B$66,"Normal",IF(C2268&lt;'Cleaning Summary'!$B$67,"Prediabetes","Diabetes"))</f>
        <v>Prediabetes</v>
      </c>
    </row>
    <row r="2269" spans="1:15" x14ac:dyDescent="0.35">
      <c r="A2269" s="23" t="s">
        <v>4653</v>
      </c>
      <c r="B2269" s="27">
        <v>21.98</v>
      </c>
      <c r="C2269" s="27">
        <v>7.03</v>
      </c>
      <c r="D2269" s="23" t="s">
        <v>81</v>
      </c>
      <c r="E2269" s="23" t="s">
        <v>81</v>
      </c>
      <c r="F2269" s="23" t="s">
        <v>81</v>
      </c>
      <c r="G2269" s="23" t="s">
        <v>4796</v>
      </c>
      <c r="H2269" s="23" t="s">
        <v>81</v>
      </c>
      <c r="I2269" s="23" t="str">
        <f t="shared" si="140"/>
        <v>No</v>
      </c>
      <c r="J2269" s="23" t="str">
        <f t="shared" si="141"/>
        <v>No</v>
      </c>
      <c r="K2269" s="23" t="str">
        <f t="shared" si="142"/>
        <v>No</v>
      </c>
      <c r="L2269" s="23" t="str">
        <f>IF(TRIM(H2269)="?",'Cleaning Summary'!$B$35,IF(LOWER(TRIM(H2269))="yes","Yes","No"))</f>
        <v>No</v>
      </c>
      <c r="M2269" s="23">
        <f t="shared" si="143"/>
        <v>0</v>
      </c>
      <c r="N2269" s="23" t="str">
        <f>IF(B2269&lt;'Cleaning Summary'!$B$63,"Underweight",IF(B2269&lt;'Cleaning Summary'!$B$64,"Normal Weight",IF(B2269&lt;'Cleaning Summary'!$B$65,"Overweight","Obesity")))</f>
        <v>Normal Weight</v>
      </c>
      <c r="O2269" s="23" t="str">
        <f>IF(C2269&lt;'Cleaning Summary'!$B$66,"Normal",IF(C2269&lt;'Cleaning Summary'!$B$67,"Prediabetes","Diabetes"))</f>
        <v>Diabetes</v>
      </c>
    </row>
    <row r="2270" spans="1:15" x14ac:dyDescent="0.35">
      <c r="A2270" s="23" t="s">
        <v>4655</v>
      </c>
      <c r="B2270" s="27">
        <v>19.7</v>
      </c>
      <c r="C2270" s="27">
        <v>5.51</v>
      </c>
      <c r="D2270" s="23" t="s">
        <v>81</v>
      </c>
      <c r="E2270" s="23" t="s">
        <v>81</v>
      </c>
      <c r="F2270" s="23" t="s">
        <v>81</v>
      </c>
      <c r="G2270" s="23">
        <v>1</v>
      </c>
      <c r="H2270" s="23" t="s">
        <v>81</v>
      </c>
      <c r="I2270" s="23" t="str">
        <f t="shared" si="140"/>
        <v>No</v>
      </c>
      <c r="J2270" s="23" t="str">
        <f t="shared" si="141"/>
        <v>No</v>
      </c>
      <c r="K2270" s="23" t="str">
        <f t="shared" si="142"/>
        <v>No</v>
      </c>
      <c r="L2270" s="23" t="str">
        <f>IF(TRIM(H2270)="?",'Cleaning Summary'!$B$35,IF(LOWER(TRIM(H2270))="yes","Yes","No"))</f>
        <v>No</v>
      </c>
      <c r="M2270" s="23">
        <f t="shared" si="143"/>
        <v>1</v>
      </c>
      <c r="N2270" s="23" t="str">
        <f>IF(B2270&lt;'Cleaning Summary'!$B$63,"Underweight",IF(B2270&lt;'Cleaning Summary'!$B$64,"Normal Weight",IF(B2270&lt;'Cleaning Summary'!$B$65,"Overweight","Obesity")))</f>
        <v>Normal Weight</v>
      </c>
      <c r="O2270" s="23" t="str">
        <f>IF(C2270&lt;'Cleaning Summary'!$B$66,"Normal",IF(C2270&lt;'Cleaning Summary'!$B$67,"Prediabetes","Diabetes"))</f>
        <v>Normal</v>
      </c>
    </row>
    <row r="2271" spans="1:15" x14ac:dyDescent="0.35">
      <c r="A2271" s="23" t="s">
        <v>4657</v>
      </c>
      <c r="B2271" s="27">
        <v>19.21</v>
      </c>
      <c r="C2271" s="27">
        <v>4.76</v>
      </c>
      <c r="D2271" s="23" t="s">
        <v>81</v>
      </c>
      <c r="E2271" s="23" t="s">
        <v>95</v>
      </c>
      <c r="F2271" s="23" t="s">
        <v>81</v>
      </c>
      <c r="G2271" s="23">
        <v>1</v>
      </c>
      <c r="H2271" s="23" t="s">
        <v>81</v>
      </c>
      <c r="I2271" s="23" t="str">
        <f t="shared" si="140"/>
        <v>No</v>
      </c>
      <c r="J2271" s="23" t="str">
        <f t="shared" si="141"/>
        <v>Yes</v>
      </c>
      <c r="K2271" s="23" t="str">
        <f t="shared" si="142"/>
        <v>No</v>
      </c>
      <c r="L2271" s="23" t="str">
        <f>IF(TRIM(H2271)="?",'Cleaning Summary'!$B$35,IF(LOWER(TRIM(H2271))="yes","Yes","No"))</f>
        <v>No</v>
      </c>
      <c r="M2271" s="23">
        <f t="shared" si="143"/>
        <v>1</v>
      </c>
      <c r="N2271" s="23" t="str">
        <f>IF(B2271&lt;'Cleaning Summary'!$B$63,"Underweight",IF(B2271&lt;'Cleaning Summary'!$B$64,"Normal Weight",IF(B2271&lt;'Cleaning Summary'!$B$65,"Overweight","Obesity")))</f>
        <v>Normal Weight</v>
      </c>
      <c r="O2271" s="23" t="str">
        <f>IF(C2271&lt;'Cleaning Summary'!$B$66,"Normal",IF(C2271&lt;'Cleaning Summary'!$B$67,"Prediabetes","Diabetes"))</f>
        <v>Normal</v>
      </c>
    </row>
    <row r="2272" spans="1:15" x14ac:dyDescent="0.35">
      <c r="A2272" s="23" t="s">
        <v>4659</v>
      </c>
      <c r="B2272" s="27">
        <v>19.3</v>
      </c>
      <c r="C2272" s="27">
        <v>4.7</v>
      </c>
      <c r="D2272" s="23" t="s">
        <v>81</v>
      </c>
      <c r="E2272" s="23" t="s">
        <v>95</v>
      </c>
      <c r="F2272" s="23" t="s">
        <v>81</v>
      </c>
      <c r="G2272" s="23">
        <v>1</v>
      </c>
      <c r="H2272" s="23" t="s">
        <v>81</v>
      </c>
      <c r="I2272" s="23" t="str">
        <f t="shared" si="140"/>
        <v>No</v>
      </c>
      <c r="J2272" s="23" t="str">
        <f t="shared" si="141"/>
        <v>Yes</v>
      </c>
      <c r="K2272" s="23" t="str">
        <f t="shared" si="142"/>
        <v>No</v>
      </c>
      <c r="L2272" s="23" t="str">
        <f>IF(TRIM(H2272)="?",'Cleaning Summary'!$B$35,IF(LOWER(TRIM(H2272))="yes","Yes","No"))</f>
        <v>No</v>
      </c>
      <c r="M2272" s="23">
        <f t="shared" si="143"/>
        <v>1</v>
      </c>
      <c r="N2272" s="23" t="str">
        <f>IF(B2272&lt;'Cleaning Summary'!$B$63,"Underweight",IF(B2272&lt;'Cleaning Summary'!$B$64,"Normal Weight",IF(B2272&lt;'Cleaning Summary'!$B$65,"Overweight","Obesity")))</f>
        <v>Normal Weight</v>
      </c>
      <c r="O2272" s="23" t="str">
        <f>IF(C2272&lt;'Cleaning Summary'!$B$66,"Normal",IF(C2272&lt;'Cleaning Summary'!$B$67,"Prediabetes","Diabetes"))</f>
        <v>Normal</v>
      </c>
    </row>
    <row r="2273" spans="1:15" x14ac:dyDescent="0.35">
      <c r="A2273" s="23" t="s">
        <v>4661</v>
      </c>
      <c r="B2273" s="27">
        <v>16.22</v>
      </c>
      <c r="C2273" s="27">
        <v>6.21</v>
      </c>
      <c r="D2273" s="23" t="s">
        <v>95</v>
      </c>
      <c r="E2273" s="23" t="s">
        <v>81</v>
      </c>
      <c r="F2273" s="23" t="s">
        <v>81</v>
      </c>
      <c r="G2273" s="23" t="s">
        <v>4796</v>
      </c>
      <c r="H2273" s="23" t="s">
        <v>81</v>
      </c>
      <c r="I2273" s="23" t="str">
        <f t="shared" si="140"/>
        <v>Yes</v>
      </c>
      <c r="J2273" s="23" t="str">
        <f t="shared" si="141"/>
        <v>No</v>
      </c>
      <c r="K2273" s="23" t="str">
        <f t="shared" si="142"/>
        <v>No</v>
      </c>
      <c r="L2273" s="23" t="str">
        <f>IF(TRIM(H2273)="?",'Cleaning Summary'!$B$35,IF(LOWER(TRIM(H2273))="yes","Yes","No"))</f>
        <v>No</v>
      </c>
      <c r="M2273" s="23">
        <f t="shared" si="143"/>
        <v>0</v>
      </c>
      <c r="N2273" s="23" t="str">
        <f>IF(B2273&lt;'Cleaning Summary'!$B$63,"Underweight",IF(B2273&lt;'Cleaning Summary'!$B$64,"Normal Weight",IF(B2273&lt;'Cleaning Summary'!$B$65,"Overweight","Obesity")))</f>
        <v>Underweight</v>
      </c>
      <c r="O2273" s="23" t="str">
        <f>IF(C2273&lt;'Cleaning Summary'!$B$66,"Normal",IF(C2273&lt;'Cleaning Summary'!$B$67,"Prediabetes","Diabetes"))</f>
        <v>Prediabetes</v>
      </c>
    </row>
    <row r="2274" spans="1:15" x14ac:dyDescent="0.35">
      <c r="A2274" s="23" t="s">
        <v>4663</v>
      </c>
      <c r="B2274" s="27">
        <v>17.12</v>
      </c>
      <c r="C2274" s="27">
        <v>4.5199999999999996</v>
      </c>
      <c r="D2274" s="23" t="s">
        <v>81</v>
      </c>
      <c r="E2274" s="23" t="s">
        <v>95</v>
      </c>
      <c r="F2274" s="23" t="s">
        <v>81</v>
      </c>
      <c r="G2274" s="23">
        <v>1</v>
      </c>
      <c r="H2274" s="23" t="s">
        <v>81</v>
      </c>
      <c r="I2274" s="23" t="str">
        <f t="shared" si="140"/>
        <v>No</v>
      </c>
      <c r="J2274" s="23" t="str">
        <f t="shared" si="141"/>
        <v>Yes</v>
      </c>
      <c r="K2274" s="23" t="str">
        <f t="shared" si="142"/>
        <v>No</v>
      </c>
      <c r="L2274" s="23" t="str">
        <f>IF(TRIM(H2274)="?",'Cleaning Summary'!$B$35,IF(LOWER(TRIM(H2274))="yes","Yes","No"))</f>
        <v>No</v>
      </c>
      <c r="M2274" s="23">
        <f t="shared" si="143"/>
        <v>1</v>
      </c>
      <c r="N2274" s="23" t="str">
        <f>IF(B2274&lt;'Cleaning Summary'!$B$63,"Underweight",IF(B2274&lt;'Cleaning Summary'!$B$64,"Normal Weight",IF(B2274&lt;'Cleaning Summary'!$B$65,"Overweight","Obesity")))</f>
        <v>Underweight</v>
      </c>
      <c r="O2274" s="23" t="str">
        <f>IF(C2274&lt;'Cleaning Summary'!$B$66,"Normal",IF(C2274&lt;'Cleaning Summary'!$B$67,"Prediabetes","Diabetes"))</f>
        <v>Normal</v>
      </c>
    </row>
    <row r="2275" spans="1:15" x14ac:dyDescent="0.35">
      <c r="A2275" s="23" t="s">
        <v>4665</v>
      </c>
      <c r="B2275" s="27">
        <v>19.07</v>
      </c>
      <c r="C2275" s="27">
        <v>5.45</v>
      </c>
      <c r="D2275" s="23" t="s">
        <v>81</v>
      </c>
      <c r="E2275" s="23" t="s">
        <v>81</v>
      </c>
      <c r="F2275" s="23" t="s">
        <v>81</v>
      </c>
      <c r="G2275" s="23">
        <v>1</v>
      </c>
      <c r="H2275" s="23" t="s">
        <v>81</v>
      </c>
      <c r="I2275" s="23" t="str">
        <f t="shared" si="140"/>
        <v>No</v>
      </c>
      <c r="J2275" s="23" t="str">
        <f t="shared" si="141"/>
        <v>No</v>
      </c>
      <c r="K2275" s="23" t="str">
        <f t="shared" si="142"/>
        <v>No</v>
      </c>
      <c r="L2275" s="23" t="str">
        <f>IF(TRIM(H2275)="?",'Cleaning Summary'!$B$35,IF(LOWER(TRIM(H2275))="yes","Yes","No"))</f>
        <v>No</v>
      </c>
      <c r="M2275" s="23">
        <f t="shared" si="143"/>
        <v>1</v>
      </c>
      <c r="N2275" s="23" t="str">
        <f>IF(B2275&lt;'Cleaning Summary'!$B$63,"Underweight",IF(B2275&lt;'Cleaning Summary'!$B$64,"Normal Weight",IF(B2275&lt;'Cleaning Summary'!$B$65,"Overweight","Obesity")))</f>
        <v>Normal Weight</v>
      </c>
      <c r="O2275" s="23" t="str">
        <f>IF(C2275&lt;'Cleaning Summary'!$B$66,"Normal",IF(C2275&lt;'Cleaning Summary'!$B$67,"Prediabetes","Diabetes"))</f>
        <v>Normal</v>
      </c>
    </row>
    <row r="2276" spans="1:15" x14ac:dyDescent="0.35">
      <c r="A2276" s="23" t="s">
        <v>4667</v>
      </c>
      <c r="B2276" s="27">
        <v>15.56</v>
      </c>
      <c r="C2276" s="27">
        <v>4.42</v>
      </c>
      <c r="D2276" s="23" t="s">
        <v>81</v>
      </c>
      <c r="E2276" s="23" t="s">
        <v>81</v>
      </c>
      <c r="F2276" s="23" t="s">
        <v>81</v>
      </c>
      <c r="G2276" s="23" t="s">
        <v>4796</v>
      </c>
      <c r="H2276" s="23" t="s">
        <v>81</v>
      </c>
      <c r="I2276" s="23" t="str">
        <f t="shared" si="140"/>
        <v>No</v>
      </c>
      <c r="J2276" s="23" t="str">
        <f t="shared" si="141"/>
        <v>No</v>
      </c>
      <c r="K2276" s="23" t="str">
        <f t="shared" si="142"/>
        <v>No</v>
      </c>
      <c r="L2276" s="23" t="str">
        <f>IF(TRIM(H2276)="?",'Cleaning Summary'!$B$35,IF(LOWER(TRIM(H2276))="yes","Yes","No"))</f>
        <v>No</v>
      </c>
      <c r="M2276" s="23">
        <f t="shared" si="143"/>
        <v>0</v>
      </c>
      <c r="N2276" s="23" t="str">
        <f>IF(B2276&lt;'Cleaning Summary'!$B$63,"Underweight",IF(B2276&lt;'Cleaning Summary'!$B$64,"Normal Weight",IF(B2276&lt;'Cleaning Summary'!$B$65,"Overweight","Obesity")))</f>
        <v>Underweight</v>
      </c>
      <c r="O2276" s="23" t="str">
        <f>IF(C2276&lt;'Cleaning Summary'!$B$66,"Normal",IF(C2276&lt;'Cleaning Summary'!$B$67,"Prediabetes","Diabetes"))</f>
        <v>Normal</v>
      </c>
    </row>
    <row r="2277" spans="1:15" x14ac:dyDescent="0.35">
      <c r="A2277" s="23" t="s">
        <v>4669</v>
      </c>
      <c r="B2277" s="27">
        <v>22.76</v>
      </c>
      <c r="C2277" s="27">
        <v>9.44</v>
      </c>
      <c r="D2277" s="23" t="s">
        <v>81</v>
      </c>
      <c r="E2277" s="23" t="s">
        <v>81</v>
      </c>
      <c r="F2277" s="23" t="s">
        <v>81</v>
      </c>
      <c r="G2277" s="23" t="s">
        <v>4796</v>
      </c>
      <c r="H2277" s="23" t="s">
        <v>81</v>
      </c>
      <c r="I2277" s="23" t="str">
        <f t="shared" si="140"/>
        <v>No</v>
      </c>
      <c r="J2277" s="23" t="str">
        <f t="shared" si="141"/>
        <v>No</v>
      </c>
      <c r="K2277" s="23" t="str">
        <f t="shared" si="142"/>
        <v>No</v>
      </c>
      <c r="L2277" s="23" t="str">
        <f>IF(TRIM(H2277)="?",'Cleaning Summary'!$B$35,IF(LOWER(TRIM(H2277))="yes","Yes","No"))</f>
        <v>No</v>
      </c>
      <c r="M2277" s="23">
        <f t="shared" si="143"/>
        <v>0</v>
      </c>
      <c r="N2277" s="23" t="str">
        <f>IF(B2277&lt;'Cleaning Summary'!$B$63,"Underweight",IF(B2277&lt;'Cleaning Summary'!$B$64,"Normal Weight",IF(B2277&lt;'Cleaning Summary'!$B$65,"Overweight","Obesity")))</f>
        <v>Normal Weight</v>
      </c>
      <c r="O2277" s="23" t="str">
        <f>IF(C2277&lt;'Cleaning Summary'!$B$66,"Normal",IF(C2277&lt;'Cleaning Summary'!$B$67,"Prediabetes","Diabetes"))</f>
        <v>Diabetes</v>
      </c>
    </row>
    <row r="2278" spans="1:15" x14ac:dyDescent="0.35">
      <c r="A2278" s="23" t="s">
        <v>4671</v>
      </c>
      <c r="B2278" s="27">
        <v>22.79</v>
      </c>
      <c r="C2278" s="27">
        <v>6.15</v>
      </c>
      <c r="D2278" s="23" t="s">
        <v>95</v>
      </c>
      <c r="E2278" s="23" t="s">
        <v>81</v>
      </c>
      <c r="F2278" s="23" t="s">
        <v>82</v>
      </c>
      <c r="G2278" s="23">
        <v>1</v>
      </c>
      <c r="H2278" s="23" t="s">
        <v>81</v>
      </c>
      <c r="I2278" s="23" t="str">
        <f t="shared" si="140"/>
        <v>Yes</v>
      </c>
      <c r="J2278" s="23" t="str">
        <f t="shared" si="141"/>
        <v>No</v>
      </c>
      <c r="K2278" s="23" t="str">
        <f t="shared" si="142"/>
        <v>Yes</v>
      </c>
      <c r="L2278" s="23" t="str">
        <f>IF(TRIM(H2278)="?",'Cleaning Summary'!$B$35,IF(LOWER(TRIM(H2278))="yes","Yes","No"))</f>
        <v>No</v>
      </c>
      <c r="M2278" s="23">
        <f t="shared" si="143"/>
        <v>1</v>
      </c>
      <c r="N2278" s="23" t="str">
        <f>IF(B2278&lt;'Cleaning Summary'!$B$63,"Underweight",IF(B2278&lt;'Cleaning Summary'!$B$64,"Normal Weight",IF(B2278&lt;'Cleaning Summary'!$B$65,"Overweight","Obesity")))</f>
        <v>Normal Weight</v>
      </c>
      <c r="O2278" s="23" t="str">
        <f>IF(C2278&lt;'Cleaning Summary'!$B$66,"Normal",IF(C2278&lt;'Cleaning Summary'!$B$67,"Prediabetes","Diabetes"))</f>
        <v>Prediabetes</v>
      </c>
    </row>
    <row r="2279" spans="1:15" x14ac:dyDescent="0.35">
      <c r="A2279" s="23" t="s">
        <v>4673</v>
      </c>
      <c r="B2279" s="27">
        <v>17.41</v>
      </c>
      <c r="C2279" s="27">
        <v>5.13</v>
      </c>
      <c r="D2279" s="23" t="s">
        <v>95</v>
      </c>
      <c r="E2279" s="23" t="s">
        <v>81</v>
      </c>
      <c r="F2279" s="23" t="s">
        <v>81</v>
      </c>
      <c r="G2279" s="23" t="s">
        <v>4796</v>
      </c>
      <c r="H2279" s="23" t="s">
        <v>81</v>
      </c>
      <c r="I2279" s="23" t="str">
        <f t="shared" si="140"/>
        <v>Yes</v>
      </c>
      <c r="J2279" s="23" t="str">
        <f t="shared" si="141"/>
        <v>No</v>
      </c>
      <c r="K2279" s="23" t="str">
        <f t="shared" si="142"/>
        <v>No</v>
      </c>
      <c r="L2279" s="23" t="str">
        <f>IF(TRIM(H2279)="?",'Cleaning Summary'!$B$35,IF(LOWER(TRIM(H2279))="yes","Yes","No"))</f>
        <v>No</v>
      </c>
      <c r="M2279" s="23">
        <f t="shared" si="143"/>
        <v>0</v>
      </c>
      <c r="N2279" s="23" t="str">
        <f>IF(B2279&lt;'Cleaning Summary'!$B$63,"Underweight",IF(B2279&lt;'Cleaning Summary'!$B$64,"Normal Weight",IF(B2279&lt;'Cleaning Summary'!$B$65,"Overweight","Obesity")))</f>
        <v>Underweight</v>
      </c>
      <c r="O2279" s="23" t="str">
        <f>IF(C2279&lt;'Cleaning Summary'!$B$66,"Normal",IF(C2279&lt;'Cleaning Summary'!$B$67,"Prediabetes","Diabetes"))</f>
        <v>Normal</v>
      </c>
    </row>
    <row r="2280" spans="1:15" x14ac:dyDescent="0.35">
      <c r="A2280" s="23" t="s">
        <v>4675</v>
      </c>
      <c r="B2280" s="27">
        <v>19.32</v>
      </c>
      <c r="C2280" s="27">
        <v>4.96</v>
      </c>
      <c r="D2280" s="23" t="s">
        <v>95</v>
      </c>
      <c r="E2280" s="23" t="s">
        <v>81</v>
      </c>
      <c r="F2280" s="23" t="s">
        <v>81</v>
      </c>
      <c r="G2280" s="23" t="s">
        <v>4796</v>
      </c>
      <c r="H2280" s="23" t="s">
        <v>81</v>
      </c>
      <c r="I2280" s="23" t="str">
        <f t="shared" si="140"/>
        <v>Yes</v>
      </c>
      <c r="J2280" s="23" t="str">
        <f t="shared" si="141"/>
        <v>No</v>
      </c>
      <c r="K2280" s="23" t="str">
        <f t="shared" si="142"/>
        <v>No</v>
      </c>
      <c r="L2280" s="23" t="str">
        <f>IF(TRIM(H2280)="?",'Cleaning Summary'!$B$35,IF(LOWER(TRIM(H2280))="yes","Yes","No"))</f>
        <v>No</v>
      </c>
      <c r="M2280" s="23">
        <f t="shared" si="143"/>
        <v>0</v>
      </c>
      <c r="N2280" s="23" t="str">
        <f>IF(B2280&lt;'Cleaning Summary'!$B$63,"Underweight",IF(B2280&lt;'Cleaning Summary'!$B$64,"Normal Weight",IF(B2280&lt;'Cleaning Summary'!$B$65,"Overweight","Obesity")))</f>
        <v>Normal Weight</v>
      </c>
      <c r="O2280" s="23" t="str">
        <f>IF(C2280&lt;'Cleaning Summary'!$B$66,"Normal",IF(C2280&lt;'Cleaning Summary'!$B$67,"Prediabetes","Diabetes"))</f>
        <v>Normal</v>
      </c>
    </row>
    <row r="2281" spans="1:15" x14ac:dyDescent="0.35">
      <c r="A2281" s="23" t="s">
        <v>4677</v>
      </c>
      <c r="B2281" s="27">
        <v>18.25</v>
      </c>
      <c r="C2281" s="27">
        <v>10.95</v>
      </c>
      <c r="D2281" s="23" t="s">
        <v>81</v>
      </c>
      <c r="E2281" s="23" t="s">
        <v>81</v>
      </c>
      <c r="F2281" s="23" t="s">
        <v>81</v>
      </c>
      <c r="G2281" s="23" t="s">
        <v>4796</v>
      </c>
      <c r="H2281" s="23" t="s">
        <v>81</v>
      </c>
      <c r="I2281" s="23" t="str">
        <f t="shared" si="140"/>
        <v>No</v>
      </c>
      <c r="J2281" s="23" t="str">
        <f t="shared" si="141"/>
        <v>No</v>
      </c>
      <c r="K2281" s="23" t="str">
        <f t="shared" si="142"/>
        <v>No</v>
      </c>
      <c r="L2281" s="23" t="str">
        <f>IF(TRIM(H2281)="?",'Cleaning Summary'!$B$35,IF(LOWER(TRIM(H2281))="yes","Yes","No"))</f>
        <v>No</v>
      </c>
      <c r="M2281" s="23">
        <f t="shared" si="143"/>
        <v>0</v>
      </c>
      <c r="N2281" s="23" t="str">
        <f>IF(B2281&lt;'Cleaning Summary'!$B$63,"Underweight",IF(B2281&lt;'Cleaning Summary'!$B$64,"Normal Weight",IF(B2281&lt;'Cleaning Summary'!$B$65,"Overweight","Obesity")))</f>
        <v>Underweight</v>
      </c>
      <c r="O2281" s="23" t="str">
        <f>IF(C2281&lt;'Cleaning Summary'!$B$66,"Normal",IF(C2281&lt;'Cleaning Summary'!$B$67,"Prediabetes","Diabetes"))</f>
        <v>Diabetes</v>
      </c>
    </row>
    <row r="2282" spans="1:15" x14ac:dyDescent="0.35">
      <c r="A2282" s="23" t="s">
        <v>4679</v>
      </c>
      <c r="B2282" s="27">
        <v>53.13</v>
      </c>
      <c r="C2282" s="27">
        <v>4.4400000000000004</v>
      </c>
      <c r="D2282" s="23" t="s">
        <v>81</v>
      </c>
      <c r="E2282" s="23" t="s">
        <v>95</v>
      </c>
      <c r="F2282" s="23" t="s">
        <v>81</v>
      </c>
      <c r="G2282" s="23">
        <v>1</v>
      </c>
      <c r="H2282" s="23" t="s">
        <v>81</v>
      </c>
      <c r="I2282" s="23" t="str">
        <f t="shared" si="140"/>
        <v>No</v>
      </c>
      <c r="J2282" s="23" t="str">
        <f t="shared" si="141"/>
        <v>Yes</v>
      </c>
      <c r="K2282" s="23" t="str">
        <f t="shared" si="142"/>
        <v>No</v>
      </c>
      <c r="L2282" s="23" t="str">
        <f>IF(TRIM(H2282)="?",'Cleaning Summary'!$B$35,IF(LOWER(TRIM(H2282))="yes","Yes","No"))</f>
        <v>No</v>
      </c>
      <c r="M2282" s="23">
        <f t="shared" si="143"/>
        <v>1</v>
      </c>
      <c r="N2282" s="23" t="str">
        <f>IF(B2282&lt;'Cleaning Summary'!$B$63,"Underweight",IF(B2282&lt;'Cleaning Summary'!$B$64,"Normal Weight",IF(B2282&lt;'Cleaning Summary'!$B$65,"Overweight","Obesity")))</f>
        <v>Obesity</v>
      </c>
      <c r="O2282" s="23" t="str">
        <f>IF(C2282&lt;'Cleaning Summary'!$B$66,"Normal",IF(C2282&lt;'Cleaning Summary'!$B$67,"Prediabetes","Diabetes"))</f>
        <v>Normal</v>
      </c>
    </row>
    <row r="2283" spans="1:15" x14ac:dyDescent="0.35">
      <c r="A2283" s="23" t="s">
        <v>4681</v>
      </c>
      <c r="B2283" s="27">
        <v>20.46</v>
      </c>
      <c r="C2283" s="27">
        <v>4.0199999999999996</v>
      </c>
      <c r="D2283" s="23" t="s">
        <v>81</v>
      </c>
      <c r="E2283" s="23" t="s">
        <v>81</v>
      </c>
      <c r="F2283" s="23" t="s">
        <v>81</v>
      </c>
      <c r="G2283" s="23" t="s">
        <v>4796</v>
      </c>
      <c r="H2283" s="23" t="s">
        <v>81</v>
      </c>
      <c r="I2283" s="23" t="str">
        <f t="shared" si="140"/>
        <v>No</v>
      </c>
      <c r="J2283" s="23" t="str">
        <f t="shared" si="141"/>
        <v>No</v>
      </c>
      <c r="K2283" s="23" t="str">
        <f t="shared" si="142"/>
        <v>No</v>
      </c>
      <c r="L2283" s="23" t="str">
        <f>IF(TRIM(H2283)="?",'Cleaning Summary'!$B$35,IF(LOWER(TRIM(H2283))="yes","Yes","No"))</f>
        <v>No</v>
      </c>
      <c r="M2283" s="23">
        <f t="shared" si="143"/>
        <v>0</v>
      </c>
      <c r="N2283" s="23" t="str">
        <f>IF(B2283&lt;'Cleaning Summary'!$B$63,"Underweight",IF(B2283&lt;'Cleaning Summary'!$B$64,"Normal Weight",IF(B2283&lt;'Cleaning Summary'!$B$65,"Overweight","Obesity")))</f>
        <v>Normal Weight</v>
      </c>
      <c r="O2283" s="23" t="str">
        <f>IF(C2283&lt;'Cleaning Summary'!$B$66,"Normal",IF(C2283&lt;'Cleaning Summary'!$B$67,"Prediabetes","Diabetes"))</f>
        <v>Normal</v>
      </c>
    </row>
    <row r="2284" spans="1:15" x14ac:dyDescent="0.35">
      <c r="A2284" s="23" t="s">
        <v>4683</v>
      </c>
      <c r="B2284" s="27">
        <v>43.01</v>
      </c>
      <c r="C2284" s="27">
        <v>5.44</v>
      </c>
      <c r="D2284" s="23" t="s">
        <v>81</v>
      </c>
      <c r="E2284" s="23" t="s">
        <v>95</v>
      </c>
      <c r="F2284" s="23" t="s">
        <v>81</v>
      </c>
      <c r="G2284" s="23">
        <v>1</v>
      </c>
      <c r="H2284" s="23" t="s">
        <v>81</v>
      </c>
      <c r="I2284" s="23" t="str">
        <f t="shared" si="140"/>
        <v>No</v>
      </c>
      <c r="J2284" s="23" t="str">
        <f t="shared" si="141"/>
        <v>Yes</v>
      </c>
      <c r="K2284" s="23" t="str">
        <f t="shared" si="142"/>
        <v>No</v>
      </c>
      <c r="L2284" s="23" t="str">
        <f>IF(TRIM(H2284)="?",'Cleaning Summary'!$B$35,IF(LOWER(TRIM(H2284))="yes","Yes","No"))</f>
        <v>No</v>
      </c>
      <c r="M2284" s="23">
        <f t="shared" si="143"/>
        <v>1</v>
      </c>
      <c r="N2284" s="23" t="str">
        <f>IF(B2284&lt;'Cleaning Summary'!$B$63,"Underweight",IF(B2284&lt;'Cleaning Summary'!$B$64,"Normal Weight",IF(B2284&lt;'Cleaning Summary'!$B$65,"Overweight","Obesity")))</f>
        <v>Obesity</v>
      </c>
      <c r="O2284" s="23" t="str">
        <f>IF(C2284&lt;'Cleaning Summary'!$B$66,"Normal",IF(C2284&lt;'Cleaning Summary'!$B$67,"Prediabetes","Diabetes"))</f>
        <v>Normal</v>
      </c>
    </row>
    <row r="2285" spans="1:15" x14ac:dyDescent="0.35">
      <c r="A2285" s="23" t="s">
        <v>4685</v>
      </c>
      <c r="B2285" s="27">
        <v>15.01</v>
      </c>
      <c r="C2285" s="27">
        <v>4.1500000000000004</v>
      </c>
      <c r="D2285" s="23" t="s">
        <v>81</v>
      </c>
      <c r="E2285" s="23" t="s">
        <v>81</v>
      </c>
      <c r="F2285" s="23" t="s">
        <v>82</v>
      </c>
      <c r="G2285" s="23">
        <v>1</v>
      </c>
      <c r="H2285" s="23" t="s">
        <v>81</v>
      </c>
      <c r="I2285" s="23" t="str">
        <f t="shared" si="140"/>
        <v>No</v>
      </c>
      <c r="J2285" s="23" t="str">
        <f t="shared" si="141"/>
        <v>No</v>
      </c>
      <c r="K2285" s="23" t="str">
        <f t="shared" si="142"/>
        <v>Yes</v>
      </c>
      <c r="L2285" s="23" t="str">
        <f>IF(TRIM(H2285)="?",'Cleaning Summary'!$B$35,IF(LOWER(TRIM(H2285))="yes","Yes","No"))</f>
        <v>No</v>
      </c>
      <c r="M2285" s="23">
        <f t="shared" si="143"/>
        <v>1</v>
      </c>
      <c r="N2285" s="23" t="str">
        <f>IF(B2285&lt;'Cleaning Summary'!$B$63,"Underweight",IF(B2285&lt;'Cleaning Summary'!$B$64,"Normal Weight",IF(B2285&lt;'Cleaning Summary'!$B$65,"Overweight","Obesity")))</f>
        <v>Underweight</v>
      </c>
      <c r="O2285" s="23" t="str">
        <f>IF(C2285&lt;'Cleaning Summary'!$B$66,"Normal",IF(C2285&lt;'Cleaning Summary'!$B$67,"Prediabetes","Diabetes"))</f>
        <v>Normal</v>
      </c>
    </row>
    <row r="2286" spans="1:15" x14ac:dyDescent="0.35">
      <c r="A2286" s="23" t="s">
        <v>4687</v>
      </c>
      <c r="B2286" s="27">
        <v>41.14</v>
      </c>
      <c r="C2286" s="27">
        <v>6.02</v>
      </c>
      <c r="D2286" s="23" t="s">
        <v>81</v>
      </c>
      <c r="E2286" s="23" t="s">
        <v>95</v>
      </c>
      <c r="F2286" s="23" t="s">
        <v>81</v>
      </c>
      <c r="G2286" s="23">
        <v>1</v>
      </c>
      <c r="H2286" s="23" t="s">
        <v>81</v>
      </c>
      <c r="I2286" s="23" t="str">
        <f t="shared" si="140"/>
        <v>No</v>
      </c>
      <c r="J2286" s="23" t="str">
        <f t="shared" si="141"/>
        <v>Yes</v>
      </c>
      <c r="K2286" s="23" t="str">
        <f t="shared" si="142"/>
        <v>No</v>
      </c>
      <c r="L2286" s="23" t="str">
        <f>IF(TRIM(H2286)="?",'Cleaning Summary'!$B$35,IF(LOWER(TRIM(H2286))="yes","Yes","No"))</f>
        <v>No</v>
      </c>
      <c r="M2286" s="23">
        <f t="shared" si="143"/>
        <v>1</v>
      </c>
      <c r="N2286" s="23" t="str">
        <f>IF(B2286&lt;'Cleaning Summary'!$B$63,"Underweight",IF(B2286&lt;'Cleaning Summary'!$B$64,"Normal Weight",IF(B2286&lt;'Cleaning Summary'!$B$65,"Overweight","Obesity")))</f>
        <v>Obesity</v>
      </c>
      <c r="O2286" s="23" t="str">
        <f>IF(C2286&lt;'Cleaning Summary'!$B$66,"Normal",IF(C2286&lt;'Cleaning Summary'!$B$67,"Prediabetes","Diabetes"))</f>
        <v>Prediabetes</v>
      </c>
    </row>
    <row r="2287" spans="1:15" x14ac:dyDescent="0.35">
      <c r="A2287" s="23" t="s">
        <v>4689</v>
      </c>
      <c r="B2287" s="27">
        <v>16.55</v>
      </c>
      <c r="C2287" s="27">
        <v>7.73</v>
      </c>
      <c r="D2287" s="23" t="s">
        <v>81</v>
      </c>
      <c r="E2287" s="23" t="s">
        <v>81</v>
      </c>
      <c r="F2287" s="23" t="s">
        <v>81</v>
      </c>
      <c r="G2287" s="23" t="s">
        <v>4796</v>
      </c>
      <c r="H2287" s="23" t="s">
        <v>81</v>
      </c>
      <c r="I2287" s="23" t="str">
        <f t="shared" si="140"/>
        <v>No</v>
      </c>
      <c r="J2287" s="23" t="str">
        <f t="shared" si="141"/>
        <v>No</v>
      </c>
      <c r="K2287" s="23" t="str">
        <f t="shared" si="142"/>
        <v>No</v>
      </c>
      <c r="L2287" s="23" t="str">
        <f>IF(TRIM(H2287)="?",'Cleaning Summary'!$B$35,IF(LOWER(TRIM(H2287))="yes","Yes","No"))</f>
        <v>No</v>
      </c>
      <c r="M2287" s="23">
        <f t="shared" si="143"/>
        <v>0</v>
      </c>
      <c r="N2287" s="23" t="str">
        <f>IF(B2287&lt;'Cleaning Summary'!$B$63,"Underweight",IF(B2287&lt;'Cleaning Summary'!$B$64,"Normal Weight",IF(B2287&lt;'Cleaning Summary'!$B$65,"Overweight","Obesity")))</f>
        <v>Underweight</v>
      </c>
      <c r="O2287" s="23" t="str">
        <f>IF(C2287&lt;'Cleaning Summary'!$B$66,"Normal",IF(C2287&lt;'Cleaning Summary'!$B$67,"Prediabetes","Diabetes"))</f>
        <v>Diabetes</v>
      </c>
    </row>
    <row r="2288" spans="1:15" x14ac:dyDescent="0.35">
      <c r="A2288" s="23" t="s">
        <v>4691</v>
      </c>
      <c r="B2288" s="27">
        <v>37.29</v>
      </c>
      <c r="C2288" s="27">
        <v>5.03</v>
      </c>
      <c r="D2288" s="23" t="s">
        <v>81</v>
      </c>
      <c r="E2288" s="23" t="s">
        <v>95</v>
      </c>
      <c r="F2288" s="23" t="s">
        <v>81</v>
      </c>
      <c r="G2288" s="23">
        <v>1</v>
      </c>
      <c r="H2288" s="23" t="s">
        <v>81</v>
      </c>
      <c r="I2288" s="23" t="str">
        <f t="shared" si="140"/>
        <v>No</v>
      </c>
      <c r="J2288" s="23" t="str">
        <f t="shared" si="141"/>
        <v>Yes</v>
      </c>
      <c r="K2288" s="23" t="str">
        <f t="shared" si="142"/>
        <v>No</v>
      </c>
      <c r="L2288" s="23" t="str">
        <f>IF(TRIM(H2288)="?",'Cleaning Summary'!$B$35,IF(LOWER(TRIM(H2288))="yes","Yes","No"))</f>
        <v>No</v>
      </c>
      <c r="M2288" s="23">
        <f t="shared" si="143"/>
        <v>1</v>
      </c>
      <c r="N2288" s="23" t="str">
        <f>IF(B2288&lt;'Cleaning Summary'!$B$63,"Underweight",IF(B2288&lt;'Cleaning Summary'!$B$64,"Normal Weight",IF(B2288&lt;'Cleaning Summary'!$B$65,"Overweight","Obesity")))</f>
        <v>Obesity</v>
      </c>
      <c r="O2288" s="23" t="str">
        <f>IF(C2288&lt;'Cleaning Summary'!$B$66,"Normal",IF(C2288&lt;'Cleaning Summary'!$B$67,"Prediabetes","Diabetes"))</f>
        <v>Normal</v>
      </c>
    </row>
    <row r="2289" spans="1:15" x14ac:dyDescent="0.35">
      <c r="A2289" s="23" t="s">
        <v>4693</v>
      </c>
      <c r="B2289" s="27">
        <v>16.739999999999998</v>
      </c>
      <c r="C2289" s="27">
        <v>4.08</v>
      </c>
      <c r="D2289" s="23" t="s">
        <v>95</v>
      </c>
      <c r="E2289" s="23" t="s">
        <v>81</v>
      </c>
      <c r="F2289" s="23" t="s">
        <v>81</v>
      </c>
      <c r="G2289" s="23" t="s">
        <v>4796</v>
      </c>
      <c r="H2289" s="23" t="s">
        <v>81</v>
      </c>
      <c r="I2289" s="23" t="str">
        <f t="shared" si="140"/>
        <v>Yes</v>
      </c>
      <c r="J2289" s="23" t="str">
        <f t="shared" si="141"/>
        <v>No</v>
      </c>
      <c r="K2289" s="23" t="str">
        <f t="shared" si="142"/>
        <v>No</v>
      </c>
      <c r="L2289" s="23" t="str">
        <f>IF(TRIM(H2289)="?",'Cleaning Summary'!$B$35,IF(LOWER(TRIM(H2289))="yes","Yes","No"))</f>
        <v>No</v>
      </c>
      <c r="M2289" s="23">
        <f t="shared" si="143"/>
        <v>0</v>
      </c>
      <c r="N2289" s="23" t="str">
        <f>IF(B2289&lt;'Cleaning Summary'!$B$63,"Underweight",IF(B2289&lt;'Cleaning Summary'!$B$64,"Normal Weight",IF(B2289&lt;'Cleaning Summary'!$B$65,"Overweight","Obesity")))</f>
        <v>Underweight</v>
      </c>
      <c r="O2289" s="23" t="str">
        <f>IF(C2289&lt;'Cleaning Summary'!$B$66,"Normal",IF(C2289&lt;'Cleaning Summary'!$B$67,"Prediabetes","Diabetes"))</f>
        <v>Normal</v>
      </c>
    </row>
    <row r="2290" spans="1:15" x14ac:dyDescent="0.35">
      <c r="A2290" s="23" t="s">
        <v>4695</v>
      </c>
      <c r="B2290" s="27">
        <v>34.43</v>
      </c>
      <c r="C2290" s="27">
        <v>4.2699999999999996</v>
      </c>
      <c r="D2290" s="23" t="s">
        <v>81</v>
      </c>
      <c r="E2290" s="23" t="s">
        <v>95</v>
      </c>
      <c r="F2290" s="23" t="s">
        <v>81</v>
      </c>
      <c r="G2290" s="23">
        <v>1</v>
      </c>
      <c r="H2290" s="23" t="s">
        <v>81</v>
      </c>
      <c r="I2290" s="23" t="str">
        <f t="shared" si="140"/>
        <v>No</v>
      </c>
      <c r="J2290" s="23" t="str">
        <f t="shared" si="141"/>
        <v>Yes</v>
      </c>
      <c r="K2290" s="23" t="str">
        <f t="shared" si="142"/>
        <v>No</v>
      </c>
      <c r="L2290" s="23" t="str">
        <f>IF(TRIM(H2290)="?",'Cleaning Summary'!$B$35,IF(LOWER(TRIM(H2290))="yes","Yes","No"))</f>
        <v>No</v>
      </c>
      <c r="M2290" s="23">
        <f t="shared" si="143"/>
        <v>1</v>
      </c>
      <c r="N2290" s="23" t="str">
        <f>IF(B2290&lt;'Cleaning Summary'!$B$63,"Underweight",IF(B2290&lt;'Cleaning Summary'!$B$64,"Normal Weight",IF(B2290&lt;'Cleaning Summary'!$B$65,"Overweight","Obesity")))</f>
        <v>Obesity</v>
      </c>
      <c r="O2290" s="23" t="str">
        <f>IF(C2290&lt;'Cleaning Summary'!$B$66,"Normal",IF(C2290&lt;'Cleaning Summary'!$B$67,"Prediabetes","Diabetes"))</f>
        <v>Normal</v>
      </c>
    </row>
    <row r="2291" spans="1:15" x14ac:dyDescent="0.35">
      <c r="A2291" s="23" t="s">
        <v>4697</v>
      </c>
      <c r="B2291" s="27">
        <v>34.1</v>
      </c>
      <c r="C2291" s="27">
        <v>4.07</v>
      </c>
      <c r="D2291" s="23" t="s">
        <v>81</v>
      </c>
      <c r="E2291" s="23" t="s">
        <v>95</v>
      </c>
      <c r="F2291" s="23" t="s">
        <v>81</v>
      </c>
      <c r="G2291" s="23">
        <v>1</v>
      </c>
      <c r="H2291" s="23" t="s">
        <v>81</v>
      </c>
      <c r="I2291" s="23" t="str">
        <f t="shared" si="140"/>
        <v>No</v>
      </c>
      <c r="J2291" s="23" t="str">
        <f t="shared" si="141"/>
        <v>Yes</v>
      </c>
      <c r="K2291" s="23" t="str">
        <f t="shared" si="142"/>
        <v>No</v>
      </c>
      <c r="L2291" s="23" t="str">
        <f>IF(TRIM(H2291)="?",'Cleaning Summary'!$B$35,IF(LOWER(TRIM(H2291))="yes","Yes","No"))</f>
        <v>No</v>
      </c>
      <c r="M2291" s="23">
        <f t="shared" si="143"/>
        <v>1</v>
      </c>
      <c r="N2291" s="23" t="str">
        <f>IF(B2291&lt;'Cleaning Summary'!$B$63,"Underweight",IF(B2291&lt;'Cleaning Summary'!$B$64,"Normal Weight",IF(B2291&lt;'Cleaning Summary'!$B$65,"Overweight","Obesity")))</f>
        <v>Obesity</v>
      </c>
      <c r="O2291" s="23" t="str">
        <f>IF(C2291&lt;'Cleaning Summary'!$B$66,"Normal",IF(C2291&lt;'Cleaning Summary'!$B$67,"Prediabetes","Diabetes"))</f>
        <v>Normal</v>
      </c>
    </row>
    <row r="2292" spans="1:15" x14ac:dyDescent="0.35">
      <c r="A2292" s="23" t="s">
        <v>4699</v>
      </c>
      <c r="B2292" s="27">
        <v>19.3</v>
      </c>
      <c r="C2292" s="27">
        <v>10.36</v>
      </c>
      <c r="D2292" s="23" t="s">
        <v>81</v>
      </c>
      <c r="E2292" s="23" t="s">
        <v>81</v>
      </c>
      <c r="F2292" s="23" t="s">
        <v>81</v>
      </c>
      <c r="G2292" s="23" t="s">
        <v>4796</v>
      </c>
      <c r="H2292" s="23" t="s">
        <v>81</v>
      </c>
      <c r="I2292" s="23" t="str">
        <f t="shared" si="140"/>
        <v>No</v>
      </c>
      <c r="J2292" s="23" t="str">
        <f t="shared" si="141"/>
        <v>No</v>
      </c>
      <c r="K2292" s="23" t="str">
        <f t="shared" si="142"/>
        <v>No</v>
      </c>
      <c r="L2292" s="23" t="str">
        <f>IF(TRIM(H2292)="?",'Cleaning Summary'!$B$35,IF(LOWER(TRIM(H2292))="yes","Yes","No"))</f>
        <v>No</v>
      </c>
      <c r="M2292" s="23">
        <f t="shared" si="143"/>
        <v>0</v>
      </c>
      <c r="N2292" s="23" t="str">
        <f>IF(B2292&lt;'Cleaning Summary'!$B$63,"Underweight",IF(B2292&lt;'Cleaning Summary'!$B$64,"Normal Weight",IF(B2292&lt;'Cleaning Summary'!$B$65,"Overweight","Obesity")))</f>
        <v>Normal Weight</v>
      </c>
      <c r="O2292" s="23" t="str">
        <f>IF(C2292&lt;'Cleaning Summary'!$B$66,"Normal",IF(C2292&lt;'Cleaning Summary'!$B$67,"Prediabetes","Diabetes"))</f>
        <v>Diabetes</v>
      </c>
    </row>
    <row r="2293" spans="1:15" x14ac:dyDescent="0.35">
      <c r="A2293" s="23" t="s">
        <v>4701</v>
      </c>
      <c r="B2293" s="27">
        <v>33.659999999999997</v>
      </c>
      <c r="C2293" s="27">
        <v>5.71</v>
      </c>
      <c r="D2293" s="23" t="s">
        <v>81</v>
      </c>
      <c r="E2293" s="23" t="s">
        <v>95</v>
      </c>
      <c r="F2293" s="23" t="s">
        <v>81</v>
      </c>
      <c r="G2293" s="23">
        <v>1</v>
      </c>
      <c r="H2293" s="23" t="s">
        <v>81</v>
      </c>
      <c r="I2293" s="23" t="str">
        <f t="shared" si="140"/>
        <v>No</v>
      </c>
      <c r="J2293" s="23" t="str">
        <f t="shared" si="141"/>
        <v>Yes</v>
      </c>
      <c r="K2293" s="23" t="str">
        <f t="shared" si="142"/>
        <v>No</v>
      </c>
      <c r="L2293" s="23" t="str">
        <f>IF(TRIM(H2293)="?",'Cleaning Summary'!$B$35,IF(LOWER(TRIM(H2293))="yes","Yes","No"))</f>
        <v>No</v>
      </c>
      <c r="M2293" s="23">
        <f t="shared" si="143"/>
        <v>1</v>
      </c>
      <c r="N2293" s="23" t="str">
        <f>IF(B2293&lt;'Cleaning Summary'!$B$63,"Underweight",IF(B2293&lt;'Cleaning Summary'!$B$64,"Normal Weight",IF(B2293&lt;'Cleaning Summary'!$B$65,"Overweight","Obesity")))</f>
        <v>Obesity</v>
      </c>
      <c r="O2293" s="23" t="str">
        <f>IF(C2293&lt;'Cleaning Summary'!$B$66,"Normal",IF(C2293&lt;'Cleaning Summary'!$B$67,"Prediabetes","Diabetes"))</f>
        <v>Prediabetes</v>
      </c>
    </row>
    <row r="2294" spans="1:15" x14ac:dyDescent="0.35">
      <c r="A2294" s="23" t="s">
        <v>4703</v>
      </c>
      <c r="B2294" s="27">
        <v>33.33</v>
      </c>
      <c r="C2294" s="27">
        <v>6.08</v>
      </c>
      <c r="D2294" s="23" t="s">
        <v>81</v>
      </c>
      <c r="E2294" s="23" t="s">
        <v>95</v>
      </c>
      <c r="F2294" s="23" t="s">
        <v>81</v>
      </c>
      <c r="G2294" s="23">
        <v>1</v>
      </c>
      <c r="H2294" s="23" t="s">
        <v>81</v>
      </c>
      <c r="I2294" s="23" t="str">
        <f t="shared" si="140"/>
        <v>No</v>
      </c>
      <c r="J2294" s="23" t="str">
        <f t="shared" si="141"/>
        <v>Yes</v>
      </c>
      <c r="K2294" s="23" t="str">
        <f t="shared" si="142"/>
        <v>No</v>
      </c>
      <c r="L2294" s="23" t="str">
        <f>IF(TRIM(H2294)="?",'Cleaning Summary'!$B$35,IF(LOWER(TRIM(H2294))="yes","Yes","No"))</f>
        <v>No</v>
      </c>
      <c r="M2294" s="23">
        <f t="shared" si="143"/>
        <v>1</v>
      </c>
      <c r="N2294" s="23" t="str">
        <f>IF(B2294&lt;'Cleaning Summary'!$B$63,"Underweight",IF(B2294&lt;'Cleaning Summary'!$B$64,"Normal Weight",IF(B2294&lt;'Cleaning Summary'!$B$65,"Overweight","Obesity")))</f>
        <v>Obesity</v>
      </c>
      <c r="O2294" s="23" t="str">
        <f>IF(C2294&lt;'Cleaning Summary'!$B$66,"Normal",IF(C2294&lt;'Cleaning Summary'!$B$67,"Prediabetes","Diabetes"))</f>
        <v>Prediabetes</v>
      </c>
    </row>
    <row r="2295" spans="1:15" x14ac:dyDescent="0.35">
      <c r="A2295" s="23" t="s">
        <v>4705</v>
      </c>
      <c r="B2295" s="27">
        <v>21.84</v>
      </c>
      <c r="C2295" s="27">
        <v>5.71</v>
      </c>
      <c r="D2295" s="23" t="s">
        <v>81</v>
      </c>
      <c r="E2295" s="23" t="s">
        <v>95</v>
      </c>
      <c r="F2295" s="23" t="s">
        <v>81</v>
      </c>
      <c r="G2295" s="23">
        <v>1</v>
      </c>
      <c r="H2295" s="23" t="s">
        <v>81</v>
      </c>
      <c r="I2295" s="23" t="str">
        <f t="shared" si="140"/>
        <v>No</v>
      </c>
      <c r="J2295" s="23" t="str">
        <f t="shared" si="141"/>
        <v>Yes</v>
      </c>
      <c r="K2295" s="23" t="str">
        <f t="shared" si="142"/>
        <v>No</v>
      </c>
      <c r="L2295" s="23" t="str">
        <f>IF(TRIM(H2295)="?",'Cleaning Summary'!$B$35,IF(LOWER(TRIM(H2295))="yes","Yes","No"))</f>
        <v>No</v>
      </c>
      <c r="M2295" s="23">
        <f t="shared" si="143"/>
        <v>1</v>
      </c>
      <c r="N2295" s="23" t="str">
        <f>IF(B2295&lt;'Cleaning Summary'!$B$63,"Underweight",IF(B2295&lt;'Cleaning Summary'!$B$64,"Normal Weight",IF(B2295&lt;'Cleaning Summary'!$B$65,"Overweight","Obesity")))</f>
        <v>Normal Weight</v>
      </c>
      <c r="O2295" s="23" t="str">
        <f>IF(C2295&lt;'Cleaning Summary'!$B$66,"Normal",IF(C2295&lt;'Cleaning Summary'!$B$67,"Prediabetes","Diabetes"))</f>
        <v>Prediabetes</v>
      </c>
    </row>
    <row r="2296" spans="1:15" x14ac:dyDescent="0.35">
      <c r="A2296" s="23" t="s">
        <v>4707</v>
      </c>
      <c r="B2296" s="27">
        <v>16.87</v>
      </c>
      <c r="C2296" s="27">
        <v>9.1300000000000008</v>
      </c>
      <c r="D2296" s="23" t="s">
        <v>81</v>
      </c>
      <c r="E2296" s="23" t="s">
        <v>81</v>
      </c>
      <c r="F2296" s="23" t="s">
        <v>81</v>
      </c>
      <c r="G2296" s="23" t="s">
        <v>4796</v>
      </c>
      <c r="H2296" s="23" t="s">
        <v>81</v>
      </c>
      <c r="I2296" s="23" t="str">
        <f t="shared" si="140"/>
        <v>No</v>
      </c>
      <c r="J2296" s="23" t="str">
        <f t="shared" si="141"/>
        <v>No</v>
      </c>
      <c r="K2296" s="23" t="str">
        <f t="shared" si="142"/>
        <v>No</v>
      </c>
      <c r="L2296" s="23" t="str">
        <f>IF(TRIM(H2296)="?",'Cleaning Summary'!$B$35,IF(LOWER(TRIM(H2296))="yes","Yes","No"))</f>
        <v>No</v>
      </c>
      <c r="M2296" s="23">
        <f t="shared" si="143"/>
        <v>0</v>
      </c>
      <c r="N2296" s="23" t="str">
        <f>IF(B2296&lt;'Cleaning Summary'!$B$63,"Underweight",IF(B2296&lt;'Cleaning Summary'!$B$64,"Normal Weight",IF(B2296&lt;'Cleaning Summary'!$B$65,"Overweight","Obesity")))</f>
        <v>Underweight</v>
      </c>
      <c r="O2296" s="23" t="str">
        <f>IF(C2296&lt;'Cleaning Summary'!$B$66,"Normal",IF(C2296&lt;'Cleaning Summary'!$B$67,"Prediabetes","Diabetes"))</f>
        <v>Diabetes</v>
      </c>
    </row>
    <row r="2297" spans="1:15" x14ac:dyDescent="0.35">
      <c r="A2297" s="23" t="s">
        <v>4709</v>
      </c>
      <c r="B2297" s="27">
        <v>30.14</v>
      </c>
      <c r="C2297" s="27">
        <v>5.49</v>
      </c>
      <c r="D2297" s="23" t="s">
        <v>81</v>
      </c>
      <c r="E2297" s="23" t="s">
        <v>95</v>
      </c>
      <c r="F2297" s="23" t="s">
        <v>81</v>
      </c>
      <c r="G2297" s="23">
        <v>1</v>
      </c>
      <c r="H2297" s="23" t="s">
        <v>81</v>
      </c>
      <c r="I2297" s="23" t="str">
        <f t="shared" si="140"/>
        <v>No</v>
      </c>
      <c r="J2297" s="23" t="str">
        <f t="shared" si="141"/>
        <v>Yes</v>
      </c>
      <c r="K2297" s="23" t="str">
        <f t="shared" si="142"/>
        <v>No</v>
      </c>
      <c r="L2297" s="23" t="str">
        <f>IF(TRIM(H2297)="?",'Cleaning Summary'!$B$35,IF(LOWER(TRIM(H2297))="yes","Yes","No"))</f>
        <v>No</v>
      </c>
      <c r="M2297" s="23">
        <f t="shared" si="143"/>
        <v>1</v>
      </c>
      <c r="N2297" s="23" t="str">
        <f>IF(B2297&lt;'Cleaning Summary'!$B$63,"Underweight",IF(B2297&lt;'Cleaning Summary'!$B$64,"Normal Weight",IF(B2297&lt;'Cleaning Summary'!$B$65,"Overweight","Obesity")))</f>
        <v>Obesity</v>
      </c>
      <c r="O2297" s="23" t="str">
        <f>IF(C2297&lt;'Cleaning Summary'!$B$66,"Normal",IF(C2297&lt;'Cleaning Summary'!$B$67,"Prediabetes","Diabetes"))</f>
        <v>Normal</v>
      </c>
    </row>
    <row r="2298" spans="1:15" x14ac:dyDescent="0.35">
      <c r="A2298" s="23" t="s">
        <v>4711</v>
      </c>
      <c r="B2298" s="27">
        <v>23.21</v>
      </c>
      <c r="C2298" s="27">
        <v>4.37</v>
      </c>
      <c r="D2298" s="23" t="s">
        <v>81</v>
      </c>
      <c r="E2298" s="23" t="s">
        <v>95</v>
      </c>
      <c r="F2298" s="23" t="s">
        <v>81</v>
      </c>
      <c r="G2298" s="23">
        <v>1</v>
      </c>
      <c r="H2298" s="23" t="s">
        <v>81</v>
      </c>
      <c r="I2298" s="23" t="str">
        <f t="shared" si="140"/>
        <v>No</v>
      </c>
      <c r="J2298" s="23" t="str">
        <f t="shared" si="141"/>
        <v>Yes</v>
      </c>
      <c r="K2298" s="23" t="str">
        <f t="shared" si="142"/>
        <v>No</v>
      </c>
      <c r="L2298" s="23" t="str">
        <f>IF(TRIM(H2298)="?",'Cleaning Summary'!$B$35,IF(LOWER(TRIM(H2298))="yes","Yes","No"))</f>
        <v>No</v>
      </c>
      <c r="M2298" s="23">
        <f t="shared" si="143"/>
        <v>1</v>
      </c>
      <c r="N2298" s="23" t="str">
        <f>IF(B2298&lt;'Cleaning Summary'!$B$63,"Underweight",IF(B2298&lt;'Cleaning Summary'!$B$64,"Normal Weight",IF(B2298&lt;'Cleaning Summary'!$B$65,"Overweight","Obesity")))</f>
        <v>Normal Weight</v>
      </c>
      <c r="O2298" s="23" t="str">
        <f>IF(C2298&lt;'Cleaning Summary'!$B$66,"Normal",IF(C2298&lt;'Cleaning Summary'!$B$67,"Prediabetes","Diabetes"))</f>
        <v>Normal</v>
      </c>
    </row>
    <row r="2299" spans="1:15" x14ac:dyDescent="0.35">
      <c r="A2299" s="23" t="s">
        <v>4713</v>
      </c>
      <c r="B2299" s="27">
        <v>17.170000000000002</v>
      </c>
      <c r="C2299" s="27">
        <v>8.4600000000000009</v>
      </c>
      <c r="D2299" s="23" t="s">
        <v>81</v>
      </c>
      <c r="E2299" s="23" t="s">
        <v>81</v>
      </c>
      <c r="F2299" s="23" t="s">
        <v>81</v>
      </c>
      <c r="G2299" s="23" t="s">
        <v>4796</v>
      </c>
      <c r="H2299" s="23" t="s">
        <v>81</v>
      </c>
      <c r="I2299" s="23" t="str">
        <f t="shared" si="140"/>
        <v>No</v>
      </c>
      <c r="J2299" s="23" t="str">
        <f t="shared" si="141"/>
        <v>No</v>
      </c>
      <c r="K2299" s="23" t="str">
        <f t="shared" si="142"/>
        <v>No</v>
      </c>
      <c r="L2299" s="23" t="str">
        <f>IF(TRIM(H2299)="?",'Cleaning Summary'!$B$35,IF(LOWER(TRIM(H2299))="yes","Yes","No"))</f>
        <v>No</v>
      </c>
      <c r="M2299" s="23">
        <f t="shared" si="143"/>
        <v>0</v>
      </c>
      <c r="N2299" s="23" t="str">
        <f>IF(B2299&lt;'Cleaning Summary'!$B$63,"Underweight",IF(B2299&lt;'Cleaning Summary'!$B$64,"Normal Weight",IF(B2299&lt;'Cleaning Summary'!$B$65,"Overweight","Obesity")))</f>
        <v>Underweight</v>
      </c>
      <c r="O2299" s="23" t="str">
        <f>IF(C2299&lt;'Cleaning Summary'!$B$66,"Normal",IF(C2299&lt;'Cleaning Summary'!$B$67,"Prediabetes","Diabetes"))</f>
        <v>Diabetes</v>
      </c>
    </row>
    <row r="2300" spans="1:15" x14ac:dyDescent="0.35">
      <c r="A2300" s="23" t="s">
        <v>4715</v>
      </c>
      <c r="B2300" s="27">
        <v>15.61</v>
      </c>
      <c r="C2300" s="27">
        <v>5.28</v>
      </c>
      <c r="D2300" s="23" t="s">
        <v>81</v>
      </c>
      <c r="E2300" s="23" t="s">
        <v>81</v>
      </c>
      <c r="F2300" s="23" t="s">
        <v>81</v>
      </c>
      <c r="G2300" s="23">
        <v>1</v>
      </c>
      <c r="H2300" s="23" t="s">
        <v>81</v>
      </c>
      <c r="I2300" s="23" t="str">
        <f t="shared" si="140"/>
        <v>No</v>
      </c>
      <c r="J2300" s="23" t="str">
        <f t="shared" si="141"/>
        <v>No</v>
      </c>
      <c r="K2300" s="23" t="str">
        <f t="shared" si="142"/>
        <v>No</v>
      </c>
      <c r="L2300" s="23" t="str">
        <f>IF(TRIM(H2300)="?",'Cleaning Summary'!$B$35,IF(LOWER(TRIM(H2300))="yes","Yes","No"))</f>
        <v>No</v>
      </c>
      <c r="M2300" s="23">
        <f t="shared" si="143"/>
        <v>1</v>
      </c>
      <c r="N2300" s="23" t="str">
        <f>IF(B2300&lt;'Cleaning Summary'!$B$63,"Underweight",IF(B2300&lt;'Cleaning Summary'!$B$64,"Normal Weight",IF(B2300&lt;'Cleaning Summary'!$B$65,"Overweight","Obesity")))</f>
        <v>Underweight</v>
      </c>
      <c r="O2300" s="23" t="str">
        <f>IF(C2300&lt;'Cleaning Summary'!$B$66,"Normal",IF(C2300&lt;'Cleaning Summary'!$B$67,"Prediabetes","Diabetes"))</f>
        <v>Normal</v>
      </c>
    </row>
    <row r="2301" spans="1:15" x14ac:dyDescent="0.35">
      <c r="A2301" s="23" t="s">
        <v>4717</v>
      </c>
      <c r="B2301" s="27">
        <v>17.98</v>
      </c>
      <c r="C2301" s="27">
        <v>5.33</v>
      </c>
      <c r="D2301" s="23" t="s">
        <v>95</v>
      </c>
      <c r="E2301" s="23" t="s">
        <v>81</v>
      </c>
      <c r="F2301" s="23" t="s">
        <v>82</v>
      </c>
      <c r="G2301" s="23">
        <v>1</v>
      </c>
      <c r="H2301" s="23" t="s">
        <v>81</v>
      </c>
      <c r="I2301" s="23" t="str">
        <f t="shared" si="140"/>
        <v>Yes</v>
      </c>
      <c r="J2301" s="23" t="str">
        <f t="shared" si="141"/>
        <v>No</v>
      </c>
      <c r="K2301" s="23" t="str">
        <f t="shared" si="142"/>
        <v>Yes</v>
      </c>
      <c r="L2301" s="23" t="str">
        <f>IF(TRIM(H2301)="?",'Cleaning Summary'!$B$35,IF(LOWER(TRIM(H2301))="yes","Yes","No"))</f>
        <v>No</v>
      </c>
      <c r="M2301" s="23">
        <f t="shared" si="143"/>
        <v>1</v>
      </c>
      <c r="N2301" s="23" t="str">
        <f>IF(B2301&lt;'Cleaning Summary'!$B$63,"Underweight",IF(B2301&lt;'Cleaning Summary'!$B$64,"Normal Weight",IF(B2301&lt;'Cleaning Summary'!$B$65,"Overweight","Obesity")))</f>
        <v>Underweight</v>
      </c>
      <c r="O2301" s="23" t="str">
        <f>IF(C2301&lt;'Cleaning Summary'!$B$66,"Normal",IF(C2301&lt;'Cleaning Summary'!$B$67,"Prediabetes","Diabetes"))</f>
        <v>Normal</v>
      </c>
    </row>
    <row r="2302" spans="1:15" x14ac:dyDescent="0.35">
      <c r="A2302" s="23" t="s">
        <v>4719</v>
      </c>
      <c r="B2302" s="27">
        <v>21.64</v>
      </c>
      <c r="C2302" s="27">
        <v>5.5</v>
      </c>
      <c r="D2302" s="23" t="s">
        <v>81</v>
      </c>
      <c r="E2302" s="23" t="s">
        <v>95</v>
      </c>
      <c r="F2302" s="23" t="s">
        <v>81</v>
      </c>
      <c r="G2302" s="23">
        <v>1</v>
      </c>
      <c r="H2302" s="23" t="s">
        <v>81</v>
      </c>
      <c r="I2302" s="23" t="str">
        <f t="shared" si="140"/>
        <v>No</v>
      </c>
      <c r="J2302" s="23" t="str">
        <f t="shared" si="141"/>
        <v>Yes</v>
      </c>
      <c r="K2302" s="23" t="str">
        <f t="shared" si="142"/>
        <v>No</v>
      </c>
      <c r="L2302" s="23" t="str">
        <f>IF(TRIM(H2302)="?",'Cleaning Summary'!$B$35,IF(LOWER(TRIM(H2302))="yes","Yes","No"))</f>
        <v>No</v>
      </c>
      <c r="M2302" s="23">
        <f t="shared" si="143"/>
        <v>1</v>
      </c>
      <c r="N2302" s="23" t="str">
        <f>IF(B2302&lt;'Cleaning Summary'!$B$63,"Underweight",IF(B2302&lt;'Cleaning Summary'!$B$64,"Normal Weight",IF(B2302&lt;'Cleaning Summary'!$B$65,"Overweight","Obesity")))</f>
        <v>Normal Weight</v>
      </c>
      <c r="O2302" s="23" t="str">
        <f>IF(C2302&lt;'Cleaning Summary'!$B$66,"Normal",IF(C2302&lt;'Cleaning Summary'!$B$67,"Prediabetes","Diabetes"))</f>
        <v>Normal</v>
      </c>
    </row>
    <row r="2303" spans="1:15" x14ac:dyDescent="0.35">
      <c r="A2303" s="23" t="s">
        <v>4721</v>
      </c>
      <c r="B2303" s="27">
        <v>16.399999999999999</v>
      </c>
      <c r="C2303" s="27">
        <v>5.4</v>
      </c>
      <c r="D2303" s="23" t="s">
        <v>81</v>
      </c>
      <c r="E2303" s="23" t="s">
        <v>81</v>
      </c>
      <c r="F2303" s="23" t="s">
        <v>82</v>
      </c>
      <c r="G2303" s="23">
        <v>1</v>
      </c>
      <c r="H2303" s="23" t="s">
        <v>81</v>
      </c>
      <c r="I2303" s="23" t="str">
        <f t="shared" si="140"/>
        <v>No</v>
      </c>
      <c r="J2303" s="23" t="str">
        <f t="shared" si="141"/>
        <v>No</v>
      </c>
      <c r="K2303" s="23" t="str">
        <f t="shared" si="142"/>
        <v>Yes</v>
      </c>
      <c r="L2303" s="23" t="str">
        <f>IF(TRIM(H2303)="?",'Cleaning Summary'!$B$35,IF(LOWER(TRIM(H2303))="yes","Yes","No"))</f>
        <v>No</v>
      </c>
      <c r="M2303" s="23">
        <f t="shared" si="143"/>
        <v>1</v>
      </c>
      <c r="N2303" s="23" t="str">
        <f>IF(B2303&lt;'Cleaning Summary'!$B$63,"Underweight",IF(B2303&lt;'Cleaning Summary'!$B$64,"Normal Weight",IF(B2303&lt;'Cleaning Summary'!$B$65,"Overweight","Obesity")))</f>
        <v>Underweight</v>
      </c>
      <c r="O2303" s="23" t="str">
        <f>IF(C2303&lt;'Cleaning Summary'!$B$66,"Normal",IF(C2303&lt;'Cleaning Summary'!$B$67,"Prediabetes","Diabetes"))</f>
        <v>Normal</v>
      </c>
    </row>
    <row r="2304" spans="1:15" x14ac:dyDescent="0.35">
      <c r="A2304" s="23" t="s">
        <v>4723</v>
      </c>
      <c r="B2304" s="27">
        <v>15.77</v>
      </c>
      <c r="C2304" s="27">
        <v>6.05</v>
      </c>
      <c r="D2304" s="23" t="s">
        <v>95</v>
      </c>
      <c r="E2304" s="23" t="s">
        <v>81</v>
      </c>
      <c r="F2304" s="23" t="s">
        <v>81</v>
      </c>
      <c r="G2304" s="23">
        <v>1</v>
      </c>
      <c r="H2304" s="23" t="s">
        <v>81</v>
      </c>
      <c r="I2304" s="23" t="str">
        <f t="shared" si="140"/>
        <v>Yes</v>
      </c>
      <c r="J2304" s="23" t="str">
        <f t="shared" si="141"/>
        <v>No</v>
      </c>
      <c r="K2304" s="23" t="str">
        <f t="shared" si="142"/>
        <v>No</v>
      </c>
      <c r="L2304" s="23" t="str">
        <f>IF(TRIM(H2304)="?",'Cleaning Summary'!$B$35,IF(LOWER(TRIM(H2304))="yes","Yes","No"))</f>
        <v>No</v>
      </c>
      <c r="M2304" s="23">
        <f t="shared" si="143"/>
        <v>1</v>
      </c>
      <c r="N2304" s="23" t="str">
        <f>IF(B2304&lt;'Cleaning Summary'!$B$63,"Underweight",IF(B2304&lt;'Cleaning Summary'!$B$64,"Normal Weight",IF(B2304&lt;'Cleaning Summary'!$B$65,"Overweight","Obesity")))</f>
        <v>Underweight</v>
      </c>
      <c r="O2304" s="23" t="str">
        <f>IF(C2304&lt;'Cleaning Summary'!$B$66,"Normal",IF(C2304&lt;'Cleaning Summary'!$B$67,"Prediabetes","Diabetes"))</f>
        <v>Prediabetes</v>
      </c>
    </row>
    <row r="2305" spans="1:15" x14ac:dyDescent="0.35">
      <c r="A2305" s="23" t="s">
        <v>4725</v>
      </c>
      <c r="B2305" s="27">
        <v>18.27</v>
      </c>
      <c r="C2305" s="27">
        <v>11.46</v>
      </c>
      <c r="D2305" s="23" t="s">
        <v>81</v>
      </c>
      <c r="E2305" s="23" t="s">
        <v>81</v>
      </c>
      <c r="F2305" s="23" t="s">
        <v>81</v>
      </c>
      <c r="G2305" s="23" t="s">
        <v>4796</v>
      </c>
      <c r="H2305" s="23" t="s">
        <v>81</v>
      </c>
      <c r="I2305" s="23" t="str">
        <f t="shared" si="140"/>
        <v>No</v>
      </c>
      <c r="J2305" s="23" t="str">
        <f t="shared" si="141"/>
        <v>No</v>
      </c>
      <c r="K2305" s="23" t="str">
        <f t="shared" si="142"/>
        <v>No</v>
      </c>
      <c r="L2305" s="23" t="str">
        <f>IF(TRIM(H2305)="?",'Cleaning Summary'!$B$35,IF(LOWER(TRIM(H2305))="yes","Yes","No"))</f>
        <v>No</v>
      </c>
      <c r="M2305" s="23">
        <f t="shared" si="143"/>
        <v>0</v>
      </c>
      <c r="N2305" s="23" t="str">
        <f>IF(B2305&lt;'Cleaning Summary'!$B$63,"Underweight",IF(B2305&lt;'Cleaning Summary'!$B$64,"Normal Weight",IF(B2305&lt;'Cleaning Summary'!$B$65,"Overweight","Obesity")))</f>
        <v>Underweight</v>
      </c>
      <c r="O2305" s="23" t="str">
        <f>IF(C2305&lt;'Cleaning Summary'!$B$66,"Normal",IF(C2305&lt;'Cleaning Summary'!$B$67,"Prediabetes","Diabetes"))</f>
        <v>Diabetes</v>
      </c>
    </row>
    <row r="2306" spans="1:15" x14ac:dyDescent="0.35">
      <c r="A2306" s="23" t="s">
        <v>4727</v>
      </c>
      <c r="B2306" s="27">
        <v>16.489999999999998</v>
      </c>
      <c r="C2306" s="27">
        <v>8.48</v>
      </c>
      <c r="D2306" s="23" t="s">
        <v>81</v>
      </c>
      <c r="E2306" s="23" t="s">
        <v>81</v>
      </c>
      <c r="F2306" s="23" t="s">
        <v>81</v>
      </c>
      <c r="G2306" s="23" t="s">
        <v>4796</v>
      </c>
      <c r="H2306" s="23" t="s">
        <v>81</v>
      </c>
      <c r="I2306" s="23" t="str">
        <f t="shared" ref="I2306:I2336" si="144">IF(LOWER(TRIM(D2306))="yes","Yes","No")</f>
        <v>No</v>
      </c>
      <c r="J2306" s="23" t="str">
        <f t="shared" ref="J2306:J2336" si="145">IF(LOWER(TRIM(E2306))="yes","Yes","No")</f>
        <v>No</v>
      </c>
      <c r="K2306" s="23" t="str">
        <f t="shared" ref="K2306:K2336" si="146">IF(LOWER(TRIM(F2306))="yes","Yes","No")</f>
        <v>No</v>
      </c>
      <c r="L2306" s="23" t="str">
        <f>IF(TRIM(H2306)="?",'Cleaning Summary'!$B$35,IF(LOWER(TRIM(H2306))="yes","Yes","No"))</f>
        <v>No</v>
      </c>
      <c r="M2306" s="23">
        <f t="shared" ref="M2306:M2336" si="147">IF(ISNUMBER(G2306),G2306,IF(LOWER(TRIM(G2306))="no major surgery",0,"CHECK"))</f>
        <v>0</v>
      </c>
      <c r="N2306" s="23" t="str">
        <f>IF(B2306&lt;'Cleaning Summary'!$B$63,"Underweight",IF(B2306&lt;'Cleaning Summary'!$B$64,"Normal Weight",IF(B2306&lt;'Cleaning Summary'!$B$65,"Overweight","Obesity")))</f>
        <v>Underweight</v>
      </c>
      <c r="O2306" s="23" t="str">
        <f>IF(C2306&lt;'Cleaning Summary'!$B$66,"Normal",IF(C2306&lt;'Cleaning Summary'!$B$67,"Prediabetes","Diabetes"))</f>
        <v>Diabetes</v>
      </c>
    </row>
    <row r="2307" spans="1:15" x14ac:dyDescent="0.35">
      <c r="A2307" s="23" t="s">
        <v>4729</v>
      </c>
      <c r="B2307" s="27">
        <v>16.14</v>
      </c>
      <c r="C2307" s="27">
        <v>4.8600000000000003</v>
      </c>
      <c r="D2307" s="23" t="s">
        <v>81</v>
      </c>
      <c r="E2307" s="23" t="s">
        <v>81</v>
      </c>
      <c r="F2307" s="23" t="s">
        <v>81</v>
      </c>
      <c r="G2307" s="23" t="s">
        <v>4796</v>
      </c>
      <c r="H2307" s="23" t="s">
        <v>81</v>
      </c>
      <c r="I2307" s="23" t="str">
        <f t="shared" si="144"/>
        <v>No</v>
      </c>
      <c r="J2307" s="23" t="str">
        <f t="shared" si="145"/>
        <v>No</v>
      </c>
      <c r="K2307" s="23" t="str">
        <f t="shared" si="146"/>
        <v>No</v>
      </c>
      <c r="L2307" s="23" t="str">
        <f>IF(TRIM(H2307)="?",'Cleaning Summary'!$B$35,IF(LOWER(TRIM(H2307))="yes","Yes","No"))</f>
        <v>No</v>
      </c>
      <c r="M2307" s="23">
        <f t="shared" si="147"/>
        <v>0</v>
      </c>
      <c r="N2307" s="23" t="str">
        <f>IF(B2307&lt;'Cleaning Summary'!$B$63,"Underweight",IF(B2307&lt;'Cleaning Summary'!$B$64,"Normal Weight",IF(B2307&lt;'Cleaning Summary'!$B$65,"Overweight","Obesity")))</f>
        <v>Underweight</v>
      </c>
      <c r="O2307" s="23" t="str">
        <f>IF(C2307&lt;'Cleaning Summary'!$B$66,"Normal",IF(C2307&lt;'Cleaning Summary'!$B$67,"Prediabetes","Diabetes"))</f>
        <v>Normal</v>
      </c>
    </row>
    <row r="2308" spans="1:15" x14ac:dyDescent="0.35">
      <c r="A2308" s="23" t="s">
        <v>4731</v>
      </c>
      <c r="B2308" s="27">
        <v>20.85</v>
      </c>
      <c r="C2308" s="27">
        <v>4.45</v>
      </c>
      <c r="D2308" s="23" t="s">
        <v>95</v>
      </c>
      <c r="E2308" s="23" t="s">
        <v>81</v>
      </c>
      <c r="F2308" s="23" t="s">
        <v>81</v>
      </c>
      <c r="G2308" s="23">
        <v>1</v>
      </c>
      <c r="H2308" s="23" t="s">
        <v>81</v>
      </c>
      <c r="I2308" s="23" t="str">
        <f t="shared" si="144"/>
        <v>Yes</v>
      </c>
      <c r="J2308" s="23" t="str">
        <f t="shared" si="145"/>
        <v>No</v>
      </c>
      <c r="K2308" s="23" t="str">
        <f t="shared" si="146"/>
        <v>No</v>
      </c>
      <c r="L2308" s="23" t="str">
        <f>IF(TRIM(H2308)="?",'Cleaning Summary'!$B$35,IF(LOWER(TRIM(H2308))="yes","Yes","No"))</f>
        <v>No</v>
      </c>
      <c r="M2308" s="23">
        <f t="shared" si="147"/>
        <v>1</v>
      </c>
      <c r="N2308" s="23" t="str">
        <f>IF(B2308&lt;'Cleaning Summary'!$B$63,"Underweight",IF(B2308&lt;'Cleaning Summary'!$B$64,"Normal Weight",IF(B2308&lt;'Cleaning Summary'!$B$65,"Overweight","Obesity")))</f>
        <v>Normal Weight</v>
      </c>
      <c r="O2308" s="23" t="str">
        <f>IF(C2308&lt;'Cleaning Summary'!$B$66,"Normal",IF(C2308&lt;'Cleaning Summary'!$B$67,"Prediabetes","Diabetes"))</f>
        <v>Normal</v>
      </c>
    </row>
    <row r="2309" spans="1:15" x14ac:dyDescent="0.35">
      <c r="A2309" s="23" t="s">
        <v>4733</v>
      </c>
      <c r="B2309" s="27">
        <v>15.88</v>
      </c>
      <c r="C2309" s="27">
        <v>4.3600000000000003</v>
      </c>
      <c r="D2309" s="23" t="s">
        <v>81</v>
      </c>
      <c r="E2309" s="23" t="s">
        <v>81</v>
      </c>
      <c r="F2309" s="23" t="s">
        <v>81</v>
      </c>
      <c r="G2309" s="23" t="s">
        <v>4796</v>
      </c>
      <c r="H2309" s="23" t="s">
        <v>81</v>
      </c>
      <c r="I2309" s="23" t="str">
        <f t="shared" si="144"/>
        <v>No</v>
      </c>
      <c r="J2309" s="23" t="str">
        <f t="shared" si="145"/>
        <v>No</v>
      </c>
      <c r="K2309" s="23" t="str">
        <f t="shared" si="146"/>
        <v>No</v>
      </c>
      <c r="L2309" s="23" t="str">
        <f>IF(TRIM(H2309)="?",'Cleaning Summary'!$B$35,IF(LOWER(TRIM(H2309))="yes","Yes","No"))</f>
        <v>No</v>
      </c>
      <c r="M2309" s="23">
        <f t="shared" si="147"/>
        <v>0</v>
      </c>
      <c r="N2309" s="23" t="str">
        <f>IF(B2309&lt;'Cleaning Summary'!$B$63,"Underweight",IF(B2309&lt;'Cleaning Summary'!$B$64,"Normal Weight",IF(B2309&lt;'Cleaning Summary'!$B$65,"Overweight","Obesity")))</f>
        <v>Underweight</v>
      </c>
      <c r="O2309" s="23" t="str">
        <f>IF(C2309&lt;'Cleaning Summary'!$B$66,"Normal",IF(C2309&lt;'Cleaning Summary'!$B$67,"Prediabetes","Diabetes"))</f>
        <v>Normal</v>
      </c>
    </row>
    <row r="2310" spans="1:15" x14ac:dyDescent="0.35">
      <c r="A2310" s="23" t="s">
        <v>4735</v>
      </c>
      <c r="B2310" s="27">
        <v>20.66</v>
      </c>
      <c r="C2310" s="27">
        <v>5.8</v>
      </c>
      <c r="D2310" s="23" t="s">
        <v>81</v>
      </c>
      <c r="E2310" s="23" t="s">
        <v>95</v>
      </c>
      <c r="F2310" s="23" t="s">
        <v>81</v>
      </c>
      <c r="G2310" s="23">
        <v>1</v>
      </c>
      <c r="H2310" s="23" t="s">
        <v>81</v>
      </c>
      <c r="I2310" s="23" t="str">
        <f t="shared" si="144"/>
        <v>No</v>
      </c>
      <c r="J2310" s="23" t="str">
        <f t="shared" si="145"/>
        <v>Yes</v>
      </c>
      <c r="K2310" s="23" t="str">
        <f t="shared" si="146"/>
        <v>No</v>
      </c>
      <c r="L2310" s="23" t="str">
        <f>IF(TRIM(H2310)="?",'Cleaning Summary'!$B$35,IF(LOWER(TRIM(H2310))="yes","Yes","No"))</f>
        <v>No</v>
      </c>
      <c r="M2310" s="23">
        <f t="shared" si="147"/>
        <v>1</v>
      </c>
      <c r="N2310" s="23" t="str">
        <f>IF(B2310&lt;'Cleaning Summary'!$B$63,"Underweight",IF(B2310&lt;'Cleaning Summary'!$B$64,"Normal Weight",IF(B2310&lt;'Cleaning Summary'!$B$65,"Overweight","Obesity")))</f>
        <v>Normal Weight</v>
      </c>
      <c r="O2310" s="23" t="str">
        <f>IF(C2310&lt;'Cleaning Summary'!$B$66,"Normal",IF(C2310&lt;'Cleaning Summary'!$B$67,"Prediabetes","Diabetes"))</f>
        <v>Prediabetes</v>
      </c>
    </row>
    <row r="2311" spans="1:15" x14ac:dyDescent="0.35">
      <c r="A2311" s="23" t="s">
        <v>4737</v>
      </c>
      <c r="B2311" s="27">
        <v>20.399999999999999</v>
      </c>
      <c r="C2311" s="27">
        <v>5.27</v>
      </c>
      <c r="D2311" s="23" t="s">
        <v>81</v>
      </c>
      <c r="E2311" s="23" t="s">
        <v>81</v>
      </c>
      <c r="F2311" s="23" t="s">
        <v>81</v>
      </c>
      <c r="G2311" s="23" t="s">
        <v>4796</v>
      </c>
      <c r="H2311" s="23" t="s">
        <v>81</v>
      </c>
      <c r="I2311" s="23" t="str">
        <f t="shared" si="144"/>
        <v>No</v>
      </c>
      <c r="J2311" s="23" t="str">
        <f t="shared" si="145"/>
        <v>No</v>
      </c>
      <c r="K2311" s="23" t="str">
        <f t="shared" si="146"/>
        <v>No</v>
      </c>
      <c r="L2311" s="23" t="str">
        <f>IF(TRIM(H2311)="?",'Cleaning Summary'!$B$35,IF(LOWER(TRIM(H2311))="yes","Yes","No"))</f>
        <v>No</v>
      </c>
      <c r="M2311" s="23">
        <f t="shared" si="147"/>
        <v>0</v>
      </c>
      <c r="N2311" s="23" t="str">
        <f>IF(B2311&lt;'Cleaning Summary'!$B$63,"Underweight",IF(B2311&lt;'Cleaning Summary'!$B$64,"Normal Weight",IF(B2311&lt;'Cleaning Summary'!$B$65,"Overweight","Obesity")))</f>
        <v>Normal Weight</v>
      </c>
      <c r="O2311" s="23" t="str">
        <f>IF(C2311&lt;'Cleaning Summary'!$B$66,"Normal",IF(C2311&lt;'Cleaning Summary'!$B$67,"Prediabetes","Diabetes"))</f>
        <v>Normal</v>
      </c>
    </row>
    <row r="2312" spans="1:15" x14ac:dyDescent="0.35">
      <c r="A2312" s="23" t="s">
        <v>4739</v>
      </c>
      <c r="B2312" s="27">
        <v>25.19</v>
      </c>
      <c r="C2312" s="27">
        <v>5.64</v>
      </c>
      <c r="D2312" s="23" t="s">
        <v>95</v>
      </c>
      <c r="E2312" s="23" t="s">
        <v>81</v>
      </c>
      <c r="F2312" s="23" t="s">
        <v>81</v>
      </c>
      <c r="G2312" s="23" t="s">
        <v>4796</v>
      </c>
      <c r="H2312" s="23" t="s">
        <v>81</v>
      </c>
      <c r="I2312" s="23" t="str">
        <f t="shared" si="144"/>
        <v>Yes</v>
      </c>
      <c r="J2312" s="23" t="str">
        <f t="shared" si="145"/>
        <v>No</v>
      </c>
      <c r="K2312" s="23" t="str">
        <f t="shared" si="146"/>
        <v>No</v>
      </c>
      <c r="L2312" s="23" t="str">
        <f>IF(TRIM(H2312)="?",'Cleaning Summary'!$B$35,IF(LOWER(TRIM(H2312))="yes","Yes","No"))</f>
        <v>No</v>
      </c>
      <c r="M2312" s="23">
        <f t="shared" si="147"/>
        <v>0</v>
      </c>
      <c r="N2312" s="23" t="str">
        <f>IF(B2312&lt;'Cleaning Summary'!$B$63,"Underweight",IF(B2312&lt;'Cleaning Summary'!$B$64,"Normal Weight",IF(B2312&lt;'Cleaning Summary'!$B$65,"Overweight","Obesity")))</f>
        <v>Overweight</v>
      </c>
      <c r="O2312" s="23" t="str">
        <f>IF(C2312&lt;'Cleaning Summary'!$B$66,"Normal",IF(C2312&lt;'Cleaning Summary'!$B$67,"Prediabetes","Diabetes"))</f>
        <v>Normal</v>
      </c>
    </row>
    <row r="2313" spans="1:15" x14ac:dyDescent="0.35">
      <c r="A2313" s="23" t="s">
        <v>4741</v>
      </c>
      <c r="B2313" s="27">
        <v>20.54</v>
      </c>
      <c r="C2313" s="27">
        <v>4.2</v>
      </c>
      <c r="D2313" s="23" t="s">
        <v>95</v>
      </c>
      <c r="E2313" s="23" t="s">
        <v>81</v>
      </c>
      <c r="F2313" s="23" t="s">
        <v>81</v>
      </c>
      <c r="G2313" s="23">
        <v>1</v>
      </c>
      <c r="H2313" s="23" t="s">
        <v>81</v>
      </c>
      <c r="I2313" s="23" t="str">
        <f t="shared" si="144"/>
        <v>Yes</v>
      </c>
      <c r="J2313" s="23" t="str">
        <f t="shared" si="145"/>
        <v>No</v>
      </c>
      <c r="K2313" s="23" t="str">
        <f t="shared" si="146"/>
        <v>No</v>
      </c>
      <c r="L2313" s="23" t="str">
        <f>IF(TRIM(H2313)="?",'Cleaning Summary'!$B$35,IF(LOWER(TRIM(H2313))="yes","Yes","No"))</f>
        <v>No</v>
      </c>
      <c r="M2313" s="23">
        <f t="shared" si="147"/>
        <v>1</v>
      </c>
      <c r="N2313" s="23" t="str">
        <f>IF(B2313&lt;'Cleaning Summary'!$B$63,"Underweight",IF(B2313&lt;'Cleaning Summary'!$B$64,"Normal Weight",IF(B2313&lt;'Cleaning Summary'!$B$65,"Overweight","Obesity")))</f>
        <v>Normal Weight</v>
      </c>
      <c r="O2313" s="23" t="str">
        <f>IF(C2313&lt;'Cleaning Summary'!$B$66,"Normal",IF(C2313&lt;'Cleaning Summary'!$B$67,"Prediabetes","Diabetes"))</f>
        <v>Normal</v>
      </c>
    </row>
    <row r="2314" spans="1:15" x14ac:dyDescent="0.35">
      <c r="A2314" s="23" t="s">
        <v>4743</v>
      </c>
      <c r="B2314" s="27">
        <v>20.13</v>
      </c>
      <c r="C2314" s="27">
        <v>5.42</v>
      </c>
      <c r="D2314" s="23" t="s">
        <v>81</v>
      </c>
      <c r="E2314" s="23" t="s">
        <v>81</v>
      </c>
      <c r="F2314" s="23" t="s">
        <v>81</v>
      </c>
      <c r="G2314" s="23" t="s">
        <v>4796</v>
      </c>
      <c r="H2314" s="23" t="s">
        <v>81</v>
      </c>
      <c r="I2314" s="23" t="str">
        <f t="shared" si="144"/>
        <v>No</v>
      </c>
      <c r="J2314" s="23" t="str">
        <f t="shared" si="145"/>
        <v>No</v>
      </c>
      <c r="K2314" s="23" t="str">
        <f t="shared" si="146"/>
        <v>No</v>
      </c>
      <c r="L2314" s="23" t="str">
        <f>IF(TRIM(H2314)="?",'Cleaning Summary'!$B$35,IF(LOWER(TRIM(H2314))="yes","Yes","No"))</f>
        <v>No</v>
      </c>
      <c r="M2314" s="23">
        <f t="shared" si="147"/>
        <v>0</v>
      </c>
      <c r="N2314" s="23" t="str">
        <f>IF(B2314&lt;'Cleaning Summary'!$B$63,"Underweight",IF(B2314&lt;'Cleaning Summary'!$B$64,"Normal Weight",IF(B2314&lt;'Cleaning Summary'!$B$65,"Overweight","Obesity")))</f>
        <v>Normal Weight</v>
      </c>
      <c r="O2314" s="23" t="str">
        <f>IF(C2314&lt;'Cleaning Summary'!$B$66,"Normal",IF(C2314&lt;'Cleaning Summary'!$B$67,"Prediabetes","Diabetes"))</f>
        <v>Normal</v>
      </c>
    </row>
    <row r="2315" spans="1:15" x14ac:dyDescent="0.35">
      <c r="A2315" s="23" t="s">
        <v>4745</v>
      </c>
      <c r="B2315" s="27">
        <v>18.93</v>
      </c>
      <c r="C2315" s="27">
        <v>6.11</v>
      </c>
      <c r="D2315" s="23" t="s">
        <v>81</v>
      </c>
      <c r="E2315" s="23" t="s">
        <v>81</v>
      </c>
      <c r="F2315" s="23" t="s">
        <v>82</v>
      </c>
      <c r="G2315" s="23">
        <v>1</v>
      </c>
      <c r="H2315" s="23" t="s">
        <v>81</v>
      </c>
      <c r="I2315" s="23" t="str">
        <f t="shared" si="144"/>
        <v>No</v>
      </c>
      <c r="J2315" s="23" t="str">
        <f t="shared" si="145"/>
        <v>No</v>
      </c>
      <c r="K2315" s="23" t="str">
        <f t="shared" si="146"/>
        <v>Yes</v>
      </c>
      <c r="L2315" s="23" t="str">
        <f>IF(TRIM(H2315)="?",'Cleaning Summary'!$B$35,IF(LOWER(TRIM(H2315))="yes","Yes","No"))</f>
        <v>No</v>
      </c>
      <c r="M2315" s="23">
        <f t="shared" si="147"/>
        <v>1</v>
      </c>
      <c r="N2315" s="23" t="str">
        <f>IF(B2315&lt;'Cleaning Summary'!$B$63,"Underweight",IF(B2315&lt;'Cleaning Summary'!$B$64,"Normal Weight",IF(B2315&lt;'Cleaning Summary'!$B$65,"Overweight","Obesity")))</f>
        <v>Normal Weight</v>
      </c>
      <c r="O2315" s="23" t="str">
        <f>IF(C2315&lt;'Cleaning Summary'!$B$66,"Normal",IF(C2315&lt;'Cleaning Summary'!$B$67,"Prediabetes","Diabetes"))</f>
        <v>Prediabetes</v>
      </c>
    </row>
    <row r="2316" spans="1:15" x14ac:dyDescent="0.35">
      <c r="A2316" s="23" t="s">
        <v>4747</v>
      </c>
      <c r="B2316" s="27">
        <v>24.14</v>
      </c>
      <c r="C2316" s="27">
        <v>5.29</v>
      </c>
      <c r="D2316" s="23" t="s">
        <v>81</v>
      </c>
      <c r="E2316" s="23" t="s">
        <v>95</v>
      </c>
      <c r="F2316" s="23" t="s">
        <v>81</v>
      </c>
      <c r="G2316" s="23">
        <v>1</v>
      </c>
      <c r="H2316" s="23" t="s">
        <v>81</v>
      </c>
      <c r="I2316" s="23" t="str">
        <f t="shared" si="144"/>
        <v>No</v>
      </c>
      <c r="J2316" s="23" t="str">
        <f t="shared" si="145"/>
        <v>Yes</v>
      </c>
      <c r="K2316" s="23" t="str">
        <f t="shared" si="146"/>
        <v>No</v>
      </c>
      <c r="L2316" s="23" t="str">
        <f>IF(TRIM(H2316)="?",'Cleaning Summary'!$B$35,IF(LOWER(TRIM(H2316))="yes","Yes","No"))</f>
        <v>No</v>
      </c>
      <c r="M2316" s="23">
        <f t="shared" si="147"/>
        <v>1</v>
      </c>
      <c r="N2316" s="23" t="str">
        <f>IF(B2316&lt;'Cleaning Summary'!$B$63,"Underweight",IF(B2316&lt;'Cleaning Summary'!$B$64,"Normal Weight",IF(B2316&lt;'Cleaning Summary'!$B$65,"Overweight","Obesity")))</f>
        <v>Normal Weight</v>
      </c>
      <c r="O2316" s="23" t="str">
        <f>IF(C2316&lt;'Cleaning Summary'!$B$66,"Normal",IF(C2316&lt;'Cleaning Summary'!$B$67,"Prediabetes","Diabetes"))</f>
        <v>Normal</v>
      </c>
    </row>
    <row r="2317" spans="1:15" x14ac:dyDescent="0.35">
      <c r="A2317" s="23" t="s">
        <v>4749</v>
      </c>
      <c r="B2317" s="27">
        <v>25.03</v>
      </c>
      <c r="C2317" s="27">
        <v>5.91</v>
      </c>
      <c r="D2317" s="23" t="s">
        <v>81</v>
      </c>
      <c r="E2317" s="23" t="s">
        <v>95</v>
      </c>
      <c r="F2317" s="23" t="s">
        <v>81</v>
      </c>
      <c r="G2317" s="23">
        <v>1</v>
      </c>
      <c r="H2317" s="23" t="s">
        <v>81</v>
      </c>
      <c r="I2317" s="23" t="str">
        <f t="shared" si="144"/>
        <v>No</v>
      </c>
      <c r="J2317" s="23" t="str">
        <f t="shared" si="145"/>
        <v>Yes</v>
      </c>
      <c r="K2317" s="23" t="str">
        <f t="shared" si="146"/>
        <v>No</v>
      </c>
      <c r="L2317" s="23" t="str">
        <f>IF(TRIM(H2317)="?",'Cleaning Summary'!$B$35,IF(LOWER(TRIM(H2317))="yes","Yes","No"))</f>
        <v>No</v>
      </c>
      <c r="M2317" s="23">
        <f t="shared" si="147"/>
        <v>1</v>
      </c>
      <c r="N2317" s="23" t="str">
        <f>IF(B2317&lt;'Cleaning Summary'!$B$63,"Underweight",IF(B2317&lt;'Cleaning Summary'!$B$64,"Normal Weight",IF(B2317&lt;'Cleaning Summary'!$B$65,"Overweight","Obesity")))</f>
        <v>Overweight</v>
      </c>
      <c r="O2317" s="23" t="str">
        <f>IF(C2317&lt;'Cleaning Summary'!$B$66,"Normal",IF(C2317&lt;'Cleaning Summary'!$B$67,"Prediabetes","Diabetes"))</f>
        <v>Prediabetes</v>
      </c>
    </row>
    <row r="2318" spans="1:15" x14ac:dyDescent="0.35">
      <c r="A2318" s="23" t="s">
        <v>4751</v>
      </c>
      <c r="B2318" s="27">
        <v>20.47</v>
      </c>
      <c r="C2318" s="27">
        <v>5.81</v>
      </c>
      <c r="D2318" s="23" t="s">
        <v>95</v>
      </c>
      <c r="E2318" s="23" t="s">
        <v>81</v>
      </c>
      <c r="F2318" s="23" t="s">
        <v>81</v>
      </c>
      <c r="G2318" s="23">
        <v>1</v>
      </c>
      <c r="H2318" s="23" t="s">
        <v>81</v>
      </c>
      <c r="I2318" s="23" t="str">
        <f t="shared" si="144"/>
        <v>Yes</v>
      </c>
      <c r="J2318" s="23" t="str">
        <f t="shared" si="145"/>
        <v>No</v>
      </c>
      <c r="K2318" s="23" t="str">
        <f t="shared" si="146"/>
        <v>No</v>
      </c>
      <c r="L2318" s="23" t="str">
        <f>IF(TRIM(H2318)="?",'Cleaning Summary'!$B$35,IF(LOWER(TRIM(H2318))="yes","Yes","No"))</f>
        <v>No</v>
      </c>
      <c r="M2318" s="23">
        <f t="shared" si="147"/>
        <v>1</v>
      </c>
      <c r="N2318" s="23" t="str">
        <f>IF(B2318&lt;'Cleaning Summary'!$B$63,"Underweight",IF(B2318&lt;'Cleaning Summary'!$B$64,"Normal Weight",IF(B2318&lt;'Cleaning Summary'!$B$65,"Overweight","Obesity")))</f>
        <v>Normal Weight</v>
      </c>
      <c r="O2318" s="23" t="str">
        <f>IF(C2318&lt;'Cleaning Summary'!$B$66,"Normal",IF(C2318&lt;'Cleaning Summary'!$B$67,"Prediabetes","Diabetes"))</f>
        <v>Prediabetes</v>
      </c>
    </row>
    <row r="2319" spans="1:15" x14ac:dyDescent="0.35">
      <c r="A2319" s="23" t="s">
        <v>4753</v>
      </c>
      <c r="B2319" s="27">
        <v>18.82</v>
      </c>
      <c r="C2319" s="27">
        <v>5.51</v>
      </c>
      <c r="D2319" s="23" t="s">
        <v>95</v>
      </c>
      <c r="E2319" s="23" t="s">
        <v>81</v>
      </c>
      <c r="F2319" s="23" t="s">
        <v>81</v>
      </c>
      <c r="G2319" s="23" t="s">
        <v>4796</v>
      </c>
      <c r="H2319" s="23" t="s">
        <v>81</v>
      </c>
      <c r="I2319" s="23" t="str">
        <f t="shared" si="144"/>
        <v>Yes</v>
      </c>
      <c r="J2319" s="23" t="str">
        <f t="shared" si="145"/>
        <v>No</v>
      </c>
      <c r="K2319" s="23" t="str">
        <f t="shared" si="146"/>
        <v>No</v>
      </c>
      <c r="L2319" s="23" t="str">
        <f>IF(TRIM(H2319)="?",'Cleaning Summary'!$B$35,IF(LOWER(TRIM(H2319))="yes","Yes","No"))</f>
        <v>No</v>
      </c>
      <c r="M2319" s="23">
        <f t="shared" si="147"/>
        <v>0</v>
      </c>
      <c r="N2319" s="23" t="str">
        <f>IF(B2319&lt;'Cleaning Summary'!$B$63,"Underweight",IF(B2319&lt;'Cleaning Summary'!$B$64,"Normal Weight",IF(B2319&lt;'Cleaning Summary'!$B$65,"Overweight","Obesity")))</f>
        <v>Normal Weight</v>
      </c>
      <c r="O2319" s="23" t="str">
        <f>IF(C2319&lt;'Cleaning Summary'!$B$66,"Normal",IF(C2319&lt;'Cleaning Summary'!$B$67,"Prediabetes","Diabetes"))</f>
        <v>Normal</v>
      </c>
    </row>
    <row r="2320" spans="1:15" x14ac:dyDescent="0.35">
      <c r="A2320" s="23" t="s">
        <v>4755</v>
      </c>
      <c r="B2320" s="27">
        <v>17.079999999999998</v>
      </c>
      <c r="C2320" s="27">
        <v>5.73</v>
      </c>
      <c r="D2320" s="23" t="s">
        <v>81</v>
      </c>
      <c r="E2320" s="23" t="s">
        <v>81</v>
      </c>
      <c r="F2320" s="23" t="s">
        <v>82</v>
      </c>
      <c r="G2320" s="23">
        <v>1</v>
      </c>
      <c r="H2320" s="23" t="s">
        <v>81</v>
      </c>
      <c r="I2320" s="23" t="str">
        <f t="shared" si="144"/>
        <v>No</v>
      </c>
      <c r="J2320" s="23" t="str">
        <f t="shared" si="145"/>
        <v>No</v>
      </c>
      <c r="K2320" s="23" t="str">
        <f t="shared" si="146"/>
        <v>Yes</v>
      </c>
      <c r="L2320" s="23" t="str">
        <f>IF(TRIM(H2320)="?",'Cleaning Summary'!$B$35,IF(LOWER(TRIM(H2320))="yes","Yes","No"))</f>
        <v>No</v>
      </c>
      <c r="M2320" s="23">
        <f t="shared" si="147"/>
        <v>1</v>
      </c>
      <c r="N2320" s="23" t="str">
        <f>IF(B2320&lt;'Cleaning Summary'!$B$63,"Underweight",IF(B2320&lt;'Cleaning Summary'!$B$64,"Normal Weight",IF(B2320&lt;'Cleaning Summary'!$B$65,"Overweight","Obesity")))</f>
        <v>Underweight</v>
      </c>
      <c r="O2320" s="23" t="str">
        <f>IF(C2320&lt;'Cleaning Summary'!$B$66,"Normal",IF(C2320&lt;'Cleaning Summary'!$B$67,"Prediabetes","Diabetes"))</f>
        <v>Prediabetes</v>
      </c>
    </row>
    <row r="2321" spans="1:15" x14ac:dyDescent="0.35">
      <c r="A2321" s="23" t="s">
        <v>4757</v>
      </c>
      <c r="B2321" s="27">
        <v>19.21</v>
      </c>
      <c r="C2321" s="27">
        <v>5.53</v>
      </c>
      <c r="D2321" s="23" t="s">
        <v>95</v>
      </c>
      <c r="E2321" s="23" t="s">
        <v>81</v>
      </c>
      <c r="F2321" s="23" t="s">
        <v>81</v>
      </c>
      <c r="G2321" s="23" t="s">
        <v>4796</v>
      </c>
      <c r="H2321" s="23" t="s">
        <v>81</v>
      </c>
      <c r="I2321" s="23" t="str">
        <f t="shared" si="144"/>
        <v>Yes</v>
      </c>
      <c r="J2321" s="23" t="str">
        <f t="shared" si="145"/>
        <v>No</v>
      </c>
      <c r="K2321" s="23" t="str">
        <f t="shared" si="146"/>
        <v>No</v>
      </c>
      <c r="L2321" s="23" t="str">
        <f>IF(TRIM(H2321)="?",'Cleaning Summary'!$B$35,IF(LOWER(TRIM(H2321))="yes","Yes","No"))</f>
        <v>No</v>
      </c>
      <c r="M2321" s="23">
        <f t="shared" si="147"/>
        <v>0</v>
      </c>
      <c r="N2321" s="23" t="str">
        <f>IF(B2321&lt;'Cleaning Summary'!$B$63,"Underweight",IF(B2321&lt;'Cleaning Summary'!$B$64,"Normal Weight",IF(B2321&lt;'Cleaning Summary'!$B$65,"Overweight","Obesity")))</f>
        <v>Normal Weight</v>
      </c>
      <c r="O2321" s="23" t="str">
        <f>IF(C2321&lt;'Cleaning Summary'!$B$66,"Normal",IF(C2321&lt;'Cleaning Summary'!$B$67,"Prediabetes","Diabetes"))</f>
        <v>Normal</v>
      </c>
    </row>
    <row r="2322" spans="1:15" x14ac:dyDescent="0.35">
      <c r="A2322" s="23" t="s">
        <v>4759</v>
      </c>
      <c r="B2322" s="27">
        <v>17.86</v>
      </c>
      <c r="C2322" s="27">
        <v>5.43</v>
      </c>
      <c r="D2322" s="23" t="s">
        <v>81</v>
      </c>
      <c r="E2322" s="23" t="s">
        <v>81</v>
      </c>
      <c r="F2322" s="23" t="s">
        <v>82</v>
      </c>
      <c r="G2322" s="23">
        <v>1</v>
      </c>
      <c r="H2322" s="23" t="s">
        <v>81</v>
      </c>
      <c r="I2322" s="23" t="str">
        <f t="shared" si="144"/>
        <v>No</v>
      </c>
      <c r="J2322" s="23" t="str">
        <f t="shared" si="145"/>
        <v>No</v>
      </c>
      <c r="K2322" s="23" t="str">
        <f t="shared" si="146"/>
        <v>Yes</v>
      </c>
      <c r="L2322" s="23" t="str">
        <f>IF(TRIM(H2322)="?",'Cleaning Summary'!$B$35,IF(LOWER(TRIM(H2322))="yes","Yes","No"))</f>
        <v>No</v>
      </c>
      <c r="M2322" s="23">
        <f t="shared" si="147"/>
        <v>1</v>
      </c>
      <c r="N2322" s="23" t="str">
        <f>IF(B2322&lt;'Cleaning Summary'!$B$63,"Underweight",IF(B2322&lt;'Cleaning Summary'!$B$64,"Normal Weight",IF(B2322&lt;'Cleaning Summary'!$B$65,"Overweight","Obesity")))</f>
        <v>Underweight</v>
      </c>
      <c r="O2322" s="23" t="str">
        <f>IF(C2322&lt;'Cleaning Summary'!$B$66,"Normal",IF(C2322&lt;'Cleaning Summary'!$B$67,"Prediabetes","Diabetes"))</f>
        <v>Normal</v>
      </c>
    </row>
    <row r="2323" spans="1:15" x14ac:dyDescent="0.35">
      <c r="A2323" s="23" t="s">
        <v>4761</v>
      </c>
      <c r="B2323" s="27">
        <v>21.38</v>
      </c>
      <c r="C2323" s="27">
        <v>8.01</v>
      </c>
      <c r="D2323" s="23" t="s">
        <v>81</v>
      </c>
      <c r="E2323" s="23" t="s">
        <v>81</v>
      </c>
      <c r="F2323" s="23" t="s">
        <v>81</v>
      </c>
      <c r="G2323" s="23" t="s">
        <v>4796</v>
      </c>
      <c r="H2323" s="23" t="s">
        <v>81</v>
      </c>
      <c r="I2323" s="23" t="str">
        <f t="shared" si="144"/>
        <v>No</v>
      </c>
      <c r="J2323" s="23" t="str">
        <f t="shared" si="145"/>
        <v>No</v>
      </c>
      <c r="K2323" s="23" t="str">
        <f t="shared" si="146"/>
        <v>No</v>
      </c>
      <c r="L2323" s="23" t="str">
        <f>IF(TRIM(H2323)="?",'Cleaning Summary'!$B$35,IF(LOWER(TRIM(H2323))="yes","Yes","No"))</f>
        <v>No</v>
      </c>
      <c r="M2323" s="23">
        <f t="shared" si="147"/>
        <v>0</v>
      </c>
      <c r="N2323" s="23" t="str">
        <f>IF(B2323&lt;'Cleaning Summary'!$B$63,"Underweight",IF(B2323&lt;'Cleaning Summary'!$B$64,"Normal Weight",IF(B2323&lt;'Cleaning Summary'!$B$65,"Overweight","Obesity")))</f>
        <v>Normal Weight</v>
      </c>
      <c r="O2323" s="23" t="str">
        <f>IF(C2323&lt;'Cleaning Summary'!$B$66,"Normal",IF(C2323&lt;'Cleaning Summary'!$B$67,"Prediabetes","Diabetes"))</f>
        <v>Diabetes</v>
      </c>
    </row>
    <row r="2324" spans="1:15" x14ac:dyDescent="0.35">
      <c r="A2324" s="23" t="s">
        <v>4763</v>
      </c>
      <c r="B2324" s="27">
        <v>23.35</v>
      </c>
      <c r="C2324" s="27">
        <v>5.94</v>
      </c>
      <c r="D2324" s="23" t="s">
        <v>81</v>
      </c>
      <c r="E2324" s="23" t="s">
        <v>81</v>
      </c>
      <c r="F2324" s="23" t="s">
        <v>81</v>
      </c>
      <c r="G2324" s="23" t="s">
        <v>4796</v>
      </c>
      <c r="H2324" s="23" t="s">
        <v>81</v>
      </c>
      <c r="I2324" s="23" t="str">
        <f t="shared" si="144"/>
        <v>No</v>
      </c>
      <c r="J2324" s="23" t="str">
        <f t="shared" si="145"/>
        <v>No</v>
      </c>
      <c r="K2324" s="23" t="str">
        <f t="shared" si="146"/>
        <v>No</v>
      </c>
      <c r="L2324" s="23" t="str">
        <f>IF(TRIM(H2324)="?",'Cleaning Summary'!$B$35,IF(LOWER(TRIM(H2324))="yes","Yes","No"))</f>
        <v>No</v>
      </c>
      <c r="M2324" s="23">
        <f t="shared" si="147"/>
        <v>0</v>
      </c>
      <c r="N2324" s="23" t="str">
        <f>IF(B2324&lt;'Cleaning Summary'!$B$63,"Underweight",IF(B2324&lt;'Cleaning Summary'!$B$64,"Normal Weight",IF(B2324&lt;'Cleaning Summary'!$B$65,"Overweight","Obesity")))</f>
        <v>Normal Weight</v>
      </c>
      <c r="O2324" s="23" t="str">
        <f>IF(C2324&lt;'Cleaning Summary'!$B$66,"Normal",IF(C2324&lt;'Cleaning Summary'!$B$67,"Prediabetes","Diabetes"))</f>
        <v>Prediabetes</v>
      </c>
    </row>
    <row r="2325" spans="1:15" x14ac:dyDescent="0.35">
      <c r="A2325" s="23" t="s">
        <v>4765</v>
      </c>
      <c r="B2325" s="27">
        <v>22.24</v>
      </c>
      <c r="C2325" s="27">
        <v>5.04</v>
      </c>
      <c r="D2325" s="23" t="s">
        <v>81</v>
      </c>
      <c r="E2325" s="23" t="s">
        <v>81</v>
      </c>
      <c r="F2325" s="23" t="s">
        <v>81</v>
      </c>
      <c r="G2325" s="23" t="s">
        <v>4796</v>
      </c>
      <c r="H2325" s="23" t="s">
        <v>81</v>
      </c>
      <c r="I2325" s="23" t="str">
        <f t="shared" si="144"/>
        <v>No</v>
      </c>
      <c r="J2325" s="23" t="str">
        <f t="shared" si="145"/>
        <v>No</v>
      </c>
      <c r="K2325" s="23" t="str">
        <f t="shared" si="146"/>
        <v>No</v>
      </c>
      <c r="L2325" s="23" t="str">
        <f>IF(TRIM(H2325)="?",'Cleaning Summary'!$B$35,IF(LOWER(TRIM(H2325))="yes","Yes","No"))</f>
        <v>No</v>
      </c>
      <c r="M2325" s="23">
        <f t="shared" si="147"/>
        <v>0</v>
      </c>
      <c r="N2325" s="23" t="str">
        <f>IF(B2325&lt;'Cleaning Summary'!$B$63,"Underweight",IF(B2325&lt;'Cleaning Summary'!$B$64,"Normal Weight",IF(B2325&lt;'Cleaning Summary'!$B$65,"Overweight","Obesity")))</f>
        <v>Normal Weight</v>
      </c>
      <c r="O2325" s="23" t="str">
        <f>IF(C2325&lt;'Cleaning Summary'!$B$66,"Normal",IF(C2325&lt;'Cleaning Summary'!$B$67,"Prediabetes","Diabetes"))</f>
        <v>Normal</v>
      </c>
    </row>
    <row r="2326" spans="1:15" x14ac:dyDescent="0.35">
      <c r="A2326" s="23" t="s">
        <v>4767</v>
      </c>
      <c r="B2326" s="27">
        <v>24.76</v>
      </c>
      <c r="C2326" s="27">
        <v>4.54</v>
      </c>
      <c r="D2326" s="23" t="s">
        <v>95</v>
      </c>
      <c r="E2326" s="23" t="s">
        <v>81</v>
      </c>
      <c r="F2326" s="23" t="s">
        <v>81</v>
      </c>
      <c r="G2326" s="23" t="s">
        <v>4796</v>
      </c>
      <c r="H2326" s="23" t="s">
        <v>81</v>
      </c>
      <c r="I2326" s="23" t="str">
        <f t="shared" si="144"/>
        <v>Yes</v>
      </c>
      <c r="J2326" s="23" t="str">
        <f t="shared" si="145"/>
        <v>No</v>
      </c>
      <c r="K2326" s="23" t="str">
        <f t="shared" si="146"/>
        <v>No</v>
      </c>
      <c r="L2326" s="23" t="str">
        <f>IF(TRIM(H2326)="?",'Cleaning Summary'!$B$35,IF(LOWER(TRIM(H2326))="yes","Yes","No"))</f>
        <v>No</v>
      </c>
      <c r="M2326" s="23">
        <f t="shared" si="147"/>
        <v>0</v>
      </c>
      <c r="N2326" s="23" t="str">
        <f>IF(B2326&lt;'Cleaning Summary'!$B$63,"Underweight",IF(B2326&lt;'Cleaning Summary'!$B$64,"Normal Weight",IF(B2326&lt;'Cleaning Summary'!$B$65,"Overweight","Obesity")))</f>
        <v>Normal Weight</v>
      </c>
      <c r="O2326" s="23" t="str">
        <f>IF(C2326&lt;'Cleaning Summary'!$B$66,"Normal",IF(C2326&lt;'Cleaning Summary'!$B$67,"Prediabetes","Diabetes"))</f>
        <v>Normal</v>
      </c>
    </row>
    <row r="2327" spans="1:15" x14ac:dyDescent="0.35">
      <c r="A2327" s="23" t="s">
        <v>4769</v>
      </c>
      <c r="B2327" s="27">
        <v>20.100000000000001</v>
      </c>
      <c r="C2327" s="27">
        <v>5.6</v>
      </c>
      <c r="D2327" s="23" t="s">
        <v>95</v>
      </c>
      <c r="E2327" s="23" t="s">
        <v>81</v>
      </c>
      <c r="F2327" s="23" t="s">
        <v>82</v>
      </c>
      <c r="G2327" s="23">
        <v>1</v>
      </c>
      <c r="H2327" s="23" t="s">
        <v>81</v>
      </c>
      <c r="I2327" s="23" t="str">
        <f t="shared" si="144"/>
        <v>Yes</v>
      </c>
      <c r="J2327" s="23" t="str">
        <f t="shared" si="145"/>
        <v>No</v>
      </c>
      <c r="K2327" s="23" t="str">
        <f t="shared" si="146"/>
        <v>Yes</v>
      </c>
      <c r="L2327" s="23" t="str">
        <f>IF(TRIM(H2327)="?",'Cleaning Summary'!$B$35,IF(LOWER(TRIM(H2327))="yes","Yes","No"))</f>
        <v>No</v>
      </c>
      <c r="M2327" s="23">
        <f t="shared" si="147"/>
        <v>1</v>
      </c>
      <c r="N2327" s="23" t="str">
        <f>IF(B2327&lt;'Cleaning Summary'!$B$63,"Underweight",IF(B2327&lt;'Cleaning Summary'!$B$64,"Normal Weight",IF(B2327&lt;'Cleaning Summary'!$B$65,"Overweight","Obesity")))</f>
        <v>Normal Weight</v>
      </c>
      <c r="O2327" s="23" t="str">
        <f>IF(C2327&lt;'Cleaning Summary'!$B$66,"Normal",IF(C2327&lt;'Cleaning Summary'!$B$67,"Prediabetes","Diabetes"))</f>
        <v>Normal</v>
      </c>
    </row>
    <row r="2328" spans="1:15" x14ac:dyDescent="0.35">
      <c r="A2328" s="23" t="s">
        <v>4771</v>
      </c>
      <c r="B2328" s="27">
        <v>21.77</v>
      </c>
      <c r="C2328" s="27">
        <v>10.67</v>
      </c>
      <c r="D2328" s="23" t="s">
        <v>81</v>
      </c>
      <c r="E2328" s="23" t="s">
        <v>81</v>
      </c>
      <c r="F2328" s="23" t="s">
        <v>81</v>
      </c>
      <c r="G2328" s="23" t="s">
        <v>4796</v>
      </c>
      <c r="H2328" s="23" t="s">
        <v>81</v>
      </c>
      <c r="I2328" s="23" t="str">
        <f t="shared" si="144"/>
        <v>No</v>
      </c>
      <c r="J2328" s="23" t="str">
        <f t="shared" si="145"/>
        <v>No</v>
      </c>
      <c r="K2328" s="23" t="str">
        <f t="shared" si="146"/>
        <v>No</v>
      </c>
      <c r="L2328" s="23" t="str">
        <f>IF(TRIM(H2328)="?",'Cleaning Summary'!$B$35,IF(LOWER(TRIM(H2328))="yes","Yes","No"))</f>
        <v>No</v>
      </c>
      <c r="M2328" s="23">
        <f t="shared" si="147"/>
        <v>0</v>
      </c>
      <c r="N2328" s="23" t="str">
        <f>IF(B2328&lt;'Cleaning Summary'!$B$63,"Underweight",IF(B2328&lt;'Cleaning Summary'!$B$64,"Normal Weight",IF(B2328&lt;'Cleaning Summary'!$B$65,"Overweight","Obesity")))</f>
        <v>Normal Weight</v>
      </c>
      <c r="O2328" s="23" t="str">
        <f>IF(C2328&lt;'Cleaning Summary'!$B$66,"Normal",IF(C2328&lt;'Cleaning Summary'!$B$67,"Prediabetes","Diabetes"))</f>
        <v>Diabetes</v>
      </c>
    </row>
    <row r="2329" spans="1:15" x14ac:dyDescent="0.35">
      <c r="A2329" s="23" t="s">
        <v>4773</v>
      </c>
      <c r="B2329" s="27">
        <v>17.82</v>
      </c>
      <c r="C2329" s="27">
        <v>5.26</v>
      </c>
      <c r="D2329" s="23" t="s">
        <v>95</v>
      </c>
      <c r="E2329" s="23" t="s">
        <v>81</v>
      </c>
      <c r="F2329" s="23" t="s">
        <v>81</v>
      </c>
      <c r="G2329" s="23">
        <v>1</v>
      </c>
      <c r="H2329" s="23" t="s">
        <v>81</v>
      </c>
      <c r="I2329" s="23" t="str">
        <f t="shared" si="144"/>
        <v>Yes</v>
      </c>
      <c r="J2329" s="23" t="str">
        <f t="shared" si="145"/>
        <v>No</v>
      </c>
      <c r="K2329" s="23" t="str">
        <f t="shared" si="146"/>
        <v>No</v>
      </c>
      <c r="L2329" s="23" t="str">
        <f>IF(TRIM(H2329)="?",'Cleaning Summary'!$B$35,IF(LOWER(TRIM(H2329))="yes","Yes","No"))</f>
        <v>No</v>
      </c>
      <c r="M2329" s="23">
        <f t="shared" si="147"/>
        <v>1</v>
      </c>
      <c r="N2329" s="23" t="str">
        <f>IF(B2329&lt;'Cleaning Summary'!$B$63,"Underweight",IF(B2329&lt;'Cleaning Summary'!$B$64,"Normal Weight",IF(B2329&lt;'Cleaning Summary'!$B$65,"Overweight","Obesity")))</f>
        <v>Underweight</v>
      </c>
      <c r="O2329" s="23" t="str">
        <f>IF(C2329&lt;'Cleaning Summary'!$B$66,"Normal",IF(C2329&lt;'Cleaning Summary'!$B$67,"Prediabetes","Diabetes"))</f>
        <v>Normal</v>
      </c>
    </row>
    <row r="2330" spans="1:15" x14ac:dyDescent="0.35">
      <c r="A2330" s="23" t="s">
        <v>4775</v>
      </c>
      <c r="B2330" s="27">
        <v>17.07</v>
      </c>
      <c r="C2330" s="27">
        <v>5.22</v>
      </c>
      <c r="D2330" s="23" t="s">
        <v>81</v>
      </c>
      <c r="E2330" s="23" t="s">
        <v>81</v>
      </c>
      <c r="F2330" s="23" t="s">
        <v>82</v>
      </c>
      <c r="G2330" s="23">
        <v>1</v>
      </c>
      <c r="H2330" s="23" t="s">
        <v>81</v>
      </c>
      <c r="I2330" s="23" t="str">
        <f t="shared" si="144"/>
        <v>No</v>
      </c>
      <c r="J2330" s="23" t="str">
        <f t="shared" si="145"/>
        <v>No</v>
      </c>
      <c r="K2330" s="23" t="str">
        <f t="shared" si="146"/>
        <v>Yes</v>
      </c>
      <c r="L2330" s="23" t="str">
        <f>IF(TRIM(H2330)="?",'Cleaning Summary'!$B$35,IF(LOWER(TRIM(H2330))="yes","Yes","No"))</f>
        <v>No</v>
      </c>
      <c r="M2330" s="23">
        <f t="shared" si="147"/>
        <v>1</v>
      </c>
      <c r="N2330" s="23" t="str">
        <f>IF(B2330&lt;'Cleaning Summary'!$B$63,"Underweight",IF(B2330&lt;'Cleaning Summary'!$B$64,"Normal Weight",IF(B2330&lt;'Cleaning Summary'!$B$65,"Overweight","Obesity")))</f>
        <v>Underweight</v>
      </c>
      <c r="O2330" s="23" t="str">
        <f>IF(C2330&lt;'Cleaning Summary'!$B$66,"Normal",IF(C2330&lt;'Cleaning Summary'!$B$67,"Prediabetes","Diabetes"))</f>
        <v>Normal</v>
      </c>
    </row>
    <row r="2331" spans="1:15" x14ac:dyDescent="0.35">
      <c r="A2331" s="23" t="s">
        <v>4777</v>
      </c>
      <c r="B2331" s="27">
        <v>22.24</v>
      </c>
      <c r="C2331" s="27">
        <v>4.29</v>
      </c>
      <c r="D2331" s="23" t="s">
        <v>95</v>
      </c>
      <c r="E2331" s="23" t="s">
        <v>81</v>
      </c>
      <c r="F2331" s="23" t="s">
        <v>81</v>
      </c>
      <c r="G2331" s="23" t="s">
        <v>4796</v>
      </c>
      <c r="H2331" s="23" t="s">
        <v>81</v>
      </c>
      <c r="I2331" s="23" t="str">
        <f t="shared" si="144"/>
        <v>Yes</v>
      </c>
      <c r="J2331" s="23" t="str">
        <f t="shared" si="145"/>
        <v>No</v>
      </c>
      <c r="K2331" s="23" t="str">
        <f t="shared" si="146"/>
        <v>No</v>
      </c>
      <c r="L2331" s="23" t="str">
        <f>IF(TRIM(H2331)="?",'Cleaning Summary'!$B$35,IF(LOWER(TRIM(H2331))="yes","Yes","No"))</f>
        <v>No</v>
      </c>
      <c r="M2331" s="23">
        <f t="shared" si="147"/>
        <v>0</v>
      </c>
      <c r="N2331" s="23" t="str">
        <f>IF(B2331&lt;'Cleaning Summary'!$B$63,"Underweight",IF(B2331&lt;'Cleaning Summary'!$B$64,"Normal Weight",IF(B2331&lt;'Cleaning Summary'!$B$65,"Overweight","Obesity")))</f>
        <v>Normal Weight</v>
      </c>
      <c r="O2331" s="23" t="str">
        <f>IF(C2331&lt;'Cleaning Summary'!$B$66,"Normal",IF(C2331&lt;'Cleaning Summary'!$B$67,"Prediabetes","Diabetes"))</f>
        <v>Normal</v>
      </c>
    </row>
    <row r="2332" spans="1:15" x14ac:dyDescent="0.35">
      <c r="A2332" s="23" t="s">
        <v>4779</v>
      </c>
      <c r="B2332" s="27">
        <v>22.34</v>
      </c>
      <c r="C2332" s="27">
        <v>5.57</v>
      </c>
      <c r="D2332" s="23" t="s">
        <v>81</v>
      </c>
      <c r="E2332" s="23" t="s">
        <v>81</v>
      </c>
      <c r="F2332" s="23" t="s">
        <v>81</v>
      </c>
      <c r="G2332" s="23">
        <v>1</v>
      </c>
      <c r="H2332" s="23" t="s">
        <v>81</v>
      </c>
      <c r="I2332" s="23" t="str">
        <f t="shared" si="144"/>
        <v>No</v>
      </c>
      <c r="J2332" s="23" t="str">
        <f t="shared" si="145"/>
        <v>No</v>
      </c>
      <c r="K2332" s="23" t="str">
        <f t="shared" si="146"/>
        <v>No</v>
      </c>
      <c r="L2332" s="23" t="str">
        <f>IF(TRIM(H2332)="?",'Cleaning Summary'!$B$35,IF(LOWER(TRIM(H2332))="yes","Yes","No"))</f>
        <v>No</v>
      </c>
      <c r="M2332" s="23">
        <f t="shared" si="147"/>
        <v>1</v>
      </c>
      <c r="N2332" s="23" t="str">
        <f>IF(B2332&lt;'Cleaning Summary'!$B$63,"Underweight",IF(B2332&lt;'Cleaning Summary'!$B$64,"Normal Weight",IF(B2332&lt;'Cleaning Summary'!$B$65,"Overweight","Obesity")))</f>
        <v>Normal Weight</v>
      </c>
      <c r="O2332" s="23" t="str">
        <f>IF(C2332&lt;'Cleaning Summary'!$B$66,"Normal",IF(C2332&lt;'Cleaning Summary'!$B$67,"Prediabetes","Diabetes"))</f>
        <v>Normal</v>
      </c>
    </row>
    <row r="2333" spans="1:15" x14ac:dyDescent="0.35">
      <c r="A2333" s="23" t="s">
        <v>4781</v>
      </c>
      <c r="B2333" s="27">
        <v>17.7</v>
      </c>
      <c r="C2333" s="27">
        <v>6.28</v>
      </c>
      <c r="D2333" s="23" t="s">
        <v>81</v>
      </c>
      <c r="E2333" s="23" t="s">
        <v>81</v>
      </c>
      <c r="F2333" s="23" t="s">
        <v>81</v>
      </c>
      <c r="G2333" s="23">
        <v>1</v>
      </c>
      <c r="H2333" s="23" t="s">
        <v>81</v>
      </c>
      <c r="I2333" s="23" t="str">
        <f t="shared" si="144"/>
        <v>No</v>
      </c>
      <c r="J2333" s="23" t="str">
        <f t="shared" si="145"/>
        <v>No</v>
      </c>
      <c r="K2333" s="23" t="str">
        <f t="shared" si="146"/>
        <v>No</v>
      </c>
      <c r="L2333" s="23" t="str">
        <f>IF(TRIM(H2333)="?",'Cleaning Summary'!$B$35,IF(LOWER(TRIM(H2333))="yes","Yes","No"))</f>
        <v>No</v>
      </c>
      <c r="M2333" s="23">
        <f t="shared" si="147"/>
        <v>1</v>
      </c>
      <c r="N2333" s="23" t="str">
        <f>IF(B2333&lt;'Cleaning Summary'!$B$63,"Underweight",IF(B2333&lt;'Cleaning Summary'!$B$64,"Normal Weight",IF(B2333&lt;'Cleaning Summary'!$B$65,"Overweight","Obesity")))</f>
        <v>Underweight</v>
      </c>
      <c r="O2333" s="23" t="str">
        <f>IF(C2333&lt;'Cleaning Summary'!$B$66,"Normal",IF(C2333&lt;'Cleaning Summary'!$B$67,"Prediabetes","Diabetes"))</f>
        <v>Prediabetes</v>
      </c>
    </row>
    <row r="2334" spans="1:15" x14ac:dyDescent="0.35">
      <c r="A2334" s="23" t="s">
        <v>4783</v>
      </c>
      <c r="B2334" s="27">
        <v>16.47</v>
      </c>
      <c r="C2334" s="27">
        <v>6.35</v>
      </c>
      <c r="D2334" s="23" t="s">
        <v>81</v>
      </c>
      <c r="E2334" s="23" t="s">
        <v>81</v>
      </c>
      <c r="F2334" s="23" t="s">
        <v>82</v>
      </c>
      <c r="G2334" s="23">
        <v>1</v>
      </c>
      <c r="H2334" s="23" t="s">
        <v>81</v>
      </c>
      <c r="I2334" s="23" t="str">
        <f t="shared" si="144"/>
        <v>No</v>
      </c>
      <c r="J2334" s="23" t="str">
        <f t="shared" si="145"/>
        <v>No</v>
      </c>
      <c r="K2334" s="23" t="str">
        <f t="shared" si="146"/>
        <v>Yes</v>
      </c>
      <c r="L2334" s="23" t="str">
        <f>IF(TRIM(H2334)="?",'Cleaning Summary'!$B$35,IF(LOWER(TRIM(H2334))="yes","Yes","No"))</f>
        <v>No</v>
      </c>
      <c r="M2334" s="23">
        <f t="shared" si="147"/>
        <v>1</v>
      </c>
      <c r="N2334" s="23" t="str">
        <f>IF(B2334&lt;'Cleaning Summary'!$B$63,"Underweight",IF(B2334&lt;'Cleaning Summary'!$B$64,"Normal Weight",IF(B2334&lt;'Cleaning Summary'!$B$65,"Overweight","Obesity")))</f>
        <v>Underweight</v>
      </c>
      <c r="O2334" s="23" t="str">
        <f>IF(C2334&lt;'Cleaning Summary'!$B$66,"Normal",IF(C2334&lt;'Cleaning Summary'!$B$67,"Prediabetes","Diabetes"))</f>
        <v>Prediabetes</v>
      </c>
    </row>
    <row r="2335" spans="1:15" x14ac:dyDescent="0.35">
      <c r="A2335" s="23" t="s">
        <v>4785</v>
      </c>
      <c r="B2335" s="27">
        <v>17.600000000000001</v>
      </c>
      <c r="C2335" s="27">
        <v>4.3899999999999997</v>
      </c>
      <c r="D2335" s="23" t="s">
        <v>81</v>
      </c>
      <c r="E2335" s="23" t="s">
        <v>81</v>
      </c>
      <c r="F2335" s="23" t="s">
        <v>81</v>
      </c>
      <c r="G2335" s="23">
        <v>1</v>
      </c>
      <c r="H2335" s="23" t="s">
        <v>81</v>
      </c>
      <c r="I2335" s="23" t="str">
        <f t="shared" si="144"/>
        <v>No</v>
      </c>
      <c r="J2335" s="23" t="str">
        <f t="shared" si="145"/>
        <v>No</v>
      </c>
      <c r="K2335" s="23" t="str">
        <f t="shared" si="146"/>
        <v>No</v>
      </c>
      <c r="L2335" s="23" t="str">
        <f>IF(TRIM(H2335)="?",'Cleaning Summary'!$B$35,IF(LOWER(TRIM(H2335))="yes","Yes","No"))</f>
        <v>No</v>
      </c>
      <c r="M2335" s="23">
        <f t="shared" si="147"/>
        <v>1</v>
      </c>
      <c r="N2335" s="23" t="str">
        <f>IF(B2335&lt;'Cleaning Summary'!$B$63,"Underweight",IF(B2335&lt;'Cleaning Summary'!$B$64,"Normal Weight",IF(B2335&lt;'Cleaning Summary'!$B$65,"Overweight","Obesity")))</f>
        <v>Underweight</v>
      </c>
      <c r="O2335" s="23" t="str">
        <f>IF(C2335&lt;'Cleaning Summary'!$B$66,"Normal",IF(C2335&lt;'Cleaning Summary'!$B$67,"Prediabetes","Diabetes"))</f>
        <v>Normal</v>
      </c>
    </row>
    <row r="2336" spans="1:15" x14ac:dyDescent="0.35">
      <c r="A2336" s="23" t="s">
        <v>4787</v>
      </c>
      <c r="B2336" s="27">
        <v>17.579999999999998</v>
      </c>
      <c r="C2336" s="27">
        <v>4.51</v>
      </c>
      <c r="D2336" s="23" t="s">
        <v>81</v>
      </c>
      <c r="E2336" s="23" t="s">
        <v>81</v>
      </c>
      <c r="F2336" s="23" t="s">
        <v>81</v>
      </c>
      <c r="G2336" s="23">
        <v>1</v>
      </c>
      <c r="H2336" s="23" t="s">
        <v>81</v>
      </c>
      <c r="I2336" s="23" t="str">
        <f t="shared" si="144"/>
        <v>No</v>
      </c>
      <c r="J2336" s="23" t="str">
        <f t="shared" si="145"/>
        <v>No</v>
      </c>
      <c r="K2336" s="23" t="str">
        <f t="shared" si="146"/>
        <v>No</v>
      </c>
      <c r="L2336" s="23" t="str">
        <f>IF(TRIM(H2336)="?",'Cleaning Summary'!$B$35,IF(LOWER(TRIM(H2336))="yes","Yes","No"))</f>
        <v>No</v>
      </c>
      <c r="M2336" s="23">
        <f t="shared" si="147"/>
        <v>1</v>
      </c>
      <c r="N2336" s="23" t="str">
        <f>IF(B2336&lt;'Cleaning Summary'!$B$63,"Underweight",IF(B2336&lt;'Cleaning Summary'!$B$64,"Normal Weight",IF(B2336&lt;'Cleaning Summary'!$B$65,"Overweight","Obesity")))</f>
        <v>Underweight</v>
      </c>
      <c r="O2336" s="23" t="str">
        <f>IF(C2336&lt;'Cleaning Summary'!$B$66,"Normal",IF(C2336&lt;'Cleaning Summary'!$B$67,"Prediabetes","Diabetes"))</f>
        <v>Normal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7F7F"/>
  </sheetPr>
  <dimension ref="A1:P2344"/>
  <sheetViews>
    <sheetView zoomScaleNormal="100"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Q8" sqref="Q8"/>
    </sheetView>
  </sheetViews>
  <sheetFormatPr defaultColWidth="8.6328125" defaultRowHeight="14.5" x14ac:dyDescent="0.35"/>
  <cols>
    <col min="1" max="9" width="13" style="24" customWidth="1"/>
    <col min="10" max="14" width="16" style="24" customWidth="1"/>
    <col min="15" max="15" width="15" style="24" customWidth="1"/>
    <col min="16" max="16" width="16" style="24" customWidth="1"/>
  </cols>
  <sheetData>
    <row r="1" spans="1:16" s="14" customFormat="1" ht="31.5" customHeight="1" x14ac:dyDescent="0.35">
      <c r="A1" s="26" t="s">
        <v>52</v>
      </c>
      <c r="B1" s="26" t="s">
        <v>60</v>
      </c>
      <c r="C1" s="26" t="s">
        <v>61</v>
      </c>
      <c r="D1" s="26" t="s">
        <v>62</v>
      </c>
      <c r="E1" s="26" t="s">
        <v>63</v>
      </c>
      <c r="F1" s="26" t="s">
        <v>64</v>
      </c>
      <c r="G1" s="26" t="s">
        <v>65</v>
      </c>
      <c r="H1" s="26" t="s">
        <v>66</v>
      </c>
      <c r="I1" s="26" t="s">
        <v>67</v>
      </c>
      <c r="J1" s="21" t="s">
        <v>4797</v>
      </c>
      <c r="K1" s="21" t="s">
        <v>4798</v>
      </c>
      <c r="L1" s="21" t="s">
        <v>4799</v>
      </c>
      <c r="M1" s="21" t="s">
        <v>4800</v>
      </c>
      <c r="N1" s="21" t="s">
        <v>4801</v>
      </c>
      <c r="O1" s="21" t="s">
        <v>4802</v>
      </c>
      <c r="P1" s="21" t="s">
        <v>4803</v>
      </c>
    </row>
    <row r="2" spans="1:16" x14ac:dyDescent="0.35">
      <c r="A2" s="23" t="s">
        <v>4787</v>
      </c>
      <c r="B2" s="23">
        <v>1992</v>
      </c>
      <c r="C2" s="23" t="s">
        <v>4804</v>
      </c>
      <c r="D2" s="23">
        <v>9</v>
      </c>
      <c r="E2" s="23">
        <v>0</v>
      </c>
      <c r="F2" s="28">
        <v>563.84</v>
      </c>
      <c r="G2" s="23" t="s">
        <v>86</v>
      </c>
      <c r="H2" s="23" t="s">
        <v>87</v>
      </c>
      <c r="I2" s="23" t="s">
        <v>4805</v>
      </c>
      <c r="J2" s="23">
        <f>IF(TRIM(B2)="?",'Cleaning Summary'!$B$28,B2)</f>
        <v>1992</v>
      </c>
      <c r="K2" s="23" t="str">
        <f>IF(TRIM(C2)="?",'Cleaning Summary'!$B$27,C2)</f>
        <v>Jul</v>
      </c>
      <c r="L2" s="23" t="str">
        <f>IF(TRIM(G2)="?",'Cleaning Summary'!$B$40,G2)</f>
        <v>tier - 2</v>
      </c>
      <c r="M2" s="23" t="str">
        <f>IF(TRIM(H2)="?",'Cleaning Summary'!$B$45,H2)</f>
        <v>tier - 3</v>
      </c>
      <c r="N2" s="23" t="str">
        <f>IF(TRIM(I2)="?",'Cleaning Summary'!$B$29,I2)</f>
        <v>R1013</v>
      </c>
      <c r="O2" s="29">
        <f>DATE(J2,MATCH(K2,{"Jan","Feb","Mar","Apr","May","Jun","Jul","Aug","Sep","Oct","Nov","Dec"},0),D2)</f>
        <v>33794</v>
      </c>
      <c r="P2" s="23">
        <f>DATEDIF(O2,'Cleaning Summary'!$B$62,"Y")</f>
        <v>30</v>
      </c>
    </row>
    <row r="3" spans="1:16" x14ac:dyDescent="0.35">
      <c r="A3" s="23" t="s">
        <v>4785</v>
      </c>
      <c r="B3" s="23">
        <v>1992</v>
      </c>
      <c r="C3" s="23" t="s">
        <v>4806</v>
      </c>
      <c r="D3" s="23">
        <v>30</v>
      </c>
      <c r="E3" s="23">
        <v>0</v>
      </c>
      <c r="F3" s="28">
        <v>570.62</v>
      </c>
      <c r="G3" s="23" t="s">
        <v>86</v>
      </c>
      <c r="H3" s="23" t="s">
        <v>85</v>
      </c>
      <c r="I3" s="23" t="s">
        <v>4805</v>
      </c>
      <c r="J3" s="23">
        <f>IF(TRIM(B3)="?",'Cleaning Summary'!$B$28,B3)</f>
        <v>1992</v>
      </c>
      <c r="K3" s="23" t="str">
        <f>IF(TRIM(C3)="?",'Cleaning Summary'!$B$27,C3)</f>
        <v>Nov</v>
      </c>
      <c r="L3" s="23" t="str">
        <f>IF(TRIM(G3)="?",'Cleaning Summary'!$B$40,G3)</f>
        <v>tier - 2</v>
      </c>
      <c r="M3" s="23" t="str">
        <f>IF(TRIM(H3)="?",'Cleaning Summary'!$B$45,H3)</f>
        <v>tier - 1</v>
      </c>
      <c r="N3" s="23" t="str">
        <f>IF(TRIM(I3)="?",'Cleaning Summary'!$B$29,I3)</f>
        <v>R1013</v>
      </c>
      <c r="O3" s="29">
        <f>DATE(J3,MATCH(K3,{"Jan","Feb","Mar","Apr","May","Jun","Jul","Aug","Sep","Oct","Nov","Dec"},0),D3)</f>
        <v>33938</v>
      </c>
      <c r="P3" s="23">
        <f>DATEDIF(O3,'Cleaning Summary'!$B$62,"Y")</f>
        <v>30</v>
      </c>
    </row>
    <row r="4" spans="1:16" x14ac:dyDescent="0.35">
      <c r="A4" s="23" t="s">
        <v>4783</v>
      </c>
      <c r="B4" s="23">
        <v>1993</v>
      </c>
      <c r="C4" s="23" t="s">
        <v>4807</v>
      </c>
      <c r="D4" s="23">
        <v>30</v>
      </c>
      <c r="E4" s="23">
        <v>0</v>
      </c>
      <c r="F4" s="28">
        <v>600</v>
      </c>
      <c r="G4" s="23" t="s">
        <v>86</v>
      </c>
      <c r="H4" s="23" t="s">
        <v>85</v>
      </c>
      <c r="I4" s="23" t="s">
        <v>4805</v>
      </c>
      <c r="J4" s="23">
        <f>IF(TRIM(B4)="?",'Cleaning Summary'!$B$28,B4)</f>
        <v>1993</v>
      </c>
      <c r="K4" s="23" t="str">
        <f>IF(TRIM(C4)="?",'Cleaning Summary'!$B$27,C4)</f>
        <v>Jun</v>
      </c>
      <c r="L4" s="23" t="str">
        <f>IF(TRIM(G4)="?",'Cleaning Summary'!$B$40,G4)</f>
        <v>tier - 2</v>
      </c>
      <c r="M4" s="23" t="str">
        <f>IF(TRIM(H4)="?",'Cleaning Summary'!$B$45,H4)</f>
        <v>tier - 1</v>
      </c>
      <c r="N4" s="23" t="str">
        <f>IF(TRIM(I4)="?",'Cleaning Summary'!$B$29,I4)</f>
        <v>R1013</v>
      </c>
      <c r="O4" s="29">
        <f>DATE(J4,MATCH(K4,{"Jan","Feb","Mar","Apr","May","Jun","Jul","Aug","Sep","Oct","Nov","Dec"},0),D4)</f>
        <v>34150</v>
      </c>
      <c r="P4" s="23">
        <f>DATEDIF(O4,'Cleaning Summary'!$B$62,"Y")</f>
        <v>29</v>
      </c>
    </row>
    <row r="5" spans="1:16" x14ac:dyDescent="0.35">
      <c r="A5" s="23" t="s">
        <v>4781</v>
      </c>
      <c r="B5" s="23">
        <v>1992</v>
      </c>
      <c r="C5" s="23" t="s">
        <v>73</v>
      </c>
      <c r="D5" s="23">
        <v>13</v>
      </c>
      <c r="E5" s="23">
        <v>0</v>
      </c>
      <c r="F5" s="28">
        <v>604.54</v>
      </c>
      <c r="G5" s="23" t="s">
        <v>87</v>
      </c>
      <c r="H5" s="23" t="s">
        <v>87</v>
      </c>
      <c r="I5" s="23" t="s">
        <v>4805</v>
      </c>
      <c r="J5" s="23">
        <f>IF(TRIM(B5)="?",'Cleaning Summary'!$B$28,B5)</f>
        <v>1992</v>
      </c>
      <c r="K5" s="23" t="str">
        <f>IF(TRIM(C5)="?",'Cleaning Summary'!$B$27,C5)</f>
        <v>Sep</v>
      </c>
      <c r="L5" s="23" t="str">
        <f>IF(TRIM(G5)="?",'Cleaning Summary'!$B$40,G5)</f>
        <v>tier - 3</v>
      </c>
      <c r="M5" s="23" t="str">
        <f>IF(TRIM(H5)="?",'Cleaning Summary'!$B$45,H5)</f>
        <v>tier - 3</v>
      </c>
      <c r="N5" s="23" t="str">
        <f>IF(TRIM(I5)="?",'Cleaning Summary'!$B$29,I5)</f>
        <v>R1013</v>
      </c>
      <c r="O5" s="29">
        <f>DATE(J5,MATCH(K5,{"Jan","Feb","Mar","Apr","May","Jun","Jul","Aug","Sep","Oct","Nov","Dec"},0),D5)</f>
        <v>33860</v>
      </c>
      <c r="P5" s="23">
        <f>DATEDIF(O5,'Cleaning Summary'!$B$62,"Y")</f>
        <v>30</v>
      </c>
    </row>
    <row r="6" spans="1:16" x14ac:dyDescent="0.35">
      <c r="A6" s="23" t="s">
        <v>4779</v>
      </c>
      <c r="B6" s="23">
        <v>1998</v>
      </c>
      <c r="C6" s="23" t="s">
        <v>4804</v>
      </c>
      <c r="D6" s="23">
        <v>27</v>
      </c>
      <c r="E6" s="23">
        <v>0</v>
      </c>
      <c r="F6" s="28">
        <v>637.26</v>
      </c>
      <c r="G6" s="23" t="s">
        <v>87</v>
      </c>
      <c r="H6" s="23" t="s">
        <v>87</v>
      </c>
      <c r="I6" s="23" t="s">
        <v>4805</v>
      </c>
      <c r="J6" s="23">
        <f>IF(TRIM(B6)="?",'Cleaning Summary'!$B$28,B6)</f>
        <v>1998</v>
      </c>
      <c r="K6" s="23" t="str">
        <f>IF(TRIM(C6)="?",'Cleaning Summary'!$B$27,C6)</f>
        <v>Jul</v>
      </c>
      <c r="L6" s="23" t="str">
        <f>IF(TRIM(G6)="?",'Cleaning Summary'!$B$40,G6)</f>
        <v>tier - 3</v>
      </c>
      <c r="M6" s="23" t="str">
        <f>IF(TRIM(H6)="?",'Cleaning Summary'!$B$45,H6)</f>
        <v>tier - 3</v>
      </c>
      <c r="N6" s="23" t="str">
        <f>IF(TRIM(I6)="?",'Cleaning Summary'!$B$29,I6)</f>
        <v>R1013</v>
      </c>
      <c r="O6" s="29">
        <f>DATE(J6,MATCH(K6,{"Jan","Feb","Mar","Apr","May","Jun","Jul","Aug","Sep","Oct","Nov","Dec"},0),D6)</f>
        <v>36003</v>
      </c>
      <c r="P6" s="23">
        <f>DATEDIF(O6,'Cleaning Summary'!$B$62,"Y")</f>
        <v>24</v>
      </c>
    </row>
    <row r="7" spans="1:16" x14ac:dyDescent="0.35">
      <c r="A7" s="23" t="s">
        <v>4777</v>
      </c>
      <c r="B7" s="23">
        <v>2001</v>
      </c>
      <c r="C7" s="23" t="s">
        <v>4806</v>
      </c>
      <c r="D7" s="23">
        <v>20</v>
      </c>
      <c r="E7" s="23">
        <v>0</v>
      </c>
      <c r="F7" s="28">
        <v>646.14</v>
      </c>
      <c r="G7" s="23" t="s">
        <v>87</v>
      </c>
      <c r="H7" s="23" t="s">
        <v>87</v>
      </c>
      <c r="I7" s="23" t="s">
        <v>4808</v>
      </c>
      <c r="J7" s="23">
        <f>IF(TRIM(B7)="?",'Cleaning Summary'!$B$28,B7)</f>
        <v>2001</v>
      </c>
      <c r="K7" s="23" t="str">
        <f>IF(TRIM(C7)="?",'Cleaning Summary'!$B$27,C7)</f>
        <v>Nov</v>
      </c>
      <c r="L7" s="23" t="str">
        <f>IF(TRIM(G7)="?",'Cleaning Summary'!$B$40,G7)</f>
        <v>tier - 3</v>
      </c>
      <c r="M7" s="23" t="str">
        <f>IF(TRIM(H7)="?",'Cleaning Summary'!$B$45,H7)</f>
        <v>tier - 3</v>
      </c>
      <c r="N7" s="23" t="str">
        <f>IF(TRIM(I7)="?",'Cleaning Summary'!$B$29,I7)</f>
        <v>R1012</v>
      </c>
      <c r="O7" s="29">
        <f>DATE(J7,MATCH(K7,{"Jan","Feb","Mar","Apr","May","Jun","Jul","Aug","Sep","Oct","Nov","Dec"},0),D7)</f>
        <v>37215</v>
      </c>
      <c r="P7" s="23">
        <f>DATEDIF(O7,'Cleaning Summary'!$B$62,"Y")</f>
        <v>21</v>
      </c>
    </row>
    <row r="8" spans="1:16" x14ac:dyDescent="0.35">
      <c r="A8" s="23" t="s">
        <v>4775</v>
      </c>
      <c r="B8" s="23">
        <v>1993</v>
      </c>
      <c r="C8" s="23" t="s">
        <v>4807</v>
      </c>
      <c r="D8" s="23">
        <v>1</v>
      </c>
      <c r="E8" s="23">
        <v>0</v>
      </c>
      <c r="F8" s="28">
        <v>650</v>
      </c>
      <c r="G8" s="23" t="s">
        <v>87</v>
      </c>
      <c r="H8" s="23" t="s">
        <v>87</v>
      </c>
      <c r="I8" s="23" t="s">
        <v>4805</v>
      </c>
      <c r="J8" s="23">
        <f>IF(TRIM(B8)="?",'Cleaning Summary'!$B$28,B8)</f>
        <v>1993</v>
      </c>
      <c r="K8" s="23" t="str">
        <f>IF(TRIM(C8)="?",'Cleaning Summary'!$B$27,C8)</f>
        <v>Jun</v>
      </c>
      <c r="L8" s="23" t="str">
        <f>IF(TRIM(G8)="?",'Cleaning Summary'!$B$40,G8)</f>
        <v>tier - 3</v>
      </c>
      <c r="M8" s="23" t="str">
        <f>IF(TRIM(H8)="?",'Cleaning Summary'!$B$45,H8)</f>
        <v>tier - 3</v>
      </c>
      <c r="N8" s="23" t="str">
        <f>IF(TRIM(I8)="?",'Cleaning Summary'!$B$29,I8)</f>
        <v>R1013</v>
      </c>
      <c r="O8" s="29">
        <f>DATE(J8,MATCH(K8,{"Jan","Feb","Mar","Apr","May","Jun","Jul","Aug","Sep","Oct","Nov","Dec"},0),D8)</f>
        <v>34121</v>
      </c>
      <c r="P8" s="23">
        <f>DATEDIF(O8,'Cleaning Summary'!$B$62,"Y")</f>
        <v>30</v>
      </c>
    </row>
    <row r="9" spans="1:16" x14ac:dyDescent="0.35">
      <c r="A9" s="23" t="s">
        <v>4773</v>
      </c>
      <c r="B9" s="23">
        <v>1995</v>
      </c>
      <c r="C9" s="23" t="s">
        <v>4804</v>
      </c>
      <c r="D9" s="23">
        <v>4</v>
      </c>
      <c r="E9" s="23">
        <v>0</v>
      </c>
      <c r="F9" s="28">
        <v>650</v>
      </c>
      <c r="G9" s="23" t="s">
        <v>87</v>
      </c>
      <c r="H9" s="23" t="s">
        <v>87</v>
      </c>
      <c r="I9" s="23" t="s">
        <v>4805</v>
      </c>
      <c r="J9" s="23">
        <f>IF(TRIM(B9)="?",'Cleaning Summary'!$B$28,B9)</f>
        <v>1995</v>
      </c>
      <c r="K9" s="23" t="str">
        <f>IF(TRIM(C9)="?",'Cleaning Summary'!$B$27,C9)</f>
        <v>Jul</v>
      </c>
      <c r="L9" s="23" t="str">
        <f>IF(TRIM(G9)="?",'Cleaning Summary'!$B$40,G9)</f>
        <v>tier - 3</v>
      </c>
      <c r="M9" s="23" t="str">
        <f>IF(TRIM(H9)="?",'Cleaning Summary'!$B$45,H9)</f>
        <v>tier - 3</v>
      </c>
      <c r="N9" s="23" t="str">
        <f>IF(TRIM(I9)="?",'Cleaning Summary'!$B$29,I9)</f>
        <v>R1013</v>
      </c>
      <c r="O9" s="29">
        <f>DATE(J9,MATCH(K9,{"Jan","Feb","Mar","Apr","May","Jun","Jul","Aug","Sep","Oct","Nov","Dec"},0),D9)</f>
        <v>34884</v>
      </c>
      <c r="P9" s="23">
        <f>DATEDIF(O9,'Cleaning Summary'!$B$62,"Y")</f>
        <v>27</v>
      </c>
    </row>
    <row r="10" spans="1:16" x14ac:dyDescent="0.35">
      <c r="A10" s="23" t="s">
        <v>4771</v>
      </c>
      <c r="B10" s="23">
        <v>2002</v>
      </c>
      <c r="C10" s="23" t="s">
        <v>4806</v>
      </c>
      <c r="D10" s="23">
        <v>29</v>
      </c>
      <c r="E10" s="23">
        <v>0</v>
      </c>
      <c r="F10" s="28">
        <v>668</v>
      </c>
      <c r="G10" s="23" t="s">
        <v>87</v>
      </c>
      <c r="H10" s="23" t="s">
        <v>86</v>
      </c>
      <c r="I10" s="23" t="s">
        <v>4808</v>
      </c>
      <c r="J10" s="23">
        <f>IF(TRIM(B10)="?",'Cleaning Summary'!$B$28,B10)</f>
        <v>2002</v>
      </c>
      <c r="K10" s="23" t="str">
        <f>IF(TRIM(C10)="?",'Cleaning Summary'!$B$27,C10)</f>
        <v>Nov</v>
      </c>
      <c r="L10" s="23" t="str">
        <f>IF(TRIM(G10)="?",'Cleaning Summary'!$B$40,G10)</f>
        <v>tier - 3</v>
      </c>
      <c r="M10" s="23" t="str">
        <f>IF(TRIM(H10)="?",'Cleaning Summary'!$B$45,H10)</f>
        <v>tier - 2</v>
      </c>
      <c r="N10" s="23" t="str">
        <f>IF(TRIM(I10)="?",'Cleaning Summary'!$B$29,I10)</f>
        <v>R1012</v>
      </c>
      <c r="O10" s="29">
        <f>DATE(J10,MATCH(K10,{"Jan","Feb","Mar","Apr","May","Jun","Jul","Aug","Sep","Oct","Nov","Dec"},0),D10)</f>
        <v>37589</v>
      </c>
      <c r="P10" s="23">
        <f>DATEDIF(O10,'Cleaning Summary'!$B$62,"Y")</f>
        <v>20</v>
      </c>
    </row>
    <row r="11" spans="1:16" x14ac:dyDescent="0.35">
      <c r="A11" s="23" t="s">
        <v>4769</v>
      </c>
      <c r="B11" s="23">
        <v>1997</v>
      </c>
      <c r="C11" s="23" t="s">
        <v>4806</v>
      </c>
      <c r="D11" s="23">
        <v>9</v>
      </c>
      <c r="E11" s="23">
        <v>0</v>
      </c>
      <c r="F11" s="28">
        <v>670</v>
      </c>
      <c r="G11" s="23" t="s">
        <v>87</v>
      </c>
      <c r="H11" s="23" t="s">
        <v>87</v>
      </c>
      <c r="I11" s="23" t="s">
        <v>4805</v>
      </c>
      <c r="J11" s="23">
        <f>IF(TRIM(B11)="?",'Cleaning Summary'!$B$28,B11)</f>
        <v>1997</v>
      </c>
      <c r="K11" s="23" t="str">
        <f>IF(TRIM(C11)="?",'Cleaning Summary'!$B$27,C11)</f>
        <v>Nov</v>
      </c>
      <c r="L11" s="23" t="str">
        <f>IF(TRIM(G11)="?",'Cleaning Summary'!$B$40,G11)</f>
        <v>tier - 3</v>
      </c>
      <c r="M11" s="23" t="str">
        <f>IF(TRIM(H11)="?",'Cleaning Summary'!$B$45,H11)</f>
        <v>tier - 3</v>
      </c>
      <c r="N11" s="23" t="str">
        <f>IF(TRIM(I11)="?",'Cleaning Summary'!$B$29,I11)</f>
        <v>R1013</v>
      </c>
      <c r="O11" s="29">
        <f>DATE(J11,MATCH(K11,{"Jan","Feb","Mar","Apr","May","Jun","Jul","Aug","Sep","Oct","Nov","Dec"},0),D11)</f>
        <v>35743</v>
      </c>
      <c r="P11" s="23">
        <f>DATEDIF(O11,'Cleaning Summary'!$B$62,"Y")</f>
        <v>25</v>
      </c>
    </row>
    <row r="12" spans="1:16" x14ac:dyDescent="0.35">
      <c r="A12" s="23" t="s">
        <v>4767</v>
      </c>
      <c r="B12" s="23">
        <v>2001</v>
      </c>
      <c r="C12" s="23" t="s">
        <v>73</v>
      </c>
      <c r="D12" s="23">
        <v>12</v>
      </c>
      <c r="E12" s="23">
        <v>0</v>
      </c>
      <c r="F12" s="28">
        <v>687.54</v>
      </c>
      <c r="G12" s="23" t="s">
        <v>87</v>
      </c>
      <c r="H12" s="23" t="s">
        <v>86</v>
      </c>
      <c r="I12" s="23" t="s">
        <v>4805</v>
      </c>
      <c r="J12" s="23">
        <f>IF(TRIM(B12)="?",'Cleaning Summary'!$B$28,B12)</f>
        <v>2001</v>
      </c>
      <c r="K12" s="23" t="str">
        <f>IF(TRIM(C12)="?",'Cleaning Summary'!$B$27,C12)</f>
        <v>Sep</v>
      </c>
      <c r="L12" s="23" t="str">
        <f>IF(TRIM(G12)="?",'Cleaning Summary'!$B$40,G12)</f>
        <v>tier - 3</v>
      </c>
      <c r="M12" s="23" t="str">
        <f>IF(TRIM(H12)="?",'Cleaning Summary'!$B$45,H12)</f>
        <v>tier - 2</v>
      </c>
      <c r="N12" s="23" t="str">
        <f>IF(TRIM(I12)="?",'Cleaning Summary'!$B$29,I12)</f>
        <v>R1013</v>
      </c>
      <c r="O12" s="29">
        <f>DATE(J12,MATCH(K12,{"Jan","Feb","Mar","Apr","May","Jun","Jul","Aug","Sep","Oct","Nov","Dec"},0),D12)</f>
        <v>37146</v>
      </c>
      <c r="P12" s="23">
        <f>DATEDIF(O12,'Cleaning Summary'!$B$62,"Y")</f>
        <v>21</v>
      </c>
    </row>
    <row r="13" spans="1:16" x14ac:dyDescent="0.35">
      <c r="A13" s="23" t="s">
        <v>4765</v>
      </c>
      <c r="B13" s="23">
        <v>1999</v>
      </c>
      <c r="C13" s="23" t="s">
        <v>4809</v>
      </c>
      <c r="D13" s="23">
        <v>26</v>
      </c>
      <c r="E13" s="23">
        <v>0</v>
      </c>
      <c r="F13" s="28">
        <v>700</v>
      </c>
      <c r="G13" s="23" t="s">
        <v>97</v>
      </c>
      <c r="H13" s="23" t="s">
        <v>87</v>
      </c>
      <c r="I13" s="23" t="s">
        <v>4805</v>
      </c>
      <c r="J13" s="23">
        <f>IF(TRIM(B13)="?",'Cleaning Summary'!$B$28,B13)</f>
        <v>1999</v>
      </c>
      <c r="K13" s="23" t="str">
        <f>IF(TRIM(C13)="?",'Cleaning Summary'!$B$27,C13)</f>
        <v>Dec</v>
      </c>
      <c r="L13" s="23" t="str">
        <f>IF(TRIM(G13)="?",'Cleaning Summary'!$B$40,G13)</f>
        <v>tier - 2</v>
      </c>
      <c r="M13" s="23" t="str">
        <f>IF(TRIM(H13)="?",'Cleaning Summary'!$B$45,H13)</f>
        <v>tier - 3</v>
      </c>
      <c r="N13" s="23" t="str">
        <f>IF(TRIM(I13)="?",'Cleaning Summary'!$B$29,I13)</f>
        <v>R1013</v>
      </c>
      <c r="O13" s="29">
        <f>DATE(J13,MATCH(K13,{"Jan","Feb","Mar","Apr","May","Jun","Jul","Aug","Sep","Oct","Nov","Dec"},0),D13)</f>
        <v>36520</v>
      </c>
      <c r="P13" s="23">
        <f>DATEDIF(O13,'Cleaning Summary'!$B$62,"Y")</f>
        <v>23</v>
      </c>
    </row>
    <row r="14" spans="1:16" x14ac:dyDescent="0.35">
      <c r="A14" s="23" t="s">
        <v>4763</v>
      </c>
      <c r="B14" s="23">
        <v>1999</v>
      </c>
      <c r="C14" s="23" t="s">
        <v>4809</v>
      </c>
      <c r="D14" s="23">
        <v>14</v>
      </c>
      <c r="E14" s="23">
        <v>0</v>
      </c>
      <c r="F14" s="28">
        <v>722.99</v>
      </c>
      <c r="G14" s="23" t="s">
        <v>87</v>
      </c>
      <c r="H14" s="23" t="s">
        <v>85</v>
      </c>
      <c r="I14" s="23" t="s">
        <v>4805</v>
      </c>
      <c r="J14" s="23">
        <f>IF(TRIM(B14)="?",'Cleaning Summary'!$B$28,B14)</f>
        <v>1999</v>
      </c>
      <c r="K14" s="23" t="str">
        <f>IF(TRIM(C14)="?",'Cleaning Summary'!$B$27,C14)</f>
        <v>Dec</v>
      </c>
      <c r="L14" s="23" t="str">
        <f>IF(TRIM(G14)="?",'Cleaning Summary'!$B$40,G14)</f>
        <v>tier - 3</v>
      </c>
      <c r="M14" s="23" t="str">
        <f>IF(TRIM(H14)="?",'Cleaning Summary'!$B$45,H14)</f>
        <v>tier - 1</v>
      </c>
      <c r="N14" s="23" t="str">
        <f>IF(TRIM(I14)="?",'Cleaning Summary'!$B$29,I14)</f>
        <v>R1013</v>
      </c>
      <c r="O14" s="29">
        <f>DATE(J14,MATCH(K14,{"Jan","Feb","Mar","Apr","May","Jun","Jul","Aug","Sep","Oct","Nov","Dec"},0),D14)</f>
        <v>36508</v>
      </c>
      <c r="P14" s="23">
        <f>DATEDIF(O14,'Cleaning Summary'!$B$62,"Y")</f>
        <v>23</v>
      </c>
    </row>
    <row r="15" spans="1:16" x14ac:dyDescent="0.35">
      <c r="A15" s="23" t="s">
        <v>4761</v>
      </c>
      <c r="B15" s="23">
        <v>2002</v>
      </c>
      <c r="C15" s="23" t="s">
        <v>97</v>
      </c>
      <c r="D15" s="23">
        <v>19</v>
      </c>
      <c r="E15" s="23">
        <v>0</v>
      </c>
      <c r="F15" s="28">
        <v>750</v>
      </c>
      <c r="G15" s="23" t="s">
        <v>87</v>
      </c>
      <c r="H15" s="23" t="s">
        <v>85</v>
      </c>
      <c r="I15" s="23" t="s">
        <v>4808</v>
      </c>
      <c r="J15" s="23">
        <f>IF(TRIM(B15)="?",'Cleaning Summary'!$B$28,B15)</f>
        <v>2002</v>
      </c>
      <c r="K15" s="23" t="str">
        <f>IF(TRIM(C15)="?",'Cleaning Summary'!$B$27,C15)</f>
        <v>Sep</v>
      </c>
      <c r="L15" s="23" t="str">
        <f>IF(TRIM(G15)="?",'Cleaning Summary'!$B$40,G15)</f>
        <v>tier - 3</v>
      </c>
      <c r="M15" s="23" t="str">
        <f>IF(TRIM(H15)="?",'Cleaning Summary'!$B$45,H15)</f>
        <v>tier - 1</v>
      </c>
      <c r="N15" s="23" t="str">
        <f>IF(TRIM(I15)="?",'Cleaning Summary'!$B$29,I15)</f>
        <v>R1012</v>
      </c>
      <c r="O15" s="29">
        <f>DATE(J15,MATCH(K15,{"Jan","Feb","Mar","Apr","May","Jun","Jul","Aug","Sep","Oct","Nov","Dec"},0),D15)</f>
        <v>37518</v>
      </c>
      <c r="P15" s="23">
        <f>DATEDIF(O15,'Cleaning Summary'!$B$62,"Y")</f>
        <v>20</v>
      </c>
    </row>
    <row r="16" spans="1:16" x14ac:dyDescent="0.35">
      <c r="A16" s="23" t="s">
        <v>4759</v>
      </c>
      <c r="B16" s="23">
        <v>1993</v>
      </c>
      <c r="C16" s="23" t="s">
        <v>4810</v>
      </c>
      <c r="D16" s="23">
        <v>9</v>
      </c>
      <c r="E16" s="23">
        <v>0</v>
      </c>
      <c r="F16" s="28">
        <v>760</v>
      </c>
      <c r="G16" s="23" t="s">
        <v>87</v>
      </c>
      <c r="H16" s="23" t="s">
        <v>85</v>
      </c>
      <c r="I16" s="23" t="s">
        <v>4805</v>
      </c>
      <c r="J16" s="23">
        <f>IF(TRIM(B16)="?",'Cleaning Summary'!$B$28,B16)</f>
        <v>1993</v>
      </c>
      <c r="K16" s="23" t="str">
        <f>IF(TRIM(C16)="?",'Cleaning Summary'!$B$27,C16)</f>
        <v>Aug</v>
      </c>
      <c r="L16" s="23" t="str">
        <f>IF(TRIM(G16)="?",'Cleaning Summary'!$B$40,G16)</f>
        <v>tier - 3</v>
      </c>
      <c r="M16" s="23" t="str">
        <f>IF(TRIM(H16)="?",'Cleaning Summary'!$B$45,H16)</f>
        <v>tier - 1</v>
      </c>
      <c r="N16" s="23" t="str">
        <f>IF(TRIM(I16)="?",'Cleaning Summary'!$B$29,I16)</f>
        <v>R1013</v>
      </c>
      <c r="O16" s="29">
        <f>DATE(J16,MATCH(K16,{"Jan","Feb","Mar","Apr","May","Jun","Jul","Aug","Sep","Oct","Nov","Dec"},0),D16)</f>
        <v>34190</v>
      </c>
      <c r="P16" s="23">
        <f>DATEDIF(O16,'Cleaning Summary'!$B$62,"Y")</f>
        <v>29</v>
      </c>
    </row>
    <row r="17" spans="1:16" x14ac:dyDescent="0.35">
      <c r="A17" s="23" t="s">
        <v>4757</v>
      </c>
      <c r="B17" s="23">
        <v>1996</v>
      </c>
      <c r="C17" s="23" t="s">
        <v>4811</v>
      </c>
      <c r="D17" s="23">
        <v>22</v>
      </c>
      <c r="E17" s="23">
        <v>0</v>
      </c>
      <c r="F17" s="28">
        <v>760</v>
      </c>
      <c r="G17" s="23" t="s">
        <v>87</v>
      </c>
      <c r="H17" s="23" t="s">
        <v>87</v>
      </c>
      <c r="I17" s="23" t="s">
        <v>4805</v>
      </c>
      <c r="J17" s="23">
        <f>IF(TRIM(B17)="?",'Cleaning Summary'!$B$28,B17)</f>
        <v>1996</v>
      </c>
      <c r="K17" s="23" t="str">
        <f>IF(TRIM(C17)="?",'Cleaning Summary'!$B$27,C17)</f>
        <v>Oct</v>
      </c>
      <c r="L17" s="23" t="str">
        <f>IF(TRIM(G17)="?",'Cleaning Summary'!$B$40,G17)</f>
        <v>tier - 3</v>
      </c>
      <c r="M17" s="23" t="str">
        <f>IF(TRIM(H17)="?",'Cleaning Summary'!$B$45,H17)</f>
        <v>tier - 3</v>
      </c>
      <c r="N17" s="23" t="str">
        <f>IF(TRIM(I17)="?",'Cleaning Summary'!$B$29,I17)</f>
        <v>R1013</v>
      </c>
      <c r="O17" s="29">
        <f>DATE(J17,MATCH(K17,{"Jan","Feb","Mar","Apr","May","Jun","Jul","Aug","Sep","Oct","Nov","Dec"},0),D17)</f>
        <v>35360</v>
      </c>
      <c r="P17" s="23">
        <f>DATEDIF(O17,'Cleaning Summary'!$B$62,"Y")</f>
        <v>26</v>
      </c>
    </row>
    <row r="18" spans="1:16" x14ac:dyDescent="0.35">
      <c r="A18" s="23" t="s">
        <v>4755</v>
      </c>
      <c r="B18" s="23">
        <v>1993</v>
      </c>
      <c r="C18" s="23" t="s">
        <v>4807</v>
      </c>
      <c r="D18" s="23">
        <v>28</v>
      </c>
      <c r="E18" s="23">
        <v>0</v>
      </c>
      <c r="F18" s="28">
        <v>770</v>
      </c>
      <c r="G18" s="23" t="s">
        <v>87</v>
      </c>
      <c r="H18" s="23" t="s">
        <v>87</v>
      </c>
      <c r="I18" s="23" t="s">
        <v>4805</v>
      </c>
      <c r="J18" s="23">
        <f>IF(TRIM(B18)="?",'Cleaning Summary'!$B$28,B18)</f>
        <v>1993</v>
      </c>
      <c r="K18" s="23" t="str">
        <f>IF(TRIM(C18)="?",'Cleaning Summary'!$B$27,C18)</f>
        <v>Jun</v>
      </c>
      <c r="L18" s="23" t="str">
        <f>IF(TRIM(G18)="?",'Cleaning Summary'!$B$40,G18)</f>
        <v>tier - 3</v>
      </c>
      <c r="M18" s="23" t="str">
        <f>IF(TRIM(H18)="?",'Cleaning Summary'!$B$45,H18)</f>
        <v>tier - 3</v>
      </c>
      <c r="N18" s="23" t="str">
        <f>IF(TRIM(I18)="?",'Cleaning Summary'!$B$29,I18)</f>
        <v>R1013</v>
      </c>
      <c r="O18" s="29">
        <f>DATE(J18,MATCH(K18,{"Jan","Feb","Mar","Apr","May","Jun","Jul","Aug","Sep","Oct","Nov","Dec"},0),D18)</f>
        <v>34148</v>
      </c>
      <c r="P18" s="23">
        <f>DATEDIF(O18,'Cleaning Summary'!$B$62,"Y")</f>
        <v>29</v>
      </c>
    </row>
    <row r="19" spans="1:16" x14ac:dyDescent="0.35">
      <c r="A19" s="23" t="s">
        <v>4753</v>
      </c>
      <c r="B19" s="23">
        <v>1996</v>
      </c>
      <c r="C19" s="23" t="s">
        <v>97</v>
      </c>
      <c r="D19" s="23">
        <v>18</v>
      </c>
      <c r="E19" s="23">
        <v>0</v>
      </c>
      <c r="F19" s="28">
        <v>770.38</v>
      </c>
      <c r="G19" s="23" t="s">
        <v>87</v>
      </c>
      <c r="H19" s="23" t="s">
        <v>97</v>
      </c>
      <c r="I19" s="23" t="s">
        <v>4808</v>
      </c>
      <c r="J19" s="23">
        <f>IF(TRIM(B19)="?",'Cleaning Summary'!$B$28,B19)</f>
        <v>1996</v>
      </c>
      <c r="K19" s="23" t="str">
        <f>IF(TRIM(C19)="?",'Cleaning Summary'!$B$27,C19)</f>
        <v>Sep</v>
      </c>
      <c r="L19" s="23" t="str">
        <f>IF(TRIM(G19)="?",'Cleaning Summary'!$B$40,G19)</f>
        <v>tier - 3</v>
      </c>
      <c r="M19" s="23" t="str">
        <f>IF(TRIM(H19)="?",'Cleaning Summary'!$B$45,H19)</f>
        <v>tier - 2</v>
      </c>
      <c r="N19" s="23" t="str">
        <f>IF(TRIM(I19)="?",'Cleaning Summary'!$B$29,I19)</f>
        <v>R1012</v>
      </c>
      <c r="O19" s="29">
        <f>DATE(J19,MATCH(K19,{"Jan","Feb","Mar","Apr","May","Jun","Jul","Aug","Sep","Oct","Nov","Dec"},0),D19)</f>
        <v>35326</v>
      </c>
      <c r="P19" s="23">
        <f>DATEDIF(O19,'Cleaning Summary'!$B$62,"Y")</f>
        <v>26</v>
      </c>
    </row>
    <row r="20" spans="1:16" x14ac:dyDescent="0.35">
      <c r="A20" s="23" t="s">
        <v>4751</v>
      </c>
      <c r="B20" s="23">
        <v>1995</v>
      </c>
      <c r="C20" s="23" t="s">
        <v>4809</v>
      </c>
      <c r="D20" s="23">
        <v>7</v>
      </c>
      <c r="E20" s="23">
        <v>0</v>
      </c>
      <c r="F20" s="28">
        <v>773.54</v>
      </c>
      <c r="G20" s="23" t="s">
        <v>87</v>
      </c>
      <c r="H20" s="23" t="s">
        <v>86</v>
      </c>
      <c r="I20" s="23" t="s">
        <v>4805</v>
      </c>
      <c r="J20" s="23">
        <f>IF(TRIM(B20)="?",'Cleaning Summary'!$B$28,B20)</f>
        <v>1995</v>
      </c>
      <c r="K20" s="23" t="str">
        <f>IF(TRIM(C20)="?",'Cleaning Summary'!$B$27,C20)</f>
        <v>Dec</v>
      </c>
      <c r="L20" s="23" t="str">
        <f>IF(TRIM(G20)="?",'Cleaning Summary'!$B$40,G20)</f>
        <v>tier - 3</v>
      </c>
      <c r="M20" s="23" t="str">
        <f>IF(TRIM(H20)="?",'Cleaning Summary'!$B$45,H20)</f>
        <v>tier - 2</v>
      </c>
      <c r="N20" s="23" t="str">
        <f>IF(TRIM(I20)="?",'Cleaning Summary'!$B$29,I20)</f>
        <v>R1013</v>
      </c>
      <c r="O20" s="29">
        <f>DATE(J20,MATCH(K20,{"Jan","Feb","Mar","Apr","May","Jun","Jul","Aug","Sep","Oct","Nov","Dec"},0),D20)</f>
        <v>35040</v>
      </c>
      <c r="P20" s="23">
        <f>DATEDIF(O20,'Cleaning Summary'!$B$62,"Y")</f>
        <v>27</v>
      </c>
    </row>
    <row r="21" spans="1:16" x14ac:dyDescent="0.35">
      <c r="A21" s="23" t="s">
        <v>4749</v>
      </c>
      <c r="B21" s="23">
        <v>2004</v>
      </c>
      <c r="C21" s="23" t="s">
        <v>4811</v>
      </c>
      <c r="D21" s="23">
        <v>7</v>
      </c>
      <c r="E21" s="23">
        <v>0</v>
      </c>
      <c r="F21" s="28">
        <v>830.52</v>
      </c>
      <c r="G21" s="23" t="s">
        <v>87</v>
      </c>
      <c r="H21" s="23" t="s">
        <v>86</v>
      </c>
      <c r="I21" s="23" t="s">
        <v>4812</v>
      </c>
      <c r="J21" s="23">
        <f>IF(TRIM(B21)="?",'Cleaning Summary'!$B$28,B21)</f>
        <v>2004</v>
      </c>
      <c r="K21" s="23" t="str">
        <f>IF(TRIM(C21)="?",'Cleaning Summary'!$B$27,C21)</f>
        <v>Oct</v>
      </c>
      <c r="L21" s="23" t="str">
        <f>IF(TRIM(G21)="?",'Cleaning Summary'!$B$40,G21)</f>
        <v>tier - 3</v>
      </c>
      <c r="M21" s="23" t="str">
        <f>IF(TRIM(H21)="?",'Cleaning Summary'!$B$45,H21)</f>
        <v>tier - 2</v>
      </c>
      <c r="N21" s="23" t="str">
        <f>IF(TRIM(I21)="?",'Cleaning Summary'!$B$29,I21)</f>
        <v>R1011</v>
      </c>
      <c r="O21" s="29">
        <f>DATE(J21,MATCH(K21,{"Jan","Feb","Mar","Apr","May","Jun","Jul","Aug","Sep","Oct","Nov","Dec"},0),D21)</f>
        <v>38267</v>
      </c>
      <c r="P21" s="23">
        <f>DATEDIF(O21,'Cleaning Summary'!$B$62,"Y")</f>
        <v>18</v>
      </c>
    </row>
    <row r="22" spans="1:16" x14ac:dyDescent="0.35">
      <c r="A22" s="23" t="s">
        <v>4747</v>
      </c>
      <c r="B22" s="23">
        <v>2000</v>
      </c>
      <c r="C22" s="23" t="s">
        <v>4806</v>
      </c>
      <c r="D22" s="23">
        <v>18</v>
      </c>
      <c r="E22" s="23">
        <v>0</v>
      </c>
      <c r="F22" s="28">
        <v>865.41</v>
      </c>
      <c r="G22" s="23" t="s">
        <v>87</v>
      </c>
      <c r="H22" s="23" t="s">
        <v>85</v>
      </c>
      <c r="I22" s="23" t="s">
        <v>4805</v>
      </c>
      <c r="J22" s="23">
        <f>IF(TRIM(B22)="?",'Cleaning Summary'!$B$28,B22)</f>
        <v>2000</v>
      </c>
      <c r="K22" s="23" t="str">
        <f>IF(TRIM(C22)="?",'Cleaning Summary'!$B$27,C22)</f>
        <v>Nov</v>
      </c>
      <c r="L22" s="23" t="str">
        <f>IF(TRIM(G22)="?",'Cleaning Summary'!$B$40,G22)</f>
        <v>tier - 3</v>
      </c>
      <c r="M22" s="23" t="str">
        <f>IF(TRIM(H22)="?",'Cleaning Summary'!$B$45,H22)</f>
        <v>tier - 1</v>
      </c>
      <c r="N22" s="23" t="str">
        <f>IF(TRIM(I22)="?",'Cleaning Summary'!$B$29,I22)</f>
        <v>R1013</v>
      </c>
      <c r="O22" s="29">
        <f>DATE(J22,MATCH(K22,{"Jan","Feb","Mar","Apr","May","Jun","Jul","Aug","Sep","Oct","Nov","Dec"},0),D22)</f>
        <v>36848</v>
      </c>
      <c r="P22" s="23">
        <f>DATEDIF(O22,'Cleaning Summary'!$B$62,"Y")</f>
        <v>22</v>
      </c>
    </row>
    <row r="23" spans="1:16" x14ac:dyDescent="0.35">
      <c r="A23" s="23" t="s">
        <v>4745</v>
      </c>
      <c r="B23" s="23">
        <v>1993</v>
      </c>
      <c r="C23" s="23" t="s">
        <v>4806</v>
      </c>
      <c r="D23" s="23">
        <v>27</v>
      </c>
      <c r="E23" s="23">
        <v>0</v>
      </c>
      <c r="F23" s="28">
        <v>896.21</v>
      </c>
      <c r="G23" s="23" t="s">
        <v>87</v>
      </c>
      <c r="H23" s="23" t="s">
        <v>85</v>
      </c>
      <c r="I23" s="23" t="s">
        <v>4805</v>
      </c>
      <c r="J23" s="23">
        <f>IF(TRIM(B23)="?",'Cleaning Summary'!$B$28,B23)</f>
        <v>1993</v>
      </c>
      <c r="K23" s="23" t="str">
        <f>IF(TRIM(C23)="?",'Cleaning Summary'!$B$27,C23)</f>
        <v>Nov</v>
      </c>
      <c r="L23" s="23" t="str">
        <f>IF(TRIM(G23)="?",'Cleaning Summary'!$B$40,G23)</f>
        <v>tier - 3</v>
      </c>
      <c r="M23" s="23" t="str">
        <f>IF(TRIM(H23)="?",'Cleaning Summary'!$B$45,H23)</f>
        <v>tier - 1</v>
      </c>
      <c r="N23" s="23" t="str">
        <f>IF(TRIM(I23)="?",'Cleaning Summary'!$B$29,I23)</f>
        <v>R1013</v>
      </c>
      <c r="O23" s="29">
        <f>DATE(J23,MATCH(K23,{"Jan","Feb","Mar","Apr","May","Jun","Jul","Aug","Sep","Oct","Nov","Dec"},0),D23)</f>
        <v>34300</v>
      </c>
      <c r="P23" s="23">
        <f>DATEDIF(O23,'Cleaning Summary'!$B$62,"Y")</f>
        <v>29</v>
      </c>
    </row>
    <row r="24" spans="1:16" x14ac:dyDescent="0.35">
      <c r="A24" s="23" t="s">
        <v>4743</v>
      </c>
      <c r="B24" s="23">
        <v>1994</v>
      </c>
      <c r="C24" s="23" t="s">
        <v>4811</v>
      </c>
      <c r="D24" s="23">
        <v>30</v>
      </c>
      <c r="E24" s="23">
        <v>0</v>
      </c>
      <c r="F24" s="28">
        <v>915.07</v>
      </c>
      <c r="G24" s="23" t="s">
        <v>87</v>
      </c>
      <c r="H24" s="23" t="s">
        <v>85</v>
      </c>
      <c r="I24" s="23" t="s">
        <v>4805</v>
      </c>
      <c r="J24" s="23">
        <f>IF(TRIM(B24)="?",'Cleaning Summary'!$B$28,B24)</f>
        <v>1994</v>
      </c>
      <c r="K24" s="23" t="str">
        <f>IF(TRIM(C24)="?",'Cleaning Summary'!$B$27,C24)</f>
        <v>Oct</v>
      </c>
      <c r="L24" s="23" t="str">
        <f>IF(TRIM(G24)="?",'Cleaning Summary'!$B$40,G24)</f>
        <v>tier - 3</v>
      </c>
      <c r="M24" s="23" t="str">
        <f>IF(TRIM(H24)="?",'Cleaning Summary'!$B$45,H24)</f>
        <v>tier - 1</v>
      </c>
      <c r="N24" s="23" t="str">
        <f>IF(TRIM(I24)="?",'Cleaning Summary'!$B$29,I24)</f>
        <v>R1013</v>
      </c>
      <c r="O24" s="29">
        <f>DATE(J24,MATCH(K24,{"Jan","Feb","Mar","Apr","May","Jun","Jul","Aug","Sep","Oct","Nov","Dec"},0),D24)</f>
        <v>34637</v>
      </c>
      <c r="P24" s="23">
        <f>DATEDIF(O24,'Cleaning Summary'!$B$62,"Y")</f>
        <v>28</v>
      </c>
    </row>
    <row r="25" spans="1:16" x14ac:dyDescent="0.35">
      <c r="A25" s="23" t="s">
        <v>4741</v>
      </c>
      <c r="B25" s="23">
        <v>1995</v>
      </c>
      <c r="C25" s="23" t="s">
        <v>4811</v>
      </c>
      <c r="D25" s="23">
        <v>28</v>
      </c>
      <c r="E25" s="23">
        <v>0</v>
      </c>
      <c r="F25" s="28">
        <v>928.59</v>
      </c>
      <c r="G25" s="23" t="s">
        <v>87</v>
      </c>
      <c r="H25" s="23" t="s">
        <v>85</v>
      </c>
      <c r="I25" s="23" t="s">
        <v>4805</v>
      </c>
      <c r="J25" s="23">
        <f>IF(TRIM(B25)="?",'Cleaning Summary'!$B$28,B25)</f>
        <v>1995</v>
      </c>
      <c r="K25" s="23" t="str">
        <f>IF(TRIM(C25)="?",'Cleaning Summary'!$B$27,C25)</f>
        <v>Oct</v>
      </c>
      <c r="L25" s="23" t="str">
        <f>IF(TRIM(G25)="?",'Cleaning Summary'!$B$40,G25)</f>
        <v>tier - 3</v>
      </c>
      <c r="M25" s="23" t="str">
        <f>IF(TRIM(H25)="?",'Cleaning Summary'!$B$45,H25)</f>
        <v>tier - 1</v>
      </c>
      <c r="N25" s="23" t="str">
        <f>IF(TRIM(I25)="?",'Cleaning Summary'!$B$29,I25)</f>
        <v>R1013</v>
      </c>
      <c r="O25" s="29">
        <f>DATE(J25,MATCH(K25,{"Jan","Feb","Mar","Apr","May","Jun","Jul","Aug","Sep","Oct","Nov","Dec"},0),D25)</f>
        <v>35000</v>
      </c>
      <c r="P25" s="23">
        <f>DATEDIF(O25,'Cleaning Summary'!$B$62,"Y")</f>
        <v>27</v>
      </c>
    </row>
    <row r="26" spans="1:16" x14ac:dyDescent="0.35">
      <c r="A26" s="23" t="s">
        <v>4739</v>
      </c>
      <c r="B26" s="23">
        <v>2001</v>
      </c>
      <c r="C26" s="23" t="s">
        <v>4810</v>
      </c>
      <c r="D26" s="23">
        <v>19</v>
      </c>
      <c r="E26" s="23">
        <v>0</v>
      </c>
      <c r="F26" s="28">
        <v>964.71</v>
      </c>
      <c r="G26" s="23" t="s">
        <v>87</v>
      </c>
      <c r="H26" s="23" t="s">
        <v>86</v>
      </c>
      <c r="I26" s="23" t="s">
        <v>4805</v>
      </c>
      <c r="J26" s="23">
        <f>IF(TRIM(B26)="?",'Cleaning Summary'!$B$28,B26)</f>
        <v>2001</v>
      </c>
      <c r="K26" s="23" t="str">
        <f>IF(TRIM(C26)="?",'Cleaning Summary'!$B$27,C26)</f>
        <v>Aug</v>
      </c>
      <c r="L26" s="23" t="str">
        <f>IF(TRIM(G26)="?",'Cleaning Summary'!$B$40,G26)</f>
        <v>tier - 3</v>
      </c>
      <c r="M26" s="23" t="str">
        <f>IF(TRIM(H26)="?",'Cleaning Summary'!$B$45,H26)</f>
        <v>tier - 2</v>
      </c>
      <c r="N26" s="23" t="str">
        <f>IF(TRIM(I26)="?",'Cleaning Summary'!$B$29,I26)</f>
        <v>R1013</v>
      </c>
      <c r="O26" s="29">
        <f>DATE(J26,MATCH(K26,{"Jan","Feb","Mar","Apr","May","Jun","Jul","Aug","Sep","Oct","Nov","Dec"},0),D26)</f>
        <v>37122</v>
      </c>
      <c r="P26" s="23">
        <f>DATEDIF(O26,'Cleaning Summary'!$B$62,"Y")</f>
        <v>21</v>
      </c>
    </row>
    <row r="27" spans="1:16" x14ac:dyDescent="0.35">
      <c r="A27" s="23" t="s">
        <v>4737</v>
      </c>
      <c r="B27" s="23">
        <v>1994</v>
      </c>
      <c r="C27" s="23" t="s">
        <v>4806</v>
      </c>
      <c r="D27" s="23">
        <v>22</v>
      </c>
      <c r="E27" s="23">
        <v>0</v>
      </c>
      <c r="F27" s="28">
        <v>1006.65</v>
      </c>
      <c r="G27" s="23" t="s">
        <v>87</v>
      </c>
      <c r="H27" s="23" t="s">
        <v>86</v>
      </c>
      <c r="I27" s="23" t="s">
        <v>4805</v>
      </c>
      <c r="J27" s="23">
        <f>IF(TRIM(B27)="?",'Cleaning Summary'!$B$28,B27)</f>
        <v>1994</v>
      </c>
      <c r="K27" s="23" t="str">
        <f>IF(TRIM(C27)="?",'Cleaning Summary'!$B$27,C27)</f>
        <v>Nov</v>
      </c>
      <c r="L27" s="23" t="str">
        <f>IF(TRIM(G27)="?",'Cleaning Summary'!$B$40,G27)</f>
        <v>tier - 3</v>
      </c>
      <c r="M27" s="23" t="str">
        <f>IF(TRIM(H27)="?",'Cleaning Summary'!$B$45,H27)</f>
        <v>tier - 2</v>
      </c>
      <c r="N27" s="23" t="str">
        <f>IF(TRIM(I27)="?",'Cleaning Summary'!$B$29,I27)</f>
        <v>R1013</v>
      </c>
      <c r="O27" s="29">
        <f>DATE(J27,MATCH(K27,{"Jan","Feb","Mar","Apr","May","Jun","Jul","Aug","Sep","Oct","Nov","Dec"},0),D27)</f>
        <v>34660</v>
      </c>
      <c r="P27" s="23">
        <f>DATEDIF(O27,'Cleaning Summary'!$B$62,"Y")</f>
        <v>28</v>
      </c>
    </row>
    <row r="28" spans="1:16" x14ac:dyDescent="0.35">
      <c r="A28" s="23" t="s">
        <v>4735</v>
      </c>
      <c r="B28" s="23">
        <v>2000</v>
      </c>
      <c r="C28" s="23" t="s">
        <v>4811</v>
      </c>
      <c r="D28" s="23">
        <v>9</v>
      </c>
      <c r="E28" s="23">
        <v>0</v>
      </c>
      <c r="F28" s="28">
        <v>1012</v>
      </c>
      <c r="G28" s="23" t="s">
        <v>87</v>
      </c>
      <c r="H28" s="23" t="s">
        <v>86</v>
      </c>
      <c r="I28" s="23" t="s">
        <v>4805</v>
      </c>
      <c r="J28" s="23">
        <f>IF(TRIM(B28)="?",'Cleaning Summary'!$B$28,B28)</f>
        <v>2000</v>
      </c>
      <c r="K28" s="23" t="str">
        <f>IF(TRIM(C28)="?",'Cleaning Summary'!$B$27,C28)</f>
        <v>Oct</v>
      </c>
      <c r="L28" s="23" t="str">
        <f>IF(TRIM(G28)="?",'Cleaning Summary'!$B$40,G28)</f>
        <v>tier - 3</v>
      </c>
      <c r="M28" s="23" t="str">
        <f>IF(TRIM(H28)="?",'Cleaning Summary'!$B$45,H28)</f>
        <v>tier - 2</v>
      </c>
      <c r="N28" s="23" t="str">
        <f>IF(TRIM(I28)="?",'Cleaning Summary'!$B$29,I28)</f>
        <v>R1013</v>
      </c>
      <c r="O28" s="29">
        <f>DATE(J28,MATCH(K28,{"Jan","Feb","Mar","Apr","May","Jun","Jul","Aug","Sep","Oct","Nov","Dec"},0),D28)</f>
        <v>36808</v>
      </c>
      <c r="P28" s="23">
        <f>DATEDIF(O28,'Cleaning Summary'!$B$62,"Y")</f>
        <v>22</v>
      </c>
    </row>
    <row r="29" spans="1:16" x14ac:dyDescent="0.35">
      <c r="A29" s="23" t="s">
        <v>4733</v>
      </c>
      <c r="B29" s="23">
        <v>1999</v>
      </c>
      <c r="C29" s="23" t="s">
        <v>4810</v>
      </c>
      <c r="D29" s="23">
        <v>5</v>
      </c>
      <c r="E29" s="23">
        <v>0</v>
      </c>
      <c r="F29" s="28">
        <v>1019</v>
      </c>
      <c r="G29" s="23" t="s">
        <v>87</v>
      </c>
      <c r="H29" s="23" t="s">
        <v>86</v>
      </c>
      <c r="I29" s="23" t="s">
        <v>4805</v>
      </c>
      <c r="J29" s="23">
        <f>IF(TRIM(B29)="?",'Cleaning Summary'!$B$28,B29)</f>
        <v>1999</v>
      </c>
      <c r="K29" s="23" t="str">
        <f>IF(TRIM(C29)="?",'Cleaning Summary'!$B$27,C29)</f>
        <v>Aug</v>
      </c>
      <c r="L29" s="23" t="str">
        <f>IF(TRIM(G29)="?",'Cleaning Summary'!$B$40,G29)</f>
        <v>tier - 3</v>
      </c>
      <c r="M29" s="23" t="str">
        <f>IF(TRIM(H29)="?",'Cleaning Summary'!$B$45,H29)</f>
        <v>tier - 2</v>
      </c>
      <c r="N29" s="23" t="str">
        <f>IF(TRIM(I29)="?",'Cleaning Summary'!$B$29,I29)</f>
        <v>R1013</v>
      </c>
      <c r="O29" s="29">
        <f>DATE(J29,MATCH(K29,{"Jan","Feb","Mar","Apr","May","Jun","Jul","Aug","Sep","Oct","Nov","Dec"},0),D29)</f>
        <v>36377</v>
      </c>
      <c r="P29" s="23">
        <f>DATEDIF(O29,'Cleaning Summary'!$B$62,"Y")</f>
        <v>23</v>
      </c>
    </row>
    <row r="30" spans="1:16" x14ac:dyDescent="0.35">
      <c r="A30" s="23" t="s">
        <v>4731</v>
      </c>
      <c r="B30" s="23">
        <v>1995</v>
      </c>
      <c r="C30" s="23" t="s">
        <v>4811</v>
      </c>
      <c r="D30" s="23">
        <v>5</v>
      </c>
      <c r="E30" s="23">
        <v>0</v>
      </c>
      <c r="F30" s="28">
        <v>1033.74</v>
      </c>
      <c r="G30" s="23" t="s">
        <v>87</v>
      </c>
      <c r="H30" s="23" t="s">
        <v>85</v>
      </c>
      <c r="I30" s="23" t="s">
        <v>4805</v>
      </c>
      <c r="J30" s="23">
        <f>IF(TRIM(B30)="?",'Cleaning Summary'!$B$28,B30)</f>
        <v>1995</v>
      </c>
      <c r="K30" s="23" t="str">
        <f>IF(TRIM(C30)="?",'Cleaning Summary'!$B$27,C30)</f>
        <v>Oct</v>
      </c>
      <c r="L30" s="23" t="str">
        <f>IF(TRIM(G30)="?",'Cleaning Summary'!$B$40,G30)</f>
        <v>tier - 3</v>
      </c>
      <c r="M30" s="23" t="str">
        <f>IF(TRIM(H30)="?",'Cleaning Summary'!$B$45,H30)</f>
        <v>tier - 1</v>
      </c>
      <c r="N30" s="23" t="str">
        <f>IF(TRIM(I30)="?",'Cleaning Summary'!$B$29,I30)</f>
        <v>R1013</v>
      </c>
      <c r="O30" s="29">
        <f>DATE(J30,MATCH(K30,{"Jan","Feb","Mar","Apr","May","Jun","Jul","Aug","Sep","Oct","Nov","Dec"},0),D30)</f>
        <v>34977</v>
      </c>
      <c r="P30" s="23">
        <f>DATEDIF(O30,'Cleaning Summary'!$B$62,"Y")</f>
        <v>27</v>
      </c>
    </row>
    <row r="31" spans="1:16" x14ac:dyDescent="0.35">
      <c r="A31" s="23" t="s">
        <v>4729</v>
      </c>
      <c r="B31" s="23">
        <v>1994</v>
      </c>
      <c r="C31" s="23" t="s">
        <v>4806</v>
      </c>
      <c r="D31" s="23">
        <v>17</v>
      </c>
      <c r="E31" s="23">
        <v>0</v>
      </c>
      <c r="F31" s="28">
        <v>1044</v>
      </c>
      <c r="G31" s="23" t="s">
        <v>87</v>
      </c>
      <c r="H31" s="23" t="s">
        <v>86</v>
      </c>
      <c r="I31" s="23" t="s">
        <v>4805</v>
      </c>
      <c r="J31" s="23">
        <f>IF(TRIM(B31)="?",'Cleaning Summary'!$B$28,B31)</f>
        <v>1994</v>
      </c>
      <c r="K31" s="23" t="str">
        <f>IF(TRIM(C31)="?",'Cleaning Summary'!$B$27,C31)</f>
        <v>Nov</v>
      </c>
      <c r="L31" s="23" t="str">
        <f>IF(TRIM(G31)="?",'Cleaning Summary'!$B$40,G31)</f>
        <v>tier - 3</v>
      </c>
      <c r="M31" s="23" t="str">
        <f>IF(TRIM(H31)="?",'Cleaning Summary'!$B$45,H31)</f>
        <v>tier - 2</v>
      </c>
      <c r="N31" s="23" t="str">
        <f>IF(TRIM(I31)="?",'Cleaning Summary'!$B$29,I31)</f>
        <v>R1013</v>
      </c>
      <c r="O31" s="29">
        <f>DATE(J31,MATCH(K31,{"Jan","Feb","Mar","Apr","May","Jun","Jul","Aug","Sep","Oct","Nov","Dec"},0),D31)</f>
        <v>34655</v>
      </c>
      <c r="P31" s="23">
        <f>DATEDIF(O31,'Cleaning Summary'!$B$62,"Y")</f>
        <v>28</v>
      </c>
    </row>
    <row r="32" spans="1:16" x14ac:dyDescent="0.35">
      <c r="A32" s="23" t="s">
        <v>4727</v>
      </c>
      <c r="B32" s="23">
        <v>2002</v>
      </c>
      <c r="C32" s="23" t="s">
        <v>4804</v>
      </c>
      <c r="D32" s="23">
        <v>20</v>
      </c>
      <c r="E32" s="23">
        <v>0</v>
      </c>
      <c r="F32" s="28">
        <v>1047</v>
      </c>
      <c r="G32" s="23" t="s">
        <v>87</v>
      </c>
      <c r="H32" s="23" t="s">
        <v>85</v>
      </c>
      <c r="I32" s="23" t="s">
        <v>4805</v>
      </c>
      <c r="J32" s="23">
        <f>IF(TRIM(B32)="?",'Cleaning Summary'!$B$28,B32)</f>
        <v>2002</v>
      </c>
      <c r="K32" s="23" t="str">
        <f>IF(TRIM(C32)="?",'Cleaning Summary'!$B$27,C32)</f>
        <v>Jul</v>
      </c>
      <c r="L32" s="23" t="str">
        <f>IF(TRIM(G32)="?",'Cleaning Summary'!$B$40,G32)</f>
        <v>tier - 3</v>
      </c>
      <c r="M32" s="23" t="str">
        <f>IF(TRIM(H32)="?",'Cleaning Summary'!$B$45,H32)</f>
        <v>tier - 1</v>
      </c>
      <c r="N32" s="23" t="str">
        <f>IF(TRIM(I32)="?",'Cleaning Summary'!$B$29,I32)</f>
        <v>R1013</v>
      </c>
      <c r="O32" s="29">
        <f>DATE(J32,MATCH(K32,{"Jan","Feb","Mar","Apr","May","Jun","Jul","Aug","Sep","Oct","Nov","Dec"},0),D32)</f>
        <v>37457</v>
      </c>
      <c r="P32" s="23">
        <f>DATEDIF(O32,'Cleaning Summary'!$B$62,"Y")</f>
        <v>20</v>
      </c>
    </row>
    <row r="33" spans="1:16" x14ac:dyDescent="0.35">
      <c r="A33" s="23" t="s">
        <v>4725</v>
      </c>
      <c r="B33" s="23">
        <v>2002</v>
      </c>
      <c r="C33" s="23" t="s">
        <v>4804</v>
      </c>
      <c r="D33" s="23">
        <v>1</v>
      </c>
      <c r="E33" s="23">
        <v>0</v>
      </c>
      <c r="F33" s="28">
        <v>1049</v>
      </c>
      <c r="G33" s="23" t="s">
        <v>87</v>
      </c>
      <c r="H33" s="23" t="s">
        <v>86</v>
      </c>
      <c r="I33" s="23" t="s">
        <v>4808</v>
      </c>
      <c r="J33" s="23">
        <f>IF(TRIM(B33)="?",'Cleaning Summary'!$B$28,B33)</f>
        <v>2002</v>
      </c>
      <c r="K33" s="23" t="str">
        <f>IF(TRIM(C33)="?",'Cleaning Summary'!$B$27,C33)</f>
        <v>Jul</v>
      </c>
      <c r="L33" s="23" t="str">
        <f>IF(TRIM(G33)="?",'Cleaning Summary'!$B$40,G33)</f>
        <v>tier - 3</v>
      </c>
      <c r="M33" s="23" t="str">
        <f>IF(TRIM(H33)="?",'Cleaning Summary'!$B$45,H33)</f>
        <v>tier - 2</v>
      </c>
      <c r="N33" s="23" t="str">
        <f>IF(TRIM(I33)="?",'Cleaning Summary'!$B$29,I33)</f>
        <v>R1012</v>
      </c>
      <c r="O33" s="29">
        <f>DATE(J33,MATCH(K33,{"Jan","Feb","Mar","Apr","May","Jun","Jul","Aug","Sep","Oct","Nov","Dec"},0),D33)</f>
        <v>37438</v>
      </c>
      <c r="P33" s="23">
        <f>DATEDIF(O33,'Cleaning Summary'!$B$62,"Y")</f>
        <v>20</v>
      </c>
    </row>
    <row r="34" spans="1:16" x14ac:dyDescent="0.35">
      <c r="A34" s="23" t="s">
        <v>4723</v>
      </c>
      <c r="B34" s="23">
        <v>1995</v>
      </c>
      <c r="C34" s="23" t="s">
        <v>4807</v>
      </c>
      <c r="D34" s="23">
        <v>1</v>
      </c>
      <c r="E34" s="23">
        <v>0</v>
      </c>
      <c r="F34" s="28">
        <v>1056</v>
      </c>
      <c r="G34" s="23" t="s">
        <v>87</v>
      </c>
      <c r="H34" s="23" t="s">
        <v>86</v>
      </c>
      <c r="I34" s="23" t="s">
        <v>4805</v>
      </c>
      <c r="J34" s="23">
        <f>IF(TRIM(B34)="?",'Cleaning Summary'!$B$28,B34)</f>
        <v>1995</v>
      </c>
      <c r="K34" s="23" t="str">
        <f>IF(TRIM(C34)="?",'Cleaning Summary'!$B$27,C34)</f>
        <v>Jun</v>
      </c>
      <c r="L34" s="23" t="str">
        <f>IF(TRIM(G34)="?",'Cleaning Summary'!$B$40,G34)</f>
        <v>tier - 3</v>
      </c>
      <c r="M34" s="23" t="str">
        <f>IF(TRIM(H34)="?",'Cleaning Summary'!$B$45,H34)</f>
        <v>tier - 2</v>
      </c>
      <c r="N34" s="23" t="str">
        <f>IF(TRIM(I34)="?",'Cleaning Summary'!$B$29,I34)</f>
        <v>R1013</v>
      </c>
      <c r="O34" s="29">
        <f>DATE(J34,MATCH(K34,{"Jan","Feb","Mar","Apr","May","Jun","Jul","Aug","Sep","Oct","Nov","Dec"},0),D34)</f>
        <v>34851</v>
      </c>
      <c r="P34" s="23">
        <f>DATEDIF(O34,'Cleaning Summary'!$B$62,"Y")</f>
        <v>28</v>
      </c>
    </row>
    <row r="35" spans="1:16" x14ac:dyDescent="0.35">
      <c r="A35" s="23" t="s">
        <v>4721</v>
      </c>
      <c r="B35" s="23">
        <v>1993</v>
      </c>
      <c r="C35" s="23" t="s">
        <v>73</v>
      </c>
      <c r="D35" s="23">
        <v>28</v>
      </c>
      <c r="E35" s="23">
        <v>0</v>
      </c>
      <c r="F35" s="28">
        <v>1068</v>
      </c>
      <c r="G35" s="23" t="s">
        <v>87</v>
      </c>
      <c r="H35" s="23" t="s">
        <v>85</v>
      </c>
      <c r="I35" s="23" t="s">
        <v>4805</v>
      </c>
      <c r="J35" s="23">
        <f>IF(TRIM(B35)="?",'Cleaning Summary'!$B$28,B35)</f>
        <v>1993</v>
      </c>
      <c r="K35" s="23" t="str">
        <f>IF(TRIM(C35)="?",'Cleaning Summary'!$B$27,C35)</f>
        <v>Sep</v>
      </c>
      <c r="L35" s="23" t="str">
        <f>IF(TRIM(G35)="?",'Cleaning Summary'!$B$40,G35)</f>
        <v>tier - 3</v>
      </c>
      <c r="M35" s="23" t="str">
        <f>IF(TRIM(H35)="?",'Cleaning Summary'!$B$45,H35)</f>
        <v>tier - 1</v>
      </c>
      <c r="N35" s="23" t="str">
        <f>IF(TRIM(I35)="?",'Cleaning Summary'!$B$29,I35)</f>
        <v>R1013</v>
      </c>
      <c r="O35" s="29">
        <f>DATE(J35,MATCH(K35,{"Jan","Feb","Mar","Apr","May","Jun","Jul","Aug","Sep","Oct","Nov","Dec"},0),D35)</f>
        <v>34240</v>
      </c>
      <c r="P35" s="23">
        <f>DATEDIF(O35,'Cleaning Summary'!$B$62,"Y")</f>
        <v>29</v>
      </c>
    </row>
    <row r="36" spans="1:16" x14ac:dyDescent="0.35">
      <c r="A36" s="23" t="s">
        <v>4719</v>
      </c>
      <c r="B36" s="23">
        <v>2004</v>
      </c>
      <c r="C36" s="23" t="s">
        <v>4810</v>
      </c>
      <c r="D36" s="23">
        <v>24</v>
      </c>
      <c r="E36" s="23">
        <v>0</v>
      </c>
      <c r="F36" s="28">
        <v>1070</v>
      </c>
      <c r="G36" s="23" t="s">
        <v>87</v>
      </c>
      <c r="H36" s="23" t="s">
        <v>87</v>
      </c>
      <c r="I36" s="23" t="s">
        <v>4805</v>
      </c>
      <c r="J36" s="23">
        <f>IF(TRIM(B36)="?",'Cleaning Summary'!$B$28,B36)</f>
        <v>2004</v>
      </c>
      <c r="K36" s="23" t="str">
        <f>IF(TRIM(C36)="?",'Cleaning Summary'!$B$27,C36)</f>
        <v>Aug</v>
      </c>
      <c r="L36" s="23" t="str">
        <f>IF(TRIM(G36)="?",'Cleaning Summary'!$B$40,G36)</f>
        <v>tier - 3</v>
      </c>
      <c r="M36" s="23" t="str">
        <f>IF(TRIM(H36)="?",'Cleaning Summary'!$B$45,H36)</f>
        <v>tier - 3</v>
      </c>
      <c r="N36" s="23" t="str">
        <f>IF(TRIM(I36)="?",'Cleaning Summary'!$B$29,I36)</f>
        <v>R1013</v>
      </c>
      <c r="O36" s="29">
        <f>DATE(J36,MATCH(K36,{"Jan","Feb","Mar","Apr","May","Jun","Jul","Aug","Sep","Oct","Nov","Dec"},0),D36)</f>
        <v>38223</v>
      </c>
      <c r="P36" s="23">
        <f>DATEDIF(O36,'Cleaning Summary'!$B$62,"Y")</f>
        <v>18</v>
      </c>
    </row>
    <row r="37" spans="1:16" x14ac:dyDescent="0.35">
      <c r="A37" s="23" t="s">
        <v>4717</v>
      </c>
      <c r="B37" s="23">
        <v>1997</v>
      </c>
      <c r="C37" s="23" t="s">
        <v>4810</v>
      </c>
      <c r="D37" s="23">
        <v>13</v>
      </c>
      <c r="E37" s="23">
        <v>0</v>
      </c>
      <c r="F37" s="28">
        <v>1071</v>
      </c>
      <c r="G37" s="23" t="s">
        <v>87</v>
      </c>
      <c r="H37" s="23" t="s">
        <v>87</v>
      </c>
      <c r="I37" s="23" t="s">
        <v>4805</v>
      </c>
      <c r="J37" s="23">
        <f>IF(TRIM(B37)="?",'Cleaning Summary'!$B$28,B37)</f>
        <v>1997</v>
      </c>
      <c r="K37" s="23" t="str">
        <f>IF(TRIM(C37)="?",'Cleaning Summary'!$B$27,C37)</f>
        <v>Aug</v>
      </c>
      <c r="L37" s="23" t="str">
        <f>IF(TRIM(G37)="?",'Cleaning Summary'!$B$40,G37)</f>
        <v>tier - 3</v>
      </c>
      <c r="M37" s="23" t="str">
        <f>IF(TRIM(H37)="?",'Cleaning Summary'!$B$45,H37)</f>
        <v>tier - 3</v>
      </c>
      <c r="N37" s="23" t="str">
        <f>IF(TRIM(I37)="?",'Cleaning Summary'!$B$29,I37)</f>
        <v>R1013</v>
      </c>
      <c r="O37" s="29">
        <f>DATE(J37,MATCH(K37,{"Jan","Feb","Mar","Apr","May","Jun","Jul","Aug","Sep","Oct","Nov","Dec"},0),D37)</f>
        <v>35655</v>
      </c>
      <c r="P37" s="23">
        <f>DATEDIF(O37,'Cleaning Summary'!$B$62,"Y")</f>
        <v>25</v>
      </c>
    </row>
    <row r="38" spans="1:16" x14ac:dyDescent="0.35">
      <c r="A38" s="23" t="s">
        <v>4715</v>
      </c>
      <c r="B38" s="23">
        <v>1998</v>
      </c>
      <c r="C38" s="23" t="s">
        <v>4809</v>
      </c>
      <c r="D38" s="23">
        <v>26</v>
      </c>
      <c r="E38" s="23">
        <v>0</v>
      </c>
      <c r="F38" s="28">
        <v>1082</v>
      </c>
      <c r="G38" s="23" t="s">
        <v>87</v>
      </c>
      <c r="H38" s="23" t="s">
        <v>86</v>
      </c>
      <c r="I38" s="23" t="s">
        <v>4805</v>
      </c>
      <c r="J38" s="23">
        <f>IF(TRIM(B38)="?",'Cleaning Summary'!$B$28,B38)</f>
        <v>1998</v>
      </c>
      <c r="K38" s="23" t="str">
        <f>IF(TRIM(C38)="?",'Cleaning Summary'!$B$27,C38)</f>
        <v>Dec</v>
      </c>
      <c r="L38" s="23" t="str">
        <f>IF(TRIM(G38)="?",'Cleaning Summary'!$B$40,G38)</f>
        <v>tier - 3</v>
      </c>
      <c r="M38" s="23" t="str">
        <f>IF(TRIM(H38)="?",'Cleaning Summary'!$B$45,H38)</f>
        <v>tier - 2</v>
      </c>
      <c r="N38" s="23" t="str">
        <f>IF(TRIM(I38)="?",'Cleaning Summary'!$B$29,I38)</f>
        <v>R1013</v>
      </c>
      <c r="O38" s="29">
        <f>DATE(J38,MATCH(K38,{"Jan","Feb","Mar","Apr","May","Jun","Jul","Aug","Sep","Oct","Nov","Dec"},0),D38)</f>
        <v>36155</v>
      </c>
      <c r="P38" s="23">
        <f>DATEDIF(O38,'Cleaning Summary'!$B$62,"Y")</f>
        <v>24</v>
      </c>
    </row>
    <row r="39" spans="1:16" x14ac:dyDescent="0.35">
      <c r="A39" s="23" t="s">
        <v>4713</v>
      </c>
      <c r="B39" s="23">
        <v>2002</v>
      </c>
      <c r="C39" s="23" t="s">
        <v>4810</v>
      </c>
      <c r="D39" s="23">
        <v>13</v>
      </c>
      <c r="E39" s="23">
        <v>0</v>
      </c>
      <c r="F39" s="28">
        <v>1086</v>
      </c>
      <c r="G39" s="23" t="s">
        <v>87</v>
      </c>
      <c r="H39" s="23" t="s">
        <v>87</v>
      </c>
      <c r="I39" s="23" t="s">
        <v>4805</v>
      </c>
      <c r="J39" s="23">
        <f>IF(TRIM(B39)="?",'Cleaning Summary'!$B$28,B39)</f>
        <v>2002</v>
      </c>
      <c r="K39" s="23" t="str">
        <f>IF(TRIM(C39)="?",'Cleaning Summary'!$B$27,C39)</f>
        <v>Aug</v>
      </c>
      <c r="L39" s="23" t="str">
        <f>IF(TRIM(G39)="?",'Cleaning Summary'!$B$40,G39)</f>
        <v>tier - 3</v>
      </c>
      <c r="M39" s="23" t="str">
        <f>IF(TRIM(H39)="?",'Cleaning Summary'!$B$45,H39)</f>
        <v>tier - 3</v>
      </c>
      <c r="N39" s="23" t="str">
        <f>IF(TRIM(I39)="?",'Cleaning Summary'!$B$29,I39)</f>
        <v>R1013</v>
      </c>
      <c r="O39" s="29">
        <f>DATE(J39,MATCH(K39,{"Jan","Feb","Mar","Apr","May","Jun","Jul","Aug","Sep","Oct","Nov","Dec"},0),D39)</f>
        <v>37481</v>
      </c>
      <c r="P39" s="23">
        <f>DATEDIF(O39,'Cleaning Summary'!$B$62,"Y")</f>
        <v>20</v>
      </c>
    </row>
    <row r="40" spans="1:16" x14ac:dyDescent="0.35">
      <c r="A40" s="23" t="s">
        <v>4711</v>
      </c>
      <c r="B40" s="23">
        <v>2004</v>
      </c>
      <c r="C40" s="23" t="s">
        <v>4806</v>
      </c>
      <c r="D40" s="23">
        <v>12</v>
      </c>
      <c r="E40" s="23">
        <v>0</v>
      </c>
      <c r="F40" s="28">
        <v>1121.8699999999999</v>
      </c>
      <c r="G40" s="23" t="s">
        <v>87</v>
      </c>
      <c r="H40" s="23" t="s">
        <v>85</v>
      </c>
      <c r="I40" s="23" t="s">
        <v>4805</v>
      </c>
      <c r="J40" s="23">
        <f>IF(TRIM(B40)="?",'Cleaning Summary'!$B$28,B40)</f>
        <v>2004</v>
      </c>
      <c r="K40" s="23" t="str">
        <f>IF(TRIM(C40)="?",'Cleaning Summary'!$B$27,C40)</f>
        <v>Nov</v>
      </c>
      <c r="L40" s="23" t="str">
        <f>IF(TRIM(G40)="?",'Cleaning Summary'!$B$40,G40)</f>
        <v>tier - 3</v>
      </c>
      <c r="M40" s="23" t="str">
        <f>IF(TRIM(H40)="?",'Cleaning Summary'!$B$45,H40)</f>
        <v>tier - 1</v>
      </c>
      <c r="N40" s="23" t="str">
        <f>IF(TRIM(I40)="?",'Cleaning Summary'!$B$29,I40)</f>
        <v>R1013</v>
      </c>
      <c r="O40" s="29">
        <f>DATE(J40,MATCH(K40,{"Jan","Feb","Mar","Apr","May","Jun","Jul","Aug","Sep","Oct","Nov","Dec"},0),D40)</f>
        <v>38303</v>
      </c>
      <c r="P40" s="23">
        <f>DATEDIF(O40,'Cleaning Summary'!$B$62,"Y")</f>
        <v>18</v>
      </c>
    </row>
    <row r="41" spans="1:16" x14ac:dyDescent="0.35">
      <c r="A41" s="23" t="s">
        <v>4709</v>
      </c>
      <c r="B41" s="23">
        <v>2004</v>
      </c>
      <c r="C41" s="23" t="s">
        <v>4807</v>
      </c>
      <c r="D41" s="23">
        <v>14</v>
      </c>
      <c r="E41" s="23">
        <v>0</v>
      </c>
      <c r="F41" s="28">
        <v>1131.51</v>
      </c>
      <c r="G41" s="23" t="s">
        <v>87</v>
      </c>
      <c r="H41" s="23" t="s">
        <v>85</v>
      </c>
      <c r="I41" s="23" t="s">
        <v>4805</v>
      </c>
      <c r="J41" s="23">
        <f>IF(TRIM(B41)="?",'Cleaning Summary'!$B$28,B41)</f>
        <v>2004</v>
      </c>
      <c r="K41" s="23" t="str">
        <f>IF(TRIM(C41)="?",'Cleaning Summary'!$B$27,C41)</f>
        <v>Jun</v>
      </c>
      <c r="L41" s="23" t="str">
        <f>IF(TRIM(G41)="?",'Cleaning Summary'!$B$40,G41)</f>
        <v>tier - 3</v>
      </c>
      <c r="M41" s="23" t="str">
        <f>IF(TRIM(H41)="?",'Cleaning Summary'!$B$45,H41)</f>
        <v>tier - 1</v>
      </c>
      <c r="N41" s="23" t="str">
        <f>IF(TRIM(I41)="?",'Cleaning Summary'!$B$29,I41)</f>
        <v>R1013</v>
      </c>
      <c r="O41" s="29">
        <f>DATE(J41,MATCH(K41,{"Jan","Feb","Mar","Apr","May","Jun","Jul","Aug","Sep","Oct","Nov","Dec"},0),D41)</f>
        <v>38152</v>
      </c>
      <c r="P41" s="23">
        <f>DATEDIF(O41,'Cleaning Summary'!$B$62,"Y")</f>
        <v>18</v>
      </c>
    </row>
    <row r="42" spans="1:16" x14ac:dyDescent="0.35">
      <c r="A42" s="23" t="s">
        <v>4707</v>
      </c>
      <c r="B42" s="23">
        <v>2002</v>
      </c>
      <c r="C42" s="23" t="s">
        <v>4804</v>
      </c>
      <c r="D42" s="23">
        <v>19</v>
      </c>
      <c r="E42" s="23">
        <v>0</v>
      </c>
      <c r="F42" s="28">
        <v>1132</v>
      </c>
      <c r="G42" s="23" t="s">
        <v>87</v>
      </c>
      <c r="H42" s="23" t="s">
        <v>85</v>
      </c>
      <c r="I42" s="23" t="s">
        <v>4805</v>
      </c>
      <c r="J42" s="23">
        <f>IF(TRIM(B42)="?",'Cleaning Summary'!$B$28,B42)</f>
        <v>2002</v>
      </c>
      <c r="K42" s="23" t="str">
        <f>IF(TRIM(C42)="?",'Cleaning Summary'!$B$27,C42)</f>
        <v>Jul</v>
      </c>
      <c r="L42" s="23" t="str">
        <f>IF(TRIM(G42)="?",'Cleaning Summary'!$B$40,G42)</f>
        <v>tier - 3</v>
      </c>
      <c r="M42" s="23" t="str">
        <f>IF(TRIM(H42)="?",'Cleaning Summary'!$B$45,H42)</f>
        <v>tier - 1</v>
      </c>
      <c r="N42" s="23" t="str">
        <f>IF(TRIM(I42)="?",'Cleaning Summary'!$B$29,I42)</f>
        <v>R1013</v>
      </c>
      <c r="O42" s="29">
        <f>DATE(J42,MATCH(K42,{"Jan","Feb","Mar","Apr","May","Jun","Jul","Aug","Sep","Oct","Nov","Dec"},0),D42)</f>
        <v>37456</v>
      </c>
      <c r="P42" s="23">
        <f>DATEDIF(O42,'Cleaning Summary'!$B$62,"Y")</f>
        <v>20</v>
      </c>
    </row>
    <row r="43" spans="1:16" x14ac:dyDescent="0.35">
      <c r="A43" s="23" t="s">
        <v>4705</v>
      </c>
      <c r="B43" s="23">
        <v>2004</v>
      </c>
      <c r="C43" s="23" t="s">
        <v>4811</v>
      </c>
      <c r="D43" s="23">
        <v>6</v>
      </c>
      <c r="E43" s="23">
        <v>0</v>
      </c>
      <c r="F43" s="28">
        <v>1135</v>
      </c>
      <c r="G43" s="23" t="s">
        <v>87</v>
      </c>
      <c r="H43" s="23" t="s">
        <v>87</v>
      </c>
      <c r="I43" s="23" t="s">
        <v>4805</v>
      </c>
      <c r="J43" s="23">
        <f>IF(TRIM(B43)="?",'Cleaning Summary'!$B$28,B43)</f>
        <v>2004</v>
      </c>
      <c r="K43" s="23" t="str">
        <f>IF(TRIM(C43)="?",'Cleaning Summary'!$B$27,C43)</f>
        <v>Oct</v>
      </c>
      <c r="L43" s="23" t="str">
        <f>IF(TRIM(G43)="?",'Cleaning Summary'!$B$40,G43)</f>
        <v>tier - 3</v>
      </c>
      <c r="M43" s="23" t="str">
        <f>IF(TRIM(H43)="?",'Cleaning Summary'!$B$45,H43)</f>
        <v>tier - 3</v>
      </c>
      <c r="N43" s="23" t="str">
        <f>IF(TRIM(I43)="?",'Cleaning Summary'!$B$29,I43)</f>
        <v>R1013</v>
      </c>
      <c r="O43" s="29">
        <f>DATE(J43,MATCH(K43,{"Jan","Feb","Mar","Apr","May","Jun","Jul","Aug","Sep","Oct","Nov","Dec"},0),D43)</f>
        <v>38266</v>
      </c>
      <c r="P43" s="23">
        <f>DATEDIF(O43,'Cleaning Summary'!$B$62,"Y")</f>
        <v>18</v>
      </c>
    </row>
    <row r="44" spans="1:16" x14ac:dyDescent="0.35">
      <c r="A44" s="23" t="s">
        <v>4703</v>
      </c>
      <c r="B44" s="23">
        <v>2004</v>
      </c>
      <c r="C44" s="23" t="s">
        <v>4807</v>
      </c>
      <c r="D44" s="23">
        <v>11</v>
      </c>
      <c r="E44" s="23">
        <v>0</v>
      </c>
      <c r="F44" s="28">
        <v>1135.94</v>
      </c>
      <c r="G44" s="23" t="s">
        <v>87</v>
      </c>
      <c r="H44" s="23" t="s">
        <v>87</v>
      </c>
      <c r="I44" s="23" t="s">
        <v>4805</v>
      </c>
      <c r="J44" s="23">
        <f>IF(TRIM(B44)="?",'Cleaning Summary'!$B$28,B44)</f>
        <v>2004</v>
      </c>
      <c r="K44" s="23" t="str">
        <f>IF(TRIM(C44)="?",'Cleaning Summary'!$B$27,C44)</f>
        <v>Jun</v>
      </c>
      <c r="L44" s="23" t="str">
        <f>IF(TRIM(G44)="?",'Cleaning Summary'!$B$40,G44)</f>
        <v>tier - 3</v>
      </c>
      <c r="M44" s="23" t="str">
        <f>IF(TRIM(H44)="?",'Cleaning Summary'!$B$45,H44)</f>
        <v>tier - 3</v>
      </c>
      <c r="N44" s="23" t="str">
        <f>IF(TRIM(I44)="?",'Cleaning Summary'!$B$29,I44)</f>
        <v>R1013</v>
      </c>
      <c r="O44" s="29">
        <f>DATE(J44,MATCH(K44,{"Jan","Feb","Mar","Apr","May","Jun","Jul","Aug","Sep","Oct","Nov","Dec"},0),D44)</f>
        <v>38149</v>
      </c>
      <c r="P44" s="23">
        <f>DATEDIF(O44,'Cleaning Summary'!$B$62,"Y")</f>
        <v>18</v>
      </c>
    </row>
    <row r="45" spans="1:16" x14ac:dyDescent="0.35">
      <c r="A45" s="23" t="s">
        <v>4701</v>
      </c>
      <c r="B45" s="23">
        <v>2004</v>
      </c>
      <c r="C45" s="23" t="s">
        <v>4806</v>
      </c>
      <c r="D45" s="23">
        <v>28</v>
      </c>
      <c r="E45" s="23">
        <v>0</v>
      </c>
      <c r="F45" s="28">
        <v>1136.4000000000001</v>
      </c>
      <c r="G45" s="23" t="s">
        <v>87</v>
      </c>
      <c r="H45" s="23" t="s">
        <v>87</v>
      </c>
      <c r="I45" s="23" t="s">
        <v>4805</v>
      </c>
      <c r="J45" s="23">
        <f>IF(TRIM(B45)="?",'Cleaning Summary'!$B$28,B45)</f>
        <v>2004</v>
      </c>
      <c r="K45" s="23" t="str">
        <f>IF(TRIM(C45)="?",'Cleaning Summary'!$B$27,C45)</f>
        <v>Nov</v>
      </c>
      <c r="L45" s="23" t="str">
        <f>IF(TRIM(G45)="?",'Cleaning Summary'!$B$40,G45)</f>
        <v>tier - 3</v>
      </c>
      <c r="M45" s="23" t="str">
        <f>IF(TRIM(H45)="?",'Cleaning Summary'!$B$45,H45)</f>
        <v>tier - 3</v>
      </c>
      <c r="N45" s="23" t="str">
        <f>IF(TRIM(I45)="?",'Cleaning Summary'!$B$29,I45)</f>
        <v>R1013</v>
      </c>
      <c r="O45" s="29">
        <f>DATE(J45,MATCH(K45,{"Jan","Feb","Mar","Apr","May","Jun","Jul","Aug","Sep","Oct","Nov","Dec"},0),D45)</f>
        <v>38319</v>
      </c>
      <c r="P45" s="23">
        <f>DATEDIF(O45,'Cleaning Summary'!$B$62,"Y")</f>
        <v>18</v>
      </c>
    </row>
    <row r="46" spans="1:16" x14ac:dyDescent="0.35">
      <c r="A46" s="23" t="s">
        <v>4699</v>
      </c>
      <c r="B46" s="23">
        <v>2002</v>
      </c>
      <c r="C46" s="23" t="s">
        <v>4810</v>
      </c>
      <c r="D46" s="23">
        <v>11</v>
      </c>
      <c r="E46" s="23">
        <v>0</v>
      </c>
      <c r="F46" s="28">
        <v>1137</v>
      </c>
      <c r="G46" s="23" t="s">
        <v>87</v>
      </c>
      <c r="H46" s="23" t="s">
        <v>85</v>
      </c>
      <c r="I46" s="23" t="s">
        <v>4805</v>
      </c>
      <c r="J46" s="23">
        <f>IF(TRIM(B46)="?",'Cleaning Summary'!$B$28,B46)</f>
        <v>2002</v>
      </c>
      <c r="K46" s="23" t="str">
        <f>IF(TRIM(C46)="?",'Cleaning Summary'!$B$27,C46)</f>
        <v>Aug</v>
      </c>
      <c r="L46" s="23" t="str">
        <f>IF(TRIM(G46)="?",'Cleaning Summary'!$B$40,G46)</f>
        <v>tier - 3</v>
      </c>
      <c r="M46" s="23" t="str">
        <f>IF(TRIM(H46)="?",'Cleaning Summary'!$B$45,H46)</f>
        <v>tier - 1</v>
      </c>
      <c r="N46" s="23" t="str">
        <f>IF(TRIM(I46)="?",'Cleaning Summary'!$B$29,I46)</f>
        <v>R1013</v>
      </c>
      <c r="O46" s="29">
        <f>DATE(J46,MATCH(K46,{"Jan","Feb","Mar","Apr","May","Jun","Jul","Aug","Sep","Oct","Nov","Dec"},0),D46)</f>
        <v>37479</v>
      </c>
      <c r="P46" s="23">
        <f>DATEDIF(O46,'Cleaning Summary'!$B$62,"Y")</f>
        <v>20</v>
      </c>
    </row>
    <row r="47" spans="1:16" x14ac:dyDescent="0.35">
      <c r="A47" s="23" t="s">
        <v>97</v>
      </c>
      <c r="B47" s="23">
        <v>2004</v>
      </c>
      <c r="C47" s="23" t="s">
        <v>4806</v>
      </c>
      <c r="D47" s="23">
        <v>6</v>
      </c>
      <c r="E47" s="23">
        <v>0</v>
      </c>
      <c r="F47" s="28">
        <v>1137.01</v>
      </c>
      <c r="G47" s="23" t="s">
        <v>87</v>
      </c>
      <c r="H47" s="23" t="s">
        <v>85</v>
      </c>
      <c r="I47" s="23" t="s">
        <v>4805</v>
      </c>
      <c r="J47" s="23">
        <f>IF(TRIM(B47)="?",'Cleaning Summary'!$B$28,B47)</f>
        <v>2004</v>
      </c>
      <c r="K47" s="23" t="str">
        <f>IF(TRIM(C47)="?",'Cleaning Summary'!$B$27,C47)</f>
        <v>Nov</v>
      </c>
      <c r="L47" s="23" t="str">
        <f>IF(TRIM(G47)="?",'Cleaning Summary'!$B$40,G47)</f>
        <v>tier - 3</v>
      </c>
      <c r="M47" s="23" t="str">
        <f>IF(TRIM(H47)="?",'Cleaning Summary'!$B$45,H47)</f>
        <v>tier - 1</v>
      </c>
      <c r="N47" s="23" t="str">
        <f>IF(TRIM(I47)="?",'Cleaning Summary'!$B$29,I47)</f>
        <v>R1013</v>
      </c>
      <c r="O47" s="29">
        <f>DATE(J47,MATCH(K47,{"Jan","Feb","Mar","Apr","May","Jun","Jul","Aug","Sep","Oct","Nov","Dec"},0),D47)</f>
        <v>38297</v>
      </c>
      <c r="P47" s="23">
        <f>DATEDIF(O47,'Cleaning Summary'!$B$62,"Y")</f>
        <v>18</v>
      </c>
    </row>
    <row r="48" spans="1:16" x14ac:dyDescent="0.35">
      <c r="A48" s="23" t="s">
        <v>4697</v>
      </c>
      <c r="B48" s="23">
        <v>2004</v>
      </c>
      <c r="C48" s="23" t="s">
        <v>4811</v>
      </c>
      <c r="D48" s="23">
        <v>15</v>
      </c>
      <c r="E48" s="23">
        <v>0</v>
      </c>
      <c r="F48" s="28">
        <v>1137.01</v>
      </c>
      <c r="G48" s="23" t="s">
        <v>87</v>
      </c>
      <c r="H48" s="23" t="s">
        <v>85</v>
      </c>
      <c r="I48" s="23" t="s">
        <v>4805</v>
      </c>
      <c r="J48" s="23">
        <f>IF(TRIM(B48)="?",'Cleaning Summary'!$B$28,B48)</f>
        <v>2004</v>
      </c>
      <c r="K48" s="23" t="str">
        <f>IF(TRIM(C48)="?",'Cleaning Summary'!$B$27,C48)</f>
        <v>Oct</v>
      </c>
      <c r="L48" s="23" t="str">
        <f>IF(TRIM(G48)="?",'Cleaning Summary'!$B$40,G48)</f>
        <v>tier - 3</v>
      </c>
      <c r="M48" s="23" t="str">
        <f>IF(TRIM(H48)="?",'Cleaning Summary'!$B$45,H48)</f>
        <v>tier - 1</v>
      </c>
      <c r="N48" s="23" t="str">
        <f>IF(TRIM(I48)="?",'Cleaning Summary'!$B$29,I48)</f>
        <v>R1013</v>
      </c>
      <c r="O48" s="29">
        <f>DATE(J48,MATCH(K48,{"Jan","Feb","Mar","Apr","May","Jun","Jul","Aug","Sep","Oct","Nov","Dec"},0),D48)</f>
        <v>38275</v>
      </c>
      <c r="P48" s="23">
        <f>DATEDIF(O48,'Cleaning Summary'!$B$62,"Y")</f>
        <v>18</v>
      </c>
    </row>
    <row r="49" spans="1:16" x14ac:dyDescent="0.35">
      <c r="A49" s="23" t="s">
        <v>4695</v>
      </c>
      <c r="B49" s="23">
        <v>2004</v>
      </c>
      <c r="C49" s="23" t="s">
        <v>4806</v>
      </c>
      <c r="D49" s="23">
        <v>27</v>
      </c>
      <c r="E49" s="23">
        <v>0</v>
      </c>
      <c r="F49" s="28">
        <v>1137.47</v>
      </c>
      <c r="G49" s="23" t="s">
        <v>87</v>
      </c>
      <c r="H49" s="23" t="s">
        <v>86</v>
      </c>
      <c r="I49" s="23" t="s">
        <v>4805</v>
      </c>
      <c r="J49" s="23">
        <f>IF(TRIM(B49)="?",'Cleaning Summary'!$B$28,B49)</f>
        <v>2004</v>
      </c>
      <c r="K49" s="23" t="str">
        <f>IF(TRIM(C49)="?",'Cleaning Summary'!$B$27,C49)</f>
        <v>Nov</v>
      </c>
      <c r="L49" s="23" t="str">
        <f>IF(TRIM(G49)="?",'Cleaning Summary'!$B$40,G49)</f>
        <v>tier - 3</v>
      </c>
      <c r="M49" s="23" t="str">
        <f>IF(TRIM(H49)="?",'Cleaning Summary'!$B$45,H49)</f>
        <v>tier - 2</v>
      </c>
      <c r="N49" s="23" t="str">
        <f>IF(TRIM(I49)="?",'Cleaning Summary'!$B$29,I49)</f>
        <v>R1013</v>
      </c>
      <c r="O49" s="29">
        <f>DATE(J49,MATCH(K49,{"Jan","Feb","Mar","Apr","May","Jun","Jul","Aug","Sep","Oct","Nov","Dec"},0),D49)</f>
        <v>38318</v>
      </c>
      <c r="P49" s="23">
        <f>DATEDIF(O49,'Cleaning Summary'!$B$62,"Y")</f>
        <v>18</v>
      </c>
    </row>
    <row r="50" spans="1:16" x14ac:dyDescent="0.35">
      <c r="A50" s="23" t="s">
        <v>4693</v>
      </c>
      <c r="B50" s="23">
        <v>2001</v>
      </c>
      <c r="C50" s="23" t="s">
        <v>4811</v>
      </c>
      <c r="D50" s="23">
        <v>25</v>
      </c>
      <c r="E50" s="23">
        <v>0</v>
      </c>
      <c r="F50" s="28">
        <v>1141</v>
      </c>
      <c r="G50" s="23" t="s">
        <v>87</v>
      </c>
      <c r="H50" s="23" t="s">
        <v>85</v>
      </c>
      <c r="I50" s="23" t="s">
        <v>4805</v>
      </c>
      <c r="J50" s="23">
        <f>IF(TRIM(B50)="?",'Cleaning Summary'!$B$28,B50)</f>
        <v>2001</v>
      </c>
      <c r="K50" s="23" t="str">
        <f>IF(TRIM(C50)="?",'Cleaning Summary'!$B$27,C50)</f>
        <v>Oct</v>
      </c>
      <c r="L50" s="23" t="str">
        <f>IF(TRIM(G50)="?",'Cleaning Summary'!$B$40,G50)</f>
        <v>tier - 3</v>
      </c>
      <c r="M50" s="23" t="str">
        <f>IF(TRIM(H50)="?",'Cleaning Summary'!$B$45,H50)</f>
        <v>tier - 1</v>
      </c>
      <c r="N50" s="23" t="str">
        <f>IF(TRIM(I50)="?",'Cleaning Summary'!$B$29,I50)</f>
        <v>R1013</v>
      </c>
      <c r="O50" s="29">
        <f>DATE(J50,MATCH(K50,{"Jan","Feb","Mar","Apr","May","Jun","Jul","Aug","Sep","Oct","Nov","Dec"},0),D50)</f>
        <v>37189</v>
      </c>
      <c r="P50" s="23">
        <f>DATEDIF(O50,'Cleaning Summary'!$B$62,"Y")</f>
        <v>21</v>
      </c>
    </row>
    <row r="51" spans="1:16" x14ac:dyDescent="0.35">
      <c r="A51" s="23" t="s">
        <v>4691</v>
      </c>
      <c r="B51" s="23">
        <v>2004</v>
      </c>
      <c r="C51" s="23" t="s">
        <v>73</v>
      </c>
      <c r="D51" s="23">
        <v>12</v>
      </c>
      <c r="E51" s="23">
        <v>0</v>
      </c>
      <c r="F51" s="28">
        <v>1141.45</v>
      </c>
      <c r="G51" s="23" t="s">
        <v>87</v>
      </c>
      <c r="H51" s="23" t="s">
        <v>87</v>
      </c>
      <c r="I51" s="23" t="s">
        <v>4805</v>
      </c>
      <c r="J51" s="23">
        <f>IF(TRIM(B51)="?",'Cleaning Summary'!$B$28,B51)</f>
        <v>2004</v>
      </c>
      <c r="K51" s="23" t="str">
        <f>IF(TRIM(C51)="?",'Cleaning Summary'!$B$27,C51)</f>
        <v>Sep</v>
      </c>
      <c r="L51" s="23" t="str">
        <f>IF(TRIM(G51)="?",'Cleaning Summary'!$B$40,G51)</f>
        <v>tier - 3</v>
      </c>
      <c r="M51" s="23" t="str">
        <f>IF(TRIM(H51)="?",'Cleaning Summary'!$B$45,H51)</f>
        <v>tier - 3</v>
      </c>
      <c r="N51" s="23" t="str">
        <f>IF(TRIM(I51)="?",'Cleaning Summary'!$B$29,I51)</f>
        <v>R1013</v>
      </c>
      <c r="O51" s="29">
        <f>DATE(J51,MATCH(K51,{"Jan","Feb","Mar","Apr","May","Jun","Jul","Aug","Sep","Oct","Nov","Dec"},0),D51)</f>
        <v>38242</v>
      </c>
      <c r="P51" s="23">
        <f>DATEDIF(O51,'Cleaning Summary'!$B$62,"Y")</f>
        <v>18</v>
      </c>
    </row>
    <row r="52" spans="1:16" x14ac:dyDescent="0.35">
      <c r="A52" s="23" t="s">
        <v>4689</v>
      </c>
      <c r="B52" s="23">
        <v>2002</v>
      </c>
      <c r="C52" s="23" t="s">
        <v>4811</v>
      </c>
      <c r="D52" s="23">
        <v>1</v>
      </c>
      <c r="E52" s="23">
        <v>0</v>
      </c>
      <c r="F52" s="28">
        <v>1142</v>
      </c>
      <c r="G52" s="23" t="s">
        <v>87</v>
      </c>
      <c r="H52" s="23" t="s">
        <v>86</v>
      </c>
      <c r="I52" s="23" t="s">
        <v>4812</v>
      </c>
      <c r="J52" s="23">
        <f>IF(TRIM(B52)="?",'Cleaning Summary'!$B$28,B52)</f>
        <v>2002</v>
      </c>
      <c r="K52" s="23" t="str">
        <f>IF(TRIM(C52)="?",'Cleaning Summary'!$B$27,C52)</f>
        <v>Oct</v>
      </c>
      <c r="L52" s="23" t="str">
        <f>IF(TRIM(G52)="?",'Cleaning Summary'!$B$40,G52)</f>
        <v>tier - 3</v>
      </c>
      <c r="M52" s="23" t="str">
        <f>IF(TRIM(H52)="?",'Cleaning Summary'!$B$45,H52)</f>
        <v>tier - 2</v>
      </c>
      <c r="N52" s="23" t="str">
        <f>IF(TRIM(I52)="?",'Cleaning Summary'!$B$29,I52)</f>
        <v>R1011</v>
      </c>
      <c r="O52" s="29">
        <f>DATE(J52,MATCH(K52,{"Jan","Feb","Mar","Apr","May","Jun","Jul","Aug","Sep","Oct","Nov","Dec"},0),D52)</f>
        <v>37530</v>
      </c>
      <c r="P52" s="23">
        <f>DATEDIF(O52,'Cleaning Summary'!$B$62,"Y")</f>
        <v>20</v>
      </c>
    </row>
    <row r="53" spans="1:16" x14ac:dyDescent="0.35">
      <c r="A53" s="23" t="s">
        <v>4687</v>
      </c>
      <c r="B53" s="23">
        <v>2004</v>
      </c>
      <c r="C53" s="23" t="s">
        <v>4807</v>
      </c>
      <c r="D53" s="23">
        <v>10</v>
      </c>
      <c r="E53" s="23">
        <v>0</v>
      </c>
      <c r="F53" s="28">
        <v>1146.8</v>
      </c>
      <c r="G53" s="23" t="s">
        <v>86</v>
      </c>
      <c r="H53" s="23" t="s">
        <v>86</v>
      </c>
      <c r="I53" s="23" t="s">
        <v>4805</v>
      </c>
      <c r="J53" s="23">
        <f>IF(TRIM(B53)="?",'Cleaning Summary'!$B$28,B53)</f>
        <v>2004</v>
      </c>
      <c r="K53" s="23" t="str">
        <f>IF(TRIM(C53)="?",'Cleaning Summary'!$B$27,C53)</f>
        <v>Jun</v>
      </c>
      <c r="L53" s="23" t="str">
        <f>IF(TRIM(G53)="?",'Cleaning Summary'!$B$40,G53)</f>
        <v>tier - 2</v>
      </c>
      <c r="M53" s="23" t="str">
        <f>IF(TRIM(H53)="?",'Cleaning Summary'!$B$45,H53)</f>
        <v>tier - 2</v>
      </c>
      <c r="N53" s="23" t="str">
        <f>IF(TRIM(I53)="?",'Cleaning Summary'!$B$29,I53)</f>
        <v>R1013</v>
      </c>
      <c r="O53" s="29">
        <f>DATE(J53,MATCH(K53,{"Jan","Feb","Mar","Apr","May","Jun","Jul","Aug","Sep","Oct","Nov","Dec"},0),D53)</f>
        <v>38148</v>
      </c>
      <c r="P53" s="23">
        <f>DATEDIF(O53,'Cleaning Summary'!$B$62,"Y")</f>
        <v>18</v>
      </c>
    </row>
    <row r="54" spans="1:16" x14ac:dyDescent="0.35">
      <c r="A54" s="23" t="s">
        <v>4685</v>
      </c>
      <c r="B54" s="23">
        <v>2003</v>
      </c>
      <c r="C54" s="23" t="s">
        <v>4807</v>
      </c>
      <c r="D54" s="23">
        <v>12</v>
      </c>
      <c r="E54" s="23">
        <v>0</v>
      </c>
      <c r="F54" s="28">
        <v>1149</v>
      </c>
      <c r="G54" s="23" t="s">
        <v>86</v>
      </c>
      <c r="H54" s="23" t="s">
        <v>85</v>
      </c>
      <c r="I54" s="23" t="s">
        <v>4808</v>
      </c>
      <c r="J54" s="23">
        <f>IF(TRIM(B54)="?",'Cleaning Summary'!$B$28,B54)</f>
        <v>2003</v>
      </c>
      <c r="K54" s="23" t="str">
        <f>IF(TRIM(C54)="?",'Cleaning Summary'!$B$27,C54)</f>
        <v>Jun</v>
      </c>
      <c r="L54" s="23" t="str">
        <f>IF(TRIM(G54)="?",'Cleaning Summary'!$B$40,G54)</f>
        <v>tier - 2</v>
      </c>
      <c r="M54" s="23" t="str">
        <f>IF(TRIM(H54)="?",'Cleaning Summary'!$B$45,H54)</f>
        <v>tier - 1</v>
      </c>
      <c r="N54" s="23" t="str">
        <f>IF(TRIM(I54)="?",'Cleaning Summary'!$B$29,I54)</f>
        <v>R1012</v>
      </c>
      <c r="O54" s="29">
        <f>DATE(J54,MATCH(K54,{"Jan","Feb","Mar","Apr","May","Jun","Jul","Aug","Sep","Oct","Nov","Dec"},0),D54)</f>
        <v>37784</v>
      </c>
      <c r="P54" s="23">
        <f>DATEDIF(O54,'Cleaning Summary'!$B$62,"Y")</f>
        <v>19</v>
      </c>
    </row>
    <row r="55" spans="1:16" x14ac:dyDescent="0.35">
      <c r="A55" s="23" t="s">
        <v>4683</v>
      </c>
      <c r="B55" s="23">
        <v>2004</v>
      </c>
      <c r="C55" s="23" t="s">
        <v>4804</v>
      </c>
      <c r="D55" s="23">
        <v>18</v>
      </c>
      <c r="E55" s="23">
        <v>0</v>
      </c>
      <c r="F55" s="28">
        <v>1149.4000000000001</v>
      </c>
      <c r="G55" s="23" t="s">
        <v>86</v>
      </c>
      <c r="H55" s="23" t="s">
        <v>86</v>
      </c>
      <c r="I55" s="23" t="s">
        <v>4805</v>
      </c>
      <c r="J55" s="23">
        <f>IF(TRIM(B55)="?",'Cleaning Summary'!$B$28,B55)</f>
        <v>2004</v>
      </c>
      <c r="K55" s="23" t="str">
        <f>IF(TRIM(C55)="?",'Cleaning Summary'!$B$27,C55)</f>
        <v>Jul</v>
      </c>
      <c r="L55" s="23" t="str">
        <f>IF(TRIM(G55)="?",'Cleaning Summary'!$B$40,G55)</f>
        <v>tier - 2</v>
      </c>
      <c r="M55" s="23" t="str">
        <f>IF(TRIM(H55)="?",'Cleaning Summary'!$B$45,H55)</f>
        <v>tier - 2</v>
      </c>
      <c r="N55" s="23" t="str">
        <f>IF(TRIM(I55)="?",'Cleaning Summary'!$B$29,I55)</f>
        <v>R1013</v>
      </c>
      <c r="O55" s="29">
        <f>DATE(J55,MATCH(K55,{"Jan","Feb","Mar","Apr","May","Jun","Jul","Aug","Sep","Oct","Nov","Dec"},0),D55)</f>
        <v>38186</v>
      </c>
      <c r="P55" s="23">
        <f>DATEDIF(O55,'Cleaning Summary'!$B$62,"Y")</f>
        <v>18</v>
      </c>
    </row>
    <row r="56" spans="1:16" x14ac:dyDescent="0.35">
      <c r="A56" s="23" t="s">
        <v>4681</v>
      </c>
      <c r="B56" s="23">
        <v>1994</v>
      </c>
      <c r="C56" s="23" t="s">
        <v>4804</v>
      </c>
      <c r="D56" s="23">
        <v>26</v>
      </c>
      <c r="E56" s="23">
        <v>0</v>
      </c>
      <c r="F56" s="28">
        <v>1158.32</v>
      </c>
      <c r="G56" s="23" t="s">
        <v>86</v>
      </c>
      <c r="H56" s="23" t="s">
        <v>85</v>
      </c>
      <c r="I56" s="23" t="s">
        <v>4805</v>
      </c>
      <c r="J56" s="23">
        <f>IF(TRIM(B56)="?",'Cleaning Summary'!$B$28,B56)</f>
        <v>1994</v>
      </c>
      <c r="K56" s="23" t="str">
        <f>IF(TRIM(C56)="?",'Cleaning Summary'!$B$27,C56)</f>
        <v>Jul</v>
      </c>
      <c r="L56" s="23" t="str">
        <f>IF(TRIM(G56)="?",'Cleaning Summary'!$B$40,G56)</f>
        <v>tier - 2</v>
      </c>
      <c r="M56" s="23" t="str">
        <f>IF(TRIM(H56)="?",'Cleaning Summary'!$B$45,H56)</f>
        <v>tier - 1</v>
      </c>
      <c r="N56" s="23" t="str">
        <f>IF(TRIM(I56)="?",'Cleaning Summary'!$B$29,I56)</f>
        <v>R1013</v>
      </c>
      <c r="O56" s="29">
        <f>DATE(J56,MATCH(K56,{"Jan","Feb","Mar","Apr","May","Jun","Jul","Aug","Sep","Oct","Nov","Dec"},0),D56)</f>
        <v>34541</v>
      </c>
      <c r="P56" s="23">
        <f>DATEDIF(O56,'Cleaning Summary'!$B$62,"Y")</f>
        <v>28</v>
      </c>
    </row>
    <row r="57" spans="1:16" x14ac:dyDescent="0.35">
      <c r="A57" s="23" t="s">
        <v>4679</v>
      </c>
      <c r="B57" s="23">
        <v>2004</v>
      </c>
      <c r="C57" s="23" t="s">
        <v>4806</v>
      </c>
      <c r="D57" s="23">
        <v>11</v>
      </c>
      <c r="E57" s="23">
        <v>0</v>
      </c>
      <c r="F57" s="28">
        <v>1163.46</v>
      </c>
      <c r="G57" s="23" t="s">
        <v>86</v>
      </c>
      <c r="H57" s="23" t="s">
        <v>87</v>
      </c>
      <c r="I57" s="23" t="s">
        <v>4805</v>
      </c>
      <c r="J57" s="23">
        <f>IF(TRIM(B57)="?",'Cleaning Summary'!$B$28,B57)</f>
        <v>2004</v>
      </c>
      <c r="K57" s="23" t="str">
        <f>IF(TRIM(C57)="?",'Cleaning Summary'!$B$27,C57)</f>
        <v>Nov</v>
      </c>
      <c r="L57" s="23" t="str">
        <f>IF(TRIM(G57)="?",'Cleaning Summary'!$B$40,G57)</f>
        <v>tier - 2</v>
      </c>
      <c r="M57" s="23" t="str">
        <f>IF(TRIM(H57)="?",'Cleaning Summary'!$B$45,H57)</f>
        <v>tier - 3</v>
      </c>
      <c r="N57" s="23" t="str">
        <f>IF(TRIM(I57)="?",'Cleaning Summary'!$B$29,I57)</f>
        <v>R1013</v>
      </c>
      <c r="O57" s="29">
        <f>DATE(J57,MATCH(K57,{"Jan","Feb","Mar","Apr","May","Jun","Jul","Aug","Sep","Oct","Nov","Dec"},0),D57)</f>
        <v>38302</v>
      </c>
      <c r="P57" s="23">
        <f>DATEDIF(O57,'Cleaning Summary'!$B$62,"Y")</f>
        <v>18</v>
      </c>
    </row>
    <row r="58" spans="1:16" x14ac:dyDescent="0.35">
      <c r="A58" s="23" t="s">
        <v>4677</v>
      </c>
      <c r="B58" s="23">
        <v>2002</v>
      </c>
      <c r="C58" s="23" t="s">
        <v>4807</v>
      </c>
      <c r="D58" s="23">
        <v>11</v>
      </c>
      <c r="E58" s="23">
        <v>0</v>
      </c>
      <c r="F58" s="28">
        <v>1165</v>
      </c>
      <c r="G58" s="23" t="s">
        <v>86</v>
      </c>
      <c r="H58" s="23" t="s">
        <v>87</v>
      </c>
      <c r="I58" s="23" t="s">
        <v>4808</v>
      </c>
      <c r="J58" s="23">
        <f>IF(TRIM(B58)="?",'Cleaning Summary'!$B$28,B58)</f>
        <v>2002</v>
      </c>
      <c r="K58" s="23" t="str">
        <f>IF(TRIM(C58)="?",'Cleaning Summary'!$B$27,C58)</f>
        <v>Jun</v>
      </c>
      <c r="L58" s="23" t="str">
        <f>IF(TRIM(G58)="?",'Cleaning Summary'!$B$40,G58)</f>
        <v>tier - 2</v>
      </c>
      <c r="M58" s="23" t="str">
        <f>IF(TRIM(H58)="?",'Cleaning Summary'!$B$45,H58)</f>
        <v>tier - 3</v>
      </c>
      <c r="N58" s="23" t="str">
        <f>IF(TRIM(I58)="?",'Cleaning Summary'!$B$29,I58)</f>
        <v>R1012</v>
      </c>
      <c r="O58" s="29">
        <f>DATE(J58,MATCH(K58,{"Jan","Feb","Mar","Apr","May","Jun","Jul","Aug","Sep","Oct","Nov","Dec"},0),D58)</f>
        <v>37418</v>
      </c>
      <c r="P58" s="23">
        <f>DATEDIF(O58,'Cleaning Summary'!$B$62,"Y")</f>
        <v>20</v>
      </c>
    </row>
    <row r="59" spans="1:16" x14ac:dyDescent="0.35">
      <c r="A59" s="23" t="s">
        <v>4675</v>
      </c>
      <c r="B59" s="23">
        <v>2001</v>
      </c>
      <c r="C59" s="23" t="s">
        <v>4806</v>
      </c>
      <c r="D59" s="23">
        <v>12</v>
      </c>
      <c r="E59" s="23">
        <v>0</v>
      </c>
      <c r="F59" s="28">
        <v>1167</v>
      </c>
      <c r="G59" s="23" t="s">
        <v>86</v>
      </c>
      <c r="H59" s="23" t="s">
        <v>85</v>
      </c>
      <c r="I59" s="23" t="s">
        <v>4805</v>
      </c>
      <c r="J59" s="23">
        <f>IF(TRIM(B59)="?",'Cleaning Summary'!$B$28,B59)</f>
        <v>2001</v>
      </c>
      <c r="K59" s="23" t="str">
        <f>IF(TRIM(C59)="?",'Cleaning Summary'!$B$27,C59)</f>
        <v>Nov</v>
      </c>
      <c r="L59" s="23" t="str">
        <f>IF(TRIM(G59)="?",'Cleaning Summary'!$B$40,G59)</f>
        <v>tier - 2</v>
      </c>
      <c r="M59" s="23" t="str">
        <f>IF(TRIM(H59)="?",'Cleaning Summary'!$B$45,H59)</f>
        <v>tier - 1</v>
      </c>
      <c r="N59" s="23" t="str">
        <f>IF(TRIM(I59)="?",'Cleaning Summary'!$B$29,I59)</f>
        <v>R1013</v>
      </c>
      <c r="O59" s="29">
        <f>DATE(J59,MATCH(K59,{"Jan","Feb","Mar","Apr","May","Jun","Jul","Aug","Sep","Oct","Nov","Dec"},0),D59)</f>
        <v>37207</v>
      </c>
      <c r="P59" s="23">
        <f>DATEDIF(O59,'Cleaning Summary'!$B$62,"Y")</f>
        <v>21</v>
      </c>
    </row>
    <row r="60" spans="1:16" x14ac:dyDescent="0.35">
      <c r="A60" s="23" t="s">
        <v>4673</v>
      </c>
      <c r="B60" s="23">
        <v>1996</v>
      </c>
      <c r="C60" s="23" t="s">
        <v>4810</v>
      </c>
      <c r="D60" s="23">
        <v>11</v>
      </c>
      <c r="E60" s="23">
        <v>0</v>
      </c>
      <c r="F60" s="28">
        <v>1178</v>
      </c>
      <c r="G60" s="23" t="s">
        <v>86</v>
      </c>
      <c r="H60" s="23" t="s">
        <v>87</v>
      </c>
      <c r="I60" s="23" t="s">
        <v>4805</v>
      </c>
      <c r="J60" s="23">
        <f>IF(TRIM(B60)="?",'Cleaning Summary'!$B$28,B60)</f>
        <v>1996</v>
      </c>
      <c r="K60" s="23" t="str">
        <f>IF(TRIM(C60)="?",'Cleaning Summary'!$B$27,C60)</f>
        <v>Aug</v>
      </c>
      <c r="L60" s="23" t="str">
        <f>IF(TRIM(G60)="?",'Cleaning Summary'!$B$40,G60)</f>
        <v>tier - 2</v>
      </c>
      <c r="M60" s="23" t="str">
        <f>IF(TRIM(H60)="?",'Cleaning Summary'!$B$45,H60)</f>
        <v>tier - 3</v>
      </c>
      <c r="N60" s="23" t="str">
        <f>IF(TRIM(I60)="?",'Cleaning Summary'!$B$29,I60)</f>
        <v>R1013</v>
      </c>
      <c r="O60" s="29">
        <f>DATE(J60,MATCH(K60,{"Jan","Feb","Mar","Apr","May","Jun","Jul","Aug","Sep","Oct","Nov","Dec"},0),D60)</f>
        <v>35288</v>
      </c>
      <c r="P60" s="23">
        <f>DATEDIF(O60,'Cleaning Summary'!$B$62,"Y")</f>
        <v>26</v>
      </c>
    </row>
    <row r="61" spans="1:16" x14ac:dyDescent="0.35">
      <c r="A61" s="23" t="s">
        <v>4671</v>
      </c>
      <c r="B61" s="23">
        <v>1997</v>
      </c>
      <c r="C61" s="23" t="s">
        <v>4807</v>
      </c>
      <c r="D61" s="23">
        <v>28</v>
      </c>
      <c r="E61" s="23">
        <v>0</v>
      </c>
      <c r="F61" s="28">
        <v>1178.07</v>
      </c>
      <c r="G61" s="23" t="s">
        <v>86</v>
      </c>
      <c r="H61" s="23" t="s">
        <v>86</v>
      </c>
      <c r="I61" s="23" t="s">
        <v>4805</v>
      </c>
      <c r="J61" s="23">
        <f>IF(TRIM(B61)="?",'Cleaning Summary'!$B$28,B61)</f>
        <v>1997</v>
      </c>
      <c r="K61" s="23" t="str">
        <f>IF(TRIM(C61)="?",'Cleaning Summary'!$B$27,C61)</f>
        <v>Jun</v>
      </c>
      <c r="L61" s="23" t="str">
        <f>IF(TRIM(G61)="?",'Cleaning Summary'!$B$40,G61)</f>
        <v>tier - 2</v>
      </c>
      <c r="M61" s="23" t="str">
        <f>IF(TRIM(H61)="?",'Cleaning Summary'!$B$45,H61)</f>
        <v>tier - 2</v>
      </c>
      <c r="N61" s="23" t="str">
        <f>IF(TRIM(I61)="?",'Cleaning Summary'!$B$29,I61)</f>
        <v>R1013</v>
      </c>
      <c r="O61" s="29">
        <f>DATE(J61,MATCH(K61,{"Jan","Feb","Mar","Apr","May","Jun","Jul","Aug","Sep","Oct","Nov","Dec"},0),D61)</f>
        <v>35609</v>
      </c>
      <c r="P61" s="23">
        <f>DATEDIF(O61,'Cleaning Summary'!$B$62,"Y")</f>
        <v>25</v>
      </c>
    </row>
    <row r="62" spans="1:16" x14ac:dyDescent="0.35">
      <c r="A62" s="23" t="s">
        <v>4669</v>
      </c>
      <c r="B62" s="23">
        <v>2002</v>
      </c>
      <c r="C62" s="23" t="s">
        <v>4810</v>
      </c>
      <c r="D62" s="23">
        <v>26</v>
      </c>
      <c r="E62" s="23">
        <v>0</v>
      </c>
      <c r="F62" s="28">
        <v>1191</v>
      </c>
      <c r="G62" s="23" t="s">
        <v>86</v>
      </c>
      <c r="H62" s="23" t="s">
        <v>85</v>
      </c>
      <c r="I62" s="23" t="s">
        <v>4805</v>
      </c>
      <c r="J62" s="23">
        <f>IF(TRIM(B62)="?",'Cleaning Summary'!$B$28,B62)</f>
        <v>2002</v>
      </c>
      <c r="K62" s="23" t="str">
        <f>IF(TRIM(C62)="?",'Cleaning Summary'!$B$27,C62)</f>
        <v>Aug</v>
      </c>
      <c r="L62" s="23" t="str">
        <f>IF(TRIM(G62)="?",'Cleaning Summary'!$B$40,G62)</f>
        <v>tier - 2</v>
      </c>
      <c r="M62" s="23" t="str">
        <f>IF(TRIM(H62)="?",'Cleaning Summary'!$B$45,H62)</f>
        <v>tier - 1</v>
      </c>
      <c r="N62" s="23" t="str">
        <f>IF(TRIM(I62)="?",'Cleaning Summary'!$B$29,I62)</f>
        <v>R1013</v>
      </c>
      <c r="O62" s="29">
        <f>DATE(J62,MATCH(K62,{"Jan","Feb","Mar","Apr","May","Jun","Jul","Aug","Sep","Oct","Nov","Dec"},0),D62)</f>
        <v>37494</v>
      </c>
      <c r="P62" s="23">
        <f>DATEDIF(O62,'Cleaning Summary'!$B$62,"Y")</f>
        <v>20</v>
      </c>
    </row>
    <row r="63" spans="1:16" x14ac:dyDescent="0.35">
      <c r="A63" s="23" t="s">
        <v>4667</v>
      </c>
      <c r="B63" s="23">
        <v>1999</v>
      </c>
      <c r="C63" s="23" t="s">
        <v>4807</v>
      </c>
      <c r="D63" s="23">
        <v>28</v>
      </c>
      <c r="E63" s="23">
        <v>0</v>
      </c>
      <c r="F63" s="28">
        <v>1200</v>
      </c>
      <c r="G63" s="23" t="s">
        <v>86</v>
      </c>
      <c r="H63" s="23" t="s">
        <v>87</v>
      </c>
      <c r="I63" s="23" t="s">
        <v>4808</v>
      </c>
      <c r="J63" s="23">
        <f>IF(TRIM(B63)="?",'Cleaning Summary'!$B$28,B63)</f>
        <v>1999</v>
      </c>
      <c r="K63" s="23" t="str">
        <f>IF(TRIM(C63)="?",'Cleaning Summary'!$B$27,C63)</f>
        <v>Jun</v>
      </c>
      <c r="L63" s="23" t="str">
        <f>IF(TRIM(G63)="?",'Cleaning Summary'!$B$40,G63)</f>
        <v>tier - 2</v>
      </c>
      <c r="M63" s="23" t="str">
        <f>IF(TRIM(H63)="?",'Cleaning Summary'!$B$45,H63)</f>
        <v>tier - 3</v>
      </c>
      <c r="N63" s="23" t="str">
        <f>IF(TRIM(I63)="?",'Cleaning Summary'!$B$29,I63)</f>
        <v>R1012</v>
      </c>
      <c r="O63" s="29">
        <f>DATE(J63,MATCH(K63,{"Jan","Feb","Mar","Apr","May","Jun","Jul","Aug","Sep","Oct","Nov","Dec"},0),D63)</f>
        <v>36339</v>
      </c>
      <c r="P63" s="23">
        <f>DATEDIF(O63,'Cleaning Summary'!$B$62,"Y")</f>
        <v>23</v>
      </c>
    </row>
    <row r="64" spans="1:16" x14ac:dyDescent="0.35">
      <c r="A64" s="23" t="s">
        <v>4665</v>
      </c>
      <c r="B64" s="23">
        <v>1992</v>
      </c>
      <c r="C64" s="23" t="s">
        <v>4811</v>
      </c>
      <c r="D64" s="23">
        <v>6</v>
      </c>
      <c r="E64" s="23">
        <v>0</v>
      </c>
      <c r="F64" s="28">
        <v>1200.55</v>
      </c>
      <c r="G64" s="23" t="s">
        <v>86</v>
      </c>
      <c r="H64" s="23" t="s">
        <v>87</v>
      </c>
      <c r="I64" s="23" t="s">
        <v>4805</v>
      </c>
      <c r="J64" s="23">
        <f>IF(TRIM(B64)="?",'Cleaning Summary'!$B$28,B64)</f>
        <v>1992</v>
      </c>
      <c r="K64" s="23" t="str">
        <f>IF(TRIM(C64)="?",'Cleaning Summary'!$B$27,C64)</f>
        <v>Oct</v>
      </c>
      <c r="L64" s="23" t="str">
        <f>IF(TRIM(G64)="?",'Cleaning Summary'!$B$40,G64)</f>
        <v>tier - 2</v>
      </c>
      <c r="M64" s="23" t="str">
        <f>IF(TRIM(H64)="?",'Cleaning Summary'!$B$45,H64)</f>
        <v>tier - 3</v>
      </c>
      <c r="N64" s="23" t="str">
        <f>IF(TRIM(I64)="?",'Cleaning Summary'!$B$29,I64)</f>
        <v>R1013</v>
      </c>
      <c r="O64" s="29">
        <f>DATE(J64,MATCH(K64,{"Jan","Feb","Mar","Apr","May","Jun","Jul","Aug","Sep","Oct","Nov","Dec"},0),D64)</f>
        <v>33883</v>
      </c>
      <c r="P64" s="23">
        <f>DATEDIF(O64,'Cleaning Summary'!$B$62,"Y")</f>
        <v>30</v>
      </c>
    </row>
    <row r="65" spans="1:16" x14ac:dyDescent="0.35">
      <c r="A65" s="23" t="s">
        <v>4663</v>
      </c>
      <c r="B65" s="23">
        <v>2004</v>
      </c>
      <c r="C65" s="23" t="s">
        <v>4807</v>
      </c>
      <c r="D65" s="23">
        <v>2</v>
      </c>
      <c r="E65" s="23">
        <v>0</v>
      </c>
      <c r="F65" s="28">
        <v>1210</v>
      </c>
      <c r="G65" s="23" t="s">
        <v>86</v>
      </c>
      <c r="H65" s="23" t="s">
        <v>85</v>
      </c>
      <c r="I65" s="23" t="s">
        <v>4805</v>
      </c>
      <c r="J65" s="23">
        <f>IF(TRIM(B65)="?",'Cleaning Summary'!$B$28,B65)</f>
        <v>2004</v>
      </c>
      <c r="K65" s="23" t="str">
        <f>IF(TRIM(C65)="?",'Cleaning Summary'!$B$27,C65)</f>
        <v>Jun</v>
      </c>
      <c r="L65" s="23" t="str">
        <f>IF(TRIM(G65)="?",'Cleaning Summary'!$B$40,G65)</f>
        <v>tier - 2</v>
      </c>
      <c r="M65" s="23" t="str">
        <f>IF(TRIM(H65)="?",'Cleaning Summary'!$B$45,H65)</f>
        <v>tier - 1</v>
      </c>
      <c r="N65" s="23" t="str">
        <f>IF(TRIM(I65)="?",'Cleaning Summary'!$B$29,I65)</f>
        <v>R1013</v>
      </c>
      <c r="O65" s="29">
        <f>DATE(J65,MATCH(K65,{"Jan","Feb","Mar","Apr","May","Jun","Jul","Aug","Sep","Oct","Nov","Dec"},0),D65)</f>
        <v>38140</v>
      </c>
      <c r="P65" s="23">
        <f>DATEDIF(O65,'Cleaning Summary'!$B$62,"Y")</f>
        <v>19</v>
      </c>
    </row>
    <row r="66" spans="1:16" x14ac:dyDescent="0.35">
      <c r="A66" s="23" t="s">
        <v>4661</v>
      </c>
      <c r="B66" s="23">
        <v>1996</v>
      </c>
      <c r="C66" s="23" t="s">
        <v>4806</v>
      </c>
      <c r="D66" s="23">
        <v>4</v>
      </c>
      <c r="E66" s="23">
        <v>0</v>
      </c>
      <c r="F66" s="28">
        <v>1220</v>
      </c>
      <c r="G66" s="23" t="s">
        <v>86</v>
      </c>
      <c r="H66" s="23" t="s">
        <v>87</v>
      </c>
      <c r="I66" s="23" t="s">
        <v>4808</v>
      </c>
      <c r="J66" s="23">
        <f>IF(TRIM(B66)="?",'Cleaning Summary'!$B$28,B66)</f>
        <v>1996</v>
      </c>
      <c r="K66" s="23" t="str">
        <f>IF(TRIM(C66)="?",'Cleaning Summary'!$B$27,C66)</f>
        <v>Nov</v>
      </c>
      <c r="L66" s="23" t="str">
        <f>IF(TRIM(G66)="?",'Cleaning Summary'!$B$40,G66)</f>
        <v>tier - 2</v>
      </c>
      <c r="M66" s="23" t="str">
        <f>IF(TRIM(H66)="?",'Cleaning Summary'!$B$45,H66)</f>
        <v>tier - 3</v>
      </c>
      <c r="N66" s="23" t="str">
        <f>IF(TRIM(I66)="?",'Cleaning Summary'!$B$29,I66)</f>
        <v>R1012</v>
      </c>
      <c r="O66" s="29">
        <f>DATE(J66,MATCH(K66,{"Jan","Feb","Mar","Apr","May","Jun","Jul","Aug","Sep","Oct","Nov","Dec"},0),D66)</f>
        <v>35373</v>
      </c>
      <c r="P66" s="23">
        <f>DATEDIF(O66,'Cleaning Summary'!$B$62,"Y")</f>
        <v>26</v>
      </c>
    </row>
    <row r="67" spans="1:16" x14ac:dyDescent="0.35">
      <c r="A67" s="23" t="s">
        <v>4659</v>
      </c>
      <c r="B67" s="23">
        <v>2004</v>
      </c>
      <c r="C67" s="23" t="s">
        <v>4804</v>
      </c>
      <c r="D67" s="23">
        <v>9</v>
      </c>
      <c r="E67" s="23">
        <v>0</v>
      </c>
      <c r="F67" s="28">
        <v>1224</v>
      </c>
      <c r="G67" s="23" t="s">
        <v>86</v>
      </c>
      <c r="H67" s="23" t="s">
        <v>85</v>
      </c>
      <c r="I67" s="23" t="s">
        <v>4805</v>
      </c>
      <c r="J67" s="23">
        <f>IF(TRIM(B67)="?",'Cleaning Summary'!$B$28,B67)</f>
        <v>2004</v>
      </c>
      <c r="K67" s="23" t="str">
        <f>IF(TRIM(C67)="?",'Cleaning Summary'!$B$27,C67)</f>
        <v>Jul</v>
      </c>
      <c r="L67" s="23" t="str">
        <f>IF(TRIM(G67)="?",'Cleaning Summary'!$B$40,G67)</f>
        <v>tier - 2</v>
      </c>
      <c r="M67" s="23" t="str">
        <f>IF(TRIM(H67)="?",'Cleaning Summary'!$B$45,H67)</f>
        <v>tier - 1</v>
      </c>
      <c r="N67" s="23" t="str">
        <f>IF(TRIM(I67)="?",'Cleaning Summary'!$B$29,I67)</f>
        <v>R1013</v>
      </c>
      <c r="O67" s="29">
        <f>DATE(J67,MATCH(K67,{"Jan","Feb","Mar","Apr","May","Jun","Jul","Aug","Sep","Oct","Nov","Dec"},0),D67)</f>
        <v>38177</v>
      </c>
      <c r="P67" s="23">
        <f>DATEDIF(O67,'Cleaning Summary'!$B$62,"Y")</f>
        <v>18</v>
      </c>
    </row>
    <row r="68" spans="1:16" x14ac:dyDescent="0.35">
      <c r="A68" s="23" t="s">
        <v>4657</v>
      </c>
      <c r="B68" s="23">
        <v>2004</v>
      </c>
      <c r="C68" s="23" t="s">
        <v>4811</v>
      </c>
      <c r="D68" s="23">
        <v>16</v>
      </c>
      <c r="E68" s="23">
        <v>0</v>
      </c>
      <c r="F68" s="28">
        <v>1228</v>
      </c>
      <c r="G68" s="23" t="s">
        <v>86</v>
      </c>
      <c r="H68" s="23" t="s">
        <v>85</v>
      </c>
      <c r="I68" s="23" t="s">
        <v>4808</v>
      </c>
      <c r="J68" s="23">
        <f>IF(TRIM(B68)="?",'Cleaning Summary'!$B$28,B68)</f>
        <v>2004</v>
      </c>
      <c r="K68" s="23" t="str">
        <f>IF(TRIM(C68)="?",'Cleaning Summary'!$B$27,C68)</f>
        <v>Oct</v>
      </c>
      <c r="L68" s="23" t="str">
        <f>IF(TRIM(G68)="?",'Cleaning Summary'!$B$40,G68)</f>
        <v>tier - 2</v>
      </c>
      <c r="M68" s="23" t="str">
        <f>IF(TRIM(H68)="?",'Cleaning Summary'!$B$45,H68)</f>
        <v>tier - 1</v>
      </c>
      <c r="N68" s="23" t="str">
        <f>IF(TRIM(I68)="?",'Cleaning Summary'!$B$29,I68)</f>
        <v>R1012</v>
      </c>
      <c r="O68" s="29">
        <f>DATE(J68,MATCH(K68,{"Jan","Feb","Mar","Apr","May","Jun","Jul","Aug","Sep","Oct","Nov","Dec"},0),D68)</f>
        <v>38276</v>
      </c>
      <c r="P68" s="23">
        <f>DATEDIF(O68,'Cleaning Summary'!$B$62,"Y")</f>
        <v>18</v>
      </c>
    </row>
    <row r="69" spans="1:16" x14ac:dyDescent="0.35">
      <c r="A69" s="23" t="s">
        <v>4655</v>
      </c>
      <c r="B69" s="23">
        <v>1998</v>
      </c>
      <c r="C69" s="23" t="s">
        <v>4804</v>
      </c>
      <c r="D69" s="23">
        <v>13</v>
      </c>
      <c r="E69" s="23">
        <v>0</v>
      </c>
      <c r="F69" s="28">
        <v>1234</v>
      </c>
      <c r="G69" s="23" t="s">
        <v>86</v>
      </c>
      <c r="H69" s="23" t="s">
        <v>85</v>
      </c>
      <c r="I69" s="23" t="s">
        <v>4805</v>
      </c>
      <c r="J69" s="23">
        <f>IF(TRIM(B69)="?",'Cleaning Summary'!$B$28,B69)</f>
        <v>1998</v>
      </c>
      <c r="K69" s="23" t="str">
        <f>IF(TRIM(C69)="?",'Cleaning Summary'!$B$27,C69)</f>
        <v>Jul</v>
      </c>
      <c r="L69" s="23" t="str">
        <f>IF(TRIM(G69)="?",'Cleaning Summary'!$B$40,G69)</f>
        <v>tier - 2</v>
      </c>
      <c r="M69" s="23" t="str">
        <f>IF(TRIM(H69)="?",'Cleaning Summary'!$B$45,H69)</f>
        <v>tier - 1</v>
      </c>
      <c r="N69" s="23" t="str">
        <f>IF(TRIM(I69)="?",'Cleaning Summary'!$B$29,I69)</f>
        <v>R1013</v>
      </c>
      <c r="O69" s="29">
        <f>DATE(J69,MATCH(K69,{"Jan","Feb","Mar","Apr","May","Jun","Jul","Aug","Sep","Oct","Nov","Dec"},0),D69)</f>
        <v>35989</v>
      </c>
      <c r="P69" s="23">
        <f>DATEDIF(O69,'Cleaning Summary'!$B$62,"Y")</f>
        <v>24</v>
      </c>
    </row>
    <row r="70" spans="1:16" x14ac:dyDescent="0.35">
      <c r="A70" s="23" t="s">
        <v>4653</v>
      </c>
      <c r="B70" s="23">
        <v>2002</v>
      </c>
      <c r="C70" s="23" t="s">
        <v>4809</v>
      </c>
      <c r="D70" s="23">
        <v>12</v>
      </c>
      <c r="E70" s="23">
        <v>0</v>
      </c>
      <c r="F70" s="28">
        <v>1237</v>
      </c>
      <c r="G70" s="23" t="s">
        <v>86</v>
      </c>
      <c r="H70" s="23" t="s">
        <v>86</v>
      </c>
      <c r="I70" s="23" t="s">
        <v>4805</v>
      </c>
      <c r="J70" s="23">
        <f>IF(TRIM(B70)="?",'Cleaning Summary'!$B$28,B70)</f>
        <v>2002</v>
      </c>
      <c r="K70" s="23" t="str">
        <f>IF(TRIM(C70)="?",'Cleaning Summary'!$B$27,C70)</f>
        <v>Dec</v>
      </c>
      <c r="L70" s="23" t="str">
        <f>IF(TRIM(G70)="?",'Cleaning Summary'!$B$40,G70)</f>
        <v>tier - 2</v>
      </c>
      <c r="M70" s="23" t="str">
        <f>IF(TRIM(H70)="?",'Cleaning Summary'!$B$45,H70)</f>
        <v>tier - 2</v>
      </c>
      <c r="N70" s="23" t="str">
        <f>IF(TRIM(I70)="?",'Cleaning Summary'!$B$29,I70)</f>
        <v>R1013</v>
      </c>
      <c r="O70" s="29">
        <f>DATE(J70,MATCH(K70,{"Jan","Feb","Mar","Apr","May","Jun","Jul","Aug","Sep","Oct","Nov","Dec"},0),D70)</f>
        <v>37602</v>
      </c>
      <c r="P70" s="23">
        <f>DATEDIF(O70,'Cleaning Summary'!$B$62,"Y")</f>
        <v>20</v>
      </c>
    </row>
    <row r="71" spans="1:16" x14ac:dyDescent="0.35">
      <c r="A71" s="23" t="s">
        <v>4651</v>
      </c>
      <c r="B71" s="23">
        <v>1998</v>
      </c>
      <c r="C71" s="23" t="s">
        <v>4811</v>
      </c>
      <c r="D71" s="23">
        <v>11</v>
      </c>
      <c r="E71" s="23">
        <v>0</v>
      </c>
      <c r="F71" s="28">
        <v>1240</v>
      </c>
      <c r="G71" s="23" t="s">
        <v>86</v>
      </c>
      <c r="H71" s="23" t="s">
        <v>85</v>
      </c>
      <c r="I71" s="23" t="s">
        <v>4808</v>
      </c>
      <c r="J71" s="23">
        <f>IF(TRIM(B71)="?",'Cleaning Summary'!$B$28,B71)</f>
        <v>1998</v>
      </c>
      <c r="K71" s="23" t="str">
        <f>IF(TRIM(C71)="?",'Cleaning Summary'!$B$27,C71)</f>
        <v>Oct</v>
      </c>
      <c r="L71" s="23" t="str">
        <f>IF(TRIM(G71)="?",'Cleaning Summary'!$B$40,G71)</f>
        <v>tier - 2</v>
      </c>
      <c r="M71" s="23" t="str">
        <f>IF(TRIM(H71)="?",'Cleaning Summary'!$B$45,H71)</f>
        <v>tier - 1</v>
      </c>
      <c r="N71" s="23" t="str">
        <f>IF(TRIM(I71)="?",'Cleaning Summary'!$B$29,I71)</f>
        <v>R1012</v>
      </c>
      <c r="O71" s="29">
        <f>DATE(J71,MATCH(K71,{"Jan","Feb","Mar","Apr","May","Jun","Jul","Aug","Sep","Oct","Nov","Dec"},0),D71)</f>
        <v>36079</v>
      </c>
      <c r="P71" s="23">
        <f>DATEDIF(O71,'Cleaning Summary'!$B$62,"Y")</f>
        <v>24</v>
      </c>
    </row>
    <row r="72" spans="1:16" x14ac:dyDescent="0.35">
      <c r="A72" s="23" t="s">
        <v>4649</v>
      </c>
      <c r="B72" s="23">
        <v>2002</v>
      </c>
      <c r="C72" s="23" t="s">
        <v>4804</v>
      </c>
      <c r="D72" s="23">
        <v>1</v>
      </c>
      <c r="E72" s="23">
        <v>0</v>
      </c>
      <c r="F72" s="28">
        <v>1241</v>
      </c>
      <c r="G72" s="23" t="s">
        <v>86</v>
      </c>
      <c r="H72" s="23" t="s">
        <v>86</v>
      </c>
      <c r="I72" s="23" t="s">
        <v>4805</v>
      </c>
      <c r="J72" s="23">
        <f>IF(TRIM(B72)="?",'Cleaning Summary'!$B$28,B72)</f>
        <v>2002</v>
      </c>
      <c r="K72" s="23" t="str">
        <f>IF(TRIM(C72)="?",'Cleaning Summary'!$B$27,C72)</f>
        <v>Jul</v>
      </c>
      <c r="L72" s="23" t="str">
        <f>IF(TRIM(G72)="?",'Cleaning Summary'!$B$40,G72)</f>
        <v>tier - 2</v>
      </c>
      <c r="M72" s="23" t="str">
        <f>IF(TRIM(H72)="?",'Cleaning Summary'!$B$45,H72)</f>
        <v>tier - 2</v>
      </c>
      <c r="N72" s="23" t="str">
        <f>IF(TRIM(I72)="?",'Cleaning Summary'!$B$29,I72)</f>
        <v>R1013</v>
      </c>
      <c r="O72" s="29">
        <f>DATE(J72,MATCH(K72,{"Jan","Feb","Mar","Apr","May","Jun","Jul","Aug","Sep","Oct","Nov","Dec"},0),D72)</f>
        <v>37438</v>
      </c>
      <c r="P72" s="23">
        <f>DATEDIF(O72,'Cleaning Summary'!$B$62,"Y")</f>
        <v>20</v>
      </c>
    </row>
    <row r="73" spans="1:16" x14ac:dyDescent="0.35">
      <c r="A73" s="23" t="s">
        <v>4647</v>
      </c>
      <c r="B73" s="23">
        <v>2003</v>
      </c>
      <c r="C73" s="23" t="s">
        <v>4810</v>
      </c>
      <c r="D73" s="23">
        <v>2</v>
      </c>
      <c r="E73" s="23">
        <v>0</v>
      </c>
      <c r="F73" s="28">
        <v>1241.57</v>
      </c>
      <c r="G73" s="23" t="s">
        <v>86</v>
      </c>
      <c r="H73" s="23" t="s">
        <v>86</v>
      </c>
      <c r="I73" s="23" t="s">
        <v>4812</v>
      </c>
      <c r="J73" s="23">
        <f>IF(TRIM(B73)="?",'Cleaning Summary'!$B$28,B73)</f>
        <v>2003</v>
      </c>
      <c r="K73" s="23" t="str">
        <f>IF(TRIM(C73)="?",'Cleaning Summary'!$B$27,C73)</f>
        <v>Aug</v>
      </c>
      <c r="L73" s="23" t="str">
        <f>IF(TRIM(G73)="?",'Cleaning Summary'!$B$40,G73)</f>
        <v>tier - 2</v>
      </c>
      <c r="M73" s="23" t="str">
        <f>IF(TRIM(H73)="?",'Cleaning Summary'!$B$45,H73)</f>
        <v>tier - 2</v>
      </c>
      <c r="N73" s="23" t="str">
        <f>IF(TRIM(I73)="?",'Cleaning Summary'!$B$29,I73)</f>
        <v>R1011</v>
      </c>
      <c r="O73" s="29">
        <f>DATE(J73,MATCH(K73,{"Jan","Feb","Mar","Apr","May","Jun","Jul","Aug","Sep","Oct","Nov","Dec"},0),D73)</f>
        <v>37835</v>
      </c>
      <c r="P73" s="23">
        <f>DATEDIF(O73,'Cleaning Summary'!$B$62,"Y")</f>
        <v>19</v>
      </c>
    </row>
    <row r="74" spans="1:16" x14ac:dyDescent="0.35">
      <c r="A74" s="23" t="s">
        <v>4645</v>
      </c>
      <c r="B74" s="23">
        <v>2003</v>
      </c>
      <c r="C74" s="23" t="s">
        <v>73</v>
      </c>
      <c r="D74" s="23">
        <v>15</v>
      </c>
      <c r="E74" s="23">
        <v>0</v>
      </c>
      <c r="F74" s="28">
        <v>1242.26</v>
      </c>
      <c r="G74" s="23" t="s">
        <v>86</v>
      </c>
      <c r="H74" s="23" t="s">
        <v>85</v>
      </c>
      <c r="I74" s="23" t="s">
        <v>4812</v>
      </c>
      <c r="J74" s="23">
        <f>IF(TRIM(B74)="?",'Cleaning Summary'!$B$28,B74)</f>
        <v>2003</v>
      </c>
      <c r="K74" s="23" t="str">
        <f>IF(TRIM(C74)="?",'Cleaning Summary'!$B$27,C74)</f>
        <v>Sep</v>
      </c>
      <c r="L74" s="23" t="str">
        <f>IF(TRIM(G74)="?",'Cleaning Summary'!$B$40,G74)</f>
        <v>tier - 2</v>
      </c>
      <c r="M74" s="23" t="str">
        <f>IF(TRIM(H74)="?",'Cleaning Summary'!$B$45,H74)</f>
        <v>tier - 1</v>
      </c>
      <c r="N74" s="23" t="str">
        <f>IF(TRIM(I74)="?",'Cleaning Summary'!$B$29,I74)</f>
        <v>R1011</v>
      </c>
      <c r="O74" s="29">
        <f>DATE(J74,MATCH(K74,{"Jan","Feb","Mar","Apr","May","Jun","Jul","Aug","Sep","Oct","Nov","Dec"},0),D74)</f>
        <v>37879</v>
      </c>
      <c r="P74" s="23">
        <f>DATEDIF(O74,'Cleaning Summary'!$B$62,"Y")</f>
        <v>19</v>
      </c>
    </row>
    <row r="75" spans="1:16" x14ac:dyDescent="0.35">
      <c r="A75" s="23" t="s">
        <v>4643</v>
      </c>
      <c r="B75" s="23">
        <v>2003</v>
      </c>
      <c r="C75" s="23" t="s">
        <v>73</v>
      </c>
      <c r="D75" s="23">
        <v>8</v>
      </c>
      <c r="E75" s="23">
        <v>0</v>
      </c>
      <c r="F75" s="28">
        <v>1242.82</v>
      </c>
      <c r="G75" s="23" t="s">
        <v>86</v>
      </c>
      <c r="H75" s="23" t="s">
        <v>85</v>
      </c>
      <c r="I75" s="23" t="s">
        <v>4812</v>
      </c>
      <c r="J75" s="23">
        <f>IF(TRIM(B75)="?",'Cleaning Summary'!$B$28,B75)</f>
        <v>2003</v>
      </c>
      <c r="K75" s="23" t="str">
        <f>IF(TRIM(C75)="?",'Cleaning Summary'!$B$27,C75)</f>
        <v>Sep</v>
      </c>
      <c r="L75" s="23" t="str">
        <f>IF(TRIM(G75)="?",'Cleaning Summary'!$B$40,G75)</f>
        <v>tier - 2</v>
      </c>
      <c r="M75" s="23" t="str">
        <f>IF(TRIM(H75)="?",'Cleaning Summary'!$B$45,H75)</f>
        <v>tier - 1</v>
      </c>
      <c r="N75" s="23" t="str">
        <f>IF(TRIM(I75)="?",'Cleaning Summary'!$B$29,I75)</f>
        <v>R1011</v>
      </c>
      <c r="O75" s="29">
        <f>DATE(J75,MATCH(K75,{"Jan","Feb","Mar","Apr","May","Jun","Jul","Aug","Sep","Oct","Nov","Dec"},0),D75)</f>
        <v>37872</v>
      </c>
      <c r="P75" s="23">
        <f>DATEDIF(O75,'Cleaning Summary'!$B$62,"Y")</f>
        <v>19</v>
      </c>
    </row>
    <row r="76" spans="1:16" x14ac:dyDescent="0.35">
      <c r="A76" s="23" t="s">
        <v>4641</v>
      </c>
      <c r="B76" s="23">
        <v>2003</v>
      </c>
      <c r="C76" s="23" t="s">
        <v>73</v>
      </c>
      <c r="D76" s="23">
        <v>15</v>
      </c>
      <c r="E76" s="23">
        <v>0</v>
      </c>
      <c r="F76" s="28">
        <v>1252.4100000000001</v>
      </c>
      <c r="G76" s="23" t="s">
        <v>86</v>
      </c>
      <c r="H76" s="23" t="s">
        <v>87</v>
      </c>
      <c r="I76" s="23" t="s">
        <v>4812</v>
      </c>
      <c r="J76" s="23">
        <f>IF(TRIM(B76)="?",'Cleaning Summary'!$B$28,B76)</f>
        <v>2003</v>
      </c>
      <c r="K76" s="23" t="str">
        <f>IF(TRIM(C76)="?",'Cleaning Summary'!$B$27,C76)</f>
        <v>Sep</v>
      </c>
      <c r="L76" s="23" t="str">
        <f>IF(TRIM(G76)="?",'Cleaning Summary'!$B$40,G76)</f>
        <v>tier - 2</v>
      </c>
      <c r="M76" s="23" t="str">
        <f>IF(TRIM(H76)="?",'Cleaning Summary'!$B$45,H76)</f>
        <v>tier - 3</v>
      </c>
      <c r="N76" s="23" t="str">
        <f>IF(TRIM(I76)="?",'Cleaning Summary'!$B$29,I76)</f>
        <v>R1011</v>
      </c>
      <c r="O76" s="29">
        <f>DATE(J76,MATCH(K76,{"Jan","Feb","Mar","Apr","May","Jun","Jul","Aug","Sep","Oct","Nov","Dec"},0),D76)</f>
        <v>37879</v>
      </c>
      <c r="P76" s="23">
        <f>DATEDIF(O76,'Cleaning Summary'!$B$62,"Y")</f>
        <v>19</v>
      </c>
    </row>
    <row r="77" spans="1:16" x14ac:dyDescent="0.35">
      <c r="A77" s="23" t="s">
        <v>4639</v>
      </c>
      <c r="B77" s="23">
        <v>1997</v>
      </c>
      <c r="C77" s="23" t="s">
        <v>4806</v>
      </c>
      <c r="D77" s="23">
        <v>4</v>
      </c>
      <c r="E77" s="23">
        <v>0</v>
      </c>
      <c r="F77" s="28">
        <v>1253</v>
      </c>
      <c r="G77" s="23" t="s">
        <v>86</v>
      </c>
      <c r="H77" s="23" t="s">
        <v>86</v>
      </c>
      <c r="I77" s="23" t="s">
        <v>4805</v>
      </c>
      <c r="J77" s="23">
        <f>IF(TRIM(B77)="?",'Cleaning Summary'!$B$28,B77)</f>
        <v>1997</v>
      </c>
      <c r="K77" s="23" t="str">
        <f>IF(TRIM(C77)="?",'Cleaning Summary'!$B$27,C77)</f>
        <v>Nov</v>
      </c>
      <c r="L77" s="23" t="str">
        <f>IF(TRIM(G77)="?",'Cleaning Summary'!$B$40,G77)</f>
        <v>tier - 2</v>
      </c>
      <c r="M77" s="23" t="str">
        <f>IF(TRIM(H77)="?",'Cleaning Summary'!$B$45,H77)</f>
        <v>tier - 2</v>
      </c>
      <c r="N77" s="23" t="str">
        <f>IF(TRIM(I77)="?",'Cleaning Summary'!$B$29,I77)</f>
        <v>R1013</v>
      </c>
      <c r="O77" s="29">
        <f>DATE(J77,MATCH(K77,{"Jan","Feb","Mar","Apr","May","Jun","Jul","Aug","Sep","Oct","Nov","Dec"},0),D77)</f>
        <v>35738</v>
      </c>
      <c r="P77" s="23">
        <f>DATEDIF(O77,'Cleaning Summary'!$B$62,"Y")</f>
        <v>25</v>
      </c>
    </row>
    <row r="78" spans="1:16" x14ac:dyDescent="0.35">
      <c r="A78" s="23" t="s">
        <v>4637</v>
      </c>
      <c r="B78" s="23">
        <v>2003</v>
      </c>
      <c r="C78" s="23" t="s">
        <v>4809</v>
      </c>
      <c r="D78" s="23">
        <v>10</v>
      </c>
      <c r="E78" s="23">
        <v>0</v>
      </c>
      <c r="F78" s="28">
        <v>1253.94</v>
      </c>
      <c r="G78" s="23" t="s">
        <v>86</v>
      </c>
      <c r="H78" s="23" t="s">
        <v>86</v>
      </c>
      <c r="I78" s="23" t="s">
        <v>4812</v>
      </c>
      <c r="J78" s="23">
        <f>IF(TRIM(B78)="?",'Cleaning Summary'!$B$28,B78)</f>
        <v>2003</v>
      </c>
      <c r="K78" s="23" t="str">
        <f>IF(TRIM(C78)="?",'Cleaning Summary'!$B$27,C78)</f>
        <v>Dec</v>
      </c>
      <c r="L78" s="23" t="str">
        <f>IF(TRIM(G78)="?",'Cleaning Summary'!$B$40,G78)</f>
        <v>tier - 2</v>
      </c>
      <c r="M78" s="23" t="str">
        <f>IF(TRIM(H78)="?",'Cleaning Summary'!$B$45,H78)</f>
        <v>tier - 2</v>
      </c>
      <c r="N78" s="23" t="str">
        <f>IF(TRIM(I78)="?",'Cleaning Summary'!$B$29,I78)</f>
        <v>R1011</v>
      </c>
      <c r="O78" s="29">
        <f>DATE(J78,MATCH(K78,{"Jan","Feb","Mar","Apr","May","Jun","Jul","Aug","Sep","Oct","Nov","Dec"},0),D78)</f>
        <v>37965</v>
      </c>
      <c r="P78" s="23">
        <f>DATEDIF(O78,'Cleaning Summary'!$B$62,"Y")</f>
        <v>19</v>
      </c>
    </row>
    <row r="79" spans="1:16" x14ac:dyDescent="0.35">
      <c r="A79" s="23" t="s">
        <v>4635</v>
      </c>
      <c r="B79" s="23">
        <v>2003</v>
      </c>
      <c r="C79" s="23" t="s">
        <v>4811</v>
      </c>
      <c r="D79" s="23">
        <v>13</v>
      </c>
      <c r="E79" s="23">
        <v>0</v>
      </c>
      <c r="F79" s="28">
        <v>1256.3</v>
      </c>
      <c r="G79" s="23" t="s">
        <v>86</v>
      </c>
      <c r="H79" s="23" t="s">
        <v>87</v>
      </c>
      <c r="I79" s="23" t="s">
        <v>4812</v>
      </c>
      <c r="J79" s="23">
        <f>IF(TRIM(B79)="?",'Cleaning Summary'!$B$28,B79)</f>
        <v>2003</v>
      </c>
      <c r="K79" s="23" t="str">
        <f>IF(TRIM(C79)="?",'Cleaning Summary'!$B$27,C79)</f>
        <v>Oct</v>
      </c>
      <c r="L79" s="23" t="str">
        <f>IF(TRIM(G79)="?",'Cleaning Summary'!$B$40,G79)</f>
        <v>tier - 2</v>
      </c>
      <c r="M79" s="23" t="str">
        <f>IF(TRIM(H79)="?",'Cleaning Summary'!$B$45,H79)</f>
        <v>tier - 3</v>
      </c>
      <c r="N79" s="23" t="str">
        <f>IF(TRIM(I79)="?",'Cleaning Summary'!$B$29,I79)</f>
        <v>R1011</v>
      </c>
      <c r="O79" s="29">
        <f>DATE(J79,MATCH(K79,{"Jan","Feb","Mar","Apr","May","Jun","Jul","Aug","Sep","Oct","Nov","Dec"},0),D79)</f>
        <v>37907</v>
      </c>
      <c r="P79" s="23">
        <f>DATEDIF(O79,'Cleaning Summary'!$B$62,"Y")</f>
        <v>19</v>
      </c>
    </row>
    <row r="80" spans="1:16" x14ac:dyDescent="0.35">
      <c r="A80" s="23" t="s">
        <v>4633</v>
      </c>
      <c r="B80" s="23">
        <v>2003</v>
      </c>
      <c r="C80" s="23" t="s">
        <v>4811</v>
      </c>
      <c r="D80" s="23">
        <v>30</v>
      </c>
      <c r="E80" s="23">
        <v>0</v>
      </c>
      <c r="F80" s="28">
        <v>1261.44</v>
      </c>
      <c r="G80" s="23" t="s">
        <v>86</v>
      </c>
      <c r="H80" s="23" t="s">
        <v>87</v>
      </c>
      <c r="I80" s="23" t="s">
        <v>4812</v>
      </c>
      <c r="J80" s="23">
        <f>IF(TRIM(B80)="?",'Cleaning Summary'!$B$28,B80)</f>
        <v>2003</v>
      </c>
      <c r="K80" s="23" t="str">
        <f>IF(TRIM(C80)="?",'Cleaning Summary'!$B$27,C80)</f>
        <v>Oct</v>
      </c>
      <c r="L80" s="23" t="str">
        <f>IF(TRIM(G80)="?",'Cleaning Summary'!$B$40,G80)</f>
        <v>tier - 2</v>
      </c>
      <c r="M80" s="23" t="str">
        <f>IF(TRIM(H80)="?",'Cleaning Summary'!$B$45,H80)</f>
        <v>tier - 3</v>
      </c>
      <c r="N80" s="23" t="str">
        <f>IF(TRIM(I80)="?",'Cleaning Summary'!$B$29,I80)</f>
        <v>R1011</v>
      </c>
      <c r="O80" s="29">
        <f>DATE(J80,MATCH(K80,{"Jan","Feb","Mar","Apr","May","Jun","Jul","Aug","Sep","Oct","Nov","Dec"},0),D80)</f>
        <v>37924</v>
      </c>
      <c r="P80" s="23">
        <f>DATEDIF(O80,'Cleaning Summary'!$B$62,"Y")</f>
        <v>19</v>
      </c>
    </row>
    <row r="81" spans="1:16" x14ac:dyDescent="0.35">
      <c r="A81" s="23" t="s">
        <v>4631</v>
      </c>
      <c r="B81" s="23">
        <v>2003</v>
      </c>
      <c r="C81" s="23" t="s">
        <v>4810</v>
      </c>
      <c r="D81" s="23">
        <v>15</v>
      </c>
      <c r="E81" s="23">
        <v>0</v>
      </c>
      <c r="F81" s="28">
        <v>1261.8599999999999</v>
      </c>
      <c r="G81" s="23" t="s">
        <v>86</v>
      </c>
      <c r="H81" s="23" t="s">
        <v>87</v>
      </c>
      <c r="I81" s="23" t="s">
        <v>4812</v>
      </c>
      <c r="J81" s="23">
        <f>IF(TRIM(B81)="?",'Cleaning Summary'!$B$28,B81)</f>
        <v>2003</v>
      </c>
      <c r="K81" s="23" t="str">
        <f>IF(TRIM(C81)="?",'Cleaning Summary'!$B$27,C81)</f>
        <v>Aug</v>
      </c>
      <c r="L81" s="23" t="str">
        <f>IF(TRIM(G81)="?",'Cleaning Summary'!$B$40,G81)</f>
        <v>tier - 2</v>
      </c>
      <c r="M81" s="23" t="str">
        <f>IF(TRIM(H81)="?",'Cleaning Summary'!$B$45,H81)</f>
        <v>tier - 3</v>
      </c>
      <c r="N81" s="23" t="str">
        <f>IF(TRIM(I81)="?",'Cleaning Summary'!$B$29,I81)</f>
        <v>R1011</v>
      </c>
      <c r="O81" s="29">
        <f>DATE(J81,MATCH(K81,{"Jan","Feb","Mar","Apr","May","Jun","Jul","Aug","Sep","Oct","Nov","Dec"},0),D81)</f>
        <v>37848</v>
      </c>
      <c r="P81" s="23">
        <f>DATEDIF(O81,'Cleaning Summary'!$B$62,"Y")</f>
        <v>19</v>
      </c>
    </row>
    <row r="82" spans="1:16" x14ac:dyDescent="0.35">
      <c r="A82" s="23" t="s">
        <v>4629</v>
      </c>
      <c r="B82" s="23">
        <v>2003</v>
      </c>
      <c r="C82" s="23" t="s">
        <v>4806</v>
      </c>
      <c r="D82" s="23">
        <v>21</v>
      </c>
      <c r="E82" s="23">
        <v>0</v>
      </c>
      <c r="F82" s="28">
        <v>1263.25</v>
      </c>
      <c r="G82" s="23" t="s">
        <v>86</v>
      </c>
      <c r="H82" s="23" t="s">
        <v>87</v>
      </c>
      <c r="I82" s="23" t="s">
        <v>4812</v>
      </c>
      <c r="J82" s="23">
        <f>IF(TRIM(B82)="?",'Cleaning Summary'!$B$28,B82)</f>
        <v>2003</v>
      </c>
      <c r="K82" s="23" t="str">
        <f>IF(TRIM(C82)="?",'Cleaning Summary'!$B$27,C82)</f>
        <v>Nov</v>
      </c>
      <c r="L82" s="23" t="str">
        <f>IF(TRIM(G82)="?",'Cleaning Summary'!$B$40,G82)</f>
        <v>tier - 2</v>
      </c>
      <c r="M82" s="23" t="str">
        <f>IF(TRIM(H82)="?",'Cleaning Summary'!$B$45,H82)</f>
        <v>tier - 3</v>
      </c>
      <c r="N82" s="23" t="str">
        <f>IF(TRIM(I82)="?",'Cleaning Summary'!$B$29,I82)</f>
        <v>R1011</v>
      </c>
      <c r="O82" s="29">
        <f>DATE(J82,MATCH(K82,{"Jan","Feb","Mar","Apr","May","Jun","Jul","Aug","Sep","Oct","Nov","Dec"},0),D82)</f>
        <v>37946</v>
      </c>
      <c r="P82" s="23">
        <f>DATEDIF(O82,'Cleaning Summary'!$B$62,"Y")</f>
        <v>19</v>
      </c>
    </row>
    <row r="83" spans="1:16" x14ac:dyDescent="0.35">
      <c r="A83" s="23" t="s">
        <v>4627</v>
      </c>
      <c r="B83" s="23">
        <v>2002</v>
      </c>
      <c r="C83" s="23" t="s">
        <v>4809</v>
      </c>
      <c r="D83" s="23">
        <v>4</v>
      </c>
      <c r="E83" s="23">
        <v>0</v>
      </c>
      <c r="F83" s="28">
        <v>1267</v>
      </c>
      <c r="G83" s="23" t="s">
        <v>86</v>
      </c>
      <c r="H83" s="23" t="s">
        <v>85</v>
      </c>
      <c r="I83" s="23" t="s">
        <v>4805</v>
      </c>
      <c r="J83" s="23">
        <f>IF(TRIM(B83)="?",'Cleaning Summary'!$B$28,B83)</f>
        <v>2002</v>
      </c>
      <c r="K83" s="23" t="str">
        <f>IF(TRIM(C83)="?",'Cleaning Summary'!$B$27,C83)</f>
        <v>Dec</v>
      </c>
      <c r="L83" s="23" t="str">
        <f>IF(TRIM(G83)="?",'Cleaning Summary'!$B$40,G83)</f>
        <v>tier - 2</v>
      </c>
      <c r="M83" s="23" t="str">
        <f>IF(TRIM(H83)="?",'Cleaning Summary'!$B$45,H83)</f>
        <v>tier - 1</v>
      </c>
      <c r="N83" s="23" t="str">
        <f>IF(TRIM(I83)="?",'Cleaning Summary'!$B$29,I83)</f>
        <v>R1013</v>
      </c>
      <c r="O83" s="29">
        <f>DATE(J83,MATCH(K83,{"Jan","Feb","Mar","Apr","May","Jun","Jul","Aug","Sep","Oct","Nov","Dec"},0),D83)</f>
        <v>37594</v>
      </c>
      <c r="P83" s="23">
        <f>DATEDIF(O83,'Cleaning Summary'!$B$62,"Y")</f>
        <v>20</v>
      </c>
    </row>
    <row r="84" spans="1:16" x14ac:dyDescent="0.35">
      <c r="A84" s="23" t="s">
        <v>4625</v>
      </c>
      <c r="B84" s="23">
        <v>1997</v>
      </c>
      <c r="C84" s="23" t="s">
        <v>4811</v>
      </c>
      <c r="D84" s="23">
        <v>26</v>
      </c>
      <c r="E84" s="23">
        <v>0</v>
      </c>
      <c r="F84" s="28">
        <v>1276</v>
      </c>
      <c r="G84" s="23" t="s">
        <v>86</v>
      </c>
      <c r="H84" s="23" t="s">
        <v>86</v>
      </c>
      <c r="I84" s="23" t="s">
        <v>4808</v>
      </c>
      <c r="J84" s="23">
        <f>IF(TRIM(B84)="?",'Cleaning Summary'!$B$28,B84)</f>
        <v>1997</v>
      </c>
      <c r="K84" s="23" t="str">
        <f>IF(TRIM(C84)="?",'Cleaning Summary'!$B$27,C84)</f>
        <v>Oct</v>
      </c>
      <c r="L84" s="23" t="str">
        <f>IF(TRIM(G84)="?",'Cleaning Summary'!$B$40,G84)</f>
        <v>tier - 2</v>
      </c>
      <c r="M84" s="23" t="str">
        <f>IF(TRIM(H84)="?",'Cleaning Summary'!$B$45,H84)</f>
        <v>tier - 2</v>
      </c>
      <c r="N84" s="23" t="str">
        <f>IF(TRIM(I84)="?",'Cleaning Summary'!$B$29,I84)</f>
        <v>R1012</v>
      </c>
      <c r="O84" s="29">
        <f>DATE(J84,MATCH(K84,{"Jan","Feb","Mar","Apr","May","Jun","Jul","Aug","Sep","Oct","Nov","Dec"},0),D84)</f>
        <v>35729</v>
      </c>
      <c r="P84" s="23">
        <f>DATEDIF(O84,'Cleaning Summary'!$B$62,"Y")</f>
        <v>25</v>
      </c>
    </row>
    <row r="85" spans="1:16" x14ac:dyDescent="0.35">
      <c r="A85" s="23" t="s">
        <v>4623</v>
      </c>
      <c r="B85" s="23">
        <v>2004</v>
      </c>
      <c r="C85" s="23" t="s">
        <v>73</v>
      </c>
      <c r="D85" s="23">
        <v>30</v>
      </c>
      <c r="E85" s="23">
        <v>0</v>
      </c>
      <c r="F85" s="28">
        <v>1283</v>
      </c>
      <c r="G85" s="23" t="s">
        <v>86</v>
      </c>
      <c r="H85" s="23" t="s">
        <v>85</v>
      </c>
      <c r="I85" s="23" t="s">
        <v>4805</v>
      </c>
      <c r="J85" s="23">
        <f>IF(TRIM(B85)="?",'Cleaning Summary'!$B$28,B85)</f>
        <v>2004</v>
      </c>
      <c r="K85" s="23" t="str">
        <f>IF(TRIM(C85)="?",'Cleaning Summary'!$B$27,C85)</f>
        <v>Sep</v>
      </c>
      <c r="L85" s="23" t="str">
        <f>IF(TRIM(G85)="?",'Cleaning Summary'!$B$40,G85)</f>
        <v>tier - 2</v>
      </c>
      <c r="M85" s="23" t="str">
        <f>IF(TRIM(H85)="?",'Cleaning Summary'!$B$45,H85)</f>
        <v>tier - 1</v>
      </c>
      <c r="N85" s="23" t="str">
        <f>IF(TRIM(I85)="?",'Cleaning Summary'!$B$29,I85)</f>
        <v>R1013</v>
      </c>
      <c r="O85" s="29">
        <f>DATE(J85,MATCH(K85,{"Jan","Feb","Mar","Apr","May","Jun","Jul","Aug","Sep","Oct","Nov","Dec"},0),D85)</f>
        <v>38260</v>
      </c>
      <c r="P85" s="23">
        <f>DATEDIF(O85,'Cleaning Summary'!$B$62,"Y")</f>
        <v>18</v>
      </c>
    </row>
    <row r="86" spans="1:16" x14ac:dyDescent="0.35">
      <c r="A86" s="23" t="s">
        <v>4621</v>
      </c>
      <c r="B86" s="23">
        <v>2004</v>
      </c>
      <c r="C86" s="23" t="s">
        <v>4804</v>
      </c>
      <c r="D86" s="23">
        <v>28</v>
      </c>
      <c r="E86" s="23">
        <v>0</v>
      </c>
      <c r="F86" s="28">
        <v>1285</v>
      </c>
      <c r="G86" s="23" t="s">
        <v>86</v>
      </c>
      <c r="H86" s="23" t="s">
        <v>87</v>
      </c>
      <c r="I86" s="23" t="s">
        <v>4805</v>
      </c>
      <c r="J86" s="23">
        <f>IF(TRIM(B86)="?",'Cleaning Summary'!$B$28,B86)</f>
        <v>2004</v>
      </c>
      <c r="K86" s="23" t="str">
        <f>IF(TRIM(C86)="?",'Cleaning Summary'!$B$27,C86)</f>
        <v>Jul</v>
      </c>
      <c r="L86" s="23" t="str">
        <f>IF(TRIM(G86)="?",'Cleaning Summary'!$B$40,G86)</f>
        <v>tier - 2</v>
      </c>
      <c r="M86" s="23" t="str">
        <f>IF(TRIM(H86)="?",'Cleaning Summary'!$B$45,H86)</f>
        <v>tier - 3</v>
      </c>
      <c r="N86" s="23" t="str">
        <f>IF(TRIM(I86)="?",'Cleaning Summary'!$B$29,I86)</f>
        <v>R1013</v>
      </c>
      <c r="O86" s="29">
        <f>DATE(J86,MATCH(K86,{"Jan","Feb","Mar","Apr","May","Jun","Jul","Aug","Sep","Oct","Nov","Dec"},0),D86)</f>
        <v>38196</v>
      </c>
      <c r="P86" s="23">
        <f>DATEDIF(O86,'Cleaning Summary'!$B$62,"Y")</f>
        <v>18</v>
      </c>
    </row>
    <row r="87" spans="1:16" x14ac:dyDescent="0.35">
      <c r="A87" s="23" t="s">
        <v>4619</v>
      </c>
      <c r="B87" s="23">
        <v>2000</v>
      </c>
      <c r="C87" s="23" t="s">
        <v>4807</v>
      </c>
      <c r="D87" s="23">
        <v>26</v>
      </c>
      <c r="E87" s="23">
        <v>0</v>
      </c>
      <c r="F87" s="28">
        <v>1286</v>
      </c>
      <c r="G87" s="23" t="s">
        <v>86</v>
      </c>
      <c r="H87" s="23" t="s">
        <v>86</v>
      </c>
      <c r="I87" s="23" t="s">
        <v>4805</v>
      </c>
      <c r="J87" s="23">
        <f>IF(TRIM(B87)="?",'Cleaning Summary'!$B$28,B87)</f>
        <v>2000</v>
      </c>
      <c r="K87" s="23" t="str">
        <f>IF(TRIM(C87)="?",'Cleaning Summary'!$B$27,C87)</f>
        <v>Jun</v>
      </c>
      <c r="L87" s="23" t="str">
        <f>IF(TRIM(G87)="?",'Cleaning Summary'!$B$40,G87)</f>
        <v>tier - 2</v>
      </c>
      <c r="M87" s="23" t="str">
        <f>IF(TRIM(H87)="?",'Cleaning Summary'!$B$45,H87)</f>
        <v>tier - 2</v>
      </c>
      <c r="N87" s="23" t="str">
        <f>IF(TRIM(I87)="?",'Cleaning Summary'!$B$29,I87)</f>
        <v>R1013</v>
      </c>
      <c r="O87" s="29">
        <f>DATE(J87,MATCH(K87,{"Jan","Feb","Mar","Apr","May","Jun","Jul","Aug","Sep","Oct","Nov","Dec"},0),D87)</f>
        <v>36703</v>
      </c>
      <c r="P87" s="23">
        <f>DATEDIF(O87,'Cleaning Summary'!$B$62,"Y")</f>
        <v>22</v>
      </c>
    </row>
    <row r="88" spans="1:16" x14ac:dyDescent="0.35">
      <c r="A88" s="23" t="s">
        <v>4617</v>
      </c>
      <c r="B88" s="23">
        <v>1998</v>
      </c>
      <c r="C88" s="23" t="s">
        <v>4807</v>
      </c>
      <c r="D88" s="23">
        <v>4</v>
      </c>
      <c r="E88" s="23">
        <v>0</v>
      </c>
      <c r="F88" s="28">
        <v>1290.93</v>
      </c>
      <c r="G88" s="23" t="s">
        <v>86</v>
      </c>
      <c r="H88" s="23" t="s">
        <v>86</v>
      </c>
      <c r="I88" s="23" t="s">
        <v>4805</v>
      </c>
      <c r="J88" s="23">
        <f>IF(TRIM(B88)="?",'Cleaning Summary'!$B$28,B88)</f>
        <v>1998</v>
      </c>
      <c r="K88" s="23" t="str">
        <f>IF(TRIM(C88)="?",'Cleaning Summary'!$B$27,C88)</f>
        <v>Jun</v>
      </c>
      <c r="L88" s="23" t="str">
        <f>IF(TRIM(G88)="?",'Cleaning Summary'!$B$40,G88)</f>
        <v>tier - 2</v>
      </c>
      <c r="M88" s="23" t="str">
        <f>IF(TRIM(H88)="?",'Cleaning Summary'!$B$45,H88)</f>
        <v>tier - 2</v>
      </c>
      <c r="N88" s="23" t="str">
        <f>IF(TRIM(I88)="?",'Cleaning Summary'!$B$29,I88)</f>
        <v>R1013</v>
      </c>
      <c r="O88" s="29">
        <f>DATE(J88,MATCH(K88,{"Jan","Feb","Mar","Apr","May","Jun","Jul","Aug","Sep","Oct","Nov","Dec"},0),D88)</f>
        <v>35950</v>
      </c>
      <c r="P88" s="23">
        <f>DATEDIF(O88,'Cleaning Summary'!$B$62,"Y")</f>
        <v>25</v>
      </c>
    </row>
    <row r="89" spans="1:16" x14ac:dyDescent="0.35">
      <c r="A89" s="23" t="s">
        <v>4615</v>
      </c>
      <c r="B89" s="23">
        <v>2001</v>
      </c>
      <c r="C89" s="23" t="s">
        <v>4806</v>
      </c>
      <c r="D89" s="23">
        <v>29</v>
      </c>
      <c r="E89" s="23">
        <v>0</v>
      </c>
      <c r="F89" s="28">
        <v>1293</v>
      </c>
      <c r="G89" s="23" t="s">
        <v>86</v>
      </c>
      <c r="H89" s="23" t="s">
        <v>87</v>
      </c>
      <c r="I89" s="23" t="s">
        <v>4808</v>
      </c>
      <c r="J89" s="23">
        <f>IF(TRIM(B89)="?",'Cleaning Summary'!$B$28,B89)</f>
        <v>2001</v>
      </c>
      <c r="K89" s="23" t="str">
        <f>IF(TRIM(C89)="?",'Cleaning Summary'!$B$27,C89)</f>
        <v>Nov</v>
      </c>
      <c r="L89" s="23" t="str">
        <f>IF(TRIM(G89)="?",'Cleaning Summary'!$B$40,G89)</f>
        <v>tier - 2</v>
      </c>
      <c r="M89" s="23" t="str">
        <f>IF(TRIM(H89)="?",'Cleaning Summary'!$B$45,H89)</f>
        <v>tier - 3</v>
      </c>
      <c r="N89" s="23" t="str">
        <f>IF(TRIM(I89)="?",'Cleaning Summary'!$B$29,I89)</f>
        <v>R1012</v>
      </c>
      <c r="O89" s="29">
        <f>DATE(J89,MATCH(K89,{"Jan","Feb","Mar","Apr","May","Jun","Jul","Aug","Sep","Oct","Nov","Dec"},0),D89)</f>
        <v>37224</v>
      </c>
      <c r="P89" s="23">
        <f>DATEDIF(O89,'Cleaning Summary'!$B$62,"Y")</f>
        <v>21</v>
      </c>
    </row>
    <row r="90" spans="1:16" x14ac:dyDescent="0.35">
      <c r="A90" s="23" t="s">
        <v>4613</v>
      </c>
      <c r="B90" s="23">
        <v>2002</v>
      </c>
      <c r="C90" s="23" t="s">
        <v>4809</v>
      </c>
      <c r="D90" s="23">
        <v>10</v>
      </c>
      <c r="E90" s="23">
        <v>0</v>
      </c>
      <c r="F90" s="28">
        <v>1304</v>
      </c>
      <c r="G90" s="23" t="s">
        <v>86</v>
      </c>
      <c r="H90" s="23" t="s">
        <v>86</v>
      </c>
      <c r="I90" s="23" t="s">
        <v>4808</v>
      </c>
      <c r="J90" s="23">
        <f>IF(TRIM(B90)="?",'Cleaning Summary'!$B$28,B90)</f>
        <v>2002</v>
      </c>
      <c r="K90" s="23" t="str">
        <f>IF(TRIM(C90)="?",'Cleaning Summary'!$B$27,C90)</f>
        <v>Dec</v>
      </c>
      <c r="L90" s="23" t="str">
        <f>IF(TRIM(G90)="?",'Cleaning Summary'!$B$40,G90)</f>
        <v>tier - 2</v>
      </c>
      <c r="M90" s="23" t="str">
        <f>IF(TRIM(H90)="?",'Cleaning Summary'!$B$45,H90)</f>
        <v>tier - 2</v>
      </c>
      <c r="N90" s="23" t="str">
        <f>IF(TRIM(I90)="?",'Cleaning Summary'!$B$29,I90)</f>
        <v>R1012</v>
      </c>
      <c r="O90" s="29">
        <f>DATE(J90,MATCH(K90,{"Jan","Feb","Mar","Apr","May","Jun","Jul","Aug","Sep","Oct","Nov","Dec"},0),D90)</f>
        <v>37600</v>
      </c>
      <c r="P90" s="23">
        <f>DATEDIF(O90,'Cleaning Summary'!$B$62,"Y")</f>
        <v>20</v>
      </c>
    </row>
    <row r="91" spans="1:16" x14ac:dyDescent="0.35">
      <c r="A91" s="23" t="s">
        <v>4611</v>
      </c>
      <c r="B91" s="23">
        <v>1999</v>
      </c>
      <c r="C91" s="23" t="s">
        <v>4809</v>
      </c>
      <c r="D91" s="23">
        <v>2</v>
      </c>
      <c r="E91" s="23">
        <v>0</v>
      </c>
      <c r="F91" s="28">
        <v>1304</v>
      </c>
      <c r="G91" s="23" t="s">
        <v>86</v>
      </c>
      <c r="H91" s="23" t="s">
        <v>86</v>
      </c>
      <c r="I91" s="23" t="s">
        <v>4805</v>
      </c>
      <c r="J91" s="23">
        <f>IF(TRIM(B91)="?",'Cleaning Summary'!$B$28,B91)</f>
        <v>1999</v>
      </c>
      <c r="K91" s="23" t="str">
        <f>IF(TRIM(C91)="?",'Cleaning Summary'!$B$27,C91)</f>
        <v>Dec</v>
      </c>
      <c r="L91" s="23" t="str">
        <f>IF(TRIM(G91)="?",'Cleaning Summary'!$B$40,G91)</f>
        <v>tier - 2</v>
      </c>
      <c r="M91" s="23" t="str">
        <f>IF(TRIM(H91)="?",'Cleaning Summary'!$B$45,H91)</f>
        <v>tier - 2</v>
      </c>
      <c r="N91" s="23" t="str">
        <f>IF(TRIM(I91)="?",'Cleaning Summary'!$B$29,I91)</f>
        <v>R1013</v>
      </c>
      <c r="O91" s="29">
        <f>DATE(J91,MATCH(K91,{"Jan","Feb","Mar","Apr","May","Jun","Jul","Aug","Sep","Oct","Nov","Dec"},0),D91)</f>
        <v>36496</v>
      </c>
      <c r="P91" s="23">
        <f>DATEDIF(O91,'Cleaning Summary'!$B$62,"Y")</f>
        <v>23</v>
      </c>
    </row>
    <row r="92" spans="1:16" x14ac:dyDescent="0.35">
      <c r="A92" s="23" t="s">
        <v>4609</v>
      </c>
      <c r="B92" s="23">
        <v>2002</v>
      </c>
      <c r="C92" s="23" t="s">
        <v>4811</v>
      </c>
      <c r="D92" s="23">
        <v>13</v>
      </c>
      <c r="E92" s="23">
        <v>0</v>
      </c>
      <c r="F92" s="28">
        <v>1315</v>
      </c>
      <c r="G92" s="23" t="s">
        <v>86</v>
      </c>
      <c r="H92" s="23" t="s">
        <v>86</v>
      </c>
      <c r="I92" s="23" t="s">
        <v>4805</v>
      </c>
      <c r="J92" s="23">
        <f>IF(TRIM(B92)="?",'Cleaning Summary'!$B$28,B92)</f>
        <v>2002</v>
      </c>
      <c r="K92" s="23" t="str">
        <f>IF(TRIM(C92)="?",'Cleaning Summary'!$B$27,C92)</f>
        <v>Oct</v>
      </c>
      <c r="L92" s="23" t="str">
        <f>IF(TRIM(G92)="?",'Cleaning Summary'!$B$40,G92)</f>
        <v>tier - 2</v>
      </c>
      <c r="M92" s="23" t="str">
        <f>IF(TRIM(H92)="?",'Cleaning Summary'!$B$45,H92)</f>
        <v>tier - 2</v>
      </c>
      <c r="N92" s="23" t="str">
        <f>IF(TRIM(I92)="?",'Cleaning Summary'!$B$29,I92)</f>
        <v>R1013</v>
      </c>
      <c r="O92" s="29">
        <f>DATE(J92,MATCH(K92,{"Jan","Feb","Mar","Apr","May","Jun","Jul","Aug","Sep","Oct","Nov","Dec"},0),D92)</f>
        <v>37542</v>
      </c>
      <c r="P92" s="23">
        <f>DATEDIF(O92,'Cleaning Summary'!$B$62,"Y")</f>
        <v>20</v>
      </c>
    </row>
    <row r="93" spans="1:16" x14ac:dyDescent="0.35">
      <c r="A93" s="23" t="s">
        <v>4607</v>
      </c>
      <c r="B93" s="23">
        <v>1999</v>
      </c>
      <c r="C93" s="23" t="s">
        <v>4811</v>
      </c>
      <c r="D93" s="23">
        <v>14</v>
      </c>
      <c r="E93" s="23">
        <v>0</v>
      </c>
      <c r="F93" s="28">
        <v>1329.17</v>
      </c>
      <c r="G93" s="23" t="s">
        <v>86</v>
      </c>
      <c r="H93" s="23" t="s">
        <v>87</v>
      </c>
      <c r="I93" s="23" t="s">
        <v>4805</v>
      </c>
      <c r="J93" s="23">
        <f>IF(TRIM(B93)="?",'Cleaning Summary'!$B$28,B93)</f>
        <v>1999</v>
      </c>
      <c r="K93" s="23" t="str">
        <f>IF(TRIM(C93)="?",'Cleaning Summary'!$B$27,C93)</f>
        <v>Oct</v>
      </c>
      <c r="L93" s="23" t="str">
        <f>IF(TRIM(G93)="?",'Cleaning Summary'!$B$40,G93)</f>
        <v>tier - 2</v>
      </c>
      <c r="M93" s="23" t="str">
        <f>IF(TRIM(H93)="?",'Cleaning Summary'!$B$45,H93)</f>
        <v>tier - 3</v>
      </c>
      <c r="N93" s="23" t="str">
        <f>IF(TRIM(I93)="?",'Cleaning Summary'!$B$29,I93)</f>
        <v>R1013</v>
      </c>
      <c r="O93" s="29">
        <f>DATE(J93,MATCH(K93,{"Jan","Feb","Mar","Apr","May","Jun","Jul","Aug","Sep","Oct","Nov","Dec"},0),D93)</f>
        <v>36447</v>
      </c>
      <c r="P93" s="23">
        <f>DATEDIF(O93,'Cleaning Summary'!$B$62,"Y")</f>
        <v>23</v>
      </c>
    </row>
    <row r="94" spans="1:16" x14ac:dyDescent="0.35">
      <c r="A94" s="23" t="s">
        <v>4605</v>
      </c>
      <c r="B94" s="23">
        <v>1998</v>
      </c>
      <c r="C94" s="23" t="s">
        <v>4804</v>
      </c>
      <c r="D94" s="23">
        <v>12</v>
      </c>
      <c r="E94" s="23">
        <v>0</v>
      </c>
      <c r="F94" s="28">
        <v>1332.61</v>
      </c>
      <c r="G94" s="23" t="s">
        <v>86</v>
      </c>
      <c r="H94" s="23" t="s">
        <v>87</v>
      </c>
      <c r="I94" s="23" t="s">
        <v>4805</v>
      </c>
      <c r="J94" s="23">
        <f>IF(TRIM(B94)="?",'Cleaning Summary'!$B$28,B94)</f>
        <v>1998</v>
      </c>
      <c r="K94" s="23" t="str">
        <f>IF(TRIM(C94)="?",'Cleaning Summary'!$B$27,C94)</f>
        <v>Jul</v>
      </c>
      <c r="L94" s="23" t="str">
        <f>IF(TRIM(G94)="?",'Cleaning Summary'!$B$40,G94)</f>
        <v>tier - 2</v>
      </c>
      <c r="M94" s="23" t="str">
        <f>IF(TRIM(H94)="?",'Cleaning Summary'!$B$45,H94)</f>
        <v>tier - 3</v>
      </c>
      <c r="N94" s="23" t="str">
        <f>IF(TRIM(I94)="?",'Cleaning Summary'!$B$29,I94)</f>
        <v>R1013</v>
      </c>
      <c r="O94" s="29">
        <f>DATE(J94,MATCH(K94,{"Jan","Feb","Mar","Apr","May","Jun","Jul","Aug","Sep","Oct","Nov","Dec"},0),D94)</f>
        <v>35988</v>
      </c>
      <c r="P94" s="23">
        <f>DATEDIF(O94,'Cleaning Summary'!$B$62,"Y")</f>
        <v>24</v>
      </c>
    </row>
    <row r="95" spans="1:16" x14ac:dyDescent="0.35">
      <c r="A95" s="23" t="s">
        <v>4603</v>
      </c>
      <c r="B95" s="23">
        <v>1995</v>
      </c>
      <c r="C95" s="23" t="s">
        <v>4804</v>
      </c>
      <c r="D95" s="23">
        <v>30</v>
      </c>
      <c r="E95" s="23">
        <v>0</v>
      </c>
      <c r="F95" s="28">
        <v>1338</v>
      </c>
      <c r="G95" s="23" t="s">
        <v>86</v>
      </c>
      <c r="H95" s="23" t="s">
        <v>87</v>
      </c>
      <c r="I95" s="23" t="s">
        <v>4808</v>
      </c>
      <c r="J95" s="23">
        <f>IF(TRIM(B95)="?",'Cleaning Summary'!$B$28,B95)</f>
        <v>1995</v>
      </c>
      <c r="K95" s="23" t="str">
        <f>IF(TRIM(C95)="?",'Cleaning Summary'!$B$27,C95)</f>
        <v>Jul</v>
      </c>
      <c r="L95" s="23" t="str">
        <f>IF(TRIM(G95)="?",'Cleaning Summary'!$B$40,G95)</f>
        <v>tier - 2</v>
      </c>
      <c r="M95" s="23" t="str">
        <f>IF(TRIM(H95)="?",'Cleaning Summary'!$B$45,H95)</f>
        <v>tier - 3</v>
      </c>
      <c r="N95" s="23" t="str">
        <f>IF(TRIM(I95)="?",'Cleaning Summary'!$B$29,I95)</f>
        <v>R1012</v>
      </c>
      <c r="O95" s="29">
        <f>DATE(J95,MATCH(K95,{"Jan","Feb","Mar","Apr","May","Jun","Jul","Aug","Sep","Oct","Nov","Dec"},0),D95)</f>
        <v>34910</v>
      </c>
      <c r="P95" s="23">
        <f>DATEDIF(O95,'Cleaning Summary'!$B$62,"Y")</f>
        <v>27</v>
      </c>
    </row>
    <row r="96" spans="1:16" x14ac:dyDescent="0.35">
      <c r="A96" s="23" t="s">
        <v>4601</v>
      </c>
      <c r="B96" s="23">
        <v>1997</v>
      </c>
      <c r="C96" s="23" t="s">
        <v>4806</v>
      </c>
      <c r="D96" s="23">
        <v>7</v>
      </c>
      <c r="E96" s="23">
        <v>0</v>
      </c>
      <c r="F96" s="28">
        <v>1341.16</v>
      </c>
      <c r="G96" s="23" t="s">
        <v>86</v>
      </c>
      <c r="H96" s="23" t="s">
        <v>86</v>
      </c>
      <c r="I96" s="23" t="s">
        <v>4808</v>
      </c>
      <c r="J96" s="23">
        <f>IF(TRIM(B96)="?",'Cleaning Summary'!$B$28,B96)</f>
        <v>1997</v>
      </c>
      <c r="K96" s="23" t="str">
        <f>IF(TRIM(C96)="?",'Cleaning Summary'!$B$27,C96)</f>
        <v>Nov</v>
      </c>
      <c r="L96" s="23" t="str">
        <f>IF(TRIM(G96)="?",'Cleaning Summary'!$B$40,G96)</f>
        <v>tier - 2</v>
      </c>
      <c r="M96" s="23" t="str">
        <f>IF(TRIM(H96)="?",'Cleaning Summary'!$B$45,H96)</f>
        <v>tier - 2</v>
      </c>
      <c r="N96" s="23" t="str">
        <f>IF(TRIM(I96)="?",'Cleaning Summary'!$B$29,I96)</f>
        <v>R1012</v>
      </c>
      <c r="O96" s="29">
        <f>DATE(J96,MATCH(K96,{"Jan","Feb","Mar","Apr","May","Jun","Jul","Aug","Sep","Oct","Nov","Dec"},0),D96)</f>
        <v>35741</v>
      </c>
      <c r="P96" s="23">
        <f>DATEDIF(O96,'Cleaning Summary'!$B$62,"Y")</f>
        <v>25</v>
      </c>
    </row>
    <row r="97" spans="1:16" x14ac:dyDescent="0.35">
      <c r="A97" s="23" t="s">
        <v>4599</v>
      </c>
      <c r="B97" s="23">
        <v>1998</v>
      </c>
      <c r="C97" s="23" t="s">
        <v>4809</v>
      </c>
      <c r="D97" s="23">
        <v>3</v>
      </c>
      <c r="E97" s="23">
        <v>0</v>
      </c>
      <c r="F97" s="28">
        <v>1359</v>
      </c>
      <c r="G97" s="23" t="s">
        <v>86</v>
      </c>
      <c r="H97" s="23" t="s">
        <v>85</v>
      </c>
      <c r="I97" s="23" t="s">
        <v>4805</v>
      </c>
      <c r="J97" s="23">
        <f>IF(TRIM(B97)="?",'Cleaning Summary'!$B$28,B97)</f>
        <v>1998</v>
      </c>
      <c r="K97" s="23" t="str">
        <f>IF(TRIM(C97)="?",'Cleaning Summary'!$B$27,C97)</f>
        <v>Dec</v>
      </c>
      <c r="L97" s="23" t="str">
        <f>IF(TRIM(G97)="?",'Cleaning Summary'!$B$40,G97)</f>
        <v>tier - 2</v>
      </c>
      <c r="M97" s="23" t="str">
        <f>IF(TRIM(H97)="?",'Cleaning Summary'!$B$45,H97)</f>
        <v>tier - 1</v>
      </c>
      <c r="N97" s="23" t="str">
        <f>IF(TRIM(I97)="?",'Cleaning Summary'!$B$29,I97)</f>
        <v>R1013</v>
      </c>
      <c r="O97" s="29">
        <f>DATE(J97,MATCH(K97,{"Jan","Feb","Mar","Apr","May","Jun","Jul","Aug","Sep","Oct","Nov","Dec"},0),D97)</f>
        <v>36132</v>
      </c>
      <c r="P97" s="23">
        <f>DATEDIF(O97,'Cleaning Summary'!$B$62,"Y")</f>
        <v>24</v>
      </c>
    </row>
    <row r="98" spans="1:16" x14ac:dyDescent="0.35">
      <c r="A98" s="23" t="s">
        <v>4597</v>
      </c>
      <c r="B98" s="23">
        <v>2002</v>
      </c>
      <c r="C98" s="23" t="s">
        <v>4810</v>
      </c>
      <c r="D98" s="23">
        <v>15</v>
      </c>
      <c r="E98" s="23">
        <v>0</v>
      </c>
      <c r="F98" s="28">
        <v>1382</v>
      </c>
      <c r="G98" s="23" t="s">
        <v>86</v>
      </c>
      <c r="H98" s="23" t="s">
        <v>85</v>
      </c>
      <c r="I98" s="23" t="s">
        <v>4805</v>
      </c>
      <c r="J98" s="23">
        <f>IF(TRIM(B98)="?",'Cleaning Summary'!$B$28,B98)</f>
        <v>2002</v>
      </c>
      <c r="K98" s="23" t="str">
        <f>IF(TRIM(C98)="?",'Cleaning Summary'!$B$27,C98)</f>
        <v>Aug</v>
      </c>
      <c r="L98" s="23" t="str">
        <f>IF(TRIM(G98)="?",'Cleaning Summary'!$B$40,G98)</f>
        <v>tier - 2</v>
      </c>
      <c r="M98" s="23" t="str">
        <f>IF(TRIM(H98)="?",'Cleaning Summary'!$B$45,H98)</f>
        <v>tier - 1</v>
      </c>
      <c r="N98" s="23" t="str">
        <f>IF(TRIM(I98)="?",'Cleaning Summary'!$B$29,I98)</f>
        <v>R1013</v>
      </c>
      <c r="O98" s="29">
        <f>DATE(J98,MATCH(K98,{"Jan","Feb","Mar","Apr","May","Jun","Jul","Aug","Sep","Oct","Nov","Dec"},0),D98)</f>
        <v>37483</v>
      </c>
      <c r="P98" s="23">
        <f>DATEDIF(O98,'Cleaning Summary'!$B$62,"Y")</f>
        <v>20</v>
      </c>
    </row>
    <row r="99" spans="1:16" x14ac:dyDescent="0.35">
      <c r="A99" s="23" t="s">
        <v>4595</v>
      </c>
      <c r="B99" s="23">
        <v>1999</v>
      </c>
      <c r="C99" s="23" t="s">
        <v>4804</v>
      </c>
      <c r="D99" s="23">
        <v>6</v>
      </c>
      <c r="E99" s="23">
        <v>0</v>
      </c>
      <c r="F99" s="28">
        <v>1389</v>
      </c>
      <c r="G99" s="23" t="s">
        <v>86</v>
      </c>
      <c r="H99" s="23" t="s">
        <v>86</v>
      </c>
      <c r="I99" s="23" t="s">
        <v>4805</v>
      </c>
      <c r="J99" s="23">
        <f>IF(TRIM(B99)="?",'Cleaning Summary'!$B$28,B99)</f>
        <v>1999</v>
      </c>
      <c r="K99" s="23" t="str">
        <f>IF(TRIM(C99)="?",'Cleaning Summary'!$B$27,C99)</f>
        <v>Jul</v>
      </c>
      <c r="L99" s="23" t="str">
        <f>IF(TRIM(G99)="?",'Cleaning Summary'!$B$40,G99)</f>
        <v>tier - 2</v>
      </c>
      <c r="M99" s="23" t="str">
        <f>IF(TRIM(H99)="?",'Cleaning Summary'!$B$45,H99)</f>
        <v>tier - 2</v>
      </c>
      <c r="N99" s="23" t="str">
        <f>IF(TRIM(I99)="?",'Cleaning Summary'!$B$29,I99)</f>
        <v>R1013</v>
      </c>
      <c r="O99" s="29">
        <f>DATE(J99,MATCH(K99,{"Jan","Feb","Mar","Apr","May","Jun","Jul","Aug","Sep","Oct","Nov","Dec"},0),D99)</f>
        <v>36347</v>
      </c>
      <c r="P99" s="23">
        <f>DATEDIF(O99,'Cleaning Summary'!$B$62,"Y")</f>
        <v>23</v>
      </c>
    </row>
    <row r="100" spans="1:16" x14ac:dyDescent="0.35">
      <c r="A100" s="23" t="s">
        <v>4593</v>
      </c>
      <c r="B100" s="23">
        <v>2002</v>
      </c>
      <c r="C100" s="23" t="s">
        <v>4806</v>
      </c>
      <c r="D100" s="23">
        <v>14</v>
      </c>
      <c r="E100" s="23">
        <v>0</v>
      </c>
      <c r="F100" s="28">
        <v>1390</v>
      </c>
      <c r="G100" s="23" t="s">
        <v>86</v>
      </c>
      <c r="H100" s="23" t="s">
        <v>86</v>
      </c>
      <c r="I100" s="23" t="s">
        <v>4805</v>
      </c>
      <c r="J100" s="23">
        <f>IF(TRIM(B100)="?",'Cleaning Summary'!$B$28,B100)</f>
        <v>2002</v>
      </c>
      <c r="K100" s="23" t="str">
        <f>IF(TRIM(C100)="?",'Cleaning Summary'!$B$27,C100)</f>
        <v>Nov</v>
      </c>
      <c r="L100" s="23" t="str">
        <f>IF(TRIM(G100)="?",'Cleaning Summary'!$B$40,G100)</f>
        <v>tier - 2</v>
      </c>
      <c r="M100" s="23" t="str">
        <f>IF(TRIM(H100)="?",'Cleaning Summary'!$B$45,H100)</f>
        <v>tier - 2</v>
      </c>
      <c r="N100" s="23" t="str">
        <f>IF(TRIM(I100)="?",'Cleaning Summary'!$B$29,I100)</f>
        <v>R1013</v>
      </c>
      <c r="O100" s="29">
        <f>DATE(J100,MATCH(K100,{"Jan","Feb","Mar","Apr","May","Jun","Jul","Aug","Sep","Oct","Nov","Dec"},0),D100)</f>
        <v>37574</v>
      </c>
      <c r="P100" s="23">
        <f>DATEDIF(O100,'Cleaning Summary'!$B$62,"Y")</f>
        <v>20</v>
      </c>
    </row>
    <row r="101" spans="1:16" x14ac:dyDescent="0.35">
      <c r="A101" s="23" t="s">
        <v>4591</v>
      </c>
      <c r="B101" s="23">
        <v>2002</v>
      </c>
      <c r="C101" s="23" t="s">
        <v>4809</v>
      </c>
      <c r="D101" s="23">
        <v>22</v>
      </c>
      <c r="E101" s="23">
        <v>0</v>
      </c>
      <c r="F101" s="28">
        <v>1391.53</v>
      </c>
      <c r="G101" s="23" t="s">
        <v>86</v>
      </c>
      <c r="H101" s="23" t="s">
        <v>85</v>
      </c>
      <c r="I101" s="23" t="s">
        <v>4805</v>
      </c>
      <c r="J101" s="23">
        <f>IF(TRIM(B101)="?",'Cleaning Summary'!$B$28,B101)</f>
        <v>2002</v>
      </c>
      <c r="K101" s="23" t="str">
        <f>IF(TRIM(C101)="?",'Cleaning Summary'!$B$27,C101)</f>
        <v>Dec</v>
      </c>
      <c r="L101" s="23" t="str">
        <f>IF(TRIM(G101)="?",'Cleaning Summary'!$B$40,G101)</f>
        <v>tier - 2</v>
      </c>
      <c r="M101" s="23" t="str">
        <f>IF(TRIM(H101)="?",'Cleaning Summary'!$B$45,H101)</f>
        <v>tier - 1</v>
      </c>
      <c r="N101" s="23" t="str">
        <f>IF(TRIM(I101)="?",'Cleaning Summary'!$B$29,I101)</f>
        <v>R1013</v>
      </c>
      <c r="O101" s="29">
        <f>DATE(J101,MATCH(K101,{"Jan","Feb","Mar","Apr","May","Jun","Jul","Aug","Sep","Oct","Nov","Dec"},0),D101)</f>
        <v>37612</v>
      </c>
      <c r="P101" s="23">
        <f>DATEDIF(O101,'Cleaning Summary'!$B$62,"Y")</f>
        <v>20</v>
      </c>
    </row>
    <row r="102" spans="1:16" x14ac:dyDescent="0.35">
      <c r="A102" s="23" t="s">
        <v>4589</v>
      </c>
      <c r="B102" s="23">
        <v>1998</v>
      </c>
      <c r="C102" s="23" t="s">
        <v>73</v>
      </c>
      <c r="D102" s="23">
        <v>5</v>
      </c>
      <c r="E102" s="23">
        <v>0</v>
      </c>
      <c r="F102" s="28">
        <v>1400.44</v>
      </c>
      <c r="G102" s="23" t="s">
        <v>86</v>
      </c>
      <c r="H102" s="23" t="s">
        <v>86</v>
      </c>
      <c r="I102" s="23" t="s">
        <v>4805</v>
      </c>
      <c r="J102" s="23">
        <f>IF(TRIM(B102)="?",'Cleaning Summary'!$B$28,B102)</f>
        <v>1998</v>
      </c>
      <c r="K102" s="23" t="str">
        <f>IF(TRIM(C102)="?",'Cleaning Summary'!$B$27,C102)</f>
        <v>Sep</v>
      </c>
      <c r="L102" s="23" t="str">
        <f>IF(TRIM(G102)="?",'Cleaning Summary'!$B$40,G102)</f>
        <v>tier - 2</v>
      </c>
      <c r="M102" s="23" t="str">
        <f>IF(TRIM(H102)="?",'Cleaning Summary'!$B$45,H102)</f>
        <v>tier - 2</v>
      </c>
      <c r="N102" s="23" t="str">
        <f>IF(TRIM(I102)="?",'Cleaning Summary'!$B$29,I102)</f>
        <v>R1013</v>
      </c>
      <c r="O102" s="29">
        <f>DATE(J102,MATCH(K102,{"Jan","Feb","Mar","Apr","May","Jun","Jul","Aug","Sep","Oct","Nov","Dec"},0),D102)</f>
        <v>36043</v>
      </c>
      <c r="P102" s="23">
        <f>DATEDIF(O102,'Cleaning Summary'!$B$62,"Y")</f>
        <v>24</v>
      </c>
    </row>
    <row r="103" spans="1:16" x14ac:dyDescent="0.35">
      <c r="A103" s="23" t="s">
        <v>4587</v>
      </c>
      <c r="B103" s="23">
        <v>1997</v>
      </c>
      <c r="C103" s="23" t="s">
        <v>4811</v>
      </c>
      <c r="D103" s="23">
        <v>27</v>
      </c>
      <c r="E103" s="23">
        <v>0</v>
      </c>
      <c r="F103" s="28">
        <v>1402</v>
      </c>
      <c r="G103" s="23" t="s">
        <v>86</v>
      </c>
      <c r="H103" s="23" t="s">
        <v>87</v>
      </c>
      <c r="I103" s="23" t="s">
        <v>4812</v>
      </c>
      <c r="J103" s="23">
        <f>IF(TRIM(B103)="?",'Cleaning Summary'!$B$28,B103)</f>
        <v>1997</v>
      </c>
      <c r="K103" s="23" t="str">
        <f>IF(TRIM(C103)="?",'Cleaning Summary'!$B$27,C103)</f>
        <v>Oct</v>
      </c>
      <c r="L103" s="23" t="str">
        <f>IF(TRIM(G103)="?",'Cleaning Summary'!$B$40,G103)</f>
        <v>tier - 2</v>
      </c>
      <c r="M103" s="23" t="str">
        <f>IF(TRIM(H103)="?",'Cleaning Summary'!$B$45,H103)</f>
        <v>tier - 3</v>
      </c>
      <c r="N103" s="23" t="str">
        <f>IF(TRIM(I103)="?",'Cleaning Summary'!$B$29,I103)</f>
        <v>R1011</v>
      </c>
      <c r="O103" s="29">
        <f>DATE(J103,MATCH(K103,{"Jan","Feb","Mar","Apr","May","Jun","Jul","Aug","Sep","Oct","Nov","Dec"},0),D103)</f>
        <v>35730</v>
      </c>
      <c r="P103" s="23">
        <f>DATEDIF(O103,'Cleaning Summary'!$B$62,"Y")</f>
        <v>25</v>
      </c>
    </row>
    <row r="104" spans="1:16" x14ac:dyDescent="0.35">
      <c r="A104" s="23" t="s">
        <v>4585</v>
      </c>
      <c r="B104" s="23">
        <v>1996</v>
      </c>
      <c r="C104" s="23" t="s">
        <v>4807</v>
      </c>
      <c r="D104" s="23">
        <v>23</v>
      </c>
      <c r="E104" s="23">
        <v>0</v>
      </c>
      <c r="F104" s="28">
        <v>1417</v>
      </c>
      <c r="G104" s="23" t="s">
        <v>86</v>
      </c>
      <c r="H104" s="23" t="s">
        <v>87</v>
      </c>
      <c r="I104" s="23" t="s">
        <v>4805</v>
      </c>
      <c r="J104" s="23">
        <f>IF(TRIM(B104)="?",'Cleaning Summary'!$B$28,B104)</f>
        <v>1996</v>
      </c>
      <c r="K104" s="23" t="str">
        <f>IF(TRIM(C104)="?",'Cleaning Summary'!$B$27,C104)</f>
        <v>Jun</v>
      </c>
      <c r="L104" s="23" t="str">
        <f>IF(TRIM(G104)="?",'Cleaning Summary'!$B$40,G104)</f>
        <v>tier - 2</v>
      </c>
      <c r="M104" s="23" t="str">
        <f>IF(TRIM(H104)="?",'Cleaning Summary'!$B$45,H104)</f>
        <v>tier - 3</v>
      </c>
      <c r="N104" s="23" t="str">
        <f>IF(TRIM(I104)="?",'Cleaning Summary'!$B$29,I104)</f>
        <v>R1013</v>
      </c>
      <c r="O104" s="29">
        <f>DATE(J104,MATCH(K104,{"Jan","Feb","Mar","Apr","May","Jun","Jul","Aug","Sep","Oct","Nov","Dec"},0),D104)</f>
        <v>35239</v>
      </c>
      <c r="P104" s="23">
        <f>DATEDIF(O104,'Cleaning Summary'!$B$62,"Y")</f>
        <v>26</v>
      </c>
    </row>
    <row r="105" spans="1:16" x14ac:dyDescent="0.35">
      <c r="A105" s="23" t="s">
        <v>4583</v>
      </c>
      <c r="B105" s="23">
        <v>2001</v>
      </c>
      <c r="C105" s="23" t="s">
        <v>4810</v>
      </c>
      <c r="D105" s="23">
        <v>23</v>
      </c>
      <c r="E105" s="23">
        <v>0</v>
      </c>
      <c r="F105" s="28">
        <v>1421</v>
      </c>
      <c r="G105" s="23" t="s">
        <v>86</v>
      </c>
      <c r="H105" s="23" t="s">
        <v>86</v>
      </c>
      <c r="I105" s="23" t="s">
        <v>4805</v>
      </c>
      <c r="J105" s="23">
        <f>IF(TRIM(B105)="?",'Cleaning Summary'!$B$28,B105)</f>
        <v>2001</v>
      </c>
      <c r="K105" s="23" t="str">
        <f>IF(TRIM(C105)="?",'Cleaning Summary'!$B$27,C105)</f>
        <v>Aug</v>
      </c>
      <c r="L105" s="23" t="str">
        <f>IF(TRIM(G105)="?",'Cleaning Summary'!$B$40,G105)</f>
        <v>tier - 2</v>
      </c>
      <c r="M105" s="23" t="str">
        <f>IF(TRIM(H105)="?",'Cleaning Summary'!$B$45,H105)</f>
        <v>tier - 2</v>
      </c>
      <c r="N105" s="23" t="str">
        <f>IF(TRIM(I105)="?",'Cleaning Summary'!$B$29,I105)</f>
        <v>R1013</v>
      </c>
      <c r="O105" s="29">
        <f>DATE(J105,MATCH(K105,{"Jan","Feb","Mar","Apr","May","Jun","Jul","Aug","Sep","Oct","Nov","Dec"},0),D105)</f>
        <v>37126</v>
      </c>
      <c r="P105" s="23">
        <f>DATEDIF(O105,'Cleaning Summary'!$B$62,"Y")</f>
        <v>21</v>
      </c>
    </row>
    <row r="106" spans="1:16" x14ac:dyDescent="0.35">
      <c r="A106" s="23" t="s">
        <v>4581</v>
      </c>
      <c r="B106" s="23">
        <v>1997</v>
      </c>
      <c r="C106" s="23" t="s">
        <v>4809</v>
      </c>
      <c r="D106" s="23">
        <v>5</v>
      </c>
      <c r="E106" s="23">
        <v>0</v>
      </c>
      <c r="F106" s="28">
        <v>1422</v>
      </c>
      <c r="G106" s="23" t="s">
        <v>86</v>
      </c>
      <c r="H106" s="23" t="s">
        <v>86</v>
      </c>
      <c r="I106" s="23" t="s">
        <v>4805</v>
      </c>
      <c r="J106" s="23">
        <f>IF(TRIM(B106)="?",'Cleaning Summary'!$B$28,B106)</f>
        <v>1997</v>
      </c>
      <c r="K106" s="23" t="str">
        <f>IF(TRIM(C106)="?",'Cleaning Summary'!$B$27,C106)</f>
        <v>Dec</v>
      </c>
      <c r="L106" s="23" t="str">
        <f>IF(TRIM(G106)="?",'Cleaning Summary'!$B$40,G106)</f>
        <v>tier - 2</v>
      </c>
      <c r="M106" s="23" t="str">
        <f>IF(TRIM(H106)="?",'Cleaning Summary'!$B$45,H106)</f>
        <v>tier - 2</v>
      </c>
      <c r="N106" s="23" t="str">
        <f>IF(TRIM(I106)="?",'Cleaning Summary'!$B$29,I106)</f>
        <v>R1013</v>
      </c>
      <c r="O106" s="29">
        <f>DATE(J106,MATCH(K106,{"Jan","Feb","Mar","Apr","May","Jun","Jul","Aug","Sep","Oct","Nov","Dec"},0),D106)</f>
        <v>35769</v>
      </c>
      <c r="P106" s="23">
        <f>DATEDIF(O106,'Cleaning Summary'!$B$62,"Y")</f>
        <v>25</v>
      </c>
    </row>
    <row r="107" spans="1:16" x14ac:dyDescent="0.35">
      <c r="A107" s="23" t="s">
        <v>4579</v>
      </c>
      <c r="B107" s="23">
        <v>2000</v>
      </c>
      <c r="C107" s="23" t="s">
        <v>73</v>
      </c>
      <c r="D107" s="23">
        <v>1</v>
      </c>
      <c r="E107" s="23">
        <v>0</v>
      </c>
      <c r="F107" s="28">
        <v>1438</v>
      </c>
      <c r="G107" s="23" t="s">
        <v>86</v>
      </c>
      <c r="H107" s="23" t="s">
        <v>86</v>
      </c>
      <c r="I107" s="23" t="s">
        <v>4805</v>
      </c>
      <c r="J107" s="23">
        <f>IF(TRIM(B107)="?",'Cleaning Summary'!$B$28,B107)</f>
        <v>2000</v>
      </c>
      <c r="K107" s="23" t="str">
        <f>IF(TRIM(C107)="?",'Cleaning Summary'!$B$27,C107)</f>
        <v>Sep</v>
      </c>
      <c r="L107" s="23" t="str">
        <f>IF(TRIM(G107)="?",'Cleaning Summary'!$B$40,G107)</f>
        <v>tier - 2</v>
      </c>
      <c r="M107" s="23" t="str">
        <f>IF(TRIM(H107)="?",'Cleaning Summary'!$B$45,H107)</f>
        <v>tier - 2</v>
      </c>
      <c r="N107" s="23" t="str">
        <f>IF(TRIM(I107)="?",'Cleaning Summary'!$B$29,I107)</f>
        <v>R1013</v>
      </c>
      <c r="O107" s="29">
        <f>DATE(J107,MATCH(K107,{"Jan","Feb","Mar","Apr","May","Jun","Jul","Aug","Sep","Oct","Nov","Dec"},0),D107)</f>
        <v>36770</v>
      </c>
      <c r="P107" s="23">
        <f>DATEDIF(O107,'Cleaning Summary'!$B$62,"Y")</f>
        <v>22</v>
      </c>
    </row>
    <row r="108" spans="1:16" x14ac:dyDescent="0.35">
      <c r="A108" s="23" t="s">
        <v>4577</v>
      </c>
      <c r="B108" s="23">
        <v>1997</v>
      </c>
      <c r="C108" s="23" t="s">
        <v>4807</v>
      </c>
      <c r="D108" s="23">
        <v>19</v>
      </c>
      <c r="E108" s="23">
        <v>0</v>
      </c>
      <c r="F108" s="28">
        <v>1445</v>
      </c>
      <c r="G108" s="23" t="s">
        <v>86</v>
      </c>
      <c r="H108" s="23" t="s">
        <v>85</v>
      </c>
      <c r="I108" s="23" t="s">
        <v>4805</v>
      </c>
      <c r="J108" s="23">
        <f>IF(TRIM(B108)="?",'Cleaning Summary'!$B$28,B108)</f>
        <v>1997</v>
      </c>
      <c r="K108" s="23" t="str">
        <f>IF(TRIM(C108)="?",'Cleaning Summary'!$B$27,C108)</f>
        <v>Jun</v>
      </c>
      <c r="L108" s="23" t="str">
        <f>IF(TRIM(G108)="?",'Cleaning Summary'!$B$40,G108)</f>
        <v>tier - 2</v>
      </c>
      <c r="M108" s="23" t="str">
        <f>IF(TRIM(H108)="?",'Cleaning Summary'!$B$45,H108)</f>
        <v>tier - 1</v>
      </c>
      <c r="N108" s="23" t="str">
        <f>IF(TRIM(I108)="?",'Cleaning Summary'!$B$29,I108)</f>
        <v>R1013</v>
      </c>
      <c r="O108" s="29">
        <f>DATE(J108,MATCH(K108,{"Jan","Feb","Mar","Apr","May","Jun","Jul","Aug","Sep","Oct","Nov","Dec"},0),D108)</f>
        <v>35600</v>
      </c>
      <c r="P108" s="23">
        <f>DATEDIF(O108,'Cleaning Summary'!$B$62,"Y")</f>
        <v>25</v>
      </c>
    </row>
    <row r="109" spans="1:16" x14ac:dyDescent="0.35">
      <c r="A109" s="23" t="s">
        <v>4575</v>
      </c>
      <c r="B109" s="23">
        <v>2003</v>
      </c>
      <c r="C109" s="23" t="s">
        <v>4807</v>
      </c>
      <c r="D109" s="23">
        <v>20</v>
      </c>
      <c r="E109" s="23">
        <v>0</v>
      </c>
      <c r="F109" s="28">
        <v>1467</v>
      </c>
      <c r="G109" s="23" t="s">
        <v>86</v>
      </c>
      <c r="H109" s="23" t="s">
        <v>86</v>
      </c>
      <c r="I109" s="23" t="s">
        <v>4805</v>
      </c>
      <c r="J109" s="23">
        <f>IF(TRIM(B109)="?",'Cleaning Summary'!$B$28,B109)</f>
        <v>2003</v>
      </c>
      <c r="K109" s="23" t="str">
        <f>IF(TRIM(C109)="?",'Cleaning Summary'!$B$27,C109)</f>
        <v>Jun</v>
      </c>
      <c r="L109" s="23" t="str">
        <f>IF(TRIM(G109)="?",'Cleaning Summary'!$B$40,G109)</f>
        <v>tier - 2</v>
      </c>
      <c r="M109" s="23" t="str">
        <f>IF(TRIM(H109)="?",'Cleaning Summary'!$B$45,H109)</f>
        <v>tier - 2</v>
      </c>
      <c r="N109" s="23" t="str">
        <f>IF(TRIM(I109)="?",'Cleaning Summary'!$B$29,I109)</f>
        <v>R1013</v>
      </c>
      <c r="O109" s="29">
        <f>DATE(J109,MATCH(K109,{"Jan","Feb","Mar","Apr","May","Jun","Jul","Aug","Sep","Oct","Nov","Dec"},0),D109)</f>
        <v>37792</v>
      </c>
      <c r="P109" s="23">
        <f>DATEDIF(O109,'Cleaning Summary'!$B$62,"Y")</f>
        <v>19</v>
      </c>
    </row>
    <row r="110" spans="1:16" x14ac:dyDescent="0.35">
      <c r="A110" s="23" t="s">
        <v>4573</v>
      </c>
      <c r="B110" s="23">
        <v>1998</v>
      </c>
      <c r="C110" s="23" t="s">
        <v>4809</v>
      </c>
      <c r="D110" s="23">
        <v>7</v>
      </c>
      <c r="E110" s="23">
        <v>0</v>
      </c>
      <c r="F110" s="28">
        <v>1477</v>
      </c>
      <c r="G110" s="23" t="s">
        <v>86</v>
      </c>
      <c r="H110" s="23" t="s">
        <v>85</v>
      </c>
      <c r="I110" s="23" t="s">
        <v>4805</v>
      </c>
      <c r="J110" s="23">
        <f>IF(TRIM(B110)="?",'Cleaning Summary'!$B$28,B110)</f>
        <v>1998</v>
      </c>
      <c r="K110" s="23" t="str">
        <f>IF(TRIM(C110)="?",'Cleaning Summary'!$B$27,C110)</f>
        <v>Dec</v>
      </c>
      <c r="L110" s="23" t="str">
        <f>IF(TRIM(G110)="?",'Cleaning Summary'!$B$40,G110)</f>
        <v>tier - 2</v>
      </c>
      <c r="M110" s="23" t="str">
        <f>IF(TRIM(H110)="?",'Cleaning Summary'!$B$45,H110)</f>
        <v>tier - 1</v>
      </c>
      <c r="N110" s="23" t="str">
        <f>IF(TRIM(I110)="?",'Cleaning Summary'!$B$29,I110)</f>
        <v>R1013</v>
      </c>
      <c r="O110" s="29">
        <f>DATE(J110,MATCH(K110,{"Jan","Feb","Mar","Apr","May","Jun","Jul","Aug","Sep","Oct","Nov","Dec"},0),D110)</f>
        <v>36136</v>
      </c>
      <c r="P110" s="23">
        <f>DATEDIF(O110,'Cleaning Summary'!$B$62,"Y")</f>
        <v>24</v>
      </c>
    </row>
    <row r="111" spans="1:16" x14ac:dyDescent="0.35">
      <c r="A111" s="23" t="s">
        <v>4571</v>
      </c>
      <c r="B111" s="23">
        <v>1997</v>
      </c>
      <c r="C111" s="23" t="s">
        <v>4807</v>
      </c>
      <c r="D111" s="23">
        <v>9</v>
      </c>
      <c r="E111" s="23">
        <v>0</v>
      </c>
      <c r="F111" s="28">
        <v>1481</v>
      </c>
      <c r="G111" s="23" t="s">
        <v>86</v>
      </c>
      <c r="H111" s="23" t="s">
        <v>85</v>
      </c>
      <c r="I111" s="23" t="s">
        <v>4808</v>
      </c>
      <c r="J111" s="23">
        <f>IF(TRIM(B111)="?",'Cleaning Summary'!$B$28,B111)</f>
        <v>1997</v>
      </c>
      <c r="K111" s="23" t="str">
        <f>IF(TRIM(C111)="?",'Cleaning Summary'!$B$27,C111)</f>
        <v>Jun</v>
      </c>
      <c r="L111" s="23" t="str">
        <f>IF(TRIM(G111)="?",'Cleaning Summary'!$B$40,G111)</f>
        <v>tier - 2</v>
      </c>
      <c r="M111" s="23" t="str">
        <f>IF(TRIM(H111)="?",'Cleaning Summary'!$B$45,H111)</f>
        <v>tier - 1</v>
      </c>
      <c r="N111" s="23" t="str">
        <f>IF(TRIM(I111)="?",'Cleaning Summary'!$B$29,I111)</f>
        <v>R1012</v>
      </c>
      <c r="O111" s="29">
        <f>DATE(J111,MATCH(K111,{"Jan","Feb","Mar","Apr","May","Jun","Jul","Aug","Sep","Oct","Nov","Dec"},0),D111)</f>
        <v>35590</v>
      </c>
      <c r="P111" s="23">
        <f>DATEDIF(O111,'Cleaning Summary'!$B$62,"Y")</f>
        <v>25</v>
      </c>
    </row>
    <row r="112" spans="1:16" x14ac:dyDescent="0.35">
      <c r="A112" s="23" t="s">
        <v>4569</v>
      </c>
      <c r="B112" s="23">
        <v>1995</v>
      </c>
      <c r="C112" s="23" t="s">
        <v>4811</v>
      </c>
      <c r="D112" s="23">
        <v>7</v>
      </c>
      <c r="E112" s="23">
        <v>0</v>
      </c>
      <c r="F112" s="28">
        <v>1493</v>
      </c>
      <c r="G112" s="23" t="s">
        <v>86</v>
      </c>
      <c r="H112" s="23" t="s">
        <v>87</v>
      </c>
      <c r="I112" s="23" t="s">
        <v>4805</v>
      </c>
      <c r="J112" s="23">
        <f>IF(TRIM(B112)="?",'Cleaning Summary'!$B$28,B112)</f>
        <v>1995</v>
      </c>
      <c r="K112" s="23" t="str">
        <f>IF(TRIM(C112)="?",'Cleaning Summary'!$B$27,C112)</f>
        <v>Oct</v>
      </c>
      <c r="L112" s="23" t="str">
        <f>IF(TRIM(G112)="?",'Cleaning Summary'!$B$40,G112)</f>
        <v>tier - 2</v>
      </c>
      <c r="M112" s="23" t="str">
        <f>IF(TRIM(H112)="?",'Cleaning Summary'!$B$45,H112)</f>
        <v>tier - 3</v>
      </c>
      <c r="N112" s="23" t="str">
        <f>IF(TRIM(I112)="?",'Cleaning Summary'!$B$29,I112)</f>
        <v>R1013</v>
      </c>
      <c r="O112" s="29">
        <f>DATE(J112,MATCH(K112,{"Jan","Feb","Mar","Apr","May","Jun","Jul","Aug","Sep","Oct","Nov","Dec"},0),D112)</f>
        <v>34979</v>
      </c>
      <c r="P112" s="23">
        <f>DATEDIF(O112,'Cleaning Summary'!$B$62,"Y")</f>
        <v>27</v>
      </c>
    </row>
    <row r="113" spans="1:16" x14ac:dyDescent="0.35">
      <c r="A113" s="23" t="s">
        <v>4567</v>
      </c>
      <c r="B113" s="23">
        <v>1998</v>
      </c>
      <c r="C113" s="23" t="s">
        <v>4807</v>
      </c>
      <c r="D113" s="23">
        <v>19</v>
      </c>
      <c r="E113" s="23">
        <v>0</v>
      </c>
      <c r="F113" s="28">
        <v>1497</v>
      </c>
      <c r="G113" s="23" t="s">
        <v>86</v>
      </c>
      <c r="H113" s="23" t="s">
        <v>86</v>
      </c>
      <c r="I113" s="23" t="s">
        <v>4805</v>
      </c>
      <c r="J113" s="23">
        <f>IF(TRIM(B113)="?",'Cleaning Summary'!$B$28,B113)</f>
        <v>1998</v>
      </c>
      <c r="K113" s="23" t="str">
        <f>IF(TRIM(C113)="?",'Cleaning Summary'!$B$27,C113)</f>
        <v>Jun</v>
      </c>
      <c r="L113" s="23" t="str">
        <f>IF(TRIM(G113)="?",'Cleaning Summary'!$B$40,G113)</f>
        <v>tier - 2</v>
      </c>
      <c r="M113" s="23" t="str">
        <f>IF(TRIM(H113)="?",'Cleaning Summary'!$B$45,H113)</f>
        <v>tier - 2</v>
      </c>
      <c r="N113" s="23" t="str">
        <f>IF(TRIM(I113)="?",'Cleaning Summary'!$B$29,I113)</f>
        <v>R1013</v>
      </c>
      <c r="O113" s="29">
        <f>DATE(J113,MATCH(K113,{"Jan","Feb","Mar","Apr","May","Jun","Jul","Aug","Sep","Oct","Nov","Dec"},0),D113)</f>
        <v>35965</v>
      </c>
      <c r="P113" s="23">
        <f>DATEDIF(O113,'Cleaning Summary'!$B$62,"Y")</f>
        <v>24</v>
      </c>
    </row>
    <row r="114" spans="1:16" x14ac:dyDescent="0.35">
      <c r="A114" s="23" t="s">
        <v>4565</v>
      </c>
      <c r="B114" s="23">
        <v>2001</v>
      </c>
      <c r="C114" s="23" t="s">
        <v>4810</v>
      </c>
      <c r="D114" s="23">
        <v>25</v>
      </c>
      <c r="E114" s="23">
        <v>0</v>
      </c>
      <c r="F114" s="28">
        <v>1515.34</v>
      </c>
      <c r="G114" s="23" t="s">
        <v>86</v>
      </c>
      <c r="H114" s="23" t="s">
        <v>87</v>
      </c>
      <c r="I114" s="23" t="s">
        <v>4805</v>
      </c>
      <c r="J114" s="23">
        <f>IF(TRIM(B114)="?",'Cleaning Summary'!$B$28,B114)</f>
        <v>2001</v>
      </c>
      <c r="K114" s="23" t="str">
        <f>IF(TRIM(C114)="?",'Cleaning Summary'!$B$27,C114)</f>
        <v>Aug</v>
      </c>
      <c r="L114" s="23" t="str">
        <f>IF(TRIM(G114)="?",'Cleaning Summary'!$B$40,G114)</f>
        <v>tier - 2</v>
      </c>
      <c r="M114" s="23" t="str">
        <f>IF(TRIM(H114)="?",'Cleaning Summary'!$B$45,H114)</f>
        <v>tier - 3</v>
      </c>
      <c r="N114" s="23" t="str">
        <f>IF(TRIM(I114)="?",'Cleaning Summary'!$B$29,I114)</f>
        <v>R1013</v>
      </c>
      <c r="O114" s="29">
        <f>DATE(J114,MATCH(K114,{"Jan","Feb","Mar","Apr","May","Jun","Jul","Aug","Sep","Oct","Nov","Dec"},0),D114)</f>
        <v>37128</v>
      </c>
      <c r="P114" s="23">
        <f>DATEDIF(O114,'Cleaning Summary'!$B$62,"Y")</f>
        <v>21</v>
      </c>
    </row>
    <row r="115" spans="1:16" x14ac:dyDescent="0.35">
      <c r="A115" s="23" t="s">
        <v>4563</v>
      </c>
      <c r="B115" s="23">
        <v>2001</v>
      </c>
      <c r="C115" s="23" t="s">
        <v>4804</v>
      </c>
      <c r="D115" s="23">
        <v>7</v>
      </c>
      <c r="E115" s="23">
        <v>0</v>
      </c>
      <c r="F115" s="28">
        <v>1526.31</v>
      </c>
      <c r="G115" s="23" t="s">
        <v>86</v>
      </c>
      <c r="H115" s="23" t="s">
        <v>87</v>
      </c>
      <c r="I115" s="23" t="s">
        <v>4812</v>
      </c>
      <c r="J115" s="23">
        <f>IF(TRIM(B115)="?",'Cleaning Summary'!$B$28,B115)</f>
        <v>2001</v>
      </c>
      <c r="K115" s="23" t="str">
        <f>IF(TRIM(C115)="?",'Cleaning Summary'!$B$27,C115)</f>
        <v>Jul</v>
      </c>
      <c r="L115" s="23" t="str">
        <f>IF(TRIM(G115)="?",'Cleaning Summary'!$B$40,G115)</f>
        <v>tier - 2</v>
      </c>
      <c r="M115" s="23" t="str">
        <f>IF(TRIM(H115)="?",'Cleaning Summary'!$B$45,H115)</f>
        <v>tier - 3</v>
      </c>
      <c r="N115" s="23" t="str">
        <f>IF(TRIM(I115)="?",'Cleaning Summary'!$B$29,I115)</f>
        <v>R1011</v>
      </c>
      <c r="O115" s="29">
        <f>DATE(J115,MATCH(K115,{"Jan","Feb","Mar","Apr","May","Jun","Jul","Aug","Sep","Oct","Nov","Dec"},0),D115)</f>
        <v>37079</v>
      </c>
      <c r="P115" s="23">
        <f>DATEDIF(O115,'Cleaning Summary'!$B$62,"Y")</f>
        <v>21</v>
      </c>
    </row>
    <row r="116" spans="1:16" x14ac:dyDescent="0.35">
      <c r="A116" s="23" t="s">
        <v>4561</v>
      </c>
      <c r="B116" s="23">
        <v>2001</v>
      </c>
      <c r="C116" s="23" t="s">
        <v>4807</v>
      </c>
      <c r="D116" s="23">
        <v>2</v>
      </c>
      <c r="E116" s="23">
        <v>0</v>
      </c>
      <c r="F116" s="28">
        <v>1532.47</v>
      </c>
      <c r="G116" s="23" t="s">
        <v>86</v>
      </c>
      <c r="H116" s="23" t="s">
        <v>86</v>
      </c>
      <c r="I116" s="23" t="s">
        <v>4805</v>
      </c>
      <c r="J116" s="23">
        <f>IF(TRIM(B116)="?",'Cleaning Summary'!$B$28,B116)</f>
        <v>2001</v>
      </c>
      <c r="K116" s="23" t="str">
        <f>IF(TRIM(C116)="?",'Cleaning Summary'!$B$27,C116)</f>
        <v>Jun</v>
      </c>
      <c r="L116" s="23" t="str">
        <f>IF(TRIM(G116)="?",'Cleaning Summary'!$B$40,G116)</f>
        <v>tier - 2</v>
      </c>
      <c r="M116" s="23" t="str">
        <f>IF(TRIM(H116)="?",'Cleaning Summary'!$B$45,H116)</f>
        <v>tier - 2</v>
      </c>
      <c r="N116" s="23" t="str">
        <f>IF(TRIM(I116)="?",'Cleaning Summary'!$B$29,I116)</f>
        <v>R1013</v>
      </c>
      <c r="O116" s="29">
        <f>DATE(J116,MATCH(K116,{"Jan","Feb","Mar","Apr","May","Jun","Jul","Aug","Sep","Oct","Nov","Dec"},0),D116)</f>
        <v>37044</v>
      </c>
      <c r="P116" s="23">
        <f>DATEDIF(O116,'Cleaning Summary'!$B$62,"Y")</f>
        <v>22</v>
      </c>
    </row>
    <row r="117" spans="1:16" x14ac:dyDescent="0.35">
      <c r="A117" s="23" t="s">
        <v>4559</v>
      </c>
      <c r="B117" s="23">
        <v>2001</v>
      </c>
      <c r="C117" s="23" t="s">
        <v>4809</v>
      </c>
      <c r="D117" s="23">
        <v>5</v>
      </c>
      <c r="E117" s="23">
        <v>0</v>
      </c>
      <c r="F117" s="28">
        <v>1534.3</v>
      </c>
      <c r="G117" s="23" t="s">
        <v>86</v>
      </c>
      <c r="H117" s="23" t="s">
        <v>86</v>
      </c>
      <c r="I117" s="23" t="s">
        <v>4805</v>
      </c>
      <c r="J117" s="23">
        <f>IF(TRIM(B117)="?",'Cleaning Summary'!$B$28,B117)</f>
        <v>2001</v>
      </c>
      <c r="K117" s="23" t="str">
        <f>IF(TRIM(C117)="?",'Cleaning Summary'!$B$27,C117)</f>
        <v>Dec</v>
      </c>
      <c r="L117" s="23" t="str">
        <f>IF(TRIM(G117)="?",'Cleaning Summary'!$B$40,G117)</f>
        <v>tier - 2</v>
      </c>
      <c r="M117" s="23" t="str">
        <f>IF(TRIM(H117)="?",'Cleaning Summary'!$B$45,H117)</f>
        <v>tier - 2</v>
      </c>
      <c r="N117" s="23" t="str">
        <f>IF(TRIM(I117)="?",'Cleaning Summary'!$B$29,I117)</f>
        <v>R1013</v>
      </c>
      <c r="O117" s="29">
        <f>DATE(J117,MATCH(K117,{"Jan","Feb","Mar","Apr","May","Jun","Jul","Aug","Sep","Oct","Nov","Dec"},0),D117)</f>
        <v>37230</v>
      </c>
      <c r="P117" s="23">
        <f>DATEDIF(O117,'Cleaning Summary'!$B$62,"Y")</f>
        <v>21</v>
      </c>
    </row>
    <row r="118" spans="1:16" x14ac:dyDescent="0.35">
      <c r="A118" s="23" t="s">
        <v>4557</v>
      </c>
      <c r="B118" s="23">
        <v>1992</v>
      </c>
      <c r="C118" s="23" t="s">
        <v>73</v>
      </c>
      <c r="D118" s="23">
        <v>22</v>
      </c>
      <c r="E118" s="23">
        <v>0</v>
      </c>
      <c r="F118" s="28">
        <v>1566.88</v>
      </c>
      <c r="G118" s="23" t="s">
        <v>86</v>
      </c>
      <c r="H118" s="23" t="s">
        <v>85</v>
      </c>
      <c r="I118" s="23" t="s">
        <v>4805</v>
      </c>
      <c r="J118" s="23">
        <f>IF(TRIM(B118)="?",'Cleaning Summary'!$B$28,B118)</f>
        <v>1992</v>
      </c>
      <c r="K118" s="23" t="str">
        <f>IF(TRIM(C118)="?",'Cleaning Summary'!$B$27,C118)</f>
        <v>Sep</v>
      </c>
      <c r="L118" s="23" t="str">
        <f>IF(TRIM(G118)="?",'Cleaning Summary'!$B$40,G118)</f>
        <v>tier - 2</v>
      </c>
      <c r="M118" s="23" t="str">
        <f>IF(TRIM(H118)="?",'Cleaning Summary'!$B$45,H118)</f>
        <v>tier - 1</v>
      </c>
      <c r="N118" s="23" t="str">
        <f>IF(TRIM(I118)="?",'Cleaning Summary'!$B$29,I118)</f>
        <v>R1013</v>
      </c>
      <c r="O118" s="29">
        <f>DATE(J118,MATCH(K118,{"Jan","Feb","Mar","Apr","May","Jun","Jul","Aug","Sep","Oct","Nov","Dec"},0),D118)</f>
        <v>33869</v>
      </c>
      <c r="P118" s="23">
        <f>DATEDIF(O118,'Cleaning Summary'!$B$62,"Y")</f>
        <v>30</v>
      </c>
    </row>
    <row r="119" spans="1:16" x14ac:dyDescent="0.35">
      <c r="A119" s="23" t="s">
        <v>4555</v>
      </c>
      <c r="B119" s="23">
        <v>2004</v>
      </c>
      <c r="C119" s="23" t="s">
        <v>4806</v>
      </c>
      <c r="D119" s="23">
        <v>19</v>
      </c>
      <c r="E119" s="23">
        <v>0</v>
      </c>
      <c r="F119" s="28">
        <v>1607.51</v>
      </c>
      <c r="G119" s="23" t="s">
        <v>86</v>
      </c>
      <c r="H119" s="23" t="s">
        <v>87</v>
      </c>
      <c r="I119" s="23" t="s">
        <v>4805</v>
      </c>
      <c r="J119" s="23">
        <f>IF(TRIM(B119)="?",'Cleaning Summary'!$B$28,B119)</f>
        <v>2004</v>
      </c>
      <c r="K119" s="23" t="str">
        <f>IF(TRIM(C119)="?",'Cleaning Summary'!$B$27,C119)</f>
        <v>Nov</v>
      </c>
      <c r="L119" s="23" t="str">
        <f>IF(TRIM(G119)="?",'Cleaning Summary'!$B$40,G119)</f>
        <v>tier - 2</v>
      </c>
      <c r="M119" s="23" t="str">
        <f>IF(TRIM(H119)="?",'Cleaning Summary'!$B$45,H119)</f>
        <v>tier - 3</v>
      </c>
      <c r="N119" s="23" t="str">
        <f>IF(TRIM(I119)="?",'Cleaning Summary'!$B$29,I119)</f>
        <v>R1013</v>
      </c>
      <c r="O119" s="29">
        <f>DATE(J119,MATCH(K119,{"Jan","Feb","Mar","Apr","May","Jun","Jul","Aug","Sep","Oct","Nov","Dec"},0),D119)</f>
        <v>38310</v>
      </c>
      <c r="P119" s="23">
        <f>DATEDIF(O119,'Cleaning Summary'!$B$62,"Y")</f>
        <v>18</v>
      </c>
    </row>
    <row r="120" spans="1:16" x14ac:dyDescent="0.35">
      <c r="A120" s="23" t="s">
        <v>4553</v>
      </c>
      <c r="B120" s="23">
        <v>2004</v>
      </c>
      <c r="C120" s="23" t="s">
        <v>4804</v>
      </c>
      <c r="D120" s="23">
        <v>22</v>
      </c>
      <c r="E120" s="23">
        <v>0</v>
      </c>
      <c r="F120" s="28">
        <v>1615.77</v>
      </c>
      <c r="G120" s="23" t="s">
        <v>86</v>
      </c>
      <c r="H120" s="23" t="s">
        <v>85</v>
      </c>
      <c r="I120" s="23" t="s">
        <v>4805</v>
      </c>
      <c r="J120" s="23">
        <f>IF(TRIM(B120)="?",'Cleaning Summary'!$B$28,B120)</f>
        <v>2004</v>
      </c>
      <c r="K120" s="23" t="str">
        <f>IF(TRIM(C120)="?",'Cleaning Summary'!$B$27,C120)</f>
        <v>Jul</v>
      </c>
      <c r="L120" s="23" t="str">
        <f>IF(TRIM(G120)="?",'Cleaning Summary'!$B$40,G120)</f>
        <v>tier - 2</v>
      </c>
      <c r="M120" s="23" t="str">
        <f>IF(TRIM(H120)="?",'Cleaning Summary'!$B$45,H120)</f>
        <v>tier - 1</v>
      </c>
      <c r="N120" s="23" t="str">
        <f>IF(TRIM(I120)="?",'Cleaning Summary'!$B$29,I120)</f>
        <v>R1013</v>
      </c>
      <c r="O120" s="29">
        <f>DATE(J120,MATCH(K120,{"Jan","Feb","Mar","Apr","May","Jun","Jul","Aug","Sep","Oct","Nov","Dec"},0),D120)</f>
        <v>38190</v>
      </c>
      <c r="P120" s="23">
        <f>DATEDIF(O120,'Cleaning Summary'!$B$62,"Y")</f>
        <v>18</v>
      </c>
    </row>
    <row r="121" spans="1:16" x14ac:dyDescent="0.35">
      <c r="A121" s="23" t="s">
        <v>4551</v>
      </c>
      <c r="B121" s="23">
        <v>1995</v>
      </c>
      <c r="C121" s="23" t="s">
        <v>4810</v>
      </c>
      <c r="D121" s="23">
        <v>5</v>
      </c>
      <c r="E121" s="23">
        <v>0</v>
      </c>
      <c r="F121" s="28">
        <v>1617.16</v>
      </c>
      <c r="G121" s="23" t="s">
        <v>86</v>
      </c>
      <c r="H121" s="23" t="s">
        <v>85</v>
      </c>
      <c r="I121" s="23" t="s">
        <v>4805</v>
      </c>
      <c r="J121" s="23">
        <f>IF(TRIM(B121)="?",'Cleaning Summary'!$B$28,B121)</f>
        <v>1995</v>
      </c>
      <c r="K121" s="23" t="str">
        <f>IF(TRIM(C121)="?",'Cleaning Summary'!$B$27,C121)</f>
        <v>Aug</v>
      </c>
      <c r="L121" s="23" t="str">
        <f>IF(TRIM(G121)="?",'Cleaning Summary'!$B$40,G121)</f>
        <v>tier - 2</v>
      </c>
      <c r="M121" s="23" t="str">
        <f>IF(TRIM(H121)="?",'Cleaning Summary'!$B$45,H121)</f>
        <v>tier - 1</v>
      </c>
      <c r="N121" s="23" t="str">
        <f>IF(TRIM(I121)="?",'Cleaning Summary'!$B$29,I121)</f>
        <v>R1013</v>
      </c>
      <c r="O121" s="29">
        <f>DATE(J121,MATCH(K121,{"Jan","Feb","Mar","Apr","May","Jun","Jul","Aug","Sep","Oct","Nov","Dec"},0),D121)</f>
        <v>34916</v>
      </c>
      <c r="P121" s="23">
        <f>DATEDIF(O121,'Cleaning Summary'!$B$62,"Y")</f>
        <v>27</v>
      </c>
    </row>
    <row r="122" spans="1:16" x14ac:dyDescent="0.35">
      <c r="A122" s="23" t="s">
        <v>4549</v>
      </c>
      <c r="B122" s="23">
        <v>2003</v>
      </c>
      <c r="C122" s="23" t="s">
        <v>73</v>
      </c>
      <c r="D122" s="23">
        <v>14</v>
      </c>
      <c r="E122" s="23">
        <v>0</v>
      </c>
      <c r="F122" s="28">
        <v>1621.34</v>
      </c>
      <c r="G122" s="23" t="s">
        <v>86</v>
      </c>
      <c r="H122" s="23" t="s">
        <v>86</v>
      </c>
      <c r="I122" s="23" t="s">
        <v>4808</v>
      </c>
      <c r="J122" s="23">
        <f>IF(TRIM(B122)="?",'Cleaning Summary'!$B$28,B122)</f>
        <v>2003</v>
      </c>
      <c r="K122" s="23" t="str">
        <f>IF(TRIM(C122)="?",'Cleaning Summary'!$B$27,C122)</f>
        <v>Sep</v>
      </c>
      <c r="L122" s="23" t="str">
        <f>IF(TRIM(G122)="?",'Cleaning Summary'!$B$40,G122)</f>
        <v>tier - 2</v>
      </c>
      <c r="M122" s="23" t="str">
        <f>IF(TRIM(H122)="?",'Cleaning Summary'!$B$45,H122)</f>
        <v>tier - 2</v>
      </c>
      <c r="N122" s="23" t="str">
        <f>IF(TRIM(I122)="?",'Cleaning Summary'!$B$29,I122)</f>
        <v>R1012</v>
      </c>
      <c r="O122" s="29">
        <f>DATE(J122,MATCH(K122,{"Jan","Feb","Mar","Apr","May","Jun","Jul","Aug","Sep","Oct","Nov","Dec"},0),D122)</f>
        <v>37878</v>
      </c>
      <c r="P122" s="23">
        <f>DATEDIF(O122,'Cleaning Summary'!$B$62,"Y")</f>
        <v>19</v>
      </c>
    </row>
    <row r="123" spans="1:16" x14ac:dyDescent="0.35">
      <c r="A123" s="23" t="s">
        <v>4547</v>
      </c>
      <c r="B123" s="23">
        <v>2004</v>
      </c>
      <c r="C123" s="23" t="s">
        <v>4810</v>
      </c>
      <c r="D123" s="23">
        <v>21</v>
      </c>
      <c r="E123" s="23">
        <v>0</v>
      </c>
      <c r="F123" s="28">
        <v>1621.88</v>
      </c>
      <c r="G123" s="23" t="s">
        <v>86</v>
      </c>
      <c r="H123" s="23" t="s">
        <v>86</v>
      </c>
      <c r="I123" s="23" t="s">
        <v>4805</v>
      </c>
      <c r="J123" s="23">
        <f>IF(TRIM(B123)="?",'Cleaning Summary'!$B$28,B123)</f>
        <v>2004</v>
      </c>
      <c r="K123" s="23" t="str">
        <f>IF(TRIM(C123)="?",'Cleaning Summary'!$B$27,C123)</f>
        <v>Aug</v>
      </c>
      <c r="L123" s="23" t="str">
        <f>IF(TRIM(G123)="?",'Cleaning Summary'!$B$40,G123)</f>
        <v>tier - 2</v>
      </c>
      <c r="M123" s="23" t="str">
        <f>IF(TRIM(H123)="?",'Cleaning Summary'!$B$45,H123)</f>
        <v>tier - 2</v>
      </c>
      <c r="N123" s="23" t="str">
        <f>IF(TRIM(I123)="?",'Cleaning Summary'!$B$29,I123)</f>
        <v>R1013</v>
      </c>
      <c r="O123" s="29">
        <f>DATE(J123,MATCH(K123,{"Jan","Feb","Mar","Apr","May","Jun","Jul","Aug","Sep","Oct","Nov","Dec"},0),D123)</f>
        <v>38220</v>
      </c>
      <c r="P123" s="23">
        <f>DATEDIF(O123,'Cleaning Summary'!$B$62,"Y")</f>
        <v>18</v>
      </c>
    </row>
    <row r="124" spans="1:16" x14ac:dyDescent="0.35">
      <c r="A124" s="23" t="s">
        <v>4545</v>
      </c>
      <c r="B124" s="23">
        <v>2004</v>
      </c>
      <c r="C124" s="23" t="s">
        <v>4804</v>
      </c>
      <c r="D124" s="23">
        <v>25</v>
      </c>
      <c r="E124" s="23">
        <v>0</v>
      </c>
      <c r="F124" s="28">
        <v>1622.19</v>
      </c>
      <c r="G124" s="23" t="s">
        <v>86</v>
      </c>
      <c r="H124" s="23" t="s">
        <v>85</v>
      </c>
      <c r="I124" s="23" t="s">
        <v>4805</v>
      </c>
      <c r="J124" s="23">
        <f>IF(TRIM(B124)="?",'Cleaning Summary'!$B$28,B124)</f>
        <v>2004</v>
      </c>
      <c r="K124" s="23" t="str">
        <f>IF(TRIM(C124)="?",'Cleaning Summary'!$B$27,C124)</f>
        <v>Jul</v>
      </c>
      <c r="L124" s="23" t="str">
        <f>IF(TRIM(G124)="?",'Cleaning Summary'!$B$40,G124)</f>
        <v>tier - 2</v>
      </c>
      <c r="M124" s="23" t="str">
        <f>IF(TRIM(H124)="?",'Cleaning Summary'!$B$45,H124)</f>
        <v>tier - 1</v>
      </c>
      <c r="N124" s="23" t="str">
        <f>IF(TRIM(I124)="?",'Cleaning Summary'!$B$29,I124)</f>
        <v>R1013</v>
      </c>
      <c r="O124" s="29">
        <f>DATE(J124,MATCH(K124,{"Jan","Feb","Mar","Apr","May","Jun","Jul","Aug","Sep","Oct","Nov","Dec"},0),D124)</f>
        <v>38193</v>
      </c>
      <c r="P124" s="23">
        <f>DATEDIF(O124,'Cleaning Summary'!$B$62,"Y")</f>
        <v>18</v>
      </c>
    </row>
    <row r="125" spans="1:16" x14ac:dyDescent="0.35">
      <c r="A125" s="23" t="s">
        <v>4543</v>
      </c>
      <c r="B125" s="23">
        <v>2003</v>
      </c>
      <c r="C125" s="23" t="s">
        <v>73</v>
      </c>
      <c r="D125" s="23">
        <v>9</v>
      </c>
      <c r="E125" s="23">
        <v>0</v>
      </c>
      <c r="F125" s="28">
        <v>1625.43</v>
      </c>
      <c r="G125" s="23" t="s">
        <v>86</v>
      </c>
      <c r="H125" s="23" t="s">
        <v>87</v>
      </c>
      <c r="I125" s="23" t="s">
        <v>4808</v>
      </c>
      <c r="J125" s="23">
        <f>IF(TRIM(B125)="?",'Cleaning Summary'!$B$28,B125)</f>
        <v>2003</v>
      </c>
      <c r="K125" s="23" t="str">
        <f>IF(TRIM(C125)="?",'Cleaning Summary'!$B$27,C125)</f>
        <v>Sep</v>
      </c>
      <c r="L125" s="23" t="str">
        <f>IF(TRIM(G125)="?",'Cleaning Summary'!$B$40,G125)</f>
        <v>tier - 2</v>
      </c>
      <c r="M125" s="23" t="str">
        <f>IF(TRIM(H125)="?",'Cleaning Summary'!$B$45,H125)</f>
        <v>tier - 3</v>
      </c>
      <c r="N125" s="23" t="str">
        <f>IF(TRIM(I125)="?",'Cleaning Summary'!$B$29,I125)</f>
        <v>R1012</v>
      </c>
      <c r="O125" s="29">
        <f>DATE(J125,MATCH(K125,{"Jan","Feb","Mar","Apr","May","Jun","Jul","Aug","Sep","Oct","Nov","Dec"},0),D125)</f>
        <v>37873</v>
      </c>
      <c r="P125" s="23">
        <f>DATEDIF(O125,'Cleaning Summary'!$B$62,"Y")</f>
        <v>19</v>
      </c>
    </row>
    <row r="126" spans="1:16" x14ac:dyDescent="0.35">
      <c r="A126" s="23" t="s">
        <v>4541</v>
      </c>
      <c r="B126" s="23">
        <v>2003</v>
      </c>
      <c r="C126" s="23" t="s">
        <v>4809</v>
      </c>
      <c r="D126" s="23">
        <v>4</v>
      </c>
      <c r="E126" s="23">
        <v>0</v>
      </c>
      <c r="F126" s="28">
        <v>1627.28</v>
      </c>
      <c r="G126" s="23" t="s">
        <v>86</v>
      </c>
      <c r="H126" s="23" t="s">
        <v>86</v>
      </c>
      <c r="I126" s="23" t="s">
        <v>4808</v>
      </c>
      <c r="J126" s="23">
        <f>IF(TRIM(B126)="?",'Cleaning Summary'!$B$28,B126)</f>
        <v>2003</v>
      </c>
      <c r="K126" s="23" t="str">
        <f>IF(TRIM(C126)="?",'Cleaning Summary'!$B$27,C126)</f>
        <v>Dec</v>
      </c>
      <c r="L126" s="23" t="str">
        <f>IF(TRIM(G126)="?",'Cleaning Summary'!$B$40,G126)</f>
        <v>tier - 2</v>
      </c>
      <c r="M126" s="23" t="str">
        <f>IF(TRIM(H126)="?",'Cleaning Summary'!$B$45,H126)</f>
        <v>tier - 2</v>
      </c>
      <c r="N126" s="23" t="str">
        <f>IF(TRIM(I126)="?",'Cleaning Summary'!$B$29,I126)</f>
        <v>R1012</v>
      </c>
      <c r="O126" s="29">
        <f>DATE(J126,MATCH(K126,{"Jan","Feb","Mar","Apr","May","Jun","Jul","Aug","Sep","Oct","Nov","Dec"},0),D126)</f>
        <v>37959</v>
      </c>
      <c r="P126" s="23">
        <f>DATEDIF(O126,'Cleaning Summary'!$B$62,"Y")</f>
        <v>19</v>
      </c>
    </row>
    <row r="127" spans="1:16" x14ac:dyDescent="0.35">
      <c r="A127" s="23" t="s">
        <v>4539</v>
      </c>
      <c r="B127" s="23">
        <v>2003</v>
      </c>
      <c r="C127" s="23" t="s">
        <v>4804</v>
      </c>
      <c r="D127" s="23">
        <v>17</v>
      </c>
      <c r="E127" s="23">
        <v>0</v>
      </c>
      <c r="F127" s="28">
        <v>1628.47</v>
      </c>
      <c r="G127" s="23" t="s">
        <v>86</v>
      </c>
      <c r="H127" s="23" t="s">
        <v>85</v>
      </c>
      <c r="I127" s="23" t="s">
        <v>4808</v>
      </c>
      <c r="J127" s="23">
        <f>IF(TRIM(B127)="?",'Cleaning Summary'!$B$28,B127)</f>
        <v>2003</v>
      </c>
      <c r="K127" s="23" t="str">
        <f>IF(TRIM(C127)="?",'Cleaning Summary'!$B$27,C127)</f>
        <v>Jul</v>
      </c>
      <c r="L127" s="23" t="str">
        <f>IF(TRIM(G127)="?",'Cleaning Summary'!$B$40,G127)</f>
        <v>tier - 2</v>
      </c>
      <c r="M127" s="23" t="str">
        <f>IF(TRIM(H127)="?",'Cleaning Summary'!$B$45,H127)</f>
        <v>tier - 1</v>
      </c>
      <c r="N127" s="23" t="str">
        <f>IF(TRIM(I127)="?",'Cleaning Summary'!$B$29,I127)</f>
        <v>R1012</v>
      </c>
      <c r="O127" s="29">
        <f>DATE(J127,MATCH(K127,{"Jan","Feb","Mar","Apr","May","Jun","Jul","Aug","Sep","Oct","Nov","Dec"},0),D127)</f>
        <v>37819</v>
      </c>
      <c r="P127" s="23">
        <f>DATEDIF(O127,'Cleaning Summary'!$B$62,"Y")</f>
        <v>19</v>
      </c>
    </row>
    <row r="128" spans="1:16" x14ac:dyDescent="0.35">
      <c r="A128" s="23" t="s">
        <v>4537</v>
      </c>
      <c r="B128" s="23">
        <v>2004</v>
      </c>
      <c r="C128" s="23" t="s">
        <v>4811</v>
      </c>
      <c r="D128" s="23">
        <v>4</v>
      </c>
      <c r="E128" s="23">
        <v>0</v>
      </c>
      <c r="F128" s="28">
        <v>1629.83</v>
      </c>
      <c r="G128" s="23" t="s">
        <v>86</v>
      </c>
      <c r="H128" s="23" t="s">
        <v>86</v>
      </c>
      <c r="I128" s="23" t="s">
        <v>4805</v>
      </c>
      <c r="J128" s="23">
        <f>IF(TRIM(B128)="?",'Cleaning Summary'!$B$28,B128)</f>
        <v>2004</v>
      </c>
      <c r="K128" s="23" t="str">
        <f>IF(TRIM(C128)="?",'Cleaning Summary'!$B$27,C128)</f>
        <v>Oct</v>
      </c>
      <c r="L128" s="23" t="str">
        <f>IF(TRIM(G128)="?",'Cleaning Summary'!$B$40,G128)</f>
        <v>tier - 2</v>
      </c>
      <c r="M128" s="23" t="str">
        <f>IF(TRIM(H128)="?",'Cleaning Summary'!$B$45,H128)</f>
        <v>tier - 2</v>
      </c>
      <c r="N128" s="23" t="str">
        <f>IF(TRIM(I128)="?",'Cleaning Summary'!$B$29,I128)</f>
        <v>R1013</v>
      </c>
      <c r="O128" s="29">
        <f>DATE(J128,MATCH(K128,{"Jan","Feb","Mar","Apr","May","Jun","Jul","Aug","Sep","Oct","Nov","Dec"},0),D128)</f>
        <v>38264</v>
      </c>
      <c r="P128" s="23">
        <f>DATEDIF(O128,'Cleaning Summary'!$B$62,"Y")</f>
        <v>18</v>
      </c>
    </row>
    <row r="129" spans="1:16" x14ac:dyDescent="0.35">
      <c r="A129" s="23" t="s">
        <v>4535</v>
      </c>
      <c r="B129" s="23">
        <v>2004</v>
      </c>
      <c r="C129" s="23" t="s">
        <v>4809</v>
      </c>
      <c r="D129" s="23">
        <v>5</v>
      </c>
      <c r="E129" s="23">
        <v>0</v>
      </c>
      <c r="F129" s="28">
        <v>1631.67</v>
      </c>
      <c r="G129" s="23" t="s">
        <v>86</v>
      </c>
      <c r="H129" s="23" t="s">
        <v>87</v>
      </c>
      <c r="I129" s="23" t="s">
        <v>4805</v>
      </c>
      <c r="J129" s="23">
        <f>IF(TRIM(B129)="?",'Cleaning Summary'!$B$28,B129)</f>
        <v>2004</v>
      </c>
      <c r="K129" s="23" t="str">
        <f>IF(TRIM(C129)="?",'Cleaning Summary'!$B$27,C129)</f>
        <v>Dec</v>
      </c>
      <c r="L129" s="23" t="str">
        <f>IF(TRIM(G129)="?",'Cleaning Summary'!$B$40,G129)</f>
        <v>tier - 2</v>
      </c>
      <c r="M129" s="23" t="str">
        <f>IF(TRIM(H129)="?",'Cleaning Summary'!$B$45,H129)</f>
        <v>tier - 3</v>
      </c>
      <c r="N129" s="23" t="str">
        <f>IF(TRIM(I129)="?",'Cleaning Summary'!$B$29,I129)</f>
        <v>R1013</v>
      </c>
      <c r="O129" s="29">
        <f>DATE(J129,MATCH(K129,{"Jan","Feb","Mar","Apr","May","Jun","Jul","Aug","Sep","Oct","Nov","Dec"},0),D129)</f>
        <v>38326</v>
      </c>
      <c r="P129" s="23">
        <f>DATEDIF(O129,'Cleaning Summary'!$B$62,"Y")</f>
        <v>18</v>
      </c>
    </row>
    <row r="130" spans="1:16" x14ac:dyDescent="0.35">
      <c r="A130" s="23" t="s">
        <v>4533</v>
      </c>
      <c r="B130" s="23">
        <v>2004</v>
      </c>
      <c r="C130" s="23" t="s">
        <v>4804</v>
      </c>
      <c r="D130" s="23">
        <v>9</v>
      </c>
      <c r="E130" s="23">
        <v>0</v>
      </c>
      <c r="F130" s="28">
        <v>1631.82</v>
      </c>
      <c r="G130" s="23" t="s">
        <v>86</v>
      </c>
      <c r="H130" s="23" t="s">
        <v>85</v>
      </c>
      <c r="I130" s="23" t="s">
        <v>4805</v>
      </c>
      <c r="J130" s="23">
        <f>IF(TRIM(B130)="?",'Cleaning Summary'!$B$28,B130)</f>
        <v>2004</v>
      </c>
      <c r="K130" s="23" t="str">
        <f>IF(TRIM(C130)="?",'Cleaning Summary'!$B$27,C130)</f>
        <v>Jul</v>
      </c>
      <c r="L130" s="23" t="str">
        <f>IF(TRIM(G130)="?",'Cleaning Summary'!$B$40,G130)</f>
        <v>tier - 2</v>
      </c>
      <c r="M130" s="23" t="str">
        <f>IF(TRIM(H130)="?",'Cleaning Summary'!$B$45,H130)</f>
        <v>tier - 1</v>
      </c>
      <c r="N130" s="23" t="str">
        <f>IF(TRIM(I130)="?",'Cleaning Summary'!$B$29,I130)</f>
        <v>R1013</v>
      </c>
      <c r="O130" s="29">
        <f>DATE(J130,MATCH(K130,{"Jan","Feb","Mar","Apr","May","Jun","Jul","Aug","Sep","Oct","Nov","Dec"},0),D130)</f>
        <v>38177</v>
      </c>
      <c r="P130" s="23">
        <f>DATEDIF(O130,'Cleaning Summary'!$B$62,"Y")</f>
        <v>18</v>
      </c>
    </row>
    <row r="131" spans="1:16" x14ac:dyDescent="0.35">
      <c r="A131" s="23" t="s">
        <v>4531</v>
      </c>
      <c r="B131" s="23">
        <v>2003</v>
      </c>
      <c r="C131" s="23" t="s">
        <v>4811</v>
      </c>
      <c r="D131" s="23">
        <v>3</v>
      </c>
      <c r="E131" s="23">
        <v>0</v>
      </c>
      <c r="F131" s="28">
        <v>1632.04</v>
      </c>
      <c r="G131" s="23" t="s">
        <v>86</v>
      </c>
      <c r="H131" s="23" t="s">
        <v>86</v>
      </c>
      <c r="I131" s="23" t="s">
        <v>4808</v>
      </c>
      <c r="J131" s="23">
        <f>IF(TRIM(B131)="?",'Cleaning Summary'!$B$28,B131)</f>
        <v>2003</v>
      </c>
      <c r="K131" s="23" t="str">
        <f>IF(TRIM(C131)="?",'Cleaning Summary'!$B$27,C131)</f>
        <v>Oct</v>
      </c>
      <c r="L131" s="23" t="str">
        <f>IF(TRIM(G131)="?",'Cleaning Summary'!$B$40,G131)</f>
        <v>tier - 2</v>
      </c>
      <c r="M131" s="23" t="str">
        <f>IF(TRIM(H131)="?",'Cleaning Summary'!$B$45,H131)</f>
        <v>tier - 2</v>
      </c>
      <c r="N131" s="23" t="str">
        <f>IF(TRIM(I131)="?",'Cleaning Summary'!$B$29,I131)</f>
        <v>R1012</v>
      </c>
      <c r="O131" s="29">
        <f>DATE(J131,MATCH(K131,{"Jan","Feb","Mar","Apr","May","Jun","Jul","Aug","Sep","Oct","Nov","Dec"},0),D131)</f>
        <v>37897</v>
      </c>
      <c r="P131" s="23">
        <f>DATEDIF(O131,'Cleaning Summary'!$B$62,"Y")</f>
        <v>19</v>
      </c>
    </row>
    <row r="132" spans="1:16" x14ac:dyDescent="0.35">
      <c r="A132" s="23" t="s">
        <v>4529</v>
      </c>
      <c r="B132" s="23">
        <v>2003</v>
      </c>
      <c r="C132" s="23" t="s">
        <v>73</v>
      </c>
      <c r="D132" s="23">
        <v>16</v>
      </c>
      <c r="E132" s="23">
        <v>0</v>
      </c>
      <c r="F132" s="28">
        <v>1632.56</v>
      </c>
      <c r="G132" s="23" t="s">
        <v>86</v>
      </c>
      <c r="H132" s="23" t="s">
        <v>86</v>
      </c>
      <c r="I132" s="23" t="s">
        <v>4808</v>
      </c>
      <c r="J132" s="23">
        <f>IF(TRIM(B132)="?",'Cleaning Summary'!$B$28,B132)</f>
        <v>2003</v>
      </c>
      <c r="K132" s="23" t="str">
        <f>IF(TRIM(C132)="?",'Cleaning Summary'!$B$27,C132)</f>
        <v>Sep</v>
      </c>
      <c r="L132" s="23" t="str">
        <f>IF(TRIM(G132)="?",'Cleaning Summary'!$B$40,G132)</f>
        <v>tier - 2</v>
      </c>
      <c r="M132" s="23" t="str">
        <f>IF(TRIM(H132)="?",'Cleaning Summary'!$B$45,H132)</f>
        <v>tier - 2</v>
      </c>
      <c r="N132" s="23" t="str">
        <f>IF(TRIM(I132)="?",'Cleaning Summary'!$B$29,I132)</f>
        <v>R1012</v>
      </c>
      <c r="O132" s="29">
        <f>DATE(J132,MATCH(K132,{"Jan","Feb","Mar","Apr","May","Jun","Jul","Aug","Sep","Oct","Nov","Dec"},0),D132)</f>
        <v>37880</v>
      </c>
      <c r="P132" s="23">
        <f>DATEDIF(O132,'Cleaning Summary'!$B$62,"Y")</f>
        <v>19</v>
      </c>
    </row>
    <row r="133" spans="1:16" x14ac:dyDescent="0.35">
      <c r="A133" s="23" t="s">
        <v>4527</v>
      </c>
      <c r="B133" s="23">
        <v>2004</v>
      </c>
      <c r="C133" s="23" t="s">
        <v>4809</v>
      </c>
      <c r="D133" s="23">
        <v>13</v>
      </c>
      <c r="E133" s="23">
        <v>0</v>
      </c>
      <c r="F133" s="28">
        <v>1633.04</v>
      </c>
      <c r="G133" s="23" t="s">
        <v>86</v>
      </c>
      <c r="H133" s="23" t="s">
        <v>86</v>
      </c>
      <c r="I133" s="23" t="s">
        <v>4805</v>
      </c>
      <c r="J133" s="23">
        <f>IF(TRIM(B133)="?",'Cleaning Summary'!$B$28,B133)</f>
        <v>2004</v>
      </c>
      <c r="K133" s="23" t="str">
        <f>IF(TRIM(C133)="?",'Cleaning Summary'!$B$27,C133)</f>
        <v>Dec</v>
      </c>
      <c r="L133" s="23" t="str">
        <f>IF(TRIM(G133)="?",'Cleaning Summary'!$B$40,G133)</f>
        <v>tier - 2</v>
      </c>
      <c r="M133" s="23" t="str">
        <f>IF(TRIM(H133)="?",'Cleaning Summary'!$B$45,H133)</f>
        <v>tier - 2</v>
      </c>
      <c r="N133" s="23" t="str">
        <f>IF(TRIM(I133)="?",'Cleaning Summary'!$B$29,I133)</f>
        <v>R1013</v>
      </c>
      <c r="O133" s="29">
        <f>DATE(J133,MATCH(K133,{"Jan","Feb","Mar","Apr","May","Jun","Jul","Aug","Sep","Oct","Nov","Dec"},0),D133)</f>
        <v>38334</v>
      </c>
      <c r="P133" s="23">
        <f>DATEDIF(O133,'Cleaning Summary'!$B$62,"Y")</f>
        <v>18</v>
      </c>
    </row>
    <row r="134" spans="1:16" x14ac:dyDescent="0.35">
      <c r="A134" s="23" t="s">
        <v>4525</v>
      </c>
      <c r="B134" s="23">
        <v>2004</v>
      </c>
      <c r="C134" s="23" t="s">
        <v>4810</v>
      </c>
      <c r="D134" s="23">
        <v>8</v>
      </c>
      <c r="E134" s="23">
        <v>0</v>
      </c>
      <c r="F134" s="28">
        <v>1633.96</v>
      </c>
      <c r="G134" s="23" t="s">
        <v>86</v>
      </c>
      <c r="H134" s="23" t="s">
        <v>85</v>
      </c>
      <c r="I134" s="23" t="s">
        <v>4805</v>
      </c>
      <c r="J134" s="23">
        <f>IF(TRIM(B134)="?",'Cleaning Summary'!$B$28,B134)</f>
        <v>2004</v>
      </c>
      <c r="K134" s="23" t="str">
        <f>IF(TRIM(C134)="?",'Cleaning Summary'!$B$27,C134)</f>
        <v>Aug</v>
      </c>
      <c r="L134" s="23" t="str">
        <f>IF(TRIM(G134)="?",'Cleaning Summary'!$B$40,G134)</f>
        <v>tier - 2</v>
      </c>
      <c r="M134" s="23" t="str">
        <f>IF(TRIM(H134)="?",'Cleaning Summary'!$B$45,H134)</f>
        <v>tier - 1</v>
      </c>
      <c r="N134" s="23" t="str">
        <f>IF(TRIM(I134)="?",'Cleaning Summary'!$B$29,I134)</f>
        <v>R1013</v>
      </c>
      <c r="O134" s="29">
        <f>DATE(J134,MATCH(K134,{"Jan","Feb","Mar","Apr","May","Jun","Jul","Aug","Sep","Oct","Nov","Dec"},0),D134)</f>
        <v>38207</v>
      </c>
      <c r="P134" s="23">
        <f>DATEDIF(O134,'Cleaning Summary'!$B$62,"Y")</f>
        <v>18</v>
      </c>
    </row>
    <row r="135" spans="1:16" x14ac:dyDescent="0.35">
      <c r="A135" s="23" t="s">
        <v>4523</v>
      </c>
      <c r="B135" s="23">
        <v>2004</v>
      </c>
      <c r="C135" s="23" t="s">
        <v>4807</v>
      </c>
      <c r="D135" s="23">
        <v>13</v>
      </c>
      <c r="E135" s="23">
        <v>0</v>
      </c>
      <c r="F135" s="28">
        <v>1634.57</v>
      </c>
      <c r="G135" s="23" t="s">
        <v>86</v>
      </c>
      <c r="H135" s="23" t="s">
        <v>86</v>
      </c>
      <c r="I135" s="23" t="s">
        <v>4805</v>
      </c>
      <c r="J135" s="23">
        <f>IF(TRIM(B135)="?",'Cleaning Summary'!$B$28,B135)</f>
        <v>2004</v>
      </c>
      <c r="K135" s="23" t="str">
        <f>IF(TRIM(C135)="?",'Cleaning Summary'!$B$27,C135)</f>
        <v>Jun</v>
      </c>
      <c r="L135" s="23" t="str">
        <f>IF(TRIM(G135)="?",'Cleaning Summary'!$B$40,G135)</f>
        <v>tier - 2</v>
      </c>
      <c r="M135" s="23" t="str">
        <f>IF(TRIM(H135)="?",'Cleaning Summary'!$B$45,H135)</f>
        <v>tier - 2</v>
      </c>
      <c r="N135" s="23" t="str">
        <f>IF(TRIM(I135)="?",'Cleaning Summary'!$B$29,I135)</f>
        <v>R1013</v>
      </c>
      <c r="O135" s="29">
        <f>DATE(J135,MATCH(K135,{"Jan","Feb","Mar","Apr","May","Jun","Jul","Aug","Sep","Oct","Nov","Dec"},0),D135)</f>
        <v>38151</v>
      </c>
      <c r="P135" s="23">
        <f>DATEDIF(O135,'Cleaning Summary'!$B$62,"Y")</f>
        <v>18</v>
      </c>
    </row>
    <row r="136" spans="1:16" x14ac:dyDescent="0.35">
      <c r="A136" s="23" t="s">
        <v>4521</v>
      </c>
      <c r="B136" s="23">
        <v>2003</v>
      </c>
      <c r="C136" s="23" t="s">
        <v>4809</v>
      </c>
      <c r="D136" s="23">
        <v>30</v>
      </c>
      <c r="E136" s="23">
        <v>0</v>
      </c>
      <c r="F136" s="28">
        <v>1635.73</v>
      </c>
      <c r="G136" s="23" t="s">
        <v>86</v>
      </c>
      <c r="H136" s="23" t="s">
        <v>87</v>
      </c>
      <c r="I136" s="23" t="s">
        <v>4808</v>
      </c>
      <c r="J136" s="23">
        <f>IF(TRIM(B136)="?",'Cleaning Summary'!$B$28,B136)</f>
        <v>2003</v>
      </c>
      <c r="K136" s="23" t="str">
        <f>IF(TRIM(C136)="?",'Cleaning Summary'!$B$27,C136)</f>
        <v>Dec</v>
      </c>
      <c r="L136" s="23" t="str">
        <f>IF(TRIM(G136)="?",'Cleaning Summary'!$B$40,G136)</f>
        <v>tier - 2</v>
      </c>
      <c r="M136" s="23" t="str">
        <f>IF(TRIM(H136)="?",'Cleaning Summary'!$B$45,H136)</f>
        <v>tier - 3</v>
      </c>
      <c r="N136" s="23" t="str">
        <f>IF(TRIM(I136)="?",'Cleaning Summary'!$B$29,I136)</f>
        <v>R1012</v>
      </c>
      <c r="O136" s="29">
        <f>DATE(J136,MATCH(K136,{"Jan","Feb","Mar","Apr","May","Jun","Jul","Aug","Sep","Oct","Nov","Dec"},0),D136)</f>
        <v>37985</v>
      </c>
      <c r="P136" s="23">
        <f>DATEDIF(O136,'Cleaning Summary'!$B$62,"Y")</f>
        <v>19</v>
      </c>
    </row>
    <row r="137" spans="1:16" x14ac:dyDescent="0.35">
      <c r="A137" s="23" t="s">
        <v>4519</v>
      </c>
      <c r="B137" s="23">
        <v>2003</v>
      </c>
      <c r="C137" s="23" t="s">
        <v>73</v>
      </c>
      <c r="D137" s="23">
        <v>16</v>
      </c>
      <c r="E137" s="23">
        <v>0</v>
      </c>
      <c r="F137" s="28">
        <v>1639.56</v>
      </c>
      <c r="G137" s="23" t="s">
        <v>86</v>
      </c>
      <c r="H137" s="23" t="s">
        <v>86</v>
      </c>
      <c r="I137" s="23" t="s">
        <v>4808</v>
      </c>
      <c r="J137" s="23">
        <f>IF(TRIM(B137)="?",'Cleaning Summary'!$B$28,B137)</f>
        <v>2003</v>
      </c>
      <c r="K137" s="23" t="str">
        <f>IF(TRIM(C137)="?",'Cleaning Summary'!$B$27,C137)</f>
        <v>Sep</v>
      </c>
      <c r="L137" s="23" t="str">
        <f>IF(TRIM(G137)="?",'Cleaning Summary'!$B$40,G137)</f>
        <v>tier - 2</v>
      </c>
      <c r="M137" s="23" t="str">
        <f>IF(TRIM(H137)="?",'Cleaning Summary'!$B$45,H137)</f>
        <v>tier - 2</v>
      </c>
      <c r="N137" s="23" t="str">
        <f>IF(TRIM(I137)="?",'Cleaning Summary'!$B$29,I137)</f>
        <v>R1012</v>
      </c>
      <c r="O137" s="29">
        <f>DATE(J137,MATCH(K137,{"Jan","Feb","Mar","Apr","May","Jun","Jul","Aug","Sep","Oct","Nov","Dec"},0),D137)</f>
        <v>37880</v>
      </c>
      <c r="P137" s="23">
        <f>DATEDIF(O137,'Cleaning Summary'!$B$62,"Y")</f>
        <v>19</v>
      </c>
    </row>
    <row r="138" spans="1:16" x14ac:dyDescent="0.35">
      <c r="A138" s="23" t="s">
        <v>4517</v>
      </c>
      <c r="B138" s="23">
        <v>2003</v>
      </c>
      <c r="C138" s="23" t="s">
        <v>4810</v>
      </c>
      <c r="D138" s="23">
        <v>21</v>
      </c>
      <c r="E138" s="23">
        <v>0</v>
      </c>
      <c r="F138" s="28">
        <v>1639.56</v>
      </c>
      <c r="G138" s="23" t="s">
        <v>86</v>
      </c>
      <c r="H138" s="23" t="s">
        <v>86</v>
      </c>
      <c r="I138" s="23" t="s">
        <v>4808</v>
      </c>
      <c r="J138" s="23">
        <f>IF(TRIM(B138)="?",'Cleaning Summary'!$B$28,B138)</f>
        <v>2003</v>
      </c>
      <c r="K138" s="23" t="str">
        <f>IF(TRIM(C138)="?",'Cleaning Summary'!$B$27,C138)</f>
        <v>Aug</v>
      </c>
      <c r="L138" s="23" t="str">
        <f>IF(TRIM(G138)="?",'Cleaning Summary'!$B$40,G138)</f>
        <v>tier - 2</v>
      </c>
      <c r="M138" s="23" t="str">
        <f>IF(TRIM(H138)="?",'Cleaning Summary'!$B$45,H138)</f>
        <v>tier - 2</v>
      </c>
      <c r="N138" s="23" t="str">
        <f>IF(TRIM(I138)="?",'Cleaning Summary'!$B$29,I138)</f>
        <v>R1012</v>
      </c>
      <c r="O138" s="29">
        <f>DATE(J138,MATCH(K138,{"Jan","Feb","Mar","Apr","May","Jun","Jul","Aug","Sep","Oct","Nov","Dec"},0),D138)</f>
        <v>37854</v>
      </c>
      <c r="P138" s="23">
        <f>DATEDIF(O138,'Cleaning Summary'!$B$62,"Y")</f>
        <v>19</v>
      </c>
    </row>
    <row r="139" spans="1:16" x14ac:dyDescent="0.35">
      <c r="A139" s="23" t="s">
        <v>4515</v>
      </c>
      <c r="B139" s="23">
        <v>2003</v>
      </c>
      <c r="C139" s="23" t="s">
        <v>4809</v>
      </c>
      <c r="D139" s="23">
        <v>30</v>
      </c>
      <c r="E139" s="23">
        <v>0</v>
      </c>
      <c r="F139" s="28">
        <v>1646.43</v>
      </c>
      <c r="G139" s="23" t="s">
        <v>86</v>
      </c>
      <c r="H139" s="23" t="s">
        <v>85</v>
      </c>
      <c r="I139" s="23" t="s">
        <v>4808</v>
      </c>
      <c r="J139" s="23">
        <f>IF(TRIM(B139)="?",'Cleaning Summary'!$B$28,B139)</f>
        <v>2003</v>
      </c>
      <c r="K139" s="23" t="str">
        <f>IF(TRIM(C139)="?",'Cleaning Summary'!$B$27,C139)</f>
        <v>Dec</v>
      </c>
      <c r="L139" s="23" t="str">
        <f>IF(TRIM(G139)="?",'Cleaning Summary'!$B$40,G139)</f>
        <v>tier - 2</v>
      </c>
      <c r="M139" s="23" t="str">
        <f>IF(TRIM(H139)="?",'Cleaning Summary'!$B$45,H139)</f>
        <v>tier - 1</v>
      </c>
      <c r="N139" s="23" t="str">
        <f>IF(TRIM(I139)="?",'Cleaning Summary'!$B$29,I139)</f>
        <v>R1012</v>
      </c>
      <c r="O139" s="29">
        <f>DATE(J139,MATCH(K139,{"Jan","Feb","Mar","Apr","May","Jun","Jul","Aug","Sep","Oct","Nov","Dec"},0),D139)</f>
        <v>37985</v>
      </c>
      <c r="P139" s="23">
        <f>DATEDIF(O139,'Cleaning Summary'!$B$62,"Y")</f>
        <v>19</v>
      </c>
    </row>
    <row r="140" spans="1:16" x14ac:dyDescent="0.35">
      <c r="A140" s="23" t="s">
        <v>4513</v>
      </c>
      <c r="B140" s="23">
        <v>2000</v>
      </c>
      <c r="C140" s="23" t="s">
        <v>4811</v>
      </c>
      <c r="D140" s="23">
        <v>23</v>
      </c>
      <c r="E140" s="23">
        <v>0</v>
      </c>
      <c r="F140" s="28">
        <v>1665</v>
      </c>
      <c r="G140" s="23" t="s">
        <v>86</v>
      </c>
      <c r="H140" s="23" t="s">
        <v>86</v>
      </c>
      <c r="I140" s="23" t="s">
        <v>4805</v>
      </c>
      <c r="J140" s="23">
        <f>IF(TRIM(B140)="?",'Cleaning Summary'!$B$28,B140)</f>
        <v>2000</v>
      </c>
      <c r="K140" s="23" t="str">
        <f>IF(TRIM(C140)="?",'Cleaning Summary'!$B$27,C140)</f>
        <v>Oct</v>
      </c>
      <c r="L140" s="23" t="str">
        <f>IF(TRIM(G140)="?",'Cleaning Summary'!$B$40,G140)</f>
        <v>tier - 2</v>
      </c>
      <c r="M140" s="23" t="str">
        <f>IF(TRIM(H140)="?",'Cleaning Summary'!$B$45,H140)</f>
        <v>tier - 2</v>
      </c>
      <c r="N140" s="23" t="str">
        <f>IF(TRIM(I140)="?",'Cleaning Summary'!$B$29,I140)</f>
        <v>R1013</v>
      </c>
      <c r="O140" s="29">
        <f>DATE(J140,MATCH(K140,{"Jan","Feb","Mar","Apr","May","Jun","Jul","Aug","Sep","Oct","Nov","Dec"},0),D140)</f>
        <v>36822</v>
      </c>
      <c r="P140" s="23">
        <f>DATEDIF(O140,'Cleaning Summary'!$B$62,"Y")</f>
        <v>22</v>
      </c>
    </row>
    <row r="141" spans="1:16" x14ac:dyDescent="0.35">
      <c r="A141" s="23" t="s">
        <v>4511</v>
      </c>
      <c r="B141" s="23">
        <v>2000</v>
      </c>
      <c r="C141" s="23" t="s">
        <v>4807</v>
      </c>
      <c r="D141" s="23">
        <v>10</v>
      </c>
      <c r="E141" s="23">
        <v>0</v>
      </c>
      <c r="F141" s="28">
        <v>1674.63</v>
      </c>
      <c r="G141" s="23" t="s">
        <v>86</v>
      </c>
      <c r="H141" s="23" t="s">
        <v>86</v>
      </c>
      <c r="I141" s="23" t="s">
        <v>4805</v>
      </c>
      <c r="J141" s="23">
        <f>IF(TRIM(B141)="?",'Cleaning Summary'!$B$28,B141)</f>
        <v>2000</v>
      </c>
      <c r="K141" s="23" t="str">
        <f>IF(TRIM(C141)="?",'Cleaning Summary'!$B$27,C141)</f>
        <v>Jun</v>
      </c>
      <c r="L141" s="23" t="str">
        <f>IF(TRIM(G141)="?",'Cleaning Summary'!$B$40,G141)</f>
        <v>tier - 2</v>
      </c>
      <c r="M141" s="23" t="str">
        <f>IF(TRIM(H141)="?",'Cleaning Summary'!$B$45,H141)</f>
        <v>tier - 2</v>
      </c>
      <c r="N141" s="23" t="str">
        <f>IF(TRIM(I141)="?",'Cleaning Summary'!$B$29,I141)</f>
        <v>R1013</v>
      </c>
      <c r="O141" s="29">
        <f>DATE(J141,MATCH(K141,{"Jan","Feb","Mar","Apr","May","Jun","Jul","Aug","Sep","Oct","Nov","Dec"},0),D141)</f>
        <v>36687</v>
      </c>
      <c r="P141" s="23">
        <f>DATEDIF(O141,'Cleaning Summary'!$B$62,"Y")</f>
        <v>22</v>
      </c>
    </row>
    <row r="142" spans="1:16" x14ac:dyDescent="0.35">
      <c r="A142" s="23" t="s">
        <v>4509</v>
      </c>
      <c r="B142" s="23">
        <v>2000</v>
      </c>
      <c r="C142" s="23" t="s">
        <v>4811</v>
      </c>
      <c r="D142" s="23">
        <v>21</v>
      </c>
      <c r="E142" s="23">
        <v>0</v>
      </c>
      <c r="F142" s="28">
        <v>1682.6</v>
      </c>
      <c r="G142" s="23" t="s">
        <v>86</v>
      </c>
      <c r="H142" s="23" t="s">
        <v>86</v>
      </c>
      <c r="I142" s="23" t="s">
        <v>4812</v>
      </c>
      <c r="J142" s="23">
        <f>IF(TRIM(B142)="?",'Cleaning Summary'!$B$28,B142)</f>
        <v>2000</v>
      </c>
      <c r="K142" s="23" t="str">
        <f>IF(TRIM(C142)="?",'Cleaning Summary'!$B$27,C142)</f>
        <v>Oct</v>
      </c>
      <c r="L142" s="23" t="str">
        <f>IF(TRIM(G142)="?",'Cleaning Summary'!$B$40,G142)</f>
        <v>tier - 2</v>
      </c>
      <c r="M142" s="23" t="str">
        <f>IF(TRIM(H142)="?",'Cleaning Summary'!$B$45,H142)</f>
        <v>tier - 2</v>
      </c>
      <c r="N142" s="23" t="str">
        <f>IF(TRIM(I142)="?",'Cleaning Summary'!$B$29,I142)</f>
        <v>R1011</v>
      </c>
      <c r="O142" s="29">
        <f>DATE(J142,MATCH(K142,{"Jan","Feb","Mar","Apr","May","Jun","Jul","Aug","Sep","Oct","Nov","Dec"},0),D142)</f>
        <v>36820</v>
      </c>
      <c r="P142" s="23">
        <f>DATEDIF(O142,'Cleaning Summary'!$B$62,"Y")</f>
        <v>22</v>
      </c>
    </row>
    <row r="143" spans="1:16" x14ac:dyDescent="0.35">
      <c r="A143" s="23" t="s">
        <v>4507</v>
      </c>
      <c r="B143" s="23">
        <v>2004</v>
      </c>
      <c r="C143" s="23" t="s">
        <v>4806</v>
      </c>
      <c r="D143" s="23">
        <v>17</v>
      </c>
      <c r="E143" s="23">
        <v>0</v>
      </c>
      <c r="F143" s="28">
        <v>1694.8</v>
      </c>
      <c r="G143" s="23" t="s">
        <v>86</v>
      </c>
      <c r="H143" s="23" t="s">
        <v>86</v>
      </c>
      <c r="I143" s="23" t="s">
        <v>4813</v>
      </c>
      <c r="J143" s="23">
        <f>IF(TRIM(B143)="?",'Cleaning Summary'!$B$28,B143)</f>
        <v>2004</v>
      </c>
      <c r="K143" s="23" t="str">
        <f>IF(TRIM(C143)="?",'Cleaning Summary'!$B$27,C143)</f>
        <v>Nov</v>
      </c>
      <c r="L143" s="23" t="str">
        <f>IF(TRIM(G143)="?",'Cleaning Summary'!$B$40,G143)</f>
        <v>tier - 2</v>
      </c>
      <c r="M143" s="23" t="str">
        <f>IF(TRIM(H143)="?",'Cleaning Summary'!$B$45,H143)</f>
        <v>tier - 2</v>
      </c>
      <c r="N143" s="23" t="str">
        <f>IF(TRIM(I143)="?",'Cleaning Summary'!$B$29,I143)</f>
        <v>R1015</v>
      </c>
      <c r="O143" s="29">
        <f>DATE(J143,MATCH(K143,{"Jan","Feb","Mar","Apr","May","Jun","Jul","Aug","Sep","Oct","Nov","Dec"},0),D143)</f>
        <v>38308</v>
      </c>
      <c r="P143" s="23">
        <f>DATEDIF(O143,'Cleaning Summary'!$B$62,"Y")</f>
        <v>18</v>
      </c>
    </row>
    <row r="144" spans="1:16" x14ac:dyDescent="0.35">
      <c r="A144" s="23" t="s">
        <v>4505</v>
      </c>
      <c r="B144" s="23">
        <v>2004</v>
      </c>
      <c r="C144" s="23" t="s">
        <v>4809</v>
      </c>
      <c r="D144" s="23">
        <v>10</v>
      </c>
      <c r="E144" s="23">
        <v>0</v>
      </c>
      <c r="F144" s="28">
        <v>1702.46</v>
      </c>
      <c r="G144" s="23" t="s">
        <v>86</v>
      </c>
      <c r="H144" s="23" t="s">
        <v>87</v>
      </c>
      <c r="I144" s="23" t="s">
        <v>4814</v>
      </c>
      <c r="J144" s="23">
        <f>IF(TRIM(B144)="?",'Cleaning Summary'!$B$28,B144)</f>
        <v>2004</v>
      </c>
      <c r="K144" s="23" t="str">
        <f>IF(TRIM(C144)="?",'Cleaning Summary'!$B$27,C144)</f>
        <v>Dec</v>
      </c>
      <c r="L144" s="23" t="str">
        <f>IF(TRIM(G144)="?",'Cleaning Summary'!$B$40,G144)</f>
        <v>tier - 2</v>
      </c>
      <c r="M144" s="23" t="str">
        <f>IF(TRIM(H144)="?",'Cleaning Summary'!$B$45,H144)</f>
        <v>tier - 3</v>
      </c>
      <c r="N144" s="23" t="str">
        <f>IF(TRIM(I144)="?",'Cleaning Summary'!$B$29,I144)</f>
        <v>R1019</v>
      </c>
      <c r="O144" s="29">
        <f>DATE(J144,MATCH(K144,{"Jan","Feb","Mar","Apr","May","Jun","Jul","Aug","Sep","Oct","Nov","Dec"},0),D144)</f>
        <v>38331</v>
      </c>
      <c r="P144" s="23">
        <f>DATEDIF(O144,'Cleaning Summary'!$B$62,"Y")</f>
        <v>18</v>
      </c>
    </row>
    <row r="145" spans="1:16" x14ac:dyDescent="0.35">
      <c r="A145" s="23" t="s">
        <v>4503</v>
      </c>
      <c r="B145" s="23">
        <v>2004</v>
      </c>
      <c r="C145" s="23" t="s">
        <v>4806</v>
      </c>
      <c r="D145" s="23">
        <v>7</v>
      </c>
      <c r="E145" s="23">
        <v>0</v>
      </c>
      <c r="F145" s="28">
        <v>1704.57</v>
      </c>
      <c r="G145" s="23" t="s">
        <v>86</v>
      </c>
      <c r="H145" s="23" t="s">
        <v>85</v>
      </c>
      <c r="I145" s="23" t="s">
        <v>4815</v>
      </c>
      <c r="J145" s="23">
        <f>IF(TRIM(B145)="?",'Cleaning Summary'!$B$28,B145)</f>
        <v>2004</v>
      </c>
      <c r="K145" s="23" t="str">
        <f>IF(TRIM(C145)="?",'Cleaning Summary'!$B$27,C145)</f>
        <v>Nov</v>
      </c>
      <c r="L145" s="23" t="str">
        <f>IF(TRIM(G145)="?",'Cleaning Summary'!$B$40,G145)</f>
        <v>tier - 2</v>
      </c>
      <c r="M145" s="23" t="str">
        <f>IF(TRIM(H145)="?",'Cleaning Summary'!$B$45,H145)</f>
        <v>tier - 1</v>
      </c>
      <c r="N145" s="23" t="str">
        <f>IF(TRIM(I145)="?",'Cleaning Summary'!$B$29,I145)</f>
        <v>R1016</v>
      </c>
      <c r="O145" s="29">
        <f>DATE(J145,MATCH(K145,{"Jan","Feb","Mar","Apr","May","Jun","Jul","Aug","Sep","Oct","Nov","Dec"},0),D145)</f>
        <v>38298</v>
      </c>
      <c r="P145" s="23">
        <f>DATEDIF(O145,'Cleaning Summary'!$B$62,"Y")</f>
        <v>18</v>
      </c>
    </row>
    <row r="146" spans="1:16" x14ac:dyDescent="0.35">
      <c r="A146" s="23" t="s">
        <v>4501</v>
      </c>
      <c r="B146" s="23">
        <v>2004</v>
      </c>
      <c r="C146" s="23" t="s">
        <v>4809</v>
      </c>
      <c r="D146" s="23">
        <v>14</v>
      </c>
      <c r="E146" s="23">
        <v>0</v>
      </c>
      <c r="F146" s="28">
        <v>1704.7</v>
      </c>
      <c r="G146" s="23" t="s">
        <v>86</v>
      </c>
      <c r="H146" s="23" t="s">
        <v>87</v>
      </c>
      <c r="I146" s="23" t="s">
        <v>4816</v>
      </c>
      <c r="J146" s="23">
        <f>IF(TRIM(B146)="?",'Cleaning Summary'!$B$28,B146)</f>
        <v>2004</v>
      </c>
      <c r="K146" s="23" t="str">
        <f>IF(TRIM(C146)="?",'Cleaning Summary'!$B$27,C146)</f>
        <v>Dec</v>
      </c>
      <c r="L146" s="23" t="str">
        <f>IF(TRIM(G146)="?",'Cleaning Summary'!$B$40,G146)</f>
        <v>tier - 2</v>
      </c>
      <c r="M146" s="23" t="str">
        <f>IF(TRIM(H146)="?",'Cleaning Summary'!$B$45,H146)</f>
        <v>tier - 3</v>
      </c>
      <c r="N146" s="23" t="str">
        <f>IF(TRIM(I146)="?",'Cleaning Summary'!$B$29,I146)</f>
        <v>R1018</v>
      </c>
      <c r="O146" s="29">
        <f>DATE(J146,MATCH(K146,{"Jan","Feb","Mar","Apr","May","Jun","Jul","Aug","Sep","Oct","Nov","Dec"},0),D146)</f>
        <v>38335</v>
      </c>
      <c r="P146" s="23">
        <f>DATEDIF(O146,'Cleaning Summary'!$B$62,"Y")</f>
        <v>18</v>
      </c>
    </row>
    <row r="147" spans="1:16" x14ac:dyDescent="0.35">
      <c r="A147" s="23" t="s">
        <v>4499</v>
      </c>
      <c r="B147" s="23">
        <v>2004</v>
      </c>
      <c r="C147" s="23" t="s">
        <v>4809</v>
      </c>
      <c r="D147" s="23">
        <v>6</v>
      </c>
      <c r="E147" s="23">
        <v>0</v>
      </c>
      <c r="F147" s="28">
        <v>1705.62</v>
      </c>
      <c r="G147" s="23" t="s">
        <v>86</v>
      </c>
      <c r="H147" s="23" t="s">
        <v>86</v>
      </c>
      <c r="I147" s="23" t="s">
        <v>4813</v>
      </c>
      <c r="J147" s="23">
        <f>IF(TRIM(B147)="?",'Cleaning Summary'!$B$28,B147)</f>
        <v>2004</v>
      </c>
      <c r="K147" s="23" t="str">
        <f>IF(TRIM(C147)="?",'Cleaning Summary'!$B$27,C147)</f>
        <v>Dec</v>
      </c>
      <c r="L147" s="23" t="str">
        <f>IF(TRIM(G147)="?",'Cleaning Summary'!$B$40,G147)</f>
        <v>tier - 2</v>
      </c>
      <c r="M147" s="23" t="str">
        <f>IF(TRIM(H147)="?",'Cleaning Summary'!$B$45,H147)</f>
        <v>tier - 2</v>
      </c>
      <c r="N147" s="23" t="str">
        <f>IF(TRIM(I147)="?",'Cleaning Summary'!$B$29,I147)</f>
        <v>R1015</v>
      </c>
      <c r="O147" s="29">
        <f>DATE(J147,MATCH(K147,{"Jan","Feb","Mar","Apr","May","Jun","Jul","Aug","Sep","Oct","Nov","Dec"},0),D147)</f>
        <v>38327</v>
      </c>
      <c r="P147" s="23">
        <f>DATEDIF(O147,'Cleaning Summary'!$B$62,"Y")</f>
        <v>18</v>
      </c>
    </row>
    <row r="148" spans="1:16" x14ac:dyDescent="0.35">
      <c r="A148" s="23" t="s">
        <v>4497</v>
      </c>
      <c r="B148" s="23">
        <v>2004</v>
      </c>
      <c r="C148" s="23" t="s">
        <v>4811</v>
      </c>
      <c r="D148" s="23">
        <v>17</v>
      </c>
      <c r="E148" s="23">
        <v>0</v>
      </c>
      <c r="F148" s="28">
        <v>1708</v>
      </c>
      <c r="G148" s="23" t="s">
        <v>87</v>
      </c>
      <c r="H148" s="23" t="s">
        <v>86</v>
      </c>
      <c r="I148" s="23" t="s">
        <v>4815</v>
      </c>
      <c r="J148" s="23">
        <f>IF(TRIM(B148)="?",'Cleaning Summary'!$B$28,B148)</f>
        <v>2004</v>
      </c>
      <c r="K148" s="23" t="str">
        <f>IF(TRIM(C148)="?",'Cleaning Summary'!$B$27,C148)</f>
        <v>Oct</v>
      </c>
      <c r="L148" s="23" t="str">
        <f>IF(TRIM(G148)="?",'Cleaning Summary'!$B$40,G148)</f>
        <v>tier - 3</v>
      </c>
      <c r="M148" s="23" t="str">
        <f>IF(TRIM(H148)="?",'Cleaning Summary'!$B$45,H148)</f>
        <v>tier - 2</v>
      </c>
      <c r="N148" s="23" t="str">
        <f>IF(TRIM(I148)="?",'Cleaning Summary'!$B$29,I148)</f>
        <v>R1016</v>
      </c>
      <c r="O148" s="29">
        <f>DATE(J148,MATCH(K148,{"Jan","Feb","Mar","Apr","May","Jun","Jul","Aug","Sep","Oct","Nov","Dec"},0),D148)</f>
        <v>38277</v>
      </c>
      <c r="P148" s="23">
        <f>DATEDIF(O148,'Cleaning Summary'!$B$62,"Y")</f>
        <v>18</v>
      </c>
    </row>
    <row r="149" spans="1:16" x14ac:dyDescent="0.35">
      <c r="A149" s="23" t="s">
        <v>4495</v>
      </c>
      <c r="B149" s="23">
        <v>2004</v>
      </c>
      <c r="C149" s="23" t="s">
        <v>4809</v>
      </c>
      <c r="D149" s="23">
        <v>12</v>
      </c>
      <c r="E149" s="23">
        <v>0</v>
      </c>
      <c r="F149" s="28">
        <v>1708.93</v>
      </c>
      <c r="G149" s="23" t="s">
        <v>87</v>
      </c>
      <c r="H149" s="23" t="s">
        <v>85</v>
      </c>
      <c r="I149" s="23" t="s">
        <v>4814</v>
      </c>
      <c r="J149" s="23">
        <f>IF(TRIM(B149)="?",'Cleaning Summary'!$B$28,B149)</f>
        <v>2004</v>
      </c>
      <c r="K149" s="23" t="str">
        <f>IF(TRIM(C149)="?",'Cleaning Summary'!$B$27,C149)</f>
        <v>Dec</v>
      </c>
      <c r="L149" s="23" t="str">
        <f>IF(TRIM(G149)="?",'Cleaning Summary'!$B$40,G149)</f>
        <v>tier - 3</v>
      </c>
      <c r="M149" s="23" t="str">
        <f>IF(TRIM(H149)="?",'Cleaning Summary'!$B$45,H149)</f>
        <v>tier - 1</v>
      </c>
      <c r="N149" s="23" t="str">
        <f>IF(TRIM(I149)="?",'Cleaning Summary'!$B$29,I149)</f>
        <v>R1019</v>
      </c>
      <c r="O149" s="29">
        <f>DATE(J149,MATCH(K149,{"Jan","Feb","Mar","Apr","May","Jun","Jul","Aug","Sep","Oct","Nov","Dec"},0),D149)</f>
        <v>38333</v>
      </c>
      <c r="P149" s="23">
        <f>DATEDIF(O149,'Cleaning Summary'!$B$62,"Y")</f>
        <v>18</v>
      </c>
    </row>
    <row r="150" spans="1:16" x14ac:dyDescent="0.35">
      <c r="A150" s="23" t="s">
        <v>4493</v>
      </c>
      <c r="B150" s="23">
        <v>2004</v>
      </c>
      <c r="C150" s="23" t="s">
        <v>73</v>
      </c>
      <c r="D150" s="23">
        <v>19</v>
      </c>
      <c r="E150" s="23">
        <v>1</v>
      </c>
      <c r="F150" s="28">
        <v>1711.03</v>
      </c>
      <c r="G150" s="23" t="s">
        <v>87</v>
      </c>
      <c r="H150" s="23" t="s">
        <v>87</v>
      </c>
      <c r="I150" s="23" t="s">
        <v>4805</v>
      </c>
      <c r="J150" s="23">
        <f>IF(TRIM(B150)="?",'Cleaning Summary'!$B$28,B150)</f>
        <v>2004</v>
      </c>
      <c r="K150" s="23" t="str">
        <f>IF(TRIM(C150)="?",'Cleaning Summary'!$B$27,C150)</f>
        <v>Sep</v>
      </c>
      <c r="L150" s="23" t="str">
        <f>IF(TRIM(G150)="?",'Cleaning Summary'!$B$40,G150)</f>
        <v>tier - 3</v>
      </c>
      <c r="M150" s="23" t="str">
        <f>IF(TRIM(H150)="?",'Cleaning Summary'!$B$45,H150)</f>
        <v>tier - 3</v>
      </c>
      <c r="N150" s="23" t="str">
        <f>IF(TRIM(I150)="?",'Cleaning Summary'!$B$29,I150)</f>
        <v>R1013</v>
      </c>
      <c r="O150" s="29">
        <f>DATE(J150,MATCH(K150,{"Jan","Feb","Mar","Apr","May","Jun","Jul","Aug","Sep","Oct","Nov","Dec"},0),D150)</f>
        <v>38249</v>
      </c>
      <c r="P150" s="23">
        <f>DATEDIF(O150,'Cleaning Summary'!$B$62,"Y")</f>
        <v>18</v>
      </c>
    </row>
    <row r="151" spans="1:16" x14ac:dyDescent="0.35">
      <c r="A151" s="23" t="s">
        <v>4491</v>
      </c>
      <c r="B151" s="23">
        <v>2004</v>
      </c>
      <c r="C151" s="23" t="s">
        <v>73</v>
      </c>
      <c r="D151" s="23">
        <v>21</v>
      </c>
      <c r="E151" s="23">
        <v>0</v>
      </c>
      <c r="F151" s="28">
        <v>1712.23</v>
      </c>
      <c r="G151" s="23" t="s">
        <v>87</v>
      </c>
      <c r="H151" s="23" t="s">
        <v>85</v>
      </c>
      <c r="I151" s="23" t="s">
        <v>4815</v>
      </c>
      <c r="J151" s="23">
        <f>IF(TRIM(B151)="?",'Cleaning Summary'!$B$28,B151)</f>
        <v>2004</v>
      </c>
      <c r="K151" s="23" t="str">
        <f>IF(TRIM(C151)="?",'Cleaning Summary'!$B$27,C151)</f>
        <v>Sep</v>
      </c>
      <c r="L151" s="23" t="str">
        <f>IF(TRIM(G151)="?",'Cleaning Summary'!$B$40,G151)</f>
        <v>tier - 3</v>
      </c>
      <c r="M151" s="23" t="str">
        <f>IF(TRIM(H151)="?",'Cleaning Summary'!$B$45,H151)</f>
        <v>tier - 1</v>
      </c>
      <c r="N151" s="23" t="str">
        <f>IF(TRIM(I151)="?",'Cleaning Summary'!$B$29,I151)</f>
        <v>R1016</v>
      </c>
      <c r="O151" s="29">
        <f>DATE(J151,MATCH(K151,{"Jan","Feb","Mar","Apr","May","Jun","Jul","Aug","Sep","Oct","Nov","Dec"},0),D151)</f>
        <v>38251</v>
      </c>
      <c r="P151" s="23">
        <f>DATEDIF(O151,'Cleaning Summary'!$B$62,"Y")</f>
        <v>18</v>
      </c>
    </row>
    <row r="152" spans="1:16" x14ac:dyDescent="0.35">
      <c r="A152" s="23" t="s">
        <v>4489</v>
      </c>
      <c r="B152" s="23">
        <v>2004</v>
      </c>
      <c r="C152" s="23" t="s">
        <v>4807</v>
      </c>
      <c r="D152" s="23">
        <v>10</v>
      </c>
      <c r="E152" s="23">
        <v>1</v>
      </c>
      <c r="F152" s="28">
        <v>1719.44</v>
      </c>
      <c r="G152" s="23" t="s">
        <v>87</v>
      </c>
      <c r="H152" s="23" t="s">
        <v>87</v>
      </c>
      <c r="I152" s="23" t="s">
        <v>4805</v>
      </c>
      <c r="J152" s="23">
        <f>IF(TRIM(B152)="?",'Cleaning Summary'!$B$28,B152)</f>
        <v>2004</v>
      </c>
      <c r="K152" s="23" t="str">
        <f>IF(TRIM(C152)="?",'Cleaning Summary'!$B$27,C152)</f>
        <v>Jun</v>
      </c>
      <c r="L152" s="23" t="str">
        <f>IF(TRIM(G152)="?",'Cleaning Summary'!$B$40,G152)</f>
        <v>tier - 3</v>
      </c>
      <c r="M152" s="23" t="str">
        <f>IF(TRIM(H152)="?",'Cleaning Summary'!$B$45,H152)</f>
        <v>tier - 3</v>
      </c>
      <c r="N152" s="23" t="str">
        <f>IF(TRIM(I152)="?",'Cleaning Summary'!$B$29,I152)</f>
        <v>R1013</v>
      </c>
      <c r="O152" s="29">
        <f>DATE(J152,MATCH(K152,{"Jan","Feb","Mar","Apr","May","Jun","Jul","Aug","Sep","Oct","Nov","Dec"},0),D152)</f>
        <v>38148</v>
      </c>
      <c r="P152" s="23">
        <f>DATEDIF(O152,'Cleaning Summary'!$B$62,"Y")</f>
        <v>18</v>
      </c>
    </row>
    <row r="153" spans="1:16" x14ac:dyDescent="0.35">
      <c r="A153" s="23" t="s">
        <v>4487</v>
      </c>
      <c r="B153" s="23">
        <v>2004</v>
      </c>
      <c r="C153" s="23" t="s">
        <v>73</v>
      </c>
      <c r="D153" s="23">
        <v>11</v>
      </c>
      <c r="E153" s="23">
        <v>1</v>
      </c>
      <c r="F153" s="28">
        <v>1720.35</v>
      </c>
      <c r="G153" s="23" t="s">
        <v>87</v>
      </c>
      <c r="H153" s="23" t="s">
        <v>87</v>
      </c>
      <c r="I153" s="23" t="s">
        <v>4805</v>
      </c>
      <c r="J153" s="23">
        <f>IF(TRIM(B153)="?",'Cleaning Summary'!$B$28,B153)</f>
        <v>2004</v>
      </c>
      <c r="K153" s="23" t="str">
        <f>IF(TRIM(C153)="?",'Cleaning Summary'!$B$27,C153)</f>
        <v>Sep</v>
      </c>
      <c r="L153" s="23" t="str">
        <f>IF(TRIM(G153)="?",'Cleaning Summary'!$B$40,G153)</f>
        <v>tier - 3</v>
      </c>
      <c r="M153" s="23" t="str">
        <f>IF(TRIM(H153)="?",'Cleaning Summary'!$B$45,H153)</f>
        <v>tier - 3</v>
      </c>
      <c r="N153" s="23" t="str">
        <f>IF(TRIM(I153)="?",'Cleaning Summary'!$B$29,I153)</f>
        <v>R1013</v>
      </c>
      <c r="O153" s="29">
        <f>DATE(J153,MATCH(K153,{"Jan","Feb","Mar","Apr","May","Jun","Jul","Aug","Sep","Oct","Nov","Dec"},0),D153)</f>
        <v>38241</v>
      </c>
      <c r="P153" s="23">
        <f>DATEDIF(O153,'Cleaning Summary'!$B$62,"Y")</f>
        <v>18</v>
      </c>
    </row>
    <row r="154" spans="1:16" x14ac:dyDescent="0.35">
      <c r="A154" s="23" t="s">
        <v>4485</v>
      </c>
      <c r="B154" s="23">
        <v>2004</v>
      </c>
      <c r="C154" s="23" t="s">
        <v>4811</v>
      </c>
      <c r="D154" s="23">
        <v>21</v>
      </c>
      <c r="E154" s="23">
        <v>1</v>
      </c>
      <c r="F154" s="28">
        <v>1725.55</v>
      </c>
      <c r="G154" s="23" t="s">
        <v>87</v>
      </c>
      <c r="H154" s="23" t="s">
        <v>86</v>
      </c>
      <c r="I154" s="23" t="s">
        <v>4805</v>
      </c>
      <c r="J154" s="23">
        <f>IF(TRIM(B154)="?",'Cleaning Summary'!$B$28,B154)</f>
        <v>2004</v>
      </c>
      <c r="K154" s="23" t="str">
        <f>IF(TRIM(C154)="?",'Cleaning Summary'!$B$27,C154)</f>
        <v>Oct</v>
      </c>
      <c r="L154" s="23" t="str">
        <f>IF(TRIM(G154)="?",'Cleaning Summary'!$B$40,G154)</f>
        <v>tier - 3</v>
      </c>
      <c r="M154" s="23" t="str">
        <f>IF(TRIM(H154)="?",'Cleaning Summary'!$B$45,H154)</f>
        <v>tier - 2</v>
      </c>
      <c r="N154" s="23" t="str">
        <f>IF(TRIM(I154)="?",'Cleaning Summary'!$B$29,I154)</f>
        <v>R1013</v>
      </c>
      <c r="O154" s="29">
        <f>DATE(J154,MATCH(K154,{"Jan","Feb","Mar","Apr","May","Jun","Jul","Aug","Sep","Oct","Nov","Dec"},0),D154)</f>
        <v>38281</v>
      </c>
      <c r="P154" s="23">
        <f>DATEDIF(O154,'Cleaning Summary'!$B$62,"Y")</f>
        <v>18</v>
      </c>
    </row>
    <row r="155" spans="1:16" x14ac:dyDescent="0.35">
      <c r="A155" s="23" t="s">
        <v>4483</v>
      </c>
      <c r="B155" s="23">
        <v>2004</v>
      </c>
      <c r="C155" s="23" t="s">
        <v>73</v>
      </c>
      <c r="D155" s="23">
        <v>9</v>
      </c>
      <c r="E155" s="23">
        <v>1</v>
      </c>
      <c r="F155" s="28">
        <v>1727.54</v>
      </c>
      <c r="G155" s="23" t="s">
        <v>87</v>
      </c>
      <c r="H155" s="23" t="s">
        <v>85</v>
      </c>
      <c r="I155" s="23" t="s">
        <v>4805</v>
      </c>
      <c r="J155" s="23">
        <f>IF(TRIM(B155)="?",'Cleaning Summary'!$B$28,B155)</f>
        <v>2004</v>
      </c>
      <c r="K155" s="23" t="str">
        <f>IF(TRIM(C155)="?",'Cleaning Summary'!$B$27,C155)</f>
        <v>Sep</v>
      </c>
      <c r="L155" s="23" t="str">
        <f>IF(TRIM(G155)="?",'Cleaning Summary'!$B$40,G155)</f>
        <v>tier - 3</v>
      </c>
      <c r="M155" s="23" t="str">
        <f>IF(TRIM(H155)="?",'Cleaning Summary'!$B$45,H155)</f>
        <v>tier - 1</v>
      </c>
      <c r="N155" s="23" t="str">
        <f>IF(TRIM(I155)="?",'Cleaning Summary'!$B$29,I155)</f>
        <v>R1013</v>
      </c>
      <c r="O155" s="29">
        <f>DATE(J155,MATCH(K155,{"Jan","Feb","Mar","Apr","May","Jun","Jul","Aug","Sep","Oct","Nov","Dec"},0),D155)</f>
        <v>38239</v>
      </c>
      <c r="P155" s="23">
        <f>DATEDIF(O155,'Cleaning Summary'!$B$62,"Y")</f>
        <v>18</v>
      </c>
    </row>
    <row r="156" spans="1:16" x14ac:dyDescent="0.35">
      <c r="A156" s="23" t="s">
        <v>4481</v>
      </c>
      <c r="B156" s="23">
        <v>2003</v>
      </c>
      <c r="C156" s="23" t="s">
        <v>4806</v>
      </c>
      <c r="D156" s="23">
        <v>21</v>
      </c>
      <c r="E156" s="23">
        <v>0</v>
      </c>
      <c r="F156" s="28">
        <v>1727.79</v>
      </c>
      <c r="G156" s="23" t="s">
        <v>87</v>
      </c>
      <c r="H156" s="23" t="s">
        <v>87</v>
      </c>
      <c r="I156" s="23" t="s">
        <v>4812</v>
      </c>
      <c r="J156" s="23">
        <f>IF(TRIM(B156)="?",'Cleaning Summary'!$B$28,B156)</f>
        <v>2003</v>
      </c>
      <c r="K156" s="23" t="str">
        <f>IF(TRIM(C156)="?",'Cleaning Summary'!$B$27,C156)</f>
        <v>Nov</v>
      </c>
      <c r="L156" s="23" t="str">
        <f>IF(TRIM(G156)="?",'Cleaning Summary'!$B$40,G156)</f>
        <v>tier - 3</v>
      </c>
      <c r="M156" s="23" t="str">
        <f>IF(TRIM(H156)="?",'Cleaning Summary'!$B$45,H156)</f>
        <v>tier - 3</v>
      </c>
      <c r="N156" s="23" t="str">
        <f>IF(TRIM(I156)="?",'Cleaning Summary'!$B$29,I156)</f>
        <v>R1011</v>
      </c>
      <c r="O156" s="29">
        <f>DATE(J156,MATCH(K156,{"Jan","Feb","Mar","Apr","May","Jun","Jul","Aug","Sep","Oct","Nov","Dec"},0),D156)</f>
        <v>37946</v>
      </c>
      <c r="P156" s="23">
        <f>DATEDIF(O156,'Cleaning Summary'!$B$62,"Y")</f>
        <v>19</v>
      </c>
    </row>
    <row r="157" spans="1:16" x14ac:dyDescent="0.35">
      <c r="A157" s="23" t="s">
        <v>4479</v>
      </c>
      <c r="B157" s="23">
        <v>2003</v>
      </c>
      <c r="C157" s="23" t="s">
        <v>73</v>
      </c>
      <c r="D157" s="23">
        <v>1</v>
      </c>
      <c r="E157" s="23">
        <v>0</v>
      </c>
      <c r="F157" s="28">
        <v>1728.9</v>
      </c>
      <c r="G157" s="23" t="s">
        <v>87</v>
      </c>
      <c r="H157" s="23" t="s">
        <v>86</v>
      </c>
      <c r="I157" s="23" t="s">
        <v>4812</v>
      </c>
      <c r="J157" s="23">
        <f>IF(TRIM(B157)="?",'Cleaning Summary'!$B$28,B157)</f>
        <v>2003</v>
      </c>
      <c r="K157" s="23" t="str">
        <f>IF(TRIM(C157)="?",'Cleaning Summary'!$B$27,C157)</f>
        <v>Sep</v>
      </c>
      <c r="L157" s="23" t="str">
        <f>IF(TRIM(G157)="?",'Cleaning Summary'!$B$40,G157)</f>
        <v>tier - 3</v>
      </c>
      <c r="M157" s="23" t="str">
        <f>IF(TRIM(H157)="?",'Cleaning Summary'!$B$45,H157)</f>
        <v>tier - 2</v>
      </c>
      <c r="N157" s="23" t="str">
        <f>IF(TRIM(I157)="?",'Cleaning Summary'!$B$29,I157)</f>
        <v>R1011</v>
      </c>
      <c r="O157" s="29">
        <f>DATE(J157,MATCH(K157,{"Jan","Feb","Mar","Apr","May","Jun","Jul","Aug","Sep","Oct","Nov","Dec"},0),D157)</f>
        <v>37865</v>
      </c>
      <c r="P157" s="23">
        <f>DATEDIF(O157,'Cleaning Summary'!$B$62,"Y")</f>
        <v>19</v>
      </c>
    </row>
    <row r="158" spans="1:16" x14ac:dyDescent="0.35">
      <c r="A158" s="23" t="s">
        <v>4477</v>
      </c>
      <c r="B158" s="23">
        <v>2003</v>
      </c>
      <c r="C158" s="23" t="s">
        <v>4806</v>
      </c>
      <c r="D158" s="23">
        <v>9</v>
      </c>
      <c r="E158" s="23">
        <v>0</v>
      </c>
      <c r="F158" s="28">
        <v>1731.68</v>
      </c>
      <c r="G158" s="23" t="s">
        <v>87</v>
      </c>
      <c r="H158" s="23" t="s">
        <v>86</v>
      </c>
      <c r="I158" s="23" t="s">
        <v>4812</v>
      </c>
      <c r="J158" s="23">
        <f>IF(TRIM(B158)="?",'Cleaning Summary'!$B$28,B158)</f>
        <v>2003</v>
      </c>
      <c r="K158" s="23" t="str">
        <f>IF(TRIM(C158)="?",'Cleaning Summary'!$B$27,C158)</f>
        <v>Nov</v>
      </c>
      <c r="L158" s="23" t="str">
        <f>IF(TRIM(G158)="?",'Cleaning Summary'!$B$40,G158)</f>
        <v>tier - 3</v>
      </c>
      <c r="M158" s="23" t="str">
        <f>IF(TRIM(H158)="?",'Cleaning Summary'!$B$45,H158)</f>
        <v>tier - 2</v>
      </c>
      <c r="N158" s="23" t="str">
        <f>IF(TRIM(I158)="?",'Cleaning Summary'!$B$29,I158)</f>
        <v>R1011</v>
      </c>
      <c r="O158" s="29">
        <f>DATE(J158,MATCH(K158,{"Jan","Feb","Mar","Apr","May","Jun","Jul","Aug","Sep","Oct","Nov","Dec"},0),D158)</f>
        <v>37934</v>
      </c>
      <c r="P158" s="23">
        <f>DATEDIF(O158,'Cleaning Summary'!$B$62,"Y")</f>
        <v>19</v>
      </c>
    </row>
    <row r="159" spans="1:16" x14ac:dyDescent="0.35">
      <c r="A159" s="23" t="s">
        <v>4475</v>
      </c>
      <c r="B159" s="23">
        <v>2003</v>
      </c>
      <c r="C159" s="23" t="s">
        <v>4806</v>
      </c>
      <c r="D159" s="23">
        <v>14</v>
      </c>
      <c r="E159" s="23">
        <v>0</v>
      </c>
      <c r="F159" s="28">
        <v>1737.38</v>
      </c>
      <c r="G159" s="23" t="s">
        <v>87</v>
      </c>
      <c r="H159" s="23" t="s">
        <v>86</v>
      </c>
      <c r="I159" s="23" t="s">
        <v>4812</v>
      </c>
      <c r="J159" s="23">
        <f>IF(TRIM(B159)="?",'Cleaning Summary'!$B$28,B159)</f>
        <v>2003</v>
      </c>
      <c r="K159" s="23" t="str">
        <f>IF(TRIM(C159)="?",'Cleaning Summary'!$B$27,C159)</f>
        <v>Nov</v>
      </c>
      <c r="L159" s="23" t="str">
        <f>IF(TRIM(G159)="?",'Cleaning Summary'!$B$40,G159)</f>
        <v>tier - 3</v>
      </c>
      <c r="M159" s="23" t="str">
        <f>IF(TRIM(H159)="?",'Cleaning Summary'!$B$45,H159)</f>
        <v>tier - 2</v>
      </c>
      <c r="N159" s="23" t="str">
        <f>IF(TRIM(I159)="?",'Cleaning Summary'!$B$29,I159)</f>
        <v>R1011</v>
      </c>
      <c r="O159" s="29">
        <f>DATE(J159,MATCH(K159,{"Jan","Feb","Mar","Apr","May","Jun","Jul","Aug","Sep","Oct","Nov","Dec"},0),D159)</f>
        <v>37939</v>
      </c>
      <c r="P159" s="23">
        <f>DATEDIF(O159,'Cleaning Summary'!$B$62,"Y")</f>
        <v>19</v>
      </c>
    </row>
    <row r="160" spans="1:16" x14ac:dyDescent="0.35">
      <c r="A160" s="23" t="s">
        <v>4473</v>
      </c>
      <c r="B160" s="23">
        <v>2003</v>
      </c>
      <c r="C160" s="23" t="s">
        <v>4804</v>
      </c>
      <c r="D160" s="23">
        <v>25</v>
      </c>
      <c r="E160" s="23">
        <v>0</v>
      </c>
      <c r="F160" s="28">
        <v>1743.21</v>
      </c>
      <c r="G160" s="23" t="s">
        <v>87</v>
      </c>
      <c r="H160" s="23" t="s">
        <v>85</v>
      </c>
      <c r="I160" s="23" t="s">
        <v>4812</v>
      </c>
      <c r="J160" s="23">
        <f>IF(TRIM(B160)="?",'Cleaning Summary'!$B$28,B160)</f>
        <v>2003</v>
      </c>
      <c r="K160" s="23" t="str">
        <f>IF(TRIM(C160)="?",'Cleaning Summary'!$B$27,C160)</f>
        <v>Jul</v>
      </c>
      <c r="L160" s="23" t="str">
        <f>IF(TRIM(G160)="?",'Cleaning Summary'!$B$40,G160)</f>
        <v>tier - 3</v>
      </c>
      <c r="M160" s="23" t="str">
        <f>IF(TRIM(H160)="?",'Cleaning Summary'!$B$45,H160)</f>
        <v>tier - 1</v>
      </c>
      <c r="N160" s="23" t="str">
        <f>IF(TRIM(I160)="?",'Cleaning Summary'!$B$29,I160)</f>
        <v>R1011</v>
      </c>
      <c r="O160" s="29">
        <f>DATE(J160,MATCH(K160,{"Jan","Feb","Mar","Apr","May","Jun","Jul","Aug","Sep","Oct","Nov","Dec"},0),D160)</f>
        <v>37827</v>
      </c>
      <c r="P160" s="23">
        <f>DATEDIF(O160,'Cleaning Summary'!$B$62,"Y")</f>
        <v>19</v>
      </c>
    </row>
    <row r="161" spans="1:16" x14ac:dyDescent="0.35">
      <c r="A161" s="23" t="s">
        <v>4471</v>
      </c>
      <c r="B161" s="23">
        <v>2003</v>
      </c>
      <c r="C161" s="23" t="s">
        <v>4804</v>
      </c>
      <c r="D161" s="23">
        <v>28</v>
      </c>
      <c r="E161" s="23">
        <v>0</v>
      </c>
      <c r="F161" s="28">
        <v>1744.47</v>
      </c>
      <c r="G161" s="23" t="s">
        <v>87</v>
      </c>
      <c r="H161" s="23" t="s">
        <v>85</v>
      </c>
      <c r="I161" s="23" t="s">
        <v>4812</v>
      </c>
      <c r="J161" s="23">
        <f>IF(TRIM(B161)="?",'Cleaning Summary'!$B$28,B161)</f>
        <v>2003</v>
      </c>
      <c r="K161" s="23" t="str">
        <f>IF(TRIM(C161)="?",'Cleaning Summary'!$B$27,C161)</f>
        <v>Jul</v>
      </c>
      <c r="L161" s="23" t="str">
        <f>IF(TRIM(G161)="?",'Cleaning Summary'!$B$40,G161)</f>
        <v>tier - 3</v>
      </c>
      <c r="M161" s="23" t="str">
        <f>IF(TRIM(H161)="?",'Cleaning Summary'!$B$45,H161)</f>
        <v>tier - 1</v>
      </c>
      <c r="N161" s="23" t="str">
        <f>IF(TRIM(I161)="?",'Cleaning Summary'!$B$29,I161)</f>
        <v>R1011</v>
      </c>
      <c r="O161" s="29">
        <f>DATE(J161,MATCH(K161,{"Jan","Feb","Mar","Apr","May","Jun","Jul","Aug","Sep","Oct","Nov","Dec"},0),D161)</f>
        <v>37830</v>
      </c>
      <c r="P161" s="23">
        <f>DATEDIF(O161,'Cleaning Summary'!$B$62,"Y")</f>
        <v>19</v>
      </c>
    </row>
    <row r="162" spans="1:16" x14ac:dyDescent="0.35">
      <c r="A162" s="23" t="s">
        <v>4469</v>
      </c>
      <c r="B162" s="23">
        <v>2003</v>
      </c>
      <c r="C162" s="23" t="s">
        <v>73</v>
      </c>
      <c r="D162" s="23">
        <v>26</v>
      </c>
      <c r="E162" s="23">
        <v>0</v>
      </c>
      <c r="F162" s="28">
        <v>1748.77</v>
      </c>
      <c r="G162" s="23" t="s">
        <v>87</v>
      </c>
      <c r="H162" s="23" t="s">
        <v>85</v>
      </c>
      <c r="I162" s="23" t="s">
        <v>4812</v>
      </c>
      <c r="J162" s="23">
        <f>IF(TRIM(B162)="?",'Cleaning Summary'!$B$28,B162)</f>
        <v>2003</v>
      </c>
      <c r="K162" s="23" t="str">
        <f>IF(TRIM(C162)="?",'Cleaning Summary'!$B$27,C162)</f>
        <v>Sep</v>
      </c>
      <c r="L162" s="23" t="str">
        <f>IF(TRIM(G162)="?",'Cleaning Summary'!$B$40,G162)</f>
        <v>tier - 3</v>
      </c>
      <c r="M162" s="23" t="str">
        <f>IF(TRIM(H162)="?",'Cleaning Summary'!$B$45,H162)</f>
        <v>tier - 1</v>
      </c>
      <c r="N162" s="23" t="str">
        <f>IF(TRIM(I162)="?",'Cleaning Summary'!$B$29,I162)</f>
        <v>R1011</v>
      </c>
      <c r="O162" s="29">
        <f>DATE(J162,MATCH(K162,{"Jan","Feb","Mar","Apr","May","Jun","Jul","Aug","Sep","Oct","Nov","Dec"},0),D162)</f>
        <v>37890</v>
      </c>
      <c r="P162" s="23">
        <f>DATEDIF(O162,'Cleaning Summary'!$B$62,"Y")</f>
        <v>19</v>
      </c>
    </row>
    <row r="163" spans="1:16" x14ac:dyDescent="0.35">
      <c r="A163" s="23" t="s">
        <v>4467</v>
      </c>
      <c r="B163" s="23">
        <v>1998</v>
      </c>
      <c r="C163" s="23" t="s">
        <v>4811</v>
      </c>
      <c r="D163" s="23">
        <v>7</v>
      </c>
      <c r="E163" s="23">
        <v>0</v>
      </c>
      <c r="F163" s="28">
        <v>1756.6</v>
      </c>
      <c r="G163" s="23" t="s">
        <v>87</v>
      </c>
      <c r="H163" s="23" t="s">
        <v>87</v>
      </c>
      <c r="I163" s="23" t="s">
        <v>4805</v>
      </c>
      <c r="J163" s="23">
        <f>IF(TRIM(B163)="?",'Cleaning Summary'!$B$28,B163)</f>
        <v>1998</v>
      </c>
      <c r="K163" s="23" t="str">
        <f>IF(TRIM(C163)="?",'Cleaning Summary'!$B$27,C163)</f>
        <v>Oct</v>
      </c>
      <c r="L163" s="23" t="str">
        <f>IF(TRIM(G163)="?",'Cleaning Summary'!$B$40,G163)</f>
        <v>tier - 3</v>
      </c>
      <c r="M163" s="23" t="str">
        <f>IF(TRIM(H163)="?",'Cleaning Summary'!$B$45,H163)</f>
        <v>tier - 3</v>
      </c>
      <c r="N163" s="23" t="str">
        <f>IF(TRIM(I163)="?",'Cleaning Summary'!$B$29,I163)</f>
        <v>R1013</v>
      </c>
      <c r="O163" s="29">
        <f>DATE(J163,MATCH(K163,{"Jan","Feb","Mar","Apr","May","Jun","Jul","Aug","Sep","Oct","Nov","Dec"},0),D163)</f>
        <v>36075</v>
      </c>
      <c r="P163" s="23">
        <f>DATEDIF(O163,'Cleaning Summary'!$B$62,"Y")</f>
        <v>24</v>
      </c>
    </row>
    <row r="164" spans="1:16" x14ac:dyDescent="0.35">
      <c r="A164" s="23" t="s">
        <v>4465</v>
      </c>
      <c r="B164" s="23">
        <v>2003</v>
      </c>
      <c r="C164" s="23" t="s">
        <v>4806</v>
      </c>
      <c r="D164" s="23">
        <v>19</v>
      </c>
      <c r="E164" s="23">
        <v>0</v>
      </c>
      <c r="F164" s="28">
        <v>1759.34</v>
      </c>
      <c r="G164" s="23" t="s">
        <v>87</v>
      </c>
      <c r="H164" s="23" t="s">
        <v>85</v>
      </c>
      <c r="I164" s="23" t="s">
        <v>4812</v>
      </c>
      <c r="J164" s="23">
        <f>IF(TRIM(B164)="?",'Cleaning Summary'!$B$28,B164)</f>
        <v>2003</v>
      </c>
      <c r="K164" s="23" t="str">
        <f>IF(TRIM(C164)="?",'Cleaning Summary'!$B$27,C164)</f>
        <v>Nov</v>
      </c>
      <c r="L164" s="23" t="str">
        <f>IF(TRIM(G164)="?",'Cleaning Summary'!$B$40,G164)</f>
        <v>tier - 3</v>
      </c>
      <c r="M164" s="23" t="str">
        <f>IF(TRIM(H164)="?",'Cleaning Summary'!$B$45,H164)</f>
        <v>tier - 1</v>
      </c>
      <c r="N164" s="23" t="str">
        <f>IF(TRIM(I164)="?",'Cleaning Summary'!$B$29,I164)</f>
        <v>R1011</v>
      </c>
      <c r="O164" s="29">
        <f>DATE(J164,MATCH(K164,{"Jan","Feb","Mar","Apr","May","Jun","Jul","Aug","Sep","Oct","Nov","Dec"},0),D164)</f>
        <v>37944</v>
      </c>
      <c r="P164" s="23">
        <f>DATEDIF(O164,'Cleaning Summary'!$B$62,"Y")</f>
        <v>19</v>
      </c>
    </row>
    <row r="165" spans="1:16" x14ac:dyDescent="0.35">
      <c r="A165" s="23" t="s">
        <v>4463</v>
      </c>
      <c r="B165" s="23">
        <v>2002</v>
      </c>
      <c r="C165" s="23" t="s">
        <v>4809</v>
      </c>
      <c r="D165" s="23">
        <v>13</v>
      </c>
      <c r="E165" s="23">
        <v>0</v>
      </c>
      <c r="F165" s="28">
        <v>1769.53</v>
      </c>
      <c r="G165" s="23" t="s">
        <v>87</v>
      </c>
      <c r="H165" s="23" t="s">
        <v>87</v>
      </c>
      <c r="I165" s="23" t="s">
        <v>4808</v>
      </c>
      <c r="J165" s="23">
        <f>IF(TRIM(B165)="?",'Cleaning Summary'!$B$28,B165)</f>
        <v>2002</v>
      </c>
      <c r="K165" s="23" t="str">
        <f>IF(TRIM(C165)="?",'Cleaning Summary'!$B$27,C165)</f>
        <v>Dec</v>
      </c>
      <c r="L165" s="23" t="str">
        <f>IF(TRIM(G165)="?",'Cleaning Summary'!$B$40,G165)</f>
        <v>tier - 3</v>
      </c>
      <c r="M165" s="23" t="str">
        <f>IF(TRIM(H165)="?",'Cleaning Summary'!$B$45,H165)</f>
        <v>tier - 3</v>
      </c>
      <c r="N165" s="23" t="str">
        <f>IF(TRIM(I165)="?",'Cleaning Summary'!$B$29,I165)</f>
        <v>R1012</v>
      </c>
      <c r="O165" s="29">
        <f>DATE(J165,MATCH(K165,{"Jan","Feb","Mar","Apr","May","Jun","Jul","Aug","Sep","Oct","Nov","Dec"},0),D165)</f>
        <v>37603</v>
      </c>
      <c r="P165" s="23">
        <f>DATEDIF(O165,'Cleaning Summary'!$B$62,"Y")</f>
        <v>20</v>
      </c>
    </row>
    <row r="166" spans="1:16" x14ac:dyDescent="0.35">
      <c r="A166" s="23" t="s">
        <v>4461</v>
      </c>
      <c r="B166" s="23">
        <v>1999</v>
      </c>
      <c r="C166" s="23" t="s">
        <v>73</v>
      </c>
      <c r="D166" s="23">
        <v>25</v>
      </c>
      <c r="E166" s="23">
        <v>0</v>
      </c>
      <c r="F166" s="28">
        <v>1815.88</v>
      </c>
      <c r="G166" s="23" t="s">
        <v>87</v>
      </c>
      <c r="H166" s="23" t="s">
        <v>87</v>
      </c>
      <c r="I166" s="23" t="s">
        <v>4805</v>
      </c>
      <c r="J166" s="23">
        <f>IF(TRIM(B166)="?",'Cleaning Summary'!$B$28,B166)</f>
        <v>1999</v>
      </c>
      <c r="K166" s="23" t="str">
        <f>IF(TRIM(C166)="?",'Cleaning Summary'!$B$27,C166)</f>
        <v>Sep</v>
      </c>
      <c r="L166" s="23" t="str">
        <f>IF(TRIM(G166)="?",'Cleaning Summary'!$B$40,G166)</f>
        <v>tier - 3</v>
      </c>
      <c r="M166" s="23" t="str">
        <f>IF(TRIM(H166)="?",'Cleaning Summary'!$B$45,H166)</f>
        <v>tier - 3</v>
      </c>
      <c r="N166" s="23" t="str">
        <f>IF(TRIM(I166)="?",'Cleaning Summary'!$B$29,I166)</f>
        <v>R1013</v>
      </c>
      <c r="O166" s="29">
        <f>DATE(J166,MATCH(K166,{"Jan","Feb","Mar","Apr","May","Jun","Jul","Aug","Sep","Oct","Nov","Dec"},0),D166)</f>
        <v>36428</v>
      </c>
      <c r="P166" s="23">
        <f>DATEDIF(O166,'Cleaning Summary'!$B$62,"Y")</f>
        <v>23</v>
      </c>
    </row>
    <row r="167" spans="1:16" x14ac:dyDescent="0.35">
      <c r="A167" s="23" t="s">
        <v>4459</v>
      </c>
      <c r="B167" s="23">
        <v>2004</v>
      </c>
      <c r="C167" s="23" t="s">
        <v>4810</v>
      </c>
      <c r="D167" s="23">
        <v>19</v>
      </c>
      <c r="E167" s="23">
        <v>0</v>
      </c>
      <c r="F167" s="28">
        <v>1822.54</v>
      </c>
      <c r="G167" s="23" t="s">
        <v>87</v>
      </c>
      <c r="H167" s="23" t="s">
        <v>85</v>
      </c>
      <c r="I167" s="23" t="s">
        <v>4808</v>
      </c>
      <c r="J167" s="23">
        <f>IF(TRIM(B167)="?",'Cleaning Summary'!$B$28,B167)</f>
        <v>2004</v>
      </c>
      <c r="K167" s="23" t="str">
        <f>IF(TRIM(C167)="?",'Cleaning Summary'!$B$27,C167)</f>
        <v>Aug</v>
      </c>
      <c r="L167" s="23" t="str">
        <f>IF(TRIM(G167)="?",'Cleaning Summary'!$B$40,G167)</f>
        <v>tier - 3</v>
      </c>
      <c r="M167" s="23" t="str">
        <f>IF(TRIM(H167)="?",'Cleaning Summary'!$B$45,H167)</f>
        <v>tier - 1</v>
      </c>
      <c r="N167" s="23" t="str">
        <f>IF(TRIM(I167)="?",'Cleaning Summary'!$B$29,I167)</f>
        <v>R1012</v>
      </c>
      <c r="O167" s="29">
        <f>DATE(J167,MATCH(K167,{"Jan","Feb","Mar","Apr","May","Jun","Jul","Aug","Sep","Oct","Nov","Dec"},0),D167)</f>
        <v>38218</v>
      </c>
      <c r="P167" s="23">
        <f>DATEDIF(O167,'Cleaning Summary'!$B$62,"Y")</f>
        <v>18</v>
      </c>
    </row>
    <row r="168" spans="1:16" x14ac:dyDescent="0.35">
      <c r="A168" s="23" t="s">
        <v>4457</v>
      </c>
      <c r="B168" s="23">
        <v>1999</v>
      </c>
      <c r="C168" s="23" t="s">
        <v>4806</v>
      </c>
      <c r="D168" s="23">
        <v>17</v>
      </c>
      <c r="E168" s="23">
        <v>0</v>
      </c>
      <c r="F168" s="28">
        <v>1824.29</v>
      </c>
      <c r="G168" s="23" t="s">
        <v>87</v>
      </c>
      <c r="H168" s="23" t="s">
        <v>87</v>
      </c>
      <c r="I168" s="23" t="s">
        <v>4805</v>
      </c>
      <c r="J168" s="23">
        <f>IF(TRIM(B168)="?",'Cleaning Summary'!$B$28,B168)</f>
        <v>1999</v>
      </c>
      <c r="K168" s="23" t="str">
        <f>IF(TRIM(C168)="?",'Cleaning Summary'!$B$27,C168)</f>
        <v>Nov</v>
      </c>
      <c r="L168" s="23" t="str">
        <f>IF(TRIM(G168)="?",'Cleaning Summary'!$B$40,G168)</f>
        <v>tier - 3</v>
      </c>
      <c r="M168" s="23" t="str">
        <f>IF(TRIM(H168)="?",'Cleaning Summary'!$B$45,H168)</f>
        <v>tier - 3</v>
      </c>
      <c r="N168" s="23" t="str">
        <f>IF(TRIM(I168)="?",'Cleaning Summary'!$B$29,I168)</f>
        <v>R1013</v>
      </c>
      <c r="O168" s="29">
        <f>DATE(J168,MATCH(K168,{"Jan","Feb","Mar","Apr","May","Jun","Jul","Aug","Sep","Oct","Nov","Dec"},0),D168)</f>
        <v>36481</v>
      </c>
      <c r="P168" s="23">
        <f>DATEDIF(O168,'Cleaning Summary'!$B$62,"Y")</f>
        <v>23</v>
      </c>
    </row>
    <row r="169" spans="1:16" x14ac:dyDescent="0.35">
      <c r="A169" s="23" t="s">
        <v>4455</v>
      </c>
      <c r="B169" s="23">
        <v>1999</v>
      </c>
      <c r="C169" s="23" t="s">
        <v>4811</v>
      </c>
      <c r="D169" s="23">
        <v>1</v>
      </c>
      <c r="E169" s="23">
        <v>0</v>
      </c>
      <c r="F169" s="28">
        <v>1826.84</v>
      </c>
      <c r="G169" s="23" t="s">
        <v>87</v>
      </c>
      <c r="H169" s="23" t="s">
        <v>86</v>
      </c>
      <c r="I169" s="23" t="s">
        <v>4812</v>
      </c>
      <c r="J169" s="23">
        <f>IF(TRIM(B169)="?",'Cleaning Summary'!$B$28,B169)</f>
        <v>1999</v>
      </c>
      <c r="K169" s="23" t="str">
        <f>IF(TRIM(C169)="?",'Cleaning Summary'!$B$27,C169)</f>
        <v>Oct</v>
      </c>
      <c r="L169" s="23" t="str">
        <f>IF(TRIM(G169)="?",'Cleaning Summary'!$B$40,G169)</f>
        <v>tier - 3</v>
      </c>
      <c r="M169" s="23" t="str">
        <f>IF(TRIM(H169)="?",'Cleaning Summary'!$B$45,H169)</f>
        <v>tier - 2</v>
      </c>
      <c r="N169" s="23" t="str">
        <f>IF(TRIM(I169)="?",'Cleaning Summary'!$B$29,I169)</f>
        <v>R1011</v>
      </c>
      <c r="O169" s="29">
        <f>DATE(J169,MATCH(K169,{"Jan","Feb","Mar","Apr","May","Jun","Jul","Aug","Sep","Oct","Nov","Dec"},0),D169)</f>
        <v>36434</v>
      </c>
      <c r="P169" s="23">
        <f>DATEDIF(O169,'Cleaning Summary'!$B$62,"Y")</f>
        <v>23</v>
      </c>
    </row>
    <row r="170" spans="1:16" x14ac:dyDescent="0.35">
      <c r="A170" s="23" t="s">
        <v>4453</v>
      </c>
      <c r="B170" s="23">
        <v>2003</v>
      </c>
      <c r="C170" s="23" t="s">
        <v>4810</v>
      </c>
      <c r="D170" s="23">
        <v>11</v>
      </c>
      <c r="E170" s="23">
        <v>1</v>
      </c>
      <c r="F170" s="28">
        <v>1832.09</v>
      </c>
      <c r="G170" s="23" t="s">
        <v>87</v>
      </c>
      <c r="H170" s="23" t="s">
        <v>87</v>
      </c>
      <c r="I170" s="23" t="s">
        <v>4812</v>
      </c>
      <c r="J170" s="23">
        <f>IF(TRIM(B170)="?",'Cleaning Summary'!$B$28,B170)</f>
        <v>2003</v>
      </c>
      <c r="K170" s="23" t="str">
        <f>IF(TRIM(C170)="?",'Cleaning Summary'!$B$27,C170)</f>
        <v>Aug</v>
      </c>
      <c r="L170" s="23" t="str">
        <f>IF(TRIM(G170)="?",'Cleaning Summary'!$B$40,G170)</f>
        <v>tier - 3</v>
      </c>
      <c r="M170" s="23" t="str">
        <f>IF(TRIM(H170)="?",'Cleaning Summary'!$B$45,H170)</f>
        <v>tier - 3</v>
      </c>
      <c r="N170" s="23" t="str">
        <f>IF(TRIM(I170)="?",'Cleaning Summary'!$B$29,I170)</f>
        <v>R1011</v>
      </c>
      <c r="O170" s="29">
        <f>DATE(J170,MATCH(K170,{"Jan","Feb","Mar","Apr","May","Jun","Jul","Aug","Sep","Oct","Nov","Dec"},0),D170)</f>
        <v>37844</v>
      </c>
      <c r="P170" s="23">
        <f>DATEDIF(O170,'Cleaning Summary'!$B$62,"Y")</f>
        <v>19</v>
      </c>
    </row>
    <row r="171" spans="1:16" x14ac:dyDescent="0.35">
      <c r="A171" s="23" t="s">
        <v>4451</v>
      </c>
      <c r="B171" s="23">
        <v>2003</v>
      </c>
      <c r="C171" s="23" t="s">
        <v>4810</v>
      </c>
      <c r="D171" s="23">
        <v>4</v>
      </c>
      <c r="E171" s="23">
        <v>1</v>
      </c>
      <c r="F171" s="28">
        <v>1837.24</v>
      </c>
      <c r="G171" s="23" t="s">
        <v>87</v>
      </c>
      <c r="H171" s="23" t="s">
        <v>86</v>
      </c>
      <c r="I171" s="23" t="s">
        <v>4812</v>
      </c>
      <c r="J171" s="23">
        <f>IF(TRIM(B171)="?",'Cleaning Summary'!$B$28,B171)</f>
        <v>2003</v>
      </c>
      <c r="K171" s="23" t="str">
        <f>IF(TRIM(C171)="?",'Cleaning Summary'!$B$27,C171)</f>
        <v>Aug</v>
      </c>
      <c r="L171" s="23" t="str">
        <f>IF(TRIM(G171)="?",'Cleaning Summary'!$B$40,G171)</f>
        <v>tier - 3</v>
      </c>
      <c r="M171" s="23" t="str">
        <f>IF(TRIM(H171)="?",'Cleaning Summary'!$B$45,H171)</f>
        <v>tier - 2</v>
      </c>
      <c r="N171" s="23" t="str">
        <f>IF(TRIM(I171)="?",'Cleaning Summary'!$B$29,I171)</f>
        <v>R1011</v>
      </c>
      <c r="O171" s="29">
        <f>DATE(J171,MATCH(K171,{"Jan","Feb","Mar","Apr","May","Jun","Jul","Aug","Sep","Oct","Nov","Dec"},0),D171)</f>
        <v>37837</v>
      </c>
      <c r="P171" s="23">
        <f>DATEDIF(O171,'Cleaning Summary'!$B$62,"Y")</f>
        <v>19</v>
      </c>
    </row>
    <row r="172" spans="1:16" x14ac:dyDescent="0.35">
      <c r="A172" s="23" t="s">
        <v>4449</v>
      </c>
      <c r="B172" s="23">
        <v>1999</v>
      </c>
      <c r="C172" s="23" t="s">
        <v>4809</v>
      </c>
      <c r="D172" s="23">
        <v>12</v>
      </c>
      <c r="E172" s="23">
        <v>0</v>
      </c>
      <c r="F172" s="28">
        <v>1837.28</v>
      </c>
      <c r="G172" s="23" t="s">
        <v>87</v>
      </c>
      <c r="H172" s="23" t="s">
        <v>86</v>
      </c>
      <c r="I172" s="23" t="s">
        <v>4805</v>
      </c>
      <c r="J172" s="23">
        <f>IF(TRIM(B172)="?",'Cleaning Summary'!$B$28,B172)</f>
        <v>1999</v>
      </c>
      <c r="K172" s="23" t="str">
        <f>IF(TRIM(C172)="?",'Cleaning Summary'!$B$27,C172)</f>
        <v>Dec</v>
      </c>
      <c r="L172" s="23" t="str">
        <f>IF(TRIM(G172)="?",'Cleaning Summary'!$B$40,G172)</f>
        <v>tier - 3</v>
      </c>
      <c r="M172" s="23" t="str">
        <f>IF(TRIM(H172)="?",'Cleaning Summary'!$B$45,H172)</f>
        <v>tier - 2</v>
      </c>
      <c r="N172" s="23" t="str">
        <f>IF(TRIM(I172)="?",'Cleaning Summary'!$B$29,I172)</f>
        <v>R1013</v>
      </c>
      <c r="O172" s="29">
        <f>DATE(J172,MATCH(K172,{"Jan","Feb","Mar","Apr","May","Jun","Jul","Aug","Sep","Oct","Nov","Dec"},0),D172)</f>
        <v>36506</v>
      </c>
      <c r="P172" s="23">
        <f>DATEDIF(O172,'Cleaning Summary'!$B$62,"Y")</f>
        <v>23</v>
      </c>
    </row>
    <row r="173" spans="1:16" x14ac:dyDescent="0.35">
      <c r="A173" s="23" t="s">
        <v>4447</v>
      </c>
      <c r="B173" s="23">
        <v>2003</v>
      </c>
      <c r="C173" s="23" t="s">
        <v>4804</v>
      </c>
      <c r="D173" s="23">
        <v>20</v>
      </c>
      <c r="E173" s="23">
        <v>1</v>
      </c>
      <c r="F173" s="28">
        <v>1842.52</v>
      </c>
      <c r="G173" s="23" t="s">
        <v>87</v>
      </c>
      <c r="H173" s="23" t="s">
        <v>86</v>
      </c>
      <c r="I173" s="23" t="s">
        <v>4812</v>
      </c>
      <c r="J173" s="23">
        <f>IF(TRIM(B173)="?",'Cleaning Summary'!$B$28,B173)</f>
        <v>2003</v>
      </c>
      <c r="K173" s="23" t="str">
        <f>IF(TRIM(C173)="?",'Cleaning Summary'!$B$27,C173)</f>
        <v>Jul</v>
      </c>
      <c r="L173" s="23" t="str">
        <f>IF(TRIM(G173)="?",'Cleaning Summary'!$B$40,G173)</f>
        <v>tier - 3</v>
      </c>
      <c r="M173" s="23" t="str">
        <f>IF(TRIM(H173)="?",'Cleaning Summary'!$B$45,H173)</f>
        <v>tier - 2</v>
      </c>
      <c r="N173" s="23" t="str">
        <f>IF(TRIM(I173)="?",'Cleaning Summary'!$B$29,I173)</f>
        <v>R1011</v>
      </c>
      <c r="O173" s="29">
        <f>DATE(J173,MATCH(K173,{"Jan","Feb","Mar","Apr","May","Jun","Jul","Aug","Sep","Oct","Nov","Dec"},0),D173)</f>
        <v>37822</v>
      </c>
      <c r="P173" s="23">
        <f>DATEDIF(O173,'Cleaning Summary'!$B$62,"Y")</f>
        <v>19</v>
      </c>
    </row>
    <row r="174" spans="1:16" x14ac:dyDescent="0.35">
      <c r="A174" s="23" t="s">
        <v>4445</v>
      </c>
      <c r="B174" s="23">
        <v>1994</v>
      </c>
      <c r="C174" s="23" t="s">
        <v>4809</v>
      </c>
      <c r="D174" s="23">
        <v>6</v>
      </c>
      <c r="E174" s="23">
        <v>0</v>
      </c>
      <c r="F174" s="28">
        <v>1850.55</v>
      </c>
      <c r="G174" s="23" t="s">
        <v>87</v>
      </c>
      <c r="H174" s="23" t="s">
        <v>86</v>
      </c>
      <c r="I174" s="23" t="s">
        <v>4808</v>
      </c>
      <c r="J174" s="23">
        <f>IF(TRIM(B174)="?",'Cleaning Summary'!$B$28,B174)</f>
        <v>1994</v>
      </c>
      <c r="K174" s="23" t="str">
        <f>IF(TRIM(C174)="?",'Cleaning Summary'!$B$27,C174)</f>
        <v>Dec</v>
      </c>
      <c r="L174" s="23" t="str">
        <f>IF(TRIM(G174)="?",'Cleaning Summary'!$B$40,G174)</f>
        <v>tier - 3</v>
      </c>
      <c r="M174" s="23" t="str">
        <f>IF(TRIM(H174)="?",'Cleaning Summary'!$B$45,H174)</f>
        <v>tier - 2</v>
      </c>
      <c r="N174" s="23" t="str">
        <f>IF(TRIM(I174)="?",'Cleaning Summary'!$B$29,I174)</f>
        <v>R1012</v>
      </c>
      <c r="O174" s="29">
        <f>DATE(J174,MATCH(K174,{"Jan","Feb","Mar","Apr","May","Jun","Jul","Aug","Sep","Oct","Nov","Dec"},0),D174)</f>
        <v>34674</v>
      </c>
      <c r="P174" s="23">
        <f>DATEDIF(O174,'Cleaning Summary'!$B$62,"Y")</f>
        <v>28</v>
      </c>
    </row>
    <row r="175" spans="1:16" x14ac:dyDescent="0.35">
      <c r="A175" s="23" t="s">
        <v>4443</v>
      </c>
      <c r="B175" s="23">
        <v>2004</v>
      </c>
      <c r="C175" s="23" t="s">
        <v>4809</v>
      </c>
      <c r="D175" s="23">
        <v>27</v>
      </c>
      <c r="E175" s="23">
        <v>0</v>
      </c>
      <c r="F175" s="28">
        <v>1863.45</v>
      </c>
      <c r="G175" s="23" t="s">
        <v>87</v>
      </c>
      <c r="H175" s="23" t="s">
        <v>85</v>
      </c>
      <c r="I175" s="23" t="s">
        <v>4817</v>
      </c>
      <c r="J175" s="23">
        <f>IF(TRIM(B175)="?",'Cleaning Summary'!$B$28,B175)</f>
        <v>2004</v>
      </c>
      <c r="K175" s="23" t="str">
        <f>IF(TRIM(C175)="?",'Cleaning Summary'!$B$27,C175)</f>
        <v>Dec</v>
      </c>
      <c r="L175" s="23" t="str">
        <f>IF(TRIM(G175)="?",'Cleaning Summary'!$B$40,G175)</f>
        <v>tier - 3</v>
      </c>
      <c r="M175" s="23" t="str">
        <f>IF(TRIM(H175)="?",'Cleaning Summary'!$B$45,H175)</f>
        <v>tier - 1</v>
      </c>
      <c r="N175" s="23" t="str">
        <f>IF(TRIM(I175)="?",'Cleaning Summary'!$B$29,I175)</f>
        <v>R1025</v>
      </c>
      <c r="O175" s="29">
        <f>DATE(J175,MATCH(K175,{"Jan","Feb","Mar","Apr","May","Jun","Jul","Aug","Sep","Oct","Nov","Dec"},0),D175)</f>
        <v>38348</v>
      </c>
      <c r="P175" s="23">
        <f>DATEDIF(O175,'Cleaning Summary'!$B$62,"Y")</f>
        <v>18</v>
      </c>
    </row>
    <row r="176" spans="1:16" x14ac:dyDescent="0.35">
      <c r="A176" s="23" t="s">
        <v>4441</v>
      </c>
      <c r="B176" s="23">
        <v>1996</v>
      </c>
      <c r="C176" s="23" t="s">
        <v>4804</v>
      </c>
      <c r="D176" s="23">
        <v>2</v>
      </c>
      <c r="E176" s="23">
        <v>0</v>
      </c>
      <c r="F176" s="28">
        <v>1865.98</v>
      </c>
      <c r="G176" s="23" t="s">
        <v>87</v>
      </c>
      <c r="H176" s="23" t="s">
        <v>87</v>
      </c>
      <c r="I176" s="23" t="s">
        <v>4808</v>
      </c>
      <c r="J176" s="23">
        <f>IF(TRIM(B176)="?",'Cleaning Summary'!$B$28,B176)</f>
        <v>1996</v>
      </c>
      <c r="K176" s="23" t="str">
        <f>IF(TRIM(C176)="?",'Cleaning Summary'!$B$27,C176)</f>
        <v>Jul</v>
      </c>
      <c r="L176" s="23" t="str">
        <f>IF(TRIM(G176)="?",'Cleaning Summary'!$B$40,G176)</f>
        <v>tier - 3</v>
      </c>
      <c r="M176" s="23" t="str">
        <f>IF(TRIM(H176)="?",'Cleaning Summary'!$B$45,H176)</f>
        <v>tier - 3</v>
      </c>
      <c r="N176" s="23" t="str">
        <f>IF(TRIM(I176)="?",'Cleaning Summary'!$B$29,I176)</f>
        <v>R1012</v>
      </c>
      <c r="O176" s="29">
        <f>DATE(J176,MATCH(K176,{"Jan","Feb","Mar","Apr","May","Jun","Jul","Aug","Sep","Oct","Nov","Dec"},0),D176)</f>
        <v>35248</v>
      </c>
      <c r="P176" s="23">
        <f>DATEDIF(O176,'Cleaning Summary'!$B$62,"Y")</f>
        <v>26</v>
      </c>
    </row>
    <row r="177" spans="1:16" x14ac:dyDescent="0.35">
      <c r="A177" s="23" t="s">
        <v>4439</v>
      </c>
      <c r="B177" s="23">
        <v>2002</v>
      </c>
      <c r="C177" s="23" t="s">
        <v>73</v>
      </c>
      <c r="D177" s="23">
        <v>22</v>
      </c>
      <c r="E177" s="23">
        <v>0</v>
      </c>
      <c r="F177" s="28">
        <v>1875.34</v>
      </c>
      <c r="G177" s="23" t="s">
        <v>87</v>
      </c>
      <c r="H177" s="23" t="s">
        <v>86</v>
      </c>
      <c r="I177" s="23" t="s">
        <v>4812</v>
      </c>
      <c r="J177" s="23">
        <f>IF(TRIM(B177)="?",'Cleaning Summary'!$B$28,B177)</f>
        <v>2002</v>
      </c>
      <c r="K177" s="23" t="str">
        <f>IF(TRIM(C177)="?",'Cleaning Summary'!$B$27,C177)</f>
        <v>Sep</v>
      </c>
      <c r="L177" s="23" t="str">
        <f>IF(TRIM(G177)="?",'Cleaning Summary'!$B$40,G177)</f>
        <v>tier - 3</v>
      </c>
      <c r="M177" s="23" t="str">
        <f>IF(TRIM(H177)="?",'Cleaning Summary'!$B$45,H177)</f>
        <v>tier - 2</v>
      </c>
      <c r="N177" s="23" t="str">
        <f>IF(TRIM(I177)="?",'Cleaning Summary'!$B$29,I177)</f>
        <v>R1011</v>
      </c>
      <c r="O177" s="29">
        <f>DATE(J177,MATCH(K177,{"Jan","Feb","Mar","Apr","May","Jun","Jul","Aug","Sep","Oct","Nov","Dec"},0),D177)</f>
        <v>37521</v>
      </c>
      <c r="P177" s="23">
        <f>DATEDIF(O177,'Cleaning Summary'!$B$62,"Y")</f>
        <v>20</v>
      </c>
    </row>
    <row r="178" spans="1:16" x14ac:dyDescent="0.35">
      <c r="A178" s="23" t="s">
        <v>4437</v>
      </c>
      <c r="B178" s="23">
        <v>2002</v>
      </c>
      <c r="C178" s="23" t="s">
        <v>4811</v>
      </c>
      <c r="D178" s="23">
        <v>29</v>
      </c>
      <c r="E178" s="23">
        <v>0</v>
      </c>
      <c r="F178" s="28">
        <v>1877.93</v>
      </c>
      <c r="G178" s="23" t="s">
        <v>87</v>
      </c>
      <c r="H178" s="23" t="s">
        <v>85</v>
      </c>
      <c r="I178" s="23" t="s">
        <v>4805</v>
      </c>
      <c r="J178" s="23">
        <f>IF(TRIM(B178)="?",'Cleaning Summary'!$B$28,B178)</f>
        <v>2002</v>
      </c>
      <c r="K178" s="23" t="str">
        <f>IF(TRIM(C178)="?",'Cleaning Summary'!$B$27,C178)</f>
        <v>Oct</v>
      </c>
      <c r="L178" s="23" t="str">
        <f>IF(TRIM(G178)="?",'Cleaning Summary'!$B$40,G178)</f>
        <v>tier - 3</v>
      </c>
      <c r="M178" s="23" t="str">
        <f>IF(TRIM(H178)="?",'Cleaning Summary'!$B$45,H178)</f>
        <v>tier - 1</v>
      </c>
      <c r="N178" s="23" t="str">
        <f>IF(TRIM(I178)="?",'Cleaning Summary'!$B$29,I178)</f>
        <v>R1013</v>
      </c>
      <c r="O178" s="29">
        <f>DATE(J178,MATCH(K178,{"Jan","Feb","Mar","Apr","May","Jun","Jul","Aug","Sep","Oct","Nov","Dec"},0),D178)</f>
        <v>37558</v>
      </c>
      <c r="P178" s="23">
        <f>DATEDIF(O178,'Cleaning Summary'!$B$62,"Y")</f>
        <v>20</v>
      </c>
    </row>
    <row r="179" spans="1:16" x14ac:dyDescent="0.35">
      <c r="A179" s="23" t="s">
        <v>4435</v>
      </c>
      <c r="B179" s="23">
        <v>2002</v>
      </c>
      <c r="C179" s="23" t="s">
        <v>4810</v>
      </c>
      <c r="D179" s="23">
        <v>29</v>
      </c>
      <c r="E179" s="23">
        <v>0</v>
      </c>
      <c r="F179" s="28">
        <v>1880.07</v>
      </c>
      <c r="G179" s="23" t="s">
        <v>87</v>
      </c>
      <c r="H179" s="23" t="s">
        <v>86</v>
      </c>
      <c r="I179" s="23" t="s">
        <v>4805</v>
      </c>
      <c r="J179" s="23">
        <f>IF(TRIM(B179)="?",'Cleaning Summary'!$B$28,B179)</f>
        <v>2002</v>
      </c>
      <c r="K179" s="23" t="str">
        <f>IF(TRIM(C179)="?",'Cleaning Summary'!$B$27,C179)</f>
        <v>Aug</v>
      </c>
      <c r="L179" s="23" t="str">
        <f>IF(TRIM(G179)="?",'Cleaning Summary'!$B$40,G179)</f>
        <v>tier - 3</v>
      </c>
      <c r="M179" s="23" t="str">
        <f>IF(TRIM(H179)="?",'Cleaning Summary'!$B$45,H179)</f>
        <v>tier - 2</v>
      </c>
      <c r="N179" s="23" t="str">
        <f>IF(TRIM(I179)="?",'Cleaning Summary'!$B$29,I179)</f>
        <v>R1013</v>
      </c>
      <c r="O179" s="29">
        <f>DATE(J179,MATCH(K179,{"Jan","Feb","Mar","Apr","May","Jun","Jul","Aug","Sep","Oct","Nov","Dec"},0),D179)</f>
        <v>37497</v>
      </c>
      <c r="P179" s="23">
        <f>DATEDIF(O179,'Cleaning Summary'!$B$62,"Y")</f>
        <v>20</v>
      </c>
    </row>
    <row r="180" spans="1:16" x14ac:dyDescent="0.35">
      <c r="A180" s="23" t="s">
        <v>4433</v>
      </c>
      <c r="B180" s="23">
        <v>2002</v>
      </c>
      <c r="C180" s="23" t="s">
        <v>4810</v>
      </c>
      <c r="D180" s="23">
        <v>21</v>
      </c>
      <c r="E180" s="23">
        <v>0</v>
      </c>
      <c r="F180" s="28">
        <v>1880.49</v>
      </c>
      <c r="G180" s="23" t="s">
        <v>87</v>
      </c>
      <c r="H180" s="23" t="s">
        <v>85</v>
      </c>
      <c r="I180" s="23" t="s">
        <v>4812</v>
      </c>
      <c r="J180" s="23">
        <f>IF(TRIM(B180)="?",'Cleaning Summary'!$B$28,B180)</f>
        <v>2002</v>
      </c>
      <c r="K180" s="23" t="str">
        <f>IF(TRIM(C180)="?",'Cleaning Summary'!$B$27,C180)</f>
        <v>Aug</v>
      </c>
      <c r="L180" s="23" t="str">
        <f>IF(TRIM(G180)="?",'Cleaning Summary'!$B$40,G180)</f>
        <v>tier - 3</v>
      </c>
      <c r="M180" s="23" t="str">
        <f>IF(TRIM(H180)="?",'Cleaning Summary'!$B$45,H180)</f>
        <v>tier - 1</v>
      </c>
      <c r="N180" s="23" t="str">
        <f>IF(TRIM(I180)="?",'Cleaning Summary'!$B$29,I180)</f>
        <v>R1011</v>
      </c>
      <c r="O180" s="29">
        <f>DATE(J180,MATCH(K180,{"Jan","Feb","Mar","Apr","May","Jun","Jul","Aug","Sep","Oct","Nov","Dec"},0),D180)</f>
        <v>37489</v>
      </c>
      <c r="P180" s="23">
        <f>DATEDIF(O180,'Cleaning Summary'!$B$62,"Y")</f>
        <v>20</v>
      </c>
    </row>
    <row r="181" spans="1:16" x14ac:dyDescent="0.35">
      <c r="A181" s="23" t="s">
        <v>4431</v>
      </c>
      <c r="B181" s="23">
        <v>2001</v>
      </c>
      <c r="C181" s="23" t="s">
        <v>4810</v>
      </c>
      <c r="D181" s="23">
        <v>10</v>
      </c>
      <c r="E181" s="23">
        <v>0</v>
      </c>
      <c r="F181" s="28">
        <v>1906.36</v>
      </c>
      <c r="G181" s="23" t="s">
        <v>87</v>
      </c>
      <c r="H181" s="23" t="s">
        <v>85</v>
      </c>
      <c r="I181" s="23" t="s">
        <v>4808</v>
      </c>
      <c r="J181" s="23">
        <f>IF(TRIM(B181)="?",'Cleaning Summary'!$B$28,B181)</f>
        <v>2001</v>
      </c>
      <c r="K181" s="23" t="str">
        <f>IF(TRIM(C181)="?",'Cleaning Summary'!$B$27,C181)</f>
        <v>Aug</v>
      </c>
      <c r="L181" s="23" t="str">
        <f>IF(TRIM(G181)="?",'Cleaning Summary'!$B$40,G181)</f>
        <v>tier - 3</v>
      </c>
      <c r="M181" s="23" t="str">
        <f>IF(TRIM(H181)="?",'Cleaning Summary'!$B$45,H181)</f>
        <v>tier - 1</v>
      </c>
      <c r="N181" s="23" t="str">
        <f>IF(TRIM(I181)="?",'Cleaning Summary'!$B$29,I181)</f>
        <v>R1012</v>
      </c>
      <c r="O181" s="29">
        <f>DATE(J181,MATCH(K181,{"Jan","Feb","Mar","Apr","May","Jun","Jul","Aug","Sep","Oct","Nov","Dec"},0),D181)</f>
        <v>37113</v>
      </c>
      <c r="P181" s="23">
        <f>DATEDIF(O181,'Cleaning Summary'!$B$62,"Y")</f>
        <v>21</v>
      </c>
    </row>
    <row r="182" spans="1:16" x14ac:dyDescent="0.35">
      <c r="A182" s="23" t="s">
        <v>4429</v>
      </c>
      <c r="B182" s="23">
        <v>1994</v>
      </c>
      <c r="C182" s="23" t="s">
        <v>4811</v>
      </c>
      <c r="D182" s="23">
        <v>6</v>
      </c>
      <c r="E182" s="23">
        <v>0</v>
      </c>
      <c r="F182" s="28">
        <v>1908.9</v>
      </c>
      <c r="G182" s="23" t="s">
        <v>87</v>
      </c>
      <c r="H182" s="23" t="s">
        <v>87</v>
      </c>
      <c r="I182" s="23" t="s">
        <v>4805</v>
      </c>
      <c r="J182" s="23">
        <f>IF(TRIM(B182)="?",'Cleaning Summary'!$B$28,B182)</f>
        <v>1994</v>
      </c>
      <c r="K182" s="23" t="str">
        <f>IF(TRIM(C182)="?",'Cleaning Summary'!$B$27,C182)</f>
        <v>Oct</v>
      </c>
      <c r="L182" s="23" t="str">
        <f>IF(TRIM(G182)="?",'Cleaning Summary'!$B$40,G182)</f>
        <v>tier - 3</v>
      </c>
      <c r="M182" s="23" t="str">
        <f>IF(TRIM(H182)="?",'Cleaning Summary'!$B$45,H182)</f>
        <v>tier - 3</v>
      </c>
      <c r="N182" s="23" t="str">
        <f>IF(TRIM(I182)="?",'Cleaning Summary'!$B$29,I182)</f>
        <v>R1013</v>
      </c>
      <c r="O182" s="29">
        <f>DATE(J182,MATCH(K182,{"Jan","Feb","Mar","Apr","May","Jun","Jul","Aug","Sep","Oct","Nov","Dec"},0),D182)</f>
        <v>34613</v>
      </c>
      <c r="P182" s="23">
        <f>DATEDIF(O182,'Cleaning Summary'!$B$62,"Y")</f>
        <v>28</v>
      </c>
    </row>
    <row r="183" spans="1:16" x14ac:dyDescent="0.35">
      <c r="A183" s="23" t="s">
        <v>4427</v>
      </c>
      <c r="B183" s="23">
        <v>2001</v>
      </c>
      <c r="C183" s="23" t="s">
        <v>4810</v>
      </c>
      <c r="D183" s="23">
        <v>3</v>
      </c>
      <c r="E183" s="23">
        <v>0</v>
      </c>
      <c r="F183" s="28">
        <v>1909.53</v>
      </c>
      <c r="G183" s="23" t="s">
        <v>87</v>
      </c>
      <c r="H183" s="23" t="s">
        <v>87</v>
      </c>
      <c r="I183" s="23" t="s">
        <v>4808</v>
      </c>
      <c r="J183" s="23">
        <f>IF(TRIM(B183)="?",'Cleaning Summary'!$B$28,B183)</f>
        <v>2001</v>
      </c>
      <c r="K183" s="23" t="str">
        <f>IF(TRIM(C183)="?",'Cleaning Summary'!$B$27,C183)</f>
        <v>Aug</v>
      </c>
      <c r="L183" s="23" t="str">
        <f>IF(TRIM(G183)="?",'Cleaning Summary'!$B$40,G183)</f>
        <v>tier - 3</v>
      </c>
      <c r="M183" s="23" t="str">
        <f>IF(TRIM(H183)="?",'Cleaning Summary'!$B$45,H183)</f>
        <v>tier - 3</v>
      </c>
      <c r="N183" s="23" t="str">
        <f>IF(TRIM(I183)="?",'Cleaning Summary'!$B$29,I183)</f>
        <v>R1012</v>
      </c>
      <c r="O183" s="29">
        <f>DATE(J183,MATCH(K183,{"Jan","Feb","Mar","Apr","May","Jun","Jul","Aug","Sep","Oct","Nov","Dec"},0),D183)</f>
        <v>37106</v>
      </c>
      <c r="P183" s="23">
        <f>DATEDIF(O183,'Cleaning Summary'!$B$62,"Y")</f>
        <v>21</v>
      </c>
    </row>
    <row r="184" spans="1:16" x14ac:dyDescent="0.35">
      <c r="A184" s="23" t="s">
        <v>4425</v>
      </c>
      <c r="B184" s="23">
        <v>2001</v>
      </c>
      <c r="C184" s="23" t="s">
        <v>4809</v>
      </c>
      <c r="D184" s="23">
        <v>9</v>
      </c>
      <c r="E184" s="23">
        <v>0</v>
      </c>
      <c r="F184" s="28">
        <v>1917.32</v>
      </c>
      <c r="G184" s="23" t="s">
        <v>87</v>
      </c>
      <c r="H184" s="23" t="s">
        <v>86</v>
      </c>
      <c r="I184" s="23" t="s">
        <v>4808</v>
      </c>
      <c r="J184" s="23">
        <f>IF(TRIM(B184)="?",'Cleaning Summary'!$B$28,B184)</f>
        <v>2001</v>
      </c>
      <c r="K184" s="23" t="str">
        <f>IF(TRIM(C184)="?",'Cleaning Summary'!$B$27,C184)</f>
        <v>Dec</v>
      </c>
      <c r="L184" s="23" t="str">
        <f>IF(TRIM(G184)="?",'Cleaning Summary'!$B$40,G184)</f>
        <v>tier - 3</v>
      </c>
      <c r="M184" s="23" t="str">
        <f>IF(TRIM(H184)="?",'Cleaning Summary'!$B$45,H184)</f>
        <v>tier - 2</v>
      </c>
      <c r="N184" s="23" t="str">
        <f>IF(TRIM(I184)="?",'Cleaning Summary'!$B$29,I184)</f>
        <v>R1012</v>
      </c>
      <c r="O184" s="29">
        <f>DATE(J184,MATCH(K184,{"Jan","Feb","Mar","Apr","May","Jun","Jul","Aug","Sep","Oct","Nov","Dec"},0),D184)</f>
        <v>37234</v>
      </c>
      <c r="P184" s="23">
        <f>DATEDIF(O184,'Cleaning Summary'!$B$62,"Y")</f>
        <v>21</v>
      </c>
    </row>
    <row r="185" spans="1:16" x14ac:dyDescent="0.35">
      <c r="A185" s="23" t="s">
        <v>4423</v>
      </c>
      <c r="B185" s="23">
        <v>2002</v>
      </c>
      <c r="C185" s="23" t="s">
        <v>73</v>
      </c>
      <c r="D185" s="23">
        <v>7</v>
      </c>
      <c r="E185" s="23">
        <v>1</v>
      </c>
      <c r="F185" s="28">
        <v>1964.78</v>
      </c>
      <c r="G185" s="23" t="s">
        <v>87</v>
      </c>
      <c r="H185" s="23" t="s">
        <v>85</v>
      </c>
      <c r="I185" s="23" t="s">
        <v>4812</v>
      </c>
      <c r="J185" s="23">
        <f>IF(TRIM(B185)="?",'Cleaning Summary'!$B$28,B185)</f>
        <v>2002</v>
      </c>
      <c r="K185" s="23" t="str">
        <f>IF(TRIM(C185)="?",'Cleaning Summary'!$B$27,C185)</f>
        <v>Sep</v>
      </c>
      <c r="L185" s="23" t="str">
        <f>IF(TRIM(G185)="?",'Cleaning Summary'!$B$40,G185)</f>
        <v>tier - 3</v>
      </c>
      <c r="M185" s="23" t="str">
        <f>IF(TRIM(H185)="?",'Cleaning Summary'!$B$45,H185)</f>
        <v>tier - 1</v>
      </c>
      <c r="N185" s="23" t="str">
        <f>IF(TRIM(I185)="?",'Cleaning Summary'!$B$29,I185)</f>
        <v>R1011</v>
      </c>
      <c r="O185" s="29">
        <f>DATE(J185,MATCH(K185,{"Jan","Feb","Mar","Apr","May","Jun","Jul","Aug","Sep","Oct","Nov","Dec"},0),D185)</f>
        <v>37506</v>
      </c>
      <c r="P185" s="23">
        <f>DATEDIF(O185,'Cleaning Summary'!$B$62,"Y")</f>
        <v>20</v>
      </c>
    </row>
    <row r="186" spans="1:16" x14ac:dyDescent="0.35">
      <c r="A186" s="23" t="s">
        <v>4421</v>
      </c>
      <c r="B186" s="23">
        <v>2002</v>
      </c>
      <c r="C186" s="23" t="s">
        <v>4804</v>
      </c>
      <c r="D186" s="23">
        <v>29</v>
      </c>
      <c r="E186" s="23">
        <v>0</v>
      </c>
      <c r="F186" s="28">
        <v>1967.02</v>
      </c>
      <c r="G186" s="23" t="s">
        <v>87</v>
      </c>
      <c r="H186" s="23" t="s">
        <v>86</v>
      </c>
      <c r="I186" s="23" t="s">
        <v>4815</v>
      </c>
      <c r="J186" s="23">
        <f>IF(TRIM(B186)="?",'Cleaning Summary'!$B$28,B186)</f>
        <v>2002</v>
      </c>
      <c r="K186" s="23" t="str">
        <f>IF(TRIM(C186)="?",'Cleaning Summary'!$B$27,C186)</f>
        <v>Jul</v>
      </c>
      <c r="L186" s="23" t="str">
        <f>IF(TRIM(G186)="?",'Cleaning Summary'!$B$40,G186)</f>
        <v>tier - 3</v>
      </c>
      <c r="M186" s="23" t="str">
        <f>IF(TRIM(H186)="?",'Cleaning Summary'!$B$45,H186)</f>
        <v>tier - 2</v>
      </c>
      <c r="N186" s="23" t="str">
        <f>IF(TRIM(I186)="?",'Cleaning Summary'!$B$29,I186)</f>
        <v>R1016</v>
      </c>
      <c r="O186" s="29">
        <f>DATE(J186,MATCH(K186,{"Jan","Feb","Mar","Apr","May","Jun","Jul","Aug","Sep","Oct","Nov","Dec"},0),D186)</f>
        <v>37466</v>
      </c>
      <c r="P186" s="23">
        <f>DATEDIF(O186,'Cleaning Summary'!$B$62,"Y")</f>
        <v>20</v>
      </c>
    </row>
    <row r="187" spans="1:16" x14ac:dyDescent="0.35">
      <c r="A187" s="23" t="s">
        <v>4419</v>
      </c>
      <c r="B187" s="23">
        <v>1998</v>
      </c>
      <c r="C187" s="23" t="s">
        <v>73</v>
      </c>
      <c r="D187" s="23">
        <v>28</v>
      </c>
      <c r="E187" s="23">
        <v>0</v>
      </c>
      <c r="F187" s="28">
        <v>1969.61</v>
      </c>
      <c r="G187" s="23" t="s">
        <v>87</v>
      </c>
      <c r="H187" s="23" t="s">
        <v>87</v>
      </c>
      <c r="I187" s="23" t="s">
        <v>4812</v>
      </c>
      <c r="J187" s="23">
        <f>IF(TRIM(B187)="?",'Cleaning Summary'!$B$28,B187)</f>
        <v>1998</v>
      </c>
      <c r="K187" s="23" t="str">
        <f>IF(TRIM(C187)="?",'Cleaning Summary'!$B$27,C187)</f>
        <v>Sep</v>
      </c>
      <c r="L187" s="23" t="str">
        <f>IF(TRIM(G187)="?",'Cleaning Summary'!$B$40,G187)</f>
        <v>tier - 3</v>
      </c>
      <c r="M187" s="23" t="str">
        <f>IF(TRIM(H187)="?",'Cleaning Summary'!$B$45,H187)</f>
        <v>tier - 3</v>
      </c>
      <c r="N187" s="23" t="str">
        <f>IF(TRIM(I187)="?",'Cleaning Summary'!$B$29,I187)</f>
        <v>R1011</v>
      </c>
      <c r="O187" s="29">
        <f>DATE(J187,MATCH(K187,{"Jan","Feb","Mar","Apr","May","Jun","Jul","Aug","Sep","Oct","Nov","Dec"},0),D187)</f>
        <v>36066</v>
      </c>
      <c r="P187" s="23">
        <f>DATEDIF(O187,'Cleaning Summary'!$B$62,"Y")</f>
        <v>24</v>
      </c>
    </row>
    <row r="188" spans="1:16" x14ac:dyDescent="0.35">
      <c r="A188" s="23" t="s">
        <v>4417</v>
      </c>
      <c r="B188" s="23">
        <v>1998</v>
      </c>
      <c r="C188" s="23" t="s">
        <v>4811</v>
      </c>
      <c r="D188" s="23">
        <v>5</v>
      </c>
      <c r="E188" s="23">
        <v>0</v>
      </c>
      <c r="F188" s="28">
        <v>1972.95</v>
      </c>
      <c r="G188" s="23" t="s">
        <v>87</v>
      </c>
      <c r="H188" s="23" t="s">
        <v>85</v>
      </c>
      <c r="I188" s="23" t="s">
        <v>4812</v>
      </c>
      <c r="J188" s="23">
        <f>IF(TRIM(B188)="?",'Cleaning Summary'!$B$28,B188)</f>
        <v>1998</v>
      </c>
      <c r="K188" s="23" t="str">
        <f>IF(TRIM(C188)="?",'Cleaning Summary'!$B$27,C188)</f>
        <v>Oct</v>
      </c>
      <c r="L188" s="23" t="str">
        <f>IF(TRIM(G188)="?",'Cleaning Summary'!$B$40,G188)</f>
        <v>tier - 3</v>
      </c>
      <c r="M188" s="23" t="str">
        <f>IF(TRIM(H188)="?",'Cleaning Summary'!$B$45,H188)</f>
        <v>tier - 1</v>
      </c>
      <c r="N188" s="23" t="str">
        <f>IF(TRIM(I188)="?",'Cleaning Summary'!$B$29,I188)</f>
        <v>R1011</v>
      </c>
      <c r="O188" s="29">
        <f>DATE(J188,MATCH(K188,{"Jan","Feb","Mar","Apr","May","Jun","Jul","Aug","Sep","Oct","Nov","Dec"},0),D188)</f>
        <v>36073</v>
      </c>
      <c r="P188" s="23">
        <f>DATEDIF(O188,'Cleaning Summary'!$B$62,"Y")</f>
        <v>24</v>
      </c>
    </row>
    <row r="189" spans="1:16" x14ac:dyDescent="0.35">
      <c r="A189" s="23" t="s">
        <v>4415</v>
      </c>
      <c r="B189" s="23">
        <v>1998</v>
      </c>
      <c r="C189" s="23" t="s">
        <v>73</v>
      </c>
      <c r="D189" s="23">
        <v>29</v>
      </c>
      <c r="E189" s="23">
        <v>0</v>
      </c>
      <c r="F189" s="28">
        <v>1977.82</v>
      </c>
      <c r="G189" s="23" t="s">
        <v>87</v>
      </c>
      <c r="H189" s="23" t="s">
        <v>85</v>
      </c>
      <c r="I189" s="23" t="s">
        <v>4812</v>
      </c>
      <c r="J189" s="23">
        <f>IF(TRIM(B189)="?",'Cleaning Summary'!$B$28,B189)</f>
        <v>1998</v>
      </c>
      <c r="K189" s="23" t="str">
        <f>IF(TRIM(C189)="?",'Cleaning Summary'!$B$27,C189)</f>
        <v>Sep</v>
      </c>
      <c r="L189" s="23" t="str">
        <f>IF(TRIM(G189)="?",'Cleaning Summary'!$B$40,G189)</f>
        <v>tier - 3</v>
      </c>
      <c r="M189" s="23" t="str">
        <f>IF(TRIM(H189)="?",'Cleaning Summary'!$B$45,H189)</f>
        <v>tier - 1</v>
      </c>
      <c r="N189" s="23" t="str">
        <f>IF(TRIM(I189)="?",'Cleaning Summary'!$B$29,I189)</f>
        <v>R1011</v>
      </c>
      <c r="O189" s="29">
        <f>DATE(J189,MATCH(K189,{"Jan","Feb","Mar","Apr","May","Jun","Jul","Aug","Sep","Oct","Nov","Dec"},0),D189)</f>
        <v>36067</v>
      </c>
      <c r="P189" s="23">
        <f>DATEDIF(O189,'Cleaning Summary'!$B$62,"Y")</f>
        <v>24</v>
      </c>
    </row>
    <row r="190" spans="1:16" x14ac:dyDescent="0.35">
      <c r="A190" s="23" t="s">
        <v>4413</v>
      </c>
      <c r="B190" s="23">
        <v>2002</v>
      </c>
      <c r="C190" s="23" t="s">
        <v>4804</v>
      </c>
      <c r="D190" s="23">
        <v>16</v>
      </c>
      <c r="E190" s="23">
        <v>1</v>
      </c>
      <c r="F190" s="28">
        <v>1980.07</v>
      </c>
      <c r="G190" s="23" t="s">
        <v>87</v>
      </c>
      <c r="H190" s="23" t="s">
        <v>87</v>
      </c>
      <c r="I190" s="23" t="s">
        <v>4812</v>
      </c>
      <c r="J190" s="23">
        <f>IF(TRIM(B190)="?",'Cleaning Summary'!$B$28,B190)</f>
        <v>2002</v>
      </c>
      <c r="K190" s="23" t="str">
        <f>IF(TRIM(C190)="?",'Cleaning Summary'!$B$27,C190)</f>
        <v>Jul</v>
      </c>
      <c r="L190" s="23" t="str">
        <f>IF(TRIM(G190)="?",'Cleaning Summary'!$B$40,G190)</f>
        <v>tier - 3</v>
      </c>
      <c r="M190" s="23" t="str">
        <f>IF(TRIM(H190)="?",'Cleaning Summary'!$B$45,H190)</f>
        <v>tier - 3</v>
      </c>
      <c r="N190" s="23" t="str">
        <f>IF(TRIM(I190)="?",'Cleaning Summary'!$B$29,I190)</f>
        <v>R1011</v>
      </c>
      <c r="O190" s="29">
        <f>DATE(J190,MATCH(K190,{"Jan","Feb","Mar","Apr","May","Jun","Jul","Aug","Sep","Oct","Nov","Dec"},0),D190)</f>
        <v>37453</v>
      </c>
      <c r="P190" s="23">
        <f>DATEDIF(O190,'Cleaning Summary'!$B$62,"Y")</f>
        <v>20</v>
      </c>
    </row>
    <row r="191" spans="1:16" x14ac:dyDescent="0.35">
      <c r="A191" s="23" t="s">
        <v>4411</v>
      </c>
      <c r="B191" s="23">
        <v>1998</v>
      </c>
      <c r="C191" s="23" t="s">
        <v>4809</v>
      </c>
      <c r="D191" s="23">
        <v>29</v>
      </c>
      <c r="E191" s="23">
        <v>0</v>
      </c>
      <c r="F191" s="28">
        <v>1981.58</v>
      </c>
      <c r="G191" s="23" t="s">
        <v>87</v>
      </c>
      <c r="H191" s="23" t="s">
        <v>85</v>
      </c>
      <c r="I191" s="23" t="s">
        <v>4805</v>
      </c>
      <c r="J191" s="23">
        <f>IF(TRIM(B191)="?",'Cleaning Summary'!$B$28,B191)</f>
        <v>1998</v>
      </c>
      <c r="K191" s="23" t="str">
        <f>IF(TRIM(C191)="?",'Cleaning Summary'!$B$27,C191)</f>
        <v>Dec</v>
      </c>
      <c r="L191" s="23" t="str">
        <f>IF(TRIM(G191)="?",'Cleaning Summary'!$B$40,G191)</f>
        <v>tier - 3</v>
      </c>
      <c r="M191" s="23" t="str">
        <f>IF(TRIM(H191)="?",'Cleaning Summary'!$B$45,H191)</f>
        <v>tier - 1</v>
      </c>
      <c r="N191" s="23" t="str">
        <f>IF(TRIM(I191)="?",'Cleaning Summary'!$B$29,I191)</f>
        <v>R1013</v>
      </c>
      <c r="O191" s="29">
        <f>DATE(J191,MATCH(K191,{"Jan","Feb","Mar","Apr","May","Jun","Jul","Aug","Sep","Oct","Nov","Dec"},0),D191)</f>
        <v>36158</v>
      </c>
      <c r="P191" s="23">
        <f>DATEDIF(O191,'Cleaning Summary'!$B$62,"Y")</f>
        <v>24</v>
      </c>
    </row>
    <row r="192" spans="1:16" x14ac:dyDescent="0.35">
      <c r="A192" s="23" t="s">
        <v>4409</v>
      </c>
      <c r="B192" s="23">
        <v>2002</v>
      </c>
      <c r="C192" s="23" t="s">
        <v>73</v>
      </c>
      <c r="D192" s="23">
        <v>29</v>
      </c>
      <c r="E192" s="23">
        <v>0</v>
      </c>
      <c r="F192" s="28">
        <v>1984.45</v>
      </c>
      <c r="G192" s="23" t="s">
        <v>87</v>
      </c>
      <c r="H192" s="23" t="s">
        <v>87</v>
      </c>
      <c r="I192" s="23" t="s">
        <v>4815</v>
      </c>
      <c r="J192" s="23">
        <f>IF(TRIM(B192)="?",'Cleaning Summary'!$B$28,B192)</f>
        <v>2002</v>
      </c>
      <c r="K192" s="23" t="str">
        <f>IF(TRIM(C192)="?",'Cleaning Summary'!$B$27,C192)</f>
        <v>Sep</v>
      </c>
      <c r="L192" s="23" t="str">
        <f>IF(TRIM(G192)="?",'Cleaning Summary'!$B$40,G192)</f>
        <v>tier - 3</v>
      </c>
      <c r="M192" s="23" t="str">
        <f>IF(TRIM(H192)="?",'Cleaning Summary'!$B$45,H192)</f>
        <v>tier - 3</v>
      </c>
      <c r="N192" s="23" t="str">
        <f>IF(TRIM(I192)="?",'Cleaning Summary'!$B$29,I192)</f>
        <v>R1016</v>
      </c>
      <c r="O192" s="29">
        <f>DATE(J192,MATCH(K192,{"Jan","Feb","Mar","Apr","May","Jun","Jul","Aug","Sep","Oct","Nov","Dec"},0),D192)</f>
        <v>37528</v>
      </c>
      <c r="P192" s="23">
        <f>DATEDIF(O192,'Cleaning Summary'!$B$62,"Y")</f>
        <v>20</v>
      </c>
    </row>
    <row r="193" spans="1:16" x14ac:dyDescent="0.35">
      <c r="A193" s="23" t="s">
        <v>4407</v>
      </c>
      <c r="B193" s="23">
        <v>1998</v>
      </c>
      <c r="C193" s="23" t="s">
        <v>73</v>
      </c>
      <c r="D193" s="23">
        <v>14</v>
      </c>
      <c r="E193" s="23">
        <v>0</v>
      </c>
      <c r="F193" s="28">
        <v>1986.93</v>
      </c>
      <c r="G193" s="23" t="s">
        <v>87</v>
      </c>
      <c r="H193" s="23" t="s">
        <v>86</v>
      </c>
      <c r="I193" s="23" t="s">
        <v>4805</v>
      </c>
      <c r="J193" s="23">
        <f>IF(TRIM(B193)="?",'Cleaning Summary'!$B$28,B193)</f>
        <v>1998</v>
      </c>
      <c r="K193" s="23" t="str">
        <f>IF(TRIM(C193)="?",'Cleaning Summary'!$B$27,C193)</f>
        <v>Sep</v>
      </c>
      <c r="L193" s="23" t="str">
        <f>IF(TRIM(G193)="?",'Cleaning Summary'!$B$40,G193)</f>
        <v>tier - 3</v>
      </c>
      <c r="M193" s="23" t="str">
        <f>IF(TRIM(H193)="?",'Cleaning Summary'!$B$45,H193)</f>
        <v>tier - 2</v>
      </c>
      <c r="N193" s="23" t="str">
        <f>IF(TRIM(I193)="?",'Cleaning Summary'!$B$29,I193)</f>
        <v>R1013</v>
      </c>
      <c r="O193" s="29">
        <f>DATE(J193,MATCH(K193,{"Jan","Feb","Mar","Apr","May","Jun","Jul","Aug","Sep","Oct","Nov","Dec"},0),D193)</f>
        <v>36052</v>
      </c>
      <c r="P193" s="23">
        <f>DATEDIF(O193,'Cleaning Summary'!$B$62,"Y")</f>
        <v>24</v>
      </c>
    </row>
    <row r="194" spans="1:16" x14ac:dyDescent="0.35">
      <c r="A194" s="23" t="s">
        <v>4405</v>
      </c>
      <c r="B194" s="23">
        <v>2001</v>
      </c>
      <c r="C194" s="23" t="s">
        <v>4810</v>
      </c>
      <c r="D194" s="23">
        <v>14</v>
      </c>
      <c r="E194" s="23">
        <v>0</v>
      </c>
      <c r="F194" s="28">
        <v>2007.95</v>
      </c>
      <c r="G194" s="23" t="s">
        <v>87</v>
      </c>
      <c r="H194" s="23" t="s">
        <v>86</v>
      </c>
      <c r="I194" s="23" t="s">
        <v>4812</v>
      </c>
      <c r="J194" s="23">
        <f>IF(TRIM(B194)="?",'Cleaning Summary'!$B$28,B194)</f>
        <v>2001</v>
      </c>
      <c r="K194" s="23" t="str">
        <f>IF(TRIM(C194)="?",'Cleaning Summary'!$B$27,C194)</f>
        <v>Aug</v>
      </c>
      <c r="L194" s="23" t="str">
        <f>IF(TRIM(G194)="?",'Cleaning Summary'!$B$40,G194)</f>
        <v>tier - 3</v>
      </c>
      <c r="M194" s="23" t="str">
        <f>IF(TRIM(H194)="?",'Cleaning Summary'!$B$45,H194)</f>
        <v>tier - 2</v>
      </c>
      <c r="N194" s="23" t="str">
        <f>IF(TRIM(I194)="?",'Cleaning Summary'!$B$29,I194)</f>
        <v>R1011</v>
      </c>
      <c r="O194" s="29">
        <f>DATE(J194,MATCH(K194,{"Jan","Feb","Mar","Apr","May","Jun","Jul","Aug","Sep","Oct","Nov","Dec"},0),D194)</f>
        <v>37117</v>
      </c>
      <c r="P194" s="23">
        <f>DATEDIF(O194,'Cleaning Summary'!$B$62,"Y")</f>
        <v>21</v>
      </c>
    </row>
    <row r="195" spans="1:16" x14ac:dyDescent="0.35">
      <c r="A195" s="23" t="s">
        <v>4403</v>
      </c>
      <c r="B195" s="23">
        <v>2001</v>
      </c>
      <c r="C195" s="23" t="s">
        <v>4804</v>
      </c>
      <c r="D195" s="23">
        <v>1</v>
      </c>
      <c r="E195" s="23">
        <v>0</v>
      </c>
      <c r="F195" s="28">
        <v>2020.18</v>
      </c>
      <c r="G195" s="23" t="s">
        <v>87</v>
      </c>
      <c r="H195" s="23" t="s">
        <v>85</v>
      </c>
      <c r="I195" s="23" t="s">
        <v>4812</v>
      </c>
      <c r="J195" s="23">
        <f>IF(TRIM(B195)="?",'Cleaning Summary'!$B$28,B195)</f>
        <v>2001</v>
      </c>
      <c r="K195" s="23" t="str">
        <f>IF(TRIM(C195)="?",'Cleaning Summary'!$B$27,C195)</f>
        <v>Jul</v>
      </c>
      <c r="L195" s="23" t="str">
        <f>IF(TRIM(G195)="?",'Cleaning Summary'!$B$40,G195)</f>
        <v>tier - 3</v>
      </c>
      <c r="M195" s="23" t="str">
        <f>IF(TRIM(H195)="?",'Cleaning Summary'!$B$45,H195)</f>
        <v>tier - 1</v>
      </c>
      <c r="N195" s="23" t="str">
        <f>IF(TRIM(I195)="?",'Cleaning Summary'!$B$29,I195)</f>
        <v>R1011</v>
      </c>
      <c r="O195" s="29">
        <f>DATE(J195,MATCH(K195,{"Jan","Feb","Mar","Apr","May","Jun","Jul","Aug","Sep","Oct","Nov","Dec"},0),D195)</f>
        <v>37073</v>
      </c>
      <c r="P195" s="23">
        <f>DATEDIF(O195,'Cleaning Summary'!$B$62,"Y")</f>
        <v>21</v>
      </c>
    </row>
    <row r="196" spans="1:16" x14ac:dyDescent="0.35">
      <c r="A196" s="23" t="s">
        <v>4401</v>
      </c>
      <c r="B196" s="23">
        <v>2001</v>
      </c>
      <c r="C196" s="23" t="s">
        <v>73</v>
      </c>
      <c r="D196" s="23">
        <v>6</v>
      </c>
      <c r="E196" s="23">
        <v>0</v>
      </c>
      <c r="F196" s="28">
        <v>2020.55</v>
      </c>
      <c r="G196" s="23" t="s">
        <v>87</v>
      </c>
      <c r="H196" s="23" t="s">
        <v>86</v>
      </c>
      <c r="I196" s="23" t="s">
        <v>4805</v>
      </c>
      <c r="J196" s="23">
        <f>IF(TRIM(B196)="?",'Cleaning Summary'!$B$28,B196)</f>
        <v>2001</v>
      </c>
      <c r="K196" s="23" t="str">
        <f>IF(TRIM(C196)="?",'Cleaning Summary'!$B$27,C196)</f>
        <v>Sep</v>
      </c>
      <c r="L196" s="23" t="str">
        <f>IF(TRIM(G196)="?",'Cleaning Summary'!$B$40,G196)</f>
        <v>tier - 3</v>
      </c>
      <c r="M196" s="23" t="str">
        <f>IF(TRIM(H196)="?",'Cleaning Summary'!$B$45,H196)</f>
        <v>tier - 2</v>
      </c>
      <c r="N196" s="23" t="str">
        <f>IF(TRIM(I196)="?",'Cleaning Summary'!$B$29,I196)</f>
        <v>R1013</v>
      </c>
      <c r="O196" s="29">
        <f>DATE(J196,MATCH(K196,{"Jan","Feb","Mar","Apr","May","Jun","Jul","Aug","Sep","Oct","Nov","Dec"},0),D196)</f>
        <v>37140</v>
      </c>
      <c r="P196" s="23">
        <f>DATEDIF(O196,'Cleaning Summary'!$B$62,"Y")</f>
        <v>21</v>
      </c>
    </row>
    <row r="197" spans="1:16" x14ac:dyDescent="0.35">
      <c r="A197" s="23" t="s">
        <v>4399</v>
      </c>
      <c r="B197" s="23">
        <v>2001</v>
      </c>
      <c r="C197" s="23" t="s">
        <v>4810</v>
      </c>
      <c r="D197" s="23">
        <v>4</v>
      </c>
      <c r="E197" s="23">
        <v>0</v>
      </c>
      <c r="F197" s="28">
        <v>2026.97</v>
      </c>
      <c r="G197" s="23" t="s">
        <v>87</v>
      </c>
      <c r="H197" s="23" t="s">
        <v>86</v>
      </c>
      <c r="I197" s="23" t="s">
        <v>4805</v>
      </c>
      <c r="J197" s="23">
        <f>IF(TRIM(B197)="?",'Cleaning Summary'!$B$28,B197)</f>
        <v>2001</v>
      </c>
      <c r="K197" s="23" t="str">
        <f>IF(TRIM(C197)="?",'Cleaning Summary'!$B$27,C197)</f>
        <v>Aug</v>
      </c>
      <c r="L197" s="23" t="str">
        <f>IF(TRIM(G197)="?",'Cleaning Summary'!$B$40,G197)</f>
        <v>tier - 3</v>
      </c>
      <c r="M197" s="23" t="str">
        <f>IF(TRIM(H197)="?",'Cleaning Summary'!$B$45,H197)</f>
        <v>tier - 2</v>
      </c>
      <c r="N197" s="23" t="str">
        <f>IF(TRIM(I197)="?",'Cleaning Summary'!$B$29,I197)</f>
        <v>R1013</v>
      </c>
      <c r="O197" s="29">
        <f>DATE(J197,MATCH(K197,{"Jan","Feb","Mar","Apr","May","Jun","Jul","Aug","Sep","Oct","Nov","Dec"},0),D197)</f>
        <v>37107</v>
      </c>
      <c r="P197" s="23">
        <f>DATEDIF(O197,'Cleaning Summary'!$B$62,"Y")</f>
        <v>21</v>
      </c>
    </row>
    <row r="198" spans="1:16" x14ac:dyDescent="0.35">
      <c r="A198" s="23" t="s">
        <v>4397</v>
      </c>
      <c r="B198" s="23">
        <v>2000</v>
      </c>
      <c r="C198" s="23" t="s">
        <v>73</v>
      </c>
      <c r="D198" s="23">
        <v>2</v>
      </c>
      <c r="E198" s="23">
        <v>0</v>
      </c>
      <c r="F198" s="28">
        <v>2045.69</v>
      </c>
      <c r="G198" s="23" t="s">
        <v>87</v>
      </c>
      <c r="H198" s="23" t="s">
        <v>87</v>
      </c>
      <c r="I198" s="23" t="s">
        <v>4808</v>
      </c>
      <c r="J198" s="23">
        <f>IF(TRIM(B198)="?",'Cleaning Summary'!$B$28,B198)</f>
        <v>2000</v>
      </c>
      <c r="K198" s="23" t="str">
        <f>IF(TRIM(C198)="?",'Cleaning Summary'!$B$27,C198)</f>
        <v>Sep</v>
      </c>
      <c r="L198" s="23" t="str">
        <f>IF(TRIM(G198)="?",'Cleaning Summary'!$B$40,G198)</f>
        <v>tier - 3</v>
      </c>
      <c r="M198" s="23" t="str">
        <f>IF(TRIM(H198)="?",'Cleaning Summary'!$B$45,H198)</f>
        <v>tier - 3</v>
      </c>
      <c r="N198" s="23" t="str">
        <f>IF(TRIM(I198)="?",'Cleaning Summary'!$B$29,I198)</f>
        <v>R1012</v>
      </c>
      <c r="O198" s="29">
        <f>DATE(J198,MATCH(K198,{"Jan","Feb","Mar","Apr","May","Jun","Jul","Aug","Sep","Oct","Nov","Dec"},0),D198)</f>
        <v>36771</v>
      </c>
      <c r="P198" s="23">
        <f>DATEDIF(O198,'Cleaning Summary'!$B$62,"Y")</f>
        <v>22</v>
      </c>
    </row>
    <row r="199" spans="1:16" x14ac:dyDescent="0.35">
      <c r="A199" s="23" t="s">
        <v>4395</v>
      </c>
      <c r="B199" s="23">
        <v>2000</v>
      </c>
      <c r="C199" s="23" t="s">
        <v>4804</v>
      </c>
      <c r="D199" s="23">
        <v>26</v>
      </c>
      <c r="E199" s="23">
        <v>0</v>
      </c>
      <c r="F199" s="28">
        <v>2055.3200000000002</v>
      </c>
      <c r="G199" s="23" t="s">
        <v>87</v>
      </c>
      <c r="H199" s="23" t="s">
        <v>87</v>
      </c>
      <c r="I199" s="23" t="s">
        <v>4808</v>
      </c>
      <c r="J199" s="23">
        <f>IF(TRIM(B199)="?",'Cleaning Summary'!$B$28,B199)</f>
        <v>2000</v>
      </c>
      <c r="K199" s="23" t="str">
        <f>IF(TRIM(C199)="?",'Cleaning Summary'!$B$27,C199)</f>
        <v>Jul</v>
      </c>
      <c r="L199" s="23" t="str">
        <f>IF(TRIM(G199)="?",'Cleaning Summary'!$B$40,G199)</f>
        <v>tier - 3</v>
      </c>
      <c r="M199" s="23" t="str">
        <f>IF(TRIM(H199)="?",'Cleaning Summary'!$B$45,H199)</f>
        <v>tier - 3</v>
      </c>
      <c r="N199" s="23" t="str">
        <f>IF(TRIM(I199)="?",'Cleaning Summary'!$B$29,I199)</f>
        <v>R1012</v>
      </c>
      <c r="O199" s="29">
        <f>DATE(J199,MATCH(K199,{"Jan","Feb","Mar","Apr","May","Jun","Jul","Aug","Sep","Oct","Nov","Dec"},0),D199)</f>
        <v>36733</v>
      </c>
      <c r="P199" s="23">
        <f>DATEDIF(O199,'Cleaning Summary'!$B$62,"Y")</f>
        <v>22</v>
      </c>
    </row>
    <row r="200" spans="1:16" x14ac:dyDescent="0.35">
      <c r="A200" s="23" t="s">
        <v>4393</v>
      </c>
      <c r="B200" s="23">
        <v>2004</v>
      </c>
      <c r="C200" s="23" t="s">
        <v>4807</v>
      </c>
      <c r="D200" s="23">
        <v>12</v>
      </c>
      <c r="E200" s="23">
        <v>0</v>
      </c>
      <c r="F200" s="28">
        <v>2094.1</v>
      </c>
      <c r="G200" s="23" t="s">
        <v>87</v>
      </c>
      <c r="H200" s="23" t="s">
        <v>86</v>
      </c>
      <c r="I200" s="23" t="s">
        <v>4817</v>
      </c>
      <c r="J200" s="23">
        <f>IF(TRIM(B200)="?",'Cleaning Summary'!$B$28,B200)</f>
        <v>2004</v>
      </c>
      <c r="K200" s="23" t="str">
        <f>IF(TRIM(C200)="?",'Cleaning Summary'!$B$27,C200)</f>
        <v>Jun</v>
      </c>
      <c r="L200" s="23" t="str">
        <f>IF(TRIM(G200)="?",'Cleaning Summary'!$B$40,G200)</f>
        <v>tier - 3</v>
      </c>
      <c r="M200" s="23" t="str">
        <f>IF(TRIM(H200)="?",'Cleaning Summary'!$B$45,H200)</f>
        <v>tier - 2</v>
      </c>
      <c r="N200" s="23" t="str">
        <f>IF(TRIM(I200)="?",'Cleaning Summary'!$B$29,I200)</f>
        <v>R1025</v>
      </c>
      <c r="O200" s="29">
        <f>DATE(J200,MATCH(K200,{"Jan","Feb","Mar","Apr","May","Jun","Jul","Aug","Sep","Oct","Nov","Dec"},0),D200)</f>
        <v>38150</v>
      </c>
      <c r="P200" s="23">
        <f>DATEDIF(O200,'Cleaning Summary'!$B$62,"Y")</f>
        <v>18</v>
      </c>
    </row>
    <row r="201" spans="1:16" x14ac:dyDescent="0.35">
      <c r="A201" s="23" t="s">
        <v>4391</v>
      </c>
      <c r="B201" s="23">
        <v>2001</v>
      </c>
      <c r="C201" s="23" t="s">
        <v>4810</v>
      </c>
      <c r="D201" s="23">
        <v>14</v>
      </c>
      <c r="E201" s="23">
        <v>0</v>
      </c>
      <c r="F201" s="28">
        <v>2102.2600000000002</v>
      </c>
      <c r="G201" s="23" t="s">
        <v>87</v>
      </c>
      <c r="H201" s="23" t="s">
        <v>86</v>
      </c>
      <c r="I201" s="23" t="s">
        <v>4814</v>
      </c>
      <c r="J201" s="23">
        <f>IF(TRIM(B201)="?",'Cleaning Summary'!$B$28,B201)</f>
        <v>2001</v>
      </c>
      <c r="K201" s="23" t="str">
        <f>IF(TRIM(C201)="?",'Cleaning Summary'!$B$27,C201)</f>
        <v>Aug</v>
      </c>
      <c r="L201" s="23" t="str">
        <f>IF(TRIM(G201)="?",'Cleaning Summary'!$B$40,G201)</f>
        <v>tier - 3</v>
      </c>
      <c r="M201" s="23" t="str">
        <f>IF(TRIM(H201)="?",'Cleaning Summary'!$B$45,H201)</f>
        <v>tier - 2</v>
      </c>
      <c r="N201" s="23" t="str">
        <f>IF(TRIM(I201)="?",'Cleaning Summary'!$B$29,I201)</f>
        <v>R1019</v>
      </c>
      <c r="O201" s="29">
        <f>DATE(J201,MATCH(K201,{"Jan","Feb","Mar","Apr","May","Jun","Jul","Aug","Sep","Oct","Nov","Dec"},0),D201)</f>
        <v>37117</v>
      </c>
      <c r="P201" s="23">
        <f>DATEDIF(O201,'Cleaning Summary'!$B$62,"Y")</f>
        <v>21</v>
      </c>
    </row>
    <row r="202" spans="1:16" x14ac:dyDescent="0.35">
      <c r="A202" s="23" t="s">
        <v>4389</v>
      </c>
      <c r="B202" s="23">
        <v>2001</v>
      </c>
      <c r="C202" s="23" t="s">
        <v>4807</v>
      </c>
      <c r="D202" s="23">
        <v>22</v>
      </c>
      <c r="E202" s="23">
        <v>1</v>
      </c>
      <c r="F202" s="28">
        <v>2103.08</v>
      </c>
      <c r="G202" s="23" t="s">
        <v>87</v>
      </c>
      <c r="H202" s="23" t="s">
        <v>86</v>
      </c>
      <c r="I202" s="23" t="s">
        <v>4812</v>
      </c>
      <c r="J202" s="23">
        <f>IF(TRIM(B202)="?",'Cleaning Summary'!$B$28,B202)</f>
        <v>2001</v>
      </c>
      <c r="K202" s="23" t="str">
        <f>IF(TRIM(C202)="?",'Cleaning Summary'!$B$27,C202)</f>
        <v>Jun</v>
      </c>
      <c r="L202" s="23" t="str">
        <f>IF(TRIM(G202)="?",'Cleaning Summary'!$B$40,G202)</f>
        <v>tier - 3</v>
      </c>
      <c r="M202" s="23" t="str">
        <f>IF(TRIM(H202)="?",'Cleaning Summary'!$B$45,H202)</f>
        <v>tier - 2</v>
      </c>
      <c r="N202" s="23" t="str">
        <f>IF(TRIM(I202)="?",'Cleaning Summary'!$B$29,I202)</f>
        <v>R1011</v>
      </c>
      <c r="O202" s="29">
        <f>DATE(J202,MATCH(K202,{"Jan","Feb","Mar","Apr","May","Jun","Jul","Aug","Sep","Oct","Nov","Dec"},0),D202)</f>
        <v>37064</v>
      </c>
      <c r="P202" s="23">
        <f>DATEDIF(O202,'Cleaning Summary'!$B$62,"Y")</f>
        <v>21</v>
      </c>
    </row>
    <row r="203" spans="1:16" x14ac:dyDescent="0.35">
      <c r="A203" s="23" t="s">
        <v>4387</v>
      </c>
      <c r="B203" s="23">
        <v>2001</v>
      </c>
      <c r="C203" s="23" t="s">
        <v>4806</v>
      </c>
      <c r="D203" s="23">
        <v>28</v>
      </c>
      <c r="E203" s="23">
        <v>0</v>
      </c>
      <c r="F203" s="28">
        <v>2104.11</v>
      </c>
      <c r="G203" s="23" t="s">
        <v>86</v>
      </c>
      <c r="H203" s="23" t="s">
        <v>85</v>
      </c>
      <c r="I203" s="23" t="s">
        <v>4815</v>
      </c>
      <c r="J203" s="23">
        <f>IF(TRIM(B203)="?",'Cleaning Summary'!$B$28,B203)</f>
        <v>2001</v>
      </c>
      <c r="K203" s="23" t="str">
        <f>IF(TRIM(C203)="?",'Cleaning Summary'!$B$27,C203)</f>
        <v>Nov</v>
      </c>
      <c r="L203" s="23" t="str">
        <f>IF(TRIM(G203)="?",'Cleaning Summary'!$B$40,G203)</f>
        <v>tier - 2</v>
      </c>
      <c r="M203" s="23" t="str">
        <f>IF(TRIM(H203)="?",'Cleaning Summary'!$B$45,H203)</f>
        <v>tier - 1</v>
      </c>
      <c r="N203" s="23" t="str">
        <f>IF(TRIM(I203)="?",'Cleaning Summary'!$B$29,I203)</f>
        <v>R1016</v>
      </c>
      <c r="O203" s="29">
        <f>DATE(J203,MATCH(K203,{"Jan","Feb","Mar","Apr","May","Jun","Jul","Aug","Sep","Oct","Nov","Dec"},0),D203)</f>
        <v>37223</v>
      </c>
      <c r="P203" s="23">
        <f>DATEDIF(O203,'Cleaning Summary'!$B$62,"Y")</f>
        <v>21</v>
      </c>
    </row>
    <row r="204" spans="1:16" x14ac:dyDescent="0.35">
      <c r="A204" s="23" t="s">
        <v>4385</v>
      </c>
      <c r="B204" s="23">
        <v>1989</v>
      </c>
      <c r="C204" s="23" t="s">
        <v>4804</v>
      </c>
      <c r="D204" s="23">
        <v>21</v>
      </c>
      <c r="E204" s="23">
        <v>3</v>
      </c>
      <c r="F204" s="28">
        <v>2106.2600000000002</v>
      </c>
      <c r="G204" s="23" t="s">
        <v>86</v>
      </c>
      <c r="H204" s="23" t="s">
        <v>86</v>
      </c>
      <c r="I204" s="23" t="s">
        <v>4805</v>
      </c>
      <c r="J204" s="23">
        <f>IF(TRIM(B204)="?",'Cleaning Summary'!$B$28,B204)</f>
        <v>1989</v>
      </c>
      <c r="K204" s="23" t="str">
        <f>IF(TRIM(C204)="?",'Cleaning Summary'!$B$27,C204)</f>
        <v>Jul</v>
      </c>
      <c r="L204" s="23" t="str">
        <f>IF(TRIM(G204)="?",'Cleaning Summary'!$B$40,G204)</f>
        <v>tier - 2</v>
      </c>
      <c r="M204" s="23" t="str">
        <f>IF(TRIM(H204)="?",'Cleaning Summary'!$B$45,H204)</f>
        <v>tier - 2</v>
      </c>
      <c r="N204" s="23" t="str">
        <f>IF(TRIM(I204)="?",'Cleaning Summary'!$B$29,I204)</f>
        <v>R1013</v>
      </c>
      <c r="O204" s="29">
        <f>DATE(J204,MATCH(K204,{"Jan","Feb","Mar","Apr","May","Jun","Jul","Aug","Sep","Oct","Nov","Dec"},0),D204)</f>
        <v>32710</v>
      </c>
      <c r="P204" s="23">
        <f>DATEDIF(O204,'Cleaning Summary'!$B$62,"Y")</f>
        <v>33</v>
      </c>
    </row>
    <row r="205" spans="1:16" x14ac:dyDescent="0.35">
      <c r="A205" s="23" t="s">
        <v>4383</v>
      </c>
      <c r="B205" s="23">
        <v>2003</v>
      </c>
      <c r="C205" s="23" t="s">
        <v>73</v>
      </c>
      <c r="D205" s="23">
        <v>30</v>
      </c>
      <c r="E205" s="23">
        <v>0</v>
      </c>
      <c r="F205" s="28">
        <v>2117.34</v>
      </c>
      <c r="G205" s="23" t="s">
        <v>86</v>
      </c>
      <c r="H205" s="23" t="s">
        <v>87</v>
      </c>
      <c r="I205" s="23" t="s">
        <v>4808</v>
      </c>
      <c r="J205" s="23">
        <f>IF(TRIM(B205)="?",'Cleaning Summary'!$B$28,B205)</f>
        <v>2003</v>
      </c>
      <c r="K205" s="23" t="str">
        <f>IF(TRIM(C205)="?",'Cleaning Summary'!$B$27,C205)</f>
        <v>Sep</v>
      </c>
      <c r="L205" s="23" t="str">
        <f>IF(TRIM(G205)="?",'Cleaning Summary'!$B$40,G205)</f>
        <v>tier - 2</v>
      </c>
      <c r="M205" s="23" t="str">
        <f>IF(TRIM(H205)="?",'Cleaning Summary'!$B$45,H205)</f>
        <v>tier - 3</v>
      </c>
      <c r="N205" s="23" t="str">
        <f>IF(TRIM(I205)="?",'Cleaning Summary'!$B$29,I205)</f>
        <v>R1012</v>
      </c>
      <c r="O205" s="29">
        <f>DATE(J205,MATCH(K205,{"Jan","Feb","Mar","Apr","May","Jun","Jul","Aug","Sep","Oct","Nov","Dec"},0),D205)</f>
        <v>37894</v>
      </c>
      <c r="P205" s="23">
        <f>DATEDIF(O205,'Cleaning Summary'!$B$62,"Y")</f>
        <v>19</v>
      </c>
    </row>
    <row r="206" spans="1:16" x14ac:dyDescent="0.35">
      <c r="A206" s="23" t="s">
        <v>4381</v>
      </c>
      <c r="B206" s="23">
        <v>2004</v>
      </c>
      <c r="C206" s="23" t="s">
        <v>4806</v>
      </c>
      <c r="D206" s="23">
        <v>4</v>
      </c>
      <c r="E206" s="23">
        <v>0</v>
      </c>
      <c r="F206" s="28">
        <v>2118.61</v>
      </c>
      <c r="G206" s="23" t="s">
        <v>86</v>
      </c>
      <c r="H206" s="23" t="s">
        <v>85</v>
      </c>
      <c r="I206" s="23" t="s">
        <v>4808</v>
      </c>
      <c r="J206" s="23">
        <f>IF(TRIM(B206)="?",'Cleaning Summary'!$B$28,B206)</f>
        <v>2004</v>
      </c>
      <c r="K206" s="23" t="str">
        <f>IF(TRIM(C206)="?",'Cleaning Summary'!$B$27,C206)</f>
        <v>Nov</v>
      </c>
      <c r="L206" s="23" t="str">
        <f>IF(TRIM(G206)="?",'Cleaning Summary'!$B$40,G206)</f>
        <v>tier - 2</v>
      </c>
      <c r="M206" s="23" t="str">
        <f>IF(TRIM(H206)="?",'Cleaning Summary'!$B$45,H206)</f>
        <v>tier - 1</v>
      </c>
      <c r="N206" s="23" t="str">
        <f>IF(TRIM(I206)="?",'Cleaning Summary'!$B$29,I206)</f>
        <v>R1012</v>
      </c>
      <c r="O206" s="29">
        <f>DATE(J206,MATCH(K206,{"Jan","Feb","Mar","Apr","May","Jun","Jul","Aug","Sep","Oct","Nov","Dec"},0),D206)</f>
        <v>38295</v>
      </c>
      <c r="P206" s="23">
        <f>DATEDIF(O206,'Cleaning Summary'!$B$62,"Y")</f>
        <v>18</v>
      </c>
    </row>
    <row r="207" spans="1:16" x14ac:dyDescent="0.35">
      <c r="A207" s="23" t="s">
        <v>4379</v>
      </c>
      <c r="B207" s="23">
        <v>2003</v>
      </c>
      <c r="C207" s="23" t="s">
        <v>4810</v>
      </c>
      <c r="D207" s="23">
        <v>30</v>
      </c>
      <c r="E207" s="23">
        <v>0</v>
      </c>
      <c r="F207" s="28">
        <v>2128.4299999999998</v>
      </c>
      <c r="G207" s="23" t="s">
        <v>86</v>
      </c>
      <c r="H207" s="23" t="s">
        <v>85</v>
      </c>
      <c r="I207" s="23" t="s">
        <v>4808</v>
      </c>
      <c r="J207" s="23">
        <f>IF(TRIM(B207)="?",'Cleaning Summary'!$B$28,B207)</f>
        <v>2003</v>
      </c>
      <c r="K207" s="23" t="str">
        <f>IF(TRIM(C207)="?",'Cleaning Summary'!$B$27,C207)</f>
        <v>Aug</v>
      </c>
      <c r="L207" s="23" t="str">
        <f>IF(TRIM(G207)="?",'Cleaning Summary'!$B$40,G207)</f>
        <v>tier - 2</v>
      </c>
      <c r="M207" s="23" t="str">
        <f>IF(TRIM(H207)="?",'Cleaning Summary'!$B$45,H207)</f>
        <v>tier - 1</v>
      </c>
      <c r="N207" s="23" t="str">
        <f>IF(TRIM(I207)="?",'Cleaning Summary'!$B$29,I207)</f>
        <v>R1012</v>
      </c>
      <c r="O207" s="29">
        <f>DATE(J207,MATCH(K207,{"Jan","Feb","Mar","Apr","May","Jun","Jul","Aug","Sep","Oct","Nov","Dec"},0),D207)</f>
        <v>37863</v>
      </c>
      <c r="P207" s="23">
        <f>DATEDIF(O207,'Cleaning Summary'!$B$62,"Y")</f>
        <v>19</v>
      </c>
    </row>
    <row r="208" spans="1:16" x14ac:dyDescent="0.35">
      <c r="A208" s="23" t="s">
        <v>4377</v>
      </c>
      <c r="B208" s="23">
        <v>2003</v>
      </c>
      <c r="C208" s="23" t="s">
        <v>4809</v>
      </c>
      <c r="D208" s="23">
        <v>22</v>
      </c>
      <c r="E208" s="23">
        <v>0</v>
      </c>
      <c r="F208" s="28">
        <v>2130.6799999999998</v>
      </c>
      <c r="G208" s="23" t="s">
        <v>86</v>
      </c>
      <c r="H208" s="23" t="s">
        <v>87</v>
      </c>
      <c r="I208" s="23" t="s">
        <v>4808</v>
      </c>
      <c r="J208" s="23">
        <f>IF(TRIM(B208)="?",'Cleaning Summary'!$B$28,B208)</f>
        <v>2003</v>
      </c>
      <c r="K208" s="23" t="str">
        <f>IF(TRIM(C208)="?",'Cleaning Summary'!$B$27,C208)</f>
        <v>Dec</v>
      </c>
      <c r="L208" s="23" t="str">
        <f>IF(TRIM(G208)="?",'Cleaning Summary'!$B$40,G208)</f>
        <v>tier - 2</v>
      </c>
      <c r="M208" s="23" t="str">
        <f>IF(TRIM(H208)="?",'Cleaning Summary'!$B$45,H208)</f>
        <v>tier - 3</v>
      </c>
      <c r="N208" s="23" t="str">
        <f>IF(TRIM(I208)="?",'Cleaning Summary'!$B$29,I208)</f>
        <v>R1012</v>
      </c>
      <c r="O208" s="29">
        <f>DATE(J208,MATCH(K208,{"Jan","Feb","Mar","Apr","May","Jun","Jul","Aug","Sep","Oct","Nov","Dec"},0),D208)</f>
        <v>37977</v>
      </c>
      <c r="P208" s="23">
        <f>DATEDIF(O208,'Cleaning Summary'!$B$62,"Y")</f>
        <v>19</v>
      </c>
    </row>
    <row r="209" spans="1:16" x14ac:dyDescent="0.35">
      <c r="A209" s="23" t="s">
        <v>4375</v>
      </c>
      <c r="B209" s="23">
        <v>2003</v>
      </c>
      <c r="C209" s="23" t="s">
        <v>73</v>
      </c>
      <c r="D209" s="23">
        <v>1</v>
      </c>
      <c r="E209" s="23">
        <v>0</v>
      </c>
      <c r="F209" s="28">
        <v>2134.9</v>
      </c>
      <c r="G209" s="23" t="s">
        <v>86</v>
      </c>
      <c r="H209" s="23" t="s">
        <v>87</v>
      </c>
      <c r="I209" s="23" t="s">
        <v>4808</v>
      </c>
      <c r="J209" s="23">
        <f>IF(TRIM(B209)="?",'Cleaning Summary'!$B$28,B209)</f>
        <v>2003</v>
      </c>
      <c r="K209" s="23" t="str">
        <f>IF(TRIM(C209)="?",'Cleaning Summary'!$B$27,C209)</f>
        <v>Sep</v>
      </c>
      <c r="L209" s="23" t="str">
        <f>IF(TRIM(G209)="?",'Cleaning Summary'!$B$40,G209)</f>
        <v>tier - 2</v>
      </c>
      <c r="M209" s="23" t="str">
        <f>IF(TRIM(H209)="?",'Cleaning Summary'!$B$45,H209)</f>
        <v>tier - 3</v>
      </c>
      <c r="N209" s="23" t="str">
        <f>IF(TRIM(I209)="?",'Cleaning Summary'!$B$29,I209)</f>
        <v>R1012</v>
      </c>
      <c r="O209" s="29">
        <f>DATE(J209,MATCH(K209,{"Jan","Feb","Mar","Apr","May","Jun","Jul","Aug","Sep","Oct","Nov","Dec"},0),D209)</f>
        <v>37865</v>
      </c>
      <c r="P209" s="23">
        <f>DATEDIF(O209,'Cleaning Summary'!$B$62,"Y")</f>
        <v>19</v>
      </c>
    </row>
    <row r="210" spans="1:16" x14ac:dyDescent="0.35">
      <c r="A210" s="23" t="s">
        <v>4373</v>
      </c>
      <c r="B210" s="23">
        <v>2003</v>
      </c>
      <c r="C210" s="23" t="s">
        <v>73</v>
      </c>
      <c r="D210" s="23">
        <v>26</v>
      </c>
      <c r="E210" s="23">
        <v>0</v>
      </c>
      <c r="F210" s="28">
        <v>2136.88</v>
      </c>
      <c r="G210" s="23" t="s">
        <v>86</v>
      </c>
      <c r="H210" s="23" t="s">
        <v>86</v>
      </c>
      <c r="I210" s="23" t="s">
        <v>4808</v>
      </c>
      <c r="J210" s="23">
        <f>IF(TRIM(B210)="?",'Cleaning Summary'!$B$28,B210)</f>
        <v>2003</v>
      </c>
      <c r="K210" s="23" t="str">
        <f>IF(TRIM(C210)="?",'Cleaning Summary'!$B$27,C210)</f>
        <v>Sep</v>
      </c>
      <c r="L210" s="23" t="str">
        <f>IF(TRIM(G210)="?",'Cleaning Summary'!$B$40,G210)</f>
        <v>tier - 2</v>
      </c>
      <c r="M210" s="23" t="str">
        <f>IF(TRIM(H210)="?",'Cleaning Summary'!$B$45,H210)</f>
        <v>tier - 2</v>
      </c>
      <c r="N210" s="23" t="str">
        <f>IF(TRIM(I210)="?",'Cleaning Summary'!$B$29,I210)</f>
        <v>R1012</v>
      </c>
      <c r="O210" s="29">
        <f>DATE(J210,MATCH(K210,{"Jan","Feb","Mar","Apr","May","Jun","Jul","Aug","Sep","Oct","Nov","Dec"},0),D210)</f>
        <v>37890</v>
      </c>
      <c r="P210" s="23">
        <f>DATEDIF(O210,'Cleaning Summary'!$B$62,"Y")</f>
        <v>19</v>
      </c>
    </row>
    <row r="211" spans="1:16" x14ac:dyDescent="0.35">
      <c r="A211" s="23" t="s">
        <v>4371</v>
      </c>
      <c r="B211" s="23">
        <v>1997</v>
      </c>
      <c r="C211" s="23" t="s">
        <v>73</v>
      </c>
      <c r="D211" s="23">
        <v>3</v>
      </c>
      <c r="E211" s="23">
        <v>0</v>
      </c>
      <c r="F211" s="28">
        <v>2137.65</v>
      </c>
      <c r="G211" s="23" t="s">
        <v>87</v>
      </c>
      <c r="H211" s="23" t="s">
        <v>85</v>
      </c>
      <c r="I211" s="23" t="s">
        <v>4805</v>
      </c>
      <c r="J211" s="23">
        <f>IF(TRIM(B211)="?",'Cleaning Summary'!$B$28,B211)</f>
        <v>1997</v>
      </c>
      <c r="K211" s="23" t="str">
        <f>IF(TRIM(C211)="?",'Cleaning Summary'!$B$27,C211)</f>
        <v>Sep</v>
      </c>
      <c r="L211" s="23" t="str">
        <f>IF(TRIM(G211)="?",'Cleaning Summary'!$B$40,G211)</f>
        <v>tier - 3</v>
      </c>
      <c r="M211" s="23" t="str">
        <f>IF(TRIM(H211)="?",'Cleaning Summary'!$B$45,H211)</f>
        <v>tier - 1</v>
      </c>
      <c r="N211" s="23" t="str">
        <f>IF(TRIM(I211)="?",'Cleaning Summary'!$B$29,I211)</f>
        <v>R1013</v>
      </c>
      <c r="O211" s="29">
        <f>DATE(J211,MATCH(K211,{"Jan","Feb","Mar","Apr","May","Jun","Jul","Aug","Sep","Oct","Nov","Dec"},0),D211)</f>
        <v>35676</v>
      </c>
      <c r="P211" s="23">
        <f>DATEDIF(O211,'Cleaning Summary'!$B$62,"Y")</f>
        <v>25</v>
      </c>
    </row>
    <row r="212" spans="1:16" x14ac:dyDescent="0.35">
      <c r="A212" s="23" t="s">
        <v>4369</v>
      </c>
      <c r="B212" s="23">
        <v>2003</v>
      </c>
      <c r="C212" s="23" t="s">
        <v>4810</v>
      </c>
      <c r="D212" s="23">
        <v>19</v>
      </c>
      <c r="E212" s="23">
        <v>0</v>
      </c>
      <c r="F212" s="28">
        <v>2138.0700000000002</v>
      </c>
      <c r="G212" s="23" t="s">
        <v>86</v>
      </c>
      <c r="H212" s="23" t="s">
        <v>85</v>
      </c>
      <c r="I212" s="23" t="s">
        <v>4808</v>
      </c>
      <c r="J212" s="23">
        <f>IF(TRIM(B212)="?",'Cleaning Summary'!$B$28,B212)</f>
        <v>2003</v>
      </c>
      <c r="K212" s="23" t="str">
        <f>IF(TRIM(C212)="?",'Cleaning Summary'!$B$27,C212)</f>
        <v>Aug</v>
      </c>
      <c r="L212" s="23" t="str">
        <f>IF(TRIM(G212)="?",'Cleaning Summary'!$B$40,G212)</f>
        <v>tier - 2</v>
      </c>
      <c r="M212" s="23" t="str">
        <f>IF(TRIM(H212)="?",'Cleaning Summary'!$B$45,H212)</f>
        <v>tier - 1</v>
      </c>
      <c r="N212" s="23" t="str">
        <f>IF(TRIM(I212)="?",'Cleaning Summary'!$B$29,I212)</f>
        <v>R1012</v>
      </c>
      <c r="O212" s="29">
        <f>DATE(J212,MATCH(K212,{"Jan","Feb","Mar","Apr","May","Jun","Jul","Aug","Sep","Oct","Nov","Dec"},0),D212)</f>
        <v>37852</v>
      </c>
      <c r="P212" s="23">
        <f>DATEDIF(O212,'Cleaning Summary'!$B$62,"Y")</f>
        <v>19</v>
      </c>
    </row>
    <row r="213" spans="1:16" x14ac:dyDescent="0.35">
      <c r="A213" s="23" t="s">
        <v>4367</v>
      </c>
      <c r="B213" s="23">
        <v>2004</v>
      </c>
      <c r="C213" s="23" t="s">
        <v>4811</v>
      </c>
      <c r="D213" s="23">
        <v>4</v>
      </c>
      <c r="E213" s="23">
        <v>0</v>
      </c>
      <c r="F213" s="28">
        <v>2144.85</v>
      </c>
      <c r="G213" s="23" t="s">
        <v>86</v>
      </c>
      <c r="H213" s="23" t="s">
        <v>85</v>
      </c>
      <c r="I213" s="23" t="s">
        <v>4812</v>
      </c>
      <c r="J213" s="23">
        <f>IF(TRIM(B213)="?",'Cleaning Summary'!$B$28,B213)</f>
        <v>2004</v>
      </c>
      <c r="K213" s="23" t="str">
        <f>IF(TRIM(C213)="?",'Cleaning Summary'!$B$27,C213)</f>
        <v>Oct</v>
      </c>
      <c r="L213" s="23" t="str">
        <f>IF(TRIM(G213)="?",'Cleaning Summary'!$B$40,G213)</f>
        <v>tier - 2</v>
      </c>
      <c r="M213" s="23" t="str">
        <f>IF(TRIM(H213)="?",'Cleaning Summary'!$B$45,H213)</f>
        <v>tier - 1</v>
      </c>
      <c r="N213" s="23" t="str">
        <f>IF(TRIM(I213)="?",'Cleaning Summary'!$B$29,I213)</f>
        <v>R1011</v>
      </c>
      <c r="O213" s="29">
        <f>DATE(J213,MATCH(K213,{"Jan","Feb","Mar","Apr","May","Jun","Jul","Aug","Sep","Oct","Nov","Dec"},0),D213)</f>
        <v>38264</v>
      </c>
      <c r="P213" s="23">
        <f>DATEDIF(O213,'Cleaning Summary'!$B$62,"Y")</f>
        <v>18</v>
      </c>
    </row>
    <row r="214" spans="1:16" x14ac:dyDescent="0.35">
      <c r="A214" s="23" t="s">
        <v>4365</v>
      </c>
      <c r="B214" s="23">
        <v>2000</v>
      </c>
      <c r="C214" s="23" t="s">
        <v>4809</v>
      </c>
      <c r="D214" s="23">
        <v>27</v>
      </c>
      <c r="E214" s="23">
        <v>0</v>
      </c>
      <c r="F214" s="28">
        <v>2150.4699999999998</v>
      </c>
      <c r="G214" s="23" t="s">
        <v>86</v>
      </c>
      <c r="H214" s="23" t="s">
        <v>87</v>
      </c>
      <c r="I214" s="23" t="s">
        <v>4812</v>
      </c>
      <c r="J214" s="23">
        <f>IF(TRIM(B214)="?",'Cleaning Summary'!$B$28,B214)</f>
        <v>2000</v>
      </c>
      <c r="K214" s="23" t="str">
        <f>IF(TRIM(C214)="?",'Cleaning Summary'!$B$27,C214)</f>
        <v>Dec</v>
      </c>
      <c r="L214" s="23" t="str">
        <f>IF(TRIM(G214)="?",'Cleaning Summary'!$B$40,G214)</f>
        <v>tier - 2</v>
      </c>
      <c r="M214" s="23" t="str">
        <f>IF(TRIM(H214)="?",'Cleaning Summary'!$B$45,H214)</f>
        <v>tier - 3</v>
      </c>
      <c r="N214" s="23" t="str">
        <f>IF(TRIM(I214)="?",'Cleaning Summary'!$B$29,I214)</f>
        <v>R1011</v>
      </c>
      <c r="O214" s="29">
        <f>DATE(J214,MATCH(K214,{"Jan","Feb","Mar","Apr","May","Jun","Jul","Aug","Sep","Oct","Nov","Dec"},0),D214)</f>
        <v>36887</v>
      </c>
      <c r="P214" s="23">
        <f>DATEDIF(O214,'Cleaning Summary'!$B$62,"Y")</f>
        <v>22</v>
      </c>
    </row>
    <row r="215" spans="1:16" x14ac:dyDescent="0.35">
      <c r="A215" s="23" t="s">
        <v>4363</v>
      </c>
      <c r="B215" s="23">
        <v>2000</v>
      </c>
      <c r="C215" s="23" t="s">
        <v>4811</v>
      </c>
      <c r="D215" s="23">
        <v>22</v>
      </c>
      <c r="E215" s="23">
        <v>0</v>
      </c>
      <c r="F215" s="28">
        <v>2154.36</v>
      </c>
      <c r="G215" s="23" t="s">
        <v>86</v>
      </c>
      <c r="H215" s="23" t="s">
        <v>86</v>
      </c>
      <c r="I215" s="23" t="s">
        <v>4812</v>
      </c>
      <c r="J215" s="23">
        <f>IF(TRIM(B215)="?",'Cleaning Summary'!$B$28,B215)</f>
        <v>2000</v>
      </c>
      <c r="K215" s="23" t="str">
        <f>IF(TRIM(C215)="?",'Cleaning Summary'!$B$27,C215)</f>
        <v>Oct</v>
      </c>
      <c r="L215" s="23" t="str">
        <f>IF(TRIM(G215)="?",'Cleaning Summary'!$B$40,G215)</f>
        <v>tier - 2</v>
      </c>
      <c r="M215" s="23" t="str">
        <f>IF(TRIM(H215)="?",'Cleaning Summary'!$B$45,H215)</f>
        <v>tier - 2</v>
      </c>
      <c r="N215" s="23" t="str">
        <f>IF(TRIM(I215)="?",'Cleaning Summary'!$B$29,I215)</f>
        <v>R1011</v>
      </c>
      <c r="O215" s="29">
        <f>DATE(J215,MATCH(K215,{"Jan","Feb","Mar","Apr","May","Jun","Jul","Aug","Sep","Oct","Nov","Dec"},0),D215)</f>
        <v>36821</v>
      </c>
      <c r="P215" s="23">
        <f>DATEDIF(O215,'Cleaning Summary'!$B$62,"Y")</f>
        <v>22</v>
      </c>
    </row>
    <row r="216" spans="1:16" x14ac:dyDescent="0.35">
      <c r="A216" s="23" t="s">
        <v>4361</v>
      </c>
      <c r="B216" s="23">
        <v>2000</v>
      </c>
      <c r="C216" s="23" t="s">
        <v>4806</v>
      </c>
      <c r="D216" s="23">
        <v>29</v>
      </c>
      <c r="E216" s="23">
        <v>0</v>
      </c>
      <c r="F216" s="28">
        <v>2155.6799999999998</v>
      </c>
      <c r="G216" s="23" t="s">
        <v>86</v>
      </c>
      <c r="H216" s="23" t="s">
        <v>87</v>
      </c>
      <c r="I216" s="23" t="s">
        <v>4805</v>
      </c>
      <c r="J216" s="23">
        <f>IF(TRIM(B216)="?",'Cleaning Summary'!$B$28,B216)</f>
        <v>2000</v>
      </c>
      <c r="K216" s="23" t="str">
        <f>IF(TRIM(C216)="?",'Cleaning Summary'!$B$27,C216)</f>
        <v>Nov</v>
      </c>
      <c r="L216" s="23" t="str">
        <f>IF(TRIM(G216)="?",'Cleaning Summary'!$B$40,G216)</f>
        <v>tier - 2</v>
      </c>
      <c r="M216" s="23" t="str">
        <f>IF(TRIM(H216)="?",'Cleaning Summary'!$B$45,H216)</f>
        <v>tier - 3</v>
      </c>
      <c r="N216" s="23" t="str">
        <f>IF(TRIM(I216)="?",'Cleaning Summary'!$B$29,I216)</f>
        <v>R1013</v>
      </c>
      <c r="O216" s="29">
        <f>DATE(J216,MATCH(K216,{"Jan","Feb","Mar","Apr","May","Jun","Jul","Aug","Sep","Oct","Nov","Dec"},0),D216)</f>
        <v>36859</v>
      </c>
      <c r="P216" s="23">
        <f>DATEDIF(O216,'Cleaning Summary'!$B$62,"Y")</f>
        <v>22</v>
      </c>
    </row>
    <row r="217" spans="1:16" x14ac:dyDescent="0.35">
      <c r="A217" s="23" t="s">
        <v>4359</v>
      </c>
      <c r="B217" s="23">
        <v>2000</v>
      </c>
      <c r="C217" s="23" t="s">
        <v>4809</v>
      </c>
      <c r="D217" s="23">
        <v>10</v>
      </c>
      <c r="E217" s="23">
        <v>0</v>
      </c>
      <c r="F217" s="28">
        <v>2156.75</v>
      </c>
      <c r="G217" s="23" t="s">
        <v>86</v>
      </c>
      <c r="H217" s="23" t="s">
        <v>86</v>
      </c>
      <c r="I217" s="23" t="s">
        <v>4805</v>
      </c>
      <c r="J217" s="23">
        <f>IF(TRIM(B217)="?",'Cleaning Summary'!$B$28,B217)</f>
        <v>2000</v>
      </c>
      <c r="K217" s="23" t="str">
        <f>IF(TRIM(C217)="?",'Cleaning Summary'!$B$27,C217)</f>
        <v>Dec</v>
      </c>
      <c r="L217" s="23" t="str">
        <f>IF(TRIM(G217)="?",'Cleaning Summary'!$B$40,G217)</f>
        <v>tier - 2</v>
      </c>
      <c r="M217" s="23" t="str">
        <f>IF(TRIM(H217)="?",'Cleaning Summary'!$B$45,H217)</f>
        <v>tier - 2</v>
      </c>
      <c r="N217" s="23" t="str">
        <f>IF(TRIM(I217)="?",'Cleaning Summary'!$B$29,I217)</f>
        <v>R1013</v>
      </c>
      <c r="O217" s="29">
        <f>DATE(J217,MATCH(K217,{"Jan","Feb","Mar","Apr","May","Jun","Jul","Aug","Sep","Oct","Nov","Dec"},0),D217)</f>
        <v>36870</v>
      </c>
      <c r="P217" s="23">
        <f>DATEDIF(O217,'Cleaning Summary'!$B$62,"Y")</f>
        <v>22</v>
      </c>
    </row>
    <row r="218" spans="1:16" x14ac:dyDescent="0.35">
      <c r="A218" s="23" t="s">
        <v>4357</v>
      </c>
      <c r="B218" s="23">
        <v>2000</v>
      </c>
      <c r="C218" s="23" t="s">
        <v>4810</v>
      </c>
      <c r="D218" s="23">
        <v>23</v>
      </c>
      <c r="E218" s="23">
        <v>0</v>
      </c>
      <c r="F218" s="28">
        <v>2166.73</v>
      </c>
      <c r="G218" s="23" t="s">
        <v>86</v>
      </c>
      <c r="H218" s="23" t="s">
        <v>86</v>
      </c>
      <c r="I218" s="23" t="s">
        <v>4812</v>
      </c>
      <c r="J218" s="23">
        <f>IF(TRIM(B218)="?",'Cleaning Summary'!$B$28,B218)</f>
        <v>2000</v>
      </c>
      <c r="K218" s="23" t="str">
        <f>IF(TRIM(C218)="?",'Cleaning Summary'!$B$27,C218)</f>
        <v>Aug</v>
      </c>
      <c r="L218" s="23" t="str">
        <f>IF(TRIM(G218)="?",'Cleaning Summary'!$B$40,G218)</f>
        <v>tier - 2</v>
      </c>
      <c r="M218" s="23" t="str">
        <f>IF(TRIM(H218)="?",'Cleaning Summary'!$B$45,H218)</f>
        <v>tier - 2</v>
      </c>
      <c r="N218" s="23" t="str">
        <f>IF(TRIM(I218)="?",'Cleaning Summary'!$B$29,I218)</f>
        <v>R1011</v>
      </c>
      <c r="O218" s="29">
        <f>DATE(J218,MATCH(K218,{"Jan","Feb","Mar","Apr","May","Jun","Jul","Aug","Sep","Oct","Nov","Dec"},0),D218)</f>
        <v>36761</v>
      </c>
      <c r="P218" s="23">
        <f>DATEDIF(O218,'Cleaning Summary'!$B$62,"Y")</f>
        <v>22</v>
      </c>
    </row>
    <row r="219" spans="1:16" x14ac:dyDescent="0.35">
      <c r="A219" s="23" t="s">
        <v>4355</v>
      </c>
      <c r="B219" s="23">
        <v>1994</v>
      </c>
      <c r="C219" s="23" t="s">
        <v>73</v>
      </c>
      <c r="D219" s="23">
        <v>27</v>
      </c>
      <c r="E219" s="23">
        <v>0</v>
      </c>
      <c r="F219" s="28">
        <v>2170.08</v>
      </c>
      <c r="G219" s="23" t="s">
        <v>86</v>
      </c>
      <c r="H219" s="23" t="s">
        <v>86</v>
      </c>
      <c r="I219" s="23" t="s">
        <v>4805</v>
      </c>
      <c r="J219" s="23">
        <f>IF(TRIM(B219)="?",'Cleaning Summary'!$B$28,B219)</f>
        <v>1994</v>
      </c>
      <c r="K219" s="23" t="str">
        <f>IF(TRIM(C219)="?",'Cleaning Summary'!$B$27,C219)</f>
        <v>Sep</v>
      </c>
      <c r="L219" s="23" t="str">
        <f>IF(TRIM(G219)="?",'Cleaning Summary'!$B$40,G219)</f>
        <v>tier - 2</v>
      </c>
      <c r="M219" s="23" t="str">
        <f>IF(TRIM(H219)="?",'Cleaning Summary'!$B$45,H219)</f>
        <v>tier - 2</v>
      </c>
      <c r="N219" s="23" t="str">
        <f>IF(TRIM(I219)="?",'Cleaning Summary'!$B$29,I219)</f>
        <v>R1013</v>
      </c>
      <c r="O219" s="29">
        <f>DATE(J219,MATCH(K219,{"Jan","Feb","Mar","Apr","May","Jun","Jul","Aug","Sep","Oct","Nov","Dec"},0),D219)</f>
        <v>34604</v>
      </c>
      <c r="P219" s="23">
        <f>DATEDIF(O219,'Cleaning Summary'!$B$62,"Y")</f>
        <v>28</v>
      </c>
    </row>
    <row r="220" spans="1:16" x14ac:dyDescent="0.35">
      <c r="A220" s="23" t="s">
        <v>4353</v>
      </c>
      <c r="B220" s="23">
        <v>1991</v>
      </c>
      <c r="C220" s="23" t="s">
        <v>4809</v>
      </c>
      <c r="D220" s="23">
        <v>16</v>
      </c>
      <c r="E220" s="23">
        <v>3</v>
      </c>
      <c r="F220" s="28">
        <v>2193.1999999999998</v>
      </c>
      <c r="G220" s="23" t="s">
        <v>86</v>
      </c>
      <c r="H220" s="23" t="s">
        <v>86</v>
      </c>
      <c r="I220" s="23" t="s">
        <v>4808</v>
      </c>
      <c r="J220" s="23">
        <f>IF(TRIM(B220)="?",'Cleaning Summary'!$B$28,B220)</f>
        <v>1991</v>
      </c>
      <c r="K220" s="23" t="str">
        <f>IF(TRIM(C220)="?",'Cleaning Summary'!$B$27,C220)</f>
        <v>Dec</v>
      </c>
      <c r="L220" s="23" t="str">
        <f>IF(TRIM(G220)="?",'Cleaning Summary'!$B$40,G220)</f>
        <v>tier - 2</v>
      </c>
      <c r="M220" s="23" t="str">
        <f>IF(TRIM(H220)="?",'Cleaning Summary'!$B$45,H220)</f>
        <v>tier - 2</v>
      </c>
      <c r="N220" s="23" t="str">
        <f>IF(TRIM(I220)="?",'Cleaning Summary'!$B$29,I220)</f>
        <v>R1012</v>
      </c>
      <c r="O220" s="29">
        <f>DATE(J220,MATCH(K220,{"Jan","Feb","Mar","Apr","May","Jun","Jul","Aug","Sep","Oct","Nov","Dec"},0),D220)</f>
        <v>33588</v>
      </c>
      <c r="P220" s="23">
        <f>DATEDIF(O220,'Cleaning Summary'!$B$62,"Y")</f>
        <v>31</v>
      </c>
    </row>
    <row r="221" spans="1:16" x14ac:dyDescent="0.35">
      <c r="A221" s="23" t="s">
        <v>4351</v>
      </c>
      <c r="B221" s="23">
        <v>2004</v>
      </c>
      <c r="C221" s="23" t="s">
        <v>4809</v>
      </c>
      <c r="D221" s="23">
        <v>7</v>
      </c>
      <c r="E221" s="23">
        <v>0</v>
      </c>
      <c r="F221" s="28">
        <v>2196.4699999999998</v>
      </c>
      <c r="G221" s="23" t="s">
        <v>86</v>
      </c>
      <c r="H221" s="23" t="s">
        <v>87</v>
      </c>
      <c r="I221" s="23" t="s">
        <v>4818</v>
      </c>
      <c r="J221" s="23">
        <f>IF(TRIM(B221)="?",'Cleaning Summary'!$B$28,B221)</f>
        <v>2004</v>
      </c>
      <c r="K221" s="23" t="str">
        <f>IF(TRIM(C221)="?",'Cleaning Summary'!$B$27,C221)</f>
        <v>Dec</v>
      </c>
      <c r="L221" s="23" t="str">
        <f>IF(TRIM(G221)="?",'Cleaning Summary'!$B$40,G221)</f>
        <v>tier - 2</v>
      </c>
      <c r="M221" s="23" t="str">
        <f>IF(TRIM(H221)="?",'Cleaning Summary'!$B$45,H221)</f>
        <v>tier - 3</v>
      </c>
      <c r="N221" s="23" t="str">
        <f>IF(TRIM(I221)="?",'Cleaning Summary'!$B$29,I221)</f>
        <v>R1024</v>
      </c>
      <c r="O221" s="29">
        <f>DATE(J221,MATCH(K221,{"Jan","Feb","Mar","Apr","May","Jun","Jul","Aug","Sep","Oct","Nov","Dec"},0),D221)</f>
        <v>38328</v>
      </c>
      <c r="P221" s="23">
        <f>DATEDIF(O221,'Cleaning Summary'!$B$62,"Y")</f>
        <v>18</v>
      </c>
    </row>
    <row r="222" spans="1:16" x14ac:dyDescent="0.35">
      <c r="A222" s="23" t="s">
        <v>4349</v>
      </c>
      <c r="B222" s="23">
        <v>2004</v>
      </c>
      <c r="C222" s="23" t="s">
        <v>73</v>
      </c>
      <c r="D222" s="23">
        <v>3</v>
      </c>
      <c r="E222" s="23">
        <v>0</v>
      </c>
      <c r="F222" s="28">
        <v>2198.19</v>
      </c>
      <c r="G222" s="23" t="s">
        <v>86</v>
      </c>
      <c r="H222" s="23" t="s">
        <v>85</v>
      </c>
      <c r="I222" s="23" t="s">
        <v>4819</v>
      </c>
      <c r="J222" s="23">
        <f>IF(TRIM(B222)="?",'Cleaning Summary'!$B$28,B222)</f>
        <v>2004</v>
      </c>
      <c r="K222" s="23" t="str">
        <f>IF(TRIM(C222)="?",'Cleaning Summary'!$B$27,C222)</f>
        <v>Sep</v>
      </c>
      <c r="L222" s="23" t="str">
        <f>IF(TRIM(G222)="?",'Cleaning Summary'!$B$40,G222)</f>
        <v>tier - 2</v>
      </c>
      <c r="M222" s="23" t="str">
        <f>IF(TRIM(H222)="?",'Cleaning Summary'!$B$45,H222)</f>
        <v>tier - 1</v>
      </c>
      <c r="N222" s="23" t="str">
        <f>IF(TRIM(I222)="?",'Cleaning Summary'!$B$29,I222)</f>
        <v>R1023</v>
      </c>
      <c r="O222" s="29">
        <f>DATE(J222,MATCH(K222,{"Jan","Feb","Mar","Apr","May","Jun","Jul","Aug","Sep","Oct","Nov","Dec"},0),D222)</f>
        <v>38233</v>
      </c>
      <c r="P222" s="23">
        <f>DATEDIF(O222,'Cleaning Summary'!$B$62,"Y")</f>
        <v>18</v>
      </c>
    </row>
    <row r="223" spans="1:16" x14ac:dyDescent="0.35">
      <c r="A223" s="23" t="s">
        <v>4347</v>
      </c>
      <c r="B223" s="23">
        <v>2004</v>
      </c>
      <c r="C223" s="23" t="s">
        <v>73</v>
      </c>
      <c r="D223" s="23">
        <v>12</v>
      </c>
      <c r="E223" s="23">
        <v>0</v>
      </c>
      <c r="F223" s="28">
        <v>2200.83</v>
      </c>
      <c r="G223" s="23" t="s">
        <v>86</v>
      </c>
      <c r="H223" s="23" t="s">
        <v>86</v>
      </c>
      <c r="I223" s="23" t="s">
        <v>4818</v>
      </c>
      <c r="J223" s="23">
        <f>IF(TRIM(B223)="?",'Cleaning Summary'!$B$28,B223)</f>
        <v>2004</v>
      </c>
      <c r="K223" s="23" t="str">
        <f>IF(TRIM(C223)="?",'Cleaning Summary'!$B$27,C223)</f>
        <v>Sep</v>
      </c>
      <c r="L223" s="23" t="str">
        <f>IF(TRIM(G223)="?",'Cleaning Summary'!$B$40,G223)</f>
        <v>tier - 2</v>
      </c>
      <c r="M223" s="23" t="str">
        <f>IF(TRIM(H223)="?",'Cleaning Summary'!$B$45,H223)</f>
        <v>tier - 2</v>
      </c>
      <c r="N223" s="23" t="str">
        <f>IF(TRIM(I223)="?",'Cleaning Summary'!$B$29,I223)</f>
        <v>R1024</v>
      </c>
      <c r="O223" s="29">
        <f>DATE(J223,MATCH(K223,{"Jan","Feb","Mar","Apr","May","Jun","Jul","Aug","Sep","Oct","Nov","Dec"},0),D223)</f>
        <v>38242</v>
      </c>
      <c r="P223" s="23">
        <f>DATEDIF(O223,'Cleaning Summary'!$B$62,"Y")</f>
        <v>18</v>
      </c>
    </row>
    <row r="224" spans="1:16" x14ac:dyDescent="0.35">
      <c r="A224" s="23" t="s">
        <v>4345</v>
      </c>
      <c r="B224" s="23">
        <v>2004</v>
      </c>
      <c r="C224" s="23" t="s">
        <v>4804</v>
      </c>
      <c r="D224" s="23">
        <v>27</v>
      </c>
      <c r="E224" s="23">
        <v>1</v>
      </c>
      <c r="F224" s="28">
        <v>2201.1</v>
      </c>
      <c r="G224" s="23" t="s">
        <v>86</v>
      </c>
      <c r="H224" s="23" t="s">
        <v>87</v>
      </c>
      <c r="I224" s="23" t="s">
        <v>4805</v>
      </c>
      <c r="J224" s="23">
        <f>IF(TRIM(B224)="?",'Cleaning Summary'!$B$28,B224)</f>
        <v>2004</v>
      </c>
      <c r="K224" s="23" t="str">
        <f>IF(TRIM(C224)="?",'Cleaning Summary'!$B$27,C224)</f>
        <v>Jul</v>
      </c>
      <c r="L224" s="23" t="str">
        <f>IF(TRIM(G224)="?",'Cleaning Summary'!$B$40,G224)</f>
        <v>tier - 2</v>
      </c>
      <c r="M224" s="23" t="str">
        <f>IF(TRIM(H224)="?",'Cleaning Summary'!$B$45,H224)</f>
        <v>tier - 3</v>
      </c>
      <c r="N224" s="23" t="str">
        <f>IF(TRIM(I224)="?",'Cleaning Summary'!$B$29,I224)</f>
        <v>R1013</v>
      </c>
      <c r="O224" s="29">
        <f>DATE(J224,MATCH(K224,{"Jan","Feb","Mar","Apr","May","Jun","Jul","Aug","Sep","Oct","Nov","Dec"},0),D224)</f>
        <v>38195</v>
      </c>
      <c r="P224" s="23">
        <f>DATEDIF(O224,'Cleaning Summary'!$B$62,"Y")</f>
        <v>18</v>
      </c>
    </row>
    <row r="225" spans="1:16" x14ac:dyDescent="0.35">
      <c r="A225" s="23" t="s">
        <v>4343</v>
      </c>
      <c r="B225" s="23">
        <v>2004</v>
      </c>
      <c r="C225" s="23" t="s">
        <v>4810</v>
      </c>
      <c r="D225" s="23">
        <v>6</v>
      </c>
      <c r="E225" s="23">
        <v>0</v>
      </c>
      <c r="F225" s="28">
        <v>2203.4699999999998</v>
      </c>
      <c r="G225" s="23" t="s">
        <v>86</v>
      </c>
      <c r="H225" s="23" t="s">
        <v>86</v>
      </c>
      <c r="I225" s="23" t="s">
        <v>4818</v>
      </c>
      <c r="J225" s="23">
        <f>IF(TRIM(B225)="?",'Cleaning Summary'!$B$28,B225)</f>
        <v>2004</v>
      </c>
      <c r="K225" s="23" t="str">
        <f>IF(TRIM(C225)="?",'Cleaning Summary'!$B$27,C225)</f>
        <v>Aug</v>
      </c>
      <c r="L225" s="23" t="str">
        <f>IF(TRIM(G225)="?",'Cleaning Summary'!$B$40,G225)</f>
        <v>tier - 2</v>
      </c>
      <c r="M225" s="23" t="str">
        <f>IF(TRIM(H225)="?",'Cleaning Summary'!$B$45,H225)</f>
        <v>tier - 2</v>
      </c>
      <c r="N225" s="23" t="str">
        <f>IF(TRIM(I225)="?",'Cleaning Summary'!$B$29,I225)</f>
        <v>R1024</v>
      </c>
      <c r="O225" s="29">
        <f>DATE(J225,MATCH(K225,{"Jan","Feb","Mar","Apr","May","Jun","Jul","Aug","Sep","Oct","Nov","Dec"},0),D225)</f>
        <v>38205</v>
      </c>
      <c r="P225" s="23">
        <f>DATEDIF(O225,'Cleaning Summary'!$B$62,"Y")</f>
        <v>18</v>
      </c>
    </row>
    <row r="226" spans="1:16" x14ac:dyDescent="0.35">
      <c r="A226" s="23" t="s">
        <v>4341</v>
      </c>
      <c r="B226" s="23">
        <v>2004</v>
      </c>
      <c r="C226" s="23" t="s">
        <v>4811</v>
      </c>
      <c r="D226" s="23">
        <v>28</v>
      </c>
      <c r="E226" s="23">
        <v>0</v>
      </c>
      <c r="F226" s="28">
        <v>2203.7399999999998</v>
      </c>
      <c r="G226" s="23" t="s">
        <v>86</v>
      </c>
      <c r="H226" s="23" t="s">
        <v>86</v>
      </c>
      <c r="I226" s="23" t="s">
        <v>4818</v>
      </c>
      <c r="J226" s="23">
        <f>IF(TRIM(B226)="?",'Cleaning Summary'!$B$28,B226)</f>
        <v>2004</v>
      </c>
      <c r="K226" s="23" t="str">
        <f>IF(TRIM(C226)="?",'Cleaning Summary'!$B$27,C226)</f>
        <v>Oct</v>
      </c>
      <c r="L226" s="23" t="str">
        <f>IF(TRIM(G226)="?",'Cleaning Summary'!$B$40,G226)</f>
        <v>tier - 2</v>
      </c>
      <c r="M226" s="23" t="str">
        <f>IF(TRIM(H226)="?",'Cleaning Summary'!$B$45,H226)</f>
        <v>tier - 2</v>
      </c>
      <c r="N226" s="23" t="str">
        <f>IF(TRIM(I226)="?",'Cleaning Summary'!$B$29,I226)</f>
        <v>R1024</v>
      </c>
      <c r="O226" s="29">
        <f>DATE(J226,MATCH(K226,{"Jan","Feb","Mar","Apr","May","Jun","Jul","Aug","Sep","Oct","Nov","Dec"},0),D226)</f>
        <v>38288</v>
      </c>
      <c r="P226" s="23">
        <f>DATEDIF(O226,'Cleaning Summary'!$B$62,"Y")</f>
        <v>18</v>
      </c>
    </row>
    <row r="227" spans="1:16" x14ac:dyDescent="0.35">
      <c r="A227" s="23" t="s">
        <v>4339</v>
      </c>
      <c r="B227" s="23">
        <v>2004</v>
      </c>
      <c r="C227" s="23" t="s">
        <v>4806</v>
      </c>
      <c r="D227" s="23">
        <v>13</v>
      </c>
      <c r="E227" s="23">
        <v>0</v>
      </c>
      <c r="F227" s="28">
        <v>2205.98</v>
      </c>
      <c r="G227" s="23" t="s">
        <v>86</v>
      </c>
      <c r="H227" s="23" t="s">
        <v>87</v>
      </c>
      <c r="I227" s="23" t="s">
        <v>4818</v>
      </c>
      <c r="J227" s="23">
        <f>IF(TRIM(B227)="?",'Cleaning Summary'!$B$28,B227)</f>
        <v>2004</v>
      </c>
      <c r="K227" s="23" t="str">
        <f>IF(TRIM(C227)="?",'Cleaning Summary'!$B$27,C227)</f>
        <v>Nov</v>
      </c>
      <c r="L227" s="23" t="str">
        <f>IF(TRIM(G227)="?",'Cleaning Summary'!$B$40,G227)</f>
        <v>tier - 2</v>
      </c>
      <c r="M227" s="23" t="str">
        <f>IF(TRIM(H227)="?",'Cleaning Summary'!$B$45,H227)</f>
        <v>tier - 3</v>
      </c>
      <c r="N227" s="23" t="str">
        <f>IF(TRIM(I227)="?",'Cleaning Summary'!$B$29,I227)</f>
        <v>R1024</v>
      </c>
      <c r="O227" s="29">
        <f>DATE(J227,MATCH(K227,{"Jan","Feb","Mar","Apr","May","Jun","Jul","Aug","Sep","Oct","Nov","Dec"},0),D227)</f>
        <v>38304</v>
      </c>
      <c r="P227" s="23">
        <f>DATEDIF(O227,'Cleaning Summary'!$B$62,"Y")</f>
        <v>18</v>
      </c>
    </row>
    <row r="228" spans="1:16" x14ac:dyDescent="0.35">
      <c r="A228" s="23" t="s">
        <v>4337</v>
      </c>
      <c r="B228" s="23">
        <v>2004</v>
      </c>
      <c r="C228" s="23" t="s">
        <v>4810</v>
      </c>
      <c r="D228" s="23">
        <v>6</v>
      </c>
      <c r="E228" s="23">
        <v>0</v>
      </c>
      <c r="F228" s="28">
        <v>2207.6999999999998</v>
      </c>
      <c r="G228" s="23" t="s">
        <v>86</v>
      </c>
      <c r="H228" s="23" t="s">
        <v>86</v>
      </c>
      <c r="I228" s="23" t="s">
        <v>4818</v>
      </c>
      <c r="J228" s="23">
        <f>IF(TRIM(B228)="?",'Cleaning Summary'!$B$28,B228)</f>
        <v>2004</v>
      </c>
      <c r="K228" s="23" t="str">
        <f>IF(TRIM(C228)="?",'Cleaning Summary'!$B$27,C228)</f>
        <v>Aug</v>
      </c>
      <c r="L228" s="23" t="str">
        <f>IF(TRIM(G228)="?",'Cleaning Summary'!$B$40,G228)</f>
        <v>tier - 2</v>
      </c>
      <c r="M228" s="23" t="str">
        <f>IF(TRIM(H228)="?",'Cleaning Summary'!$B$45,H228)</f>
        <v>tier - 2</v>
      </c>
      <c r="N228" s="23" t="str">
        <f>IF(TRIM(I228)="?",'Cleaning Summary'!$B$29,I228)</f>
        <v>R1024</v>
      </c>
      <c r="O228" s="29">
        <f>DATE(J228,MATCH(K228,{"Jan","Feb","Mar","Apr","May","Jun","Jul","Aug","Sep","Oct","Nov","Dec"},0),D228)</f>
        <v>38205</v>
      </c>
      <c r="P228" s="23">
        <f>DATEDIF(O228,'Cleaning Summary'!$B$62,"Y")</f>
        <v>18</v>
      </c>
    </row>
    <row r="229" spans="1:16" x14ac:dyDescent="0.35">
      <c r="A229" s="23" t="s">
        <v>4335</v>
      </c>
      <c r="B229" s="23">
        <v>2004</v>
      </c>
      <c r="C229" s="23" t="s">
        <v>4804</v>
      </c>
      <c r="D229" s="23">
        <v>27</v>
      </c>
      <c r="E229" s="23">
        <v>0</v>
      </c>
      <c r="F229" s="28">
        <v>2211.13</v>
      </c>
      <c r="G229" s="23" t="s">
        <v>86</v>
      </c>
      <c r="H229" s="23" t="s">
        <v>86</v>
      </c>
      <c r="I229" s="23" t="s">
        <v>4818</v>
      </c>
      <c r="J229" s="23">
        <f>IF(TRIM(B229)="?",'Cleaning Summary'!$B$28,B229)</f>
        <v>2004</v>
      </c>
      <c r="K229" s="23" t="str">
        <f>IF(TRIM(C229)="?",'Cleaning Summary'!$B$27,C229)</f>
        <v>Jul</v>
      </c>
      <c r="L229" s="23" t="str">
        <f>IF(TRIM(G229)="?",'Cleaning Summary'!$B$40,G229)</f>
        <v>tier - 2</v>
      </c>
      <c r="M229" s="23" t="str">
        <f>IF(TRIM(H229)="?",'Cleaning Summary'!$B$45,H229)</f>
        <v>tier - 2</v>
      </c>
      <c r="N229" s="23" t="str">
        <f>IF(TRIM(I229)="?",'Cleaning Summary'!$B$29,I229)</f>
        <v>R1024</v>
      </c>
      <c r="O229" s="29">
        <f>DATE(J229,MATCH(K229,{"Jan","Feb","Mar","Apr","May","Jun","Jul","Aug","Sep","Oct","Nov","Dec"},0),D229)</f>
        <v>38195</v>
      </c>
      <c r="P229" s="23">
        <f>DATEDIF(O229,'Cleaning Summary'!$B$62,"Y")</f>
        <v>18</v>
      </c>
    </row>
    <row r="230" spans="1:16" x14ac:dyDescent="0.35">
      <c r="A230" s="23" t="s">
        <v>4333</v>
      </c>
      <c r="B230" s="23">
        <v>1994</v>
      </c>
      <c r="C230" s="23" t="s">
        <v>4806</v>
      </c>
      <c r="D230" s="23">
        <v>17</v>
      </c>
      <c r="E230" s="23">
        <v>0</v>
      </c>
      <c r="F230" s="28">
        <v>2213.21</v>
      </c>
      <c r="G230" s="23" t="s">
        <v>86</v>
      </c>
      <c r="H230" s="23" t="s">
        <v>86</v>
      </c>
      <c r="I230" s="23" t="s">
        <v>4805</v>
      </c>
      <c r="J230" s="23">
        <f>IF(TRIM(B230)="?",'Cleaning Summary'!$B$28,B230)</f>
        <v>1994</v>
      </c>
      <c r="K230" s="23" t="str">
        <f>IF(TRIM(C230)="?",'Cleaning Summary'!$B$27,C230)</f>
        <v>Nov</v>
      </c>
      <c r="L230" s="23" t="str">
        <f>IF(TRIM(G230)="?",'Cleaning Summary'!$B$40,G230)</f>
        <v>tier - 2</v>
      </c>
      <c r="M230" s="23" t="str">
        <f>IF(TRIM(H230)="?",'Cleaning Summary'!$B$45,H230)</f>
        <v>tier - 2</v>
      </c>
      <c r="N230" s="23" t="str">
        <f>IF(TRIM(I230)="?",'Cleaning Summary'!$B$29,I230)</f>
        <v>R1013</v>
      </c>
      <c r="O230" s="29">
        <f>DATE(J230,MATCH(K230,{"Jan","Feb","Mar","Apr","May","Jun","Jul","Aug","Sep","Oct","Nov","Dec"},0),D230)</f>
        <v>34655</v>
      </c>
      <c r="P230" s="23">
        <f>DATEDIF(O230,'Cleaning Summary'!$B$62,"Y")</f>
        <v>28</v>
      </c>
    </row>
    <row r="231" spans="1:16" x14ac:dyDescent="0.35">
      <c r="A231" s="23" t="s">
        <v>4331</v>
      </c>
      <c r="B231" s="23">
        <v>2004</v>
      </c>
      <c r="C231" s="23" t="s">
        <v>4807</v>
      </c>
      <c r="D231" s="23">
        <v>13</v>
      </c>
      <c r="E231" s="23">
        <v>0</v>
      </c>
      <c r="F231" s="28">
        <v>2217.4699999999998</v>
      </c>
      <c r="G231" s="23" t="s">
        <v>86</v>
      </c>
      <c r="H231" s="23" t="s">
        <v>85</v>
      </c>
      <c r="I231" s="23" t="s">
        <v>4818</v>
      </c>
      <c r="J231" s="23">
        <f>IF(TRIM(B231)="?",'Cleaning Summary'!$B$28,B231)</f>
        <v>2004</v>
      </c>
      <c r="K231" s="23" t="str">
        <f>IF(TRIM(C231)="?",'Cleaning Summary'!$B$27,C231)</f>
        <v>Jun</v>
      </c>
      <c r="L231" s="23" t="str">
        <f>IF(TRIM(G231)="?",'Cleaning Summary'!$B$40,G231)</f>
        <v>tier - 2</v>
      </c>
      <c r="M231" s="23" t="str">
        <f>IF(TRIM(H231)="?",'Cleaning Summary'!$B$45,H231)</f>
        <v>tier - 1</v>
      </c>
      <c r="N231" s="23" t="str">
        <f>IF(TRIM(I231)="?",'Cleaning Summary'!$B$29,I231)</f>
        <v>R1024</v>
      </c>
      <c r="O231" s="29">
        <f>DATE(J231,MATCH(K231,{"Jan","Feb","Mar","Apr","May","Jun","Jul","Aug","Sep","Oct","Nov","Dec"},0),D231)</f>
        <v>38151</v>
      </c>
      <c r="P231" s="23">
        <f>DATEDIF(O231,'Cleaning Summary'!$B$62,"Y")</f>
        <v>18</v>
      </c>
    </row>
    <row r="232" spans="1:16" x14ac:dyDescent="0.35">
      <c r="A232" s="23" t="s">
        <v>4329</v>
      </c>
      <c r="B232" s="23">
        <v>2004</v>
      </c>
      <c r="C232" s="23" t="s">
        <v>73</v>
      </c>
      <c r="D232" s="23">
        <v>25</v>
      </c>
      <c r="E232" s="23">
        <v>0</v>
      </c>
      <c r="F232" s="28">
        <v>2217.6</v>
      </c>
      <c r="G232" s="23" t="s">
        <v>86</v>
      </c>
      <c r="H232" s="23" t="s">
        <v>85</v>
      </c>
      <c r="I232" s="23" t="s">
        <v>4818</v>
      </c>
      <c r="J232" s="23">
        <f>IF(TRIM(B232)="?",'Cleaning Summary'!$B$28,B232)</f>
        <v>2004</v>
      </c>
      <c r="K232" s="23" t="str">
        <f>IF(TRIM(C232)="?",'Cleaning Summary'!$B$27,C232)</f>
        <v>Sep</v>
      </c>
      <c r="L232" s="23" t="str">
        <f>IF(TRIM(G232)="?",'Cleaning Summary'!$B$40,G232)</f>
        <v>tier - 2</v>
      </c>
      <c r="M232" s="23" t="str">
        <f>IF(TRIM(H232)="?",'Cleaning Summary'!$B$45,H232)</f>
        <v>tier - 1</v>
      </c>
      <c r="N232" s="23" t="str">
        <f>IF(TRIM(I232)="?",'Cleaning Summary'!$B$29,I232)</f>
        <v>R1024</v>
      </c>
      <c r="O232" s="29">
        <f>DATE(J232,MATCH(K232,{"Jan","Feb","Mar","Apr","May","Jun","Jul","Aug","Sep","Oct","Nov","Dec"},0),D232)</f>
        <v>38255</v>
      </c>
      <c r="P232" s="23">
        <f>DATEDIF(O232,'Cleaning Summary'!$B$62,"Y")</f>
        <v>18</v>
      </c>
    </row>
    <row r="233" spans="1:16" x14ac:dyDescent="0.35">
      <c r="A233" s="23" t="s">
        <v>4327</v>
      </c>
      <c r="B233" s="23">
        <v>2004</v>
      </c>
      <c r="C233" s="23" t="s">
        <v>4809</v>
      </c>
      <c r="D233" s="23">
        <v>12</v>
      </c>
      <c r="E233" s="23">
        <v>1</v>
      </c>
      <c r="F233" s="28">
        <v>2219.4499999999998</v>
      </c>
      <c r="G233" s="23" t="s">
        <v>86</v>
      </c>
      <c r="H233" s="23" t="s">
        <v>85</v>
      </c>
      <c r="I233" s="23" t="s">
        <v>4805</v>
      </c>
      <c r="J233" s="23">
        <f>IF(TRIM(B233)="?",'Cleaning Summary'!$B$28,B233)</f>
        <v>2004</v>
      </c>
      <c r="K233" s="23" t="str">
        <f>IF(TRIM(C233)="?",'Cleaning Summary'!$B$27,C233)</f>
        <v>Dec</v>
      </c>
      <c r="L233" s="23" t="str">
        <f>IF(TRIM(G233)="?",'Cleaning Summary'!$B$40,G233)</f>
        <v>tier - 2</v>
      </c>
      <c r="M233" s="23" t="str">
        <f>IF(TRIM(H233)="?",'Cleaning Summary'!$B$45,H233)</f>
        <v>tier - 1</v>
      </c>
      <c r="N233" s="23" t="str">
        <f>IF(TRIM(I233)="?",'Cleaning Summary'!$B$29,I233)</f>
        <v>R1013</v>
      </c>
      <c r="O233" s="29">
        <f>DATE(J233,MATCH(K233,{"Jan","Feb","Mar","Apr","May","Jun","Jul","Aug","Sep","Oct","Nov","Dec"},0),D233)</f>
        <v>38333</v>
      </c>
      <c r="P233" s="23">
        <f>DATEDIF(O233,'Cleaning Summary'!$B$62,"Y")</f>
        <v>18</v>
      </c>
    </row>
    <row r="234" spans="1:16" x14ac:dyDescent="0.35">
      <c r="A234" s="23" t="s">
        <v>4325</v>
      </c>
      <c r="B234" s="23">
        <v>2003</v>
      </c>
      <c r="C234" s="23" t="s">
        <v>4809</v>
      </c>
      <c r="D234" s="23">
        <v>10</v>
      </c>
      <c r="E234" s="23">
        <v>1</v>
      </c>
      <c r="F234" s="28">
        <v>2221.56</v>
      </c>
      <c r="G234" s="23" t="s">
        <v>86</v>
      </c>
      <c r="H234" s="23" t="s">
        <v>87</v>
      </c>
      <c r="I234" s="23" t="s">
        <v>4808</v>
      </c>
      <c r="J234" s="23">
        <f>IF(TRIM(B234)="?",'Cleaning Summary'!$B$28,B234)</f>
        <v>2003</v>
      </c>
      <c r="K234" s="23" t="str">
        <f>IF(TRIM(C234)="?",'Cleaning Summary'!$B$27,C234)</f>
        <v>Dec</v>
      </c>
      <c r="L234" s="23" t="str">
        <f>IF(TRIM(G234)="?",'Cleaning Summary'!$B$40,G234)</f>
        <v>tier - 2</v>
      </c>
      <c r="M234" s="23" t="str">
        <f>IF(TRIM(H234)="?",'Cleaning Summary'!$B$45,H234)</f>
        <v>tier - 3</v>
      </c>
      <c r="N234" s="23" t="str">
        <f>IF(TRIM(I234)="?",'Cleaning Summary'!$B$29,I234)</f>
        <v>R1012</v>
      </c>
      <c r="O234" s="29">
        <f>DATE(J234,MATCH(K234,{"Jan","Feb","Mar","Apr","May","Jun","Jul","Aug","Sep","Oct","Nov","Dec"},0),D234)</f>
        <v>37965</v>
      </c>
      <c r="P234" s="23">
        <f>DATEDIF(O234,'Cleaning Summary'!$B$62,"Y")</f>
        <v>19</v>
      </c>
    </row>
    <row r="235" spans="1:16" x14ac:dyDescent="0.35">
      <c r="A235" s="23" t="s">
        <v>4323</v>
      </c>
      <c r="B235" s="23">
        <v>2000</v>
      </c>
      <c r="C235" s="23" t="s">
        <v>4807</v>
      </c>
      <c r="D235" s="23">
        <v>30</v>
      </c>
      <c r="E235" s="23">
        <v>0</v>
      </c>
      <c r="F235" s="28">
        <v>2250.84</v>
      </c>
      <c r="G235" s="23" t="s">
        <v>86</v>
      </c>
      <c r="H235" s="23" t="s">
        <v>86</v>
      </c>
      <c r="I235" s="23" t="s">
        <v>4816</v>
      </c>
      <c r="J235" s="23">
        <f>IF(TRIM(B235)="?",'Cleaning Summary'!$B$28,B235)</f>
        <v>2000</v>
      </c>
      <c r="K235" s="23" t="str">
        <f>IF(TRIM(C235)="?",'Cleaning Summary'!$B$27,C235)</f>
        <v>Jun</v>
      </c>
      <c r="L235" s="23" t="str">
        <f>IF(TRIM(G235)="?",'Cleaning Summary'!$B$40,G235)</f>
        <v>tier - 2</v>
      </c>
      <c r="M235" s="23" t="str">
        <f>IF(TRIM(H235)="?",'Cleaning Summary'!$B$45,H235)</f>
        <v>tier - 2</v>
      </c>
      <c r="N235" s="23" t="str">
        <f>IF(TRIM(I235)="?",'Cleaning Summary'!$B$29,I235)</f>
        <v>R1018</v>
      </c>
      <c r="O235" s="29">
        <f>DATE(J235,MATCH(K235,{"Jan","Feb","Mar","Apr","May","Jun","Jul","Aug","Sep","Oct","Nov","Dec"},0),D235)</f>
        <v>36707</v>
      </c>
      <c r="P235" s="23">
        <f>DATEDIF(O235,'Cleaning Summary'!$B$62,"Y")</f>
        <v>22</v>
      </c>
    </row>
    <row r="236" spans="1:16" x14ac:dyDescent="0.35">
      <c r="A236" s="23" t="s">
        <v>4321</v>
      </c>
      <c r="B236" s="23">
        <v>2000</v>
      </c>
      <c r="C236" s="23" t="s">
        <v>4809</v>
      </c>
      <c r="D236" s="23">
        <v>11</v>
      </c>
      <c r="E236" s="23">
        <v>0</v>
      </c>
      <c r="F236" s="28">
        <v>2254.8000000000002</v>
      </c>
      <c r="G236" s="23" t="s">
        <v>86</v>
      </c>
      <c r="H236" s="23" t="s">
        <v>87</v>
      </c>
      <c r="I236" s="23" t="s">
        <v>4815</v>
      </c>
      <c r="J236" s="23">
        <f>IF(TRIM(B236)="?",'Cleaning Summary'!$B$28,B236)</f>
        <v>2000</v>
      </c>
      <c r="K236" s="23" t="str">
        <f>IF(TRIM(C236)="?",'Cleaning Summary'!$B$27,C236)</f>
        <v>Dec</v>
      </c>
      <c r="L236" s="23" t="str">
        <f>IF(TRIM(G236)="?",'Cleaning Summary'!$B$40,G236)</f>
        <v>tier - 2</v>
      </c>
      <c r="M236" s="23" t="str">
        <f>IF(TRIM(H236)="?",'Cleaning Summary'!$B$45,H236)</f>
        <v>tier - 3</v>
      </c>
      <c r="N236" s="23" t="str">
        <f>IF(TRIM(I236)="?",'Cleaning Summary'!$B$29,I236)</f>
        <v>R1016</v>
      </c>
      <c r="O236" s="29">
        <f>DATE(J236,MATCH(K236,{"Jan","Feb","Mar","Apr","May","Jun","Jul","Aug","Sep","Oct","Nov","Dec"},0),D236)</f>
        <v>36871</v>
      </c>
      <c r="P236" s="23">
        <f>DATEDIF(O236,'Cleaning Summary'!$B$62,"Y")</f>
        <v>22</v>
      </c>
    </row>
    <row r="237" spans="1:16" x14ac:dyDescent="0.35">
      <c r="A237" s="23" t="s">
        <v>4319</v>
      </c>
      <c r="B237" s="23">
        <v>2002</v>
      </c>
      <c r="C237" s="23" t="s">
        <v>4804</v>
      </c>
      <c r="D237" s="23">
        <v>15</v>
      </c>
      <c r="E237" s="23">
        <v>0</v>
      </c>
      <c r="F237" s="28">
        <v>2257.48</v>
      </c>
      <c r="G237" s="23" t="s">
        <v>86</v>
      </c>
      <c r="H237" s="23" t="s">
        <v>85</v>
      </c>
      <c r="I237" s="23" t="s">
        <v>4808</v>
      </c>
      <c r="J237" s="23">
        <f>IF(TRIM(B237)="?",'Cleaning Summary'!$B$28,B237)</f>
        <v>2002</v>
      </c>
      <c r="K237" s="23" t="str">
        <f>IF(TRIM(C237)="?",'Cleaning Summary'!$B$27,C237)</f>
        <v>Jul</v>
      </c>
      <c r="L237" s="23" t="str">
        <f>IF(TRIM(G237)="?",'Cleaning Summary'!$B$40,G237)</f>
        <v>tier - 2</v>
      </c>
      <c r="M237" s="23" t="str">
        <f>IF(TRIM(H237)="?",'Cleaning Summary'!$B$45,H237)</f>
        <v>tier - 1</v>
      </c>
      <c r="N237" s="23" t="str">
        <f>IF(TRIM(I237)="?",'Cleaning Summary'!$B$29,I237)</f>
        <v>R1012</v>
      </c>
      <c r="O237" s="29">
        <f>DATE(J237,MATCH(K237,{"Jan","Feb","Mar","Apr","May","Jun","Jul","Aug","Sep","Oct","Nov","Dec"},0),D237)</f>
        <v>37452</v>
      </c>
      <c r="P237" s="23">
        <f>DATEDIF(O237,'Cleaning Summary'!$B$62,"Y")</f>
        <v>20</v>
      </c>
    </row>
    <row r="238" spans="1:16" x14ac:dyDescent="0.35">
      <c r="A238" s="23" t="s">
        <v>4317</v>
      </c>
      <c r="B238" s="23">
        <v>2002</v>
      </c>
      <c r="C238" s="23" t="s">
        <v>4806</v>
      </c>
      <c r="D238" s="23">
        <v>12</v>
      </c>
      <c r="E238" s="23">
        <v>0</v>
      </c>
      <c r="F238" s="28">
        <v>2261.5700000000002</v>
      </c>
      <c r="G238" s="23" t="s">
        <v>86</v>
      </c>
      <c r="H238" s="23" t="s">
        <v>85</v>
      </c>
      <c r="I238" s="23" t="s">
        <v>4808</v>
      </c>
      <c r="J238" s="23">
        <f>IF(TRIM(B238)="?",'Cleaning Summary'!$B$28,B238)</f>
        <v>2002</v>
      </c>
      <c r="K238" s="23" t="str">
        <f>IF(TRIM(C238)="?",'Cleaning Summary'!$B$27,C238)</f>
        <v>Nov</v>
      </c>
      <c r="L238" s="23" t="str">
        <f>IF(TRIM(G238)="?",'Cleaning Summary'!$B$40,G238)</f>
        <v>tier - 2</v>
      </c>
      <c r="M238" s="23" t="str">
        <f>IF(TRIM(H238)="?",'Cleaning Summary'!$B$45,H238)</f>
        <v>tier - 1</v>
      </c>
      <c r="N238" s="23" t="str">
        <f>IF(TRIM(I238)="?",'Cleaning Summary'!$B$29,I238)</f>
        <v>R1012</v>
      </c>
      <c r="O238" s="29">
        <f>DATE(J238,MATCH(K238,{"Jan","Feb","Mar","Apr","May","Jun","Jul","Aug","Sep","Oct","Nov","Dec"},0),D238)</f>
        <v>37572</v>
      </c>
      <c r="P238" s="23">
        <f>DATEDIF(O238,'Cleaning Summary'!$B$62,"Y")</f>
        <v>20</v>
      </c>
    </row>
    <row r="239" spans="1:16" x14ac:dyDescent="0.35">
      <c r="A239" s="23" t="s">
        <v>4315</v>
      </c>
      <c r="B239" s="23">
        <v>1991</v>
      </c>
      <c r="C239" s="23" t="s">
        <v>4807</v>
      </c>
      <c r="D239" s="23">
        <v>16</v>
      </c>
      <c r="E239" s="23">
        <v>3</v>
      </c>
      <c r="F239" s="28">
        <v>2277.7199999999998</v>
      </c>
      <c r="G239" s="23" t="s">
        <v>86</v>
      </c>
      <c r="H239" s="23" t="s">
        <v>85</v>
      </c>
      <c r="I239" s="23" t="s">
        <v>4805</v>
      </c>
      <c r="J239" s="23">
        <f>IF(TRIM(B239)="?",'Cleaning Summary'!$B$28,B239)</f>
        <v>1991</v>
      </c>
      <c r="K239" s="23" t="str">
        <f>IF(TRIM(C239)="?",'Cleaning Summary'!$B$27,C239)</f>
        <v>Jun</v>
      </c>
      <c r="L239" s="23" t="str">
        <f>IF(TRIM(G239)="?",'Cleaning Summary'!$B$40,G239)</f>
        <v>tier - 2</v>
      </c>
      <c r="M239" s="23" t="str">
        <f>IF(TRIM(H239)="?",'Cleaning Summary'!$B$45,H239)</f>
        <v>tier - 1</v>
      </c>
      <c r="N239" s="23" t="str">
        <f>IF(TRIM(I239)="?",'Cleaning Summary'!$B$29,I239)</f>
        <v>R1013</v>
      </c>
      <c r="O239" s="29">
        <f>DATE(J239,MATCH(K239,{"Jan","Feb","Mar","Apr","May","Jun","Jul","Aug","Sep","Oct","Nov","Dec"},0),D239)</f>
        <v>33405</v>
      </c>
      <c r="P239" s="23">
        <f>DATEDIF(O239,'Cleaning Summary'!$B$62,"Y")</f>
        <v>31</v>
      </c>
    </row>
    <row r="240" spans="1:16" x14ac:dyDescent="0.35">
      <c r="A240" s="23" t="s">
        <v>4313</v>
      </c>
      <c r="B240" s="23">
        <v>1989</v>
      </c>
      <c r="C240" s="23" t="s">
        <v>4811</v>
      </c>
      <c r="D240" s="23">
        <v>5</v>
      </c>
      <c r="E240" s="23">
        <v>3</v>
      </c>
      <c r="F240" s="28">
        <v>2295.2399999999998</v>
      </c>
      <c r="G240" s="23" t="s">
        <v>86</v>
      </c>
      <c r="H240" s="23" t="s">
        <v>85</v>
      </c>
      <c r="I240" s="23" t="s">
        <v>4805</v>
      </c>
      <c r="J240" s="23">
        <f>IF(TRIM(B240)="?",'Cleaning Summary'!$B$28,B240)</f>
        <v>1989</v>
      </c>
      <c r="K240" s="23" t="str">
        <f>IF(TRIM(C240)="?",'Cleaning Summary'!$B$27,C240)</f>
        <v>Oct</v>
      </c>
      <c r="L240" s="23" t="str">
        <f>IF(TRIM(G240)="?",'Cleaning Summary'!$B$40,G240)</f>
        <v>tier - 2</v>
      </c>
      <c r="M240" s="23" t="str">
        <f>IF(TRIM(H240)="?",'Cleaning Summary'!$B$45,H240)</f>
        <v>tier - 1</v>
      </c>
      <c r="N240" s="23" t="str">
        <f>IF(TRIM(I240)="?",'Cleaning Summary'!$B$29,I240)</f>
        <v>R1013</v>
      </c>
      <c r="O240" s="29">
        <f>DATE(J240,MATCH(K240,{"Jan","Feb","Mar","Apr","May","Jun","Jul","Aug","Sep","Oct","Nov","Dec"},0),D240)</f>
        <v>32786</v>
      </c>
      <c r="P240" s="23">
        <f>DATEDIF(O240,'Cleaning Summary'!$B$62,"Y")</f>
        <v>33</v>
      </c>
    </row>
    <row r="241" spans="1:16" x14ac:dyDescent="0.35">
      <c r="A241" s="23" t="s">
        <v>4311</v>
      </c>
      <c r="B241" s="23">
        <v>1996</v>
      </c>
      <c r="C241" s="23" t="s">
        <v>4806</v>
      </c>
      <c r="D241" s="23">
        <v>28</v>
      </c>
      <c r="E241" s="23">
        <v>0</v>
      </c>
      <c r="F241" s="28">
        <v>2302.3000000000002</v>
      </c>
      <c r="G241" s="23" t="s">
        <v>85</v>
      </c>
      <c r="H241" s="23" t="s">
        <v>86</v>
      </c>
      <c r="I241" s="23" t="s">
        <v>4812</v>
      </c>
      <c r="J241" s="23">
        <f>IF(TRIM(B241)="?",'Cleaning Summary'!$B$28,B241)</f>
        <v>1996</v>
      </c>
      <c r="K241" s="23" t="str">
        <f>IF(TRIM(C241)="?",'Cleaning Summary'!$B$27,C241)</f>
        <v>Nov</v>
      </c>
      <c r="L241" s="23" t="str">
        <f>IF(TRIM(G241)="?",'Cleaning Summary'!$B$40,G241)</f>
        <v>tier - 1</v>
      </c>
      <c r="M241" s="23" t="str">
        <f>IF(TRIM(H241)="?",'Cleaning Summary'!$B$45,H241)</f>
        <v>tier - 2</v>
      </c>
      <c r="N241" s="23" t="str">
        <f>IF(TRIM(I241)="?",'Cleaning Summary'!$B$29,I241)</f>
        <v>R1011</v>
      </c>
      <c r="O241" s="29">
        <f>DATE(J241,MATCH(K241,{"Jan","Feb","Mar","Apr","May","Jun","Jul","Aug","Sep","Oct","Nov","Dec"},0),D241)</f>
        <v>35397</v>
      </c>
      <c r="P241" s="23">
        <f>DATEDIF(O241,'Cleaning Summary'!$B$62,"Y")</f>
        <v>26</v>
      </c>
    </row>
    <row r="242" spans="1:16" x14ac:dyDescent="0.35">
      <c r="A242" s="23" t="s">
        <v>4309</v>
      </c>
      <c r="B242" s="23">
        <v>2004</v>
      </c>
      <c r="C242" s="23" t="s">
        <v>73</v>
      </c>
      <c r="D242" s="23">
        <v>6</v>
      </c>
      <c r="E242" s="23">
        <v>2</v>
      </c>
      <c r="F242" s="28">
        <v>2304</v>
      </c>
      <c r="G242" s="23" t="s">
        <v>86</v>
      </c>
      <c r="H242" s="23" t="s">
        <v>87</v>
      </c>
      <c r="I242" s="23" t="s">
        <v>4805</v>
      </c>
      <c r="J242" s="23">
        <f>IF(TRIM(B242)="?",'Cleaning Summary'!$B$28,B242)</f>
        <v>2004</v>
      </c>
      <c r="K242" s="23" t="str">
        <f>IF(TRIM(C242)="?",'Cleaning Summary'!$B$27,C242)</f>
        <v>Sep</v>
      </c>
      <c r="L242" s="23" t="str">
        <f>IF(TRIM(G242)="?",'Cleaning Summary'!$B$40,G242)</f>
        <v>tier - 2</v>
      </c>
      <c r="M242" s="23" t="str">
        <f>IF(TRIM(H242)="?",'Cleaning Summary'!$B$45,H242)</f>
        <v>tier - 3</v>
      </c>
      <c r="N242" s="23" t="str">
        <f>IF(TRIM(I242)="?",'Cleaning Summary'!$B$29,I242)</f>
        <v>R1013</v>
      </c>
      <c r="O242" s="29">
        <f>DATE(J242,MATCH(K242,{"Jan","Feb","Mar","Apr","May","Jun","Jul","Aug","Sep","Oct","Nov","Dec"},0),D242)</f>
        <v>38236</v>
      </c>
      <c r="P242" s="23">
        <f>DATEDIF(O242,'Cleaning Summary'!$B$62,"Y")</f>
        <v>18</v>
      </c>
    </row>
    <row r="243" spans="1:16" x14ac:dyDescent="0.35">
      <c r="A243" s="23" t="s">
        <v>4307</v>
      </c>
      <c r="B243" s="23">
        <v>1996</v>
      </c>
      <c r="C243" s="23" t="s">
        <v>4809</v>
      </c>
      <c r="D243" s="23">
        <v>17</v>
      </c>
      <c r="E243" s="23">
        <v>0</v>
      </c>
      <c r="F243" s="28">
        <v>2322.62</v>
      </c>
      <c r="G243" s="23" t="s">
        <v>86</v>
      </c>
      <c r="H243" s="23" t="s">
        <v>85</v>
      </c>
      <c r="I243" s="23" t="s">
        <v>4805</v>
      </c>
      <c r="J243" s="23">
        <f>IF(TRIM(B243)="?",'Cleaning Summary'!$B$28,B243)</f>
        <v>1996</v>
      </c>
      <c r="K243" s="23" t="str">
        <f>IF(TRIM(C243)="?",'Cleaning Summary'!$B$27,C243)</f>
        <v>Dec</v>
      </c>
      <c r="L243" s="23" t="str">
        <f>IF(TRIM(G243)="?",'Cleaning Summary'!$B$40,G243)</f>
        <v>tier - 2</v>
      </c>
      <c r="M243" s="23" t="str">
        <f>IF(TRIM(H243)="?",'Cleaning Summary'!$B$45,H243)</f>
        <v>tier - 1</v>
      </c>
      <c r="N243" s="23" t="str">
        <f>IF(TRIM(I243)="?",'Cleaning Summary'!$B$29,I243)</f>
        <v>R1013</v>
      </c>
      <c r="O243" s="29">
        <f>DATE(J243,MATCH(K243,{"Jan","Feb","Mar","Apr","May","Jun","Jul","Aug","Sep","Oct","Nov","Dec"},0),D243)</f>
        <v>35416</v>
      </c>
      <c r="P243" s="23">
        <f>DATEDIF(O243,'Cleaning Summary'!$B$62,"Y")</f>
        <v>26</v>
      </c>
    </row>
    <row r="244" spans="1:16" x14ac:dyDescent="0.35">
      <c r="A244" s="23" t="s">
        <v>4305</v>
      </c>
      <c r="B244" s="23">
        <v>2003</v>
      </c>
      <c r="C244" s="23" t="s">
        <v>4806</v>
      </c>
      <c r="D244" s="23">
        <v>18</v>
      </c>
      <c r="E244" s="23">
        <v>1</v>
      </c>
      <c r="F244" s="28">
        <v>2331.52</v>
      </c>
      <c r="G244" s="23" t="s">
        <v>86</v>
      </c>
      <c r="H244" s="23" t="s">
        <v>87</v>
      </c>
      <c r="I244" s="23" t="s">
        <v>4812</v>
      </c>
      <c r="J244" s="23">
        <f>IF(TRIM(B244)="?",'Cleaning Summary'!$B$28,B244)</f>
        <v>2003</v>
      </c>
      <c r="K244" s="23" t="str">
        <f>IF(TRIM(C244)="?",'Cleaning Summary'!$B$27,C244)</f>
        <v>Nov</v>
      </c>
      <c r="L244" s="23" t="str">
        <f>IF(TRIM(G244)="?",'Cleaning Summary'!$B$40,G244)</f>
        <v>tier - 2</v>
      </c>
      <c r="M244" s="23" t="str">
        <f>IF(TRIM(H244)="?",'Cleaning Summary'!$B$45,H244)</f>
        <v>tier - 3</v>
      </c>
      <c r="N244" s="23" t="str">
        <f>IF(TRIM(I244)="?",'Cleaning Summary'!$B$29,I244)</f>
        <v>R1011</v>
      </c>
      <c r="O244" s="29">
        <f>DATE(J244,MATCH(K244,{"Jan","Feb","Mar","Apr","May","Jun","Jul","Aug","Sep","Oct","Nov","Dec"},0),D244)</f>
        <v>37943</v>
      </c>
      <c r="P244" s="23">
        <f>DATEDIF(O244,'Cleaning Summary'!$B$62,"Y")</f>
        <v>19</v>
      </c>
    </row>
    <row r="245" spans="1:16" x14ac:dyDescent="0.35">
      <c r="A245" s="23" t="s">
        <v>4303</v>
      </c>
      <c r="B245" s="23">
        <v>1998</v>
      </c>
      <c r="C245" s="23" t="s">
        <v>4811</v>
      </c>
      <c r="D245" s="23">
        <v>21</v>
      </c>
      <c r="E245" s="23">
        <v>0</v>
      </c>
      <c r="F245" s="28">
        <v>2352.9699999999998</v>
      </c>
      <c r="G245" s="23" t="s">
        <v>87</v>
      </c>
      <c r="H245" s="23" t="s">
        <v>87</v>
      </c>
      <c r="I245" s="23" t="s">
        <v>4808</v>
      </c>
      <c r="J245" s="23">
        <f>IF(TRIM(B245)="?",'Cleaning Summary'!$B$28,B245)</f>
        <v>1998</v>
      </c>
      <c r="K245" s="23" t="str">
        <f>IF(TRIM(C245)="?",'Cleaning Summary'!$B$27,C245)</f>
        <v>Oct</v>
      </c>
      <c r="L245" s="23" t="str">
        <f>IF(TRIM(G245)="?",'Cleaning Summary'!$B$40,G245)</f>
        <v>tier - 3</v>
      </c>
      <c r="M245" s="23" t="str">
        <f>IF(TRIM(H245)="?",'Cleaning Summary'!$B$45,H245)</f>
        <v>tier - 3</v>
      </c>
      <c r="N245" s="23" t="str">
        <f>IF(TRIM(I245)="?",'Cleaning Summary'!$B$29,I245)</f>
        <v>R1012</v>
      </c>
      <c r="O245" s="29">
        <f>DATE(J245,MATCH(K245,{"Jan","Feb","Mar","Apr","May","Jun","Jul","Aug","Sep","Oct","Nov","Dec"},0),D245)</f>
        <v>36089</v>
      </c>
      <c r="P245" s="23">
        <f>DATEDIF(O245,'Cleaning Summary'!$B$62,"Y")</f>
        <v>24</v>
      </c>
    </row>
    <row r="246" spans="1:16" x14ac:dyDescent="0.35">
      <c r="A246" s="23" t="s">
        <v>4301</v>
      </c>
      <c r="B246" s="23">
        <v>2002</v>
      </c>
      <c r="C246" s="23" t="s">
        <v>4806</v>
      </c>
      <c r="D246" s="23">
        <v>5</v>
      </c>
      <c r="E246" s="23">
        <v>1</v>
      </c>
      <c r="F246" s="28">
        <v>2362.23</v>
      </c>
      <c r="G246" s="23" t="s">
        <v>86</v>
      </c>
      <c r="H246" s="23" t="s">
        <v>85</v>
      </c>
      <c r="I246" s="23" t="s">
        <v>4808</v>
      </c>
      <c r="J246" s="23">
        <f>IF(TRIM(B246)="?",'Cleaning Summary'!$B$28,B246)</f>
        <v>2002</v>
      </c>
      <c r="K246" s="23" t="str">
        <f>IF(TRIM(C246)="?",'Cleaning Summary'!$B$27,C246)</f>
        <v>Nov</v>
      </c>
      <c r="L246" s="23" t="str">
        <f>IF(TRIM(G246)="?",'Cleaning Summary'!$B$40,G246)</f>
        <v>tier - 2</v>
      </c>
      <c r="M246" s="23" t="str">
        <f>IF(TRIM(H246)="?",'Cleaning Summary'!$B$45,H246)</f>
        <v>tier - 1</v>
      </c>
      <c r="N246" s="23" t="str">
        <f>IF(TRIM(I246)="?",'Cleaning Summary'!$B$29,I246)</f>
        <v>R1012</v>
      </c>
      <c r="O246" s="29">
        <f>DATE(J246,MATCH(K246,{"Jan","Feb","Mar","Apr","May","Jun","Jul","Aug","Sep","Oct","Nov","Dec"},0),D246)</f>
        <v>37565</v>
      </c>
      <c r="P246" s="23">
        <f>DATEDIF(O246,'Cleaning Summary'!$B$62,"Y")</f>
        <v>20</v>
      </c>
    </row>
    <row r="247" spans="1:16" x14ac:dyDescent="0.35">
      <c r="A247" s="23" t="s">
        <v>4299</v>
      </c>
      <c r="B247" s="23">
        <v>1988</v>
      </c>
      <c r="C247" s="23" t="s">
        <v>4809</v>
      </c>
      <c r="D247" s="23">
        <v>12</v>
      </c>
      <c r="E247" s="23">
        <v>3</v>
      </c>
      <c r="F247" s="28">
        <v>2373.3000000000002</v>
      </c>
      <c r="G247" s="23" t="s">
        <v>86</v>
      </c>
      <c r="H247" s="23" t="s">
        <v>86</v>
      </c>
      <c r="I247" s="23" t="s">
        <v>4805</v>
      </c>
      <c r="J247" s="23">
        <f>IF(TRIM(B247)="?",'Cleaning Summary'!$B$28,B247)</f>
        <v>1988</v>
      </c>
      <c r="K247" s="23" t="str">
        <f>IF(TRIM(C247)="?",'Cleaning Summary'!$B$27,C247)</f>
        <v>Dec</v>
      </c>
      <c r="L247" s="23" t="str">
        <f>IF(TRIM(G247)="?",'Cleaning Summary'!$B$40,G247)</f>
        <v>tier - 2</v>
      </c>
      <c r="M247" s="23" t="str">
        <f>IF(TRIM(H247)="?",'Cleaning Summary'!$B$45,H247)</f>
        <v>tier - 2</v>
      </c>
      <c r="N247" s="23" t="str">
        <f>IF(TRIM(I247)="?",'Cleaning Summary'!$B$29,I247)</f>
        <v>R1013</v>
      </c>
      <c r="O247" s="29">
        <f>DATE(J247,MATCH(K247,{"Jan","Feb","Mar","Apr","May","Jun","Jul","Aug","Sep","Oct","Nov","Dec"},0),D247)</f>
        <v>32489</v>
      </c>
      <c r="P247" s="23">
        <f>DATEDIF(O247,'Cleaning Summary'!$B$62,"Y")</f>
        <v>34</v>
      </c>
    </row>
    <row r="248" spans="1:16" x14ac:dyDescent="0.35">
      <c r="A248" s="23" t="s">
        <v>4297</v>
      </c>
      <c r="B248" s="23">
        <v>1999</v>
      </c>
      <c r="C248" s="23" t="s">
        <v>4809</v>
      </c>
      <c r="D248" s="23">
        <v>17</v>
      </c>
      <c r="E248" s="23">
        <v>0</v>
      </c>
      <c r="F248" s="28">
        <v>2395.17</v>
      </c>
      <c r="G248" s="23" t="s">
        <v>86</v>
      </c>
      <c r="H248" s="23" t="s">
        <v>85</v>
      </c>
      <c r="I248" s="23" t="s">
        <v>4820</v>
      </c>
      <c r="J248" s="23">
        <f>IF(TRIM(B248)="?",'Cleaning Summary'!$B$28,B248)</f>
        <v>1999</v>
      </c>
      <c r="K248" s="23" t="str">
        <f>IF(TRIM(C248)="?",'Cleaning Summary'!$B$27,C248)</f>
        <v>Dec</v>
      </c>
      <c r="L248" s="23" t="str">
        <f>IF(TRIM(G248)="?",'Cleaning Summary'!$B$40,G248)</f>
        <v>tier - 2</v>
      </c>
      <c r="M248" s="23" t="str">
        <f>IF(TRIM(H248)="?",'Cleaning Summary'!$B$45,H248)</f>
        <v>tier - 1</v>
      </c>
      <c r="N248" s="23" t="str">
        <f>IF(TRIM(I248)="?",'Cleaning Summary'!$B$29,I248)</f>
        <v>R1014</v>
      </c>
      <c r="O248" s="29">
        <f>DATE(J248,MATCH(K248,{"Jan","Feb","Mar","Apr","May","Jun","Jul","Aug","Sep","Oct","Nov","Dec"},0),D248)</f>
        <v>36511</v>
      </c>
      <c r="P248" s="23">
        <f>DATEDIF(O248,'Cleaning Summary'!$B$62,"Y")</f>
        <v>23</v>
      </c>
    </row>
    <row r="249" spans="1:16" x14ac:dyDescent="0.35">
      <c r="A249" s="23" t="s">
        <v>4295</v>
      </c>
      <c r="B249" s="23">
        <v>1999</v>
      </c>
      <c r="C249" s="23" t="s">
        <v>4810</v>
      </c>
      <c r="D249" s="23">
        <v>10</v>
      </c>
      <c r="E249" s="23">
        <v>0</v>
      </c>
      <c r="F249" s="28">
        <v>2396.1</v>
      </c>
      <c r="G249" s="23" t="s">
        <v>86</v>
      </c>
      <c r="H249" s="23" t="s">
        <v>85</v>
      </c>
      <c r="I249" s="23" t="s">
        <v>4814</v>
      </c>
      <c r="J249" s="23">
        <f>IF(TRIM(B249)="?",'Cleaning Summary'!$B$28,B249)</f>
        <v>1999</v>
      </c>
      <c r="K249" s="23" t="str">
        <f>IF(TRIM(C249)="?",'Cleaning Summary'!$B$27,C249)</f>
        <v>Aug</v>
      </c>
      <c r="L249" s="23" t="str">
        <f>IF(TRIM(G249)="?",'Cleaning Summary'!$B$40,G249)</f>
        <v>tier - 2</v>
      </c>
      <c r="M249" s="23" t="str">
        <f>IF(TRIM(H249)="?",'Cleaning Summary'!$B$45,H249)</f>
        <v>tier - 1</v>
      </c>
      <c r="N249" s="23" t="str">
        <f>IF(TRIM(I249)="?",'Cleaning Summary'!$B$29,I249)</f>
        <v>R1019</v>
      </c>
      <c r="O249" s="29">
        <f>DATE(J249,MATCH(K249,{"Jan","Feb","Mar","Apr","May","Jun","Jul","Aug","Sep","Oct","Nov","Dec"},0),D249)</f>
        <v>36382</v>
      </c>
      <c r="P249" s="23">
        <f>DATEDIF(O249,'Cleaning Summary'!$B$62,"Y")</f>
        <v>23</v>
      </c>
    </row>
    <row r="250" spans="1:16" x14ac:dyDescent="0.35">
      <c r="A250" s="23" t="s">
        <v>4293</v>
      </c>
      <c r="B250" s="23">
        <v>2001</v>
      </c>
      <c r="C250" s="23" t="s">
        <v>4807</v>
      </c>
      <c r="D250" s="23">
        <v>3</v>
      </c>
      <c r="E250" s="23">
        <v>0</v>
      </c>
      <c r="F250" s="28">
        <v>2404.73</v>
      </c>
      <c r="G250" s="23" t="s">
        <v>86</v>
      </c>
      <c r="H250" s="23" t="s">
        <v>87</v>
      </c>
      <c r="I250" s="23" t="s">
        <v>4808</v>
      </c>
      <c r="J250" s="23">
        <f>IF(TRIM(B250)="?",'Cleaning Summary'!$B$28,B250)</f>
        <v>2001</v>
      </c>
      <c r="K250" s="23" t="str">
        <f>IF(TRIM(C250)="?",'Cleaning Summary'!$B$27,C250)</f>
        <v>Jun</v>
      </c>
      <c r="L250" s="23" t="str">
        <f>IF(TRIM(G250)="?",'Cleaning Summary'!$B$40,G250)</f>
        <v>tier - 2</v>
      </c>
      <c r="M250" s="23" t="str">
        <f>IF(TRIM(H250)="?",'Cleaning Summary'!$B$45,H250)</f>
        <v>tier - 3</v>
      </c>
      <c r="N250" s="23" t="str">
        <f>IF(TRIM(I250)="?",'Cleaning Summary'!$B$29,I250)</f>
        <v>R1012</v>
      </c>
      <c r="O250" s="29">
        <f>DATE(J250,MATCH(K250,{"Jan","Feb","Mar","Apr","May","Jun","Jul","Aug","Sep","Oct","Nov","Dec"},0),D250)</f>
        <v>37045</v>
      </c>
      <c r="P250" s="23">
        <f>DATEDIF(O250,'Cleaning Summary'!$B$62,"Y")</f>
        <v>22</v>
      </c>
    </row>
    <row r="251" spans="1:16" x14ac:dyDescent="0.35">
      <c r="A251" s="23" t="s">
        <v>4291</v>
      </c>
      <c r="B251" s="23">
        <v>1999</v>
      </c>
      <c r="C251" s="23" t="s">
        <v>4806</v>
      </c>
      <c r="D251" s="23">
        <v>12</v>
      </c>
      <c r="E251" s="23">
        <v>1</v>
      </c>
      <c r="F251" s="28">
        <v>2416.96</v>
      </c>
      <c r="G251" s="23" t="s">
        <v>86</v>
      </c>
      <c r="H251" s="23" t="s">
        <v>86</v>
      </c>
      <c r="I251" s="23" t="s">
        <v>4812</v>
      </c>
      <c r="J251" s="23">
        <f>IF(TRIM(B251)="?",'Cleaning Summary'!$B$28,B251)</f>
        <v>1999</v>
      </c>
      <c r="K251" s="23" t="str">
        <f>IF(TRIM(C251)="?",'Cleaning Summary'!$B$27,C251)</f>
        <v>Nov</v>
      </c>
      <c r="L251" s="23" t="str">
        <f>IF(TRIM(G251)="?",'Cleaning Summary'!$B$40,G251)</f>
        <v>tier - 2</v>
      </c>
      <c r="M251" s="23" t="str">
        <f>IF(TRIM(H251)="?",'Cleaning Summary'!$B$45,H251)</f>
        <v>tier - 2</v>
      </c>
      <c r="N251" s="23" t="str">
        <f>IF(TRIM(I251)="?",'Cleaning Summary'!$B$29,I251)</f>
        <v>R1011</v>
      </c>
      <c r="O251" s="29">
        <f>DATE(J251,MATCH(K251,{"Jan","Feb","Mar","Apr","May","Jun","Jul","Aug","Sep","Oct","Nov","Dec"},0),D251)</f>
        <v>36476</v>
      </c>
      <c r="P251" s="23">
        <f>DATEDIF(O251,'Cleaning Summary'!$B$62,"Y")</f>
        <v>23</v>
      </c>
    </row>
    <row r="252" spans="1:16" x14ac:dyDescent="0.35">
      <c r="A252" s="23" t="s">
        <v>4289</v>
      </c>
      <c r="B252" s="23">
        <v>1999</v>
      </c>
      <c r="C252" s="23" t="s">
        <v>4806</v>
      </c>
      <c r="D252" s="23">
        <v>21</v>
      </c>
      <c r="E252" s="23">
        <v>1</v>
      </c>
      <c r="F252" s="28">
        <v>2438.06</v>
      </c>
      <c r="G252" s="23" t="s">
        <v>86</v>
      </c>
      <c r="H252" s="23" t="s">
        <v>86</v>
      </c>
      <c r="I252" s="23" t="s">
        <v>4805</v>
      </c>
      <c r="J252" s="23">
        <f>IF(TRIM(B252)="?",'Cleaning Summary'!$B$28,B252)</f>
        <v>1999</v>
      </c>
      <c r="K252" s="23" t="str">
        <f>IF(TRIM(C252)="?",'Cleaning Summary'!$B$27,C252)</f>
        <v>Nov</v>
      </c>
      <c r="L252" s="23" t="str">
        <f>IF(TRIM(G252)="?",'Cleaning Summary'!$B$40,G252)</f>
        <v>tier - 2</v>
      </c>
      <c r="M252" s="23" t="str">
        <f>IF(TRIM(H252)="?",'Cleaning Summary'!$B$45,H252)</f>
        <v>tier - 2</v>
      </c>
      <c r="N252" s="23" t="str">
        <f>IF(TRIM(I252)="?",'Cleaning Summary'!$B$29,I252)</f>
        <v>R1013</v>
      </c>
      <c r="O252" s="29">
        <f>DATE(J252,MATCH(K252,{"Jan","Feb","Mar","Apr","May","Jun","Jul","Aug","Sep","Oct","Nov","Dec"},0),D252)</f>
        <v>36485</v>
      </c>
      <c r="P252" s="23">
        <f>DATEDIF(O252,'Cleaning Summary'!$B$62,"Y")</f>
        <v>23</v>
      </c>
    </row>
    <row r="253" spans="1:16" x14ac:dyDescent="0.35">
      <c r="A253" s="23" t="s">
        <v>4287</v>
      </c>
      <c r="B253" s="23">
        <v>2002</v>
      </c>
      <c r="C253" s="23" t="s">
        <v>4804</v>
      </c>
      <c r="D253" s="23">
        <v>29</v>
      </c>
      <c r="E253" s="23">
        <v>0</v>
      </c>
      <c r="F253" s="28">
        <v>2457.21</v>
      </c>
      <c r="G253" s="23" t="s">
        <v>86</v>
      </c>
      <c r="H253" s="23" t="s">
        <v>85</v>
      </c>
      <c r="I253" s="23" t="s">
        <v>4818</v>
      </c>
      <c r="J253" s="23">
        <f>IF(TRIM(B253)="?",'Cleaning Summary'!$B$28,B253)</f>
        <v>2002</v>
      </c>
      <c r="K253" s="23" t="str">
        <f>IF(TRIM(C253)="?",'Cleaning Summary'!$B$27,C253)</f>
        <v>Jul</v>
      </c>
      <c r="L253" s="23" t="str">
        <f>IF(TRIM(G253)="?",'Cleaning Summary'!$B$40,G253)</f>
        <v>tier - 2</v>
      </c>
      <c r="M253" s="23" t="str">
        <f>IF(TRIM(H253)="?",'Cleaning Summary'!$B$45,H253)</f>
        <v>tier - 1</v>
      </c>
      <c r="N253" s="23" t="str">
        <f>IF(TRIM(I253)="?",'Cleaning Summary'!$B$29,I253)</f>
        <v>R1024</v>
      </c>
      <c r="O253" s="29">
        <f>DATE(J253,MATCH(K253,{"Jan","Feb","Mar","Apr","May","Jun","Jul","Aug","Sep","Oct","Nov","Dec"},0),D253)</f>
        <v>37466</v>
      </c>
      <c r="P253" s="23">
        <f>DATEDIF(O253,'Cleaning Summary'!$B$62,"Y")</f>
        <v>20</v>
      </c>
    </row>
    <row r="254" spans="1:16" x14ac:dyDescent="0.35">
      <c r="A254" s="23" t="s">
        <v>4285</v>
      </c>
      <c r="B254" s="23">
        <v>1998</v>
      </c>
      <c r="C254" s="23" t="s">
        <v>4806</v>
      </c>
      <c r="D254" s="23">
        <v>19</v>
      </c>
      <c r="E254" s="23">
        <v>0</v>
      </c>
      <c r="F254" s="28">
        <v>2457.5</v>
      </c>
      <c r="G254" s="23" t="s">
        <v>86</v>
      </c>
      <c r="H254" s="23" t="s">
        <v>85</v>
      </c>
      <c r="I254" s="23" t="s">
        <v>4812</v>
      </c>
      <c r="J254" s="23">
        <f>IF(TRIM(B254)="?",'Cleaning Summary'!$B$28,B254)</f>
        <v>1998</v>
      </c>
      <c r="K254" s="23" t="str">
        <f>IF(TRIM(C254)="?",'Cleaning Summary'!$B$27,C254)</f>
        <v>Nov</v>
      </c>
      <c r="L254" s="23" t="str">
        <f>IF(TRIM(G254)="?",'Cleaning Summary'!$B$40,G254)</f>
        <v>tier - 2</v>
      </c>
      <c r="M254" s="23" t="str">
        <f>IF(TRIM(H254)="?",'Cleaning Summary'!$B$45,H254)</f>
        <v>tier - 1</v>
      </c>
      <c r="N254" s="23" t="str">
        <f>IF(TRIM(I254)="?",'Cleaning Summary'!$B$29,I254)</f>
        <v>R1011</v>
      </c>
      <c r="O254" s="29">
        <f>DATE(J254,MATCH(K254,{"Jan","Feb","Mar","Apr","May","Jun","Jul","Aug","Sep","Oct","Nov","Dec"},0),D254)</f>
        <v>36118</v>
      </c>
      <c r="P254" s="23">
        <f>DATEDIF(O254,'Cleaning Summary'!$B$62,"Y")</f>
        <v>24</v>
      </c>
    </row>
    <row r="255" spans="1:16" x14ac:dyDescent="0.35">
      <c r="A255" s="23" t="s">
        <v>4283</v>
      </c>
      <c r="B255" s="23">
        <v>2002</v>
      </c>
      <c r="C255" s="23" t="s">
        <v>4804</v>
      </c>
      <c r="D255" s="23">
        <v>11</v>
      </c>
      <c r="E255" s="23">
        <v>0</v>
      </c>
      <c r="F255" s="28">
        <v>2459.7199999999998</v>
      </c>
      <c r="G255" s="23" t="s">
        <v>86</v>
      </c>
      <c r="H255" s="23" t="s">
        <v>86</v>
      </c>
      <c r="I255" s="23" t="s">
        <v>4818</v>
      </c>
      <c r="J255" s="23">
        <f>IF(TRIM(B255)="?",'Cleaning Summary'!$B$28,B255)</f>
        <v>2002</v>
      </c>
      <c r="K255" s="23" t="str">
        <f>IF(TRIM(C255)="?",'Cleaning Summary'!$B$27,C255)</f>
        <v>Jul</v>
      </c>
      <c r="L255" s="23" t="str">
        <f>IF(TRIM(G255)="?",'Cleaning Summary'!$B$40,G255)</f>
        <v>tier - 2</v>
      </c>
      <c r="M255" s="23" t="str">
        <f>IF(TRIM(H255)="?",'Cleaning Summary'!$B$45,H255)</f>
        <v>tier - 2</v>
      </c>
      <c r="N255" s="23" t="str">
        <f>IF(TRIM(I255)="?",'Cleaning Summary'!$B$29,I255)</f>
        <v>R1024</v>
      </c>
      <c r="O255" s="29">
        <f>DATE(J255,MATCH(K255,{"Jan","Feb","Mar","Apr","May","Jun","Jul","Aug","Sep","Oct","Nov","Dec"},0),D255)</f>
        <v>37448</v>
      </c>
      <c r="P255" s="23">
        <f>DATEDIF(O255,'Cleaning Summary'!$B$62,"Y")</f>
        <v>20</v>
      </c>
    </row>
    <row r="256" spans="1:16" x14ac:dyDescent="0.35">
      <c r="A256" s="23" t="s">
        <v>4281</v>
      </c>
      <c r="B256" s="23">
        <v>1998</v>
      </c>
      <c r="C256" s="23" t="s">
        <v>4810</v>
      </c>
      <c r="D256" s="23">
        <v>17</v>
      </c>
      <c r="E256" s="23">
        <v>0</v>
      </c>
      <c r="F256" s="28">
        <v>2464.62</v>
      </c>
      <c r="G256" s="23" t="s">
        <v>86</v>
      </c>
      <c r="H256" s="23" t="s">
        <v>87</v>
      </c>
      <c r="I256" s="23" t="s">
        <v>4805</v>
      </c>
      <c r="J256" s="23">
        <f>IF(TRIM(B256)="?",'Cleaning Summary'!$B$28,B256)</f>
        <v>1998</v>
      </c>
      <c r="K256" s="23" t="str">
        <f>IF(TRIM(C256)="?",'Cleaning Summary'!$B$27,C256)</f>
        <v>Aug</v>
      </c>
      <c r="L256" s="23" t="str">
        <f>IF(TRIM(G256)="?",'Cleaning Summary'!$B$40,G256)</f>
        <v>tier - 2</v>
      </c>
      <c r="M256" s="23" t="str">
        <f>IF(TRIM(H256)="?",'Cleaning Summary'!$B$45,H256)</f>
        <v>tier - 3</v>
      </c>
      <c r="N256" s="23" t="str">
        <f>IF(TRIM(I256)="?",'Cleaning Summary'!$B$29,I256)</f>
        <v>R1013</v>
      </c>
      <c r="O256" s="29">
        <f>DATE(J256,MATCH(K256,{"Jan","Feb","Mar","Apr","May","Jun","Jul","Aug","Sep","Oct","Nov","Dec"},0),D256)</f>
        <v>36024</v>
      </c>
      <c r="P256" s="23">
        <f>DATEDIF(O256,'Cleaning Summary'!$B$62,"Y")</f>
        <v>24</v>
      </c>
    </row>
    <row r="257" spans="1:16" x14ac:dyDescent="0.35">
      <c r="A257" s="23" t="s">
        <v>4279</v>
      </c>
      <c r="B257" s="23">
        <v>1998</v>
      </c>
      <c r="C257" s="23" t="s">
        <v>4804</v>
      </c>
      <c r="D257" s="23">
        <v>2</v>
      </c>
      <c r="E257" s="23">
        <v>0</v>
      </c>
      <c r="F257" s="28">
        <v>2473.33</v>
      </c>
      <c r="G257" s="23" t="s">
        <v>86</v>
      </c>
      <c r="H257" s="23" t="s">
        <v>87</v>
      </c>
      <c r="I257" s="23" t="s">
        <v>4805</v>
      </c>
      <c r="J257" s="23">
        <f>IF(TRIM(B257)="?",'Cleaning Summary'!$B$28,B257)</f>
        <v>1998</v>
      </c>
      <c r="K257" s="23" t="str">
        <f>IF(TRIM(C257)="?",'Cleaning Summary'!$B$27,C257)</f>
        <v>Jul</v>
      </c>
      <c r="L257" s="23" t="str">
        <f>IF(TRIM(G257)="?",'Cleaning Summary'!$B$40,G257)</f>
        <v>tier - 2</v>
      </c>
      <c r="M257" s="23" t="str">
        <f>IF(TRIM(H257)="?",'Cleaning Summary'!$B$45,H257)</f>
        <v>tier - 3</v>
      </c>
      <c r="N257" s="23" t="str">
        <f>IF(TRIM(I257)="?",'Cleaning Summary'!$B$29,I257)</f>
        <v>R1013</v>
      </c>
      <c r="O257" s="29">
        <f>DATE(J257,MATCH(K257,{"Jan","Feb","Mar","Apr","May","Jun","Jul","Aug","Sep","Oct","Nov","Dec"},0),D257)</f>
        <v>35978</v>
      </c>
      <c r="P257" s="23">
        <f>DATEDIF(O257,'Cleaning Summary'!$B$62,"Y")</f>
        <v>24</v>
      </c>
    </row>
    <row r="258" spans="1:16" x14ac:dyDescent="0.35">
      <c r="A258" s="23" t="s">
        <v>4277</v>
      </c>
      <c r="B258" s="23">
        <v>1998</v>
      </c>
      <c r="C258" s="23" t="s">
        <v>4807</v>
      </c>
      <c r="D258" s="23">
        <v>20</v>
      </c>
      <c r="E258" s="23">
        <v>0</v>
      </c>
      <c r="F258" s="28">
        <v>2480.98</v>
      </c>
      <c r="G258" s="23" t="s">
        <v>86</v>
      </c>
      <c r="H258" s="23" t="s">
        <v>86</v>
      </c>
      <c r="I258" s="23" t="s">
        <v>4805</v>
      </c>
      <c r="J258" s="23">
        <f>IF(TRIM(B258)="?",'Cleaning Summary'!$B$28,B258)</f>
        <v>1998</v>
      </c>
      <c r="K258" s="23" t="str">
        <f>IF(TRIM(C258)="?",'Cleaning Summary'!$B$27,C258)</f>
        <v>Jun</v>
      </c>
      <c r="L258" s="23" t="str">
        <f>IF(TRIM(G258)="?",'Cleaning Summary'!$B$40,G258)</f>
        <v>tier - 2</v>
      </c>
      <c r="M258" s="23" t="str">
        <f>IF(TRIM(H258)="?",'Cleaning Summary'!$B$45,H258)</f>
        <v>tier - 2</v>
      </c>
      <c r="N258" s="23" t="str">
        <f>IF(TRIM(I258)="?",'Cleaning Summary'!$B$29,I258)</f>
        <v>R1013</v>
      </c>
      <c r="O258" s="29">
        <f>DATE(J258,MATCH(K258,{"Jan","Feb","Mar","Apr","May","Jun","Jul","Aug","Sep","Oct","Nov","Dec"},0),D258)</f>
        <v>35966</v>
      </c>
      <c r="P258" s="23">
        <f>DATEDIF(O258,'Cleaning Summary'!$B$62,"Y")</f>
        <v>24</v>
      </c>
    </row>
    <row r="259" spans="1:16" x14ac:dyDescent="0.35">
      <c r="A259" s="23" t="s">
        <v>4275</v>
      </c>
      <c r="B259" s="23">
        <v>1995</v>
      </c>
      <c r="C259" s="23" t="s">
        <v>4806</v>
      </c>
      <c r="D259" s="23">
        <v>6</v>
      </c>
      <c r="E259" s="23">
        <v>0</v>
      </c>
      <c r="F259" s="28">
        <v>2483.7399999999998</v>
      </c>
      <c r="G259" s="23" t="s">
        <v>87</v>
      </c>
      <c r="H259" s="23" t="s">
        <v>86</v>
      </c>
      <c r="I259" s="23" t="s">
        <v>4805</v>
      </c>
      <c r="J259" s="23">
        <f>IF(TRIM(B259)="?",'Cleaning Summary'!$B$28,B259)</f>
        <v>1995</v>
      </c>
      <c r="K259" s="23" t="str">
        <f>IF(TRIM(C259)="?",'Cleaning Summary'!$B$27,C259)</f>
        <v>Nov</v>
      </c>
      <c r="L259" s="23" t="str">
        <f>IF(TRIM(G259)="?",'Cleaning Summary'!$B$40,G259)</f>
        <v>tier - 3</v>
      </c>
      <c r="M259" s="23" t="str">
        <f>IF(TRIM(H259)="?",'Cleaning Summary'!$B$45,H259)</f>
        <v>tier - 2</v>
      </c>
      <c r="N259" s="23" t="str">
        <f>IF(TRIM(I259)="?",'Cleaning Summary'!$B$29,I259)</f>
        <v>R1013</v>
      </c>
      <c r="O259" s="29">
        <f>DATE(J259,MATCH(K259,{"Jan","Feb","Mar","Apr","May","Jun","Jul","Aug","Sep","Oct","Nov","Dec"},0),D259)</f>
        <v>35009</v>
      </c>
      <c r="P259" s="23">
        <f>DATEDIF(O259,'Cleaning Summary'!$B$62,"Y")</f>
        <v>27</v>
      </c>
    </row>
    <row r="260" spans="1:16" x14ac:dyDescent="0.35">
      <c r="A260" s="23" t="s">
        <v>4273</v>
      </c>
      <c r="B260" s="23">
        <v>1995</v>
      </c>
      <c r="C260" s="23" t="s">
        <v>4811</v>
      </c>
      <c r="D260" s="23">
        <v>14</v>
      </c>
      <c r="E260" s="23">
        <v>0</v>
      </c>
      <c r="F260" s="28">
        <v>2494.02</v>
      </c>
      <c r="G260" s="23" t="s">
        <v>87</v>
      </c>
      <c r="H260" s="23" t="s">
        <v>85</v>
      </c>
      <c r="I260" s="23" t="s">
        <v>4812</v>
      </c>
      <c r="J260" s="23">
        <f>IF(TRIM(B260)="?",'Cleaning Summary'!$B$28,B260)</f>
        <v>1995</v>
      </c>
      <c r="K260" s="23" t="str">
        <f>IF(TRIM(C260)="?",'Cleaning Summary'!$B$27,C260)</f>
        <v>Oct</v>
      </c>
      <c r="L260" s="23" t="str">
        <f>IF(TRIM(G260)="?",'Cleaning Summary'!$B$40,G260)</f>
        <v>tier - 3</v>
      </c>
      <c r="M260" s="23" t="str">
        <f>IF(TRIM(H260)="?",'Cleaning Summary'!$B$45,H260)</f>
        <v>tier - 1</v>
      </c>
      <c r="N260" s="23" t="str">
        <f>IF(TRIM(I260)="?",'Cleaning Summary'!$B$29,I260)</f>
        <v>R1011</v>
      </c>
      <c r="O260" s="29">
        <f>DATE(J260,MATCH(K260,{"Jan","Feb","Mar","Apr","May","Jun","Jul","Aug","Sep","Oct","Nov","Dec"},0),D260)</f>
        <v>34986</v>
      </c>
      <c r="P260" s="23">
        <f>DATEDIF(O260,'Cleaning Summary'!$B$62,"Y")</f>
        <v>27</v>
      </c>
    </row>
    <row r="261" spans="1:16" x14ac:dyDescent="0.35">
      <c r="A261" s="23" t="s">
        <v>4271</v>
      </c>
      <c r="B261" s="23">
        <v>1995</v>
      </c>
      <c r="C261" s="23" t="s">
        <v>4804</v>
      </c>
      <c r="D261" s="23">
        <v>9</v>
      </c>
      <c r="E261" s="23">
        <v>0</v>
      </c>
      <c r="F261" s="28">
        <v>2497.04</v>
      </c>
      <c r="G261" s="23" t="s">
        <v>87</v>
      </c>
      <c r="H261" s="23" t="s">
        <v>87</v>
      </c>
      <c r="I261" s="23" t="s">
        <v>4805</v>
      </c>
      <c r="J261" s="23">
        <f>IF(TRIM(B261)="?",'Cleaning Summary'!$B$28,B261)</f>
        <v>1995</v>
      </c>
      <c r="K261" s="23" t="str">
        <f>IF(TRIM(C261)="?",'Cleaning Summary'!$B$27,C261)</f>
        <v>Jul</v>
      </c>
      <c r="L261" s="23" t="str">
        <f>IF(TRIM(G261)="?",'Cleaning Summary'!$B$40,G261)</f>
        <v>tier - 3</v>
      </c>
      <c r="M261" s="23" t="str">
        <f>IF(TRIM(H261)="?",'Cleaning Summary'!$B$45,H261)</f>
        <v>tier - 3</v>
      </c>
      <c r="N261" s="23" t="str">
        <f>IF(TRIM(I261)="?",'Cleaning Summary'!$B$29,I261)</f>
        <v>R1013</v>
      </c>
      <c r="O261" s="29">
        <f>DATE(J261,MATCH(K261,{"Jan","Feb","Mar","Apr","May","Jun","Jul","Aug","Sep","Oct","Nov","Dec"},0),D261)</f>
        <v>34889</v>
      </c>
      <c r="P261" s="23">
        <f>DATEDIF(O261,'Cleaning Summary'!$B$62,"Y")</f>
        <v>27</v>
      </c>
    </row>
    <row r="262" spans="1:16" x14ac:dyDescent="0.35">
      <c r="A262" s="23" t="s">
        <v>4269</v>
      </c>
      <c r="B262" s="23">
        <v>1995</v>
      </c>
      <c r="C262" s="23" t="s">
        <v>4811</v>
      </c>
      <c r="D262" s="23">
        <v>15</v>
      </c>
      <c r="E262" s="23">
        <v>0</v>
      </c>
      <c r="F262" s="28">
        <v>2498.41</v>
      </c>
      <c r="G262" s="23" t="s">
        <v>87</v>
      </c>
      <c r="H262" s="23" t="s">
        <v>87</v>
      </c>
      <c r="I262" s="23" t="s">
        <v>4805</v>
      </c>
      <c r="J262" s="23">
        <f>IF(TRIM(B262)="?",'Cleaning Summary'!$B$28,B262)</f>
        <v>1995</v>
      </c>
      <c r="K262" s="23" t="str">
        <f>IF(TRIM(C262)="?",'Cleaning Summary'!$B$27,C262)</f>
        <v>Oct</v>
      </c>
      <c r="L262" s="23" t="str">
        <f>IF(TRIM(G262)="?",'Cleaning Summary'!$B$40,G262)</f>
        <v>tier - 3</v>
      </c>
      <c r="M262" s="23" t="str">
        <f>IF(TRIM(H262)="?",'Cleaning Summary'!$B$45,H262)</f>
        <v>tier - 3</v>
      </c>
      <c r="N262" s="23" t="str">
        <f>IF(TRIM(I262)="?",'Cleaning Summary'!$B$29,I262)</f>
        <v>R1013</v>
      </c>
      <c r="O262" s="29">
        <f>DATE(J262,MATCH(K262,{"Jan","Feb","Mar","Apr","May","Jun","Jul","Aug","Sep","Oct","Nov","Dec"},0),D262)</f>
        <v>34987</v>
      </c>
      <c r="P262" s="23">
        <f>DATEDIF(O262,'Cleaning Summary'!$B$62,"Y")</f>
        <v>27</v>
      </c>
    </row>
    <row r="263" spans="1:16" x14ac:dyDescent="0.35">
      <c r="A263" s="23" t="s">
        <v>4267</v>
      </c>
      <c r="B263" s="23">
        <v>2004</v>
      </c>
      <c r="C263" s="23" t="s">
        <v>73</v>
      </c>
      <c r="D263" s="23">
        <v>6</v>
      </c>
      <c r="E263" s="23">
        <v>0</v>
      </c>
      <c r="F263" s="28">
        <v>2500.9299999999998</v>
      </c>
      <c r="G263" s="23" t="s">
        <v>86</v>
      </c>
      <c r="H263" s="23" t="s">
        <v>86</v>
      </c>
      <c r="I263" s="23" t="s">
        <v>4808</v>
      </c>
      <c r="J263" s="23">
        <f>IF(TRIM(B263)="?",'Cleaning Summary'!$B$28,B263)</f>
        <v>2004</v>
      </c>
      <c r="K263" s="23" t="str">
        <f>IF(TRIM(C263)="?",'Cleaning Summary'!$B$27,C263)</f>
        <v>Sep</v>
      </c>
      <c r="L263" s="23" t="str">
        <f>IF(TRIM(G263)="?",'Cleaning Summary'!$B$40,G263)</f>
        <v>tier - 2</v>
      </c>
      <c r="M263" s="23" t="str">
        <f>IF(TRIM(H263)="?",'Cleaning Summary'!$B$45,H263)</f>
        <v>tier - 2</v>
      </c>
      <c r="N263" s="23" t="str">
        <f>IF(TRIM(I263)="?",'Cleaning Summary'!$B$29,I263)</f>
        <v>R1012</v>
      </c>
      <c r="O263" s="29">
        <f>DATE(J263,MATCH(K263,{"Jan","Feb","Mar","Apr","May","Jun","Jul","Aug","Sep","Oct","Nov","Dec"},0),D263)</f>
        <v>38236</v>
      </c>
      <c r="P263" s="23">
        <f>DATEDIF(O263,'Cleaning Summary'!$B$62,"Y")</f>
        <v>18</v>
      </c>
    </row>
    <row r="264" spans="1:16" x14ac:dyDescent="0.35">
      <c r="A264" s="23" t="s">
        <v>4265</v>
      </c>
      <c r="B264" s="23">
        <v>1991</v>
      </c>
      <c r="C264" s="23" t="s">
        <v>4810</v>
      </c>
      <c r="D264" s="23">
        <v>5</v>
      </c>
      <c r="E264" s="23">
        <v>3</v>
      </c>
      <c r="F264" s="28">
        <v>2510.79</v>
      </c>
      <c r="G264" s="23" t="s">
        <v>86</v>
      </c>
      <c r="H264" s="23" t="s">
        <v>85</v>
      </c>
      <c r="I264" s="23" t="s">
        <v>4805</v>
      </c>
      <c r="J264" s="23">
        <f>IF(TRIM(B264)="?",'Cleaning Summary'!$B$28,B264)</f>
        <v>1991</v>
      </c>
      <c r="K264" s="23" t="str">
        <f>IF(TRIM(C264)="?",'Cleaning Summary'!$B$27,C264)</f>
        <v>Aug</v>
      </c>
      <c r="L264" s="23" t="str">
        <f>IF(TRIM(G264)="?",'Cleaning Summary'!$B$40,G264)</f>
        <v>tier - 2</v>
      </c>
      <c r="M264" s="23" t="str">
        <f>IF(TRIM(H264)="?",'Cleaning Summary'!$B$45,H264)</f>
        <v>tier - 1</v>
      </c>
      <c r="N264" s="23" t="str">
        <f>IF(TRIM(I264)="?",'Cleaning Summary'!$B$29,I264)</f>
        <v>R1013</v>
      </c>
      <c r="O264" s="29">
        <f>DATE(J264,MATCH(K264,{"Jan","Feb","Mar","Apr","May","Jun","Jul","Aug","Sep","Oct","Nov","Dec"},0),D264)</f>
        <v>33455</v>
      </c>
      <c r="P264" s="23">
        <f>DATEDIF(O264,'Cleaning Summary'!$B$62,"Y")</f>
        <v>31</v>
      </c>
    </row>
    <row r="265" spans="1:16" x14ac:dyDescent="0.35">
      <c r="A265" s="23" t="s">
        <v>4263</v>
      </c>
      <c r="B265" s="23">
        <v>1997</v>
      </c>
      <c r="C265" s="23" t="s">
        <v>4806</v>
      </c>
      <c r="D265" s="23">
        <v>2</v>
      </c>
      <c r="E265" s="23">
        <v>0</v>
      </c>
      <c r="F265" s="28">
        <v>2523.17</v>
      </c>
      <c r="G265" s="23" t="s">
        <v>87</v>
      </c>
      <c r="H265" s="23" t="s">
        <v>85</v>
      </c>
      <c r="I265" s="23" t="s">
        <v>4808</v>
      </c>
      <c r="J265" s="23">
        <f>IF(TRIM(B265)="?",'Cleaning Summary'!$B$28,B265)</f>
        <v>1997</v>
      </c>
      <c r="K265" s="23" t="str">
        <f>IF(TRIM(C265)="?",'Cleaning Summary'!$B$27,C265)</f>
        <v>Nov</v>
      </c>
      <c r="L265" s="23" t="str">
        <f>IF(TRIM(G265)="?",'Cleaning Summary'!$B$40,G265)</f>
        <v>tier - 3</v>
      </c>
      <c r="M265" s="23" t="str">
        <f>IF(TRIM(H265)="?",'Cleaning Summary'!$B$45,H265)</f>
        <v>tier - 1</v>
      </c>
      <c r="N265" s="23" t="str">
        <f>IF(TRIM(I265)="?",'Cleaning Summary'!$B$29,I265)</f>
        <v>R1012</v>
      </c>
      <c r="O265" s="29">
        <f>DATE(J265,MATCH(K265,{"Jan","Feb","Mar","Apr","May","Jun","Jul","Aug","Sep","Oct","Nov","Dec"},0),D265)</f>
        <v>35736</v>
      </c>
      <c r="P265" s="23">
        <f>DATEDIF(O265,'Cleaning Summary'!$B$62,"Y")</f>
        <v>25</v>
      </c>
    </row>
    <row r="266" spans="1:16" x14ac:dyDescent="0.35">
      <c r="A266" s="23" t="s">
        <v>4261</v>
      </c>
      <c r="B266" s="23">
        <v>2000</v>
      </c>
      <c r="C266" s="23" t="s">
        <v>4810</v>
      </c>
      <c r="D266" s="23">
        <v>25</v>
      </c>
      <c r="E266" s="23">
        <v>0</v>
      </c>
      <c r="F266" s="28">
        <v>2527.8200000000002</v>
      </c>
      <c r="G266" s="23" t="s">
        <v>86</v>
      </c>
      <c r="H266" s="23" t="s">
        <v>87</v>
      </c>
      <c r="I266" s="23" t="s">
        <v>4808</v>
      </c>
      <c r="J266" s="23">
        <f>IF(TRIM(B266)="?",'Cleaning Summary'!$B$28,B266)</f>
        <v>2000</v>
      </c>
      <c r="K266" s="23" t="str">
        <f>IF(TRIM(C266)="?",'Cleaning Summary'!$B$27,C266)</f>
        <v>Aug</v>
      </c>
      <c r="L266" s="23" t="str">
        <f>IF(TRIM(G266)="?",'Cleaning Summary'!$B$40,G266)</f>
        <v>tier - 2</v>
      </c>
      <c r="M266" s="23" t="str">
        <f>IF(TRIM(H266)="?",'Cleaning Summary'!$B$45,H266)</f>
        <v>tier - 3</v>
      </c>
      <c r="N266" s="23" t="str">
        <f>IF(TRIM(I266)="?",'Cleaning Summary'!$B$29,I266)</f>
        <v>R1012</v>
      </c>
      <c r="O266" s="29">
        <f>DATE(J266,MATCH(K266,{"Jan","Feb","Mar","Apr","May","Jun","Jul","Aug","Sep","Oct","Nov","Dec"},0),D266)</f>
        <v>36763</v>
      </c>
      <c r="P266" s="23">
        <f>DATEDIF(O266,'Cleaning Summary'!$B$62,"Y")</f>
        <v>22</v>
      </c>
    </row>
    <row r="267" spans="1:16" x14ac:dyDescent="0.35">
      <c r="A267" s="23" t="s">
        <v>4259</v>
      </c>
      <c r="B267" s="23">
        <v>1997</v>
      </c>
      <c r="C267" s="23" t="s">
        <v>4804</v>
      </c>
      <c r="D267" s="23">
        <v>28</v>
      </c>
      <c r="E267" s="23">
        <v>0</v>
      </c>
      <c r="F267" s="28">
        <v>2534.39</v>
      </c>
      <c r="G267" s="23" t="s">
        <v>87</v>
      </c>
      <c r="H267" s="23" t="s">
        <v>87</v>
      </c>
      <c r="I267" s="23" t="s">
        <v>4808</v>
      </c>
      <c r="J267" s="23">
        <f>IF(TRIM(B267)="?",'Cleaning Summary'!$B$28,B267)</f>
        <v>1997</v>
      </c>
      <c r="K267" s="23" t="str">
        <f>IF(TRIM(C267)="?",'Cleaning Summary'!$B$27,C267)</f>
        <v>Jul</v>
      </c>
      <c r="L267" s="23" t="str">
        <f>IF(TRIM(G267)="?",'Cleaning Summary'!$B$40,G267)</f>
        <v>tier - 3</v>
      </c>
      <c r="M267" s="23" t="str">
        <f>IF(TRIM(H267)="?",'Cleaning Summary'!$B$45,H267)</f>
        <v>tier - 3</v>
      </c>
      <c r="N267" s="23" t="str">
        <f>IF(TRIM(I267)="?",'Cleaning Summary'!$B$29,I267)</f>
        <v>R1012</v>
      </c>
      <c r="O267" s="29">
        <f>DATE(J267,MATCH(K267,{"Jan","Feb","Mar","Apr","May","Jun","Jul","Aug","Sep","Oct","Nov","Dec"},0),D267)</f>
        <v>35639</v>
      </c>
      <c r="P267" s="23">
        <f>DATEDIF(O267,'Cleaning Summary'!$B$62,"Y")</f>
        <v>25</v>
      </c>
    </row>
    <row r="268" spans="1:16" x14ac:dyDescent="0.35">
      <c r="A268" s="23" t="s">
        <v>4257</v>
      </c>
      <c r="B268" s="23">
        <v>1990</v>
      </c>
      <c r="C268" s="23" t="s">
        <v>4811</v>
      </c>
      <c r="D268" s="23">
        <v>1</v>
      </c>
      <c r="E268" s="23">
        <v>3</v>
      </c>
      <c r="F268" s="28">
        <v>2540.39</v>
      </c>
      <c r="G268" s="23" t="s">
        <v>86</v>
      </c>
      <c r="H268" s="23" t="s">
        <v>86</v>
      </c>
      <c r="I268" s="23" t="s">
        <v>4805</v>
      </c>
      <c r="J268" s="23">
        <f>IF(TRIM(B268)="?",'Cleaning Summary'!$B$28,B268)</f>
        <v>1990</v>
      </c>
      <c r="K268" s="23" t="str">
        <f>IF(TRIM(C268)="?",'Cleaning Summary'!$B$27,C268)</f>
        <v>Oct</v>
      </c>
      <c r="L268" s="23" t="str">
        <f>IF(TRIM(G268)="?",'Cleaning Summary'!$B$40,G268)</f>
        <v>tier - 2</v>
      </c>
      <c r="M268" s="23" t="str">
        <f>IF(TRIM(H268)="?",'Cleaning Summary'!$B$45,H268)</f>
        <v>tier - 2</v>
      </c>
      <c r="N268" s="23" t="str">
        <f>IF(TRIM(I268)="?",'Cleaning Summary'!$B$29,I268)</f>
        <v>R1013</v>
      </c>
      <c r="O268" s="29">
        <f>DATE(J268,MATCH(K268,{"Jan","Feb","Mar","Apr","May","Jun","Jul","Aug","Sep","Oct","Nov","Dec"},0),D268)</f>
        <v>33147</v>
      </c>
      <c r="P268" s="23">
        <f>DATEDIF(O268,'Cleaning Summary'!$B$62,"Y")</f>
        <v>32</v>
      </c>
    </row>
    <row r="269" spans="1:16" x14ac:dyDescent="0.35">
      <c r="A269" s="23" t="s">
        <v>4255</v>
      </c>
      <c r="B269" s="23">
        <v>1991</v>
      </c>
      <c r="C269" s="23" t="s">
        <v>4806</v>
      </c>
      <c r="D269" s="23">
        <v>17</v>
      </c>
      <c r="E269" s="23">
        <v>3</v>
      </c>
      <c r="F269" s="28">
        <v>2545.6799999999998</v>
      </c>
      <c r="G269" s="23" t="s">
        <v>86</v>
      </c>
      <c r="H269" s="23" t="s">
        <v>85</v>
      </c>
      <c r="I269" s="23" t="s">
        <v>4805</v>
      </c>
      <c r="J269" s="23">
        <f>IF(TRIM(B269)="?",'Cleaning Summary'!$B$28,B269)</f>
        <v>1991</v>
      </c>
      <c r="K269" s="23" t="str">
        <f>IF(TRIM(C269)="?",'Cleaning Summary'!$B$27,C269)</f>
        <v>Nov</v>
      </c>
      <c r="L269" s="23" t="str">
        <f>IF(TRIM(G269)="?",'Cleaning Summary'!$B$40,G269)</f>
        <v>tier - 2</v>
      </c>
      <c r="M269" s="23" t="str">
        <f>IF(TRIM(H269)="?",'Cleaning Summary'!$B$45,H269)</f>
        <v>tier - 1</v>
      </c>
      <c r="N269" s="23" t="str">
        <f>IF(TRIM(I269)="?",'Cleaning Summary'!$B$29,I269)</f>
        <v>R1013</v>
      </c>
      <c r="O269" s="29">
        <f>DATE(J269,MATCH(K269,{"Jan","Feb","Mar","Apr","May","Jun","Jul","Aug","Sep","Oct","Nov","Dec"},0),D269)</f>
        <v>33559</v>
      </c>
      <c r="P269" s="23">
        <f>DATEDIF(O269,'Cleaning Summary'!$B$62,"Y")</f>
        <v>31</v>
      </c>
    </row>
    <row r="270" spans="1:16" x14ac:dyDescent="0.35">
      <c r="A270" s="23" t="s">
        <v>4253</v>
      </c>
      <c r="B270" s="23">
        <v>2002</v>
      </c>
      <c r="C270" s="23" t="s">
        <v>4811</v>
      </c>
      <c r="D270" s="23">
        <v>11</v>
      </c>
      <c r="E270" s="23">
        <v>2</v>
      </c>
      <c r="F270" s="28">
        <v>2566.4699999999998</v>
      </c>
      <c r="G270" s="23" t="s">
        <v>86</v>
      </c>
      <c r="H270" s="23" t="s">
        <v>87</v>
      </c>
      <c r="I270" s="23" t="s">
        <v>4805</v>
      </c>
      <c r="J270" s="23">
        <f>IF(TRIM(B270)="?",'Cleaning Summary'!$B$28,B270)</f>
        <v>2002</v>
      </c>
      <c r="K270" s="23" t="str">
        <f>IF(TRIM(C270)="?",'Cleaning Summary'!$B$27,C270)</f>
        <v>Oct</v>
      </c>
      <c r="L270" s="23" t="str">
        <f>IF(TRIM(G270)="?",'Cleaning Summary'!$B$40,G270)</f>
        <v>tier - 2</v>
      </c>
      <c r="M270" s="23" t="str">
        <f>IF(TRIM(H270)="?",'Cleaning Summary'!$B$45,H270)</f>
        <v>tier - 3</v>
      </c>
      <c r="N270" s="23" t="str">
        <f>IF(TRIM(I270)="?",'Cleaning Summary'!$B$29,I270)</f>
        <v>R1013</v>
      </c>
      <c r="O270" s="29">
        <f>DATE(J270,MATCH(K270,{"Jan","Feb","Mar","Apr","May","Jun","Jul","Aug","Sep","Oct","Nov","Dec"},0),D270)</f>
        <v>37540</v>
      </c>
      <c r="P270" s="23">
        <f>DATEDIF(O270,'Cleaning Summary'!$B$62,"Y")</f>
        <v>20</v>
      </c>
    </row>
    <row r="271" spans="1:16" x14ac:dyDescent="0.35">
      <c r="A271" s="23" t="s">
        <v>4251</v>
      </c>
      <c r="B271" s="23">
        <v>2002</v>
      </c>
      <c r="C271" s="23" t="s">
        <v>4804</v>
      </c>
      <c r="D271" s="23">
        <v>20</v>
      </c>
      <c r="E271" s="23">
        <v>0</v>
      </c>
      <c r="F271" s="28">
        <v>2585.04</v>
      </c>
      <c r="G271" s="23" t="s">
        <v>86</v>
      </c>
      <c r="H271" s="23" t="s">
        <v>86</v>
      </c>
      <c r="I271" s="23" t="s">
        <v>4821</v>
      </c>
      <c r="J271" s="23">
        <f>IF(TRIM(B271)="?",'Cleaning Summary'!$B$28,B271)</f>
        <v>2002</v>
      </c>
      <c r="K271" s="23" t="str">
        <f>IF(TRIM(C271)="?",'Cleaning Summary'!$B$27,C271)</f>
        <v>Jul</v>
      </c>
      <c r="L271" s="23" t="str">
        <f>IF(TRIM(G271)="?",'Cleaning Summary'!$B$40,G271)</f>
        <v>tier - 2</v>
      </c>
      <c r="M271" s="23" t="str">
        <f>IF(TRIM(H271)="?",'Cleaning Summary'!$B$45,H271)</f>
        <v>tier - 2</v>
      </c>
      <c r="N271" s="23" t="str">
        <f>IF(TRIM(I271)="?",'Cleaning Summary'!$B$29,I271)</f>
        <v>R1021</v>
      </c>
      <c r="O271" s="29">
        <f>DATE(J271,MATCH(K271,{"Jan","Feb","Mar","Apr","May","Jun","Jul","Aug","Sep","Oct","Nov","Dec"},0),D271)</f>
        <v>37457</v>
      </c>
      <c r="P271" s="23">
        <f>DATEDIF(O271,'Cleaning Summary'!$B$62,"Y")</f>
        <v>20</v>
      </c>
    </row>
    <row r="272" spans="1:16" x14ac:dyDescent="0.35">
      <c r="A272" s="23" t="s">
        <v>4249</v>
      </c>
      <c r="B272" s="23">
        <v>2001</v>
      </c>
      <c r="C272" s="23" t="s">
        <v>4811</v>
      </c>
      <c r="D272" s="23">
        <v>15</v>
      </c>
      <c r="E272" s="23">
        <v>1</v>
      </c>
      <c r="F272" s="28">
        <v>2585.27</v>
      </c>
      <c r="G272" s="23" t="s">
        <v>86</v>
      </c>
      <c r="H272" s="23" t="s">
        <v>87</v>
      </c>
      <c r="I272" s="23" t="s">
        <v>4812</v>
      </c>
      <c r="J272" s="23">
        <f>IF(TRIM(B272)="?",'Cleaning Summary'!$B$28,B272)</f>
        <v>2001</v>
      </c>
      <c r="K272" s="23" t="str">
        <f>IF(TRIM(C272)="?",'Cleaning Summary'!$B$27,C272)</f>
        <v>Oct</v>
      </c>
      <c r="L272" s="23" t="str">
        <f>IF(TRIM(G272)="?",'Cleaning Summary'!$B$40,G272)</f>
        <v>tier - 2</v>
      </c>
      <c r="M272" s="23" t="str">
        <f>IF(TRIM(H272)="?",'Cleaning Summary'!$B$45,H272)</f>
        <v>tier - 3</v>
      </c>
      <c r="N272" s="23" t="str">
        <f>IF(TRIM(I272)="?",'Cleaning Summary'!$B$29,I272)</f>
        <v>R1011</v>
      </c>
      <c r="O272" s="29">
        <f>DATE(J272,MATCH(K272,{"Jan","Feb","Mar","Apr","May","Jun","Jul","Aug","Sep","Oct","Nov","Dec"},0),D272)</f>
        <v>37179</v>
      </c>
      <c r="P272" s="23">
        <f>DATEDIF(O272,'Cleaning Summary'!$B$62,"Y")</f>
        <v>21</v>
      </c>
    </row>
    <row r="273" spans="1:16" x14ac:dyDescent="0.35">
      <c r="A273" s="23" t="s">
        <v>4247</v>
      </c>
      <c r="B273" s="23">
        <v>2001</v>
      </c>
      <c r="C273" s="23" t="s">
        <v>4804</v>
      </c>
      <c r="D273" s="23">
        <v>28</v>
      </c>
      <c r="E273" s="23">
        <v>0</v>
      </c>
      <c r="F273" s="28">
        <v>2585.85</v>
      </c>
      <c r="G273" s="23" t="s">
        <v>86</v>
      </c>
      <c r="H273" s="23" t="s">
        <v>86</v>
      </c>
      <c r="I273" s="23" t="s">
        <v>4818</v>
      </c>
      <c r="J273" s="23">
        <f>IF(TRIM(B273)="?",'Cleaning Summary'!$B$28,B273)</f>
        <v>2001</v>
      </c>
      <c r="K273" s="23" t="str">
        <f>IF(TRIM(C273)="?",'Cleaning Summary'!$B$27,C273)</f>
        <v>Jul</v>
      </c>
      <c r="L273" s="23" t="str">
        <f>IF(TRIM(G273)="?",'Cleaning Summary'!$B$40,G273)</f>
        <v>tier - 2</v>
      </c>
      <c r="M273" s="23" t="str">
        <f>IF(TRIM(H273)="?",'Cleaning Summary'!$B$45,H273)</f>
        <v>tier - 2</v>
      </c>
      <c r="N273" s="23" t="str">
        <f>IF(TRIM(I273)="?",'Cleaning Summary'!$B$29,I273)</f>
        <v>R1024</v>
      </c>
      <c r="O273" s="29">
        <f>DATE(J273,MATCH(K273,{"Jan","Feb","Mar","Apr","May","Jun","Jul","Aug","Sep","Oct","Nov","Dec"},0),D273)</f>
        <v>37100</v>
      </c>
      <c r="P273" s="23">
        <f>DATEDIF(O273,'Cleaning Summary'!$B$62,"Y")</f>
        <v>21</v>
      </c>
    </row>
    <row r="274" spans="1:16" x14ac:dyDescent="0.35">
      <c r="A274" s="23" t="s">
        <v>4245</v>
      </c>
      <c r="B274" s="23">
        <v>2001</v>
      </c>
      <c r="C274" s="23" t="s">
        <v>4810</v>
      </c>
      <c r="D274" s="23">
        <v>26</v>
      </c>
      <c r="E274" s="23">
        <v>1</v>
      </c>
      <c r="F274" s="28">
        <v>2597.7800000000002</v>
      </c>
      <c r="G274" s="23" t="s">
        <v>86</v>
      </c>
      <c r="H274" s="23" t="s">
        <v>85</v>
      </c>
      <c r="I274" s="23" t="s">
        <v>4812</v>
      </c>
      <c r="J274" s="23">
        <f>IF(TRIM(B274)="?",'Cleaning Summary'!$B$28,B274)</f>
        <v>2001</v>
      </c>
      <c r="K274" s="23" t="str">
        <f>IF(TRIM(C274)="?",'Cleaning Summary'!$B$27,C274)</f>
        <v>Aug</v>
      </c>
      <c r="L274" s="23" t="str">
        <f>IF(TRIM(G274)="?",'Cleaning Summary'!$B$40,G274)</f>
        <v>tier - 2</v>
      </c>
      <c r="M274" s="23" t="str">
        <f>IF(TRIM(H274)="?",'Cleaning Summary'!$B$45,H274)</f>
        <v>tier - 1</v>
      </c>
      <c r="N274" s="23" t="str">
        <f>IF(TRIM(I274)="?",'Cleaning Summary'!$B$29,I274)</f>
        <v>R1011</v>
      </c>
      <c r="O274" s="29">
        <f>DATE(J274,MATCH(K274,{"Jan","Feb","Mar","Apr","May","Jun","Jul","Aug","Sep","Oct","Nov","Dec"},0),D274)</f>
        <v>37129</v>
      </c>
      <c r="P274" s="23">
        <f>DATEDIF(O274,'Cleaning Summary'!$B$62,"Y")</f>
        <v>21</v>
      </c>
    </row>
    <row r="275" spans="1:16" x14ac:dyDescent="0.35">
      <c r="A275" s="23" t="s">
        <v>4243</v>
      </c>
      <c r="B275" s="23">
        <v>1997</v>
      </c>
      <c r="C275" s="23" t="s">
        <v>4810</v>
      </c>
      <c r="D275" s="23">
        <v>26</v>
      </c>
      <c r="E275" s="23">
        <v>0</v>
      </c>
      <c r="F275" s="28">
        <v>2632.99</v>
      </c>
      <c r="G275" s="23" t="s">
        <v>86</v>
      </c>
      <c r="H275" s="23" t="s">
        <v>85</v>
      </c>
      <c r="I275" s="23" t="s">
        <v>4812</v>
      </c>
      <c r="J275" s="23">
        <f>IF(TRIM(B275)="?",'Cleaning Summary'!$B$28,B275)</f>
        <v>1997</v>
      </c>
      <c r="K275" s="23" t="str">
        <f>IF(TRIM(C275)="?",'Cleaning Summary'!$B$27,C275)</f>
        <v>Aug</v>
      </c>
      <c r="L275" s="23" t="str">
        <f>IF(TRIM(G275)="?",'Cleaning Summary'!$B$40,G275)</f>
        <v>tier - 2</v>
      </c>
      <c r="M275" s="23" t="str">
        <f>IF(TRIM(H275)="?",'Cleaning Summary'!$B$45,H275)</f>
        <v>tier - 1</v>
      </c>
      <c r="N275" s="23" t="str">
        <f>IF(TRIM(I275)="?",'Cleaning Summary'!$B$29,I275)</f>
        <v>R1011</v>
      </c>
      <c r="O275" s="29">
        <f>DATE(J275,MATCH(K275,{"Jan","Feb","Mar","Apr","May","Jun","Jul","Aug","Sep","Oct","Nov","Dec"},0),D275)</f>
        <v>35668</v>
      </c>
      <c r="P275" s="23">
        <f>DATEDIF(O275,'Cleaning Summary'!$B$62,"Y")</f>
        <v>25</v>
      </c>
    </row>
    <row r="276" spans="1:16" x14ac:dyDescent="0.35">
      <c r="A276" s="23" t="s">
        <v>4241</v>
      </c>
      <c r="B276" s="23">
        <v>2000</v>
      </c>
      <c r="C276" s="23" t="s">
        <v>4807</v>
      </c>
      <c r="D276" s="23">
        <v>24</v>
      </c>
      <c r="E276" s="23">
        <v>1</v>
      </c>
      <c r="F276" s="28">
        <v>2639.04</v>
      </c>
      <c r="G276" s="23" t="s">
        <v>86</v>
      </c>
      <c r="H276" s="23" t="s">
        <v>86</v>
      </c>
      <c r="I276" s="23" t="s">
        <v>4808</v>
      </c>
      <c r="J276" s="23">
        <f>IF(TRIM(B276)="?",'Cleaning Summary'!$B$28,B276)</f>
        <v>2000</v>
      </c>
      <c r="K276" s="23" t="str">
        <f>IF(TRIM(C276)="?",'Cleaning Summary'!$B$27,C276)</f>
        <v>Jun</v>
      </c>
      <c r="L276" s="23" t="str">
        <f>IF(TRIM(G276)="?",'Cleaning Summary'!$B$40,G276)</f>
        <v>tier - 2</v>
      </c>
      <c r="M276" s="23" t="str">
        <f>IF(TRIM(H276)="?",'Cleaning Summary'!$B$45,H276)</f>
        <v>tier - 2</v>
      </c>
      <c r="N276" s="23" t="str">
        <f>IF(TRIM(I276)="?",'Cleaning Summary'!$B$29,I276)</f>
        <v>R1012</v>
      </c>
      <c r="O276" s="29">
        <f>DATE(J276,MATCH(K276,{"Jan","Feb","Mar","Apr","May","Jun","Jul","Aug","Sep","Oct","Nov","Dec"},0),D276)</f>
        <v>36701</v>
      </c>
      <c r="P276" s="23">
        <f>DATEDIF(O276,'Cleaning Summary'!$B$62,"Y")</f>
        <v>22</v>
      </c>
    </row>
    <row r="277" spans="1:16" x14ac:dyDescent="0.35">
      <c r="A277" s="23" t="s">
        <v>4239</v>
      </c>
      <c r="B277" s="23">
        <v>2000</v>
      </c>
      <c r="C277" s="23" t="s">
        <v>4809</v>
      </c>
      <c r="D277" s="23">
        <v>9</v>
      </c>
      <c r="E277" s="23">
        <v>1</v>
      </c>
      <c r="F277" s="28">
        <v>2643.27</v>
      </c>
      <c r="G277" s="23" t="s">
        <v>86</v>
      </c>
      <c r="H277" s="23" t="s">
        <v>85</v>
      </c>
      <c r="I277" s="23" t="s">
        <v>4808</v>
      </c>
      <c r="J277" s="23">
        <f>IF(TRIM(B277)="?",'Cleaning Summary'!$B$28,B277)</f>
        <v>2000</v>
      </c>
      <c r="K277" s="23" t="str">
        <f>IF(TRIM(C277)="?",'Cleaning Summary'!$B$27,C277)</f>
        <v>Dec</v>
      </c>
      <c r="L277" s="23" t="str">
        <f>IF(TRIM(G277)="?",'Cleaning Summary'!$B$40,G277)</f>
        <v>tier - 2</v>
      </c>
      <c r="M277" s="23" t="str">
        <f>IF(TRIM(H277)="?",'Cleaning Summary'!$B$45,H277)</f>
        <v>tier - 1</v>
      </c>
      <c r="N277" s="23" t="str">
        <f>IF(TRIM(I277)="?",'Cleaning Summary'!$B$29,I277)</f>
        <v>R1012</v>
      </c>
      <c r="O277" s="29">
        <f>DATE(J277,MATCH(K277,{"Jan","Feb","Mar","Apr","May","Jun","Jul","Aug","Sep","Oct","Nov","Dec"},0),D277)</f>
        <v>36869</v>
      </c>
      <c r="P277" s="23">
        <f>DATEDIF(O277,'Cleaning Summary'!$B$62,"Y")</f>
        <v>22</v>
      </c>
    </row>
    <row r="278" spans="1:16" x14ac:dyDescent="0.35">
      <c r="A278" s="23" t="s">
        <v>4237</v>
      </c>
      <c r="B278" s="23">
        <v>1996</v>
      </c>
      <c r="C278" s="23" t="s">
        <v>4810</v>
      </c>
      <c r="D278" s="23">
        <v>5</v>
      </c>
      <c r="E278" s="23">
        <v>0</v>
      </c>
      <c r="F278" s="28">
        <v>2680.95</v>
      </c>
      <c r="G278" s="23" t="s">
        <v>87</v>
      </c>
      <c r="H278" s="23" t="s">
        <v>86</v>
      </c>
      <c r="I278" s="23" t="s">
        <v>4808</v>
      </c>
      <c r="J278" s="23">
        <f>IF(TRIM(B278)="?",'Cleaning Summary'!$B$28,B278)</f>
        <v>1996</v>
      </c>
      <c r="K278" s="23" t="str">
        <f>IF(TRIM(C278)="?",'Cleaning Summary'!$B$27,C278)</f>
        <v>Aug</v>
      </c>
      <c r="L278" s="23" t="str">
        <f>IF(TRIM(G278)="?",'Cleaning Summary'!$B$40,G278)</f>
        <v>tier - 3</v>
      </c>
      <c r="M278" s="23" t="str">
        <f>IF(TRIM(H278)="?",'Cleaning Summary'!$B$45,H278)</f>
        <v>tier - 2</v>
      </c>
      <c r="N278" s="23" t="str">
        <f>IF(TRIM(I278)="?",'Cleaning Summary'!$B$29,I278)</f>
        <v>R1012</v>
      </c>
      <c r="O278" s="29">
        <f>DATE(J278,MATCH(K278,{"Jan","Feb","Mar","Apr","May","Jun","Jul","Aug","Sep","Oct","Nov","Dec"},0),D278)</f>
        <v>35282</v>
      </c>
      <c r="P278" s="23">
        <f>DATEDIF(O278,'Cleaning Summary'!$B$62,"Y")</f>
        <v>26</v>
      </c>
    </row>
    <row r="279" spans="1:16" x14ac:dyDescent="0.35">
      <c r="A279" s="23" t="s">
        <v>4235</v>
      </c>
      <c r="B279" s="23">
        <v>1994</v>
      </c>
      <c r="C279" s="23" t="s">
        <v>73</v>
      </c>
      <c r="D279" s="23">
        <v>17</v>
      </c>
      <c r="E279" s="23">
        <v>0</v>
      </c>
      <c r="F279" s="28">
        <v>2684.69</v>
      </c>
      <c r="G279" s="23" t="s">
        <v>86</v>
      </c>
      <c r="H279" s="23" t="s">
        <v>86</v>
      </c>
      <c r="I279" s="23" t="s">
        <v>4805</v>
      </c>
      <c r="J279" s="23">
        <f>IF(TRIM(B279)="?",'Cleaning Summary'!$B$28,B279)</f>
        <v>1994</v>
      </c>
      <c r="K279" s="23" t="str">
        <f>IF(TRIM(C279)="?",'Cleaning Summary'!$B$27,C279)</f>
        <v>Sep</v>
      </c>
      <c r="L279" s="23" t="str">
        <f>IF(TRIM(G279)="?",'Cleaning Summary'!$B$40,G279)</f>
        <v>tier - 2</v>
      </c>
      <c r="M279" s="23" t="str">
        <f>IF(TRIM(H279)="?",'Cleaning Summary'!$B$45,H279)</f>
        <v>tier - 2</v>
      </c>
      <c r="N279" s="23" t="str">
        <f>IF(TRIM(I279)="?",'Cleaning Summary'!$B$29,I279)</f>
        <v>R1013</v>
      </c>
      <c r="O279" s="29">
        <f>DATE(J279,MATCH(K279,{"Jan","Feb","Mar","Apr","May","Jun","Jul","Aug","Sep","Oct","Nov","Dec"},0),D279)</f>
        <v>34594</v>
      </c>
      <c r="P279" s="23">
        <f>DATEDIF(O279,'Cleaning Summary'!$B$62,"Y")</f>
        <v>28</v>
      </c>
    </row>
    <row r="280" spans="1:16" x14ac:dyDescent="0.35">
      <c r="A280" s="23" t="s">
        <v>4233</v>
      </c>
      <c r="B280" s="23">
        <v>1994</v>
      </c>
      <c r="C280" s="23" t="s">
        <v>4811</v>
      </c>
      <c r="D280" s="23">
        <v>2</v>
      </c>
      <c r="E280" s="23">
        <v>0</v>
      </c>
      <c r="F280" s="28">
        <v>2689.5</v>
      </c>
      <c r="G280" s="23" t="s">
        <v>87</v>
      </c>
      <c r="H280" s="23" t="s">
        <v>86</v>
      </c>
      <c r="I280" s="23" t="s">
        <v>4805</v>
      </c>
      <c r="J280" s="23">
        <f>IF(TRIM(B280)="?",'Cleaning Summary'!$B$28,B280)</f>
        <v>1994</v>
      </c>
      <c r="K280" s="23" t="str">
        <f>IF(TRIM(C280)="?",'Cleaning Summary'!$B$27,C280)</f>
        <v>Oct</v>
      </c>
      <c r="L280" s="23" t="str">
        <f>IF(TRIM(G280)="?",'Cleaning Summary'!$B$40,G280)</f>
        <v>tier - 3</v>
      </c>
      <c r="M280" s="23" t="str">
        <f>IF(TRIM(H280)="?",'Cleaning Summary'!$B$45,H280)</f>
        <v>tier - 2</v>
      </c>
      <c r="N280" s="23" t="str">
        <f>IF(TRIM(I280)="?",'Cleaning Summary'!$B$29,I280)</f>
        <v>R1013</v>
      </c>
      <c r="O280" s="29">
        <f>DATE(J280,MATCH(K280,{"Jan","Feb","Mar","Apr","May","Jun","Jul","Aug","Sep","Oct","Nov","Dec"},0),D280)</f>
        <v>34609</v>
      </c>
      <c r="P280" s="23">
        <f>DATEDIF(O280,'Cleaning Summary'!$B$62,"Y")</f>
        <v>28</v>
      </c>
    </row>
    <row r="281" spans="1:16" x14ac:dyDescent="0.35">
      <c r="A281" s="23" t="s">
        <v>4231</v>
      </c>
      <c r="B281" s="23">
        <v>1999</v>
      </c>
      <c r="C281" s="23" t="s">
        <v>4807</v>
      </c>
      <c r="D281" s="23">
        <v>11</v>
      </c>
      <c r="E281" s="23">
        <v>0</v>
      </c>
      <c r="F281" s="28">
        <v>2690.11</v>
      </c>
      <c r="G281" s="23" t="s">
        <v>86</v>
      </c>
      <c r="H281" s="23" t="s">
        <v>86</v>
      </c>
      <c r="I281" s="23" t="s">
        <v>4808</v>
      </c>
      <c r="J281" s="23">
        <f>IF(TRIM(B281)="?",'Cleaning Summary'!$B$28,B281)</f>
        <v>1999</v>
      </c>
      <c r="K281" s="23" t="str">
        <f>IF(TRIM(C281)="?",'Cleaning Summary'!$B$27,C281)</f>
        <v>Jun</v>
      </c>
      <c r="L281" s="23" t="str">
        <f>IF(TRIM(G281)="?",'Cleaning Summary'!$B$40,G281)</f>
        <v>tier - 2</v>
      </c>
      <c r="M281" s="23" t="str">
        <f>IF(TRIM(H281)="?",'Cleaning Summary'!$B$45,H281)</f>
        <v>tier - 2</v>
      </c>
      <c r="N281" s="23" t="str">
        <f>IF(TRIM(I281)="?",'Cleaning Summary'!$B$29,I281)</f>
        <v>R1012</v>
      </c>
      <c r="O281" s="29">
        <f>DATE(J281,MATCH(K281,{"Jan","Feb","Mar","Apr","May","Jun","Jul","Aug","Sep","Oct","Nov","Dec"},0),D281)</f>
        <v>36322</v>
      </c>
      <c r="P281" s="23">
        <f>DATEDIF(O281,'Cleaning Summary'!$B$62,"Y")</f>
        <v>23</v>
      </c>
    </row>
    <row r="282" spans="1:16" x14ac:dyDescent="0.35">
      <c r="A282" s="23" t="s">
        <v>4229</v>
      </c>
      <c r="B282" s="23">
        <v>1996</v>
      </c>
      <c r="C282" s="23" t="s">
        <v>4807</v>
      </c>
      <c r="D282" s="23">
        <v>13</v>
      </c>
      <c r="E282" s="23">
        <v>0</v>
      </c>
      <c r="F282" s="28">
        <v>2699.57</v>
      </c>
      <c r="G282" s="23" t="s">
        <v>86</v>
      </c>
      <c r="H282" s="23" t="s">
        <v>85</v>
      </c>
      <c r="I282" s="23" t="s">
        <v>4808</v>
      </c>
      <c r="J282" s="23">
        <f>IF(TRIM(B282)="?",'Cleaning Summary'!$B$28,B282)</f>
        <v>1996</v>
      </c>
      <c r="K282" s="23" t="str">
        <f>IF(TRIM(C282)="?",'Cleaning Summary'!$B$27,C282)</f>
        <v>Jun</v>
      </c>
      <c r="L282" s="23" t="str">
        <f>IF(TRIM(G282)="?",'Cleaning Summary'!$B$40,G282)</f>
        <v>tier - 2</v>
      </c>
      <c r="M282" s="23" t="str">
        <f>IF(TRIM(H282)="?",'Cleaning Summary'!$B$45,H282)</f>
        <v>tier - 1</v>
      </c>
      <c r="N282" s="23" t="str">
        <f>IF(TRIM(I282)="?",'Cleaning Summary'!$B$29,I282)</f>
        <v>R1012</v>
      </c>
      <c r="O282" s="29">
        <f>DATE(J282,MATCH(K282,{"Jan","Feb","Mar","Apr","May","Jun","Jul","Aug","Sep","Oct","Nov","Dec"},0),D282)</f>
        <v>35229</v>
      </c>
      <c r="P282" s="23">
        <f>DATEDIF(O282,'Cleaning Summary'!$B$62,"Y")</f>
        <v>26</v>
      </c>
    </row>
    <row r="283" spans="1:16" x14ac:dyDescent="0.35">
      <c r="A283" s="23" t="s">
        <v>4227</v>
      </c>
      <c r="B283" s="23">
        <v>2003</v>
      </c>
      <c r="C283" s="23" t="s">
        <v>4804</v>
      </c>
      <c r="D283" s="23">
        <v>17</v>
      </c>
      <c r="E283" s="23">
        <v>1</v>
      </c>
      <c r="F283" s="28">
        <v>2709.11</v>
      </c>
      <c r="G283" s="23" t="s">
        <v>86</v>
      </c>
      <c r="H283" s="23" t="s">
        <v>86</v>
      </c>
      <c r="I283" s="23" t="s">
        <v>4808</v>
      </c>
      <c r="J283" s="23">
        <f>IF(TRIM(B283)="?",'Cleaning Summary'!$B$28,B283)</f>
        <v>2003</v>
      </c>
      <c r="K283" s="23" t="str">
        <f>IF(TRIM(C283)="?",'Cleaning Summary'!$B$27,C283)</f>
        <v>Jul</v>
      </c>
      <c r="L283" s="23" t="str">
        <f>IF(TRIM(G283)="?",'Cleaning Summary'!$B$40,G283)</f>
        <v>tier - 2</v>
      </c>
      <c r="M283" s="23" t="str">
        <f>IF(TRIM(H283)="?",'Cleaning Summary'!$B$45,H283)</f>
        <v>tier - 2</v>
      </c>
      <c r="N283" s="23" t="str">
        <f>IF(TRIM(I283)="?",'Cleaning Summary'!$B$29,I283)</f>
        <v>R1012</v>
      </c>
      <c r="O283" s="29">
        <f>DATE(J283,MATCH(K283,{"Jan","Feb","Mar","Apr","May","Jun","Jul","Aug","Sep","Oct","Nov","Dec"},0),D283)</f>
        <v>37819</v>
      </c>
      <c r="P283" s="23">
        <f>DATEDIF(O283,'Cleaning Summary'!$B$62,"Y")</f>
        <v>19</v>
      </c>
    </row>
    <row r="284" spans="1:16" x14ac:dyDescent="0.35">
      <c r="A284" s="23" t="s">
        <v>4225</v>
      </c>
      <c r="B284" s="23">
        <v>2003</v>
      </c>
      <c r="C284" s="23" t="s">
        <v>4806</v>
      </c>
      <c r="D284" s="23">
        <v>21</v>
      </c>
      <c r="E284" s="23">
        <v>1</v>
      </c>
      <c r="F284" s="28">
        <v>2709.24</v>
      </c>
      <c r="G284" s="23" t="s">
        <v>86</v>
      </c>
      <c r="H284" s="23" t="s">
        <v>86</v>
      </c>
      <c r="I284" s="23" t="s">
        <v>4808</v>
      </c>
      <c r="J284" s="23">
        <f>IF(TRIM(B284)="?",'Cleaning Summary'!$B$28,B284)</f>
        <v>2003</v>
      </c>
      <c r="K284" s="23" t="str">
        <f>IF(TRIM(C284)="?",'Cleaning Summary'!$B$27,C284)</f>
        <v>Nov</v>
      </c>
      <c r="L284" s="23" t="str">
        <f>IF(TRIM(G284)="?",'Cleaning Summary'!$B$40,G284)</f>
        <v>tier - 2</v>
      </c>
      <c r="M284" s="23" t="str">
        <f>IF(TRIM(H284)="?",'Cleaning Summary'!$B$45,H284)</f>
        <v>tier - 2</v>
      </c>
      <c r="N284" s="23" t="str">
        <f>IF(TRIM(I284)="?",'Cleaning Summary'!$B$29,I284)</f>
        <v>R1012</v>
      </c>
      <c r="O284" s="29">
        <f>DATE(J284,MATCH(K284,{"Jan","Feb","Mar","Apr","May","Jun","Jul","Aug","Sep","Oct","Nov","Dec"},0),D284)</f>
        <v>37946</v>
      </c>
      <c r="P284" s="23">
        <f>DATEDIF(O284,'Cleaning Summary'!$B$62,"Y")</f>
        <v>19</v>
      </c>
    </row>
    <row r="285" spans="1:16" x14ac:dyDescent="0.35">
      <c r="A285" s="23" t="s">
        <v>4223</v>
      </c>
      <c r="B285" s="23">
        <v>2003</v>
      </c>
      <c r="C285" s="23" t="s">
        <v>4809</v>
      </c>
      <c r="D285" s="23">
        <v>1</v>
      </c>
      <c r="E285" s="23">
        <v>1</v>
      </c>
      <c r="F285" s="28">
        <v>2710.83</v>
      </c>
      <c r="G285" s="23" t="s">
        <v>86</v>
      </c>
      <c r="H285" s="23" t="s">
        <v>87</v>
      </c>
      <c r="I285" s="23" t="s">
        <v>4808</v>
      </c>
      <c r="J285" s="23">
        <f>IF(TRIM(B285)="?",'Cleaning Summary'!$B$28,B285)</f>
        <v>2003</v>
      </c>
      <c r="K285" s="23" t="str">
        <f>IF(TRIM(C285)="?",'Cleaning Summary'!$B$27,C285)</f>
        <v>Dec</v>
      </c>
      <c r="L285" s="23" t="str">
        <f>IF(TRIM(G285)="?",'Cleaning Summary'!$B$40,G285)</f>
        <v>tier - 2</v>
      </c>
      <c r="M285" s="23" t="str">
        <f>IF(TRIM(H285)="?",'Cleaning Summary'!$B$45,H285)</f>
        <v>tier - 3</v>
      </c>
      <c r="N285" s="23" t="str">
        <f>IF(TRIM(I285)="?",'Cleaning Summary'!$B$29,I285)</f>
        <v>R1012</v>
      </c>
      <c r="O285" s="29">
        <f>DATE(J285,MATCH(K285,{"Jan","Feb","Mar","Apr","May","Jun","Jul","Aug","Sep","Oct","Nov","Dec"},0),D285)</f>
        <v>37956</v>
      </c>
      <c r="P285" s="23">
        <f>DATEDIF(O285,'Cleaning Summary'!$B$62,"Y")</f>
        <v>19</v>
      </c>
    </row>
    <row r="286" spans="1:16" x14ac:dyDescent="0.35">
      <c r="A286" s="23" t="s">
        <v>4221</v>
      </c>
      <c r="B286" s="23">
        <v>2003</v>
      </c>
      <c r="C286" s="23" t="s">
        <v>4810</v>
      </c>
      <c r="D286" s="23">
        <v>6</v>
      </c>
      <c r="E286" s="23">
        <v>1</v>
      </c>
      <c r="F286" s="28">
        <v>2719.28</v>
      </c>
      <c r="G286" s="23" t="s">
        <v>86</v>
      </c>
      <c r="H286" s="23" t="s">
        <v>86</v>
      </c>
      <c r="I286" s="23" t="s">
        <v>4808</v>
      </c>
      <c r="J286" s="23">
        <f>IF(TRIM(B286)="?",'Cleaning Summary'!$B$28,B286)</f>
        <v>2003</v>
      </c>
      <c r="K286" s="23" t="str">
        <f>IF(TRIM(C286)="?",'Cleaning Summary'!$B$27,C286)</f>
        <v>Aug</v>
      </c>
      <c r="L286" s="23" t="str">
        <f>IF(TRIM(G286)="?",'Cleaning Summary'!$B$40,G286)</f>
        <v>tier - 2</v>
      </c>
      <c r="M286" s="23" t="str">
        <f>IF(TRIM(H286)="?",'Cleaning Summary'!$B$45,H286)</f>
        <v>tier - 2</v>
      </c>
      <c r="N286" s="23" t="str">
        <f>IF(TRIM(I286)="?",'Cleaning Summary'!$B$29,I286)</f>
        <v>R1012</v>
      </c>
      <c r="O286" s="29">
        <f>DATE(J286,MATCH(K286,{"Jan","Feb","Mar","Apr","May","Jun","Jul","Aug","Sep","Oct","Nov","Dec"},0),D286)</f>
        <v>37839</v>
      </c>
      <c r="P286" s="23">
        <f>DATEDIF(O286,'Cleaning Summary'!$B$62,"Y")</f>
        <v>19</v>
      </c>
    </row>
    <row r="287" spans="1:16" x14ac:dyDescent="0.35">
      <c r="A287" s="23" t="s">
        <v>4219</v>
      </c>
      <c r="B287" s="23">
        <v>1997</v>
      </c>
      <c r="C287" s="23" t="s">
        <v>4811</v>
      </c>
      <c r="D287" s="23">
        <v>30</v>
      </c>
      <c r="E287" s="23">
        <v>0</v>
      </c>
      <c r="F287" s="28">
        <v>2721.32</v>
      </c>
      <c r="G287" s="23" t="s">
        <v>85</v>
      </c>
      <c r="H287" s="23" t="s">
        <v>87</v>
      </c>
      <c r="I287" s="23" t="s">
        <v>4820</v>
      </c>
      <c r="J287" s="23">
        <f>IF(TRIM(B287)="?",'Cleaning Summary'!$B$28,B287)</f>
        <v>1997</v>
      </c>
      <c r="K287" s="23" t="str">
        <f>IF(TRIM(C287)="?",'Cleaning Summary'!$B$27,C287)</f>
        <v>Oct</v>
      </c>
      <c r="L287" s="23" t="str">
        <f>IF(TRIM(G287)="?",'Cleaning Summary'!$B$40,G287)</f>
        <v>tier - 1</v>
      </c>
      <c r="M287" s="23" t="str">
        <f>IF(TRIM(H287)="?",'Cleaning Summary'!$B$45,H287)</f>
        <v>tier - 3</v>
      </c>
      <c r="N287" s="23" t="str">
        <f>IF(TRIM(I287)="?",'Cleaning Summary'!$B$29,I287)</f>
        <v>R1014</v>
      </c>
      <c r="O287" s="29">
        <f>DATE(J287,MATCH(K287,{"Jan","Feb","Mar","Apr","May","Jun","Jul","Aug","Sep","Oct","Nov","Dec"},0),D287)</f>
        <v>35733</v>
      </c>
      <c r="P287" s="23">
        <f>DATEDIF(O287,'Cleaning Summary'!$B$62,"Y")</f>
        <v>25</v>
      </c>
    </row>
    <row r="288" spans="1:16" x14ac:dyDescent="0.35">
      <c r="A288" s="23" t="s">
        <v>4217</v>
      </c>
      <c r="B288" s="23">
        <v>1988</v>
      </c>
      <c r="C288" s="23" t="s">
        <v>4810</v>
      </c>
      <c r="D288" s="23">
        <v>20</v>
      </c>
      <c r="E288" s="23">
        <v>3</v>
      </c>
      <c r="F288" s="28">
        <v>2726.06</v>
      </c>
      <c r="G288" s="23" t="s">
        <v>86</v>
      </c>
      <c r="H288" s="23" t="s">
        <v>86</v>
      </c>
      <c r="I288" s="23" t="s">
        <v>4805</v>
      </c>
      <c r="J288" s="23">
        <f>IF(TRIM(B288)="?",'Cleaning Summary'!$B$28,B288)</f>
        <v>1988</v>
      </c>
      <c r="K288" s="23" t="str">
        <f>IF(TRIM(C288)="?",'Cleaning Summary'!$B$27,C288)</f>
        <v>Aug</v>
      </c>
      <c r="L288" s="23" t="str">
        <f>IF(TRIM(G288)="?",'Cleaning Summary'!$B$40,G288)</f>
        <v>tier - 2</v>
      </c>
      <c r="M288" s="23" t="str">
        <f>IF(TRIM(H288)="?",'Cleaning Summary'!$B$45,H288)</f>
        <v>tier - 2</v>
      </c>
      <c r="N288" s="23" t="str">
        <f>IF(TRIM(I288)="?",'Cleaning Summary'!$B$29,I288)</f>
        <v>R1013</v>
      </c>
      <c r="O288" s="29">
        <f>DATE(J288,MATCH(K288,{"Jan","Feb","Mar","Apr","May","Jun","Jul","Aug","Sep","Oct","Nov","Dec"},0),D288)</f>
        <v>32375</v>
      </c>
      <c r="P288" s="23">
        <f>DATEDIF(O288,'Cleaning Summary'!$B$62,"Y")</f>
        <v>34</v>
      </c>
    </row>
    <row r="289" spans="1:16" x14ac:dyDescent="0.35">
      <c r="A289" s="23" t="s">
        <v>4215</v>
      </c>
      <c r="B289" s="23">
        <v>1997</v>
      </c>
      <c r="C289" s="23" t="s">
        <v>4811</v>
      </c>
      <c r="D289" s="23">
        <v>6</v>
      </c>
      <c r="E289" s="23">
        <v>0</v>
      </c>
      <c r="F289" s="28">
        <v>2727.4</v>
      </c>
      <c r="G289" s="23" t="s">
        <v>87</v>
      </c>
      <c r="H289" s="23" t="s">
        <v>87</v>
      </c>
      <c r="I289" s="23" t="s">
        <v>4815</v>
      </c>
      <c r="J289" s="23">
        <f>IF(TRIM(B289)="?",'Cleaning Summary'!$B$28,B289)</f>
        <v>1997</v>
      </c>
      <c r="K289" s="23" t="str">
        <f>IF(TRIM(C289)="?",'Cleaning Summary'!$B$27,C289)</f>
        <v>Oct</v>
      </c>
      <c r="L289" s="23" t="str">
        <f>IF(TRIM(G289)="?",'Cleaning Summary'!$B$40,G289)</f>
        <v>tier - 3</v>
      </c>
      <c r="M289" s="23" t="str">
        <f>IF(TRIM(H289)="?",'Cleaning Summary'!$B$45,H289)</f>
        <v>tier - 3</v>
      </c>
      <c r="N289" s="23" t="str">
        <f>IF(TRIM(I289)="?",'Cleaning Summary'!$B$29,I289)</f>
        <v>R1016</v>
      </c>
      <c r="O289" s="29">
        <f>DATE(J289,MATCH(K289,{"Jan","Feb","Mar","Apr","May","Jun","Jul","Aug","Sep","Oct","Nov","Dec"},0),D289)</f>
        <v>35709</v>
      </c>
      <c r="P289" s="23">
        <f>DATEDIF(O289,'Cleaning Summary'!$B$62,"Y")</f>
        <v>25</v>
      </c>
    </row>
    <row r="290" spans="1:16" x14ac:dyDescent="0.35">
      <c r="A290" s="23" t="s">
        <v>4213</v>
      </c>
      <c r="B290" s="23">
        <v>2003</v>
      </c>
      <c r="C290" s="23" t="s">
        <v>4809</v>
      </c>
      <c r="D290" s="23">
        <v>3</v>
      </c>
      <c r="E290" s="23">
        <v>1</v>
      </c>
      <c r="F290" s="28">
        <v>2730.11</v>
      </c>
      <c r="G290" s="23" t="s">
        <v>86</v>
      </c>
      <c r="H290" s="23" t="s">
        <v>87</v>
      </c>
      <c r="I290" s="23" t="s">
        <v>4808</v>
      </c>
      <c r="J290" s="23">
        <f>IF(TRIM(B290)="?",'Cleaning Summary'!$B$28,B290)</f>
        <v>2003</v>
      </c>
      <c r="K290" s="23" t="str">
        <f>IF(TRIM(C290)="?",'Cleaning Summary'!$B$27,C290)</f>
        <v>Dec</v>
      </c>
      <c r="L290" s="23" t="str">
        <f>IF(TRIM(G290)="?",'Cleaning Summary'!$B$40,G290)</f>
        <v>tier - 2</v>
      </c>
      <c r="M290" s="23" t="str">
        <f>IF(TRIM(H290)="?",'Cleaning Summary'!$B$45,H290)</f>
        <v>tier - 3</v>
      </c>
      <c r="N290" s="23" t="str">
        <f>IF(TRIM(I290)="?",'Cleaning Summary'!$B$29,I290)</f>
        <v>R1012</v>
      </c>
      <c r="O290" s="29">
        <f>DATE(J290,MATCH(K290,{"Jan","Feb","Mar","Apr","May","Jun","Jul","Aug","Sep","Oct","Nov","Dec"},0),D290)</f>
        <v>37958</v>
      </c>
      <c r="P290" s="23">
        <f>DATEDIF(O290,'Cleaning Summary'!$B$62,"Y")</f>
        <v>19</v>
      </c>
    </row>
    <row r="291" spans="1:16" x14ac:dyDescent="0.35">
      <c r="A291" s="23" t="s">
        <v>4211</v>
      </c>
      <c r="B291" s="23">
        <v>2000</v>
      </c>
      <c r="C291" s="23" t="s">
        <v>4809</v>
      </c>
      <c r="D291" s="23">
        <v>17</v>
      </c>
      <c r="E291" s="23">
        <v>0</v>
      </c>
      <c r="F291" s="28">
        <v>2731.91</v>
      </c>
      <c r="G291" s="23" t="s">
        <v>86</v>
      </c>
      <c r="H291" s="23" t="s">
        <v>87</v>
      </c>
      <c r="I291" s="23" t="s">
        <v>4818</v>
      </c>
      <c r="J291" s="23">
        <f>IF(TRIM(B291)="?",'Cleaning Summary'!$B$28,B291)</f>
        <v>2000</v>
      </c>
      <c r="K291" s="23" t="str">
        <f>IF(TRIM(C291)="?",'Cleaning Summary'!$B$27,C291)</f>
        <v>Dec</v>
      </c>
      <c r="L291" s="23" t="str">
        <f>IF(TRIM(G291)="?",'Cleaning Summary'!$B$40,G291)</f>
        <v>tier - 2</v>
      </c>
      <c r="M291" s="23" t="str">
        <f>IF(TRIM(H291)="?",'Cleaning Summary'!$B$45,H291)</f>
        <v>tier - 3</v>
      </c>
      <c r="N291" s="23" t="str">
        <f>IF(TRIM(I291)="?",'Cleaning Summary'!$B$29,I291)</f>
        <v>R1024</v>
      </c>
      <c r="O291" s="29">
        <f>DATE(J291,MATCH(K291,{"Jan","Feb","Mar","Apr","May","Jun","Jul","Aug","Sep","Oct","Nov","Dec"},0),D291)</f>
        <v>36877</v>
      </c>
      <c r="P291" s="23">
        <f>DATEDIF(O291,'Cleaning Summary'!$B$62,"Y")</f>
        <v>22</v>
      </c>
    </row>
    <row r="292" spans="1:16" x14ac:dyDescent="0.35">
      <c r="A292" s="23" t="s">
        <v>4209</v>
      </c>
      <c r="B292" s="23">
        <v>2000</v>
      </c>
      <c r="C292" s="23" t="s">
        <v>4811</v>
      </c>
      <c r="D292" s="23">
        <v>3</v>
      </c>
      <c r="E292" s="23">
        <v>0</v>
      </c>
      <c r="F292" s="28">
        <v>2741.95</v>
      </c>
      <c r="G292" s="23" t="s">
        <v>86</v>
      </c>
      <c r="H292" s="23" t="s">
        <v>87</v>
      </c>
      <c r="I292" s="23" t="s">
        <v>4818</v>
      </c>
      <c r="J292" s="23">
        <f>IF(TRIM(B292)="?",'Cleaning Summary'!$B$28,B292)</f>
        <v>2000</v>
      </c>
      <c r="K292" s="23" t="str">
        <f>IF(TRIM(C292)="?",'Cleaning Summary'!$B$27,C292)</f>
        <v>Oct</v>
      </c>
      <c r="L292" s="23" t="str">
        <f>IF(TRIM(G292)="?",'Cleaning Summary'!$B$40,G292)</f>
        <v>tier - 2</v>
      </c>
      <c r="M292" s="23" t="str">
        <f>IF(TRIM(H292)="?",'Cleaning Summary'!$B$45,H292)</f>
        <v>tier - 3</v>
      </c>
      <c r="N292" s="23" t="str">
        <f>IF(TRIM(I292)="?",'Cleaning Summary'!$B$29,I292)</f>
        <v>R1024</v>
      </c>
      <c r="O292" s="29">
        <f>DATE(J292,MATCH(K292,{"Jan","Feb","Mar","Apr","May","Jun","Jul","Aug","Sep","Oct","Nov","Dec"},0),D292)</f>
        <v>36802</v>
      </c>
      <c r="P292" s="23">
        <f>DATEDIF(O292,'Cleaning Summary'!$B$62,"Y")</f>
        <v>22</v>
      </c>
    </row>
    <row r="293" spans="1:16" x14ac:dyDescent="0.35">
      <c r="A293" s="23" t="s">
        <v>4207</v>
      </c>
      <c r="B293" s="23">
        <v>2000</v>
      </c>
      <c r="C293" s="23" t="s">
        <v>4811</v>
      </c>
      <c r="D293" s="23">
        <v>11</v>
      </c>
      <c r="E293" s="23">
        <v>0</v>
      </c>
      <c r="F293" s="28">
        <v>2755.02</v>
      </c>
      <c r="G293" s="23" t="s">
        <v>86</v>
      </c>
      <c r="H293" s="23" t="s">
        <v>85</v>
      </c>
      <c r="I293" s="23" t="s">
        <v>4818</v>
      </c>
      <c r="J293" s="23">
        <f>IF(TRIM(B293)="?",'Cleaning Summary'!$B$28,B293)</f>
        <v>2000</v>
      </c>
      <c r="K293" s="23" t="str">
        <f>IF(TRIM(C293)="?",'Cleaning Summary'!$B$27,C293)</f>
        <v>Oct</v>
      </c>
      <c r="L293" s="23" t="str">
        <f>IF(TRIM(G293)="?",'Cleaning Summary'!$B$40,G293)</f>
        <v>tier - 2</v>
      </c>
      <c r="M293" s="23" t="str">
        <f>IF(TRIM(H293)="?",'Cleaning Summary'!$B$45,H293)</f>
        <v>tier - 1</v>
      </c>
      <c r="N293" s="23" t="str">
        <f>IF(TRIM(I293)="?",'Cleaning Summary'!$B$29,I293)</f>
        <v>R1024</v>
      </c>
      <c r="O293" s="29">
        <f>DATE(J293,MATCH(K293,{"Jan","Feb","Mar","Apr","May","Jun","Jul","Aug","Sep","Oct","Nov","Dec"},0),D293)</f>
        <v>36810</v>
      </c>
      <c r="P293" s="23">
        <f>DATEDIF(O293,'Cleaning Summary'!$B$62,"Y")</f>
        <v>22</v>
      </c>
    </row>
    <row r="294" spans="1:16" x14ac:dyDescent="0.35">
      <c r="A294" s="23" t="s">
        <v>4205</v>
      </c>
      <c r="B294" s="23">
        <v>1997</v>
      </c>
      <c r="C294" s="23" t="s">
        <v>4810</v>
      </c>
      <c r="D294" s="23">
        <v>10</v>
      </c>
      <c r="E294" s="23">
        <v>0</v>
      </c>
      <c r="F294" s="28">
        <v>2758.99</v>
      </c>
      <c r="G294" s="23" t="s">
        <v>86</v>
      </c>
      <c r="H294" s="23" t="s">
        <v>85</v>
      </c>
      <c r="I294" s="23" t="s">
        <v>4808</v>
      </c>
      <c r="J294" s="23">
        <f>IF(TRIM(B294)="?",'Cleaning Summary'!$B$28,B294)</f>
        <v>1997</v>
      </c>
      <c r="K294" s="23" t="str">
        <f>IF(TRIM(C294)="?",'Cleaning Summary'!$B$27,C294)</f>
        <v>Aug</v>
      </c>
      <c r="L294" s="23" t="str">
        <f>IF(TRIM(G294)="?",'Cleaning Summary'!$B$40,G294)</f>
        <v>tier - 2</v>
      </c>
      <c r="M294" s="23" t="str">
        <f>IF(TRIM(H294)="?",'Cleaning Summary'!$B$45,H294)</f>
        <v>tier - 1</v>
      </c>
      <c r="N294" s="23" t="str">
        <f>IF(TRIM(I294)="?",'Cleaning Summary'!$B$29,I294)</f>
        <v>R1012</v>
      </c>
      <c r="O294" s="29">
        <f>DATE(J294,MATCH(K294,{"Jan","Feb","Mar","Apr","May","Jun","Jul","Aug","Sep","Oct","Nov","Dec"},0),D294)</f>
        <v>35652</v>
      </c>
      <c r="P294" s="23">
        <f>DATEDIF(O294,'Cleaning Summary'!$B$62,"Y")</f>
        <v>25</v>
      </c>
    </row>
    <row r="295" spans="1:16" x14ac:dyDescent="0.35">
      <c r="A295" s="23" t="s">
        <v>4203</v>
      </c>
      <c r="B295" s="23">
        <v>2004</v>
      </c>
      <c r="C295" s="23" t="s">
        <v>4806</v>
      </c>
      <c r="D295" s="23">
        <v>14</v>
      </c>
      <c r="E295" s="23">
        <v>0</v>
      </c>
      <c r="F295" s="28">
        <v>2773.46</v>
      </c>
      <c r="G295" s="23" t="s">
        <v>86</v>
      </c>
      <c r="H295" s="23" t="s">
        <v>85</v>
      </c>
      <c r="I295" s="23" t="s">
        <v>4821</v>
      </c>
      <c r="J295" s="23">
        <f>IF(TRIM(B295)="?",'Cleaning Summary'!$B$28,B295)</f>
        <v>2004</v>
      </c>
      <c r="K295" s="23" t="str">
        <f>IF(TRIM(C295)="?",'Cleaning Summary'!$B$27,C295)</f>
        <v>Nov</v>
      </c>
      <c r="L295" s="23" t="str">
        <f>IF(TRIM(G295)="?",'Cleaning Summary'!$B$40,G295)</f>
        <v>tier - 2</v>
      </c>
      <c r="M295" s="23" t="str">
        <f>IF(TRIM(H295)="?",'Cleaning Summary'!$B$45,H295)</f>
        <v>tier - 1</v>
      </c>
      <c r="N295" s="23" t="str">
        <f>IF(TRIM(I295)="?",'Cleaning Summary'!$B$29,I295)</f>
        <v>R1021</v>
      </c>
      <c r="O295" s="29">
        <f>DATE(J295,MATCH(K295,{"Jan","Feb","Mar","Apr","May","Jun","Jul","Aug","Sep","Oct","Nov","Dec"},0),D295)</f>
        <v>38305</v>
      </c>
      <c r="P295" s="23">
        <f>DATEDIF(O295,'Cleaning Summary'!$B$62,"Y")</f>
        <v>18</v>
      </c>
    </row>
    <row r="296" spans="1:16" x14ac:dyDescent="0.35">
      <c r="A296" s="23" t="s">
        <v>97</v>
      </c>
      <c r="B296" s="23">
        <v>1999</v>
      </c>
      <c r="C296" s="23" t="s">
        <v>4807</v>
      </c>
      <c r="D296" s="23">
        <v>9</v>
      </c>
      <c r="E296" s="23">
        <v>1</v>
      </c>
      <c r="F296" s="28">
        <v>2775.19</v>
      </c>
      <c r="G296" s="23" t="s">
        <v>86</v>
      </c>
      <c r="H296" s="23" t="s">
        <v>85</v>
      </c>
      <c r="I296" s="23" t="s">
        <v>4808</v>
      </c>
      <c r="J296" s="23">
        <f>IF(TRIM(B296)="?",'Cleaning Summary'!$B$28,B296)</f>
        <v>1999</v>
      </c>
      <c r="K296" s="23" t="str">
        <f>IF(TRIM(C296)="?",'Cleaning Summary'!$B$27,C296)</f>
        <v>Jun</v>
      </c>
      <c r="L296" s="23" t="str">
        <f>IF(TRIM(G296)="?",'Cleaning Summary'!$B$40,G296)</f>
        <v>tier - 2</v>
      </c>
      <c r="M296" s="23" t="str">
        <f>IF(TRIM(H296)="?",'Cleaning Summary'!$B$45,H296)</f>
        <v>tier - 1</v>
      </c>
      <c r="N296" s="23" t="str">
        <f>IF(TRIM(I296)="?",'Cleaning Summary'!$B$29,I296)</f>
        <v>R1012</v>
      </c>
      <c r="O296" s="29">
        <f>DATE(J296,MATCH(K296,{"Jan","Feb","Mar","Apr","May","Jun","Jul","Aug","Sep","Oct","Nov","Dec"},0),D296)</f>
        <v>36320</v>
      </c>
      <c r="P296" s="23">
        <f>DATEDIF(O296,'Cleaning Summary'!$B$62,"Y")</f>
        <v>23</v>
      </c>
    </row>
    <row r="297" spans="1:16" x14ac:dyDescent="0.35">
      <c r="A297" s="23" t="s">
        <v>4201</v>
      </c>
      <c r="B297" s="23">
        <v>1999</v>
      </c>
      <c r="C297" s="23" t="s">
        <v>4810</v>
      </c>
      <c r="D297" s="23">
        <v>29</v>
      </c>
      <c r="E297" s="23">
        <v>1</v>
      </c>
      <c r="F297" s="28">
        <v>2775.19</v>
      </c>
      <c r="G297" s="23" t="s">
        <v>86</v>
      </c>
      <c r="H297" s="23" t="s">
        <v>85</v>
      </c>
      <c r="I297" s="23" t="s">
        <v>4808</v>
      </c>
      <c r="J297" s="23">
        <f>IF(TRIM(B297)="?",'Cleaning Summary'!$B$28,B297)</f>
        <v>1999</v>
      </c>
      <c r="K297" s="23" t="str">
        <f>IF(TRIM(C297)="?",'Cleaning Summary'!$B$27,C297)</f>
        <v>Aug</v>
      </c>
      <c r="L297" s="23" t="str">
        <f>IF(TRIM(G297)="?",'Cleaning Summary'!$B$40,G297)</f>
        <v>tier - 2</v>
      </c>
      <c r="M297" s="23" t="str">
        <f>IF(TRIM(H297)="?",'Cleaning Summary'!$B$45,H297)</f>
        <v>tier - 1</v>
      </c>
      <c r="N297" s="23" t="str">
        <f>IF(TRIM(I297)="?",'Cleaning Summary'!$B$29,I297)</f>
        <v>R1012</v>
      </c>
      <c r="O297" s="29">
        <f>DATE(J297,MATCH(K297,{"Jan","Feb","Mar","Apr","May","Jun","Jul","Aug","Sep","Oct","Nov","Dec"},0),D297)</f>
        <v>36401</v>
      </c>
      <c r="P297" s="23">
        <f>DATEDIF(O297,'Cleaning Summary'!$B$62,"Y")</f>
        <v>23</v>
      </c>
    </row>
    <row r="298" spans="1:16" x14ac:dyDescent="0.35">
      <c r="A298" s="23" t="s">
        <v>4199</v>
      </c>
      <c r="B298" s="23">
        <v>1999</v>
      </c>
      <c r="C298" s="23" t="s">
        <v>4809</v>
      </c>
      <c r="D298" s="23">
        <v>24</v>
      </c>
      <c r="E298" s="23">
        <v>1</v>
      </c>
      <c r="F298" s="28">
        <v>2789.06</v>
      </c>
      <c r="G298" s="23" t="s">
        <v>86</v>
      </c>
      <c r="H298" s="23" t="s">
        <v>87</v>
      </c>
      <c r="I298" s="23" t="s">
        <v>4808</v>
      </c>
      <c r="J298" s="23">
        <f>IF(TRIM(B298)="?",'Cleaning Summary'!$B$28,B298)</f>
        <v>1999</v>
      </c>
      <c r="K298" s="23" t="str">
        <f>IF(TRIM(C298)="?",'Cleaning Summary'!$B$27,C298)</f>
        <v>Dec</v>
      </c>
      <c r="L298" s="23" t="str">
        <f>IF(TRIM(G298)="?",'Cleaning Summary'!$B$40,G298)</f>
        <v>tier - 2</v>
      </c>
      <c r="M298" s="23" t="str">
        <f>IF(TRIM(H298)="?",'Cleaning Summary'!$B$45,H298)</f>
        <v>tier - 3</v>
      </c>
      <c r="N298" s="23" t="str">
        <f>IF(TRIM(I298)="?",'Cleaning Summary'!$B$29,I298)</f>
        <v>R1012</v>
      </c>
      <c r="O298" s="29">
        <f>DATE(J298,MATCH(K298,{"Jan","Feb","Mar","Apr","May","Jun","Jul","Aug","Sep","Oct","Nov","Dec"},0),D298)</f>
        <v>36518</v>
      </c>
      <c r="P298" s="23">
        <f>DATEDIF(O298,'Cleaning Summary'!$B$62,"Y")</f>
        <v>23</v>
      </c>
    </row>
    <row r="299" spans="1:16" x14ac:dyDescent="0.35">
      <c r="A299" s="23" t="s">
        <v>4197</v>
      </c>
      <c r="B299" s="23">
        <v>2004</v>
      </c>
      <c r="C299" s="23" t="s">
        <v>4810</v>
      </c>
      <c r="D299" s="23">
        <v>4</v>
      </c>
      <c r="E299" s="23">
        <v>2</v>
      </c>
      <c r="F299" s="28">
        <v>2801.26</v>
      </c>
      <c r="G299" s="23" t="s">
        <v>86</v>
      </c>
      <c r="H299" s="23" t="s">
        <v>87</v>
      </c>
      <c r="I299" s="23" t="s">
        <v>4805</v>
      </c>
      <c r="J299" s="23">
        <f>IF(TRIM(B299)="?",'Cleaning Summary'!$B$28,B299)</f>
        <v>2004</v>
      </c>
      <c r="K299" s="23" t="str">
        <f>IF(TRIM(C299)="?",'Cleaning Summary'!$B$27,C299)</f>
        <v>Aug</v>
      </c>
      <c r="L299" s="23" t="str">
        <f>IF(TRIM(G299)="?",'Cleaning Summary'!$B$40,G299)</f>
        <v>tier - 2</v>
      </c>
      <c r="M299" s="23" t="str">
        <f>IF(TRIM(H299)="?",'Cleaning Summary'!$B$45,H299)</f>
        <v>tier - 3</v>
      </c>
      <c r="N299" s="23" t="str">
        <f>IF(TRIM(I299)="?",'Cleaning Summary'!$B$29,I299)</f>
        <v>R1013</v>
      </c>
      <c r="O299" s="29">
        <f>DATE(J299,MATCH(K299,{"Jan","Feb","Mar","Apr","May","Jun","Jul","Aug","Sep","Oct","Nov","Dec"},0),D299)</f>
        <v>38203</v>
      </c>
      <c r="P299" s="23">
        <f>DATEDIF(O299,'Cleaning Summary'!$B$62,"Y")</f>
        <v>18</v>
      </c>
    </row>
    <row r="300" spans="1:16" x14ac:dyDescent="0.35">
      <c r="A300" s="23" t="s">
        <v>4195</v>
      </c>
      <c r="B300" s="23">
        <v>2003</v>
      </c>
      <c r="C300" s="23" t="s">
        <v>73</v>
      </c>
      <c r="D300" s="23">
        <v>23</v>
      </c>
      <c r="E300" s="23">
        <v>2</v>
      </c>
      <c r="F300" s="28">
        <v>2803.7</v>
      </c>
      <c r="G300" s="23" t="s">
        <v>86</v>
      </c>
      <c r="H300" s="23" t="s">
        <v>85</v>
      </c>
      <c r="I300" s="23" t="s">
        <v>4808</v>
      </c>
      <c r="J300" s="23">
        <f>IF(TRIM(B300)="?",'Cleaning Summary'!$B$28,B300)</f>
        <v>2003</v>
      </c>
      <c r="K300" s="23" t="str">
        <f>IF(TRIM(C300)="?",'Cleaning Summary'!$B$27,C300)</f>
        <v>Sep</v>
      </c>
      <c r="L300" s="23" t="str">
        <f>IF(TRIM(G300)="?",'Cleaning Summary'!$B$40,G300)</f>
        <v>tier - 2</v>
      </c>
      <c r="M300" s="23" t="str">
        <f>IF(TRIM(H300)="?",'Cleaning Summary'!$B$45,H300)</f>
        <v>tier - 1</v>
      </c>
      <c r="N300" s="23" t="str">
        <f>IF(TRIM(I300)="?",'Cleaning Summary'!$B$29,I300)</f>
        <v>R1012</v>
      </c>
      <c r="O300" s="29">
        <f>DATE(J300,MATCH(K300,{"Jan","Feb","Mar","Apr","May","Jun","Jul","Aug","Sep","Oct","Nov","Dec"},0),D300)</f>
        <v>37887</v>
      </c>
      <c r="P300" s="23">
        <f>DATEDIF(O300,'Cleaning Summary'!$B$62,"Y")</f>
        <v>19</v>
      </c>
    </row>
    <row r="301" spans="1:16" x14ac:dyDescent="0.35">
      <c r="A301" s="23" t="s">
        <v>4193</v>
      </c>
      <c r="B301" s="23">
        <v>2000</v>
      </c>
      <c r="C301" s="23" t="s">
        <v>4811</v>
      </c>
      <c r="D301" s="23">
        <v>1</v>
      </c>
      <c r="E301" s="23">
        <v>0</v>
      </c>
      <c r="F301" s="28">
        <v>2819.51</v>
      </c>
      <c r="G301" s="23" t="s">
        <v>86</v>
      </c>
      <c r="H301" s="23" t="s">
        <v>87</v>
      </c>
      <c r="I301" s="23" t="s">
        <v>4812</v>
      </c>
      <c r="J301" s="23">
        <f>IF(TRIM(B301)="?",'Cleaning Summary'!$B$28,B301)</f>
        <v>2000</v>
      </c>
      <c r="K301" s="23" t="str">
        <f>IF(TRIM(C301)="?",'Cleaning Summary'!$B$27,C301)</f>
        <v>Oct</v>
      </c>
      <c r="L301" s="23" t="str">
        <f>IF(TRIM(G301)="?",'Cleaning Summary'!$B$40,G301)</f>
        <v>tier - 2</v>
      </c>
      <c r="M301" s="23" t="str">
        <f>IF(TRIM(H301)="?",'Cleaning Summary'!$B$45,H301)</f>
        <v>tier - 3</v>
      </c>
      <c r="N301" s="23" t="str">
        <f>IF(TRIM(I301)="?",'Cleaning Summary'!$B$29,I301)</f>
        <v>R1011</v>
      </c>
      <c r="O301" s="29">
        <f>DATE(J301,MATCH(K301,{"Jan","Feb","Mar","Apr","May","Jun","Jul","Aug","Sep","Oct","Nov","Dec"},0),D301)</f>
        <v>36800</v>
      </c>
      <c r="P301" s="23">
        <f>DATEDIF(O301,'Cleaning Summary'!$B$62,"Y")</f>
        <v>22</v>
      </c>
    </row>
    <row r="302" spans="1:16" x14ac:dyDescent="0.35">
      <c r="A302" s="23" t="s">
        <v>4191</v>
      </c>
      <c r="B302" s="23">
        <v>1998</v>
      </c>
      <c r="C302" s="23" t="s">
        <v>4806</v>
      </c>
      <c r="D302" s="23">
        <v>15</v>
      </c>
      <c r="E302" s="23">
        <v>0</v>
      </c>
      <c r="F302" s="28">
        <v>2842.76</v>
      </c>
      <c r="G302" s="23" t="s">
        <v>86</v>
      </c>
      <c r="H302" s="23" t="s">
        <v>87</v>
      </c>
      <c r="I302" s="23" t="s">
        <v>4808</v>
      </c>
      <c r="J302" s="23">
        <f>IF(TRIM(B302)="?",'Cleaning Summary'!$B$28,B302)</f>
        <v>1998</v>
      </c>
      <c r="K302" s="23" t="str">
        <f>IF(TRIM(C302)="?",'Cleaning Summary'!$B$27,C302)</f>
        <v>Nov</v>
      </c>
      <c r="L302" s="23" t="str">
        <f>IF(TRIM(G302)="?",'Cleaning Summary'!$B$40,G302)</f>
        <v>tier - 2</v>
      </c>
      <c r="M302" s="23" t="str">
        <f>IF(TRIM(H302)="?",'Cleaning Summary'!$B$45,H302)</f>
        <v>tier - 3</v>
      </c>
      <c r="N302" s="23" t="str">
        <f>IF(TRIM(I302)="?",'Cleaning Summary'!$B$29,I302)</f>
        <v>R1012</v>
      </c>
      <c r="O302" s="29">
        <f>DATE(J302,MATCH(K302,{"Jan","Feb","Mar","Apr","May","Jun","Jul","Aug","Sep","Oct","Nov","Dec"},0),D302)</f>
        <v>36114</v>
      </c>
      <c r="P302" s="23">
        <f>DATEDIF(O302,'Cleaning Summary'!$B$62,"Y")</f>
        <v>24</v>
      </c>
    </row>
    <row r="303" spans="1:16" x14ac:dyDescent="0.35">
      <c r="A303" s="23" t="s">
        <v>4189</v>
      </c>
      <c r="B303" s="23">
        <v>1998</v>
      </c>
      <c r="C303" s="23" t="s">
        <v>4807</v>
      </c>
      <c r="D303" s="23">
        <v>17</v>
      </c>
      <c r="E303" s="23">
        <v>0</v>
      </c>
      <c r="F303" s="28">
        <v>2850.68</v>
      </c>
      <c r="G303" s="23" t="s">
        <v>86</v>
      </c>
      <c r="H303" s="23" t="s">
        <v>87</v>
      </c>
      <c r="I303" s="23" t="s">
        <v>4808</v>
      </c>
      <c r="J303" s="23">
        <f>IF(TRIM(B303)="?",'Cleaning Summary'!$B$28,B303)</f>
        <v>1998</v>
      </c>
      <c r="K303" s="23" t="str">
        <f>IF(TRIM(C303)="?",'Cleaning Summary'!$B$27,C303)</f>
        <v>Jun</v>
      </c>
      <c r="L303" s="23" t="str">
        <f>IF(TRIM(G303)="?",'Cleaning Summary'!$B$40,G303)</f>
        <v>tier - 2</v>
      </c>
      <c r="M303" s="23" t="str">
        <f>IF(TRIM(H303)="?",'Cleaning Summary'!$B$45,H303)</f>
        <v>tier - 3</v>
      </c>
      <c r="N303" s="23" t="str">
        <f>IF(TRIM(I303)="?",'Cleaning Summary'!$B$29,I303)</f>
        <v>R1012</v>
      </c>
      <c r="O303" s="29">
        <f>DATE(J303,MATCH(K303,{"Jan","Feb","Mar","Apr","May","Jun","Jul","Aug","Sep","Oct","Nov","Dec"},0),D303)</f>
        <v>35963</v>
      </c>
      <c r="P303" s="23">
        <f>DATEDIF(O303,'Cleaning Summary'!$B$62,"Y")</f>
        <v>24</v>
      </c>
    </row>
    <row r="304" spans="1:16" x14ac:dyDescent="0.35">
      <c r="A304" s="23" t="s">
        <v>4187</v>
      </c>
      <c r="B304" s="23">
        <v>1998</v>
      </c>
      <c r="C304" s="23" t="s">
        <v>73</v>
      </c>
      <c r="D304" s="23">
        <v>4</v>
      </c>
      <c r="E304" s="23">
        <v>0</v>
      </c>
      <c r="F304" s="28">
        <v>2855.44</v>
      </c>
      <c r="G304" s="23" t="s">
        <v>86</v>
      </c>
      <c r="H304" s="23" t="s">
        <v>87</v>
      </c>
      <c r="I304" s="23" t="s">
        <v>4808</v>
      </c>
      <c r="J304" s="23">
        <f>IF(TRIM(B304)="?",'Cleaning Summary'!$B$28,B304)</f>
        <v>1998</v>
      </c>
      <c r="K304" s="23" t="str">
        <f>IF(TRIM(C304)="?",'Cleaning Summary'!$B$27,C304)</f>
        <v>Sep</v>
      </c>
      <c r="L304" s="23" t="str">
        <f>IF(TRIM(G304)="?",'Cleaning Summary'!$B$40,G304)</f>
        <v>tier - 2</v>
      </c>
      <c r="M304" s="23" t="str">
        <f>IF(TRIM(H304)="?",'Cleaning Summary'!$B$45,H304)</f>
        <v>tier - 3</v>
      </c>
      <c r="N304" s="23" t="str">
        <f>IF(TRIM(I304)="?",'Cleaning Summary'!$B$29,I304)</f>
        <v>R1012</v>
      </c>
      <c r="O304" s="29">
        <f>DATE(J304,MATCH(K304,{"Jan","Feb","Mar","Apr","May","Jun","Jul","Aug","Sep","Oct","Nov","Dec"},0),D304)</f>
        <v>36042</v>
      </c>
      <c r="P304" s="23">
        <f>DATEDIF(O304,'Cleaning Summary'!$B$62,"Y")</f>
        <v>24</v>
      </c>
    </row>
    <row r="305" spans="1:16" x14ac:dyDescent="0.35">
      <c r="A305" s="23" t="s">
        <v>4185</v>
      </c>
      <c r="B305" s="23">
        <v>1993</v>
      </c>
      <c r="C305" s="23" t="s">
        <v>4806</v>
      </c>
      <c r="D305" s="23">
        <v>1</v>
      </c>
      <c r="E305" s="23">
        <v>0</v>
      </c>
      <c r="F305" s="28">
        <v>2866.09</v>
      </c>
      <c r="G305" s="23" t="s">
        <v>87</v>
      </c>
      <c r="H305" s="23" t="s">
        <v>87</v>
      </c>
      <c r="I305" s="23" t="s">
        <v>4812</v>
      </c>
      <c r="J305" s="23">
        <f>IF(TRIM(B305)="?",'Cleaning Summary'!$B$28,B305)</f>
        <v>1993</v>
      </c>
      <c r="K305" s="23" t="str">
        <f>IF(TRIM(C305)="?",'Cleaning Summary'!$B$27,C305)</f>
        <v>Nov</v>
      </c>
      <c r="L305" s="23" t="str">
        <f>IF(TRIM(G305)="?",'Cleaning Summary'!$B$40,G305)</f>
        <v>tier - 3</v>
      </c>
      <c r="M305" s="23" t="str">
        <f>IF(TRIM(H305)="?",'Cleaning Summary'!$B$45,H305)</f>
        <v>tier - 3</v>
      </c>
      <c r="N305" s="23" t="str">
        <f>IF(TRIM(I305)="?",'Cleaning Summary'!$B$29,I305)</f>
        <v>R1011</v>
      </c>
      <c r="O305" s="29">
        <f>DATE(J305,MATCH(K305,{"Jan","Feb","Mar","Apr","May","Jun","Jul","Aug","Sep","Oct","Nov","Dec"},0),D305)</f>
        <v>34274</v>
      </c>
      <c r="P305" s="23">
        <f>DATEDIF(O305,'Cleaning Summary'!$B$62,"Y")</f>
        <v>29</v>
      </c>
    </row>
    <row r="306" spans="1:16" x14ac:dyDescent="0.35">
      <c r="A306" s="23" t="s">
        <v>4183</v>
      </c>
      <c r="B306" s="23">
        <v>1993</v>
      </c>
      <c r="C306" s="23" t="s">
        <v>4810</v>
      </c>
      <c r="D306" s="23">
        <v>12</v>
      </c>
      <c r="E306" s="23">
        <v>0</v>
      </c>
      <c r="F306" s="28">
        <v>2867.12</v>
      </c>
      <c r="G306" s="23" t="s">
        <v>85</v>
      </c>
      <c r="H306" s="23" t="s">
        <v>87</v>
      </c>
      <c r="I306" s="23" t="s">
        <v>4805</v>
      </c>
      <c r="J306" s="23">
        <f>IF(TRIM(B306)="?",'Cleaning Summary'!$B$28,B306)</f>
        <v>1993</v>
      </c>
      <c r="K306" s="23" t="str">
        <f>IF(TRIM(C306)="?",'Cleaning Summary'!$B$27,C306)</f>
        <v>Aug</v>
      </c>
      <c r="L306" s="23" t="str">
        <f>IF(TRIM(G306)="?",'Cleaning Summary'!$B$40,G306)</f>
        <v>tier - 1</v>
      </c>
      <c r="M306" s="23" t="str">
        <f>IF(TRIM(H306)="?",'Cleaning Summary'!$B$45,H306)</f>
        <v>tier - 3</v>
      </c>
      <c r="N306" s="23" t="str">
        <f>IF(TRIM(I306)="?",'Cleaning Summary'!$B$29,I306)</f>
        <v>R1013</v>
      </c>
      <c r="O306" s="29">
        <f>DATE(J306,MATCH(K306,{"Jan","Feb","Mar","Apr","May","Jun","Jul","Aug","Sep","Oct","Nov","Dec"},0),D306)</f>
        <v>34193</v>
      </c>
      <c r="P306" s="23">
        <f>DATEDIF(O306,'Cleaning Summary'!$B$62,"Y")</f>
        <v>29</v>
      </c>
    </row>
    <row r="307" spans="1:16" x14ac:dyDescent="0.35">
      <c r="A307" s="23" t="s">
        <v>4181</v>
      </c>
      <c r="B307" s="23">
        <v>1996</v>
      </c>
      <c r="C307" s="23" t="s">
        <v>4807</v>
      </c>
      <c r="D307" s="23">
        <v>21</v>
      </c>
      <c r="E307" s="23">
        <v>0</v>
      </c>
      <c r="F307" s="28">
        <v>2897.32</v>
      </c>
      <c r="G307" s="23" t="s">
        <v>87</v>
      </c>
      <c r="H307" s="23" t="s">
        <v>87</v>
      </c>
      <c r="I307" s="23" t="s">
        <v>4815</v>
      </c>
      <c r="J307" s="23">
        <f>IF(TRIM(B307)="?",'Cleaning Summary'!$B$28,B307)</f>
        <v>1996</v>
      </c>
      <c r="K307" s="23" t="str">
        <f>IF(TRIM(C307)="?",'Cleaning Summary'!$B$27,C307)</f>
        <v>Jun</v>
      </c>
      <c r="L307" s="23" t="str">
        <f>IF(TRIM(G307)="?",'Cleaning Summary'!$B$40,G307)</f>
        <v>tier - 3</v>
      </c>
      <c r="M307" s="23" t="str">
        <f>IF(TRIM(H307)="?",'Cleaning Summary'!$B$45,H307)</f>
        <v>tier - 3</v>
      </c>
      <c r="N307" s="23" t="str">
        <f>IF(TRIM(I307)="?",'Cleaning Summary'!$B$29,I307)</f>
        <v>R1016</v>
      </c>
      <c r="O307" s="29">
        <f>DATE(J307,MATCH(K307,{"Jan","Feb","Mar","Apr","May","Jun","Jul","Aug","Sep","Oct","Nov","Dec"},0),D307)</f>
        <v>35237</v>
      </c>
      <c r="P307" s="23">
        <f>DATEDIF(O307,'Cleaning Summary'!$B$62,"Y")</f>
        <v>26</v>
      </c>
    </row>
    <row r="308" spans="1:16" x14ac:dyDescent="0.35">
      <c r="A308" s="23" t="s">
        <v>4179</v>
      </c>
      <c r="B308" s="23">
        <v>2000</v>
      </c>
      <c r="C308" s="23" t="s">
        <v>4804</v>
      </c>
      <c r="D308" s="23">
        <v>14</v>
      </c>
      <c r="E308" s="23">
        <v>0</v>
      </c>
      <c r="F308" s="28">
        <v>2897.46</v>
      </c>
      <c r="G308" s="23" t="s">
        <v>86</v>
      </c>
      <c r="H308" s="23" t="s">
        <v>85</v>
      </c>
      <c r="I308" s="23" t="s">
        <v>4808</v>
      </c>
      <c r="J308" s="23">
        <f>IF(TRIM(B308)="?",'Cleaning Summary'!$B$28,B308)</f>
        <v>2000</v>
      </c>
      <c r="K308" s="23" t="str">
        <f>IF(TRIM(C308)="?",'Cleaning Summary'!$B$27,C308)</f>
        <v>Jul</v>
      </c>
      <c r="L308" s="23" t="str">
        <f>IF(TRIM(G308)="?",'Cleaning Summary'!$B$40,G308)</f>
        <v>tier - 2</v>
      </c>
      <c r="M308" s="23" t="str">
        <f>IF(TRIM(H308)="?",'Cleaning Summary'!$B$45,H308)</f>
        <v>tier - 1</v>
      </c>
      <c r="N308" s="23" t="str">
        <f>IF(TRIM(I308)="?",'Cleaning Summary'!$B$29,I308)</f>
        <v>R1012</v>
      </c>
      <c r="O308" s="29">
        <f>DATE(J308,MATCH(K308,{"Jan","Feb","Mar","Apr","May","Jun","Jul","Aug","Sep","Oct","Nov","Dec"},0),D308)</f>
        <v>36721</v>
      </c>
      <c r="P308" s="23">
        <f>DATEDIF(O308,'Cleaning Summary'!$B$62,"Y")</f>
        <v>22</v>
      </c>
    </row>
    <row r="309" spans="1:16" x14ac:dyDescent="0.35">
      <c r="A309" s="23" t="s">
        <v>4177</v>
      </c>
      <c r="B309" s="23">
        <v>1999</v>
      </c>
      <c r="C309" s="23" t="s">
        <v>4806</v>
      </c>
      <c r="D309" s="23">
        <v>1</v>
      </c>
      <c r="E309" s="23">
        <v>0</v>
      </c>
      <c r="F309" s="28">
        <v>2899.49</v>
      </c>
      <c r="G309" s="23" t="s">
        <v>86</v>
      </c>
      <c r="H309" s="23" t="s">
        <v>86</v>
      </c>
      <c r="I309" s="23" t="s">
        <v>4818</v>
      </c>
      <c r="J309" s="23">
        <f>IF(TRIM(B309)="?",'Cleaning Summary'!$B$28,B309)</f>
        <v>1999</v>
      </c>
      <c r="K309" s="23" t="str">
        <f>IF(TRIM(C309)="?",'Cleaning Summary'!$B$27,C309)</f>
        <v>Nov</v>
      </c>
      <c r="L309" s="23" t="str">
        <f>IF(TRIM(G309)="?",'Cleaning Summary'!$B$40,G309)</f>
        <v>tier - 2</v>
      </c>
      <c r="M309" s="23" t="str">
        <f>IF(TRIM(H309)="?",'Cleaning Summary'!$B$45,H309)</f>
        <v>tier - 2</v>
      </c>
      <c r="N309" s="23" t="str">
        <f>IF(TRIM(I309)="?",'Cleaning Summary'!$B$29,I309)</f>
        <v>R1024</v>
      </c>
      <c r="O309" s="29">
        <f>DATE(J309,MATCH(K309,{"Jan","Feb","Mar","Apr","May","Jun","Jul","Aug","Sep","Oct","Nov","Dec"},0),D309)</f>
        <v>36465</v>
      </c>
      <c r="P309" s="23">
        <f>DATEDIF(O309,'Cleaning Summary'!$B$62,"Y")</f>
        <v>23</v>
      </c>
    </row>
    <row r="310" spans="1:16" x14ac:dyDescent="0.35">
      <c r="A310" s="23" t="s">
        <v>4175</v>
      </c>
      <c r="B310" s="23">
        <v>1996</v>
      </c>
      <c r="C310" s="23" t="s">
        <v>4811</v>
      </c>
      <c r="D310" s="23">
        <v>24</v>
      </c>
      <c r="E310" s="23">
        <v>1</v>
      </c>
      <c r="F310" s="28">
        <v>2902.91</v>
      </c>
      <c r="G310" s="23" t="s">
        <v>86</v>
      </c>
      <c r="H310" s="23" t="s">
        <v>86</v>
      </c>
      <c r="I310" s="23" t="s">
        <v>4805</v>
      </c>
      <c r="J310" s="23">
        <f>IF(TRIM(B310)="?",'Cleaning Summary'!$B$28,B310)</f>
        <v>1996</v>
      </c>
      <c r="K310" s="23" t="str">
        <f>IF(TRIM(C310)="?",'Cleaning Summary'!$B$27,C310)</f>
        <v>Oct</v>
      </c>
      <c r="L310" s="23" t="str">
        <f>IF(TRIM(G310)="?",'Cleaning Summary'!$B$40,G310)</f>
        <v>tier - 2</v>
      </c>
      <c r="M310" s="23" t="str">
        <f>IF(TRIM(H310)="?",'Cleaning Summary'!$B$45,H310)</f>
        <v>tier - 2</v>
      </c>
      <c r="N310" s="23" t="str">
        <f>IF(TRIM(I310)="?",'Cleaning Summary'!$B$29,I310)</f>
        <v>R1013</v>
      </c>
      <c r="O310" s="29">
        <f>DATE(J310,MATCH(K310,{"Jan","Feb","Mar","Apr","May","Jun","Jul","Aug","Sep","Oct","Nov","Dec"},0),D310)</f>
        <v>35362</v>
      </c>
      <c r="P310" s="23">
        <f>DATEDIF(O310,'Cleaning Summary'!$B$62,"Y")</f>
        <v>26</v>
      </c>
    </row>
    <row r="311" spans="1:16" x14ac:dyDescent="0.35">
      <c r="A311" s="23" t="s">
        <v>4173</v>
      </c>
      <c r="B311" s="23">
        <v>1996</v>
      </c>
      <c r="C311" s="23" t="s">
        <v>4807</v>
      </c>
      <c r="D311" s="23">
        <v>13</v>
      </c>
      <c r="E311" s="23">
        <v>1</v>
      </c>
      <c r="F311" s="28">
        <v>2904.09</v>
      </c>
      <c r="G311" s="23" t="s">
        <v>86</v>
      </c>
      <c r="H311" s="23" t="s">
        <v>86</v>
      </c>
      <c r="I311" s="23" t="s">
        <v>4812</v>
      </c>
      <c r="J311" s="23">
        <f>IF(TRIM(B311)="?",'Cleaning Summary'!$B$28,B311)</f>
        <v>1996</v>
      </c>
      <c r="K311" s="23" t="str">
        <f>IF(TRIM(C311)="?",'Cleaning Summary'!$B$27,C311)</f>
        <v>Jun</v>
      </c>
      <c r="L311" s="23" t="str">
        <f>IF(TRIM(G311)="?",'Cleaning Summary'!$B$40,G311)</f>
        <v>tier - 2</v>
      </c>
      <c r="M311" s="23" t="str">
        <f>IF(TRIM(H311)="?",'Cleaning Summary'!$B$45,H311)</f>
        <v>tier - 2</v>
      </c>
      <c r="N311" s="23" t="str">
        <f>IF(TRIM(I311)="?",'Cleaning Summary'!$B$29,I311)</f>
        <v>R1011</v>
      </c>
      <c r="O311" s="29">
        <f>DATE(J311,MATCH(K311,{"Jan","Feb","Mar","Apr","May","Jun","Jul","Aug","Sep","Oct","Nov","Dec"},0),D311)</f>
        <v>35229</v>
      </c>
      <c r="P311" s="23">
        <f>DATEDIF(O311,'Cleaning Summary'!$B$62,"Y")</f>
        <v>26</v>
      </c>
    </row>
    <row r="312" spans="1:16" x14ac:dyDescent="0.35">
      <c r="A312" s="23" t="s">
        <v>4171</v>
      </c>
      <c r="B312" s="23">
        <v>2003</v>
      </c>
      <c r="C312" s="23" t="s">
        <v>4807</v>
      </c>
      <c r="D312" s="23">
        <v>5</v>
      </c>
      <c r="E312" s="23">
        <v>2</v>
      </c>
      <c r="F312" s="28">
        <v>2913.57</v>
      </c>
      <c r="G312" s="23" t="s">
        <v>86</v>
      </c>
      <c r="H312" s="23" t="s">
        <v>86</v>
      </c>
      <c r="I312" s="23" t="s">
        <v>4812</v>
      </c>
      <c r="J312" s="23">
        <f>IF(TRIM(B312)="?",'Cleaning Summary'!$B$28,B312)</f>
        <v>2003</v>
      </c>
      <c r="K312" s="23" t="str">
        <f>IF(TRIM(C312)="?",'Cleaning Summary'!$B$27,C312)</f>
        <v>Jun</v>
      </c>
      <c r="L312" s="23" t="str">
        <f>IF(TRIM(G312)="?",'Cleaning Summary'!$B$40,G312)</f>
        <v>tier - 2</v>
      </c>
      <c r="M312" s="23" t="str">
        <f>IF(TRIM(H312)="?",'Cleaning Summary'!$B$45,H312)</f>
        <v>tier - 2</v>
      </c>
      <c r="N312" s="23" t="str">
        <f>IF(TRIM(I312)="?",'Cleaning Summary'!$B$29,I312)</f>
        <v>R1011</v>
      </c>
      <c r="O312" s="29">
        <f>DATE(J312,MATCH(K312,{"Jan","Feb","Mar","Apr","May","Jun","Jul","Aug","Sep","Oct","Nov","Dec"},0),D312)</f>
        <v>37777</v>
      </c>
      <c r="P312" s="23">
        <f>DATEDIF(O312,'Cleaning Summary'!$B$62,"Y")</f>
        <v>20</v>
      </c>
    </row>
    <row r="313" spans="1:16" x14ac:dyDescent="0.35">
      <c r="A313" s="23" t="s">
        <v>4169</v>
      </c>
      <c r="B313" s="23">
        <v>1996</v>
      </c>
      <c r="C313" s="23" t="s">
        <v>4807</v>
      </c>
      <c r="D313" s="23">
        <v>30</v>
      </c>
      <c r="E313" s="23">
        <v>1</v>
      </c>
      <c r="F313" s="28">
        <v>2927.06</v>
      </c>
      <c r="G313" s="23" t="s">
        <v>86</v>
      </c>
      <c r="H313" s="23" t="s">
        <v>86</v>
      </c>
      <c r="I313" s="23" t="s">
        <v>4805</v>
      </c>
      <c r="J313" s="23">
        <f>IF(TRIM(B313)="?",'Cleaning Summary'!$B$28,B313)</f>
        <v>1996</v>
      </c>
      <c r="K313" s="23" t="str">
        <f>IF(TRIM(C313)="?",'Cleaning Summary'!$B$27,C313)</f>
        <v>Jun</v>
      </c>
      <c r="L313" s="23" t="str">
        <f>IF(TRIM(G313)="?",'Cleaning Summary'!$B$40,G313)</f>
        <v>tier - 2</v>
      </c>
      <c r="M313" s="23" t="str">
        <f>IF(TRIM(H313)="?",'Cleaning Summary'!$B$45,H313)</f>
        <v>tier - 2</v>
      </c>
      <c r="N313" s="23" t="str">
        <f>IF(TRIM(I313)="?",'Cleaning Summary'!$B$29,I313)</f>
        <v>R1013</v>
      </c>
      <c r="O313" s="29">
        <f>DATE(J313,MATCH(K313,{"Jan","Feb","Mar","Apr","May","Jun","Jul","Aug","Sep","Oct","Nov","Dec"},0),D313)</f>
        <v>35246</v>
      </c>
      <c r="P313" s="23">
        <f>DATEDIF(O313,'Cleaning Summary'!$B$62,"Y")</f>
        <v>26</v>
      </c>
    </row>
    <row r="314" spans="1:16" x14ac:dyDescent="0.35">
      <c r="A314" s="23" t="s">
        <v>4167</v>
      </c>
      <c r="B314" s="23">
        <v>2002</v>
      </c>
      <c r="C314" s="23" t="s">
        <v>73</v>
      </c>
      <c r="D314" s="23">
        <v>30</v>
      </c>
      <c r="E314" s="23">
        <v>0</v>
      </c>
      <c r="F314" s="28">
        <v>2943.41</v>
      </c>
      <c r="G314" s="23" t="s">
        <v>86</v>
      </c>
      <c r="H314" s="23" t="s">
        <v>87</v>
      </c>
      <c r="I314" s="23" t="s">
        <v>4808</v>
      </c>
      <c r="J314" s="23">
        <f>IF(TRIM(B314)="?",'Cleaning Summary'!$B$28,B314)</f>
        <v>2002</v>
      </c>
      <c r="K314" s="23" t="str">
        <f>IF(TRIM(C314)="?",'Cleaning Summary'!$B$27,C314)</f>
        <v>Sep</v>
      </c>
      <c r="L314" s="23" t="str">
        <f>IF(TRIM(G314)="?",'Cleaning Summary'!$B$40,G314)</f>
        <v>tier - 2</v>
      </c>
      <c r="M314" s="23" t="str">
        <f>IF(TRIM(H314)="?",'Cleaning Summary'!$B$45,H314)</f>
        <v>tier - 3</v>
      </c>
      <c r="N314" s="23" t="str">
        <f>IF(TRIM(I314)="?",'Cleaning Summary'!$B$29,I314)</f>
        <v>R1012</v>
      </c>
      <c r="O314" s="29">
        <f>DATE(J314,MATCH(K314,{"Jan","Feb","Mar","Apr","May","Jun","Jul","Aug","Sep","Oct","Nov","Dec"},0),D314)</f>
        <v>37529</v>
      </c>
      <c r="P314" s="23">
        <f>DATEDIF(O314,'Cleaning Summary'!$B$62,"Y")</f>
        <v>20</v>
      </c>
    </row>
    <row r="315" spans="1:16" x14ac:dyDescent="0.35">
      <c r="A315" s="23" t="s">
        <v>4165</v>
      </c>
      <c r="B315" s="23">
        <v>1995</v>
      </c>
      <c r="C315" s="23" t="s">
        <v>73</v>
      </c>
      <c r="D315" s="23">
        <v>24</v>
      </c>
      <c r="E315" s="23">
        <v>0</v>
      </c>
      <c r="F315" s="28">
        <v>2974.13</v>
      </c>
      <c r="G315" s="23" t="s">
        <v>86</v>
      </c>
      <c r="H315" s="23" t="s">
        <v>85</v>
      </c>
      <c r="I315" s="23" t="s">
        <v>4812</v>
      </c>
      <c r="J315" s="23">
        <f>IF(TRIM(B315)="?",'Cleaning Summary'!$B$28,B315)</f>
        <v>1995</v>
      </c>
      <c r="K315" s="23" t="str">
        <f>IF(TRIM(C315)="?",'Cleaning Summary'!$B$27,C315)</f>
        <v>Sep</v>
      </c>
      <c r="L315" s="23" t="str">
        <f>IF(TRIM(G315)="?",'Cleaning Summary'!$B$40,G315)</f>
        <v>tier - 2</v>
      </c>
      <c r="M315" s="23" t="str">
        <f>IF(TRIM(H315)="?",'Cleaning Summary'!$B$45,H315)</f>
        <v>tier - 1</v>
      </c>
      <c r="N315" s="23" t="str">
        <f>IF(TRIM(I315)="?",'Cleaning Summary'!$B$29,I315)</f>
        <v>R1011</v>
      </c>
      <c r="O315" s="29">
        <f>DATE(J315,MATCH(K315,{"Jan","Feb","Mar","Apr","May","Jun","Jul","Aug","Sep","Oct","Nov","Dec"},0),D315)</f>
        <v>34966</v>
      </c>
      <c r="P315" s="23">
        <f>DATEDIF(O315,'Cleaning Summary'!$B$62,"Y")</f>
        <v>27</v>
      </c>
    </row>
    <row r="316" spans="1:16" x14ac:dyDescent="0.35">
      <c r="A316" s="23" t="s">
        <v>4163</v>
      </c>
      <c r="B316" s="23">
        <v>1987</v>
      </c>
      <c r="C316" s="23" t="s">
        <v>4807</v>
      </c>
      <c r="D316" s="23">
        <v>18</v>
      </c>
      <c r="E316" s="23">
        <v>3</v>
      </c>
      <c r="F316" s="28">
        <v>2979.52</v>
      </c>
      <c r="G316" s="23" t="s">
        <v>86</v>
      </c>
      <c r="H316" s="23" t="s">
        <v>87</v>
      </c>
      <c r="I316" s="23" t="s">
        <v>4805</v>
      </c>
      <c r="J316" s="23">
        <f>IF(TRIM(B316)="?",'Cleaning Summary'!$B$28,B316)</f>
        <v>1987</v>
      </c>
      <c r="K316" s="23" t="str">
        <f>IF(TRIM(C316)="?",'Cleaning Summary'!$B$27,C316)</f>
        <v>Jun</v>
      </c>
      <c r="L316" s="23" t="str">
        <f>IF(TRIM(G316)="?",'Cleaning Summary'!$B$40,G316)</f>
        <v>tier - 2</v>
      </c>
      <c r="M316" s="23" t="str">
        <f>IF(TRIM(H316)="?",'Cleaning Summary'!$B$45,H316)</f>
        <v>tier - 3</v>
      </c>
      <c r="N316" s="23" t="str">
        <f>IF(TRIM(I316)="?",'Cleaning Summary'!$B$29,I316)</f>
        <v>R1013</v>
      </c>
      <c r="O316" s="29">
        <f>DATE(J316,MATCH(K316,{"Jan","Feb","Mar","Apr","May","Jun","Jul","Aug","Sep","Oct","Nov","Dec"},0),D316)</f>
        <v>31946</v>
      </c>
      <c r="P316" s="23">
        <f>DATEDIF(O316,'Cleaning Summary'!$B$62,"Y")</f>
        <v>35</v>
      </c>
    </row>
    <row r="317" spans="1:16" x14ac:dyDescent="0.35">
      <c r="A317" s="23" t="s">
        <v>4161</v>
      </c>
      <c r="B317" s="23">
        <v>1991</v>
      </c>
      <c r="C317" s="23" t="s">
        <v>4806</v>
      </c>
      <c r="D317" s="23">
        <v>20</v>
      </c>
      <c r="E317" s="23">
        <v>3</v>
      </c>
      <c r="F317" s="28">
        <v>2985.67</v>
      </c>
      <c r="G317" s="23" t="s">
        <v>86</v>
      </c>
      <c r="H317" s="23" t="s">
        <v>86</v>
      </c>
      <c r="I317" s="23" t="s">
        <v>4805</v>
      </c>
      <c r="J317" s="23">
        <f>IF(TRIM(B317)="?",'Cleaning Summary'!$B$28,B317)</f>
        <v>1991</v>
      </c>
      <c r="K317" s="23" t="str">
        <f>IF(TRIM(C317)="?",'Cleaning Summary'!$B$27,C317)</f>
        <v>Nov</v>
      </c>
      <c r="L317" s="23" t="str">
        <f>IF(TRIM(G317)="?",'Cleaning Summary'!$B$40,G317)</f>
        <v>tier - 2</v>
      </c>
      <c r="M317" s="23" t="str">
        <f>IF(TRIM(H317)="?",'Cleaning Summary'!$B$45,H317)</f>
        <v>tier - 2</v>
      </c>
      <c r="N317" s="23" t="str">
        <f>IF(TRIM(I317)="?",'Cleaning Summary'!$B$29,I317)</f>
        <v>R1013</v>
      </c>
      <c r="O317" s="29">
        <f>DATE(J317,MATCH(K317,{"Jan","Feb","Mar","Apr","May","Jun","Jul","Aug","Sep","Oct","Nov","Dec"},0),D317)</f>
        <v>33562</v>
      </c>
      <c r="P317" s="23">
        <f>DATEDIF(O317,'Cleaning Summary'!$B$62,"Y")</f>
        <v>31</v>
      </c>
    </row>
    <row r="318" spans="1:16" x14ac:dyDescent="0.35">
      <c r="A318" s="23" t="s">
        <v>4159</v>
      </c>
      <c r="B318" s="23">
        <v>2002</v>
      </c>
      <c r="C318" s="23" t="s">
        <v>4809</v>
      </c>
      <c r="D318" s="23">
        <v>15</v>
      </c>
      <c r="E318" s="23">
        <v>0</v>
      </c>
      <c r="F318" s="28">
        <v>3012.22</v>
      </c>
      <c r="G318" s="23" t="s">
        <v>86</v>
      </c>
      <c r="H318" s="23" t="s">
        <v>87</v>
      </c>
      <c r="I318" s="23" t="s">
        <v>4808</v>
      </c>
      <c r="J318" s="23">
        <f>IF(TRIM(B318)="?",'Cleaning Summary'!$B$28,B318)</f>
        <v>2002</v>
      </c>
      <c r="K318" s="23" t="str">
        <f>IF(TRIM(C318)="?",'Cleaning Summary'!$B$27,C318)</f>
        <v>Dec</v>
      </c>
      <c r="L318" s="23" t="str">
        <f>IF(TRIM(G318)="?",'Cleaning Summary'!$B$40,G318)</f>
        <v>tier - 2</v>
      </c>
      <c r="M318" s="23" t="str">
        <f>IF(TRIM(H318)="?",'Cleaning Summary'!$B$45,H318)</f>
        <v>tier - 3</v>
      </c>
      <c r="N318" s="23" t="str">
        <f>IF(TRIM(I318)="?",'Cleaning Summary'!$B$29,I318)</f>
        <v>R1012</v>
      </c>
      <c r="O318" s="29">
        <f>DATE(J318,MATCH(K318,{"Jan","Feb","Mar","Apr","May","Jun","Jul","Aug","Sep","Oct","Nov","Dec"},0),D318)</f>
        <v>37605</v>
      </c>
      <c r="P318" s="23">
        <f>DATEDIF(O318,'Cleaning Summary'!$B$62,"Y")</f>
        <v>20</v>
      </c>
    </row>
    <row r="319" spans="1:16" x14ac:dyDescent="0.35">
      <c r="A319" s="23" t="s">
        <v>4157</v>
      </c>
      <c r="B319" s="23">
        <v>1988</v>
      </c>
      <c r="C319" s="23" t="s">
        <v>73</v>
      </c>
      <c r="D319" s="23">
        <v>28</v>
      </c>
      <c r="E319" s="23">
        <v>3</v>
      </c>
      <c r="F319" s="28">
        <v>3018.04</v>
      </c>
      <c r="G319" s="23" t="s">
        <v>86</v>
      </c>
      <c r="H319" s="23" t="s">
        <v>86</v>
      </c>
      <c r="I319" s="23" t="s">
        <v>4808</v>
      </c>
      <c r="J319" s="23">
        <f>IF(TRIM(B319)="?",'Cleaning Summary'!$B$28,B319)</f>
        <v>1988</v>
      </c>
      <c r="K319" s="23" t="str">
        <f>IF(TRIM(C319)="?",'Cleaning Summary'!$B$27,C319)</f>
        <v>Sep</v>
      </c>
      <c r="L319" s="23" t="str">
        <f>IF(TRIM(G319)="?",'Cleaning Summary'!$B$40,G319)</f>
        <v>tier - 2</v>
      </c>
      <c r="M319" s="23" t="str">
        <f>IF(TRIM(H319)="?",'Cleaning Summary'!$B$45,H319)</f>
        <v>tier - 2</v>
      </c>
      <c r="N319" s="23" t="str">
        <f>IF(TRIM(I319)="?",'Cleaning Summary'!$B$29,I319)</f>
        <v>R1012</v>
      </c>
      <c r="O319" s="29">
        <f>DATE(J319,MATCH(K319,{"Jan","Feb","Mar","Apr","May","Jun","Jul","Aug","Sep","Oct","Nov","Dec"},0),D319)</f>
        <v>32414</v>
      </c>
      <c r="P319" s="23">
        <f>DATEDIF(O319,'Cleaning Summary'!$B$62,"Y")</f>
        <v>34</v>
      </c>
    </row>
    <row r="320" spans="1:16" x14ac:dyDescent="0.35">
      <c r="A320" s="23" t="s">
        <v>4155</v>
      </c>
      <c r="B320" s="23">
        <v>1997</v>
      </c>
      <c r="C320" s="23" t="s">
        <v>4809</v>
      </c>
      <c r="D320" s="23">
        <v>19</v>
      </c>
      <c r="E320" s="23">
        <v>0</v>
      </c>
      <c r="F320" s="28">
        <v>3021.81</v>
      </c>
      <c r="G320" s="23" t="s">
        <v>86</v>
      </c>
      <c r="H320" s="23" t="s">
        <v>87</v>
      </c>
      <c r="I320" s="23" t="s">
        <v>4808</v>
      </c>
      <c r="J320" s="23">
        <f>IF(TRIM(B320)="?",'Cleaning Summary'!$B$28,B320)</f>
        <v>1997</v>
      </c>
      <c r="K320" s="23" t="str">
        <f>IF(TRIM(C320)="?",'Cleaning Summary'!$B$27,C320)</f>
        <v>Dec</v>
      </c>
      <c r="L320" s="23" t="str">
        <f>IF(TRIM(G320)="?",'Cleaning Summary'!$B$40,G320)</f>
        <v>tier - 2</v>
      </c>
      <c r="M320" s="23" t="str">
        <f>IF(TRIM(H320)="?",'Cleaning Summary'!$B$45,H320)</f>
        <v>tier - 3</v>
      </c>
      <c r="N320" s="23" t="str">
        <f>IF(TRIM(I320)="?",'Cleaning Summary'!$B$29,I320)</f>
        <v>R1012</v>
      </c>
      <c r="O320" s="29">
        <f>DATE(J320,MATCH(K320,{"Jan","Feb","Mar","Apr","May","Jun","Jul","Aug","Sep","Oct","Nov","Dec"},0),D320)</f>
        <v>35783</v>
      </c>
      <c r="P320" s="23">
        <f>DATEDIF(O320,'Cleaning Summary'!$B$62,"Y")</f>
        <v>25</v>
      </c>
    </row>
    <row r="321" spans="1:16" x14ac:dyDescent="0.35">
      <c r="A321" s="23" t="s">
        <v>4153</v>
      </c>
      <c r="B321" s="23">
        <v>1998</v>
      </c>
      <c r="C321" s="23" t="s">
        <v>73</v>
      </c>
      <c r="D321" s="23">
        <v>15</v>
      </c>
      <c r="E321" s="23">
        <v>0</v>
      </c>
      <c r="F321" s="28">
        <v>3044.21</v>
      </c>
      <c r="G321" s="23" t="s">
        <v>86</v>
      </c>
      <c r="H321" s="23" t="s">
        <v>87</v>
      </c>
      <c r="I321" s="23" t="s">
        <v>4818</v>
      </c>
      <c r="J321" s="23">
        <f>IF(TRIM(B321)="?",'Cleaning Summary'!$B$28,B321)</f>
        <v>1998</v>
      </c>
      <c r="K321" s="23" t="str">
        <f>IF(TRIM(C321)="?",'Cleaning Summary'!$B$27,C321)</f>
        <v>Sep</v>
      </c>
      <c r="L321" s="23" t="str">
        <f>IF(TRIM(G321)="?",'Cleaning Summary'!$B$40,G321)</f>
        <v>tier - 2</v>
      </c>
      <c r="M321" s="23" t="str">
        <f>IF(TRIM(H321)="?",'Cleaning Summary'!$B$45,H321)</f>
        <v>tier - 3</v>
      </c>
      <c r="N321" s="23" t="str">
        <f>IF(TRIM(I321)="?",'Cleaning Summary'!$B$29,I321)</f>
        <v>R1024</v>
      </c>
      <c r="O321" s="29">
        <f>DATE(J321,MATCH(K321,{"Jan","Feb","Mar","Apr","May","Jun","Jul","Aug","Sep","Oct","Nov","Dec"},0),D321)</f>
        <v>36053</v>
      </c>
      <c r="P321" s="23">
        <f>DATEDIF(O321,'Cleaning Summary'!$B$62,"Y")</f>
        <v>24</v>
      </c>
    </row>
    <row r="322" spans="1:16" x14ac:dyDescent="0.35">
      <c r="A322" s="23" t="s">
        <v>4151</v>
      </c>
      <c r="B322" s="23">
        <v>1998</v>
      </c>
      <c r="C322" s="23" t="s">
        <v>4810</v>
      </c>
      <c r="D322" s="23">
        <v>9</v>
      </c>
      <c r="E322" s="23">
        <v>0</v>
      </c>
      <c r="F322" s="28">
        <v>3046.06</v>
      </c>
      <c r="G322" s="23" t="s">
        <v>86</v>
      </c>
      <c r="H322" s="23" t="s">
        <v>85</v>
      </c>
      <c r="I322" s="23" t="s">
        <v>4819</v>
      </c>
      <c r="J322" s="23">
        <f>IF(TRIM(B322)="?",'Cleaning Summary'!$B$28,B322)</f>
        <v>1998</v>
      </c>
      <c r="K322" s="23" t="str">
        <f>IF(TRIM(C322)="?",'Cleaning Summary'!$B$27,C322)</f>
        <v>Aug</v>
      </c>
      <c r="L322" s="23" t="str">
        <f>IF(TRIM(G322)="?",'Cleaning Summary'!$B$40,G322)</f>
        <v>tier - 2</v>
      </c>
      <c r="M322" s="23" t="str">
        <f>IF(TRIM(H322)="?",'Cleaning Summary'!$B$45,H322)</f>
        <v>tier - 1</v>
      </c>
      <c r="N322" s="23" t="str">
        <f>IF(TRIM(I322)="?",'Cleaning Summary'!$B$29,I322)</f>
        <v>R1023</v>
      </c>
      <c r="O322" s="29">
        <f>DATE(J322,MATCH(K322,{"Jan","Feb","Mar","Apr","May","Jun","Jul","Aug","Sep","Oct","Nov","Dec"},0),D322)</f>
        <v>36016</v>
      </c>
      <c r="P322" s="23">
        <f>DATEDIF(O322,'Cleaning Summary'!$B$62,"Y")</f>
        <v>24</v>
      </c>
    </row>
    <row r="323" spans="1:16" x14ac:dyDescent="0.35">
      <c r="A323" s="23" t="s">
        <v>4149</v>
      </c>
      <c r="B323" s="23">
        <v>1997</v>
      </c>
      <c r="C323" s="23" t="s">
        <v>4809</v>
      </c>
      <c r="D323" s="23">
        <v>22</v>
      </c>
      <c r="E323" s="23">
        <v>0</v>
      </c>
      <c r="F323" s="28">
        <v>3051.73</v>
      </c>
      <c r="G323" s="23" t="s">
        <v>86</v>
      </c>
      <c r="H323" s="23" t="s">
        <v>86</v>
      </c>
      <c r="I323" s="23" t="s">
        <v>4812</v>
      </c>
      <c r="J323" s="23">
        <f>IF(TRIM(B323)="?",'Cleaning Summary'!$B$28,B323)</f>
        <v>1997</v>
      </c>
      <c r="K323" s="23" t="str">
        <f>IF(TRIM(C323)="?",'Cleaning Summary'!$B$27,C323)</f>
        <v>Dec</v>
      </c>
      <c r="L323" s="23" t="str">
        <f>IF(TRIM(G323)="?",'Cleaning Summary'!$B$40,G323)</f>
        <v>tier - 2</v>
      </c>
      <c r="M323" s="23" t="str">
        <f>IF(TRIM(H323)="?",'Cleaning Summary'!$B$45,H323)</f>
        <v>tier - 2</v>
      </c>
      <c r="N323" s="23" t="str">
        <f>IF(TRIM(I323)="?",'Cleaning Summary'!$B$29,I323)</f>
        <v>R1011</v>
      </c>
      <c r="O323" s="29">
        <f>DATE(J323,MATCH(K323,{"Jan","Feb","Mar","Apr","May","Jun","Jul","Aug","Sep","Oct","Nov","Dec"},0),D323)</f>
        <v>35786</v>
      </c>
      <c r="P323" s="23">
        <f>DATEDIF(O323,'Cleaning Summary'!$B$62,"Y")</f>
        <v>25</v>
      </c>
    </row>
    <row r="324" spans="1:16" x14ac:dyDescent="0.35">
      <c r="A324" s="23" t="s">
        <v>4147</v>
      </c>
      <c r="B324" s="23">
        <v>2002</v>
      </c>
      <c r="C324" s="23" t="s">
        <v>4807</v>
      </c>
      <c r="D324" s="23">
        <v>21</v>
      </c>
      <c r="E324" s="23">
        <v>2</v>
      </c>
      <c r="F324" s="28">
        <v>3056.39</v>
      </c>
      <c r="G324" s="23" t="s">
        <v>86</v>
      </c>
      <c r="H324" s="23" t="s">
        <v>87</v>
      </c>
      <c r="I324" s="23" t="s">
        <v>4805</v>
      </c>
      <c r="J324" s="23">
        <f>IF(TRIM(B324)="?",'Cleaning Summary'!$B$28,B324)</f>
        <v>2002</v>
      </c>
      <c r="K324" s="23" t="str">
        <f>IF(TRIM(C324)="?",'Cleaning Summary'!$B$27,C324)</f>
        <v>Jun</v>
      </c>
      <c r="L324" s="23" t="str">
        <f>IF(TRIM(G324)="?",'Cleaning Summary'!$B$40,G324)</f>
        <v>tier - 2</v>
      </c>
      <c r="M324" s="23" t="str">
        <f>IF(TRIM(H324)="?",'Cleaning Summary'!$B$45,H324)</f>
        <v>tier - 3</v>
      </c>
      <c r="N324" s="23" t="str">
        <f>IF(TRIM(I324)="?",'Cleaning Summary'!$B$29,I324)</f>
        <v>R1013</v>
      </c>
      <c r="O324" s="29">
        <f>DATE(J324,MATCH(K324,{"Jan","Feb","Mar","Apr","May","Jun","Jul","Aug","Sep","Oct","Nov","Dec"},0),D324)</f>
        <v>37428</v>
      </c>
      <c r="P324" s="23">
        <f>DATEDIF(O324,'Cleaning Summary'!$B$62,"Y")</f>
        <v>20</v>
      </c>
    </row>
    <row r="325" spans="1:16" x14ac:dyDescent="0.35">
      <c r="A325" s="23" t="s">
        <v>4145</v>
      </c>
      <c r="B325" s="23">
        <v>1994</v>
      </c>
      <c r="C325" s="23" t="s">
        <v>73</v>
      </c>
      <c r="D325" s="23">
        <v>26</v>
      </c>
      <c r="E325" s="23">
        <v>0</v>
      </c>
      <c r="F325" s="28">
        <v>3062.51</v>
      </c>
      <c r="G325" s="23" t="s">
        <v>87</v>
      </c>
      <c r="H325" s="23" t="s">
        <v>85</v>
      </c>
      <c r="I325" s="23" t="s">
        <v>4808</v>
      </c>
      <c r="J325" s="23">
        <f>IF(TRIM(B325)="?",'Cleaning Summary'!$B$28,B325)</f>
        <v>1994</v>
      </c>
      <c r="K325" s="23" t="str">
        <f>IF(TRIM(C325)="?",'Cleaning Summary'!$B$27,C325)</f>
        <v>Sep</v>
      </c>
      <c r="L325" s="23" t="str">
        <f>IF(TRIM(G325)="?",'Cleaning Summary'!$B$40,G325)</f>
        <v>tier - 3</v>
      </c>
      <c r="M325" s="23" t="str">
        <f>IF(TRIM(H325)="?",'Cleaning Summary'!$B$45,H325)</f>
        <v>tier - 1</v>
      </c>
      <c r="N325" s="23" t="str">
        <f>IF(TRIM(I325)="?",'Cleaning Summary'!$B$29,I325)</f>
        <v>R1012</v>
      </c>
      <c r="O325" s="29">
        <f>DATE(J325,MATCH(K325,{"Jan","Feb","Mar","Apr","May","Jun","Jul","Aug","Sep","Oct","Nov","Dec"},0),D325)</f>
        <v>34603</v>
      </c>
      <c r="P325" s="23">
        <f>DATEDIF(O325,'Cleaning Summary'!$B$62,"Y")</f>
        <v>28</v>
      </c>
    </row>
    <row r="326" spans="1:16" x14ac:dyDescent="0.35">
      <c r="A326" s="23" t="s">
        <v>4143</v>
      </c>
      <c r="B326" s="23">
        <v>1989</v>
      </c>
      <c r="C326" s="23" t="s">
        <v>4811</v>
      </c>
      <c r="D326" s="23">
        <v>1</v>
      </c>
      <c r="E326" s="23">
        <v>3</v>
      </c>
      <c r="F326" s="28">
        <v>3065.49</v>
      </c>
      <c r="G326" s="23" t="s">
        <v>86</v>
      </c>
      <c r="H326" s="23" t="s">
        <v>85</v>
      </c>
      <c r="I326" s="23" t="s">
        <v>4808</v>
      </c>
      <c r="J326" s="23">
        <f>IF(TRIM(B326)="?",'Cleaning Summary'!$B$28,B326)</f>
        <v>1989</v>
      </c>
      <c r="K326" s="23" t="str">
        <f>IF(TRIM(C326)="?",'Cleaning Summary'!$B$27,C326)</f>
        <v>Oct</v>
      </c>
      <c r="L326" s="23" t="str">
        <f>IF(TRIM(G326)="?",'Cleaning Summary'!$B$40,G326)</f>
        <v>tier - 2</v>
      </c>
      <c r="M326" s="23" t="str">
        <f>IF(TRIM(H326)="?",'Cleaning Summary'!$B$45,H326)</f>
        <v>tier - 1</v>
      </c>
      <c r="N326" s="23" t="str">
        <f>IF(TRIM(I326)="?",'Cleaning Summary'!$B$29,I326)</f>
        <v>R1012</v>
      </c>
      <c r="O326" s="29">
        <f>DATE(J326,MATCH(K326,{"Jan","Feb","Mar","Apr","May","Jun","Jul","Aug","Sep","Oct","Nov","Dec"},0),D326)</f>
        <v>32782</v>
      </c>
      <c r="P326" s="23">
        <f>DATEDIF(O326,'Cleaning Summary'!$B$62,"Y")</f>
        <v>33</v>
      </c>
    </row>
    <row r="327" spans="1:16" x14ac:dyDescent="0.35">
      <c r="A327" s="23" t="s">
        <v>4141</v>
      </c>
      <c r="B327" s="23">
        <v>1995</v>
      </c>
      <c r="C327" s="23" t="s">
        <v>73</v>
      </c>
      <c r="D327" s="23">
        <v>10</v>
      </c>
      <c r="E327" s="23">
        <v>0</v>
      </c>
      <c r="F327" s="28">
        <v>3070.81</v>
      </c>
      <c r="G327" s="23" t="s">
        <v>87</v>
      </c>
      <c r="H327" s="23" t="s">
        <v>85</v>
      </c>
      <c r="I327" s="23" t="s">
        <v>4822</v>
      </c>
      <c r="J327" s="23">
        <f>IF(TRIM(B327)="?",'Cleaning Summary'!$B$28,B327)</f>
        <v>1995</v>
      </c>
      <c r="K327" s="23" t="str">
        <f>IF(TRIM(C327)="?",'Cleaning Summary'!$B$27,C327)</f>
        <v>Sep</v>
      </c>
      <c r="L327" s="23" t="str">
        <f>IF(TRIM(G327)="?",'Cleaning Summary'!$B$40,G327)</f>
        <v>tier - 3</v>
      </c>
      <c r="M327" s="23" t="str">
        <f>IF(TRIM(H327)="?",'Cleaning Summary'!$B$45,H327)</f>
        <v>tier - 1</v>
      </c>
      <c r="N327" s="23" t="str">
        <f>IF(TRIM(I327)="?",'Cleaning Summary'!$B$29,I327)</f>
        <v>R1017</v>
      </c>
      <c r="O327" s="29">
        <f>DATE(J327,MATCH(K327,{"Jan","Feb","Mar","Apr","May","Jun","Jul","Aug","Sep","Oct","Nov","Dec"},0),D327)</f>
        <v>34952</v>
      </c>
      <c r="P327" s="23">
        <f>DATEDIF(O327,'Cleaning Summary'!$B$62,"Y")</f>
        <v>27</v>
      </c>
    </row>
    <row r="328" spans="1:16" x14ac:dyDescent="0.35">
      <c r="A328" s="23" t="s">
        <v>4139</v>
      </c>
      <c r="B328" s="23">
        <v>2001</v>
      </c>
      <c r="C328" s="23" t="s">
        <v>4811</v>
      </c>
      <c r="D328" s="23">
        <v>13</v>
      </c>
      <c r="E328" s="23">
        <v>2</v>
      </c>
      <c r="F328" s="28">
        <v>3077.1</v>
      </c>
      <c r="G328" s="23" t="s">
        <v>86</v>
      </c>
      <c r="H328" s="23" t="s">
        <v>85</v>
      </c>
      <c r="I328" s="23" t="s">
        <v>4808</v>
      </c>
      <c r="J328" s="23">
        <f>IF(TRIM(B328)="?",'Cleaning Summary'!$B$28,B328)</f>
        <v>2001</v>
      </c>
      <c r="K328" s="23" t="str">
        <f>IF(TRIM(C328)="?",'Cleaning Summary'!$B$27,C328)</f>
        <v>Oct</v>
      </c>
      <c r="L328" s="23" t="str">
        <f>IF(TRIM(G328)="?",'Cleaning Summary'!$B$40,G328)</f>
        <v>tier - 2</v>
      </c>
      <c r="M328" s="23" t="str">
        <f>IF(TRIM(H328)="?",'Cleaning Summary'!$B$45,H328)</f>
        <v>tier - 1</v>
      </c>
      <c r="N328" s="23" t="str">
        <f>IF(TRIM(I328)="?",'Cleaning Summary'!$B$29,I328)</f>
        <v>R1012</v>
      </c>
      <c r="O328" s="29">
        <f>DATE(J328,MATCH(K328,{"Jan","Feb","Mar","Apr","May","Jun","Jul","Aug","Sep","Oct","Nov","Dec"},0),D328)</f>
        <v>37177</v>
      </c>
      <c r="P328" s="23">
        <f>DATEDIF(O328,'Cleaning Summary'!$B$62,"Y")</f>
        <v>21</v>
      </c>
    </row>
    <row r="329" spans="1:16" x14ac:dyDescent="0.35">
      <c r="A329" s="23" t="s">
        <v>4137</v>
      </c>
      <c r="B329" s="23">
        <v>1987</v>
      </c>
      <c r="C329" s="23" t="s">
        <v>4810</v>
      </c>
      <c r="D329" s="23">
        <v>1</v>
      </c>
      <c r="E329" s="23">
        <v>3</v>
      </c>
      <c r="F329" s="28">
        <v>3088.06</v>
      </c>
      <c r="G329" s="23" t="s">
        <v>86</v>
      </c>
      <c r="H329" s="23" t="s">
        <v>86</v>
      </c>
      <c r="I329" s="23" t="s">
        <v>4805</v>
      </c>
      <c r="J329" s="23">
        <f>IF(TRIM(B329)="?",'Cleaning Summary'!$B$28,B329)</f>
        <v>1987</v>
      </c>
      <c r="K329" s="23" t="str">
        <f>IF(TRIM(C329)="?",'Cleaning Summary'!$B$27,C329)</f>
        <v>Aug</v>
      </c>
      <c r="L329" s="23" t="str">
        <f>IF(TRIM(G329)="?",'Cleaning Summary'!$B$40,G329)</f>
        <v>tier - 2</v>
      </c>
      <c r="M329" s="23" t="str">
        <f>IF(TRIM(H329)="?",'Cleaning Summary'!$B$45,H329)</f>
        <v>tier - 2</v>
      </c>
      <c r="N329" s="23" t="str">
        <f>IF(TRIM(I329)="?",'Cleaning Summary'!$B$29,I329)</f>
        <v>R1013</v>
      </c>
      <c r="O329" s="29">
        <f>DATE(J329,MATCH(K329,{"Jan","Feb","Mar","Apr","May","Jun","Jul","Aug","Sep","Oct","Nov","Dec"},0),D329)</f>
        <v>31990</v>
      </c>
      <c r="P329" s="23">
        <f>DATEDIF(O329,'Cleaning Summary'!$B$62,"Y")</f>
        <v>35</v>
      </c>
    </row>
    <row r="330" spans="1:16" x14ac:dyDescent="0.35">
      <c r="A330" s="23" t="s">
        <v>4135</v>
      </c>
      <c r="B330" s="23">
        <v>1999</v>
      </c>
      <c r="C330" s="23" t="s">
        <v>4807</v>
      </c>
      <c r="D330" s="23">
        <v>25</v>
      </c>
      <c r="E330" s="23">
        <v>0</v>
      </c>
      <c r="F330" s="28">
        <v>3128.35</v>
      </c>
      <c r="G330" s="23" t="s">
        <v>86</v>
      </c>
      <c r="H330" s="23" t="s">
        <v>87</v>
      </c>
      <c r="I330" s="23" t="s">
        <v>4821</v>
      </c>
      <c r="J330" s="23">
        <f>IF(TRIM(B330)="?",'Cleaning Summary'!$B$28,B330)</f>
        <v>1999</v>
      </c>
      <c r="K330" s="23" t="str">
        <f>IF(TRIM(C330)="?",'Cleaning Summary'!$B$27,C330)</f>
        <v>Jun</v>
      </c>
      <c r="L330" s="23" t="str">
        <f>IF(TRIM(G330)="?",'Cleaning Summary'!$B$40,G330)</f>
        <v>tier - 2</v>
      </c>
      <c r="M330" s="23" t="str">
        <f>IF(TRIM(H330)="?",'Cleaning Summary'!$B$45,H330)</f>
        <v>tier - 3</v>
      </c>
      <c r="N330" s="23" t="str">
        <f>IF(TRIM(I330)="?",'Cleaning Summary'!$B$29,I330)</f>
        <v>R1021</v>
      </c>
      <c r="O330" s="29">
        <f>DATE(J330,MATCH(K330,{"Jan","Feb","Mar","Apr","May","Jun","Jul","Aug","Sep","Oct","Nov","Dec"},0),D330)</f>
        <v>36336</v>
      </c>
      <c r="P330" s="23">
        <f>DATEDIF(O330,'Cleaning Summary'!$B$62,"Y")</f>
        <v>23</v>
      </c>
    </row>
    <row r="331" spans="1:16" x14ac:dyDescent="0.35">
      <c r="A331" s="23" t="s">
        <v>4133</v>
      </c>
      <c r="B331" s="23">
        <v>1994</v>
      </c>
      <c r="C331" s="23" t="s">
        <v>4804</v>
      </c>
      <c r="D331" s="23">
        <v>10</v>
      </c>
      <c r="E331" s="23">
        <v>0</v>
      </c>
      <c r="F331" s="28">
        <v>3161.45</v>
      </c>
      <c r="G331" s="23" t="s">
        <v>86</v>
      </c>
      <c r="H331" s="23" t="s">
        <v>85</v>
      </c>
      <c r="I331" s="23" t="s">
        <v>4812</v>
      </c>
      <c r="J331" s="23">
        <f>IF(TRIM(B331)="?",'Cleaning Summary'!$B$28,B331)</f>
        <v>1994</v>
      </c>
      <c r="K331" s="23" t="str">
        <f>IF(TRIM(C331)="?",'Cleaning Summary'!$B$27,C331)</f>
        <v>Jul</v>
      </c>
      <c r="L331" s="23" t="str">
        <f>IF(TRIM(G331)="?",'Cleaning Summary'!$B$40,G331)</f>
        <v>tier - 2</v>
      </c>
      <c r="M331" s="23" t="str">
        <f>IF(TRIM(H331)="?",'Cleaning Summary'!$B$45,H331)</f>
        <v>tier - 1</v>
      </c>
      <c r="N331" s="23" t="str">
        <f>IF(TRIM(I331)="?",'Cleaning Summary'!$B$29,I331)</f>
        <v>R1011</v>
      </c>
      <c r="O331" s="29">
        <f>DATE(J331,MATCH(K331,{"Jan","Feb","Mar","Apr","May","Jun","Jul","Aug","Sep","Oct","Nov","Dec"},0),D331)</f>
        <v>34525</v>
      </c>
      <c r="P331" s="23">
        <f>DATEDIF(O331,'Cleaning Summary'!$B$62,"Y")</f>
        <v>28</v>
      </c>
    </row>
    <row r="332" spans="1:16" x14ac:dyDescent="0.35">
      <c r="A332" s="23" t="s">
        <v>4131</v>
      </c>
      <c r="B332" s="23">
        <v>1993</v>
      </c>
      <c r="C332" s="23" t="s">
        <v>73</v>
      </c>
      <c r="D332" s="23">
        <v>25</v>
      </c>
      <c r="E332" s="23">
        <v>0</v>
      </c>
      <c r="F332" s="28">
        <v>3162.02</v>
      </c>
      <c r="G332" s="23" t="s">
        <v>86</v>
      </c>
      <c r="H332" s="23" t="s">
        <v>87</v>
      </c>
      <c r="I332" s="23" t="s">
        <v>4805</v>
      </c>
      <c r="J332" s="23">
        <f>IF(TRIM(B332)="?",'Cleaning Summary'!$B$28,B332)</f>
        <v>1993</v>
      </c>
      <c r="K332" s="23" t="str">
        <f>IF(TRIM(C332)="?",'Cleaning Summary'!$B$27,C332)</f>
        <v>Sep</v>
      </c>
      <c r="L332" s="23" t="str">
        <f>IF(TRIM(G332)="?",'Cleaning Summary'!$B$40,G332)</f>
        <v>tier - 2</v>
      </c>
      <c r="M332" s="23" t="str">
        <f>IF(TRIM(H332)="?",'Cleaning Summary'!$B$45,H332)</f>
        <v>tier - 3</v>
      </c>
      <c r="N332" s="23" t="str">
        <f>IF(TRIM(I332)="?",'Cleaning Summary'!$B$29,I332)</f>
        <v>R1013</v>
      </c>
      <c r="O332" s="29">
        <f>DATE(J332,MATCH(K332,{"Jan","Feb","Mar","Apr","May","Jun","Jul","Aug","Sep","Oct","Nov","Dec"},0),D332)</f>
        <v>34237</v>
      </c>
      <c r="P332" s="23">
        <f>DATEDIF(O332,'Cleaning Summary'!$B$62,"Y")</f>
        <v>29</v>
      </c>
    </row>
    <row r="333" spans="1:16" x14ac:dyDescent="0.35">
      <c r="A333" s="23" t="s">
        <v>4129</v>
      </c>
      <c r="B333" s="23">
        <v>2001</v>
      </c>
      <c r="C333" s="23" t="s">
        <v>4810</v>
      </c>
      <c r="D333" s="23">
        <v>29</v>
      </c>
      <c r="E333" s="23">
        <v>1</v>
      </c>
      <c r="F333" s="28">
        <v>3167.46</v>
      </c>
      <c r="G333" s="23" t="s">
        <v>86</v>
      </c>
      <c r="H333" s="23" t="s">
        <v>87</v>
      </c>
      <c r="I333" s="23" t="s">
        <v>4818</v>
      </c>
      <c r="J333" s="23">
        <f>IF(TRIM(B333)="?",'Cleaning Summary'!$B$28,B333)</f>
        <v>2001</v>
      </c>
      <c r="K333" s="23" t="str">
        <f>IF(TRIM(C333)="?",'Cleaning Summary'!$B$27,C333)</f>
        <v>Aug</v>
      </c>
      <c r="L333" s="23" t="str">
        <f>IF(TRIM(G333)="?",'Cleaning Summary'!$B$40,G333)</f>
        <v>tier - 2</v>
      </c>
      <c r="M333" s="23" t="str">
        <f>IF(TRIM(H333)="?",'Cleaning Summary'!$B$45,H333)</f>
        <v>tier - 3</v>
      </c>
      <c r="N333" s="23" t="str">
        <f>IF(TRIM(I333)="?",'Cleaning Summary'!$B$29,I333)</f>
        <v>R1024</v>
      </c>
      <c r="O333" s="29">
        <f>DATE(J333,MATCH(K333,{"Jan","Feb","Mar","Apr","May","Jun","Jul","Aug","Sep","Oct","Nov","Dec"},0),D333)</f>
        <v>37132</v>
      </c>
      <c r="P333" s="23">
        <f>DATEDIF(O333,'Cleaning Summary'!$B$62,"Y")</f>
        <v>21</v>
      </c>
    </row>
    <row r="334" spans="1:16" x14ac:dyDescent="0.35">
      <c r="A334" s="23" t="s">
        <v>4127</v>
      </c>
      <c r="B334" s="23">
        <v>1994</v>
      </c>
      <c r="C334" s="23" t="s">
        <v>4811</v>
      </c>
      <c r="D334" s="23">
        <v>25</v>
      </c>
      <c r="E334" s="23">
        <v>0</v>
      </c>
      <c r="F334" s="28">
        <v>3171.61</v>
      </c>
      <c r="G334" s="23" t="s">
        <v>86</v>
      </c>
      <c r="H334" s="23" t="s">
        <v>87</v>
      </c>
      <c r="I334" s="23" t="s">
        <v>4805</v>
      </c>
      <c r="J334" s="23">
        <f>IF(TRIM(B334)="?",'Cleaning Summary'!$B$28,B334)</f>
        <v>1994</v>
      </c>
      <c r="K334" s="23" t="str">
        <f>IF(TRIM(C334)="?",'Cleaning Summary'!$B$27,C334)</f>
        <v>Oct</v>
      </c>
      <c r="L334" s="23" t="str">
        <f>IF(TRIM(G334)="?",'Cleaning Summary'!$B$40,G334)</f>
        <v>tier - 2</v>
      </c>
      <c r="M334" s="23" t="str">
        <f>IF(TRIM(H334)="?",'Cleaning Summary'!$B$45,H334)</f>
        <v>tier - 3</v>
      </c>
      <c r="N334" s="23" t="str">
        <f>IF(TRIM(I334)="?",'Cleaning Summary'!$B$29,I334)</f>
        <v>R1013</v>
      </c>
      <c r="O334" s="29">
        <f>DATE(J334,MATCH(K334,{"Jan","Feb","Mar","Apr","May","Jun","Jul","Aug","Sep","Oct","Nov","Dec"},0),D334)</f>
        <v>34632</v>
      </c>
      <c r="P334" s="23">
        <f>DATEDIF(O334,'Cleaning Summary'!$B$62,"Y")</f>
        <v>28</v>
      </c>
    </row>
    <row r="335" spans="1:16" x14ac:dyDescent="0.35">
      <c r="A335" s="23" t="s">
        <v>4125</v>
      </c>
      <c r="B335" s="23">
        <v>1994</v>
      </c>
      <c r="C335" s="23" t="s">
        <v>4804</v>
      </c>
      <c r="D335" s="23">
        <v>6</v>
      </c>
      <c r="E335" s="23">
        <v>0</v>
      </c>
      <c r="F335" s="28">
        <v>3172.02</v>
      </c>
      <c r="G335" s="23" t="s">
        <v>86</v>
      </c>
      <c r="H335" s="23" t="s">
        <v>85</v>
      </c>
      <c r="I335" s="23" t="s">
        <v>4812</v>
      </c>
      <c r="J335" s="23">
        <f>IF(TRIM(B335)="?",'Cleaning Summary'!$B$28,B335)</f>
        <v>1994</v>
      </c>
      <c r="K335" s="23" t="str">
        <f>IF(TRIM(C335)="?",'Cleaning Summary'!$B$27,C335)</f>
        <v>Jul</v>
      </c>
      <c r="L335" s="23" t="str">
        <f>IF(TRIM(G335)="?",'Cleaning Summary'!$B$40,G335)</f>
        <v>tier - 2</v>
      </c>
      <c r="M335" s="23" t="str">
        <f>IF(TRIM(H335)="?",'Cleaning Summary'!$B$45,H335)</f>
        <v>tier - 1</v>
      </c>
      <c r="N335" s="23" t="str">
        <f>IF(TRIM(I335)="?",'Cleaning Summary'!$B$29,I335)</f>
        <v>R1011</v>
      </c>
      <c r="O335" s="29">
        <f>DATE(J335,MATCH(K335,{"Jan","Feb","Mar","Apr","May","Jun","Jul","Aug","Sep","Oct","Nov","Dec"},0),D335)</f>
        <v>34521</v>
      </c>
      <c r="P335" s="23">
        <f>DATEDIF(O335,'Cleaning Summary'!$B$62,"Y")</f>
        <v>28</v>
      </c>
    </row>
    <row r="336" spans="1:16" x14ac:dyDescent="0.35">
      <c r="A336" s="23" t="s">
        <v>4123</v>
      </c>
      <c r="B336" s="23">
        <v>1996</v>
      </c>
      <c r="C336" s="23" t="s">
        <v>4810</v>
      </c>
      <c r="D336" s="23">
        <v>14</v>
      </c>
      <c r="E336" s="23">
        <v>0</v>
      </c>
      <c r="F336" s="28">
        <v>3176.29</v>
      </c>
      <c r="G336" s="23" t="s">
        <v>86</v>
      </c>
      <c r="H336" s="23" t="s">
        <v>86</v>
      </c>
      <c r="I336" s="23" t="s">
        <v>4808</v>
      </c>
      <c r="J336" s="23">
        <f>IF(TRIM(B336)="?",'Cleaning Summary'!$B$28,B336)</f>
        <v>1996</v>
      </c>
      <c r="K336" s="23" t="str">
        <f>IF(TRIM(C336)="?",'Cleaning Summary'!$B$27,C336)</f>
        <v>Aug</v>
      </c>
      <c r="L336" s="23" t="str">
        <f>IF(TRIM(G336)="?",'Cleaning Summary'!$B$40,G336)</f>
        <v>tier - 2</v>
      </c>
      <c r="M336" s="23" t="str">
        <f>IF(TRIM(H336)="?",'Cleaning Summary'!$B$45,H336)</f>
        <v>tier - 2</v>
      </c>
      <c r="N336" s="23" t="str">
        <f>IF(TRIM(I336)="?",'Cleaning Summary'!$B$29,I336)</f>
        <v>R1012</v>
      </c>
      <c r="O336" s="29">
        <f>DATE(J336,MATCH(K336,{"Jan","Feb","Mar","Apr","May","Jun","Jul","Aug","Sep","Oct","Nov","Dec"},0),D336)</f>
        <v>35291</v>
      </c>
      <c r="P336" s="23">
        <f>DATEDIF(O336,'Cleaning Summary'!$B$62,"Y")</f>
        <v>26</v>
      </c>
    </row>
    <row r="337" spans="1:16" x14ac:dyDescent="0.35">
      <c r="A337" s="23" t="s">
        <v>4121</v>
      </c>
      <c r="B337" s="23">
        <v>1996</v>
      </c>
      <c r="C337" s="23" t="s">
        <v>4804</v>
      </c>
      <c r="D337" s="23">
        <v>3</v>
      </c>
      <c r="E337" s="23">
        <v>0</v>
      </c>
      <c r="F337" s="28">
        <v>3176.82</v>
      </c>
      <c r="G337" s="23" t="s">
        <v>86</v>
      </c>
      <c r="H337" s="23" t="s">
        <v>85</v>
      </c>
      <c r="I337" s="23" t="s">
        <v>4808</v>
      </c>
      <c r="J337" s="23">
        <f>IF(TRIM(B337)="?",'Cleaning Summary'!$B$28,B337)</f>
        <v>1996</v>
      </c>
      <c r="K337" s="23" t="str">
        <f>IF(TRIM(C337)="?",'Cleaning Summary'!$B$27,C337)</f>
        <v>Jul</v>
      </c>
      <c r="L337" s="23" t="str">
        <f>IF(TRIM(G337)="?",'Cleaning Summary'!$B$40,G337)</f>
        <v>tier - 2</v>
      </c>
      <c r="M337" s="23" t="str">
        <f>IF(TRIM(H337)="?",'Cleaning Summary'!$B$45,H337)</f>
        <v>tier - 1</v>
      </c>
      <c r="N337" s="23" t="str">
        <f>IF(TRIM(I337)="?",'Cleaning Summary'!$B$29,I337)</f>
        <v>R1012</v>
      </c>
      <c r="O337" s="29">
        <f>DATE(J337,MATCH(K337,{"Jan","Feb","Mar","Apr","May","Jun","Jul","Aug","Sep","Oct","Nov","Dec"},0),D337)</f>
        <v>35249</v>
      </c>
      <c r="P337" s="23">
        <f>DATEDIF(O337,'Cleaning Summary'!$B$62,"Y")</f>
        <v>26</v>
      </c>
    </row>
    <row r="338" spans="1:16" x14ac:dyDescent="0.35">
      <c r="A338" s="23" t="s">
        <v>4119</v>
      </c>
      <c r="B338" s="23">
        <v>2000</v>
      </c>
      <c r="C338" s="23" t="s">
        <v>73</v>
      </c>
      <c r="D338" s="23">
        <v>23</v>
      </c>
      <c r="E338" s="23">
        <v>0</v>
      </c>
      <c r="F338" s="28">
        <v>3179.96</v>
      </c>
      <c r="G338" s="23" t="s">
        <v>86</v>
      </c>
      <c r="H338" s="23" t="s">
        <v>86</v>
      </c>
      <c r="I338" s="23" t="s">
        <v>4808</v>
      </c>
      <c r="J338" s="23">
        <f>IF(TRIM(B338)="?",'Cleaning Summary'!$B$28,B338)</f>
        <v>2000</v>
      </c>
      <c r="K338" s="23" t="str">
        <f>IF(TRIM(C338)="?",'Cleaning Summary'!$B$27,C338)</f>
        <v>Sep</v>
      </c>
      <c r="L338" s="23" t="str">
        <f>IF(TRIM(G338)="?",'Cleaning Summary'!$B$40,G338)</f>
        <v>tier - 2</v>
      </c>
      <c r="M338" s="23" t="str">
        <f>IF(TRIM(H338)="?",'Cleaning Summary'!$B$45,H338)</f>
        <v>tier - 2</v>
      </c>
      <c r="N338" s="23" t="str">
        <f>IF(TRIM(I338)="?",'Cleaning Summary'!$B$29,I338)</f>
        <v>R1012</v>
      </c>
      <c r="O338" s="29">
        <f>DATE(J338,MATCH(K338,{"Jan","Feb","Mar","Apr","May","Jun","Jul","Aug","Sep","Oct","Nov","Dec"},0),D338)</f>
        <v>36792</v>
      </c>
      <c r="P338" s="23">
        <f>DATEDIF(O338,'Cleaning Summary'!$B$62,"Y")</f>
        <v>22</v>
      </c>
    </row>
    <row r="339" spans="1:16" x14ac:dyDescent="0.35">
      <c r="A339" s="23" t="s">
        <v>4117</v>
      </c>
      <c r="B339" s="23">
        <v>2001</v>
      </c>
      <c r="C339" s="23" t="s">
        <v>73</v>
      </c>
      <c r="D339" s="23">
        <v>2</v>
      </c>
      <c r="E339" s="23">
        <v>2</v>
      </c>
      <c r="F339" s="28">
        <v>3180.51</v>
      </c>
      <c r="G339" s="23" t="s">
        <v>86</v>
      </c>
      <c r="H339" s="23" t="s">
        <v>86</v>
      </c>
      <c r="I339" s="23" t="s">
        <v>4805</v>
      </c>
      <c r="J339" s="23">
        <f>IF(TRIM(B339)="?",'Cleaning Summary'!$B$28,B339)</f>
        <v>2001</v>
      </c>
      <c r="K339" s="23" t="str">
        <f>IF(TRIM(C339)="?",'Cleaning Summary'!$B$27,C339)</f>
        <v>Sep</v>
      </c>
      <c r="L339" s="23" t="str">
        <f>IF(TRIM(G339)="?",'Cleaning Summary'!$B$40,G339)</f>
        <v>tier - 2</v>
      </c>
      <c r="M339" s="23" t="str">
        <f>IF(TRIM(H339)="?",'Cleaning Summary'!$B$45,H339)</f>
        <v>tier - 2</v>
      </c>
      <c r="N339" s="23" t="str">
        <f>IF(TRIM(I339)="?",'Cleaning Summary'!$B$29,I339)</f>
        <v>R1013</v>
      </c>
      <c r="O339" s="29">
        <f>DATE(J339,MATCH(K339,{"Jan","Feb","Mar","Apr","May","Jun","Jul","Aug","Sep","Oct","Nov","Dec"},0),D339)</f>
        <v>37136</v>
      </c>
      <c r="P339" s="23">
        <f>DATEDIF(O339,'Cleaning Summary'!$B$62,"Y")</f>
        <v>21</v>
      </c>
    </row>
    <row r="340" spans="1:16" x14ac:dyDescent="0.35">
      <c r="A340" s="23" t="s">
        <v>4115</v>
      </c>
      <c r="B340" s="23">
        <v>1996</v>
      </c>
      <c r="C340" s="23" t="s">
        <v>4811</v>
      </c>
      <c r="D340" s="23">
        <v>11</v>
      </c>
      <c r="E340" s="23">
        <v>0</v>
      </c>
      <c r="F340" s="28">
        <v>3201.25</v>
      </c>
      <c r="G340" s="23" t="s">
        <v>86</v>
      </c>
      <c r="H340" s="23" t="s">
        <v>87</v>
      </c>
      <c r="I340" s="23" t="s">
        <v>4808</v>
      </c>
      <c r="J340" s="23">
        <f>IF(TRIM(B340)="?",'Cleaning Summary'!$B$28,B340)</f>
        <v>1996</v>
      </c>
      <c r="K340" s="23" t="str">
        <f>IF(TRIM(C340)="?",'Cleaning Summary'!$B$27,C340)</f>
        <v>Oct</v>
      </c>
      <c r="L340" s="23" t="str">
        <f>IF(TRIM(G340)="?",'Cleaning Summary'!$B$40,G340)</f>
        <v>tier - 2</v>
      </c>
      <c r="M340" s="23" t="str">
        <f>IF(TRIM(H340)="?",'Cleaning Summary'!$B$45,H340)</f>
        <v>tier - 3</v>
      </c>
      <c r="N340" s="23" t="str">
        <f>IF(TRIM(I340)="?",'Cleaning Summary'!$B$29,I340)</f>
        <v>R1012</v>
      </c>
      <c r="O340" s="29">
        <f>DATE(J340,MATCH(K340,{"Jan","Feb","Mar","Apr","May","Jun","Jul","Aug","Sep","Oct","Nov","Dec"},0),D340)</f>
        <v>35349</v>
      </c>
      <c r="P340" s="23">
        <f>DATEDIF(O340,'Cleaning Summary'!$B$62,"Y")</f>
        <v>26</v>
      </c>
    </row>
    <row r="341" spans="1:16" x14ac:dyDescent="0.35">
      <c r="A341" s="23" t="s">
        <v>4113</v>
      </c>
      <c r="B341" s="23">
        <v>1997</v>
      </c>
      <c r="C341" s="23" t="s">
        <v>4804</v>
      </c>
      <c r="D341" s="23">
        <v>5</v>
      </c>
      <c r="E341" s="23">
        <v>0</v>
      </c>
      <c r="F341" s="28">
        <v>3206.49</v>
      </c>
      <c r="G341" s="23" t="s">
        <v>86</v>
      </c>
      <c r="H341" s="23" t="s">
        <v>87</v>
      </c>
      <c r="I341" s="23" t="s">
        <v>4818</v>
      </c>
      <c r="J341" s="23">
        <f>IF(TRIM(B341)="?",'Cleaning Summary'!$B$28,B341)</f>
        <v>1997</v>
      </c>
      <c r="K341" s="23" t="str">
        <f>IF(TRIM(C341)="?",'Cleaning Summary'!$B$27,C341)</f>
        <v>Jul</v>
      </c>
      <c r="L341" s="23" t="str">
        <f>IF(TRIM(G341)="?",'Cleaning Summary'!$B$40,G341)</f>
        <v>tier - 2</v>
      </c>
      <c r="M341" s="23" t="str">
        <f>IF(TRIM(H341)="?",'Cleaning Summary'!$B$45,H341)</f>
        <v>tier - 3</v>
      </c>
      <c r="N341" s="23" t="str">
        <f>IF(TRIM(I341)="?",'Cleaning Summary'!$B$29,I341)</f>
        <v>R1024</v>
      </c>
      <c r="O341" s="29">
        <f>DATE(J341,MATCH(K341,{"Jan","Feb","Mar","Apr","May","Jun","Jul","Aug","Sep","Oct","Nov","Dec"},0),D341)</f>
        <v>35616</v>
      </c>
      <c r="P341" s="23">
        <f>DATEDIF(O341,'Cleaning Summary'!$B$62,"Y")</f>
        <v>25</v>
      </c>
    </row>
    <row r="342" spans="1:16" x14ac:dyDescent="0.35">
      <c r="A342" s="23" t="s">
        <v>4111</v>
      </c>
      <c r="B342" s="23">
        <v>1997</v>
      </c>
      <c r="C342" s="23" t="s">
        <v>4809</v>
      </c>
      <c r="D342" s="23">
        <v>22</v>
      </c>
      <c r="E342" s="23">
        <v>1</v>
      </c>
      <c r="F342" s="28">
        <v>3208.79</v>
      </c>
      <c r="G342" s="23" t="s">
        <v>86</v>
      </c>
      <c r="H342" s="23" t="s">
        <v>87</v>
      </c>
      <c r="I342" s="23" t="s">
        <v>4812</v>
      </c>
      <c r="J342" s="23">
        <f>IF(TRIM(B342)="?",'Cleaning Summary'!$B$28,B342)</f>
        <v>1997</v>
      </c>
      <c r="K342" s="23" t="str">
        <f>IF(TRIM(C342)="?",'Cleaning Summary'!$B$27,C342)</f>
        <v>Dec</v>
      </c>
      <c r="L342" s="23" t="str">
        <f>IF(TRIM(G342)="?",'Cleaning Summary'!$B$40,G342)</f>
        <v>tier - 2</v>
      </c>
      <c r="M342" s="23" t="str">
        <f>IF(TRIM(H342)="?",'Cleaning Summary'!$B$45,H342)</f>
        <v>tier - 3</v>
      </c>
      <c r="N342" s="23" t="str">
        <f>IF(TRIM(I342)="?",'Cleaning Summary'!$B$29,I342)</f>
        <v>R1011</v>
      </c>
      <c r="O342" s="29">
        <f>DATE(J342,MATCH(K342,{"Jan","Feb","Mar","Apr","May","Jun","Jul","Aug","Sep","Oct","Nov","Dec"},0),D342)</f>
        <v>35786</v>
      </c>
      <c r="P342" s="23">
        <f>DATEDIF(O342,'Cleaning Summary'!$B$62,"Y")</f>
        <v>25</v>
      </c>
    </row>
    <row r="343" spans="1:16" x14ac:dyDescent="0.35">
      <c r="A343" s="23" t="s">
        <v>4109</v>
      </c>
      <c r="B343" s="23">
        <v>1997</v>
      </c>
      <c r="C343" s="23" t="s">
        <v>4804</v>
      </c>
      <c r="D343" s="23">
        <v>6</v>
      </c>
      <c r="E343" s="23">
        <v>0</v>
      </c>
      <c r="F343" s="28">
        <v>3213.62</v>
      </c>
      <c r="G343" s="23" t="s">
        <v>86</v>
      </c>
      <c r="H343" s="23" t="s">
        <v>86</v>
      </c>
      <c r="I343" s="23" t="s">
        <v>4818</v>
      </c>
      <c r="J343" s="23">
        <f>IF(TRIM(B343)="?",'Cleaning Summary'!$B$28,B343)</f>
        <v>1997</v>
      </c>
      <c r="K343" s="23" t="str">
        <f>IF(TRIM(C343)="?",'Cleaning Summary'!$B$27,C343)</f>
        <v>Jul</v>
      </c>
      <c r="L343" s="23" t="str">
        <f>IF(TRIM(G343)="?",'Cleaning Summary'!$B$40,G343)</f>
        <v>tier - 2</v>
      </c>
      <c r="M343" s="23" t="str">
        <f>IF(TRIM(H343)="?",'Cleaning Summary'!$B$45,H343)</f>
        <v>tier - 2</v>
      </c>
      <c r="N343" s="23" t="str">
        <f>IF(TRIM(I343)="?",'Cleaning Summary'!$B$29,I343)</f>
        <v>R1024</v>
      </c>
      <c r="O343" s="29">
        <f>DATE(J343,MATCH(K343,{"Jan","Feb","Mar","Apr","May","Jun","Jul","Aug","Sep","Oct","Nov","Dec"},0),D343)</f>
        <v>35617</v>
      </c>
      <c r="P343" s="23">
        <f>DATEDIF(O343,'Cleaning Summary'!$B$62,"Y")</f>
        <v>25</v>
      </c>
    </row>
    <row r="344" spans="1:16" x14ac:dyDescent="0.35">
      <c r="A344" s="23" t="s">
        <v>4107</v>
      </c>
      <c r="B344" s="23">
        <v>1997</v>
      </c>
      <c r="C344" s="23" t="s">
        <v>4810</v>
      </c>
      <c r="D344" s="23">
        <v>2</v>
      </c>
      <c r="E344" s="23">
        <v>1</v>
      </c>
      <c r="F344" s="28">
        <v>3227.12</v>
      </c>
      <c r="G344" s="23" t="s">
        <v>86</v>
      </c>
      <c r="H344" s="23" t="s">
        <v>87</v>
      </c>
      <c r="I344" s="23" t="s">
        <v>4805</v>
      </c>
      <c r="J344" s="23">
        <f>IF(TRIM(B344)="?",'Cleaning Summary'!$B$28,B344)</f>
        <v>1997</v>
      </c>
      <c r="K344" s="23" t="str">
        <f>IF(TRIM(C344)="?",'Cleaning Summary'!$B$27,C344)</f>
        <v>Aug</v>
      </c>
      <c r="L344" s="23" t="str">
        <f>IF(TRIM(G344)="?",'Cleaning Summary'!$B$40,G344)</f>
        <v>tier - 2</v>
      </c>
      <c r="M344" s="23" t="str">
        <f>IF(TRIM(H344)="?",'Cleaning Summary'!$B$45,H344)</f>
        <v>tier - 3</v>
      </c>
      <c r="N344" s="23" t="str">
        <f>IF(TRIM(I344)="?",'Cleaning Summary'!$B$29,I344)</f>
        <v>R1013</v>
      </c>
      <c r="O344" s="29">
        <f>DATE(J344,MATCH(K344,{"Jan","Feb","Mar","Apr","May","Jun","Jul","Aug","Sep","Oct","Nov","Dec"},0),D344)</f>
        <v>35644</v>
      </c>
      <c r="P344" s="23">
        <f>DATEDIF(O344,'Cleaning Summary'!$B$62,"Y")</f>
        <v>25</v>
      </c>
    </row>
    <row r="345" spans="1:16" x14ac:dyDescent="0.35">
      <c r="A345" s="23" t="s">
        <v>4105</v>
      </c>
      <c r="B345" s="23">
        <v>1997</v>
      </c>
      <c r="C345" s="23" t="s">
        <v>73</v>
      </c>
      <c r="D345" s="23">
        <v>2</v>
      </c>
      <c r="E345" s="23">
        <v>1</v>
      </c>
      <c r="F345" s="28">
        <v>3238.44</v>
      </c>
      <c r="G345" s="23" t="s">
        <v>86</v>
      </c>
      <c r="H345" s="23" t="s">
        <v>87</v>
      </c>
      <c r="I345" s="23" t="s">
        <v>4805</v>
      </c>
      <c r="J345" s="23">
        <f>IF(TRIM(B345)="?",'Cleaning Summary'!$B$28,B345)</f>
        <v>1997</v>
      </c>
      <c r="K345" s="23" t="str">
        <f>IF(TRIM(C345)="?",'Cleaning Summary'!$B$27,C345)</f>
        <v>Sep</v>
      </c>
      <c r="L345" s="23" t="str">
        <f>IF(TRIM(G345)="?",'Cleaning Summary'!$B$40,G345)</f>
        <v>tier - 2</v>
      </c>
      <c r="M345" s="23" t="str">
        <f>IF(TRIM(H345)="?",'Cleaning Summary'!$B$45,H345)</f>
        <v>tier - 3</v>
      </c>
      <c r="N345" s="23" t="str">
        <f>IF(TRIM(I345)="?",'Cleaning Summary'!$B$29,I345)</f>
        <v>R1013</v>
      </c>
      <c r="O345" s="29">
        <f>DATE(J345,MATCH(K345,{"Jan","Feb","Mar","Apr","May","Jun","Jul","Aug","Sep","Oct","Nov","Dec"},0),D345)</f>
        <v>35675</v>
      </c>
      <c r="P345" s="23">
        <f>DATEDIF(O345,'Cleaning Summary'!$B$62,"Y")</f>
        <v>25</v>
      </c>
    </row>
    <row r="346" spans="1:16" x14ac:dyDescent="0.35">
      <c r="A346" s="23" t="s">
        <v>4103</v>
      </c>
      <c r="B346" s="23">
        <v>1991</v>
      </c>
      <c r="C346" s="23" t="s">
        <v>4806</v>
      </c>
      <c r="D346" s="23">
        <v>13</v>
      </c>
      <c r="E346" s="23">
        <v>0</v>
      </c>
      <c r="F346" s="28">
        <v>3260.2</v>
      </c>
      <c r="G346" s="23" t="s">
        <v>87</v>
      </c>
      <c r="H346" s="23" t="s">
        <v>86</v>
      </c>
      <c r="I346" s="23" t="s">
        <v>4812</v>
      </c>
      <c r="J346" s="23">
        <f>IF(TRIM(B346)="?",'Cleaning Summary'!$B$28,B346)</f>
        <v>1991</v>
      </c>
      <c r="K346" s="23" t="str">
        <f>IF(TRIM(C346)="?",'Cleaning Summary'!$B$27,C346)</f>
        <v>Nov</v>
      </c>
      <c r="L346" s="23" t="str">
        <f>IF(TRIM(G346)="?",'Cleaning Summary'!$B$40,G346)</f>
        <v>tier - 3</v>
      </c>
      <c r="M346" s="23" t="str">
        <f>IF(TRIM(H346)="?",'Cleaning Summary'!$B$45,H346)</f>
        <v>tier - 2</v>
      </c>
      <c r="N346" s="23" t="str">
        <f>IF(TRIM(I346)="?",'Cleaning Summary'!$B$29,I346)</f>
        <v>R1011</v>
      </c>
      <c r="O346" s="29">
        <f>DATE(J346,MATCH(K346,{"Jan","Feb","Mar","Apr","May","Jun","Jul","Aug","Sep","Oct","Nov","Dec"},0),D346)</f>
        <v>33555</v>
      </c>
      <c r="P346" s="23">
        <f>DATEDIF(O346,'Cleaning Summary'!$B$62,"Y")</f>
        <v>31</v>
      </c>
    </row>
    <row r="347" spans="1:16" x14ac:dyDescent="0.35">
      <c r="A347" s="23" t="s">
        <v>4101</v>
      </c>
      <c r="B347" s="23">
        <v>1994</v>
      </c>
      <c r="C347" s="23" t="s">
        <v>4809</v>
      </c>
      <c r="D347" s="23">
        <v>2</v>
      </c>
      <c r="E347" s="23">
        <v>0</v>
      </c>
      <c r="F347" s="28">
        <v>3268.85</v>
      </c>
      <c r="G347" s="23" t="s">
        <v>87</v>
      </c>
      <c r="H347" s="23" t="s">
        <v>85</v>
      </c>
      <c r="I347" s="23" t="s">
        <v>4815</v>
      </c>
      <c r="J347" s="23">
        <f>IF(TRIM(B347)="?",'Cleaning Summary'!$B$28,B347)</f>
        <v>1994</v>
      </c>
      <c r="K347" s="23" t="str">
        <f>IF(TRIM(C347)="?",'Cleaning Summary'!$B$27,C347)</f>
        <v>Dec</v>
      </c>
      <c r="L347" s="23" t="str">
        <f>IF(TRIM(G347)="?",'Cleaning Summary'!$B$40,G347)</f>
        <v>tier - 3</v>
      </c>
      <c r="M347" s="23" t="str">
        <f>IF(TRIM(H347)="?",'Cleaning Summary'!$B$45,H347)</f>
        <v>tier - 1</v>
      </c>
      <c r="N347" s="23" t="str">
        <f>IF(TRIM(I347)="?",'Cleaning Summary'!$B$29,I347)</f>
        <v>R1016</v>
      </c>
      <c r="O347" s="29">
        <f>DATE(J347,MATCH(K347,{"Jan","Feb","Mar","Apr","May","Jun","Jul","Aug","Sep","Oct","Nov","Dec"},0),D347)</f>
        <v>34670</v>
      </c>
      <c r="P347" s="23">
        <f>DATEDIF(O347,'Cleaning Summary'!$B$62,"Y")</f>
        <v>28</v>
      </c>
    </row>
    <row r="348" spans="1:16" x14ac:dyDescent="0.35">
      <c r="A348" s="23" t="s">
        <v>4099</v>
      </c>
      <c r="B348" s="23">
        <v>1994</v>
      </c>
      <c r="C348" s="23" t="s">
        <v>4804</v>
      </c>
      <c r="D348" s="23">
        <v>1</v>
      </c>
      <c r="E348" s="23">
        <v>1</v>
      </c>
      <c r="F348" s="28">
        <v>3277.16</v>
      </c>
      <c r="G348" s="23" t="s">
        <v>86</v>
      </c>
      <c r="H348" s="23" t="s">
        <v>87</v>
      </c>
      <c r="I348" s="23" t="s">
        <v>4812</v>
      </c>
      <c r="J348" s="23">
        <f>IF(TRIM(B348)="?",'Cleaning Summary'!$B$28,B348)</f>
        <v>1994</v>
      </c>
      <c r="K348" s="23" t="str">
        <f>IF(TRIM(C348)="?",'Cleaning Summary'!$B$27,C348)</f>
        <v>Jul</v>
      </c>
      <c r="L348" s="23" t="str">
        <f>IF(TRIM(G348)="?",'Cleaning Summary'!$B$40,G348)</f>
        <v>tier - 2</v>
      </c>
      <c r="M348" s="23" t="str">
        <f>IF(TRIM(H348)="?",'Cleaning Summary'!$B$45,H348)</f>
        <v>tier - 3</v>
      </c>
      <c r="N348" s="23" t="str">
        <f>IF(TRIM(I348)="?",'Cleaning Summary'!$B$29,I348)</f>
        <v>R1011</v>
      </c>
      <c r="O348" s="29">
        <f>DATE(J348,MATCH(K348,{"Jan","Feb","Mar","Apr","May","Jun","Jul","Aug","Sep","Oct","Nov","Dec"},0),D348)</f>
        <v>34516</v>
      </c>
      <c r="P348" s="23">
        <f>DATEDIF(O348,'Cleaning Summary'!$B$62,"Y")</f>
        <v>28</v>
      </c>
    </row>
    <row r="349" spans="1:16" x14ac:dyDescent="0.35">
      <c r="A349" s="23" t="s">
        <v>4097</v>
      </c>
      <c r="B349" s="23">
        <v>2001</v>
      </c>
      <c r="C349" s="23" t="s">
        <v>4811</v>
      </c>
      <c r="D349" s="23">
        <v>6</v>
      </c>
      <c r="E349" s="23">
        <v>2</v>
      </c>
      <c r="F349" s="28">
        <v>3279.87</v>
      </c>
      <c r="G349" s="23" t="s">
        <v>86</v>
      </c>
      <c r="H349" s="23" t="s">
        <v>85</v>
      </c>
      <c r="I349" s="23" t="s">
        <v>4822</v>
      </c>
      <c r="J349" s="23">
        <f>IF(TRIM(B349)="?",'Cleaning Summary'!$B$28,B349)</f>
        <v>2001</v>
      </c>
      <c r="K349" s="23" t="str">
        <f>IF(TRIM(C349)="?",'Cleaning Summary'!$B$27,C349)</f>
        <v>Oct</v>
      </c>
      <c r="L349" s="23" t="str">
        <f>IF(TRIM(G349)="?",'Cleaning Summary'!$B$40,G349)</f>
        <v>tier - 2</v>
      </c>
      <c r="M349" s="23" t="str">
        <f>IF(TRIM(H349)="?",'Cleaning Summary'!$B$45,H349)</f>
        <v>tier - 1</v>
      </c>
      <c r="N349" s="23" t="str">
        <f>IF(TRIM(I349)="?",'Cleaning Summary'!$B$29,I349)</f>
        <v>R1017</v>
      </c>
      <c r="O349" s="29">
        <f>DATE(J349,MATCH(K349,{"Jan","Feb","Mar","Apr","May","Jun","Jul","Aug","Sep","Oct","Nov","Dec"},0),D349)</f>
        <v>37170</v>
      </c>
      <c r="P349" s="23">
        <f>DATEDIF(O349,'Cleaning Summary'!$B$62,"Y")</f>
        <v>21</v>
      </c>
    </row>
    <row r="350" spans="1:16" x14ac:dyDescent="0.35">
      <c r="A350" s="23" t="s">
        <v>4095</v>
      </c>
      <c r="B350" s="23">
        <v>2003</v>
      </c>
      <c r="C350" s="23" t="s">
        <v>4804</v>
      </c>
      <c r="D350" s="23">
        <v>3</v>
      </c>
      <c r="E350" s="23">
        <v>0</v>
      </c>
      <c r="F350" s="28">
        <v>3280.22</v>
      </c>
      <c r="G350" s="23" t="s">
        <v>86</v>
      </c>
      <c r="H350" s="23" t="s">
        <v>87</v>
      </c>
      <c r="I350" s="23" t="s">
        <v>4812</v>
      </c>
      <c r="J350" s="23">
        <f>IF(TRIM(B350)="?",'Cleaning Summary'!$B$28,B350)</f>
        <v>2003</v>
      </c>
      <c r="K350" s="23" t="str">
        <f>IF(TRIM(C350)="?",'Cleaning Summary'!$B$27,C350)</f>
        <v>Jul</v>
      </c>
      <c r="L350" s="23" t="str">
        <f>IF(TRIM(G350)="?",'Cleaning Summary'!$B$40,G350)</f>
        <v>tier - 2</v>
      </c>
      <c r="M350" s="23" t="str">
        <f>IF(TRIM(H350)="?",'Cleaning Summary'!$B$45,H350)</f>
        <v>tier - 3</v>
      </c>
      <c r="N350" s="23" t="str">
        <f>IF(TRIM(I350)="?",'Cleaning Summary'!$B$29,I350)</f>
        <v>R1011</v>
      </c>
      <c r="O350" s="29">
        <f>DATE(J350,MATCH(K350,{"Jan","Feb","Mar","Apr","May","Jun","Jul","Aug","Sep","Oct","Nov","Dec"},0),D350)</f>
        <v>37805</v>
      </c>
      <c r="P350" s="23">
        <f>DATEDIF(O350,'Cleaning Summary'!$B$62,"Y")</f>
        <v>19</v>
      </c>
    </row>
    <row r="351" spans="1:16" x14ac:dyDescent="0.35">
      <c r="A351" s="23" t="s">
        <v>4093</v>
      </c>
      <c r="B351" s="23">
        <v>1996</v>
      </c>
      <c r="C351" s="23" t="s">
        <v>4806</v>
      </c>
      <c r="D351" s="23">
        <v>17</v>
      </c>
      <c r="E351" s="23">
        <v>1</v>
      </c>
      <c r="F351" s="28">
        <v>3292.53</v>
      </c>
      <c r="G351" s="23" t="s">
        <v>86</v>
      </c>
      <c r="H351" s="23" t="s">
        <v>86</v>
      </c>
      <c r="I351" s="23" t="s">
        <v>4808</v>
      </c>
      <c r="J351" s="23">
        <f>IF(TRIM(B351)="?",'Cleaning Summary'!$B$28,B351)</f>
        <v>1996</v>
      </c>
      <c r="K351" s="23" t="str">
        <f>IF(TRIM(C351)="?",'Cleaning Summary'!$B$27,C351)</f>
        <v>Nov</v>
      </c>
      <c r="L351" s="23" t="str">
        <f>IF(TRIM(G351)="?",'Cleaning Summary'!$B$40,G351)</f>
        <v>tier - 2</v>
      </c>
      <c r="M351" s="23" t="str">
        <f>IF(TRIM(H351)="?",'Cleaning Summary'!$B$45,H351)</f>
        <v>tier - 2</v>
      </c>
      <c r="N351" s="23" t="str">
        <f>IF(TRIM(I351)="?",'Cleaning Summary'!$B$29,I351)</f>
        <v>R1012</v>
      </c>
      <c r="O351" s="29">
        <f>DATE(J351,MATCH(K351,{"Jan","Feb","Mar","Apr","May","Jun","Jul","Aug","Sep","Oct","Nov","Dec"},0),D351)</f>
        <v>35386</v>
      </c>
      <c r="P351" s="23">
        <f>DATEDIF(O351,'Cleaning Summary'!$B$62,"Y")</f>
        <v>26</v>
      </c>
    </row>
    <row r="352" spans="1:16" x14ac:dyDescent="0.35">
      <c r="A352" s="23" t="s">
        <v>4091</v>
      </c>
      <c r="B352" s="23">
        <v>2003</v>
      </c>
      <c r="C352" s="23" t="s">
        <v>4809</v>
      </c>
      <c r="D352" s="23">
        <v>5</v>
      </c>
      <c r="E352" s="23">
        <v>0</v>
      </c>
      <c r="F352" s="28">
        <v>3300.7</v>
      </c>
      <c r="G352" s="23" t="s">
        <v>86</v>
      </c>
      <c r="H352" s="23" t="s">
        <v>86</v>
      </c>
      <c r="I352" s="23" t="s">
        <v>4817</v>
      </c>
      <c r="J352" s="23">
        <f>IF(TRIM(B352)="?",'Cleaning Summary'!$B$28,B352)</f>
        <v>2003</v>
      </c>
      <c r="K352" s="23" t="str">
        <f>IF(TRIM(C352)="?",'Cleaning Summary'!$B$27,C352)</f>
        <v>Dec</v>
      </c>
      <c r="L352" s="23" t="str">
        <f>IF(TRIM(G352)="?",'Cleaning Summary'!$B$40,G352)</f>
        <v>tier - 2</v>
      </c>
      <c r="M352" s="23" t="str">
        <f>IF(TRIM(H352)="?",'Cleaning Summary'!$B$45,H352)</f>
        <v>tier - 2</v>
      </c>
      <c r="N352" s="23" t="str">
        <f>IF(TRIM(I352)="?",'Cleaning Summary'!$B$29,I352)</f>
        <v>R1025</v>
      </c>
      <c r="O352" s="29">
        <f>DATE(J352,MATCH(K352,{"Jan","Feb","Mar","Apr","May","Jun","Jul","Aug","Sep","Oct","Nov","Dec"},0),D352)</f>
        <v>37960</v>
      </c>
      <c r="P352" s="23">
        <f>DATEDIF(O352,'Cleaning Summary'!$B$62,"Y")</f>
        <v>19</v>
      </c>
    </row>
    <row r="353" spans="1:16" x14ac:dyDescent="0.35">
      <c r="A353" s="23" t="s">
        <v>4089</v>
      </c>
      <c r="B353" s="23">
        <v>2003</v>
      </c>
      <c r="C353" s="23" t="s">
        <v>4806</v>
      </c>
      <c r="D353" s="23">
        <v>18</v>
      </c>
      <c r="E353" s="23">
        <v>0</v>
      </c>
      <c r="F353" s="28">
        <v>3308.46</v>
      </c>
      <c r="G353" s="23" t="s">
        <v>86</v>
      </c>
      <c r="H353" s="23" t="s">
        <v>85</v>
      </c>
      <c r="I353" s="23" t="s">
        <v>4821</v>
      </c>
      <c r="J353" s="23">
        <f>IF(TRIM(B353)="?",'Cleaning Summary'!$B$28,B353)</f>
        <v>2003</v>
      </c>
      <c r="K353" s="23" t="str">
        <f>IF(TRIM(C353)="?",'Cleaning Summary'!$B$27,C353)</f>
        <v>Nov</v>
      </c>
      <c r="L353" s="23" t="str">
        <f>IF(TRIM(G353)="?",'Cleaning Summary'!$B$40,G353)</f>
        <v>tier - 2</v>
      </c>
      <c r="M353" s="23" t="str">
        <f>IF(TRIM(H353)="?",'Cleaning Summary'!$B$45,H353)</f>
        <v>tier - 1</v>
      </c>
      <c r="N353" s="23" t="str">
        <f>IF(TRIM(I353)="?",'Cleaning Summary'!$B$29,I353)</f>
        <v>R1021</v>
      </c>
      <c r="O353" s="29">
        <f>DATE(J353,MATCH(K353,{"Jan","Feb","Mar","Apr","May","Jun","Jul","Aug","Sep","Oct","Nov","Dec"},0),D353)</f>
        <v>37943</v>
      </c>
      <c r="P353" s="23">
        <f>DATEDIF(O353,'Cleaning Summary'!$B$62,"Y")</f>
        <v>19</v>
      </c>
    </row>
    <row r="354" spans="1:16" x14ac:dyDescent="0.35">
      <c r="A354" s="23" t="s">
        <v>4087</v>
      </c>
      <c r="B354" s="23">
        <v>1997</v>
      </c>
      <c r="C354" s="23" t="s">
        <v>4807</v>
      </c>
      <c r="D354" s="23">
        <v>20</v>
      </c>
      <c r="E354" s="23">
        <v>1</v>
      </c>
      <c r="F354" s="28">
        <v>3309.79</v>
      </c>
      <c r="G354" s="23" t="s">
        <v>87</v>
      </c>
      <c r="H354" s="23" t="s">
        <v>87</v>
      </c>
      <c r="I354" s="23" t="s">
        <v>4822</v>
      </c>
      <c r="J354" s="23">
        <f>IF(TRIM(B354)="?",'Cleaning Summary'!$B$28,B354)</f>
        <v>1997</v>
      </c>
      <c r="K354" s="23" t="str">
        <f>IF(TRIM(C354)="?",'Cleaning Summary'!$B$27,C354)</f>
        <v>Jun</v>
      </c>
      <c r="L354" s="23" t="str">
        <f>IF(TRIM(G354)="?",'Cleaning Summary'!$B$40,G354)</f>
        <v>tier - 3</v>
      </c>
      <c r="M354" s="23" t="str">
        <f>IF(TRIM(H354)="?",'Cleaning Summary'!$B$45,H354)</f>
        <v>tier - 3</v>
      </c>
      <c r="N354" s="23" t="str">
        <f>IF(TRIM(I354)="?",'Cleaning Summary'!$B$29,I354)</f>
        <v>R1017</v>
      </c>
      <c r="O354" s="29">
        <f>DATE(J354,MATCH(K354,{"Jan","Feb","Mar","Apr","May","Jun","Jul","Aug","Sep","Oct","Nov","Dec"},0),D354)</f>
        <v>35601</v>
      </c>
      <c r="P354" s="23">
        <f>DATEDIF(O354,'Cleaning Summary'!$B$62,"Y")</f>
        <v>25</v>
      </c>
    </row>
    <row r="355" spans="1:16" x14ac:dyDescent="0.35">
      <c r="A355" s="23" t="s">
        <v>4085</v>
      </c>
      <c r="B355" s="23">
        <v>1991</v>
      </c>
      <c r="C355" s="23" t="s">
        <v>73</v>
      </c>
      <c r="D355" s="23">
        <v>1</v>
      </c>
      <c r="E355" s="23">
        <v>3</v>
      </c>
      <c r="F355" s="28">
        <v>3342.79</v>
      </c>
      <c r="G355" s="23" t="s">
        <v>86</v>
      </c>
      <c r="H355" s="23" t="s">
        <v>85</v>
      </c>
      <c r="I355" s="23" t="s">
        <v>4805</v>
      </c>
      <c r="J355" s="23">
        <f>IF(TRIM(B355)="?",'Cleaning Summary'!$B$28,B355)</f>
        <v>1991</v>
      </c>
      <c r="K355" s="23" t="str">
        <f>IF(TRIM(C355)="?",'Cleaning Summary'!$B$27,C355)</f>
        <v>Sep</v>
      </c>
      <c r="L355" s="23" t="str">
        <f>IF(TRIM(G355)="?",'Cleaning Summary'!$B$40,G355)</f>
        <v>tier - 2</v>
      </c>
      <c r="M355" s="23" t="str">
        <f>IF(TRIM(H355)="?",'Cleaning Summary'!$B$45,H355)</f>
        <v>tier - 1</v>
      </c>
      <c r="N355" s="23" t="str">
        <f>IF(TRIM(I355)="?",'Cleaning Summary'!$B$29,I355)</f>
        <v>R1013</v>
      </c>
      <c r="O355" s="29">
        <f>DATE(J355,MATCH(K355,{"Jan","Feb","Mar","Apr","May","Jun","Jul","Aug","Sep","Oct","Nov","Dec"},0),D355)</f>
        <v>33482</v>
      </c>
      <c r="P355" s="23">
        <f>DATEDIF(O355,'Cleaning Summary'!$B$62,"Y")</f>
        <v>31</v>
      </c>
    </row>
    <row r="356" spans="1:16" x14ac:dyDescent="0.35">
      <c r="A356" s="23" t="s">
        <v>4083</v>
      </c>
      <c r="B356" s="23">
        <v>1993</v>
      </c>
      <c r="C356" s="23" t="s">
        <v>4811</v>
      </c>
      <c r="D356" s="23">
        <v>28</v>
      </c>
      <c r="E356" s="23">
        <v>0</v>
      </c>
      <c r="F356" s="28">
        <v>3353.28</v>
      </c>
      <c r="G356" s="23" t="s">
        <v>86</v>
      </c>
      <c r="H356" s="23" t="s">
        <v>85</v>
      </c>
      <c r="I356" s="23" t="s">
        <v>4812</v>
      </c>
      <c r="J356" s="23">
        <f>IF(TRIM(B356)="?",'Cleaning Summary'!$B$28,B356)</f>
        <v>1993</v>
      </c>
      <c r="K356" s="23" t="str">
        <f>IF(TRIM(C356)="?",'Cleaning Summary'!$B$27,C356)</f>
        <v>Oct</v>
      </c>
      <c r="L356" s="23" t="str">
        <f>IF(TRIM(G356)="?",'Cleaning Summary'!$B$40,G356)</f>
        <v>tier - 2</v>
      </c>
      <c r="M356" s="23" t="str">
        <f>IF(TRIM(H356)="?",'Cleaning Summary'!$B$45,H356)</f>
        <v>tier - 1</v>
      </c>
      <c r="N356" s="23" t="str">
        <f>IF(TRIM(I356)="?",'Cleaning Summary'!$B$29,I356)</f>
        <v>R1011</v>
      </c>
      <c r="O356" s="29">
        <f>DATE(J356,MATCH(K356,{"Jan","Feb","Mar","Apr","May","Jun","Jul","Aug","Sep","Oct","Nov","Dec"},0),D356)</f>
        <v>34270</v>
      </c>
      <c r="P356" s="23">
        <f>DATEDIF(O356,'Cleaning Summary'!$B$62,"Y")</f>
        <v>29</v>
      </c>
    </row>
    <row r="357" spans="1:16" x14ac:dyDescent="0.35">
      <c r="A357" s="23" t="s">
        <v>4081</v>
      </c>
      <c r="B357" s="23">
        <v>1995</v>
      </c>
      <c r="C357" s="23" t="s">
        <v>4807</v>
      </c>
      <c r="D357" s="23">
        <v>23</v>
      </c>
      <c r="E357" s="23">
        <v>0</v>
      </c>
      <c r="F357" s="28">
        <v>3353.47</v>
      </c>
      <c r="G357" s="23" t="s">
        <v>86</v>
      </c>
      <c r="H357" s="23" t="s">
        <v>87</v>
      </c>
      <c r="I357" s="23" t="s">
        <v>4808</v>
      </c>
      <c r="J357" s="23">
        <f>IF(TRIM(B357)="?",'Cleaning Summary'!$B$28,B357)</f>
        <v>1995</v>
      </c>
      <c r="K357" s="23" t="str">
        <f>IF(TRIM(C357)="?",'Cleaning Summary'!$B$27,C357)</f>
        <v>Jun</v>
      </c>
      <c r="L357" s="23" t="str">
        <f>IF(TRIM(G357)="?",'Cleaning Summary'!$B$40,G357)</f>
        <v>tier - 2</v>
      </c>
      <c r="M357" s="23" t="str">
        <f>IF(TRIM(H357)="?",'Cleaning Summary'!$B$45,H357)</f>
        <v>tier - 3</v>
      </c>
      <c r="N357" s="23" t="str">
        <f>IF(TRIM(I357)="?",'Cleaning Summary'!$B$29,I357)</f>
        <v>R1012</v>
      </c>
      <c r="O357" s="29">
        <f>DATE(J357,MATCH(K357,{"Jan","Feb","Mar","Apr","May","Jun","Jul","Aug","Sep","Oct","Nov","Dec"},0),D357)</f>
        <v>34873</v>
      </c>
      <c r="P357" s="23">
        <f>DATEDIF(O357,'Cleaning Summary'!$B$62,"Y")</f>
        <v>27</v>
      </c>
    </row>
    <row r="358" spans="1:16" x14ac:dyDescent="0.35">
      <c r="A358" s="23" t="s">
        <v>4079</v>
      </c>
      <c r="B358" s="23">
        <v>1993</v>
      </c>
      <c r="C358" s="23" t="s">
        <v>4811</v>
      </c>
      <c r="D358" s="23">
        <v>7</v>
      </c>
      <c r="E358" s="23">
        <v>0</v>
      </c>
      <c r="F358" s="28">
        <v>3366.67</v>
      </c>
      <c r="G358" s="23" t="s">
        <v>86</v>
      </c>
      <c r="H358" s="23" t="s">
        <v>86</v>
      </c>
      <c r="I358" s="23" t="s">
        <v>4805</v>
      </c>
      <c r="J358" s="23">
        <f>IF(TRIM(B358)="?",'Cleaning Summary'!$B$28,B358)</f>
        <v>1993</v>
      </c>
      <c r="K358" s="23" t="str">
        <f>IF(TRIM(C358)="?",'Cleaning Summary'!$B$27,C358)</f>
        <v>Oct</v>
      </c>
      <c r="L358" s="23" t="str">
        <f>IF(TRIM(G358)="?",'Cleaning Summary'!$B$40,G358)</f>
        <v>tier - 2</v>
      </c>
      <c r="M358" s="23" t="str">
        <f>IF(TRIM(H358)="?",'Cleaning Summary'!$B$45,H358)</f>
        <v>tier - 2</v>
      </c>
      <c r="N358" s="23" t="str">
        <f>IF(TRIM(I358)="?",'Cleaning Summary'!$B$29,I358)</f>
        <v>R1013</v>
      </c>
      <c r="O358" s="29">
        <f>DATE(J358,MATCH(K358,{"Jan","Feb","Mar","Apr","May","Jun","Jul","Aug","Sep","Oct","Nov","Dec"},0),D358)</f>
        <v>34249</v>
      </c>
      <c r="P358" s="23">
        <f>DATEDIF(O358,'Cleaning Summary'!$B$62,"Y")</f>
        <v>29</v>
      </c>
    </row>
    <row r="359" spans="1:16" x14ac:dyDescent="0.35">
      <c r="A359" s="23" t="s">
        <v>4077</v>
      </c>
      <c r="B359" s="23">
        <v>1996</v>
      </c>
      <c r="C359" s="23" t="s">
        <v>4809</v>
      </c>
      <c r="D359" s="23">
        <v>14</v>
      </c>
      <c r="E359" s="23">
        <v>1</v>
      </c>
      <c r="F359" s="28">
        <v>3378.91</v>
      </c>
      <c r="G359" s="23" t="s">
        <v>86</v>
      </c>
      <c r="H359" s="23" t="s">
        <v>85</v>
      </c>
      <c r="I359" s="23" t="s">
        <v>4812</v>
      </c>
      <c r="J359" s="23">
        <f>IF(TRIM(B359)="?",'Cleaning Summary'!$B$28,B359)</f>
        <v>1996</v>
      </c>
      <c r="K359" s="23" t="str">
        <f>IF(TRIM(C359)="?",'Cleaning Summary'!$B$27,C359)</f>
        <v>Dec</v>
      </c>
      <c r="L359" s="23" t="str">
        <f>IF(TRIM(G359)="?",'Cleaning Summary'!$B$40,G359)</f>
        <v>tier - 2</v>
      </c>
      <c r="M359" s="23" t="str">
        <f>IF(TRIM(H359)="?",'Cleaning Summary'!$B$45,H359)</f>
        <v>tier - 1</v>
      </c>
      <c r="N359" s="23" t="str">
        <f>IF(TRIM(I359)="?",'Cleaning Summary'!$B$29,I359)</f>
        <v>R1011</v>
      </c>
      <c r="O359" s="29">
        <f>DATE(J359,MATCH(K359,{"Jan","Feb","Mar","Apr","May","Jun","Jul","Aug","Sep","Oct","Nov","Dec"},0),D359)</f>
        <v>35413</v>
      </c>
      <c r="P359" s="23">
        <f>DATEDIF(O359,'Cleaning Summary'!$B$62,"Y")</f>
        <v>26</v>
      </c>
    </row>
    <row r="360" spans="1:16" x14ac:dyDescent="0.35">
      <c r="A360" s="23" t="s">
        <v>4075</v>
      </c>
      <c r="B360" s="23">
        <v>1996</v>
      </c>
      <c r="C360" s="23" t="s">
        <v>4806</v>
      </c>
      <c r="D360" s="23">
        <v>13</v>
      </c>
      <c r="E360" s="23">
        <v>0</v>
      </c>
      <c r="F360" s="28">
        <v>3385.4</v>
      </c>
      <c r="G360" s="23" t="s">
        <v>86</v>
      </c>
      <c r="H360" s="23" t="s">
        <v>86</v>
      </c>
      <c r="I360" s="23" t="s">
        <v>4818</v>
      </c>
      <c r="J360" s="23">
        <f>IF(TRIM(B360)="?",'Cleaning Summary'!$B$28,B360)</f>
        <v>1996</v>
      </c>
      <c r="K360" s="23" t="str">
        <f>IF(TRIM(C360)="?",'Cleaning Summary'!$B$27,C360)</f>
        <v>Nov</v>
      </c>
      <c r="L360" s="23" t="str">
        <f>IF(TRIM(G360)="?",'Cleaning Summary'!$B$40,G360)</f>
        <v>tier - 2</v>
      </c>
      <c r="M360" s="23" t="str">
        <f>IF(TRIM(H360)="?",'Cleaning Summary'!$B$45,H360)</f>
        <v>tier - 2</v>
      </c>
      <c r="N360" s="23" t="str">
        <f>IF(TRIM(I360)="?",'Cleaning Summary'!$B$29,I360)</f>
        <v>R1024</v>
      </c>
      <c r="O360" s="29">
        <f>DATE(J360,MATCH(K360,{"Jan","Feb","Mar","Apr","May","Jun","Jul","Aug","Sep","Oct","Nov","Dec"},0),D360)</f>
        <v>35382</v>
      </c>
      <c r="P360" s="23">
        <f>DATEDIF(O360,'Cleaning Summary'!$B$62,"Y")</f>
        <v>26</v>
      </c>
    </row>
    <row r="361" spans="1:16" x14ac:dyDescent="0.35">
      <c r="A361" s="23" t="s">
        <v>4073</v>
      </c>
      <c r="B361" s="23">
        <v>1996</v>
      </c>
      <c r="C361" s="23" t="s">
        <v>4810</v>
      </c>
      <c r="D361" s="23">
        <v>10</v>
      </c>
      <c r="E361" s="23">
        <v>1</v>
      </c>
      <c r="F361" s="28">
        <v>3392.37</v>
      </c>
      <c r="G361" s="23" t="s">
        <v>86</v>
      </c>
      <c r="H361" s="23" t="s">
        <v>87</v>
      </c>
      <c r="I361" s="23" t="s">
        <v>4805</v>
      </c>
      <c r="J361" s="23">
        <f>IF(TRIM(B361)="?",'Cleaning Summary'!$B$28,B361)</f>
        <v>1996</v>
      </c>
      <c r="K361" s="23" t="str">
        <f>IF(TRIM(C361)="?",'Cleaning Summary'!$B$27,C361)</f>
        <v>Aug</v>
      </c>
      <c r="L361" s="23" t="str">
        <f>IF(TRIM(G361)="?",'Cleaning Summary'!$B$40,G361)</f>
        <v>tier - 2</v>
      </c>
      <c r="M361" s="23" t="str">
        <f>IF(TRIM(H361)="?",'Cleaning Summary'!$B$45,H361)</f>
        <v>tier - 3</v>
      </c>
      <c r="N361" s="23" t="str">
        <f>IF(TRIM(I361)="?",'Cleaning Summary'!$B$29,I361)</f>
        <v>R1013</v>
      </c>
      <c r="O361" s="29">
        <f>DATE(J361,MATCH(K361,{"Jan","Feb","Mar","Apr","May","Jun","Jul","Aug","Sep","Oct","Nov","Dec"},0),D361)</f>
        <v>35287</v>
      </c>
      <c r="P361" s="23">
        <f>DATEDIF(O361,'Cleaning Summary'!$B$62,"Y")</f>
        <v>26</v>
      </c>
    </row>
    <row r="362" spans="1:16" x14ac:dyDescent="0.35">
      <c r="A362" s="23" t="s">
        <v>4071</v>
      </c>
      <c r="B362" s="23">
        <v>1996</v>
      </c>
      <c r="C362" s="23" t="s">
        <v>4811</v>
      </c>
      <c r="D362" s="23">
        <v>27</v>
      </c>
      <c r="E362" s="23">
        <v>1</v>
      </c>
      <c r="F362" s="28">
        <v>3392.98</v>
      </c>
      <c r="G362" s="23" t="s">
        <v>86</v>
      </c>
      <c r="H362" s="23" t="s">
        <v>87</v>
      </c>
      <c r="I362" s="23" t="s">
        <v>4805</v>
      </c>
      <c r="J362" s="23">
        <f>IF(TRIM(B362)="?",'Cleaning Summary'!$B$28,B362)</f>
        <v>1996</v>
      </c>
      <c r="K362" s="23" t="str">
        <f>IF(TRIM(C362)="?",'Cleaning Summary'!$B$27,C362)</f>
        <v>Oct</v>
      </c>
      <c r="L362" s="23" t="str">
        <f>IF(TRIM(G362)="?",'Cleaning Summary'!$B$40,G362)</f>
        <v>tier - 2</v>
      </c>
      <c r="M362" s="23" t="str">
        <f>IF(TRIM(H362)="?",'Cleaning Summary'!$B$45,H362)</f>
        <v>tier - 3</v>
      </c>
      <c r="N362" s="23" t="str">
        <f>IF(TRIM(I362)="?",'Cleaning Summary'!$B$29,I362)</f>
        <v>R1013</v>
      </c>
      <c r="O362" s="29">
        <f>DATE(J362,MATCH(K362,{"Jan","Feb","Mar","Apr","May","Jun","Jul","Aug","Sep","Oct","Nov","Dec"},0),D362)</f>
        <v>35365</v>
      </c>
      <c r="P362" s="23">
        <f>DATEDIF(O362,'Cleaning Summary'!$B$62,"Y")</f>
        <v>26</v>
      </c>
    </row>
    <row r="363" spans="1:16" x14ac:dyDescent="0.35">
      <c r="A363" s="23" t="s">
        <v>4069</v>
      </c>
      <c r="B363" s="23">
        <v>2004</v>
      </c>
      <c r="C363" s="23" t="s">
        <v>4804</v>
      </c>
      <c r="D363" s="23">
        <v>16</v>
      </c>
      <c r="E363" s="23">
        <v>2</v>
      </c>
      <c r="F363" s="28">
        <v>3393.36</v>
      </c>
      <c r="G363" s="23" t="s">
        <v>86</v>
      </c>
      <c r="H363" s="23" t="s">
        <v>86</v>
      </c>
      <c r="I363" s="23" t="s">
        <v>4819</v>
      </c>
      <c r="J363" s="23">
        <f>IF(TRIM(B363)="?",'Cleaning Summary'!$B$28,B363)</f>
        <v>2004</v>
      </c>
      <c r="K363" s="23" t="str">
        <f>IF(TRIM(C363)="?",'Cleaning Summary'!$B$27,C363)</f>
        <v>Jul</v>
      </c>
      <c r="L363" s="23" t="str">
        <f>IF(TRIM(G363)="?",'Cleaning Summary'!$B$40,G363)</f>
        <v>tier - 2</v>
      </c>
      <c r="M363" s="23" t="str">
        <f>IF(TRIM(H363)="?",'Cleaning Summary'!$B$45,H363)</f>
        <v>tier - 2</v>
      </c>
      <c r="N363" s="23" t="str">
        <f>IF(TRIM(I363)="?",'Cleaning Summary'!$B$29,I363)</f>
        <v>R1023</v>
      </c>
      <c r="O363" s="29">
        <f>DATE(J363,MATCH(K363,{"Jan","Feb","Mar","Apr","May","Jun","Jul","Aug","Sep","Oct","Nov","Dec"},0),D363)</f>
        <v>38184</v>
      </c>
      <c r="P363" s="23">
        <f>DATEDIF(O363,'Cleaning Summary'!$B$62,"Y")</f>
        <v>18</v>
      </c>
    </row>
    <row r="364" spans="1:16" x14ac:dyDescent="0.35">
      <c r="A364" s="23" t="s">
        <v>4067</v>
      </c>
      <c r="B364" s="23">
        <v>1996</v>
      </c>
      <c r="C364" s="23" t="s">
        <v>4809</v>
      </c>
      <c r="D364" s="23">
        <v>19</v>
      </c>
      <c r="E364" s="23">
        <v>1</v>
      </c>
      <c r="F364" s="28">
        <v>3410.32</v>
      </c>
      <c r="G364" s="23" t="s">
        <v>86</v>
      </c>
      <c r="H364" s="23" t="s">
        <v>86</v>
      </c>
      <c r="I364" s="23" t="s">
        <v>4812</v>
      </c>
      <c r="J364" s="23">
        <f>IF(TRIM(B364)="?",'Cleaning Summary'!$B$28,B364)</f>
        <v>1996</v>
      </c>
      <c r="K364" s="23" t="str">
        <f>IF(TRIM(C364)="?",'Cleaning Summary'!$B$27,C364)</f>
        <v>Dec</v>
      </c>
      <c r="L364" s="23" t="str">
        <f>IF(TRIM(G364)="?",'Cleaning Summary'!$B$40,G364)</f>
        <v>tier - 2</v>
      </c>
      <c r="M364" s="23" t="str">
        <f>IF(TRIM(H364)="?",'Cleaning Summary'!$B$45,H364)</f>
        <v>tier - 2</v>
      </c>
      <c r="N364" s="23" t="str">
        <f>IF(TRIM(I364)="?",'Cleaning Summary'!$B$29,I364)</f>
        <v>R1011</v>
      </c>
      <c r="O364" s="29">
        <f>DATE(J364,MATCH(K364,{"Jan","Feb","Mar","Apr","May","Jun","Jul","Aug","Sep","Oct","Nov","Dec"},0),D364)</f>
        <v>35418</v>
      </c>
      <c r="P364" s="23">
        <f>DATEDIF(O364,'Cleaning Summary'!$B$62,"Y")</f>
        <v>26</v>
      </c>
    </row>
    <row r="365" spans="1:16" x14ac:dyDescent="0.35">
      <c r="A365" s="23" t="s">
        <v>4065</v>
      </c>
      <c r="B365" s="23">
        <v>2001</v>
      </c>
      <c r="C365" s="23" t="s">
        <v>4809</v>
      </c>
      <c r="D365" s="23">
        <v>26</v>
      </c>
      <c r="E365" s="23">
        <v>0</v>
      </c>
      <c r="F365" s="28">
        <v>3434.38</v>
      </c>
      <c r="G365" s="23" t="s">
        <v>86</v>
      </c>
      <c r="H365" s="23" t="s">
        <v>86</v>
      </c>
      <c r="I365" s="23" t="s">
        <v>4812</v>
      </c>
      <c r="J365" s="23">
        <f>IF(TRIM(B365)="?",'Cleaning Summary'!$B$28,B365)</f>
        <v>2001</v>
      </c>
      <c r="K365" s="23" t="str">
        <f>IF(TRIM(C365)="?",'Cleaning Summary'!$B$27,C365)</f>
        <v>Dec</v>
      </c>
      <c r="L365" s="23" t="str">
        <f>IF(TRIM(G365)="?",'Cleaning Summary'!$B$40,G365)</f>
        <v>tier - 2</v>
      </c>
      <c r="M365" s="23" t="str">
        <f>IF(TRIM(H365)="?",'Cleaning Summary'!$B$45,H365)</f>
        <v>tier - 2</v>
      </c>
      <c r="N365" s="23" t="str">
        <f>IF(TRIM(I365)="?",'Cleaning Summary'!$B$29,I365)</f>
        <v>R1011</v>
      </c>
      <c r="O365" s="29">
        <f>DATE(J365,MATCH(K365,{"Jan","Feb","Mar","Apr","May","Jun","Jul","Aug","Sep","Oct","Nov","Dec"},0),D365)</f>
        <v>37251</v>
      </c>
      <c r="P365" s="23">
        <f>DATEDIF(O365,'Cleaning Summary'!$B$62,"Y")</f>
        <v>21</v>
      </c>
    </row>
    <row r="366" spans="1:16" x14ac:dyDescent="0.35">
      <c r="A366" s="23" t="s">
        <v>4063</v>
      </c>
      <c r="B366" s="23">
        <v>1986</v>
      </c>
      <c r="C366" s="23" t="s">
        <v>4810</v>
      </c>
      <c r="D366" s="23">
        <v>27</v>
      </c>
      <c r="E366" s="23">
        <v>3</v>
      </c>
      <c r="F366" s="28">
        <v>3436.5</v>
      </c>
      <c r="G366" s="23" t="s">
        <v>86</v>
      </c>
      <c r="H366" s="23" t="s">
        <v>85</v>
      </c>
      <c r="I366" s="23" t="s">
        <v>4805</v>
      </c>
      <c r="J366" s="23">
        <f>IF(TRIM(B366)="?",'Cleaning Summary'!$B$28,B366)</f>
        <v>1986</v>
      </c>
      <c r="K366" s="23" t="str">
        <f>IF(TRIM(C366)="?",'Cleaning Summary'!$B$27,C366)</f>
        <v>Aug</v>
      </c>
      <c r="L366" s="23" t="str">
        <f>IF(TRIM(G366)="?",'Cleaning Summary'!$B$40,G366)</f>
        <v>tier - 2</v>
      </c>
      <c r="M366" s="23" t="str">
        <f>IF(TRIM(H366)="?",'Cleaning Summary'!$B$45,H366)</f>
        <v>tier - 1</v>
      </c>
      <c r="N366" s="23" t="str">
        <f>IF(TRIM(I366)="?",'Cleaning Summary'!$B$29,I366)</f>
        <v>R1013</v>
      </c>
      <c r="O366" s="29">
        <f>DATE(J366,MATCH(K366,{"Jan","Feb","Mar","Apr","May","Jun","Jul","Aug","Sep","Oct","Nov","Dec"},0),D366)</f>
        <v>31651</v>
      </c>
      <c r="P366" s="23">
        <f>DATEDIF(O366,'Cleaning Summary'!$B$62,"Y")</f>
        <v>36</v>
      </c>
    </row>
    <row r="367" spans="1:16" x14ac:dyDescent="0.35">
      <c r="A367" s="23" t="s">
        <v>4061</v>
      </c>
      <c r="B367" s="23">
        <v>2000</v>
      </c>
      <c r="C367" s="23" t="s">
        <v>4807</v>
      </c>
      <c r="D367" s="23">
        <v>20</v>
      </c>
      <c r="E367" s="23">
        <v>3</v>
      </c>
      <c r="F367" s="28">
        <v>3443.06</v>
      </c>
      <c r="G367" s="23" t="s">
        <v>86</v>
      </c>
      <c r="H367" s="23" t="s">
        <v>85</v>
      </c>
      <c r="I367" s="23" t="s">
        <v>4812</v>
      </c>
      <c r="J367" s="23">
        <f>IF(TRIM(B367)="?",'Cleaning Summary'!$B$28,B367)</f>
        <v>2000</v>
      </c>
      <c r="K367" s="23" t="str">
        <f>IF(TRIM(C367)="?",'Cleaning Summary'!$B$27,C367)</f>
        <v>Jun</v>
      </c>
      <c r="L367" s="23" t="str">
        <f>IF(TRIM(G367)="?",'Cleaning Summary'!$B$40,G367)</f>
        <v>tier - 2</v>
      </c>
      <c r="M367" s="23" t="str">
        <f>IF(TRIM(H367)="?",'Cleaning Summary'!$B$45,H367)</f>
        <v>tier - 1</v>
      </c>
      <c r="N367" s="23" t="str">
        <f>IF(TRIM(I367)="?",'Cleaning Summary'!$B$29,I367)</f>
        <v>R1011</v>
      </c>
      <c r="O367" s="29">
        <f>DATE(J367,MATCH(K367,{"Jan","Feb","Mar","Apr","May","Jun","Jul","Aug","Sep","Oct","Nov","Dec"},0),D367)</f>
        <v>36697</v>
      </c>
      <c r="P367" s="23">
        <f>DATEDIF(O367,'Cleaning Summary'!$B$62,"Y")</f>
        <v>22</v>
      </c>
    </row>
    <row r="368" spans="1:16" x14ac:dyDescent="0.35">
      <c r="A368" s="23" t="s">
        <v>4059</v>
      </c>
      <c r="B368" s="23">
        <v>1987</v>
      </c>
      <c r="C368" s="23" t="s">
        <v>73</v>
      </c>
      <c r="D368" s="23">
        <v>14</v>
      </c>
      <c r="E368" s="23">
        <v>3</v>
      </c>
      <c r="F368" s="28">
        <v>3453.77</v>
      </c>
      <c r="G368" s="23" t="s">
        <v>86</v>
      </c>
      <c r="H368" s="23" t="s">
        <v>85</v>
      </c>
      <c r="I368" s="23" t="s">
        <v>4812</v>
      </c>
      <c r="J368" s="23">
        <f>IF(TRIM(B368)="?",'Cleaning Summary'!$B$28,B368)</f>
        <v>1987</v>
      </c>
      <c r="K368" s="23" t="str">
        <f>IF(TRIM(C368)="?",'Cleaning Summary'!$B$27,C368)</f>
        <v>Sep</v>
      </c>
      <c r="L368" s="23" t="str">
        <f>IF(TRIM(G368)="?",'Cleaning Summary'!$B$40,G368)</f>
        <v>tier - 2</v>
      </c>
      <c r="M368" s="23" t="str">
        <f>IF(TRIM(H368)="?",'Cleaning Summary'!$B$45,H368)</f>
        <v>tier - 1</v>
      </c>
      <c r="N368" s="23" t="str">
        <f>IF(TRIM(I368)="?",'Cleaning Summary'!$B$29,I368)</f>
        <v>R1011</v>
      </c>
      <c r="O368" s="29">
        <f>DATE(J368,MATCH(K368,{"Jan","Feb","Mar","Apr","May","Jun","Jul","Aug","Sep","Oct","Nov","Dec"},0),D368)</f>
        <v>32034</v>
      </c>
      <c r="P368" s="23">
        <f>DATEDIF(O368,'Cleaning Summary'!$B$62,"Y")</f>
        <v>35</v>
      </c>
    </row>
    <row r="369" spans="1:16" x14ac:dyDescent="0.35">
      <c r="A369" s="23" t="s">
        <v>4057</v>
      </c>
      <c r="B369" s="23">
        <v>2003</v>
      </c>
      <c r="C369" s="23" t="s">
        <v>4804</v>
      </c>
      <c r="D369" s="23">
        <v>29</v>
      </c>
      <c r="E369" s="23">
        <v>0</v>
      </c>
      <c r="F369" s="28">
        <v>3463.51</v>
      </c>
      <c r="G369" s="23" t="s">
        <v>86</v>
      </c>
      <c r="H369" s="23" t="s">
        <v>85</v>
      </c>
      <c r="I369" s="23" t="s">
        <v>4817</v>
      </c>
      <c r="J369" s="23">
        <f>IF(TRIM(B369)="?",'Cleaning Summary'!$B$28,B369)</f>
        <v>2003</v>
      </c>
      <c r="K369" s="23" t="str">
        <f>IF(TRIM(C369)="?",'Cleaning Summary'!$B$27,C369)</f>
        <v>Jul</v>
      </c>
      <c r="L369" s="23" t="str">
        <f>IF(TRIM(G369)="?",'Cleaning Summary'!$B$40,G369)</f>
        <v>tier - 2</v>
      </c>
      <c r="M369" s="23" t="str">
        <f>IF(TRIM(H369)="?",'Cleaning Summary'!$B$45,H369)</f>
        <v>tier - 1</v>
      </c>
      <c r="N369" s="23" t="str">
        <f>IF(TRIM(I369)="?",'Cleaning Summary'!$B$29,I369)</f>
        <v>R1025</v>
      </c>
      <c r="O369" s="29">
        <f>DATE(J369,MATCH(K369,{"Jan","Feb","Mar","Apr","May","Jun","Jul","Aug","Sep","Oct","Nov","Dec"},0),D369)</f>
        <v>37831</v>
      </c>
      <c r="P369" s="23">
        <f>DATEDIF(O369,'Cleaning Summary'!$B$62,"Y")</f>
        <v>19</v>
      </c>
    </row>
    <row r="370" spans="1:16" x14ac:dyDescent="0.35">
      <c r="A370" s="23" t="s">
        <v>4055</v>
      </c>
      <c r="B370" s="23">
        <v>1993</v>
      </c>
      <c r="C370" s="23" t="s">
        <v>4811</v>
      </c>
      <c r="D370" s="23">
        <v>12</v>
      </c>
      <c r="E370" s="23">
        <v>1</v>
      </c>
      <c r="F370" s="28">
        <v>3471.41</v>
      </c>
      <c r="G370" s="23" t="s">
        <v>86</v>
      </c>
      <c r="H370" s="23" t="s">
        <v>86</v>
      </c>
      <c r="I370" s="23" t="s">
        <v>4805</v>
      </c>
      <c r="J370" s="23">
        <f>IF(TRIM(B370)="?",'Cleaning Summary'!$B$28,B370)</f>
        <v>1993</v>
      </c>
      <c r="K370" s="23" t="str">
        <f>IF(TRIM(C370)="?",'Cleaning Summary'!$B$27,C370)</f>
        <v>Oct</v>
      </c>
      <c r="L370" s="23" t="str">
        <f>IF(TRIM(G370)="?",'Cleaning Summary'!$B$40,G370)</f>
        <v>tier - 2</v>
      </c>
      <c r="M370" s="23" t="str">
        <f>IF(TRIM(H370)="?",'Cleaning Summary'!$B$45,H370)</f>
        <v>tier - 2</v>
      </c>
      <c r="N370" s="23" t="str">
        <f>IF(TRIM(I370)="?",'Cleaning Summary'!$B$29,I370)</f>
        <v>R1013</v>
      </c>
      <c r="O370" s="29">
        <f>DATE(J370,MATCH(K370,{"Jan","Feb","Mar","Apr","May","Jun","Jul","Aug","Sep","Oct","Nov","Dec"},0),D370)</f>
        <v>34254</v>
      </c>
      <c r="P370" s="23">
        <f>DATEDIF(O370,'Cleaning Summary'!$B$62,"Y")</f>
        <v>29</v>
      </c>
    </row>
    <row r="371" spans="1:16" x14ac:dyDescent="0.35">
      <c r="A371" s="23" t="s">
        <v>4053</v>
      </c>
      <c r="B371" s="23">
        <v>2004</v>
      </c>
      <c r="C371" s="23" t="s">
        <v>4807</v>
      </c>
      <c r="D371" s="23">
        <v>26</v>
      </c>
      <c r="E371" s="23">
        <v>3</v>
      </c>
      <c r="F371" s="28">
        <v>3481.87</v>
      </c>
      <c r="G371" s="23" t="s">
        <v>86</v>
      </c>
      <c r="H371" s="23" t="s">
        <v>87</v>
      </c>
      <c r="I371" s="23" t="s">
        <v>4815</v>
      </c>
      <c r="J371" s="23">
        <f>IF(TRIM(B371)="?",'Cleaning Summary'!$B$28,B371)</f>
        <v>2004</v>
      </c>
      <c r="K371" s="23" t="str">
        <f>IF(TRIM(C371)="?",'Cleaning Summary'!$B$27,C371)</f>
        <v>Jun</v>
      </c>
      <c r="L371" s="23" t="str">
        <f>IF(TRIM(G371)="?",'Cleaning Summary'!$B$40,G371)</f>
        <v>tier - 2</v>
      </c>
      <c r="M371" s="23" t="str">
        <f>IF(TRIM(H371)="?",'Cleaning Summary'!$B$45,H371)</f>
        <v>tier - 3</v>
      </c>
      <c r="N371" s="23" t="str">
        <f>IF(TRIM(I371)="?",'Cleaning Summary'!$B$29,I371)</f>
        <v>R1016</v>
      </c>
      <c r="O371" s="29">
        <f>DATE(J371,MATCH(K371,{"Jan","Feb","Mar","Apr","May","Jun","Jul","Aug","Sep","Oct","Nov","Dec"},0),D371)</f>
        <v>38164</v>
      </c>
      <c r="P371" s="23">
        <f>DATEDIF(O371,'Cleaning Summary'!$B$62,"Y")</f>
        <v>18</v>
      </c>
    </row>
    <row r="372" spans="1:16" x14ac:dyDescent="0.35">
      <c r="A372" s="23" t="s">
        <v>4051</v>
      </c>
      <c r="B372" s="23">
        <v>1996</v>
      </c>
      <c r="C372" s="23" t="s">
        <v>73</v>
      </c>
      <c r="D372" s="23">
        <v>19</v>
      </c>
      <c r="E372" s="23">
        <v>2</v>
      </c>
      <c r="F372" s="28">
        <v>3484.33</v>
      </c>
      <c r="G372" s="23" t="s">
        <v>87</v>
      </c>
      <c r="H372" s="23" t="s">
        <v>87</v>
      </c>
      <c r="I372" s="23" t="s">
        <v>4812</v>
      </c>
      <c r="J372" s="23">
        <f>IF(TRIM(B372)="?",'Cleaning Summary'!$B$28,B372)</f>
        <v>1996</v>
      </c>
      <c r="K372" s="23" t="str">
        <f>IF(TRIM(C372)="?",'Cleaning Summary'!$B$27,C372)</f>
        <v>Sep</v>
      </c>
      <c r="L372" s="23" t="str">
        <f>IF(TRIM(G372)="?",'Cleaning Summary'!$B$40,G372)</f>
        <v>tier - 3</v>
      </c>
      <c r="M372" s="23" t="str">
        <f>IF(TRIM(H372)="?",'Cleaning Summary'!$B$45,H372)</f>
        <v>tier - 3</v>
      </c>
      <c r="N372" s="23" t="str">
        <f>IF(TRIM(I372)="?",'Cleaning Summary'!$B$29,I372)</f>
        <v>R1011</v>
      </c>
      <c r="O372" s="29">
        <f>DATE(J372,MATCH(K372,{"Jan","Feb","Mar","Apr","May","Jun","Jul","Aug","Sep","Oct","Nov","Dec"},0),D372)</f>
        <v>35327</v>
      </c>
      <c r="P372" s="23">
        <f>DATEDIF(O372,'Cleaning Summary'!$B$62,"Y")</f>
        <v>26</v>
      </c>
    </row>
    <row r="373" spans="1:16" x14ac:dyDescent="0.35">
      <c r="A373" s="23" t="s">
        <v>4049</v>
      </c>
      <c r="B373" s="23">
        <v>1996</v>
      </c>
      <c r="C373" s="23" t="s">
        <v>73</v>
      </c>
      <c r="D373" s="23">
        <v>18</v>
      </c>
      <c r="E373" s="23">
        <v>1</v>
      </c>
      <c r="F373" s="28">
        <v>3490.55</v>
      </c>
      <c r="G373" s="23" t="s">
        <v>85</v>
      </c>
      <c r="H373" s="23" t="s">
        <v>86</v>
      </c>
      <c r="I373" s="23" t="s">
        <v>4813</v>
      </c>
      <c r="J373" s="23">
        <f>IF(TRIM(B373)="?",'Cleaning Summary'!$B$28,B373)</f>
        <v>1996</v>
      </c>
      <c r="K373" s="23" t="str">
        <f>IF(TRIM(C373)="?",'Cleaning Summary'!$B$27,C373)</f>
        <v>Sep</v>
      </c>
      <c r="L373" s="23" t="str">
        <f>IF(TRIM(G373)="?",'Cleaning Summary'!$B$40,G373)</f>
        <v>tier - 1</v>
      </c>
      <c r="M373" s="23" t="str">
        <f>IF(TRIM(H373)="?",'Cleaning Summary'!$B$45,H373)</f>
        <v>tier - 2</v>
      </c>
      <c r="N373" s="23" t="str">
        <f>IF(TRIM(I373)="?",'Cleaning Summary'!$B$29,I373)</f>
        <v>R1015</v>
      </c>
      <c r="O373" s="29">
        <f>DATE(J373,MATCH(K373,{"Jan","Feb","Mar","Apr","May","Jun","Jul","Aug","Sep","Oct","Nov","Dec"},0),D373)</f>
        <v>35326</v>
      </c>
      <c r="P373" s="23">
        <f>DATEDIF(O373,'Cleaning Summary'!$B$62,"Y")</f>
        <v>26</v>
      </c>
    </row>
    <row r="374" spans="1:16" x14ac:dyDescent="0.35">
      <c r="A374" s="23" t="s">
        <v>4047</v>
      </c>
      <c r="B374" s="23">
        <v>1999</v>
      </c>
      <c r="C374" s="23" t="s">
        <v>73</v>
      </c>
      <c r="D374" s="23">
        <v>22</v>
      </c>
      <c r="E374" s="23">
        <v>2</v>
      </c>
      <c r="F374" s="28">
        <v>3500.61</v>
      </c>
      <c r="G374" s="23" t="s">
        <v>86</v>
      </c>
      <c r="H374" s="23" t="s">
        <v>86</v>
      </c>
      <c r="I374" s="23" t="s">
        <v>4805</v>
      </c>
      <c r="J374" s="23">
        <f>IF(TRIM(B374)="?",'Cleaning Summary'!$B$28,B374)</f>
        <v>1999</v>
      </c>
      <c r="K374" s="23" t="str">
        <f>IF(TRIM(C374)="?",'Cleaning Summary'!$B$27,C374)</f>
        <v>Sep</v>
      </c>
      <c r="L374" s="23" t="str">
        <f>IF(TRIM(G374)="?",'Cleaning Summary'!$B$40,G374)</f>
        <v>tier - 2</v>
      </c>
      <c r="M374" s="23" t="str">
        <f>IF(TRIM(H374)="?",'Cleaning Summary'!$B$45,H374)</f>
        <v>tier - 2</v>
      </c>
      <c r="N374" s="23" t="str">
        <f>IF(TRIM(I374)="?",'Cleaning Summary'!$B$29,I374)</f>
        <v>R1013</v>
      </c>
      <c r="O374" s="29">
        <f>DATE(J374,MATCH(K374,{"Jan","Feb","Mar","Apr","May","Jun","Jul","Aug","Sep","Oct","Nov","Dec"},0),D374)</f>
        <v>36425</v>
      </c>
      <c r="P374" s="23">
        <f>DATEDIF(O374,'Cleaning Summary'!$B$62,"Y")</f>
        <v>23</v>
      </c>
    </row>
    <row r="375" spans="1:16" x14ac:dyDescent="0.35">
      <c r="A375" s="23" t="s">
        <v>4045</v>
      </c>
      <c r="B375" s="23">
        <v>1998</v>
      </c>
      <c r="C375" s="23" t="s">
        <v>73</v>
      </c>
      <c r="D375" s="23">
        <v>16</v>
      </c>
      <c r="E375" s="23">
        <v>2</v>
      </c>
      <c r="F375" s="28">
        <v>3537.7</v>
      </c>
      <c r="G375" s="23" t="s">
        <v>87</v>
      </c>
      <c r="H375" s="23" t="s">
        <v>87</v>
      </c>
      <c r="I375" s="23" t="s">
        <v>4808</v>
      </c>
      <c r="J375" s="23">
        <f>IF(TRIM(B375)="?",'Cleaning Summary'!$B$28,B375)</f>
        <v>1998</v>
      </c>
      <c r="K375" s="23" t="str">
        <f>IF(TRIM(C375)="?",'Cleaning Summary'!$B$27,C375)</f>
        <v>Sep</v>
      </c>
      <c r="L375" s="23" t="str">
        <f>IF(TRIM(G375)="?",'Cleaning Summary'!$B$40,G375)</f>
        <v>tier - 3</v>
      </c>
      <c r="M375" s="23" t="str">
        <f>IF(TRIM(H375)="?",'Cleaning Summary'!$B$45,H375)</f>
        <v>tier - 3</v>
      </c>
      <c r="N375" s="23" t="str">
        <f>IF(TRIM(I375)="?",'Cleaning Summary'!$B$29,I375)</f>
        <v>R1012</v>
      </c>
      <c r="O375" s="29">
        <f>DATE(J375,MATCH(K375,{"Jan","Feb","Mar","Apr","May","Jun","Jul","Aug","Sep","Oct","Nov","Dec"},0),D375)</f>
        <v>36054</v>
      </c>
      <c r="P375" s="23">
        <f>DATEDIF(O375,'Cleaning Summary'!$B$62,"Y")</f>
        <v>24</v>
      </c>
    </row>
    <row r="376" spans="1:16" x14ac:dyDescent="0.35">
      <c r="A376" s="23" t="s">
        <v>4043</v>
      </c>
      <c r="B376" s="23">
        <v>2003</v>
      </c>
      <c r="C376" s="23" t="s">
        <v>4810</v>
      </c>
      <c r="D376" s="23">
        <v>24</v>
      </c>
      <c r="E376" s="23">
        <v>0</v>
      </c>
      <c r="F376" s="28">
        <v>3538.9</v>
      </c>
      <c r="G376" s="23" t="s">
        <v>86</v>
      </c>
      <c r="H376" s="23" t="s">
        <v>86</v>
      </c>
      <c r="I376" s="23" t="s">
        <v>4808</v>
      </c>
      <c r="J376" s="23">
        <f>IF(TRIM(B376)="?",'Cleaning Summary'!$B$28,B376)</f>
        <v>2003</v>
      </c>
      <c r="K376" s="23" t="str">
        <f>IF(TRIM(C376)="?",'Cleaning Summary'!$B$27,C376)</f>
        <v>Aug</v>
      </c>
      <c r="L376" s="23" t="str">
        <f>IF(TRIM(G376)="?",'Cleaning Summary'!$B$40,G376)</f>
        <v>tier - 2</v>
      </c>
      <c r="M376" s="23" t="str">
        <f>IF(TRIM(H376)="?",'Cleaning Summary'!$B$45,H376)</f>
        <v>tier - 2</v>
      </c>
      <c r="N376" s="23" t="str">
        <f>IF(TRIM(I376)="?",'Cleaning Summary'!$B$29,I376)</f>
        <v>R1012</v>
      </c>
      <c r="O376" s="29">
        <f>DATE(J376,MATCH(K376,{"Jan","Feb","Mar","Apr","May","Jun","Jul","Aug","Sep","Oct","Nov","Dec"},0),D376)</f>
        <v>37857</v>
      </c>
      <c r="P376" s="23">
        <f>DATEDIF(O376,'Cleaning Summary'!$B$62,"Y")</f>
        <v>19</v>
      </c>
    </row>
    <row r="377" spans="1:16" x14ac:dyDescent="0.35">
      <c r="A377" s="23" t="s">
        <v>4041</v>
      </c>
      <c r="B377" s="23">
        <v>1988</v>
      </c>
      <c r="C377" s="23" t="s">
        <v>4811</v>
      </c>
      <c r="D377" s="23">
        <v>15</v>
      </c>
      <c r="E377" s="23">
        <v>3</v>
      </c>
      <c r="F377" s="28">
        <v>3540.12</v>
      </c>
      <c r="G377" s="23" t="s">
        <v>86</v>
      </c>
      <c r="H377" s="23" t="s">
        <v>85</v>
      </c>
      <c r="I377" s="23" t="s">
        <v>4805</v>
      </c>
      <c r="J377" s="23">
        <f>IF(TRIM(B377)="?",'Cleaning Summary'!$B$28,B377)</f>
        <v>1988</v>
      </c>
      <c r="K377" s="23" t="str">
        <f>IF(TRIM(C377)="?",'Cleaning Summary'!$B$27,C377)</f>
        <v>Oct</v>
      </c>
      <c r="L377" s="23" t="str">
        <f>IF(TRIM(G377)="?",'Cleaning Summary'!$B$40,G377)</f>
        <v>tier - 2</v>
      </c>
      <c r="M377" s="23" t="str">
        <f>IF(TRIM(H377)="?",'Cleaning Summary'!$B$45,H377)</f>
        <v>tier - 1</v>
      </c>
      <c r="N377" s="23" t="str">
        <f>IF(TRIM(I377)="?",'Cleaning Summary'!$B$29,I377)</f>
        <v>R1013</v>
      </c>
      <c r="O377" s="29">
        <f>DATE(J377,MATCH(K377,{"Jan","Feb","Mar","Apr","May","Jun","Jul","Aug","Sep","Oct","Nov","Dec"},0),D377)</f>
        <v>32431</v>
      </c>
      <c r="P377" s="23">
        <f>DATEDIF(O377,'Cleaning Summary'!$B$62,"Y")</f>
        <v>34</v>
      </c>
    </row>
    <row r="378" spans="1:16" x14ac:dyDescent="0.35">
      <c r="A378" s="23" t="s">
        <v>4039</v>
      </c>
      <c r="B378" s="23">
        <v>1992</v>
      </c>
      <c r="C378" s="23" t="s">
        <v>4809</v>
      </c>
      <c r="D378" s="23">
        <v>22</v>
      </c>
      <c r="E378" s="23">
        <v>0</v>
      </c>
      <c r="F378" s="28">
        <v>3554.2</v>
      </c>
      <c r="G378" s="23" t="s">
        <v>86</v>
      </c>
      <c r="H378" s="23" t="s">
        <v>87</v>
      </c>
      <c r="I378" s="23" t="s">
        <v>4812</v>
      </c>
      <c r="J378" s="23">
        <f>IF(TRIM(B378)="?",'Cleaning Summary'!$B$28,B378)</f>
        <v>1992</v>
      </c>
      <c r="K378" s="23" t="str">
        <f>IF(TRIM(C378)="?",'Cleaning Summary'!$B$27,C378)</f>
        <v>Dec</v>
      </c>
      <c r="L378" s="23" t="str">
        <f>IF(TRIM(G378)="?",'Cleaning Summary'!$B$40,G378)</f>
        <v>tier - 2</v>
      </c>
      <c r="M378" s="23" t="str">
        <f>IF(TRIM(H378)="?",'Cleaning Summary'!$B$45,H378)</f>
        <v>tier - 3</v>
      </c>
      <c r="N378" s="23" t="str">
        <f>IF(TRIM(I378)="?",'Cleaning Summary'!$B$29,I378)</f>
        <v>R1011</v>
      </c>
      <c r="O378" s="29">
        <f>DATE(J378,MATCH(K378,{"Jan","Feb","Mar","Apr","May","Jun","Jul","Aug","Sep","Oct","Nov","Dec"},0),D378)</f>
        <v>33960</v>
      </c>
      <c r="P378" s="23">
        <f>DATEDIF(O378,'Cleaning Summary'!$B$62,"Y")</f>
        <v>30</v>
      </c>
    </row>
    <row r="379" spans="1:16" x14ac:dyDescent="0.35">
      <c r="A379" s="23" t="s">
        <v>4037</v>
      </c>
      <c r="B379" s="23">
        <v>1994</v>
      </c>
      <c r="C379" s="23" t="s">
        <v>73</v>
      </c>
      <c r="D379" s="23">
        <v>24</v>
      </c>
      <c r="E379" s="23">
        <v>0</v>
      </c>
      <c r="F379" s="28">
        <v>3556.92</v>
      </c>
      <c r="G379" s="23" t="s">
        <v>86</v>
      </c>
      <c r="H379" s="23" t="s">
        <v>87</v>
      </c>
      <c r="I379" s="23" t="s">
        <v>4808</v>
      </c>
      <c r="J379" s="23">
        <f>IF(TRIM(B379)="?",'Cleaning Summary'!$B$28,B379)</f>
        <v>1994</v>
      </c>
      <c r="K379" s="23" t="str">
        <f>IF(TRIM(C379)="?",'Cleaning Summary'!$B$27,C379)</f>
        <v>Sep</v>
      </c>
      <c r="L379" s="23" t="str">
        <f>IF(TRIM(G379)="?",'Cleaning Summary'!$B$40,G379)</f>
        <v>tier - 2</v>
      </c>
      <c r="M379" s="23" t="str">
        <f>IF(TRIM(H379)="?",'Cleaning Summary'!$B$45,H379)</f>
        <v>tier - 3</v>
      </c>
      <c r="N379" s="23" t="str">
        <f>IF(TRIM(I379)="?",'Cleaning Summary'!$B$29,I379)</f>
        <v>R1012</v>
      </c>
      <c r="O379" s="29">
        <f>DATE(J379,MATCH(K379,{"Jan","Feb","Mar","Apr","May","Jun","Jul","Aug","Sep","Oct","Nov","Dec"},0),D379)</f>
        <v>34601</v>
      </c>
      <c r="P379" s="23">
        <f>DATEDIF(O379,'Cleaning Summary'!$B$62,"Y")</f>
        <v>28</v>
      </c>
    </row>
    <row r="380" spans="1:16" x14ac:dyDescent="0.35">
      <c r="A380" s="23" t="s">
        <v>4035</v>
      </c>
      <c r="B380" s="23">
        <v>1995</v>
      </c>
      <c r="C380" s="23" t="s">
        <v>4811</v>
      </c>
      <c r="D380" s="23">
        <v>9</v>
      </c>
      <c r="E380" s="23">
        <v>0</v>
      </c>
      <c r="F380" s="28">
        <v>3558.62</v>
      </c>
      <c r="G380" s="23" t="s">
        <v>86</v>
      </c>
      <c r="H380" s="23" t="s">
        <v>87</v>
      </c>
      <c r="I380" s="23" t="s">
        <v>4818</v>
      </c>
      <c r="J380" s="23">
        <f>IF(TRIM(B380)="?",'Cleaning Summary'!$B$28,B380)</f>
        <v>1995</v>
      </c>
      <c r="K380" s="23" t="str">
        <f>IF(TRIM(C380)="?",'Cleaning Summary'!$B$27,C380)</f>
        <v>Oct</v>
      </c>
      <c r="L380" s="23" t="str">
        <f>IF(TRIM(G380)="?",'Cleaning Summary'!$B$40,G380)</f>
        <v>tier - 2</v>
      </c>
      <c r="M380" s="23" t="str">
        <f>IF(TRIM(H380)="?",'Cleaning Summary'!$B$45,H380)</f>
        <v>tier - 3</v>
      </c>
      <c r="N380" s="23" t="str">
        <f>IF(TRIM(I380)="?",'Cleaning Summary'!$B$29,I380)</f>
        <v>R1024</v>
      </c>
      <c r="O380" s="29">
        <f>DATE(J380,MATCH(K380,{"Jan","Feb","Mar","Apr","May","Jun","Jul","Aug","Sep","Oct","Nov","Dec"},0),D380)</f>
        <v>34981</v>
      </c>
      <c r="P380" s="23">
        <f>DATEDIF(O380,'Cleaning Summary'!$B$62,"Y")</f>
        <v>27</v>
      </c>
    </row>
    <row r="381" spans="1:16" x14ac:dyDescent="0.35">
      <c r="A381" s="23" t="s">
        <v>4033</v>
      </c>
      <c r="B381" s="23">
        <v>1995</v>
      </c>
      <c r="C381" s="23" t="s">
        <v>4807</v>
      </c>
      <c r="D381" s="23">
        <v>16</v>
      </c>
      <c r="E381" s="23">
        <v>1</v>
      </c>
      <c r="F381" s="28">
        <v>3561.89</v>
      </c>
      <c r="G381" s="23" t="s">
        <v>86</v>
      </c>
      <c r="H381" s="23" t="s">
        <v>85</v>
      </c>
      <c r="I381" s="23" t="s">
        <v>4805</v>
      </c>
      <c r="J381" s="23">
        <f>IF(TRIM(B381)="?",'Cleaning Summary'!$B$28,B381)</f>
        <v>1995</v>
      </c>
      <c r="K381" s="23" t="str">
        <f>IF(TRIM(C381)="?",'Cleaning Summary'!$B$27,C381)</f>
        <v>Jun</v>
      </c>
      <c r="L381" s="23" t="str">
        <f>IF(TRIM(G381)="?",'Cleaning Summary'!$B$40,G381)</f>
        <v>tier - 2</v>
      </c>
      <c r="M381" s="23" t="str">
        <f>IF(TRIM(H381)="?",'Cleaning Summary'!$B$45,H381)</f>
        <v>tier - 1</v>
      </c>
      <c r="N381" s="23" t="str">
        <f>IF(TRIM(I381)="?",'Cleaning Summary'!$B$29,I381)</f>
        <v>R1013</v>
      </c>
      <c r="O381" s="29">
        <f>DATE(J381,MATCH(K381,{"Jan","Feb","Mar","Apr","May","Jun","Jul","Aug","Sep","Oct","Nov","Dec"},0),D381)</f>
        <v>34866</v>
      </c>
      <c r="P381" s="23">
        <f>DATEDIF(O381,'Cleaning Summary'!$B$62,"Y")</f>
        <v>27</v>
      </c>
    </row>
    <row r="382" spans="1:16" x14ac:dyDescent="0.35">
      <c r="A382" s="23" t="s">
        <v>4031</v>
      </c>
      <c r="B382" s="23">
        <v>1981</v>
      </c>
      <c r="C382" s="23" t="s">
        <v>4811</v>
      </c>
      <c r="D382" s="23">
        <v>10</v>
      </c>
      <c r="E382" s="23">
        <v>1</v>
      </c>
      <c r="F382" s="28">
        <v>3562.87</v>
      </c>
      <c r="G382" s="23" t="s">
        <v>86</v>
      </c>
      <c r="H382" s="23" t="s">
        <v>85</v>
      </c>
      <c r="I382" s="23" t="s">
        <v>4805</v>
      </c>
      <c r="J382" s="23">
        <f>IF(TRIM(B382)="?",'Cleaning Summary'!$B$28,B382)</f>
        <v>1981</v>
      </c>
      <c r="K382" s="23" t="str">
        <f>IF(TRIM(C382)="?",'Cleaning Summary'!$B$27,C382)</f>
        <v>Oct</v>
      </c>
      <c r="L382" s="23" t="str">
        <f>IF(TRIM(G382)="?",'Cleaning Summary'!$B$40,G382)</f>
        <v>tier - 2</v>
      </c>
      <c r="M382" s="23" t="str">
        <f>IF(TRIM(H382)="?",'Cleaning Summary'!$B$45,H382)</f>
        <v>tier - 1</v>
      </c>
      <c r="N382" s="23" t="str">
        <f>IF(TRIM(I382)="?",'Cleaning Summary'!$B$29,I382)</f>
        <v>R1013</v>
      </c>
      <c r="O382" s="29">
        <f>DATE(J382,MATCH(K382,{"Jan","Feb","Mar","Apr","May","Jun","Jul","Aug","Sep","Oct","Nov","Dec"},0),D382)</f>
        <v>29869</v>
      </c>
      <c r="P382" s="23">
        <f>DATEDIF(O382,'Cleaning Summary'!$B$62,"Y")</f>
        <v>41</v>
      </c>
    </row>
    <row r="383" spans="1:16" x14ac:dyDescent="0.35">
      <c r="A383" s="23" t="s">
        <v>4029</v>
      </c>
      <c r="B383" s="23">
        <v>1988</v>
      </c>
      <c r="C383" s="23" t="s">
        <v>4810</v>
      </c>
      <c r="D383" s="23">
        <v>18</v>
      </c>
      <c r="E383" s="23">
        <v>3</v>
      </c>
      <c r="F383" s="28">
        <v>3569.96</v>
      </c>
      <c r="G383" s="23" t="s">
        <v>86</v>
      </c>
      <c r="H383" s="23" t="s">
        <v>85</v>
      </c>
      <c r="I383" s="23" t="s">
        <v>4808</v>
      </c>
      <c r="J383" s="23">
        <f>IF(TRIM(B383)="?",'Cleaning Summary'!$B$28,B383)</f>
        <v>1988</v>
      </c>
      <c r="K383" s="23" t="str">
        <f>IF(TRIM(C383)="?",'Cleaning Summary'!$B$27,C383)</f>
        <v>Aug</v>
      </c>
      <c r="L383" s="23" t="str">
        <f>IF(TRIM(G383)="?",'Cleaning Summary'!$B$40,G383)</f>
        <v>tier - 2</v>
      </c>
      <c r="M383" s="23" t="str">
        <f>IF(TRIM(H383)="?",'Cleaning Summary'!$B$45,H383)</f>
        <v>tier - 1</v>
      </c>
      <c r="N383" s="23" t="str">
        <f>IF(TRIM(I383)="?",'Cleaning Summary'!$B$29,I383)</f>
        <v>R1012</v>
      </c>
      <c r="O383" s="29">
        <f>DATE(J383,MATCH(K383,{"Jan","Feb","Mar","Apr","May","Jun","Jul","Aug","Sep","Oct","Nov","Dec"},0),D383)</f>
        <v>32373</v>
      </c>
      <c r="P383" s="23">
        <f>DATEDIF(O383,'Cleaning Summary'!$B$62,"Y")</f>
        <v>34</v>
      </c>
    </row>
    <row r="384" spans="1:16" x14ac:dyDescent="0.35">
      <c r="A384" s="23" t="s">
        <v>4027</v>
      </c>
      <c r="B384" s="23">
        <v>1995</v>
      </c>
      <c r="C384" s="23" t="s">
        <v>4810</v>
      </c>
      <c r="D384" s="23">
        <v>23</v>
      </c>
      <c r="E384" s="23">
        <v>1</v>
      </c>
      <c r="F384" s="28">
        <v>3578</v>
      </c>
      <c r="G384" s="23" t="s">
        <v>86</v>
      </c>
      <c r="H384" s="23" t="s">
        <v>87</v>
      </c>
      <c r="I384" s="23" t="s">
        <v>4812</v>
      </c>
      <c r="J384" s="23">
        <f>IF(TRIM(B384)="?",'Cleaning Summary'!$B$28,B384)</f>
        <v>1995</v>
      </c>
      <c r="K384" s="23" t="str">
        <f>IF(TRIM(C384)="?",'Cleaning Summary'!$B$27,C384)</f>
        <v>Aug</v>
      </c>
      <c r="L384" s="23" t="str">
        <f>IF(TRIM(G384)="?",'Cleaning Summary'!$B$40,G384)</f>
        <v>tier - 2</v>
      </c>
      <c r="M384" s="23" t="str">
        <f>IF(TRIM(H384)="?",'Cleaning Summary'!$B$45,H384)</f>
        <v>tier - 3</v>
      </c>
      <c r="N384" s="23" t="str">
        <f>IF(TRIM(I384)="?",'Cleaning Summary'!$B$29,I384)</f>
        <v>R1011</v>
      </c>
      <c r="O384" s="29">
        <f>DATE(J384,MATCH(K384,{"Jan","Feb","Mar","Apr","May","Jun","Jul","Aug","Sep","Oct","Nov","Dec"},0),D384)</f>
        <v>34934</v>
      </c>
      <c r="P384" s="23">
        <f>DATEDIF(O384,'Cleaning Summary'!$B$62,"Y")</f>
        <v>27</v>
      </c>
    </row>
    <row r="385" spans="1:16" x14ac:dyDescent="0.35">
      <c r="A385" s="23" t="s">
        <v>4025</v>
      </c>
      <c r="B385" s="23">
        <v>2001</v>
      </c>
      <c r="C385" s="23" t="s">
        <v>4806</v>
      </c>
      <c r="D385" s="23">
        <v>11</v>
      </c>
      <c r="E385" s="23">
        <v>2</v>
      </c>
      <c r="F385" s="28">
        <v>3579.83</v>
      </c>
      <c r="G385" s="23" t="s">
        <v>86</v>
      </c>
      <c r="H385" s="23" t="s">
        <v>86</v>
      </c>
      <c r="I385" s="23" t="s">
        <v>4808</v>
      </c>
      <c r="J385" s="23">
        <f>IF(TRIM(B385)="?",'Cleaning Summary'!$B$28,B385)</f>
        <v>2001</v>
      </c>
      <c r="K385" s="23" t="str">
        <f>IF(TRIM(C385)="?",'Cleaning Summary'!$B$27,C385)</f>
        <v>Nov</v>
      </c>
      <c r="L385" s="23" t="str">
        <f>IF(TRIM(G385)="?",'Cleaning Summary'!$B$40,G385)</f>
        <v>tier - 2</v>
      </c>
      <c r="M385" s="23" t="str">
        <f>IF(TRIM(H385)="?",'Cleaning Summary'!$B$45,H385)</f>
        <v>tier - 2</v>
      </c>
      <c r="N385" s="23" t="str">
        <f>IF(TRIM(I385)="?",'Cleaning Summary'!$B$29,I385)</f>
        <v>R1012</v>
      </c>
      <c r="O385" s="29">
        <f>DATE(J385,MATCH(K385,{"Jan","Feb","Mar","Apr","May","Jun","Jul","Aug","Sep","Oct","Nov","Dec"},0),D385)</f>
        <v>37206</v>
      </c>
      <c r="P385" s="23">
        <f>DATEDIF(O385,'Cleaning Summary'!$B$62,"Y")</f>
        <v>21</v>
      </c>
    </row>
    <row r="386" spans="1:16" x14ac:dyDescent="0.35">
      <c r="A386" s="23" t="s">
        <v>4023</v>
      </c>
      <c r="B386" s="23">
        <v>1986</v>
      </c>
      <c r="C386" s="23" t="s">
        <v>4809</v>
      </c>
      <c r="D386" s="23">
        <v>27</v>
      </c>
      <c r="E386" s="23">
        <v>3</v>
      </c>
      <c r="F386" s="28">
        <v>3589.14</v>
      </c>
      <c r="G386" s="23" t="s">
        <v>86</v>
      </c>
      <c r="H386" s="23" t="s">
        <v>86</v>
      </c>
      <c r="I386" s="23" t="s">
        <v>4805</v>
      </c>
      <c r="J386" s="23">
        <f>IF(TRIM(B386)="?",'Cleaning Summary'!$B$28,B386)</f>
        <v>1986</v>
      </c>
      <c r="K386" s="23" t="str">
        <f>IF(TRIM(C386)="?",'Cleaning Summary'!$B$27,C386)</f>
        <v>Dec</v>
      </c>
      <c r="L386" s="23" t="str">
        <f>IF(TRIM(G386)="?",'Cleaning Summary'!$B$40,G386)</f>
        <v>tier - 2</v>
      </c>
      <c r="M386" s="23" t="str">
        <f>IF(TRIM(H386)="?",'Cleaning Summary'!$B$45,H386)</f>
        <v>tier - 2</v>
      </c>
      <c r="N386" s="23" t="str">
        <f>IF(TRIM(I386)="?",'Cleaning Summary'!$B$29,I386)</f>
        <v>R1013</v>
      </c>
      <c r="O386" s="29">
        <f>DATE(J386,MATCH(K386,{"Jan","Feb","Mar","Apr","May","Jun","Jul","Aug","Sep","Oct","Nov","Dec"},0),D386)</f>
        <v>31773</v>
      </c>
      <c r="P386" s="23">
        <f>DATEDIF(O386,'Cleaning Summary'!$B$62,"Y")</f>
        <v>36</v>
      </c>
    </row>
    <row r="387" spans="1:16" x14ac:dyDescent="0.35">
      <c r="A387" s="23" t="s">
        <v>4021</v>
      </c>
      <c r="B387" s="23">
        <v>1999</v>
      </c>
      <c r="C387" s="23" t="s">
        <v>4807</v>
      </c>
      <c r="D387" s="23">
        <v>6</v>
      </c>
      <c r="E387" s="23">
        <v>3</v>
      </c>
      <c r="F387" s="28">
        <v>3591.48</v>
      </c>
      <c r="G387" s="23" t="s">
        <v>86</v>
      </c>
      <c r="H387" s="23" t="s">
        <v>87</v>
      </c>
      <c r="I387" s="23" t="s">
        <v>4812</v>
      </c>
      <c r="J387" s="23">
        <f>IF(TRIM(B387)="?",'Cleaning Summary'!$B$28,B387)</f>
        <v>1999</v>
      </c>
      <c r="K387" s="23" t="str">
        <f>IF(TRIM(C387)="?",'Cleaning Summary'!$B$27,C387)</f>
        <v>Jun</v>
      </c>
      <c r="L387" s="23" t="str">
        <f>IF(TRIM(G387)="?",'Cleaning Summary'!$B$40,G387)</f>
        <v>tier - 2</v>
      </c>
      <c r="M387" s="23" t="str">
        <f>IF(TRIM(H387)="?",'Cleaning Summary'!$B$45,H387)</f>
        <v>tier - 3</v>
      </c>
      <c r="N387" s="23" t="str">
        <f>IF(TRIM(I387)="?",'Cleaning Summary'!$B$29,I387)</f>
        <v>R1011</v>
      </c>
      <c r="O387" s="29">
        <f>DATE(J387,MATCH(K387,{"Jan","Feb","Mar","Apr","May","Jun","Jul","Aug","Sep","Oct","Nov","Dec"},0),D387)</f>
        <v>36317</v>
      </c>
      <c r="P387" s="23">
        <f>DATEDIF(O387,'Cleaning Summary'!$B$62,"Y")</f>
        <v>24</v>
      </c>
    </row>
    <row r="388" spans="1:16" x14ac:dyDescent="0.35">
      <c r="A388" s="23" t="s">
        <v>4019</v>
      </c>
      <c r="B388" s="23">
        <v>1997</v>
      </c>
      <c r="C388" s="23" t="s">
        <v>4806</v>
      </c>
      <c r="D388" s="23">
        <v>4</v>
      </c>
      <c r="E388" s="23">
        <v>1</v>
      </c>
      <c r="F388" s="28">
        <v>3594.17</v>
      </c>
      <c r="G388" s="23" t="s">
        <v>86</v>
      </c>
      <c r="H388" s="23" t="s">
        <v>86</v>
      </c>
      <c r="I388" s="23" t="s">
        <v>4808</v>
      </c>
      <c r="J388" s="23">
        <f>IF(TRIM(B388)="?",'Cleaning Summary'!$B$28,B388)</f>
        <v>1997</v>
      </c>
      <c r="K388" s="23" t="str">
        <f>IF(TRIM(C388)="?",'Cleaning Summary'!$B$27,C388)</f>
        <v>Nov</v>
      </c>
      <c r="L388" s="23" t="str">
        <f>IF(TRIM(G388)="?",'Cleaning Summary'!$B$40,G388)</f>
        <v>tier - 2</v>
      </c>
      <c r="M388" s="23" t="str">
        <f>IF(TRIM(H388)="?",'Cleaning Summary'!$B$45,H388)</f>
        <v>tier - 2</v>
      </c>
      <c r="N388" s="23" t="str">
        <f>IF(TRIM(I388)="?",'Cleaning Summary'!$B$29,I388)</f>
        <v>R1012</v>
      </c>
      <c r="O388" s="29">
        <f>DATE(J388,MATCH(K388,{"Jan","Feb","Mar","Apr","May","Jun","Jul","Aug","Sep","Oct","Nov","Dec"},0),D388)</f>
        <v>35738</v>
      </c>
      <c r="P388" s="23">
        <f>DATEDIF(O388,'Cleaning Summary'!$B$62,"Y")</f>
        <v>25</v>
      </c>
    </row>
    <row r="389" spans="1:16" x14ac:dyDescent="0.35">
      <c r="A389" s="23" t="s">
        <v>4017</v>
      </c>
      <c r="B389" s="23">
        <v>1999</v>
      </c>
      <c r="C389" s="23" t="s">
        <v>4810</v>
      </c>
      <c r="D389" s="23">
        <v>12</v>
      </c>
      <c r="E389" s="23">
        <v>3</v>
      </c>
      <c r="F389" s="28">
        <v>3597.6</v>
      </c>
      <c r="G389" s="23" t="s">
        <v>86</v>
      </c>
      <c r="H389" s="23" t="s">
        <v>86</v>
      </c>
      <c r="I389" s="23" t="s">
        <v>4812</v>
      </c>
      <c r="J389" s="23">
        <f>IF(TRIM(B389)="?",'Cleaning Summary'!$B$28,B389)</f>
        <v>1999</v>
      </c>
      <c r="K389" s="23" t="str">
        <f>IF(TRIM(C389)="?",'Cleaning Summary'!$B$27,C389)</f>
        <v>Aug</v>
      </c>
      <c r="L389" s="23" t="str">
        <f>IF(TRIM(G389)="?",'Cleaning Summary'!$B$40,G389)</f>
        <v>tier - 2</v>
      </c>
      <c r="M389" s="23" t="str">
        <f>IF(TRIM(H389)="?",'Cleaning Summary'!$B$45,H389)</f>
        <v>tier - 2</v>
      </c>
      <c r="N389" s="23" t="str">
        <f>IF(TRIM(I389)="?",'Cleaning Summary'!$B$29,I389)</f>
        <v>R1011</v>
      </c>
      <c r="O389" s="29">
        <f>DATE(J389,MATCH(K389,{"Jan","Feb","Mar","Apr","May","Jun","Jul","Aug","Sep","Oct","Nov","Dec"},0),D389)</f>
        <v>36384</v>
      </c>
      <c r="P389" s="23">
        <f>DATEDIF(O389,'Cleaning Summary'!$B$62,"Y")</f>
        <v>23</v>
      </c>
    </row>
    <row r="390" spans="1:16" x14ac:dyDescent="0.35">
      <c r="A390" s="23" t="s">
        <v>4015</v>
      </c>
      <c r="B390" s="23">
        <v>1988</v>
      </c>
      <c r="C390" s="23" t="s">
        <v>4806</v>
      </c>
      <c r="D390" s="23">
        <v>4</v>
      </c>
      <c r="E390" s="23">
        <v>3</v>
      </c>
      <c r="F390" s="28">
        <v>3603.6</v>
      </c>
      <c r="G390" s="23" t="s">
        <v>86</v>
      </c>
      <c r="H390" s="23" t="s">
        <v>85</v>
      </c>
      <c r="I390" s="23" t="s">
        <v>4805</v>
      </c>
      <c r="J390" s="23">
        <f>IF(TRIM(B390)="?",'Cleaning Summary'!$B$28,B390)</f>
        <v>1988</v>
      </c>
      <c r="K390" s="23" t="str">
        <f>IF(TRIM(C390)="?",'Cleaning Summary'!$B$27,C390)</f>
        <v>Nov</v>
      </c>
      <c r="L390" s="23" t="str">
        <f>IF(TRIM(G390)="?",'Cleaning Summary'!$B$40,G390)</f>
        <v>tier - 2</v>
      </c>
      <c r="M390" s="23" t="str">
        <f>IF(TRIM(H390)="?",'Cleaning Summary'!$B$45,H390)</f>
        <v>tier - 1</v>
      </c>
      <c r="N390" s="23" t="str">
        <f>IF(TRIM(I390)="?",'Cleaning Summary'!$B$29,I390)</f>
        <v>R1013</v>
      </c>
      <c r="O390" s="29">
        <f>DATE(J390,MATCH(K390,{"Jan","Feb","Mar","Apr","May","Jun","Jul","Aug","Sep","Oct","Nov","Dec"},0),D390)</f>
        <v>32451</v>
      </c>
      <c r="P390" s="23">
        <f>DATEDIF(O390,'Cleaning Summary'!$B$62,"Y")</f>
        <v>34</v>
      </c>
    </row>
    <row r="391" spans="1:16" x14ac:dyDescent="0.35">
      <c r="A391" s="23" t="s">
        <v>4013</v>
      </c>
      <c r="B391" s="23">
        <v>1990</v>
      </c>
      <c r="C391" s="23" t="s">
        <v>4811</v>
      </c>
      <c r="D391" s="23">
        <v>11</v>
      </c>
      <c r="E391" s="23">
        <v>3</v>
      </c>
      <c r="F391" s="28">
        <v>3606.43</v>
      </c>
      <c r="G391" s="23" t="s">
        <v>86</v>
      </c>
      <c r="H391" s="23" t="s">
        <v>85</v>
      </c>
      <c r="I391" s="23" t="s">
        <v>4805</v>
      </c>
      <c r="J391" s="23">
        <f>IF(TRIM(B391)="?",'Cleaning Summary'!$B$28,B391)</f>
        <v>1990</v>
      </c>
      <c r="K391" s="23" t="str">
        <f>IF(TRIM(C391)="?",'Cleaning Summary'!$B$27,C391)</f>
        <v>Oct</v>
      </c>
      <c r="L391" s="23" t="str">
        <f>IF(TRIM(G391)="?",'Cleaning Summary'!$B$40,G391)</f>
        <v>tier - 2</v>
      </c>
      <c r="M391" s="23" t="str">
        <f>IF(TRIM(H391)="?",'Cleaning Summary'!$B$45,H391)</f>
        <v>tier - 1</v>
      </c>
      <c r="N391" s="23" t="str">
        <f>IF(TRIM(I391)="?",'Cleaning Summary'!$B$29,I391)</f>
        <v>R1013</v>
      </c>
      <c r="O391" s="29">
        <f>DATE(J391,MATCH(K391,{"Jan","Feb","Mar","Apr","May","Jun","Jul","Aug","Sep","Oct","Nov","Dec"},0),D391)</f>
        <v>33157</v>
      </c>
      <c r="P391" s="23">
        <f>DATEDIF(O391,'Cleaning Summary'!$B$62,"Y")</f>
        <v>32</v>
      </c>
    </row>
    <row r="392" spans="1:16" x14ac:dyDescent="0.35">
      <c r="A392" s="23" t="s">
        <v>4011</v>
      </c>
      <c r="B392" s="23">
        <v>1985</v>
      </c>
      <c r="C392" s="23" t="s">
        <v>4807</v>
      </c>
      <c r="D392" s="23">
        <v>14</v>
      </c>
      <c r="E392" s="23">
        <v>3</v>
      </c>
      <c r="F392" s="28">
        <v>3622.13</v>
      </c>
      <c r="G392" s="23" t="s">
        <v>86</v>
      </c>
      <c r="H392" s="23" t="s">
        <v>85</v>
      </c>
      <c r="I392" s="23" t="s">
        <v>4805</v>
      </c>
      <c r="J392" s="23">
        <f>IF(TRIM(B392)="?",'Cleaning Summary'!$B$28,B392)</f>
        <v>1985</v>
      </c>
      <c r="K392" s="23" t="str">
        <f>IF(TRIM(C392)="?",'Cleaning Summary'!$B$27,C392)</f>
        <v>Jun</v>
      </c>
      <c r="L392" s="23" t="str">
        <f>IF(TRIM(G392)="?",'Cleaning Summary'!$B$40,G392)</f>
        <v>tier - 2</v>
      </c>
      <c r="M392" s="23" t="str">
        <f>IF(TRIM(H392)="?",'Cleaning Summary'!$B$45,H392)</f>
        <v>tier - 1</v>
      </c>
      <c r="N392" s="23" t="str">
        <f>IF(TRIM(I392)="?",'Cleaning Summary'!$B$29,I392)</f>
        <v>R1013</v>
      </c>
      <c r="O392" s="29">
        <f>DATE(J392,MATCH(K392,{"Jan","Feb","Mar","Apr","May","Jun","Jul","Aug","Sep","Oct","Nov","Dec"},0),D392)</f>
        <v>31212</v>
      </c>
      <c r="P392" s="23">
        <f>DATEDIF(O392,'Cleaning Summary'!$B$62,"Y")</f>
        <v>37</v>
      </c>
    </row>
    <row r="393" spans="1:16" x14ac:dyDescent="0.35">
      <c r="A393" s="23" t="s">
        <v>4009</v>
      </c>
      <c r="B393" s="23">
        <v>1992</v>
      </c>
      <c r="C393" s="23" t="s">
        <v>4806</v>
      </c>
      <c r="D393" s="23">
        <v>17</v>
      </c>
      <c r="E393" s="23">
        <v>0</v>
      </c>
      <c r="F393" s="28">
        <v>3645.09</v>
      </c>
      <c r="G393" s="23" t="s">
        <v>85</v>
      </c>
      <c r="H393" s="23" t="s">
        <v>86</v>
      </c>
      <c r="I393" s="23" t="s">
        <v>4820</v>
      </c>
      <c r="J393" s="23">
        <f>IF(TRIM(B393)="?",'Cleaning Summary'!$B$28,B393)</f>
        <v>1992</v>
      </c>
      <c r="K393" s="23" t="str">
        <f>IF(TRIM(C393)="?",'Cleaning Summary'!$B$27,C393)</f>
        <v>Nov</v>
      </c>
      <c r="L393" s="23" t="str">
        <f>IF(TRIM(G393)="?",'Cleaning Summary'!$B$40,G393)</f>
        <v>tier - 1</v>
      </c>
      <c r="M393" s="23" t="str">
        <f>IF(TRIM(H393)="?",'Cleaning Summary'!$B$45,H393)</f>
        <v>tier - 2</v>
      </c>
      <c r="N393" s="23" t="str">
        <f>IF(TRIM(I393)="?",'Cleaning Summary'!$B$29,I393)</f>
        <v>R1014</v>
      </c>
      <c r="O393" s="29">
        <f>DATE(J393,MATCH(K393,{"Jan","Feb","Mar","Apr","May","Jun","Jul","Aug","Sep","Oct","Nov","Dec"},0),D393)</f>
        <v>33925</v>
      </c>
      <c r="P393" s="23">
        <f>DATEDIF(O393,'Cleaning Summary'!$B$62,"Y")</f>
        <v>30</v>
      </c>
    </row>
    <row r="394" spans="1:16" x14ac:dyDescent="0.35">
      <c r="A394" s="23" t="s">
        <v>4007</v>
      </c>
      <c r="B394" s="23">
        <v>1990</v>
      </c>
      <c r="C394" s="23" t="s">
        <v>4806</v>
      </c>
      <c r="D394" s="23">
        <v>8</v>
      </c>
      <c r="E394" s="23">
        <v>3</v>
      </c>
      <c r="F394" s="28">
        <v>3653.29</v>
      </c>
      <c r="G394" s="23" t="s">
        <v>86</v>
      </c>
      <c r="H394" s="23" t="s">
        <v>87</v>
      </c>
      <c r="I394" s="23" t="s">
        <v>4812</v>
      </c>
      <c r="J394" s="23">
        <f>IF(TRIM(B394)="?",'Cleaning Summary'!$B$28,B394)</f>
        <v>1990</v>
      </c>
      <c r="K394" s="23" t="str">
        <f>IF(TRIM(C394)="?",'Cleaning Summary'!$B$27,C394)</f>
        <v>Nov</v>
      </c>
      <c r="L394" s="23" t="str">
        <f>IF(TRIM(G394)="?",'Cleaning Summary'!$B$40,G394)</f>
        <v>tier - 2</v>
      </c>
      <c r="M394" s="23" t="str">
        <f>IF(TRIM(H394)="?",'Cleaning Summary'!$B$45,H394)</f>
        <v>tier - 3</v>
      </c>
      <c r="N394" s="23" t="str">
        <f>IF(TRIM(I394)="?",'Cleaning Summary'!$B$29,I394)</f>
        <v>R1011</v>
      </c>
      <c r="O394" s="29">
        <f>DATE(J394,MATCH(K394,{"Jan","Feb","Mar","Apr","May","Jun","Jul","Aug","Sep","Oct","Nov","Dec"},0),D394)</f>
        <v>33185</v>
      </c>
      <c r="P394" s="23">
        <f>DATEDIF(O394,'Cleaning Summary'!$B$62,"Y")</f>
        <v>32</v>
      </c>
    </row>
    <row r="395" spans="1:16" x14ac:dyDescent="0.35">
      <c r="A395" s="23" t="s">
        <v>4005</v>
      </c>
      <c r="B395" s="23">
        <v>1992</v>
      </c>
      <c r="C395" s="23" t="s">
        <v>73</v>
      </c>
      <c r="D395" s="23">
        <v>14</v>
      </c>
      <c r="E395" s="23">
        <v>1</v>
      </c>
      <c r="F395" s="28">
        <v>3659.35</v>
      </c>
      <c r="G395" s="23" t="s">
        <v>87</v>
      </c>
      <c r="H395" s="23" t="s">
        <v>85</v>
      </c>
      <c r="I395" s="23" t="s">
        <v>4812</v>
      </c>
      <c r="J395" s="23">
        <f>IF(TRIM(B395)="?",'Cleaning Summary'!$B$28,B395)</f>
        <v>1992</v>
      </c>
      <c r="K395" s="23" t="str">
        <f>IF(TRIM(C395)="?",'Cleaning Summary'!$B$27,C395)</f>
        <v>Sep</v>
      </c>
      <c r="L395" s="23" t="str">
        <f>IF(TRIM(G395)="?",'Cleaning Summary'!$B$40,G395)</f>
        <v>tier - 3</v>
      </c>
      <c r="M395" s="23" t="str">
        <f>IF(TRIM(H395)="?",'Cleaning Summary'!$B$45,H395)</f>
        <v>tier - 1</v>
      </c>
      <c r="N395" s="23" t="str">
        <f>IF(TRIM(I395)="?",'Cleaning Summary'!$B$29,I395)</f>
        <v>R1011</v>
      </c>
      <c r="O395" s="29">
        <f>DATE(J395,MATCH(K395,{"Jan","Feb","Mar","Apr","May","Jun","Jul","Aug","Sep","Oct","Nov","Dec"},0),D395)</f>
        <v>33861</v>
      </c>
      <c r="P395" s="23">
        <f>DATEDIF(O395,'Cleaning Summary'!$B$62,"Y")</f>
        <v>30</v>
      </c>
    </row>
    <row r="396" spans="1:16" x14ac:dyDescent="0.35">
      <c r="A396" s="23" t="s">
        <v>4003</v>
      </c>
      <c r="B396" s="23">
        <v>1984</v>
      </c>
      <c r="C396" s="23" t="s">
        <v>4804</v>
      </c>
      <c r="D396" s="23">
        <v>6</v>
      </c>
      <c r="E396" s="23">
        <v>3</v>
      </c>
      <c r="F396" s="28">
        <v>3678.86</v>
      </c>
      <c r="G396" s="23" t="s">
        <v>86</v>
      </c>
      <c r="H396" s="23" t="s">
        <v>87</v>
      </c>
      <c r="I396" s="23" t="s">
        <v>4805</v>
      </c>
      <c r="J396" s="23">
        <f>IF(TRIM(B396)="?",'Cleaning Summary'!$B$28,B396)</f>
        <v>1984</v>
      </c>
      <c r="K396" s="23" t="str">
        <f>IF(TRIM(C396)="?",'Cleaning Summary'!$B$27,C396)</f>
        <v>Jul</v>
      </c>
      <c r="L396" s="23" t="str">
        <f>IF(TRIM(G396)="?",'Cleaning Summary'!$B$40,G396)</f>
        <v>tier - 2</v>
      </c>
      <c r="M396" s="23" t="str">
        <f>IF(TRIM(H396)="?",'Cleaning Summary'!$B$45,H396)</f>
        <v>tier - 3</v>
      </c>
      <c r="N396" s="23" t="str">
        <f>IF(TRIM(I396)="?",'Cleaning Summary'!$B$29,I396)</f>
        <v>R1013</v>
      </c>
      <c r="O396" s="29">
        <f>DATE(J396,MATCH(K396,{"Jan","Feb","Mar","Apr","May","Jun","Jul","Aug","Sep","Oct","Nov","Dec"},0),D396)</f>
        <v>30869</v>
      </c>
      <c r="P396" s="23">
        <f>DATEDIF(O396,'Cleaning Summary'!$B$62,"Y")</f>
        <v>38</v>
      </c>
    </row>
    <row r="397" spans="1:16" x14ac:dyDescent="0.35">
      <c r="A397" s="23" t="s">
        <v>4001</v>
      </c>
      <c r="B397" s="23">
        <v>2003</v>
      </c>
      <c r="C397" s="23" t="s">
        <v>4804</v>
      </c>
      <c r="D397" s="23">
        <v>10</v>
      </c>
      <c r="E397" s="23">
        <v>0</v>
      </c>
      <c r="F397" s="28">
        <v>3688.35</v>
      </c>
      <c r="G397" s="23" t="s">
        <v>86</v>
      </c>
      <c r="H397" s="23" t="s">
        <v>86</v>
      </c>
      <c r="I397" s="23" t="s">
        <v>4821</v>
      </c>
      <c r="J397" s="23">
        <f>IF(TRIM(B397)="?",'Cleaning Summary'!$B$28,B397)</f>
        <v>2003</v>
      </c>
      <c r="K397" s="23" t="str">
        <f>IF(TRIM(C397)="?",'Cleaning Summary'!$B$27,C397)</f>
        <v>Jul</v>
      </c>
      <c r="L397" s="23" t="str">
        <f>IF(TRIM(G397)="?",'Cleaning Summary'!$B$40,G397)</f>
        <v>tier - 2</v>
      </c>
      <c r="M397" s="23" t="str">
        <f>IF(TRIM(H397)="?",'Cleaning Summary'!$B$45,H397)</f>
        <v>tier - 2</v>
      </c>
      <c r="N397" s="23" t="str">
        <f>IF(TRIM(I397)="?",'Cleaning Summary'!$B$29,I397)</f>
        <v>R1021</v>
      </c>
      <c r="O397" s="29">
        <f>DATE(J397,MATCH(K397,{"Jan","Feb","Mar","Apr","May","Jun","Jul","Aug","Sep","Oct","Nov","Dec"},0),D397)</f>
        <v>37812</v>
      </c>
      <c r="P397" s="23">
        <f>DATEDIF(O397,'Cleaning Summary'!$B$62,"Y")</f>
        <v>19</v>
      </c>
    </row>
    <row r="398" spans="1:16" x14ac:dyDescent="0.35">
      <c r="A398" s="23" t="s">
        <v>3999</v>
      </c>
      <c r="B398" s="23">
        <v>1981</v>
      </c>
      <c r="C398" s="23" t="s">
        <v>4809</v>
      </c>
      <c r="D398" s="23">
        <v>14</v>
      </c>
      <c r="E398" s="23">
        <v>1</v>
      </c>
      <c r="F398" s="28">
        <v>3688.38</v>
      </c>
      <c r="G398" s="23" t="s">
        <v>86</v>
      </c>
      <c r="H398" s="23" t="s">
        <v>86</v>
      </c>
      <c r="I398" s="23" t="s">
        <v>4805</v>
      </c>
      <c r="J398" s="23">
        <f>IF(TRIM(B398)="?",'Cleaning Summary'!$B$28,B398)</f>
        <v>1981</v>
      </c>
      <c r="K398" s="23" t="str">
        <f>IF(TRIM(C398)="?",'Cleaning Summary'!$B$27,C398)</f>
        <v>Dec</v>
      </c>
      <c r="L398" s="23" t="str">
        <f>IF(TRIM(G398)="?",'Cleaning Summary'!$B$40,G398)</f>
        <v>tier - 2</v>
      </c>
      <c r="M398" s="23" t="str">
        <f>IF(TRIM(H398)="?",'Cleaning Summary'!$B$45,H398)</f>
        <v>tier - 2</v>
      </c>
      <c r="N398" s="23" t="str">
        <f>IF(TRIM(I398)="?",'Cleaning Summary'!$B$29,I398)</f>
        <v>R1013</v>
      </c>
      <c r="O398" s="29">
        <f>DATE(J398,MATCH(K398,{"Jan","Feb","Mar","Apr","May","Jun","Jul","Aug","Sep","Oct","Nov","Dec"},0),D398)</f>
        <v>29934</v>
      </c>
      <c r="P398" s="23">
        <f>DATEDIF(O398,'Cleaning Summary'!$B$62,"Y")</f>
        <v>41</v>
      </c>
    </row>
    <row r="399" spans="1:16" x14ac:dyDescent="0.35">
      <c r="A399" s="23" t="s">
        <v>3997</v>
      </c>
      <c r="B399" s="23">
        <v>1995</v>
      </c>
      <c r="C399" s="23" t="s">
        <v>4811</v>
      </c>
      <c r="D399" s="23">
        <v>21</v>
      </c>
      <c r="E399" s="23">
        <v>2</v>
      </c>
      <c r="F399" s="28">
        <v>3693.43</v>
      </c>
      <c r="G399" s="23" t="s">
        <v>86</v>
      </c>
      <c r="H399" s="23" t="s">
        <v>87</v>
      </c>
      <c r="I399" s="23" t="s">
        <v>4812</v>
      </c>
      <c r="J399" s="23">
        <f>IF(TRIM(B399)="?",'Cleaning Summary'!$B$28,B399)</f>
        <v>1995</v>
      </c>
      <c r="K399" s="23" t="str">
        <f>IF(TRIM(C399)="?",'Cleaning Summary'!$B$27,C399)</f>
        <v>Oct</v>
      </c>
      <c r="L399" s="23" t="str">
        <f>IF(TRIM(G399)="?",'Cleaning Summary'!$B$40,G399)</f>
        <v>tier - 2</v>
      </c>
      <c r="M399" s="23" t="str">
        <f>IF(TRIM(H399)="?",'Cleaning Summary'!$B$45,H399)</f>
        <v>tier - 3</v>
      </c>
      <c r="N399" s="23" t="str">
        <f>IF(TRIM(I399)="?",'Cleaning Summary'!$B$29,I399)</f>
        <v>R1011</v>
      </c>
      <c r="O399" s="29">
        <f>DATE(J399,MATCH(K399,{"Jan","Feb","Mar","Apr","May","Jun","Jul","Aug","Sep","Oct","Nov","Dec"},0),D399)</f>
        <v>34993</v>
      </c>
      <c r="P399" s="23">
        <f>DATEDIF(O399,'Cleaning Summary'!$B$62,"Y")</f>
        <v>27</v>
      </c>
    </row>
    <row r="400" spans="1:16" x14ac:dyDescent="0.35">
      <c r="A400" s="23" t="s">
        <v>3995</v>
      </c>
      <c r="B400" s="23">
        <v>1988</v>
      </c>
      <c r="C400" s="23" t="s">
        <v>4810</v>
      </c>
      <c r="D400" s="23">
        <v>18</v>
      </c>
      <c r="E400" s="23">
        <v>3</v>
      </c>
      <c r="F400" s="28">
        <v>3699.54</v>
      </c>
      <c r="G400" s="23" t="s">
        <v>86</v>
      </c>
      <c r="H400" s="23" t="s">
        <v>87</v>
      </c>
      <c r="I400" s="23" t="s">
        <v>4805</v>
      </c>
      <c r="J400" s="23">
        <f>IF(TRIM(B400)="?",'Cleaning Summary'!$B$28,B400)</f>
        <v>1988</v>
      </c>
      <c r="K400" s="23" t="str">
        <f>IF(TRIM(C400)="?",'Cleaning Summary'!$B$27,C400)</f>
        <v>Aug</v>
      </c>
      <c r="L400" s="23" t="str">
        <f>IF(TRIM(G400)="?",'Cleaning Summary'!$B$40,G400)</f>
        <v>tier - 2</v>
      </c>
      <c r="M400" s="23" t="str">
        <f>IF(TRIM(H400)="?",'Cleaning Summary'!$B$45,H400)</f>
        <v>tier - 3</v>
      </c>
      <c r="N400" s="23" t="str">
        <f>IF(TRIM(I400)="?",'Cleaning Summary'!$B$29,I400)</f>
        <v>R1013</v>
      </c>
      <c r="O400" s="29">
        <f>DATE(J400,MATCH(K400,{"Jan","Feb","Mar","Apr","May","Jun","Jul","Aug","Sep","Oct","Nov","Dec"},0),D400)</f>
        <v>32373</v>
      </c>
      <c r="P400" s="23">
        <f>DATEDIF(O400,'Cleaning Summary'!$B$62,"Y")</f>
        <v>34</v>
      </c>
    </row>
    <row r="401" spans="1:16" x14ac:dyDescent="0.35">
      <c r="A401" s="23" t="s">
        <v>3993</v>
      </c>
      <c r="B401" s="23">
        <v>1989</v>
      </c>
      <c r="C401" s="23" t="s">
        <v>4809</v>
      </c>
      <c r="D401" s="23">
        <v>2</v>
      </c>
      <c r="E401" s="23">
        <v>0</v>
      </c>
      <c r="F401" s="28">
        <v>3704.35</v>
      </c>
      <c r="G401" s="23" t="s">
        <v>86</v>
      </c>
      <c r="H401" s="23" t="s">
        <v>86</v>
      </c>
      <c r="I401" s="23" t="s">
        <v>4805</v>
      </c>
      <c r="J401" s="23">
        <f>IF(TRIM(B401)="?",'Cleaning Summary'!$B$28,B401)</f>
        <v>1989</v>
      </c>
      <c r="K401" s="23" t="str">
        <f>IF(TRIM(C401)="?",'Cleaning Summary'!$B$27,C401)</f>
        <v>Dec</v>
      </c>
      <c r="L401" s="23" t="str">
        <f>IF(TRIM(G401)="?",'Cleaning Summary'!$B$40,G401)</f>
        <v>tier - 2</v>
      </c>
      <c r="M401" s="23" t="str">
        <f>IF(TRIM(H401)="?",'Cleaning Summary'!$B$45,H401)</f>
        <v>tier - 2</v>
      </c>
      <c r="N401" s="23" t="str">
        <f>IF(TRIM(I401)="?",'Cleaning Summary'!$B$29,I401)</f>
        <v>R1013</v>
      </c>
      <c r="O401" s="29">
        <f>DATE(J401,MATCH(K401,{"Jan","Feb","Mar","Apr","May","Jun","Jul","Aug","Sep","Oct","Nov","Dec"},0),D401)</f>
        <v>32844</v>
      </c>
      <c r="P401" s="23">
        <f>DATEDIF(O401,'Cleaning Summary'!$B$62,"Y")</f>
        <v>33</v>
      </c>
    </row>
    <row r="402" spans="1:16" x14ac:dyDescent="0.35">
      <c r="A402" s="23" t="s">
        <v>3991</v>
      </c>
      <c r="B402" s="23">
        <v>2004</v>
      </c>
      <c r="C402" s="23" t="s">
        <v>4806</v>
      </c>
      <c r="D402" s="23">
        <v>5</v>
      </c>
      <c r="E402" s="23">
        <v>0</v>
      </c>
      <c r="F402" s="28">
        <v>3722.23</v>
      </c>
      <c r="G402" s="23" t="s">
        <v>86</v>
      </c>
      <c r="H402" s="23" t="s">
        <v>86</v>
      </c>
      <c r="I402" s="23" t="s">
        <v>4817</v>
      </c>
      <c r="J402" s="23">
        <f>IF(TRIM(B402)="?",'Cleaning Summary'!$B$28,B402)</f>
        <v>2004</v>
      </c>
      <c r="K402" s="23" t="str">
        <f>IF(TRIM(C402)="?",'Cleaning Summary'!$B$27,C402)</f>
        <v>Nov</v>
      </c>
      <c r="L402" s="23" t="str">
        <f>IF(TRIM(G402)="?",'Cleaning Summary'!$B$40,G402)</f>
        <v>tier - 2</v>
      </c>
      <c r="M402" s="23" t="str">
        <f>IF(TRIM(H402)="?",'Cleaning Summary'!$B$45,H402)</f>
        <v>tier - 2</v>
      </c>
      <c r="N402" s="23" t="str">
        <f>IF(TRIM(I402)="?",'Cleaning Summary'!$B$29,I402)</f>
        <v>R1025</v>
      </c>
      <c r="O402" s="29">
        <f>DATE(J402,MATCH(K402,{"Jan","Feb","Mar","Apr","May","Jun","Jul","Aug","Sep","Oct","Nov","Dec"},0),D402)</f>
        <v>38296</v>
      </c>
      <c r="P402" s="23">
        <f>DATEDIF(O402,'Cleaning Summary'!$B$62,"Y")</f>
        <v>18</v>
      </c>
    </row>
    <row r="403" spans="1:16" x14ac:dyDescent="0.35">
      <c r="A403" s="23" t="s">
        <v>3989</v>
      </c>
      <c r="B403" s="23">
        <v>1986</v>
      </c>
      <c r="C403" s="23" t="s">
        <v>4809</v>
      </c>
      <c r="D403" s="23">
        <v>1</v>
      </c>
      <c r="E403" s="23">
        <v>3</v>
      </c>
      <c r="F403" s="28">
        <v>3731.6</v>
      </c>
      <c r="G403" s="23" t="s">
        <v>86</v>
      </c>
      <c r="H403" s="23" t="s">
        <v>86</v>
      </c>
      <c r="I403" s="23" t="s">
        <v>4805</v>
      </c>
      <c r="J403" s="23">
        <f>IF(TRIM(B403)="?",'Cleaning Summary'!$B$28,B403)</f>
        <v>1986</v>
      </c>
      <c r="K403" s="23" t="str">
        <f>IF(TRIM(C403)="?",'Cleaning Summary'!$B$27,C403)</f>
        <v>Dec</v>
      </c>
      <c r="L403" s="23" t="str">
        <f>IF(TRIM(G403)="?",'Cleaning Summary'!$B$40,G403)</f>
        <v>tier - 2</v>
      </c>
      <c r="M403" s="23" t="str">
        <f>IF(TRIM(H403)="?",'Cleaning Summary'!$B$45,H403)</f>
        <v>tier - 2</v>
      </c>
      <c r="N403" s="23" t="str">
        <f>IF(TRIM(I403)="?",'Cleaning Summary'!$B$29,I403)</f>
        <v>R1013</v>
      </c>
      <c r="O403" s="29">
        <f>DATE(J403,MATCH(K403,{"Jan","Feb","Mar","Apr","May","Jun","Jul","Aug","Sep","Oct","Nov","Dec"},0),D403)</f>
        <v>31747</v>
      </c>
      <c r="P403" s="23">
        <f>DATEDIF(O403,'Cleaning Summary'!$B$62,"Y")</f>
        <v>36</v>
      </c>
    </row>
    <row r="404" spans="1:16" x14ac:dyDescent="0.35">
      <c r="A404" s="23" t="s">
        <v>3987</v>
      </c>
      <c r="B404" s="23">
        <v>1994</v>
      </c>
      <c r="C404" s="23" t="s">
        <v>4810</v>
      </c>
      <c r="D404" s="23">
        <v>22</v>
      </c>
      <c r="E404" s="23">
        <v>0</v>
      </c>
      <c r="F404" s="28">
        <v>3732.63</v>
      </c>
      <c r="G404" s="23" t="s">
        <v>86</v>
      </c>
      <c r="H404" s="23" t="s">
        <v>87</v>
      </c>
      <c r="I404" s="23" t="s">
        <v>4818</v>
      </c>
      <c r="J404" s="23">
        <f>IF(TRIM(B404)="?",'Cleaning Summary'!$B$28,B404)</f>
        <v>1994</v>
      </c>
      <c r="K404" s="23" t="str">
        <f>IF(TRIM(C404)="?",'Cleaning Summary'!$B$27,C404)</f>
        <v>Aug</v>
      </c>
      <c r="L404" s="23" t="str">
        <f>IF(TRIM(G404)="?",'Cleaning Summary'!$B$40,G404)</f>
        <v>tier - 2</v>
      </c>
      <c r="M404" s="23" t="str">
        <f>IF(TRIM(H404)="?",'Cleaning Summary'!$B$45,H404)</f>
        <v>tier - 3</v>
      </c>
      <c r="N404" s="23" t="str">
        <f>IF(TRIM(I404)="?",'Cleaning Summary'!$B$29,I404)</f>
        <v>R1024</v>
      </c>
      <c r="O404" s="29">
        <f>DATE(J404,MATCH(K404,{"Jan","Feb","Mar","Apr","May","Jun","Jul","Aug","Sep","Oct","Nov","Dec"},0),D404)</f>
        <v>34568</v>
      </c>
      <c r="P404" s="23">
        <f>DATEDIF(O404,'Cleaning Summary'!$B$62,"Y")</f>
        <v>28</v>
      </c>
    </row>
    <row r="405" spans="1:16" x14ac:dyDescent="0.35">
      <c r="A405" s="23" t="s">
        <v>3985</v>
      </c>
      <c r="B405" s="23">
        <v>1993</v>
      </c>
      <c r="C405" s="23" t="s">
        <v>4807</v>
      </c>
      <c r="D405" s="23">
        <v>22</v>
      </c>
      <c r="E405" s="23">
        <v>0</v>
      </c>
      <c r="F405" s="28">
        <v>3736.46</v>
      </c>
      <c r="G405" s="23" t="s">
        <v>86</v>
      </c>
      <c r="H405" s="23" t="s">
        <v>86</v>
      </c>
      <c r="I405" s="23" t="s">
        <v>4808</v>
      </c>
      <c r="J405" s="23">
        <f>IF(TRIM(B405)="?",'Cleaning Summary'!$B$28,B405)</f>
        <v>1993</v>
      </c>
      <c r="K405" s="23" t="str">
        <f>IF(TRIM(C405)="?",'Cleaning Summary'!$B$27,C405)</f>
        <v>Jun</v>
      </c>
      <c r="L405" s="23" t="str">
        <f>IF(TRIM(G405)="?",'Cleaning Summary'!$B$40,G405)</f>
        <v>tier - 2</v>
      </c>
      <c r="M405" s="23" t="str">
        <f>IF(TRIM(H405)="?",'Cleaning Summary'!$B$45,H405)</f>
        <v>tier - 2</v>
      </c>
      <c r="N405" s="23" t="str">
        <f>IF(TRIM(I405)="?",'Cleaning Summary'!$B$29,I405)</f>
        <v>R1012</v>
      </c>
      <c r="O405" s="29">
        <f>DATE(J405,MATCH(K405,{"Jan","Feb","Mar","Apr","May","Jun","Jul","Aug","Sep","Oct","Nov","Dec"},0),D405)</f>
        <v>34142</v>
      </c>
      <c r="P405" s="23">
        <f>DATEDIF(O405,'Cleaning Summary'!$B$62,"Y")</f>
        <v>29</v>
      </c>
    </row>
    <row r="406" spans="1:16" x14ac:dyDescent="0.35">
      <c r="A406" s="23" t="s">
        <v>3983</v>
      </c>
      <c r="B406" s="23">
        <v>1986</v>
      </c>
      <c r="C406" s="23" t="s">
        <v>73</v>
      </c>
      <c r="D406" s="23">
        <v>9</v>
      </c>
      <c r="E406" s="23">
        <v>3</v>
      </c>
      <c r="F406" s="28">
        <v>3748.56</v>
      </c>
      <c r="G406" s="23" t="s">
        <v>86</v>
      </c>
      <c r="H406" s="23" t="s">
        <v>86</v>
      </c>
      <c r="I406" s="23" t="s">
        <v>4805</v>
      </c>
      <c r="J406" s="23">
        <f>IF(TRIM(B406)="?",'Cleaning Summary'!$B$28,B406)</f>
        <v>1986</v>
      </c>
      <c r="K406" s="23" t="str">
        <f>IF(TRIM(C406)="?",'Cleaning Summary'!$B$27,C406)</f>
        <v>Sep</v>
      </c>
      <c r="L406" s="23" t="str">
        <f>IF(TRIM(G406)="?",'Cleaning Summary'!$B$40,G406)</f>
        <v>tier - 2</v>
      </c>
      <c r="M406" s="23" t="str">
        <f>IF(TRIM(H406)="?",'Cleaning Summary'!$B$45,H406)</f>
        <v>tier - 2</v>
      </c>
      <c r="N406" s="23" t="str">
        <f>IF(TRIM(I406)="?",'Cleaning Summary'!$B$29,I406)</f>
        <v>R1013</v>
      </c>
      <c r="O406" s="29">
        <f>DATE(J406,MATCH(K406,{"Jan","Feb","Mar","Apr","May","Jun","Jul","Aug","Sep","Oct","Nov","Dec"},0),D406)</f>
        <v>31664</v>
      </c>
      <c r="P406" s="23">
        <f>DATEDIF(O406,'Cleaning Summary'!$B$62,"Y")</f>
        <v>36</v>
      </c>
    </row>
    <row r="407" spans="1:16" x14ac:dyDescent="0.35">
      <c r="A407" s="23" t="s">
        <v>3981</v>
      </c>
      <c r="B407" s="23">
        <v>1991</v>
      </c>
      <c r="C407" s="23" t="s">
        <v>4811</v>
      </c>
      <c r="D407" s="23">
        <v>28</v>
      </c>
      <c r="E407" s="23">
        <v>0</v>
      </c>
      <c r="F407" s="28">
        <v>3756.62</v>
      </c>
      <c r="G407" s="23" t="s">
        <v>86</v>
      </c>
      <c r="H407" s="23" t="s">
        <v>86</v>
      </c>
      <c r="I407" s="23" t="s">
        <v>4805</v>
      </c>
      <c r="J407" s="23">
        <f>IF(TRIM(B407)="?",'Cleaning Summary'!$B$28,B407)</f>
        <v>1991</v>
      </c>
      <c r="K407" s="23" t="str">
        <f>IF(TRIM(C407)="?",'Cleaning Summary'!$B$27,C407)</f>
        <v>Oct</v>
      </c>
      <c r="L407" s="23" t="str">
        <f>IF(TRIM(G407)="?",'Cleaning Summary'!$B$40,G407)</f>
        <v>tier - 2</v>
      </c>
      <c r="M407" s="23" t="str">
        <f>IF(TRIM(H407)="?",'Cleaning Summary'!$B$45,H407)</f>
        <v>tier - 2</v>
      </c>
      <c r="N407" s="23" t="str">
        <f>IF(TRIM(I407)="?",'Cleaning Summary'!$B$29,I407)</f>
        <v>R1013</v>
      </c>
      <c r="O407" s="29">
        <f>DATE(J407,MATCH(K407,{"Jan","Feb","Mar","Apr","May","Jun","Jul","Aug","Sep","Oct","Nov","Dec"},0),D407)</f>
        <v>33539</v>
      </c>
      <c r="P407" s="23">
        <f>DATEDIF(O407,'Cleaning Summary'!$B$62,"Y")</f>
        <v>31</v>
      </c>
    </row>
    <row r="408" spans="1:16" x14ac:dyDescent="0.35">
      <c r="A408" s="23" t="s">
        <v>3979</v>
      </c>
      <c r="B408" s="23">
        <v>1991</v>
      </c>
      <c r="C408" s="23" t="s">
        <v>4810</v>
      </c>
      <c r="D408" s="23">
        <v>25</v>
      </c>
      <c r="E408" s="23">
        <v>0</v>
      </c>
      <c r="F408" s="28">
        <v>3757.84</v>
      </c>
      <c r="G408" s="23" t="s">
        <v>86</v>
      </c>
      <c r="H408" s="23" t="s">
        <v>85</v>
      </c>
      <c r="I408" s="23" t="s">
        <v>4805</v>
      </c>
      <c r="J408" s="23">
        <f>IF(TRIM(B408)="?",'Cleaning Summary'!$B$28,B408)</f>
        <v>1991</v>
      </c>
      <c r="K408" s="23" t="str">
        <f>IF(TRIM(C408)="?",'Cleaning Summary'!$B$27,C408)</f>
        <v>Aug</v>
      </c>
      <c r="L408" s="23" t="str">
        <f>IF(TRIM(G408)="?",'Cleaning Summary'!$B$40,G408)</f>
        <v>tier - 2</v>
      </c>
      <c r="M408" s="23" t="str">
        <f>IF(TRIM(H408)="?",'Cleaning Summary'!$B$45,H408)</f>
        <v>tier - 1</v>
      </c>
      <c r="N408" s="23" t="str">
        <f>IF(TRIM(I408)="?",'Cleaning Summary'!$B$29,I408)</f>
        <v>R1013</v>
      </c>
      <c r="O408" s="29">
        <f>DATE(J408,MATCH(K408,{"Jan","Feb","Mar","Apr","May","Jun","Jul","Aug","Sep","Oct","Nov","Dec"},0),D408)</f>
        <v>33475</v>
      </c>
      <c r="P408" s="23">
        <f>DATEDIF(O408,'Cleaning Summary'!$B$62,"Y")</f>
        <v>31</v>
      </c>
    </row>
    <row r="409" spans="1:16" x14ac:dyDescent="0.35">
      <c r="A409" s="23" t="s">
        <v>3977</v>
      </c>
      <c r="B409" s="23">
        <v>1991</v>
      </c>
      <c r="C409" s="23" t="s">
        <v>4811</v>
      </c>
      <c r="D409" s="23">
        <v>24</v>
      </c>
      <c r="E409" s="23">
        <v>0</v>
      </c>
      <c r="F409" s="28">
        <v>3761.29</v>
      </c>
      <c r="G409" s="23" t="s">
        <v>86</v>
      </c>
      <c r="H409" s="23" t="s">
        <v>87</v>
      </c>
      <c r="I409" s="23" t="s">
        <v>4812</v>
      </c>
      <c r="J409" s="23">
        <f>IF(TRIM(B409)="?",'Cleaning Summary'!$B$28,B409)</f>
        <v>1991</v>
      </c>
      <c r="K409" s="23" t="str">
        <f>IF(TRIM(C409)="?",'Cleaning Summary'!$B$27,C409)</f>
        <v>Oct</v>
      </c>
      <c r="L409" s="23" t="str">
        <f>IF(TRIM(G409)="?",'Cleaning Summary'!$B$40,G409)</f>
        <v>tier - 2</v>
      </c>
      <c r="M409" s="23" t="str">
        <f>IF(TRIM(H409)="?",'Cleaning Summary'!$B$45,H409)</f>
        <v>tier - 3</v>
      </c>
      <c r="N409" s="23" t="str">
        <f>IF(TRIM(I409)="?",'Cleaning Summary'!$B$29,I409)</f>
        <v>R1011</v>
      </c>
      <c r="O409" s="29">
        <f>DATE(J409,MATCH(K409,{"Jan","Feb","Mar","Apr","May","Jun","Jul","Aug","Sep","Oct","Nov","Dec"},0),D409)</f>
        <v>33535</v>
      </c>
      <c r="P409" s="23">
        <f>DATEDIF(O409,'Cleaning Summary'!$B$62,"Y")</f>
        <v>31</v>
      </c>
    </row>
    <row r="410" spans="1:16" x14ac:dyDescent="0.35">
      <c r="A410" s="23" t="s">
        <v>3975</v>
      </c>
      <c r="B410" s="23">
        <v>1994</v>
      </c>
      <c r="C410" s="23" t="s">
        <v>4806</v>
      </c>
      <c r="D410" s="23">
        <v>21</v>
      </c>
      <c r="E410" s="23">
        <v>1</v>
      </c>
      <c r="F410" s="28">
        <v>3766.88</v>
      </c>
      <c r="G410" s="23" t="s">
        <v>86</v>
      </c>
      <c r="H410" s="23" t="s">
        <v>85</v>
      </c>
      <c r="I410" s="23" t="s">
        <v>4805</v>
      </c>
      <c r="J410" s="23">
        <f>IF(TRIM(B410)="?",'Cleaning Summary'!$B$28,B410)</f>
        <v>1994</v>
      </c>
      <c r="K410" s="23" t="str">
        <f>IF(TRIM(C410)="?",'Cleaning Summary'!$B$27,C410)</f>
        <v>Nov</v>
      </c>
      <c r="L410" s="23" t="str">
        <f>IF(TRIM(G410)="?",'Cleaning Summary'!$B$40,G410)</f>
        <v>tier - 2</v>
      </c>
      <c r="M410" s="23" t="str">
        <f>IF(TRIM(H410)="?",'Cleaning Summary'!$B$45,H410)</f>
        <v>tier - 1</v>
      </c>
      <c r="N410" s="23" t="str">
        <f>IF(TRIM(I410)="?",'Cleaning Summary'!$B$29,I410)</f>
        <v>R1013</v>
      </c>
      <c r="O410" s="29">
        <f>DATE(J410,MATCH(K410,{"Jan","Feb","Mar","Apr","May","Jun","Jul","Aug","Sep","Oct","Nov","Dec"},0),D410)</f>
        <v>34659</v>
      </c>
      <c r="P410" s="23">
        <f>DATEDIF(O410,'Cleaning Summary'!$B$62,"Y")</f>
        <v>28</v>
      </c>
    </row>
    <row r="411" spans="1:16" x14ac:dyDescent="0.35">
      <c r="A411" s="23" t="s">
        <v>3973</v>
      </c>
      <c r="B411" s="23">
        <v>1987</v>
      </c>
      <c r="C411" s="23" t="s">
        <v>4811</v>
      </c>
      <c r="D411" s="23">
        <v>24</v>
      </c>
      <c r="E411" s="23">
        <v>3</v>
      </c>
      <c r="F411" s="28">
        <v>3773.23</v>
      </c>
      <c r="G411" s="23" t="s">
        <v>86</v>
      </c>
      <c r="H411" s="23" t="s">
        <v>87</v>
      </c>
      <c r="I411" s="23" t="s">
        <v>4805</v>
      </c>
      <c r="J411" s="23">
        <f>IF(TRIM(B411)="?",'Cleaning Summary'!$B$28,B411)</f>
        <v>1987</v>
      </c>
      <c r="K411" s="23" t="str">
        <f>IF(TRIM(C411)="?",'Cleaning Summary'!$B$27,C411)</f>
        <v>Oct</v>
      </c>
      <c r="L411" s="23" t="str">
        <f>IF(TRIM(G411)="?",'Cleaning Summary'!$B$40,G411)</f>
        <v>tier - 2</v>
      </c>
      <c r="M411" s="23" t="str">
        <f>IF(TRIM(H411)="?",'Cleaning Summary'!$B$45,H411)</f>
        <v>tier - 3</v>
      </c>
      <c r="N411" s="23" t="str">
        <f>IF(TRIM(I411)="?",'Cleaning Summary'!$B$29,I411)</f>
        <v>R1013</v>
      </c>
      <c r="O411" s="29">
        <f>DATE(J411,MATCH(K411,{"Jan","Feb","Mar","Apr","May","Jun","Jul","Aug","Sep","Oct","Nov","Dec"},0),D411)</f>
        <v>32074</v>
      </c>
      <c r="P411" s="23">
        <f>DATEDIF(O411,'Cleaning Summary'!$B$62,"Y")</f>
        <v>35</v>
      </c>
    </row>
    <row r="412" spans="1:16" x14ac:dyDescent="0.35">
      <c r="A412" s="23" t="s">
        <v>3971</v>
      </c>
      <c r="B412" s="23">
        <v>1981</v>
      </c>
      <c r="C412" s="23" t="s">
        <v>4809</v>
      </c>
      <c r="D412" s="23">
        <v>13</v>
      </c>
      <c r="E412" s="23">
        <v>1</v>
      </c>
      <c r="F412" s="28">
        <v>3785.77</v>
      </c>
      <c r="G412" s="23" t="s">
        <v>86</v>
      </c>
      <c r="H412" s="23" t="s">
        <v>85</v>
      </c>
      <c r="I412" s="23" t="s">
        <v>4805</v>
      </c>
      <c r="J412" s="23">
        <f>IF(TRIM(B412)="?",'Cleaning Summary'!$B$28,B412)</f>
        <v>1981</v>
      </c>
      <c r="K412" s="23" t="str">
        <f>IF(TRIM(C412)="?",'Cleaning Summary'!$B$27,C412)</f>
        <v>Dec</v>
      </c>
      <c r="L412" s="23" t="str">
        <f>IF(TRIM(G412)="?",'Cleaning Summary'!$B$40,G412)</f>
        <v>tier - 2</v>
      </c>
      <c r="M412" s="23" t="str">
        <f>IF(TRIM(H412)="?",'Cleaning Summary'!$B$45,H412)</f>
        <v>tier - 1</v>
      </c>
      <c r="N412" s="23" t="str">
        <f>IF(TRIM(I412)="?",'Cleaning Summary'!$B$29,I412)</f>
        <v>R1013</v>
      </c>
      <c r="O412" s="29">
        <f>DATE(J412,MATCH(K412,{"Jan","Feb","Mar","Apr","May","Jun","Jul","Aug","Sep","Oct","Nov","Dec"},0),D412)</f>
        <v>29933</v>
      </c>
      <c r="P412" s="23">
        <f>DATEDIF(O412,'Cleaning Summary'!$B$62,"Y")</f>
        <v>41</v>
      </c>
    </row>
    <row r="413" spans="1:16" x14ac:dyDescent="0.35">
      <c r="A413" s="23" t="s">
        <v>3969</v>
      </c>
      <c r="B413" s="23">
        <v>1988</v>
      </c>
      <c r="C413" s="23" t="s">
        <v>4810</v>
      </c>
      <c r="D413" s="23">
        <v>28</v>
      </c>
      <c r="E413" s="23">
        <v>3</v>
      </c>
      <c r="F413" s="28">
        <v>3793.55</v>
      </c>
      <c r="G413" s="23" t="s">
        <v>86</v>
      </c>
      <c r="H413" s="23" t="s">
        <v>87</v>
      </c>
      <c r="I413" s="23" t="s">
        <v>4805</v>
      </c>
      <c r="J413" s="23">
        <f>IF(TRIM(B413)="?",'Cleaning Summary'!$B$28,B413)</f>
        <v>1988</v>
      </c>
      <c r="K413" s="23" t="str">
        <f>IF(TRIM(C413)="?",'Cleaning Summary'!$B$27,C413)</f>
        <v>Aug</v>
      </c>
      <c r="L413" s="23" t="str">
        <f>IF(TRIM(G413)="?",'Cleaning Summary'!$B$40,G413)</f>
        <v>tier - 2</v>
      </c>
      <c r="M413" s="23" t="str">
        <f>IF(TRIM(H413)="?",'Cleaning Summary'!$B$45,H413)</f>
        <v>tier - 3</v>
      </c>
      <c r="N413" s="23" t="str">
        <f>IF(TRIM(I413)="?",'Cleaning Summary'!$B$29,I413)</f>
        <v>R1013</v>
      </c>
      <c r="O413" s="29">
        <f>DATE(J413,MATCH(K413,{"Jan","Feb","Mar","Apr","May","Jun","Jul","Aug","Sep","Oct","Nov","Dec"},0),D413)</f>
        <v>32383</v>
      </c>
      <c r="P413" s="23">
        <f>DATEDIF(O413,'Cleaning Summary'!$B$62,"Y")</f>
        <v>34</v>
      </c>
    </row>
    <row r="414" spans="1:16" x14ac:dyDescent="0.35">
      <c r="A414" s="23" t="s">
        <v>3967</v>
      </c>
      <c r="B414" s="23">
        <v>1999</v>
      </c>
      <c r="C414" s="23" t="s">
        <v>4807</v>
      </c>
      <c r="D414" s="23">
        <v>24</v>
      </c>
      <c r="E414" s="23">
        <v>0</v>
      </c>
      <c r="F414" s="28">
        <v>3796.36</v>
      </c>
      <c r="G414" s="23" t="s">
        <v>86</v>
      </c>
      <c r="H414" s="23" t="s">
        <v>87</v>
      </c>
      <c r="I414" s="23" t="s">
        <v>4808</v>
      </c>
      <c r="J414" s="23">
        <f>IF(TRIM(B414)="?",'Cleaning Summary'!$B$28,B414)</f>
        <v>1999</v>
      </c>
      <c r="K414" s="23" t="str">
        <f>IF(TRIM(C414)="?",'Cleaning Summary'!$B$27,C414)</f>
        <v>Jun</v>
      </c>
      <c r="L414" s="23" t="str">
        <f>IF(TRIM(G414)="?",'Cleaning Summary'!$B$40,G414)</f>
        <v>tier - 2</v>
      </c>
      <c r="M414" s="23" t="str">
        <f>IF(TRIM(H414)="?",'Cleaning Summary'!$B$45,H414)</f>
        <v>tier - 3</v>
      </c>
      <c r="N414" s="23" t="str">
        <f>IF(TRIM(I414)="?",'Cleaning Summary'!$B$29,I414)</f>
        <v>R1012</v>
      </c>
      <c r="O414" s="29">
        <f>DATE(J414,MATCH(K414,{"Jan","Feb","Mar","Apr","May","Jun","Jul","Aug","Sep","Oct","Nov","Dec"},0),D414)</f>
        <v>36335</v>
      </c>
      <c r="P414" s="23">
        <f>DATEDIF(O414,'Cleaning Summary'!$B$62,"Y")</f>
        <v>23</v>
      </c>
    </row>
    <row r="415" spans="1:16" x14ac:dyDescent="0.35">
      <c r="A415" s="23" t="s">
        <v>3965</v>
      </c>
      <c r="B415" s="23">
        <v>1981</v>
      </c>
      <c r="C415" s="23" t="s">
        <v>73</v>
      </c>
      <c r="D415" s="23">
        <v>29</v>
      </c>
      <c r="E415" s="23">
        <v>1</v>
      </c>
      <c r="F415" s="28">
        <v>3797.2</v>
      </c>
      <c r="G415" s="23" t="s">
        <v>86</v>
      </c>
      <c r="H415" s="23" t="s">
        <v>87</v>
      </c>
      <c r="I415" s="23" t="s">
        <v>4808</v>
      </c>
      <c r="J415" s="23">
        <f>IF(TRIM(B415)="?",'Cleaning Summary'!$B$28,B415)</f>
        <v>1981</v>
      </c>
      <c r="K415" s="23" t="str">
        <f>IF(TRIM(C415)="?",'Cleaning Summary'!$B$27,C415)</f>
        <v>Sep</v>
      </c>
      <c r="L415" s="23" t="str">
        <f>IF(TRIM(G415)="?",'Cleaning Summary'!$B$40,G415)</f>
        <v>tier - 2</v>
      </c>
      <c r="M415" s="23" t="str">
        <f>IF(TRIM(H415)="?",'Cleaning Summary'!$B$45,H415)</f>
        <v>tier - 3</v>
      </c>
      <c r="N415" s="23" t="str">
        <f>IF(TRIM(I415)="?",'Cleaning Summary'!$B$29,I415)</f>
        <v>R1012</v>
      </c>
      <c r="O415" s="29">
        <f>DATE(J415,MATCH(K415,{"Jan","Feb","Mar","Apr","May","Jun","Jul","Aug","Sep","Oct","Nov","Dec"},0),D415)</f>
        <v>29858</v>
      </c>
      <c r="P415" s="23">
        <f>DATEDIF(O415,'Cleaning Summary'!$B$62,"Y")</f>
        <v>41</v>
      </c>
    </row>
    <row r="416" spans="1:16" x14ac:dyDescent="0.35">
      <c r="A416" s="23" t="s">
        <v>3963</v>
      </c>
      <c r="B416" s="23">
        <v>1994</v>
      </c>
      <c r="C416" s="23" t="s">
        <v>4810</v>
      </c>
      <c r="D416" s="23">
        <v>12</v>
      </c>
      <c r="E416" s="23">
        <v>2</v>
      </c>
      <c r="F416" s="28">
        <v>3847.67</v>
      </c>
      <c r="G416" s="23" t="s">
        <v>87</v>
      </c>
      <c r="H416" s="23" t="s">
        <v>86</v>
      </c>
      <c r="I416" s="23" t="s">
        <v>4812</v>
      </c>
      <c r="J416" s="23">
        <f>IF(TRIM(B416)="?",'Cleaning Summary'!$B$28,B416)</f>
        <v>1994</v>
      </c>
      <c r="K416" s="23" t="str">
        <f>IF(TRIM(C416)="?",'Cleaning Summary'!$B$27,C416)</f>
        <v>Aug</v>
      </c>
      <c r="L416" s="23" t="str">
        <f>IF(TRIM(G416)="?",'Cleaning Summary'!$B$40,G416)</f>
        <v>tier - 3</v>
      </c>
      <c r="M416" s="23" t="str">
        <f>IF(TRIM(H416)="?",'Cleaning Summary'!$B$45,H416)</f>
        <v>tier - 2</v>
      </c>
      <c r="N416" s="23" t="str">
        <f>IF(TRIM(I416)="?",'Cleaning Summary'!$B$29,I416)</f>
        <v>R1011</v>
      </c>
      <c r="O416" s="29">
        <f>DATE(J416,MATCH(K416,{"Jan","Feb","Mar","Apr","May","Jun","Jul","Aug","Sep","Oct","Nov","Dec"},0),D416)</f>
        <v>34558</v>
      </c>
      <c r="P416" s="23">
        <f>DATEDIF(O416,'Cleaning Summary'!$B$62,"Y")</f>
        <v>28</v>
      </c>
    </row>
    <row r="417" spans="1:16" x14ac:dyDescent="0.35">
      <c r="A417" s="23" t="s">
        <v>3961</v>
      </c>
      <c r="B417" s="23">
        <v>1991</v>
      </c>
      <c r="C417" s="23" t="s">
        <v>4810</v>
      </c>
      <c r="D417" s="23">
        <v>19</v>
      </c>
      <c r="E417" s="23">
        <v>0</v>
      </c>
      <c r="F417" s="28">
        <v>3857.76</v>
      </c>
      <c r="G417" s="23" t="s">
        <v>87</v>
      </c>
      <c r="H417" s="23" t="s">
        <v>85</v>
      </c>
      <c r="I417" s="23" t="s">
        <v>4815</v>
      </c>
      <c r="J417" s="23">
        <f>IF(TRIM(B417)="?",'Cleaning Summary'!$B$28,B417)</f>
        <v>1991</v>
      </c>
      <c r="K417" s="23" t="str">
        <f>IF(TRIM(C417)="?",'Cleaning Summary'!$B$27,C417)</f>
        <v>Aug</v>
      </c>
      <c r="L417" s="23" t="str">
        <f>IF(TRIM(G417)="?",'Cleaning Summary'!$B$40,G417)</f>
        <v>tier - 3</v>
      </c>
      <c r="M417" s="23" t="str">
        <f>IF(TRIM(H417)="?",'Cleaning Summary'!$B$45,H417)</f>
        <v>tier - 1</v>
      </c>
      <c r="N417" s="23" t="str">
        <f>IF(TRIM(I417)="?",'Cleaning Summary'!$B$29,I417)</f>
        <v>R1016</v>
      </c>
      <c r="O417" s="29">
        <f>DATE(J417,MATCH(K417,{"Jan","Feb","Mar","Apr","May","Jun","Jul","Aug","Sep","Oct","Nov","Dec"},0),D417)</f>
        <v>33469</v>
      </c>
      <c r="P417" s="23">
        <f>DATEDIF(O417,'Cleaning Summary'!$B$62,"Y")</f>
        <v>31</v>
      </c>
    </row>
    <row r="418" spans="1:16" x14ac:dyDescent="0.35">
      <c r="A418" s="23" t="s">
        <v>3959</v>
      </c>
      <c r="B418" s="23">
        <v>2001</v>
      </c>
      <c r="C418" s="23" t="s">
        <v>4807</v>
      </c>
      <c r="D418" s="23">
        <v>6</v>
      </c>
      <c r="E418" s="23">
        <v>0</v>
      </c>
      <c r="F418" s="28">
        <v>3858.51</v>
      </c>
      <c r="G418" s="23" t="s">
        <v>86</v>
      </c>
      <c r="H418" s="23" t="s">
        <v>87</v>
      </c>
      <c r="I418" s="23" t="s">
        <v>4817</v>
      </c>
      <c r="J418" s="23">
        <f>IF(TRIM(B418)="?",'Cleaning Summary'!$B$28,B418)</f>
        <v>2001</v>
      </c>
      <c r="K418" s="23" t="str">
        <f>IF(TRIM(C418)="?",'Cleaning Summary'!$B$27,C418)</f>
        <v>Jun</v>
      </c>
      <c r="L418" s="23" t="str">
        <f>IF(TRIM(G418)="?",'Cleaning Summary'!$B$40,G418)</f>
        <v>tier - 2</v>
      </c>
      <c r="M418" s="23" t="str">
        <f>IF(TRIM(H418)="?",'Cleaning Summary'!$B$45,H418)</f>
        <v>tier - 3</v>
      </c>
      <c r="N418" s="23" t="str">
        <f>IF(TRIM(I418)="?",'Cleaning Summary'!$B$29,I418)</f>
        <v>R1025</v>
      </c>
      <c r="O418" s="29">
        <f>DATE(J418,MATCH(K418,{"Jan","Feb","Mar","Apr","May","Jun","Jul","Aug","Sep","Oct","Nov","Dec"},0),D418)</f>
        <v>37048</v>
      </c>
      <c r="P418" s="23">
        <f>DATEDIF(O418,'Cleaning Summary'!$B$62,"Y")</f>
        <v>22</v>
      </c>
    </row>
    <row r="419" spans="1:16" x14ac:dyDescent="0.35">
      <c r="A419" s="23" t="s">
        <v>3957</v>
      </c>
      <c r="B419" s="23">
        <v>2001</v>
      </c>
      <c r="C419" s="23" t="s">
        <v>4811</v>
      </c>
      <c r="D419" s="23">
        <v>18</v>
      </c>
      <c r="E419" s="23">
        <v>3</v>
      </c>
      <c r="F419" s="28">
        <v>3861.21</v>
      </c>
      <c r="G419" s="23" t="s">
        <v>86</v>
      </c>
      <c r="H419" s="23" t="s">
        <v>86</v>
      </c>
      <c r="I419" s="23" t="s">
        <v>4815</v>
      </c>
      <c r="J419" s="23">
        <f>IF(TRIM(B419)="?",'Cleaning Summary'!$B$28,B419)</f>
        <v>2001</v>
      </c>
      <c r="K419" s="23" t="str">
        <f>IF(TRIM(C419)="?",'Cleaning Summary'!$B$27,C419)</f>
        <v>Oct</v>
      </c>
      <c r="L419" s="23" t="str">
        <f>IF(TRIM(G419)="?",'Cleaning Summary'!$B$40,G419)</f>
        <v>tier - 2</v>
      </c>
      <c r="M419" s="23" t="str">
        <f>IF(TRIM(H419)="?",'Cleaning Summary'!$B$45,H419)</f>
        <v>tier - 2</v>
      </c>
      <c r="N419" s="23" t="str">
        <f>IF(TRIM(I419)="?",'Cleaning Summary'!$B$29,I419)</f>
        <v>R1016</v>
      </c>
      <c r="O419" s="29">
        <f>DATE(J419,MATCH(K419,{"Jan","Feb","Mar","Apr","May","Jun","Jul","Aug","Sep","Oct","Nov","Dec"},0),D419)</f>
        <v>37182</v>
      </c>
      <c r="P419" s="23">
        <f>DATEDIF(O419,'Cleaning Summary'!$B$62,"Y")</f>
        <v>21</v>
      </c>
    </row>
    <row r="420" spans="1:16" x14ac:dyDescent="0.35">
      <c r="A420" s="23" t="s">
        <v>3955</v>
      </c>
      <c r="B420" s="23">
        <v>1990</v>
      </c>
      <c r="C420" s="23" t="s">
        <v>4807</v>
      </c>
      <c r="D420" s="23">
        <v>24</v>
      </c>
      <c r="E420" s="23">
        <v>0</v>
      </c>
      <c r="F420" s="28">
        <v>3866.86</v>
      </c>
      <c r="G420" s="23" t="s">
        <v>85</v>
      </c>
      <c r="H420" s="23" t="s">
        <v>85</v>
      </c>
      <c r="I420" s="23" t="s">
        <v>4808</v>
      </c>
      <c r="J420" s="23">
        <f>IF(TRIM(B420)="?",'Cleaning Summary'!$B$28,B420)</f>
        <v>1990</v>
      </c>
      <c r="K420" s="23" t="str">
        <f>IF(TRIM(C420)="?",'Cleaning Summary'!$B$27,C420)</f>
        <v>Jun</v>
      </c>
      <c r="L420" s="23" t="str">
        <f>IF(TRIM(G420)="?",'Cleaning Summary'!$B$40,G420)</f>
        <v>tier - 1</v>
      </c>
      <c r="M420" s="23" t="str">
        <f>IF(TRIM(H420)="?",'Cleaning Summary'!$B$45,H420)</f>
        <v>tier - 1</v>
      </c>
      <c r="N420" s="23" t="str">
        <f>IF(TRIM(I420)="?",'Cleaning Summary'!$B$29,I420)</f>
        <v>R1012</v>
      </c>
      <c r="O420" s="29">
        <f>DATE(J420,MATCH(K420,{"Jan","Feb","Mar","Apr","May","Jun","Jul","Aug","Sep","Oct","Nov","Dec"},0),D420)</f>
        <v>33048</v>
      </c>
      <c r="P420" s="23">
        <f>DATEDIF(O420,'Cleaning Summary'!$B$62,"Y")</f>
        <v>32</v>
      </c>
    </row>
    <row r="421" spans="1:16" x14ac:dyDescent="0.35">
      <c r="A421" s="23" t="s">
        <v>3953</v>
      </c>
      <c r="B421" s="23">
        <v>1991</v>
      </c>
      <c r="C421" s="23" t="s">
        <v>4804</v>
      </c>
      <c r="D421" s="23">
        <v>25</v>
      </c>
      <c r="E421" s="23">
        <v>1</v>
      </c>
      <c r="F421" s="28">
        <v>3875.73</v>
      </c>
      <c r="G421" s="23" t="s">
        <v>86</v>
      </c>
      <c r="H421" s="23" t="s">
        <v>87</v>
      </c>
      <c r="I421" s="23" t="s">
        <v>4805</v>
      </c>
      <c r="J421" s="23">
        <f>IF(TRIM(B421)="?",'Cleaning Summary'!$B$28,B421)</f>
        <v>1991</v>
      </c>
      <c r="K421" s="23" t="str">
        <f>IF(TRIM(C421)="?",'Cleaning Summary'!$B$27,C421)</f>
        <v>Jul</v>
      </c>
      <c r="L421" s="23" t="str">
        <f>IF(TRIM(G421)="?",'Cleaning Summary'!$B$40,G421)</f>
        <v>tier - 2</v>
      </c>
      <c r="M421" s="23" t="str">
        <f>IF(TRIM(H421)="?",'Cleaning Summary'!$B$45,H421)</f>
        <v>tier - 3</v>
      </c>
      <c r="N421" s="23" t="str">
        <f>IF(TRIM(I421)="?",'Cleaning Summary'!$B$29,I421)</f>
        <v>R1013</v>
      </c>
      <c r="O421" s="29">
        <f>DATE(J421,MATCH(K421,{"Jan","Feb","Mar","Apr","May","Jun","Jul","Aug","Sep","Oct","Nov","Dec"},0),D421)</f>
        <v>33444</v>
      </c>
      <c r="P421" s="23">
        <f>DATEDIF(O421,'Cleaning Summary'!$B$62,"Y")</f>
        <v>31</v>
      </c>
    </row>
    <row r="422" spans="1:16" x14ac:dyDescent="0.35">
      <c r="A422" s="23" t="s">
        <v>3951</v>
      </c>
      <c r="B422" s="23">
        <v>1996</v>
      </c>
      <c r="C422" s="23" t="s">
        <v>4811</v>
      </c>
      <c r="D422" s="23">
        <v>23</v>
      </c>
      <c r="E422" s="23">
        <v>2</v>
      </c>
      <c r="F422" s="28">
        <v>3877.3</v>
      </c>
      <c r="G422" s="23" t="s">
        <v>85</v>
      </c>
      <c r="H422" s="23" t="s">
        <v>87</v>
      </c>
      <c r="I422" s="23" t="s">
        <v>4808</v>
      </c>
      <c r="J422" s="23">
        <f>IF(TRIM(B422)="?",'Cleaning Summary'!$B$28,B422)</f>
        <v>1996</v>
      </c>
      <c r="K422" s="23" t="str">
        <f>IF(TRIM(C422)="?",'Cleaning Summary'!$B$27,C422)</f>
        <v>Oct</v>
      </c>
      <c r="L422" s="23" t="str">
        <f>IF(TRIM(G422)="?",'Cleaning Summary'!$B$40,G422)</f>
        <v>tier - 1</v>
      </c>
      <c r="M422" s="23" t="str">
        <f>IF(TRIM(H422)="?",'Cleaning Summary'!$B$45,H422)</f>
        <v>tier - 3</v>
      </c>
      <c r="N422" s="23" t="str">
        <f>IF(TRIM(I422)="?",'Cleaning Summary'!$B$29,I422)</f>
        <v>R1012</v>
      </c>
      <c r="O422" s="29">
        <f>DATE(J422,MATCH(K422,{"Jan","Feb","Mar","Apr","May","Jun","Jul","Aug","Sep","Oct","Nov","Dec"},0),D422)</f>
        <v>35361</v>
      </c>
      <c r="P422" s="23">
        <f>DATEDIF(O422,'Cleaning Summary'!$B$62,"Y")</f>
        <v>26</v>
      </c>
    </row>
    <row r="423" spans="1:16" x14ac:dyDescent="0.35">
      <c r="A423" s="23" t="s">
        <v>3949</v>
      </c>
      <c r="B423" s="23">
        <v>2004</v>
      </c>
      <c r="C423" s="23" t="s">
        <v>4804</v>
      </c>
      <c r="D423" s="23">
        <v>13</v>
      </c>
      <c r="E423" s="23">
        <v>0</v>
      </c>
      <c r="F423" s="28">
        <v>3889.2</v>
      </c>
      <c r="G423" s="23" t="s">
        <v>86</v>
      </c>
      <c r="H423" s="23" t="s">
        <v>86</v>
      </c>
      <c r="I423" s="23" t="s">
        <v>4808</v>
      </c>
      <c r="J423" s="23">
        <f>IF(TRIM(B423)="?",'Cleaning Summary'!$B$28,B423)</f>
        <v>2004</v>
      </c>
      <c r="K423" s="23" t="str">
        <f>IF(TRIM(C423)="?",'Cleaning Summary'!$B$27,C423)</f>
        <v>Jul</v>
      </c>
      <c r="L423" s="23" t="str">
        <f>IF(TRIM(G423)="?",'Cleaning Summary'!$B$40,G423)</f>
        <v>tier - 2</v>
      </c>
      <c r="M423" s="23" t="str">
        <f>IF(TRIM(H423)="?",'Cleaning Summary'!$B$45,H423)</f>
        <v>tier - 2</v>
      </c>
      <c r="N423" s="23" t="str">
        <f>IF(TRIM(I423)="?",'Cleaning Summary'!$B$29,I423)</f>
        <v>R1012</v>
      </c>
      <c r="O423" s="29">
        <f>DATE(J423,MATCH(K423,{"Jan","Feb","Mar","Apr","May","Jun","Jul","Aug","Sep","Oct","Nov","Dec"},0),D423)</f>
        <v>38181</v>
      </c>
      <c r="P423" s="23">
        <f>DATEDIF(O423,'Cleaning Summary'!$B$62,"Y")</f>
        <v>18</v>
      </c>
    </row>
    <row r="424" spans="1:16" x14ac:dyDescent="0.35">
      <c r="A424" s="23" t="s">
        <v>3947</v>
      </c>
      <c r="B424" s="23">
        <v>1993</v>
      </c>
      <c r="C424" s="23" t="s">
        <v>73</v>
      </c>
      <c r="D424" s="23">
        <v>14</v>
      </c>
      <c r="E424" s="23">
        <v>0</v>
      </c>
      <c r="F424" s="28">
        <v>3898.35</v>
      </c>
      <c r="G424" s="23" t="s">
        <v>86</v>
      </c>
      <c r="H424" s="23" t="s">
        <v>86</v>
      </c>
      <c r="I424" s="23" t="s">
        <v>4808</v>
      </c>
      <c r="J424" s="23">
        <f>IF(TRIM(B424)="?",'Cleaning Summary'!$B$28,B424)</f>
        <v>1993</v>
      </c>
      <c r="K424" s="23" t="str">
        <f>IF(TRIM(C424)="?",'Cleaning Summary'!$B$27,C424)</f>
        <v>Sep</v>
      </c>
      <c r="L424" s="23" t="str">
        <f>IF(TRIM(G424)="?",'Cleaning Summary'!$B$40,G424)</f>
        <v>tier - 2</v>
      </c>
      <c r="M424" s="23" t="str">
        <f>IF(TRIM(H424)="?",'Cleaning Summary'!$B$45,H424)</f>
        <v>tier - 2</v>
      </c>
      <c r="N424" s="23" t="str">
        <f>IF(TRIM(I424)="?",'Cleaning Summary'!$B$29,I424)</f>
        <v>R1012</v>
      </c>
      <c r="O424" s="29">
        <f>DATE(J424,MATCH(K424,{"Jan","Feb","Mar","Apr","May","Jun","Jul","Aug","Sep","Oct","Nov","Dec"},0),D424)</f>
        <v>34226</v>
      </c>
      <c r="P424" s="23">
        <f>DATEDIF(O424,'Cleaning Summary'!$B$62,"Y")</f>
        <v>29</v>
      </c>
    </row>
    <row r="425" spans="1:16" x14ac:dyDescent="0.35">
      <c r="A425" s="23" t="s">
        <v>3945</v>
      </c>
      <c r="B425" s="23">
        <v>1981</v>
      </c>
      <c r="C425" s="23" t="s">
        <v>4810</v>
      </c>
      <c r="D425" s="23">
        <v>27</v>
      </c>
      <c r="E425" s="23">
        <v>1</v>
      </c>
      <c r="F425" s="28">
        <v>3902.07</v>
      </c>
      <c r="G425" s="23" t="s">
        <v>86</v>
      </c>
      <c r="H425" s="23" t="s">
        <v>86</v>
      </c>
      <c r="I425" s="23" t="s">
        <v>4805</v>
      </c>
      <c r="J425" s="23">
        <f>IF(TRIM(B425)="?",'Cleaning Summary'!$B$28,B425)</f>
        <v>1981</v>
      </c>
      <c r="K425" s="23" t="str">
        <f>IF(TRIM(C425)="?",'Cleaning Summary'!$B$27,C425)</f>
        <v>Aug</v>
      </c>
      <c r="L425" s="23" t="str">
        <f>IF(TRIM(G425)="?",'Cleaning Summary'!$B$40,G425)</f>
        <v>tier - 2</v>
      </c>
      <c r="M425" s="23" t="str">
        <f>IF(TRIM(H425)="?",'Cleaning Summary'!$B$45,H425)</f>
        <v>tier - 2</v>
      </c>
      <c r="N425" s="23" t="str">
        <f>IF(TRIM(I425)="?",'Cleaning Summary'!$B$29,I425)</f>
        <v>R1013</v>
      </c>
      <c r="O425" s="29">
        <f>DATE(J425,MATCH(K425,{"Jan","Feb","Mar","Apr","May","Jun","Jul","Aug","Sep","Oct","Nov","Dec"},0),D425)</f>
        <v>29825</v>
      </c>
      <c r="P425" s="23">
        <f>DATEDIF(O425,'Cleaning Summary'!$B$62,"Y")</f>
        <v>41</v>
      </c>
    </row>
    <row r="426" spans="1:16" x14ac:dyDescent="0.35">
      <c r="A426" s="23" t="s">
        <v>3943</v>
      </c>
      <c r="B426" s="23">
        <v>1997</v>
      </c>
      <c r="C426" s="23" t="s">
        <v>4806</v>
      </c>
      <c r="D426" s="23">
        <v>24</v>
      </c>
      <c r="E426" s="23">
        <v>3</v>
      </c>
      <c r="F426" s="28">
        <v>3906.13</v>
      </c>
      <c r="G426" s="23" t="s">
        <v>87</v>
      </c>
      <c r="H426" s="23" t="s">
        <v>87</v>
      </c>
      <c r="I426" s="23" t="s">
        <v>4812</v>
      </c>
      <c r="J426" s="23">
        <f>IF(TRIM(B426)="?",'Cleaning Summary'!$B$28,B426)</f>
        <v>1997</v>
      </c>
      <c r="K426" s="23" t="str">
        <f>IF(TRIM(C426)="?",'Cleaning Summary'!$B$27,C426)</f>
        <v>Nov</v>
      </c>
      <c r="L426" s="23" t="str">
        <f>IF(TRIM(G426)="?",'Cleaning Summary'!$B$40,G426)</f>
        <v>tier - 3</v>
      </c>
      <c r="M426" s="23" t="str">
        <f>IF(TRIM(H426)="?",'Cleaning Summary'!$B$45,H426)</f>
        <v>tier - 3</v>
      </c>
      <c r="N426" s="23" t="str">
        <f>IF(TRIM(I426)="?",'Cleaning Summary'!$B$29,I426)</f>
        <v>R1011</v>
      </c>
      <c r="O426" s="29">
        <f>DATE(J426,MATCH(K426,{"Jan","Feb","Mar","Apr","May","Jun","Jul","Aug","Sep","Oct","Nov","Dec"},0),D426)</f>
        <v>35758</v>
      </c>
      <c r="P426" s="23">
        <f>DATEDIF(O426,'Cleaning Summary'!$B$62,"Y")</f>
        <v>25</v>
      </c>
    </row>
    <row r="427" spans="1:16" x14ac:dyDescent="0.35">
      <c r="A427" s="23" t="s">
        <v>3941</v>
      </c>
      <c r="B427" s="23">
        <v>1985</v>
      </c>
      <c r="C427" s="23" t="s">
        <v>4804</v>
      </c>
      <c r="D427" s="23">
        <v>5</v>
      </c>
      <c r="E427" s="23">
        <v>3</v>
      </c>
      <c r="F427" s="28">
        <v>3910.44</v>
      </c>
      <c r="G427" s="23" t="s">
        <v>86</v>
      </c>
      <c r="H427" s="23" t="s">
        <v>86</v>
      </c>
      <c r="I427" s="23" t="s">
        <v>4805</v>
      </c>
      <c r="J427" s="23">
        <f>IF(TRIM(B427)="?",'Cleaning Summary'!$B$28,B427)</f>
        <v>1985</v>
      </c>
      <c r="K427" s="23" t="str">
        <f>IF(TRIM(C427)="?",'Cleaning Summary'!$B$27,C427)</f>
        <v>Jul</v>
      </c>
      <c r="L427" s="23" t="str">
        <f>IF(TRIM(G427)="?",'Cleaning Summary'!$B$40,G427)</f>
        <v>tier - 2</v>
      </c>
      <c r="M427" s="23" t="str">
        <f>IF(TRIM(H427)="?",'Cleaning Summary'!$B$45,H427)</f>
        <v>tier - 2</v>
      </c>
      <c r="N427" s="23" t="str">
        <f>IF(TRIM(I427)="?",'Cleaning Summary'!$B$29,I427)</f>
        <v>R1013</v>
      </c>
      <c r="O427" s="29">
        <f>DATE(J427,MATCH(K427,{"Jan","Feb","Mar","Apr","May","Jun","Jul","Aug","Sep","Oct","Nov","Dec"},0),D427)</f>
        <v>31233</v>
      </c>
      <c r="P427" s="23">
        <f>DATEDIF(O427,'Cleaning Summary'!$B$62,"Y")</f>
        <v>37</v>
      </c>
    </row>
    <row r="428" spans="1:16" x14ac:dyDescent="0.35">
      <c r="A428" s="23" t="s">
        <v>3939</v>
      </c>
      <c r="B428" s="23">
        <v>2000</v>
      </c>
      <c r="C428" s="23" t="s">
        <v>4804</v>
      </c>
      <c r="D428" s="23">
        <v>10</v>
      </c>
      <c r="E428" s="23">
        <v>2</v>
      </c>
      <c r="F428" s="28">
        <v>3925.76</v>
      </c>
      <c r="G428" s="23" t="s">
        <v>86</v>
      </c>
      <c r="H428" s="23" t="s">
        <v>86</v>
      </c>
      <c r="I428" s="23" t="s">
        <v>4818</v>
      </c>
      <c r="J428" s="23">
        <f>IF(TRIM(B428)="?",'Cleaning Summary'!$B$28,B428)</f>
        <v>2000</v>
      </c>
      <c r="K428" s="23" t="str">
        <f>IF(TRIM(C428)="?",'Cleaning Summary'!$B$27,C428)</f>
        <v>Jul</v>
      </c>
      <c r="L428" s="23" t="str">
        <f>IF(TRIM(G428)="?",'Cleaning Summary'!$B$40,G428)</f>
        <v>tier - 2</v>
      </c>
      <c r="M428" s="23" t="str">
        <f>IF(TRIM(H428)="?",'Cleaning Summary'!$B$45,H428)</f>
        <v>tier - 2</v>
      </c>
      <c r="N428" s="23" t="str">
        <f>IF(TRIM(I428)="?",'Cleaning Summary'!$B$29,I428)</f>
        <v>R1024</v>
      </c>
      <c r="O428" s="29">
        <f>DATE(J428,MATCH(K428,{"Jan","Feb","Mar","Apr","May","Jun","Jul","Aug","Sep","Oct","Nov","Dec"},0),D428)</f>
        <v>36717</v>
      </c>
      <c r="P428" s="23">
        <f>DATEDIF(O428,'Cleaning Summary'!$B$62,"Y")</f>
        <v>22</v>
      </c>
    </row>
    <row r="429" spans="1:16" x14ac:dyDescent="0.35">
      <c r="A429" s="23" t="s">
        <v>3937</v>
      </c>
      <c r="B429" s="23">
        <v>2002</v>
      </c>
      <c r="C429" s="23" t="s">
        <v>4807</v>
      </c>
      <c r="D429" s="23">
        <v>15</v>
      </c>
      <c r="E429" s="23">
        <v>0</v>
      </c>
      <c r="F429" s="28">
        <v>3931.51</v>
      </c>
      <c r="G429" s="23" t="s">
        <v>86</v>
      </c>
      <c r="H429" s="23" t="s">
        <v>87</v>
      </c>
      <c r="I429" s="23" t="s">
        <v>4812</v>
      </c>
      <c r="J429" s="23">
        <f>IF(TRIM(B429)="?",'Cleaning Summary'!$B$28,B429)</f>
        <v>2002</v>
      </c>
      <c r="K429" s="23" t="str">
        <f>IF(TRIM(C429)="?",'Cleaning Summary'!$B$27,C429)</f>
        <v>Jun</v>
      </c>
      <c r="L429" s="23" t="str">
        <f>IF(TRIM(G429)="?",'Cleaning Summary'!$B$40,G429)</f>
        <v>tier - 2</v>
      </c>
      <c r="M429" s="23" t="str">
        <f>IF(TRIM(H429)="?",'Cleaning Summary'!$B$45,H429)</f>
        <v>tier - 3</v>
      </c>
      <c r="N429" s="23" t="str">
        <f>IF(TRIM(I429)="?",'Cleaning Summary'!$B$29,I429)</f>
        <v>R1011</v>
      </c>
      <c r="O429" s="29">
        <f>DATE(J429,MATCH(K429,{"Jan","Feb","Mar","Apr","May","Jun","Jul","Aug","Sep","Oct","Nov","Dec"},0),D429)</f>
        <v>37422</v>
      </c>
      <c r="P429" s="23">
        <f>DATEDIF(O429,'Cleaning Summary'!$B$62,"Y")</f>
        <v>20</v>
      </c>
    </row>
    <row r="430" spans="1:16" x14ac:dyDescent="0.35">
      <c r="A430" s="23" t="s">
        <v>3935</v>
      </c>
      <c r="B430" s="23">
        <v>1988</v>
      </c>
      <c r="C430" s="23" t="s">
        <v>4811</v>
      </c>
      <c r="D430" s="23">
        <v>24</v>
      </c>
      <c r="E430" s="23">
        <v>0</v>
      </c>
      <c r="F430" s="28">
        <v>3935.18</v>
      </c>
      <c r="G430" s="23" t="s">
        <v>87</v>
      </c>
      <c r="H430" s="23" t="s">
        <v>85</v>
      </c>
      <c r="I430" s="23" t="s">
        <v>4805</v>
      </c>
      <c r="J430" s="23">
        <f>IF(TRIM(B430)="?",'Cleaning Summary'!$B$28,B430)</f>
        <v>1988</v>
      </c>
      <c r="K430" s="23" t="str">
        <f>IF(TRIM(C430)="?",'Cleaning Summary'!$B$27,C430)</f>
        <v>Oct</v>
      </c>
      <c r="L430" s="23" t="str">
        <f>IF(TRIM(G430)="?",'Cleaning Summary'!$B$40,G430)</f>
        <v>tier - 3</v>
      </c>
      <c r="M430" s="23" t="str">
        <f>IF(TRIM(H430)="?",'Cleaning Summary'!$B$45,H430)</f>
        <v>tier - 1</v>
      </c>
      <c r="N430" s="23" t="str">
        <f>IF(TRIM(I430)="?",'Cleaning Summary'!$B$29,I430)</f>
        <v>R1013</v>
      </c>
      <c r="O430" s="29">
        <f>DATE(J430,MATCH(K430,{"Jan","Feb","Mar","Apr","May","Jun","Jul","Aug","Sep","Oct","Nov","Dec"},0),D430)</f>
        <v>32440</v>
      </c>
      <c r="P430" s="23">
        <f>DATEDIF(O430,'Cleaning Summary'!$B$62,"Y")</f>
        <v>34</v>
      </c>
    </row>
    <row r="431" spans="1:16" x14ac:dyDescent="0.35">
      <c r="A431" s="23" t="s">
        <v>3933</v>
      </c>
      <c r="B431" s="23">
        <v>1993</v>
      </c>
      <c r="C431" s="23" t="s">
        <v>73</v>
      </c>
      <c r="D431" s="23">
        <v>29</v>
      </c>
      <c r="E431" s="23">
        <v>0</v>
      </c>
      <c r="F431" s="28">
        <v>3943.6</v>
      </c>
      <c r="G431" s="23" t="s">
        <v>86</v>
      </c>
      <c r="H431" s="23" t="s">
        <v>87</v>
      </c>
      <c r="I431" s="23" t="s">
        <v>4818</v>
      </c>
      <c r="J431" s="23">
        <f>IF(TRIM(B431)="?",'Cleaning Summary'!$B$28,B431)</f>
        <v>1993</v>
      </c>
      <c r="K431" s="23" t="str">
        <f>IF(TRIM(C431)="?",'Cleaning Summary'!$B$27,C431)</f>
        <v>Sep</v>
      </c>
      <c r="L431" s="23" t="str">
        <f>IF(TRIM(G431)="?",'Cleaning Summary'!$B$40,G431)</f>
        <v>tier - 2</v>
      </c>
      <c r="M431" s="23" t="str">
        <f>IF(TRIM(H431)="?",'Cleaning Summary'!$B$45,H431)</f>
        <v>tier - 3</v>
      </c>
      <c r="N431" s="23" t="str">
        <f>IF(TRIM(I431)="?",'Cleaning Summary'!$B$29,I431)</f>
        <v>R1024</v>
      </c>
      <c r="O431" s="29">
        <f>DATE(J431,MATCH(K431,{"Jan","Feb","Mar","Apr","May","Jun","Jul","Aug","Sep","Oct","Nov","Dec"},0),D431)</f>
        <v>34241</v>
      </c>
      <c r="P431" s="23">
        <f>DATEDIF(O431,'Cleaning Summary'!$B$62,"Y")</f>
        <v>29</v>
      </c>
    </row>
    <row r="432" spans="1:16" x14ac:dyDescent="0.35">
      <c r="A432" s="23" t="s">
        <v>3931</v>
      </c>
      <c r="B432" s="23">
        <v>1993</v>
      </c>
      <c r="C432" s="23" t="s">
        <v>4806</v>
      </c>
      <c r="D432" s="23">
        <v>11</v>
      </c>
      <c r="E432" s="23">
        <v>1</v>
      </c>
      <c r="F432" s="28">
        <v>3947.41</v>
      </c>
      <c r="G432" s="23" t="s">
        <v>86</v>
      </c>
      <c r="H432" s="23" t="s">
        <v>86</v>
      </c>
      <c r="I432" s="23" t="s">
        <v>4805</v>
      </c>
      <c r="J432" s="23">
        <f>IF(TRIM(B432)="?",'Cleaning Summary'!$B$28,B432)</f>
        <v>1993</v>
      </c>
      <c r="K432" s="23" t="str">
        <f>IF(TRIM(C432)="?",'Cleaning Summary'!$B$27,C432)</f>
        <v>Nov</v>
      </c>
      <c r="L432" s="23" t="str">
        <f>IF(TRIM(G432)="?",'Cleaning Summary'!$B$40,G432)</f>
        <v>tier - 2</v>
      </c>
      <c r="M432" s="23" t="str">
        <f>IF(TRIM(H432)="?",'Cleaning Summary'!$B$45,H432)</f>
        <v>tier - 2</v>
      </c>
      <c r="N432" s="23" t="str">
        <f>IF(TRIM(I432)="?",'Cleaning Summary'!$B$29,I432)</f>
        <v>R1013</v>
      </c>
      <c r="O432" s="29">
        <f>DATE(J432,MATCH(K432,{"Jan","Feb","Mar","Apr","May","Jun","Jul","Aug","Sep","Oct","Nov","Dec"},0),D432)</f>
        <v>34284</v>
      </c>
      <c r="P432" s="23">
        <f>DATEDIF(O432,'Cleaning Summary'!$B$62,"Y")</f>
        <v>29</v>
      </c>
    </row>
    <row r="433" spans="1:16" x14ac:dyDescent="0.35">
      <c r="A433" s="23" t="s">
        <v>3929</v>
      </c>
      <c r="B433" s="23">
        <v>1999</v>
      </c>
      <c r="C433" s="23" t="s">
        <v>4804</v>
      </c>
      <c r="D433" s="23">
        <v>10</v>
      </c>
      <c r="E433" s="23">
        <v>0</v>
      </c>
      <c r="F433" s="28">
        <v>3955.98</v>
      </c>
      <c r="G433" s="23" t="s">
        <v>86</v>
      </c>
      <c r="H433" s="23" t="s">
        <v>87</v>
      </c>
      <c r="I433" s="23" t="s">
        <v>4821</v>
      </c>
      <c r="J433" s="23">
        <f>IF(TRIM(B433)="?",'Cleaning Summary'!$B$28,B433)</f>
        <v>1999</v>
      </c>
      <c r="K433" s="23" t="str">
        <f>IF(TRIM(C433)="?",'Cleaning Summary'!$B$27,C433)</f>
        <v>Jul</v>
      </c>
      <c r="L433" s="23" t="str">
        <f>IF(TRIM(G433)="?",'Cleaning Summary'!$B$40,G433)</f>
        <v>tier - 2</v>
      </c>
      <c r="M433" s="23" t="str">
        <f>IF(TRIM(H433)="?",'Cleaning Summary'!$B$45,H433)</f>
        <v>tier - 3</v>
      </c>
      <c r="N433" s="23" t="str">
        <f>IF(TRIM(I433)="?",'Cleaning Summary'!$B$29,I433)</f>
        <v>R1021</v>
      </c>
      <c r="O433" s="29">
        <f>DATE(J433,MATCH(K433,{"Jan","Feb","Mar","Apr","May","Jun","Jul","Aug","Sep","Oct","Nov","Dec"},0),D433)</f>
        <v>36351</v>
      </c>
      <c r="P433" s="23">
        <f>DATEDIF(O433,'Cleaning Summary'!$B$62,"Y")</f>
        <v>23</v>
      </c>
    </row>
    <row r="434" spans="1:16" x14ac:dyDescent="0.35">
      <c r="A434" s="23" t="s">
        <v>3927</v>
      </c>
      <c r="B434" s="23">
        <v>1995</v>
      </c>
      <c r="C434" s="23" t="s">
        <v>4804</v>
      </c>
      <c r="D434" s="23">
        <v>11</v>
      </c>
      <c r="E434" s="23">
        <v>1</v>
      </c>
      <c r="F434" s="28">
        <v>3956.07</v>
      </c>
      <c r="G434" s="23" t="s">
        <v>86</v>
      </c>
      <c r="H434" s="23" t="s">
        <v>86</v>
      </c>
      <c r="I434" s="23" t="s">
        <v>4808</v>
      </c>
      <c r="J434" s="23">
        <f>IF(TRIM(B434)="?",'Cleaning Summary'!$B$28,B434)</f>
        <v>1995</v>
      </c>
      <c r="K434" s="23" t="str">
        <f>IF(TRIM(C434)="?",'Cleaning Summary'!$B$27,C434)</f>
        <v>Jul</v>
      </c>
      <c r="L434" s="23" t="str">
        <f>IF(TRIM(G434)="?",'Cleaning Summary'!$B$40,G434)</f>
        <v>tier - 2</v>
      </c>
      <c r="M434" s="23" t="str">
        <f>IF(TRIM(H434)="?",'Cleaning Summary'!$B$45,H434)</f>
        <v>tier - 2</v>
      </c>
      <c r="N434" s="23" t="str">
        <f>IF(TRIM(I434)="?",'Cleaning Summary'!$B$29,I434)</f>
        <v>R1012</v>
      </c>
      <c r="O434" s="29">
        <f>DATE(J434,MATCH(K434,{"Jan","Feb","Mar","Apr","May","Jun","Jul","Aug","Sep","Oct","Nov","Dec"},0),D434)</f>
        <v>34891</v>
      </c>
      <c r="P434" s="23">
        <f>DATEDIF(O434,'Cleaning Summary'!$B$62,"Y")</f>
        <v>27</v>
      </c>
    </row>
    <row r="435" spans="1:16" x14ac:dyDescent="0.35">
      <c r="A435" s="23" t="s">
        <v>3925</v>
      </c>
      <c r="B435" s="23">
        <v>1990</v>
      </c>
      <c r="C435" s="23" t="s">
        <v>4804</v>
      </c>
      <c r="D435" s="23">
        <v>29</v>
      </c>
      <c r="E435" s="23">
        <v>0</v>
      </c>
      <c r="F435" s="28">
        <v>3972.92</v>
      </c>
      <c r="G435" s="23" t="s">
        <v>86</v>
      </c>
      <c r="H435" s="23" t="s">
        <v>87</v>
      </c>
      <c r="I435" s="23" t="s">
        <v>4805</v>
      </c>
      <c r="J435" s="23">
        <f>IF(TRIM(B435)="?",'Cleaning Summary'!$B$28,B435)</f>
        <v>1990</v>
      </c>
      <c r="K435" s="23" t="str">
        <f>IF(TRIM(C435)="?",'Cleaning Summary'!$B$27,C435)</f>
        <v>Jul</v>
      </c>
      <c r="L435" s="23" t="str">
        <f>IF(TRIM(G435)="?",'Cleaning Summary'!$B$40,G435)</f>
        <v>tier - 2</v>
      </c>
      <c r="M435" s="23" t="str">
        <f>IF(TRIM(H435)="?",'Cleaning Summary'!$B$45,H435)</f>
        <v>tier - 3</v>
      </c>
      <c r="N435" s="23" t="str">
        <f>IF(TRIM(I435)="?",'Cleaning Summary'!$B$29,I435)</f>
        <v>R1013</v>
      </c>
      <c r="O435" s="29">
        <f>DATE(J435,MATCH(K435,{"Jan","Feb","Mar","Apr","May","Jun","Jul","Aug","Sep","Oct","Nov","Dec"},0),D435)</f>
        <v>33083</v>
      </c>
      <c r="P435" s="23">
        <f>DATEDIF(O435,'Cleaning Summary'!$B$62,"Y")</f>
        <v>32</v>
      </c>
    </row>
    <row r="436" spans="1:16" x14ac:dyDescent="0.35">
      <c r="A436" s="23" t="s">
        <v>3923</v>
      </c>
      <c r="B436" s="23">
        <v>1996</v>
      </c>
      <c r="C436" s="23" t="s">
        <v>4810</v>
      </c>
      <c r="D436" s="23">
        <v>17</v>
      </c>
      <c r="E436" s="23">
        <v>2</v>
      </c>
      <c r="F436" s="28">
        <v>3981.98</v>
      </c>
      <c r="G436" s="23" t="s">
        <v>86</v>
      </c>
      <c r="H436" s="23" t="s">
        <v>86</v>
      </c>
      <c r="I436" s="23" t="s">
        <v>4805</v>
      </c>
      <c r="J436" s="23">
        <f>IF(TRIM(B436)="?",'Cleaning Summary'!$B$28,B436)</f>
        <v>1996</v>
      </c>
      <c r="K436" s="23" t="str">
        <f>IF(TRIM(C436)="?",'Cleaning Summary'!$B$27,C436)</f>
        <v>Aug</v>
      </c>
      <c r="L436" s="23" t="str">
        <f>IF(TRIM(G436)="?",'Cleaning Summary'!$B$40,G436)</f>
        <v>tier - 2</v>
      </c>
      <c r="M436" s="23" t="str">
        <f>IF(TRIM(H436)="?",'Cleaning Summary'!$B$45,H436)</f>
        <v>tier - 2</v>
      </c>
      <c r="N436" s="23" t="str">
        <f>IF(TRIM(I436)="?",'Cleaning Summary'!$B$29,I436)</f>
        <v>R1013</v>
      </c>
      <c r="O436" s="29">
        <f>DATE(J436,MATCH(K436,{"Jan","Feb","Mar","Apr","May","Jun","Jul","Aug","Sep","Oct","Nov","Dec"},0),D436)</f>
        <v>35294</v>
      </c>
      <c r="P436" s="23">
        <f>DATEDIF(O436,'Cleaning Summary'!$B$62,"Y")</f>
        <v>26</v>
      </c>
    </row>
    <row r="437" spans="1:16" x14ac:dyDescent="0.35">
      <c r="A437" s="23" t="s">
        <v>3921</v>
      </c>
      <c r="B437" s="23">
        <v>1996</v>
      </c>
      <c r="C437" s="23" t="s">
        <v>73</v>
      </c>
      <c r="D437" s="23">
        <v>8</v>
      </c>
      <c r="E437" s="23">
        <v>2</v>
      </c>
      <c r="F437" s="28">
        <v>3987.93</v>
      </c>
      <c r="G437" s="23" t="s">
        <v>86</v>
      </c>
      <c r="H437" s="23" t="s">
        <v>86</v>
      </c>
      <c r="I437" s="23" t="s">
        <v>4812</v>
      </c>
      <c r="J437" s="23">
        <f>IF(TRIM(B437)="?",'Cleaning Summary'!$B$28,B437)</f>
        <v>1996</v>
      </c>
      <c r="K437" s="23" t="str">
        <f>IF(TRIM(C437)="?",'Cleaning Summary'!$B$27,C437)</f>
        <v>Sep</v>
      </c>
      <c r="L437" s="23" t="str">
        <f>IF(TRIM(G437)="?",'Cleaning Summary'!$B$40,G437)</f>
        <v>tier - 2</v>
      </c>
      <c r="M437" s="23" t="str">
        <f>IF(TRIM(H437)="?",'Cleaning Summary'!$B$45,H437)</f>
        <v>tier - 2</v>
      </c>
      <c r="N437" s="23" t="str">
        <f>IF(TRIM(I437)="?",'Cleaning Summary'!$B$29,I437)</f>
        <v>R1011</v>
      </c>
      <c r="O437" s="29">
        <f>DATE(J437,MATCH(K437,{"Jan","Feb","Mar","Apr","May","Jun","Jul","Aug","Sep","Oct","Nov","Dec"},0),D437)</f>
        <v>35316</v>
      </c>
      <c r="P437" s="23">
        <f>DATEDIF(O437,'Cleaning Summary'!$B$62,"Y")</f>
        <v>26</v>
      </c>
    </row>
    <row r="438" spans="1:16" x14ac:dyDescent="0.35">
      <c r="A438" s="23" t="s">
        <v>3919</v>
      </c>
      <c r="B438" s="23">
        <v>1990</v>
      </c>
      <c r="C438" s="23" t="s">
        <v>4806</v>
      </c>
      <c r="D438" s="23">
        <v>22</v>
      </c>
      <c r="E438" s="23">
        <v>0</v>
      </c>
      <c r="F438" s="28">
        <v>3989.84</v>
      </c>
      <c r="G438" s="23" t="s">
        <v>86</v>
      </c>
      <c r="H438" s="23" t="s">
        <v>86</v>
      </c>
      <c r="I438" s="23" t="s">
        <v>4812</v>
      </c>
      <c r="J438" s="23">
        <f>IF(TRIM(B438)="?",'Cleaning Summary'!$B$28,B438)</f>
        <v>1990</v>
      </c>
      <c r="K438" s="23" t="str">
        <f>IF(TRIM(C438)="?",'Cleaning Summary'!$B$27,C438)</f>
        <v>Nov</v>
      </c>
      <c r="L438" s="23" t="str">
        <f>IF(TRIM(G438)="?",'Cleaning Summary'!$B$40,G438)</f>
        <v>tier - 2</v>
      </c>
      <c r="M438" s="23" t="str">
        <f>IF(TRIM(H438)="?",'Cleaning Summary'!$B$45,H438)</f>
        <v>tier - 2</v>
      </c>
      <c r="N438" s="23" t="str">
        <f>IF(TRIM(I438)="?",'Cleaning Summary'!$B$29,I438)</f>
        <v>R1011</v>
      </c>
      <c r="O438" s="29">
        <f>DATE(J438,MATCH(K438,{"Jan","Feb","Mar","Apr","May","Jun","Jul","Aug","Sep","Oct","Nov","Dec"},0),D438)</f>
        <v>33199</v>
      </c>
      <c r="P438" s="23">
        <f>DATEDIF(O438,'Cleaning Summary'!$B$62,"Y")</f>
        <v>32</v>
      </c>
    </row>
    <row r="439" spans="1:16" x14ac:dyDescent="0.35">
      <c r="A439" s="23" t="s">
        <v>3917</v>
      </c>
      <c r="B439" s="23">
        <v>1990</v>
      </c>
      <c r="C439" s="23" t="s">
        <v>4806</v>
      </c>
      <c r="D439" s="23">
        <v>1</v>
      </c>
      <c r="E439" s="23">
        <v>0</v>
      </c>
      <c r="F439" s="28">
        <v>3994.18</v>
      </c>
      <c r="G439" s="23" t="s">
        <v>86</v>
      </c>
      <c r="H439" s="23" t="s">
        <v>86</v>
      </c>
      <c r="I439" s="23" t="s">
        <v>4805</v>
      </c>
      <c r="J439" s="23">
        <f>IF(TRIM(B439)="?",'Cleaning Summary'!$B$28,B439)</f>
        <v>1990</v>
      </c>
      <c r="K439" s="23" t="str">
        <f>IF(TRIM(C439)="?",'Cleaning Summary'!$B$27,C439)</f>
        <v>Nov</v>
      </c>
      <c r="L439" s="23" t="str">
        <f>IF(TRIM(G439)="?",'Cleaning Summary'!$B$40,G439)</f>
        <v>tier - 2</v>
      </c>
      <c r="M439" s="23" t="str">
        <f>IF(TRIM(H439)="?",'Cleaning Summary'!$B$45,H439)</f>
        <v>tier - 2</v>
      </c>
      <c r="N439" s="23" t="str">
        <f>IF(TRIM(I439)="?",'Cleaning Summary'!$B$29,I439)</f>
        <v>R1013</v>
      </c>
      <c r="O439" s="29">
        <f>DATE(J439,MATCH(K439,{"Jan","Feb","Mar","Apr","May","Jun","Jul","Aug","Sep","Oct","Nov","Dec"},0),D439)</f>
        <v>33178</v>
      </c>
      <c r="P439" s="23">
        <f>DATEDIF(O439,'Cleaning Summary'!$B$62,"Y")</f>
        <v>32</v>
      </c>
    </row>
    <row r="440" spans="1:16" x14ac:dyDescent="0.35">
      <c r="A440" s="23" t="s">
        <v>3915</v>
      </c>
      <c r="B440" s="23">
        <v>1989</v>
      </c>
      <c r="C440" s="23" t="s">
        <v>4804</v>
      </c>
      <c r="D440" s="23">
        <v>10</v>
      </c>
      <c r="E440" s="23">
        <v>3</v>
      </c>
      <c r="F440" s="28">
        <v>4002.36</v>
      </c>
      <c r="G440" s="23" t="s">
        <v>86</v>
      </c>
      <c r="H440" s="23" t="s">
        <v>85</v>
      </c>
      <c r="I440" s="23" t="s">
        <v>4805</v>
      </c>
      <c r="J440" s="23">
        <f>IF(TRIM(B440)="?",'Cleaning Summary'!$B$28,B440)</f>
        <v>1989</v>
      </c>
      <c r="K440" s="23" t="str">
        <f>IF(TRIM(C440)="?",'Cleaning Summary'!$B$27,C440)</f>
        <v>Jul</v>
      </c>
      <c r="L440" s="23" t="str">
        <f>IF(TRIM(G440)="?",'Cleaning Summary'!$B$40,G440)</f>
        <v>tier - 2</v>
      </c>
      <c r="M440" s="23" t="str">
        <f>IF(TRIM(H440)="?",'Cleaning Summary'!$B$45,H440)</f>
        <v>tier - 1</v>
      </c>
      <c r="N440" s="23" t="str">
        <f>IF(TRIM(I440)="?",'Cleaning Summary'!$B$29,I440)</f>
        <v>R1013</v>
      </c>
      <c r="O440" s="29">
        <f>DATE(J440,MATCH(K440,{"Jan","Feb","Mar","Apr","May","Jun","Jul","Aug","Sep","Oct","Nov","Dec"},0),D440)</f>
        <v>32699</v>
      </c>
      <c r="P440" s="23">
        <f>DATEDIF(O440,'Cleaning Summary'!$B$62,"Y")</f>
        <v>33</v>
      </c>
    </row>
    <row r="441" spans="1:16" x14ac:dyDescent="0.35">
      <c r="A441" s="23" t="s">
        <v>3913</v>
      </c>
      <c r="B441" s="23">
        <v>2000</v>
      </c>
      <c r="C441" s="23" t="s">
        <v>73</v>
      </c>
      <c r="D441" s="23">
        <v>13</v>
      </c>
      <c r="E441" s="23">
        <v>3</v>
      </c>
      <c r="F441" s="28">
        <v>4005.42</v>
      </c>
      <c r="G441" s="23" t="s">
        <v>86</v>
      </c>
      <c r="H441" s="23" t="s">
        <v>85</v>
      </c>
      <c r="I441" s="23" t="s">
        <v>4813</v>
      </c>
      <c r="J441" s="23">
        <f>IF(TRIM(B441)="?",'Cleaning Summary'!$B$28,B441)</f>
        <v>2000</v>
      </c>
      <c r="K441" s="23" t="str">
        <f>IF(TRIM(C441)="?",'Cleaning Summary'!$B$27,C441)</f>
        <v>Sep</v>
      </c>
      <c r="L441" s="23" t="str">
        <f>IF(TRIM(G441)="?",'Cleaning Summary'!$B$40,G441)</f>
        <v>tier - 2</v>
      </c>
      <c r="M441" s="23" t="str">
        <f>IF(TRIM(H441)="?",'Cleaning Summary'!$B$45,H441)</f>
        <v>tier - 1</v>
      </c>
      <c r="N441" s="23" t="str">
        <f>IF(TRIM(I441)="?",'Cleaning Summary'!$B$29,I441)</f>
        <v>R1015</v>
      </c>
      <c r="O441" s="29">
        <f>DATE(J441,MATCH(K441,{"Jan","Feb","Mar","Apr","May","Jun","Jul","Aug","Sep","Oct","Nov","Dec"},0),D441)</f>
        <v>36782</v>
      </c>
      <c r="P441" s="23">
        <f>DATEDIF(O441,'Cleaning Summary'!$B$62,"Y")</f>
        <v>22</v>
      </c>
    </row>
    <row r="442" spans="1:16" x14ac:dyDescent="0.35">
      <c r="A442" s="23" t="s">
        <v>3911</v>
      </c>
      <c r="B442" s="23">
        <v>1992</v>
      </c>
      <c r="C442" s="23" t="s">
        <v>4811</v>
      </c>
      <c r="D442" s="23">
        <v>11</v>
      </c>
      <c r="E442" s="23">
        <v>1</v>
      </c>
      <c r="F442" s="28">
        <v>4032.24</v>
      </c>
      <c r="G442" s="23" t="s">
        <v>87</v>
      </c>
      <c r="H442" s="23" t="s">
        <v>87</v>
      </c>
      <c r="I442" s="23" t="s">
        <v>4808</v>
      </c>
      <c r="J442" s="23">
        <f>IF(TRIM(B442)="?",'Cleaning Summary'!$B$28,B442)</f>
        <v>1992</v>
      </c>
      <c r="K442" s="23" t="str">
        <f>IF(TRIM(C442)="?",'Cleaning Summary'!$B$27,C442)</f>
        <v>Oct</v>
      </c>
      <c r="L442" s="23" t="str">
        <f>IF(TRIM(G442)="?",'Cleaning Summary'!$B$40,G442)</f>
        <v>tier - 3</v>
      </c>
      <c r="M442" s="23" t="str">
        <f>IF(TRIM(H442)="?",'Cleaning Summary'!$B$45,H442)</f>
        <v>tier - 3</v>
      </c>
      <c r="N442" s="23" t="str">
        <f>IF(TRIM(I442)="?",'Cleaning Summary'!$B$29,I442)</f>
        <v>R1012</v>
      </c>
      <c r="O442" s="29">
        <f>DATE(J442,MATCH(K442,{"Jan","Feb","Mar","Apr","May","Jun","Jul","Aug","Sep","Oct","Nov","Dec"},0),D442)</f>
        <v>33888</v>
      </c>
      <c r="P442" s="23">
        <f>DATEDIF(O442,'Cleaning Summary'!$B$62,"Y")</f>
        <v>30</v>
      </c>
    </row>
    <row r="443" spans="1:16" x14ac:dyDescent="0.35">
      <c r="A443" s="23" t="s">
        <v>3909</v>
      </c>
      <c r="B443" s="23">
        <v>1984</v>
      </c>
      <c r="C443" s="23" t="s">
        <v>4804</v>
      </c>
      <c r="D443" s="23">
        <v>7</v>
      </c>
      <c r="E443" s="23">
        <v>3</v>
      </c>
      <c r="F443" s="28">
        <v>4038.41</v>
      </c>
      <c r="G443" s="23" t="s">
        <v>86</v>
      </c>
      <c r="H443" s="23" t="s">
        <v>85</v>
      </c>
      <c r="I443" s="23" t="s">
        <v>4805</v>
      </c>
      <c r="J443" s="23">
        <f>IF(TRIM(B443)="?",'Cleaning Summary'!$B$28,B443)</f>
        <v>1984</v>
      </c>
      <c r="K443" s="23" t="str">
        <f>IF(TRIM(C443)="?",'Cleaning Summary'!$B$27,C443)</f>
        <v>Jul</v>
      </c>
      <c r="L443" s="23" t="str">
        <f>IF(TRIM(G443)="?",'Cleaning Summary'!$B$40,G443)</f>
        <v>tier - 2</v>
      </c>
      <c r="M443" s="23" t="str">
        <f>IF(TRIM(H443)="?",'Cleaning Summary'!$B$45,H443)</f>
        <v>tier - 1</v>
      </c>
      <c r="N443" s="23" t="str">
        <f>IF(TRIM(I443)="?",'Cleaning Summary'!$B$29,I443)</f>
        <v>R1013</v>
      </c>
      <c r="O443" s="29">
        <f>DATE(J443,MATCH(K443,{"Jan","Feb","Mar","Apr","May","Jun","Jul","Aug","Sep","Oct","Nov","Dec"},0),D443)</f>
        <v>30870</v>
      </c>
      <c r="P443" s="23">
        <f>DATEDIF(O443,'Cleaning Summary'!$B$62,"Y")</f>
        <v>38</v>
      </c>
    </row>
    <row r="444" spans="1:16" x14ac:dyDescent="0.35">
      <c r="A444" s="23" t="s">
        <v>3907</v>
      </c>
      <c r="B444" s="23">
        <v>1983</v>
      </c>
      <c r="C444" s="23" t="s">
        <v>4806</v>
      </c>
      <c r="D444" s="23">
        <v>10</v>
      </c>
      <c r="E444" s="23">
        <v>3</v>
      </c>
      <c r="F444" s="28">
        <v>4039.9</v>
      </c>
      <c r="G444" s="23" t="s">
        <v>86</v>
      </c>
      <c r="H444" s="23" t="s">
        <v>85</v>
      </c>
      <c r="I444" s="23" t="s">
        <v>4805</v>
      </c>
      <c r="J444" s="23">
        <f>IF(TRIM(B444)="?",'Cleaning Summary'!$B$28,B444)</f>
        <v>1983</v>
      </c>
      <c r="K444" s="23" t="str">
        <f>IF(TRIM(C444)="?",'Cleaning Summary'!$B$27,C444)</f>
        <v>Nov</v>
      </c>
      <c r="L444" s="23" t="str">
        <f>IF(TRIM(G444)="?",'Cleaning Summary'!$B$40,G444)</f>
        <v>tier - 2</v>
      </c>
      <c r="M444" s="23" t="str">
        <f>IF(TRIM(H444)="?",'Cleaning Summary'!$B$45,H444)</f>
        <v>tier - 1</v>
      </c>
      <c r="N444" s="23" t="str">
        <f>IF(TRIM(I444)="?",'Cleaning Summary'!$B$29,I444)</f>
        <v>R1013</v>
      </c>
      <c r="O444" s="29">
        <f>DATE(J444,MATCH(K444,{"Jan","Feb","Mar","Apr","May","Jun","Jul","Aug","Sep","Oct","Nov","Dec"},0),D444)</f>
        <v>30630</v>
      </c>
      <c r="P444" s="23">
        <f>DATEDIF(O444,'Cleaning Summary'!$B$62,"Y")</f>
        <v>39</v>
      </c>
    </row>
    <row r="445" spans="1:16" x14ac:dyDescent="0.35">
      <c r="A445" s="23" t="s">
        <v>3905</v>
      </c>
      <c r="B445" s="23">
        <v>1993</v>
      </c>
      <c r="C445" s="23" t="s">
        <v>4809</v>
      </c>
      <c r="D445" s="23">
        <v>26</v>
      </c>
      <c r="E445" s="23">
        <v>1</v>
      </c>
      <c r="F445" s="28">
        <v>4040.56</v>
      </c>
      <c r="G445" s="23" t="s">
        <v>87</v>
      </c>
      <c r="H445" s="23" t="s">
        <v>87</v>
      </c>
      <c r="I445" s="23" t="s">
        <v>4813</v>
      </c>
      <c r="J445" s="23">
        <f>IF(TRIM(B445)="?",'Cleaning Summary'!$B$28,B445)</f>
        <v>1993</v>
      </c>
      <c r="K445" s="23" t="str">
        <f>IF(TRIM(C445)="?",'Cleaning Summary'!$B$27,C445)</f>
        <v>Dec</v>
      </c>
      <c r="L445" s="23" t="str">
        <f>IF(TRIM(G445)="?",'Cleaning Summary'!$B$40,G445)</f>
        <v>tier - 3</v>
      </c>
      <c r="M445" s="23" t="str">
        <f>IF(TRIM(H445)="?",'Cleaning Summary'!$B$45,H445)</f>
        <v>tier - 3</v>
      </c>
      <c r="N445" s="23" t="str">
        <f>IF(TRIM(I445)="?",'Cleaning Summary'!$B$29,I445)</f>
        <v>R1015</v>
      </c>
      <c r="O445" s="29">
        <f>DATE(J445,MATCH(K445,{"Jan","Feb","Mar","Apr","May","Jun","Jul","Aug","Sep","Oct","Nov","Dec"},0),D445)</f>
        <v>34329</v>
      </c>
      <c r="P445" s="23">
        <f>DATEDIF(O445,'Cleaning Summary'!$B$62,"Y")</f>
        <v>29</v>
      </c>
    </row>
    <row r="446" spans="1:16" x14ac:dyDescent="0.35">
      <c r="A446" s="23" t="s">
        <v>3903</v>
      </c>
      <c r="B446" s="23">
        <v>1988</v>
      </c>
      <c r="C446" s="23" t="s">
        <v>4806</v>
      </c>
      <c r="D446" s="23">
        <v>30</v>
      </c>
      <c r="E446" s="23">
        <v>3</v>
      </c>
      <c r="F446" s="28">
        <v>4047.94</v>
      </c>
      <c r="G446" s="23" t="s">
        <v>86</v>
      </c>
      <c r="H446" s="23" t="s">
        <v>85</v>
      </c>
      <c r="I446" s="23" t="s">
        <v>4805</v>
      </c>
      <c r="J446" s="23">
        <f>IF(TRIM(B446)="?",'Cleaning Summary'!$B$28,B446)</f>
        <v>1988</v>
      </c>
      <c r="K446" s="23" t="str">
        <f>IF(TRIM(C446)="?",'Cleaning Summary'!$B$27,C446)</f>
        <v>Nov</v>
      </c>
      <c r="L446" s="23" t="str">
        <f>IF(TRIM(G446)="?",'Cleaning Summary'!$B$40,G446)</f>
        <v>tier - 2</v>
      </c>
      <c r="M446" s="23" t="str">
        <f>IF(TRIM(H446)="?",'Cleaning Summary'!$B$45,H446)</f>
        <v>tier - 1</v>
      </c>
      <c r="N446" s="23" t="str">
        <f>IF(TRIM(I446)="?",'Cleaning Summary'!$B$29,I446)</f>
        <v>R1013</v>
      </c>
      <c r="O446" s="29">
        <f>DATE(J446,MATCH(K446,{"Jan","Feb","Mar","Apr","May","Jun","Jul","Aug","Sep","Oct","Nov","Dec"},0),D446)</f>
        <v>32477</v>
      </c>
      <c r="P446" s="23">
        <f>DATEDIF(O446,'Cleaning Summary'!$B$62,"Y")</f>
        <v>34</v>
      </c>
    </row>
    <row r="447" spans="1:16" x14ac:dyDescent="0.35">
      <c r="A447" s="23" t="s">
        <v>3901</v>
      </c>
      <c r="B447" s="23">
        <v>1993</v>
      </c>
      <c r="C447" s="23" t="s">
        <v>4810</v>
      </c>
      <c r="D447" s="23">
        <v>13</v>
      </c>
      <c r="E447" s="23">
        <v>2</v>
      </c>
      <c r="F447" s="28">
        <v>4058.12</v>
      </c>
      <c r="G447" s="23" t="s">
        <v>86</v>
      </c>
      <c r="H447" s="23" t="s">
        <v>85</v>
      </c>
      <c r="I447" s="23" t="s">
        <v>4805</v>
      </c>
      <c r="J447" s="23">
        <f>IF(TRIM(B447)="?",'Cleaning Summary'!$B$28,B447)</f>
        <v>1993</v>
      </c>
      <c r="K447" s="23" t="str">
        <f>IF(TRIM(C447)="?",'Cleaning Summary'!$B$27,C447)</f>
        <v>Aug</v>
      </c>
      <c r="L447" s="23" t="str">
        <f>IF(TRIM(G447)="?",'Cleaning Summary'!$B$40,G447)</f>
        <v>tier - 2</v>
      </c>
      <c r="M447" s="23" t="str">
        <f>IF(TRIM(H447)="?",'Cleaning Summary'!$B$45,H447)</f>
        <v>tier - 1</v>
      </c>
      <c r="N447" s="23" t="str">
        <f>IF(TRIM(I447)="?",'Cleaning Summary'!$B$29,I447)</f>
        <v>R1013</v>
      </c>
      <c r="O447" s="29">
        <f>DATE(J447,MATCH(K447,{"Jan","Feb","Mar","Apr","May","Jun","Jul","Aug","Sep","Oct","Nov","Dec"},0),D447)</f>
        <v>34194</v>
      </c>
      <c r="P447" s="23">
        <f>DATEDIF(O447,'Cleaning Summary'!$B$62,"Y")</f>
        <v>29</v>
      </c>
    </row>
    <row r="448" spans="1:16" x14ac:dyDescent="0.35">
      <c r="A448" s="23" t="s">
        <v>3899</v>
      </c>
      <c r="B448" s="23">
        <v>1995</v>
      </c>
      <c r="C448" s="23" t="s">
        <v>73</v>
      </c>
      <c r="D448" s="23">
        <v>14</v>
      </c>
      <c r="E448" s="23">
        <v>2</v>
      </c>
      <c r="F448" s="28">
        <v>4058.71</v>
      </c>
      <c r="G448" s="23" t="s">
        <v>87</v>
      </c>
      <c r="H448" s="23" t="s">
        <v>87</v>
      </c>
      <c r="I448" s="23" t="s">
        <v>4808</v>
      </c>
      <c r="J448" s="23">
        <f>IF(TRIM(B448)="?",'Cleaning Summary'!$B$28,B448)</f>
        <v>1995</v>
      </c>
      <c r="K448" s="23" t="str">
        <f>IF(TRIM(C448)="?",'Cleaning Summary'!$B$27,C448)</f>
        <v>Sep</v>
      </c>
      <c r="L448" s="23" t="str">
        <f>IF(TRIM(G448)="?",'Cleaning Summary'!$B$40,G448)</f>
        <v>tier - 3</v>
      </c>
      <c r="M448" s="23" t="str">
        <f>IF(TRIM(H448)="?",'Cleaning Summary'!$B$45,H448)</f>
        <v>tier - 3</v>
      </c>
      <c r="N448" s="23" t="str">
        <f>IF(TRIM(I448)="?",'Cleaning Summary'!$B$29,I448)</f>
        <v>R1012</v>
      </c>
      <c r="O448" s="29">
        <f>DATE(J448,MATCH(K448,{"Jan","Feb","Mar","Apr","May","Jun","Jul","Aug","Sep","Oct","Nov","Dec"},0),D448)</f>
        <v>34956</v>
      </c>
      <c r="P448" s="23">
        <f>DATEDIF(O448,'Cleaning Summary'!$B$62,"Y")</f>
        <v>27</v>
      </c>
    </row>
    <row r="449" spans="1:16" x14ac:dyDescent="0.35">
      <c r="A449" s="23" t="s">
        <v>3897</v>
      </c>
      <c r="B449" s="23">
        <v>1983</v>
      </c>
      <c r="C449" s="23" t="s">
        <v>73</v>
      </c>
      <c r="D449" s="23">
        <v>16</v>
      </c>
      <c r="E449" s="23">
        <v>3</v>
      </c>
      <c r="F449" s="28">
        <v>4070.42</v>
      </c>
      <c r="G449" s="23" t="s">
        <v>86</v>
      </c>
      <c r="H449" s="23" t="s">
        <v>85</v>
      </c>
      <c r="I449" s="23" t="s">
        <v>4805</v>
      </c>
      <c r="J449" s="23">
        <f>IF(TRIM(B449)="?",'Cleaning Summary'!$B$28,B449)</f>
        <v>1983</v>
      </c>
      <c r="K449" s="23" t="str">
        <f>IF(TRIM(C449)="?",'Cleaning Summary'!$B$27,C449)</f>
        <v>Sep</v>
      </c>
      <c r="L449" s="23" t="str">
        <f>IF(TRIM(G449)="?",'Cleaning Summary'!$B$40,G449)</f>
        <v>tier - 2</v>
      </c>
      <c r="M449" s="23" t="str">
        <f>IF(TRIM(H449)="?",'Cleaning Summary'!$B$45,H449)</f>
        <v>tier - 1</v>
      </c>
      <c r="N449" s="23" t="str">
        <f>IF(TRIM(I449)="?",'Cleaning Summary'!$B$29,I449)</f>
        <v>R1013</v>
      </c>
      <c r="O449" s="29">
        <f>DATE(J449,MATCH(K449,{"Jan","Feb","Mar","Apr","May","Jun","Jul","Aug","Sep","Oct","Nov","Dec"},0),D449)</f>
        <v>30575</v>
      </c>
      <c r="P449" s="23">
        <f>DATEDIF(O449,'Cleaning Summary'!$B$62,"Y")</f>
        <v>39</v>
      </c>
    </row>
    <row r="450" spans="1:16" x14ac:dyDescent="0.35">
      <c r="A450" s="23" t="s">
        <v>3895</v>
      </c>
      <c r="B450" s="23">
        <v>2002</v>
      </c>
      <c r="C450" s="23" t="s">
        <v>4811</v>
      </c>
      <c r="D450" s="23">
        <v>18</v>
      </c>
      <c r="E450" s="23">
        <v>0</v>
      </c>
      <c r="F450" s="28">
        <v>4070.51</v>
      </c>
      <c r="G450" s="23" t="s">
        <v>86</v>
      </c>
      <c r="H450" s="23" t="s">
        <v>85</v>
      </c>
      <c r="I450" s="23" t="s">
        <v>4808</v>
      </c>
      <c r="J450" s="23">
        <f>IF(TRIM(B450)="?",'Cleaning Summary'!$B$28,B450)</f>
        <v>2002</v>
      </c>
      <c r="K450" s="23" t="str">
        <f>IF(TRIM(C450)="?",'Cleaning Summary'!$B$27,C450)</f>
        <v>Oct</v>
      </c>
      <c r="L450" s="23" t="str">
        <f>IF(TRIM(G450)="?",'Cleaning Summary'!$B$40,G450)</f>
        <v>tier - 2</v>
      </c>
      <c r="M450" s="23" t="str">
        <f>IF(TRIM(H450)="?",'Cleaning Summary'!$B$45,H450)</f>
        <v>tier - 1</v>
      </c>
      <c r="N450" s="23" t="str">
        <f>IF(TRIM(I450)="?",'Cleaning Summary'!$B$29,I450)</f>
        <v>R1012</v>
      </c>
      <c r="O450" s="29">
        <f>DATE(J450,MATCH(K450,{"Jan","Feb","Mar","Apr","May","Jun","Jul","Aug","Sep","Oct","Nov","Dec"},0),D450)</f>
        <v>37547</v>
      </c>
      <c r="P450" s="23">
        <f>DATEDIF(O450,'Cleaning Summary'!$B$62,"Y")</f>
        <v>20</v>
      </c>
    </row>
    <row r="451" spans="1:16" x14ac:dyDescent="0.35">
      <c r="A451" s="23" t="s">
        <v>3893</v>
      </c>
      <c r="B451" s="23">
        <v>1990</v>
      </c>
      <c r="C451" s="23" t="s">
        <v>4809</v>
      </c>
      <c r="D451" s="23">
        <v>1</v>
      </c>
      <c r="E451" s="23">
        <v>1</v>
      </c>
      <c r="F451" s="28">
        <v>4074.45</v>
      </c>
      <c r="G451" s="23" t="s">
        <v>87</v>
      </c>
      <c r="H451" s="23" t="s">
        <v>86</v>
      </c>
      <c r="I451" s="23" t="s">
        <v>4805</v>
      </c>
      <c r="J451" s="23">
        <f>IF(TRIM(B451)="?",'Cleaning Summary'!$B$28,B451)</f>
        <v>1990</v>
      </c>
      <c r="K451" s="23" t="str">
        <f>IF(TRIM(C451)="?",'Cleaning Summary'!$B$27,C451)</f>
        <v>Dec</v>
      </c>
      <c r="L451" s="23" t="str">
        <f>IF(TRIM(G451)="?",'Cleaning Summary'!$B$40,G451)</f>
        <v>tier - 3</v>
      </c>
      <c r="M451" s="23" t="str">
        <f>IF(TRIM(H451)="?",'Cleaning Summary'!$B$45,H451)</f>
        <v>tier - 2</v>
      </c>
      <c r="N451" s="23" t="str">
        <f>IF(TRIM(I451)="?",'Cleaning Summary'!$B$29,I451)</f>
        <v>R1013</v>
      </c>
      <c r="O451" s="29">
        <f>DATE(J451,MATCH(K451,{"Jan","Feb","Mar","Apr","May","Jun","Jul","Aug","Sep","Oct","Nov","Dec"},0),D451)</f>
        <v>33208</v>
      </c>
      <c r="P451" s="23">
        <f>DATEDIF(O451,'Cleaning Summary'!$B$62,"Y")</f>
        <v>32</v>
      </c>
    </row>
    <row r="452" spans="1:16" x14ac:dyDescent="0.35">
      <c r="A452" s="23" t="s">
        <v>3891</v>
      </c>
      <c r="B452" s="23">
        <v>1990</v>
      </c>
      <c r="C452" s="23" t="s">
        <v>4809</v>
      </c>
      <c r="D452" s="23">
        <v>14</v>
      </c>
      <c r="E452" s="23">
        <v>1</v>
      </c>
      <c r="F452" s="28">
        <v>4076.5</v>
      </c>
      <c r="G452" s="23" t="s">
        <v>86</v>
      </c>
      <c r="H452" s="23" t="s">
        <v>87</v>
      </c>
      <c r="I452" s="23" t="s">
        <v>4812</v>
      </c>
      <c r="J452" s="23">
        <f>IF(TRIM(B452)="?",'Cleaning Summary'!$B$28,B452)</f>
        <v>1990</v>
      </c>
      <c r="K452" s="23" t="str">
        <f>IF(TRIM(C452)="?",'Cleaning Summary'!$B$27,C452)</f>
        <v>Dec</v>
      </c>
      <c r="L452" s="23" t="str">
        <f>IF(TRIM(G452)="?",'Cleaning Summary'!$B$40,G452)</f>
        <v>tier - 2</v>
      </c>
      <c r="M452" s="23" t="str">
        <f>IF(TRIM(H452)="?",'Cleaning Summary'!$B$45,H452)</f>
        <v>tier - 3</v>
      </c>
      <c r="N452" s="23" t="str">
        <f>IF(TRIM(I452)="?",'Cleaning Summary'!$B$29,I452)</f>
        <v>R1011</v>
      </c>
      <c r="O452" s="29">
        <f>DATE(J452,MATCH(K452,{"Jan","Feb","Mar","Apr","May","Jun","Jul","Aug","Sep","Oct","Nov","Dec"},0),D452)</f>
        <v>33221</v>
      </c>
      <c r="P452" s="23">
        <f>DATEDIF(O452,'Cleaning Summary'!$B$62,"Y")</f>
        <v>32</v>
      </c>
    </row>
    <row r="453" spans="1:16" x14ac:dyDescent="0.35">
      <c r="A453" s="23" t="s">
        <v>3889</v>
      </c>
      <c r="B453" s="23">
        <v>1994</v>
      </c>
      <c r="C453" s="23" t="s">
        <v>4810</v>
      </c>
      <c r="D453" s="23">
        <v>21</v>
      </c>
      <c r="E453" s="23">
        <v>1</v>
      </c>
      <c r="F453" s="28">
        <v>4133.6400000000003</v>
      </c>
      <c r="G453" s="23" t="s">
        <v>86</v>
      </c>
      <c r="H453" s="23" t="s">
        <v>87</v>
      </c>
      <c r="I453" s="23" t="s">
        <v>4808</v>
      </c>
      <c r="J453" s="23">
        <f>IF(TRIM(B453)="?",'Cleaning Summary'!$B$28,B453)</f>
        <v>1994</v>
      </c>
      <c r="K453" s="23" t="str">
        <f>IF(TRIM(C453)="?",'Cleaning Summary'!$B$27,C453)</f>
        <v>Aug</v>
      </c>
      <c r="L453" s="23" t="str">
        <f>IF(TRIM(G453)="?",'Cleaning Summary'!$B$40,G453)</f>
        <v>tier - 2</v>
      </c>
      <c r="M453" s="23" t="str">
        <f>IF(TRIM(H453)="?",'Cleaning Summary'!$B$45,H453)</f>
        <v>tier - 3</v>
      </c>
      <c r="N453" s="23" t="str">
        <f>IF(TRIM(I453)="?",'Cleaning Summary'!$B$29,I453)</f>
        <v>R1012</v>
      </c>
      <c r="O453" s="29">
        <f>DATE(J453,MATCH(K453,{"Jan","Feb","Mar","Apr","May","Jun","Jul","Aug","Sep","Oct","Nov","Dec"},0),D453)</f>
        <v>34567</v>
      </c>
      <c r="P453" s="23">
        <f>DATEDIF(O453,'Cleaning Summary'!$B$62,"Y")</f>
        <v>28</v>
      </c>
    </row>
    <row r="454" spans="1:16" x14ac:dyDescent="0.35">
      <c r="A454" s="23" t="s">
        <v>3887</v>
      </c>
      <c r="B454" s="23">
        <v>1991</v>
      </c>
      <c r="C454" s="23" t="s">
        <v>4810</v>
      </c>
      <c r="D454" s="23">
        <v>6</v>
      </c>
      <c r="E454" s="23">
        <v>0</v>
      </c>
      <c r="F454" s="28">
        <v>4134.08</v>
      </c>
      <c r="G454" s="23" t="s">
        <v>86</v>
      </c>
      <c r="H454" s="23" t="s">
        <v>85</v>
      </c>
      <c r="I454" s="23" t="s">
        <v>4808</v>
      </c>
      <c r="J454" s="23">
        <f>IF(TRIM(B454)="?",'Cleaning Summary'!$B$28,B454)</f>
        <v>1991</v>
      </c>
      <c r="K454" s="23" t="str">
        <f>IF(TRIM(C454)="?",'Cleaning Summary'!$B$27,C454)</f>
        <v>Aug</v>
      </c>
      <c r="L454" s="23" t="str">
        <f>IF(TRIM(G454)="?",'Cleaning Summary'!$B$40,G454)</f>
        <v>tier - 2</v>
      </c>
      <c r="M454" s="23" t="str">
        <f>IF(TRIM(H454)="?",'Cleaning Summary'!$B$45,H454)</f>
        <v>tier - 1</v>
      </c>
      <c r="N454" s="23" t="str">
        <f>IF(TRIM(I454)="?",'Cleaning Summary'!$B$29,I454)</f>
        <v>R1012</v>
      </c>
      <c r="O454" s="29">
        <f>DATE(J454,MATCH(K454,{"Jan","Feb","Mar","Apr","May","Jun","Jul","Aug","Sep","Oct","Nov","Dec"},0),D454)</f>
        <v>33456</v>
      </c>
      <c r="P454" s="23">
        <f>DATEDIF(O454,'Cleaning Summary'!$B$62,"Y")</f>
        <v>31</v>
      </c>
    </row>
    <row r="455" spans="1:16" x14ac:dyDescent="0.35">
      <c r="A455" s="23" t="s">
        <v>3885</v>
      </c>
      <c r="B455" s="23">
        <v>1992</v>
      </c>
      <c r="C455" s="23" t="s">
        <v>4807</v>
      </c>
      <c r="D455" s="23">
        <v>18</v>
      </c>
      <c r="E455" s="23">
        <v>0</v>
      </c>
      <c r="F455" s="28">
        <v>4137.5200000000004</v>
      </c>
      <c r="G455" s="23" t="s">
        <v>86</v>
      </c>
      <c r="H455" s="23" t="s">
        <v>87</v>
      </c>
      <c r="I455" s="23" t="s">
        <v>4818</v>
      </c>
      <c r="J455" s="23">
        <f>IF(TRIM(B455)="?",'Cleaning Summary'!$B$28,B455)</f>
        <v>1992</v>
      </c>
      <c r="K455" s="23" t="str">
        <f>IF(TRIM(C455)="?",'Cleaning Summary'!$B$27,C455)</f>
        <v>Jun</v>
      </c>
      <c r="L455" s="23" t="str">
        <f>IF(TRIM(G455)="?",'Cleaning Summary'!$B$40,G455)</f>
        <v>tier - 2</v>
      </c>
      <c r="M455" s="23" t="str">
        <f>IF(TRIM(H455)="?",'Cleaning Summary'!$B$45,H455)</f>
        <v>tier - 3</v>
      </c>
      <c r="N455" s="23" t="str">
        <f>IF(TRIM(I455)="?",'Cleaning Summary'!$B$29,I455)</f>
        <v>R1024</v>
      </c>
      <c r="O455" s="29">
        <f>DATE(J455,MATCH(K455,{"Jan","Feb","Mar","Apr","May","Jun","Jul","Aug","Sep","Oct","Nov","Dec"},0),D455)</f>
        <v>33773</v>
      </c>
      <c r="P455" s="23">
        <f>DATEDIF(O455,'Cleaning Summary'!$B$62,"Y")</f>
        <v>30</v>
      </c>
    </row>
    <row r="456" spans="1:16" x14ac:dyDescent="0.35">
      <c r="A456" s="23" t="s">
        <v>3883</v>
      </c>
      <c r="B456" s="23">
        <v>1992</v>
      </c>
      <c r="C456" s="23" t="s">
        <v>4807</v>
      </c>
      <c r="D456" s="23">
        <v>28</v>
      </c>
      <c r="E456" s="23">
        <v>1</v>
      </c>
      <c r="F456" s="28">
        <v>4149.74</v>
      </c>
      <c r="G456" s="23" t="s">
        <v>86</v>
      </c>
      <c r="H456" s="23" t="s">
        <v>85</v>
      </c>
      <c r="I456" s="23" t="s">
        <v>4812</v>
      </c>
      <c r="J456" s="23">
        <f>IF(TRIM(B456)="?",'Cleaning Summary'!$B$28,B456)</f>
        <v>1992</v>
      </c>
      <c r="K456" s="23" t="str">
        <f>IF(TRIM(C456)="?",'Cleaning Summary'!$B$27,C456)</f>
        <v>Jun</v>
      </c>
      <c r="L456" s="23" t="str">
        <f>IF(TRIM(G456)="?",'Cleaning Summary'!$B$40,G456)</f>
        <v>tier - 2</v>
      </c>
      <c r="M456" s="23" t="str">
        <f>IF(TRIM(H456)="?",'Cleaning Summary'!$B$45,H456)</f>
        <v>tier - 1</v>
      </c>
      <c r="N456" s="23" t="str">
        <f>IF(TRIM(I456)="?",'Cleaning Summary'!$B$29,I456)</f>
        <v>R1011</v>
      </c>
      <c r="O456" s="29">
        <f>DATE(J456,MATCH(K456,{"Jan","Feb","Mar","Apr","May","Jun","Jul","Aug","Sep","Oct","Nov","Dec"},0),D456)</f>
        <v>33783</v>
      </c>
      <c r="P456" s="23">
        <f>DATEDIF(O456,'Cleaning Summary'!$B$62,"Y")</f>
        <v>30</v>
      </c>
    </row>
    <row r="457" spans="1:16" x14ac:dyDescent="0.35">
      <c r="A457" s="23" t="s">
        <v>3881</v>
      </c>
      <c r="B457" s="23">
        <v>1992</v>
      </c>
      <c r="C457" s="23" t="s">
        <v>4810</v>
      </c>
      <c r="D457" s="23">
        <v>4</v>
      </c>
      <c r="E457" s="23">
        <v>1</v>
      </c>
      <c r="F457" s="28">
        <v>4151.03</v>
      </c>
      <c r="G457" s="23" t="s">
        <v>86</v>
      </c>
      <c r="H457" s="23" t="s">
        <v>86</v>
      </c>
      <c r="I457" s="23" t="s">
        <v>4805</v>
      </c>
      <c r="J457" s="23">
        <f>IF(TRIM(B457)="?",'Cleaning Summary'!$B$28,B457)</f>
        <v>1992</v>
      </c>
      <c r="K457" s="23" t="str">
        <f>IF(TRIM(C457)="?",'Cleaning Summary'!$B$27,C457)</f>
        <v>Aug</v>
      </c>
      <c r="L457" s="23" t="str">
        <f>IF(TRIM(G457)="?",'Cleaning Summary'!$B$40,G457)</f>
        <v>tier - 2</v>
      </c>
      <c r="M457" s="23" t="str">
        <f>IF(TRIM(H457)="?",'Cleaning Summary'!$B$45,H457)</f>
        <v>tier - 2</v>
      </c>
      <c r="N457" s="23" t="str">
        <f>IF(TRIM(I457)="?",'Cleaning Summary'!$B$29,I457)</f>
        <v>R1013</v>
      </c>
      <c r="O457" s="29">
        <f>DATE(J457,MATCH(K457,{"Jan","Feb","Mar","Apr","May","Jun","Jul","Aug","Sep","Oct","Nov","Dec"},0),D457)</f>
        <v>33820</v>
      </c>
      <c r="P457" s="23">
        <f>DATEDIF(O457,'Cleaning Summary'!$B$62,"Y")</f>
        <v>30</v>
      </c>
    </row>
    <row r="458" spans="1:16" x14ac:dyDescent="0.35">
      <c r="A458" s="23" t="s">
        <v>3879</v>
      </c>
      <c r="B458" s="23">
        <v>1998</v>
      </c>
      <c r="C458" s="23" t="s">
        <v>4806</v>
      </c>
      <c r="D458" s="23">
        <v>26</v>
      </c>
      <c r="E458" s="23">
        <v>0</v>
      </c>
      <c r="F458" s="28">
        <v>4154.97</v>
      </c>
      <c r="G458" s="23" t="s">
        <v>86</v>
      </c>
      <c r="H458" s="23" t="s">
        <v>85</v>
      </c>
      <c r="I458" s="23" t="s">
        <v>4808</v>
      </c>
      <c r="J458" s="23">
        <f>IF(TRIM(B458)="?",'Cleaning Summary'!$B$28,B458)</f>
        <v>1998</v>
      </c>
      <c r="K458" s="23" t="str">
        <f>IF(TRIM(C458)="?",'Cleaning Summary'!$B$27,C458)</f>
        <v>Nov</v>
      </c>
      <c r="L458" s="23" t="str">
        <f>IF(TRIM(G458)="?",'Cleaning Summary'!$B$40,G458)</f>
        <v>tier - 2</v>
      </c>
      <c r="M458" s="23" t="str">
        <f>IF(TRIM(H458)="?",'Cleaning Summary'!$B$45,H458)</f>
        <v>tier - 1</v>
      </c>
      <c r="N458" s="23" t="str">
        <f>IF(TRIM(I458)="?",'Cleaning Summary'!$B$29,I458)</f>
        <v>R1012</v>
      </c>
      <c r="O458" s="29">
        <f>DATE(J458,MATCH(K458,{"Jan","Feb","Mar","Apr","May","Jun","Jul","Aug","Sep","Oct","Nov","Dec"},0),D458)</f>
        <v>36125</v>
      </c>
      <c r="P458" s="23">
        <f>DATEDIF(O458,'Cleaning Summary'!$B$62,"Y")</f>
        <v>24</v>
      </c>
    </row>
    <row r="459" spans="1:16" x14ac:dyDescent="0.35">
      <c r="A459" s="23" t="s">
        <v>3877</v>
      </c>
      <c r="B459" s="23">
        <v>1984</v>
      </c>
      <c r="C459" s="23" t="s">
        <v>73</v>
      </c>
      <c r="D459" s="23">
        <v>16</v>
      </c>
      <c r="E459" s="23">
        <v>3</v>
      </c>
      <c r="F459" s="28">
        <v>4163.21</v>
      </c>
      <c r="G459" s="23" t="s">
        <v>86</v>
      </c>
      <c r="H459" s="23" t="s">
        <v>86</v>
      </c>
      <c r="I459" s="23" t="s">
        <v>4808</v>
      </c>
      <c r="J459" s="23">
        <f>IF(TRIM(B459)="?",'Cleaning Summary'!$B$28,B459)</f>
        <v>1984</v>
      </c>
      <c r="K459" s="23" t="str">
        <f>IF(TRIM(C459)="?",'Cleaning Summary'!$B$27,C459)</f>
        <v>Sep</v>
      </c>
      <c r="L459" s="23" t="str">
        <f>IF(TRIM(G459)="?",'Cleaning Summary'!$B$40,G459)</f>
        <v>tier - 2</v>
      </c>
      <c r="M459" s="23" t="str">
        <f>IF(TRIM(H459)="?",'Cleaning Summary'!$B$45,H459)</f>
        <v>tier - 2</v>
      </c>
      <c r="N459" s="23" t="str">
        <f>IF(TRIM(I459)="?",'Cleaning Summary'!$B$29,I459)</f>
        <v>R1012</v>
      </c>
      <c r="O459" s="29">
        <f>DATE(J459,MATCH(K459,{"Jan","Feb","Mar","Apr","May","Jun","Jul","Aug","Sep","Oct","Nov","Dec"},0),D459)</f>
        <v>30941</v>
      </c>
      <c r="P459" s="23">
        <f>DATEDIF(O459,'Cleaning Summary'!$B$62,"Y")</f>
        <v>38</v>
      </c>
    </row>
    <row r="460" spans="1:16" x14ac:dyDescent="0.35">
      <c r="A460" s="23" t="s">
        <v>3875</v>
      </c>
      <c r="B460" s="23">
        <v>1989</v>
      </c>
      <c r="C460" s="23" t="s">
        <v>4807</v>
      </c>
      <c r="D460" s="23">
        <v>25</v>
      </c>
      <c r="E460" s="23">
        <v>0</v>
      </c>
      <c r="F460" s="28">
        <v>4185.1000000000004</v>
      </c>
      <c r="G460" s="23" t="s">
        <v>86</v>
      </c>
      <c r="H460" s="23" t="s">
        <v>87</v>
      </c>
      <c r="I460" s="23" t="s">
        <v>4805</v>
      </c>
      <c r="J460" s="23">
        <f>IF(TRIM(B460)="?",'Cleaning Summary'!$B$28,B460)</f>
        <v>1989</v>
      </c>
      <c r="K460" s="23" t="str">
        <f>IF(TRIM(C460)="?",'Cleaning Summary'!$B$27,C460)</f>
        <v>Jun</v>
      </c>
      <c r="L460" s="23" t="str">
        <f>IF(TRIM(G460)="?",'Cleaning Summary'!$B$40,G460)</f>
        <v>tier - 2</v>
      </c>
      <c r="M460" s="23" t="str">
        <f>IF(TRIM(H460)="?",'Cleaning Summary'!$B$45,H460)</f>
        <v>tier - 3</v>
      </c>
      <c r="N460" s="23" t="str">
        <f>IF(TRIM(I460)="?",'Cleaning Summary'!$B$29,I460)</f>
        <v>R1013</v>
      </c>
      <c r="O460" s="29">
        <f>DATE(J460,MATCH(K460,{"Jan","Feb","Mar","Apr","May","Jun","Jul","Aug","Sep","Oct","Nov","Dec"},0),D460)</f>
        <v>32684</v>
      </c>
      <c r="P460" s="23">
        <f>DATEDIF(O460,'Cleaning Summary'!$B$62,"Y")</f>
        <v>33</v>
      </c>
    </row>
    <row r="461" spans="1:16" x14ac:dyDescent="0.35">
      <c r="A461" s="23" t="s">
        <v>3873</v>
      </c>
      <c r="B461" s="23">
        <v>1995</v>
      </c>
      <c r="C461" s="23" t="s">
        <v>4811</v>
      </c>
      <c r="D461" s="23">
        <v>3</v>
      </c>
      <c r="E461" s="23">
        <v>0</v>
      </c>
      <c r="F461" s="28">
        <v>4188.7299999999996</v>
      </c>
      <c r="G461" s="23" t="s">
        <v>86</v>
      </c>
      <c r="H461" s="23" t="s">
        <v>86</v>
      </c>
      <c r="I461" s="23" t="s">
        <v>4817</v>
      </c>
      <c r="J461" s="23">
        <f>IF(TRIM(B461)="?",'Cleaning Summary'!$B$28,B461)</f>
        <v>1995</v>
      </c>
      <c r="K461" s="23" t="str">
        <f>IF(TRIM(C461)="?",'Cleaning Summary'!$B$27,C461)</f>
        <v>Oct</v>
      </c>
      <c r="L461" s="23" t="str">
        <f>IF(TRIM(G461)="?",'Cleaning Summary'!$B$40,G461)</f>
        <v>tier - 2</v>
      </c>
      <c r="M461" s="23" t="str">
        <f>IF(TRIM(H461)="?",'Cleaning Summary'!$B$45,H461)</f>
        <v>tier - 2</v>
      </c>
      <c r="N461" s="23" t="str">
        <f>IF(TRIM(I461)="?",'Cleaning Summary'!$B$29,I461)</f>
        <v>R1025</v>
      </c>
      <c r="O461" s="29">
        <f>DATE(J461,MATCH(K461,{"Jan","Feb","Mar","Apr","May","Jun","Jul","Aug","Sep","Oct","Nov","Dec"},0),D461)</f>
        <v>34975</v>
      </c>
      <c r="P461" s="23">
        <f>DATEDIF(O461,'Cleaning Summary'!$B$62,"Y")</f>
        <v>27</v>
      </c>
    </row>
    <row r="462" spans="1:16" x14ac:dyDescent="0.35">
      <c r="A462" s="23" t="s">
        <v>3871</v>
      </c>
      <c r="B462" s="23">
        <v>1997</v>
      </c>
      <c r="C462" s="23" t="s">
        <v>73</v>
      </c>
      <c r="D462" s="23">
        <v>6</v>
      </c>
      <c r="E462" s="23">
        <v>2</v>
      </c>
      <c r="F462" s="28">
        <v>4189.1099999999997</v>
      </c>
      <c r="G462" s="23" t="s">
        <v>86</v>
      </c>
      <c r="H462" s="23" t="s">
        <v>86</v>
      </c>
      <c r="I462" s="23" t="s">
        <v>4808</v>
      </c>
      <c r="J462" s="23">
        <f>IF(TRIM(B462)="?",'Cleaning Summary'!$B$28,B462)</f>
        <v>1997</v>
      </c>
      <c r="K462" s="23" t="str">
        <f>IF(TRIM(C462)="?",'Cleaning Summary'!$B$27,C462)</f>
        <v>Sep</v>
      </c>
      <c r="L462" s="23" t="str">
        <f>IF(TRIM(G462)="?",'Cleaning Summary'!$B$40,G462)</f>
        <v>tier - 2</v>
      </c>
      <c r="M462" s="23" t="str">
        <f>IF(TRIM(H462)="?",'Cleaning Summary'!$B$45,H462)</f>
        <v>tier - 2</v>
      </c>
      <c r="N462" s="23" t="str">
        <f>IF(TRIM(I462)="?",'Cleaning Summary'!$B$29,I462)</f>
        <v>R1012</v>
      </c>
      <c r="O462" s="29">
        <f>DATE(J462,MATCH(K462,{"Jan","Feb","Mar","Apr","May","Jun","Jul","Aug","Sep","Oct","Nov","Dec"},0),D462)</f>
        <v>35679</v>
      </c>
      <c r="P462" s="23">
        <f>DATEDIF(O462,'Cleaning Summary'!$B$62,"Y")</f>
        <v>25</v>
      </c>
    </row>
    <row r="463" spans="1:16" x14ac:dyDescent="0.35">
      <c r="A463" s="23" t="s">
        <v>3869</v>
      </c>
      <c r="B463" s="23">
        <v>1998</v>
      </c>
      <c r="C463" s="23" t="s">
        <v>4809</v>
      </c>
      <c r="D463" s="23">
        <v>14</v>
      </c>
      <c r="E463" s="23">
        <v>3</v>
      </c>
      <c r="F463" s="28">
        <v>4234.93</v>
      </c>
      <c r="G463" s="23" t="s">
        <v>86</v>
      </c>
      <c r="H463" s="23" t="s">
        <v>85</v>
      </c>
      <c r="I463" s="23" t="s">
        <v>4812</v>
      </c>
      <c r="J463" s="23">
        <f>IF(TRIM(B463)="?",'Cleaning Summary'!$B$28,B463)</f>
        <v>1998</v>
      </c>
      <c r="K463" s="23" t="str">
        <f>IF(TRIM(C463)="?",'Cleaning Summary'!$B$27,C463)</f>
        <v>Dec</v>
      </c>
      <c r="L463" s="23" t="str">
        <f>IF(TRIM(G463)="?",'Cleaning Summary'!$B$40,G463)</f>
        <v>tier - 2</v>
      </c>
      <c r="M463" s="23" t="str">
        <f>IF(TRIM(H463)="?",'Cleaning Summary'!$B$45,H463)</f>
        <v>tier - 1</v>
      </c>
      <c r="N463" s="23" t="str">
        <f>IF(TRIM(I463)="?",'Cleaning Summary'!$B$29,I463)</f>
        <v>R1011</v>
      </c>
      <c r="O463" s="29">
        <f>DATE(J463,MATCH(K463,{"Jan","Feb","Mar","Apr","May","Jun","Jul","Aug","Sep","Oct","Nov","Dec"},0),D463)</f>
        <v>36143</v>
      </c>
      <c r="P463" s="23">
        <f>DATEDIF(O463,'Cleaning Summary'!$B$62,"Y")</f>
        <v>24</v>
      </c>
    </row>
    <row r="464" spans="1:16" x14ac:dyDescent="0.35">
      <c r="A464" s="23" t="s">
        <v>3867</v>
      </c>
      <c r="B464" s="23">
        <v>1992</v>
      </c>
      <c r="C464" s="23" t="s">
        <v>4807</v>
      </c>
      <c r="D464" s="23">
        <v>27</v>
      </c>
      <c r="E464" s="23">
        <v>1</v>
      </c>
      <c r="F464" s="28">
        <v>4237.13</v>
      </c>
      <c r="G464" s="23" t="s">
        <v>87</v>
      </c>
      <c r="H464" s="23" t="s">
        <v>85</v>
      </c>
      <c r="I464" s="23" t="s">
        <v>4815</v>
      </c>
      <c r="J464" s="23">
        <f>IF(TRIM(B464)="?",'Cleaning Summary'!$B$28,B464)</f>
        <v>1992</v>
      </c>
      <c r="K464" s="23" t="str">
        <f>IF(TRIM(C464)="?",'Cleaning Summary'!$B$27,C464)</f>
        <v>Jun</v>
      </c>
      <c r="L464" s="23" t="str">
        <f>IF(TRIM(G464)="?",'Cleaning Summary'!$B$40,G464)</f>
        <v>tier - 3</v>
      </c>
      <c r="M464" s="23" t="str">
        <f>IF(TRIM(H464)="?",'Cleaning Summary'!$B$45,H464)</f>
        <v>tier - 1</v>
      </c>
      <c r="N464" s="23" t="str">
        <f>IF(TRIM(I464)="?",'Cleaning Summary'!$B$29,I464)</f>
        <v>R1016</v>
      </c>
      <c r="O464" s="29">
        <f>DATE(J464,MATCH(K464,{"Jan","Feb","Mar","Apr","May","Jun","Jul","Aug","Sep","Oct","Nov","Dec"},0),D464)</f>
        <v>33782</v>
      </c>
      <c r="P464" s="23">
        <f>DATEDIF(O464,'Cleaning Summary'!$B$62,"Y")</f>
        <v>30</v>
      </c>
    </row>
    <row r="465" spans="1:16" x14ac:dyDescent="0.35">
      <c r="A465" s="23" t="s">
        <v>3865</v>
      </c>
      <c r="B465" s="23">
        <v>1991</v>
      </c>
      <c r="C465" s="23" t="s">
        <v>4806</v>
      </c>
      <c r="D465" s="23">
        <v>3</v>
      </c>
      <c r="E465" s="23">
        <v>1</v>
      </c>
      <c r="F465" s="28">
        <v>4239.8900000000003</v>
      </c>
      <c r="G465" s="23" t="s">
        <v>86</v>
      </c>
      <c r="H465" s="23" t="s">
        <v>86</v>
      </c>
      <c r="I465" s="23" t="s">
        <v>4808</v>
      </c>
      <c r="J465" s="23">
        <f>IF(TRIM(B465)="?",'Cleaning Summary'!$B$28,B465)</f>
        <v>1991</v>
      </c>
      <c r="K465" s="23" t="str">
        <f>IF(TRIM(C465)="?",'Cleaning Summary'!$B$27,C465)</f>
        <v>Nov</v>
      </c>
      <c r="L465" s="23" t="str">
        <f>IF(TRIM(G465)="?",'Cleaning Summary'!$B$40,G465)</f>
        <v>tier - 2</v>
      </c>
      <c r="M465" s="23" t="str">
        <f>IF(TRIM(H465)="?",'Cleaning Summary'!$B$45,H465)</f>
        <v>tier - 2</v>
      </c>
      <c r="N465" s="23" t="str">
        <f>IF(TRIM(I465)="?",'Cleaning Summary'!$B$29,I465)</f>
        <v>R1012</v>
      </c>
      <c r="O465" s="29">
        <f>DATE(J465,MATCH(K465,{"Jan","Feb","Mar","Apr","May","Jun","Jul","Aug","Sep","Oct","Nov","Dec"},0),D465)</f>
        <v>33545</v>
      </c>
      <c r="P465" s="23">
        <f>DATEDIF(O465,'Cleaning Summary'!$B$62,"Y")</f>
        <v>31</v>
      </c>
    </row>
    <row r="466" spans="1:16" x14ac:dyDescent="0.35">
      <c r="A466" s="23" t="s">
        <v>3863</v>
      </c>
      <c r="B466" s="23">
        <v>1991</v>
      </c>
      <c r="C466" s="23" t="s">
        <v>4809</v>
      </c>
      <c r="D466" s="23">
        <v>1</v>
      </c>
      <c r="E466" s="23">
        <v>1</v>
      </c>
      <c r="F466" s="28">
        <v>4243.59</v>
      </c>
      <c r="G466" s="23" t="s">
        <v>87</v>
      </c>
      <c r="H466" s="23" t="s">
        <v>85</v>
      </c>
      <c r="I466" s="23" t="s">
        <v>4808</v>
      </c>
      <c r="J466" s="23">
        <f>IF(TRIM(B466)="?",'Cleaning Summary'!$B$28,B466)</f>
        <v>1991</v>
      </c>
      <c r="K466" s="23" t="str">
        <f>IF(TRIM(C466)="?",'Cleaning Summary'!$B$27,C466)</f>
        <v>Dec</v>
      </c>
      <c r="L466" s="23" t="str">
        <f>IF(TRIM(G466)="?",'Cleaning Summary'!$B$40,G466)</f>
        <v>tier - 3</v>
      </c>
      <c r="M466" s="23" t="str">
        <f>IF(TRIM(H466)="?",'Cleaning Summary'!$B$45,H466)</f>
        <v>tier - 1</v>
      </c>
      <c r="N466" s="23" t="str">
        <f>IF(TRIM(I466)="?",'Cleaning Summary'!$B$29,I466)</f>
        <v>R1012</v>
      </c>
      <c r="O466" s="29">
        <f>DATE(J466,MATCH(K466,{"Jan","Feb","Mar","Apr","May","Jun","Jul","Aug","Sep","Oct","Nov","Dec"},0),D466)</f>
        <v>33573</v>
      </c>
      <c r="P466" s="23">
        <f>DATEDIF(O466,'Cleaning Summary'!$B$62,"Y")</f>
        <v>31</v>
      </c>
    </row>
    <row r="467" spans="1:16" x14ac:dyDescent="0.35">
      <c r="A467" s="23" t="s">
        <v>3861</v>
      </c>
      <c r="B467" s="23">
        <v>1982</v>
      </c>
      <c r="C467" s="23" t="s">
        <v>4807</v>
      </c>
      <c r="D467" s="23">
        <v>16</v>
      </c>
      <c r="E467" s="23">
        <v>3</v>
      </c>
      <c r="F467" s="28">
        <v>4250.24</v>
      </c>
      <c r="G467" s="23" t="s">
        <v>86</v>
      </c>
      <c r="H467" s="23" t="s">
        <v>87</v>
      </c>
      <c r="I467" s="23" t="s">
        <v>4805</v>
      </c>
      <c r="J467" s="23">
        <f>IF(TRIM(B467)="?",'Cleaning Summary'!$B$28,B467)</f>
        <v>1982</v>
      </c>
      <c r="K467" s="23" t="str">
        <f>IF(TRIM(C467)="?",'Cleaning Summary'!$B$27,C467)</f>
        <v>Jun</v>
      </c>
      <c r="L467" s="23" t="str">
        <f>IF(TRIM(G467)="?",'Cleaning Summary'!$B$40,G467)</f>
        <v>tier - 2</v>
      </c>
      <c r="M467" s="23" t="str">
        <f>IF(TRIM(H467)="?",'Cleaning Summary'!$B$45,H467)</f>
        <v>tier - 3</v>
      </c>
      <c r="N467" s="23" t="str">
        <f>IF(TRIM(I467)="?",'Cleaning Summary'!$B$29,I467)</f>
        <v>R1013</v>
      </c>
      <c r="O467" s="29">
        <f>DATE(J467,MATCH(K467,{"Jan","Feb","Mar","Apr","May","Jun","Jul","Aug","Sep","Oct","Nov","Dec"},0),D467)</f>
        <v>30118</v>
      </c>
      <c r="P467" s="23">
        <f>DATEDIF(O467,'Cleaning Summary'!$B$62,"Y")</f>
        <v>40</v>
      </c>
    </row>
    <row r="468" spans="1:16" x14ac:dyDescent="0.35">
      <c r="A468" s="23" t="s">
        <v>3859</v>
      </c>
      <c r="B468" s="23">
        <v>1995</v>
      </c>
      <c r="C468" s="23" t="s">
        <v>4811</v>
      </c>
      <c r="D468" s="23">
        <v>14</v>
      </c>
      <c r="E468" s="23">
        <v>3</v>
      </c>
      <c r="F468" s="28">
        <v>4260.74</v>
      </c>
      <c r="G468" s="23" t="s">
        <v>87</v>
      </c>
      <c r="H468" s="23" t="s">
        <v>86</v>
      </c>
      <c r="I468" s="23" t="s">
        <v>4812</v>
      </c>
      <c r="J468" s="23">
        <f>IF(TRIM(B468)="?",'Cleaning Summary'!$B$28,B468)</f>
        <v>1995</v>
      </c>
      <c r="K468" s="23" t="str">
        <f>IF(TRIM(C468)="?",'Cleaning Summary'!$B$27,C468)</f>
        <v>Oct</v>
      </c>
      <c r="L468" s="23" t="str">
        <f>IF(TRIM(G468)="?",'Cleaning Summary'!$B$40,G468)</f>
        <v>tier - 3</v>
      </c>
      <c r="M468" s="23" t="str">
        <f>IF(TRIM(H468)="?",'Cleaning Summary'!$B$45,H468)</f>
        <v>tier - 2</v>
      </c>
      <c r="N468" s="23" t="str">
        <f>IF(TRIM(I468)="?",'Cleaning Summary'!$B$29,I468)</f>
        <v>R1011</v>
      </c>
      <c r="O468" s="29">
        <f>DATE(J468,MATCH(K468,{"Jan","Feb","Mar","Apr","May","Jun","Jul","Aug","Sep","Oct","Nov","Dec"},0),D468)</f>
        <v>34986</v>
      </c>
      <c r="P468" s="23">
        <f>DATEDIF(O468,'Cleaning Summary'!$B$62,"Y")</f>
        <v>27</v>
      </c>
    </row>
    <row r="469" spans="1:16" x14ac:dyDescent="0.35">
      <c r="A469" s="23" t="s">
        <v>3857</v>
      </c>
      <c r="B469" s="23">
        <v>1983</v>
      </c>
      <c r="C469" s="23" t="s">
        <v>4806</v>
      </c>
      <c r="D469" s="23">
        <v>20</v>
      </c>
      <c r="E469" s="23">
        <v>3</v>
      </c>
      <c r="F469" s="28">
        <v>4265.01</v>
      </c>
      <c r="G469" s="23" t="s">
        <v>86</v>
      </c>
      <c r="H469" s="23" t="s">
        <v>85</v>
      </c>
      <c r="I469" s="23" t="s">
        <v>4808</v>
      </c>
      <c r="J469" s="23">
        <f>IF(TRIM(B469)="?",'Cleaning Summary'!$B$28,B469)</f>
        <v>1983</v>
      </c>
      <c r="K469" s="23" t="str">
        <f>IF(TRIM(C469)="?",'Cleaning Summary'!$B$27,C469)</f>
        <v>Nov</v>
      </c>
      <c r="L469" s="23" t="str">
        <f>IF(TRIM(G469)="?",'Cleaning Summary'!$B$40,G469)</f>
        <v>tier - 2</v>
      </c>
      <c r="M469" s="23" t="str">
        <f>IF(TRIM(H469)="?",'Cleaning Summary'!$B$45,H469)</f>
        <v>tier - 1</v>
      </c>
      <c r="N469" s="23" t="str">
        <f>IF(TRIM(I469)="?",'Cleaning Summary'!$B$29,I469)</f>
        <v>R1012</v>
      </c>
      <c r="O469" s="29">
        <f>DATE(J469,MATCH(K469,{"Jan","Feb","Mar","Apr","May","Jun","Jul","Aug","Sep","Oct","Nov","Dec"},0),D469)</f>
        <v>30640</v>
      </c>
      <c r="P469" s="23">
        <f>DATEDIF(O469,'Cleaning Summary'!$B$62,"Y")</f>
        <v>39</v>
      </c>
    </row>
    <row r="470" spans="1:16" x14ac:dyDescent="0.35">
      <c r="A470" s="23" t="s">
        <v>3855</v>
      </c>
      <c r="B470" s="23">
        <v>1992</v>
      </c>
      <c r="C470" s="23" t="s">
        <v>4807</v>
      </c>
      <c r="D470" s="23">
        <v>18</v>
      </c>
      <c r="E470" s="23">
        <v>2</v>
      </c>
      <c r="F470" s="28">
        <v>4266.17</v>
      </c>
      <c r="G470" s="23" t="s">
        <v>87</v>
      </c>
      <c r="H470" s="23" t="s">
        <v>86</v>
      </c>
      <c r="I470" s="23" t="s">
        <v>4805</v>
      </c>
      <c r="J470" s="23">
        <f>IF(TRIM(B470)="?",'Cleaning Summary'!$B$28,B470)</f>
        <v>1992</v>
      </c>
      <c r="K470" s="23" t="str">
        <f>IF(TRIM(C470)="?",'Cleaning Summary'!$B$27,C470)</f>
        <v>Jun</v>
      </c>
      <c r="L470" s="23" t="str">
        <f>IF(TRIM(G470)="?",'Cleaning Summary'!$B$40,G470)</f>
        <v>tier - 3</v>
      </c>
      <c r="M470" s="23" t="str">
        <f>IF(TRIM(H470)="?",'Cleaning Summary'!$B$45,H470)</f>
        <v>tier - 2</v>
      </c>
      <c r="N470" s="23" t="str">
        <f>IF(TRIM(I470)="?",'Cleaning Summary'!$B$29,I470)</f>
        <v>R1013</v>
      </c>
      <c r="O470" s="29">
        <f>DATE(J470,MATCH(K470,{"Jan","Feb","Mar","Apr","May","Jun","Jul","Aug","Sep","Oct","Nov","Dec"},0),D470)</f>
        <v>33773</v>
      </c>
      <c r="P470" s="23">
        <f>DATEDIF(O470,'Cleaning Summary'!$B$62,"Y")</f>
        <v>30</v>
      </c>
    </row>
    <row r="471" spans="1:16" x14ac:dyDescent="0.35">
      <c r="A471" s="23" t="s">
        <v>3853</v>
      </c>
      <c r="B471" s="23">
        <v>2003</v>
      </c>
      <c r="C471" s="23" t="s">
        <v>4807</v>
      </c>
      <c r="D471" s="23">
        <v>8</v>
      </c>
      <c r="E471" s="23">
        <v>0</v>
      </c>
      <c r="F471" s="28">
        <v>4278.55</v>
      </c>
      <c r="G471" s="23" t="s">
        <v>86</v>
      </c>
      <c r="H471" s="23" t="s">
        <v>85</v>
      </c>
      <c r="I471" s="23" t="s">
        <v>4821</v>
      </c>
      <c r="J471" s="23">
        <f>IF(TRIM(B471)="?",'Cleaning Summary'!$B$28,B471)</f>
        <v>2003</v>
      </c>
      <c r="K471" s="23" t="str">
        <f>IF(TRIM(C471)="?",'Cleaning Summary'!$B$27,C471)</f>
        <v>Jun</v>
      </c>
      <c r="L471" s="23" t="str">
        <f>IF(TRIM(G471)="?",'Cleaning Summary'!$B$40,G471)</f>
        <v>tier - 2</v>
      </c>
      <c r="M471" s="23" t="str">
        <f>IF(TRIM(H471)="?",'Cleaning Summary'!$B$45,H471)</f>
        <v>tier - 1</v>
      </c>
      <c r="N471" s="23" t="str">
        <f>IF(TRIM(I471)="?",'Cleaning Summary'!$B$29,I471)</f>
        <v>R1021</v>
      </c>
      <c r="O471" s="29">
        <f>DATE(J471,MATCH(K471,{"Jan","Feb","Mar","Apr","May","Jun","Jul","Aug","Sep","Oct","Nov","Dec"},0),D471)</f>
        <v>37780</v>
      </c>
      <c r="P471" s="23">
        <f>DATEDIF(O471,'Cleaning Summary'!$B$62,"Y")</f>
        <v>20</v>
      </c>
    </row>
    <row r="472" spans="1:16" x14ac:dyDescent="0.35">
      <c r="A472" s="23" t="s">
        <v>3851</v>
      </c>
      <c r="B472" s="23">
        <v>2000</v>
      </c>
      <c r="C472" s="23" t="s">
        <v>4806</v>
      </c>
      <c r="D472" s="23">
        <v>25</v>
      </c>
      <c r="E472" s="23">
        <v>3</v>
      </c>
      <c r="F472" s="28">
        <v>4296.2700000000004</v>
      </c>
      <c r="G472" s="23" t="s">
        <v>86</v>
      </c>
      <c r="H472" s="23" t="s">
        <v>87</v>
      </c>
      <c r="I472" s="23" t="s">
        <v>4808</v>
      </c>
      <c r="J472" s="23">
        <f>IF(TRIM(B472)="?",'Cleaning Summary'!$B$28,B472)</f>
        <v>2000</v>
      </c>
      <c r="K472" s="23" t="str">
        <f>IF(TRIM(C472)="?",'Cleaning Summary'!$B$27,C472)</f>
        <v>Nov</v>
      </c>
      <c r="L472" s="23" t="str">
        <f>IF(TRIM(G472)="?",'Cleaning Summary'!$B$40,G472)</f>
        <v>tier - 2</v>
      </c>
      <c r="M472" s="23" t="str">
        <f>IF(TRIM(H472)="?",'Cleaning Summary'!$B$45,H472)</f>
        <v>tier - 3</v>
      </c>
      <c r="N472" s="23" t="str">
        <f>IF(TRIM(I472)="?",'Cleaning Summary'!$B$29,I472)</f>
        <v>R1012</v>
      </c>
      <c r="O472" s="29">
        <f>DATE(J472,MATCH(K472,{"Jan","Feb","Mar","Apr","May","Jun","Jul","Aug","Sep","Oct","Nov","Dec"},0),D472)</f>
        <v>36855</v>
      </c>
      <c r="P472" s="23">
        <f>DATEDIF(O472,'Cleaning Summary'!$B$62,"Y")</f>
        <v>22</v>
      </c>
    </row>
    <row r="473" spans="1:16" x14ac:dyDescent="0.35">
      <c r="A473" s="23" t="s">
        <v>3849</v>
      </c>
      <c r="B473" s="23">
        <v>1988</v>
      </c>
      <c r="C473" s="23" t="s">
        <v>4809</v>
      </c>
      <c r="D473" s="23">
        <v>19</v>
      </c>
      <c r="E473" s="23">
        <v>0</v>
      </c>
      <c r="F473" s="28">
        <v>4320.41</v>
      </c>
      <c r="G473" s="23" t="s">
        <v>86</v>
      </c>
      <c r="H473" s="23" t="s">
        <v>85</v>
      </c>
      <c r="I473" s="23" t="s">
        <v>4808</v>
      </c>
      <c r="J473" s="23">
        <f>IF(TRIM(B473)="?",'Cleaning Summary'!$B$28,B473)</f>
        <v>1988</v>
      </c>
      <c r="K473" s="23" t="str">
        <f>IF(TRIM(C473)="?",'Cleaning Summary'!$B$27,C473)</f>
        <v>Dec</v>
      </c>
      <c r="L473" s="23" t="str">
        <f>IF(TRIM(G473)="?",'Cleaning Summary'!$B$40,G473)</f>
        <v>tier - 2</v>
      </c>
      <c r="M473" s="23" t="str">
        <f>IF(TRIM(H473)="?",'Cleaning Summary'!$B$45,H473)</f>
        <v>tier - 1</v>
      </c>
      <c r="N473" s="23" t="str">
        <f>IF(TRIM(I473)="?",'Cleaning Summary'!$B$29,I473)</f>
        <v>R1012</v>
      </c>
      <c r="O473" s="29">
        <f>DATE(J473,MATCH(K473,{"Jan","Feb","Mar","Apr","May","Jun","Jul","Aug","Sep","Oct","Nov","Dec"},0),D473)</f>
        <v>32496</v>
      </c>
      <c r="P473" s="23">
        <f>DATEDIF(O473,'Cleaning Summary'!$B$62,"Y")</f>
        <v>34</v>
      </c>
    </row>
    <row r="474" spans="1:16" x14ac:dyDescent="0.35">
      <c r="A474" s="23" t="s">
        <v>3847</v>
      </c>
      <c r="B474" s="23">
        <v>1994</v>
      </c>
      <c r="C474" s="23" t="s">
        <v>4806</v>
      </c>
      <c r="D474" s="23">
        <v>2</v>
      </c>
      <c r="E474" s="23">
        <v>1</v>
      </c>
      <c r="F474" s="28">
        <v>4337.74</v>
      </c>
      <c r="G474" s="23" t="s">
        <v>86</v>
      </c>
      <c r="H474" s="23" t="s">
        <v>85</v>
      </c>
      <c r="I474" s="23" t="s">
        <v>4818</v>
      </c>
      <c r="J474" s="23">
        <f>IF(TRIM(B474)="?",'Cleaning Summary'!$B$28,B474)</f>
        <v>1994</v>
      </c>
      <c r="K474" s="23" t="str">
        <f>IF(TRIM(C474)="?",'Cleaning Summary'!$B$27,C474)</f>
        <v>Nov</v>
      </c>
      <c r="L474" s="23" t="str">
        <f>IF(TRIM(G474)="?",'Cleaning Summary'!$B$40,G474)</f>
        <v>tier - 2</v>
      </c>
      <c r="M474" s="23" t="str">
        <f>IF(TRIM(H474)="?",'Cleaning Summary'!$B$45,H474)</f>
        <v>tier - 1</v>
      </c>
      <c r="N474" s="23" t="str">
        <f>IF(TRIM(I474)="?",'Cleaning Summary'!$B$29,I474)</f>
        <v>R1024</v>
      </c>
      <c r="O474" s="29">
        <f>DATE(J474,MATCH(K474,{"Jan","Feb","Mar","Apr","May","Jun","Jul","Aug","Sep","Oct","Nov","Dec"},0),D474)</f>
        <v>34640</v>
      </c>
      <c r="P474" s="23">
        <f>DATEDIF(O474,'Cleaning Summary'!$B$62,"Y")</f>
        <v>28</v>
      </c>
    </row>
    <row r="475" spans="1:16" x14ac:dyDescent="0.35">
      <c r="A475" s="23" t="s">
        <v>3845</v>
      </c>
      <c r="B475" s="23">
        <v>1994</v>
      </c>
      <c r="C475" s="23" t="s">
        <v>4811</v>
      </c>
      <c r="D475" s="23">
        <v>26</v>
      </c>
      <c r="E475" s="23">
        <v>2</v>
      </c>
      <c r="F475" s="28">
        <v>4340.4399999999996</v>
      </c>
      <c r="G475" s="23" t="s">
        <v>86</v>
      </c>
      <c r="H475" s="23" t="s">
        <v>85</v>
      </c>
      <c r="I475" s="23" t="s">
        <v>4805</v>
      </c>
      <c r="J475" s="23">
        <f>IF(TRIM(B475)="?",'Cleaning Summary'!$B$28,B475)</f>
        <v>1994</v>
      </c>
      <c r="K475" s="23" t="str">
        <f>IF(TRIM(C475)="?",'Cleaning Summary'!$B$27,C475)</f>
        <v>Oct</v>
      </c>
      <c r="L475" s="23" t="str">
        <f>IF(TRIM(G475)="?",'Cleaning Summary'!$B$40,G475)</f>
        <v>tier - 2</v>
      </c>
      <c r="M475" s="23" t="str">
        <f>IF(TRIM(H475)="?",'Cleaning Summary'!$B$45,H475)</f>
        <v>tier - 1</v>
      </c>
      <c r="N475" s="23" t="str">
        <f>IF(TRIM(I475)="?",'Cleaning Summary'!$B$29,I475)</f>
        <v>R1013</v>
      </c>
      <c r="O475" s="29">
        <f>DATE(J475,MATCH(K475,{"Jan","Feb","Mar","Apr","May","Jun","Jul","Aug","Sep","Oct","Nov","Dec"},0),D475)</f>
        <v>34633</v>
      </c>
      <c r="P475" s="23">
        <f>DATEDIF(O475,'Cleaning Summary'!$B$62,"Y")</f>
        <v>28</v>
      </c>
    </row>
    <row r="476" spans="1:16" x14ac:dyDescent="0.35">
      <c r="A476" s="23" t="s">
        <v>3843</v>
      </c>
      <c r="B476" s="23">
        <v>1991</v>
      </c>
      <c r="C476" s="23" t="s">
        <v>4807</v>
      </c>
      <c r="D476" s="23">
        <v>1</v>
      </c>
      <c r="E476" s="23">
        <v>0</v>
      </c>
      <c r="F476" s="28">
        <v>4347.0200000000004</v>
      </c>
      <c r="G476" s="23" t="s">
        <v>86</v>
      </c>
      <c r="H476" s="23" t="s">
        <v>85</v>
      </c>
      <c r="I476" s="23" t="s">
        <v>4818</v>
      </c>
      <c r="J476" s="23">
        <f>IF(TRIM(B476)="?",'Cleaning Summary'!$B$28,B476)</f>
        <v>1991</v>
      </c>
      <c r="K476" s="23" t="str">
        <f>IF(TRIM(C476)="?",'Cleaning Summary'!$B$27,C476)</f>
        <v>Jun</v>
      </c>
      <c r="L476" s="23" t="str">
        <f>IF(TRIM(G476)="?",'Cleaning Summary'!$B$40,G476)</f>
        <v>tier - 2</v>
      </c>
      <c r="M476" s="23" t="str">
        <f>IF(TRIM(H476)="?",'Cleaning Summary'!$B$45,H476)</f>
        <v>tier - 1</v>
      </c>
      <c r="N476" s="23" t="str">
        <f>IF(TRIM(I476)="?",'Cleaning Summary'!$B$29,I476)</f>
        <v>R1024</v>
      </c>
      <c r="O476" s="29">
        <f>DATE(J476,MATCH(K476,{"Jan","Feb","Mar","Apr","May","Jun","Jul","Aug","Sep","Oct","Nov","Dec"},0),D476)</f>
        <v>33390</v>
      </c>
      <c r="P476" s="23">
        <f>DATEDIF(O476,'Cleaning Summary'!$B$62,"Y")</f>
        <v>32</v>
      </c>
    </row>
    <row r="477" spans="1:16" x14ac:dyDescent="0.35">
      <c r="A477" s="23" t="s">
        <v>3841</v>
      </c>
      <c r="B477" s="23">
        <v>1994</v>
      </c>
      <c r="C477" s="23" t="s">
        <v>4806</v>
      </c>
      <c r="D477" s="23">
        <v>1</v>
      </c>
      <c r="E477" s="23">
        <v>2</v>
      </c>
      <c r="F477" s="28">
        <v>4349.46</v>
      </c>
      <c r="G477" s="23" t="s">
        <v>86</v>
      </c>
      <c r="H477" s="23" t="s">
        <v>86</v>
      </c>
      <c r="I477" s="23" t="s">
        <v>4805</v>
      </c>
      <c r="J477" s="23">
        <f>IF(TRIM(B477)="?",'Cleaning Summary'!$B$28,B477)</f>
        <v>1994</v>
      </c>
      <c r="K477" s="23" t="str">
        <f>IF(TRIM(C477)="?",'Cleaning Summary'!$B$27,C477)</f>
        <v>Nov</v>
      </c>
      <c r="L477" s="23" t="str">
        <f>IF(TRIM(G477)="?",'Cleaning Summary'!$B$40,G477)</f>
        <v>tier - 2</v>
      </c>
      <c r="M477" s="23" t="str">
        <f>IF(TRIM(H477)="?",'Cleaning Summary'!$B$45,H477)</f>
        <v>tier - 2</v>
      </c>
      <c r="N477" s="23" t="str">
        <f>IF(TRIM(I477)="?",'Cleaning Summary'!$B$29,I477)</f>
        <v>R1013</v>
      </c>
      <c r="O477" s="29">
        <f>DATE(J477,MATCH(K477,{"Jan","Feb","Mar","Apr","May","Jun","Jul","Aug","Sep","Oct","Nov","Dec"},0),D477)</f>
        <v>34639</v>
      </c>
      <c r="P477" s="23">
        <f>DATEDIF(O477,'Cleaning Summary'!$B$62,"Y")</f>
        <v>28</v>
      </c>
    </row>
    <row r="478" spans="1:16" x14ac:dyDescent="0.35">
      <c r="A478" s="23" t="s">
        <v>3839</v>
      </c>
      <c r="B478" s="23">
        <v>1991</v>
      </c>
      <c r="C478" s="23" t="s">
        <v>73</v>
      </c>
      <c r="D478" s="23">
        <v>13</v>
      </c>
      <c r="E478" s="23">
        <v>1</v>
      </c>
      <c r="F478" s="28">
        <v>4350.51</v>
      </c>
      <c r="G478" s="23" t="s">
        <v>86</v>
      </c>
      <c r="H478" s="23" t="s">
        <v>86</v>
      </c>
      <c r="I478" s="23" t="s">
        <v>4805</v>
      </c>
      <c r="J478" s="23">
        <f>IF(TRIM(B478)="?",'Cleaning Summary'!$B$28,B478)</f>
        <v>1991</v>
      </c>
      <c r="K478" s="23" t="str">
        <f>IF(TRIM(C478)="?",'Cleaning Summary'!$B$27,C478)</f>
        <v>Sep</v>
      </c>
      <c r="L478" s="23" t="str">
        <f>IF(TRIM(G478)="?",'Cleaning Summary'!$B$40,G478)</f>
        <v>tier - 2</v>
      </c>
      <c r="M478" s="23" t="str">
        <f>IF(TRIM(H478)="?",'Cleaning Summary'!$B$45,H478)</f>
        <v>tier - 2</v>
      </c>
      <c r="N478" s="23" t="str">
        <f>IF(TRIM(I478)="?",'Cleaning Summary'!$B$29,I478)</f>
        <v>R1013</v>
      </c>
      <c r="O478" s="29">
        <f>DATE(J478,MATCH(K478,{"Jan","Feb","Mar","Apr","May","Jun","Jul","Aug","Sep","Oct","Nov","Dec"},0),D478)</f>
        <v>33494</v>
      </c>
      <c r="P478" s="23">
        <f>DATEDIF(O478,'Cleaning Summary'!$B$62,"Y")</f>
        <v>31</v>
      </c>
    </row>
    <row r="479" spans="1:16" x14ac:dyDescent="0.35">
      <c r="A479" s="23" t="s">
        <v>3837</v>
      </c>
      <c r="B479" s="23">
        <v>1990</v>
      </c>
      <c r="C479" s="23" t="s">
        <v>4810</v>
      </c>
      <c r="D479" s="23">
        <v>28</v>
      </c>
      <c r="E479" s="23">
        <v>0</v>
      </c>
      <c r="F479" s="28">
        <v>4357.04</v>
      </c>
      <c r="G479" s="23" t="s">
        <v>86</v>
      </c>
      <c r="H479" s="23" t="s">
        <v>87</v>
      </c>
      <c r="I479" s="23" t="s">
        <v>4808</v>
      </c>
      <c r="J479" s="23">
        <f>IF(TRIM(B479)="?",'Cleaning Summary'!$B$28,B479)</f>
        <v>1990</v>
      </c>
      <c r="K479" s="23" t="str">
        <f>IF(TRIM(C479)="?",'Cleaning Summary'!$B$27,C479)</f>
        <v>Aug</v>
      </c>
      <c r="L479" s="23" t="str">
        <f>IF(TRIM(G479)="?",'Cleaning Summary'!$B$40,G479)</f>
        <v>tier - 2</v>
      </c>
      <c r="M479" s="23" t="str">
        <f>IF(TRIM(H479)="?",'Cleaning Summary'!$B$45,H479)</f>
        <v>tier - 3</v>
      </c>
      <c r="N479" s="23" t="str">
        <f>IF(TRIM(I479)="?",'Cleaning Summary'!$B$29,I479)</f>
        <v>R1012</v>
      </c>
      <c r="O479" s="29">
        <f>DATE(J479,MATCH(K479,{"Jan","Feb","Mar","Apr","May","Jun","Jul","Aug","Sep","Oct","Nov","Dec"},0),D479)</f>
        <v>33113</v>
      </c>
      <c r="P479" s="23">
        <f>DATEDIF(O479,'Cleaning Summary'!$B$62,"Y")</f>
        <v>32</v>
      </c>
    </row>
    <row r="480" spans="1:16" x14ac:dyDescent="0.35">
      <c r="A480" s="23" t="s">
        <v>3835</v>
      </c>
      <c r="B480" s="23">
        <v>1997</v>
      </c>
      <c r="C480" s="23" t="s">
        <v>4806</v>
      </c>
      <c r="D480" s="23">
        <v>29</v>
      </c>
      <c r="E480" s="23">
        <v>3</v>
      </c>
      <c r="F480" s="28">
        <v>4391.6499999999996</v>
      </c>
      <c r="G480" s="23" t="s">
        <v>86</v>
      </c>
      <c r="H480" s="23" t="s">
        <v>86</v>
      </c>
      <c r="I480" s="23" t="s">
        <v>4812</v>
      </c>
      <c r="J480" s="23">
        <f>IF(TRIM(B480)="?",'Cleaning Summary'!$B$28,B480)</f>
        <v>1997</v>
      </c>
      <c r="K480" s="23" t="str">
        <f>IF(TRIM(C480)="?",'Cleaning Summary'!$B$27,C480)</f>
        <v>Nov</v>
      </c>
      <c r="L480" s="23" t="str">
        <f>IF(TRIM(G480)="?",'Cleaning Summary'!$B$40,G480)</f>
        <v>tier - 2</v>
      </c>
      <c r="M480" s="23" t="str">
        <f>IF(TRIM(H480)="?",'Cleaning Summary'!$B$45,H480)</f>
        <v>tier - 2</v>
      </c>
      <c r="N480" s="23" t="str">
        <f>IF(TRIM(I480)="?",'Cleaning Summary'!$B$29,I480)</f>
        <v>R1011</v>
      </c>
      <c r="O480" s="29">
        <f>DATE(J480,MATCH(K480,{"Jan","Feb","Mar","Apr","May","Jun","Jul","Aug","Sep","Oct","Nov","Dec"},0),D480)</f>
        <v>35763</v>
      </c>
      <c r="P480" s="23">
        <f>DATEDIF(O480,'Cleaning Summary'!$B$62,"Y")</f>
        <v>25</v>
      </c>
    </row>
    <row r="481" spans="1:16" x14ac:dyDescent="0.35">
      <c r="A481" s="23" t="s">
        <v>3833</v>
      </c>
      <c r="B481" s="23">
        <v>1982</v>
      </c>
      <c r="C481" s="23" t="s">
        <v>4807</v>
      </c>
      <c r="D481" s="23">
        <v>29</v>
      </c>
      <c r="E481" s="23">
        <v>3</v>
      </c>
      <c r="F481" s="28">
        <v>4392.7</v>
      </c>
      <c r="G481" s="23" t="s">
        <v>86</v>
      </c>
      <c r="H481" s="23" t="s">
        <v>86</v>
      </c>
      <c r="I481" s="23" t="s">
        <v>4805</v>
      </c>
      <c r="J481" s="23">
        <f>IF(TRIM(B481)="?",'Cleaning Summary'!$B$28,B481)</f>
        <v>1982</v>
      </c>
      <c r="K481" s="23" t="str">
        <f>IF(TRIM(C481)="?",'Cleaning Summary'!$B$27,C481)</f>
        <v>Jun</v>
      </c>
      <c r="L481" s="23" t="str">
        <f>IF(TRIM(G481)="?",'Cleaning Summary'!$B$40,G481)</f>
        <v>tier - 2</v>
      </c>
      <c r="M481" s="23" t="str">
        <f>IF(TRIM(H481)="?",'Cleaning Summary'!$B$45,H481)</f>
        <v>tier - 2</v>
      </c>
      <c r="N481" s="23" t="str">
        <f>IF(TRIM(I481)="?",'Cleaning Summary'!$B$29,I481)</f>
        <v>R1013</v>
      </c>
      <c r="O481" s="29">
        <f>DATE(J481,MATCH(K481,{"Jan","Feb","Mar","Apr","May","Jun","Jul","Aug","Sep","Oct","Nov","Dec"},0),D481)</f>
        <v>30131</v>
      </c>
      <c r="P481" s="23">
        <f>DATEDIF(O481,'Cleaning Summary'!$B$62,"Y")</f>
        <v>40</v>
      </c>
    </row>
    <row r="482" spans="1:16" x14ac:dyDescent="0.35">
      <c r="A482" s="23" t="s">
        <v>3831</v>
      </c>
      <c r="B482" s="23">
        <v>1988</v>
      </c>
      <c r="C482" s="23" t="s">
        <v>4804</v>
      </c>
      <c r="D482" s="23">
        <v>18</v>
      </c>
      <c r="E482" s="23">
        <v>3</v>
      </c>
      <c r="F482" s="28">
        <v>4397.3100000000004</v>
      </c>
      <c r="G482" s="23" t="s">
        <v>86</v>
      </c>
      <c r="H482" s="23" t="s">
        <v>86</v>
      </c>
      <c r="I482" s="23" t="s">
        <v>4805</v>
      </c>
      <c r="J482" s="23">
        <f>IF(TRIM(B482)="?",'Cleaning Summary'!$B$28,B482)</f>
        <v>1988</v>
      </c>
      <c r="K482" s="23" t="str">
        <f>IF(TRIM(C482)="?",'Cleaning Summary'!$B$27,C482)</f>
        <v>Jul</v>
      </c>
      <c r="L482" s="23" t="str">
        <f>IF(TRIM(G482)="?",'Cleaning Summary'!$B$40,G482)</f>
        <v>tier - 2</v>
      </c>
      <c r="M482" s="23" t="str">
        <f>IF(TRIM(H482)="?",'Cleaning Summary'!$B$45,H482)</f>
        <v>tier - 2</v>
      </c>
      <c r="N482" s="23" t="str">
        <f>IF(TRIM(I482)="?",'Cleaning Summary'!$B$29,I482)</f>
        <v>R1013</v>
      </c>
      <c r="O482" s="29">
        <f>DATE(J482,MATCH(K482,{"Jan","Feb","Mar","Apr","May","Jun","Jul","Aug","Sep","Oct","Nov","Dec"},0),D482)</f>
        <v>32342</v>
      </c>
      <c r="P482" s="23">
        <f>DATEDIF(O482,'Cleaning Summary'!$B$62,"Y")</f>
        <v>34</v>
      </c>
    </row>
    <row r="483" spans="1:16" x14ac:dyDescent="0.35">
      <c r="A483" s="23" t="s">
        <v>3829</v>
      </c>
      <c r="B483" s="23">
        <v>1986</v>
      </c>
      <c r="C483" s="23" t="s">
        <v>4810</v>
      </c>
      <c r="D483" s="23">
        <v>11</v>
      </c>
      <c r="E483" s="23">
        <v>0</v>
      </c>
      <c r="F483" s="28">
        <v>4399.7299999999996</v>
      </c>
      <c r="G483" s="23" t="s">
        <v>87</v>
      </c>
      <c r="H483" s="23" t="s">
        <v>86</v>
      </c>
      <c r="I483" s="23" t="s">
        <v>4805</v>
      </c>
      <c r="J483" s="23">
        <f>IF(TRIM(B483)="?",'Cleaning Summary'!$B$28,B483)</f>
        <v>1986</v>
      </c>
      <c r="K483" s="23" t="str">
        <f>IF(TRIM(C483)="?",'Cleaning Summary'!$B$27,C483)</f>
        <v>Aug</v>
      </c>
      <c r="L483" s="23" t="str">
        <f>IF(TRIM(G483)="?",'Cleaning Summary'!$B$40,G483)</f>
        <v>tier - 3</v>
      </c>
      <c r="M483" s="23" t="str">
        <f>IF(TRIM(H483)="?",'Cleaning Summary'!$B$45,H483)</f>
        <v>tier - 2</v>
      </c>
      <c r="N483" s="23" t="str">
        <f>IF(TRIM(I483)="?",'Cleaning Summary'!$B$29,I483)</f>
        <v>R1013</v>
      </c>
      <c r="O483" s="29">
        <f>DATE(J483,MATCH(K483,{"Jan","Feb","Mar","Apr","May","Jun","Jul","Aug","Sep","Oct","Nov","Dec"},0),D483)</f>
        <v>31635</v>
      </c>
      <c r="P483" s="23">
        <f>DATEDIF(O483,'Cleaning Summary'!$B$62,"Y")</f>
        <v>36</v>
      </c>
    </row>
    <row r="484" spans="1:16" x14ac:dyDescent="0.35">
      <c r="A484" s="23" t="s">
        <v>3827</v>
      </c>
      <c r="B484" s="23">
        <v>1986</v>
      </c>
      <c r="C484" s="23" t="s">
        <v>4804</v>
      </c>
      <c r="D484" s="23">
        <v>13</v>
      </c>
      <c r="E484" s="23">
        <v>0</v>
      </c>
      <c r="F484" s="28">
        <v>4402.2299999999996</v>
      </c>
      <c r="G484" s="23" t="s">
        <v>86</v>
      </c>
      <c r="H484" s="23" t="s">
        <v>86</v>
      </c>
      <c r="I484" s="23" t="s">
        <v>4812</v>
      </c>
      <c r="J484" s="23">
        <f>IF(TRIM(B484)="?",'Cleaning Summary'!$B$28,B484)</f>
        <v>1986</v>
      </c>
      <c r="K484" s="23" t="str">
        <f>IF(TRIM(C484)="?",'Cleaning Summary'!$B$27,C484)</f>
        <v>Jul</v>
      </c>
      <c r="L484" s="23" t="str">
        <f>IF(TRIM(G484)="?",'Cleaning Summary'!$B$40,G484)</f>
        <v>tier - 2</v>
      </c>
      <c r="M484" s="23" t="str">
        <f>IF(TRIM(H484)="?",'Cleaning Summary'!$B$45,H484)</f>
        <v>tier - 2</v>
      </c>
      <c r="N484" s="23" t="str">
        <f>IF(TRIM(I484)="?",'Cleaning Summary'!$B$29,I484)</f>
        <v>R1011</v>
      </c>
      <c r="O484" s="29">
        <f>DATE(J484,MATCH(K484,{"Jan","Feb","Mar","Apr","May","Jun","Jul","Aug","Sep","Oct","Nov","Dec"},0),D484)</f>
        <v>31606</v>
      </c>
      <c r="P484" s="23">
        <f>DATEDIF(O484,'Cleaning Summary'!$B$62,"Y")</f>
        <v>36</v>
      </c>
    </row>
    <row r="485" spans="1:16" x14ac:dyDescent="0.35">
      <c r="A485" s="23" t="s">
        <v>3825</v>
      </c>
      <c r="B485" s="23">
        <v>1988</v>
      </c>
      <c r="C485" s="23" t="s">
        <v>73</v>
      </c>
      <c r="D485" s="23">
        <v>16</v>
      </c>
      <c r="E485" s="23">
        <v>0</v>
      </c>
      <c r="F485" s="28">
        <v>4415.16</v>
      </c>
      <c r="G485" s="23" t="s">
        <v>86</v>
      </c>
      <c r="H485" s="23" t="s">
        <v>85</v>
      </c>
      <c r="I485" s="23" t="s">
        <v>4805</v>
      </c>
      <c r="J485" s="23">
        <f>IF(TRIM(B485)="?",'Cleaning Summary'!$B$28,B485)</f>
        <v>1988</v>
      </c>
      <c r="K485" s="23" t="str">
        <f>IF(TRIM(C485)="?",'Cleaning Summary'!$B$27,C485)</f>
        <v>Sep</v>
      </c>
      <c r="L485" s="23" t="str">
        <f>IF(TRIM(G485)="?",'Cleaning Summary'!$B$40,G485)</f>
        <v>tier - 2</v>
      </c>
      <c r="M485" s="23" t="str">
        <f>IF(TRIM(H485)="?",'Cleaning Summary'!$B$45,H485)</f>
        <v>tier - 1</v>
      </c>
      <c r="N485" s="23" t="str">
        <f>IF(TRIM(I485)="?",'Cleaning Summary'!$B$29,I485)</f>
        <v>R1013</v>
      </c>
      <c r="O485" s="29">
        <f>DATE(J485,MATCH(K485,{"Jan","Feb","Mar","Apr","May","Jun","Jul","Aug","Sep","Oct","Nov","Dec"},0),D485)</f>
        <v>32402</v>
      </c>
      <c r="P485" s="23">
        <f>DATEDIF(O485,'Cleaning Summary'!$B$62,"Y")</f>
        <v>34</v>
      </c>
    </row>
    <row r="486" spans="1:16" x14ac:dyDescent="0.35">
      <c r="A486" s="23" t="s">
        <v>3823</v>
      </c>
      <c r="B486" s="23">
        <v>1992</v>
      </c>
      <c r="C486" s="23" t="s">
        <v>4810</v>
      </c>
      <c r="D486" s="23">
        <v>15</v>
      </c>
      <c r="E486" s="23">
        <v>0</v>
      </c>
      <c r="F486" s="28">
        <v>4420.95</v>
      </c>
      <c r="G486" s="23" t="s">
        <v>86</v>
      </c>
      <c r="H486" s="23" t="s">
        <v>87</v>
      </c>
      <c r="I486" s="23" t="s">
        <v>4823</v>
      </c>
      <c r="J486" s="23">
        <f>IF(TRIM(B486)="?",'Cleaning Summary'!$B$28,B486)</f>
        <v>1992</v>
      </c>
      <c r="K486" s="23" t="str">
        <f>IF(TRIM(C486)="?",'Cleaning Summary'!$B$27,C486)</f>
        <v>Aug</v>
      </c>
      <c r="L486" s="23" t="str">
        <f>IF(TRIM(G486)="?",'Cleaning Summary'!$B$40,G486)</f>
        <v>tier - 2</v>
      </c>
      <c r="M486" s="23" t="str">
        <f>IF(TRIM(H486)="?",'Cleaning Summary'!$B$45,H486)</f>
        <v>tier - 3</v>
      </c>
      <c r="N486" s="23" t="str">
        <f>IF(TRIM(I486)="?",'Cleaning Summary'!$B$29,I486)</f>
        <v>R1020</v>
      </c>
      <c r="O486" s="29">
        <f>DATE(J486,MATCH(K486,{"Jan","Feb","Mar","Apr","May","Jun","Jul","Aug","Sep","Oct","Nov","Dec"},0),D486)</f>
        <v>33831</v>
      </c>
      <c r="P486" s="23">
        <f>DATEDIF(O486,'Cleaning Summary'!$B$62,"Y")</f>
        <v>30</v>
      </c>
    </row>
    <row r="487" spans="1:16" x14ac:dyDescent="0.35">
      <c r="A487" s="23" t="s">
        <v>3821</v>
      </c>
      <c r="B487" s="23">
        <v>1994</v>
      </c>
      <c r="C487" s="23" t="s">
        <v>4809</v>
      </c>
      <c r="D487" s="23">
        <v>29</v>
      </c>
      <c r="E487" s="23">
        <v>2</v>
      </c>
      <c r="F487" s="28">
        <v>4428.8900000000003</v>
      </c>
      <c r="G487" s="23" t="s">
        <v>87</v>
      </c>
      <c r="H487" s="23" t="s">
        <v>85</v>
      </c>
      <c r="I487" s="23" t="s">
        <v>4822</v>
      </c>
      <c r="J487" s="23">
        <f>IF(TRIM(B487)="?",'Cleaning Summary'!$B$28,B487)</f>
        <v>1994</v>
      </c>
      <c r="K487" s="23" t="str">
        <f>IF(TRIM(C487)="?",'Cleaning Summary'!$B$27,C487)</f>
        <v>Dec</v>
      </c>
      <c r="L487" s="23" t="str">
        <f>IF(TRIM(G487)="?",'Cleaning Summary'!$B$40,G487)</f>
        <v>tier - 3</v>
      </c>
      <c r="M487" s="23" t="str">
        <f>IF(TRIM(H487)="?",'Cleaning Summary'!$B$45,H487)</f>
        <v>tier - 1</v>
      </c>
      <c r="N487" s="23" t="str">
        <f>IF(TRIM(I487)="?",'Cleaning Summary'!$B$29,I487)</f>
        <v>R1017</v>
      </c>
      <c r="O487" s="29">
        <f>DATE(J487,MATCH(K487,{"Jan","Feb","Mar","Apr","May","Jun","Jul","Aug","Sep","Oct","Nov","Dec"},0),D487)</f>
        <v>34697</v>
      </c>
      <c r="P487" s="23">
        <f>DATEDIF(O487,'Cleaning Summary'!$B$62,"Y")</f>
        <v>28</v>
      </c>
    </row>
    <row r="488" spans="1:16" x14ac:dyDescent="0.35">
      <c r="A488" s="23" t="s">
        <v>3819</v>
      </c>
      <c r="B488" s="23">
        <v>1993</v>
      </c>
      <c r="C488" s="23" t="s">
        <v>73</v>
      </c>
      <c r="D488" s="23">
        <v>4</v>
      </c>
      <c r="E488" s="23">
        <v>2</v>
      </c>
      <c r="F488" s="28">
        <v>4433.3900000000003</v>
      </c>
      <c r="G488" s="23" t="s">
        <v>86</v>
      </c>
      <c r="H488" s="23" t="s">
        <v>87</v>
      </c>
      <c r="I488" s="23" t="s">
        <v>4808</v>
      </c>
      <c r="J488" s="23">
        <f>IF(TRIM(B488)="?",'Cleaning Summary'!$B$28,B488)</f>
        <v>1993</v>
      </c>
      <c r="K488" s="23" t="str">
        <f>IF(TRIM(C488)="?",'Cleaning Summary'!$B$27,C488)</f>
        <v>Sep</v>
      </c>
      <c r="L488" s="23" t="str">
        <f>IF(TRIM(G488)="?",'Cleaning Summary'!$B$40,G488)</f>
        <v>tier - 2</v>
      </c>
      <c r="M488" s="23" t="str">
        <f>IF(TRIM(H488)="?",'Cleaning Summary'!$B$45,H488)</f>
        <v>tier - 3</v>
      </c>
      <c r="N488" s="23" t="str">
        <f>IF(TRIM(I488)="?",'Cleaning Summary'!$B$29,I488)</f>
        <v>R1012</v>
      </c>
      <c r="O488" s="29">
        <f>DATE(J488,MATCH(K488,{"Jan","Feb","Mar","Apr","May","Jun","Jul","Aug","Sep","Oct","Nov","Dec"},0),D488)</f>
        <v>34216</v>
      </c>
      <c r="P488" s="23">
        <f>DATEDIF(O488,'Cleaning Summary'!$B$62,"Y")</f>
        <v>29</v>
      </c>
    </row>
    <row r="489" spans="1:16" x14ac:dyDescent="0.35">
      <c r="A489" s="23" t="s">
        <v>3817</v>
      </c>
      <c r="B489" s="23">
        <v>1993</v>
      </c>
      <c r="C489" s="23" t="s">
        <v>4809</v>
      </c>
      <c r="D489" s="23">
        <v>23</v>
      </c>
      <c r="E489" s="23">
        <v>2</v>
      </c>
      <c r="F489" s="28">
        <v>4433.92</v>
      </c>
      <c r="G489" s="23" t="s">
        <v>86</v>
      </c>
      <c r="H489" s="23" t="s">
        <v>86</v>
      </c>
      <c r="I489" s="23" t="s">
        <v>4808</v>
      </c>
      <c r="J489" s="23">
        <f>IF(TRIM(B489)="?",'Cleaning Summary'!$B$28,B489)</f>
        <v>1993</v>
      </c>
      <c r="K489" s="23" t="str">
        <f>IF(TRIM(C489)="?",'Cleaning Summary'!$B$27,C489)</f>
        <v>Dec</v>
      </c>
      <c r="L489" s="23" t="str">
        <f>IF(TRIM(G489)="?",'Cleaning Summary'!$B$40,G489)</f>
        <v>tier - 2</v>
      </c>
      <c r="M489" s="23" t="str">
        <f>IF(TRIM(H489)="?",'Cleaning Summary'!$B$45,H489)</f>
        <v>tier - 2</v>
      </c>
      <c r="N489" s="23" t="str">
        <f>IF(TRIM(I489)="?",'Cleaning Summary'!$B$29,I489)</f>
        <v>R1012</v>
      </c>
      <c r="O489" s="29">
        <f>DATE(J489,MATCH(K489,{"Jan","Feb","Mar","Apr","May","Jun","Jul","Aug","Sep","Oct","Nov","Dec"},0),D489)</f>
        <v>34326</v>
      </c>
      <c r="P489" s="23">
        <f>DATEDIF(O489,'Cleaning Summary'!$B$62,"Y")</f>
        <v>29</v>
      </c>
    </row>
    <row r="490" spans="1:16" x14ac:dyDescent="0.35">
      <c r="A490" s="23" t="s">
        <v>3815</v>
      </c>
      <c r="B490" s="23">
        <v>1994</v>
      </c>
      <c r="C490" s="23" t="s">
        <v>4811</v>
      </c>
      <c r="D490" s="23">
        <v>8</v>
      </c>
      <c r="E490" s="23">
        <v>2</v>
      </c>
      <c r="F490" s="28">
        <v>4435.09</v>
      </c>
      <c r="G490" s="23" t="s">
        <v>87</v>
      </c>
      <c r="H490" s="23" t="s">
        <v>86</v>
      </c>
      <c r="I490" s="23" t="s">
        <v>4815</v>
      </c>
      <c r="J490" s="23">
        <f>IF(TRIM(B490)="?",'Cleaning Summary'!$B$28,B490)</f>
        <v>1994</v>
      </c>
      <c r="K490" s="23" t="str">
        <f>IF(TRIM(C490)="?",'Cleaning Summary'!$B$27,C490)</f>
        <v>Oct</v>
      </c>
      <c r="L490" s="23" t="str">
        <f>IF(TRIM(G490)="?",'Cleaning Summary'!$B$40,G490)</f>
        <v>tier - 3</v>
      </c>
      <c r="M490" s="23" t="str">
        <f>IF(TRIM(H490)="?",'Cleaning Summary'!$B$45,H490)</f>
        <v>tier - 2</v>
      </c>
      <c r="N490" s="23" t="str">
        <f>IF(TRIM(I490)="?",'Cleaning Summary'!$B$29,I490)</f>
        <v>R1016</v>
      </c>
      <c r="O490" s="29">
        <f>DATE(J490,MATCH(K490,{"Jan","Feb","Mar","Apr","May","Jun","Jul","Aug","Sep","Oct","Nov","Dec"},0),D490)</f>
        <v>34615</v>
      </c>
      <c r="P490" s="23">
        <f>DATEDIF(O490,'Cleaning Summary'!$B$62,"Y")</f>
        <v>28</v>
      </c>
    </row>
    <row r="491" spans="1:16" x14ac:dyDescent="0.35">
      <c r="A491" s="23" t="s">
        <v>3813</v>
      </c>
      <c r="B491" s="23">
        <v>1994</v>
      </c>
      <c r="C491" s="23" t="s">
        <v>4811</v>
      </c>
      <c r="D491" s="23">
        <v>24</v>
      </c>
      <c r="E491" s="23">
        <v>2</v>
      </c>
      <c r="F491" s="28">
        <v>4438.26</v>
      </c>
      <c r="G491" s="23" t="s">
        <v>86</v>
      </c>
      <c r="H491" s="23" t="s">
        <v>87</v>
      </c>
      <c r="I491" s="23" t="s">
        <v>4822</v>
      </c>
      <c r="J491" s="23">
        <f>IF(TRIM(B491)="?",'Cleaning Summary'!$B$28,B491)</f>
        <v>1994</v>
      </c>
      <c r="K491" s="23" t="str">
        <f>IF(TRIM(C491)="?",'Cleaning Summary'!$B$27,C491)</f>
        <v>Oct</v>
      </c>
      <c r="L491" s="23" t="str">
        <f>IF(TRIM(G491)="?",'Cleaning Summary'!$B$40,G491)</f>
        <v>tier - 2</v>
      </c>
      <c r="M491" s="23" t="str">
        <f>IF(TRIM(H491)="?",'Cleaning Summary'!$B$45,H491)</f>
        <v>tier - 3</v>
      </c>
      <c r="N491" s="23" t="str">
        <f>IF(TRIM(I491)="?",'Cleaning Summary'!$B$29,I491)</f>
        <v>R1017</v>
      </c>
      <c r="O491" s="29">
        <f>DATE(J491,MATCH(K491,{"Jan","Feb","Mar","Apr","May","Jun","Jul","Aug","Sep","Oct","Nov","Dec"},0),D491)</f>
        <v>34631</v>
      </c>
      <c r="P491" s="23">
        <f>DATEDIF(O491,'Cleaning Summary'!$B$62,"Y")</f>
        <v>28</v>
      </c>
    </row>
    <row r="492" spans="1:16" x14ac:dyDescent="0.35">
      <c r="A492" s="23" t="s">
        <v>3811</v>
      </c>
      <c r="B492" s="23">
        <v>1991</v>
      </c>
      <c r="C492" s="23" t="s">
        <v>73</v>
      </c>
      <c r="D492" s="23">
        <v>3</v>
      </c>
      <c r="E492" s="23">
        <v>1</v>
      </c>
      <c r="F492" s="28">
        <v>4441.21</v>
      </c>
      <c r="G492" s="23" t="s">
        <v>85</v>
      </c>
      <c r="H492" s="23" t="s">
        <v>86</v>
      </c>
      <c r="I492" s="23" t="s">
        <v>4820</v>
      </c>
      <c r="J492" s="23">
        <f>IF(TRIM(B492)="?",'Cleaning Summary'!$B$28,B492)</f>
        <v>1991</v>
      </c>
      <c r="K492" s="23" t="str">
        <f>IF(TRIM(C492)="?",'Cleaning Summary'!$B$27,C492)</f>
        <v>Sep</v>
      </c>
      <c r="L492" s="23" t="str">
        <f>IF(TRIM(G492)="?",'Cleaning Summary'!$B$40,G492)</f>
        <v>tier - 1</v>
      </c>
      <c r="M492" s="23" t="str">
        <f>IF(TRIM(H492)="?",'Cleaning Summary'!$B$45,H492)</f>
        <v>tier - 2</v>
      </c>
      <c r="N492" s="23" t="str">
        <f>IF(TRIM(I492)="?",'Cleaning Summary'!$B$29,I492)</f>
        <v>R1014</v>
      </c>
      <c r="O492" s="29">
        <f>DATE(J492,MATCH(K492,{"Jan","Feb","Mar","Apr","May","Jun","Jul","Aug","Sep","Oct","Nov","Dec"},0),D492)</f>
        <v>33484</v>
      </c>
      <c r="P492" s="23">
        <f>DATEDIF(O492,'Cleaning Summary'!$B$62,"Y")</f>
        <v>31</v>
      </c>
    </row>
    <row r="493" spans="1:16" x14ac:dyDescent="0.35">
      <c r="A493" s="23" t="s">
        <v>3809</v>
      </c>
      <c r="B493" s="23">
        <v>1994</v>
      </c>
      <c r="C493" s="23" t="s">
        <v>4807</v>
      </c>
      <c r="D493" s="23">
        <v>28</v>
      </c>
      <c r="E493" s="23">
        <v>3</v>
      </c>
      <c r="F493" s="28">
        <v>4449.46</v>
      </c>
      <c r="G493" s="23" t="s">
        <v>85</v>
      </c>
      <c r="H493" s="23" t="s">
        <v>86</v>
      </c>
      <c r="I493" s="23" t="s">
        <v>4805</v>
      </c>
      <c r="J493" s="23">
        <f>IF(TRIM(B493)="?",'Cleaning Summary'!$B$28,B493)</f>
        <v>1994</v>
      </c>
      <c r="K493" s="23" t="str">
        <f>IF(TRIM(C493)="?",'Cleaning Summary'!$B$27,C493)</f>
        <v>Jun</v>
      </c>
      <c r="L493" s="23" t="str">
        <f>IF(TRIM(G493)="?",'Cleaning Summary'!$B$40,G493)</f>
        <v>tier - 1</v>
      </c>
      <c r="M493" s="23" t="str">
        <f>IF(TRIM(H493)="?",'Cleaning Summary'!$B$45,H493)</f>
        <v>tier - 2</v>
      </c>
      <c r="N493" s="23" t="str">
        <f>IF(TRIM(I493)="?",'Cleaning Summary'!$B$29,I493)</f>
        <v>R1013</v>
      </c>
      <c r="O493" s="29">
        <f>DATE(J493,MATCH(K493,{"Jan","Feb","Mar","Apr","May","Jun","Jul","Aug","Sep","Oct","Nov","Dec"},0),D493)</f>
        <v>34513</v>
      </c>
      <c r="P493" s="23">
        <f>DATEDIF(O493,'Cleaning Summary'!$B$62,"Y")</f>
        <v>28</v>
      </c>
    </row>
    <row r="494" spans="1:16" x14ac:dyDescent="0.35">
      <c r="A494" s="23" t="s">
        <v>3807</v>
      </c>
      <c r="B494" s="23">
        <v>1990</v>
      </c>
      <c r="C494" s="23" t="s">
        <v>4810</v>
      </c>
      <c r="D494" s="23">
        <v>8</v>
      </c>
      <c r="E494" s="23">
        <v>1</v>
      </c>
      <c r="F494" s="28">
        <v>4454.3999999999996</v>
      </c>
      <c r="G494" s="23" t="s">
        <v>86</v>
      </c>
      <c r="H494" s="23" t="s">
        <v>87</v>
      </c>
      <c r="I494" s="23" t="s">
        <v>4808</v>
      </c>
      <c r="J494" s="23">
        <f>IF(TRIM(B494)="?",'Cleaning Summary'!$B$28,B494)</f>
        <v>1990</v>
      </c>
      <c r="K494" s="23" t="str">
        <f>IF(TRIM(C494)="?",'Cleaning Summary'!$B$27,C494)</f>
        <v>Aug</v>
      </c>
      <c r="L494" s="23" t="str">
        <f>IF(TRIM(G494)="?",'Cleaning Summary'!$B$40,G494)</f>
        <v>tier - 2</v>
      </c>
      <c r="M494" s="23" t="str">
        <f>IF(TRIM(H494)="?",'Cleaning Summary'!$B$45,H494)</f>
        <v>tier - 3</v>
      </c>
      <c r="N494" s="23" t="str">
        <f>IF(TRIM(I494)="?",'Cleaning Summary'!$B$29,I494)</f>
        <v>R1012</v>
      </c>
      <c r="O494" s="29">
        <f>DATE(J494,MATCH(K494,{"Jan","Feb","Mar","Apr","May","Jun","Jul","Aug","Sep","Oct","Nov","Dec"},0),D494)</f>
        <v>33093</v>
      </c>
      <c r="P494" s="23">
        <f>DATEDIF(O494,'Cleaning Summary'!$B$62,"Y")</f>
        <v>32</v>
      </c>
    </row>
    <row r="495" spans="1:16" x14ac:dyDescent="0.35">
      <c r="A495" s="23" t="s">
        <v>3805</v>
      </c>
      <c r="B495" s="23">
        <v>1990</v>
      </c>
      <c r="C495" s="23" t="s">
        <v>4804</v>
      </c>
      <c r="D495" s="23">
        <v>15</v>
      </c>
      <c r="E495" s="23">
        <v>1</v>
      </c>
      <c r="F495" s="28">
        <v>4462.72</v>
      </c>
      <c r="G495" s="23" t="s">
        <v>86</v>
      </c>
      <c r="H495" s="23" t="s">
        <v>87</v>
      </c>
      <c r="I495" s="23" t="s">
        <v>4808</v>
      </c>
      <c r="J495" s="23">
        <f>IF(TRIM(B495)="?",'Cleaning Summary'!$B$28,B495)</f>
        <v>1990</v>
      </c>
      <c r="K495" s="23" t="str">
        <f>IF(TRIM(C495)="?",'Cleaning Summary'!$B$27,C495)</f>
        <v>Jul</v>
      </c>
      <c r="L495" s="23" t="str">
        <f>IF(TRIM(G495)="?",'Cleaning Summary'!$B$40,G495)</f>
        <v>tier - 2</v>
      </c>
      <c r="M495" s="23" t="str">
        <f>IF(TRIM(H495)="?",'Cleaning Summary'!$B$45,H495)</f>
        <v>tier - 3</v>
      </c>
      <c r="N495" s="23" t="str">
        <f>IF(TRIM(I495)="?",'Cleaning Summary'!$B$29,I495)</f>
        <v>R1012</v>
      </c>
      <c r="O495" s="29">
        <f>DATE(J495,MATCH(K495,{"Jan","Feb","Mar","Apr","May","Jun","Jul","Aug","Sep","Oct","Nov","Dec"},0),D495)</f>
        <v>33069</v>
      </c>
      <c r="P495" s="23">
        <f>DATEDIF(O495,'Cleaning Summary'!$B$62,"Y")</f>
        <v>32</v>
      </c>
    </row>
    <row r="496" spans="1:16" x14ac:dyDescent="0.35">
      <c r="A496" s="23" t="s">
        <v>3803</v>
      </c>
      <c r="B496" s="23">
        <v>1991</v>
      </c>
      <c r="C496" s="23" t="s">
        <v>4804</v>
      </c>
      <c r="D496" s="23">
        <v>4</v>
      </c>
      <c r="E496" s="23">
        <v>2</v>
      </c>
      <c r="F496" s="28">
        <v>4463.21</v>
      </c>
      <c r="G496" s="23" t="s">
        <v>87</v>
      </c>
      <c r="H496" s="23" t="s">
        <v>87</v>
      </c>
      <c r="I496" s="23" t="s">
        <v>4805</v>
      </c>
      <c r="J496" s="23">
        <f>IF(TRIM(B496)="?",'Cleaning Summary'!$B$28,B496)</f>
        <v>1991</v>
      </c>
      <c r="K496" s="23" t="str">
        <f>IF(TRIM(C496)="?",'Cleaning Summary'!$B$27,C496)</f>
        <v>Jul</v>
      </c>
      <c r="L496" s="23" t="str">
        <f>IF(TRIM(G496)="?",'Cleaning Summary'!$B$40,G496)</f>
        <v>tier - 3</v>
      </c>
      <c r="M496" s="23" t="str">
        <f>IF(TRIM(H496)="?",'Cleaning Summary'!$B$45,H496)</f>
        <v>tier - 3</v>
      </c>
      <c r="N496" s="23" t="str">
        <f>IF(TRIM(I496)="?",'Cleaning Summary'!$B$29,I496)</f>
        <v>R1013</v>
      </c>
      <c r="O496" s="29">
        <f>DATE(J496,MATCH(K496,{"Jan","Feb","Mar","Apr","May","Jun","Jul","Aug","Sep","Oct","Nov","Dec"},0),D496)</f>
        <v>33423</v>
      </c>
      <c r="P496" s="23">
        <f>DATEDIF(O496,'Cleaning Summary'!$B$62,"Y")</f>
        <v>31</v>
      </c>
    </row>
    <row r="497" spans="1:16" x14ac:dyDescent="0.35">
      <c r="A497" s="23" t="s">
        <v>3801</v>
      </c>
      <c r="B497" s="23">
        <v>1999</v>
      </c>
      <c r="C497" s="23" t="s">
        <v>4806</v>
      </c>
      <c r="D497" s="23">
        <v>20</v>
      </c>
      <c r="E497" s="23">
        <v>3</v>
      </c>
      <c r="F497" s="28">
        <v>4466.62</v>
      </c>
      <c r="G497" s="23" t="s">
        <v>86</v>
      </c>
      <c r="H497" s="23" t="s">
        <v>86</v>
      </c>
      <c r="I497" s="23" t="s">
        <v>4808</v>
      </c>
      <c r="J497" s="23">
        <f>IF(TRIM(B497)="?",'Cleaning Summary'!$B$28,B497)</f>
        <v>1999</v>
      </c>
      <c r="K497" s="23" t="str">
        <f>IF(TRIM(C497)="?",'Cleaning Summary'!$B$27,C497)</f>
        <v>Nov</v>
      </c>
      <c r="L497" s="23" t="str">
        <f>IF(TRIM(G497)="?",'Cleaning Summary'!$B$40,G497)</f>
        <v>tier - 2</v>
      </c>
      <c r="M497" s="23" t="str">
        <f>IF(TRIM(H497)="?",'Cleaning Summary'!$B$45,H497)</f>
        <v>tier - 2</v>
      </c>
      <c r="N497" s="23" t="str">
        <f>IF(TRIM(I497)="?",'Cleaning Summary'!$B$29,I497)</f>
        <v>R1012</v>
      </c>
      <c r="O497" s="29">
        <f>DATE(J497,MATCH(K497,{"Jan","Feb","Mar","Apr","May","Jun","Jul","Aug","Sep","Oct","Nov","Dec"},0),D497)</f>
        <v>36484</v>
      </c>
      <c r="P497" s="23">
        <f>DATEDIF(O497,'Cleaning Summary'!$B$62,"Y")</f>
        <v>23</v>
      </c>
    </row>
    <row r="498" spans="1:16" x14ac:dyDescent="0.35">
      <c r="A498" s="23" t="s">
        <v>3799</v>
      </c>
      <c r="B498" s="23">
        <v>2004</v>
      </c>
      <c r="C498" s="23" t="s">
        <v>4804</v>
      </c>
      <c r="D498" s="23">
        <v>18</v>
      </c>
      <c r="E498" s="23">
        <v>0</v>
      </c>
      <c r="F498" s="28">
        <v>4468.25</v>
      </c>
      <c r="G498" s="23" t="s">
        <v>86</v>
      </c>
      <c r="H498" s="23" t="s">
        <v>86</v>
      </c>
      <c r="I498" s="23" t="s">
        <v>4808</v>
      </c>
      <c r="J498" s="23">
        <f>IF(TRIM(B498)="?",'Cleaning Summary'!$B$28,B498)</f>
        <v>2004</v>
      </c>
      <c r="K498" s="23" t="str">
        <f>IF(TRIM(C498)="?",'Cleaning Summary'!$B$27,C498)</f>
        <v>Jul</v>
      </c>
      <c r="L498" s="23" t="str">
        <f>IF(TRIM(G498)="?",'Cleaning Summary'!$B$40,G498)</f>
        <v>tier - 2</v>
      </c>
      <c r="M498" s="23" t="str">
        <f>IF(TRIM(H498)="?",'Cleaning Summary'!$B$45,H498)</f>
        <v>tier - 2</v>
      </c>
      <c r="N498" s="23" t="str">
        <f>IF(TRIM(I498)="?",'Cleaning Summary'!$B$29,I498)</f>
        <v>R1012</v>
      </c>
      <c r="O498" s="29">
        <f>DATE(J498,MATCH(K498,{"Jan","Feb","Mar","Apr","May","Jun","Jul","Aug","Sep","Oct","Nov","Dec"},0),D498)</f>
        <v>38186</v>
      </c>
      <c r="P498" s="23">
        <f>DATEDIF(O498,'Cleaning Summary'!$B$62,"Y")</f>
        <v>18</v>
      </c>
    </row>
    <row r="499" spans="1:16" x14ac:dyDescent="0.35">
      <c r="A499" s="23" t="s">
        <v>3797</v>
      </c>
      <c r="B499" s="23">
        <v>1992</v>
      </c>
      <c r="C499" s="23" t="s">
        <v>4804</v>
      </c>
      <c r="D499" s="23">
        <v>12</v>
      </c>
      <c r="E499" s="23">
        <v>0</v>
      </c>
      <c r="F499" s="28">
        <v>4488.58</v>
      </c>
      <c r="G499" s="23" t="s">
        <v>86</v>
      </c>
      <c r="H499" s="23" t="s">
        <v>87</v>
      </c>
      <c r="I499" s="23" t="s">
        <v>4808</v>
      </c>
      <c r="J499" s="23">
        <f>IF(TRIM(B499)="?",'Cleaning Summary'!$B$28,B499)</f>
        <v>1992</v>
      </c>
      <c r="K499" s="23" t="str">
        <f>IF(TRIM(C499)="?",'Cleaning Summary'!$B$27,C499)</f>
        <v>Jul</v>
      </c>
      <c r="L499" s="23" t="str">
        <f>IF(TRIM(G499)="?",'Cleaning Summary'!$B$40,G499)</f>
        <v>tier - 2</v>
      </c>
      <c r="M499" s="23" t="str">
        <f>IF(TRIM(H499)="?",'Cleaning Summary'!$B$45,H499)</f>
        <v>tier - 3</v>
      </c>
      <c r="N499" s="23" t="str">
        <f>IF(TRIM(I499)="?",'Cleaning Summary'!$B$29,I499)</f>
        <v>R1012</v>
      </c>
      <c r="O499" s="29">
        <f>DATE(J499,MATCH(K499,{"Jan","Feb","Mar","Apr","May","Jun","Jul","Aug","Sep","Oct","Nov","Dec"},0),D499)</f>
        <v>33797</v>
      </c>
      <c r="P499" s="23">
        <f>DATEDIF(O499,'Cleaning Summary'!$B$62,"Y")</f>
        <v>30</v>
      </c>
    </row>
    <row r="500" spans="1:16" x14ac:dyDescent="0.35">
      <c r="A500" s="23" t="s">
        <v>3795</v>
      </c>
      <c r="B500" s="23">
        <v>1988</v>
      </c>
      <c r="C500" s="23" t="s">
        <v>4807</v>
      </c>
      <c r="D500" s="23">
        <v>26</v>
      </c>
      <c r="E500" s="23">
        <v>0</v>
      </c>
      <c r="F500" s="28">
        <v>4500.34</v>
      </c>
      <c r="G500" s="23" t="s">
        <v>86</v>
      </c>
      <c r="H500" s="23" t="s">
        <v>85</v>
      </c>
      <c r="I500" s="23" t="s">
        <v>4822</v>
      </c>
      <c r="J500" s="23">
        <f>IF(TRIM(B500)="?",'Cleaning Summary'!$B$28,B500)</f>
        <v>1988</v>
      </c>
      <c r="K500" s="23" t="str">
        <f>IF(TRIM(C500)="?",'Cleaning Summary'!$B$27,C500)</f>
        <v>Jun</v>
      </c>
      <c r="L500" s="23" t="str">
        <f>IF(TRIM(G500)="?",'Cleaning Summary'!$B$40,G500)</f>
        <v>tier - 2</v>
      </c>
      <c r="M500" s="23" t="str">
        <f>IF(TRIM(H500)="?",'Cleaning Summary'!$B$45,H500)</f>
        <v>tier - 1</v>
      </c>
      <c r="N500" s="23" t="str">
        <f>IF(TRIM(I500)="?",'Cleaning Summary'!$B$29,I500)</f>
        <v>R1017</v>
      </c>
      <c r="O500" s="29">
        <f>DATE(J500,MATCH(K500,{"Jan","Feb","Mar","Apr","May","Jun","Jul","Aug","Sep","Oct","Nov","Dec"},0),D500)</f>
        <v>32320</v>
      </c>
      <c r="P500" s="23">
        <f>DATEDIF(O500,'Cleaning Summary'!$B$62,"Y")</f>
        <v>34</v>
      </c>
    </row>
    <row r="501" spans="1:16" x14ac:dyDescent="0.35">
      <c r="A501" s="23" t="s">
        <v>3793</v>
      </c>
      <c r="B501" s="23">
        <v>1997</v>
      </c>
      <c r="C501" s="23" t="s">
        <v>4811</v>
      </c>
      <c r="D501" s="23">
        <v>13</v>
      </c>
      <c r="E501" s="23">
        <v>4</v>
      </c>
      <c r="F501" s="28">
        <v>4504.66</v>
      </c>
      <c r="G501" s="23" t="s">
        <v>85</v>
      </c>
      <c r="H501" s="23" t="s">
        <v>86</v>
      </c>
      <c r="I501" s="23" t="s">
        <v>4805</v>
      </c>
      <c r="J501" s="23">
        <f>IF(TRIM(B501)="?",'Cleaning Summary'!$B$28,B501)</f>
        <v>1997</v>
      </c>
      <c r="K501" s="23" t="str">
        <f>IF(TRIM(C501)="?",'Cleaning Summary'!$B$27,C501)</f>
        <v>Oct</v>
      </c>
      <c r="L501" s="23" t="str">
        <f>IF(TRIM(G501)="?",'Cleaning Summary'!$B$40,G501)</f>
        <v>tier - 1</v>
      </c>
      <c r="M501" s="23" t="str">
        <f>IF(TRIM(H501)="?",'Cleaning Summary'!$B$45,H501)</f>
        <v>tier - 2</v>
      </c>
      <c r="N501" s="23" t="str">
        <f>IF(TRIM(I501)="?",'Cleaning Summary'!$B$29,I501)</f>
        <v>R1013</v>
      </c>
      <c r="O501" s="29">
        <f>DATE(J501,MATCH(K501,{"Jan","Feb","Mar","Apr","May","Jun","Jul","Aug","Sep","Oct","Nov","Dec"},0),D501)</f>
        <v>35716</v>
      </c>
      <c r="P501" s="23">
        <f>DATEDIF(O501,'Cleaning Summary'!$B$62,"Y")</f>
        <v>25</v>
      </c>
    </row>
    <row r="502" spans="1:16" x14ac:dyDescent="0.35">
      <c r="A502" s="23" t="s">
        <v>3791</v>
      </c>
      <c r="B502" s="23">
        <v>1982</v>
      </c>
      <c r="C502" s="23" t="s">
        <v>73</v>
      </c>
      <c r="D502" s="23">
        <v>27</v>
      </c>
      <c r="E502" s="23">
        <v>3</v>
      </c>
      <c r="F502" s="28">
        <v>4511.41</v>
      </c>
      <c r="G502" s="23" t="s">
        <v>86</v>
      </c>
      <c r="H502" s="23" t="s">
        <v>87</v>
      </c>
      <c r="I502" s="23" t="s">
        <v>4805</v>
      </c>
      <c r="J502" s="23">
        <f>IF(TRIM(B502)="?",'Cleaning Summary'!$B$28,B502)</f>
        <v>1982</v>
      </c>
      <c r="K502" s="23" t="str">
        <f>IF(TRIM(C502)="?",'Cleaning Summary'!$B$27,C502)</f>
        <v>Sep</v>
      </c>
      <c r="L502" s="23" t="str">
        <f>IF(TRIM(G502)="?",'Cleaning Summary'!$B$40,G502)</f>
        <v>tier - 2</v>
      </c>
      <c r="M502" s="23" t="str">
        <f>IF(TRIM(H502)="?",'Cleaning Summary'!$B$45,H502)</f>
        <v>tier - 3</v>
      </c>
      <c r="N502" s="23" t="str">
        <f>IF(TRIM(I502)="?",'Cleaning Summary'!$B$29,I502)</f>
        <v>R1013</v>
      </c>
      <c r="O502" s="29">
        <f>DATE(J502,MATCH(K502,{"Jan","Feb","Mar","Apr","May","Jun","Jul","Aug","Sep","Oct","Nov","Dec"},0),D502)</f>
        <v>30221</v>
      </c>
      <c r="P502" s="23">
        <f>DATEDIF(O502,'Cleaning Summary'!$B$62,"Y")</f>
        <v>40</v>
      </c>
    </row>
    <row r="503" spans="1:16" x14ac:dyDescent="0.35">
      <c r="A503" s="23" t="s">
        <v>3789</v>
      </c>
      <c r="B503" s="23">
        <v>1980</v>
      </c>
      <c r="C503" s="23" t="s">
        <v>4807</v>
      </c>
      <c r="D503" s="23">
        <v>16</v>
      </c>
      <c r="E503" s="23">
        <v>2</v>
      </c>
      <c r="F503" s="28">
        <v>4515.71</v>
      </c>
      <c r="G503" s="23" t="s">
        <v>86</v>
      </c>
      <c r="H503" s="23" t="s">
        <v>87</v>
      </c>
      <c r="I503" s="23" t="s">
        <v>4805</v>
      </c>
      <c r="J503" s="23">
        <f>IF(TRIM(B503)="?",'Cleaning Summary'!$B$28,B503)</f>
        <v>1980</v>
      </c>
      <c r="K503" s="23" t="str">
        <f>IF(TRIM(C503)="?",'Cleaning Summary'!$B$27,C503)</f>
        <v>Jun</v>
      </c>
      <c r="L503" s="23" t="str">
        <f>IF(TRIM(G503)="?",'Cleaning Summary'!$B$40,G503)</f>
        <v>tier - 2</v>
      </c>
      <c r="M503" s="23" t="str">
        <f>IF(TRIM(H503)="?",'Cleaning Summary'!$B$45,H503)</f>
        <v>tier - 3</v>
      </c>
      <c r="N503" s="23" t="str">
        <f>IF(TRIM(I503)="?",'Cleaning Summary'!$B$29,I503)</f>
        <v>R1013</v>
      </c>
      <c r="O503" s="29">
        <f>DATE(J503,MATCH(K503,{"Jan","Feb","Mar","Apr","May","Jun","Jul","Aug","Sep","Oct","Nov","Dec"},0),D503)</f>
        <v>29388</v>
      </c>
      <c r="P503" s="23">
        <f>DATEDIF(O503,'Cleaning Summary'!$B$62,"Y")</f>
        <v>42</v>
      </c>
    </row>
    <row r="504" spans="1:16" x14ac:dyDescent="0.35">
      <c r="A504" s="23" t="s">
        <v>3787</v>
      </c>
      <c r="B504" s="23">
        <v>2003</v>
      </c>
      <c r="C504" s="23" t="s">
        <v>4811</v>
      </c>
      <c r="D504" s="23">
        <v>2</v>
      </c>
      <c r="E504" s="23">
        <v>0</v>
      </c>
      <c r="F504" s="28">
        <v>4518.3999999999996</v>
      </c>
      <c r="G504" s="23" t="s">
        <v>86</v>
      </c>
      <c r="H504" s="23" t="s">
        <v>87</v>
      </c>
      <c r="I504" s="23" t="s">
        <v>4824</v>
      </c>
      <c r="J504" s="23">
        <f>IF(TRIM(B504)="?",'Cleaning Summary'!$B$28,B504)</f>
        <v>2003</v>
      </c>
      <c r="K504" s="23" t="str">
        <f>IF(TRIM(C504)="?",'Cleaning Summary'!$B$27,C504)</f>
        <v>Oct</v>
      </c>
      <c r="L504" s="23" t="str">
        <f>IF(TRIM(G504)="?",'Cleaning Summary'!$B$40,G504)</f>
        <v>tier - 2</v>
      </c>
      <c r="M504" s="23" t="str">
        <f>IF(TRIM(H504)="?",'Cleaning Summary'!$B$45,H504)</f>
        <v>tier - 3</v>
      </c>
      <c r="N504" s="23" t="str">
        <f>IF(TRIM(I504)="?",'Cleaning Summary'!$B$29,I504)</f>
        <v>R1026</v>
      </c>
      <c r="O504" s="29">
        <f>DATE(J504,MATCH(K504,{"Jan","Feb","Mar","Apr","May","Jun","Jul","Aug","Sep","Oct","Nov","Dec"},0),D504)</f>
        <v>37896</v>
      </c>
      <c r="P504" s="23">
        <f>DATEDIF(O504,'Cleaning Summary'!$B$62,"Y")</f>
        <v>19</v>
      </c>
    </row>
    <row r="505" spans="1:16" x14ac:dyDescent="0.35">
      <c r="A505" s="23" t="s">
        <v>3785</v>
      </c>
      <c r="B505" s="23">
        <v>1987</v>
      </c>
      <c r="C505" s="23" t="s">
        <v>4809</v>
      </c>
      <c r="D505" s="23">
        <v>5</v>
      </c>
      <c r="E505" s="23">
        <v>3</v>
      </c>
      <c r="F505" s="28">
        <v>4518.7700000000004</v>
      </c>
      <c r="G505" s="23" t="s">
        <v>86</v>
      </c>
      <c r="H505" s="23" t="s">
        <v>87</v>
      </c>
      <c r="I505" s="23" t="s">
        <v>4808</v>
      </c>
      <c r="J505" s="23">
        <f>IF(TRIM(B505)="?",'Cleaning Summary'!$B$28,B505)</f>
        <v>1987</v>
      </c>
      <c r="K505" s="23" t="str">
        <f>IF(TRIM(C505)="?",'Cleaning Summary'!$B$27,C505)</f>
        <v>Dec</v>
      </c>
      <c r="L505" s="23" t="str">
        <f>IF(TRIM(G505)="?",'Cleaning Summary'!$B$40,G505)</f>
        <v>tier - 2</v>
      </c>
      <c r="M505" s="23" t="str">
        <f>IF(TRIM(H505)="?",'Cleaning Summary'!$B$45,H505)</f>
        <v>tier - 3</v>
      </c>
      <c r="N505" s="23" t="str">
        <f>IF(TRIM(I505)="?",'Cleaning Summary'!$B$29,I505)</f>
        <v>R1012</v>
      </c>
      <c r="O505" s="29">
        <f>DATE(J505,MATCH(K505,{"Jan","Feb","Mar","Apr","May","Jun","Jul","Aug","Sep","Oct","Nov","Dec"},0),D505)</f>
        <v>32116</v>
      </c>
      <c r="P505" s="23">
        <f>DATEDIF(O505,'Cleaning Summary'!$B$62,"Y")</f>
        <v>35</v>
      </c>
    </row>
    <row r="506" spans="1:16" x14ac:dyDescent="0.35">
      <c r="A506" s="23" t="s">
        <v>3783</v>
      </c>
      <c r="B506" s="23">
        <v>1988</v>
      </c>
      <c r="C506" s="23" t="s">
        <v>4809</v>
      </c>
      <c r="D506" s="23">
        <v>21</v>
      </c>
      <c r="E506" s="23">
        <v>0</v>
      </c>
      <c r="F506" s="28">
        <v>4518.83</v>
      </c>
      <c r="G506" s="23" t="s">
        <v>86</v>
      </c>
      <c r="H506" s="23" t="s">
        <v>86</v>
      </c>
      <c r="I506" s="23" t="s">
        <v>4822</v>
      </c>
      <c r="J506" s="23">
        <f>IF(TRIM(B506)="?",'Cleaning Summary'!$B$28,B506)</f>
        <v>1988</v>
      </c>
      <c r="K506" s="23" t="str">
        <f>IF(TRIM(C506)="?",'Cleaning Summary'!$B$27,C506)</f>
        <v>Dec</v>
      </c>
      <c r="L506" s="23" t="str">
        <f>IF(TRIM(G506)="?",'Cleaning Summary'!$B$40,G506)</f>
        <v>tier - 2</v>
      </c>
      <c r="M506" s="23" t="str">
        <f>IF(TRIM(H506)="?",'Cleaning Summary'!$B$45,H506)</f>
        <v>tier - 2</v>
      </c>
      <c r="N506" s="23" t="str">
        <f>IF(TRIM(I506)="?",'Cleaning Summary'!$B$29,I506)</f>
        <v>R1017</v>
      </c>
      <c r="O506" s="29">
        <f>DATE(J506,MATCH(K506,{"Jan","Feb","Mar","Apr","May","Jun","Jul","Aug","Sep","Oct","Nov","Dec"},0),D506)</f>
        <v>32498</v>
      </c>
      <c r="P506" s="23">
        <f>DATEDIF(O506,'Cleaning Summary'!$B$62,"Y")</f>
        <v>34</v>
      </c>
    </row>
    <row r="507" spans="1:16" x14ac:dyDescent="0.35">
      <c r="A507" s="23" t="s">
        <v>3781</v>
      </c>
      <c r="B507" s="23">
        <v>1992</v>
      </c>
      <c r="C507" s="23" t="s">
        <v>4810</v>
      </c>
      <c r="D507" s="23">
        <v>13</v>
      </c>
      <c r="E507" s="23">
        <v>1</v>
      </c>
      <c r="F507" s="28">
        <v>4527.18</v>
      </c>
      <c r="G507" s="23" t="s">
        <v>86</v>
      </c>
      <c r="H507" s="23" t="s">
        <v>86</v>
      </c>
      <c r="I507" s="23" t="s">
        <v>4808</v>
      </c>
      <c r="J507" s="23">
        <f>IF(TRIM(B507)="?",'Cleaning Summary'!$B$28,B507)</f>
        <v>1992</v>
      </c>
      <c r="K507" s="23" t="str">
        <f>IF(TRIM(C507)="?",'Cleaning Summary'!$B$27,C507)</f>
        <v>Aug</v>
      </c>
      <c r="L507" s="23" t="str">
        <f>IF(TRIM(G507)="?",'Cleaning Summary'!$B$40,G507)</f>
        <v>tier - 2</v>
      </c>
      <c r="M507" s="23" t="str">
        <f>IF(TRIM(H507)="?",'Cleaning Summary'!$B$45,H507)</f>
        <v>tier - 2</v>
      </c>
      <c r="N507" s="23" t="str">
        <f>IF(TRIM(I507)="?",'Cleaning Summary'!$B$29,I507)</f>
        <v>R1012</v>
      </c>
      <c r="O507" s="29">
        <f>DATE(J507,MATCH(K507,{"Jan","Feb","Mar","Apr","May","Jun","Jul","Aug","Sep","Oct","Nov","Dec"},0),D507)</f>
        <v>33829</v>
      </c>
      <c r="P507" s="23">
        <f>DATEDIF(O507,'Cleaning Summary'!$B$62,"Y")</f>
        <v>30</v>
      </c>
    </row>
    <row r="508" spans="1:16" x14ac:dyDescent="0.35">
      <c r="A508" s="23" t="s">
        <v>3779</v>
      </c>
      <c r="B508" s="23">
        <v>1993</v>
      </c>
      <c r="C508" s="23" t="s">
        <v>4807</v>
      </c>
      <c r="D508" s="23">
        <v>29</v>
      </c>
      <c r="E508" s="23">
        <v>2</v>
      </c>
      <c r="F508" s="28">
        <v>4529.4799999999996</v>
      </c>
      <c r="G508" s="23" t="s">
        <v>86</v>
      </c>
      <c r="H508" s="23" t="s">
        <v>85</v>
      </c>
      <c r="I508" s="23" t="s">
        <v>4812</v>
      </c>
      <c r="J508" s="23">
        <f>IF(TRIM(B508)="?",'Cleaning Summary'!$B$28,B508)</f>
        <v>1993</v>
      </c>
      <c r="K508" s="23" t="str">
        <f>IF(TRIM(C508)="?",'Cleaning Summary'!$B$27,C508)</f>
        <v>Jun</v>
      </c>
      <c r="L508" s="23" t="str">
        <f>IF(TRIM(G508)="?",'Cleaning Summary'!$B$40,G508)</f>
        <v>tier - 2</v>
      </c>
      <c r="M508" s="23" t="str">
        <f>IF(TRIM(H508)="?",'Cleaning Summary'!$B$45,H508)</f>
        <v>tier - 1</v>
      </c>
      <c r="N508" s="23" t="str">
        <f>IF(TRIM(I508)="?",'Cleaning Summary'!$B$29,I508)</f>
        <v>R1011</v>
      </c>
      <c r="O508" s="29">
        <f>DATE(J508,MATCH(K508,{"Jan","Feb","Mar","Apr","May","Jun","Jul","Aug","Sep","Oct","Nov","Dec"},0),D508)</f>
        <v>34149</v>
      </c>
      <c r="P508" s="23">
        <f>DATEDIF(O508,'Cleaning Summary'!$B$62,"Y")</f>
        <v>29</v>
      </c>
    </row>
    <row r="509" spans="1:16" x14ac:dyDescent="0.35">
      <c r="A509" s="23" t="s">
        <v>3777</v>
      </c>
      <c r="B509" s="23">
        <v>1988</v>
      </c>
      <c r="C509" s="23" t="s">
        <v>4807</v>
      </c>
      <c r="D509" s="23">
        <v>13</v>
      </c>
      <c r="E509" s="23">
        <v>1</v>
      </c>
      <c r="F509" s="28">
        <v>4536.26</v>
      </c>
      <c r="G509" s="23" t="s">
        <v>86</v>
      </c>
      <c r="H509" s="23" t="s">
        <v>86</v>
      </c>
      <c r="I509" s="23" t="s">
        <v>4812</v>
      </c>
      <c r="J509" s="23">
        <f>IF(TRIM(B509)="?",'Cleaning Summary'!$B$28,B509)</f>
        <v>1988</v>
      </c>
      <c r="K509" s="23" t="str">
        <f>IF(TRIM(C509)="?",'Cleaning Summary'!$B$27,C509)</f>
        <v>Jun</v>
      </c>
      <c r="L509" s="23" t="str">
        <f>IF(TRIM(G509)="?",'Cleaning Summary'!$B$40,G509)</f>
        <v>tier - 2</v>
      </c>
      <c r="M509" s="23" t="str">
        <f>IF(TRIM(H509)="?",'Cleaning Summary'!$B$45,H509)</f>
        <v>tier - 2</v>
      </c>
      <c r="N509" s="23" t="str">
        <f>IF(TRIM(I509)="?",'Cleaning Summary'!$B$29,I509)</f>
        <v>R1011</v>
      </c>
      <c r="O509" s="29">
        <f>DATE(J509,MATCH(K509,{"Jan","Feb","Mar","Apr","May","Jun","Jul","Aug","Sep","Oct","Nov","Dec"},0),D509)</f>
        <v>32307</v>
      </c>
      <c r="P509" s="23">
        <f>DATEDIF(O509,'Cleaning Summary'!$B$62,"Y")</f>
        <v>34</v>
      </c>
    </row>
    <row r="510" spans="1:16" x14ac:dyDescent="0.35">
      <c r="A510" s="23" t="s">
        <v>3775</v>
      </c>
      <c r="B510" s="23">
        <v>1990</v>
      </c>
      <c r="C510" s="23" t="s">
        <v>4806</v>
      </c>
      <c r="D510" s="23">
        <v>17</v>
      </c>
      <c r="E510" s="23">
        <v>0</v>
      </c>
      <c r="F510" s="28">
        <v>4544.2299999999996</v>
      </c>
      <c r="G510" s="23" t="s">
        <v>86</v>
      </c>
      <c r="H510" s="23" t="s">
        <v>85</v>
      </c>
      <c r="I510" s="23" t="s">
        <v>4818</v>
      </c>
      <c r="J510" s="23">
        <f>IF(TRIM(B510)="?",'Cleaning Summary'!$B$28,B510)</f>
        <v>1990</v>
      </c>
      <c r="K510" s="23" t="str">
        <f>IF(TRIM(C510)="?",'Cleaning Summary'!$B$27,C510)</f>
        <v>Nov</v>
      </c>
      <c r="L510" s="23" t="str">
        <f>IF(TRIM(G510)="?",'Cleaning Summary'!$B$40,G510)</f>
        <v>tier - 2</v>
      </c>
      <c r="M510" s="23" t="str">
        <f>IF(TRIM(H510)="?",'Cleaning Summary'!$B$45,H510)</f>
        <v>tier - 1</v>
      </c>
      <c r="N510" s="23" t="str">
        <f>IF(TRIM(I510)="?",'Cleaning Summary'!$B$29,I510)</f>
        <v>R1024</v>
      </c>
      <c r="O510" s="29">
        <f>DATE(J510,MATCH(K510,{"Jan","Feb","Mar","Apr","May","Jun","Jul","Aug","Sep","Oct","Nov","Dec"},0),D510)</f>
        <v>33194</v>
      </c>
      <c r="P510" s="23">
        <f>DATEDIF(O510,'Cleaning Summary'!$B$62,"Y")</f>
        <v>32</v>
      </c>
    </row>
    <row r="511" spans="1:16" x14ac:dyDescent="0.35">
      <c r="A511" s="23" t="s">
        <v>3773</v>
      </c>
      <c r="B511" s="23">
        <v>2004</v>
      </c>
      <c r="C511" s="23" t="s">
        <v>4809</v>
      </c>
      <c r="D511" s="23">
        <v>22</v>
      </c>
      <c r="E511" s="23">
        <v>4</v>
      </c>
      <c r="F511" s="28">
        <v>4561.1899999999996</v>
      </c>
      <c r="G511" s="23" t="s">
        <v>86</v>
      </c>
      <c r="H511" s="23" t="s">
        <v>86</v>
      </c>
      <c r="I511" s="23" t="s">
        <v>4818</v>
      </c>
      <c r="J511" s="23">
        <f>IF(TRIM(B511)="?",'Cleaning Summary'!$B$28,B511)</f>
        <v>2004</v>
      </c>
      <c r="K511" s="23" t="str">
        <f>IF(TRIM(C511)="?",'Cleaning Summary'!$B$27,C511)</f>
        <v>Dec</v>
      </c>
      <c r="L511" s="23" t="str">
        <f>IF(TRIM(G511)="?",'Cleaning Summary'!$B$40,G511)</f>
        <v>tier - 2</v>
      </c>
      <c r="M511" s="23" t="str">
        <f>IF(TRIM(H511)="?",'Cleaning Summary'!$B$45,H511)</f>
        <v>tier - 2</v>
      </c>
      <c r="N511" s="23" t="str">
        <f>IF(TRIM(I511)="?",'Cleaning Summary'!$B$29,I511)</f>
        <v>R1024</v>
      </c>
      <c r="O511" s="29">
        <f>DATE(J511,MATCH(K511,{"Jan","Feb","Mar","Apr","May","Jun","Jul","Aug","Sep","Oct","Nov","Dec"},0),D511)</f>
        <v>38343</v>
      </c>
      <c r="P511" s="23">
        <f>DATEDIF(O511,'Cleaning Summary'!$B$62,"Y")</f>
        <v>18</v>
      </c>
    </row>
    <row r="512" spans="1:16" x14ac:dyDescent="0.35">
      <c r="A512" s="23" t="s">
        <v>3771</v>
      </c>
      <c r="B512" s="23">
        <v>1990</v>
      </c>
      <c r="C512" s="23" t="s">
        <v>73</v>
      </c>
      <c r="D512" s="23">
        <v>20</v>
      </c>
      <c r="E512" s="23">
        <v>1</v>
      </c>
      <c r="F512" s="28">
        <v>4562.84</v>
      </c>
      <c r="G512" s="23" t="s">
        <v>86</v>
      </c>
      <c r="H512" s="23" t="s">
        <v>86</v>
      </c>
      <c r="I512" s="23" t="s">
        <v>4805</v>
      </c>
      <c r="J512" s="23">
        <f>IF(TRIM(B512)="?",'Cleaning Summary'!$B$28,B512)</f>
        <v>1990</v>
      </c>
      <c r="K512" s="23" t="str">
        <f>IF(TRIM(C512)="?",'Cleaning Summary'!$B$27,C512)</f>
        <v>Sep</v>
      </c>
      <c r="L512" s="23" t="str">
        <f>IF(TRIM(G512)="?",'Cleaning Summary'!$B$40,G512)</f>
        <v>tier - 2</v>
      </c>
      <c r="M512" s="23" t="str">
        <f>IF(TRIM(H512)="?",'Cleaning Summary'!$B$45,H512)</f>
        <v>tier - 2</v>
      </c>
      <c r="N512" s="23" t="str">
        <f>IF(TRIM(I512)="?",'Cleaning Summary'!$B$29,I512)</f>
        <v>R1013</v>
      </c>
      <c r="O512" s="29">
        <f>DATE(J512,MATCH(K512,{"Jan","Feb","Mar","Apr","May","Jun","Jul","Aug","Sep","Oct","Nov","Dec"},0),D512)</f>
        <v>33136</v>
      </c>
      <c r="P512" s="23">
        <f>DATEDIF(O512,'Cleaning Summary'!$B$62,"Y")</f>
        <v>32</v>
      </c>
    </row>
    <row r="513" spans="1:16" x14ac:dyDescent="0.35">
      <c r="A513" s="23" t="s">
        <v>3769</v>
      </c>
      <c r="B513" s="23">
        <v>1996</v>
      </c>
      <c r="C513" s="23" t="s">
        <v>4809</v>
      </c>
      <c r="D513" s="23">
        <v>25</v>
      </c>
      <c r="E513" s="23">
        <v>2</v>
      </c>
      <c r="F513" s="28">
        <v>4564.1899999999996</v>
      </c>
      <c r="G513" s="23" t="s">
        <v>86</v>
      </c>
      <c r="H513" s="23" t="s">
        <v>86</v>
      </c>
      <c r="I513" s="23" t="s">
        <v>4818</v>
      </c>
      <c r="J513" s="23">
        <f>IF(TRIM(B513)="?",'Cleaning Summary'!$B$28,B513)</f>
        <v>1996</v>
      </c>
      <c r="K513" s="23" t="str">
        <f>IF(TRIM(C513)="?",'Cleaning Summary'!$B$27,C513)</f>
        <v>Dec</v>
      </c>
      <c r="L513" s="23" t="str">
        <f>IF(TRIM(G513)="?",'Cleaning Summary'!$B$40,G513)</f>
        <v>tier - 2</v>
      </c>
      <c r="M513" s="23" t="str">
        <f>IF(TRIM(H513)="?",'Cleaning Summary'!$B$45,H513)</f>
        <v>tier - 2</v>
      </c>
      <c r="N513" s="23" t="str">
        <f>IF(TRIM(I513)="?",'Cleaning Summary'!$B$29,I513)</f>
        <v>R1024</v>
      </c>
      <c r="O513" s="29">
        <f>DATE(J513,MATCH(K513,{"Jan","Feb","Mar","Apr","May","Jun","Jul","Aug","Sep","Oct","Nov","Dec"},0),D513)</f>
        <v>35424</v>
      </c>
      <c r="P513" s="23">
        <f>DATEDIF(O513,'Cleaning Summary'!$B$62,"Y")</f>
        <v>26</v>
      </c>
    </row>
    <row r="514" spans="1:16" x14ac:dyDescent="0.35">
      <c r="A514" s="23" t="s">
        <v>3767</v>
      </c>
      <c r="B514" s="23">
        <v>1989</v>
      </c>
      <c r="C514" s="23" t="s">
        <v>73</v>
      </c>
      <c r="D514" s="23">
        <v>18</v>
      </c>
      <c r="E514" s="23">
        <v>0</v>
      </c>
      <c r="F514" s="28">
        <v>4571.41</v>
      </c>
      <c r="G514" s="23" t="s">
        <v>86</v>
      </c>
      <c r="H514" s="23" t="s">
        <v>86</v>
      </c>
      <c r="I514" s="23" t="s">
        <v>4808</v>
      </c>
      <c r="J514" s="23">
        <f>IF(TRIM(B514)="?",'Cleaning Summary'!$B$28,B514)</f>
        <v>1989</v>
      </c>
      <c r="K514" s="23" t="str">
        <f>IF(TRIM(C514)="?",'Cleaning Summary'!$B$27,C514)</f>
        <v>Sep</v>
      </c>
      <c r="L514" s="23" t="str">
        <f>IF(TRIM(G514)="?",'Cleaning Summary'!$B$40,G514)</f>
        <v>tier - 2</v>
      </c>
      <c r="M514" s="23" t="str">
        <f>IF(TRIM(H514)="?",'Cleaning Summary'!$B$45,H514)</f>
        <v>tier - 2</v>
      </c>
      <c r="N514" s="23" t="str">
        <f>IF(TRIM(I514)="?",'Cleaning Summary'!$B$29,I514)</f>
        <v>R1012</v>
      </c>
      <c r="O514" s="29">
        <f>DATE(J514,MATCH(K514,{"Jan","Feb","Mar","Apr","May","Jun","Jul","Aug","Sep","Oct","Nov","Dec"},0),D514)</f>
        <v>32769</v>
      </c>
      <c r="P514" s="23">
        <f>DATEDIF(O514,'Cleaning Summary'!$B$62,"Y")</f>
        <v>33</v>
      </c>
    </row>
    <row r="515" spans="1:16" x14ac:dyDescent="0.35">
      <c r="A515" s="23" t="s">
        <v>3765</v>
      </c>
      <c r="B515" s="23">
        <v>2000</v>
      </c>
      <c r="C515" s="23" t="s">
        <v>4804</v>
      </c>
      <c r="D515" s="23">
        <v>2</v>
      </c>
      <c r="E515" s="23">
        <v>0</v>
      </c>
      <c r="F515" s="28">
        <v>4608.03</v>
      </c>
      <c r="G515" s="23" t="s">
        <v>86</v>
      </c>
      <c r="H515" s="23" t="s">
        <v>87</v>
      </c>
      <c r="I515" s="23" t="s">
        <v>4812</v>
      </c>
      <c r="J515" s="23">
        <f>IF(TRIM(B515)="?",'Cleaning Summary'!$B$28,B515)</f>
        <v>2000</v>
      </c>
      <c r="K515" s="23" t="str">
        <f>IF(TRIM(C515)="?",'Cleaning Summary'!$B$27,C515)</f>
        <v>Jul</v>
      </c>
      <c r="L515" s="23" t="str">
        <f>IF(TRIM(G515)="?",'Cleaning Summary'!$B$40,G515)</f>
        <v>tier - 2</v>
      </c>
      <c r="M515" s="23" t="str">
        <f>IF(TRIM(H515)="?",'Cleaning Summary'!$B$45,H515)</f>
        <v>tier - 3</v>
      </c>
      <c r="N515" s="23" t="str">
        <f>IF(TRIM(I515)="?",'Cleaning Summary'!$B$29,I515)</f>
        <v>R1011</v>
      </c>
      <c r="O515" s="29">
        <f>DATE(J515,MATCH(K515,{"Jan","Feb","Mar","Apr","May","Jun","Jul","Aug","Sep","Oct","Nov","Dec"},0),D515)</f>
        <v>36709</v>
      </c>
      <c r="P515" s="23">
        <f>DATEDIF(O515,'Cleaning Summary'!$B$62,"Y")</f>
        <v>22</v>
      </c>
    </row>
    <row r="516" spans="1:16" x14ac:dyDescent="0.35">
      <c r="A516" s="23" t="s">
        <v>3763</v>
      </c>
      <c r="B516" s="23">
        <v>1998</v>
      </c>
      <c r="C516" s="23" t="s">
        <v>4807</v>
      </c>
      <c r="D516" s="23">
        <v>29</v>
      </c>
      <c r="E516" s="23">
        <v>3</v>
      </c>
      <c r="F516" s="28">
        <v>4618.08</v>
      </c>
      <c r="G516" s="23" t="s">
        <v>86</v>
      </c>
      <c r="H516" s="23" t="s">
        <v>85</v>
      </c>
      <c r="I516" s="23" t="s">
        <v>4808</v>
      </c>
      <c r="J516" s="23">
        <f>IF(TRIM(B516)="?",'Cleaning Summary'!$B$28,B516)</f>
        <v>1998</v>
      </c>
      <c r="K516" s="23" t="str">
        <f>IF(TRIM(C516)="?",'Cleaning Summary'!$B$27,C516)</f>
        <v>Jun</v>
      </c>
      <c r="L516" s="23" t="str">
        <f>IF(TRIM(G516)="?",'Cleaning Summary'!$B$40,G516)</f>
        <v>tier - 2</v>
      </c>
      <c r="M516" s="23" t="str">
        <f>IF(TRIM(H516)="?",'Cleaning Summary'!$B$45,H516)</f>
        <v>tier - 1</v>
      </c>
      <c r="N516" s="23" t="str">
        <f>IF(TRIM(I516)="?",'Cleaning Summary'!$B$29,I516)</f>
        <v>R1012</v>
      </c>
      <c r="O516" s="29">
        <f>DATE(J516,MATCH(K516,{"Jan","Feb","Mar","Apr","May","Jun","Jul","Aug","Sep","Oct","Nov","Dec"},0),D516)</f>
        <v>35975</v>
      </c>
      <c r="P516" s="23">
        <f>DATEDIF(O516,'Cleaning Summary'!$B$62,"Y")</f>
        <v>24</v>
      </c>
    </row>
    <row r="517" spans="1:16" x14ac:dyDescent="0.35">
      <c r="A517" s="23" t="s">
        <v>3761</v>
      </c>
      <c r="B517" s="23">
        <v>1985</v>
      </c>
      <c r="C517" s="23" t="s">
        <v>4807</v>
      </c>
      <c r="D517" s="23">
        <v>22</v>
      </c>
      <c r="E517" s="23">
        <v>0</v>
      </c>
      <c r="F517" s="28">
        <v>4646.76</v>
      </c>
      <c r="G517" s="23" t="s">
        <v>85</v>
      </c>
      <c r="H517" s="23" t="s">
        <v>85</v>
      </c>
      <c r="I517" s="23" t="s">
        <v>4812</v>
      </c>
      <c r="J517" s="23">
        <f>IF(TRIM(B517)="?",'Cleaning Summary'!$B$28,B517)</f>
        <v>1985</v>
      </c>
      <c r="K517" s="23" t="str">
        <f>IF(TRIM(C517)="?",'Cleaning Summary'!$B$27,C517)</f>
        <v>Jun</v>
      </c>
      <c r="L517" s="23" t="str">
        <f>IF(TRIM(G517)="?",'Cleaning Summary'!$B$40,G517)</f>
        <v>tier - 1</v>
      </c>
      <c r="M517" s="23" t="str">
        <f>IF(TRIM(H517)="?",'Cleaning Summary'!$B$45,H517)</f>
        <v>tier - 1</v>
      </c>
      <c r="N517" s="23" t="str">
        <f>IF(TRIM(I517)="?",'Cleaning Summary'!$B$29,I517)</f>
        <v>R1011</v>
      </c>
      <c r="O517" s="29">
        <f>DATE(J517,MATCH(K517,{"Jan","Feb","Mar","Apr","May","Jun","Jul","Aug","Sep","Oct","Nov","Dec"},0),D517)</f>
        <v>31220</v>
      </c>
      <c r="P517" s="23">
        <f>DATEDIF(O517,'Cleaning Summary'!$B$62,"Y")</f>
        <v>37</v>
      </c>
    </row>
    <row r="518" spans="1:16" x14ac:dyDescent="0.35">
      <c r="A518" s="23" t="s">
        <v>3759</v>
      </c>
      <c r="B518" s="23">
        <v>1996</v>
      </c>
      <c r="C518" s="23" t="s">
        <v>4811</v>
      </c>
      <c r="D518" s="23">
        <v>25</v>
      </c>
      <c r="E518" s="23">
        <v>3</v>
      </c>
      <c r="F518" s="28">
        <v>4661.29</v>
      </c>
      <c r="G518" s="23" t="s">
        <v>86</v>
      </c>
      <c r="H518" s="23" t="s">
        <v>85</v>
      </c>
      <c r="I518" s="23" t="s">
        <v>4822</v>
      </c>
      <c r="J518" s="23">
        <f>IF(TRIM(B518)="?",'Cleaning Summary'!$B$28,B518)</f>
        <v>1996</v>
      </c>
      <c r="K518" s="23" t="str">
        <f>IF(TRIM(C518)="?",'Cleaning Summary'!$B$27,C518)</f>
        <v>Oct</v>
      </c>
      <c r="L518" s="23" t="str">
        <f>IF(TRIM(G518)="?",'Cleaning Summary'!$B$40,G518)</f>
        <v>tier - 2</v>
      </c>
      <c r="M518" s="23" t="str">
        <f>IF(TRIM(H518)="?",'Cleaning Summary'!$B$45,H518)</f>
        <v>tier - 1</v>
      </c>
      <c r="N518" s="23" t="str">
        <f>IF(TRIM(I518)="?",'Cleaning Summary'!$B$29,I518)</f>
        <v>R1017</v>
      </c>
      <c r="O518" s="29">
        <f>DATE(J518,MATCH(K518,{"Jan","Feb","Mar","Apr","May","Jun","Jul","Aug","Sep","Oct","Nov","Dec"},0),D518)</f>
        <v>35363</v>
      </c>
      <c r="P518" s="23">
        <f>DATEDIF(O518,'Cleaning Summary'!$B$62,"Y")</f>
        <v>26</v>
      </c>
    </row>
    <row r="519" spans="1:16" x14ac:dyDescent="0.35">
      <c r="A519" s="23" t="s">
        <v>3757</v>
      </c>
      <c r="B519" s="23">
        <v>1990</v>
      </c>
      <c r="C519" s="23" t="s">
        <v>4810</v>
      </c>
      <c r="D519" s="23">
        <v>5</v>
      </c>
      <c r="E519" s="23">
        <v>1</v>
      </c>
      <c r="F519" s="28">
        <v>4667.6099999999997</v>
      </c>
      <c r="G519" s="23" t="s">
        <v>87</v>
      </c>
      <c r="H519" s="23" t="s">
        <v>87</v>
      </c>
      <c r="I519" s="23" t="s">
        <v>4815</v>
      </c>
      <c r="J519" s="23">
        <f>IF(TRIM(B519)="?",'Cleaning Summary'!$B$28,B519)</f>
        <v>1990</v>
      </c>
      <c r="K519" s="23" t="str">
        <f>IF(TRIM(C519)="?",'Cleaning Summary'!$B$27,C519)</f>
        <v>Aug</v>
      </c>
      <c r="L519" s="23" t="str">
        <f>IF(TRIM(G519)="?",'Cleaning Summary'!$B$40,G519)</f>
        <v>tier - 3</v>
      </c>
      <c r="M519" s="23" t="str">
        <f>IF(TRIM(H519)="?",'Cleaning Summary'!$B$45,H519)</f>
        <v>tier - 3</v>
      </c>
      <c r="N519" s="23" t="str">
        <f>IF(TRIM(I519)="?",'Cleaning Summary'!$B$29,I519)</f>
        <v>R1016</v>
      </c>
      <c r="O519" s="29">
        <f>DATE(J519,MATCH(K519,{"Jan","Feb","Mar","Apr","May","Jun","Jul","Aug","Sep","Oct","Nov","Dec"},0),D519)</f>
        <v>33090</v>
      </c>
      <c r="P519" s="23">
        <f>DATEDIF(O519,'Cleaning Summary'!$B$62,"Y")</f>
        <v>32</v>
      </c>
    </row>
    <row r="520" spans="1:16" x14ac:dyDescent="0.35">
      <c r="A520" s="23" t="s">
        <v>3755</v>
      </c>
      <c r="B520" s="23">
        <v>1990</v>
      </c>
      <c r="C520" s="23" t="s">
        <v>73</v>
      </c>
      <c r="D520" s="23">
        <v>26</v>
      </c>
      <c r="E520" s="23">
        <v>2</v>
      </c>
      <c r="F520" s="28">
        <v>4670.6400000000003</v>
      </c>
      <c r="G520" s="23" t="s">
        <v>86</v>
      </c>
      <c r="H520" s="23" t="s">
        <v>86</v>
      </c>
      <c r="I520" s="23" t="s">
        <v>4812</v>
      </c>
      <c r="J520" s="23">
        <f>IF(TRIM(B520)="?",'Cleaning Summary'!$B$28,B520)</f>
        <v>1990</v>
      </c>
      <c r="K520" s="23" t="str">
        <f>IF(TRIM(C520)="?",'Cleaning Summary'!$B$27,C520)</f>
        <v>Sep</v>
      </c>
      <c r="L520" s="23" t="str">
        <f>IF(TRIM(G520)="?",'Cleaning Summary'!$B$40,G520)</f>
        <v>tier - 2</v>
      </c>
      <c r="M520" s="23" t="str">
        <f>IF(TRIM(H520)="?",'Cleaning Summary'!$B$45,H520)</f>
        <v>tier - 2</v>
      </c>
      <c r="N520" s="23" t="str">
        <f>IF(TRIM(I520)="?",'Cleaning Summary'!$B$29,I520)</f>
        <v>R1011</v>
      </c>
      <c r="O520" s="29">
        <f>DATE(J520,MATCH(K520,{"Jan","Feb","Mar","Apr","May","Jun","Jul","Aug","Sep","Oct","Nov","Dec"},0),D520)</f>
        <v>33142</v>
      </c>
      <c r="P520" s="23">
        <f>DATEDIF(O520,'Cleaning Summary'!$B$62,"Y")</f>
        <v>32</v>
      </c>
    </row>
    <row r="521" spans="1:16" x14ac:dyDescent="0.35">
      <c r="A521" s="23" t="s">
        <v>3753</v>
      </c>
      <c r="B521" s="23">
        <v>1990</v>
      </c>
      <c r="C521" s="23" t="s">
        <v>4804</v>
      </c>
      <c r="D521" s="23">
        <v>13</v>
      </c>
      <c r="E521" s="23">
        <v>2</v>
      </c>
      <c r="F521" s="28">
        <v>4673.3900000000003</v>
      </c>
      <c r="G521" s="23" t="s">
        <v>86</v>
      </c>
      <c r="H521" s="23" t="s">
        <v>85</v>
      </c>
      <c r="I521" s="23" t="s">
        <v>4805</v>
      </c>
      <c r="J521" s="23">
        <f>IF(TRIM(B521)="?",'Cleaning Summary'!$B$28,B521)</f>
        <v>1990</v>
      </c>
      <c r="K521" s="23" t="str">
        <f>IF(TRIM(C521)="?",'Cleaning Summary'!$B$27,C521)</f>
        <v>Jul</v>
      </c>
      <c r="L521" s="23" t="str">
        <f>IF(TRIM(G521)="?",'Cleaning Summary'!$B$40,G521)</f>
        <v>tier - 2</v>
      </c>
      <c r="M521" s="23" t="str">
        <f>IF(TRIM(H521)="?",'Cleaning Summary'!$B$45,H521)</f>
        <v>tier - 1</v>
      </c>
      <c r="N521" s="23" t="str">
        <f>IF(TRIM(I521)="?",'Cleaning Summary'!$B$29,I521)</f>
        <v>R1013</v>
      </c>
      <c r="O521" s="29">
        <f>DATE(J521,MATCH(K521,{"Jan","Feb","Mar","Apr","May","Jun","Jul","Aug","Sep","Oct","Nov","Dec"},0),D521)</f>
        <v>33067</v>
      </c>
      <c r="P521" s="23">
        <f>DATEDIF(O521,'Cleaning Summary'!$B$62,"Y")</f>
        <v>32</v>
      </c>
    </row>
    <row r="522" spans="1:16" x14ac:dyDescent="0.35">
      <c r="A522" s="23" t="s">
        <v>3751</v>
      </c>
      <c r="B522" s="23">
        <v>1979</v>
      </c>
      <c r="C522" s="23" t="s">
        <v>4811</v>
      </c>
      <c r="D522" s="23">
        <v>18</v>
      </c>
      <c r="E522" s="23">
        <v>2</v>
      </c>
      <c r="F522" s="28">
        <v>4674.2</v>
      </c>
      <c r="G522" s="23" t="s">
        <v>86</v>
      </c>
      <c r="H522" s="23" t="s">
        <v>85</v>
      </c>
      <c r="I522" s="23" t="s">
        <v>4805</v>
      </c>
      <c r="J522" s="23">
        <f>IF(TRIM(B522)="?",'Cleaning Summary'!$B$28,B522)</f>
        <v>1979</v>
      </c>
      <c r="K522" s="23" t="str">
        <f>IF(TRIM(C522)="?",'Cleaning Summary'!$B$27,C522)</f>
        <v>Oct</v>
      </c>
      <c r="L522" s="23" t="str">
        <f>IF(TRIM(G522)="?",'Cleaning Summary'!$B$40,G522)</f>
        <v>tier - 2</v>
      </c>
      <c r="M522" s="23" t="str">
        <f>IF(TRIM(H522)="?",'Cleaning Summary'!$B$45,H522)</f>
        <v>tier - 1</v>
      </c>
      <c r="N522" s="23" t="str">
        <f>IF(TRIM(I522)="?",'Cleaning Summary'!$B$29,I522)</f>
        <v>R1013</v>
      </c>
      <c r="O522" s="29">
        <f>DATE(J522,MATCH(K522,{"Jan","Feb","Mar","Apr","May","Jun","Jul","Aug","Sep","Oct","Nov","Dec"},0),D522)</f>
        <v>29146</v>
      </c>
      <c r="P522" s="23">
        <f>DATEDIF(O522,'Cleaning Summary'!$B$62,"Y")</f>
        <v>43</v>
      </c>
    </row>
    <row r="523" spans="1:16" x14ac:dyDescent="0.35">
      <c r="A523" s="23" t="s">
        <v>3749</v>
      </c>
      <c r="B523" s="23">
        <v>2003</v>
      </c>
      <c r="C523" s="23" t="s">
        <v>4811</v>
      </c>
      <c r="D523" s="23">
        <v>4</v>
      </c>
      <c r="E523" s="23">
        <v>0</v>
      </c>
      <c r="F523" s="28">
        <v>4678.8</v>
      </c>
      <c r="G523" s="23" t="s">
        <v>86</v>
      </c>
      <c r="H523" s="23" t="s">
        <v>85</v>
      </c>
      <c r="I523" s="23" t="s">
        <v>4821</v>
      </c>
      <c r="J523" s="23">
        <f>IF(TRIM(B523)="?",'Cleaning Summary'!$B$28,B523)</f>
        <v>2003</v>
      </c>
      <c r="K523" s="23" t="str">
        <f>IF(TRIM(C523)="?",'Cleaning Summary'!$B$27,C523)</f>
        <v>Oct</v>
      </c>
      <c r="L523" s="23" t="str">
        <f>IF(TRIM(G523)="?",'Cleaning Summary'!$B$40,G523)</f>
        <v>tier - 2</v>
      </c>
      <c r="M523" s="23" t="str">
        <f>IF(TRIM(H523)="?",'Cleaning Summary'!$B$45,H523)</f>
        <v>tier - 1</v>
      </c>
      <c r="N523" s="23" t="str">
        <f>IF(TRIM(I523)="?",'Cleaning Summary'!$B$29,I523)</f>
        <v>R1021</v>
      </c>
      <c r="O523" s="29">
        <f>DATE(J523,MATCH(K523,{"Jan","Feb","Mar","Apr","May","Jun","Jul","Aug","Sep","Oct","Nov","Dec"},0),D523)</f>
        <v>37898</v>
      </c>
      <c r="P523" s="23">
        <f>DATEDIF(O523,'Cleaning Summary'!$B$62,"Y")</f>
        <v>19</v>
      </c>
    </row>
    <row r="524" spans="1:16" x14ac:dyDescent="0.35">
      <c r="A524" s="23" t="s">
        <v>3747</v>
      </c>
      <c r="B524" s="23">
        <v>1990</v>
      </c>
      <c r="C524" s="23" t="s">
        <v>73</v>
      </c>
      <c r="D524" s="23">
        <v>4</v>
      </c>
      <c r="E524" s="23">
        <v>2</v>
      </c>
      <c r="F524" s="28">
        <v>4686.3900000000003</v>
      </c>
      <c r="G524" s="23" t="s">
        <v>87</v>
      </c>
      <c r="H524" s="23" t="s">
        <v>87</v>
      </c>
      <c r="I524" s="23" t="s">
        <v>4805</v>
      </c>
      <c r="J524" s="23">
        <f>IF(TRIM(B524)="?",'Cleaning Summary'!$B$28,B524)</f>
        <v>1990</v>
      </c>
      <c r="K524" s="23" t="str">
        <f>IF(TRIM(C524)="?",'Cleaning Summary'!$B$27,C524)</f>
        <v>Sep</v>
      </c>
      <c r="L524" s="23" t="str">
        <f>IF(TRIM(G524)="?",'Cleaning Summary'!$B$40,G524)</f>
        <v>tier - 3</v>
      </c>
      <c r="M524" s="23" t="str">
        <f>IF(TRIM(H524)="?",'Cleaning Summary'!$B$45,H524)</f>
        <v>tier - 3</v>
      </c>
      <c r="N524" s="23" t="str">
        <f>IF(TRIM(I524)="?",'Cleaning Summary'!$B$29,I524)</f>
        <v>R1013</v>
      </c>
      <c r="O524" s="29">
        <f>DATE(J524,MATCH(K524,{"Jan","Feb","Mar","Apr","May","Jun","Jul","Aug","Sep","Oct","Nov","Dec"},0),D524)</f>
        <v>33120</v>
      </c>
      <c r="P524" s="23">
        <f>DATEDIF(O524,'Cleaning Summary'!$B$62,"Y")</f>
        <v>32</v>
      </c>
    </row>
    <row r="525" spans="1:16" x14ac:dyDescent="0.35">
      <c r="A525" s="23" t="s">
        <v>3745</v>
      </c>
      <c r="B525" s="23">
        <v>2003</v>
      </c>
      <c r="C525" s="23" t="s">
        <v>4807</v>
      </c>
      <c r="D525" s="23">
        <v>22</v>
      </c>
      <c r="E525" s="23">
        <v>5</v>
      </c>
      <c r="F525" s="28">
        <v>4687.8</v>
      </c>
      <c r="G525" s="23" t="s">
        <v>86</v>
      </c>
      <c r="H525" s="23" t="s">
        <v>87</v>
      </c>
      <c r="I525" s="23" t="s">
        <v>4812</v>
      </c>
      <c r="J525" s="23">
        <f>IF(TRIM(B525)="?",'Cleaning Summary'!$B$28,B525)</f>
        <v>2003</v>
      </c>
      <c r="K525" s="23" t="str">
        <f>IF(TRIM(C525)="?",'Cleaning Summary'!$B$27,C525)</f>
        <v>Jun</v>
      </c>
      <c r="L525" s="23" t="str">
        <f>IF(TRIM(G525)="?",'Cleaning Summary'!$B$40,G525)</f>
        <v>tier - 2</v>
      </c>
      <c r="M525" s="23" t="str">
        <f>IF(TRIM(H525)="?",'Cleaning Summary'!$B$45,H525)</f>
        <v>tier - 3</v>
      </c>
      <c r="N525" s="23" t="str">
        <f>IF(TRIM(I525)="?",'Cleaning Summary'!$B$29,I525)</f>
        <v>R1011</v>
      </c>
      <c r="O525" s="29">
        <f>DATE(J525,MATCH(K525,{"Jan","Feb","Mar","Apr","May","Jun","Jul","Aug","Sep","Oct","Nov","Dec"},0),D525)</f>
        <v>37794</v>
      </c>
      <c r="P525" s="23">
        <f>DATEDIF(O525,'Cleaning Summary'!$B$62,"Y")</f>
        <v>19</v>
      </c>
    </row>
    <row r="526" spans="1:16" x14ac:dyDescent="0.35">
      <c r="A526" s="23" t="s">
        <v>3743</v>
      </c>
      <c r="B526" s="23">
        <v>1977</v>
      </c>
      <c r="C526" s="23" t="s">
        <v>4809</v>
      </c>
      <c r="D526" s="23">
        <v>4</v>
      </c>
      <c r="E526" s="23">
        <v>2</v>
      </c>
      <c r="F526" s="28">
        <v>4699.47</v>
      </c>
      <c r="G526" s="23" t="s">
        <v>86</v>
      </c>
      <c r="H526" s="23" t="s">
        <v>87</v>
      </c>
      <c r="I526" s="23" t="s">
        <v>4805</v>
      </c>
      <c r="J526" s="23">
        <f>IF(TRIM(B526)="?",'Cleaning Summary'!$B$28,B526)</f>
        <v>1977</v>
      </c>
      <c r="K526" s="23" t="str">
        <f>IF(TRIM(C526)="?",'Cleaning Summary'!$B$27,C526)</f>
        <v>Dec</v>
      </c>
      <c r="L526" s="23" t="str">
        <f>IF(TRIM(G526)="?",'Cleaning Summary'!$B$40,G526)</f>
        <v>tier - 2</v>
      </c>
      <c r="M526" s="23" t="str">
        <f>IF(TRIM(H526)="?",'Cleaning Summary'!$B$45,H526)</f>
        <v>tier - 3</v>
      </c>
      <c r="N526" s="23" t="str">
        <f>IF(TRIM(I526)="?",'Cleaning Summary'!$B$29,I526)</f>
        <v>R1013</v>
      </c>
      <c r="O526" s="29">
        <f>DATE(J526,MATCH(K526,{"Jan","Feb","Mar","Apr","May","Jun","Jul","Aug","Sep","Oct","Nov","Dec"},0),D526)</f>
        <v>28463</v>
      </c>
      <c r="P526" s="23">
        <f>DATEDIF(O526,'Cleaning Summary'!$B$62,"Y")</f>
        <v>45</v>
      </c>
    </row>
    <row r="527" spans="1:16" x14ac:dyDescent="0.35">
      <c r="A527" s="23" t="s">
        <v>3741</v>
      </c>
      <c r="B527" s="23">
        <v>1981</v>
      </c>
      <c r="C527" s="23" t="s">
        <v>4810</v>
      </c>
      <c r="D527" s="23">
        <v>12</v>
      </c>
      <c r="E527" s="23">
        <v>1</v>
      </c>
      <c r="F527" s="28">
        <v>4712.12</v>
      </c>
      <c r="G527" s="23" t="s">
        <v>86</v>
      </c>
      <c r="H527" s="23" t="s">
        <v>87</v>
      </c>
      <c r="I527" s="23" t="s">
        <v>4812</v>
      </c>
      <c r="J527" s="23">
        <f>IF(TRIM(B527)="?",'Cleaning Summary'!$B$28,B527)</f>
        <v>1981</v>
      </c>
      <c r="K527" s="23" t="str">
        <f>IF(TRIM(C527)="?",'Cleaning Summary'!$B$27,C527)</f>
        <v>Aug</v>
      </c>
      <c r="L527" s="23" t="str">
        <f>IF(TRIM(G527)="?",'Cleaning Summary'!$B$40,G527)</f>
        <v>tier - 2</v>
      </c>
      <c r="M527" s="23" t="str">
        <f>IF(TRIM(H527)="?",'Cleaning Summary'!$B$45,H527)</f>
        <v>tier - 3</v>
      </c>
      <c r="N527" s="23" t="str">
        <f>IF(TRIM(I527)="?",'Cleaning Summary'!$B$29,I527)</f>
        <v>R1011</v>
      </c>
      <c r="O527" s="29">
        <f>DATE(J527,MATCH(K527,{"Jan","Feb","Mar","Apr","May","Jun","Jul","Aug","Sep","Oct","Nov","Dec"},0),D527)</f>
        <v>29810</v>
      </c>
      <c r="P527" s="23">
        <f>DATEDIF(O527,'Cleaning Summary'!$B$62,"Y")</f>
        <v>41</v>
      </c>
    </row>
    <row r="528" spans="1:16" x14ac:dyDescent="0.35">
      <c r="A528" s="23" t="s">
        <v>3739</v>
      </c>
      <c r="B528" s="23">
        <v>1992</v>
      </c>
      <c r="C528" s="23" t="s">
        <v>4811</v>
      </c>
      <c r="D528" s="23">
        <v>9</v>
      </c>
      <c r="E528" s="23">
        <v>1</v>
      </c>
      <c r="F528" s="28">
        <v>4718.2</v>
      </c>
      <c r="G528" s="23" t="s">
        <v>86</v>
      </c>
      <c r="H528" s="23" t="s">
        <v>87</v>
      </c>
      <c r="I528" s="23" t="s">
        <v>4818</v>
      </c>
      <c r="J528" s="23">
        <f>IF(TRIM(B528)="?",'Cleaning Summary'!$B$28,B528)</f>
        <v>1992</v>
      </c>
      <c r="K528" s="23" t="str">
        <f>IF(TRIM(C528)="?",'Cleaning Summary'!$B$27,C528)</f>
        <v>Oct</v>
      </c>
      <c r="L528" s="23" t="str">
        <f>IF(TRIM(G528)="?",'Cleaning Summary'!$B$40,G528)</f>
        <v>tier - 2</v>
      </c>
      <c r="M528" s="23" t="str">
        <f>IF(TRIM(H528)="?",'Cleaning Summary'!$B$45,H528)</f>
        <v>tier - 3</v>
      </c>
      <c r="N528" s="23" t="str">
        <f>IF(TRIM(I528)="?",'Cleaning Summary'!$B$29,I528)</f>
        <v>R1024</v>
      </c>
      <c r="O528" s="29">
        <f>DATE(J528,MATCH(K528,{"Jan","Feb","Mar","Apr","May","Jun","Jul","Aug","Sep","Oct","Nov","Dec"},0),D528)</f>
        <v>33886</v>
      </c>
      <c r="P528" s="23">
        <f>DATEDIF(O528,'Cleaning Summary'!$B$62,"Y")</f>
        <v>30</v>
      </c>
    </row>
    <row r="529" spans="1:16" x14ac:dyDescent="0.35">
      <c r="A529" s="23" t="s">
        <v>3737</v>
      </c>
      <c r="B529" s="23">
        <v>1992</v>
      </c>
      <c r="C529" s="23" t="s">
        <v>73</v>
      </c>
      <c r="D529" s="23">
        <v>28</v>
      </c>
      <c r="E529" s="23">
        <v>1</v>
      </c>
      <c r="F529" s="28">
        <v>4719.5200000000004</v>
      </c>
      <c r="G529" s="23" t="s">
        <v>86</v>
      </c>
      <c r="H529" s="23" t="s">
        <v>86</v>
      </c>
      <c r="I529" s="23" t="s">
        <v>4818</v>
      </c>
      <c r="J529" s="23">
        <f>IF(TRIM(B529)="?",'Cleaning Summary'!$B$28,B529)</f>
        <v>1992</v>
      </c>
      <c r="K529" s="23" t="str">
        <f>IF(TRIM(C529)="?",'Cleaning Summary'!$B$27,C529)</f>
        <v>Sep</v>
      </c>
      <c r="L529" s="23" t="str">
        <f>IF(TRIM(G529)="?",'Cleaning Summary'!$B$40,G529)</f>
        <v>tier - 2</v>
      </c>
      <c r="M529" s="23" t="str">
        <f>IF(TRIM(H529)="?",'Cleaning Summary'!$B$45,H529)</f>
        <v>tier - 2</v>
      </c>
      <c r="N529" s="23" t="str">
        <f>IF(TRIM(I529)="?",'Cleaning Summary'!$B$29,I529)</f>
        <v>R1024</v>
      </c>
      <c r="O529" s="29">
        <f>DATE(J529,MATCH(K529,{"Jan","Feb","Mar","Apr","May","Jun","Jul","Aug","Sep","Oct","Nov","Dec"},0),D529)</f>
        <v>33875</v>
      </c>
      <c r="P529" s="23">
        <f>DATEDIF(O529,'Cleaning Summary'!$B$62,"Y")</f>
        <v>30</v>
      </c>
    </row>
    <row r="530" spans="1:16" x14ac:dyDescent="0.35">
      <c r="A530" s="23" t="s">
        <v>3735</v>
      </c>
      <c r="B530" s="23">
        <v>1994</v>
      </c>
      <c r="C530" s="23" t="s">
        <v>4810</v>
      </c>
      <c r="D530" s="23">
        <v>12</v>
      </c>
      <c r="E530" s="23">
        <v>2</v>
      </c>
      <c r="F530" s="28">
        <v>4719.74</v>
      </c>
      <c r="G530" s="23" t="s">
        <v>86</v>
      </c>
      <c r="H530" s="23" t="s">
        <v>85</v>
      </c>
      <c r="I530" s="23" t="s">
        <v>4808</v>
      </c>
      <c r="J530" s="23">
        <f>IF(TRIM(B530)="?",'Cleaning Summary'!$B$28,B530)</f>
        <v>1994</v>
      </c>
      <c r="K530" s="23" t="str">
        <f>IF(TRIM(C530)="?",'Cleaning Summary'!$B$27,C530)</f>
        <v>Aug</v>
      </c>
      <c r="L530" s="23" t="str">
        <f>IF(TRIM(G530)="?",'Cleaning Summary'!$B$40,G530)</f>
        <v>tier - 2</v>
      </c>
      <c r="M530" s="23" t="str">
        <f>IF(TRIM(H530)="?",'Cleaning Summary'!$B$45,H530)</f>
        <v>tier - 1</v>
      </c>
      <c r="N530" s="23" t="str">
        <f>IF(TRIM(I530)="?",'Cleaning Summary'!$B$29,I530)</f>
        <v>R1012</v>
      </c>
      <c r="O530" s="29">
        <f>DATE(J530,MATCH(K530,{"Jan","Feb","Mar","Apr","May","Jun","Jul","Aug","Sep","Oct","Nov","Dec"},0),D530)</f>
        <v>34558</v>
      </c>
      <c r="P530" s="23">
        <f>DATEDIF(O530,'Cleaning Summary'!$B$62,"Y")</f>
        <v>28</v>
      </c>
    </row>
    <row r="531" spans="1:16" x14ac:dyDescent="0.35">
      <c r="A531" s="23" t="s">
        <v>3733</v>
      </c>
      <c r="B531" s="23">
        <v>1980</v>
      </c>
      <c r="C531" s="23" t="s">
        <v>4804</v>
      </c>
      <c r="D531" s="23">
        <v>2</v>
      </c>
      <c r="E531" s="23">
        <v>2</v>
      </c>
      <c r="F531" s="28">
        <v>4728.71</v>
      </c>
      <c r="G531" s="23" t="s">
        <v>86</v>
      </c>
      <c r="H531" s="23" t="s">
        <v>87</v>
      </c>
      <c r="I531" s="23" t="s">
        <v>4808</v>
      </c>
      <c r="J531" s="23">
        <f>IF(TRIM(B531)="?",'Cleaning Summary'!$B$28,B531)</f>
        <v>1980</v>
      </c>
      <c r="K531" s="23" t="str">
        <f>IF(TRIM(C531)="?",'Cleaning Summary'!$B$27,C531)</f>
        <v>Jul</v>
      </c>
      <c r="L531" s="23" t="str">
        <f>IF(TRIM(G531)="?",'Cleaning Summary'!$B$40,G531)</f>
        <v>tier - 2</v>
      </c>
      <c r="M531" s="23" t="str">
        <f>IF(TRIM(H531)="?",'Cleaning Summary'!$B$45,H531)</f>
        <v>tier - 3</v>
      </c>
      <c r="N531" s="23" t="str">
        <f>IF(TRIM(I531)="?",'Cleaning Summary'!$B$29,I531)</f>
        <v>R1012</v>
      </c>
      <c r="O531" s="29">
        <f>DATE(J531,MATCH(K531,{"Jan","Feb","Mar","Apr","May","Jun","Jul","Aug","Sep","Oct","Nov","Dec"},0),D531)</f>
        <v>29404</v>
      </c>
      <c r="P531" s="23">
        <f>DATEDIF(O531,'Cleaning Summary'!$B$62,"Y")</f>
        <v>42</v>
      </c>
    </row>
    <row r="532" spans="1:16" x14ac:dyDescent="0.35">
      <c r="A532" s="23" t="s">
        <v>3731</v>
      </c>
      <c r="B532" s="23">
        <v>1986</v>
      </c>
      <c r="C532" s="23" t="s">
        <v>73</v>
      </c>
      <c r="D532" s="23">
        <v>5</v>
      </c>
      <c r="E532" s="23">
        <v>3</v>
      </c>
      <c r="F532" s="28">
        <v>4734.6400000000003</v>
      </c>
      <c r="G532" s="23" t="s">
        <v>86</v>
      </c>
      <c r="H532" s="23" t="s">
        <v>85</v>
      </c>
      <c r="I532" s="23" t="s">
        <v>4805</v>
      </c>
      <c r="J532" s="23">
        <f>IF(TRIM(B532)="?",'Cleaning Summary'!$B$28,B532)</f>
        <v>1986</v>
      </c>
      <c r="K532" s="23" t="str">
        <f>IF(TRIM(C532)="?",'Cleaning Summary'!$B$27,C532)</f>
        <v>Sep</v>
      </c>
      <c r="L532" s="23" t="str">
        <f>IF(TRIM(G532)="?",'Cleaning Summary'!$B$40,G532)</f>
        <v>tier - 2</v>
      </c>
      <c r="M532" s="23" t="str">
        <f>IF(TRIM(H532)="?",'Cleaning Summary'!$B$45,H532)</f>
        <v>tier - 1</v>
      </c>
      <c r="N532" s="23" t="str">
        <f>IF(TRIM(I532)="?",'Cleaning Summary'!$B$29,I532)</f>
        <v>R1013</v>
      </c>
      <c r="O532" s="29">
        <f>DATE(J532,MATCH(K532,{"Jan","Feb","Mar","Apr","May","Jun","Jul","Aug","Sep","Oct","Nov","Dec"},0),D532)</f>
        <v>31660</v>
      </c>
      <c r="P532" s="23">
        <f>DATEDIF(O532,'Cleaning Summary'!$B$62,"Y")</f>
        <v>36</v>
      </c>
    </row>
    <row r="533" spans="1:16" x14ac:dyDescent="0.35">
      <c r="A533" s="23" t="s">
        <v>3729</v>
      </c>
      <c r="B533" s="23">
        <v>1991</v>
      </c>
      <c r="C533" s="23" t="s">
        <v>4811</v>
      </c>
      <c r="D533" s="23">
        <v>12</v>
      </c>
      <c r="E533" s="23">
        <v>1</v>
      </c>
      <c r="F533" s="28">
        <v>4738.2700000000004</v>
      </c>
      <c r="G533" s="23" t="s">
        <v>86</v>
      </c>
      <c r="H533" s="23" t="s">
        <v>87</v>
      </c>
      <c r="I533" s="23" t="s">
        <v>4808</v>
      </c>
      <c r="J533" s="23">
        <f>IF(TRIM(B533)="?",'Cleaning Summary'!$B$28,B533)</f>
        <v>1991</v>
      </c>
      <c r="K533" s="23" t="str">
        <f>IF(TRIM(C533)="?",'Cleaning Summary'!$B$27,C533)</f>
        <v>Oct</v>
      </c>
      <c r="L533" s="23" t="str">
        <f>IF(TRIM(G533)="?",'Cleaning Summary'!$B$40,G533)</f>
        <v>tier - 2</v>
      </c>
      <c r="M533" s="23" t="str">
        <f>IF(TRIM(H533)="?",'Cleaning Summary'!$B$45,H533)</f>
        <v>tier - 3</v>
      </c>
      <c r="N533" s="23" t="str">
        <f>IF(TRIM(I533)="?",'Cleaning Summary'!$B$29,I533)</f>
        <v>R1012</v>
      </c>
      <c r="O533" s="29">
        <f>DATE(J533,MATCH(K533,{"Jan","Feb","Mar","Apr","May","Jun","Jul","Aug","Sep","Oct","Nov","Dec"},0),D533)</f>
        <v>33523</v>
      </c>
      <c r="P533" s="23">
        <f>DATEDIF(O533,'Cleaning Summary'!$B$62,"Y")</f>
        <v>31</v>
      </c>
    </row>
    <row r="534" spans="1:16" x14ac:dyDescent="0.35">
      <c r="A534" s="23" t="s">
        <v>3727</v>
      </c>
      <c r="B534" s="23">
        <v>2004</v>
      </c>
      <c r="C534" s="23" t="s">
        <v>4806</v>
      </c>
      <c r="D534" s="23">
        <v>24</v>
      </c>
      <c r="E534" s="23">
        <v>0</v>
      </c>
      <c r="F534" s="28">
        <v>4740.78</v>
      </c>
      <c r="G534" s="23" t="s">
        <v>86</v>
      </c>
      <c r="H534" s="23" t="s">
        <v>87</v>
      </c>
      <c r="I534" s="23" t="s">
        <v>4821</v>
      </c>
      <c r="J534" s="23">
        <f>IF(TRIM(B534)="?",'Cleaning Summary'!$B$28,B534)</f>
        <v>2004</v>
      </c>
      <c r="K534" s="23" t="str">
        <f>IF(TRIM(C534)="?",'Cleaning Summary'!$B$27,C534)</f>
        <v>Nov</v>
      </c>
      <c r="L534" s="23" t="str">
        <f>IF(TRIM(G534)="?",'Cleaning Summary'!$B$40,G534)</f>
        <v>tier - 2</v>
      </c>
      <c r="M534" s="23" t="str">
        <f>IF(TRIM(H534)="?",'Cleaning Summary'!$B$45,H534)</f>
        <v>tier - 3</v>
      </c>
      <c r="N534" s="23" t="str">
        <f>IF(TRIM(I534)="?",'Cleaning Summary'!$B$29,I534)</f>
        <v>R1021</v>
      </c>
      <c r="O534" s="29">
        <f>DATE(J534,MATCH(K534,{"Jan","Feb","Mar","Apr","May","Jun","Jul","Aug","Sep","Oct","Nov","Dec"},0),D534)</f>
        <v>38315</v>
      </c>
      <c r="P534" s="23">
        <f>DATEDIF(O534,'Cleaning Summary'!$B$62,"Y")</f>
        <v>18</v>
      </c>
    </row>
    <row r="535" spans="1:16" x14ac:dyDescent="0.35">
      <c r="A535" s="23" t="s">
        <v>3725</v>
      </c>
      <c r="B535" s="23">
        <v>1987</v>
      </c>
      <c r="C535" s="23" t="s">
        <v>4807</v>
      </c>
      <c r="D535" s="23">
        <v>5</v>
      </c>
      <c r="E535" s="23">
        <v>1</v>
      </c>
      <c r="F535" s="28">
        <v>4746.34</v>
      </c>
      <c r="G535" s="23" t="s">
        <v>86</v>
      </c>
      <c r="H535" s="23" t="s">
        <v>86</v>
      </c>
      <c r="I535" s="23" t="s">
        <v>4812</v>
      </c>
      <c r="J535" s="23">
        <f>IF(TRIM(B535)="?",'Cleaning Summary'!$B$28,B535)</f>
        <v>1987</v>
      </c>
      <c r="K535" s="23" t="str">
        <f>IF(TRIM(C535)="?",'Cleaning Summary'!$B$27,C535)</f>
        <v>Jun</v>
      </c>
      <c r="L535" s="23" t="str">
        <f>IF(TRIM(G535)="?",'Cleaning Summary'!$B$40,G535)</f>
        <v>tier - 2</v>
      </c>
      <c r="M535" s="23" t="str">
        <f>IF(TRIM(H535)="?",'Cleaning Summary'!$B$45,H535)</f>
        <v>tier - 2</v>
      </c>
      <c r="N535" s="23" t="str">
        <f>IF(TRIM(I535)="?",'Cleaning Summary'!$B$29,I535)</f>
        <v>R1011</v>
      </c>
      <c r="O535" s="29">
        <f>DATE(J535,MATCH(K535,{"Jan","Feb","Mar","Apr","May","Jun","Jul","Aug","Sep","Oct","Nov","Dec"},0),D535)</f>
        <v>31933</v>
      </c>
      <c r="P535" s="23">
        <f>DATEDIF(O535,'Cleaning Summary'!$B$62,"Y")</f>
        <v>36</v>
      </c>
    </row>
    <row r="536" spans="1:16" x14ac:dyDescent="0.35">
      <c r="A536" s="23" t="s">
        <v>3723</v>
      </c>
      <c r="B536" s="23">
        <v>1987</v>
      </c>
      <c r="C536" s="23" t="s">
        <v>73</v>
      </c>
      <c r="D536" s="23">
        <v>2</v>
      </c>
      <c r="E536" s="23">
        <v>1</v>
      </c>
      <c r="F536" s="28">
        <v>4747.05</v>
      </c>
      <c r="G536" s="23" t="s">
        <v>86</v>
      </c>
      <c r="H536" s="23" t="s">
        <v>86</v>
      </c>
      <c r="I536" s="23" t="s">
        <v>4805</v>
      </c>
      <c r="J536" s="23">
        <f>IF(TRIM(B536)="?",'Cleaning Summary'!$B$28,B536)</f>
        <v>1987</v>
      </c>
      <c r="K536" s="23" t="str">
        <f>IF(TRIM(C536)="?",'Cleaning Summary'!$B$27,C536)</f>
        <v>Sep</v>
      </c>
      <c r="L536" s="23" t="str">
        <f>IF(TRIM(G536)="?",'Cleaning Summary'!$B$40,G536)</f>
        <v>tier - 2</v>
      </c>
      <c r="M536" s="23" t="str">
        <f>IF(TRIM(H536)="?",'Cleaning Summary'!$B$45,H536)</f>
        <v>tier - 2</v>
      </c>
      <c r="N536" s="23" t="str">
        <f>IF(TRIM(I536)="?",'Cleaning Summary'!$B$29,I536)</f>
        <v>R1013</v>
      </c>
      <c r="O536" s="29">
        <f>DATE(J536,MATCH(K536,{"Jan","Feb","Mar","Apr","May","Jun","Jul","Aug","Sep","Oct","Nov","Dec"},0),D536)</f>
        <v>32022</v>
      </c>
      <c r="P536" s="23">
        <f>DATEDIF(O536,'Cleaning Summary'!$B$62,"Y")</f>
        <v>35</v>
      </c>
    </row>
    <row r="537" spans="1:16" x14ac:dyDescent="0.35">
      <c r="A537" s="23" t="s">
        <v>3721</v>
      </c>
      <c r="B537" s="23">
        <v>1987</v>
      </c>
      <c r="C537" s="23" t="s">
        <v>4806</v>
      </c>
      <c r="D537" s="23">
        <v>22</v>
      </c>
      <c r="E537" s="23">
        <v>1</v>
      </c>
      <c r="F537" s="28">
        <v>4751.07</v>
      </c>
      <c r="G537" s="23" t="s">
        <v>87</v>
      </c>
      <c r="H537" s="23" t="s">
        <v>85</v>
      </c>
      <c r="I537" s="23" t="s">
        <v>4812</v>
      </c>
      <c r="J537" s="23">
        <f>IF(TRIM(B537)="?",'Cleaning Summary'!$B$28,B537)</f>
        <v>1987</v>
      </c>
      <c r="K537" s="23" t="str">
        <f>IF(TRIM(C537)="?",'Cleaning Summary'!$B$27,C537)</f>
        <v>Nov</v>
      </c>
      <c r="L537" s="23" t="str">
        <f>IF(TRIM(G537)="?",'Cleaning Summary'!$B$40,G537)</f>
        <v>tier - 3</v>
      </c>
      <c r="M537" s="23" t="str">
        <f>IF(TRIM(H537)="?",'Cleaning Summary'!$B$45,H537)</f>
        <v>tier - 1</v>
      </c>
      <c r="N537" s="23" t="str">
        <f>IF(TRIM(I537)="?",'Cleaning Summary'!$B$29,I537)</f>
        <v>R1011</v>
      </c>
      <c r="O537" s="29">
        <f>DATE(J537,MATCH(K537,{"Jan","Feb","Mar","Apr","May","Jun","Jul","Aug","Sep","Oct","Nov","Dec"},0),D537)</f>
        <v>32103</v>
      </c>
      <c r="P537" s="23">
        <f>DATEDIF(O537,'Cleaning Summary'!$B$62,"Y")</f>
        <v>35</v>
      </c>
    </row>
    <row r="538" spans="1:16" x14ac:dyDescent="0.35">
      <c r="A538" s="23" t="s">
        <v>3719</v>
      </c>
      <c r="B538" s="23">
        <v>1992</v>
      </c>
      <c r="C538" s="23" t="s">
        <v>4810</v>
      </c>
      <c r="D538" s="23">
        <v>16</v>
      </c>
      <c r="E538" s="23">
        <v>2</v>
      </c>
      <c r="F538" s="28">
        <v>4753.6400000000003</v>
      </c>
      <c r="G538" s="23" t="s">
        <v>86</v>
      </c>
      <c r="H538" s="23" t="s">
        <v>87</v>
      </c>
      <c r="I538" s="23" t="s">
        <v>4805</v>
      </c>
      <c r="J538" s="23">
        <f>IF(TRIM(B538)="?",'Cleaning Summary'!$B$28,B538)</f>
        <v>1992</v>
      </c>
      <c r="K538" s="23" t="str">
        <f>IF(TRIM(C538)="?",'Cleaning Summary'!$B$27,C538)</f>
        <v>Aug</v>
      </c>
      <c r="L538" s="23" t="str">
        <f>IF(TRIM(G538)="?",'Cleaning Summary'!$B$40,G538)</f>
        <v>tier - 2</v>
      </c>
      <c r="M538" s="23" t="str">
        <f>IF(TRIM(H538)="?",'Cleaning Summary'!$B$45,H538)</f>
        <v>tier - 3</v>
      </c>
      <c r="N538" s="23" t="str">
        <f>IF(TRIM(I538)="?",'Cleaning Summary'!$B$29,I538)</f>
        <v>R1013</v>
      </c>
      <c r="O538" s="29">
        <f>DATE(J538,MATCH(K538,{"Jan","Feb","Mar","Apr","May","Jun","Jul","Aug","Sep","Oct","Nov","Dec"},0),D538)</f>
        <v>33832</v>
      </c>
      <c r="P538" s="23">
        <f>DATEDIF(O538,'Cleaning Summary'!$B$62,"Y")</f>
        <v>30</v>
      </c>
    </row>
    <row r="539" spans="1:16" x14ac:dyDescent="0.35">
      <c r="A539" s="23" t="s">
        <v>3717</v>
      </c>
      <c r="B539" s="23">
        <v>1987</v>
      </c>
      <c r="C539" s="23" t="s">
        <v>73</v>
      </c>
      <c r="D539" s="23">
        <v>27</v>
      </c>
      <c r="E539" s="23">
        <v>1</v>
      </c>
      <c r="F539" s="28">
        <v>4762.33</v>
      </c>
      <c r="G539" s="23" t="s">
        <v>87</v>
      </c>
      <c r="H539" s="23" t="s">
        <v>87</v>
      </c>
      <c r="I539" s="23" t="s">
        <v>4812</v>
      </c>
      <c r="J539" s="23">
        <f>IF(TRIM(B539)="?",'Cleaning Summary'!$B$28,B539)</f>
        <v>1987</v>
      </c>
      <c r="K539" s="23" t="str">
        <f>IF(TRIM(C539)="?",'Cleaning Summary'!$B$27,C539)</f>
        <v>Sep</v>
      </c>
      <c r="L539" s="23" t="str">
        <f>IF(TRIM(G539)="?",'Cleaning Summary'!$B$40,G539)</f>
        <v>tier - 3</v>
      </c>
      <c r="M539" s="23" t="str">
        <f>IF(TRIM(H539)="?",'Cleaning Summary'!$B$45,H539)</f>
        <v>tier - 3</v>
      </c>
      <c r="N539" s="23" t="str">
        <f>IF(TRIM(I539)="?",'Cleaning Summary'!$B$29,I539)</f>
        <v>R1011</v>
      </c>
      <c r="O539" s="29">
        <f>DATE(J539,MATCH(K539,{"Jan","Feb","Mar","Apr","May","Jun","Jul","Aug","Sep","Oct","Nov","Dec"},0),D539)</f>
        <v>32047</v>
      </c>
      <c r="P539" s="23">
        <f>DATEDIF(O539,'Cleaning Summary'!$B$62,"Y")</f>
        <v>35</v>
      </c>
    </row>
    <row r="540" spans="1:16" x14ac:dyDescent="0.35">
      <c r="A540" s="23" t="s">
        <v>3715</v>
      </c>
      <c r="B540" s="23">
        <v>1989</v>
      </c>
      <c r="C540" s="23" t="s">
        <v>4810</v>
      </c>
      <c r="D540" s="23">
        <v>1</v>
      </c>
      <c r="E540" s="23">
        <v>1</v>
      </c>
      <c r="F540" s="28">
        <v>4766.0200000000004</v>
      </c>
      <c r="G540" s="23" t="s">
        <v>86</v>
      </c>
      <c r="H540" s="23" t="s">
        <v>87</v>
      </c>
      <c r="I540" s="23" t="s">
        <v>4812</v>
      </c>
      <c r="J540" s="23">
        <f>IF(TRIM(B540)="?",'Cleaning Summary'!$B$28,B540)</f>
        <v>1989</v>
      </c>
      <c r="K540" s="23" t="str">
        <f>IF(TRIM(C540)="?",'Cleaning Summary'!$B$27,C540)</f>
        <v>Aug</v>
      </c>
      <c r="L540" s="23" t="str">
        <f>IF(TRIM(G540)="?",'Cleaning Summary'!$B$40,G540)</f>
        <v>tier - 2</v>
      </c>
      <c r="M540" s="23" t="str">
        <f>IF(TRIM(H540)="?",'Cleaning Summary'!$B$45,H540)</f>
        <v>tier - 3</v>
      </c>
      <c r="N540" s="23" t="str">
        <f>IF(TRIM(I540)="?",'Cleaning Summary'!$B$29,I540)</f>
        <v>R1011</v>
      </c>
      <c r="O540" s="29">
        <f>DATE(J540,MATCH(K540,{"Jan","Feb","Mar","Apr","May","Jun","Jul","Aug","Sep","Oct","Nov","Dec"},0),D540)</f>
        <v>32721</v>
      </c>
      <c r="P540" s="23">
        <f>DATEDIF(O540,'Cleaning Summary'!$B$62,"Y")</f>
        <v>33</v>
      </c>
    </row>
    <row r="541" spans="1:16" x14ac:dyDescent="0.35">
      <c r="A541" s="23" t="s">
        <v>3713</v>
      </c>
      <c r="B541" s="23">
        <v>1989</v>
      </c>
      <c r="C541" s="23" t="s">
        <v>4809</v>
      </c>
      <c r="D541" s="23">
        <v>9</v>
      </c>
      <c r="E541" s="23">
        <v>1</v>
      </c>
      <c r="F541" s="28">
        <v>4779.6000000000004</v>
      </c>
      <c r="G541" s="23" t="s">
        <v>86</v>
      </c>
      <c r="H541" s="23" t="s">
        <v>87</v>
      </c>
      <c r="I541" s="23" t="s">
        <v>4805</v>
      </c>
      <c r="J541" s="23">
        <f>IF(TRIM(B541)="?",'Cleaning Summary'!$B$28,B541)</f>
        <v>1989</v>
      </c>
      <c r="K541" s="23" t="str">
        <f>IF(TRIM(C541)="?",'Cleaning Summary'!$B$27,C541)</f>
        <v>Dec</v>
      </c>
      <c r="L541" s="23" t="str">
        <f>IF(TRIM(G541)="?",'Cleaning Summary'!$B$40,G541)</f>
        <v>tier - 2</v>
      </c>
      <c r="M541" s="23" t="str">
        <f>IF(TRIM(H541)="?",'Cleaning Summary'!$B$45,H541)</f>
        <v>tier - 3</v>
      </c>
      <c r="N541" s="23" t="str">
        <f>IF(TRIM(I541)="?",'Cleaning Summary'!$B$29,I541)</f>
        <v>R1013</v>
      </c>
      <c r="O541" s="29">
        <f>DATE(J541,MATCH(K541,{"Jan","Feb","Mar","Apr","May","Jun","Jul","Aug","Sep","Oct","Nov","Dec"},0),D541)</f>
        <v>32851</v>
      </c>
      <c r="P541" s="23">
        <f>DATEDIF(O541,'Cleaning Summary'!$B$62,"Y")</f>
        <v>33</v>
      </c>
    </row>
    <row r="542" spans="1:16" x14ac:dyDescent="0.35">
      <c r="A542" s="23" t="s">
        <v>3711</v>
      </c>
      <c r="B542" s="23">
        <v>1987</v>
      </c>
      <c r="C542" s="23" t="s">
        <v>4807</v>
      </c>
      <c r="D542" s="23">
        <v>22</v>
      </c>
      <c r="E542" s="23">
        <v>3</v>
      </c>
      <c r="F542" s="28">
        <v>4787.42</v>
      </c>
      <c r="G542" s="23" t="s">
        <v>86</v>
      </c>
      <c r="H542" s="23" t="s">
        <v>87</v>
      </c>
      <c r="I542" s="23" t="s">
        <v>4805</v>
      </c>
      <c r="J542" s="23">
        <f>IF(TRIM(B542)="?",'Cleaning Summary'!$B$28,B542)</f>
        <v>1987</v>
      </c>
      <c r="K542" s="23" t="str">
        <f>IF(TRIM(C542)="?",'Cleaning Summary'!$B$27,C542)</f>
        <v>Jun</v>
      </c>
      <c r="L542" s="23" t="str">
        <f>IF(TRIM(G542)="?",'Cleaning Summary'!$B$40,G542)</f>
        <v>tier - 2</v>
      </c>
      <c r="M542" s="23" t="str">
        <f>IF(TRIM(H542)="?",'Cleaning Summary'!$B$45,H542)</f>
        <v>tier - 3</v>
      </c>
      <c r="N542" s="23" t="str">
        <f>IF(TRIM(I542)="?",'Cleaning Summary'!$B$29,I542)</f>
        <v>R1013</v>
      </c>
      <c r="O542" s="29">
        <f>DATE(J542,MATCH(K542,{"Jan","Feb","Mar","Apr","May","Jun","Jul","Aug","Sep","Oct","Nov","Dec"},0),D542)</f>
        <v>31950</v>
      </c>
      <c r="P542" s="23">
        <f>DATEDIF(O542,'Cleaning Summary'!$B$62,"Y")</f>
        <v>35</v>
      </c>
    </row>
    <row r="543" spans="1:16" x14ac:dyDescent="0.35">
      <c r="A543" s="23" t="s">
        <v>3709</v>
      </c>
      <c r="B543" s="23">
        <v>1989</v>
      </c>
      <c r="C543" s="23" t="s">
        <v>4809</v>
      </c>
      <c r="D543" s="23">
        <v>16</v>
      </c>
      <c r="E543" s="23">
        <v>1</v>
      </c>
      <c r="F543" s="28">
        <v>4795.66</v>
      </c>
      <c r="G543" s="23" t="s">
        <v>86</v>
      </c>
      <c r="H543" s="23" t="s">
        <v>85</v>
      </c>
      <c r="I543" s="23" t="s">
        <v>4805</v>
      </c>
      <c r="J543" s="23">
        <f>IF(TRIM(B543)="?",'Cleaning Summary'!$B$28,B543)</f>
        <v>1989</v>
      </c>
      <c r="K543" s="23" t="str">
        <f>IF(TRIM(C543)="?",'Cleaning Summary'!$B$27,C543)</f>
        <v>Dec</v>
      </c>
      <c r="L543" s="23" t="str">
        <f>IF(TRIM(G543)="?",'Cleaning Summary'!$B$40,G543)</f>
        <v>tier - 2</v>
      </c>
      <c r="M543" s="23" t="str">
        <f>IF(TRIM(H543)="?",'Cleaning Summary'!$B$45,H543)</f>
        <v>tier - 1</v>
      </c>
      <c r="N543" s="23" t="str">
        <f>IF(TRIM(I543)="?",'Cleaning Summary'!$B$29,I543)</f>
        <v>R1013</v>
      </c>
      <c r="O543" s="29">
        <f>DATE(J543,MATCH(K543,{"Jan","Feb","Mar","Apr","May","Jun","Jul","Aug","Sep","Oct","Nov","Dec"},0),D543)</f>
        <v>32858</v>
      </c>
      <c r="P543" s="23">
        <f>DATEDIF(O543,'Cleaning Summary'!$B$62,"Y")</f>
        <v>33</v>
      </c>
    </row>
    <row r="544" spans="1:16" x14ac:dyDescent="0.35">
      <c r="A544" s="23" t="s">
        <v>3707</v>
      </c>
      <c r="B544" s="23">
        <v>1978</v>
      </c>
      <c r="C544" s="23" t="s">
        <v>4811</v>
      </c>
      <c r="D544" s="23">
        <v>3</v>
      </c>
      <c r="E544" s="23">
        <v>2</v>
      </c>
      <c r="F544" s="28">
        <v>4812.34</v>
      </c>
      <c r="G544" s="23" t="s">
        <v>86</v>
      </c>
      <c r="H544" s="23" t="s">
        <v>87</v>
      </c>
      <c r="I544" s="23" t="s">
        <v>4805</v>
      </c>
      <c r="J544" s="23">
        <f>IF(TRIM(B544)="?",'Cleaning Summary'!$B$28,B544)</f>
        <v>1978</v>
      </c>
      <c r="K544" s="23" t="str">
        <f>IF(TRIM(C544)="?",'Cleaning Summary'!$B$27,C544)</f>
        <v>Oct</v>
      </c>
      <c r="L544" s="23" t="str">
        <f>IF(TRIM(G544)="?",'Cleaning Summary'!$B$40,G544)</f>
        <v>tier - 2</v>
      </c>
      <c r="M544" s="23" t="str">
        <f>IF(TRIM(H544)="?",'Cleaning Summary'!$B$45,H544)</f>
        <v>tier - 3</v>
      </c>
      <c r="N544" s="23" t="str">
        <f>IF(TRIM(I544)="?",'Cleaning Summary'!$B$29,I544)</f>
        <v>R1013</v>
      </c>
      <c r="O544" s="29">
        <f>DATE(J544,MATCH(K544,{"Jan","Feb","Mar","Apr","May","Jun","Jul","Aug","Sep","Oct","Nov","Dec"},0),D544)</f>
        <v>28766</v>
      </c>
      <c r="P544" s="23">
        <f>DATEDIF(O544,'Cleaning Summary'!$B$62,"Y")</f>
        <v>44</v>
      </c>
    </row>
    <row r="545" spans="1:16" x14ac:dyDescent="0.35">
      <c r="A545" s="23" t="s">
        <v>3705</v>
      </c>
      <c r="B545" s="23">
        <v>1981</v>
      </c>
      <c r="C545" s="23" t="s">
        <v>4804</v>
      </c>
      <c r="D545" s="23">
        <v>3</v>
      </c>
      <c r="E545" s="23">
        <v>1</v>
      </c>
      <c r="F545" s="28">
        <v>4827.1000000000004</v>
      </c>
      <c r="G545" s="23" t="s">
        <v>86</v>
      </c>
      <c r="H545" s="23" t="s">
        <v>85</v>
      </c>
      <c r="I545" s="23" t="s">
        <v>4805</v>
      </c>
      <c r="J545" s="23">
        <f>IF(TRIM(B545)="?",'Cleaning Summary'!$B$28,B545)</f>
        <v>1981</v>
      </c>
      <c r="K545" s="23" t="str">
        <f>IF(TRIM(C545)="?",'Cleaning Summary'!$B$27,C545)</f>
        <v>Jul</v>
      </c>
      <c r="L545" s="23" t="str">
        <f>IF(TRIM(G545)="?",'Cleaning Summary'!$B$40,G545)</f>
        <v>tier - 2</v>
      </c>
      <c r="M545" s="23" t="str">
        <f>IF(TRIM(H545)="?",'Cleaning Summary'!$B$45,H545)</f>
        <v>tier - 1</v>
      </c>
      <c r="N545" s="23" t="str">
        <f>IF(TRIM(I545)="?",'Cleaning Summary'!$B$29,I545)</f>
        <v>R1013</v>
      </c>
      <c r="O545" s="29">
        <f>DATE(J545,MATCH(K545,{"Jan","Feb","Mar","Apr","May","Jun","Jul","Aug","Sep","Oct","Nov","Dec"},0),D545)</f>
        <v>29770</v>
      </c>
      <c r="P545" s="23">
        <f>DATEDIF(O545,'Cleaning Summary'!$B$62,"Y")</f>
        <v>41</v>
      </c>
    </row>
    <row r="546" spans="1:16" x14ac:dyDescent="0.35">
      <c r="A546" s="23" t="s">
        <v>3703</v>
      </c>
      <c r="B546" s="23">
        <v>1995</v>
      </c>
      <c r="C546" s="23" t="s">
        <v>4809</v>
      </c>
      <c r="D546" s="23">
        <v>1</v>
      </c>
      <c r="E546" s="23">
        <v>3</v>
      </c>
      <c r="F546" s="28">
        <v>4827.8999999999996</v>
      </c>
      <c r="G546" s="23" t="s">
        <v>85</v>
      </c>
      <c r="H546" s="23" t="s">
        <v>86</v>
      </c>
      <c r="I546" s="23" t="s">
        <v>97</v>
      </c>
      <c r="J546" s="23">
        <f>IF(TRIM(B546)="?",'Cleaning Summary'!$B$28,B546)</f>
        <v>1995</v>
      </c>
      <c r="K546" s="23" t="str">
        <f>IF(TRIM(C546)="?",'Cleaning Summary'!$B$27,C546)</f>
        <v>Dec</v>
      </c>
      <c r="L546" s="23" t="str">
        <f>IF(TRIM(G546)="?",'Cleaning Summary'!$B$40,G546)</f>
        <v>tier - 1</v>
      </c>
      <c r="M546" s="23" t="str">
        <f>IF(TRIM(H546)="?",'Cleaning Summary'!$B$45,H546)</f>
        <v>tier - 2</v>
      </c>
      <c r="N546" s="23" t="str">
        <f>IF(TRIM(I546)="?",'Cleaning Summary'!$B$29,I546)</f>
        <v>Unknown</v>
      </c>
      <c r="O546" s="29">
        <f>DATE(J546,MATCH(K546,{"Jan","Feb","Mar","Apr","May","Jun","Jul","Aug","Sep","Oct","Nov","Dec"},0),D546)</f>
        <v>35034</v>
      </c>
      <c r="P546" s="23">
        <f>DATEDIF(O546,'Cleaning Summary'!$B$62,"Y")</f>
        <v>27</v>
      </c>
    </row>
    <row r="547" spans="1:16" x14ac:dyDescent="0.35">
      <c r="A547" s="23" t="s">
        <v>3701</v>
      </c>
      <c r="B547" s="23">
        <v>2002</v>
      </c>
      <c r="C547" s="23" t="s">
        <v>4807</v>
      </c>
      <c r="D547" s="23">
        <v>27</v>
      </c>
      <c r="E547" s="23">
        <v>5</v>
      </c>
      <c r="F547" s="28">
        <v>4830.63</v>
      </c>
      <c r="G547" s="23" t="s">
        <v>86</v>
      </c>
      <c r="H547" s="23" t="s">
        <v>85</v>
      </c>
      <c r="I547" s="23" t="s">
        <v>4812</v>
      </c>
      <c r="J547" s="23">
        <f>IF(TRIM(B547)="?",'Cleaning Summary'!$B$28,B547)</f>
        <v>2002</v>
      </c>
      <c r="K547" s="23" t="str">
        <f>IF(TRIM(C547)="?",'Cleaning Summary'!$B$27,C547)</f>
        <v>Jun</v>
      </c>
      <c r="L547" s="23" t="str">
        <f>IF(TRIM(G547)="?",'Cleaning Summary'!$B$40,G547)</f>
        <v>tier - 2</v>
      </c>
      <c r="M547" s="23" t="str">
        <f>IF(TRIM(H547)="?",'Cleaning Summary'!$B$45,H547)</f>
        <v>tier - 1</v>
      </c>
      <c r="N547" s="23" t="str">
        <f>IF(TRIM(I547)="?",'Cleaning Summary'!$B$29,I547)</f>
        <v>R1011</v>
      </c>
      <c r="O547" s="29">
        <f>DATE(J547,MATCH(K547,{"Jan","Feb","Mar","Apr","May","Jun","Jul","Aug","Sep","Oct","Nov","Dec"},0),D547)</f>
        <v>37434</v>
      </c>
      <c r="P547" s="23">
        <f>DATEDIF(O547,'Cleaning Summary'!$B$62,"Y")</f>
        <v>20</v>
      </c>
    </row>
    <row r="548" spans="1:16" x14ac:dyDescent="0.35">
      <c r="A548" s="23" t="s">
        <v>3699</v>
      </c>
      <c r="B548" s="23">
        <v>2000</v>
      </c>
      <c r="C548" s="23" t="s">
        <v>4809</v>
      </c>
      <c r="D548" s="23">
        <v>11</v>
      </c>
      <c r="E548" s="23">
        <v>0</v>
      </c>
      <c r="F548" s="28">
        <v>4835.43</v>
      </c>
      <c r="G548" s="23" t="s">
        <v>86</v>
      </c>
      <c r="H548" s="23" t="s">
        <v>86</v>
      </c>
      <c r="I548" s="23" t="s">
        <v>4821</v>
      </c>
      <c r="J548" s="23">
        <f>IF(TRIM(B548)="?",'Cleaning Summary'!$B$28,B548)</f>
        <v>2000</v>
      </c>
      <c r="K548" s="23" t="str">
        <f>IF(TRIM(C548)="?",'Cleaning Summary'!$B$27,C548)</f>
        <v>Dec</v>
      </c>
      <c r="L548" s="23" t="str">
        <f>IF(TRIM(G548)="?",'Cleaning Summary'!$B$40,G548)</f>
        <v>tier - 2</v>
      </c>
      <c r="M548" s="23" t="str">
        <f>IF(TRIM(H548)="?",'Cleaning Summary'!$B$45,H548)</f>
        <v>tier - 2</v>
      </c>
      <c r="N548" s="23" t="str">
        <f>IF(TRIM(I548)="?",'Cleaning Summary'!$B$29,I548)</f>
        <v>R1021</v>
      </c>
      <c r="O548" s="29">
        <f>DATE(J548,MATCH(K548,{"Jan","Feb","Mar","Apr","May","Jun","Jul","Aug","Sep","Oct","Nov","Dec"},0),D548)</f>
        <v>36871</v>
      </c>
      <c r="P548" s="23">
        <f>DATEDIF(O548,'Cleaning Summary'!$B$62,"Y")</f>
        <v>22</v>
      </c>
    </row>
    <row r="549" spans="1:16" x14ac:dyDescent="0.35">
      <c r="A549" s="23" t="s">
        <v>3697</v>
      </c>
      <c r="B549" s="23">
        <v>1992</v>
      </c>
      <c r="C549" s="23" t="s">
        <v>73</v>
      </c>
      <c r="D549" s="23">
        <v>10</v>
      </c>
      <c r="E549" s="23">
        <v>3</v>
      </c>
      <c r="F549" s="28">
        <v>4837.58</v>
      </c>
      <c r="G549" s="23" t="s">
        <v>87</v>
      </c>
      <c r="H549" s="23" t="s">
        <v>86</v>
      </c>
      <c r="I549" s="23" t="s">
        <v>4805</v>
      </c>
      <c r="J549" s="23">
        <f>IF(TRIM(B549)="?",'Cleaning Summary'!$B$28,B549)</f>
        <v>1992</v>
      </c>
      <c r="K549" s="23" t="str">
        <f>IF(TRIM(C549)="?",'Cleaning Summary'!$B$27,C549)</f>
        <v>Sep</v>
      </c>
      <c r="L549" s="23" t="str">
        <f>IF(TRIM(G549)="?",'Cleaning Summary'!$B$40,G549)</f>
        <v>tier - 3</v>
      </c>
      <c r="M549" s="23" t="str">
        <f>IF(TRIM(H549)="?",'Cleaning Summary'!$B$45,H549)</f>
        <v>tier - 2</v>
      </c>
      <c r="N549" s="23" t="str">
        <f>IF(TRIM(I549)="?",'Cleaning Summary'!$B$29,I549)</f>
        <v>R1013</v>
      </c>
      <c r="O549" s="29">
        <f>DATE(J549,MATCH(K549,{"Jan","Feb","Mar","Apr","May","Jun","Jul","Aug","Sep","Oct","Nov","Dec"},0),D549)</f>
        <v>33857</v>
      </c>
      <c r="P549" s="23">
        <f>DATEDIF(O549,'Cleaning Summary'!$B$62,"Y")</f>
        <v>30</v>
      </c>
    </row>
    <row r="550" spans="1:16" x14ac:dyDescent="0.35">
      <c r="A550" s="23" t="s">
        <v>3695</v>
      </c>
      <c r="B550" s="23">
        <v>1984</v>
      </c>
      <c r="C550" s="23" t="s">
        <v>4811</v>
      </c>
      <c r="D550" s="23">
        <v>15</v>
      </c>
      <c r="E550" s="23">
        <v>3</v>
      </c>
      <c r="F550" s="28">
        <v>4839.18</v>
      </c>
      <c r="G550" s="23" t="s">
        <v>86</v>
      </c>
      <c r="H550" s="23" t="s">
        <v>85</v>
      </c>
      <c r="I550" s="23" t="s">
        <v>4808</v>
      </c>
      <c r="J550" s="23">
        <f>IF(TRIM(B550)="?",'Cleaning Summary'!$B$28,B550)</f>
        <v>1984</v>
      </c>
      <c r="K550" s="23" t="str">
        <f>IF(TRIM(C550)="?",'Cleaning Summary'!$B$27,C550)</f>
        <v>Oct</v>
      </c>
      <c r="L550" s="23" t="str">
        <f>IF(TRIM(G550)="?",'Cleaning Summary'!$B$40,G550)</f>
        <v>tier - 2</v>
      </c>
      <c r="M550" s="23" t="str">
        <f>IF(TRIM(H550)="?",'Cleaning Summary'!$B$45,H550)</f>
        <v>tier - 1</v>
      </c>
      <c r="N550" s="23" t="str">
        <f>IF(TRIM(I550)="?",'Cleaning Summary'!$B$29,I550)</f>
        <v>R1012</v>
      </c>
      <c r="O550" s="29">
        <f>DATE(J550,MATCH(K550,{"Jan","Feb","Mar","Apr","May","Jun","Jul","Aug","Sep","Oct","Nov","Dec"},0),D550)</f>
        <v>30970</v>
      </c>
      <c r="P550" s="23">
        <f>DATEDIF(O550,'Cleaning Summary'!$B$62,"Y")</f>
        <v>38</v>
      </c>
    </row>
    <row r="551" spans="1:16" x14ac:dyDescent="0.35">
      <c r="A551" s="23" t="s">
        <v>3693</v>
      </c>
      <c r="B551" s="23">
        <v>1995</v>
      </c>
      <c r="C551" s="23" t="s">
        <v>73</v>
      </c>
      <c r="D551" s="23">
        <v>29</v>
      </c>
      <c r="E551" s="23">
        <v>0</v>
      </c>
      <c r="F551" s="28">
        <v>4840.95</v>
      </c>
      <c r="G551" s="23" t="s">
        <v>86</v>
      </c>
      <c r="H551" s="23" t="s">
        <v>85</v>
      </c>
      <c r="I551" s="23" t="s">
        <v>4821</v>
      </c>
      <c r="J551" s="23">
        <f>IF(TRIM(B551)="?",'Cleaning Summary'!$B$28,B551)</f>
        <v>1995</v>
      </c>
      <c r="K551" s="23" t="str">
        <f>IF(TRIM(C551)="?",'Cleaning Summary'!$B$27,C551)</f>
        <v>Sep</v>
      </c>
      <c r="L551" s="23" t="str">
        <f>IF(TRIM(G551)="?",'Cleaning Summary'!$B$40,G551)</f>
        <v>tier - 2</v>
      </c>
      <c r="M551" s="23" t="str">
        <f>IF(TRIM(H551)="?",'Cleaning Summary'!$B$45,H551)</f>
        <v>tier - 1</v>
      </c>
      <c r="N551" s="23" t="str">
        <f>IF(TRIM(I551)="?",'Cleaning Summary'!$B$29,I551)</f>
        <v>R1021</v>
      </c>
      <c r="O551" s="29">
        <f>DATE(J551,MATCH(K551,{"Jan","Feb","Mar","Apr","May","Jun","Jul","Aug","Sep","Oct","Nov","Dec"},0),D551)</f>
        <v>34971</v>
      </c>
      <c r="P551" s="23">
        <f>DATEDIF(O551,'Cleaning Summary'!$B$62,"Y")</f>
        <v>27</v>
      </c>
    </row>
    <row r="552" spans="1:16" x14ac:dyDescent="0.35">
      <c r="A552" s="23" t="s">
        <v>3691</v>
      </c>
      <c r="B552" s="23">
        <v>1979</v>
      </c>
      <c r="C552" s="23" t="s">
        <v>4809</v>
      </c>
      <c r="D552" s="23">
        <v>13</v>
      </c>
      <c r="E552" s="23">
        <v>2</v>
      </c>
      <c r="F552" s="28">
        <v>4843.79</v>
      </c>
      <c r="G552" s="23" t="s">
        <v>86</v>
      </c>
      <c r="H552" s="23" t="s">
        <v>87</v>
      </c>
      <c r="I552" s="23" t="s">
        <v>4805</v>
      </c>
      <c r="J552" s="23">
        <f>IF(TRIM(B552)="?",'Cleaning Summary'!$B$28,B552)</f>
        <v>1979</v>
      </c>
      <c r="K552" s="23" t="str">
        <f>IF(TRIM(C552)="?",'Cleaning Summary'!$B$27,C552)</f>
        <v>Dec</v>
      </c>
      <c r="L552" s="23" t="str">
        <f>IF(TRIM(G552)="?",'Cleaning Summary'!$B$40,G552)</f>
        <v>tier - 2</v>
      </c>
      <c r="M552" s="23" t="str">
        <f>IF(TRIM(H552)="?",'Cleaning Summary'!$B$45,H552)</f>
        <v>tier - 3</v>
      </c>
      <c r="N552" s="23" t="str">
        <f>IF(TRIM(I552)="?",'Cleaning Summary'!$B$29,I552)</f>
        <v>R1013</v>
      </c>
      <c r="O552" s="29">
        <f>DATE(J552,MATCH(K552,{"Jan","Feb","Mar","Apr","May","Jun","Jul","Aug","Sep","Oct","Nov","Dec"},0),D552)</f>
        <v>29202</v>
      </c>
      <c r="P552" s="23">
        <f>DATEDIF(O552,'Cleaning Summary'!$B$62,"Y")</f>
        <v>43</v>
      </c>
    </row>
    <row r="553" spans="1:16" x14ac:dyDescent="0.35">
      <c r="A553" s="23" t="s">
        <v>3689</v>
      </c>
      <c r="B553" s="23">
        <v>1974</v>
      </c>
      <c r="C553" s="23" t="s">
        <v>73</v>
      </c>
      <c r="D553" s="23">
        <v>11</v>
      </c>
      <c r="E553" s="23">
        <v>0</v>
      </c>
      <c r="F553" s="28">
        <v>4844.67</v>
      </c>
      <c r="G553" s="23" t="s">
        <v>86</v>
      </c>
      <c r="H553" s="23" t="s">
        <v>86</v>
      </c>
      <c r="I553" s="23" t="s">
        <v>4805</v>
      </c>
      <c r="J553" s="23">
        <f>IF(TRIM(B553)="?",'Cleaning Summary'!$B$28,B553)</f>
        <v>1974</v>
      </c>
      <c r="K553" s="23" t="str">
        <f>IF(TRIM(C553)="?",'Cleaning Summary'!$B$27,C553)</f>
        <v>Sep</v>
      </c>
      <c r="L553" s="23" t="str">
        <f>IF(TRIM(G553)="?",'Cleaning Summary'!$B$40,G553)</f>
        <v>tier - 2</v>
      </c>
      <c r="M553" s="23" t="str">
        <f>IF(TRIM(H553)="?",'Cleaning Summary'!$B$45,H553)</f>
        <v>tier - 2</v>
      </c>
      <c r="N553" s="23" t="str">
        <f>IF(TRIM(I553)="?",'Cleaning Summary'!$B$29,I553)</f>
        <v>R1013</v>
      </c>
      <c r="O553" s="29">
        <f>DATE(J553,MATCH(K553,{"Jan","Feb","Mar","Apr","May","Jun","Jul","Aug","Sep","Oct","Nov","Dec"},0),D553)</f>
        <v>27283</v>
      </c>
      <c r="P553" s="23">
        <f>DATEDIF(O553,'Cleaning Summary'!$B$62,"Y")</f>
        <v>48</v>
      </c>
    </row>
    <row r="554" spans="1:16" x14ac:dyDescent="0.35">
      <c r="A554" s="23" t="s">
        <v>3687</v>
      </c>
      <c r="B554" s="23">
        <v>2001</v>
      </c>
      <c r="C554" s="23" t="s">
        <v>4807</v>
      </c>
      <c r="D554" s="23">
        <v>7</v>
      </c>
      <c r="E554" s="23">
        <v>0</v>
      </c>
      <c r="F554" s="28">
        <v>4846.53</v>
      </c>
      <c r="G554" s="23" t="s">
        <v>86</v>
      </c>
      <c r="H554" s="23" t="s">
        <v>87</v>
      </c>
      <c r="I554" s="23" t="s">
        <v>4821</v>
      </c>
      <c r="J554" s="23">
        <f>IF(TRIM(B554)="?",'Cleaning Summary'!$B$28,B554)</f>
        <v>2001</v>
      </c>
      <c r="K554" s="23" t="str">
        <f>IF(TRIM(C554)="?",'Cleaning Summary'!$B$27,C554)</f>
        <v>Jun</v>
      </c>
      <c r="L554" s="23" t="str">
        <f>IF(TRIM(G554)="?",'Cleaning Summary'!$B$40,G554)</f>
        <v>tier - 2</v>
      </c>
      <c r="M554" s="23" t="str">
        <f>IF(TRIM(H554)="?",'Cleaning Summary'!$B$45,H554)</f>
        <v>tier - 3</v>
      </c>
      <c r="N554" s="23" t="str">
        <f>IF(TRIM(I554)="?",'Cleaning Summary'!$B$29,I554)</f>
        <v>R1021</v>
      </c>
      <c r="O554" s="29">
        <f>DATE(J554,MATCH(K554,{"Jan","Feb","Mar","Apr","May","Jun","Jul","Aug","Sep","Oct","Nov","Dec"},0),D554)</f>
        <v>37049</v>
      </c>
      <c r="P554" s="23">
        <f>DATEDIF(O554,'Cleaning Summary'!$B$62,"Y")</f>
        <v>22</v>
      </c>
    </row>
    <row r="555" spans="1:16" x14ac:dyDescent="0.35">
      <c r="A555" s="23" t="s">
        <v>3685</v>
      </c>
      <c r="B555" s="23">
        <v>1995</v>
      </c>
      <c r="C555" s="23" t="s">
        <v>4809</v>
      </c>
      <c r="D555" s="23">
        <v>27</v>
      </c>
      <c r="E555" s="23">
        <v>3</v>
      </c>
      <c r="F555" s="28">
        <v>4846.92</v>
      </c>
      <c r="G555" s="23" t="s">
        <v>86</v>
      </c>
      <c r="H555" s="23" t="s">
        <v>87</v>
      </c>
      <c r="I555" s="23" t="s">
        <v>4822</v>
      </c>
      <c r="J555" s="23">
        <f>IF(TRIM(B555)="?",'Cleaning Summary'!$B$28,B555)</f>
        <v>1995</v>
      </c>
      <c r="K555" s="23" t="str">
        <f>IF(TRIM(C555)="?",'Cleaning Summary'!$B$27,C555)</f>
        <v>Dec</v>
      </c>
      <c r="L555" s="23" t="str">
        <f>IF(TRIM(G555)="?",'Cleaning Summary'!$B$40,G555)</f>
        <v>tier - 2</v>
      </c>
      <c r="M555" s="23" t="str">
        <f>IF(TRIM(H555)="?",'Cleaning Summary'!$B$45,H555)</f>
        <v>tier - 3</v>
      </c>
      <c r="N555" s="23" t="str">
        <f>IF(TRIM(I555)="?",'Cleaning Summary'!$B$29,I555)</f>
        <v>R1017</v>
      </c>
      <c r="O555" s="29">
        <f>DATE(J555,MATCH(K555,{"Jan","Feb","Mar","Apr","May","Jun","Jul","Aug","Sep","Oct","Nov","Dec"},0),D555)</f>
        <v>35060</v>
      </c>
      <c r="P555" s="23">
        <f>DATEDIF(O555,'Cleaning Summary'!$B$62,"Y")</f>
        <v>27</v>
      </c>
    </row>
    <row r="556" spans="1:16" x14ac:dyDescent="0.35">
      <c r="A556" s="23" t="s">
        <v>3683</v>
      </c>
      <c r="B556" s="23">
        <v>1989</v>
      </c>
      <c r="C556" s="23" t="s">
        <v>73</v>
      </c>
      <c r="D556" s="23">
        <v>1</v>
      </c>
      <c r="E556" s="23">
        <v>3</v>
      </c>
      <c r="F556" s="28">
        <v>4859.8900000000003</v>
      </c>
      <c r="G556" s="23" t="s">
        <v>86</v>
      </c>
      <c r="H556" s="23" t="s">
        <v>87</v>
      </c>
      <c r="I556" s="23" t="s">
        <v>4812</v>
      </c>
      <c r="J556" s="23">
        <f>IF(TRIM(B556)="?",'Cleaning Summary'!$B$28,B556)</f>
        <v>1989</v>
      </c>
      <c r="K556" s="23" t="str">
        <f>IF(TRIM(C556)="?",'Cleaning Summary'!$B$27,C556)</f>
        <v>Sep</v>
      </c>
      <c r="L556" s="23" t="str">
        <f>IF(TRIM(G556)="?",'Cleaning Summary'!$B$40,G556)</f>
        <v>tier - 2</v>
      </c>
      <c r="M556" s="23" t="str">
        <f>IF(TRIM(H556)="?",'Cleaning Summary'!$B$45,H556)</f>
        <v>tier - 3</v>
      </c>
      <c r="N556" s="23" t="str">
        <f>IF(TRIM(I556)="?",'Cleaning Summary'!$B$29,I556)</f>
        <v>R1011</v>
      </c>
      <c r="O556" s="29">
        <f>DATE(J556,MATCH(K556,{"Jan","Feb","Mar","Apr","May","Jun","Jul","Aug","Sep","Oct","Nov","Dec"},0),D556)</f>
        <v>32752</v>
      </c>
      <c r="P556" s="23">
        <f>DATEDIF(O556,'Cleaning Summary'!$B$62,"Y")</f>
        <v>33</v>
      </c>
    </row>
    <row r="557" spans="1:16" x14ac:dyDescent="0.35">
      <c r="A557" s="23" t="s">
        <v>3681</v>
      </c>
      <c r="B557" s="23">
        <v>1997</v>
      </c>
      <c r="C557" s="23" t="s">
        <v>73</v>
      </c>
      <c r="D557" s="23">
        <v>29</v>
      </c>
      <c r="E557" s="23">
        <v>4</v>
      </c>
      <c r="F557" s="28">
        <v>4877.9799999999996</v>
      </c>
      <c r="G557" s="23" t="s">
        <v>86</v>
      </c>
      <c r="H557" s="23" t="s">
        <v>87</v>
      </c>
      <c r="I557" s="23" t="s">
        <v>4808</v>
      </c>
      <c r="J557" s="23">
        <f>IF(TRIM(B557)="?",'Cleaning Summary'!$B$28,B557)</f>
        <v>1997</v>
      </c>
      <c r="K557" s="23" t="str">
        <f>IF(TRIM(C557)="?",'Cleaning Summary'!$B$27,C557)</f>
        <v>Sep</v>
      </c>
      <c r="L557" s="23" t="str">
        <f>IF(TRIM(G557)="?",'Cleaning Summary'!$B$40,G557)</f>
        <v>tier - 2</v>
      </c>
      <c r="M557" s="23" t="str">
        <f>IF(TRIM(H557)="?",'Cleaning Summary'!$B$45,H557)</f>
        <v>tier - 3</v>
      </c>
      <c r="N557" s="23" t="str">
        <f>IF(TRIM(I557)="?",'Cleaning Summary'!$B$29,I557)</f>
        <v>R1012</v>
      </c>
      <c r="O557" s="29">
        <f>DATE(J557,MATCH(K557,{"Jan","Feb","Mar","Apr","May","Jun","Jul","Aug","Sep","Oct","Nov","Dec"},0),D557)</f>
        <v>35702</v>
      </c>
      <c r="P557" s="23">
        <f>DATEDIF(O557,'Cleaning Summary'!$B$62,"Y")</f>
        <v>25</v>
      </c>
    </row>
    <row r="558" spans="1:16" x14ac:dyDescent="0.35">
      <c r="A558" s="23" t="s">
        <v>3679</v>
      </c>
      <c r="B558" s="23">
        <v>1986</v>
      </c>
      <c r="C558" s="23" t="s">
        <v>4809</v>
      </c>
      <c r="D558" s="23">
        <v>23</v>
      </c>
      <c r="E558" s="23">
        <v>0</v>
      </c>
      <c r="F558" s="28">
        <v>4883.87</v>
      </c>
      <c r="G558" s="23" t="s">
        <v>86</v>
      </c>
      <c r="H558" s="23" t="s">
        <v>85</v>
      </c>
      <c r="I558" s="23" t="s">
        <v>4812</v>
      </c>
      <c r="J558" s="23">
        <f>IF(TRIM(B558)="?",'Cleaning Summary'!$B$28,B558)</f>
        <v>1986</v>
      </c>
      <c r="K558" s="23" t="str">
        <f>IF(TRIM(C558)="?",'Cleaning Summary'!$B$27,C558)</f>
        <v>Dec</v>
      </c>
      <c r="L558" s="23" t="str">
        <f>IF(TRIM(G558)="?",'Cleaning Summary'!$B$40,G558)</f>
        <v>tier - 2</v>
      </c>
      <c r="M558" s="23" t="str">
        <f>IF(TRIM(H558)="?",'Cleaning Summary'!$B$45,H558)</f>
        <v>tier - 1</v>
      </c>
      <c r="N558" s="23" t="str">
        <f>IF(TRIM(I558)="?",'Cleaning Summary'!$B$29,I558)</f>
        <v>R1011</v>
      </c>
      <c r="O558" s="29">
        <f>DATE(J558,MATCH(K558,{"Jan","Feb","Mar","Apr","May","Jun","Jul","Aug","Sep","Oct","Nov","Dec"},0),D558)</f>
        <v>31769</v>
      </c>
      <c r="P558" s="23">
        <f>DATEDIF(O558,'Cleaning Summary'!$B$62,"Y")</f>
        <v>36</v>
      </c>
    </row>
    <row r="559" spans="1:16" x14ac:dyDescent="0.35">
      <c r="A559" s="23" t="s">
        <v>3677</v>
      </c>
      <c r="B559" s="23">
        <v>1986</v>
      </c>
      <c r="C559" s="23" t="s">
        <v>4811</v>
      </c>
      <c r="D559" s="23">
        <v>27</v>
      </c>
      <c r="E559" s="23">
        <v>0</v>
      </c>
      <c r="F559" s="28">
        <v>4889.04</v>
      </c>
      <c r="G559" s="23" t="s">
        <v>86</v>
      </c>
      <c r="H559" s="23" t="s">
        <v>85</v>
      </c>
      <c r="I559" s="23" t="s">
        <v>4805</v>
      </c>
      <c r="J559" s="23">
        <f>IF(TRIM(B559)="?",'Cleaning Summary'!$B$28,B559)</f>
        <v>1986</v>
      </c>
      <c r="K559" s="23" t="str">
        <f>IF(TRIM(C559)="?",'Cleaning Summary'!$B$27,C559)</f>
        <v>Oct</v>
      </c>
      <c r="L559" s="23" t="str">
        <f>IF(TRIM(G559)="?",'Cleaning Summary'!$B$40,G559)</f>
        <v>tier - 2</v>
      </c>
      <c r="M559" s="23" t="str">
        <f>IF(TRIM(H559)="?",'Cleaning Summary'!$B$45,H559)</f>
        <v>tier - 1</v>
      </c>
      <c r="N559" s="23" t="str">
        <f>IF(TRIM(I559)="?",'Cleaning Summary'!$B$29,I559)</f>
        <v>R1013</v>
      </c>
      <c r="O559" s="29">
        <f>DATE(J559,MATCH(K559,{"Jan","Feb","Mar","Apr","May","Jun","Jul","Aug","Sep","Oct","Nov","Dec"},0),D559)</f>
        <v>31712</v>
      </c>
      <c r="P559" s="23">
        <f>DATEDIF(O559,'Cleaning Summary'!$B$62,"Y")</f>
        <v>36</v>
      </c>
    </row>
    <row r="560" spans="1:16" x14ac:dyDescent="0.35">
      <c r="A560" s="23" t="s">
        <v>3675</v>
      </c>
      <c r="B560" s="23">
        <v>1989</v>
      </c>
      <c r="C560" s="23" t="s">
        <v>4804</v>
      </c>
      <c r="D560" s="23">
        <v>10</v>
      </c>
      <c r="E560" s="23">
        <v>2</v>
      </c>
      <c r="F560" s="28">
        <v>4890</v>
      </c>
      <c r="G560" s="23" t="s">
        <v>87</v>
      </c>
      <c r="H560" s="23" t="s">
        <v>86</v>
      </c>
      <c r="I560" s="23" t="s">
        <v>4805</v>
      </c>
      <c r="J560" s="23">
        <f>IF(TRIM(B560)="?",'Cleaning Summary'!$B$28,B560)</f>
        <v>1989</v>
      </c>
      <c r="K560" s="23" t="str">
        <f>IF(TRIM(C560)="?",'Cleaning Summary'!$B$27,C560)</f>
        <v>Jul</v>
      </c>
      <c r="L560" s="23" t="str">
        <f>IF(TRIM(G560)="?",'Cleaning Summary'!$B$40,G560)</f>
        <v>tier - 3</v>
      </c>
      <c r="M560" s="23" t="str">
        <f>IF(TRIM(H560)="?",'Cleaning Summary'!$B$45,H560)</f>
        <v>tier - 2</v>
      </c>
      <c r="N560" s="23" t="str">
        <f>IF(TRIM(I560)="?",'Cleaning Summary'!$B$29,I560)</f>
        <v>R1013</v>
      </c>
      <c r="O560" s="29">
        <f>DATE(J560,MATCH(K560,{"Jan","Feb","Mar","Apr","May","Jun","Jul","Aug","Sep","Oct","Nov","Dec"},0),D560)</f>
        <v>32699</v>
      </c>
      <c r="P560" s="23">
        <f>DATEDIF(O560,'Cleaning Summary'!$B$62,"Y")</f>
        <v>33</v>
      </c>
    </row>
    <row r="561" spans="1:16" x14ac:dyDescent="0.35">
      <c r="A561" s="23" t="s">
        <v>3673</v>
      </c>
      <c r="B561" s="23">
        <v>1990</v>
      </c>
      <c r="C561" s="23" t="s">
        <v>4806</v>
      </c>
      <c r="D561" s="23">
        <v>28</v>
      </c>
      <c r="E561" s="23">
        <v>3</v>
      </c>
      <c r="F561" s="28">
        <v>4894.3900000000003</v>
      </c>
      <c r="G561" s="23" t="s">
        <v>86</v>
      </c>
      <c r="H561" s="23" t="s">
        <v>87</v>
      </c>
      <c r="I561" s="23" t="s">
        <v>4805</v>
      </c>
      <c r="J561" s="23">
        <f>IF(TRIM(B561)="?",'Cleaning Summary'!$B$28,B561)</f>
        <v>1990</v>
      </c>
      <c r="K561" s="23" t="str">
        <f>IF(TRIM(C561)="?",'Cleaning Summary'!$B$27,C561)</f>
        <v>Nov</v>
      </c>
      <c r="L561" s="23" t="str">
        <f>IF(TRIM(G561)="?",'Cleaning Summary'!$B$40,G561)</f>
        <v>tier - 2</v>
      </c>
      <c r="M561" s="23" t="str">
        <f>IF(TRIM(H561)="?",'Cleaning Summary'!$B$45,H561)</f>
        <v>tier - 3</v>
      </c>
      <c r="N561" s="23" t="str">
        <f>IF(TRIM(I561)="?",'Cleaning Summary'!$B$29,I561)</f>
        <v>R1013</v>
      </c>
      <c r="O561" s="29">
        <f>DATE(J561,MATCH(K561,{"Jan","Feb","Mar","Apr","May","Jun","Jul","Aug","Sep","Oct","Nov","Dec"},0),D561)</f>
        <v>33205</v>
      </c>
      <c r="P561" s="23">
        <f>DATEDIF(O561,'Cleaning Summary'!$B$62,"Y")</f>
        <v>32</v>
      </c>
    </row>
    <row r="562" spans="1:16" x14ac:dyDescent="0.35">
      <c r="A562" s="23" t="s">
        <v>3671</v>
      </c>
      <c r="B562" s="23">
        <v>1988</v>
      </c>
      <c r="C562" s="23" t="s">
        <v>73</v>
      </c>
      <c r="D562" s="23">
        <v>23</v>
      </c>
      <c r="E562" s="23">
        <v>1</v>
      </c>
      <c r="F562" s="28">
        <v>4894.75</v>
      </c>
      <c r="G562" s="23" t="s">
        <v>87</v>
      </c>
      <c r="H562" s="23" t="s">
        <v>87</v>
      </c>
      <c r="I562" s="23" t="s">
        <v>4808</v>
      </c>
      <c r="J562" s="23">
        <f>IF(TRIM(B562)="?",'Cleaning Summary'!$B$28,B562)</f>
        <v>1988</v>
      </c>
      <c r="K562" s="23" t="str">
        <f>IF(TRIM(C562)="?",'Cleaning Summary'!$B$27,C562)</f>
        <v>Sep</v>
      </c>
      <c r="L562" s="23" t="str">
        <f>IF(TRIM(G562)="?",'Cleaning Summary'!$B$40,G562)</f>
        <v>tier - 3</v>
      </c>
      <c r="M562" s="23" t="str">
        <f>IF(TRIM(H562)="?",'Cleaning Summary'!$B$45,H562)</f>
        <v>tier - 3</v>
      </c>
      <c r="N562" s="23" t="str">
        <f>IF(TRIM(I562)="?",'Cleaning Summary'!$B$29,I562)</f>
        <v>R1012</v>
      </c>
      <c r="O562" s="29">
        <f>DATE(J562,MATCH(K562,{"Jan","Feb","Mar","Apr","May","Jun","Jul","Aug","Sep","Oct","Nov","Dec"},0),D562)</f>
        <v>32409</v>
      </c>
      <c r="P562" s="23">
        <f>DATEDIF(O562,'Cleaning Summary'!$B$62,"Y")</f>
        <v>34</v>
      </c>
    </row>
    <row r="563" spans="1:16" x14ac:dyDescent="0.35">
      <c r="A563" s="23" t="s">
        <v>3669</v>
      </c>
      <c r="B563" s="23">
        <v>1993</v>
      </c>
      <c r="C563" s="23" t="s">
        <v>4804</v>
      </c>
      <c r="D563" s="23">
        <v>10</v>
      </c>
      <c r="E563" s="23">
        <v>2</v>
      </c>
      <c r="F563" s="28">
        <v>4906.41</v>
      </c>
      <c r="G563" s="23" t="s">
        <v>86</v>
      </c>
      <c r="H563" s="23" t="s">
        <v>85</v>
      </c>
      <c r="I563" s="23" t="s">
        <v>4808</v>
      </c>
      <c r="J563" s="23">
        <f>IF(TRIM(B563)="?",'Cleaning Summary'!$B$28,B563)</f>
        <v>1993</v>
      </c>
      <c r="K563" s="23" t="str">
        <f>IF(TRIM(C563)="?",'Cleaning Summary'!$B$27,C563)</f>
        <v>Jul</v>
      </c>
      <c r="L563" s="23" t="str">
        <f>IF(TRIM(G563)="?",'Cleaning Summary'!$B$40,G563)</f>
        <v>tier - 2</v>
      </c>
      <c r="M563" s="23" t="str">
        <f>IF(TRIM(H563)="?",'Cleaning Summary'!$B$45,H563)</f>
        <v>tier - 1</v>
      </c>
      <c r="N563" s="23" t="str">
        <f>IF(TRIM(I563)="?",'Cleaning Summary'!$B$29,I563)</f>
        <v>R1012</v>
      </c>
      <c r="O563" s="29">
        <f>DATE(J563,MATCH(K563,{"Jan","Feb","Mar","Apr","May","Jun","Jul","Aug","Sep","Oct","Nov","Dec"},0),D563)</f>
        <v>34160</v>
      </c>
      <c r="P563" s="23">
        <f>DATEDIF(O563,'Cleaning Summary'!$B$62,"Y")</f>
        <v>29</v>
      </c>
    </row>
    <row r="564" spans="1:16" x14ac:dyDescent="0.35">
      <c r="A564" s="23" t="s">
        <v>3667</v>
      </c>
      <c r="B564" s="23">
        <v>1981</v>
      </c>
      <c r="C564" s="23" t="s">
        <v>4811</v>
      </c>
      <c r="D564" s="23">
        <v>18</v>
      </c>
      <c r="E564" s="23">
        <v>1</v>
      </c>
      <c r="F564" s="28">
        <v>4911.8900000000003</v>
      </c>
      <c r="G564" s="23" t="s">
        <v>86</v>
      </c>
      <c r="H564" s="23" t="s">
        <v>87</v>
      </c>
      <c r="I564" s="23" t="s">
        <v>4805</v>
      </c>
      <c r="J564" s="23">
        <f>IF(TRIM(B564)="?",'Cleaning Summary'!$B$28,B564)</f>
        <v>1981</v>
      </c>
      <c r="K564" s="23" t="str">
        <f>IF(TRIM(C564)="?",'Cleaning Summary'!$B$27,C564)</f>
        <v>Oct</v>
      </c>
      <c r="L564" s="23" t="str">
        <f>IF(TRIM(G564)="?",'Cleaning Summary'!$B$40,G564)</f>
        <v>tier - 2</v>
      </c>
      <c r="M564" s="23" t="str">
        <f>IF(TRIM(H564)="?",'Cleaning Summary'!$B$45,H564)</f>
        <v>tier - 3</v>
      </c>
      <c r="N564" s="23" t="str">
        <f>IF(TRIM(I564)="?",'Cleaning Summary'!$B$29,I564)</f>
        <v>R1013</v>
      </c>
      <c r="O564" s="29">
        <f>DATE(J564,MATCH(K564,{"Jan","Feb","Mar","Apr","May","Jun","Jul","Aug","Sep","Oct","Nov","Dec"},0),D564)</f>
        <v>29877</v>
      </c>
      <c r="P564" s="23">
        <f>DATEDIF(O564,'Cleaning Summary'!$B$62,"Y")</f>
        <v>41</v>
      </c>
    </row>
    <row r="565" spans="1:16" x14ac:dyDescent="0.35">
      <c r="A565" s="23" t="s">
        <v>3665</v>
      </c>
      <c r="B565" s="23">
        <v>2002</v>
      </c>
      <c r="C565" s="23" t="s">
        <v>4810</v>
      </c>
      <c r="D565" s="23">
        <v>21</v>
      </c>
      <c r="E565" s="23">
        <v>5</v>
      </c>
      <c r="F565" s="28">
        <v>4915.0600000000004</v>
      </c>
      <c r="G565" s="23" t="s">
        <v>86</v>
      </c>
      <c r="H565" s="23" t="s">
        <v>85</v>
      </c>
      <c r="I565" s="23" t="s">
        <v>4822</v>
      </c>
      <c r="J565" s="23">
        <f>IF(TRIM(B565)="?",'Cleaning Summary'!$B$28,B565)</f>
        <v>2002</v>
      </c>
      <c r="K565" s="23" t="str">
        <f>IF(TRIM(C565)="?",'Cleaning Summary'!$B$27,C565)</f>
        <v>Aug</v>
      </c>
      <c r="L565" s="23" t="str">
        <f>IF(TRIM(G565)="?",'Cleaning Summary'!$B$40,G565)</f>
        <v>tier - 2</v>
      </c>
      <c r="M565" s="23" t="str">
        <f>IF(TRIM(H565)="?",'Cleaning Summary'!$B$45,H565)</f>
        <v>tier - 1</v>
      </c>
      <c r="N565" s="23" t="str">
        <f>IF(TRIM(I565)="?",'Cleaning Summary'!$B$29,I565)</f>
        <v>R1017</v>
      </c>
      <c r="O565" s="29">
        <f>DATE(J565,MATCH(K565,{"Jan","Feb","Mar","Apr","May","Jun","Jul","Aug","Sep","Oct","Nov","Dec"},0),D565)</f>
        <v>37489</v>
      </c>
      <c r="P565" s="23">
        <f>DATEDIF(O565,'Cleaning Summary'!$B$62,"Y")</f>
        <v>20</v>
      </c>
    </row>
    <row r="566" spans="1:16" x14ac:dyDescent="0.35">
      <c r="A566" s="23" t="s">
        <v>3663</v>
      </c>
      <c r="B566" s="23">
        <v>1993</v>
      </c>
      <c r="C566" s="23" t="s">
        <v>4810</v>
      </c>
      <c r="D566" s="23">
        <v>10</v>
      </c>
      <c r="E566" s="23">
        <v>2</v>
      </c>
      <c r="F566" s="28">
        <v>4922.92</v>
      </c>
      <c r="G566" s="23" t="s">
        <v>86</v>
      </c>
      <c r="H566" s="23" t="s">
        <v>86</v>
      </c>
      <c r="I566" s="23" t="s">
        <v>4808</v>
      </c>
      <c r="J566" s="23">
        <f>IF(TRIM(B566)="?",'Cleaning Summary'!$B$28,B566)</f>
        <v>1993</v>
      </c>
      <c r="K566" s="23" t="str">
        <f>IF(TRIM(C566)="?",'Cleaning Summary'!$B$27,C566)</f>
        <v>Aug</v>
      </c>
      <c r="L566" s="23" t="str">
        <f>IF(TRIM(G566)="?",'Cleaning Summary'!$B$40,G566)</f>
        <v>tier - 2</v>
      </c>
      <c r="M566" s="23" t="str">
        <f>IF(TRIM(H566)="?",'Cleaning Summary'!$B$45,H566)</f>
        <v>tier - 2</v>
      </c>
      <c r="N566" s="23" t="str">
        <f>IF(TRIM(I566)="?",'Cleaning Summary'!$B$29,I566)</f>
        <v>R1012</v>
      </c>
      <c r="O566" s="29">
        <f>DATE(J566,MATCH(K566,{"Jan","Feb","Mar","Apr","May","Jun","Jul","Aug","Sep","Oct","Nov","Dec"},0),D566)</f>
        <v>34191</v>
      </c>
      <c r="P566" s="23">
        <f>DATEDIF(O566,'Cleaning Summary'!$B$62,"Y")</f>
        <v>29</v>
      </c>
    </row>
    <row r="567" spans="1:16" x14ac:dyDescent="0.35">
      <c r="A567" s="23" t="s">
        <v>3661</v>
      </c>
      <c r="B567" s="23">
        <v>1991</v>
      </c>
      <c r="C567" s="23" t="s">
        <v>4810</v>
      </c>
      <c r="D567" s="23">
        <v>23</v>
      </c>
      <c r="E567" s="23">
        <v>2</v>
      </c>
      <c r="F567" s="28">
        <v>4931.6499999999996</v>
      </c>
      <c r="G567" s="23" t="s">
        <v>86</v>
      </c>
      <c r="H567" s="23" t="s">
        <v>87</v>
      </c>
      <c r="I567" s="23" t="s">
        <v>4812</v>
      </c>
      <c r="J567" s="23">
        <f>IF(TRIM(B567)="?",'Cleaning Summary'!$B$28,B567)</f>
        <v>1991</v>
      </c>
      <c r="K567" s="23" t="str">
        <f>IF(TRIM(C567)="?",'Cleaning Summary'!$B$27,C567)</f>
        <v>Aug</v>
      </c>
      <c r="L567" s="23" t="str">
        <f>IF(TRIM(G567)="?",'Cleaning Summary'!$B$40,G567)</f>
        <v>tier - 2</v>
      </c>
      <c r="M567" s="23" t="str">
        <f>IF(TRIM(H567)="?",'Cleaning Summary'!$B$45,H567)</f>
        <v>tier - 3</v>
      </c>
      <c r="N567" s="23" t="str">
        <f>IF(TRIM(I567)="?",'Cleaning Summary'!$B$29,I567)</f>
        <v>R1011</v>
      </c>
      <c r="O567" s="29">
        <f>DATE(J567,MATCH(K567,{"Jan","Feb","Mar","Apr","May","Jun","Jul","Aug","Sep","Oct","Nov","Dec"},0),D567)</f>
        <v>33473</v>
      </c>
      <c r="P567" s="23">
        <f>DATEDIF(O567,'Cleaning Summary'!$B$62,"Y")</f>
        <v>31</v>
      </c>
    </row>
    <row r="568" spans="1:16" x14ac:dyDescent="0.35">
      <c r="A568" s="23" t="s">
        <v>3659</v>
      </c>
      <c r="B568" s="23">
        <v>1991</v>
      </c>
      <c r="C568" s="23" t="s">
        <v>4806</v>
      </c>
      <c r="D568" s="23">
        <v>27</v>
      </c>
      <c r="E568" s="23">
        <v>2</v>
      </c>
      <c r="F568" s="28">
        <v>4934.71</v>
      </c>
      <c r="G568" s="23" t="s">
        <v>86</v>
      </c>
      <c r="H568" s="23" t="s">
        <v>87</v>
      </c>
      <c r="I568" s="23" t="s">
        <v>4812</v>
      </c>
      <c r="J568" s="23">
        <f>IF(TRIM(B568)="?",'Cleaning Summary'!$B$28,B568)</f>
        <v>1991</v>
      </c>
      <c r="K568" s="23" t="str">
        <f>IF(TRIM(C568)="?",'Cleaning Summary'!$B$27,C568)</f>
        <v>Nov</v>
      </c>
      <c r="L568" s="23" t="str">
        <f>IF(TRIM(G568)="?",'Cleaning Summary'!$B$40,G568)</f>
        <v>tier - 2</v>
      </c>
      <c r="M568" s="23" t="str">
        <f>IF(TRIM(H568)="?",'Cleaning Summary'!$B$45,H568)</f>
        <v>tier - 3</v>
      </c>
      <c r="N568" s="23" t="str">
        <f>IF(TRIM(I568)="?",'Cleaning Summary'!$B$29,I568)</f>
        <v>R1011</v>
      </c>
      <c r="O568" s="29">
        <f>DATE(J568,MATCH(K568,{"Jan","Feb","Mar","Apr","May","Jun","Jul","Aug","Sep","Oct","Nov","Dec"},0),D568)</f>
        <v>33569</v>
      </c>
      <c r="P568" s="23">
        <f>DATEDIF(O568,'Cleaning Summary'!$B$62,"Y")</f>
        <v>31</v>
      </c>
    </row>
    <row r="569" spans="1:16" x14ac:dyDescent="0.35">
      <c r="A569" s="23" t="s">
        <v>3657</v>
      </c>
      <c r="B569" s="23">
        <v>1974</v>
      </c>
      <c r="C569" s="23" t="s">
        <v>4807</v>
      </c>
      <c r="D569" s="23">
        <v>26</v>
      </c>
      <c r="E569" s="23">
        <v>0</v>
      </c>
      <c r="F569" s="28">
        <v>4942.0600000000004</v>
      </c>
      <c r="G569" s="23" t="s">
        <v>86</v>
      </c>
      <c r="H569" s="23" t="s">
        <v>86</v>
      </c>
      <c r="I569" s="23" t="s">
        <v>4805</v>
      </c>
      <c r="J569" s="23">
        <f>IF(TRIM(B569)="?",'Cleaning Summary'!$B$28,B569)</f>
        <v>1974</v>
      </c>
      <c r="K569" s="23" t="str">
        <f>IF(TRIM(C569)="?",'Cleaning Summary'!$B$27,C569)</f>
        <v>Jun</v>
      </c>
      <c r="L569" s="23" t="str">
        <f>IF(TRIM(G569)="?",'Cleaning Summary'!$B$40,G569)</f>
        <v>tier - 2</v>
      </c>
      <c r="M569" s="23" t="str">
        <f>IF(TRIM(H569)="?",'Cleaning Summary'!$B$45,H569)</f>
        <v>tier - 2</v>
      </c>
      <c r="N569" s="23" t="str">
        <f>IF(TRIM(I569)="?",'Cleaning Summary'!$B$29,I569)</f>
        <v>R1013</v>
      </c>
      <c r="O569" s="29">
        <f>DATE(J569,MATCH(K569,{"Jan","Feb","Mar","Apr","May","Jun","Jul","Aug","Sep","Oct","Nov","Dec"},0),D569)</f>
        <v>27206</v>
      </c>
      <c r="P569" s="23">
        <f>DATEDIF(O569,'Cleaning Summary'!$B$62,"Y")</f>
        <v>48</v>
      </c>
    </row>
    <row r="570" spans="1:16" x14ac:dyDescent="0.35">
      <c r="A570" s="23" t="s">
        <v>3655</v>
      </c>
      <c r="B570" s="23">
        <v>1991</v>
      </c>
      <c r="C570" s="23" t="s">
        <v>4810</v>
      </c>
      <c r="D570" s="23">
        <v>30</v>
      </c>
      <c r="E570" s="23">
        <v>2</v>
      </c>
      <c r="F570" s="28">
        <v>4949.76</v>
      </c>
      <c r="G570" s="23" t="s">
        <v>86</v>
      </c>
      <c r="H570" s="23" t="s">
        <v>85</v>
      </c>
      <c r="I570" s="23" t="s">
        <v>4805</v>
      </c>
      <c r="J570" s="23">
        <f>IF(TRIM(B570)="?",'Cleaning Summary'!$B$28,B570)</f>
        <v>1991</v>
      </c>
      <c r="K570" s="23" t="str">
        <f>IF(TRIM(C570)="?",'Cleaning Summary'!$B$27,C570)</f>
        <v>Aug</v>
      </c>
      <c r="L570" s="23" t="str">
        <f>IF(TRIM(G570)="?",'Cleaning Summary'!$B$40,G570)</f>
        <v>tier - 2</v>
      </c>
      <c r="M570" s="23" t="str">
        <f>IF(TRIM(H570)="?",'Cleaning Summary'!$B$45,H570)</f>
        <v>tier - 1</v>
      </c>
      <c r="N570" s="23" t="str">
        <f>IF(TRIM(I570)="?",'Cleaning Summary'!$B$29,I570)</f>
        <v>R1013</v>
      </c>
      <c r="O570" s="29">
        <f>DATE(J570,MATCH(K570,{"Jan","Feb","Mar","Apr","May","Jun","Jul","Aug","Sep","Oct","Nov","Dec"},0),D570)</f>
        <v>33480</v>
      </c>
      <c r="P570" s="23">
        <f>DATEDIF(O570,'Cleaning Summary'!$B$62,"Y")</f>
        <v>31</v>
      </c>
    </row>
    <row r="571" spans="1:16" x14ac:dyDescent="0.35">
      <c r="A571" s="23" t="s">
        <v>3653</v>
      </c>
      <c r="B571" s="23">
        <v>1973</v>
      </c>
      <c r="C571" s="23" t="s">
        <v>4806</v>
      </c>
      <c r="D571" s="23">
        <v>7</v>
      </c>
      <c r="E571" s="23">
        <v>0</v>
      </c>
      <c r="F571" s="28">
        <v>4985.22</v>
      </c>
      <c r="G571" s="23" t="s">
        <v>86</v>
      </c>
      <c r="H571" s="23" t="s">
        <v>87</v>
      </c>
      <c r="I571" s="23" t="s">
        <v>4805</v>
      </c>
      <c r="J571" s="23">
        <f>IF(TRIM(B571)="?",'Cleaning Summary'!$B$28,B571)</f>
        <v>1973</v>
      </c>
      <c r="K571" s="23" t="str">
        <f>IF(TRIM(C571)="?",'Cleaning Summary'!$B$27,C571)</f>
        <v>Nov</v>
      </c>
      <c r="L571" s="23" t="str">
        <f>IF(TRIM(G571)="?",'Cleaning Summary'!$B$40,G571)</f>
        <v>tier - 2</v>
      </c>
      <c r="M571" s="23" t="str">
        <f>IF(TRIM(H571)="?",'Cleaning Summary'!$B$45,H571)</f>
        <v>tier - 3</v>
      </c>
      <c r="N571" s="23" t="str">
        <f>IF(TRIM(I571)="?",'Cleaning Summary'!$B$29,I571)</f>
        <v>R1013</v>
      </c>
      <c r="O571" s="29">
        <f>DATE(J571,MATCH(K571,{"Jan","Feb","Mar","Apr","May","Jun","Jul","Aug","Sep","Oct","Nov","Dec"},0),D571)</f>
        <v>26975</v>
      </c>
      <c r="P571" s="23">
        <f>DATEDIF(O571,'Cleaning Summary'!$B$62,"Y")</f>
        <v>49</v>
      </c>
    </row>
    <row r="572" spans="1:16" x14ac:dyDescent="0.35">
      <c r="A572" s="23" t="s">
        <v>3651</v>
      </c>
      <c r="B572" s="23">
        <v>1988</v>
      </c>
      <c r="C572" s="23" t="s">
        <v>4807</v>
      </c>
      <c r="D572" s="23">
        <v>24</v>
      </c>
      <c r="E572" s="23">
        <v>0</v>
      </c>
      <c r="F572" s="28">
        <v>4992.38</v>
      </c>
      <c r="G572" s="23" t="s">
        <v>86</v>
      </c>
      <c r="H572" s="23" t="s">
        <v>87</v>
      </c>
      <c r="I572" s="23" t="s">
        <v>4818</v>
      </c>
      <c r="J572" s="23">
        <f>IF(TRIM(B572)="?",'Cleaning Summary'!$B$28,B572)</f>
        <v>1988</v>
      </c>
      <c r="K572" s="23" t="str">
        <f>IF(TRIM(C572)="?",'Cleaning Summary'!$B$27,C572)</f>
        <v>Jun</v>
      </c>
      <c r="L572" s="23" t="str">
        <f>IF(TRIM(G572)="?",'Cleaning Summary'!$B$40,G572)</f>
        <v>tier - 2</v>
      </c>
      <c r="M572" s="23" t="str">
        <f>IF(TRIM(H572)="?",'Cleaning Summary'!$B$45,H572)</f>
        <v>tier - 3</v>
      </c>
      <c r="N572" s="23" t="str">
        <f>IF(TRIM(I572)="?",'Cleaning Summary'!$B$29,I572)</f>
        <v>R1024</v>
      </c>
      <c r="O572" s="29">
        <f>DATE(J572,MATCH(K572,{"Jan","Feb","Mar","Apr","May","Jun","Jul","Aug","Sep","Oct","Nov","Dec"},0),D572)</f>
        <v>32318</v>
      </c>
      <c r="P572" s="23">
        <f>DATEDIF(O572,'Cleaning Summary'!$B$62,"Y")</f>
        <v>34</v>
      </c>
    </row>
    <row r="573" spans="1:16" x14ac:dyDescent="0.35">
      <c r="A573" s="23" t="s">
        <v>3649</v>
      </c>
      <c r="B573" s="23">
        <v>2001</v>
      </c>
      <c r="C573" s="23" t="s">
        <v>4811</v>
      </c>
      <c r="D573" s="23">
        <v>5</v>
      </c>
      <c r="E573" s="23">
        <v>0</v>
      </c>
      <c r="F573" s="28">
        <v>4999.04</v>
      </c>
      <c r="G573" s="23" t="s">
        <v>86</v>
      </c>
      <c r="H573" s="23" t="s">
        <v>86</v>
      </c>
      <c r="I573" s="23" t="s">
        <v>4812</v>
      </c>
      <c r="J573" s="23">
        <f>IF(TRIM(B573)="?",'Cleaning Summary'!$B$28,B573)</f>
        <v>2001</v>
      </c>
      <c r="K573" s="23" t="str">
        <f>IF(TRIM(C573)="?",'Cleaning Summary'!$B$27,C573)</f>
        <v>Oct</v>
      </c>
      <c r="L573" s="23" t="str">
        <f>IF(TRIM(G573)="?",'Cleaning Summary'!$B$40,G573)</f>
        <v>tier - 2</v>
      </c>
      <c r="M573" s="23" t="str">
        <f>IF(TRIM(H573)="?",'Cleaning Summary'!$B$45,H573)</f>
        <v>tier - 2</v>
      </c>
      <c r="N573" s="23" t="str">
        <f>IF(TRIM(I573)="?",'Cleaning Summary'!$B$29,I573)</f>
        <v>R1011</v>
      </c>
      <c r="O573" s="29">
        <f>DATE(J573,MATCH(K573,{"Jan","Feb","Mar","Apr","May","Jun","Jul","Aug","Sep","Oct","Nov","Dec"},0),D573)</f>
        <v>37169</v>
      </c>
      <c r="P573" s="23">
        <f>DATEDIF(O573,'Cleaning Summary'!$B$62,"Y")</f>
        <v>21</v>
      </c>
    </row>
    <row r="574" spans="1:16" x14ac:dyDescent="0.35">
      <c r="A574" s="23" t="s">
        <v>3647</v>
      </c>
      <c r="B574" s="23">
        <v>1988</v>
      </c>
      <c r="C574" s="23" t="s">
        <v>73</v>
      </c>
      <c r="D574" s="23">
        <v>4</v>
      </c>
      <c r="E574" s="23">
        <v>1</v>
      </c>
      <c r="F574" s="28">
        <v>5002.78</v>
      </c>
      <c r="G574" s="23" t="s">
        <v>86</v>
      </c>
      <c r="H574" s="23" t="s">
        <v>86</v>
      </c>
      <c r="I574" s="23" t="s">
        <v>4805</v>
      </c>
      <c r="J574" s="23">
        <f>IF(TRIM(B574)="?",'Cleaning Summary'!$B$28,B574)</f>
        <v>1988</v>
      </c>
      <c r="K574" s="23" t="str">
        <f>IF(TRIM(C574)="?",'Cleaning Summary'!$B$27,C574)</f>
        <v>Sep</v>
      </c>
      <c r="L574" s="23" t="str">
        <f>IF(TRIM(G574)="?",'Cleaning Summary'!$B$40,G574)</f>
        <v>tier - 2</v>
      </c>
      <c r="M574" s="23" t="str">
        <f>IF(TRIM(H574)="?",'Cleaning Summary'!$B$45,H574)</f>
        <v>tier - 2</v>
      </c>
      <c r="N574" s="23" t="str">
        <f>IF(TRIM(I574)="?",'Cleaning Summary'!$B$29,I574)</f>
        <v>R1013</v>
      </c>
      <c r="O574" s="29">
        <f>DATE(J574,MATCH(K574,{"Jan","Feb","Mar","Apr","May","Jun","Jul","Aug","Sep","Oct","Nov","Dec"},0),D574)</f>
        <v>32390</v>
      </c>
      <c r="P574" s="23">
        <f>DATEDIF(O574,'Cleaning Summary'!$B$62,"Y")</f>
        <v>34</v>
      </c>
    </row>
    <row r="575" spans="1:16" x14ac:dyDescent="0.35">
      <c r="A575" s="23" t="s">
        <v>3645</v>
      </c>
      <c r="B575" s="23">
        <v>1977</v>
      </c>
      <c r="C575" s="23" t="s">
        <v>4807</v>
      </c>
      <c r="D575" s="23">
        <v>9</v>
      </c>
      <c r="E575" s="23">
        <v>2</v>
      </c>
      <c r="F575" s="28">
        <v>5003.7700000000004</v>
      </c>
      <c r="G575" s="23" t="s">
        <v>86</v>
      </c>
      <c r="H575" s="23" t="s">
        <v>87</v>
      </c>
      <c r="I575" s="23" t="s">
        <v>4805</v>
      </c>
      <c r="J575" s="23">
        <f>IF(TRIM(B575)="?",'Cleaning Summary'!$B$28,B575)</f>
        <v>1977</v>
      </c>
      <c r="K575" s="23" t="str">
        <f>IF(TRIM(C575)="?",'Cleaning Summary'!$B$27,C575)</f>
        <v>Jun</v>
      </c>
      <c r="L575" s="23" t="str">
        <f>IF(TRIM(G575)="?",'Cleaning Summary'!$B$40,G575)</f>
        <v>tier - 2</v>
      </c>
      <c r="M575" s="23" t="str">
        <f>IF(TRIM(H575)="?",'Cleaning Summary'!$B$45,H575)</f>
        <v>tier - 3</v>
      </c>
      <c r="N575" s="23" t="str">
        <f>IF(TRIM(I575)="?",'Cleaning Summary'!$B$29,I575)</f>
        <v>R1013</v>
      </c>
      <c r="O575" s="29">
        <f>DATE(J575,MATCH(K575,{"Jan","Feb","Mar","Apr","May","Jun","Jul","Aug","Sep","Oct","Nov","Dec"},0),D575)</f>
        <v>28285</v>
      </c>
      <c r="P575" s="23">
        <f>DATEDIF(O575,'Cleaning Summary'!$B$62,"Y")</f>
        <v>45</v>
      </c>
    </row>
    <row r="576" spans="1:16" x14ac:dyDescent="0.35">
      <c r="A576" s="23" t="s">
        <v>3643</v>
      </c>
      <c r="B576" s="23">
        <v>1988</v>
      </c>
      <c r="C576" s="23" t="s">
        <v>4804</v>
      </c>
      <c r="D576" s="23">
        <v>8</v>
      </c>
      <c r="E576" s="23">
        <v>1</v>
      </c>
      <c r="F576" s="28">
        <v>5003.8500000000004</v>
      </c>
      <c r="G576" s="23" t="s">
        <v>86</v>
      </c>
      <c r="H576" s="23" t="s">
        <v>87</v>
      </c>
      <c r="I576" s="23" t="s">
        <v>4812</v>
      </c>
      <c r="J576" s="23">
        <f>IF(TRIM(B576)="?",'Cleaning Summary'!$B$28,B576)</f>
        <v>1988</v>
      </c>
      <c r="K576" s="23" t="str">
        <f>IF(TRIM(C576)="?",'Cleaning Summary'!$B$27,C576)</f>
        <v>Jul</v>
      </c>
      <c r="L576" s="23" t="str">
        <f>IF(TRIM(G576)="?",'Cleaning Summary'!$B$40,G576)</f>
        <v>tier - 2</v>
      </c>
      <c r="M576" s="23" t="str">
        <f>IF(TRIM(H576)="?",'Cleaning Summary'!$B$45,H576)</f>
        <v>tier - 3</v>
      </c>
      <c r="N576" s="23" t="str">
        <f>IF(TRIM(I576)="?",'Cleaning Summary'!$B$29,I576)</f>
        <v>R1011</v>
      </c>
      <c r="O576" s="29">
        <f>DATE(J576,MATCH(K576,{"Jan","Feb","Mar","Apr","May","Jun","Jul","Aug","Sep","Oct","Nov","Dec"},0),D576)</f>
        <v>32332</v>
      </c>
      <c r="P576" s="23">
        <f>DATEDIF(O576,'Cleaning Summary'!$B$62,"Y")</f>
        <v>34</v>
      </c>
    </row>
    <row r="577" spans="1:16" x14ac:dyDescent="0.35">
      <c r="A577" s="23" t="s">
        <v>3641</v>
      </c>
      <c r="B577" s="23">
        <v>1988</v>
      </c>
      <c r="C577" s="23" t="s">
        <v>4806</v>
      </c>
      <c r="D577" s="23">
        <v>9</v>
      </c>
      <c r="E577" s="23">
        <v>1</v>
      </c>
      <c r="F577" s="28">
        <v>5012.47</v>
      </c>
      <c r="G577" s="23" t="s">
        <v>86</v>
      </c>
      <c r="H577" s="23" t="s">
        <v>87</v>
      </c>
      <c r="I577" s="23" t="s">
        <v>4812</v>
      </c>
      <c r="J577" s="23">
        <f>IF(TRIM(B577)="?",'Cleaning Summary'!$B$28,B577)</f>
        <v>1988</v>
      </c>
      <c r="K577" s="23" t="str">
        <f>IF(TRIM(C577)="?",'Cleaning Summary'!$B$27,C577)</f>
        <v>Nov</v>
      </c>
      <c r="L577" s="23" t="str">
        <f>IF(TRIM(G577)="?",'Cleaning Summary'!$B$40,G577)</f>
        <v>tier - 2</v>
      </c>
      <c r="M577" s="23" t="str">
        <f>IF(TRIM(H577)="?",'Cleaning Summary'!$B$45,H577)</f>
        <v>tier - 3</v>
      </c>
      <c r="N577" s="23" t="str">
        <f>IF(TRIM(I577)="?",'Cleaning Summary'!$B$29,I577)</f>
        <v>R1011</v>
      </c>
      <c r="O577" s="29">
        <f>DATE(J577,MATCH(K577,{"Jan","Feb","Mar","Apr","May","Jun","Jul","Aug","Sep","Oct","Nov","Dec"},0),D577)</f>
        <v>32456</v>
      </c>
      <c r="P577" s="23">
        <f>DATEDIF(O577,'Cleaning Summary'!$B$62,"Y")</f>
        <v>34</v>
      </c>
    </row>
    <row r="578" spans="1:16" x14ac:dyDescent="0.35">
      <c r="A578" s="23" t="s">
        <v>3639</v>
      </c>
      <c r="B578" s="23">
        <v>1985</v>
      </c>
      <c r="C578" s="23" t="s">
        <v>4809</v>
      </c>
      <c r="D578" s="23">
        <v>28</v>
      </c>
      <c r="E578" s="23">
        <v>0</v>
      </c>
      <c r="F578" s="28">
        <v>5028.1499999999996</v>
      </c>
      <c r="G578" s="23" t="s">
        <v>85</v>
      </c>
      <c r="H578" s="23" t="s">
        <v>86</v>
      </c>
      <c r="I578" s="23" t="s">
        <v>4808</v>
      </c>
      <c r="J578" s="23">
        <f>IF(TRIM(B578)="?",'Cleaning Summary'!$B$28,B578)</f>
        <v>1985</v>
      </c>
      <c r="K578" s="23" t="str">
        <f>IF(TRIM(C578)="?",'Cleaning Summary'!$B$27,C578)</f>
        <v>Dec</v>
      </c>
      <c r="L578" s="23" t="str">
        <f>IF(TRIM(G578)="?",'Cleaning Summary'!$B$40,G578)</f>
        <v>tier - 1</v>
      </c>
      <c r="M578" s="23" t="str">
        <f>IF(TRIM(H578)="?",'Cleaning Summary'!$B$45,H578)</f>
        <v>tier - 2</v>
      </c>
      <c r="N578" s="23" t="str">
        <f>IF(TRIM(I578)="?",'Cleaning Summary'!$B$29,I578)</f>
        <v>R1012</v>
      </c>
      <c r="O578" s="29">
        <f>DATE(J578,MATCH(K578,{"Jan","Feb","Mar","Apr","May","Jun","Jul","Aug","Sep","Oct","Nov","Dec"},0),D578)</f>
        <v>31409</v>
      </c>
      <c r="P578" s="23">
        <f>DATEDIF(O578,'Cleaning Summary'!$B$62,"Y")</f>
        <v>37</v>
      </c>
    </row>
    <row r="579" spans="1:16" x14ac:dyDescent="0.35">
      <c r="A579" s="23" t="s">
        <v>3637</v>
      </c>
      <c r="B579" s="23">
        <v>1991</v>
      </c>
      <c r="C579" s="23" t="s">
        <v>73</v>
      </c>
      <c r="D579" s="23">
        <v>10</v>
      </c>
      <c r="E579" s="23">
        <v>2</v>
      </c>
      <c r="F579" s="28">
        <v>5031.2700000000004</v>
      </c>
      <c r="G579" s="23" t="s">
        <v>87</v>
      </c>
      <c r="H579" s="23" t="s">
        <v>85</v>
      </c>
      <c r="I579" s="23" t="s">
        <v>4815</v>
      </c>
      <c r="J579" s="23">
        <f>IF(TRIM(B579)="?",'Cleaning Summary'!$B$28,B579)</f>
        <v>1991</v>
      </c>
      <c r="K579" s="23" t="str">
        <f>IF(TRIM(C579)="?",'Cleaning Summary'!$B$27,C579)</f>
        <v>Sep</v>
      </c>
      <c r="L579" s="23" t="str">
        <f>IF(TRIM(G579)="?",'Cleaning Summary'!$B$40,G579)</f>
        <v>tier - 3</v>
      </c>
      <c r="M579" s="23" t="str">
        <f>IF(TRIM(H579)="?",'Cleaning Summary'!$B$45,H579)</f>
        <v>tier - 1</v>
      </c>
      <c r="N579" s="23" t="str">
        <f>IF(TRIM(I579)="?",'Cleaning Summary'!$B$29,I579)</f>
        <v>R1016</v>
      </c>
      <c r="O579" s="29">
        <f>DATE(J579,MATCH(K579,{"Jan","Feb","Mar","Apr","May","Jun","Jul","Aug","Sep","Oct","Nov","Dec"},0),D579)</f>
        <v>33491</v>
      </c>
      <c r="P579" s="23">
        <f>DATEDIF(O579,'Cleaning Summary'!$B$62,"Y")</f>
        <v>31</v>
      </c>
    </row>
    <row r="580" spans="1:16" x14ac:dyDescent="0.35">
      <c r="A580" s="23" t="s">
        <v>3635</v>
      </c>
      <c r="B580" s="23">
        <v>1986</v>
      </c>
      <c r="C580" s="23" t="s">
        <v>4807</v>
      </c>
      <c r="D580" s="23">
        <v>29</v>
      </c>
      <c r="E580" s="23">
        <v>3</v>
      </c>
      <c r="F580" s="28">
        <v>5034.1000000000004</v>
      </c>
      <c r="G580" s="23" t="s">
        <v>86</v>
      </c>
      <c r="H580" s="23" t="s">
        <v>86</v>
      </c>
      <c r="I580" s="23" t="s">
        <v>4805</v>
      </c>
      <c r="J580" s="23">
        <f>IF(TRIM(B580)="?",'Cleaning Summary'!$B$28,B580)</f>
        <v>1986</v>
      </c>
      <c r="K580" s="23" t="str">
        <f>IF(TRIM(C580)="?",'Cleaning Summary'!$B$27,C580)</f>
        <v>Jun</v>
      </c>
      <c r="L580" s="23" t="str">
        <f>IF(TRIM(G580)="?",'Cleaning Summary'!$B$40,G580)</f>
        <v>tier - 2</v>
      </c>
      <c r="M580" s="23" t="str">
        <f>IF(TRIM(H580)="?",'Cleaning Summary'!$B$45,H580)</f>
        <v>tier - 2</v>
      </c>
      <c r="N580" s="23" t="str">
        <f>IF(TRIM(I580)="?",'Cleaning Summary'!$B$29,I580)</f>
        <v>R1013</v>
      </c>
      <c r="O580" s="29">
        <f>DATE(J580,MATCH(K580,{"Jan","Feb","Mar","Apr","May","Jun","Jul","Aug","Sep","Oct","Nov","Dec"},0),D580)</f>
        <v>31592</v>
      </c>
      <c r="P580" s="23">
        <f>DATEDIF(O580,'Cleaning Summary'!$B$62,"Y")</f>
        <v>36</v>
      </c>
    </row>
    <row r="581" spans="1:16" x14ac:dyDescent="0.35">
      <c r="A581" s="23" t="s">
        <v>3633</v>
      </c>
      <c r="B581" s="23">
        <v>1997</v>
      </c>
      <c r="C581" s="23" t="s">
        <v>4809</v>
      </c>
      <c r="D581" s="23">
        <v>4</v>
      </c>
      <c r="E581" s="23">
        <v>0</v>
      </c>
      <c r="F581" s="28">
        <v>5038.57</v>
      </c>
      <c r="G581" s="23" t="s">
        <v>86</v>
      </c>
      <c r="H581" s="23" t="s">
        <v>86</v>
      </c>
      <c r="I581" s="23" t="s">
        <v>4817</v>
      </c>
      <c r="J581" s="23">
        <f>IF(TRIM(B581)="?",'Cleaning Summary'!$B$28,B581)</f>
        <v>1997</v>
      </c>
      <c r="K581" s="23" t="str">
        <f>IF(TRIM(C581)="?",'Cleaning Summary'!$B$27,C581)</f>
        <v>Dec</v>
      </c>
      <c r="L581" s="23" t="str">
        <f>IF(TRIM(G581)="?",'Cleaning Summary'!$B$40,G581)</f>
        <v>tier - 2</v>
      </c>
      <c r="M581" s="23" t="str">
        <f>IF(TRIM(H581)="?",'Cleaning Summary'!$B$45,H581)</f>
        <v>tier - 2</v>
      </c>
      <c r="N581" s="23" t="str">
        <f>IF(TRIM(I581)="?",'Cleaning Summary'!$B$29,I581)</f>
        <v>R1025</v>
      </c>
      <c r="O581" s="29">
        <f>DATE(J581,MATCH(K581,{"Jan","Feb","Mar","Apr","May","Jun","Jul","Aug","Sep","Oct","Nov","Dec"},0),D581)</f>
        <v>35768</v>
      </c>
      <c r="P581" s="23">
        <f>DATEDIF(O581,'Cleaning Summary'!$B$62,"Y")</f>
        <v>25</v>
      </c>
    </row>
    <row r="582" spans="1:16" x14ac:dyDescent="0.35">
      <c r="A582" s="23" t="s">
        <v>3631</v>
      </c>
      <c r="B582" s="23">
        <v>2001</v>
      </c>
      <c r="C582" s="23" t="s">
        <v>4811</v>
      </c>
      <c r="D582" s="23">
        <v>16</v>
      </c>
      <c r="E582" s="23">
        <v>0</v>
      </c>
      <c r="F582" s="28">
        <v>5043.13</v>
      </c>
      <c r="G582" s="23" t="s">
        <v>86</v>
      </c>
      <c r="H582" s="23" t="s">
        <v>87</v>
      </c>
      <c r="I582" s="23" t="s">
        <v>4812</v>
      </c>
      <c r="J582" s="23">
        <f>IF(TRIM(B582)="?",'Cleaning Summary'!$B$28,B582)</f>
        <v>2001</v>
      </c>
      <c r="K582" s="23" t="str">
        <f>IF(TRIM(C582)="?",'Cleaning Summary'!$B$27,C582)</f>
        <v>Oct</v>
      </c>
      <c r="L582" s="23" t="str">
        <f>IF(TRIM(G582)="?",'Cleaning Summary'!$B$40,G582)</f>
        <v>tier - 2</v>
      </c>
      <c r="M582" s="23" t="str">
        <f>IF(TRIM(H582)="?",'Cleaning Summary'!$B$45,H582)</f>
        <v>tier - 3</v>
      </c>
      <c r="N582" s="23" t="str">
        <f>IF(TRIM(I582)="?",'Cleaning Summary'!$B$29,I582)</f>
        <v>R1011</v>
      </c>
      <c r="O582" s="29">
        <f>DATE(J582,MATCH(K582,{"Jan","Feb","Mar","Apr","May","Jun","Jul","Aug","Sep","Oct","Nov","Dec"},0),D582)</f>
        <v>37180</v>
      </c>
      <c r="P582" s="23">
        <f>DATEDIF(O582,'Cleaning Summary'!$B$62,"Y")</f>
        <v>21</v>
      </c>
    </row>
    <row r="583" spans="1:16" x14ac:dyDescent="0.35">
      <c r="A583" s="23" t="s">
        <v>3629</v>
      </c>
      <c r="B583" s="23">
        <v>1997</v>
      </c>
      <c r="C583" s="23" t="s">
        <v>4804</v>
      </c>
      <c r="D583" s="23">
        <v>29</v>
      </c>
      <c r="E583" s="23">
        <v>0</v>
      </c>
      <c r="F583" s="28">
        <v>5045.1499999999996</v>
      </c>
      <c r="G583" s="23" t="s">
        <v>86</v>
      </c>
      <c r="H583" s="23" t="s">
        <v>86</v>
      </c>
      <c r="I583" s="23" t="s">
        <v>4808</v>
      </c>
      <c r="J583" s="23">
        <f>IF(TRIM(B583)="?",'Cleaning Summary'!$B$28,B583)</f>
        <v>1997</v>
      </c>
      <c r="K583" s="23" t="str">
        <f>IF(TRIM(C583)="?",'Cleaning Summary'!$B$27,C583)</f>
        <v>Jul</v>
      </c>
      <c r="L583" s="23" t="str">
        <f>IF(TRIM(G583)="?",'Cleaning Summary'!$B$40,G583)</f>
        <v>tier - 2</v>
      </c>
      <c r="M583" s="23" t="str">
        <f>IF(TRIM(H583)="?",'Cleaning Summary'!$B$45,H583)</f>
        <v>tier - 2</v>
      </c>
      <c r="N583" s="23" t="str">
        <f>IF(TRIM(I583)="?",'Cleaning Summary'!$B$29,I583)</f>
        <v>R1012</v>
      </c>
      <c r="O583" s="29">
        <f>DATE(J583,MATCH(K583,{"Jan","Feb","Mar","Apr","May","Jun","Jul","Aug","Sep","Oct","Nov","Dec"},0),D583)</f>
        <v>35640</v>
      </c>
      <c r="P583" s="23">
        <f>DATEDIF(O583,'Cleaning Summary'!$B$62,"Y")</f>
        <v>25</v>
      </c>
    </row>
    <row r="584" spans="1:16" x14ac:dyDescent="0.35">
      <c r="A584" s="23" t="s">
        <v>3627</v>
      </c>
      <c r="B584" s="23">
        <v>1980</v>
      </c>
      <c r="C584" s="23" t="s">
        <v>73</v>
      </c>
      <c r="D584" s="23">
        <v>7</v>
      </c>
      <c r="E584" s="23">
        <v>2</v>
      </c>
      <c r="F584" s="28">
        <v>5054.05</v>
      </c>
      <c r="G584" s="23" t="s">
        <v>86</v>
      </c>
      <c r="H584" s="23" t="s">
        <v>86</v>
      </c>
      <c r="I584" s="23" t="s">
        <v>4805</v>
      </c>
      <c r="J584" s="23">
        <f>IF(TRIM(B584)="?",'Cleaning Summary'!$B$28,B584)</f>
        <v>1980</v>
      </c>
      <c r="K584" s="23" t="str">
        <f>IF(TRIM(C584)="?",'Cleaning Summary'!$B$27,C584)</f>
        <v>Sep</v>
      </c>
      <c r="L584" s="23" t="str">
        <f>IF(TRIM(G584)="?",'Cleaning Summary'!$B$40,G584)</f>
        <v>tier - 2</v>
      </c>
      <c r="M584" s="23" t="str">
        <f>IF(TRIM(H584)="?",'Cleaning Summary'!$B$45,H584)</f>
        <v>tier - 2</v>
      </c>
      <c r="N584" s="23" t="str">
        <f>IF(TRIM(I584)="?",'Cleaning Summary'!$B$29,I584)</f>
        <v>R1013</v>
      </c>
      <c r="O584" s="29">
        <f>DATE(J584,MATCH(K584,{"Jan","Feb","Mar","Apr","May","Jun","Jul","Aug","Sep","Oct","Nov","Dec"},0),D584)</f>
        <v>29471</v>
      </c>
      <c r="P584" s="23">
        <f>DATEDIF(O584,'Cleaning Summary'!$B$62,"Y")</f>
        <v>42</v>
      </c>
    </row>
    <row r="585" spans="1:16" x14ac:dyDescent="0.35">
      <c r="A585" s="23" t="s">
        <v>3625</v>
      </c>
      <c r="B585" s="23">
        <v>1993</v>
      </c>
      <c r="C585" s="23" t="s">
        <v>4807</v>
      </c>
      <c r="D585" s="23">
        <v>11</v>
      </c>
      <c r="E585" s="23">
        <v>0</v>
      </c>
      <c r="F585" s="28">
        <v>5059.5600000000004</v>
      </c>
      <c r="G585" s="23" t="s">
        <v>86</v>
      </c>
      <c r="H585" s="23" t="s">
        <v>85</v>
      </c>
      <c r="I585" s="23" t="s">
        <v>4821</v>
      </c>
      <c r="J585" s="23">
        <f>IF(TRIM(B585)="?",'Cleaning Summary'!$B$28,B585)</f>
        <v>1993</v>
      </c>
      <c r="K585" s="23" t="str">
        <f>IF(TRIM(C585)="?",'Cleaning Summary'!$B$27,C585)</f>
        <v>Jun</v>
      </c>
      <c r="L585" s="23" t="str">
        <f>IF(TRIM(G585)="?",'Cleaning Summary'!$B$40,G585)</f>
        <v>tier - 2</v>
      </c>
      <c r="M585" s="23" t="str">
        <f>IF(TRIM(H585)="?",'Cleaning Summary'!$B$45,H585)</f>
        <v>tier - 1</v>
      </c>
      <c r="N585" s="23" t="str">
        <f>IF(TRIM(I585)="?",'Cleaning Summary'!$B$29,I585)</f>
        <v>R1021</v>
      </c>
      <c r="O585" s="29">
        <f>DATE(J585,MATCH(K585,{"Jan","Feb","Mar","Apr","May","Jun","Jul","Aug","Sep","Oct","Nov","Dec"},0),D585)</f>
        <v>34131</v>
      </c>
      <c r="P585" s="23">
        <f>DATEDIF(O585,'Cleaning Summary'!$B$62,"Y")</f>
        <v>29</v>
      </c>
    </row>
    <row r="586" spans="1:16" x14ac:dyDescent="0.35">
      <c r="A586" s="23" t="s">
        <v>3623</v>
      </c>
      <c r="B586" s="23">
        <v>1978</v>
      </c>
      <c r="C586" s="23" t="s">
        <v>4806</v>
      </c>
      <c r="D586" s="23">
        <v>22</v>
      </c>
      <c r="E586" s="23">
        <v>2</v>
      </c>
      <c r="F586" s="28">
        <v>5077.1899999999996</v>
      </c>
      <c r="G586" s="23" t="s">
        <v>86</v>
      </c>
      <c r="H586" s="23" t="s">
        <v>87</v>
      </c>
      <c r="I586" s="23" t="s">
        <v>4808</v>
      </c>
      <c r="J586" s="23">
        <f>IF(TRIM(B586)="?",'Cleaning Summary'!$B$28,B586)</f>
        <v>1978</v>
      </c>
      <c r="K586" s="23" t="str">
        <f>IF(TRIM(C586)="?",'Cleaning Summary'!$B$27,C586)</f>
        <v>Nov</v>
      </c>
      <c r="L586" s="23" t="str">
        <f>IF(TRIM(G586)="?",'Cleaning Summary'!$B$40,G586)</f>
        <v>tier - 2</v>
      </c>
      <c r="M586" s="23" t="str">
        <f>IF(TRIM(H586)="?",'Cleaning Summary'!$B$45,H586)</f>
        <v>tier - 3</v>
      </c>
      <c r="N586" s="23" t="str">
        <f>IF(TRIM(I586)="?",'Cleaning Summary'!$B$29,I586)</f>
        <v>R1012</v>
      </c>
      <c r="O586" s="29">
        <f>DATE(J586,MATCH(K586,{"Jan","Feb","Mar","Apr","May","Jun","Jul","Aug","Sep","Oct","Nov","Dec"},0),D586)</f>
        <v>28816</v>
      </c>
      <c r="P586" s="23">
        <f>DATEDIF(O586,'Cleaning Summary'!$B$62,"Y")</f>
        <v>44</v>
      </c>
    </row>
    <row r="587" spans="1:16" x14ac:dyDescent="0.35">
      <c r="A587" s="23" t="s">
        <v>3621</v>
      </c>
      <c r="B587" s="23">
        <v>1997</v>
      </c>
      <c r="C587" s="23" t="s">
        <v>4804</v>
      </c>
      <c r="D587" s="23">
        <v>14</v>
      </c>
      <c r="E587" s="23">
        <v>5</v>
      </c>
      <c r="F587" s="28">
        <v>5080.1000000000004</v>
      </c>
      <c r="G587" s="23" t="s">
        <v>87</v>
      </c>
      <c r="H587" s="23" t="s">
        <v>86</v>
      </c>
      <c r="I587" s="23" t="s">
        <v>4812</v>
      </c>
      <c r="J587" s="23">
        <f>IF(TRIM(B587)="?",'Cleaning Summary'!$B$28,B587)</f>
        <v>1997</v>
      </c>
      <c r="K587" s="23" t="str">
        <f>IF(TRIM(C587)="?",'Cleaning Summary'!$B$27,C587)</f>
        <v>Jul</v>
      </c>
      <c r="L587" s="23" t="str">
        <f>IF(TRIM(G587)="?",'Cleaning Summary'!$B$40,G587)</f>
        <v>tier - 3</v>
      </c>
      <c r="M587" s="23" t="str">
        <f>IF(TRIM(H587)="?",'Cleaning Summary'!$B$45,H587)</f>
        <v>tier - 2</v>
      </c>
      <c r="N587" s="23" t="str">
        <f>IF(TRIM(I587)="?",'Cleaning Summary'!$B$29,I587)</f>
        <v>R1011</v>
      </c>
      <c r="O587" s="29">
        <f>DATE(J587,MATCH(K587,{"Jan","Feb","Mar","Apr","May","Jun","Jul","Aug","Sep","Oct","Nov","Dec"},0),D587)</f>
        <v>35625</v>
      </c>
      <c r="P587" s="23">
        <f>DATEDIF(O587,'Cleaning Summary'!$B$62,"Y")</f>
        <v>25</v>
      </c>
    </row>
    <row r="588" spans="1:16" x14ac:dyDescent="0.35">
      <c r="A588" s="23" t="s">
        <v>3619</v>
      </c>
      <c r="B588" s="23">
        <v>1999</v>
      </c>
      <c r="C588" s="23" t="s">
        <v>4807</v>
      </c>
      <c r="D588" s="23">
        <v>19</v>
      </c>
      <c r="E588" s="23">
        <v>0</v>
      </c>
      <c r="F588" s="28">
        <v>5087.92</v>
      </c>
      <c r="G588" s="23" t="s">
        <v>86</v>
      </c>
      <c r="H588" s="23" t="s">
        <v>86</v>
      </c>
      <c r="I588" s="23" t="s">
        <v>4824</v>
      </c>
      <c r="J588" s="23">
        <f>IF(TRIM(B588)="?",'Cleaning Summary'!$B$28,B588)</f>
        <v>1999</v>
      </c>
      <c r="K588" s="23" t="str">
        <f>IF(TRIM(C588)="?",'Cleaning Summary'!$B$27,C588)</f>
        <v>Jun</v>
      </c>
      <c r="L588" s="23" t="str">
        <f>IF(TRIM(G588)="?",'Cleaning Summary'!$B$40,G588)</f>
        <v>tier - 2</v>
      </c>
      <c r="M588" s="23" t="str">
        <f>IF(TRIM(H588)="?",'Cleaning Summary'!$B$45,H588)</f>
        <v>tier - 2</v>
      </c>
      <c r="N588" s="23" t="str">
        <f>IF(TRIM(I588)="?",'Cleaning Summary'!$B$29,I588)</f>
        <v>R1026</v>
      </c>
      <c r="O588" s="29">
        <f>DATE(J588,MATCH(K588,{"Jan","Feb","Mar","Apr","May","Jun","Jul","Aug","Sep","Oct","Nov","Dec"},0),D588)</f>
        <v>36330</v>
      </c>
      <c r="P588" s="23">
        <f>DATEDIF(O588,'Cleaning Summary'!$B$62,"Y")</f>
        <v>23</v>
      </c>
    </row>
    <row r="589" spans="1:16" x14ac:dyDescent="0.35">
      <c r="A589" s="23" t="s">
        <v>3617</v>
      </c>
      <c r="B589" s="23">
        <v>1987</v>
      </c>
      <c r="C589" s="23" t="s">
        <v>4806</v>
      </c>
      <c r="D589" s="23">
        <v>18</v>
      </c>
      <c r="E589" s="23">
        <v>1</v>
      </c>
      <c r="F589" s="28">
        <v>5116.5</v>
      </c>
      <c r="G589" s="23" t="s">
        <v>86</v>
      </c>
      <c r="H589" s="23" t="s">
        <v>86</v>
      </c>
      <c r="I589" s="23" t="s">
        <v>4808</v>
      </c>
      <c r="J589" s="23">
        <f>IF(TRIM(B589)="?",'Cleaning Summary'!$B$28,B589)</f>
        <v>1987</v>
      </c>
      <c r="K589" s="23" t="str">
        <f>IF(TRIM(C589)="?",'Cleaning Summary'!$B$27,C589)</f>
        <v>Nov</v>
      </c>
      <c r="L589" s="23" t="str">
        <f>IF(TRIM(G589)="?",'Cleaning Summary'!$B$40,G589)</f>
        <v>tier - 2</v>
      </c>
      <c r="M589" s="23" t="str">
        <f>IF(TRIM(H589)="?",'Cleaning Summary'!$B$45,H589)</f>
        <v>tier - 2</v>
      </c>
      <c r="N589" s="23" t="str">
        <f>IF(TRIM(I589)="?",'Cleaning Summary'!$B$29,I589)</f>
        <v>R1012</v>
      </c>
      <c r="O589" s="29">
        <f>DATE(J589,MATCH(K589,{"Jan","Feb","Mar","Apr","May","Jun","Jul","Aug","Sep","Oct","Nov","Dec"},0),D589)</f>
        <v>32099</v>
      </c>
      <c r="P589" s="23">
        <f>DATEDIF(O589,'Cleaning Summary'!$B$62,"Y")</f>
        <v>35</v>
      </c>
    </row>
    <row r="590" spans="1:16" x14ac:dyDescent="0.35">
      <c r="A590" s="23" t="s">
        <v>3615</v>
      </c>
      <c r="B590" s="23">
        <v>1988</v>
      </c>
      <c r="C590" s="23" t="s">
        <v>4806</v>
      </c>
      <c r="D590" s="23">
        <v>1</v>
      </c>
      <c r="E590" s="23">
        <v>2</v>
      </c>
      <c r="F590" s="28">
        <v>5124.1899999999996</v>
      </c>
      <c r="G590" s="23" t="s">
        <v>86</v>
      </c>
      <c r="H590" s="23" t="s">
        <v>87</v>
      </c>
      <c r="I590" s="23" t="s">
        <v>4805</v>
      </c>
      <c r="J590" s="23">
        <f>IF(TRIM(B590)="?",'Cleaning Summary'!$B$28,B590)</f>
        <v>1988</v>
      </c>
      <c r="K590" s="23" t="str">
        <f>IF(TRIM(C590)="?",'Cleaning Summary'!$B$27,C590)</f>
        <v>Nov</v>
      </c>
      <c r="L590" s="23" t="str">
        <f>IF(TRIM(G590)="?",'Cleaning Summary'!$B$40,G590)</f>
        <v>tier - 2</v>
      </c>
      <c r="M590" s="23" t="str">
        <f>IF(TRIM(H590)="?",'Cleaning Summary'!$B$45,H590)</f>
        <v>tier - 3</v>
      </c>
      <c r="N590" s="23" t="str">
        <f>IF(TRIM(I590)="?",'Cleaning Summary'!$B$29,I590)</f>
        <v>R1013</v>
      </c>
      <c r="O590" s="29">
        <f>DATE(J590,MATCH(K590,{"Jan","Feb","Mar","Apr","May","Jun","Jul","Aug","Sep","Oct","Nov","Dec"},0),D590)</f>
        <v>32448</v>
      </c>
      <c r="P590" s="23">
        <f>DATEDIF(O590,'Cleaning Summary'!$B$62,"Y")</f>
        <v>34</v>
      </c>
    </row>
    <row r="591" spans="1:16" x14ac:dyDescent="0.35">
      <c r="A591" s="23" t="s">
        <v>3613</v>
      </c>
      <c r="B591" s="23">
        <v>1987</v>
      </c>
      <c r="C591" s="23" t="s">
        <v>73</v>
      </c>
      <c r="D591" s="23">
        <v>13</v>
      </c>
      <c r="E591" s="23">
        <v>1</v>
      </c>
      <c r="F591" s="28">
        <v>5125.22</v>
      </c>
      <c r="G591" s="23" t="s">
        <v>85</v>
      </c>
      <c r="H591" s="23" t="s">
        <v>86</v>
      </c>
      <c r="I591" s="23" t="s">
        <v>4808</v>
      </c>
      <c r="J591" s="23">
        <f>IF(TRIM(B591)="?",'Cleaning Summary'!$B$28,B591)</f>
        <v>1987</v>
      </c>
      <c r="K591" s="23" t="str">
        <f>IF(TRIM(C591)="?",'Cleaning Summary'!$B$27,C591)</f>
        <v>Sep</v>
      </c>
      <c r="L591" s="23" t="str">
        <f>IF(TRIM(G591)="?",'Cleaning Summary'!$B$40,G591)</f>
        <v>tier - 1</v>
      </c>
      <c r="M591" s="23" t="str">
        <f>IF(TRIM(H591)="?",'Cleaning Summary'!$B$45,H591)</f>
        <v>tier - 2</v>
      </c>
      <c r="N591" s="23" t="str">
        <f>IF(TRIM(I591)="?",'Cleaning Summary'!$B$29,I591)</f>
        <v>R1012</v>
      </c>
      <c r="O591" s="29">
        <f>DATE(J591,MATCH(K591,{"Jan","Feb","Mar","Apr","May","Jun","Jul","Aug","Sep","Oct","Nov","Dec"},0),D591)</f>
        <v>32033</v>
      </c>
      <c r="P591" s="23">
        <f>DATEDIF(O591,'Cleaning Summary'!$B$62,"Y")</f>
        <v>35</v>
      </c>
    </row>
    <row r="592" spans="1:16" x14ac:dyDescent="0.35">
      <c r="A592" s="23" t="s">
        <v>3611</v>
      </c>
      <c r="B592" s="23">
        <v>1988</v>
      </c>
      <c r="C592" s="23" t="s">
        <v>73</v>
      </c>
      <c r="D592" s="23">
        <v>15</v>
      </c>
      <c r="E592" s="23">
        <v>3</v>
      </c>
      <c r="F592" s="28">
        <v>5136.75</v>
      </c>
      <c r="G592" s="23" t="s">
        <v>86</v>
      </c>
      <c r="H592" s="23" t="s">
        <v>85</v>
      </c>
      <c r="I592" s="23" t="s">
        <v>4805</v>
      </c>
      <c r="J592" s="23">
        <f>IF(TRIM(B592)="?",'Cleaning Summary'!$B$28,B592)</f>
        <v>1988</v>
      </c>
      <c r="K592" s="23" t="str">
        <f>IF(TRIM(C592)="?",'Cleaning Summary'!$B$27,C592)</f>
        <v>Sep</v>
      </c>
      <c r="L592" s="23" t="str">
        <f>IF(TRIM(G592)="?",'Cleaning Summary'!$B$40,G592)</f>
        <v>tier - 2</v>
      </c>
      <c r="M592" s="23" t="str">
        <f>IF(TRIM(H592)="?",'Cleaning Summary'!$B$45,H592)</f>
        <v>tier - 1</v>
      </c>
      <c r="N592" s="23" t="str">
        <f>IF(TRIM(I592)="?",'Cleaning Summary'!$B$29,I592)</f>
        <v>R1013</v>
      </c>
      <c r="O592" s="29">
        <f>DATE(J592,MATCH(K592,{"Jan","Feb","Mar","Apr","May","Jun","Jul","Aug","Sep","Oct","Nov","Dec"},0),D592)</f>
        <v>32401</v>
      </c>
      <c r="P592" s="23">
        <f>DATEDIF(O592,'Cleaning Summary'!$B$62,"Y")</f>
        <v>34</v>
      </c>
    </row>
    <row r="593" spans="1:16" x14ac:dyDescent="0.35">
      <c r="A593" s="23" t="s">
        <v>3609</v>
      </c>
      <c r="B593" s="23">
        <v>1993</v>
      </c>
      <c r="C593" s="23" t="s">
        <v>4809</v>
      </c>
      <c r="D593" s="23">
        <v>10</v>
      </c>
      <c r="E593" s="23">
        <v>3</v>
      </c>
      <c r="F593" s="28">
        <v>5138.26</v>
      </c>
      <c r="G593" s="23" t="s">
        <v>86</v>
      </c>
      <c r="H593" s="23" t="s">
        <v>86</v>
      </c>
      <c r="I593" s="23" t="s">
        <v>4805</v>
      </c>
      <c r="J593" s="23">
        <f>IF(TRIM(B593)="?",'Cleaning Summary'!$B$28,B593)</f>
        <v>1993</v>
      </c>
      <c r="K593" s="23" t="str">
        <f>IF(TRIM(C593)="?",'Cleaning Summary'!$B$27,C593)</f>
        <v>Dec</v>
      </c>
      <c r="L593" s="23" t="str">
        <f>IF(TRIM(G593)="?",'Cleaning Summary'!$B$40,G593)</f>
        <v>tier - 2</v>
      </c>
      <c r="M593" s="23" t="str">
        <f>IF(TRIM(H593)="?",'Cleaning Summary'!$B$45,H593)</f>
        <v>tier - 2</v>
      </c>
      <c r="N593" s="23" t="str">
        <f>IF(TRIM(I593)="?",'Cleaning Summary'!$B$29,I593)</f>
        <v>R1013</v>
      </c>
      <c r="O593" s="29">
        <f>DATE(J593,MATCH(K593,{"Jan","Feb","Mar","Apr","May","Jun","Jul","Aug","Sep","Oct","Nov","Dec"},0),D593)</f>
        <v>34313</v>
      </c>
      <c r="P593" s="23">
        <f>DATEDIF(O593,'Cleaning Summary'!$B$62,"Y")</f>
        <v>29</v>
      </c>
    </row>
    <row r="594" spans="1:16" x14ac:dyDescent="0.35">
      <c r="A594" s="23" t="s">
        <v>3607</v>
      </c>
      <c r="B594" s="23">
        <v>1984</v>
      </c>
      <c r="C594" s="23" t="s">
        <v>4810</v>
      </c>
      <c r="D594" s="23">
        <v>22</v>
      </c>
      <c r="E594" s="23">
        <v>3</v>
      </c>
      <c r="F594" s="28">
        <v>5144.18</v>
      </c>
      <c r="G594" s="23" t="s">
        <v>86</v>
      </c>
      <c r="H594" s="23" t="s">
        <v>85</v>
      </c>
      <c r="I594" s="23" t="s">
        <v>4805</v>
      </c>
      <c r="J594" s="23">
        <f>IF(TRIM(B594)="?",'Cleaning Summary'!$B$28,B594)</f>
        <v>1984</v>
      </c>
      <c r="K594" s="23" t="str">
        <f>IF(TRIM(C594)="?",'Cleaning Summary'!$B$27,C594)</f>
        <v>Aug</v>
      </c>
      <c r="L594" s="23" t="str">
        <f>IF(TRIM(G594)="?",'Cleaning Summary'!$B$40,G594)</f>
        <v>tier - 2</v>
      </c>
      <c r="M594" s="23" t="str">
        <f>IF(TRIM(H594)="?",'Cleaning Summary'!$B$45,H594)</f>
        <v>tier - 1</v>
      </c>
      <c r="N594" s="23" t="str">
        <f>IF(TRIM(I594)="?",'Cleaning Summary'!$B$29,I594)</f>
        <v>R1013</v>
      </c>
      <c r="O594" s="29">
        <f>DATE(J594,MATCH(K594,{"Jan","Feb","Mar","Apr","May","Jun","Jul","Aug","Sep","Oct","Nov","Dec"},0),D594)</f>
        <v>30916</v>
      </c>
      <c r="P594" s="23">
        <f>DATEDIF(O594,'Cleaning Summary'!$B$62,"Y")</f>
        <v>38</v>
      </c>
    </row>
    <row r="595" spans="1:16" x14ac:dyDescent="0.35">
      <c r="A595" s="23" t="s">
        <v>3605</v>
      </c>
      <c r="B595" s="23">
        <v>1990</v>
      </c>
      <c r="C595" s="23" t="s">
        <v>4810</v>
      </c>
      <c r="D595" s="23">
        <v>22</v>
      </c>
      <c r="E595" s="23">
        <v>1</v>
      </c>
      <c r="F595" s="28">
        <v>5148.55</v>
      </c>
      <c r="G595" s="23" t="s">
        <v>86</v>
      </c>
      <c r="H595" s="23" t="s">
        <v>86</v>
      </c>
      <c r="I595" s="23" t="s">
        <v>4818</v>
      </c>
      <c r="J595" s="23">
        <f>IF(TRIM(B595)="?",'Cleaning Summary'!$B$28,B595)</f>
        <v>1990</v>
      </c>
      <c r="K595" s="23" t="str">
        <f>IF(TRIM(C595)="?",'Cleaning Summary'!$B$27,C595)</f>
        <v>Aug</v>
      </c>
      <c r="L595" s="23" t="str">
        <f>IF(TRIM(G595)="?",'Cleaning Summary'!$B$40,G595)</f>
        <v>tier - 2</v>
      </c>
      <c r="M595" s="23" t="str">
        <f>IF(TRIM(H595)="?",'Cleaning Summary'!$B$45,H595)</f>
        <v>tier - 2</v>
      </c>
      <c r="N595" s="23" t="str">
        <f>IF(TRIM(I595)="?",'Cleaning Summary'!$B$29,I595)</f>
        <v>R1024</v>
      </c>
      <c r="O595" s="29">
        <f>DATE(J595,MATCH(K595,{"Jan","Feb","Mar","Apr","May","Jun","Jul","Aug","Sep","Oct","Nov","Dec"},0),D595)</f>
        <v>33107</v>
      </c>
      <c r="P595" s="23">
        <f>DATEDIF(O595,'Cleaning Summary'!$B$62,"Y")</f>
        <v>32</v>
      </c>
    </row>
    <row r="596" spans="1:16" x14ac:dyDescent="0.35">
      <c r="A596" s="23" t="s">
        <v>3603</v>
      </c>
      <c r="B596" s="23">
        <v>1990</v>
      </c>
      <c r="C596" s="23" t="s">
        <v>4811</v>
      </c>
      <c r="D596" s="23">
        <v>9</v>
      </c>
      <c r="E596" s="23">
        <v>2</v>
      </c>
      <c r="F596" s="28">
        <v>5152.13</v>
      </c>
      <c r="G596" s="23" t="s">
        <v>86</v>
      </c>
      <c r="H596" s="23" t="s">
        <v>86</v>
      </c>
      <c r="I596" s="23" t="s">
        <v>4812</v>
      </c>
      <c r="J596" s="23">
        <f>IF(TRIM(B596)="?",'Cleaning Summary'!$B$28,B596)</f>
        <v>1990</v>
      </c>
      <c r="K596" s="23" t="str">
        <f>IF(TRIM(C596)="?",'Cleaning Summary'!$B$27,C596)</f>
        <v>Oct</v>
      </c>
      <c r="L596" s="23" t="str">
        <f>IF(TRIM(G596)="?",'Cleaning Summary'!$B$40,G596)</f>
        <v>tier - 2</v>
      </c>
      <c r="M596" s="23" t="str">
        <f>IF(TRIM(H596)="?",'Cleaning Summary'!$B$45,H596)</f>
        <v>tier - 2</v>
      </c>
      <c r="N596" s="23" t="str">
        <f>IF(TRIM(I596)="?",'Cleaning Summary'!$B$29,I596)</f>
        <v>R1011</v>
      </c>
      <c r="O596" s="29">
        <f>DATE(J596,MATCH(K596,{"Jan","Feb","Mar","Apr","May","Jun","Jul","Aug","Sep","Oct","Nov","Dec"},0),D596)</f>
        <v>33155</v>
      </c>
      <c r="P596" s="23">
        <f>DATEDIF(O596,'Cleaning Summary'!$B$62,"Y")</f>
        <v>32</v>
      </c>
    </row>
    <row r="597" spans="1:16" x14ac:dyDescent="0.35">
      <c r="A597" s="23" t="s">
        <v>3601</v>
      </c>
      <c r="B597" s="23">
        <v>1991</v>
      </c>
      <c r="C597" s="23" t="s">
        <v>4810</v>
      </c>
      <c r="D597" s="23">
        <v>29</v>
      </c>
      <c r="E597" s="23">
        <v>3</v>
      </c>
      <c r="F597" s="28">
        <v>5166.96</v>
      </c>
      <c r="G597" s="23" t="s">
        <v>86</v>
      </c>
      <c r="H597" s="23" t="s">
        <v>86</v>
      </c>
      <c r="I597" s="23" t="s">
        <v>4808</v>
      </c>
      <c r="J597" s="23">
        <f>IF(TRIM(B597)="?",'Cleaning Summary'!$B$28,B597)</f>
        <v>1991</v>
      </c>
      <c r="K597" s="23" t="str">
        <f>IF(TRIM(C597)="?",'Cleaning Summary'!$B$27,C597)</f>
        <v>Aug</v>
      </c>
      <c r="L597" s="23" t="str">
        <f>IF(TRIM(G597)="?",'Cleaning Summary'!$B$40,G597)</f>
        <v>tier - 2</v>
      </c>
      <c r="M597" s="23" t="str">
        <f>IF(TRIM(H597)="?",'Cleaning Summary'!$B$45,H597)</f>
        <v>tier - 2</v>
      </c>
      <c r="N597" s="23" t="str">
        <f>IF(TRIM(I597)="?",'Cleaning Summary'!$B$29,I597)</f>
        <v>R1012</v>
      </c>
      <c r="O597" s="29">
        <f>DATE(J597,MATCH(K597,{"Jan","Feb","Mar","Apr","May","Jun","Jul","Aug","Sep","Oct","Nov","Dec"},0),D597)</f>
        <v>33479</v>
      </c>
      <c r="P597" s="23">
        <f>DATEDIF(O597,'Cleaning Summary'!$B$62,"Y")</f>
        <v>31</v>
      </c>
    </row>
    <row r="598" spans="1:16" x14ac:dyDescent="0.35">
      <c r="A598" s="23" t="s">
        <v>3599</v>
      </c>
      <c r="B598" s="23">
        <v>1984</v>
      </c>
      <c r="C598" s="23" t="s">
        <v>4811</v>
      </c>
      <c r="D598" s="23">
        <v>16</v>
      </c>
      <c r="E598" s="23">
        <v>3</v>
      </c>
      <c r="F598" s="28">
        <v>5177.12</v>
      </c>
      <c r="G598" s="23" t="s">
        <v>86</v>
      </c>
      <c r="H598" s="23" t="s">
        <v>85</v>
      </c>
      <c r="I598" s="23" t="s">
        <v>4805</v>
      </c>
      <c r="J598" s="23">
        <f>IF(TRIM(B598)="?",'Cleaning Summary'!$B$28,B598)</f>
        <v>1984</v>
      </c>
      <c r="K598" s="23" t="str">
        <f>IF(TRIM(C598)="?",'Cleaning Summary'!$B$27,C598)</f>
        <v>Oct</v>
      </c>
      <c r="L598" s="23" t="str">
        <f>IF(TRIM(G598)="?",'Cleaning Summary'!$B$40,G598)</f>
        <v>tier - 2</v>
      </c>
      <c r="M598" s="23" t="str">
        <f>IF(TRIM(H598)="?",'Cleaning Summary'!$B$45,H598)</f>
        <v>tier - 1</v>
      </c>
      <c r="N598" s="23" t="str">
        <f>IF(TRIM(I598)="?",'Cleaning Summary'!$B$29,I598)</f>
        <v>R1013</v>
      </c>
      <c r="O598" s="29">
        <f>DATE(J598,MATCH(K598,{"Jan","Feb","Mar","Apr","May","Jun","Jul","Aug","Sep","Oct","Nov","Dec"},0),D598)</f>
        <v>30971</v>
      </c>
      <c r="P598" s="23">
        <f>DATEDIF(O598,'Cleaning Summary'!$B$62,"Y")</f>
        <v>38</v>
      </c>
    </row>
    <row r="599" spans="1:16" x14ac:dyDescent="0.35">
      <c r="A599" s="23" t="s">
        <v>3597</v>
      </c>
      <c r="B599" s="23">
        <v>1979</v>
      </c>
      <c r="C599" s="23" t="s">
        <v>73</v>
      </c>
      <c r="D599" s="23">
        <v>12</v>
      </c>
      <c r="E599" s="23">
        <v>2</v>
      </c>
      <c r="F599" s="28">
        <v>5195.58</v>
      </c>
      <c r="G599" s="23" t="s">
        <v>86</v>
      </c>
      <c r="H599" s="23" t="s">
        <v>86</v>
      </c>
      <c r="I599" s="23" t="s">
        <v>4805</v>
      </c>
      <c r="J599" s="23">
        <f>IF(TRIM(B599)="?",'Cleaning Summary'!$B$28,B599)</f>
        <v>1979</v>
      </c>
      <c r="K599" s="23" t="str">
        <f>IF(TRIM(C599)="?",'Cleaning Summary'!$B$27,C599)</f>
        <v>Sep</v>
      </c>
      <c r="L599" s="23" t="str">
        <f>IF(TRIM(G599)="?",'Cleaning Summary'!$B$40,G599)</f>
        <v>tier - 2</v>
      </c>
      <c r="M599" s="23" t="str">
        <f>IF(TRIM(H599)="?",'Cleaning Summary'!$B$45,H599)</f>
        <v>tier - 2</v>
      </c>
      <c r="N599" s="23" t="str">
        <f>IF(TRIM(I599)="?",'Cleaning Summary'!$B$29,I599)</f>
        <v>R1013</v>
      </c>
      <c r="O599" s="29">
        <f>DATE(J599,MATCH(K599,{"Jan","Feb","Mar","Apr","May","Jun","Jul","Aug","Sep","Oct","Nov","Dec"},0),D599)</f>
        <v>29110</v>
      </c>
      <c r="P599" s="23">
        <f>DATEDIF(O599,'Cleaning Summary'!$B$62,"Y")</f>
        <v>43</v>
      </c>
    </row>
    <row r="600" spans="1:16" x14ac:dyDescent="0.35">
      <c r="A600" s="23" t="s">
        <v>3595</v>
      </c>
      <c r="B600" s="23">
        <v>2004</v>
      </c>
      <c r="C600" s="23" t="s">
        <v>4807</v>
      </c>
      <c r="D600" s="23">
        <v>6</v>
      </c>
      <c r="E600" s="23">
        <v>0</v>
      </c>
      <c r="F600" s="28">
        <v>5198.6899999999996</v>
      </c>
      <c r="G600" s="23" t="s">
        <v>86</v>
      </c>
      <c r="H600" s="23" t="s">
        <v>86</v>
      </c>
      <c r="I600" s="23" t="s">
        <v>4825</v>
      </c>
      <c r="J600" s="23">
        <f>IF(TRIM(B600)="?",'Cleaning Summary'!$B$28,B600)</f>
        <v>2004</v>
      </c>
      <c r="K600" s="23" t="str">
        <f>IF(TRIM(C600)="?",'Cleaning Summary'!$B$27,C600)</f>
        <v>Jun</v>
      </c>
      <c r="L600" s="23" t="str">
        <f>IF(TRIM(G600)="?",'Cleaning Summary'!$B$40,G600)</f>
        <v>tier - 2</v>
      </c>
      <c r="M600" s="23" t="str">
        <f>IF(TRIM(H600)="?",'Cleaning Summary'!$B$45,H600)</f>
        <v>tier - 2</v>
      </c>
      <c r="N600" s="23" t="str">
        <f>IF(TRIM(I600)="?",'Cleaning Summary'!$B$29,I600)</f>
        <v>R1022</v>
      </c>
      <c r="O600" s="29">
        <f>DATE(J600,MATCH(K600,{"Jan","Feb","Mar","Apr","May","Jun","Jul","Aug","Sep","Oct","Nov","Dec"},0),D600)</f>
        <v>38144</v>
      </c>
      <c r="P600" s="23">
        <f>DATEDIF(O600,'Cleaning Summary'!$B$62,"Y")</f>
        <v>19</v>
      </c>
    </row>
    <row r="601" spans="1:16" x14ac:dyDescent="0.35">
      <c r="A601" s="23" t="s">
        <v>3593</v>
      </c>
      <c r="B601" s="23">
        <v>1983</v>
      </c>
      <c r="C601" s="23" t="s">
        <v>4811</v>
      </c>
      <c r="D601" s="23">
        <v>24</v>
      </c>
      <c r="E601" s="23">
        <v>3</v>
      </c>
      <c r="F601" s="28">
        <v>5207.97</v>
      </c>
      <c r="G601" s="23" t="s">
        <v>86</v>
      </c>
      <c r="H601" s="23" t="s">
        <v>86</v>
      </c>
      <c r="I601" s="23" t="s">
        <v>4808</v>
      </c>
      <c r="J601" s="23">
        <f>IF(TRIM(B601)="?",'Cleaning Summary'!$B$28,B601)</f>
        <v>1983</v>
      </c>
      <c r="K601" s="23" t="str">
        <f>IF(TRIM(C601)="?",'Cleaning Summary'!$B$27,C601)</f>
        <v>Oct</v>
      </c>
      <c r="L601" s="23" t="str">
        <f>IF(TRIM(G601)="?",'Cleaning Summary'!$B$40,G601)</f>
        <v>tier - 2</v>
      </c>
      <c r="M601" s="23" t="str">
        <f>IF(TRIM(H601)="?",'Cleaning Summary'!$B$45,H601)</f>
        <v>tier - 2</v>
      </c>
      <c r="N601" s="23" t="str">
        <f>IF(TRIM(I601)="?",'Cleaning Summary'!$B$29,I601)</f>
        <v>R1012</v>
      </c>
      <c r="O601" s="29">
        <f>DATE(J601,MATCH(K601,{"Jan","Feb","Mar","Apr","May","Jun","Jul","Aug","Sep","Oct","Nov","Dec"},0),D601)</f>
        <v>30613</v>
      </c>
      <c r="P601" s="23">
        <f>DATEDIF(O601,'Cleaning Summary'!$B$62,"Y")</f>
        <v>39</v>
      </c>
    </row>
    <row r="602" spans="1:16" x14ac:dyDescent="0.35">
      <c r="A602" s="23" t="s">
        <v>3591</v>
      </c>
      <c r="B602" s="23">
        <v>1993</v>
      </c>
      <c r="C602" s="23" t="s">
        <v>4807</v>
      </c>
      <c r="D602" s="23">
        <v>17</v>
      </c>
      <c r="E602" s="23">
        <v>3</v>
      </c>
      <c r="F602" s="28">
        <v>5209.58</v>
      </c>
      <c r="G602" s="23" t="s">
        <v>87</v>
      </c>
      <c r="H602" s="23" t="s">
        <v>87</v>
      </c>
      <c r="I602" s="23" t="s">
        <v>4822</v>
      </c>
      <c r="J602" s="23">
        <f>IF(TRIM(B602)="?",'Cleaning Summary'!$B$28,B602)</f>
        <v>1993</v>
      </c>
      <c r="K602" s="23" t="str">
        <f>IF(TRIM(C602)="?",'Cleaning Summary'!$B$27,C602)</f>
        <v>Jun</v>
      </c>
      <c r="L602" s="23" t="str">
        <f>IF(TRIM(G602)="?",'Cleaning Summary'!$B$40,G602)</f>
        <v>tier - 3</v>
      </c>
      <c r="M602" s="23" t="str">
        <f>IF(TRIM(H602)="?",'Cleaning Summary'!$B$45,H602)</f>
        <v>tier - 3</v>
      </c>
      <c r="N602" s="23" t="str">
        <f>IF(TRIM(I602)="?",'Cleaning Summary'!$B$29,I602)</f>
        <v>R1017</v>
      </c>
      <c r="O602" s="29">
        <f>DATE(J602,MATCH(K602,{"Jan","Feb","Mar","Apr","May","Jun","Jul","Aug","Sep","Oct","Nov","Dec"},0),D602)</f>
        <v>34137</v>
      </c>
      <c r="P602" s="23">
        <f>DATEDIF(O602,'Cleaning Summary'!$B$62,"Y")</f>
        <v>29</v>
      </c>
    </row>
    <row r="603" spans="1:16" x14ac:dyDescent="0.35">
      <c r="A603" s="23" t="s">
        <v>3589</v>
      </c>
      <c r="B603" s="23">
        <v>1999</v>
      </c>
      <c r="C603" s="23" t="s">
        <v>4809</v>
      </c>
      <c r="D603" s="23">
        <v>1</v>
      </c>
      <c r="E603" s="23">
        <v>0</v>
      </c>
      <c r="F603" s="28">
        <v>5213.22</v>
      </c>
      <c r="G603" s="23" t="s">
        <v>86</v>
      </c>
      <c r="H603" s="23" t="s">
        <v>85</v>
      </c>
      <c r="I603" s="23" t="s">
        <v>4808</v>
      </c>
      <c r="J603" s="23">
        <f>IF(TRIM(B603)="?",'Cleaning Summary'!$B$28,B603)</f>
        <v>1999</v>
      </c>
      <c r="K603" s="23" t="str">
        <f>IF(TRIM(C603)="?",'Cleaning Summary'!$B$27,C603)</f>
        <v>Dec</v>
      </c>
      <c r="L603" s="23" t="str">
        <f>IF(TRIM(G603)="?",'Cleaning Summary'!$B$40,G603)</f>
        <v>tier - 2</v>
      </c>
      <c r="M603" s="23" t="str">
        <f>IF(TRIM(H603)="?",'Cleaning Summary'!$B$45,H603)</f>
        <v>tier - 1</v>
      </c>
      <c r="N603" s="23" t="str">
        <f>IF(TRIM(I603)="?",'Cleaning Summary'!$B$29,I603)</f>
        <v>R1012</v>
      </c>
      <c r="O603" s="29">
        <f>DATE(J603,MATCH(K603,{"Jan","Feb","Mar","Apr","May","Jun","Jul","Aug","Sep","Oct","Nov","Dec"},0),D603)</f>
        <v>36495</v>
      </c>
      <c r="P603" s="23">
        <f>DATEDIF(O603,'Cleaning Summary'!$B$62,"Y")</f>
        <v>23</v>
      </c>
    </row>
    <row r="604" spans="1:16" x14ac:dyDescent="0.35">
      <c r="A604" s="23" t="s">
        <v>3587</v>
      </c>
      <c r="B604" s="23">
        <v>1995</v>
      </c>
      <c r="C604" s="23" t="s">
        <v>4807</v>
      </c>
      <c r="D604" s="23">
        <v>6</v>
      </c>
      <c r="E604" s="23">
        <v>0</v>
      </c>
      <c r="F604" s="28">
        <v>5216.4799999999996</v>
      </c>
      <c r="G604" s="23" t="s">
        <v>86</v>
      </c>
      <c r="H604" s="23" t="s">
        <v>86</v>
      </c>
      <c r="I604" s="23" t="s">
        <v>4817</v>
      </c>
      <c r="J604" s="23">
        <f>IF(TRIM(B604)="?",'Cleaning Summary'!$B$28,B604)</f>
        <v>1995</v>
      </c>
      <c r="K604" s="23" t="str">
        <f>IF(TRIM(C604)="?",'Cleaning Summary'!$B$27,C604)</f>
        <v>Jun</v>
      </c>
      <c r="L604" s="23" t="str">
        <f>IF(TRIM(G604)="?",'Cleaning Summary'!$B$40,G604)</f>
        <v>tier - 2</v>
      </c>
      <c r="M604" s="23" t="str">
        <f>IF(TRIM(H604)="?",'Cleaning Summary'!$B$45,H604)</f>
        <v>tier - 2</v>
      </c>
      <c r="N604" s="23" t="str">
        <f>IF(TRIM(I604)="?",'Cleaning Summary'!$B$29,I604)</f>
        <v>R1025</v>
      </c>
      <c r="O604" s="29">
        <f>DATE(J604,MATCH(K604,{"Jan","Feb","Mar","Apr","May","Jun","Jul","Aug","Sep","Oct","Nov","Dec"},0),D604)</f>
        <v>34856</v>
      </c>
      <c r="P604" s="23">
        <f>DATEDIF(O604,'Cleaning Summary'!$B$62,"Y")</f>
        <v>28</v>
      </c>
    </row>
    <row r="605" spans="1:16" x14ac:dyDescent="0.35">
      <c r="A605" s="23" t="s">
        <v>3585</v>
      </c>
      <c r="B605" s="23">
        <v>1987</v>
      </c>
      <c r="C605" s="23" t="s">
        <v>4807</v>
      </c>
      <c r="D605" s="23">
        <v>29</v>
      </c>
      <c r="E605" s="23">
        <v>0</v>
      </c>
      <c r="F605" s="28">
        <v>5227.99</v>
      </c>
      <c r="G605" s="23" t="s">
        <v>86</v>
      </c>
      <c r="H605" s="23" t="s">
        <v>85</v>
      </c>
      <c r="I605" s="23" t="s">
        <v>4818</v>
      </c>
      <c r="J605" s="23">
        <f>IF(TRIM(B605)="?",'Cleaning Summary'!$B$28,B605)</f>
        <v>1987</v>
      </c>
      <c r="K605" s="23" t="str">
        <f>IF(TRIM(C605)="?",'Cleaning Summary'!$B$27,C605)</f>
        <v>Jun</v>
      </c>
      <c r="L605" s="23" t="str">
        <f>IF(TRIM(G605)="?",'Cleaning Summary'!$B$40,G605)</f>
        <v>tier - 2</v>
      </c>
      <c r="M605" s="23" t="str">
        <f>IF(TRIM(H605)="?",'Cleaning Summary'!$B$45,H605)</f>
        <v>tier - 1</v>
      </c>
      <c r="N605" s="23" t="str">
        <f>IF(TRIM(I605)="?",'Cleaning Summary'!$B$29,I605)</f>
        <v>R1024</v>
      </c>
      <c r="O605" s="29">
        <f>DATE(J605,MATCH(K605,{"Jan","Feb","Mar","Apr","May","Jun","Jul","Aug","Sep","Oct","Nov","Dec"},0),D605)</f>
        <v>31957</v>
      </c>
      <c r="P605" s="23">
        <f>DATEDIF(O605,'Cleaning Summary'!$B$62,"Y")</f>
        <v>35</v>
      </c>
    </row>
    <row r="606" spans="1:16" x14ac:dyDescent="0.35">
      <c r="A606" s="23" t="s">
        <v>3583</v>
      </c>
      <c r="B606" s="23">
        <v>1987</v>
      </c>
      <c r="C606" s="23" t="s">
        <v>4809</v>
      </c>
      <c r="D606" s="23">
        <v>26</v>
      </c>
      <c r="E606" s="23">
        <v>1</v>
      </c>
      <c r="F606" s="28">
        <v>5240.7700000000004</v>
      </c>
      <c r="G606" s="23" t="s">
        <v>86</v>
      </c>
      <c r="H606" s="23" t="s">
        <v>86</v>
      </c>
      <c r="I606" s="23" t="s">
        <v>4812</v>
      </c>
      <c r="J606" s="23">
        <f>IF(TRIM(B606)="?",'Cleaning Summary'!$B$28,B606)</f>
        <v>1987</v>
      </c>
      <c r="K606" s="23" t="str">
        <f>IF(TRIM(C606)="?",'Cleaning Summary'!$B$27,C606)</f>
        <v>Dec</v>
      </c>
      <c r="L606" s="23" t="str">
        <f>IF(TRIM(G606)="?",'Cleaning Summary'!$B$40,G606)</f>
        <v>tier - 2</v>
      </c>
      <c r="M606" s="23" t="str">
        <f>IF(TRIM(H606)="?",'Cleaning Summary'!$B$45,H606)</f>
        <v>tier - 2</v>
      </c>
      <c r="N606" s="23" t="str">
        <f>IF(TRIM(I606)="?",'Cleaning Summary'!$B$29,I606)</f>
        <v>R1011</v>
      </c>
      <c r="O606" s="29">
        <f>DATE(J606,MATCH(K606,{"Jan","Feb","Mar","Apr","May","Jun","Jul","Aug","Sep","Oct","Nov","Dec"},0),D606)</f>
        <v>32137</v>
      </c>
      <c r="P606" s="23">
        <f>DATEDIF(O606,'Cleaning Summary'!$B$62,"Y")</f>
        <v>35</v>
      </c>
    </row>
    <row r="607" spans="1:16" x14ac:dyDescent="0.35">
      <c r="A607" s="23" t="s">
        <v>3581</v>
      </c>
      <c r="B607" s="23">
        <v>1987</v>
      </c>
      <c r="C607" s="23" t="s">
        <v>4804</v>
      </c>
      <c r="D607" s="23">
        <v>5</v>
      </c>
      <c r="E607" s="23">
        <v>1</v>
      </c>
      <c r="F607" s="28">
        <v>5245.23</v>
      </c>
      <c r="G607" s="23" t="s">
        <v>86</v>
      </c>
      <c r="H607" s="23" t="s">
        <v>86</v>
      </c>
      <c r="I607" s="23" t="s">
        <v>4805</v>
      </c>
      <c r="J607" s="23">
        <f>IF(TRIM(B607)="?",'Cleaning Summary'!$B$28,B607)</f>
        <v>1987</v>
      </c>
      <c r="K607" s="23" t="str">
        <f>IF(TRIM(C607)="?",'Cleaning Summary'!$B$27,C607)</f>
        <v>Jul</v>
      </c>
      <c r="L607" s="23" t="str">
        <f>IF(TRIM(G607)="?",'Cleaning Summary'!$B$40,G607)</f>
        <v>tier - 2</v>
      </c>
      <c r="M607" s="23" t="str">
        <f>IF(TRIM(H607)="?",'Cleaning Summary'!$B$45,H607)</f>
        <v>tier - 2</v>
      </c>
      <c r="N607" s="23" t="str">
        <f>IF(TRIM(I607)="?",'Cleaning Summary'!$B$29,I607)</f>
        <v>R1013</v>
      </c>
      <c r="O607" s="29">
        <f>DATE(J607,MATCH(K607,{"Jan","Feb","Mar","Apr","May","Jun","Jul","Aug","Sep","Oct","Nov","Dec"},0),D607)</f>
        <v>31963</v>
      </c>
      <c r="P607" s="23">
        <f>DATEDIF(O607,'Cleaning Summary'!$B$62,"Y")</f>
        <v>35</v>
      </c>
    </row>
    <row r="608" spans="1:16" x14ac:dyDescent="0.35">
      <c r="A608" s="23" t="s">
        <v>3579</v>
      </c>
      <c r="B608" s="23">
        <v>1987</v>
      </c>
      <c r="C608" s="23" t="s">
        <v>73</v>
      </c>
      <c r="D608" s="23">
        <v>9</v>
      </c>
      <c r="E608" s="23">
        <v>1</v>
      </c>
      <c r="F608" s="28">
        <v>5246.05</v>
      </c>
      <c r="G608" s="23" t="s">
        <v>86</v>
      </c>
      <c r="H608" s="23" t="s">
        <v>87</v>
      </c>
      <c r="I608" s="23" t="s">
        <v>4812</v>
      </c>
      <c r="J608" s="23">
        <f>IF(TRIM(B608)="?",'Cleaning Summary'!$B$28,B608)</f>
        <v>1987</v>
      </c>
      <c r="K608" s="23" t="str">
        <f>IF(TRIM(C608)="?",'Cleaning Summary'!$B$27,C608)</f>
        <v>Sep</v>
      </c>
      <c r="L608" s="23" t="str">
        <f>IF(TRIM(G608)="?",'Cleaning Summary'!$B$40,G608)</f>
        <v>tier - 2</v>
      </c>
      <c r="M608" s="23" t="str">
        <f>IF(TRIM(H608)="?",'Cleaning Summary'!$B$45,H608)</f>
        <v>tier - 3</v>
      </c>
      <c r="N608" s="23" t="str">
        <f>IF(TRIM(I608)="?",'Cleaning Summary'!$B$29,I608)</f>
        <v>R1011</v>
      </c>
      <c r="O608" s="29">
        <f>DATE(J608,MATCH(K608,{"Jan","Feb","Mar","Apr","May","Jun","Jul","Aug","Sep","Oct","Nov","Dec"},0),D608)</f>
        <v>32029</v>
      </c>
      <c r="P608" s="23">
        <f>DATEDIF(O608,'Cleaning Summary'!$B$62,"Y")</f>
        <v>35</v>
      </c>
    </row>
    <row r="609" spans="1:16" x14ac:dyDescent="0.35">
      <c r="A609" s="23" t="s">
        <v>3577</v>
      </c>
      <c r="B609" s="23">
        <v>1990</v>
      </c>
      <c r="C609" s="23" t="s">
        <v>4804</v>
      </c>
      <c r="D609" s="23">
        <v>6</v>
      </c>
      <c r="E609" s="23">
        <v>3</v>
      </c>
      <c r="F609" s="28">
        <v>5253.52</v>
      </c>
      <c r="G609" s="23" t="s">
        <v>87</v>
      </c>
      <c r="H609" s="23" t="s">
        <v>87</v>
      </c>
      <c r="I609" s="23" t="s">
        <v>4812</v>
      </c>
      <c r="J609" s="23">
        <f>IF(TRIM(B609)="?",'Cleaning Summary'!$B$28,B609)</f>
        <v>1990</v>
      </c>
      <c r="K609" s="23" t="str">
        <f>IF(TRIM(C609)="?",'Cleaning Summary'!$B$27,C609)</f>
        <v>Jul</v>
      </c>
      <c r="L609" s="23" t="str">
        <f>IF(TRIM(G609)="?",'Cleaning Summary'!$B$40,G609)</f>
        <v>tier - 3</v>
      </c>
      <c r="M609" s="23" t="str">
        <f>IF(TRIM(H609)="?",'Cleaning Summary'!$B$45,H609)</f>
        <v>tier - 3</v>
      </c>
      <c r="N609" s="23" t="str">
        <f>IF(TRIM(I609)="?",'Cleaning Summary'!$B$29,I609)</f>
        <v>R1011</v>
      </c>
      <c r="O609" s="29">
        <f>DATE(J609,MATCH(K609,{"Jan","Feb","Mar","Apr","May","Jun","Jul","Aug","Sep","Oct","Nov","Dec"},0),D609)</f>
        <v>33060</v>
      </c>
      <c r="P609" s="23">
        <f>DATEDIF(O609,'Cleaning Summary'!$B$62,"Y")</f>
        <v>32</v>
      </c>
    </row>
    <row r="610" spans="1:16" x14ac:dyDescent="0.35">
      <c r="A610" s="23" t="s">
        <v>3575</v>
      </c>
      <c r="B610" s="23">
        <v>1989</v>
      </c>
      <c r="C610" s="23" t="s">
        <v>4806</v>
      </c>
      <c r="D610" s="23">
        <v>25</v>
      </c>
      <c r="E610" s="23">
        <v>2</v>
      </c>
      <c r="F610" s="28">
        <v>5257.51</v>
      </c>
      <c r="G610" s="23" t="s">
        <v>86</v>
      </c>
      <c r="H610" s="23" t="s">
        <v>86</v>
      </c>
      <c r="I610" s="23" t="s">
        <v>4808</v>
      </c>
      <c r="J610" s="23">
        <f>IF(TRIM(B610)="?",'Cleaning Summary'!$B$28,B610)</f>
        <v>1989</v>
      </c>
      <c r="K610" s="23" t="str">
        <f>IF(TRIM(C610)="?",'Cleaning Summary'!$B$27,C610)</f>
        <v>Nov</v>
      </c>
      <c r="L610" s="23" t="str">
        <f>IF(TRIM(G610)="?",'Cleaning Summary'!$B$40,G610)</f>
        <v>tier - 2</v>
      </c>
      <c r="M610" s="23" t="str">
        <f>IF(TRIM(H610)="?",'Cleaning Summary'!$B$45,H610)</f>
        <v>tier - 2</v>
      </c>
      <c r="N610" s="23" t="str">
        <f>IF(TRIM(I610)="?",'Cleaning Summary'!$B$29,I610)</f>
        <v>R1012</v>
      </c>
      <c r="O610" s="29">
        <f>DATE(J610,MATCH(K610,{"Jan","Feb","Mar","Apr","May","Jun","Jul","Aug","Sep","Oct","Nov","Dec"},0),D610)</f>
        <v>32837</v>
      </c>
      <c r="P610" s="23">
        <f>DATEDIF(O610,'Cleaning Summary'!$B$62,"Y")</f>
        <v>33</v>
      </c>
    </row>
    <row r="611" spans="1:16" x14ac:dyDescent="0.35">
      <c r="A611" s="23" t="s">
        <v>3573</v>
      </c>
      <c r="B611" s="23">
        <v>1989</v>
      </c>
      <c r="C611" s="23" t="s">
        <v>4804</v>
      </c>
      <c r="D611" s="23">
        <v>19</v>
      </c>
      <c r="E611" s="23">
        <v>2</v>
      </c>
      <c r="F611" s="28">
        <v>5261.47</v>
      </c>
      <c r="G611" s="23" t="s">
        <v>86</v>
      </c>
      <c r="H611" s="23" t="s">
        <v>86</v>
      </c>
      <c r="I611" s="23" t="s">
        <v>4808</v>
      </c>
      <c r="J611" s="23">
        <f>IF(TRIM(B611)="?",'Cleaning Summary'!$B$28,B611)</f>
        <v>1989</v>
      </c>
      <c r="K611" s="23" t="str">
        <f>IF(TRIM(C611)="?",'Cleaning Summary'!$B$27,C611)</f>
        <v>Jul</v>
      </c>
      <c r="L611" s="23" t="str">
        <f>IF(TRIM(G611)="?",'Cleaning Summary'!$B$40,G611)</f>
        <v>tier - 2</v>
      </c>
      <c r="M611" s="23" t="str">
        <f>IF(TRIM(H611)="?",'Cleaning Summary'!$B$45,H611)</f>
        <v>tier - 2</v>
      </c>
      <c r="N611" s="23" t="str">
        <f>IF(TRIM(I611)="?",'Cleaning Summary'!$B$29,I611)</f>
        <v>R1012</v>
      </c>
      <c r="O611" s="29">
        <f>DATE(J611,MATCH(K611,{"Jan","Feb","Mar","Apr","May","Jun","Jul","Aug","Sep","Oct","Nov","Dec"},0),D611)</f>
        <v>32708</v>
      </c>
      <c r="P611" s="23">
        <f>DATEDIF(O611,'Cleaning Summary'!$B$62,"Y")</f>
        <v>33</v>
      </c>
    </row>
    <row r="612" spans="1:16" x14ac:dyDescent="0.35">
      <c r="A612" s="23" t="s">
        <v>3571</v>
      </c>
      <c r="B612" s="23">
        <v>1986</v>
      </c>
      <c r="C612" s="23" t="s">
        <v>4811</v>
      </c>
      <c r="D612" s="23">
        <v>25</v>
      </c>
      <c r="E612" s="23">
        <v>0</v>
      </c>
      <c r="F612" s="28">
        <v>5266.37</v>
      </c>
      <c r="G612" s="23" t="s">
        <v>86</v>
      </c>
      <c r="H612" s="23" t="s">
        <v>86</v>
      </c>
      <c r="I612" s="23" t="s">
        <v>4808</v>
      </c>
      <c r="J612" s="23">
        <f>IF(TRIM(B612)="?",'Cleaning Summary'!$B$28,B612)</f>
        <v>1986</v>
      </c>
      <c r="K612" s="23" t="str">
        <f>IF(TRIM(C612)="?",'Cleaning Summary'!$B$27,C612)</f>
        <v>Oct</v>
      </c>
      <c r="L612" s="23" t="str">
        <f>IF(TRIM(G612)="?",'Cleaning Summary'!$B$40,G612)</f>
        <v>tier - 2</v>
      </c>
      <c r="M612" s="23" t="str">
        <f>IF(TRIM(H612)="?",'Cleaning Summary'!$B$45,H612)</f>
        <v>tier - 2</v>
      </c>
      <c r="N612" s="23" t="str">
        <f>IF(TRIM(I612)="?",'Cleaning Summary'!$B$29,I612)</f>
        <v>R1012</v>
      </c>
      <c r="O612" s="29">
        <f>DATE(J612,MATCH(K612,{"Jan","Feb","Mar","Apr","May","Jun","Jul","Aug","Sep","Oct","Nov","Dec"},0),D612)</f>
        <v>31710</v>
      </c>
      <c r="P612" s="23">
        <f>DATEDIF(O612,'Cleaning Summary'!$B$62,"Y")</f>
        <v>36</v>
      </c>
    </row>
    <row r="613" spans="1:16" x14ac:dyDescent="0.35">
      <c r="A613" s="23" t="s">
        <v>3569</v>
      </c>
      <c r="B613" s="23">
        <v>1986</v>
      </c>
      <c r="C613" s="23" t="s">
        <v>73</v>
      </c>
      <c r="D613" s="23">
        <v>20</v>
      </c>
      <c r="E613" s="23">
        <v>0</v>
      </c>
      <c r="F613" s="28">
        <v>5267.82</v>
      </c>
      <c r="G613" s="23" t="s">
        <v>86</v>
      </c>
      <c r="H613" s="23" t="s">
        <v>86</v>
      </c>
      <c r="I613" s="23" t="s">
        <v>4808</v>
      </c>
      <c r="J613" s="23">
        <f>IF(TRIM(B613)="?",'Cleaning Summary'!$B$28,B613)</f>
        <v>1986</v>
      </c>
      <c r="K613" s="23" t="str">
        <f>IF(TRIM(C613)="?",'Cleaning Summary'!$B$27,C613)</f>
        <v>Sep</v>
      </c>
      <c r="L613" s="23" t="str">
        <f>IF(TRIM(G613)="?",'Cleaning Summary'!$B$40,G613)</f>
        <v>tier - 2</v>
      </c>
      <c r="M613" s="23" t="str">
        <f>IF(TRIM(H613)="?",'Cleaning Summary'!$B$45,H613)</f>
        <v>tier - 2</v>
      </c>
      <c r="N613" s="23" t="str">
        <f>IF(TRIM(I613)="?",'Cleaning Summary'!$B$29,I613)</f>
        <v>R1012</v>
      </c>
      <c r="O613" s="29">
        <f>DATE(J613,MATCH(K613,{"Jan","Feb","Mar","Apr","May","Jun","Jul","Aug","Sep","Oct","Nov","Dec"},0),D613)</f>
        <v>31675</v>
      </c>
      <c r="P613" s="23">
        <f>DATEDIF(O613,'Cleaning Summary'!$B$62,"Y")</f>
        <v>36</v>
      </c>
    </row>
    <row r="614" spans="1:16" x14ac:dyDescent="0.35">
      <c r="A614" s="23" t="s">
        <v>3567</v>
      </c>
      <c r="B614" s="23">
        <v>1986</v>
      </c>
      <c r="C614" s="23" t="s">
        <v>4811</v>
      </c>
      <c r="D614" s="23">
        <v>20</v>
      </c>
      <c r="E614" s="23">
        <v>0</v>
      </c>
      <c r="F614" s="28">
        <v>5272.18</v>
      </c>
      <c r="G614" s="23" t="s">
        <v>86</v>
      </c>
      <c r="H614" s="23" t="s">
        <v>87</v>
      </c>
      <c r="I614" s="23" t="s">
        <v>4808</v>
      </c>
      <c r="J614" s="23">
        <f>IF(TRIM(B614)="?",'Cleaning Summary'!$B$28,B614)</f>
        <v>1986</v>
      </c>
      <c r="K614" s="23" t="str">
        <f>IF(TRIM(C614)="?",'Cleaning Summary'!$B$27,C614)</f>
        <v>Oct</v>
      </c>
      <c r="L614" s="23" t="str">
        <f>IF(TRIM(G614)="?",'Cleaning Summary'!$B$40,G614)</f>
        <v>tier - 2</v>
      </c>
      <c r="M614" s="23" t="str">
        <f>IF(TRIM(H614)="?",'Cleaning Summary'!$B$45,H614)</f>
        <v>tier - 3</v>
      </c>
      <c r="N614" s="23" t="str">
        <f>IF(TRIM(I614)="?",'Cleaning Summary'!$B$29,I614)</f>
        <v>R1012</v>
      </c>
      <c r="O614" s="29">
        <f>DATE(J614,MATCH(K614,{"Jan","Feb","Mar","Apr","May","Jun","Jul","Aug","Sep","Oct","Nov","Dec"},0),D614)</f>
        <v>31705</v>
      </c>
      <c r="P614" s="23">
        <f>DATEDIF(O614,'Cleaning Summary'!$B$62,"Y")</f>
        <v>36</v>
      </c>
    </row>
    <row r="615" spans="1:16" x14ac:dyDescent="0.35">
      <c r="A615" s="23" t="s">
        <v>3565</v>
      </c>
      <c r="B615" s="23">
        <v>1987</v>
      </c>
      <c r="C615" s="23" t="s">
        <v>73</v>
      </c>
      <c r="D615" s="23">
        <v>1</v>
      </c>
      <c r="E615" s="23">
        <v>3</v>
      </c>
      <c r="F615" s="28">
        <v>5275.86</v>
      </c>
      <c r="G615" s="23" t="s">
        <v>86</v>
      </c>
      <c r="H615" s="23" t="s">
        <v>86</v>
      </c>
      <c r="I615" s="23" t="s">
        <v>4805</v>
      </c>
      <c r="J615" s="23">
        <f>IF(TRIM(B615)="?",'Cleaning Summary'!$B$28,B615)</f>
        <v>1987</v>
      </c>
      <c r="K615" s="23" t="str">
        <f>IF(TRIM(C615)="?",'Cleaning Summary'!$B$27,C615)</f>
        <v>Sep</v>
      </c>
      <c r="L615" s="23" t="str">
        <f>IF(TRIM(G615)="?",'Cleaning Summary'!$B$40,G615)</f>
        <v>tier - 2</v>
      </c>
      <c r="M615" s="23" t="str">
        <f>IF(TRIM(H615)="?",'Cleaning Summary'!$B$45,H615)</f>
        <v>tier - 2</v>
      </c>
      <c r="N615" s="23" t="str">
        <f>IF(TRIM(I615)="?",'Cleaning Summary'!$B$29,I615)</f>
        <v>R1013</v>
      </c>
      <c r="O615" s="29">
        <f>DATE(J615,MATCH(K615,{"Jan","Feb","Mar","Apr","May","Jun","Jul","Aug","Sep","Oct","Nov","Dec"},0),D615)</f>
        <v>32021</v>
      </c>
      <c r="P615" s="23">
        <f>DATEDIF(O615,'Cleaning Summary'!$B$62,"Y")</f>
        <v>35</v>
      </c>
    </row>
    <row r="616" spans="1:16" x14ac:dyDescent="0.35">
      <c r="A616" s="23" t="s">
        <v>3563</v>
      </c>
      <c r="B616" s="23">
        <v>1974</v>
      </c>
      <c r="C616" s="23" t="s">
        <v>4806</v>
      </c>
      <c r="D616" s="23">
        <v>12</v>
      </c>
      <c r="E616" s="23">
        <v>0</v>
      </c>
      <c r="F616" s="28">
        <v>5291.71</v>
      </c>
      <c r="G616" s="23" t="s">
        <v>86</v>
      </c>
      <c r="H616" s="23" t="s">
        <v>86</v>
      </c>
      <c r="I616" s="23" t="s">
        <v>4808</v>
      </c>
      <c r="J616" s="23">
        <f>IF(TRIM(B616)="?",'Cleaning Summary'!$B$28,B616)</f>
        <v>1974</v>
      </c>
      <c r="K616" s="23" t="str">
        <f>IF(TRIM(C616)="?",'Cleaning Summary'!$B$27,C616)</f>
        <v>Nov</v>
      </c>
      <c r="L616" s="23" t="str">
        <f>IF(TRIM(G616)="?",'Cleaning Summary'!$B$40,G616)</f>
        <v>tier - 2</v>
      </c>
      <c r="M616" s="23" t="str">
        <f>IF(TRIM(H616)="?",'Cleaning Summary'!$B$45,H616)</f>
        <v>tier - 2</v>
      </c>
      <c r="N616" s="23" t="str">
        <f>IF(TRIM(I616)="?",'Cleaning Summary'!$B$29,I616)</f>
        <v>R1012</v>
      </c>
      <c r="O616" s="29">
        <f>DATE(J616,MATCH(K616,{"Jan","Feb","Mar","Apr","May","Jun","Jul","Aug","Sep","Oct","Nov","Dec"},0),D616)</f>
        <v>27345</v>
      </c>
      <c r="P616" s="23">
        <f>DATEDIF(O616,'Cleaning Summary'!$B$62,"Y")</f>
        <v>48</v>
      </c>
    </row>
    <row r="617" spans="1:16" x14ac:dyDescent="0.35">
      <c r="A617" s="23" t="s">
        <v>3561</v>
      </c>
      <c r="B617" s="23">
        <v>2004</v>
      </c>
      <c r="C617" s="23" t="s">
        <v>4810</v>
      </c>
      <c r="D617" s="23">
        <v>22</v>
      </c>
      <c r="E617" s="23">
        <v>0</v>
      </c>
      <c r="F617" s="28">
        <v>5293.67</v>
      </c>
      <c r="G617" s="23" t="s">
        <v>86</v>
      </c>
      <c r="H617" s="23" t="s">
        <v>86</v>
      </c>
      <c r="I617" s="23" t="s">
        <v>4825</v>
      </c>
      <c r="J617" s="23">
        <f>IF(TRIM(B617)="?",'Cleaning Summary'!$B$28,B617)</f>
        <v>2004</v>
      </c>
      <c r="K617" s="23" t="str">
        <f>IF(TRIM(C617)="?",'Cleaning Summary'!$B$27,C617)</f>
        <v>Aug</v>
      </c>
      <c r="L617" s="23" t="str">
        <f>IF(TRIM(G617)="?",'Cleaning Summary'!$B$40,G617)</f>
        <v>tier - 2</v>
      </c>
      <c r="M617" s="23" t="str">
        <f>IF(TRIM(H617)="?",'Cleaning Summary'!$B$45,H617)</f>
        <v>tier - 2</v>
      </c>
      <c r="N617" s="23" t="str">
        <f>IF(TRIM(I617)="?",'Cleaning Summary'!$B$29,I617)</f>
        <v>R1022</v>
      </c>
      <c r="O617" s="29">
        <f>DATE(J617,MATCH(K617,{"Jan","Feb","Mar","Apr","May","Jun","Jul","Aug","Sep","Oct","Nov","Dec"},0),D617)</f>
        <v>38221</v>
      </c>
      <c r="P617" s="23">
        <f>DATEDIF(O617,'Cleaning Summary'!$B$62,"Y")</f>
        <v>18</v>
      </c>
    </row>
    <row r="618" spans="1:16" x14ac:dyDescent="0.35">
      <c r="A618" s="23" t="s">
        <v>3559</v>
      </c>
      <c r="B618" s="23">
        <v>2000</v>
      </c>
      <c r="C618" s="23" t="s">
        <v>73</v>
      </c>
      <c r="D618" s="23">
        <v>9</v>
      </c>
      <c r="E618" s="23">
        <v>0</v>
      </c>
      <c r="F618" s="28">
        <v>5306.7</v>
      </c>
      <c r="G618" s="23" t="s">
        <v>86</v>
      </c>
      <c r="H618" s="23" t="s">
        <v>87</v>
      </c>
      <c r="I618" s="23" t="s">
        <v>4808</v>
      </c>
      <c r="J618" s="23">
        <f>IF(TRIM(B618)="?",'Cleaning Summary'!$B$28,B618)</f>
        <v>2000</v>
      </c>
      <c r="K618" s="23" t="str">
        <f>IF(TRIM(C618)="?",'Cleaning Summary'!$B$27,C618)</f>
        <v>Sep</v>
      </c>
      <c r="L618" s="23" t="str">
        <f>IF(TRIM(G618)="?",'Cleaning Summary'!$B$40,G618)</f>
        <v>tier - 2</v>
      </c>
      <c r="M618" s="23" t="str">
        <f>IF(TRIM(H618)="?",'Cleaning Summary'!$B$45,H618)</f>
        <v>tier - 3</v>
      </c>
      <c r="N618" s="23" t="str">
        <f>IF(TRIM(I618)="?",'Cleaning Summary'!$B$29,I618)</f>
        <v>R1012</v>
      </c>
      <c r="O618" s="29">
        <f>DATE(J618,MATCH(K618,{"Jan","Feb","Mar","Apr","May","Jun","Jul","Aug","Sep","Oct","Nov","Dec"},0),D618)</f>
        <v>36778</v>
      </c>
      <c r="P618" s="23">
        <f>DATEDIF(O618,'Cleaning Summary'!$B$62,"Y")</f>
        <v>22</v>
      </c>
    </row>
    <row r="619" spans="1:16" x14ac:dyDescent="0.35">
      <c r="A619" s="23" t="s">
        <v>3557</v>
      </c>
      <c r="B619" s="23">
        <v>1994</v>
      </c>
      <c r="C619" s="23" t="s">
        <v>4806</v>
      </c>
      <c r="D619" s="23">
        <v>13</v>
      </c>
      <c r="E619" s="23">
        <v>3</v>
      </c>
      <c r="F619" s="28">
        <v>5312.17</v>
      </c>
      <c r="G619" s="23" t="s">
        <v>86</v>
      </c>
      <c r="H619" s="23" t="s">
        <v>86</v>
      </c>
      <c r="I619" s="23" t="s">
        <v>4808</v>
      </c>
      <c r="J619" s="23">
        <f>IF(TRIM(B619)="?",'Cleaning Summary'!$B$28,B619)</f>
        <v>1994</v>
      </c>
      <c r="K619" s="23" t="str">
        <f>IF(TRIM(C619)="?",'Cleaning Summary'!$B$27,C619)</f>
        <v>Nov</v>
      </c>
      <c r="L619" s="23" t="str">
        <f>IF(TRIM(G619)="?",'Cleaning Summary'!$B$40,G619)</f>
        <v>tier - 2</v>
      </c>
      <c r="M619" s="23" t="str">
        <f>IF(TRIM(H619)="?",'Cleaning Summary'!$B$45,H619)</f>
        <v>tier - 2</v>
      </c>
      <c r="N619" s="23" t="str">
        <f>IF(TRIM(I619)="?",'Cleaning Summary'!$B$29,I619)</f>
        <v>R1012</v>
      </c>
      <c r="O619" s="29">
        <f>DATE(J619,MATCH(K619,{"Jan","Feb","Mar","Apr","May","Jun","Jul","Aug","Sep","Oct","Nov","Dec"},0),D619)</f>
        <v>34651</v>
      </c>
      <c r="P619" s="23">
        <f>DATEDIF(O619,'Cleaning Summary'!$B$62,"Y")</f>
        <v>28</v>
      </c>
    </row>
    <row r="620" spans="1:16" x14ac:dyDescent="0.35">
      <c r="A620" s="23" t="s">
        <v>3555</v>
      </c>
      <c r="B620" s="23">
        <v>1974</v>
      </c>
      <c r="C620" s="23" t="s">
        <v>73</v>
      </c>
      <c r="D620" s="23">
        <v>2</v>
      </c>
      <c r="E620" s="23">
        <v>0</v>
      </c>
      <c r="F620" s="28">
        <v>5322.24</v>
      </c>
      <c r="G620" s="23" t="s">
        <v>86</v>
      </c>
      <c r="H620" s="23" t="s">
        <v>85</v>
      </c>
      <c r="I620" s="23" t="s">
        <v>4808</v>
      </c>
      <c r="J620" s="23">
        <f>IF(TRIM(B620)="?",'Cleaning Summary'!$B$28,B620)</f>
        <v>1974</v>
      </c>
      <c r="K620" s="23" t="str">
        <f>IF(TRIM(C620)="?",'Cleaning Summary'!$B$27,C620)</f>
        <v>Sep</v>
      </c>
      <c r="L620" s="23" t="str">
        <f>IF(TRIM(G620)="?",'Cleaning Summary'!$B$40,G620)</f>
        <v>tier - 2</v>
      </c>
      <c r="M620" s="23" t="str">
        <f>IF(TRIM(H620)="?",'Cleaning Summary'!$B$45,H620)</f>
        <v>tier - 1</v>
      </c>
      <c r="N620" s="23" t="str">
        <f>IF(TRIM(I620)="?",'Cleaning Summary'!$B$29,I620)</f>
        <v>R1012</v>
      </c>
      <c r="O620" s="29">
        <f>DATE(J620,MATCH(K620,{"Jan","Feb","Mar","Apr","May","Jun","Jul","Aug","Sep","Oct","Nov","Dec"},0),D620)</f>
        <v>27274</v>
      </c>
      <c r="P620" s="23">
        <f>DATEDIF(O620,'Cleaning Summary'!$B$62,"Y")</f>
        <v>48</v>
      </c>
    </row>
    <row r="621" spans="1:16" x14ac:dyDescent="0.35">
      <c r="A621" s="23" t="s">
        <v>3553</v>
      </c>
      <c r="B621" s="23">
        <v>1992</v>
      </c>
      <c r="C621" s="23" t="s">
        <v>4807</v>
      </c>
      <c r="D621" s="23">
        <v>18</v>
      </c>
      <c r="E621" s="23">
        <v>3</v>
      </c>
      <c r="F621" s="28">
        <v>5325.65</v>
      </c>
      <c r="G621" s="23" t="s">
        <v>86</v>
      </c>
      <c r="H621" s="23" t="s">
        <v>85</v>
      </c>
      <c r="I621" s="23" t="s">
        <v>4812</v>
      </c>
      <c r="J621" s="23">
        <f>IF(TRIM(B621)="?",'Cleaning Summary'!$B$28,B621)</f>
        <v>1992</v>
      </c>
      <c r="K621" s="23" t="str">
        <f>IF(TRIM(C621)="?",'Cleaning Summary'!$B$27,C621)</f>
        <v>Jun</v>
      </c>
      <c r="L621" s="23" t="str">
        <f>IF(TRIM(G621)="?",'Cleaning Summary'!$B$40,G621)</f>
        <v>tier - 2</v>
      </c>
      <c r="M621" s="23" t="str">
        <f>IF(TRIM(H621)="?",'Cleaning Summary'!$B$45,H621)</f>
        <v>tier - 1</v>
      </c>
      <c r="N621" s="23" t="str">
        <f>IF(TRIM(I621)="?",'Cleaning Summary'!$B$29,I621)</f>
        <v>R1011</v>
      </c>
      <c r="O621" s="29">
        <f>DATE(J621,MATCH(K621,{"Jan","Feb","Mar","Apr","May","Jun","Jul","Aug","Sep","Oct","Nov","Dec"},0),D621)</f>
        <v>33773</v>
      </c>
      <c r="P621" s="23">
        <f>DATEDIF(O621,'Cleaning Summary'!$B$62,"Y")</f>
        <v>30</v>
      </c>
    </row>
    <row r="622" spans="1:16" x14ac:dyDescent="0.35">
      <c r="A622" s="23" t="s">
        <v>3551</v>
      </c>
      <c r="B622" s="23">
        <v>1991</v>
      </c>
      <c r="C622" s="23" t="s">
        <v>4810</v>
      </c>
      <c r="D622" s="23">
        <v>28</v>
      </c>
      <c r="E622" s="23">
        <v>2</v>
      </c>
      <c r="F622" s="28">
        <v>5327.4</v>
      </c>
      <c r="G622" s="23" t="s">
        <v>86</v>
      </c>
      <c r="H622" s="23" t="s">
        <v>85</v>
      </c>
      <c r="I622" s="23" t="s">
        <v>4808</v>
      </c>
      <c r="J622" s="23">
        <f>IF(TRIM(B622)="?",'Cleaning Summary'!$B$28,B622)</f>
        <v>1991</v>
      </c>
      <c r="K622" s="23" t="str">
        <f>IF(TRIM(C622)="?",'Cleaning Summary'!$B$27,C622)</f>
        <v>Aug</v>
      </c>
      <c r="L622" s="23" t="str">
        <f>IF(TRIM(G622)="?",'Cleaning Summary'!$B$40,G622)</f>
        <v>tier - 2</v>
      </c>
      <c r="M622" s="23" t="str">
        <f>IF(TRIM(H622)="?",'Cleaning Summary'!$B$45,H622)</f>
        <v>tier - 1</v>
      </c>
      <c r="N622" s="23" t="str">
        <f>IF(TRIM(I622)="?",'Cleaning Summary'!$B$29,I622)</f>
        <v>R1012</v>
      </c>
      <c r="O622" s="29">
        <f>DATE(J622,MATCH(K622,{"Jan","Feb","Mar","Apr","May","Jun","Jul","Aug","Sep","Oct","Nov","Dec"},0),D622)</f>
        <v>33478</v>
      </c>
      <c r="P622" s="23">
        <f>DATEDIF(O622,'Cleaning Summary'!$B$62,"Y")</f>
        <v>31</v>
      </c>
    </row>
    <row r="623" spans="1:16" x14ac:dyDescent="0.35">
      <c r="A623" s="23" t="s">
        <v>3549</v>
      </c>
      <c r="B623" s="23">
        <v>1972</v>
      </c>
      <c r="C623" s="23" t="s">
        <v>4809</v>
      </c>
      <c r="D623" s="23">
        <v>15</v>
      </c>
      <c r="E623" s="23">
        <v>0</v>
      </c>
      <c r="F623" s="28">
        <v>5344.81</v>
      </c>
      <c r="G623" s="23" t="s">
        <v>86</v>
      </c>
      <c r="H623" s="23" t="s">
        <v>87</v>
      </c>
      <c r="I623" s="23" t="s">
        <v>4805</v>
      </c>
      <c r="J623" s="23">
        <f>IF(TRIM(B623)="?",'Cleaning Summary'!$B$28,B623)</f>
        <v>1972</v>
      </c>
      <c r="K623" s="23" t="str">
        <f>IF(TRIM(C623)="?",'Cleaning Summary'!$B$27,C623)</f>
        <v>Dec</v>
      </c>
      <c r="L623" s="23" t="str">
        <f>IF(TRIM(G623)="?",'Cleaning Summary'!$B$40,G623)</f>
        <v>tier - 2</v>
      </c>
      <c r="M623" s="23" t="str">
        <f>IF(TRIM(H623)="?",'Cleaning Summary'!$B$45,H623)</f>
        <v>tier - 3</v>
      </c>
      <c r="N623" s="23" t="str">
        <f>IF(TRIM(I623)="?",'Cleaning Summary'!$B$29,I623)</f>
        <v>R1013</v>
      </c>
      <c r="O623" s="29">
        <f>DATE(J623,MATCH(K623,{"Jan","Feb","Mar","Apr","May","Jun","Jul","Aug","Sep","Oct","Nov","Dec"},0),D623)</f>
        <v>26648</v>
      </c>
      <c r="P623" s="23">
        <f>DATEDIF(O623,'Cleaning Summary'!$B$62,"Y")</f>
        <v>50</v>
      </c>
    </row>
    <row r="624" spans="1:16" x14ac:dyDescent="0.35">
      <c r="A624" s="23" t="s">
        <v>3547</v>
      </c>
      <c r="B624" s="23">
        <v>1989</v>
      </c>
      <c r="C624" s="23" t="s">
        <v>4806</v>
      </c>
      <c r="D624" s="23">
        <v>7</v>
      </c>
      <c r="E624" s="23">
        <v>1</v>
      </c>
      <c r="F624" s="28">
        <v>5354.07</v>
      </c>
      <c r="G624" s="23" t="s">
        <v>86</v>
      </c>
      <c r="H624" s="23" t="s">
        <v>87</v>
      </c>
      <c r="I624" s="23" t="s">
        <v>4818</v>
      </c>
      <c r="J624" s="23">
        <f>IF(TRIM(B624)="?",'Cleaning Summary'!$B$28,B624)</f>
        <v>1989</v>
      </c>
      <c r="K624" s="23" t="str">
        <f>IF(TRIM(C624)="?",'Cleaning Summary'!$B$27,C624)</f>
        <v>Nov</v>
      </c>
      <c r="L624" s="23" t="str">
        <f>IF(TRIM(G624)="?",'Cleaning Summary'!$B$40,G624)</f>
        <v>tier - 2</v>
      </c>
      <c r="M624" s="23" t="str">
        <f>IF(TRIM(H624)="?",'Cleaning Summary'!$B$45,H624)</f>
        <v>tier - 3</v>
      </c>
      <c r="N624" s="23" t="str">
        <f>IF(TRIM(I624)="?",'Cleaning Summary'!$B$29,I624)</f>
        <v>R1024</v>
      </c>
      <c r="O624" s="29">
        <f>DATE(J624,MATCH(K624,{"Jan","Feb","Mar","Apr","May","Jun","Jul","Aug","Sep","Oct","Nov","Dec"},0),D624)</f>
        <v>32819</v>
      </c>
      <c r="P624" s="23">
        <f>DATEDIF(O624,'Cleaning Summary'!$B$62,"Y")</f>
        <v>33</v>
      </c>
    </row>
    <row r="625" spans="1:16" x14ac:dyDescent="0.35">
      <c r="A625" s="23" t="s">
        <v>3545</v>
      </c>
      <c r="B625" s="23">
        <v>1994</v>
      </c>
      <c r="C625" s="23" t="s">
        <v>4809</v>
      </c>
      <c r="D625" s="23">
        <v>7</v>
      </c>
      <c r="E625" s="23">
        <v>0</v>
      </c>
      <c r="F625" s="28">
        <v>5364.66</v>
      </c>
      <c r="G625" s="23" t="s">
        <v>86</v>
      </c>
      <c r="H625" s="23" t="s">
        <v>85</v>
      </c>
      <c r="I625" s="23" t="s">
        <v>4812</v>
      </c>
      <c r="J625" s="23">
        <f>IF(TRIM(B625)="?",'Cleaning Summary'!$B$28,B625)</f>
        <v>1994</v>
      </c>
      <c r="K625" s="23" t="str">
        <f>IF(TRIM(C625)="?",'Cleaning Summary'!$B$27,C625)</f>
        <v>Dec</v>
      </c>
      <c r="L625" s="23" t="str">
        <f>IF(TRIM(G625)="?",'Cleaning Summary'!$B$40,G625)</f>
        <v>tier - 2</v>
      </c>
      <c r="M625" s="23" t="str">
        <f>IF(TRIM(H625)="?",'Cleaning Summary'!$B$45,H625)</f>
        <v>tier - 1</v>
      </c>
      <c r="N625" s="23" t="str">
        <f>IF(TRIM(I625)="?",'Cleaning Summary'!$B$29,I625)</f>
        <v>R1011</v>
      </c>
      <c r="O625" s="29">
        <f>DATE(J625,MATCH(K625,{"Jan","Feb","Mar","Apr","May","Jun","Jul","Aug","Sep","Oct","Nov","Dec"},0),D625)</f>
        <v>34675</v>
      </c>
      <c r="P625" s="23">
        <f>DATEDIF(O625,'Cleaning Summary'!$B$62,"Y")</f>
        <v>28</v>
      </c>
    </row>
    <row r="626" spans="1:16" x14ac:dyDescent="0.35">
      <c r="A626" s="23" t="s">
        <v>3543</v>
      </c>
      <c r="B626" s="23">
        <v>1986</v>
      </c>
      <c r="C626" s="23" t="s">
        <v>4807</v>
      </c>
      <c r="D626" s="23">
        <v>1</v>
      </c>
      <c r="E626" s="23">
        <v>1</v>
      </c>
      <c r="F626" s="28">
        <v>5373.36</v>
      </c>
      <c r="G626" s="23" t="s">
        <v>86</v>
      </c>
      <c r="H626" s="23" t="s">
        <v>86</v>
      </c>
      <c r="I626" s="23" t="s">
        <v>4808</v>
      </c>
      <c r="J626" s="23">
        <f>IF(TRIM(B626)="?",'Cleaning Summary'!$B$28,B626)</f>
        <v>1986</v>
      </c>
      <c r="K626" s="23" t="str">
        <f>IF(TRIM(C626)="?",'Cleaning Summary'!$B$27,C626)</f>
        <v>Jun</v>
      </c>
      <c r="L626" s="23" t="str">
        <f>IF(TRIM(G626)="?",'Cleaning Summary'!$B$40,G626)</f>
        <v>tier - 2</v>
      </c>
      <c r="M626" s="23" t="str">
        <f>IF(TRIM(H626)="?",'Cleaning Summary'!$B$45,H626)</f>
        <v>tier - 2</v>
      </c>
      <c r="N626" s="23" t="str">
        <f>IF(TRIM(I626)="?",'Cleaning Summary'!$B$29,I626)</f>
        <v>R1012</v>
      </c>
      <c r="O626" s="29">
        <f>DATE(J626,MATCH(K626,{"Jan","Feb","Mar","Apr","May","Jun","Jul","Aug","Sep","Oct","Nov","Dec"},0),D626)</f>
        <v>31564</v>
      </c>
      <c r="P626" s="23">
        <f>DATEDIF(O626,'Cleaning Summary'!$B$62,"Y")</f>
        <v>37</v>
      </c>
    </row>
    <row r="627" spans="1:16" x14ac:dyDescent="0.35">
      <c r="A627" s="23" t="s">
        <v>3541</v>
      </c>
      <c r="B627" s="23">
        <v>1989</v>
      </c>
      <c r="C627" s="23" t="s">
        <v>4806</v>
      </c>
      <c r="D627" s="23">
        <v>18</v>
      </c>
      <c r="E627" s="23">
        <v>2</v>
      </c>
      <c r="F627" s="28">
        <v>5375.04</v>
      </c>
      <c r="G627" s="23" t="s">
        <v>86</v>
      </c>
      <c r="H627" s="23" t="s">
        <v>85</v>
      </c>
      <c r="I627" s="23" t="s">
        <v>4812</v>
      </c>
      <c r="J627" s="23">
        <f>IF(TRIM(B627)="?",'Cleaning Summary'!$B$28,B627)</f>
        <v>1989</v>
      </c>
      <c r="K627" s="23" t="str">
        <f>IF(TRIM(C627)="?",'Cleaning Summary'!$B$27,C627)</f>
        <v>Nov</v>
      </c>
      <c r="L627" s="23" t="str">
        <f>IF(TRIM(G627)="?",'Cleaning Summary'!$B$40,G627)</f>
        <v>tier - 2</v>
      </c>
      <c r="M627" s="23" t="str">
        <f>IF(TRIM(H627)="?",'Cleaning Summary'!$B$45,H627)</f>
        <v>tier - 1</v>
      </c>
      <c r="N627" s="23" t="str">
        <f>IF(TRIM(I627)="?",'Cleaning Summary'!$B$29,I627)</f>
        <v>R1011</v>
      </c>
      <c r="O627" s="29">
        <f>DATE(J627,MATCH(K627,{"Jan","Feb","Mar","Apr","May","Jun","Jul","Aug","Sep","Oct","Nov","Dec"},0),D627)</f>
        <v>32830</v>
      </c>
      <c r="P627" s="23">
        <f>DATEDIF(O627,'Cleaning Summary'!$B$62,"Y")</f>
        <v>33</v>
      </c>
    </row>
    <row r="628" spans="1:16" x14ac:dyDescent="0.35">
      <c r="A628" s="23" t="s">
        <v>3539</v>
      </c>
      <c r="B628" s="23">
        <v>1986</v>
      </c>
      <c r="C628" s="23" t="s">
        <v>4804</v>
      </c>
      <c r="D628" s="23">
        <v>22</v>
      </c>
      <c r="E628" s="23">
        <v>1</v>
      </c>
      <c r="F628" s="28">
        <v>5377.46</v>
      </c>
      <c r="G628" s="23" t="s">
        <v>86</v>
      </c>
      <c r="H628" s="23" t="s">
        <v>87</v>
      </c>
      <c r="I628" s="23" t="s">
        <v>4808</v>
      </c>
      <c r="J628" s="23">
        <f>IF(TRIM(B628)="?",'Cleaning Summary'!$B$28,B628)</f>
        <v>1986</v>
      </c>
      <c r="K628" s="23" t="str">
        <f>IF(TRIM(C628)="?",'Cleaning Summary'!$B$27,C628)</f>
        <v>Jul</v>
      </c>
      <c r="L628" s="23" t="str">
        <f>IF(TRIM(G628)="?",'Cleaning Summary'!$B$40,G628)</f>
        <v>tier - 2</v>
      </c>
      <c r="M628" s="23" t="str">
        <f>IF(TRIM(H628)="?",'Cleaning Summary'!$B$45,H628)</f>
        <v>tier - 3</v>
      </c>
      <c r="N628" s="23" t="str">
        <f>IF(TRIM(I628)="?",'Cleaning Summary'!$B$29,I628)</f>
        <v>R1012</v>
      </c>
      <c r="O628" s="29">
        <f>DATE(J628,MATCH(K628,{"Jan","Feb","Mar","Apr","May","Jun","Jul","Aug","Sep","Oct","Nov","Dec"},0),D628)</f>
        <v>31615</v>
      </c>
      <c r="P628" s="23">
        <f>DATEDIF(O628,'Cleaning Summary'!$B$62,"Y")</f>
        <v>36</v>
      </c>
    </row>
    <row r="629" spans="1:16" x14ac:dyDescent="0.35">
      <c r="A629" s="23" t="s">
        <v>3537</v>
      </c>
      <c r="B629" s="23">
        <v>1984</v>
      </c>
      <c r="C629" s="23" t="s">
        <v>4807</v>
      </c>
      <c r="D629" s="23">
        <v>1</v>
      </c>
      <c r="E629" s="23">
        <v>0</v>
      </c>
      <c r="F629" s="28">
        <v>5383.54</v>
      </c>
      <c r="G629" s="23" t="s">
        <v>86</v>
      </c>
      <c r="H629" s="23" t="s">
        <v>87</v>
      </c>
      <c r="I629" s="23" t="s">
        <v>4812</v>
      </c>
      <c r="J629" s="23">
        <f>IF(TRIM(B629)="?",'Cleaning Summary'!$B$28,B629)</f>
        <v>1984</v>
      </c>
      <c r="K629" s="23" t="str">
        <f>IF(TRIM(C629)="?",'Cleaning Summary'!$B$27,C629)</f>
        <v>Jun</v>
      </c>
      <c r="L629" s="23" t="str">
        <f>IF(TRIM(G629)="?",'Cleaning Summary'!$B$40,G629)</f>
        <v>tier - 2</v>
      </c>
      <c r="M629" s="23" t="str">
        <f>IF(TRIM(H629)="?",'Cleaning Summary'!$B$45,H629)</f>
        <v>tier - 3</v>
      </c>
      <c r="N629" s="23" t="str">
        <f>IF(TRIM(I629)="?",'Cleaning Summary'!$B$29,I629)</f>
        <v>R1011</v>
      </c>
      <c r="O629" s="29">
        <f>DATE(J629,MATCH(K629,{"Jan","Feb","Mar","Apr","May","Jun","Jul","Aug","Sep","Oct","Nov","Dec"},0),D629)</f>
        <v>30834</v>
      </c>
      <c r="P629" s="23">
        <f>DATEDIF(O629,'Cleaning Summary'!$B$62,"Y")</f>
        <v>39</v>
      </c>
    </row>
    <row r="630" spans="1:16" x14ac:dyDescent="0.35">
      <c r="A630" s="23" t="s">
        <v>3535</v>
      </c>
      <c r="B630" s="23">
        <v>1988</v>
      </c>
      <c r="C630" s="23" t="s">
        <v>4810</v>
      </c>
      <c r="D630" s="23">
        <v>8</v>
      </c>
      <c r="E630" s="23">
        <v>1</v>
      </c>
      <c r="F630" s="28">
        <v>5385.34</v>
      </c>
      <c r="G630" s="23" t="s">
        <v>86</v>
      </c>
      <c r="H630" s="23" t="s">
        <v>87</v>
      </c>
      <c r="I630" s="23" t="s">
        <v>4808</v>
      </c>
      <c r="J630" s="23">
        <f>IF(TRIM(B630)="?",'Cleaning Summary'!$B$28,B630)</f>
        <v>1988</v>
      </c>
      <c r="K630" s="23" t="str">
        <f>IF(TRIM(C630)="?",'Cleaning Summary'!$B$27,C630)</f>
        <v>Aug</v>
      </c>
      <c r="L630" s="23" t="str">
        <f>IF(TRIM(G630)="?",'Cleaning Summary'!$B$40,G630)</f>
        <v>tier - 2</v>
      </c>
      <c r="M630" s="23" t="str">
        <f>IF(TRIM(H630)="?",'Cleaning Summary'!$B$45,H630)</f>
        <v>tier - 3</v>
      </c>
      <c r="N630" s="23" t="str">
        <f>IF(TRIM(I630)="?",'Cleaning Summary'!$B$29,I630)</f>
        <v>R1012</v>
      </c>
      <c r="O630" s="29">
        <f>DATE(J630,MATCH(K630,{"Jan","Feb","Mar","Apr","May","Jun","Jul","Aug","Sep","Oct","Nov","Dec"},0),D630)</f>
        <v>32363</v>
      </c>
      <c r="P630" s="23">
        <f>DATEDIF(O630,'Cleaning Summary'!$B$62,"Y")</f>
        <v>34</v>
      </c>
    </row>
    <row r="631" spans="1:16" x14ac:dyDescent="0.35">
      <c r="A631" s="23" t="s">
        <v>3533</v>
      </c>
      <c r="B631" s="23">
        <v>1989</v>
      </c>
      <c r="C631" s="23" t="s">
        <v>4806</v>
      </c>
      <c r="D631" s="23">
        <v>6</v>
      </c>
      <c r="E631" s="23">
        <v>3</v>
      </c>
      <c r="F631" s="28">
        <v>5396.44</v>
      </c>
      <c r="G631" s="23" t="s">
        <v>86</v>
      </c>
      <c r="H631" s="23" t="s">
        <v>87</v>
      </c>
      <c r="I631" s="23" t="s">
        <v>4805</v>
      </c>
      <c r="J631" s="23">
        <f>IF(TRIM(B631)="?",'Cleaning Summary'!$B$28,B631)</f>
        <v>1989</v>
      </c>
      <c r="K631" s="23" t="str">
        <f>IF(TRIM(C631)="?",'Cleaning Summary'!$B$27,C631)</f>
        <v>Nov</v>
      </c>
      <c r="L631" s="23" t="str">
        <f>IF(TRIM(G631)="?",'Cleaning Summary'!$B$40,G631)</f>
        <v>tier - 2</v>
      </c>
      <c r="M631" s="23" t="str">
        <f>IF(TRIM(H631)="?",'Cleaning Summary'!$B$45,H631)</f>
        <v>tier - 3</v>
      </c>
      <c r="N631" s="23" t="str">
        <f>IF(TRIM(I631)="?",'Cleaning Summary'!$B$29,I631)</f>
        <v>R1013</v>
      </c>
      <c r="O631" s="29">
        <f>DATE(J631,MATCH(K631,{"Jan","Feb","Mar","Apr","May","Jun","Jul","Aug","Sep","Oct","Nov","Dec"},0),D631)</f>
        <v>32818</v>
      </c>
      <c r="P631" s="23">
        <f>DATEDIF(O631,'Cleaning Summary'!$B$62,"Y")</f>
        <v>33</v>
      </c>
    </row>
    <row r="632" spans="1:16" x14ac:dyDescent="0.35">
      <c r="A632" s="23" t="s">
        <v>3531</v>
      </c>
      <c r="B632" s="23">
        <v>1984</v>
      </c>
      <c r="C632" s="23" t="s">
        <v>73</v>
      </c>
      <c r="D632" s="23">
        <v>3</v>
      </c>
      <c r="E632" s="23">
        <v>0</v>
      </c>
      <c r="F632" s="28">
        <v>5397.62</v>
      </c>
      <c r="G632" s="23" t="s">
        <v>86</v>
      </c>
      <c r="H632" s="23" t="s">
        <v>86</v>
      </c>
      <c r="I632" s="23" t="s">
        <v>4805</v>
      </c>
      <c r="J632" s="23">
        <f>IF(TRIM(B632)="?",'Cleaning Summary'!$B$28,B632)</f>
        <v>1984</v>
      </c>
      <c r="K632" s="23" t="str">
        <f>IF(TRIM(C632)="?",'Cleaning Summary'!$B$27,C632)</f>
        <v>Sep</v>
      </c>
      <c r="L632" s="23" t="str">
        <f>IF(TRIM(G632)="?",'Cleaning Summary'!$B$40,G632)</f>
        <v>tier - 2</v>
      </c>
      <c r="M632" s="23" t="str">
        <f>IF(TRIM(H632)="?",'Cleaning Summary'!$B$45,H632)</f>
        <v>tier - 2</v>
      </c>
      <c r="N632" s="23" t="str">
        <f>IF(TRIM(I632)="?",'Cleaning Summary'!$B$29,I632)</f>
        <v>R1013</v>
      </c>
      <c r="O632" s="29">
        <f>DATE(J632,MATCH(K632,{"Jan","Feb","Mar","Apr","May","Jun","Jul","Aug","Sep","Oct","Nov","Dec"},0),D632)</f>
        <v>30928</v>
      </c>
      <c r="P632" s="23">
        <f>DATEDIF(O632,'Cleaning Summary'!$B$62,"Y")</f>
        <v>38</v>
      </c>
    </row>
    <row r="633" spans="1:16" x14ac:dyDescent="0.35">
      <c r="A633" s="23" t="s">
        <v>3529</v>
      </c>
      <c r="B633" s="23">
        <v>1984</v>
      </c>
      <c r="C633" s="23" t="s">
        <v>4810</v>
      </c>
      <c r="D633" s="23">
        <v>1</v>
      </c>
      <c r="E633" s="23">
        <v>0</v>
      </c>
      <c r="F633" s="28">
        <v>5400.98</v>
      </c>
      <c r="G633" s="23" t="s">
        <v>86</v>
      </c>
      <c r="H633" s="23" t="s">
        <v>86</v>
      </c>
      <c r="I633" s="23" t="s">
        <v>4805</v>
      </c>
      <c r="J633" s="23">
        <f>IF(TRIM(B633)="?",'Cleaning Summary'!$B$28,B633)</f>
        <v>1984</v>
      </c>
      <c r="K633" s="23" t="str">
        <f>IF(TRIM(C633)="?",'Cleaning Summary'!$B$27,C633)</f>
        <v>Aug</v>
      </c>
      <c r="L633" s="23" t="str">
        <f>IF(TRIM(G633)="?",'Cleaning Summary'!$B$40,G633)</f>
        <v>tier - 2</v>
      </c>
      <c r="M633" s="23" t="str">
        <f>IF(TRIM(H633)="?",'Cleaning Summary'!$B$45,H633)</f>
        <v>tier - 2</v>
      </c>
      <c r="N633" s="23" t="str">
        <f>IF(TRIM(I633)="?",'Cleaning Summary'!$B$29,I633)</f>
        <v>R1013</v>
      </c>
      <c r="O633" s="29">
        <f>DATE(J633,MATCH(K633,{"Jan","Feb","Mar","Apr","May","Jun","Jul","Aug","Sep","Oct","Nov","Dec"},0),D633)</f>
        <v>30895</v>
      </c>
      <c r="P633" s="23">
        <f>DATEDIF(O633,'Cleaning Summary'!$B$62,"Y")</f>
        <v>38</v>
      </c>
    </row>
    <row r="634" spans="1:16" x14ac:dyDescent="0.35">
      <c r="A634" s="23" t="s">
        <v>3527</v>
      </c>
      <c r="B634" s="23">
        <v>1985</v>
      </c>
      <c r="C634" s="23" t="s">
        <v>4809</v>
      </c>
      <c r="D634" s="23">
        <v>23</v>
      </c>
      <c r="E634" s="23">
        <v>3</v>
      </c>
      <c r="F634" s="28">
        <v>5402.89</v>
      </c>
      <c r="G634" s="23" t="s">
        <v>86</v>
      </c>
      <c r="H634" s="23" t="s">
        <v>85</v>
      </c>
      <c r="I634" s="23" t="s">
        <v>4805</v>
      </c>
      <c r="J634" s="23">
        <f>IF(TRIM(B634)="?",'Cleaning Summary'!$B$28,B634)</f>
        <v>1985</v>
      </c>
      <c r="K634" s="23" t="str">
        <f>IF(TRIM(C634)="?",'Cleaning Summary'!$B$27,C634)</f>
        <v>Dec</v>
      </c>
      <c r="L634" s="23" t="str">
        <f>IF(TRIM(G634)="?",'Cleaning Summary'!$B$40,G634)</f>
        <v>tier - 2</v>
      </c>
      <c r="M634" s="23" t="str">
        <f>IF(TRIM(H634)="?",'Cleaning Summary'!$B$45,H634)</f>
        <v>tier - 1</v>
      </c>
      <c r="N634" s="23" t="str">
        <f>IF(TRIM(I634)="?",'Cleaning Summary'!$B$29,I634)</f>
        <v>R1013</v>
      </c>
      <c r="O634" s="29">
        <f>DATE(J634,MATCH(K634,{"Jan","Feb","Mar","Apr","May","Jun","Jul","Aug","Sep","Oct","Nov","Dec"},0),D634)</f>
        <v>31404</v>
      </c>
      <c r="P634" s="23">
        <f>DATEDIF(O634,'Cleaning Summary'!$B$62,"Y")</f>
        <v>37</v>
      </c>
    </row>
    <row r="635" spans="1:16" x14ac:dyDescent="0.35">
      <c r="A635" s="23" t="s">
        <v>3525</v>
      </c>
      <c r="B635" s="23">
        <v>1975</v>
      </c>
      <c r="C635" s="23" t="s">
        <v>73</v>
      </c>
      <c r="D635" s="23">
        <v>27</v>
      </c>
      <c r="E635" s="23">
        <v>1</v>
      </c>
      <c r="F635" s="28">
        <v>5411.99</v>
      </c>
      <c r="G635" s="23" t="s">
        <v>86</v>
      </c>
      <c r="H635" s="23" t="s">
        <v>87</v>
      </c>
      <c r="I635" s="23" t="s">
        <v>4808</v>
      </c>
      <c r="J635" s="23">
        <f>IF(TRIM(B635)="?",'Cleaning Summary'!$B$28,B635)</f>
        <v>1975</v>
      </c>
      <c r="K635" s="23" t="str">
        <f>IF(TRIM(C635)="?",'Cleaning Summary'!$B$27,C635)</f>
        <v>Sep</v>
      </c>
      <c r="L635" s="23" t="str">
        <f>IF(TRIM(G635)="?",'Cleaning Summary'!$B$40,G635)</f>
        <v>tier - 2</v>
      </c>
      <c r="M635" s="23" t="str">
        <f>IF(TRIM(H635)="?",'Cleaning Summary'!$B$45,H635)</f>
        <v>tier - 3</v>
      </c>
      <c r="N635" s="23" t="str">
        <f>IF(TRIM(I635)="?",'Cleaning Summary'!$B$29,I635)</f>
        <v>R1012</v>
      </c>
      <c r="O635" s="29">
        <f>DATE(J635,MATCH(K635,{"Jan","Feb","Mar","Apr","May","Jun","Jul","Aug","Sep","Oct","Nov","Dec"},0),D635)</f>
        <v>27664</v>
      </c>
      <c r="P635" s="23">
        <f>DATEDIF(O635,'Cleaning Summary'!$B$62,"Y")</f>
        <v>47</v>
      </c>
    </row>
    <row r="636" spans="1:16" x14ac:dyDescent="0.35">
      <c r="A636" s="23" t="s">
        <v>3523</v>
      </c>
      <c r="B636" s="23">
        <v>1982</v>
      </c>
      <c r="C636" s="23" t="s">
        <v>73</v>
      </c>
      <c r="D636" s="23">
        <v>27</v>
      </c>
      <c r="E636" s="23">
        <v>0</v>
      </c>
      <c r="F636" s="28">
        <v>5415.66</v>
      </c>
      <c r="G636" s="23" t="s">
        <v>86</v>
      </c>
      <c r="H636" s="23" t="s">
        <v>87</v>
      </c>
      <c r="I636" s="23" t="s">
        <v>4805</v>
      </c>
      <c r="J636" s="23">
        <f>IF(TRIM(B636)="?",'Cleaning Summary'!$B$28,B636)</f>
        <v>1982</v>
      </c>
      <c r="K636" s="23" t="str">
        <f>IF(TRIM(C636)="?",'Cleaning Summary'!$B$27,C636)</f>
        <v>Sep</v>
      </c>
      <c r="L636" s="23" t="str">
        <f>IF(TRIM(G636)="?",'Cleaning Summary'!$B$40,G636)</f>
        <v>tier - 2</v>
      </c>
      <c r="M636" s="23" t="str">
        <f>IF(TRIM(H636)="?",'Cleaning Summary'!$B$45,H636)</f>
        <v>tier - 3</v>
      </c>
      <c r="N636" s="23" t="str">
        <f>IF(TRIM(I636)="?",'Cleaning Summary'!$B$29,I636)</f>
        <v>R1013</v>
      </c>
      <c r="O636" s="29">
        <f>DATE(J636,MATCH(K636,{"Jan","Feb","Mar","Apr","May","Jun","Jul","Aug","Sep","Oct","Nov","Dec"},0),D636)</f>
        <v>30221</v>
      </c>
      <c r="P636" s="23">
        <f>DATEDIF(O636,'Cleaning Summary'!$B$62,"Y")</f>
        <v>40</v>
      </c>
    </row>
    <row r="637" spans="1:16" x14ac:dyDescent="0.35">
      <c r="A637" s="23" t="s">
        <v>3521</v>
      </c>
      <c r="B637" s="23">
        <v>1991</v>
      </c>
      <c r="C637" s="23" t="s">
        <v>4804</v>
      </c>
      <c r="D637" s="23">
        <v>6</v>
      </c>
      <c r="E637" s="23">
        <v>3</v>
      </c>
      <c r="F637" s="28">
        <v>5425.02</v>
      </c>
      <c r="G637" s="23" t="s">
        <v>86</v>
      </c>
      <c r="H637" s="23" t="s">
        <v>85</v>
      </c>
      <c r="I637" s="23" t="s">
        <v>4808</v>
      </c>
      <c r="J637" s="23">
        <f>IF(TRIM(B637)="?",'Cleaning Summary'!$B$28,B637)</f>
        <v>1991</v>
      </c>
      <c r="K637" s="23" t="str">
        <f>IF(TRIM(C637)="?",'Cleaning Summary'!$B$27,C637)</f>
        <v>Jul</v>
      </c>
      <c r="L637" s="23" t="str">
        <f>IF(TRIM(G637)="?",'Cleaning Summary'!$B$40,G637)</f>
        <v>tier - 2</v>
      </c>
      <c r="M637" s="23" t="str">
        <f>IF(TRIM(H637)="?",'Cleaning Summary'!$B$45,H637)</f>
        <v>tier - 1</v>
      </c>
      <c r="N637" s="23" t="str">
        <f>IF(TRIM(I637)="?",'Cleaning Summary'!$B$29,I637)</f>
        <v>R1012</v>
      </c>
      <c r="O637" s="29">
        <f>DATE(J637,MATCH(K637,{"Jan","Feb","Mar","Apr","May","Jun","Jul","Aug","Sep","Oct","Nov","Dec"},0),D637)</f>
        <v>33425</v>
      </c>
      <c r="P637" s="23">
        <f>DATEDIF(O637,'Cleaning Summary'!$B$62,"Y")</f>
        <v>31</v>
      </c>
    </row>
    <row r="638" spans="1:16" x14ac:dyDescent="0.35">
      <c r="A638" s="23" t="s">
        <v>3519</v>
      </c>
      <c r="B638" s="23">
        <v>1992</v>
      </c>
      <c r="C638" s="23" t="s">
        <v>73</v>
      </c>
      <c r="D638" s="23">
        <v>17</v>
      </c>
      <c r="E638" s="23">
        <v>3</v>
      </c>
      <c r="F638" s="28">
        <v>5428.73</v>
      </c>
      <c r="G638" s="23" t="s">
        <v>87</v>
      </c>
      <c r="H638" s="23" t="s">
        <v>85</v>
      </c>
      <c r="I638" s="23" t="s">
        <v>4822</v>
      </c>
      <c r="J638" s="23">
        <f>IF(TRIM(B638)="?",'Cleaning Summary'!$B$28,B638)</f>
        <v>1992</v>
      </c>
      <c r="K638" s="23" t="str">
        <f>IF(TRIM(C638)="?",'Cleaning Summary'!$B$27,C638)</f>
        <v>Sep</v>
      </c>
      <c r="L638" s="23" t="str">
        <f>IF(TRIM(G638)="?",'Cleaning Summary'!$B$40,G638)</f>
        <v>tier - 3</v>
      </c>
      <c r="M638" s="23" t="str">
        <f>IF(TRIM(H638)="?",'Cleaning Summary'!$B$45,H638)</f>
        <v>tier - 1</v>
      </c>
      <c r="N638" s="23" t="str">
        <f>IF(TRIM(I638)="?",'Cleaning Summary'!$B$29,I638)</f>
        <v>R1017</v>
      </c>
      <c r="O638" s="29">
        <f>DATE(J638,MATCH(K638,{"Jan","Feb","Mar","Apr","May","Jun","Jul","Aug","Sep","Oct","Nov","Dec"},0),D638)</f>
        <v>33864</v>
      </c>
      <c r="P638" s="23">
        <f>DATEDIF(O638,'Cleaning Summary'!$B$62,"Y")</f>
        <v>30</v>
      </c>
    </row>
    <row r="639" spans="1:16" x14ac:dyDescent="0.35">
      <c r="A639" s="23" t="s">
        <v>3517</v>
      </c>
      <c r="B639" s="23">
        <v>1978</v>
      </c>
      <c r="C639" s="23" t="s">
        <v>4807</v>
      </c>
      <c r="D639" s="23">
        <v>8</v>
      </c>
      <c r="E639" s="23">
        <v>2</v>
      </c>
      <c r="F639" s="28">
        <v>5428.98</v>
      </c>
      <c r="G639" s="23" t="s">
        <v>86</v>
      </c>
      <c r="H639" s="23" t="s">
        <v>86</v>
      </c>
      <c r="I639" s="23" t="s">
        <v>4808</v>
      </c>
      <c r="J639" s="23">
        <f>IF(TRIM(B639)="?",'Cleaning Summary'!$B$28,B639)</f>
        <v>1978</v>
      </c>
      <c r="K639" s="23" t="str">
        <f>IF(TRIM(C639)="?",'Cleaning Summary'!$B$27,C639)</f>
        <v>Jun</v>
      </c>
      <c r="L639" s="23" t="str">
        <f>IF(TRIM(G639)="?",'Cleaning Summary'!$B$40,G639)</f>
        <v>tier - 2</v>
      </c>
      <c r="M639" s="23" t="str">
        <f>IF(TRIM(H639)="?",'Cleaning Summary'!$B$45,H639)</f>
        <v>tier - 2</v>
      </c>
      <c r="N639" s="23" t="str">
        <f>IF(TRIM(I639)="?",'Cleaning Summary'!$B$29,I639)</f>
        <v>R1012</v>
      </c>
      <c r="O639" s="29">
        <f>DATE(J639,MATCH(K639,{"Jan","Feb","Mar","Apr","May","Jun","Jul","Aug","Sep","Oct","Nov","Dec"},0),D639)</f>
        <v>28649</v>
      </c>
      <c r="P639" s="23">
        <f>DATEDIF(O639,'Cleaning Summary'!$B$62,"Y")</f>
        <v>45</v>
      </c>
    </row>
    <row r="640" spans="1:16" x14ac:dyDescent="0.35">
      <c r="A640" s="23" t="s">
        <v>3515</v>
      </c>
      <c r="B640" s="23">
        <v>1982</v>
      </c>
      <c r="C640" s="23" t="s">
        <v>4810</v>
      </c>
      <c r="D640" s="23">
        <v>25</v>
      </c>
      <c r="E640" s="23">
        <v>0</v>
      </c>
      <c r="F640" s="28">
        <v>5438.75</v>
      </c>
      <c r="G640" s="23" t="s">
        <v>87</v>
      </c>
      <c r="H640" s="23" t="s">
        <v>86</v>
      </c>
      <c r="I640" s="23" t="s">
        <v>4805</v>
      </c>
      <c r="J640" s="23">
        <f>IF(TRIM(B640)="?",'Cleaning Summary'!$B$28,B640)</f>
        <v>1982</v>
      </c>
      <c r="K640" s="23" t="str">
        <f>IF(TRIM(C640)="?",'Cleaning Summary'!$B$27,C640)</f>
        <v>Aug</v>
      </c>
      <c r="L640" s="23" t="str">
        <f>IF(TRIM(G640)="?",'Cleaning Summary'!$B$40,G640)</f>
        <v>tier - 3</v>
      </c>
      <c r="M640" s="23" t="str">
        <f>IF(TRIM(H640)="?",'Cleaning Summary'!$B$45,H640)</f>
        <v>tier - 2</v>
      </c>
      <c r="N640" s="23" t="str">
        <f>IF(TRIM(I640)="?",'Cleaning Summary'!$B$29,I640)</f>
        <v>R1013</v>
      </c>
      <c r="O640" s="29">
        <f>DATE(J640,MATCH(K640,{"Jan","Feb","Mar","Apr","May","Jun","Jul","Aug","Sep","Oct","Nov","Dec"},0),D640)</f>
        <v>30188</v>
      </c>
      <c r="P640" s="23">
        <f>DATEDIF(O640,'Cleaning Summary'!$B$62,"Y")</f>
        <v>40</v>
      </c>
    </row>
    <row r="641" spans="1:16" x14ac:dyDescent="0.35">
      <c r="A641" s="23" t="s">
        <v>3513</v>
      </c>
      <c r="B641" s="23">
        <v>1986</v>
      </c>
      <c r="C641" s="23" t="s">
        <v>4809</v>
      </c>
      <c r="D641" s="23">
        <v>25</v>
      </c>
      <c r="E641" s="23">
        <v>0</v>
      </c>
      <c r="F641" s="28">
        <v>5458.05</v>
      </c>
      <c r="G641" s="23" t="s">
        <v>86</v>
      </c>
      <c r="H641" s="23" t="s">
        <v>86</v>
      </c>
      <c r="I641" s="23" t="s">
        <v>4818</v>
      </c>
      <c r="J641" s="23">
        <f>IF(TRIM(B641)="?",'Cleaning Summary'!$B$28,B641)</f>
        <v>1986</v>
      </c>
      <c r="K641" s="23" t="str">
        <f>IF(TRIM(C641)="?",'Cleaning Summary'!$B$27,C641)</f>
        <v>Dec</v>
      </c>
      <c r="L641" s="23" t="str">
        <f>IF(TRIM(G641)="?",'Cleaning Summary'!$B$40,G641)</f>
        <v>tier - 2</v>
      </c>
      <c r="M641" s="23" t="str">
        <f>IF(TRIM(H641)="?",'Cleaning Summary'!$B$45,H641)</f>
        <v>tier - 2</v>
      </c>
      <c r="N641" s="23" t="str">
        <f>IF(TRIM(I641)="?",'Cleaning Summary'!$B$29,I641)</f>
        <v>R1024</v>
      </c>
      <c r="O641" s="29">
        <f>DATE(J641,MATCH(K641,{"Jan","Feb","Mar","Apr","May","Jun","Jul","Aug","Sep","Oct","Nov","Dec"},0),D641)</f>
        <v>31771</v>
      </c>
      <c r="P641" s="23">
        <f>DATEDIF(O641,'Cleaning Summary'!$B$62,"Y")</f>
        <v>36</v>
      </c>
    </row>
    <row r="642" spans="1:16" x14ac:dyDescent="0.35">
      <c r="A642" s="23" t="s">
        <v>3511</v>
      </c>
      <c r="B642" s="23">
        <v>1973</v>
      </c>
      <c r="C642" s="23" t="s">
        <v>4811</v>
      </c>
      <c r="D642" s="23">
        <v>24</v>
      </c>
      <c r="E642" s="23">
        <v>0</v>
      </c>
      <c r="F642" s="28">
        <v>5466.88</v>
      </c>
      <c r="G642" s="23" t="s">
        <v>86</v>
      </c>
      <c r="H642" s="23" t="s">
        <v>86</v>
      </c>
      <c r="I642" s="23" t="s">
        <v>4805</v>
      </c>
      <c r="J642" s="23">
        <f>IF(TRIM(B642)="?",'Cleaning Summary'!$B$28,B642)</f>
        <v>1973</v>
      </c>
      <c r="K642" s="23" t="str">
        <f>IF(TRIM(C642)="?",'Cleaning Summary'!$B$27,C642)</f>
        <v>Oct</v>
      </c>
      <c r="L642" s="23" t="str">
        <f>IF(TRIM(G642)="?",'Cleaning Summary'!$B$40,G642)</f>
        <v>tier - 2</v>
      </c>
      <c r="M642" s="23" t="str">
        <f>IF(TRIM(H642)="?",'Cleaning Summary'!$B$45,H642)</f>
        <v>tier - 2</v>
      </c>
      <c r="N642" s="23" t="str">
        <f>IF(TRIM(I642)="?",'Cleaning Summary'!$B$29,I642)</f>
        <v>R1013</v>
      </c>
      <c r="O642" s="29">
        <f>DATE(J642,MATCH(K642,{"Jan","Feb","Mar","Apr","May","Jun","Jul","Aug","Sep","Oct","Nov","Dec"},0),D642)</f>
        <v>26961</v>
      </c>
      <c r="P642" s="23">
        <f>DATEDIF(O642,'Cleaning Summary'!$B$62,"Y")</f>
        <v>49</v>
      </c>
    </row>
    <row r="643" spans="1:16" x14ac:dyDescent="0.35">
      <c r="A643" s="23" t="s">
        <v>3509</v>
      </c>
      <c r="B643" s="23">
        <v>1986</v>
      </c>
      <c r="C643" s="23" t="s">
        <v>4809</v>
      </c>
      <c r="D643" s="23">
        <v>2</v>
      </c>
      <c r="E643" s="23">
        <v>0</v>
      </c>
      <c r="F643" s="28">
        <v>5469.01</v>
      </c>
      <c r="G643" s="23" t="s">
        <v>86</v>
      </c>
      <c r="H643" s="23" t="s">
        <v>86</v>
      </c>
      <c r="I643" s="23" t="s">
        <v>4818</v>
      </c>
      <c r="J643" s="23">
        <f>IF(TRIM(B643)="?",'Cleaning Summary'!$B$28,B643)</f>
        <v>1986</v>
      </c>
      <c r="K643" s="23" t="str">
        <f>IF(TRIM(C643)="?",'Cleaning Summary'!$B$27,C643)</f>
        <v>Dec</v>
      </c>
      <c r="L643" s="23" t="str">
        <f>IF(TRIM(G643)="?",'Cleaning Summary'!$B$40,G643)</f>
        <v>tier - 2</v>
      </c>
      <c r="M643" s="23" t="str">
        <f>IF(TRIM(H643)="?",'Cleaning Summary'!$B$45,H643)</f>
        <v>tier - 2</v>
      </c>
      <c r="N643" s="23" t="str">
        <f>IF(TRIM(I643)="?",'Cleaning Summary'!$B$29,I643)</f>
        <v>R1024</v>
      </c>
      <c r="O643" s="29">
        <f>DATE(J643,MATCH(K643,{"Jan","Feb","Mar","Apr","May","Jun","Jul","Aug","Sep","Oct","Nov","Dec"},0),D643)</f>
        <v>31748</v>
      </c>
      <c r="P643" s="23">
        <f>DATEDIF(O643,'Cleaning Summary'!$B$62,"Y")</f>
        <v>36</v>
      </c>
    </row>
    <row r="644" spans="1:16" x14ac:dyDescent="0.35">
      <c r="A644" s="23" t="s">
        <v>3507</v>
      </c>
      <c r="B644" s="23">
        <v>1986</v>
      </c>
      <c r="C644" s="23" t="s">
        <v>4804</v>
      </c>
      <c r="D644" s="23">
        <v>12</v>
      </c>
      <c r="E644" s="23">
        <v>1</v>
      </c>
      <c r="F644" s="28">
        <v>5472.45</v>
      </c>
      <c r="G644" s="23" t="s">
        <v>86</v>
      </c>
      <c r="H644" s="23" t="s">
        <v>87</v>
      </c>
      <c r="I644" s="23" t="s">
        <v>4812</v>
      </c>
      <c r="J644" s="23">
        <f>IF(TRIM(B644)="?",'Cleaning Summary'!$B$28,B644)</f>
        <v>1986</v>
      </c>
      <c r="K644" s="23" t="str">
        <f>IF(TRIM(C644)="?",'Cleaning Summary'!$B$27,C644)</f>
        <v>Jul</v>
      </c>
      <c r="L644" s="23" t="str">
        <f>IF(TRIM(G644)="?",'Cleaning Summary'!$B$40,G644)</f>
        <v>tier - 2</v>
      </c>
      <c r="M644" s="23" t="str">
        <f>IF(TRIM(H644)="?",'Cleaning Summary'!$B$45,H644)</f>
        <v>tier - 3</v>
      </c>
      <c r="N644" s="23" t="str">
        <f>IF(TRIM(I644)="?",'Cleaning Summary'!$B$29,I644)</f>
        <v>R1011</v>
      </c>
      <c r="O644" s="29">
        <f>DATE(J644,MATCH(K644,{"Jan","Feb","Mar","Apr","May","Jun","Jul","Aug","Sep","Oct","Nov","Dec"},0),D644)</f>
        <v>31605</v>
      </c>
      <c r="P644" s="23">
        <f>DATEDIF(O644,'Cleaning Summary'!$B$62,"Y")</f>
        <v>36</v>
      </c>
    </row>
    <row r="645" spans="1:16" x14ac:dyDescent="0.35">
      <c r="A645" s="23" t="s">
        <v>3505</v>
      </c>
      <c r="B645" s="23">
        <v>1986</v>
      </c>
      <c r="C645" s="23" t="s">
        <v>73</v>
      </c>
      <c r="D645" s="23">
        <v>30</v>
      </c>
      <c r="E645" s="23">
        <v>1</v>
      </c>
      <c r="F645" s="28">
        <v>5478.04</v>
      </c>
      <c r="G645" s="23" t="s">
        <v>86</v>
      </c>
      <c r="H645" s="23" t="s">
        <v>87</v>
      </c>
      <c r="I645" s="23" t="s">
        <v>4805</v>
      </c>
      <c r="J645" s="23">
        <f>IF(TRIM(B645)="?",'Cleaning Summary'!$B$28,B645)</f>
        <v>1986</v>
      </c>
      <c r="K645" s="23" t="str">
        <f>IF(TRIM(C645)="?",'Cleaning Summary'!$B$27,C645)</f>
        <v>Sep</v>
      </c>
      <c r="L645" s="23" t="str">
        <f>IF(TRIM(G645)="?",'Cleaning Summary'!$B$40,G645)</f>
        <v>tier - 2</v>
      </c>
      <c r="M645" s="23" t="str">
        <f>IF(TRIM(H645)="?",'Cleaning Summary'!$B$45,H645)</f>
        <v>tier - 3</v>
      </c>
      <c r="N645" s="23" t="str">
        <f>IF(TRIM(I645)="?",'Cleaning Summary'!$B$29,I645)</f>
        <v>R1013</v>
      </c>
      <c r="O645" s="29">
        <f>DATE(J645,MATCH(K645,{"Jan","Feb","Mar","Apr","May","Jun","Jul","Aug","Sep","Oct","Nov","Dec"},0),D645)</f>
        <v>31685</v>
      </c>
      <c r="P645" s="23">
        <f>DATEDIF(O645,'Cleaning Summary'!$B$62,"Y")</f>
        <v>36</v>
      </c>
    </row>
    <row r="646" spans="1:16" x14ac:dyDescent="0.35">
      <c r="A646" s="23" t="s">
        <v>3503</v>
      </c>
      <c r="B646" s="23">
        <v>1984</v>
      </c>
      <c r="C646" s="23" t="s">
        <v>4810</v>
      </c>
      <c r="D646" s="23">
        <v>26</v>
      </c>
      <c r="E646" s="23">
        <v>1</v>
      </c>
      <c r="F646" s="28">
        <v>5484.47</v>
      </c>
      <c r="G646" s="23" t="s">
        <v>86</v>
      </c>
      <c r="H646" s="23" t="s">
        <v>86</v>
      </c>
      <c r="I646" s="23" t="s">
        <v>4805</v>
      </c>
      <c r="J646" s="23">
        <f>IF(TRIM(B646)="?",'Cleaning Summary'!$B$28,B646)</f>
        <v>1984</v>
      </c>
      <c r="K646" s="23" t="str">
        <f>IF(TRIM(C646)="?",'Cleaning Summary'!$B$27,C646)</f>
        <v>Aug</v>
      </c>
      <c r="L646" s="23" t="str">
        <f>IF(TRIM(G646)="?",'Cleaning Summary'!$B$40,G646)</f>
        <v>tier - 2</v>
      </c>
      <c r="M646" s="23" t="str">
        <f>IF(TRIM(H646)="?",'Cleaning Summary'!$B$45,H646)</f>
        <v>tier - 2</v>
      </c>
      <c r="N646" s="23" t="str">
        <f>IF(TRIM(I646)="?",'Cleaning Summary'!$B$29,I646)</f>
        <v>R1013</v>
      </c>
      <c r="O646" s="29">
        <f>DATE(J646,MATCH(K646,{"Jan","Feb","Mar","Apr","May","Jun","Jul","Aug","Sep","Oct","Nov","Dec"},0),D646)</f>
        <v>30920</v>
      </c>
      <c r="P646" s="23">
        <f>DATEDIF(O646,'Cleaning Summary'!$B$62,"Y")</f>
        <v>38</v>
      </c>
    </row>
    <row r="647" spans="1:16" x14ac:dyDescent="0.35">
      <c r="A647" s="23" t="s">
        <v>3501</v>
      </c>
      <c r="B647" s="23">
        <v>1984</v>
      </c>
      <c r="C647" s="23" t="s">
        <v>4810</v>
      </c>
      <c r="D647" s="23">
        <v>17</v>
      </c>
      <c r="E647" s="23">
        <v>1</v>
      </c>
      <c r="F647" s="28">
        <v>5488.26</v>
      </c>
      <c r="G647" s="23" t="s">
        <v>86</v>
      </c>
      <c r="H647" s="23" t="s">
        <v>87</v>
      </c>
      <c r="I647" s="23" t="s">
        <v>4812</v>
      </c>
      <c r="J647" s="23">
        <f>IF(TRIM(B647)="?",'Cleaning Summary'!$B$28,B647)</f>
        <v>1984</v>
      </c>
      <c r="K647" s="23" t="str">
        <f>IF(TRIM(C647)="?",'Cleaning Summary'!$B$27,C647)</f>
        <v>Aug</v>
      </c>
      <c r="L647" s="23" t="str">
        <f>IF(TRIM(G647)="?",'Cleaning Summary'!$B$40,G647)</f>
        <v>tier - 2</v>
      </c>
      <c r="M647" s="23" t="str">
        <f>IF(TRIM(H647)="?",'Cleaning Summary'!$B$45,H647)</f>
        <v>tier - 3</v>
      </c>
      <c r="N647" s="23" t="str">
        <f>IF(TRIM(I647)="?",'Cleaning Summary'!$B$29,I647)</f>
        <v>R1011</v>
      </c>
      <c r="O647" s="29">
        <f>DATE(J647,MATCH(K647,{"Jan","Feb","Mar","Apr","May","Jun","Jul","Aug","Sep","Oct","Nov","Dec"},0),D647)</f>
        <v>30911</v>
      </c>
      <c r="P647" s="23">
        <f>DATEDIF(O647,'Cleaning Summary'!$B$62,"Y")</f>
        <v>38</v>
      </c>
    </row>
    <row r="648" spans="1:16" x14ac:dyDescent="0.35">
      <c r="A648" s="23" t="s">
        <v>3499</v>
      </c>
      <c r="B648" s="23">
        <v>1988</v>
      </c>
      <c r="C648" s="23" t="s">
        <v>4804</v>
      </c>
      <c r="D648" s="23">
        <v>29</v>
      </c>
      <c r="E648" s="23">
        <v>3</v>
      </c>
      <c r="F648" s="28">
        <v>5503.36</v>
      </c>
      <c r="G648" s="23" t="s">
        <v>86</v>
      </c>
      <c r="H648" s="23" t="s">
        <v>86</v>
      </c>
      <c r="I648" s="23" t="s">
        <v>4808</v>
      </c>
      <c r="J648" s="23">
        <f>IF(TRIM(B648)="?",'Cleaning Summary'!$B$28,B648)</f>
        <v>1988</v>
      </c>
      <c r="K648" s="23" t="str">
        <f>IF(TRIM(C648)="?",'Cleaning Summary'!$B$27,C648)</f>
        <v>Jul</v>
      </c>
      <c r="L648" s="23" t="str">
        <f>IF(TRIM(G648)="?",'Cleaning Summary'!$B$40,G648)</f>
        <v>tier - 2</v>
      </c>
      <c r="M648" s="23" t="str">
        <f>IF(TRIM(H648)="?",'Cleaning Summary'!$B$45,H648)</f>
        <v>tier - 2</v>
      </c>
      <c r="N648" s="23" t="str">
        <f>IF(TRIM(I648)="?",'Cleaning Summary'!$B$29,I648)</f>
        <v>R1012</v>
      </c>
      <c r="O648" s="29">
        <f>DATE(J648,MATCH(K648,{"Jan","Feb","Mar","Apr","May","Jun","Jul","Aug","Sep","Oct","Nov","Dec"},0),D648)</f>
        <v>32353</v>
      </c>
      <c r="P648" s="23">
        <f>DATEDIF(O648,'Cleaning Summary'!$B$62,"Y")</f>
        <v>34</v>
      </c>
    </row>
    <row r="649" spans="1:16" x14ac:dyDescent="0.35">
      <c r="A649" s="23" t="s">
        <v>3497</v>
      </c>
      <c r="B649" s="23">
        <v>1981</v>
      </c>
      <c r="C649" s="23" t="s">
        <v>4806</v>
      </c>
      <c r="D649" s="23">
        <v>7</v>
      </c>
      <c r="E649" s="23">
        <v>1</v>
      </c>
      <c r="F649" s="28">
        <v>5539.4</v>
      </c>
      <c r="G649" s="23" t="s">
        <v>86</v>
      </c>
      <c r="H649" s="23" t="s">
        <v>86</v>
      </c>
      <c r="I649" s="23" t="s">
        <v>4805</v>
      </c>
      <c r="J649" s="23">
        <f>IF(TRIM(B649)="?",'Cleaning Summary'!$B$28,B649)</f>
        <v>1981</v>
      </c>
      <c r="K649" s="23" t="str">
        <f>IF(TRIM(C649)="?",'Cleaning Summary'!$B$27,C649)</f>
        <v>Nov</v>
      </c>
      <c r="L649" s="23" t="str">
        <f>IF(TRIM(G649)="?",'Cleaning Summary'!$B$40,G649)</f>
        <v>tier - 2</v>
      </c>
      <c r="M649" s="23" t="str">
        <f>IF(TRIM(H649)="?",'Cleaning Summary'!$B$45,H649)</f>
        <v>tier - 2</v>
      </c>
      <c r="N649" s="23" t="str">
        <f>IF(TRIM(I649)="?",'Cleaning Summary'!$B$29,I649)</f>
        <v>R1013</v>
      </c>
      <c r="O649" s="29">
        <f>DATE(J649,MATCH(K649,{"Jan","Feb","Mar","Apr","May","Jun","Jul","Aug","Sep","Oct","Nov","Dec"},0),D649)</f>
        <v>29897</v>
      </c>
      <c r="P649" s="23">
        <f>DATEDIF(O649,'Cleaning Summary'!$B$62,"Y")</f>
        <v>41</v>
      </c>
    </row>
    <row r="650" spans="1:16" x14ac:dyDescent="0.35">
      <c r="A650" s="23" t="s">
        <v>3495</v>
      </c>
      <c r="B650" s="23">
        <v>1980</v>
      </c>
      <c r="C650" s="23" t="s">
        <v>4809</v>
      </c>
      <c r="D650" s="23">
        <v>7</v>
      </c>
      <c r="E650" s="23">
        <v>2</v>
      </c>
      <c r="F650" s="28">
        <v>5540.35</v>
      </c>
      <c r="G650" s="23" t="s">
        <v>86</v>
      </c>
      <c r="H650" s="23" t="s">
        <v>86</v>
      </c>
      <c r="I650" s="23" t="s">
        <v>4808</v>
      </c>
      <c r="J650" s="23">
        <f>IF(TRIM(B650)="?",'Cleaning Summary'!$B$28,B650)</f>
        <v>1980</v>
      </c>
      <c r="K650" s="23" t="str">
        <f>IF(TRIM(C650)="?",'Cleaning Summary'!$B$27,C650)</f>
        <v>Dec</v>
      </c>
      <c r="L650" s="23" t="str">
        <f>IF(TRIM(G650)="?",'Cleaning Summary'!$B$40,G650)</f>
        <v>tier - 2</v>
      </c>
      <c r="M650" s="23" t="str">
        <f>IF(TRIM(H650)="?",'Cleaning Summary'!$B$45,H650)</f>
        <v>tier - 2</v>
      </c>
      <c r="N650" s="23" t="str">
        <f>IF(TRIM(I650)="?",'Cleaning Summary'!$B$29,I650)</f>
        <v>R1012</v>
      </c>
      <c r="O650" s="29">
        <f>DATE(J650,MATCH(K650,{"Jan","Feb","Mar","Apr","May","Jun","Jul","Aug","Sep","Oct","Nov","Dec"},0),D650)</f>
        <v>29562</v>
      </c>
      <c r="P650" s="23">
        <f>DATEDIF(O650,'Cleaning Summary'!$B$62,"Y")</f>
        <v>42</v>
      </c>
    </row>
    <row r="651" spans="1:16" x14ac:dyDescent="0.35">
      <c r="A651" s="23" t="s">
        <v>3493</v>
      </c>
      <c r="B651" s="23">
        <v>1999</v>
      </c>
      <c r="C651" s="23" t="s">
        <v>73</v>
      </c>
      <c r="D651" s="23">
        <v>22</v>
      </c>
      <c r="E651" s="23">
        <v>0</v>
      </c>
      <c r="F651" s="28">
        <v>5552.61</v>
      </c>
      <c r="G651" s="23" t="s">
        <v>86</v>
      </c>
      <c r="H651" s="23" t="s">
        <v>87</v>
      </c>
      <c r="I651" s="23" t="s">
        <v>4824</v>
      </c>
      <c r="J651" s="23">
        <f>IF(TRIM(B651)="?",'Cleaning Summary'!$B$28,B651)</f>
        <v>1999</v>
      </c>
      <c r="K651" s="23" t="str">
        <f>IF(TRIM(C651)="?",'Cleaning Summary'!$B$27,C651)</f>
        <v>Sep</v>
      </c>
      <c r="L651" s="23" t="str">
        <f>IF(TRIM(G651)="?",'Cleaning Summary'!$B$40,G651)</f>
        <v>tier - 2</v>
      </c>
      <c r="M651" s="23" t="str">
        <f>IF(TRIM(H651)="?",'Cleaning Summary'!$B$45,H651)</f>
        <v>tier - 3</v>
      </c>
      <c r="N651" s="23" t="str">
        <f>IF(TRIM(I651)="?",'Cleaning Summary'!$B$29,I651)</f>
        <v>R1026</v>
      </c>
      <c r="O651" s="29">
        <f>DATE(J651,MATCH(K651,{"Jan","Feb","Mar","Apr","May","Jun","Jul","Aug","Sep","Oct","Nov","Dec"},0),D651)</f>
        <v>36425</v>
      </c>
      <c r="P651" s="23">
        <f>DATEDIF(O651,'Cleaning Summary'!$B$62,"Y")</f>
        <v>23</v>
      </c>
    </row>
    <row r="652" spans="1:16" x14ac:dyDescent="0.35">
      <c r="A652" s="23" t="s">
        <v>3491</v>
      </c>
      <c r="B652" s="23">
        <v>1974</v>
      </c>
      <c r="C652" s="23" t="s">
        <v>73</v>
      </c>
      <c r="D652" s="23">
        <v>18</v>
      </c>
      <c r="E652" s="23">
        <v>0</v>
      </c>
      <c r="F652" s="28">
        <v>5576.35</v>
      </c>
      <c r="G652" s="23" t="s">
        <v>86</v>
      </c>
      <c r="H652" s="23" t="s">
        <v>87</v>
      </c>
      <c r="I652" s="23" t="s">
        <v>4805</v>
      </c>
      <c r="J652" s="23">
        <f>IF(TRIM(B652)="?",'Cleaning Summary'!$B$28,B652)</f>
        <v>1974</v>
      </c>
      <c r="K652" s="23" t="str">
        <f>IF(TRIM(C652)="?",'Cleaning Summary'!$B$27,C652)</f>
        <v>Sep</v>
      </c>
      <c r="L652" s="23" t="str">
        <f>IF(TRIM(G652)="?",'Cleaning Summary'!$B$40,G652)</f>
        <v>tier - 2</v>
      </c>
      <c r="M652" s="23" t="str">
        <f>IF(TRIM(H652)="?",'Cleaning Summary'!$B$45,H652)</f>
        <v>tier - 3</v>
      </c>
      <c r="N652" s="23" t="str">
        <f>IF(TRIM(I652)="?",'Cleaning Summary'!$B$29,I652)</f>
        <v>R1013</v>
      </c>
      <c r="O652" s="29">
        <f>DATE(J652,MATCH(K652,{"Jan","Feb","Mar","Apr","May","Jun","Jul","Aug","Sep","Oct","Nov","Dec"},0),D652)</f>
        <v>27290</v>
      </c>
      <c r="P652" s="23">
        <f>DATEDIF(O652,'Cleaning Summary'!$B$62,"Y")</f>
        <v>48</v>
      </c>
    </row>
    <row r="653" spans="1:16" x14ac:dyDescent="0.35">
      <c r="A653" s="23" t="s">
        <v>3489</v>
      </c>
      <c r="B653" s="23">
        <v>1985</v>
      </c>
      <c r="C653" s="23" t="s">
        <v>73</v>
      </c>
      <c r="D653" s="23">
        <v>5</v>
      </c>
      <c r="E653" s="23">
        <v>3</v>
      </c>
      <c r="F653" s="28">
        <v>5582.95</v>
      </c>
      <c r="G653" s="23" t="s">
        <v>86</v>
      </c>
      <c r="H653" s="23" t="s">
        <v>85</v>
      </c>
      <c r="I653" s="23" t="s">
        <v>4808</v>
      </c>
      <c r="J653" s="23">
        <f>IF(TRIM(B653)="?",'Cleaning Summary'!$B$28,B653)</f>
        <v>1985</v>
      </c>
      <c r="K653" s="23" t="str">
        <f>IF(TRIM(C653)="?",'Cleaning Summary'!$B$27,C653)</f>
        <v>Sep</v>
      </c>
      <c r="L653" s="23" t="str">
        <f>IF(TRIM(G653)="?",'Cleaning Summary'!$B$40,G653)</f>
        <v>tier - 2</v>
      </c>
      <c r="M653" s="23" t="str">
        <f>IF(TRIM(H653)="?",'Cleaning Summary'!$B$45,H653)</f>
        <v>tier - 1</v>
      </c>
      <c r="N653" s="23" t="str">
        <f>IF(TRIM(I653)="?",'Cleaning Summary'!$B$29,I653)</f>
        <v>R1012</v>
      </c>
      <c r="O653" s="29">
        <f>DATE(J653,MATCH(K653,{"Jan","Feb","Mar","Apr","May","Jun","Jul","Aug","Sep","Oct","Nov","Dec"},0),D653)</f>
        <v>31295</v>
      </c>
      <c r="P653" s="23">
        <f>DATEDIF(O653,'Cleaning Summary'!$B$62,"Y")</f>
        <v>37</v>
      </c>
    </row>
    <row r="654" spans="1:16" x14ac:dyDescent="0.35">
      <c r="A654" s="23" t="s">
        <v>3487</v>
      </c>
      <c r="B654" s="23">
        <v>1986</v>
      </c>
      <c r="C654" s="23" t="s">
        <v>4806</v>
      </c>
      <c r="D654" s="23">
        <v>21</v>
      </c>
      <c r="E654" s="23">
        <v>2</v>
      </c>
      <c r="F654" s="28">
        <v>5584.31</v>
      </c>
      <c r="G654" s="23" t="s">
        <v>87</v>
      </c>
      <c r="H654" s="23" t="s">
        <v>85</v>
      </c>
      <c r="I654" s="23" t="s">
        <v>4805</v>
      </c>
      <c r="J654" s="23">
        <f>IF(TRIM(B654)="?",'Cleaning Summary'!$B$28,B654)</f>
        <v>1986</v>
      </c>
      <c r="K654" s="23" t="str">
        <f>IF(TRIM(C654)="?",'Cleaning Summary'!$B$27,C654)</f>
        <v>Nov</v>
      </c>
      <c r="L654" s="23" t="str">
        <f>IF(TRIM(G654)="?",'Cleaning Summary'!$B$40,G654)</f>
        <v>tier - 3</v>
      </c>
      <c r="M654" s="23" t="str">
        <f>IF(TRIM(H654)="?",'Cleaning Summary'!$B$45,H654)</f>
        <v>tier - 1</v>
      </c>
      <c r="N654" s="23" t="str">
        <f>IF(TRIM(I654)="?",'Cleaning Summary'!$B$29,I654)</f>
        <v>R1013</v>
      </c>
      <c r="O654" s="29">
        <f>DATE(J654,MATCH(K654,{"Jan","Feb","Mar","Apr","May","Jun","Jul","Aug","Sep","Oct","Nov","Dec"},0),D654)</f>
        <v>31737</v>
      </c>
      <c r="P654" s="23">
        <f>DATEDIF(O654,'Cleaning Summary'!$B$62,"Y")</f>
        <v>36</v>
      </c>
    </row>
    <row r="655" spans="1:16" x14ac:dyDescent="0.35">
      <c r="A655" s="23" t="s">
        <v>3485</v>
      </c>
      <c r="B655" s="23">
        <v>1983</v>
      </c>
      <c r="C655" s="23" t="s">
        <v>4811</v>
      </c>
      <c r="D655" s="23">
        <v>3</v>
      </c>
      <c r="E655" s="23">
        <v>3</v>
      </c>
      <c r="F655" s="28">
        <v>5587.59</v>
      </c>
      <c r="G655" s="23" t="s">
        <v>86</v>
      </c>
      <c r="H655" s="23" t="s">
        <v>85</v>
      </c>
      <c r="I655" s="23" t="s">
        <v>4805</v>
      </c>
      <c r="J655" s="23">
        <f>IF(TRIM(B655)="?",'Cleaning Summary'!$B$28,B655)</f>
        <v>1983</v>
      </c>
      <c r="K655" s="23" t="str">
        <f>IF(TRIM(C655)="?",'Cleaning Summary'!$B$27,C655)</f>
        <v>Oct</v>
      </c>
      <c r="L655" s="23" t="str">
        <f>IF(TRIM(G655)="?",'Cleaning Summary'!$B$40,G655)</f>
        <v>tier - 2</v>
      </c>
      <c r="M655" s="23" t="str">
        <f>IF(TRIM(H655)="?",'Cleaning Summary'!$B$45,H655)</f>
        <v>tier - 1</v>
      </c>
      <c r="N655" s="23" t="str">
        <f>IF(TRIM(I655)="?",'Cleaning Summary'!$B$29,I655)</f>
        <v>R1013</v>
      </c>
      <c r="O655" s="29">
        <f>DATE(J655,MATCH(K655,{"Jan","Feb","Mar","Apr","May","Jun","Jul","Aug","Sep","Oct","Nov","Dec"},0),D655)</f>
        <v>30592</v>
      </c>
      <c r="P655" s="23">
        <f>DATEDIF(O655,'Cleaning Summary'!$B$62,"Y")</f>
        <v>39</v>
      </c>
    </row>
    <row r="656" spans="1:16" x14ac:dyDescent="0.35">
      <c r="A656" s="23" t="s">
        <v>3483</v>
      </c>
      <c r="B656" s="23">
        <v>1988</v>
      </c>
      <c r="C656" s="23" t="s">
        <v>4806</v>
      </c>
      <c r="D656" s="23">
        <v>18</v>
      </c>
      <c r="E656" s="23">
        <v>1</v>
      </c>
      <c r="F656" s="28">
        <v>5594.85</v>
      </c>
      <c r="G656" s="23" t="s">
        <v>86</v>
      </c>
      <c r="H656" s="23" t="s">
        <v>87</v>
      </c>
      <c r="I656" s="23" t="s">
        <v>4818</v>
      </c>
      <c r="J656" s="23">
        <f>IF(TRIM(B656)="?",'Cleaning Summary'!$B$28,B656)</f>
        <v>1988</v>
      </c>
      <c r="K656" s="23" t="str">
        <f>IF(TRIM(C656)="?",'Cleaning Summary'!$B$27,C656)</f>
        <v>Nov</v>
      </c>
      <c r="L656" s="23" t="str">
        <f>IF(TRIM(G656)="?",'Cleaning Summary'!$B$40,G656)</f>
        <v>tier - 2</v>
      </c>
      <c r="M656" s="23" t="str">
        <f>IF(TRIM(H656)="?",'Cleaning Summary'!$B$45,H656)</f>
        <v>tier - 3</v>
      </c>
      <c r="N656" s="23" t="str">
        <f>IF(TRIM(I656)="?",'Cleaning Summary'!$B$29,I656)</f>
        <v>R1024</v>
      </c>
      <c r="O656" s="29">
        <f>DATE(J656,MATCH(K656,{"Jan","Feb","Mar","Apr","May","Jun","Jul","Aug","Sep","Oct","Nov","Dec"},0),D656)</f>
        <v>32465</v>
      </c>
      <c r="P656" s="23">
        <f>DATEDIF(O656,'Cleaning Summary'!$B$62,"Y")</f>
        <v>34</v>
      </c>
    </row>
    <row r="657" spans="1:16" x14ac:dyDescent="0.35">
      <c r="A657" s="23" t="s">
        <v>3481</v>
      </c>
      <c r="B657" s="23">
        <v>1978</v>
      </c>
      <c r="C657" s="23" t="s">
        <v>73</v>
      </c>
      <c r="D657" s="23">
        <v>11</v>
      </c>
      <c r="E657" s="23">
        <v>2</v>
      </c>
      <c r="F657" s="28">
        <v>5612.83</v>
      </c>
      <c r="G657" s="23" t="s">
        <v>86</v>
      </c>
      <c r="H657" s="23" t="s">
        <v>87</v>
      </c>
      <c r="I657" s="23" t="s">
        <v>4805</v>
      </c>
      <c r="J657" s="23">
        <f>IF(TRIM(B657)="?",'Cleaning Summary'!$B$28,B657)</f>
        <v>1978</v>
      </c>
      <c r="K657" s="23" t="str">
        <f>IF(TRIM(C657)="?",'Cleaning Summary'!$B$27,C657)</f>
        <v>Sep</v>
      </c>
      <c r="L657" s="23" t="str">
        <f>IF(TRIM(G657)="?",'Cleaning Summary'!$B$40,G657)</f>
        <v>tier - 2</v>
      </c>
      <c r="M657" s="23" t="str">
        <f>IF(TRIM(H657)="?",'Cleaning Summary'!$B$45,H657)</f>
        <v>tier - 3</v>
      </c>
      <c r="N657" s="23" t="str">
        <f>IF(TRIM(I657)="?",'Cleaning Summary'!$B$29,I657)</f>
        <v>R1013</v>
      </c>
      <c r="O657" s="29">
        <f>DATE(J657,MATCH(K657,{"Jan","Feb","Mar","Apr","May","Jun","Jul","Aug","Sep","Oct","Nov","Dec"},0),D657)</f>
        <v>28744</v>
      </c>
      <c r="P657" s="23">
        <f>DATEDIF(O657,'Cleaning Summary'!$B$62,"Y")</f>
        <v>44</v>
      </c>
    </row>
    <row r="658" spans="1:16" x14ac:dyDescent="0.35">
      <c r="A658" s="23" t="s">
        <v>3479</v>
      </c>
      <c r="B658" s="23">
        <v>1994</v>
      </c>
      <c r="C658" s="23" t="s">
        <v>4806</v>
      </c>
      <c r="D658" s="23">
        <v>15</v>
      </c>
      <c r="E658" s="23">
        <v>5</v>
      </c>
      <c r="F658" s="28">
        <v>5615.37</v>
      </c>
      <c r="G658" s="23" t="s">
        <v>86</v>
      </c>
      <c r="H658" s="23" t="s">
        <v>87</v>
      </c>
      <c r="I658" s="23" t="s">
        <v>4812</v>
      </c>
      <c r="J658" s="23">
        <f>IF(TRIM(B658)="?",'Cleaning Summary'!$B$28,B658)</f>
        <v>1994</v>
      </c>
      <c r="K658" s="23" t="str">
        <f>IF(TRIM(C658)="?",'Cleaning Summary'!$B$27,C658)</f>
        <v>Nov</v>
      </c>
      <c r="L658" s="23" t="str">
        <f>IF(TRIM(G658)="?",'Cleaning Summary'!$B$40,G658)</f>
        <v>tier - 2</v>
      </c>
      <c r="M658" s="23" t="str">
        <f>IF(TRIM(H658)="?",'Cleaning Summary'!$B$45,H658)</f>
        <v>tier - 3</v>
      </c>
      <c r="N658" s="23" t="str">
        <f>IF(TRIM(I658)="?",'Cleaning Summary'!$B$29,I658)</f>
        <v>R1011</v>
      </c>
      <c r="O658" s="29">
        <f>DATE(J658,MATCH(K658,{"Jan","Feb","Mar","Apr","May","Jun","Jul","Aug","Sep","Oct","Nov","Dec"},0),D658)</f>
        <v>34653</v>
      </c>
      <c r="P658" s="23">
        <f>DATEDIF(O658,'Cleaning Summary'!$B$62,"Y")</f>
        <v>28</v>
      </c>
    </row>
    <row r="659" spans="1:16" x14ac:dyDescent="0.35">
      <c r="A659" s="23" t="s">
        <v>3477</v>
      </c>
      <c r="B659" s="23">
        <v>1987</v>
      </c>
      <c r="C659" s="23" t="s">
        <v>4809</v>
      </c>
      <c r="D659" s="23">
        <v>9</v>
      </c>
      <c r="E659" s="23">
        <v>1</v>
      </c>
      <c r="F659" s="28">
        <v>5630.46</v>
      </c>
      <c r="G659" s="23" t="s">
        <v>86</v>
      </c>
      <c r="H659" s="23" t="s">
        <v>87</v>
      </c>
      <c r="I659" s="23" t="s">
        <v>4808</v>
      </c>
      <c r="J659" s="23">
        <f>IF(TRIM(B659)="?",'Cleaning Summary'!$B$28,B659)</f>
        <v>1987</v>
      </c>
      <c r="K659" s="23" t="str">
        <f>IF(TRIM(C659)="?",'Cleaning Summary'!$B$27,C659)</f>
        <v>Dec</v>
      </c>
      <c r="L659" s="23" t="str">
        <f>IF(TRIM(G659)="?",'Cleaning Summary'!$B$40,G659)</f>
        <v>tier - 2</v>
      </c>
      <c r="M659" s="23" t="str">
        <f>IF(TRIM(H659)="?",'Cleaning Summary'!$B$45,H659)</f>
        <v>tier - 3</v>
      </c>
      <c r="N659" s="23" t="str">
        <f>IF(TRIM(I659)="?",'Cleaning Summary'!$B$29,I659)</f>
        <v>R1012</v>
      </c>
      <c r="O659" s="29">
        <f>DATE(J659,MATCH(K659,{"Jan","Feb","Mar","Apr","May","Jun","Jul","Aug","Sep","Oct","Nov","Dec"},0),D659)</f>
        <v>32120</v>
      </c>
      <c r="P659" s="23">
        <f>DATEDIF(O659,'Cleaning Summary'!$B$62,"Y")</f>
        <v>35</v>
      </c>
    </row>
    <row r="660" spans="1:16" x14ac:dyDescent="0.35">
      <c r="A660" s="23" t="s">
        <v>3475</v>
      </c>
      <c r="B660" s="23">
        <v>1983</v>
      </c>
      <c r="C660" s="23" t="s">
        <v>4807</v>
      </c>
      <c r="D660" s="23">
        <v>8</v>
      </c>
      <c r="E660" s="23">
        <v>0</v>
      </c>
      <c r="F660" s="28">
        <v>5649.72</v>
      </c>
      <c r="G660" s="23" t="s">
        <v>86</v>
      </c>
      <c r="H660" s="23" t="s">
        <v>87</v>
      </c>
      <c r="I660" s="23" t="s">
        <v>4812</v>
      </c>
      <c r="J660" s="23">
        <f>IF(TRIM(B660)="?",'Cleaning Summary'!$B$28,B660)</f>
        <v>1983</v>
      </c>
      <c r="K660" s="23" t="str">
        <f>IF(TRIM(C660)="?",'Cleaning Summary'!$B$27,C660)</f>
        <v>Jun</v>
      </c>
      <c r="L660" s="23" t="str">
        <f>IF(TRIM(G660)="?",'Cleaning Summary'!$B$40,G660)</f>
        <v>tier - 2</v>
      </c>
      <c r="M660" s="23" t="str">
        <f>IF(TRIM(H660)="?",'Cleaning Summary'!$B$45,H660)</f>
        <v>tier - 3</v>
      </c>
      <c r="N660" s="23" t="str">
        <f>IF(TRIM(I660)="?",'Cleaning Summary'!$B$29,I660)</f>
        <v>R1011</v>
      </c>
      <c r="O660" s="29">
        <f>DATE(J660,MATCH(K660,{"Jan","Feb","Mar","Apr","May","Jun","Jul","Aug","Sep","Oct","Nov","Dec"},0),D660)</f>
        <v>30475</v>
      </c>
      <c r="P660" s="23">
        <f>DATEDIF(O660,'Cleaning Summary'!$B$62,"Y")</f>
        <v>40</v>
      </c>
    </row>
    <row r="661" spans="1:16" x14ac:dyDescent="0.35">
      <c r="A661" s="23" t="s">
        <v>3473</v>
      </c>
      <c r="B661" s="23">
        <v>1978</v>
      </c>
      <c r="C661" s="23" t="s">
        <v>73</v>
      </c>
      <c r="D661" s="23">
        <v>27</v>
      </c>
      <c r="E661" s="23">
        <v>2</v>
      </c>
      <c r="F661" s="28">
        <v>5650.14</v>
      </c>
      <c r="G661" s="23" t="s">
        <v>86</v>
      </c>
      <c r="H661" s="23" t="s">
        <v>85</v>
      </c>
      <c r="I661" s="23" t="s">
        <v>4805</v>
      </c>
      <c r="J661" s="23">
        <f>IF(TRIM(B661)="?",'Cleaning Summary'!$B$28,B661)</f>
        <v>1978</v>
      </c>
      <c r="K661" s="23" t="str">
        <f>IF(TRIM(C661)="?",'Cleaning Summary'!$B$27,C661)</f>
        <v>Sep</v>
      </c>
      <c r="L661" s="23" t="str">
        <f>IF(TRIM(G661)="?",'Cleaning Summary'!$B$40,G661)</f>
        <v>tier - 2</v>
      </c>
      <c r="M661" s="23" t="str">
        <f>IF(TRIM(H661)="?",'Cleaning Summary'!$B$45,H661)</f>
        <v>tier - 1</v>
      </c>
      <c r="N661" s="23" t="str">
        <f>IF(TRIM(I661)="?",'Cleaning Summary'!$B$29,I661)</f>
        <v>R1013</v>
      </c>
      <c r="O661" s="29">
        <f>DATE(J661,MATCH(K661,{"Jan","Feb","Mar","Apr","May","Jun","Jul","Aug","Sep","Oct","Nov","Dec"},0),D661)</f>
        <v>28760</v>
      </c>
      <c r="P661" s="23">
        <f>DATEDIF(O661,'Cleaning Summary'!$B$62,"Y")</f>
        <v>44</v>
      </c>
    </row>
    <row r="662" spans="1:16" x14ac:dyDescent="0.35">
      <c r="A662" s="23" t="s">
        <v>3471</v>
      </c>
      <c r="B662" s="23">
        <v>1983</v>
      </c>
      <c r="C662" s="23" t="s">
        <v>73</v>
      </c>
      <c r="D662" s="23">
        <v>3</v>
      </c>
      <c r="E662" s="23">
        <v>0</v>
      </c>
      <c r="F662" s="28">
        <v>5662.23</v>
      </c>
      <c r="G662" s="23" t="s">
        <v>86</v>
      </c>
      <c r="H662" s="23" t="s">
        <v>85</v>
      </c>
      <c r="I662" s="23" t="s">
        <v>4805</v>
      </c>
      <c r="J662" s="23">
        <f>IF(TRIM(B662)="?",'Cleaning Summary'!$B$28,B662)</f>
        <v>1983</v>
      </c>
      <c r="K662" s="23" t="str">
        <f>IF(TRIM(C662)="?",'Cleaning Summary'!$B$27,C662)</f>
        <v>Sep</v>
      </c>
      <c r="L662" s="23" t="str">
        <f>IF(TRIM(G662)="?",'Cleaning Summary'!$B$40,G662)</f>
        <v>tier - 2</v>
      </c>
      <c r="M662" s="23" t="str">
        <f>IF(TRIM(H662)="?",'Cleaning Summary'!$B$45,H662)</f>
        <v>tier - 1</v>
      </c>
      <c r="N662" s="23" t="str">
        <f>IF(TRIM(I662)="?",'Cleaning Summary'!$B$29,I662)</f>
        <v>R1013</v>
      </c>
      <c r="O662" s="29">
        <f>DATE(J662,MATCH(K662,{"Jan","Feb","Mar","Apr","May","Jun","Jul","Aug","Sep","Oct","Nov","Dec"},0),D662)</f>
        <v>30562</v>
      </c>
      <c r="P662" s="23">
        <f>DATEDIF(O662,'Cleaning Summary'!$B$62,"Y")</f>
        <v>39</v>
      </c>
    </row>
    <row r="663" spans="1:16" x14ac:dyDescent="0.35">
      <c r="A663" s="23" t="s">
        <v>3469</v>
      </c>
      <c r="B663" s="23">
        <v>1984</v>
      </c>
      <c r="C663" s="23" t="s">
        <v>4810</v>
      </c>
      <c r="D663" s="23">
        <v>12</v>
      </c>
      <c r="E663" s="23">
        <v>3</v>
      </c>
      <c r="F663" s="28">
        <v>5679.13</v>
      </c>
      <c r="G663" s="23" t="s">
        <v>86</v>
      </c>
      <c r="H663" s="23" t="s">
        <v>86</v>
      </c>
      <c r="I663" s="23" t="s">
        <v>4805</v>
      </c>
      <c r="J663" s="23">
        <f>IF(TRIM(B663)="?",'Cleaning Summary'!$B$28,B663)</f>
        <v>1984</v>
      </c>
      <c r="K663" s="23" t="str">
        <f>IF(TRIM(C663)="?",'Cleaning Summary'!$B$27,C663)</f>
        <v>Aug</v>
      </c>
      <c r="L663" s="23" t="str">
        <f>IF(TRIM(G663)="?",'Cleaning Summary'!$B$40,G663)</f>
        <v>tier - 2</v>
      </c>
      <c r="M663" s="23" t="str">
        <f>IF(TRIM(H663)="?",'Cleaning Summary'!$B$45,H663)</f>
        <v>tier - 2</v>
      </c>
      <c r="N663" s="23" t="str">
        <f>IF(TRIM(I663)="?",'Cleaning Summary'!$B$29,I663)</f>
        <v>R1013</v>
      </c>
      <c r="O663" s="29">
        <f>DATE(J663,MATCH(K663,{"Jan","Feb","Mar","Apr","May","Jun","Jul","Aug","Sep","Oct","Nov","Dec"},0),D663)</f>
        <v>30906</v>
      </c>
      <c r="P663" s="23">
        <f>DATEDIF(O663,'Cleaning Summary'!$B$62,"Y")</f>
        <v>38</v>
      </c>
    </row>
    <row r="664" spans="1:16" x14ac:dyDescent="0.35">
      <c r="A664" s="23" t="s">
        <v>3467</v>
      </c>
      <c r="B664" s="23">
        <v>1972</v>
      </c>
      <c r="C664" s="23" t="s">
        <v>4811</v>
      </c>
      <c r="D664" s="23">
        <v>28</v>
      </c>
      <c r="E664" s="23">
        <v>0</v>
      </c>
      <c r="F664" s="28">
        <v>5690.79</v>
      </c>
      <c r="G664" s="23" t="s">
        <v>86</v>
      </c>
      <c r="H664" s="23" t="s">
        <v>85</v>
      </c>
      <c r="I664" s="23" t="s">
        <v>4805</v>
      </c>
      <c r="J664" s="23">
        <f>IF(TRIM(B664)="?",'Cleaning Summary'!$B$28,B664)</f>
        <v>1972</v>
      </c>
      <c r="K664" s="23" t="str">
        <f>IF(TRIM(C664)="?",'Cleaning Summary'!$B$27,C664)</f>
        <v>Oct</v>
      </c>
      <c r="L664" s="23" t="str">
        <f>IF(TRIM(G664)="?",'Cleaning Summary'!$B$40,G664)</f>
        <v>tier - 2</v>
      </c>
      <c r="M664" s="23" t="str">
        <f>IF(TRIM(H664)="?",'Cleaning Summary'!$B$45,H664)</f>
        <v>tier - 1</v>
      </c>
      <c r="N664" s="23" t="str">
        <f>IF(TRIM(I664)="?",'Cleaning Summary'!$B$29,I664)</f>
        <v>R1013</v>
      </c>
      <c r="O664" s="29">
        <f>DATE(J664,MATCH(K664,{"Jan","Feb","Mar","Apr","May","Jun","Jul","Aug","Sep","Oct","Nov","Dec"},0),D664)</f>
        <v>26600</v>
      </c>
      <c r="P664" s="23">
        <f>DATEDIF(O664,'Cleaning Summary'!$B$62,"Y")</f>
        <v>50</v>
      </c>
    </row>
    <row r="665" spans="1:16" x14ac:dyDescent="0.35">
      <c r="A665" s="23" t="s">
        <v>3465</v>
      </c>
      <c r="B665" s="23">
        <v>1992</v>
      </c>
      <c r="C665" s="23" t="s">
        <v>4806</v>
      </c>
      <c r="D665" s="23">
        <v>3</v>
      </c>
      <c r="E665" s="23">
        <v>3</v>
      </c>
      <c r="F665" s="28">
        <v>5693.43</v>
      </c>
      <c r="G665" s="23" t="s">
        <v>86</v>
      </c>
      <c r="H665" s="23" t="s">
        <v>87</v>
      </c>
      <c r="I665" s="23" t="s">
        <v>4808</v>
      </c>
      <c r="J665" s="23">
        <f>IF(TRIM(B665)="?",'Cleaning Summary'!$B$28,B665)</f>
        <v>1992</v>
      </c>
      <c r="K665" s="23" t="str">
        <f>IF(TRIM(C665)="?",'Cleaning Summary'!$B$27,C665)</f>
        <v>Nov</v>
      </c>
      <c r="L665" s="23" t="str">
        <f>IF(TRIM(G665)="?",'Cleaning Summary'!$B$40,G665)</f>
        <v>tier - 2</v>
      </c>
      <c r="M665" s="23" t="str">
        <f>IF(TRIM(H665)="?",'Cleaning Summary'!$B$45,H665)</f>
        <v>tier - 3</v>
      </c>
      <c r="N665" s="23" t="str">
        <f>IF(TRIM(I665)="?",'Cleaning Summary'!$B$29,I665)</f>
        <v>R1012</v>
      </c>
      <c r="O665" s="29">
        <f>DATE(J665,MATCH(K665,{"Jan","Feb","Mar","Apr","May","Jun","Jul","Aug","Sep","Oct","Nov","Dec"},0),D665)</f>
        <v>33911</v>
      </c>
      <c r="P665" s="23">
        <f>DATEDIF(O665,'Cleaning Summary'!$B$62,"Y")</f>
        <v>30</v>
      </c>
    </row>
    <row r="666" spans="1:16" x14ac:dyDescent="0.35">
      <c r="A666" s="23" t="s">
        <v>3463</v>
      </c>
      <c r="B666" s="23">
        <v>1974</v>
      </c>
      <c r="C666" s="23" t="s">
        <v>4804</v>
      </c>
      <c r="D666" s="23">
        <v>6</v>
      </c>
      <c r="E666" s="23">
        <v>0</v>
      </c>
      <c r="F666" s="28">
        <v>5698.74</v>
      </c>
      <c r="G666" s="23" t="s">
        <v>86</v>
      </c>
      <c r="H666" s="23" t="s">
        <v>86</v>
      </c>
      <c r="I666" s="23" t="s">
        <v>4808</v>
      </c>
      <c r="J666" s="23">
        <f>IF(TRIM(B666)="?",'Cleaning Summary'!$B$28,B666)</f>
        <v>1974</v>
      </c>
      <c r="K666" s="23" t="str">
        <f>IF(TRIM(C666)="?",'Cleaning Summary'!$B$27,C666)</f>
        <v>Jul</v>
      </c>
      <c r="L666" s="23" t="str">
        <f>IF(TRIM(G666)="?",'Cleaning Summary'!$B$40,G666)</f>
        <v>tier - 2</v>
      </c>
      <c r="M666" s="23" t="str">
        <f>IF(TRIM(H666)="?",'Cleaning Summary'!$B$45,H666)</f>
        <v>tier - 2</v>
      </c>
      <c r="N666" s="23" t="str">
        <f>IF(TRIM(I666)="?",'Cleaning Summary'!$B$29,I666)</f>
        <v>R1012</v>
      </c>
      <c r="O666" s="29">
        <f>DATE(J666,MATCH(K666,{"Jan","Feb","Mar","Apr","May","Jun","Jul","Aug","Sep","Oct","Nov","Dec"},0),D666)</f>
        <v>27216</v>
      </c>
      <c r="P666" s="23">
        <f>DATEDIF(O666,'Cleaning Summary'!$B$62,"Y")</f>
        <v>48</v>
      </c>
    </row>
    <row r="667" spans="1:16" x14ac:dyDescent="0.35">
      <c r="A667" s="23" t="s">
        <v>3461</v>
      </c>
      <c r="B667" s="23">
        <v>1981</v>
      </c>
      <c r="C667" s="23" t="s">
        <v>4807</v>
      </c>
      <c r="D667" s="23">
        <v>15</v>
      </c>
      <c r="E667" s="23">
        <v>0</v>
      </c>
      <c r="F667" s="28">
        <v>5699.84</v>
      </c>
      <c r="G667" s="23" t="s">
        <v>86</v>
      </c>
      <c r="H667" s="23" t="s">
        <v>87</v>
      </c>
      <c r="I667" s="23" t="s">
        <v>4805</v>
      </c>
      <c r="J667" s="23">
        <f>IF(TRIM(B667)="?",'Cleaning Summary'!$B$28,B667)</f>
        <v>1981</v>
      </c>
      <c r="K667" s="23" t="str">
        <f>IF(TRIM(C667)="?",'Cleaning Summary'!$B$27,C667)</f>
        <v>Jun</v>
      </c>
      <c r="L667" s="23" t="str">
        <f>IF(TRIM(G667)="?",'Cleaning Summary'!$B$40,G667)</f>
        <v>tier - 2</v>
      </c>
      <c r="M667" s="23" t="str">
        <f>IF(TRIM(H667)="?",'Cleaning Summary'!$B$45,H667)</f>
        <v>tier - 3</v>
      </c>
      <c r="N667" s="23" t="str">
        <f>IF(TRIM(I667)="?",'Cleaning Summary'!$B$29,I667)</f>
        <v>R1013</v>
      </c>
      <c r="O667" s="29">
        <f>DATE(J667,MATCH(K667,{"Jan","Feb","Mar","Apr","May","Jun","Jul","Aug","Sep","Oct","Nov","Dec"},0),D667)</f>
        <v>29752</v>
      </c>
      <c r="P667" s="23">
        <f>DATEDIF(O667,'Cleaning Summary'!$B$62,"Y")</f>
        <v>41</v>
      </c>
    </row>
    <row r="668" spans="1:16" x14ac:dyDescent="0.35">
      <c r="A668" s="23" t="s">
        <v>3459</v>
      </c>
      <c r="B668" s="23">
        <v>1993</v>
      </c>
      <c r="C668" s="23" t="s">
        <v>4806</v>
      </c>
      <c r="D668" s="23">
        <v>3</v>
      </c>
      <c r="E668" s="23">
        <v>4</v>
      </c>
      <c r="F668" s="28">
        <v>5708.87</v>
      </c>
      <c r="G668" s="23" t="s">
        <v>86</v>
      </c>
      <c r="H668" s="23" t="s">
        <v>85</v>
      </c>
      <c r="I668" s="23" t="s">
        <v>4812</v>
      </c>
      <c r="J668" s="23">
        <f>IF(TRIM(B668)="?",'Cleaning Summary'!$B$28,B668)</f>
        <v>1993</v>
      </c>
      <c r="K668" s="23" t="str">
        <f>IF(TRIM(C668)="?",'Cleaning Summary'!$B$27,C668)</f>
        <v>Nov</v>
      </c>
      <c r="L668" s="23" t="str">
        <f>IF(TRIM(G668)="?",'Cleaning Summary'!$B$40,G668)</f>
        <v>tier - 2</v>
      </c>
      <c r="M668" s="23" t="str">
        <f>IF(TRIM(H668)="?",'Cleaning Summary'!$B$45,H668)</f>
        <v>tier - 1</v>
      </c>
      <c r="N668" s="23" t="str">
        <f>IF(TRIM(I668)="?",'Cleaning Summary'!$B$29,I668)</f>
        <v>R1011</v>
      </c>
      <c r="O668" s="29">
        <f>DATE(J668,MATCH(K668,{"Jan","Feb","Mar","Apr","May","Jun","Jul","Aug","Sep","Oct","Nov","Dec"},0),D668)</f>
        <v>34276</v>
      </c>
      <c r="P668" s="23">
        <f>DATEDIF(O668,'Cleaning Summary'!$B$62,"Y")</f>
        <v>29</v>
      </c>
    </row>
    <row r="669" spans="1:16" x14ac:dyDescent="0.35">
      <c r="A669" s="23" t="s">
        <v>3457</v>
      </c>
      <c r="B669" s="23">
        <v>1981</v>
      </c>
      <c r="C669" s="23" t="s">
        <v>4810</v>
      </c>
      <c r="D669" s="23">
        <v>30</v>
      </c>
      <c r="E669" s="23">
        <v>0</v>
      </c>
      <c r="F669" s="28">
        <v>5709.16</v>
      </c>
      <c r="G669" s="23" t="s">
        <v>87</v>
      </c>
      <c r="H669" s="23" t="s">
        <v>87</v>
      </c>
      <c r="I669" s="23" t="s">
        <v>4805</v>
      </c>
      <c r="J669" s="23">
        <f>IF(TRIM(B669)="?",'Cleaning Summary'!$B$28,B669)</f>
        <v>1981</v>
      </c>
      <c r="K669" s="23" t="str">
        <f>IF(TRIM(C669)="?",'Cleaning Summary'!$B$27,C669)</f>
        <v>Aug</v>
      </c>
      <c r="L669" s="23" t="str">
        <f>IF(TRIM(G669)="?",'Cleaning Summary'!$B$40,G669)</f>
        <v>tier - 3</v>
      </c>
      <c r="M669" s="23" t="str">
        <f>IF(TRIM(H669)="?",'Cleaning Summary'!$B$45,H669)</f>
        <v>tier - 3</v>
      </c>
      <c r="N669" s="23" t="str">
        <f>IF(TRIM(I669)="?",'Cleaning Summary'!$B$29,I669)</f>
        <v>R1013</v>
      </c>
      <c r="O669" s="29">
        <f>DATE(J669,MATCH(K669,{"Jan","Feb","Mar","Apr","May","Jun","Jul","Aug","Sep","Oct","Nov","Dec"},0),D669)</f>
        <v>29828</v>
      </c>
      <c r="P669" s="23">
        <f>DATEDIF(O669,'Cleaning Summary'!$B$62,"Y")</f>
        <v>41</v>
      </c>
    </row>
    <row r="670" spans="1:16" x14ac:dyDescent="0.35">
      <c r="A670" s="23" t="s">
        <v>3455</v>
      </c>
      <c r="B670" s="23">
        <v>1971</v>
      </c>
      <c r="C670" s="23" t="s">
        <v>4809</v>
      </c>
      <c r="D670" s="23">
        <v>18</v>
      </c>
      <c r="E670" s="23">
        <v>0</v>
      </c>
      <c r="F670" s="28">
        <v>5720.38</v>
      </c>
      <c r="G670" s="23" t="s">
        <v>86</v>
      </c>
      <c r="H670" s="23" t="s">
        <v>85</v>
      </c>
      <c r="I670" s="23" t="s">
        <v>4805</v>
      </c>
      <c r="J670" s="23">
        <f>IF(TRIM(B670)="?",'Cleaning Summary'!$B$28,B670)</f>
        <v>1971</v>
      </c>
      <c r="K670" s="23" t="str">
        <f>IF(TRIM(C670)="?",'Cleaning Summary'!$B$27,C670)</f>
        <v>Dec</v>
      </c>
      <c r="L670" s="23" t="str">
        <f>IF(TRIM(G670)="?",'Cleaning Summary'!$B$40,G670)</f>
        <v>tier - 2</v>
      </c>
      <c r="M670" s="23" t="str">
        <f>IF(TRIM(H670)="?",'Cleaning Summary'!$B$45,H670)</f>
        <v>tier - 1</v>
      </c>
      <c r="N670" s="23" t="str">
        <f>IF(TRIM(I670)="?",'Cleaning Summary'!$B$29,I670)</f>
        <v>R1013</v>
      </c>
      <c r="O670" s="29">
        <f>DATE(J670,MATCH(K670,{"Jan","Feb","Mar","Apr","May","Jun","Jul","Aug","Sep","Oct","Nov","Dec"},0),D670)</f>
        <v>26285</v>
      </c>
      <c r="P670" s="23">
        <f>DATEDIF(O670,'Cleaning Summary'!$B$62,"Y")</f>
        <v>51</v>
      </c>
    </row>
    <row r="671" spans="1:16" x14ac:dyDescent="0.35">
      <c r="A671" s="23" t="s">
        <v>3453</v>
      </c>
      <c r="B671" s="23">
        <v>1987</v>
      </c>
      <c r="C671" s="23" t="s">
        <v>4811</v>
      </c>
      <c r="D671" s="23">
        <v>19</v>
      </c>
      <c r="E671" s="23">
        <v>2</v>
      </c>
      <c r="F671" s="28">
        <v>5729.01</v>
      </c>
      <c r="G671" s="23" t="s">
        <v>85</v>
      </c>
      <c r="H671" s="23" t="s">
        <v>86</v>
      </c>
      <c r="I671" s="23" t="s">
        <v>4808</v>
      </c>
      <c r="J671" s="23">
        <f>IF(TRIM(B671)="?",'Cleaning Summary'!$B$28,B671)</f>
        <v>1987</v>
      </c>
      <c r="K671" s="23" t="str">
        <f>IF(TRIM(C671)="?",'Cleaning Summary'!$B$27,C671)</f>
        <v>Oct</v>
      </c>
      <c r="L671" s="23" t="str">
        <f>IF(TRIM(G671)="?",'Cleaning Summary'!$B$40,G671)</f>
        <v>tier - 1</v>
      </c>
      <c r="M671" s="23" t="str">
        <f>IF(TRIM(H671)="?",'Cleaning Summary'!$B$45,H671)</f>
        <v>tier - 2</v>
      </c>
      <c r="N671" s="23" t="str">
        <f>IF(TRIM(I671)="?",'Cleaning Summary'!$B$29,I671)</f>
        <v>R1012</v>
      </c>
      <c r="O671" s="29">
        <f>DATE(J671,MATCH(K671,{"Jan","Feb","Mar","Apr","May","Jun","Jul","Aug","Sep","Oct","Nov","Dec"},0),D671)</f>
        <v>32069</v>
      </c>
      <c r="P671" s="23">
        <f>DATEDIF(O671,'Cleaning Summary'!$B$62,"Y")</f>
        <v>35</v>
      </c>
    </row>
    <row r="672" spans="1:16" x14ac:dyDescent="0.35">
      <c r="A672" s="23" t="s">
        <v>3451</v>
      </c>
      <c r="B672" s="23">
        <v>1972</v>
      </c>
      <c r="C672" s="23" t="s">
        <v>4810</v>
      </c>
      <c r="D672" s="23">
        <v>21</v>
      </c>
      <c r="E672" s="23">
        <v>0</v>
      </c>
      <c r="F672" s="28">
        <v>5741.67</v>
      </c>
      <c r="G672" s="23" t="s">
        <v>86</v>
      </c>
      <c r="H672" s="23" t="s">
        <v>87</v>
      </c>
      <c r="I672" s="23" t="s">
        <v>4805</v>
      </c>
      <c r="J672" s="23">
        <f>IF(TRIM(B672)="?",'Cleaning Summary'!$B$28,B672)</f>
        <v>1972</v>
      </c>
      <c r="K672" s="23" t="str">
        <f>IF(TRIM(C672)="?",'Cleaning Summary'!$B$27,C672)</f>
        <v>Aug</v>
      </c>
      <c r="L672" s="23" t="str">
        <f>IF(TRIM(G672)="?",'Cleaning Summary'!$B$40,G672)</f>
        <v>tier - 2</v>
      </c>
      <c r="M672" s="23" t="str">
        <f>IF(TRIM(H672)="?",'Cleaning Summary'!$B$45,H672)</f>
        <v>tier - 3</v>
      </c>
      <c r="N672" s="23" t="str">
        <f>IF(TRIM(I672)="?",'Cleaning Summary'!$B$29,I672)</f>
        <v>R1013</v>
      </c>
      <c r="O672" s="29">
        <f>DATE(J672,MATCH(K672,{"Jan","Feb","Mar","Apr","May","Jun","Jul","Aug","Sep","Oct","Nov","Dec"},0),D672)</f>
        <v>26532</v>
      </c>
      <c r="P672" s="23">
        <f>DATEDIF(O672,'Cleaning Summary'!$B$62,"Y")</f>
        <v>50</v>
      </c>
    </row>
    <row r="673" spans="1:16" x14ac:dyDescent="0.35">
      <c r="A673" s="23" t="s">
        <v>3449</v>
      </c>
      <c r="B673" s="23">
        <v>1993</v>
      </c>
      <c r="C673" s="23" t="s">
        <v>4807</v>
      </c>
      <c r="D673" s="23">
        <v>10</v>
      </c>
      <c r="E673" s="23">
        <v>0</v>
      </c>
      <c r="F673" s="28">
        <v>5748.13</v>
      </c>
      <c r="G673" s="23" t="s">
        <v>86</v>
      </c>
      <c r="H673" s="23" t="s">
        <v>85</v>
      </c>
      <c r="I673" s="23" t="s">
        <v>4821</v>
      </c>
      <c r="J673" s="23">
        <f>IF(TRIM(B673)="?",'Cleaning Summary'!$B$28,B673)</f>
        <v>1993</v>
      </c>
      <c r="K673" s="23" t="str">
        <f>IF(TRIM(C673)="?",'Cleaning Summary'!$B$27,C673)</f>
        <v>Jun</v>
      </c>
      <c r="L673" s="23" t="str">
        <f>IF(TRIM(G673)="?",'Cleaning Summary'!$B$40,G673)</f>
        <v>tier - 2</v>
      </c>
      <c r="M673" s="23" t="str">
        <f>IF(TRIM(H673)="?",'Cleaning Summary'!$B$45,H673)</f>
        <v>tier - 1</v>
      </c>
      <c r="N673" s="23" t="str">
        <f>IF(TRIM(I673)="?",'Cleaning Summary'!$B$29,I673)</f>
        <v>R1021</v>
      </c>
      <c r="O673" s="29">
        <f>DATE(J673,MATCH(K673,{"Jan","Feb","Mar","Apr","May","Jun","Jul","Aug","Sep","Oct","Nov","Dec"},0),D673)</f>
        <v>34130</v>
      </c>
      <c r="P673" s="23">
        <f>DATEDIF(O673,'Cleaning Summary'!$B$62,"Y")</f>
        <v>29</v>
      </c>
    </row>
    <row r="674" spans="1:16" x14ac:dyDescent="0.35">
      <c r="A674" s="23" t="s">
        <v>3447</v>
      </c>
      <c r="B674" s="23">
        <v>1983</v>
      </c>
      <c r="C674" s="23" t="s">
        <v>4810</v>
      </c>
      <c r="D674" s="23">
        <v>30</v>
      </c>
      <c r="E674" s="23">
        <v>0</v>
      </c>
      <c r="F674" s="28">
        <v>5757.41</v>
      </c>
      <c r="G674" s="23" t="s">
        <v>86</v>
      </c>
      <c r="H674" s="23" t="s">
        <v>87</v>
      </c>
      <c r="I674" s="23" t="s">
        <v>4814</v>
      </c>
      <c r="J674" s="23">
        <f>IF(TRIM(B674)="?",'Cleaning Summary'!$B$28,B674)</f>
        <v>1983</v>
      </c>
      <c r="K674" s="23" t="str">
        <f>IF(TRIM(C674)="?",'Cleaning Summary'!$B$27,C674)</f>
        <v>Aug</v>
      </c>
      <c r="L674" s="23" t="str">
        <f>IF(TRIM(G674)="?",'Cleaning Summary'!$B$40,G674)</f>
        <v>tier - 2</v>
      </c>
      <c r="M674" s="23" t="str">
        <f>IF(TRIM(H674)="?",'Cleaning Summary'!$B$45,H674)</f>
        <v>tier - 3</v>
      </c>
      <c r="N674" s="23" t="str">
        <f>IF(TRIM(I674)="?",'Cleaning Summary'!$B$29,I674)</f>
        <v>R1019</v>
      </c>
      <c r="O674" s="29">
        <f>DATE(J674,MATCH(K674,{"Jan","Feb","Mar","Apr","May","Jun","Jul","Aug","Sep","Oct","Nov","Dec"},0),D674)</f>
        <v>30558</v>
      </c>
      <c r="P674" s="23">
        <f>DATEDIF(O674,'Cleaning Summary'!$B$62,"Y")</f>
        <v>39</v>
      </c>
    </row>
    <row r="675" spans="1:16" x14ac:dyDescent="0.35">
      <c r="A675" s="23" t="s">
        <v>3445</v>
      </c>
      <c r="B675" s="23">
        <v>2004</v>
      </c>
      <c r="C675" s="23" t="s">
        <v>4806</v>
      </c>
      <c r="D675" s="23">
        <v>1</v>
      </c>
      <c r="E675" s="23">
        <v>0</v>
      </c>
      <c r="F675" s="28">
        <v>5778.71</v>
      </c>
      <c r="G675" s="23" t="s">
        <v>86</v>
      </c>
      <c r="H675" s="23" t="s">
        <v>87</v>
      </c>
      <c r="I675" s="23" t="s">
        <v>4825</v>
      </c>
      <c r="J675" s="23">
        <f>IF(TRIM(B675)="?",'Cleaning Summary'!$B$28,B675)</f>
        <v>2004</v>
      </c>
      <c r="K675" s="23" t="str">
        <f>IF(TRIM(C675)="?",'Cleaning Summary'!$B$27,C675)</f>
        <v>Nov</v>
      </c>
      <c r="L675" s="23" t="str">
        <f>IF(TRIM(G675)="?",'Cleaning Summary'!$B$40,G675)</f>
        <v>tier - 2</v>
      </c>
      <c r="M675" s="23" t="str">
        <f>IF(TRIM(H675)="?",'Cleaning Summary'!$B$45,H675)</f>
        <v>tier - 3</v>
      </c>
      <c r="N675" s="23" t="str">
        <f>IF(TRIM(I675)="?",'Cleaning Summary'!$B$29,I675)</f>
        <v>R1022</v>
      </c>
      <c r="O675" s="29">
        <f>DATE(J675,MATCH(K675,{"Jan","Feb","Mar","Apr","May","Jun","Jul","Aug","Sep","Oct","Nov","Dec"},0),D675)</f>
        <v>38292</v>
      </c>
      <c r="P675" s="23">
        <f>DATEDIF(O675,'Cleaning Summary'!$B$62,"Y")</f>
        <v>18</v>
      </c>
    </row>
    <row r="676" spans="1:16" x14ac:dyDescent="0.35">
      <c r="A676" s="23" t="s">
        <v>3443</v>
      </c>
      <c r="B676" s="23">
        <v>1980</v>
      </c>
      <c r="C676" s="23" t="s">
        <v>73</v>
      </c>
      <c r="D676" s="23">
        <v>18</v>
      </c>
      <c r="E676" s="23">
        <v>2</v>
      </c>
      <c r="F676" s="28">
        <v>5807.06</v>
      </c>
      <c r="G676" s="23" t="s">
        <v>86</v>
      </c>
      <c r="H676" s="23" t="s">
        <v>87</v>
      </c>
      <c r="I676" s="23" t="s">
        <v>4805</v>
      </c>
      <c r="J676" s="23">
        <f>IF(TRIM(B676)="?",'Cleaning Summary'!$B$28,B676)</f>
        <v>1980</v>
      </c>
      <c r="K676" s="23" t="str">
        <f>IF(TRIM(C676)="?",'Cleaning Summary'!$B$27,C676)</f>
        <v>Sep</v>
      </c>
      <c r="L676" s="23" t="str">
        <f>IF(TRIM(G676)="?",'Cleaning Summary'!$B$40,G676)</f>
        <v>tier - 2</v>
      </c>
      <c r="M676" s="23" t="str">
        <f>IF(TRIM(H676)="?",'Cleaning Summary'!$B$45,H676)</f>
        <v>tier - 3</v>
      </c>
      <c r="N676" s="23" t="str">
        <f>IF(TRIM(I676)="?",'Cleaning Summary'!$B$29,I676)</f>
        <v>R1013</v>
      </c>
      <c r="O676" s="29">
        <f>DATE(J676,MATCH(K676,{"Jan","Feb","Mar","Apr","May","Jun","Jul","Aug","Sep","Oct","Nov","Dec"},0),D676)</f>
        <v>29482</v>
      </c>
      <c r="P676" s="23">
        <f>DATEDIF(O676,'Cleaning Summary'!$B$62,"Y")</f>
        <v>42</v>
      </c>
    </row>
    <row r="677" spans="1:16" x14ac:dyDescent="0.35">
      <c r="A677" s="23" t="s">
        <v>3441</v>
      </c>
      <c r="B677" s="23">
        <v>1972</v>
      </c>
      <c r="C677" s="23" t="s">
        <v>4806</v>
      </c>
      <c r="D677" s="23">
        <v>2</v>
      </c>
      <c r="E677" s="23">
        <v>0</v>
      </c>
      <c r="F677" s="28">
        <v>5812.9</v>
      </c>
      <c r="G677" s="23" t="s">
        <v>86</v>
      </c>
      <c r="H677" s="23" t="s">
        <v>86</v>
      </c>
      <c r="I677" s="23" t="s">
        <v>4805</v>
      </c>
      <c r="J677" s="23">
        <f>IF(TRIM(B677)="?",'Cleaning Summary'!$B$28,B677)</f>
        <v>1972</v>
      </c>
      <c r="K677" s="23" t="str">
        <f>IF(TRIM(C677)="?",'Cleaning Summary'!$B$27,C677)</f>
        <v>Nov</v>
      </c>
      <c r="L677" s="23" t="str">
        <f>IF(TRIM(G677)="?",'Cleaning Summary'!$B$40,G677)</f>
        <v>tier - 2</v>
      </c>
      <c r="M677" s="23" t="str">
        <f>IF(TRIM(H677)="?",'Cleaning Summary'!$B$45,H677)</f>
        <v>tier - 2</v>
      </c>
      <c r="N677" s="23" t="str">
        <f>IF(TRIM(I677)="?",'Cleaning Summary'!$B$29,I677)</f>
        <v>R1013</v>
      </c>
      <c r="O677" s="29">
        <f>DATE(J677,MATCH(K677,{"Jan","Feb","Mar","Apr","May","Jun","Jul","Aug","Sep","Oct","Nov","Dec"},0),D677)</f>
        <v>26605</v>
      </c>
      <c r="P677" s="23">
        <f>DATEDIF(O677,'Cleaning Summary'!$B$62,"Y")</f>
        <v>50</v>
      </c>
    </row>
    <row r="678" spans="1:16" x14ac:dyDescent="0.35">
      <c r="A678" s="23" t="s">
        <v>3439</v>
      </c>
      <c r="B678" s="23">
        <v>2002</v>
      </c>
      <c r="C678" s="23" t="s">
        <v>4804</v>
      </c>
      <c r="D678" s="23">
        <v>22</v>
      </c>
      <c r="E678" s="23">
        <v>0</v>
      </c>
      <c r="F678" s="28">
        <v>5816.58</v>
      </c>
      <c r="G678" s="23" t="s">
        <v>86</v>
      </c>
      <c r="H678" s="23" t="s">
        <v>86</v>
      </c>
      <c r="I678" s="23" t="s">
        <v>4824</v>
      </c>
      <c r="J678" s="23">
        <f>IF(TRIM(B678)="?",'Cleaning Summary'!$B$28,B678)</f>
        <v>2002</v>
      </c>
      <c r="K678" s="23" t="str">
        <f>IF(TRIM(C678)="?",'Cleaning Summary'!$B$27,C678)</f>
        <v>Jul</v>
      </c>
      <c r="L678" s="23" t="str">
        <f>IF(TRIM(G678)="?",'Cleaning Summary'!$B$40,G678)</f>
        <v>tier - 2</v>
      </c>
      <c r="M678" s="23" t="str">
        <f>IF(TRIM(H678)="?",'Cleaning Summary'!$B$45,H678)</f>
        <v>tier - 2</v>
      </c>
      <c r="N678" s="23" t="str">
        <f>IF(TRIM(I678)="?",'Cleaning Summary'!$B$29,I678)</f>
        <v>R1026</v>
      </c>
      <c r="O678" s="29">
        <f>DATE(J678,MATCH(K678,{"Jan","Feb","Mar","Apr","May","Jun","Jul","Aug","Sep","Oct","Nov","Dec"},0),D678)</f>
        <v>37459</v>
      </c>
      <c r="P678" s="23">
        <f>DATEDIF(O678,'Cleaning Summary'!$B$62,"Y")</f>
        <v>20</v>
      </c>
    </row>
    <row r="679" spans="1:16" x14ac:dyDescent="0.35">
      <c r="A679" s="23" t="s">
        <v>3437</v>
      </c>
      <c r="B679" s="23">
        <v>1971</v>
      </c>
      <c r="C679" s="23" t="s">
        <v>73</v>
      </c>
      <c r="D679" s="23">
        <v>27</v>
      </c>
      <c r="E679" s="23">
        <v>0</v>
      </c>
      <c r="F679" s="28">
        <v>5832.6</v>
      </c>
      <c r="G679" s="23" t="s">
        <v>86</v>
      </c>
      <c r="H679" s="23" t="s">
        <v>87</v>
      </c>
      <c r="I679" s="23" t="s">
        <v>4808</v>
      </c>
      <c r="J679" s="23">
        <f>IF(TRIM(B679)="?",'Cleaning Summary'!$B$28,B679)</f>
        <v>1971</v>
      </c>
      <c r="K679" s="23" t="str">
        <f>IF(TRIM(C679)="?",'Cleaning Summary'!$B$27,C679)</f>
        <v>Sep</v>
      </c>
      <c r="L679" s="23" t="str">
        <f>IF(TRIM(G679)="?",'Cleaning Summary'!$B$40,G679)</f>
        <v>tier - 2</v>
      </c>
      <c r="M679" s="23" t="str">
        <f>IF(TRIM(H679)="?",'Cleaning Summary'!$B$45,H679)</f>
        <v>tier - 3</v>
      </c>
      <c r="N679" s="23" t="str">
        <f>IF(TRIM(I679)="?",'Cleaning Summary'!$B$29,I679)</f>
        <v>R1012</v>
      </c>
      <c r="O679" s="29">
        <f>DATE(J679,MATCH(K679,{"Jan","Feb","Mar","Apr","May","Jun","Jul","Aug","Sep","Oct","Nov","Dec"},0),D679)</f>
        <v>26203</v>
      </c>
      <c r="P679" s="23">
        <f>DATEDIF(O679,'Cleaning Summary'!$B$62,"Y")</f>
        <v>51</v>
      </c>
    </row>
    <row r="680" spans="1:16" x14ac:dyDescent="0.35">
      <c r="A680" s="23" t="s">
        <v>3435</v>
      </c>
      <c r="B680" s="23">
        <v>1987</v>
      </c>
      <c r="C680" s="23" t="s">
        <v>4804</v>
      </c>
      <c r="D680" s="23">
        <v>27</v>
      </c>
      <c r="E680" s="23">
        <v>2</v>
      </c>
      <c r="F680" s="28">
        <v>5836.52</v>
      </c>
      <c r="G680" s="23" t="s">
        <v>86</v>
      </c>
      <c r="H680" s="23" t="s">
        <v>87</v>
      </c>
      <c r="I680" s="23" t="s">
        <v>4805</v>
      </c>
      <c r="J680" s="23">
        <f>IF(TRIM(B680)="?",'Cleaning Summary'!$B$28,B680)</f>
        <v>1987</v>
      </c>
      <c r="K680" s="23" t="str">
        <f>IF(TRIM(C680)="?",'Cleaning Summary'!$B$27,C680)</f>
        <v>Jul</v>
      </c>
      <c r="L680" s="23" t="str">
        <f>IF(TRIM(G680)="?",'Cleaning Summary'!$B$40,G680)</f>
        <v>tier - 2</v>
      </c>
      <c r="M680" s="23" t="str">
        <f>IF(TRIM(H680)="?",'Cleaning Summary'!$B$45,H680)</f>
        <v>tier - 3</v>
      </c>
      <c r="N680" s="23" t="str">
        <f>IF(TRIM(I680)="?",'Cleaning Summary'!$B$29,I680)</f>
        <v>R1013</v>
      </c>
      <c r="O680" s="29">
        <f>DATE(J680,MATCH(K680,{"Jan","Feb","Mar","Apr","May","Jun","Jul","Aug","Sep","Oct","Nov","Dec"},0),D680)</f>
        <v>31985</v>
      </c>
      <c r="P680" s="23">
        <f>DATEDIF(O680,'Cleaning Summary'!$B$62,"Y")</f>
        <v>35</v>
      </c>
    </row>
    <row r="681" spans="1:16" x14ac:dyDescent="0.35">
      <c r="A681" s="23" t="s">
        <v>3433</v>
      </c>
      <c r="B681" s="23">
        <v>1995</v>
      </c>
      <c r="C681" s="23" t="s">
        <v>4810</v>
      </c>
      <c r="D681" s="23">
        <v>20</v>
      </c>
      <c r="E681" s="23">
        <v>0</v>
      </c>
      <c r="F681" s="28">
        <v>5843.99</v>
      </c>
      <c r="G681" s="23" t="s">
        <v>86</v>
      </c>
      <c r="H681" s="23" t="s">
        <v>86</v>
      </c>
      <c r="I681" s="23" t="s">
        <v>4817</v>
      </c>
      <c r="J681" s="23">
        <f>IF(TRIM(B681)="?",'Cleaning Summary'!$B$28,B681)</f>
        <v>1995</v>
      </c>
      <c r="K681" s="23" t="str">
        <f>IF(TRIM(C681)="?",'Cleaning Summary'!$B$27,C681)</f>
        <v>Aug</v>
      </c>
      <c r="L681" s="23" t="str">
        <f>IF(TRIM(G681)="?",'Cleaning Summary'!$B$40,G681)</f>
        <v>tier - 2</v>
      </c>
      <c r="M681" s="23" t="str">
        <f>IF(TRIM(H681)="?",'Cleaning Summary'!$B$45,H681)</f>
        <v>tier - 2</v>
      </c>
      <c r="N681" s="23" t="str">
        <f>IF(TRIM(I681)="?",'Cleaning Summary'!$B$29,I681)</f>
        <v>R1025</v>
      </c>
      <c r="O681" s="29">
        <f>DATE(J681,MATCH(K681,{"Jan","Feb","Mar","Apr","May","Jun","Jul","Aug","Sep","Oct","Nov","Dec"},0),D681)</f>
        <v>34931</v>
      </c>
      <c r="P681" s="23">
        <f>DATEDIF(O681,'Cleaning Summary'!$B$62,"Y")</f>
        <v>27</v>
      </c>
    </row>
    <row r="682" spans="1:16" x14ac:dyDescent="0.35">
      <c r="A682" s="23" t="s">
        <v>3431</v>
      </c>
      <c r="B682" s="23">
        <v>1987</v>
      </c>
      <c r="C682" s="23" t="s">
        <v>73</v>
      </c>
      <c r="D682" s="23">
        <v>30</v>
      </c>
      <c r="E682" s="23">
        <v>2</v>
      </c>
      <c r="F682" s="28">
        <v>5846.92</v>
      </c>
      <c r="G682" s="23" t="s">
        <v>86</v>
      </c>
      <c r="H682" s="23" t="s">
        <v>86</v>
      </c>
      <c r="I682" s="23" t="s">
        <v>4805</v>
      </c>
      <c r="J682" s="23">
        <f>IF(TRIM(B682)="?",'Cleaning Summary'!$B$28,B682)</f>
        <v>1987</v>
      </c>
      <c r="K682" s="23" t="str">
        <f>IF(TRIM(C682)="?",'Cleaning Summary'!$B$27,C682)</f>
        <v>Sep</v>
      </c>
      <c r="L682" s="23" t="str">
        <f>IF(TRIM(G682)="?",'Cleaning Summary'!$B$40,G682)</f>
        <v>tier - 2</v>
      </c>
      <c r="M682" s="23" t="str">
        <f>IF(TRIM(H682)="?",'Cleaning Summary'!$B$45,H682)</f>
        <v>tier - 2</v>
      </c>
      <c r="N682" s="23" t="str">
        <f>IF(TRIM(I682)="?",'Cleaning Summary'!$B$29,I682)</f>
        <v>R1013</v>
      </c>
      <c r="O682" s="29">
        <f>DATE(J682,MATCH(K682,{"Jan","Feb","Mar","Apr","May","Jun","Jul","Aug","Sep","Oct","Nov","Dec"},0),D682)</f>
        <v>32050</v>
      </c>
      <c r="P682" s="23">
        <f>DATEDIF(O682,'Cleaning Summary'!$B$62,"Y")</f>
        <v>35</v>
      </c>
    </row>
    <row r="683" spans="1:16" x14ac:dyDescent="0.35">
      <c r="A683" s="23" t="s">
        <v>3429</v>
      </c>
      <c r="B683" s="23">
        <v>1985</v>
      </c>
      <c r="C683" s="23" t="s">
        <v>4807</v>
      </c>
      <c r="D683" s="23">
        <v>18</v>
      </c>
      <c r="E683" s="23">
        <v>3</v>
      </c>
      <c r="F683" s="28">
        <v>5847.24</v>
      </c>
      <c r="G683" s="23" t="s">
        <v>86</v>
      </c>
      <c r="H683" s="23" t="s">
        <v>85</v>
      </c>
      <c r="I683" s="23" t="s">
        <v>4805</v>
      </c>
      <c r="J683" s="23">
        <f>IF(TRIM(B683)="?",'Cleaning Summary'!$B$28,B683)</f>
        <v>1985</v>
      </c>
      <c r="K683" s="23" t="str">
        <f>IF(TRIM(C683)="?",'Cleaning Summary'!$B$27,C683)</f>
        <v>Jun</v>
      </c>
      <c r="L683" s="23" t="str">
        <f>IF(TRIM(G683)="?",'Cleaning Summary'!$B$40,G683)</f>
        <v>tier - 2</v>
      </c>
      <c r="M683" s="23" t="str">
        <f>IF(TRIM(H683)="?",'Cleaning Summary'!$B$45,H683)</f>
        <v>tier - 1</v>
      </c>
      <c r="N683" s="23" t="str">
        <f>IF(TRIM(I683)="?",'Cleaning Summary'!$B$29,I683)</f>
        <v>R1013</v>
      </c>
      <c r="O683" s="29">
        <f>DATE(J683,MATCH(K683,{"Jan","Feb","Mar","Apr","May","Jun","Jul","Aug","Sep","Oct","Nov","Dec"},0),D683)</f>
        <v>31216</v>
      </c>
      <c r="P683" s="23">
        <f>DATEDIF(O683,'Cleaning Summary'!$B$62,"Y")</f>
        <v>37</v>
      </c>
    </row>
    <row r="684" spans="1:16" x14ac:dyDescent="0.35">
      <c r="A684" s="23" t="s">
        <v>3427</v>
      </c>
      <c r="B684" s="23">
        <v>1984</v>
      </c>
      <c r="C684" s="23" t="s">
        <v>4806</v>
      </c>
      <c r="D684" s="23">
        <v>22</v>
      </c>
      <c r="E684" s="23">
        <v>1</v>
      </c>
      <c r="F684" s="28">
        <v>5855.9</v>
      </c>
      <c r="G684" s="23" t="s">
        <v>86</v>
      </c>
      <c r="H684" s="23" t="s">
        <v>87</v>
      </c>
      <c r="I684" s="23" t="s">
        <v>4808</v>
      </c>
      <c r="J684" s="23">
        <f>IF(TRIM(B684)="?",'Cleaning Summary'!$B$28,B684)</f>
        <v>1984</v>
      </c>
      <c r="K684" s="23" t="str">
        <f>IF(TRIM(C684)="?",'Cleaning Summary'!$B$27,C684)</f>
        <v>Nov</v>
      </c>
      <c r="L684" s="23" t="str">
        <f>IF(TRIM(G684)="?",'Cleaning Summary'!$B$40,G684)</f>
        <v>tier - 2</v>
      </c>
      <c r="M684" s="23" t="str">
        <f>IF(TRIM(H684)="?",'Cleaning Summary'!$B$45,H684)</f>
        <v>tier - 3</v>
      </c>
      <c r="N684" s="23" t="str">
        <f>IF(TRIM(I684)="?",'Cleaning Summary'!$B$29,I684)</f>
        <v>R1012</v>
      </c>
      <c r="O684" s="29">
        <f>DATE(J684,MATCH(K684,{"Jan","Feb","Mar","Apr","May","Jun","Jul","Aug","Sep","Oct","Nov","Dec"},0),D684)</f>
        <v>31008</v>
      </c>
      <c r="P684" s="23">
        <f>DATEDIF(O684,'Cleaning Summary'!$B$62,"Y")</f>
        <v>38</v>
      </c>
    </row>
    <row r="685" spans="1:16" x14ac:dyDescent="0.35">
      <c r="A685" s="23" t="s">
        <v>3425</v>
      </c>
      <c r="B685" s="23">
        <v>1993</v>
      </c>
      <c r="C685" s="23" t="s">
        <v>4811</v>
      </c>
      <c r="D685" s="23">
        <v>19</v>
      </c>
      <c r="E685" s="23">
        <v>0</v>
      </c>
      <c r="F685" s="28">
        <v>5877.02</v>
      </c>
      <c r="G685" s="23" t="s">
        <v>86</v>
      </c>
      <c r="H685" s="23" t="s">
        <v>86</v>
      </c>
      <c r="I685" s="23" t="s">
        <v>4821</v>
      </c>
      <c r="J685" s="23">
        <f>IF(TRIM(B685)="?",'Cleaning Summary'!$B$28,B685)</f>
        <v>1993</v>
      </c>
      <c r="K685" s="23" t="str">
        <f>IF(TRIM(C685)="?",'Cleaning Summary'!$B$27,C685)</f>
        <v>Oct</v>
      </c>
      <c r="L685" s="23" t="str">
        <f>IF(TRIM(G685)="?",'Cleaning Summary'!$B$40,G685)</f>
        <v>tier - 2</v>
      </c>
      <c r="M685" s="23" t="str">
        <f>IF(TRIM(H685)="?",'Cleaning Summary'!$B$45,H685)</f>
        <v>tier - 2</v>
      </c>
      <c r="N685" s="23" t="str">
        <f>IF(TRIM(I685)="?",'Cleaning Summary'!$B$29,I685)</f>
        <v>R1021</v>
      </c>
      <c r="O685" s="29">
        <f>DATE(J685,MATCH(K685,{"Jan","Feb","Mar","Apr","May","Jun","Jul","Aug","Sep","Oct","Nov","Dec"},0),D685)</f>
        <v>34261</v>
      </c>
      <c r="P685" s="23">
        <f>DATEDIF(O685,'Cleaning Summary'!$B$62,"Y")</f>
        <v>29</v>
      </c>
    </row>
    <row r="686" spans="1:16" x14ac:dyDescent="0.35">
      <c r="A686" s="23" t="s">
        <v>3423</v>
      </c>
      <c r="B686" s="23">
        <v>1982</v>
      </c>
      <c r="C686" s="23" t="s">
        <v>4804</v>
      </c>
      <c r="D686" s="23">
        <v>8</v>
      </c>
      <c r="E686" s="23">
        <v>0</v>
      </c>
      <c r="F686" s="28">
        <v>5910.94</v>
      </c>
      <c r="G686" s="23" t="s">
        <v>86</v>
      </c>
      <c r="H686" s="23" t="s">
        <v>85</v>
      </c>
      <c r="I686" s="23" t="s">
        <v>4812</v>
      </c>
      <c r="J686" s="23">
        <f>IF(TRIM(B686)="?",'Cleaning Summary'!$B$28,B686)</f>
        <v>1982</v>
      </c>
      <c r="K686" s="23" t="str">
        <f>IF(TRIM(C686)="?",'Cleaning Summary'!$B$27,C686)</f>
        <v>Jul</v>
      </c>
      <c r="L686" s="23" t="str">
        <f>IF(TRIM(G686)="?",'Cleaning Summary'!$B$40,G686)</f>
        <v>tier - 2</v>
      </c>
      <c r="M686" s="23" t="str">
        <f>IF(TRIM(H686)="?",'Cleaning Summary'!$B$45,H686)</f>
        <v>tier - 1</v>
      </c>
      <c r="N686" s="23" t="str">
        <f>IF(TRIM(I686)="?",'Cleaning Summary'!$B$29,I686)</f>
        <v>R1011</v>
      </c>
      <c r="O686" s="29">
        <f>DATE(J686,MATCH(K686,{"Jan","Feb","Mar","Apr","May","Jun","Jul","Aug","Sep","Oct","Nov","Dec"},0),D686)</f>
        <v>30140</v>
      </c>
      <c r="P686" s="23">
        <f>DATEDIF(O686,'Cleaning Summary'!$B$62,"Y")</f>
        <v>40</v>
      </c>
    </row>
    <row r="687" spans="1:16" x14ac:dyDescent="0.35">
      <c r="A687" s="23" t="s">
        <v>3421</v>
      </c>
      <c r="B687" s="23">
        <v>1982</v>
      </c>
      <c r="C687" s="23" t="s">
        <v>4809</v>
      </c>
      <c r="D687" s="23">
        <v>21</v>
      </c>
      <c r="E687" s="23">
        <v>0</v>
      </c>
      <c r="F687" s="28">
        <v>5920.1</v>
      </c>
      <c r="G687" s="23" t="s">
        <v>86</v>
      </c>
      <c r="H687" s="23" t="s">
        <v>85</v>
      </c>
      <c r="I687" s="23" t="s">
        <v>4805</v>
      </c>
      <c r="J687" s="23">
        <f>IF(TRIM(B687)="?",'Cleaning Summary'!$B$28,B687)</f>
        <v>1982</v>
      </c>
      <c r="K687" s="23" t="str">
        <f>IF(TRIM(C687)="?",'Cleaning Summary'!$B$27,C687)</f>
        <v>Dec</v>
      </c>
      <c r="L687" s="23" t="str">
        <f>IF(TRIM(G687)="?",'Cleaning Summary'!$B$40,G687)</f>
        <v>tier - 2</v>
      </c>
      <c r="M687" s="23" t="str">
        <f>IF(TRIM(H687)="?",'Cleaning Summary'!$B$45,H687)</f>
        <v>tier - 1</v>
      </c>
      <c r="N687" s="23" t="str">
        <f>IF(TRIM(I687)="?",'Cleaning Summary'!$B$29,I687)</f>
        <v>R1013</v>
      </c>
      <c r="O687" s="29">
        <f>DATE(J687,MATCH(K687,{"Jan","Feb","Mar","Apr","May","Jun","Jul","Aug","Sep","Oct","Nov","Dec"},0),D687)</f>
        <v>30306</v>
      </c>
      <c r="P687" s="23">
        <f>DATEDIF(O687,'Cleaning Summary'!$B$62,"Y")</f>
        <v>40</v>
      </c>
    </row>
    <row r="688" spans="1:16" x14ac:dyDescent="0.35">
      <c r="A688" s="23" t="s">
        <v>3419</v>
      </c>
      <c r="B688" s="23">
        <v>1987</v>
      </c>
      <c r="C688" s="23" t="s">
        <v>4804</v>
      </c>
      <c r="D688" s="23">
        <v>29</v>
      </c>
      <c r="E688" s="23">
        <v>3</v>
      </c>
      <c r="F688" s="28">
        <v>5926.85</v>
      </c>
      <c r="G688" s="23" t="s">
        <v>87</v>
      </c>
      <c r="H688" s="23" t="s">
        <v>87</v>
      </c>
      <c r="I688" s="23" t="s">
        <v>4812</v>
      </c>
      <c r="J688" s="23">
        <f>IF(TRIM(B688)="?",'Cleaning Summary'!$B$28,B688)</f>
        <v>1987</v>
      </c>
      <c r="K688" s="23" t="str">
        <f>IF(TRIM(C688)="?",'Cleaning Summary'!$B$27,C688)</f>
        <v>Jul</v>
      </c>
      <c r="L688" s="23" t="str">
        <f>IF(TRIM(G688)="?",'Cleaning Summary'!$B$40,G688)</f>
        <v>tier - 3</v>
      </c>
      <c r="M688" s="23" t="str">
        <f>IF(TRIM(H688)="?",'Cleaning Summary'!$B$45,H688)</f>
        <v>tier - 3</v>
      </c>
      <c r="N688" s="23" t="str">
        <f>IF(TRIM(I688)="?",'Cleaning Summary'!$B$29,I688)</f>
        <v>R1011</v>
      </c>
      <c r="O688" s="29">
        <f>DATE(J688,MATCH(K688,{"Jan","Feb","Mar","Apr","May","Jun","Jul","Aug","Sep","Oct","Nov","Dec"},0),D688)</f>
        <v>31987</v>
      </c>
      <c r="P688" s="23">
        <f>DATEDIF(O688,'Cleaning Summary'!$B$62,"Y")</f>
        <v>35</v>
      </c>
    </row>
    <row r="689" spans="1:16" x14ac:dyDescent="0.35">
      <c r="A689" s="23" t="s">
        <v>3417</v>
      </c>
      <c r="B689" s="23">
        <v>1993</v>
      </c>
      <c r="C689" s="23" t="s">
        <v>4810</v>
      </c>
      <c r="D689" s="23">
        <v>13</v>
      </c>
      <c r="E689" s="23">
        <v>0</v>
      </c>
      <c r="F689" s="28">
        <v>5926.93</v>
      </c>
      <c r="G689" s="23" t="s">
        <v>86</v>
      </c>
      <c r="H689" s="23" t="s">
        <v>86</v>
      </c>
      <c r="I689" s="23" t="s">
        <v>4817</v>
      </c>
      <c r="J689" s="23">
        <f>IF(TRIM(B689)="?",'Cleaning Summary'!$B$28,B689)</f>
        <v>1993</v>
      </c>
      <c r="K689" s="23" t="str">
        <f>IF(TRIM(C689)="?",'Cleaning Summary'!$B$27,C689)</f>
        <v>Aug</v>
      </c>
      <c r="L689" s="23" t="str">
        <f>IF(TRIM(G689)="?",'Cleaning Summary'!$B$40,G689)</f>
        <v>tier - 2</v>
      </c>
      <c r="M689" s="23" t="str">
        <f>IF(TRIM(H689)="?",'Cleaning Summary'!$B$45,H689)</f>
        <v>tier - 2</v>
      </c>
      <c r="N689" s="23" t="str">
        <f>IF(TRIM(I689)="?",'Cleaning Summary'!$B$29,I689)</f>
        <v>R1025</v>
      </c>
      <c r="O689" s="29">
        <f>DATE(J689,MATCH(K689,{"Jan","Feb","Mar","Apr","May","Jun","Jul","Aug","Sep","Oct","Nov","Dec"},0),D689)</f>
        <v>34194</v>
      </c>
      <c r="P689" s="23">
        <f>DATEDIF(O689,'Cleaning Summary'!$B$62,"Y")</f>
        <v>29</v>
      </c>
    </row>
    <row r="690" spans="1:16" x14ac:dyDescent="0.35">
      <c r="A690" s="23" t="s">
        <v>3415</v>
      </c>
      <c r="B690" s="23">
        <v>1994</v>
      </c>
      <c r="C690" s="23" t="s">
        <v>4804</v>
      </c>
      <c r="D690" s="23">
        <v>30</v>
      </c>
      <c r="E690" s="23">
        <v>0</v>
      </c>
      <c r="F690" s="28">
        <v>5927.65</v>
      </c>
      <c r="G690" s="23" t="s">
        <v>86</v>
      </c>
      <c r="H690" s="23" t="s">
        <v>85</v>
      </c>
      <c r="I690" s="23" t="s">
        <v>4808</v>
      </c>
      <c r="J690" s="23">
        <f>IF(TRIM(B690)="?",'Cleaning Summary'!$B$28,B690)</f>
        <v>1994</v>
      </c>
      <c r="K690" s="23" t="str">
        <f>IF(TRIM(C690)="?",'Cleaning Summary'!$B$27,C690)</f>
        <v>Jul</v>
      </c>
      <c r="L690" s="23" t="str">
        <f>IF(TRIM(G690)="?",'Cleaning Summary'!$B$40,G690)</f>
        <v>tier - 2</v>
      </c>
      <c r="M690" s="23" t="str">
        <f>IF(TRIM(H690)="?",'Cleaning Summary'!$B$45,H690)</f>
        <v>tier - 1</v>
      </c>
      <c r="N690" s="23" t="str">
        <f>IF(TRIM(I690)="?",'Cleaning Summary'!$B$29,I690)</f>
        <v>R1012</v>
      </c>
      <c r="O690" s="29">
        <f>DATE(J690,MATCH(K690,{"Jan","Feb","Mar","Apr","May","Jun","Jul","Aug","Sep","Oct","Nov","Dec"},0),D690)</f>
        <v>34545</v>
      </c>
      <c r="P690" s="23">
        <f>DATEDIF(O690,'Cleaning Summary'!$B$62,"Y")</f>
        <v>28</v>
      </c>
    </row>
    <row r="691" spans="1:16" x14ac:dyDescent="0.35">
      <c r="A691" s="23" t="s">
        <v>3413</v>
      </c>
      <c r="B691" s="23">
        <v>1987</v>
      </c>
      <c r="C691" s="23" t="s">
        <v>4804</v>
      </c>
      <c r="D691" s="23">
        <v>14</v>
      </c>
      <c r="E691" s="23">
        <v>3</v>
      </c>
      <c r="F691" s="28">
        <v>5934.38</v>
      </c>
      <c r="G691" s="23" t="s">
        <v>87</v>
      </c>
      <c r="H691" s="23" t="s">
        <v>86</v>
      </c>
      <c r="I691" s="23" t="s">
        <v>4805</v>
      </c>
      <c r="J691" s="23">
        <f>IF(TRIM(B691)="?",'Cleaning Summary'!$B$28,B691)</f>
        <v>1987</v>
      </c>
      <c r="K691" s="23" t="str">
        <f>IF(TRIM(C691)="?",'Cleaning Summary'!$B$27,C691)</f>
        <v>Jul</v>
      </c>
      <c r="L691" s="23" t="str">
        <f>IF(TRIM(G691)="?",'Cleaning Summary'!$B$40,G691)</f>
        <v>tier - 3</v>
      </c>
      <c r="M691" s="23" t="str">
        <f>IF(TRIM(H691)="?",'Cleaning Summary'!$B$45,H691)</f>
        <v>tier - 2</v>
      </c>
      <c r="N691" s="23" t="str">
        <f>IF(TRIM(I691)="?",'Cleaning Summary'!$B$29,I691)</f>
        <v>R1013</v>
      </c>
      <c r="O691" s="29">
        <f>DATE(J691,MATCH(K691,{"Jan","Feb","Mar","Apr","May","Jun","Jul","Aug","Sep","Oct","Nov","Dec"},0),D691)</f>
        <v>31972</v>
      </c>
      <c r="P691" s="23">
        <f>DATEDIF(O691,'Cleaning Summary'!$B$62,"Y")</f>
        <v>35</v>
      </c>
    </row>
    <row r="692" spans="1:16" x14ac:dyDescent="0.35">
      <c r="A692" s="23" t="s">
        <v>3411</v>
      </c>
      <c r="B692" s="23">
        <v>2003</v>
      </c>
      <c r="C692" s="23" t="s">
        <v>4810</v>
      </c>
      <c r="D692" s="23">
        <v>13</v>
      </c>
      <c r="E692" s="23">
        <v>0</v>
      </c>
      <c r="F692" s="28">
        <v>5957.35</v>
      </c>
      <c r="G692" s="23" t="s">
        <v>86</v>
      </c>
      <c r="H692" s="23" t="s">
        <v>86</v>
      </c>
      <c r="I692" s="23" t="s">
        <v>4808</v>
      </c>
      <c r="J692" s="23">
        <f>IF(TRIM(B692)="?",'Cleaning Summary'!$B$28,B692)</f>
        <v>2003</v>
      </c>
      <c r="K692" s="23" t="str">
        <f>IF(TRIM(C692)="?",'Cleaning Summary'!$B$27,C692)</f>
        <v>Aug</v>
      </c>
      <c r="L692" s="23" t="str">
        <f>IF(TRIM(G692)="?",'Cleaning Summary'!$B$40,G692)</f>
        <v>tier - 2</v>
      </c>
      <c r="M692" s="23" t="str">
        <f>IF(TRIM(H692)="?",'Cleaning Summary'!$B$45,H692)</f>
        <v>tier - 2</v>
      </c>
      <c r="N692" s="23" t="str">
        <f>IF(TRIM(I692)="?",'Cleaning Summary'!$B$29,I692)</f>
        <v>R1012</v>
      </c>
      <c r="O692" s="29">
        <f>DATE(J692,MATCH(K692,{"Jan","Feb","Mar","Apr","May","Jun","Jul","Aug","Sep","Oct","Nov","Dec"},0),D692)</f>
        <v>37846</v>
      </c>
      <c r="P692" s="23">
        <f>DATEDIF(O692,'Cleaning Summary'!$B$62,"Y")</f>
        <v>19</v>
      </c>
    </row>
    <row r="693" spans="1:16" x14ac:dyDescent="0.35">
      <c r="A693" s="23" t="s">
        <v>3409</v>
      </c>
      <c r="B693" s="23">
        <v>2004</v>
      </c>
      <c r="C693" s="23" t="s">
        <v>4804</v>
      </c>
      <c r="D693" s="23">
        <v>15</v>
      </c>
      <c r="E693" s="23">
        <v>0</v>
      </c>
      <c r="F693" s="28">
        <v>5960.91</v>
      </c>
      <c r="G693" s="23" t="s">
        <v>86</v>
      </c>
      <c r="H693" s="23" t="s">
        <v>85</v>
      </c>
      <c r="I693" s="23" t="s">
        <v>4824</v>
      </c>
      <c r="J693" s="23">
        <f>IF(TRIM(B693)="?",'Cleaning Summary'!$B$28,B693)</f>
        <v>2004</v>
      </c>
      <c r="K693" s="23" t="str">
        <f>IF(TRIM(C693)="?",'Cleaning Summary'!$B$27,C693)</f>
        <v>Jul</v>
      </c>
      <c r="L693" s="23" t="str">
        <f>IF(TRIM(G693)="?",'Cleaning Summary'!$B$40,G693)</f>
        <v>tier - 2</v>
      </c>
      <c r="M693" s="23" t="str">
        <f>IF(TRIM(H693)="?",'Cleaning Summary'!$B$45,H693)</f>
        <v>tier - 1</v>
      </c>
      <c r="N693" s="23" t="str">
        <f>IF(TRIM(I693)="?",'Cleaning Summary'!$B$29,I693)</f>
        <v>R1026</v>
      </c>
      <c r="O693" s="29">
        <f>DATE(J693,MATCH(K693,{"Jan","Feb","Mar","Apr","May","Jun","Jul","Aug","Sep","Oct","Nov","Dec"},0),D693)</f>
        <v>38183</v>
      </c>
      <c r="P693" s="23">
        <f>DATEDIF(O693,'Cleaning Summary'!$B$62,"Y")</f>
        <v>18</v>
      </c>
    </row>
    <row r="694" spans="1:16" x14ac:dyDescent="0.35">
      <c r="A694" s="23" t="s">
        <v>3407</v>
      </c>
      <c r="B694" s="23">
        <v>1980</v>
      </c>
      <c r="C694" s="23" t="s">
        <v>4810</v>
      </c>
      <c r="D694" s="23">
        <v>5</v>
      </c>
      <c r="E694" s="23">
        <v>0</v>
      </c>
      <c r="F694" s="28">
        <v>5966.89</v>
      </c>
      <c r="G694" s="23" t="s">
        <v>86</v>
      </c>
      <c r="H694" s="23" t="s">
        <v>87</v>
      </c>
      <c r="I694" s="23" t="s">
        <v>4805</v>
      </c>
      <c r="J694" s="23">
        <f>IF(TRIM(B694)="?",'Cleaning Summary'!$B$28,B694)</f>
        <v>1980</v>
      </c>
      <c r="K694" s="23" t="str">
        <f>IF(TRIM(C694)="?",'Cleaning Summary'!$B$27,C694)</f>
        <v>Aug</v>
      </c>
      <c r="L694" s="23" t="str">
        <f>IF(TRIM(G694)="?",'Cleaning Summary'!$B$40,G694)</f>
        <v>tier - 2</v>
      </c>
      <c r="M694" s="23" t="str">
        <f>IF(TRIM(H694)="?",'Cleaning Summary'!$B$45,H694)</f>
        <v>tier - 3</v>
      </c>
      <c r="N694" s="23" t="str">
        <f>IF(TRIM(I694)="?",'Cleaning Summary'!$B$29,I694)</f>
        <v>R1013</v>
      </c>
      <c r="O694" s="29">
        <f>DATE(J694,MATCH(K694,{"Jan","Feb","Mar","Apr","May","Jun","Jul","Aug","Sep","Oct","Nov","Dec"},0),D694)</f>
        <v>29438</v>
      </c>
      <c r="P694" s="23">
        <f>DATEDIF(O694,'Cleaning Summary'!$B$62,"Y")</f>
        <v>42</v>
      </c>
    </row>
    <row r="695" spans="1:16" x14ac:dyDescent="0.35">
      <c r="A695" s="23" t="s">
        <v>3405</v>
      </c>
      <c r="B695" s="23">
        <v>1980</v>
      </c>
      <c r="C695" s="23" t="s">
        <v>4804</v>
      </c>
      <c r="D695" s="23">
        <v>21</v>
      </c>
      <c r="E695" s="23">
        <v>0</v>
      </c>
      <c r="F695" s="28">
        <v>5969.72</v>
      </c>
      <c r="G695" s="23" t="s">
        <v>87</v>
      </c>
      <c r="H695" s="23" t="s">
        <v>87</v>
      </c>
      <c r="I695" s="23" t="s">
        <v>4812</v>
      </c>
      <c r="J695" s="23">
        <f>IF(TRIM(B695)="?",'Cleaning Summary'!$B$28,B695)</f>
        <v>1980</v>
      </c>
      <c r="K695" s="23" t="str">
        <f>IF(TRIM(C695)="?",'Cleaning Summary'!$B$27,C695)</f>
        <v>Jul</v>
      </c>
      <c r="L695" s="23" t="str">
        <f>IF(TRIM(G695)="?",'Cleaning Summary'!$B$40,G695)</f>
        <v>tier - 3</v>
      </c>
      <c r="M695" s="23" t="str">
        <f>IF(TRIM(H695)="?",'Cleaning Summary'!$B$45,H695)</f>
        <v>tier - 3</v>
      </c>
      <c r="N695" s="23" t="str">
        <f>IF(TRIM(I695)="?",'Cleaning Summary'!$B$29,I695)</f>
        <v>R1011</v>
      </c>
      <c r="O695" s="29">
        <f>DATE(J695,MATCH(K695,{"Jan","Feb","Mar","Apr","May","Jun","Jul","Aug","Sep","Oct","Nov","Dec"},0),D695)</f>
        <v>29423</v>
      </c>
      <c r="P695" s="23">
        <f>DATEDIF(O695,'Cleaning Summary'!$B$62,"Y")</f>
        <v>42</v>
      </c>
    </row>
    <row r="696" spans="1:16" x14ac:dyDescent="0.35">
      <c r="A696" s="23" t="s">
        <v>3403</v>
      </c>
      <c r="B696" s="23">
        <v>1989</v>
      </c>
      <c r="C696" s="23" t="s">
        <v>4804</v>
      </c>
      <c r="D696" s="23">
        <v>22</v>
      </c>
      <c r="E696" s="23">
        <v>3</v>
      </c>
      <c r="F696" s="28">
        <v>5972.38</v>
      </c>
      <c r="G696" s="23" t="s">
        <v>86</v>
      </c>
      <c r="H696" s="23" t="s">
        <v>86</v>
      </c>
      <c r="I696" s="23" t="s">
        <v>4812</v>
      </c>
      <c r="J696" s="23">
        <f>IF(TRIM(B696)="?",'Cleaning Summary'!$B$28,B696)</f>
        <v>1989</v>
      </c>
      <c r="K696" s="23" t="str">
        <f>IF(TRIM(C696)="?",'Cleaning Summary'!$B$27,C696)</f>
        <v>Jul</v>
      </c>
      <c r="L696" s="23" t="str">
        <f>IF(TRIM(G696)="?",'Cleaning Summary'!$B$40,G696)</f>
        <v>tier - 2</v>
      </c>
      <c r="M696" s="23" t="str">
        <f>IF(TRIM(H696)="?",'Cleaning Summary'!$B$45,H696)</f>
        <v>tier - 2</v>
      </c>
      <c r="N696" s="23" t="str">
        <f>IF(TRIM(I696)="?",'Cleaning Summary'!$B$29,I696)</f>
        <v>R1011</v>
      </c>
      <c r="O696" s="29">
        <f>DATE(J696,MATCH(K696,{"Jan","Feb","Mar","Apr","May","Jun","Jul","Aug","Sep","Oct","Nov","Dec"},0),D696)</f>
        <v>32711</v>
      </c>
      <c r="P696" s="23">
        <f>DATEDIF(O696,'Cleaning Summary'!$B$62,"Y")</f>
        <v>33</v>
      </c>
    </row>
    <row r="697" spans="1:16" x14ac:dyDescent="0.35">
      <c r="A697" s="23" t="s">
        <v>3401</v>
      </c>
      <c r="B697" s="23">
        <v>1984</v>
      </c>
      <c r="C697" s="23" t="s">
        <v>73</v>
      </c>
      <c r="D697" s="23">
        <v>19</v>
      </c>
      <c r="E697" s="23">
        <v>1</v>
      </c>
      <c r="F697" s="28">
        <v>5974.38</v>
      </c>
      <c r="G697" s="23" t="s">
        <v>86</v>
      </c>
      <c r="H697" s="23" t="s">
        <v>87</v>
      </c>
      <c r="I697" s="23" t="s">
        <v>4805</v>
      </c>
      <c r="J697" s="23">
        <f>IF(TRIM(B697)="?",'Cleaning Summary'!$B$28,B697)</f>
        <v>1984</v>
      </c>
      <c r="K697" s="23" t="str">
        <f>IF(TRIM(C697)="?",'Cleaning Summary'!$B$27,C697)</f>
        <v>Sep</v>
      </c>
      <c r="L697" s="23" t="str">
        <f>IF(TRIM(G697)="?",'Cleaning Summary'!$B$40,G697)</f>
        <v>tier - 2</v>
      </c>
      <c r="M697" s="23" t="str">
        <f>IF(TRIM(H697)="?",'Cleaning Summary'!$B$45,H697)</f>
        <v>tier - 3</v>
      </c>
      <c r="N697" s="23" t="str">
        <f>IF(TRIM(I697)="?",'Cleaning Summary'!$B$29,I697)</f>
        <v>R1013</v>
      </c>
      <c r="O697" s="29">
        <f>DATE(J697,MATCH(K697,{"Jan","Feb","Mar","Apr","May","Jun","Jul","Aug","Sep","Oct","Nov","Dec"},0),D697)</f>
        <v>30944</v>
      </c>
      <c r="P697" s="23">
        <f>DATEDIF(O697,'Cleaning Summary'!$B$62,"Y")</f>
        <v>38</v>
      </c>
    </row>
    <row r="698" spans="1:16" x14ac:dyDescent="0.35">
      <c r="A698" s="23" t="s">
        <v>3399</v>
      </c>
      <c r="B698" s="23">
        <v>1984</v>
      </c>
      <c r="C698" s="23" t="s">
        <v>4806</v>
      </c>
      <c r="D698" s="23">
        <v>11</v>
      </c>
      <c r="E698" s="23">
        <v>1</v>
      </c>
      <c r="F698" s="28">
        <v>5976.83</v>
      </c>
      <c r="G698" s="23" t="s">
        <v>86</v>
      </c>
      <c r="H698" s="23" t="s">
        <v>86</v>
      </c>
      <c r="I698" s="23" t="s">
        <v>4805</v>
      </c>
      <c r="J698" s="23">
        <f>IF(TRIM(B698)="?",'Cleaning Summary'!$B$28,B698)</f>
        <v>1984</v>
      </c>
      <c r="K698" s="23" t="str">
        <f>IF(TRIM(C698)="?",'Cleaning Summary'!$B$27,C698)</f>
        <v>Nov</v>
      </c>
      <c r="L698" s="23" t="str">
        <f>IF(TRIM(G698)="?",'Cleaning Summary'!$B$40,G698)</f>
        <v>tier - 2</v>
      </c>
      <c r="M698" s="23" t="str">
        <f>IF(TRIM(H698)="?",'Cleaning Summary'!$B$45,H698)</f>
        <v>tier - 2</v>
      </c>
      <c r="N698" s="23" t="str">
        <f>IF(TRIM(I698)="?",'Cleaning Summary'!$B$29,I698)</f>
        <v>R1013</v>
      </c>
      <c r="O698" s="29">
        <f>DATE(J698,MATCH(K698,{"Jan","Feb","Mar","Apr","May","Jun","Jul","Aug","Sep","Oct","Nov","Dec"},0),D698)</f>
        <v>30997</v>
      </c>
      <c r="P698" s="23">
        <f>DATEDIF(O698,'Cleaning Summary'!$B$62,"Y")</f>
        <v>38</v>
      </c>
    </row>
    <row r="699" spans="1:16" x14ac:dyDescent="0.35">
      <c r="A699" s="23" t="s">
        <v>3397</v>
      </c>
      <c r="B699" s="23">
        <v>1970</v>
      </c>
      <c r="C699" s="23" t="s">
        <v>4807</v>
      </c>
      <c r="D699" s="23">
        <v>25</v>
      </c>
      <c r="E699" s="23">
        <v>0</v>
      </c>
      <c r="F699" s="28">
        <v>5979.66</v>
      </c>
      <c r="G699" s="23" t="s">
        <v>86</v>
      </c>
      <c r="H699" s="23" t="s">
        <v>87</v>
      </c>
      <c r="I699" s="23" t="s">
        <v>4805</v>
      </c>
      <c r="J699" s="23">
        <f>IF(TRIM(B699)="?",'Cleaning Summary'!$B$28,B699)</f>
        <v>1970</v>
      </c>
      <c r="K699" s="23" t="str">
        <f>IF(TRIM(C699)="?",'Cleaning Summary'!$B$27,C699)</f>
        <v>Jun</v>
      </c>
      <c r="L699" s="23" t="str">
        <f>IF(TRIM(G699)="?",'Cleaning Summary'!$B$40,G699)</f>
        <v>tier - 2</v>
      </c>
      <c r="M699" s="23" t="str">
        <f>IF(TRIM(H699)="?",'Cleaning Summary'!$B$45,H699)</f>
        <v>tier - 3</v>
      </c>
      <c r="N699" s="23" t="str">
        <f>IF(TRIM(I699)="?",'Cleaning Summary'!$B$29,I699)</f>
        <v>R1013</v>
      </c>
      <c r="O699" s="29">
        <f>DATE(J699,MATCH(K699,{"Jan","Feb","Mar","Apr","May","Jun","Jul","Aug","Sep","Oct","Nov","Dec"},0),D699)</f>
        <v>25744</v>
      </c>
      <c r="P699" s="23">
        <f>DATEDIF(O699,'Cleaning Summary'!$B$62,"Y")</f>
        <v>52</v>
      </c>
    </row>
    <row r="700" spans="1:16" x14ac:dyDescent="0.35">
      <c r="A700" s="23" t="s">
        <v>3395</v>
      </c>
      <c r="B700" s="23">
        <v>1980</v>
      </c>
      <c r="C700" s="23" t="s">
        <v>4811</v>
      </c>
      <c r="D700" s="23">
        <v>10</v>
      </c>
      <c r="E700" s="23">
        <v>0</v>
      </c>
      <c r="F700" s="28">
        <v>5979.73</v>
      </c>
      <c r="G700" s="23" t="s">
        <v>86</v>
      </c>
      <c r="H700" s="23" t="s">
        <v>86</v>
      </c>
      <c r="I700" s="23" t="s">
        <v>4812</v>
      </c>
      <c r="J700" s="23">
        <f>IF(TRIM(B700)="?",'Cleaning Summary'!$B$28,B700)</f>
        <v>1980</v>
      </c>
      <c r="K700" s="23" t="str">
        <f>IF(TRIM(C700)="?",'Cleaning Summary'!$B$27,C700)</f>
        <v>Oct</v>
      </c>
      <c r="L700" s="23" t="str">
        <f>IF(TRIM(G700)="?",'Cleaning Summary'!$B$40,G700)</f>
        <v>tier - 2</v>
      </c>
      <c r="M700" s="23" t="str">
        <f>IF(TRIM(H700)="?",'Cleaning Summary'!$B$45,H700)</f>
        <v>tier - 2</v>
      </c>
      <c r="N700" s="23" t="str">
        <f>IF(TRIM(I700)="?",'Cleaning Summary'!$B$29,I700)</f>
        <v>R1011</v>
      </c>
      <c r="O700" s="29">
        <f>DATE(J700,MATCH(K700,{"Jan","Feb","Mar","Apr","May","Jun","Jul","Aug","Sep","Oct","Nov","Dec"},0),D700)</f>
        <v>29504</v>
      </c>
      <c r="P700" s="23">
        <f>DATEDIF(O700,'Cleaning Summary'!$B$62,"Y")</f>
        <v>42</v>
      </c>
    </row>
    <row r="701" spans="1:16" x14ac:dyDescent="0.35">
      <c r="A701" s="23" t="s">
        <v>3393</v>
      </c>
      <c r="B701" s="23">
        <v>1974</v>
      </c>
      <c r="C701" s="23" t="s">
        <v>4811</v>
      </c>
      <c r="D701" s="23">
        <v>11</v>
      </c>
      <c r="E701" s="23">
        <v>0</v>
      </c>
      <c r="F701" s="28">
        <v>5979.99</v>
      </c>
      <c r="G701" s="23" t="s">
        <v>86</v>
      </c>
      <c r="H701" s="23" t="s">
        <v>87</v>
      </c>
      <c r="I701" s="23" t="s">
        <v>4805</v>
      </c>
      <c r="J701" s="23">
        <f>IF(TRIM(B701)="?",'Cleaning Summary'!$B$28,B701)</f>
        <v>1974</v>
      </c>
      <c r="K701" s="23" t="str">
        <f>IF(TRIM(C701)="?",'Cleaning Summary'!$B$27,C701)</f>
        <v>Oct</v>
      </c>
      <c r="L701" s="23" t="str">
        <f>IF(TRIM(G701)="?",'Cleaning Summary'!$B$40,G701)</f>
        <v>tier - 2</v>
      </c>
      <c r="M701" s="23" t="str">
        <f>IF(TRIM(H701)="?",'Cleaning Summary'!$B$45,H701)</f>
        <v>tier - 3</v>
      </c>
      <c r="N701" s="23" t="str">
        <f>IF(TRIM(I701)="?",'Cleaning Summary'!$B$29,I701)</f>
        <v>R1013</v>
      </c>
      <c r="O701" s="29">
        <f>DATE(J701,MATCH(K701,{"Jan","Feb","Mar","Apr","May","Jun","Jul","Aug","Sep","Oct","Nov","Dec"},0),D701)</f>
        <v>27313</v>
      </c>
      <c r="P701" s="23">
        <f>DATEDIF(O701,'Cleaning Summary'!$B$62,"Y")</f>
        <v>48</v>
      </c>
    </row>
    <row r="702" spans="1:16" x14ac:dyDescent="0.35">
      <c r="A702" s="23" t="s">
        <v>3391</v>
      </c>
      <c r="B702" s="23">
        <v>1988</v>
      </c>
      <c r="C702" s="23" t="s">
        <v>4807</v>
      </c>
      <c r="D702" s="23">
        <v>10</v>
      </c>
      <c r="E702" s="23">
        <v>2</v>
      </c>
      <c r="F702" s="28">
        <v>5989.52</v>
      </c>
      <c r="G702" s="23" t="s">
        <v>86</v>
      </c>
      <c r="H702" s="23" t="s">
        <v>85</v>
      </c>
      <c r="I702" s="23" t="s">
        <v>4808</v>
      </c>
      <c r="J702" s="23">
        <f>IF(TRIM(B702)="?",'Cleaning Summary'!$B$28,B702)</f>
        <v>1988</v>
      </c>
      <c r="K702" s="23" t="str">
        <f>IF(TRIM(C702)="?",'Cleaning Summary'!$B$27,C702)</f>
        <v>Jun</v>
      </c>
      <c r="L702" s="23" t="str">
        <f>IF(TRIM(G702)="?",'Cleaning Summary'!$B$40,G702)</f>
        <v>tier - 2</v>
      </c>
      <c r="M702" s="23" t="str">
        <f>IF(TRIM(H702)="?",'Cleaning Summary'!$B$45,H702)</f>
        <v>tier - 1</v>
      </c>
      <c r="N702" s="23" t="str">
        <f>IF(TRIM(I702)="?",'Cleaning Summary'!$B$29,I702)</f>
        <v>R1012</v>
      </c>
      <c r="O702" s="29">
        <f>DATE(J702,MATCH(K702,{"Jan","Feb","Mar","Apr","May","Jun","Jul","Aug","Sep","Oct","Nov","Dec"},0),D702)</f>
        <v>32304</v>
      </c>
      <c r="P702" s="23">
        <f>DATEDIF(O702,'Cleaning Summary'!$B$62,"Y")</f>
        <v>34</v>
      </c>
    </row>
    <row r="703" spans="1:16" x14ac:dyDescent="0.35">
      <c r="A703" s="23" t="s">
        <v>3389</v>
      </c>
      <c r="B703" s="23">
        <v>1974</v>
      </c>
      <c r="C703" s="23" t="s">
        <v>4810</v>
      </c>
      <c r="D703" s="23">
        <v>17</v>
      </c>
      <c r="E703" s="23">
        <v>0</v>
      </c>
      <c r="F703" s="28">
        <v>5990.17</v>
      </c>
      <c r="G703" s="23" t="s">
        <v>86</v>
      </c>
      <c r="H703" s="23" t="s">
        <v>86</v>
      </c>
      <c r="I703" s="23" t="s">
        <v>4805</v>
      </c>
      <c r="J703" s="23">
        <f>IF(TRIM(B703)="?",'Cleaning Summary'!$B$28,B703)</f>
        <v>1974</v>
      </c>
      <c r="K703" s="23" t="str">
        <f>IF(TRIM(C703)="?",'Cleaning Summary'!$B$27,C703)</f>
        <v>Aug</v>
      </c>
      <c r="L703" s="23" t="str">
        <f>IF(TRIM(G703)="?",'Cleaning Summary'!$B$40,G703)</f>
        <v>tier - 2</v>
      </c>
      <c r="M703" s="23" t="str">
        <f>IF(TRIM(H703)="?",'Cleaning Summary'!$B$45,H703)</f>
        <v>tier - 2</v>
      </c>
      <c r="N703" s="23" t="str">
        <f>IF(TRIM(I703)="?",'Cleaning Summary'!$B$29,I703)</f>
        <v>R1013</v>
      </c>
      <c r="O703" s="29">
        <f>DATE(J703,MATCH(K703,{"Jan","Feb","Mar","Apr","May","Jun","Jul","Aug","Sep","Oct","Nov","Dec"},0),D703)</f>
        <v>27258</v>
      </c>
      <c r="P703" s="23">
        <f>DATEDIF(O703,'Cleaning Summary'!$B$62,"Y")</f>
        <v>48</v>
      </c>
    </row>
    <row r="704" spans="1:16" x14ac:dyDescent="0.35">
      <c r="A704" s="23" t="s">
        <v>3387</v>
      </c>
      <c r="B704" s="23">
        <v>1980</v>
      </c>
      <c r="C704" s="23" t="s">
        <v>4810</v>
      </c>
      <c r="D704" s="23">
        <v>8</v>
      </c>
      <c r="E704" s="23">
        <v>2</v>
      </c>
      <c r="F704" s="28">
        <v>5993.62</v>
      </c>
      <c r="G704" s="23" t="s">
        <v>86</v>
      </c>
      <c r="H704" s="23" t="s">
        <v>87</v>
      </c>
      <c r="I704" s="23" t="s">
        <v>4805</v>
      </c>
      <c r="J704" s="23">
        <f>IF(TRIM(B704)="?",'Cleaning Summary'!$B$28,B704)</f>
        <v>1980</v>
      </c>
      <c r="K704" s="23" t="str">
        <f>IF(TRIM(C704)="?",'Cleaning Summary'!$B$27,C704)</f>
        <v>Aug</v>
      </c>
      <c r="L704" s="23" t="str">
        <f>IF(TRIM(G704)="?",'Cleaning Summary'!$B$40,G704)</f>
        <v>tier - 2</v>
      </c>
      <c r="M704" s="23" t="str">
        <f>IF(TRIM(H704)="?",'Cleaning Summary'!$B$45,H704)</f>
        <v>tier - 3</v>
      </c>
      <c r="N704" s="23" t="str">
        <f>IF(TRIM(I704)="?",'Cleaning Summary'!$B$29,I704)</f>
        <v>R1013</v>
      </c>
      <c r="O704" s="29">
        <f>DATE(J704,MATCH(K704,{"Jan","Feb","Mar","Apr","May","Jun","Jul","Aug","Sep","Oct","Nov","Dec"},0),D704)</f>
        <v>29441</v>
      </c>
      <c r="P704" s="23">
        <f>DATEDIF(O704,'Cleaning Summary'!$B$62,"Y")</f>
        <v>42</v>
      </c>
    </row>
    <row r="705" spans="1:16" x14ac:dyDescent="0.35">
      <c r="A705" s="23" t="s">
        <v>3385</v>
      </c>
      <c r="B705" s="23">
        <v>1989</v>
      </c>
      <c r="C705" s="23" t="s">
        <v>4810</v>
      </c>
      <c r="D705" s="23">
        <v>16</v>
      </c>
      <c r="E705" s="23">
        <v>4</v>
      </c>
      <c r="F705" s="28">
        <v>6059.17</v>
      </c>
      <c r="G705" s="23" t="s">
        <v>86</v>
      </c>
      <c r="H705" s="23" t="s">
        <v>85</v>
      </c>
      <c r="I705" s="23" t="s">
        <v>4812</v>
      </c>
      <c r="J705" s="23">
        <f>IF(TRIM(B705)="?",'Cleaning Summary'!$B$28,B705)</f>
        <v>1989</v>
      </c>
      <c r="K705" s="23" t="str">
        <f>IF(TRIM(C705)="?",'Cleaning Summary'!$B$27,C705)</f>
        <v>Aug</v>
      </c>
      <c r="L705" s="23" t="str">
        <f>IF(TRIM(G705)="?",'Cleaning Summary'!$B$40,G705)</f>
        <v>tier - 2</v>
      </c>
      <c r="M705" s="23" t="str">
        <f>IF(TRIM(H705)="?",'Cleaning Summary'!$B$45,H705)</f>
        <v>tier - 1</v>
      </c>
      <c r="N705" s="23" t="str">
        <f>IF(TRIM(I705)="?",'Cleaning Summary'!$B$29,I705)</f>
        <v>R1011</v>
      </c>
      <c r="O705" s="29">
        <f>DATE(J705,MATCH(K705,{"Jan","Feb","Mar","Apr","May","Jun","Jul","Aug","Sep","Oct","Nov","Dec"},0),D705)</f>
        <v>32736</v>
      </c>
      <c r="P705" s="23">
        <f>DATEDIF(O705,'Cleaning Summary'!$B$62,"Y")</f>
        <v>33</v>
      </c>
    </row>
    <row r="706" spans="1:16" x14ac:dyDescent="0.35">
      <c r="A706" s="23" t="s">
        <v>3383</v>
      </c>
      <c r="B706" s="23">
        <v>1996</v>
      </c>
      <c r="C706" s="23" t="s">
        <v>4804</v>
      </c>
      <c r="D706" s="23">
        <v>28</v>
      </c>
      <c r="E706" s="23">
        <v>0</v>
      </c>
      <c r="F706" s="28">
        <v>6061.8</v>
      </c>
      <c r="G706" s="23" t="s">
        <v>86</v>
      </c>
      <c r="H706" s="23" t="s">
        <v>87</v>
      </c>
      <c r="I706" s="23" t="s">
        <v>4808</v>
      </c>
      <c r="J706" s="23">
        <f>IF(TRIM(B706)="?",'Cleaning Summary'!$B$28,B706)</f>
        <v>1996</v>
      </c>
      <c r="K706" s="23" t="str">
        <f>IF(TRIM(C706)="?",'Cleaning Summary'!$B$27,C706)</f>
        <v>Jul</v>
      </c>
      <c r="L706" s="23" t="str">
        <f>IF(TRIM(G706)="?",'Cleaning Summary'!$B$40,G706)</f>
        <v>tier - 2</v>
      </c>
      <c r="M706" s="23" t="str">
        <f>IF(TRIM(H706)="?",'Cleaning Summary'!$B$45,H706)</f>
        <v>tier - 3</v>
      </c>
      <c r="N706" s="23" t="str">
        <f>IF(TRIM(I706)="?",'Cleaning Summary'!$B$29,I706)</f>
        <v>R1012</v>
      </c>
      <c r="O706" s="29">
        <f>DATE(J706,MATCH(K706,{"Jan","Feb","Mar","Apr","May","Jun","Jul","Aug","Sep","Oct","Nov","Dec"},0),D706)</f>
        <v>35274</v>
      </c>
      <c r="P706" s="23">
        <f>DATEDIF(O706,'Cleaning Summary'!$B$62,"Y")</f>
        <v>26</v>
      </c>
    </row>
    <row r="707" spans="1:16" x14ac:dyDescent="0.35">
      <c r="A707" s="23" t="s">
        <v>3381</v>
      </c>
      <c r="B707" s="23">
        <v>1994</v>
      </c>
      <c r="C707" s="23" t="s">
        <v>4806</v>
      </c>
      <c r="D707" s="23">
        <v>8</v>
      </c>
      <c r="E707" s="23">
        <v>0</v>
      </c>
      <c r="F707" s="28">
        <v>6064.37</v>
      </c>
      <c r="G707" s="23" t="s">
        <v>86</v>
      </c>
      <c r="H707" s="23" t="s">
        <v>86</v>
      </c>
      <c r="I707" s="23" t="s">
        <v>4812</v>
      </c>
      <c r="J707" s="23">
        <f>IF(TRIM(B707)="?",'Cleaning Summary'!$B$28,B707)</f>
        <v>1994</v>
      </c>
      <c r="K707" s="23" t="str">
        <f>IF(TRIM(C707)="?",'Cleaning Summary'!$B$27,C707)</f>
        <v>Nov</v>
      </c>
      <c r="L707" s="23" t="str">
        <f>IF(TRIM(G707)="?",'Cleaning Summary'!$B$40,G707)</f>
        <v>tier - 2</v>
      </c>
      <c r="M707" s="23" t="str">
        <f>IF(TRIM(H707)="?",'Cleaning Summary'!$B$45,H707)</f>
        <v>tier - 2</v>
      </c>
      <c r="N707" s="23" t="str">
        <f>IF(TRIM(I707)="?",'Cleaning Summary'!$B$29,I707)</f>
        <v>R1011</v>
      </c>
      <c r="O707" s="29">
        <f>DATE(J707,MATCH(K707,{"Jan","Feb","Mar","Apr","May","Jun","Jul","Aug","Sep","Oct","Nov","Dec"},0),D707)</f>
        <v>34646</v>
      </c>
      <c r="P707" s="23">
        <f>DATEDIF(O707,'Cleaning Summary'!$B$62,"Y")</f>
        <v>28</v>
      </c>
    </row>
    <row r="708" spans="1:16" x14ac:dyDescent="0.35">
      <c r="A708" s="23" t="s">
        <v>3379</v>
      </c>
      <c r="B708" s="23">
        <v>1984</v>
      </c>
      <c r="C708" s="23" t="s">
        <v>73</v>
      </c>
      <c r="D708" s="23">
        <v>21</v>
      </c>
      <c r="E708" s="23">
        <v>1</v>
      </c>
      <c r="F708" s="28">
        <v>6067.13</v>
      </c>
      <c r="G708" s="23" t="s">
        <v>87</v>
      </c>
      <c r="H708" s="23" t="s">
        <v>85</v>
      </c>
      <c r="I708" s="23" t="s">
        <v>4815</v>
      </c>
      <c r="J708" s="23">
        <f>IF(TRIM(B708)="?",'Cleaning Summary'!$B$28,B708)</f>
        <v>1984</v>
      </c>
      <c r="K708" s="23" t="str">
        <f>IF(TRIM(C708)="?",'Cleaning Summary'!$B$27,C708)</f>
        <v>Sep</v>
      </c>
      <c r="L708" s="23" t="str">
        <f>IF(TRIM(G708)="?",'Cleaning Summary'!$B$40,G708)</f>
        <v>tier - 3</v>
      </c>
      <c r="M708" s="23" t="str">
        <f>IF(TRIM(H708)="?",'Cleaning Summary'!$B$45,H708)</f>
        <v>tier - 1</v>
      </c>
      <c r="N708" s="23" t="str">
        <f>IF(TRIM(I708)="?",'Cleaning Summary'!$B$29,I708)</f>
        <v>R1016</v>
      </c>
      <c r="O708" s="29">
        <f>DATE(J708,MATCH(K708,{"Jan","Feb","Mar","Apr","May","Jun","Jul","Aug","Sep","Oct","Nov","Dec"},0),D708)</f>
        <v>30946</v>
      </c>
      <c r="P708" s="23">
        <f>DATEDIF(O708,'Cleaning Summary'!$B$62,"Y")</f>
        <v>38</v>
      </c>
    </row>
    <row r="709" spans="1:16" x14ac:dyDescent="0.35">
      <c r="A709" s="23" t="s">
        <v>3377</v>
      </c>
      <c r="B709" s="23">
        <v>1979</v>
      </c>
      <c r="C709" s="23" t="s">
        <v>4810</v>
      </c>
      <c r="D709" s="23">
        <v>8</v>
      </c>
      <c r="E709" s="23">
        <v>2</v>
      </c>
      <c r="F709" s="28">
        <v>6074.37</v>
      </c>
      <c r="G709" s="23" t="s">
        <v>86</v>
      </c>
      <c r="H709" s="23" t="s">
        <v>86</v>
      </c>
      <c r="I709" s="23" t="s">
        <v>4808</v>
      </c>
      <c r="J709" s="23">
        <f>IF(TRIM(B709)="?",'Cleaning Summary'!$B$28,B709)</f>
        <v>1979</v>
      </c>
      <c r="K709" s="23" t="str">
        <f>IF(TRIM(C709)="?",'Cleaning Summary'!$B$27,C709)</f>
        <v>Aug</v>
      </c>
      <c r="L709" s="23" t="str">
        <f>IF(TRIM(G709)="?",'Cleaning Summary'!$B$40,G709)</f>
        <v>tier - 2</v>
      </c>
      <c r="M709" s="23" t="str">
        <f>IF(TRIM(H709)="?",'Cleaning Summary'!$B$45,H709)</f>
        <v>tier - 2</v>
      </c>
      <c r="N709" s="23" t="str">
        <f>IF(TRIM(I709)="?",'Cleaning Summary'!$B$29,I709)</f>
        <v>R1012</v>
      </c>
      <c r="O709" s="29">
        <f>DATE(J709,MATCH(K709,{"Jan","Feb","Mar","Apr","May","Jun","Jul","Aug","Sep","Oct","Nov","Dec"},0),D709)</f>
        <v>29075</v>
      </c>
      <c r="P709" s="23">
        <f>DATEDIF(O709,'Cleaning Summary'!$B$62,"Y")</f>
        <v>43</v>
      </c>
    </row>
    <row r="710" spans="1:16" x14ac:dyDescent="0.35">
      <c r="A710" s="23" t="s">
        <v>3375</v>
      </c>
      <c r="B710" s="23">
        <v>1984</v>
      </c>
      <c r="C710" s="23" t="s">
        <v>4811</v>
      </c>
      <c r="D710" s="23">
        <v>14</v>
      </c>
      <c r="E710" s="23">
        <v>1</v>
      </c>
      <c r="F710" s="28">
        <v>6079.67</v>
      </c>
      <c r="G710" s="23" t="s">
        <v>85</v>
      </c>
      <c r="H710" s="23" t="s">
        <v>85</v>
      </c>
      <c r="I710" s="23" t="s">
        <v>4820</v>
      </c>
      <c r="J710" s="23">
        <f>IF(TRIM(B710)="?",'Cleaning Summary'!$B$28,B710)</f>
        <v>1984</v>
      </c>
      <c r="K710" s="23" t="str">
        <f>IF(TRIM(C710)="?",'Cleaning Summary'!$B$27,C710)</f>
        <v>Oct</v>
      </c>
      <c r="L710" s="23" t="str">
        <f>IF(TRIM(G710)="?",'Cleaning Summary'!$B$40,G710)</f>
        <v>tier - 1</v>
      </c>
      <c r="M710" s="23" t="str">
        <f>IF(TRIM(H710)="?",'Cleaning Summary'!$B$45,H710)</f>
        <v>tier - 1</v>
      </c>
      <c r="N710" s="23" t="str">
        <f>IF(TRIM(I710)="?",'Cleaning Summary'!$B$29,I710)</f>
        <v>R1014</v>
      </c>
      <c r="O710" s="29">
        <f>DATE(J710,MATCH(K710,{"Jan","Feb","Mar","Apr","May","Jun","Jul","Aug","Sep","Oct","Nov","Dec"},0),D710)</f>
        <v>30969</v>
      </c>
      <c r="P710" s="23">
        <f>DATEDIF(O710,'Cleaning Summary'!$B$62,"Y")</f>
        <v>38</v>
      </c>
    </row>
    <row r="711" spans="1:16" x14ac:dyDescent="0.35">
      <c r="A711" s="23" t="s">
        <v>3373</v>
      </c>
      <c r="B711" s="23">
        <v>1984</v>
      </c>
      <c r="C711" s="23" t="s">
        <v>4804</v>
      </c>
      <c r="D711" s="23">
        <v>25</v>
      </c>
      <c r="E711" s="23">
        <v>2</v>
      </c>
      <c r="F711" s="28">
        <v>6082.41</v>
      </c>
      <c r="G711" s="23" t="s">
        <v>85</v>
      </c>
      <c r="H711" s="23" t="s">
        <v>86</v>
      </c>
      <c r="I711" s="23" t="s">
        <v>4812</v>
      </c>
      <c r="J711" s="23">
        <f>IF(TRIM(B711)="?",'Cleaning Summary'!$B$28,B711)</f>
        <v>1984</v>
      </c>
      <c r="K711" s="23" t="str">
        <f>IF(TRIM(C711)="?",'Cleaning Summary'!$B$27,C711)</f>
        <v>Jul</v>
      </c>
      <c r="L711" s="23" t="str">
        <f>IF(TRIM(G711)="?",'Cleaning Summary'!$B$40,G711)</f>
        <v>tier - 1</v>
      </c>
      <c r="M711" s="23" t="str">
        <f>IF(TRIM(H711)="?",'Cleaning Summary'!$B$45,H711)</f>
        <v>tier - 2</v>
      </c>
      <c r="N711" s="23" t="str">
        <f>IF(TRIM(I711)="?",'Cleaning Summary'!$B$29,I711)</f>
        <v>R1011</v>
      </c>
      <c r="O711" s="29">
        <f>DATE(J711,MATCH(K711,{"Jan","Feb","Mar","Apr","May","Jun","Jul","Aug","Sep","Oct","Nov","Dec"},0),D711)</f>
        <v>30888</v>
      </c>
      <c r="P711" s="23">
        <f>DATEDIF(O711,'Cleaning Summary'!$B$62,"Y")</f>
        <v>38</v>
      </c>
    </row>
    <row r="712" spans="1:16" x14ac:dyDescent="0.35">
      <c r="A712" s="23" t="s">
        <v>3371</v>
      </c>
      <c r="B712" s="23">
        <v>1970</v>
      </c>
      <c r="C712" s="23" t="s">
        <v>4807</v>
      </c>
      <c r="D712" s="23">
        <v>9</v>
      </c>
      <c r="E712" s="23">
        <v>0</v>
      </c>
      <c r="F712" s="28">
        <v>6098.38</v>
      </c>
      <c r="G712" s="23" t="s">
        <v>86</v>
      </c>
      <c r="H712" s="23" t="s">
        <v>86</v>
      </c>
      <c r="I712" s="23" t="s">
        <v>4805</v>
      </c>
      <c r="J712" s="23">
        <f>IF(TRIM(B712)="?",'Cleaning Summary'!$B$28,B712)</f>
        <v>1970</v>
      </c>
      <c r="K712" s="23" t="str">
        <f>IF(TRIM(C712)="?",'Cleaning Summary'!$B$27,C712)</f>
        <v>Jun</v>
      </c>
      <c r="L712" s="23" t="str">
        <f>IF(TRIM(G712)="?",'Cleaning Summary'!$B$40,G712)</f>
        <v>tier - 2</v>
      </c>
      <c r="M712" s="23" t="str">
        <f>IF(TRIM(H712)="?",'Cleaning Summary'!$B$45,H712)</f>
        <v>tier - 2</v>
      </c>
      <c r="N712" s="23" t="str">
        <f>IF(TRIM(I712)="?",'Cleaning Summary'!$B$29,I712)</f>
        <v>R1013</v>
      </c>
      <c r="O712" s="29">
        <f>DATE(J712,MATCH(K712,{"Jan","Feb","Mar","Apr","May","Jun","Jul","Aug","Sep","Oct","Nov","Dec"},0),D712)</f>
        <v>25728</v>
      </c>
      <c r="P712" s="23">
        <f>DATEDIF(O712,'Cleaning Summary'!$B$62,"Y")</f>
        <v>52</v>
      </c>
    </row>
    <row r="713" spans="1:16" x14ac:dyDescent="0.35">
      <c r="A713" s="23" t="s">
        <v>3369</v>
      </c>
      <c r="B713" s="23">
        <v>1995</v>
      </c>
      <c r="C713" s="23" t="s">
        <v>73</v>
      </c>
      <c r="D713" s="23">
        <v>9</v>
      </c>
      <c r="E713" s="23">
        <v>0</v>
      </c>
      <c r="F713" s="28">
        <v>6111.95</v>
      </c>
      <c r="G713" s="23" t="s">
        <v>86</v>
      </c>
      <c r="H713" s="23" t="s">
        <v>87</v>
      </c>
      <c r="I713" s="23" t="s">
        <v>4824</v>
      </c>
      <c r="J713" s="23">
        <f>IF(TRIM(B713)="?",'Cleaning Summary'!$B$28,B713)</f>
        <v>1995</v>
      </c>
      <c r="K713" s="23" t="str">
        <f>IF(TRIM(C713)="?",'Cleaning Summary'!$B$27,C713)</f>
        <v>Sep</v>
      </c>
      <c r="L713" s="23" t="str">
        <f>IF(TRIM(G713)="?",'Cleaning Summary'!$B$40,G713)</f>
        <v>tier - 2</v>
      </c>
      <c r="M713" s="23" t="str">
        <f>IF(TRIM(H713)="?",'Cleaning Summary'!$B$45,H713)</f>
        <v>tier - 3</v>
      </c>
      <c r="N713" s="23" t="str">
        <f>IF(TRIM(I713)="?",'Cleaning Summary'!$B$29,I713)</f>
        <v>R1026</v>
      </c>
      <c r="O713" s="29">
        <f>DATE(J713,MATCH(K713,{"Jan","Feb","Mar","Apr","May","Jun","Jul","Aug","Sep","Oct","Nov","Dec"},0),D713)</f>
        <v>34951</v>
      </c>
      <c r="P713" s="23">
        <f>DATEDIF(O713,'Cleaning Summary'!$B$62,"Y")</f>
        <v>27</v>
      </c>
    </row>
    <row r="714" spans="1:16" x14ac:dyDescent="0.35">
      <c r="A714" s="23" t="s">
        <v>3367</v>
      </c>
      <c r="B714" s="23">
        <v>1985</v>
      </c>
      <c r="C714" s="23" t="s">
        <v>4804</v>
      </c>
      <c r="D714" s="23">
        <v>21</v>
      </c>
      <c r="E714" s="23">
        <v>1</v>
      </c>
      <c r="F714" s="28">
        <v>6112.35</v>
      </c>
      <c r="G714" s="23" t="s">
        <v>86</v>
      </c>
      <c r="H714" s="23" t="s">
        <v>85</v>
      </c>
      <c r="I714" s="23" t="s">
        <v>4808</v>
      </c>
      <c r="J714" s="23">
        <f>IF(TRIM(B714)="?",'Cleaning Summary'!$B$28,B714)</f>
        <v>1985</v>
      </c>
      <c r="K714" s="23" t="str">
        <f>IF(TRIM(C714)="?",'Cleaning Summary'!$B$27,C714)</f>
        <v>Jul</v>
      </c>
      <c r="L714" s="23" t="str">
        <f>IF(TRIM(G714)="?",'Cleaning Summary'!$B$40,G714)</f>
        <v>tier - 2</v>
      </c>
      <c r="M714" s="23" t="str">
        <f>IF(TRIM(H714)="?",'Cleaning Summary'!$B$45,H714)</f>
        <v>tier - 1</v>
      </c>
      <c r="N714" s="23" t="str">
        <f>IF(TRIM(I714)="?",'Cleaning Summary'!$B$29,I714)</f>
        <v>R1012</v>
      </c>
      <c r="O714" s="29">
        <f>DATE(J714,MATCH(K714,{"Jan","Feb","Mar","Apr","May","Jun","Jul","Aug","Sep","Oct","Nov","Dec"},0),D714)</f>
        <v>31249</v>
      </c>
      <c r="P714" s="23">
        <f>DATEDIF(O714,'Cleaning Summary'!$B$62,"Y")</f>
        <v>37</v>
      </c>
    </row>
    <row r="715" spans="1:16" x14ac:dyDescent="0.35">
      <c r="A715" s="23" t="s">
        <v>3365</v>
      </c>
      <c r="B715" s="23">
        <v>1991</v>
      </c>
      <c r="C715" s="23" t="s">
        <v>4804</v>
      </c>
      <c r="D715" s="23">
        <v>25</v>
      </c>
      <c r="E715" s="23">
        <v>3</v>
      </c>
      <c r="F715" s="28">
        <v>6113.23</v>
      </c>
      <c r="G715" s="23" t="s">
        <v>86</v>
      </c>
      <c r="H715" s="23" t="s">
        <v>86</v>
      </c>
      <c r="I715" s="23" t="s">
        <v>4818</v>
      </c>
      <c r="J715" s="23">
        <f>IF(TRIM(B715)="?",'Cleaning Summary'!$B$28,B715)</f>
        <v>1991</v>
      </c>
      <c r="K715" s="23" t="str">
        <f>IF(TRIM(C715)="?",'Cleaning Summary'!$B$27,C715)</f>
        <v>Jul</v>
      </c>
      <c r="L715" s="23" t="str">
        <f>IF(TRIM(G715)="?",'Cleaning Summary'!$B$40,G715)</f>
        <v>tier - 2</v>
      </c>
      <c r="M715" s="23" t="str">
        <f>IF(TRIM(H715)="?",'Cleaning Summary'!$B$45,H715)</f>
        <v>tier - 2</v>
      </c>
      <c r="N715" s="23" t="str">
        <f>IF(TRIM(I715)="?",'Cleaning Summary'!$B$29,I715)</f>
        <v>R1024</v>
      </c>
      <c r="O715" s="29">
        <f>DATE(J715,MATCH(K715,{"Jan","Feb","Mar","Apr","May","Jun","Jul","Aug","Sep","Oct","Nov","Dec"},0),D715)</f>
        <v>33444</v>
      </c>
      <c r="P715" s="23">
        <f>DATEDIF(O715,'Cleaning Summary'!$B$62,"Y")</f>
        <v>31</v>
      </c>
    </row>
    <row r="716" spans="1:16" x14ac:dyDescent="0.35">
      <c r="A716" s="23" t="s">
        <v>3363</v>
      </c>
      <c r="B716" s="23">
        <v>1983</v>
      </c>
      <c r="C716" s="23" t="s">
        <v>4810</v>
      </c>
      <c r="D716" s="23">
        <v>11</v>
      </c>
      <c r="E716" s="23">
        <v>1</v>
      </c>
      <c r="F716" s="28">
        <v>6117.49</v>
      </c>
      <c r="G716" s="23" t="s">
        <v>86</v>
      </c>
      <c r="H716" s="23" t="s">
        <v>87</v>
      </c>
      <c r="I716" s="23" t="s">
        <v>4808</v>
      </c>
      <c r="J716" s="23">
        <f>IF(TRIM(B716)="?",'Cleaning Summary'!$B$28,B716)</f>
        <v>1983</v>
      </c>
      <c r="K716" s="23" t="str">
        <f>IF(TRIM(C716)="?",'Cleaning Summary'!$B$27,C716)</f>
        <v>Aug</v>
      </c>
      <c r="L716" s="23" t="str">
        <f>IF(TRIM(G716)="?",'Cleaning Summary'!$B$40,G716)</f>
        <v>tier - 2</v>
      </c>
      <c r="M716" s="23" t="str">
        <f>IF(TRIM(H716)="?",'Cleaning Summary'!$B$45,H716)</f>
        <v>tier - 3</v>
      </c>
      <c r="N716" s="23" t="str">
        <f>IF(TRIM(I716)="?",'Cleaning Summary'!$B$29,I716)</f>
        <v>R1012</v>
      </c>
      <c r="O716" s="29">
        <f>DATE(J716,MATCH(K716,{"Jan","Feb","Mar","Apr","May","Jun","Jul","Aug","Sep","Oct","Nov","Dec"},0),D716)</f>
        <v>30539</v>
      </c>
      <c r="P716" s="23">
        <f>DATEDIF(O716,'Cleaning Summary'!$B$62,"Y")</f>
        <v>39</v>
      </c>
    </row>
    <row r="717" spans="1:16" x14ac:dyDescent="0.35">
      <c r="A717" s="23" t="s">
        <v>3361</v>
      </c>
      <c r="B717" s="23">
        <v>1983</v>
      </c>
      <c r="C717" s="23" t="s">
        <v>4806</v>
      </c>
      <c r="D717" s="23">
        <v>16</v>
      </c>
      <c r="E717" s="23">
        <v>1</v>
      </c>
      <c r="F717" s="28">
        <v>6123.57</v>
      </c>
      <c r="G717" s="23" t="s">
        <v>87</v>
      </c>
      <c r="H717" s="23" t="s">
        <v>86</v>
      </c>
      <c r="I717" s="23" t="s">
        <v>4808</v>
      </c>
      <c r="J717" s="23">
        <f>IF(TRIM(B717)="?",'Cleaning Summary'!$B$28,B717)</f>
        <v>1983</v>
      </c>
      <c r="K717" s="23" t="str">
        <f>IF(TRIM(C717)="?",'Cleaning Summary'!$B$27,C717)</f>
        <v>Nov</v>
      </c>
      <c r="L717" s="23" t="str">
        <f>IF(TRIM(G717)="?",'Cleaning Summary'!$B$40,G717)</f>
        <v>tier - 3</v>
      </c>
      <c r="M717" s="23" t="str">
        <f>IF(TRIM(H717)="?",'Cleaning Summary'!$B$45,H717)</f>
        <v>tier - 2</v>
      </c>
      <c r="N717" s="23" t="str">
        <f>IF(TRIM(I717)="?",'Cleaning Summary'!$B$29,I717)</f>
        <v>R1012</v>
      </c>
      <c r="O717" s="29">
        <f>DATE(J717,MATCH(K717,{"Jan","Feb","Mar","Apr","May","Jun","Jul","Aug","Sep","Oct","Nov","Dec"},0),D717)</f>
        <v>30636</v>
      </c>
      <c r="P717" s="23">
        <f>DATEDIF(O717,'Cleaning Summary'!$B$62,"Y")</f>
        <v>39</v>
      </c>
    </row>
    <row r="718" spans="1:16" x14ac:dyDescent="0.35">
      <c r="A718" s="23" t="s">
        <v>3359</v>
      </c>
      <c r="B718" s="23">
        <v>1990</v>
      </c>
      <c r="C718" s="23" t="s">
        <v>4810</v>
      </c>
      <c r="D718" s="23">
        <v>18</v>
      </c>
      <c r="E718" s="23">
        <v>3</v>
      </c>
      <c r="F718" s="28">
        <v>6128.8</v>
      </c>
      <c r="G718" s="23" t="s">
        <v>86</v>
      </c>
      <c r="H718" s="23" t="s">
        <v>87</v>
      </c>
      <c r="I718" s="23" t="s">
        <v>4808</v>
      </c>
      <c r="J718" s="23">
        <f>IF(TRIM(B718)="?",'Cleaning Summary'!$B$28,B718)</f>
        <v>1990</v>
      </c>
      <c r="K718" s="23" t="str">
        <f>IF(TRIM(C718)="?",'Cleaning Summary'!$B$27,C718)</f>
        <v>Aug</v>
      </c>
      <c r="L718" s="23" t="str">
        <f>IF(TRIM(G718)="?",'Cleaning Summary'!$B$40,G718)</f>
        <v>tier - 2</v>
      </c>
      <c r="M718" s="23" t="str">
        <f>IF(TRIM(H718)="?",'Cleaning Summary'!$B$45,H718)</f>
        <v>tier - 3</v>
      </c>
      <c r="N718" s="23" t="str">
        <f>IF(TRIM(I718)="?",'Cleaning Summary'!$B$29,I718)</f>
        <v>R1012</v>
      </c>
      <c r="O718" s="29">
        <f>DATE(J718,MATCH(K718,{"Jan","Feb","Mar","Apr","May","Jun","Jul","Aug","Sep","Oct","Nov","Dec"},0),D718)</f>
        <v>33103</v>
      </c>
      <c r="P718" s="23">
        <f>DATEDIF(O718,'Cleaning Summary'!$B$62,"Y")</f>
        <v>32</v>
      </c>
    </row>
    <row r="719" spans="1:16" x14ac:dyDescent="0.35">
      <c r="A719" s="23" t="s">
        <v>3357</v>
      </c>
      <c r="B719" s="23">
        <v>1969</v>
      </c>
      <c r="C719" s="23" t="s">
        <v>4806</v>
      </c>
      <c r="D719" s="23">
        <v>9</v>
      </c>
      <c r="E719" s="23">
        <v>0</v>
      </c>
      <c r="F719" s="28">
        <v>6138.5</v>
      </c>
      <c r="G719" s="23" t="s">
        <v>86</v>
      </c>
      <c r="H719" s="23" t="s">
        <v>86</v>
      </c>
      <c r="I719" s="23" t="s">
        <v>4812</v>
      </c>
      <c r="J719" s="23">
        <f>IF(TRIM(B719)="?",'Cleaning Summary'!$B$28,B719)</f>
        <v>1969</v>
      </c>
      <c r="K719" s="23" t="str">
        <f>IF(TRIM(C719)="?",'Cleaning Summary'!$B$27,C719)</f>
        <v>Nov</v>
      </c>
      <c r="L719" s="23" t="str">
        <f>IF(TRIM(G719)="?",'Cleaning Summary'!$B$40,G719)</f>
        <v>tier - 2</v>
      </c>
      <c r="M719" s="23" t="str">
        <f>IF(TRIM(H719)="?",'Cleaning Summary'!$B$45,H719)</f>
        <v>tier - 2</v>
      </c>
      <c r="N719" s="23" t="str">
        <f>IF(TRIM(I719)="?",'Cleaning Summary'!$B$29,I719)</f>
        <v>R1011</v>
      </c>
      <c r="O719" s="29">
        <f>DATE(J719,MATCH(K719,{"Jan","Feb","Mar","Apr","May","Jun","Jul","Aug","Sep","Oct","Nov","Dec"},0),D719)</f>
        <v>25516</v>
      </c>
      <c r="P719" s="23">
        <f>DATEDIF(O719,'Cleaning Summary'!$B$62,"Y")</f>
        <v>53</v>
      </c>
    </row>
    <row r="720" spans="1:16" x14ac:dyDescent="0.35">
      <c r="A720" s="23" t="s">
        <v>3355</v>
      </c>
      <c r="B720" s="23">
        <v>1978</v>
      </c>
      <c r="C720" s="23" t="s">
        <v>73</v>
      </c>
      <c r="D720" s="23">
        <v>5</v>
      </c>
      <c r="E720" s="23">
        <v>2</v>
      </c>
      <c r="F720" s="28">
        <v>6138.58</v>
      </c>
      <c r="G720" s="23" t="s">
        <v>86</v>
      </c>
      <c r="H720" s="23" t="s">
        <v>85</v>
      </c>
      <c r="I720" s="23" t="s">
        <v>4805</v>
      </c>
      <c r="J720" s="23">
        <f>IF(TRIM(B720)="?",'Cleaning Summary'!$B$28,B720)</f>
        <v>1978</v>
      </c>
      <c r="K720" s="23" t="str">
        <f>IF(TRIM(C720)="?",'Cleaning Summary'!$B$27,C720)</f>
        <v>Sep</v>
      </c>
      <c r="L720" s="23" t="str">
        <f>IF(TRIM(G720)="?",'Cleaning Summary'!$B$40,G720)</f>
        <v>tier - 2</v>
      </c>
      <c r="M720" s="23" t="str">
        <f>IF(TRIM(H720)="?",'Cleaning Summary'!$B$45,H720)</f>
        <v>tier - 1</v>
      </c>
      <c r="N720" s="23" t="str">
        <f>IF(TRIM(I720)="?",'Cleaning Summary'!$B$29,I720)</f>
        <v>R1013</v>
      </c>
      <c r="O720" s="29">
        <f>DATE(J720,MATCH(K720,{"Jan","Feb","Mar","Apr","May","Jun","Jul","Aug","Sep","Oct","Nov","Dec"},0),D720)</f>
        <v>28738</v>
      </c>
      <c r="P720" s="23">
        <f>DATEDIF(O720,'Cleaning Summary'!$B$62,"Y")</f>
        <v>44</v>
      </c>
    </row>
    <row r="721" spans="1:16" x14ac:dyDescent="0.35">
      <c r="A721" s="23" t="s">
        <v>3353</v>
      </c>
      <c r="B721" s="23">
        <v>1976</v>
      </c>
      <c r="C721" s="23" t="s">
        <v>4809</v>
      </c>
      <c r="D721" s="23">
        <v>12</v>
      </c>
      <c r="E721" s="23">
        <v>2</v>
      </c>
      <c r="F721" s="28">
        <v>6139.14</v>
      </c>
      <c r="G721" s="23" t="s">
        <v>86</v>
      </c>
      <c r="H721" s="23" t="s">
        <v>87</v>
      </c>
      <c r="I721" s="23" t="s">
        <v>4805</v>
      </c>
      <c r="J721" s="23">
        <f>IF(TRIM(B721)="?",'Cleaning Summary'!$B$28,B721)</f>
        <v>1976</v>
      </c>
      <c r="K721" s="23" t="str">
        <f>IF(TRIM(C721)="?",'Cleaning Summary'!$B$27,C721)</f>
        <v>Dec</v>
      </c>
      <c r="L721" s="23" t="str">
        <f>IF(TRIM(G721)="?",'Cleaning Summary'!$B$40,G721)</f>
        <v>tier - 2</v>
      </c>
      <c r="M721" s="23" t="str">
        <f>IF(TRIM(H721)="?",'Cleaning Summary'!$B$45,H721)</f>
        <v>tier - 3</v>
      </c>
      <c r="N721" s="23" t="str">
        <f>IF(TRIM(I721)="?",'Cleaning Summary'!$B$29,I721)</f>
        <v>R1013</v>
      </c>
      <c r="O721" s="29">
        <f>DATE(J721,MATCH(K721,{"Jan","Feb","Mar","Apr","May","Jun","Jul","Aug","Sep","Oct","Nov","Dec"},0),D721)</f>
        <v>28106</v>
      </c>
      <c r="P721" s="23">
        <f>DATEDIF(O721,'Cleaning Summary'!$B$62,"Y")</f>
        <v>46</v>
      </c>
    </row>
    <row r="722" spans="1:16" x14ac:dyDescent="0.35">
      <c r="A722" s="23" t="s">
        <v>3351</v>
      </c>
      <c r="B722" s="23">
        <v>1970</v>
      </c>
      <c r="C722" s="23" t="s">
        <v>4811</v>
      </c>
      <c r="D722" s="23">
        <v>14</v>
      </c>
      <c r="E722" s="23">
        <v>0</v>
      </c>
      <c r="F722" s="28">
        <v>6147.12</v>
      </c>
      <c r="G722" s="23" t="s">
        <v>86</v>
      </c>
      <c r="H722" s="23" t="s">
        <v>87</v>
      </c>
      <c r="I722" s="23" t="s">
        <v>4808</v>
      </c>
      <c r="J722" s="23">
        <f>IF(TRIM(B722)="?",'Cleaning Summary'!$B$28,B722)</f>
        <v>1970</v>
      </c>
      <c r="K722" s="23" t="str">
        <f>IF(TRIM(C722)="?",'Cleaning Summary'!$B$27,C722)</f>
        <v>Oct</v>
      </c>
      <c r="L722" s="23" t="str">
        <f>IF(TRIM(G722)="?",'Cleaning Summary'!$B$40,G722)</f>
        <v>tier - 2</v>
      </c>
      <c r="M722" s="23" t="str">
        <f>IF(TRIM(H722)="?",'Cleaning Summary'!$B$45,H722)</f>
        <v>tier - 3</v>
      </c>
      <c r="N722" s="23" t="str">
        <f>IF(TRIM(I722)="?",'Cleaning Summary'!$B$29,I722)</f>
        <v>R1012</v>
      </c>
      <c r="O722" s="29">
        <f>DATE(J722,MATCH(K722,{"Jan","Feb","Mar","Apr","May","Jun","Jul","Aug","Sep","Oct","Nov","Dec"},0),D722)</f>
        <v>25855</v>
      </c>
      <c r="P722" s="23">
        <f>DATEDIF(O722,'Cleaning Summary'!$B$62,"Y")</f>
        <v>52</v>
      </c>
    </row>
    <row r="723" spans="1:16" x14ac:dyDescent="0.35">
      <c r="A723" s="23" t="s">
        <v>3349</v>
      </c>
      <c r="B723" s="23">
        <v>1973</v>
      </c>
      <c r="C723" s="23" t="s">
        <v>4806</v>
      </c>
      <c r="D723" s="23">
        <v>6</v>
      </c>
      <c r="E723" s="23">
        <v>0</v>
      </c>
      <c r="F723" s="28">
        <v>6152.05</v>
      </c>
      <c r="G723" s="23" t="s">
        <v>86</v>
      </c>
      <c r="H723" s="23" t="s">
        <v>87</v>
      </c>
      <c r="I723" s="23" t="s">
        <v>4805</v>
      </c>
      <c r="J723" s="23">
        <f>IF(TRIM(B723)="?",'Cleaning Summary'!$B$28,B723)</f>
        <v>1973</v>
      </c>
      <c r="K723" s="23" t="str">
        <f>IF(TRIM(C723)="?",'Cleaning Summary'!$B$27,C723)</f>
        <v>Nov</v>
      </c>
      <c r="L723" s="23" t="str">
        <f>IF(TRIM(G723)="?",'Cleaning Summary'!$B$40,G723)</f>
        <v>tier - 2</v>
      </c>
      <c r="M723" s="23" t="str">
        <f>IF(TRIM(H723)="?",'Cleaning Summary'!$B$45,H723)</f>
        <v>tier - 3</v>
      </c>
      <c r="N723" s="23" t="str">
        <f>IF(TRIM(I723)="?",'Cleaning Summary'!$B$29,I723)</f>
        <v>R1013</v>
      </c>
      <c r="O723" s="29">
        <f>DATE(J723,MATCH(K723,{"Jan","Feb","Mar","Apr","May","Jun","Jul","Aug","Sep","Oct","Nov","Dec"},0),D723)</f>
        <v>26974</v>
      </c>
      <c r="P723" s="23">
        <f>DATEDIF(O723,'Cleaning Summary'!$B$62,"Y")</f>
        <v>49</v>
      </c>
    </row>
    <row r="724" spans="1:16" x14ac:dyDescent="0.35">
      <c r="A724" s="23" t="s">
        <v>3347</v>
      </c>
      <c r="B724" s="23">
        <v>1985</v>
      </c>
      <c r="C724" s="23" t="s">
        <v>4811</v>
      </c>
      <c r="D724" s="23">
        <v>15</v>
      </c>
      <c r="E724" s="23">
        <v>3</v>
      </c>
      <c r="F724" s="28">
        <v>6159.57</v>
      </c>
      <c r="G724" s="23" t="s">
        <v>86</v>
      </c>
      <c r="H724" s="23" t="s">
        <v>85</v>
      </c>
      <c r="I724" s="23" t="s">
        <v>4808</v>
      </c>
      <c r="J724" s="23">
        <f>IF(TRIM(B724)="?",'Cleaning Summary'!$B$28,B724)</f>
        <v>1985</v>
      </c>
      <c r="K724" s="23" t="str">
        <f>IF(TRIM(C724)="?",'Cleaning Summary'!$B$27,C724)</f>
        <v>Oct</v>
      </c>
      <c r="L724" s="23" t="str">
        <f>IF(TRIM(G724)="?",'Cleaning Summary'!$B$40,G724)</f>
        <v>tier - 2</v>
      </c>
      <c r="M724" s="23" t="str">
        <f>IF(TRIM(H724)="?",'Cleaning Summary'!$B$45,H724)</f>
        <v>tier - 1</v>
      </c>
      <c r="N724" s="23" t="str">
        <f>IF(TRIM(I724)="?",'Cleaning Summary'!$B$29,I724)</f>
        <v>R1012</v>
      </c>
      <c r="O724" s="29">
        <f>DATE(J724,MATCH(K724,{"Jan","Feb","Mar","Apr","May","Jun","Jul","Aug","Sep","Oct","Nov","Dec"},0),D724)</f>
        <v>31335</v>
      </c>
      <c r="P724" s="23">
        <f>DATEDIF(O724,'Cleaning Summary'!$B$62,"Y")</f>
        <v>37</v>
      </c>
    </row>
    <row r="725" spans="1:16" x14ac:dyDescent="0.35">
      <c r="A725" s="23" t="s">
        <v>3345</v>
      </c>
      <c r="B725" s="23">
        <v>1984</v>
      </c>
      <c r="C725" s="23" t="s">
        <v>4811</v>
      </c>
      <c r="D725" s="23">
        <v>6</v>
      </c>
      <c r="E725" s="23">
        <v>3</v>
      </c>
      <c r="F725" s="28">
        <v>6170.96</v>
      </c>
      <c r="G725" s="23" t="s">
        <v>86</v>
      </c>
      <c r="H725" s="23" t="s">
        <v>85</v>
      </c>
      <c r="I725" s="23" t="s">
        <v>4805</v>
      </c>
      <c r="J725" s="23">
        <f>IF(TRIM(B725)="?",'Cleaning Summary'!$B$28,B725)</f>
        <v>1984</v>
      </c>
      <c r="K725" s="23" t="str">
        <f>IF(TRIM(C725)="?",'Cleaning Summary'!$B$27,C725)</f>
        <v>Oct</v>
      </c>
      <c r="L725" s="23" t="str">
        <f>IF(TRIM(G725)="?",'Cleaning Summary'!$B$40,G725)</f>
        <v>tier - 2</v>
      </c>
      <c r="M725" s="23" t="str">
        <f>IF(TRIM(H725)="?",'Cleaning Summary'!$B$45,H725)</f>
        <v>tier - 1</v>
      </c>
      <c r="N725" s="23" t="str">
        <f>IF(TRIM(I725)="?",'Cleaning Summary'!$B$29,I725)</f>
        <v>R1013</v>
      </c>
      <c r="O725" s="29">
        <f>DATE(J725,MATCH(K725,{"Jan","Feb","Mar","Apr","May","Jun","Jul","Aug","Sep","Oct","Nov","Dec"},0),D725)</f>
        <v>30961</v>
      </c>
      <c r="P725" s="23">
        <f>DATEDIF(O725,'Cleaning Summary'!$B$62,"Y")</f>
        <v>38</v>
      </c>
    </row>
    <row r="726" spans="1:16" x14ac:dyDescent="0.35">
      <c r="A726" s="23" t="s">
        <v>3343</v>
      </c>
      <c r="B726" s="23">
        <v>1985</v>
      </c>
      <c r="C726" s="23" t="s">
        <v>4810</v>
      </c>
      <c r="D726" s="23">
        <v>9</v>
      </c>
      <c r="E726" s="23">
        <v>3</v>
      </c>
      <c r="F726" s="28">
        <v>6183.32</v>
      </c>
      <c r="G726" s="23" t="s">
        <v>86</v>
      </c>
      <c r="H726" s="23" t="s">
        <v>86</v>
      </c>
      <c r="I726" s="23" t="s">
        <v>4808</v>
      </c>
      <c r="J726" s="23">
        <f>IF(TRIM(B726)="?",'Cleaning Summary'!$B$28,B726)</f>
        <v>1985</v>
      </c>
      <c r="K726" s="23" t="str">
        <f>IF(TRIM(C726)="?",'Cleaning Summary'!$B$27,C726)</f>
        <v>Aug</v>
      </c>
      <c r="L726" s="23" t="str">
        <f>IF(TRIM(G726)="?",'Cleaning Summary'!$B$40,G726)</f>
        <v>tier - 2</v>
      </c>
      <c r="M726" s="23" t="str">
        <f>IF(TRIM(H726)="?",'Cleaning Summary'!$B$45,H726)</f>
        <v>tier - 2</v>
      </c>
      <c r="N726" s="23" t="str">
        <f>IF(TRIM(I726)="?",'Cleaning Summary'!$B$29,I726)</f>
        <v>R1012</v>
      </c>
      <c r="O726" s="29">
        <f>DATE(J726,MATCH(K726,{"Jan","Feb","Mar","Apr","May","Jun","Jul","Aug","Sep","Oct","Nov","Dec"},0),D726)</f>
        <v>31268</v>
      </c>
      <c r="P726" s="23">
        <f>DATEDIF(O726,'Cleaning Summary'!$B$62,"Y")</f>
        <v>37</v>
      </c>
    </row>
    <row r="727" spans="1:16" x14ac:dyDescent="0.35">
      <c r="A727" s="23" t="s">
        <v>3341</v>
      </c>
      <c r="B727" s="23">
        <v>1970</v>
      </c>
      <c r="C727" s="23" t="s">
        <v>4811</v>
      </c>
      <c r="D727" s="23">
        <v>5</v>
      </c>
      <c r="E727" s="23">
        <v>0</v>
      </c>
      <c r="F727" s="28">
        <v>6183.46</v>
      </c>
      <c r="G727" s="23" t="s">
        <v>86</v>
      </c>
      <c r="H727" s="23" t="s">
        <v>86</v>
      </c>
      <c r="I727" s="23" t="s">
        <v>4808</v>
      </c>
      <c r="J727" s="23">
        <f>IF(TRIM(B727)="?",'Cleaning Summary'!$B$28,B727)</f>
        <v>1970</v>
      </c>
      <c r="K727" s="23" t="str">
        <f>IF(TRIM(C727)="?",'Cleaning Summary'!$B$27,C727)</f>
        <v>Oct</v>
      </c>
      <c r="L727" s="23" t="str">
        <f>IF(TRIM(G727)="?",'Cleaning Summary'!$B$40,G727)</f>
        <v>tier - 2</v>
      </c>
      <c r="M727" s="23" t="str">
        <f>IF(TRIM(H727)="?",'Cleaning Summary'!$B$45,H727)</f>
        <v>tier - 2</v>
      </c>
      <c r="N727" s="23" t="str">
        <f>IF(TRIM(I727)="?",'Cleaning Summary'!$B$29,I727)</f>
        <v>R1012</v>
      </c>
      <c r="O727" s="29">
        <f>DATE(J727,MATCH(K727,{"Jan","Feb","Mar","Apr","May","Jun","Jul","Aug","Sep","Oct","Nov","Dec"},0),D727)</f>
        <v>25846</v>
      </c>
      <c r="P727" s="23">
        <f>DATEDIF(O727,'Cleaning Summary'!$B$62,"Y")</f>
        <v>52</v>
      </c>
    </row>
    <row r="728" spans="1:16" x14ac:dyDescent="0.35">
      <c r="A728" s="23" t="s">
        <v>3339</v>
      </c>
      <c r="B728" s="23">
        <v>1988</v>
      </c>
      <c r="C728" s="23" t="s">
        <v>4806</v>
      </c>
      <c r="D728" s="23">
        <v>1</v>
      </c>
      <c r="E728" s="23">
        <v>3</v>
      </c>
      <c r="F728" s="28">
        <v>6184.3</v>
      </c>
      <c r="G728" s="23" t="s">
        <v>86</v>
      </c>
      <c r="H728" s="23" t="s">
        <v>87</v>
      </c>
      <c r="I728" s="23" t="s">
        <v>4805</v>
      </c>
      <c r="J728" s="23">
        <f>IF(TRIM(B728)="?",'Cleaning Summary'!$B$28,B728)</f>
        <v>1988</v>
      </c>
      <c r="K728" s="23" t="str">
        <f>IF(TRIM(C728)="?",'Cleaning Summary'!$B$27,C728)</f>
        <v>Nov</v>
      </c>
      <c r="L728" s="23" t="str">
        <f>IF(TRIM(G728)="?",'Cleaning Summary'!$B$40,G728)</f>
        <v>tier - 2</v>
      </c>
      <c r="M728" s="23" t="str">
        <f>IF(TRIM(H728)="?",'Cleaning Summary'!$B$45,H728)</f>
        <v>tier - 3</v>
      </c>
      <c r="N728" s="23" t="str">
        <f>IF(TRIM(I728)="?",'Cleaning Summary'!$B$29,I728)</f>
        <v>R1013</v>
      </c>
      <c r="O728" s="29">
        <f>DATE(J728,MATCH(K728,{"Jan","Feb","Mar","Apr","May","Jun","Jul","Aug","Sep","Oct","Nov","Dec"},0),D728)</f>
        <v>32448</v>
      </c>
      <c r="P728" s="23">
        <f>DATEDIF(O728,'Cleaning Summary'!$B$62,"Y")</f>
        <v>34</v>
      </c>
    </row>
    <row r="729" spans="1:16" x14ac:dyDescent="0.35">
      <c r="A729" s="23" t="s">
        <v>3337</v>
      </c>
      <c r="B729" s="23">
        <v>1981</v>
      </c>
      <c r="C729" s="23" t="s">
        <v>4806</v>
      </c>
      <c r="D729" s="23">
        <v>22</v>
      </c>
      <c r="E729" s="23">
        <v>0</v>
      </c>
      <c r="F729" s="28">
        <v>6185.32</v>
      </c>
      <c r="G729" s="23" t="s">
        <v>86</v>
      </c>
      <c r="H729" s="23" t="s">
        <v>85</v>
      </c>
      <c r="I729" s="23" t="s">
        <v>4805</v>
      </c>
      <c r="J729" s="23">
        <f>IF(TRIM(B729)="?",'Cleaning Summary'!$B$28,B729)</f>
        <v>1981</v>
      </c>
      <c r="K729" s="23" t="str">
        <f>IF(TRIM(C729)="?",'Cleaning Summary'!$B$27,C729)</f>
        <v>Nov</v>
      </c>
      <c r="L729" s="23" t="str">
        <f>IF(TRIM(G729)="?",'Cleaning Summary'!$B$40,G729)</f>
        <v>tier - 2</v>
      </c>
      <c r="M729" s="23" t="str">
        <f>IF(TRIM(H729)="?",'Cleaning Summary'!$B$45,H729)</f>
        <v>tier - 1</v>
      </c>
      <c r="N729" s="23" t="str">
        <f>IF(TRIM(I729)="?",'Cleaning Summary'!$B$29,I729)</f>
        <v>R1013</v>
      </c>
      <c r="O729" s="29">
        <f>DATE(J729,MATCH(K729,{"Jan","Feb","Mar","Apr","May","Jun","Jul","Aug","Sep","Oct","Nov","Dec"},0),D729)</f>
        <v>29912</v>
      </c>
      <c r="P729" s="23">
        <f>DATEDIF(O729,'Cleaning Summary'!$B$62,"Y")</f>
        <v>41</v>
      </c>
    </row>
    <row r="730" spans="1:16" x14ac:dyDescent="0.35">
      <c r="A730" s="23" t="s">
        <v>3335</v>
      </c>
      <c r="B730" s="23">
        <v>1981</v>
      </c>
      <c r="C730" s="23" t="s">
        <v>4811</v>
      </c>
      <c r="D730" s="23">
        <v>1</v>
      </c>
      <c r="E730" s="23">
        <v>0</v>
      </c>
      <c r="F730" s="28">
        <v>6186.13</v>
      </c>
      <c r="G730" s="23" t="s">
        <v>86</v>
      </c>
      <c r="H730" s="23" t="s">
        <v>87</v>
      </c>
      <c r="I730" s="23" t="s">
        <v>4812</v>
      </c>
      <c r="J730" s="23">
        <f>IF(TRIM(B730)="?",'Cleaning Summary'!$B$28,B730)</f>
        <v>1981</v>
      </c>
      <c r="K730" s="23" t="str">
        <f>IF(TRIM(C730)="?",'Cleaning Summary'!$B$27,C730)</f>
        <v>Oct</v>
      </c>
      <c r="L730" s="23" t="str">
        <f>IF(TRIM(G730)="?",'Cleaning Summary'!$B$40,G730)</f>
        <v>tier - 2</v>
      </c>
      <c r="M730" s="23" t="str">
        <f>IF(TRIM(H730)="?",'Cleaning Summary'!$B$45,H730)</f>
        <v>tier - 3</v>
      </c>
      <c r="N730" s="23" t="str">
        <f>IF(TRIM(I730)="?",'Cleaning Summary'!$B$29,I730)</f>
        <v>R1011</v>
      </c>
      <c r="O730" s="29">
        <f>DATE(J730,MATCH(K730,{"Jan","Feb","Mar","Apr","May","Jun","Jul","Aug","Sep","Oct","Nov","Dec"},0),D730)</f>
        <v>29860</v>
      </c>
      <c r="P730" s="23">
        <f>DATEDIF(O730,'Cleaning Summary'!$B$62,"Y")</f>
        <v>41</v>
      </c>
    </row>
    <row r="731" spans="1:16" x14ac:dyDescent="0.35">
      <c r="A731" s="23" t="s">
        <v>3333</v>
      </c>
      <c r="B731" s="23">
        <v>1988</v>
      </c>
      <c r="C731" s="23" t="s">
        <v>4811</v>
      </c>
      <c r="D731" s="23">
        <v>23</v>
      </c>
      <c r="E731" s="23">
        <v>3</v>
      </c>
      <c r="F731" s="28">
        <v>6196.45</v>
      </c>
      <c r="G731" s="23" t="s">
        <v>86</v>
      </c>
      <c r="H731" s="23" t="s">
        <v>85</v>
      </c>
      <c r="I731" s="23" t="s">
        <v>4812</v>
      </c>
      <c r="J731" s="23">
        <f>IF(TRIM(B731)="?",'Cleaning Summary'!$B$28,B731)</f>
        <v>1988</v>
      </c>
      <c r="K731" s="23" t="str">
        <f>IF(TRIM(C731)="?",'Cleaning Summary'!$B$27,C731)</f>
        <v>Oct</v>
      </c>
      <c r="L731" s="23" t="str">
        <f>IF(TRIM(G731)="?",'Cleaning Summary'!$B$40,G731)</f>
        <v>tier - 2</v>
      </c>
      <c r="M731" s="23" t="str">
        <f>IF(TRIM(H731)="?",'Cleaning Summary'!$B$45,H731)</f>
        <v>tier - 1</v>
      </c>
      <c r="N731" s="23" t="str">
        <f>IF(TRIM(I731)="?",'Cleaning Summary'!$B$29,I731)</f>
        <v>R1011</v>
      </c>
      <c r="O731" s="29">
        <f>DATE(J731,MATCH(K731,{"Jan","Feb","Mar","Apr","May","Jun","Jul","Aug","Sep","Oct","Nov","Dec"},0),D731)</f>
        <v>32439</v>
      </c>
      <c r="P731" s="23">
        <f>DATEDIF(O731,'Cleaning Summary'!$B$62,"Y")</f>
        <v>34</v>
      </c>
    </row>
    <row r="732" spans="1:16" x14ac:dyDescent="0.35">
      <c r="A732" s="23" t="s">
        <v>3331</v>
      </c>
      <c r="B732" s="23">
        <v>1985</v>
      </c>
      <c r="C732" s="23" t="s">
        <v>4804</v>
      </c>
      <c r="D732" s="23">
        <v>22</v>
      </c>
      <c r="E732" s="23">
        <v>2</v>
      </c>
      <c r="F732" s="28">
        <v>6198.75</v>
      </c>
      <c r="G732" s="23" t="s">
        <v>86</v>
      </c>
      <c r="H732" s="23" t="s">
        <v>85</v>
      </c>
      <c r="I732" s="23" t="s">
        <v>4808</v>
      </c>
      <c r="J732" s="23">
        <f>IF(TRIM(B732)="?",'Cleaning Summary'!$B$28,B732)</f>
        <v>1985</v>
      </c>
      <c r="K732" s="23" t="str">
        <f>IF(TRIM(C732)="?",'Cleaning Summary'!$B$27,C732)</f>
        <v>Jul</v>
      </c>
      <c r="L732" s="23" t="str">
        <f>IF(TRIM(G732)="?",'Cleaning Summary'!$B$40,G732)</f>
        <v>tier - 2</v>
      </c>
      <c r="M732" s="23" t="str">
        <f>IF(TRIM(H732)="?",'Cleaning Summary'!$B$45,H732)</f>
        <v>tier - 1</v>
      </c>
      <c r="N732" s="23" t="str">
        <f>IF(TRIM(I732)="?",'Cleaning Summary'!$B$29,I732)</f>
        <v>R1012</v>
      </c>
      <c r="O732" s="29">
        <f>DATE(J732,MATCH(K732,{"Jan","Feb","Mar","Apr","May","Jun","Jul","Aug","Sep","Oct","Nov","Dec"},0),D732)</f>
        <v>31250</v>
      </c>
      <c r="P732" s="23">
        <f>DATEDIF(O732,'Cleaning Summary'!$B$62,"Y")</f>
        <v>37</v>
      </c>
    </row>
    <row r="733" spans="1:16" x14ac:dyDescent="0.35">
      <c r="A733" s="23" t="s">
        <v>97</v>
      </c>
      <c r="B733" s="23">
        <v>1985</v>
      </c>
      <c r="C733" s="23" t="s">
        <v>4809</v>
      </c>
      <c r="D733" s="23">
        <v>20</v>
      </c>
      <c r="E733" s="23">
        <v>2</v>
      </c>
      <c r="F733" s="28">
        <v>6203.9</v>
      </c>
      <c r="G733" s="23" t="s">
        <v>85</v>
      </c>
      <c r="H733" s="23" t="s">
        <v>86</v>
      </c>
      <c r="I733" s="23" t="s">
        <v>4808</v>
      </c>
      <c r="J733" s="23">
        <f>IF(TRIM(B733)="?",'Cleaning Summary'!$B$28,B733)</f>
        <v>1985</v>
      </c>
      <c r="K733" s="23" t="str">
        <f>IF(TRIM(C733)="?",'Cleaning Summary'!$B$27,C733)</f>
        <v>Dec</v>
      </c>
      <c r="L733" s="23" t="str">
        <f>IF(TRIM(G733)="?",'Cleaning Summary'!$B$40,G733)</f>
        <v>tier - 1</v>
      </c>
      <c r="M733" s="23" t="str">
        <f>IF(TRIM(H733)="?",'Cleaning Summary'!$B$45,H733)</f>
        <v>tier - 2</v>
      </c>
      <c r="N733" s="23" t="str">
        <f>IF(TRIM(I733)="?",'Cleaning Summary'!$B$29,I733)</f>
        <v>R1012</v>
      </c>
      <c r="O733" s="29">
        <f>DATE(J733,MATCH(K733,{"Jan","Feb","Mar","Apr","May","Jun","Jul","Aug","Sep","Oct","Nov","Dec"},0),D733)</f>
        <v>31401</v>
      </c>
      <c r="P733" s="23">
        <f>DATEDIF(O733,'Cleaning Summary'!$B$62,"Y")</f>
        <v>37</v>
      </c>
    </row>
    <row r="734" spans="1:16" x14ac:dyDescent="0.35">
      <c r="A734" s="23" t="s">
        <v>3329</v>
      </c>
      <c r="B734" s="23">
        <v>1985</v>
      </c>
      <c r="C734" s="23" t="s">
        <v>73</v>
      </c>
      <c r="D734" s="23">
        <v>22</v>
      </c>
      <c r="E734" s="23">
        <v>2</v>
      </c>
      <c r="F734" s="28">
        <v>6203.9</v>
      </c>
      <c r="G734" s="23" t="s">
        <v>86</v>
      </c>
      <c r="H734" s="23" t="s">
        <v>86</v>
      </c>
      <c r="I734" s="23" t="s">
        <v>4808</v>
      </c>
      <c r="J734" s="23">
        <f>IF(TRIM(B734)="?",'Cleaning Summary'!$B$28,B734)</f>
        <v>1985</v>
      </c>
      <c r="K734" s="23" t="str">
        <f>IF(TRIM(C734)="?",'Cleaning Summary'!$B$27,C734)</f>
        <v>Sep</v>
      </c>
      <c r="L734" s="23" t="str">
        <f>IF(TRIM(G734)="?",'Cleaning Summary'!$B$40,G734)</f>
        <v>tier - 2</v>
      </c>
      <c r="M734" s="23" t="str">
        <f>IF(TRIM(H734)="?",'Cleaning Summary'!$B$45,H734)</f>
        <v>tier - 2</v>
      </c>
      <c r="N734" s="23" t="str">
        <f>IF(TRIM(I734)="?",'Cleaning Summary'!$B$29,I734)</f>
        <v>R1012</v>
      </c>
      <c r="O734" s="29">
        <f>DATE(J734,MATCH(K734,{"Jan","Feb","Mar","Apr","May","Jun","Jul","Aug","Sep","Oct","Nov","Dec"},0),D734)</f>
        <v>31312</v>
      </c>
      <c r="P734" s="23">
        <f>DATEDIF(O734,'Cleaning Summary'!$B$62,"Y")</f>
        <v>37</v>
      </c>
    </row>
    <row r="735" spans="1:16" x14ac:dyDescent="0.35">
      <c r="A735" s="23" t="s">
        <v>3327</v>
      </c>
      <c r="B735" s="23">
        <v>1999</v>
      </c>
      <c r="C735" s="23" t="s">
        <v>73</v>
      </c>
      <c r="D735" s="23">
        <v>10</v>
      </c>
      <c r="E735" s="23">
        <v>0</v>
      </c>
      <c r="F735" s="28">
        <v>6207.26</v>
      </c>
      <c r="G735" s="23" t="s">
        <v>86</v>
      </c>
      <c r="H735" s="23" t="s">
        <v>86</v>
      </c>
      <c r="I735" s="23" t="s">
        <v>4824</v>
      </c>
      <c r="J735" s="23">
        <f>IF(TRIM(B735)="?",'Cleaning Summary'!$B$28,B735)</f>
        <v>1999</v>
      </c>
      <c r="K735" s="23" t="str">
        <f>IF(TRIM(C735)="?",'Cleaning Summary'!$B$27,C735)</f>
        <v>Sep</v>
      </c>
      <c r="L735" s="23" t="str">
        <f>IF(TRIM(G735)="?",'Cleaning Summary'!$B$40,G735)</f>
        <v>tier - 2</v>
      </c>
      <c r="M735" s="23" t="str">
        <f>IF(TRIM(H735)="?",'Cleaning Summary'!$B$45,H735)</f>
        <v>tier - 2</v>
      </c>
      <c r="N735" s="23" t="str">
        <f>IF(TRIM(I735)="?",'Cleaning Summary'!$B$29,I735)</f>
        <v>R1026</v>
      </c>
      <c r="O735" s="29">
        <f>DATE(J735,MATCH(K735,{"Jan","Feb","Mar","Apr","May","Jun","Jul","Aug","Sep","Oct","Nov","Dec"},0),D735)</f>
        <v>36413</v>
      </c>
      <c r="P735" s="23">
        <f>DATEDIF(O735,'Cleaning Summary'!$B$62,"Y")</f>
        <v>23</v>
      </c>
    </row>
    <row r="736" spans="1:16" x14ac:dyDescent="0.35">
      <c r="A736" s="23" t="s">
        <v>3325</v>
      </c>
      <c r="B736" s="23">
        <v>1992</v>
      </c>
      <c r="C736" s="23" t="s">
        <v>4810</v>
      </c>
      <c r="D736" s="23">
        <v>12</v>
      </c>
      <c r="E736" s="23">
        <v>0</v>
      </c>
      <c r="F736" s="28">
        <v>6208.5</v>
      </c>
      <c r="G736" s="23" t="s">
        <v>86</v>
      </c>
      <c r="H736" s="23" t="s">
        <v>85</v>
      </c>
      <c r="I736" s="23" t="s">
        <v>4821</v>
      </c>
      <c r="J736" s="23">
        <f>IF(TRIM(B736)="?",'Cleaning Summary'!$B$28,B736)</f>
        <v>1992</v>
      </c>
      <c r="K736" s="23" t="str">
        <f>IF(TRIM(C736)="?",'Cleaning Summary'!$B$27,C736)</f>
        <v>Aug</v>
      </c>
      <c r="L736" s="23" t="str">
        <f>IF(TRIM(G736)="?",'Cleaning Summary'!$B$40,G736)</f>
        <v>tier - 2</v>
      </c>
      <c r="M736" s="23" t="str">
        <f>IF(TRIM(H736)="?",'Cleaning Summary'!$B$45,H736)</f>
        <v>tier - 1</v>
      </c>
      <c r="N736" s="23" t="str">
        <f>IF(TRIM(I736)="?",'Cleaning Summary'!$B$29,I736)</f>
        <v>R1021</v>
      </c>
      <c r="O736" s="29">
        <f>DATE(J736,MATCH(K736,{"Jan","Feb","Mar","Apr","May","Jun","Jul","Aug","Sep","Oct","Nov","Dec"},0),D736)</f>
        <v>33828</v>
      </c>
      <c r="P736" s="23">
        <f>DATEDIF(O736,'Cleaning Summary'!$B$62,"Y")</f>
        <v>30</v>
      </c>
    </row>
    <row r="737" spans="1:16" x14ac:dyDescent="0.35">
      <c r="A737" s="23" t="s">
        <v>3323</v>
      </c>
      <c r="B737" s="23">
        <v>1972</v>
      </c>
      <c r="C737" s="23" t="s">
        <v>4807</v>
      </c>
      <c r="D737" s="23">
        <v>29</v>
      </c>
      <c r="E737" s="23">
        <v>0</v>
      </c>
      <c r="F737" s="28">
        <v>6219.93</v>
      </c>
      <c r="G737" s="23" t="s">
        <v>86</v>
      </c>
      <c r="H737" s="23" t="s">
        <v>86</v>
      </c>
      <c r="I737" s="23" t="s">
        <v>4805</v>
      </c>
      <c r="J737" s="23">
        <f>IF(TRIM(B737)="?",'Cleaning Summary'!$B$28,B737)</f>
        <v>1972</v>
      </c>
      <c r="K737" s="23" t="str">
        <f>IF(TRIM(C737)="?",'Cleaning Summary'!$B$27,C737)</f>
        <v>Jun</v>
      </c>
      <c r="L737" s="23" t="str">
        <f>IF(TRIM(G737)="?",'Cleaning Summary'!$B$40,G737)</f>
        <v>tier - 2</v>
      </c>
      <c r="M737" s="23" t="str">
        <f>IF(TRIM(H737)="?",'Cleaning Summary'!$B$45,H737)</f>
        <v>tier - 2</v>
      </c>
      <c r="N737" s="23" t="str">
        <f>IF(TRIM(I737)="?",'Cleaning Summary'!$B$29,I737)</f>
        <v>R1013</v>
      </c>
      <c r="O737" s="29">
        <f>DATE(J737,MATCH(K737,{"Jan","Feb","Mar","Apr","May","Jun","Jul","Aug","Sep","Oct","Nov","Dec"},0),D737)</f>
        <v>26479</v>
      </c>
      <c r="P737" s="23">
        <f>DATEDIF(O737,'Cleaning Summary'!$B$62,"Y")</f>
        <v>50</v>
      </c>
    </row>
    <row r="738" spans="1:16" x14ac:dyDescent="0.35">
      <c r="A738" s="23" t="s">
        <v>3321</v>
      </c>
      <c r="B738" s="23">
        <v>1978</v>
      </c>
      <c r="C738" s="23" t="s">
        <v>73</v>
      </c>
      <c r="D738" s="23">
        <v>19</v>
      </c>
      <c r="E738" s="23">
        <v>2</v>
      </c>
      <c r="F738" s="28">
        <v>6236.95</v>
      </c>
      <c r="G738" s="23" t="s">
        <v>86</v>
      </c>
      <c r="H738" s="23" t="s">
        <v>86</v>
      </c>
      <c r="I738" s="23" t="s">
        <v>4805</v>
      </c>
      <c r="J738" s="23">
        <f>IF(TRIM(B738)="?",'Cleaning Summary'!$B$28,B738)</f>
        <v>1978</v>
      </c>
      <c r="K738" s="23" t="str">
        <f>IF(TRIM(C738)="?",'Cleaning Summary'!$B$27,C738)</f>
        <v>Sep</v>
      </c>
      <c r="L738" s="23" t="str">
        <f>IF(TRIM(G738)="?",'Cleaning Summary'!$B$40,G738)</f>
        <v>tier - 2</v>
      </c>
      <c r="M738" s="23" t="str">
        <f>IF(TRIM(H738)="?",'Cleaning Summary'!$B$45,H738)</f>
        <v>tier - 2</v>
      </c>
      <c r="N738" s="23" t="str">
        <f>IF(TRIM(I738)="?",'Cleaning Summary'!$B$29,I738)</f>
        <v>R1013</v>
      </c>
      <c r="O738" s="29">
        <f>DATE(J738,MATCH(K738,{"Jan","Feb","Mar","Apr","May","Jun","Jul","Aug","Sep","Oct","Nov","Dec"},0),D738)</f>
        <v>28752</v>
      </c>
      <c r="P738" s="23">
        <f>DATEDIF(O738,'Cleaning Summary'!$B$62,"Y")</f>
        <v>44</v>
      </c>
    </row>
    <row r="739" spans="1:16" x14ac:dyDescent="0.35">
      <c r="A739" s="23" t="s">
        <v>3319</v>
      </c>
      <c r="B739" s="23">
        <v>1983</v>
      </c>
      <c r="C739" s="23" t="s">
        <v>4810</v>
      </c>
      <c r="D739" s="23">
        <v>11</v>
      </c>
      <c r="E739" s="23">
        <v>1</v>
      </c>
      <c r="F739" s="28">
        <v>6238.3</v>
      </c>
      <c r="G739" s="23" t="s">
        <v>86</v>
      </c>
      <c r="H739" s="23" t="s">
        <v>85</v>
      </c>
      <c r="I739" s="23" t="s">
        <v>4812</v>
      </c>
      <c r="J739" s="23">
        <f>IF(TRIM(B739)="?",'Cleaning Summary'!$B$28,B739)</f>
        <v>1983</v>
      </c>
      <c r="K739" s="23" t="str">
        <f>IF(TRIM(C739)="?",'Cleaning Summary'!$B$27,C739)</f>
        <v>Aug</v>
      </c>
      <c r="L739" s="23" t="str">
        <f>IF(TRIM(G739)="?",'Cleaning Summary'!$B$40,G739)</f>
        <v>tier - 2</v>
      </c>
      <c r="M739" s="23" t="str">
        <f>IF(TRIM(H739)="?",'Cleaning Summary'!$B$45,H739)</f>
        <v>tier - 1</v>
      </c>
      <c r="N739" s="23" t="str">
        <f>IF(TRIM(I739)="?",'Cleaning Summary'!$B$29,I739)</f>
        <v>R1011</v>
      </c>
      <c r="O739" s="29">
        <f>DATE(J739,MATCH(K739,{"Jan","Feb","Mar","Apr","May","Jun","Jul","Aug","Sep","Oct","Nov","Dec"},0),D739)</f>
        <v>30539</v>
      </c>
      <c r="P739" s="23">
        <f>DATEDIF(O739,'Cleaning Summary'!$B$62,"Y")</f>
        <v>39</v>
      </c>
    </row>
    <row r="740" spans="1:16" x14ac:dyDescent="0.35">
      <c r="A740" s="23" t="s">
        <v>3317</v>
      </c>
      <c r="B740" s="23">
        <v>1979</v>
      </c>
      <c r="C740" s="23" t="s">
        <v>4811</v>
      </c>
      <c r="D740" s="23">
        <v>10</v>
      </c>
      <c r="E740" s="23">
        <v>0</v>
      </c>
      <c r="F740" s="28">
        <v>6250.44</v>
      </c>
      <c r="G740" s="23" t="s">
        <v>86</v>
      </c>
      <c r="H740" s="23" t="s">
        <v>85</v>
      </c>
      <c r="I740" s="23" t="s">
        <v>4812</v>
      </c>
      <c r="J740" s="23">
        <f>IF(TRIM(B740)="?",'Cleaning Summary'!$B$28,B740)</f>
        <v>1979</v>
      </c>
      <c r="K740" s="23" t="str">
        <f>IF(TRIM(C740)="?",'Cleaning Summary'!$B$27,C740)</f>
        <v>Oct</v>
      </c>
      <c r="L740" s="23" t="str">
        <f>IF(TRIM(G740)="?",'Cleaning Summary'!$B$40,G740)</f>
        <v>tier - 2</v>
      </c>
      <c r="M740" s="23" t="str">
        <f>IF(TRIM(H740)="?",'Cleaning Summary'!$B$45,H740)</f>
        <v>tier - 1</v>
      </c>
      <c r="N740" s="23" t="str">
        <f>IF(TRIM(I740)="?",'Cleaning Summary'!$B$29,I740)</f>
        <v>R1011</v>
      </c>
      <c r="O740" s="29">
        <f>DATE(J740,MATCH(K740,{"Jan","Feb","Mar","Apr","May","Jun","Jul","Aug","Sep","Oct","Nov","Dec"},0),D740)</f>
        <v>29138</v>
      </c>
      <c r="P740" s="23">
        <f>DATEDIF(O740,'Cleaning Summary'!$B$62,"Y")</f>
        <v>43</v>
      </c>
    </row>
    <row r="741" spans="1:16" x14ac:dyDescent="0.35">
      <c r="A741" s="23" t="s">
        <v>3315</v>
      </c>
      <c r="B741" s="23">
        <v>1972</v>
      </c>
      <c r="C741" s="23" t="s">
        <v>4806</v>
      </c>
      <c r="D741" s="23">
        <v>11</v>
      </c>
      <c r="E741" s="23">
        <v>0</v>
      </c>
      <c r="F741" s="28">
        <v>6253.85</v>
      </c>
      <c r="G741" s="23" t="s">
        <v>86</v>
      </c>
      <c r="H741" s="23" t="s">
        <v>86</v>
      </c>
      <c r="I741" s="23" t="s">
        <v>4805</v>
      </c>
      <c r="J741" s="23">
        <f>IF(TRIM(B741)="?",'Cleaning Summary'!$B$28,B741)</f>
        <v>1972</v>
      </c>
      <c r="K741" s="23" t="str">
        <f>IF(TRIM(C741)="?",'Cleaning Summary'!$B$27,C741)</f>
        <v>Nov</v>
      </c>
      <c r="L741" s="23" t="str">
        <f>IF(TRIM(G741)="?",'Cleaning Summary'!$B$40,G741)</f>
        <v>tier - 2</v>
      </c>
      <c r="M741" s="23" t="str">
        <f>IF(TRIM(H741)="?",'Cleaning Summary'!$B$45,H741)</f>
        <v>tier - 2</v>
      </c>
      <c r="N741" s="23" t="str">
        <f>IF(TRIM(I741)="?",'Cleaning Summary'!$B$29,I741)</f>
        <v>R1013</v>
      </c>
      <c r="O741" s="29">
        <f>DATE(J741,MATCH(K741,{"Jan","Feb","Mar","Apr","May","Jun","Jul","Aug","Sep","Oct","Nov","Dec"},0),D741)</f>
        <v>26614</v>
      </c>
      <c r="P741" s="23">
        <f>DATEDIF(O741,'Cleaning Summary'!$B$62,"Y")</f>
        <v>50</v>
      </c>
    </row>
    <row r="742" spans="1:16" x14ac:dyDescent="0.35">
      <c r="A742" s="23" t="s">
        <v>3313</v>
      </c>
      <c r="B742" s="23">
        <v>1972</v>
      </c>
      <c r="C742" s="23" t="s">
        <v>73</v>
      </c>
      <c r="D742" s="23">
        <v>8</v>
      </c>
      <c r="E742" s="23">
        <v>0</v>
      </c>
      <c r="F742" s="28">
        <v>6254.13</v>
      </c>
      <c r="G742" s="23" t="s">
        <v>86</v>
      </c>
      <c r="H742" s="23" t="s">
        <v>86</v>
      </c>
      <c r="I742" s="23" t="s">
        <v>4808</v>
      </c>
      <c r="J742" s="23">
        <f>IF(TRIM(B742)="?",'Cleaning Summary'!$B$28,B742)</f>
        <v>1972</v>
      </c>
      <c r="K742" s="23" t="str">
        <f>IF(TRIM(C742)="?",'Cleaning Summary'!$B$27,C742)</f>
        <v>Sep</v>
      </c>
      <c r="L742" s="23" t="str">
        <f>IF(TRIM(G742)="?",'Cleaning Summary'!$B$40,G742)</f>
        <v>tier - 2</v>
      </c>
      <c r="M742" s="23" t="str">
        <f>IF(TRIM(H742)="?",'Cleaning Summary'!$B$45,H742)</f>
        <v>tier - 2</v>
      </c>
      <c r="N742" s="23" t="str">
        <f>IF(TRIM(I742)="?",'Cleaning Summary'!$B$29,I742)</f>
        <v>R1012</v>
      </c>
      <c r="O742" s="29">
        <f>DATE(J742,MATCH(K742,{"Jan","Feb","Mar","Apr","May","Jun","Jul","Aug","Sep","Oct","Nov","Dec"},0),D742)</f>
        <v>26550</v>
      </c>
      <c r="P742" s="23">
        <f>DATEDIF(O742,'Cleaning Summary'!$B$62,"Y")</f>
        <v>50</v>
      </c>
    </row>
    <row r="743" spans="1:16" x14ac:dyDescent="0.35">
      <c r="A743" s="23" t="s">
        <v>3311</v>
      </c>
      <c r="B743" s="23">
        <v>1970</v>
      </c>
      <c r="C743" s="23" t="s">
        <v>4811</v>
      </c>
      <c r="D743" s="23">
        <v>11</v>
      </c>
      <c r="E743" s="23">
        <v>0</v>
      </c>
      <c r="F743" s="28">
        <v>6255.38</v>
      </c>
      <c r="G743" s="23" t="s">
        <v>86</v>
      </c>
      <c r="H743" s="23" t="s">
        <v>86</v>
      </c>
      <c r="I743" s="23" t="s">
        <v>4805</v>
      </c>
      <c r="J743" s="23">
        <f>IF(TRIM(B743)="?",'Cleaning Summary'!$B$28,B743)</f>
        <v>1970</v>
      </c>
      <c r="K743" s="23" t="str">
        <f>IF(TRIM(C743)="?",'Cleaning Summary'!$B$27,C743)</f>
        <v>Oct</v>
      </c>
      <c r="L743" s="23" t="str">
        <f>IF(TRIM(G743)="?",'Cleaning Summary'!$B$40,G743)</f>
        <v>tier - 2</v>
      </c>
      <c r="M743" s="23" t="str">
        <f>IF(TRIM(H743)="?",'Cleaning Summary'!$B$45,H743)</f>
        <v>tier - 2</v>
      </c>
      <c r="N743" s="23" t="str">
        <f>IF(TRIM(I743)="?",'Cleaning Summary'!$B$29,I743)</f>
        <v>R1013</v>
      </c>
      <c r="O743" s="29">
        <f>DATE(J743,MATCH(K743,{"Jan","Feb","Mar","Apr","May","Jun","Jul","Aug","Sep","Oct","Nov","Dec"},0),D743)</f>
        <v>25852</v>
      </c>
      <c r="P743" s="23">
        <f>DATEDIF(O743,'Cleaning Summary'!$B$62,"Y")</f>
        <v>52</v>
      </c>
    </row>
    <row r="744" spans="1:16" x14ac:dyDescent="0.35">
      <c r="A744" s="23" t="s">
        <v>3309</v>
      </c>
      <c r="B744" s="23">
        <v>1995</v>
      </c>
      <c r="C744" s="23" t="s">
        <v>4811</v>
      </c>
      <c r="D744" s="23">
        <v>17</v>
      </c>
      <c r="E744" s="23">
        <v>0</v>
      </c>
      <c r="F744" s="28">
        <v>6261.2</v>
      </c>
      <c r="G744" s="23" t="s">
        <v>86</v>
      </c>
      <c r="H744" s="23" t="s">
        <v>85</v>
      </c>
      <c r="I744" s="23" t="s">
        <v>4824</v>
      </c>
      <c r="J744" s="23">
        <f>IF(TRIM(B744)="?",'Cleaning Summary'!$B$28,B744)</f>
        <v>1995</v>
      </c>
      <c r="K744" s="23" t="str">
        <f>IF(TRIM(C744)="?",'Cleaning Summary'!$B$27,C744)</f>
        <v>Oct</v>
      </c>
      <c r="L744" s="23" t="str">
        <f>IF(TRIM(G744)="?",'Cleaning Summary'!$B$40,G744)</f>
        <v>tier - 2</v>
      </c>
      <c r="M744" s="23" t="str">
        <f>IF(TRIM(H744)="?",'Cleaning Summary'!$B$45,H744)</f>
        <v>tier - 1</v>
      </c>
      <c r="N744" s="23" t="str">
        <f>IF(TRIM(I744)="?",'Cleaning Summary'!$B$29,I744)</f>
        <v>R1026</v>
      </c>
      <c r="O744" s="29">
        <f>DATE(J744,MATCH(K744,{"Jan","Feb","Mar","Apr","May","Jun","Jul","Aug","Sep","Oct","Nov","Dec"},0),D744)</f>
        <v>34989</v>
      </c>
      <c r="P744" s="23">
        <f>DATEDIF(O744,'Cleaning Summary'!$B$62,"Y")</f>
        <v>27</v>
      </c>
    </row>
    <row r="745" spans="1:16" x14ac:dyDescent="0.35">
      <c r="A745" s="23" t="s">
        <v>3307</v>
      </c>
      <c r="B745" s="23">
        <v>1984</v>
      </c>
      <c r="C745" s="23" t="s">
        <v>73</v>
      </c>
      <c r="D745" s="23">
        <v>25</v>
      </c>
      <c r="E745" s="23">
        <v>3</v>
      </c>
      <c r="F745" s="28">
        <v>6269.33</v>
      </c>
      <c r="G745" s="23" t="s">
        <v>86</v>
      </c>
      <c r="H745" s="23" t="s">
        <v>85</v>
      </c>
      <c r="I745" s="23" t="s">
        <v>4805</v>
      </c>
      <c r="J745" s="23">
        <f>IF(TRIM(B745)="?",'Cleaning Summary'!$B$28,B745)</f>
        <v>1984</v>
      </c>
      <c r="K745" s="23" t="str">
        <f>IF(TRIM(C745)="?",'Cleaning Summary'!$B$27,C745)</f>
        <v>Sep</v>
      </c>
      <c r="L745" s="23" t="str">
        <f>IF(TRIM(G745)="?",'Cleaning Summary'!$B$40,G745)</f>
        <v>tier - 2</v>
      </c>
      <c r="M745" s="23" t="str">
        <f>IF(TRIM(H745)="?",'Cleaning Summary'!$B$45,H745)</f>
        <v>tier - 1</v>
      </c>
      <c r="N745" s="23" t="str">
        <f>IF(TRIM(I745)="?",'Cleaning Summary'!$B$29,I745)</f>
        <v>R1013</v>
      </c>
      <c r="O745" s="29">
        <f>DATE(J745,MATCH(K745,{"Jan","Feb","Mar","Apr","May","Jun","Jul","Aug","Sep","Oct","Nov","Dec"},0),D745)</f>
        <v>30950</v>
      </c>
      <c r="P745" s="23">
        <f>DATEDIF(O745,'Cleaning Summary'!$B$62,"Y")</f>
        <v>38</v>
      </c>
    </row>
    <row r="746" spans="1:16" x14ac:dyDescent="0.35">
      <c r="A746" s="23" t="s">
        <v>3305</v>
      </c>
      <c r="B746" s="23">
        <v>1981</v>
      </c>
      <c r="C746" s="23" t="s">
        <v>4807</v>
      </c>
      <c r="D746" s="23">
        <v>30</v>
      </c>
      <c r="E746" s="23">
        <v>1</v>
      </c>
      <c r="F746" s="28">
        <v>6272.48</v>
      </c>
      <c r="G746" s="23" t="s">
        <v>85</v>
      </c>
      <c r="H746" s="23" t="s">
        <v>87</v>
      </c>
      <c r="I746" s="23" t="s">
        <v>4805</v>
      </c>
      <c r="J746" s="23">
        <f>IF(TRIM(B746)="?",'Cleaning Summary'!$B$28,B746)</f>
        <v>1981</v>
      </c>
      <c r="K746" s="23" t="str">
        <f>IF(TRIM(C746)="?",'Cleaning Summary'!$B$27,C746)</f>
        <v>Jun</v>
      </c>
      <c r="L746" s="23" t="str">
        <f>IF(TRIM(G746)="?",'Cleaning Summary'!$B$40,G746)</f>
        <v>tier - 1</v>
      </c>
      <c r="M746" s="23" t="str">
        <f>IF(TRIM(H746)="?",'Cleaning Summary'!$B$45,H746)</f>
        <v>tier - 3</v>
      </c>
      <c r="N746" s="23" t="str">
        <f>IF(TRIM(I746)="?",'Cleaning Summary'!$B$29,I746)</f>
        <v>R1013</v>
      </c>
      <c r="O746" s="29">
        <f>DATE(J746,MATCH(K746,{"Jan","Feb","Mar","Apr","May","Jun","Jul","Aug","Sep","Oct","Nov","Dec"},0),D746)</f>
        <v>29767</v>
      </c>
      <c r="P746" s="23">
        <f>DATEDIF(O746,'Cleaning Summary'!$B$62,"Y")</f>
        <v>41</v>
      </c>
    </row>
    <row r="747" spans="1:16" x14ac:dyDescent="0.35">
      <c r="A747" s="23" t="s">
        <v>3303</v>
      </c>
      <c r="B747" s="23">
        <v>1993</v>
      </c>
      <c r="C747" s="23" t="s">
        <v>4811</v>
      </c>
      <c r="D747" s="23">
        <v>16</v>
      </c>
      <c r="E747" s="23">
        <v>0</v>
      </c>
      <c r="F747" s="28">
        <v>6276.3</v>
      </c>
      <c r="G747" s="23" t="s">
        <v>86</v>
      </c>
      <c r="H747" s="23" t="s">
        <v>85</v>
      </c>
      <c r="I747" s="23" t="s">
        <v>4817</v>
      </c>
      <c r="J747" s="23">
        <f>IF(TRIM(B747)="?",'Cleaning Summary'!$B$28,B747)</f>
        <v>1993</v>
      </c>
      <c r="K747" s="23" t="str">
        <f>IF(TRIM(C747)="?",'Cleaning Summary'!$B$27,C747)</f>
        <v>Oct</v>
      </c>
      <c r="L747" s="23" t="str">
        <f>IF(TRIM(G747)="?",'Cleaning Summary'!$B$40,G747)</f>
        <v>tier - 2</v>
      </c>
      <c r="M747" s="23" t="str">
        <f>IF(TRIM(H747)="?",'Cleaning Summary'!$B$45,H747)</f>
        <v>tier - 1</v>
      </c>
      <c r="N747" s="23" t="str">
        <f>IF(TRIM(I747)="?",'Cleaning Summary'!$B$29,I747)</f>
        <v>R1025</v>
      </c>
      <c r="O747" s="29">
        <f>DATE(J747,MATCH(K747,{"Jan","Feb","Mar","Apr","May","Jun","Jul","Aug","Sep","Oct","Nov","Dec"},0),D747)</f>
        <v>34258</v>
      </c>
      <c r="P747" s="23">
        <f>DATEDIF(O747,'Cleaning Summary'!$B$62,"Y")</f>
        <v>29</v>
      </c>
    </row>
    <row r="748" spans="1:16" x14ac:dyDescent="0.35">
      <c r="A748" s="23" t="s">
        <v>3301</v>
      </c>
      <c r="B748" s="23">
        <v>1981</v>
      </c>
      <c r="C748" s="23" t="s">
        <v>4806</v>
      </c>
      <c r="D748" s="23">
        <v>24</v>
      </c>
      <c r="E748" s="23">
        <v>1</v>
      </c>
      <c r="F748" s="28">
        <v>6282.24</v>
      </c>
      <c r="G748" s="23" t="s">
        <v>86</v>
      </c>
      <c r="H748" s="23" t="s">
        <v>85</v>
      </c>
      <c r="I748" s="23" t="s">
        <v>4812</v>
      </c>
      <c r="J748" s="23">
        <f>IF(TRIM(B748)="?",'Cleaning Summary'!$B$28,B748)</f>
        <v>1981</v>
      </c>
      <c r="K748" s="23" t="str">
        <f>IF(TRIM(C748)="?",'Cleaning Summary'!$B$27,C748)</f>
        <v>Nov</v>
      </c>
      <c r="L748" s="23" t="str">
        <f>IF(TRIM(G748)="?",'Cleaning Summary'!$B$40,G748)</f>
        <v>tier - 2</v>
      </c>
      <c r="M748" s="23" t="str">
        <f>IF(TRIM(H748)="?",'Cleaning Summary'!$B$45,H748)</f>
        <v>tier - 1</v>
      </c>
      <c r="N748" s="23" t="str">
        <f>IF(TRIM(I748)="?",'Cleaning Summary'!$B$29,I748)</f>
        <v>R1011</v>
      </c>
      <c r="O748" s="29">
        <f>DATE(J748,MATCH(K748,{"Jan","Feb","Mar","Apr","May","Jun","Jul","Aug","Sep","Oct","Nov","Dec"},0),D748)</f>
        <v>29914</v>
      </c>
      <c r="P748" s="23">
        <f>DATEDIF(O748,'Cleaning Summary'!$B$62,"Y")</f>
        <v>41</v>
      </c>
    </row>
    <row r="749" spans="1:16" x14ac:dyDescent="0.35">
      <c r="A749" s="23" t="s">
        <v>3299</v>
      </c>
      <c r="B749" s="23">
        <v>1981</v>
      </c>
      <c r="C749" s="23" t="s">
        <v>4810</v>
      </c>
      <c r="D749" s="23">
        <v>26</v>
      </c>
      <c r="E749" s="23">
        <v>1</v>
      </c>
      <c r="F749" s="28">
        <v>6289.75</v>
      </c>
      <c r="G749" s="23" t="s">
        <v>86</v>
      </c>
      <c r="H749" s="23" t="s">
        <v>87</v>
      </c>
      <c r="I749" s="23" t="s">
        <v>4805</v>
      </c>
      <c r="J749" s="23">
        <f>IF(TRIM(B749)="?",'Cleaning Summary'!$B$28,B749)</f>
        <v>1981</v>
      </c>
      <c r="K749" s="23" t="str">
        <f>IF(TRIM(C749)="?",'Cleaning Summary'!$B$27,C749)</f>
        <v>Aug</v>
      </c>
      <c r="L749" s="23" t="str">
        <f>IF(TRIM(G749)="?",'Cleaning Summary'!$B$40,G749)</f>
        <v>tier - 2</v>
      </c>
      <c r="M749" s="23" t="str">
        <f>IF(TRIM(H749)="?",'Cleaning Summary'!$B$45,H749)</f>
        <v>tier - 3</v>
      </c>
      <c r="N749" s="23" t="str">
        <f>IF(TRIM(I749)="?",'Cleaning Summary'!$B$29,I749)</f>
        <v>R1013</v>
      </c>
      <c r="O749" s="29">
        <f>DATE(J749,MATCH(K749,{"Jan","Feb","Mar","Apr","May","Jun","Jul","Aug","Sep","Oct","Nov","Dec"},0),D749)</f>
        <v>29824</v>
      </c>
      <c r="P749" s="23">
        <f>DATEDIF(O749,'Cleaning Summary'!$B$62,"Y")</f>
        <v>41</v>
      </c>
    </row>
    <row r="750" spans="1:16" x14ac:dyDescent="0.35">
      <c r="A750" s="23" t="s">
        <v>3297</v>
      </c>
      <c r="B750" s="23">
        <v>1996</v>
      </c>
      <c r="C750" s="23" t="s">
        <v>4804</v>
      </c>
      <c r="D750" s="23">
        <v>4</v>
      </c>
      <c r="E750" s="23">
        <v>0</v>
      </c>
      <c r="F750" s="28">
        <v>6293.63</v>
      </c>
      <c r="G750" s="23" t="s">
        <v>86</v>
      </c>
      <c r="H750" s="23" t="s">
        <v>87</v>
      </c>
      <c r="I750" s="23" t="s">
        <v>4821</v>
      </c>
      <c r="J750" s="23">
        <f>IF(TRIM(B750)="?",'Cleaning Summary'!$B$28,B750)</f>
        <v>1996</v>
      </c>
      <c r="K750" s="23" t="str">
        <f>IF(TRIM(C750)="?",'Cleaning Summary'!$B$27,C750)</f>
        <v>Jul</v>
      </c>
      <c r="L750" s="23" t="str">
        <f>IF(TRIM(G750)="?",'Cleaning Summary'!$B$40,G750)</f>
        <v>tier - 2</v>
      </c>
      <c r="M750" s="23" t="str">
        <f>IF(TRIM(H750)="?",'Cleaning Summary'!$B$45,H750)</f>
        <v>tier - 3</v>
      </c>
      <c r="N750" s="23" t="str">
        <f>IF(TRIM(I750)="?",'Cleaning Summary'!$B$29,I750)</f>
        <v>R1021</v>
      </c>
      <c r="O750" s="29">
        <f>DATE(J750,MATCH(K750,{"Jan","Feb","Mar","Apr","May","Jun","Jul","Aug","Sep","Oct","Nov","Dec"},0),D750)</f>
        <v>35250</v>
      </c>
      <c r="P750" s="23">
        <f>DATEDIF(O750,'Cleaning Summary'!$B$62,"Y")</f>
        <v>26</v>
      </c>
    </row>
    <row r="751" spans="1:16" x14ac:dyDescent="0.35">
      <c r="A751" s="23" t="s">
        <v>3295</v>
      </c>
      <c r="B751" s="23">
        <v>1974</v>
      </c>
      <c r="C751" s="23" t="s">
        <v>73</v>
      </c>
      <c r="D751" s="23">
        <v>17</v>
      </c>
      <c r="E751" s="23">
        <v>0</v>
      </c>
      <c r="F751" s="28">
        <v>6302.23</v>
      </c>
      <c r="G751" s="23" t="s">
        <v>86</v>
      </c>
      <c r="H751" s="23" t="s">
        <v>85</v>
      </c>
      <c r="I751" s="23" t="s">
        <v>4805</v>
      </c>
      <c r="J751" s="23">
        <f>IF(TRIM(B751)="?",'Cleaning Summary'!$B$28,B751)</f>
        <v>1974</v>
      </c>
      <c r="K751" s="23" t="str">
        <f>IF(TRIM(C751)="?",'Cleaning Summary'!$B$27,C751)</f>
        <v>Sep</v>
      </c>
      <c r="L751" s="23" t="str">
        <f>IF(TRIM(G751)="?",'Cleaning Summary'!$B$40,G751)</f>
        <v>tier - 2</v>
      </c>
      <c r="M751" s="23" t="str">
        <f>IF(TRIM(H751)="?",'Cleaning Summary'!$B$45,H751)</f>
        <v>tier - 1</v>
      </c>
      <c r="N751" s="23" t="str">
        <f>IF(TRIM(I751)="?",'Cleaning Summary'!$B$29,I751)</f>
        <v>R1013</v>
      </c>
      <c r="O751" s="29">
        <f>DATE(J751,MATCH(K751,{"Jan","Feb","Mar","Apr","May","Jun","Jul","Aug","Sep","Oct","Nov","Dec"},0),D751)</f>
        <v>27289</v>
      </c>
      <c r="P751" s="23">
        <f>DATEDIF(O751,'Cleaning Summary'!$B$62,"Y")</f>
        <v>48</v>
      </c>
    </row>
    <row r="752" spans="1:16" x14ac:dyDescent="0.35">
      <c r="A752" s="23" t="s">
        <v>3293</v>
      </c>
      <c r="B752" s="23">
        <v>1969</v>
      </c>
      <c r="C752" s="23" t="s">
        <v>73</v>
      </c>
      <c r="D752" s="23">
        <v>4</v>
      </c>
      <c r="E752" s="23">
        <v>0</v>
      </c>
      <c r="F752" s="28">
        <v>6305.61</v>
      </c>
      <c r="G752" s="23" t="s">
        <v>86</v>
      </c>
      <c r="H752" s="23" t="s">
        <v>86</v>
      </c>
      <c r="I752" s="23" t="s">
        <v>4808</v>
      </c>
      <c r="J752" s="23">
        <f>IF(TRIM(B752)="?",'Cleaning Summary'!$B$28,B752)</f>
        <v>1969</v>
      </c>
      <c r="K752" s="23" t="str">
        <f>IF(TRIM(C752)="?",'Cleaning Summary'!$B$27,C752)</f>
        <v>Sep</v>
      </c>
      <c r="L752" s="23" t="str">
        <f>IF(TRIM(G752)="?",'Cleaning Summary'!$B$40,G752)</f>
        <v>tier - 2</v>
      </c>
      <c r="M752" s="23" t="str">
        <f>IF(TRIM(H752)="?",'Cleaning Summary'!$B$45,H752)</f>
        <v>tier - 2</v>
      </c>
      <c r="N752" s="23" t="str">
        <f>IF(TRIM(I752)="?",'Cleaning Summary'!$B$29,I752)</f>
        <v>R1012</v>
      </c>
      <c r="O752" s="29">
        <f>DATE(J752,MATCH(K752,{"Jan","Feb","Mar","Apr","May","Jun","Jul","Aug","Sep","Oct","Nov","Dec"},0),D752)</f>
        <v>25450</v>
      </c>
      <c r="P752" s="23">
        <f>DATEDIF(O752,'Cleaning Summary'!$B$62,"Y")</f>
        <v>53</v>
      </c>
    </row>
    <row r="753" spans="1:16" x14ac:dyDescent="0.35">
      <c r="A753" s="23" t="s">
        <v>3291</v>
      </c>
      <c r="B753" s="23">
        <v>2004</v>
      </c>
      <c r="C753" s="23" t="s">
        <v>4804</v>
      </c>
      <c r="D753" s="23">
        <v>27</v>
      </c>
      <c r="E753" s="23">
        <v>0</v>
      </c>
      <c r="F753" s="28">
        <v>6311.11</v>
      </c>
      <c r="G753" s="23" t="s">
        <v>86</v>
      </c>
      <c r="H753" s="23" t="s">
        <v>86</v>
      </c>
      <c r="I753" s="23" t="s">
        <v>4812</v>
      </c>
      <c r="J753" s="23">
        <f>IF(TRIM(B753)="?",'Cleaning Summary'!$B$28,B753)</f>
        <v>2004</v>
      </c>
      <c r="K753" s="23" t="str">
        <f>IF(TRIM(C753)="?",'Cleaning Summary'!$B$27,C753)</f>
        <v>Jul</v>
      </c>
      <c r="L753" s="23" t="str">
        <f>IF(TRIM(G753)="?",'Cleaning Summary'!$B$40,G753)</f>
        <v>tier - 2</v>
      </c>
      <c r="M753" s="23" t="str">
        <f>IF(TRIM(H753)="?",'Cleaning Summary'!$B$45,H753)</f>
        <v>tier - 2</v>
      </c>
      <c r="N753" s="23" t="str">
        <f>IF(TRIM(I753)="?",'Cleaning Summary'!$B$29,I753)</f>
        <v>R1011</v>
      </c>
      <c r="O753" s="29">
        <f>DATE(J753,MATCH(K753,{"Jan","Feb","Mar","Apr","May","Jun","Jul","Aug","Sep","Oct","Nov","Dec"},0),D753)</f>
        <v>38195</v>
      </c>
      <c r="P753" s="23">
        <f>DATEDIF(O753,'Cleaning Summary'!$B$62,"Y")</f>
        <v>18</v>
      </c>
    </row>
    <row r="754" spans="1:16" x14ac:dyDescent="0.35">
      <c r="A754" s="23" t="s">
        <v>3289</v>
      </c>
      <c r="B754" s="23">
        <v>1985</v>
      </c>
      <c r="C754" s="23" t="s">
        <v>4806</v>
      </c>
      <c r="D754" s="23">
        <v>19</v>
      </c>
      <c r="E754" s="23">
        <v>2</v>
      </c>
      <c r="F754" s="28">
        <v>6311.95</v>
      </c>
      <c r="G754" s="23" t="s">
        <v>86</v>
      </c>
      <c r="H754" s="23" t="s">
        <v>85</v>
      </c>
      <c r="I754" s="23" t="s">
        <v>4812</v>
      </c>
      <c r="J754" s="23">
        <f>IF(TRIM(B754)="?",'Cleaning Summary'!$B$28,B754)</f>
        <v>1985</v>
      </c>
      <c r="K754" s="23" t="str">
        <f>IF(TRIM(C754)="?",'Cleaning Summary'!$B$27,C754)</f>
        <v>Nov</v>
      </c>
      <c r="L754" s="23" t="str">
        <f>IF(TRIM(G754)="?",'Cleaning Summary'!$B$40,G754)</f>
        <v>tier - 2</v>
      </c>
      <c r="M754" s="23" t="str">
        <f>IF(TRIM(H754)="?",'Cleaning Summary'!$B$45,H754)</f>
        <v>tier - 1</v>
      </c>
      <c r="N754" s="23" t="str">
        <f>IF(TRIM(I754)="?",'Cleaning Summary'!$B$29,I754)</f>
        <v>R1011</v>
      </c>
      <c r="O754" s="29">
        <f>DATE(J754,MATCH(K754,{"Jan","Feb","Mar","Apr","May","Jun","Jul","Aug","Sep","Oct","Nov","Dec"},0),D754)</f>
        <v>31370</v>
      </c>
      <c r="P754" s="23">
        <f>DATEDIF(O754,'Cleaning Summary'!$B$62,"Y")</f>
        <v>37</v>
      </c>
    </row>
    <row r="755" spans="1:16" x14ac:dyDescent="0.35">
      <c r="A755" s="23" t="s">
        <v>3287</v>
      </c>
      <c r="B755" s="23">
        <v>1985</v>
      </c>
      <c r="C755" s="23" t="s">
        <v>4809</v>
      </c>
      <c r="D755" s="23">
        <v>15</v>
      </c>
      <c r="E755" s="23">
        <v>2</v>
      </c>
      <c r="F755" s="28">
        <v>6313.76</v>
      </c>
      <c r="G755" s="23" t="s">
        <v>86</v>
      </c>
      <c r="H755" s="23" t="s">
        <v>85</v>
      </c>
      <c r="I755" s="23" t="s">
        <v>4805</v>
      </c>
      <c r="J755" s="23">
        <f>IF(TRIM(B755)="?",'Cleaning Summary'!$B$28,B755)</f>
        <v>1985</v>
      </c>
      <c r="K755" s="23" t="str">
        <f>IF(TRIM(C755)="?",'Cleaning Summary'!$B$27,C755)</f>
        <v>Dec</v>
      </c>
      <c r="L755" s="23" t="str">
        <f>IF(TRIM(G755)="?",'Cleaning Summary'!$B$40,G755)</f>
        <v>tier - 2</v>
      </c>
      <c r="M755" s="23" t="str">
        <f>IF(TRIM(H755)="?",'Cleaning Summary'!$B$45,H755)</f>
        <v>tier - 1</v>
      </c>
      <c r="N755" s="23" t="str">
        <f>IF(TRIM(I755)="?",'Cleaning Summary'!$B$29,I755)</f>
        <v>R1013</v>
      </c>
      <c r="O755" s="29">
        <f>DATE(J755,MATCH(K755,{"Jan","Feb","Mar","Apr","May","Jun","Jul","Aug","Sep","Oct","Nov","Dec"},0),D755)</f>
        <v>31396</v>
      </c>
      <c r="P755" s="23">
        <f>DATEDIF(O755,'Cleaning Summary'!$B$62,"Y")</f>
        <v>37</v>
      </c>
    </row>
    <row r="756" spans="1:16" x14ac:dyDescent="0.35">
      <c r="A756" s="23" t="s">
        <v>3285</v>
      </c>
      <c r="B756" s="23">
        <v>1990</v>
      </c>
      <c r="C756" s="23" t="s">
        <v>4810</v>
      </c>
      <c r="D756" s="23">
        <v>13</v>
      </c>
      <c r="E756" s="23">
        <v>3</v>
      </c>
      <c r="F756" s="28">
        <v>6334.34</v>
      </c>
      <c r="G756" s="23" t="s">
        <v>86</v>
      </c>
      <c r="H756" s="23" t="s">
        <v>86</v>
      </c>
      <c r="I756" s="23" t="s">
        <v>4818</v>
      </c>
      <c r="J756" s="23">
        <f>IF(TRIM(B756)="?",'Cleaning Summary'!$B$28,B756)</f>
        <v>1990</v>
      </c>
      <c r="K756" s="23" t="str">
        <f>IF(TRIM(C756)="?",'Cleaning Summary'!$B$27,C756)</f>
        <v>Aug</v>
      </c>
      <c r="L756" s="23" t="str">
        <f>IF(TRIM(G756)="?",'Cleaning Summary'!$B$40,G756)</f>
        <v>tier - 2</v>
      </c>
      <c r="M756" s="23" t="str">
        <f>IF(TRIM(H756)="?",'Cleaning Summary'!$B$45,H756)</f>
        <v>tier - 2</v>
      </c>
      <c r="N756" s="23" t="str">
        <f>IF(TRIM(I756)="?",'Cleaning Summary'!$B$29,I756)</f>
        <v>R1024</v>
      </c>
      <c r="O756" s="29">
        <f>DATE(J756,MATCH(K756,{"Jan","Feb","Mar","Apr","May","Jun","Jul","Aug","Sep","Oct","Nov","Dec"},0),D756)</f>
        <v>33098</v>
      </c>
      <c r="P756" s="23">
        <f>DATEDIF(O756,'Cleaning Summary'!$B$62,"Y")</f>
        <v>32</v>
      </c>
    </row>
    <row r="757" spans="1:16" x14ac:dyDescent="0.35">
      <c r="A757" s="23" t="s">
        <v>3283</v>
      </c>
      <c r="B757" s="23">
        <v>1986</v>
      </c>
      <c r="C757" s="23" t="s">
        <v>73</v>
      </c>
      <c r="D757" s="23">
        <v>25</v>
      </c>
      <c r="E757" s="23">
        <v>3</v>
      </c>
      <c r="F757" s="28">
        <v>6335.64</v>
      </c>
      <c r="G757" s="23" t="s">
        <v>86</v>
      </c>
      <c r="H757" s="23" t="s">
        <v>86</v>
      </c>
      <c r="I757" s="23" t="s">
        <v>4805</v>
      </c>
      <c r="J757" s="23">
        <f>IF(TRIM(B757)="?",'Cleaning Summary'!$B$28,B757)</f>
        <v>1986</v>
      </c>
      <c r="K757" s="23" t="str">
        <f>IF(TRIM(C757)="?",'Cleaning Summary'!$B$27,C757)</f>
        <v>Sep</v>
      </c>
      <c r="L757" s="23" t="str">
        <f>IF(TRIM(G757)="?",'Cleaning Summary'!$B$40,G757)</f>
        <v>tier - 2</v>
      </c>
      <c r="M757" s="23" t="str">
        <f>IF(TRIM(H757)="?",'Cleaning Summary'!$B$45,H757)</f>
        <v>tier - 2</v>
      </c>
      <c r="N757" s="23" t="str">
        <f>IF(TRIM(I757)="?",'Cleaning Summary'!$B$29,I757)</f>
        <v>R1013</v>
      </c>
      <c r="O757" s="29">
        <f>DATE(J757,MATCH(K757,{"Jan","Feb","Mar","Apr","May","Jun","Jul","Aug","Sep","Oct","Nov","Dec"},0),D757)</f>
        <v>31680</v>
      </c>
      <c r="P757" s="23">
        <f>DATEDIF(O757,'Cleaning Summary'!$B$62,"Y")</f>
        <v>36</v>
      </c>
    </row>
    <row r="758" spans="1:16" x14ac:dyDescent="0.35">
      <c r="A758" s="23" t="s">
        <v>3281</v>
      </c>
      <c r="B758" s="23">
        <v>1983</v>
      </c>
      <c r="C758" s="23" t="s">
        <v>4811</v>
      </c>
      <c r="D758" s="23">
        <v>21</v>
      </c>
      <c r="E758" s="23">
        <v>2</v>
      </c>
      <c r="F758" s="28">
        <v>6338.08</v>
      </c>
      <c r="G758" s="23" t="s">
        <v>86</v>
      </c>
      <c r="H758" s="23" t="s">
        <v>85</v>
      </c>
      <c r="I758" s="23" t="s">
        <v>4805</v>
      </c>
      <c r="J758" s="23">
        <f>IF(TRIM(B758)="?",'Cleaning Summary'!$B$28,B758)</f>
        <v>1983</v>
      </c>
      <c r="K758" s="23" t="str">
        <f>IF(TRIM(C758)="?",'Cleaning Summary'!$B$27,C758)</f>
        <v>Oct</v>
      </c>
      <c r="L758" s="23" t="str">
        <f>IF(TRIM(G758)="?",'Cleaning Summary'!$B$40,G758)</f>
        <v>tier - 2</v>
      </c>
      <c r="M758" s="23" t="str">
        <f>IF(TRIM(H758)="?",'Cleaning Summary'!$B$45,H758)</f>
        <v>tier - 1</v>
      </c>
      <c r="N758" s="23" t="str">
        <f>IF(TRIM(I758)="?",'Cleaning Summary'!$B$29,I758)</f>
        <v>R1013</v>
      </c>
      <c r="O758" s="29">
        <f>DATE(J758,MATCH(K758,{"Jan","Feb","Mar","Apr","May","Jun","Jul","Aug","Sep","Oct","Nov","Dec"},0),D758)</f>
        <v>30610</v>
      </c>
      <c r="P758" s="23">
        <f>DATEDIF(O758,'Cleaning Summary'!$B$62,"Y")</f>
        <v>39</v>
      </c>
    </row>
    <row r="759" spans="1:16" x14ac:dyDescent="0.35">
      <c r="A759" s="23" t="s">
        <v>3279</v>
      </c>
      <c r="B759" s="23">
        <v>1983</v>
      </c>
      <c r="C759" s="23" t="s">
        <v>4810</v>
      </c>
      <c r="D759" s="23">
        <v>19</v>
      </c>
      <c r="E759" s="23">
        <v>2</v>
      </c>
      <c r="F759" s="28">
        <v>6356.27</v>
      </c>
      <c r="G759" s="23" t="s">
        <v>87</v>
      </c>
      <c r="H759" s="23" t="s">
        <v>86</v>
      </c>
      <c r="I759" s="23" t="s">
        <v>4805</v>
      </c>
      <c r="J759" s="23">
        <f>IF(TRIM(B759)="?",'Cleaning Summary'!$B$28,B759)</f>
        <v>1983</v>
      </c>
      <c r="K759" s="23" t="str">
        <f>IF(TRIM(C759)="?",'Cleaning Summary'!$B$27,C759)</f>
        <v>Aug</v>
      </c>
      <c r="L759" s="23" t="str">
        <f>IF(TRIM(G759)="?",'Cleaning Summary'!$B$40,G759)</f>
        <v>tier - 3</v>
      </c>
      <c r="M759" s="23" t="str">
        <f>IF(TRIM(H759)="?",'Cleaning Summary'!$B$45,H759)</f>
        <v>tier - 2</v>
      </c>
      <c r="N759" s="23" t="str">
        <f>IF(TRIM(I759)="?",'Cleaning Summary'!$B$29,I759)</f>
        <v>R1013</v>
      </c>
      <c r="O759" s="29">
        <f>DATE(J759,MATCH(K759,{"Jan","Feb","Mar","Apr","May","Jun","Jul","Aug","Sep","Oct","Nov","Dec"},0),D759)</f>
        <v>30547</v>
      </c>
      <c r="P759" s="23">
        <f>DATEDIF(O759,'Cleaning Summary'!$B$62,"Y")</f>
        <v>39</v>
      </c>
    </row>
    <row r="760" spans="1:16" x14ac:dyDescent="0.35">
      <c r="A760" s="23" t="s">
        <v>3277</v>
      </c>
      <c r="B760" s="23">
        <v>1980</v>
      </c>
      <c r="C760" s="23" t="s">
        <v>4811</v>
      </c>
      <c r="D760" s="23">
        <v>30</v>
      </c>
      <c r="E760" s="23">
        <v>0</v>
      </c>
      <c r="F760" s="28">
        <v>6358.78</v>
      </c>
      <c r="G760" s="23" t="s">
        <v>86</v>
      </c>
      <c r="H760" s="23" t="s">
        <v>85</v>
      </c>
      <c r="I760" s="23" t="s">
        <v>4808</v>
      </c>
      <c r="J760" s="23">
        <f>IF(TRIM(B760)="?",'Cleaning Summary'!$B$28,B760)</f>
        <v>1980</v>
      </c>
      <c r="K760" s="23" t="str">
        <f>IF(TRIM(C760)="?",'Cleaning Summary'!$B$27,C760)</f>
        <v>Oct</v>
      </c>
      <c r="L760" s="23" t="str">
        <f>IF(TRIM(G760)="?",'Cleaning Summary'!$B$40,G760)</f>
        <v>tier - 2</v>
      </c>
      <c r="M760" s="23" t="str">
        <f>IF(TRIM(H760)="?",'Cleaning Summary'!$B$45,H760)</f>
        <v>tier - 1</v>
      </c>
      <c r="N760" s="23" t="str">
        <f>IF(TRIM(I760)="?",'Cleaning Summary'!$B$29,I760)</f>
        <v>R1012</v>
      </c>
      <c r="O760" s="29">
        <f>DATE(J760,MATCH(K760,{"Jan","Feb","Mar","Apr","May","Jun","Jul","Aug","Sep","Oct","Nov","Dec"},0),D760)</f>
        <v>29524</v>
      </c>
      <c r="P760" s="23">
        <f>DATEDIF(O760,'Cleaning Summary'!$B$62,"Y")</f>
        <v>42</v>
      </c>
    </row>
    <row r="761" spans="1:16" x14ac:dyDescent="0.35">
      <c r="A761" s="23" t="s">
        <v>3275</v>
      </c>
      <c r="B761" s="23">
        <v>1989</v>
      </c>
      <c r="C761" s="23" t="s">
        <v>4807</v>
      </c>
      <c r="D761" s="23">
        <v>24</v>
      </c>
      <c r="E761" s="23">
        <v>3</v>
      </c>
      <c r="F761" s="28">
        <v>6360.99</v>
      </c>
      <c r="G761" s="23" t="s">
        <v>86</v>
      </c>
      <c r="H761" s="23" t="s">
        <v>86</v>
      </c>
      <c r="I761" s="23" t="s">
        <v>4808</v>
      </c>
      <c r="J761" s="23">
        <f>IF(TRIM(B761)="?",'Cleaning Summary'!$B$28,B761)</f>
        <v>1989</v>
      </c>
      <c r="K761" s="23" t="str">
        <f>IF(TRIM(C761)="?",'Cleaning Summary'!$B$27,C761)</f>
        <v>Jun</v>
      </c>
      <c r="L761" s="23" t="str">
        <f>IF(TRIM(G761)="?",'Cleaning Summary'!$B$40,G761)</f>
        <v>tier - 2</v>
      </c>
      <c r="M761" s="23" t="str">
        <f>IF(TRIM(H761)="?",'Cleaning Summary'!$B$45,H761)</f>
        <v>tier - 2</v>
      </c>
      <c r="N761" s="23" t="str">
        <f>IF(TRIM(I761)="?",'Cleaning Summary'!$B$29,I761)</f>
        <v>R1012</v>
      </c>
      <c r="O761" s="29">
        <f>DATE(J761,MATCH(K761,{"Jan","Feb","Mar","Apr","May","Jun","Jul","Aug","Sep","Oct","Nov","Dec"},0),D761)</f>
        <v>32683</v>
      </c>
      <c r="P761" s="23">
        <f>DATEDIF(O761,'Cleaning Summary'!$B$62,"Y")</f>
        <v>33</v>
      </c>
    </row>
    <row r="762" spans="1:16" x14ac:dyDescent="0.35">
      <c r="A762" s="23" t="s">
        <v>3273</v>
      </c>
      <c r="B762" s="23">
        <v>1996</v>
      </c>
      <c r="C762" s="23" t="s">
        <v>4804</v>
      </c>
      <c r="D762" s="23">
        <v>7</v>
      </c>
      <c r="E762" s="23">
        <v>0</v>
      </c>
      <c r="F762" s="28">
        <v>6361.47</v>
      </c>
      <c r="G762" s="23" t="s">
        <v>86</v>
      </c>
      <c r="H762" s="23" t="s">
        <v>87</v>
      </c>
      <c r="I762" s="23" t="s">
        <v>4821</v>
      </c>
      <c r="J762" s="23">
        <f>IF(TRIM(B762)="?",'Cleaning Summary'!$B$28,B762)</f>
        <v>1996</v>
      </c>
      <c r="K762" s="23" t="str">
        <f>IF(TRIM(C762)="?",'Cleaning Summary'!$B$27,C762)</f>
        <v>Jul</v>
      </c>
      <c r="L762" s="23" t="str">
        <f>IF(TRIM(G762)="?",'Cleaning Summary'!$B$40,G762)</f>
        <v>tier - 2</v>
      </c>
      <c r="M762" s="23" t="str">
        <f>IF(TRIM(H762)="?",'Cleaning Summary'!$B$45,H762)</f>
        <v>tier - 3</v>
      </c>
      <c r="N762" s="23" t="str">
        <f>IF(TRIM(I762)="?",'Cleaning Summary'!$B$29,I762)</f>
        <v>R1021</v>
      </c>
      <c r="O762" s="29">
        <f>DATE(J762,MATCH(K762,{"Jan","Feb","Mar","Apr","May","Jun","Jul","Aug","Sep","Oct","Nov","Dec"},0),D762)</f>
        <v>35253</v>
      </c>
      <c r="P762" s="23">
        <f>DATEDIF(O762,'Cleaning Summary'!$B$62,"Y")</f>
        <v>26</v>
      </c>
    </row>
    <row r="763" spans="1:16" x14ac:dyDescent="0.35">
      <c r="A763" s="23" t="s">
        <v>3271</v>
      </c>
      <c r="B763" s="23">
        <v>1970</v>
      </c>
      <c r="C763" s="23" t="s">
        <v>4806</v>
      </c>
      <c r="D763" s="23">
        <v>9</v>
      </c>
      <c r="E763" s="23">
        <v>0</v>
      </c>
      <c r="F763" s="28">
        <v>6367.31</v>
      </c>
      <c r="G763" s="23" t="s">
        <v>86</v>
      </c>
      <c r="H763" s="23" t="s">
        <v>85</v>
      </c>
      <c r="I763" s="23" t="s">
        <v>4805</v>
      </c>
      <c r="J763" s="23">
        <f>IF(TRIM(B763)="?",'Cleaning Summary'!$B$28,B763)</f>
        <v>1970</v>
      </c>
      <c r="K763" s="23" t="str">
        <f>IF(TRIM(C763)="?",'Cleaning Summary'!$B$27,C763)</f>
        <v>Nov</v>
      </c>
      <c r="L763" s="23" t="str">
        <f>IF(TRIM(G763)="?",'Cleaning Summary'!$B$40,G763)</f>
        <v>tier - 2</v>
      </c>
      <c r="M763" s="23" t="str">
        <f>IF(TRIM(H763)="?",'Cleaning Summary'!$B$45,H763)</f>
        <v>tier - 1</v>
      </c>
      <c r="N763" s="23" t="str">
        <f>IF(TRIM(I763)="?",'Cleaning Summary'!$B$29,I763)</f>
        <v>R1013</v>
      </c>
      <c r="O763" s="29">
        <f>DATE(J763,MATCH(K763,{"Jan","Feb","Mar","Apr","May","Jun","Jul","Aug","Sep","Oct","Nov","Dec"},0),D763)</f>
        <v>25881</v>
      </c>
      <c r="P763" s="23">
        <f>DATEDIF(O763,'Cleaning Summary'!$B$62,"Y")</f>
        <v>52</v>
      </c>
    </row>
    <row r="764" spans="1:16" x14ac:dyDescent="0.35">
      <c r="A764" s="23" t="s">
        <v>3269</v>
      </c>
      <c r="B764" s="23">
        <v>1984</v>
      </c>
      <c r="C764" s="23" t="s">
        <v>4810</v>
      </c>
      <c r="D764" s="23">
        <v>13</v>
      </c>
      <c r="E764" s="23">
        <v>1</v>
      </c>
      <c r="F764" s="28">
        <v>6373.56</v>
      </c>
      <c r="G764" s="23" t="s">
        <v>86</v>
      </c>
      <c r="H764" s="23" t="s">
        <v>85</v>
      </c>
      <c r="I764" s="23" t="s">
        <v>4808</v>
      </c>
      <c r="J764" s="23">
        <f>IF(TRIM(B764)="?",'Cleaning Summary'!$B$28,B764)</f>
        <v>1984</v>
      </c>
      <c r="K764" s="23" t="str">
        <f>IF(TRIM(C764)="?",'Cleaning Summary'!$B$27,C764)</f>
        <v>Aug</v>
      </c>
      <c r="L764" s="23" t="str">
        <f>IF(TRIM(G764)="?",'Cleaning Summary'!$B$40,G764)</f>
        <v>tier - 2</v>
      </c>
      <c r="M764" s="23" t="str">
        <f>IF(TRIM(H764)="?",'Cleaning Summary'!$B$45,H764)</f>
        <v>tier - 1</v>
      </c>
      <c r="N764" s="23" t="str">
        <f>IF(TRIM(I764)="?",'Cleaning Summary'!$B$29,I764)</f>
        <v>R1012</v>
      </c>
      <c r="O764" s="29">
        <f>DATE(J764,MATCH(K764,{"Jan","Feb","Mar","Apr","May","Jun","Jul","Aug","Sep","Oct","Nov","Dec"},0),D764)</f>
        <v>30907</v>
      </c>
      <c r="P764" s="23">
        <f>DATEDIF(O764,'Cleaning Summary'!$B$62,"Y")</f>
        <v>38</v>
      </c>
    </row>
    <row r="765" spans="1:16" x14ac:dyDescent="0.35">
      <c r="A765" s="23" t="s">
        <v>3267</v>
      </c>
      <c r="B765" s="23">
        <v>1976</v>
      </c>
      <c r="C765" s="23" t="s">
        <v>4806</v>
      </c>
      <c r="D765" s="23">
        <v>18</v>
      </c>
      <c r="E765" s="23">
        <v>2</v>
      </c>
      <c r="F765" s="28">
        <v>6374.16</v>
      </c>
      <c r="G765" s="23" t="s">
        <v>86</v>
      </c>
      <c r="H765" s="23" t="s">
        <v>86</v>
      </c>
      <c r="I765" s="23" t="s">
        <v>4805</v>
      </c>
      <c r="J765" s="23">
        <f>IF(TRIM(B765)="?",'Cleaning Summary'!$B$28,B765)</f>
        <v>1976</v>
      </c>
      <c r="K765" s="23" t="str">
        <f>IF(TRIM(C765)="?",'Cleaning Summary'!$B$27,C765)</f>
        <v>Nov</v>
      </c>
      <c r="L765" s="23" t="str">
        <f>IF(TRIM(G765)="?",'Cleaning Summary'!$B$40,G765)</f>
        <v>tier - 2</v>
      </c>
      <c r="M765" s="23" t="str">
        <f>IF(TRIM(H765)="?",'Cleaning Summary'!$B$45,H765)</f>
        <v>tier - 2</v>
      </c>
      <c r="N765" s="23" t="str">
        <f>IF(TRIM(I765)="?",'Cleaning Summary'!$B$29,I765)</f>
        <v>R1013</v>
      </c>
      <c r="O765" s="29">
        <f>DATE(J765,MATCH(K765,{"Jan","Feb","Mar","Apr","May","Jun","Jul","Aug","Sep","Oct","Nov","Dec"},0),D765)</f>
        <v>28082</v>
      </c>
      <c r="P765" s="23">
        <f>DATEDIF(O765,'Cleaning Summary'!$B$62,"Y")</f>
        <v>46</v>
      </c>
    </row>
    <row r="766" spans="1:16" x14ac:dyDescent="0.35">
      <c r="A766" s="23" t="s">
        <v>3265</v>
      </c>
      <c r="B766" s="23">
        <v>1982</v>
      </c>
      <c r="C766" s="23" t="s">
        <v>4810</v>
      </c>
      <c r="D766" s="23">
        <v>6</v>
      </c>
      <c r="E766" s="23">
        <v>1</v>
      </c>
      <c r="F766" s="28">
        <v>6389.38</v>
      </c>
      <c r="G766" s="23" t="s">
        <v>85</v>
      </c>
      <c r="H766" s="23" t="s">
        <v>86</v>
      </c>
      <c r="I766" s="23" t="s">
        <v>4808</v>
      </c>
      <c r="J766" s="23">
        <f>IF(TRIM(B766)="?",'Cleaning Summary'!$B$28,B766)</f>
        <v>1982</v>
      </c>
      <c r="K766" s="23" t="str">
        <f>IF(TRIM(C766)="?",'Cleaning Summary'!$B$27,C766)</f>
        <v>Aug</v>
      </c>
      <c r="L766" s="23" t="str">
        <f>IF(TRIM(G766)="?",'Cleaning Summary'!$B$40,G766)</f>
        <v>tier - 1</v>
      </c>
      <c r="M766" s="23" t="str">
        <f>IF(TRIM(H766)="?",'Cleaning Summary'!$B$45,H766)</f>
        <v>tier - 2</v>
      </c>
      <c r="N766" s="23" t="str">
        <f>IF(TRIM(I766)="?",'Cleaning Summary'!$B$29,I766)</f>
        <v>R1012</v>
      </c>
      <c r="O766" s="29">
        <f>DATE(J766,MATCH(K766,{"Jan","Feb","Mar","Apr","May","Jun","Jul","Aug","Sep","Oct","Nov","Dec"},0),D766)</f>
        <v>30169</v>
      </c>
      <c r="P766" s="23">
        <f>DATEDIF(O766,'Cleaning Summary'!$B$62,"Y")</f>
        <v>40</v>
      </c>
    </row>
    <row r="767" spans="1:16" x14ac:dyDescent="0.35">
      <c r="A767" s="23" t="s">
        <v>3263</v>
      </c>
      <c r="B767" s="23">
        <v>1997</v>
      </c>
      <c r="C767" s="23" t="s">
        <v>4810</v>
      </c>
      <c r="D767" s="23">
        <v>16</v>
      </c>
      <c r="E767" s="23">
        <v>0</v>
      </c>
      <c r="F767" s="28">
        <v>6389.53</v>
      </c>
      <c r="G767" s="23" t="s">
        <v>86</v>
      </c>
      <c r="H767" s="23" t="s">
        <v>86</v>
      </c>
      <c r="I767" s="23" t="s">
        <v>4821</v>
      </c>
      <c r="J767" s="23">
        <f>IF(TRIM(B767)="?",'Cleaning Summary'!$B$28,B767)</f>
        <v>1997</v>
      </c>
      <c r="K767" s="23" t="str">
        <f>IF(TRIM(C767)="?",'Cleaning Summary'!$B$27,C767)</f>
        <v>Aug</v>
      </c>
      <c r="L767" s="23" t="str">
        <f>IF(TRIM(G767)="?",'Cleaning Summary'!$B$40,G767)</f>
        <v>tier - 2</v>
      </c>
      <c r="M767" s="23" t="str">
        <f>IF(TRIM(H767)="?",'Cleaning Summary'!$B$45,H767)</f>
        <v>tier - 2</v>
      </c>
      <c r="N767" s="23" t="str">
        <f>IF(TRIM(I767)="?",'Cleaning Summary'!$B$29,I767)</f>
        <v>R1021</v>
      </c>
      <c r="O767" s="29">
        <f>DATE(J767,MATCH(K767,{"Jan","Feb","Mar","Apr","May","Jun","Jul","Aug","Sep","Oct","Nov","Dec"},0),D767)</f>
        <v>35658</v>
      </c>
      <c r="P767" s="23">
        <f>DATEDIF(O767,'Cleaning Summary'!$B$62,"Y")</f>
        <v>25</v>
      </c>
    </row>
    <row r="768" spans="1:16" x14ac:dyDescent="0.35">
      <c r="A768" s="23" t="s">
        <v>3261</v>
      </c>
      <c r="B768" s="23">
        <v>1982</v>
      </c>
      <c r="C768" s="23" t="s">
        <v>4811</v>
      </c>
      <c r="D768" s="23">
        <v>28</v>
      </c>
      <c r="E768" s="23">
        <v>1</v>
      </c>
      <c r="F768" s="28">
        <v>6393.6</v>
      </c>
      <c r="G768" s="23" t="s">
        <v>86</v>
      </c>
      <c r="H768" s="23" t="s">
        <v>85</v>
      </c>
      <c r="I768" s="23" t="s">
        <v>4808</v>
      </c>
      <c r="J768" s="23">
        <f>IF(TRIM(B768)="?",'Cleaning Summary'!$B$28,B768)</f>
        <v>1982</v>
      </c>
      <c r="K768" s="23" t="str">
        <f>IF(TRIM(C768)="?",'Cleaning Summary'!$B$27,C768)</f>
        <v>Oct</v>
      </c>
      <c r="L768" s="23" t="str">
        <f>IF(TRIM(G768)="?",'Cleaning Summary'!$B$40,G768)</f>
        <v>tier - 2</v>
      </c>
      <c r="M768" s="23" t="str">
        <f>IF(TRIM(H768)="?",'Cleaning Summary'!$B$45,H768)</f>
        <v>tier - 1</v>
      </c>
      <c r="N768" s="23" t="str">
        <f>IF(TRIM(I768)="?",'Cleaning Summary'!$B$29,I768)</f>
        <v>R1012</v>
      </c>
      <c r="O768" s="29">
        <f>DATE(J768,MATCH(K768,{"Jan","Feb","Mar","Apr","May","Jun","Jul","Aug","Sep","Oct","Nov","Dec"},0),D768)</f>
        <v>30252</v>
      </c>
      <c r="P768" s="23">
        <f>DATEDIF(O768,'Cleaning Summary'!$B$62,"Y")</f>
        <v>40</v>
      </c>
    </row>
    <row r="769" spans="1:16" x14ac:dyDescent="0.35">
      <c r="A769" s="23" t="s">
        <v>3259</v>
      </c>
      <c r="B769" s="23">
        <v>1987</v>
      </c>
      <c r="C769" s="23" t="s">
        <v>73</v>
      </c>
      <c r="D769" s="23">
        <v>9</v>
      </c>
      <c r="E769" s="23">
        <v>2</v>
      </c>
      <c r="F769" s="28">
        <v>6402.29</v>
      </c>
      <c r="G769" s="23" t="s">
        <v>86</v>
      </c>
      <c r="H769" s="23" t="s">
        <v>87</v>
      </c>
      <c r="I769" s="23" t="s">
        <v>4818</v>
      </c>
      <c r="J769" s="23">
        <f>IF(TRIM(B769)="?",'Cleaning Summary'!$B$28,B769)</f>
        <v>1987</v>
      </c>
      <c r="K769" s="23" t="str">
        <f>IF(TRIM(C769)="?",'Cleaning Summary'!$B$27,C769)</f>
        <v>Sep</v>
      </c>
      <c r="L769" s="23" t="str">
        <f>IF(TRIM(G769)="?",'Cleaning Summary'!$B$40,G769)</f>
        <v>tier - 2</v>
      </c>
      <c r="M769" s="23" t="str">
        <f>IF(TRIM(H769)="?",'Cleaning Summary'!$B$45,H769)</f>
        <v>tier - 3</v>
      </c>
      <c r="N769" s="23" t="str">
        <f>IF(TRIM(I769)="?",'Cleaning Summary'!$B$29,I769)</f>
        <v>R1024</v>
      </c>
      <c r="O769" s="29">
        <f>DATE(J769,MATCH(K769,{"Jan","Feb","Mar","Apr","May","Jun","Jul","Aug","Sep","Oct","Nov","Dec"},0),D769)</f>
        <v>32029</v>
      </c>
      <c r="P769" s="23">
        <f>DATEDIF(O769,'Cleaning Summary'!$B$62,"Y")</f>
        <v>35</v>
      </c>
    </row>
    <row r="770" spans="1:16" x14ac:dyDescent="0.35">
      <c r="A770" s="23" t="s">
        <v>3257</v>
      </c>
      <c r="B770" s="23">
        <v>1985</v>
      </c>
      <c r="C770" s="23" t="s">
        <v>4809</v>
      </c>
      <c r="D770" s="23">
        <v>10</v>
      </c>
      <c r="E770" s="23">
        <v>2</v>
      </c>
      <c r="F770" s="28">
        <v>6406.41</v>
      </c>
      <c r="G770" s="23" t="s">
        <v>85</v>
      </c>
      <c r="H770" s="23" t="s">
        <v>87</v>
      </c>
      <c r="I770" s="23" t="s">
        <v>4820</v>
      </c>
      <c r="J770" s="23">
        <f>IF(TRIM(B770)="?",'Cleaning Summary'!$B$28,B770)</f>
        <v>1985</v>
      </c>
      <c r="K770" s="23" t="str">
        <f>IF(TRIM(C770)="?",'Cleaning Summary'!$B$27,C770)</f>
        <v>Dec</v>
      </c>
      <c r="L770" s="23" t="str">
        <f>IF(TRIM(G770)="?",'Cleaning Summary'!$B$40,G770)</f>
        <v>tier - 1</v>
      </c>
      <c r="M770" s="23" t="str">
        <f>IF(TRIM(H770)="?",'Cleaning Summary'!$B$45,H770)</f>
        <v>tier - 3</v>
      </c>
      <c r="N770" s="23" t="str">
        <f>IF(TRIM(I770)="?",'Cleaning Summary'!$B$29,I770)</f>
        <v>R1014</v>
      </c>
      <c r="O770" s="29">
        <f>DATE(J770,MATCH(K770,{"Jan","Feb","Mar","Apr","May","Jun","Jul","Aug","Sep","Oct","Nov","Dec"},0),D770)</f>
        <v>31391</v>
      </c>
      <c r="P770" s="23">
        <f>DATEDIF(O770,'Cleaning Summary'!$B$62,"Y")</f>
        <v>37</v>
      </c>
    </row>
    <row r="771" spans="1:16" x14ac:dyDescent="0.35">
      <c r="A771" s="23" t="s">
        <v>3255</v>
      </c>
      <c r="B771" s="23">
        <v>1970</v>
      </c>
      <c r="C771" s="23" t="s">
        <v>4810</v>
      </c>
      <c r="D771" s="23">
        <v>20</v>
      </c>
      <c r="E771" s="23">
        <v>0</v>
      </c>
      <c r="F771" s="28">
        <v>6407.05</v>
      </c>
      <c r="G771" s="23" t="s">
        <v>86</v>
      </c>
      <c r="H771" s="23" t="s">
        <v>85</v>
      </c>
      <c r="I771" s="23" t="s">
        <v>4805</v>
      </c>
      <c r="J771" s="23">
        <f>IF(TRIM(B771)="?",'Cleaning Summary'!$B$28,B771)</f>
        <v>1970</v>
      </c>
      <c r="K771" s="23" t="str">
        <f>IF(TRIM(C771)="?",'Cleaning Summary'!$B$27,C771)</f>
        <v>Aug</v>
      </c>
      <c r="L771" s="23" t="str">
        <f>IF(TRIM(G771)="?",'Cleaning Summary'!$B$40,G771)</f>
        <v>tier - 2</v>
      </c>
      <c r="M771" s="23" t="str">
        <f>IF(TRIM(H771)="?",'Cleaning Summary'!$B$45,H771)</f>
        <v>tier - 1</v>
      </c>
      <c r="N771" s="23" t="str">
        <f>IF(TRIM(I771)="?",'Cleaning Summary'!$B$29,I771)</f>
        <v>R1013</v>
      </c>
      <c r="O771" s="29">
        <f>DATE(J771,MATCH(K771,{"Jan","Feb","Mar","Apr","May","Jun","Jul","Aug","Sep","Oct","Nov","Dec"},0),D771)</f>
        <v>25800</v>
      </c>
      <c r="P771" s="23">
        <f>DATEDIF(O771,'Cleaning Summary'!$B$62,"Y")</f>
        <v>52</v>
      </c>
    </row>
    <row r="772" spans="1:16" x14ac:dyDescent="0.35">
      <c r="A772" s="23" t="s">
        <v>3253</v>
      </c>
      <c r="B772" s="23">
        <v>1971</v>
      </c>
      <c r="C772" s="23" t="s">
        <v>4810</v>
      </c>
      <c r="D772" s="23">
        <v>22</v>
      </c>
      <c r="E772" s="23">
        <v>0</v>
      </c>
      <c r="F772" s="28">
        <v>6412.34</v>
      </c>
      <c r="G772" s="23" t="s">
        <v>86</v>
      </c>
      <c r="H772" s="23" t="s">
        <v>87</v>
      </c>
      <c r="I772" s="23" t="s">
        <v>4805</v>
      </c>
      <c r="J772" s="23">
        <f>IF(TRIM(B772)="?",'Cleaning Summary'!$B$28,B772)</f>
        <v>1971</v>
      </c>
      <c r="K772" s="23" t="str">
        <f>IF(TRIM(C772)="?",'Cleaning Summary'!$B$27,C772)</f>
        <v>Aug</v>
      </c>
      <c r="L772" s="23" t="str">
        <f>IF(TRIM(G772)="?",'Cleaning Summary'!$B$40,G772)</f>
        <v>tier - 2</v>
      </c>
      <c r="M772" s="23" t="str">
        <f>IF(TRIM(H772)="?",'Cleaning Summary'!$B$45,H772)</f>
        <v>tier - 3</v>
      </c>
      <c r="N772" s="23" t="str">
        <f>IF(TRIM(I772)="?",'Cleaning Summary'!$B$29,I772)</f>
        <v>R1013</v>
      </c>
      <c r="O772" s="29">
        <f>DATE(J772,MATCH(K772,{"Jan","Feb","Mar","Apr","May","Jun","Jul","Aug","Sep","Oct","Nov","Dec"},0),D772)</f>
        <v>26167</v>
      </c>
      <c r="P772" s="23">
        <f>DATEDIF(O772,'Cleaning Summary'!$B$62,"Y")</f>
        <v>51</v>
      </c>
    </row>
    <row r="773" spans="1:16" x14ac:dyDescent="0.35">
      <c r="A773" s="23" t="s">
        <v>3251</v>
      </c>
      <c r="B773" s="23">
        <v>1987</v>
      </c>
      <c r="C773" s="23" t="s">
        <v>73</v>
      </c>
      <c r="D773" s="23">
        <v>4</v>
      </c>
      <c r="E773" s="23">
        <v>3</v>
      </c>
      <c r="F773" s="28">
        <v>6414.18</v>
      </c>
      <c r="G773" s="23" t="s">
        <v>86</v>
      </c>
      <c r="H773" s="23" t="s">
        <v>86</v>
      </c>
      <c r="I773" s="23" t="s">
        <v>4812</v>
      </c>
      <c r="J773" s="23">
        <f>IF(TRIM(B773)="?",'Cleaning Summary'!$B$28,B773)</f>
        <v>1987</v>
      </c>
      <c r="K773" s="23" t="str">
        <f>IF(TRIM(C773)="?",'Cleaning Summary'!$B$27,C773)</f>
        <v>Sep</v>
      </c>
      <c r="L773" s="23" t="str">
        <f>IF(TRIM(G773)="?",'Cleaning Summary'!$B$40,G773)</f>
        <v>tier - 2</v>
      </c>
      <c r="M773" s="23" t="str">
        <f>IF(TRIM(H773)="?",'Cleaning Summary'!$B$45,H773)</f>
        <v>tier - 2</v>
      </c>
      <c r="N773" s="23" t="str">
        <f>IF(TRIM(I773)="?",'Cleaning Summary'!$B$29,I773)</f>
        <v>R1011</v>
      </c>
      <c r="O773" s="29">
        <f>DATE(J773,MATCH(K773,{"Jan","Feb","Mar","Apr","May","Jun","Jul","Aug","Sep","Oct","Nov","Dec"},0),D773)</f>
        <v>32024</v>
      </c>
      <c r="P773" s="23">
        <f>DATEDIF(O773,'Cleaning Summary'!$B$62,"Y")</f>
        <v>35</v>
      </c>
    </row>
    <row r="774" spans="1:16" x14ac:dyDescent="0.35">
      <c r="A774" s="23" t="s">
        <v>3249</v>
      </c>
      <c r="B774" s="23">
        <v>1976</v>
      </c>
      <c r="C774" s="23" t="s">
        <v>4809</v>
      </c>
      <c r="D774" s="23">
        <v>30</v>
      </c>
      <c r="E774" s="23">
        <v>2</v>
      </c>
      <c r="F774" s="28">
        <v>6417.28</v>
      </c>
      <c r="G774" s="23" t="s">
        <v>86</v>
      </c>
      <c r="H774" s="23" t="s">
        <v>87</v>
      </c>
      <c r="I774" s="23" t="s">
        <v>4805</v>
      </c>
      <c r="J774" s="23">
        <f>IF(TRIM(B774)="?",'Cleaning Summary'!$B$28,B774)</f>
        <v>1976</v>
      </c>
      <c r="K774" s="23" t="str">
        <f>IF(TRIM(C774)="?",'Cleaning Summary'!$B$27,C774)</f>
        <v>Dec</v>
      </c>
      <c r="L774" s="23" t="str">
        <f>IF(TRIM(G774)="?",'Cleaning Summary'!$B$40,G774)</f>
        <v>tier - 2</v>
      </c>
      <c r="M774" s="23" t="str">
        <f>IF(TRIM(H774)="?",'Cleaning Summary'!$B$45,H774)</f>
        <v>tier - 3</v>
      </c>
      <c r="N774" s="23" t="str">
        <f>IF(TRIM(I774)="?",'Cleaning Summary'!$B$29,I774)</f>
        <v>R1013</v>
      </c>
      <c r="O774" s="29">
        <f>DATE(J774,MATCH(K774,{"Jan","Feb","Mar","Apr","May","Jun","Jul","Aug","Sep","Oct","Nov","Dec"},0),D774)</f>
        <v>28124</v>
      </c>
      <c r="P774" s="23">
        <f>DATEDIF(O774,'Cleaning Summary'!$B$62,"Y")</f>
        <v>46</v>
      </c>
    </row>
    <row r="775" spans="1:16" x14ac:dyDescent="0.35">
      <c r="A775" s="23" t="s">
        <v>3247</v>
      </c>
      <c r="B775" s="23">
        <v>1975</v>
      </c>
      <c r="C775" s="23" t="s">
        <v>4810</v>
      </c>
      <c r="D775" s="23">
        <v>5</v>
      </c>
      <c r="E775" s="23">
        <v>1</v>
      </c>
      <c r="F775" s="28">
        <v>6423.48</v>
      </c>
      <c r="G775" s="23" t="s">
        <v>86</v>
      </c>
      <c r="H775" s="23" t="s">
        <v>87</v>
      </c>
      <c r="I775" s="23" t="s">
        <v>4805</v>
      </c>
      <c r="J775" s="23">
        <f>IF(TRIM(B775)="?",'Cleaning Summary'!$B$28,B775)</f>
        <v>1975</v>
      </c>
      <c r="K775" s="23" t="str">
        <f>IF(TRIM(C775)="?",'Cleaning Summary'!$B$27,C775)</f>
        <v>Aug</v>
      </c>
      <c r="L775" s="23" t="str">
        <f>IF(TRIM(G775)="?",'Cleaning Summary'!$B$40,G775)</f>
        <v>tier - 2</v>
      </c>
      <c r="M775" s="23" t="str">
        <f>IF(TRIM(H775)="?",'Cleaning Summary'!$B$45,H775)</f>
        <v>tier - 3</v>
      </c>
      <c r="N775" s="23" t="str">
        <f>IF(TRIM(I775)="?",'Cleaning Summary'!$B$29,I775)</f>
        <v>R1013</v>
      </c>
      <c r="O775" s="29">
        <f>DATE(J775,MATCH(K775,{"Jan","Feb","Mar","Apr","May","Jun","Jul","Aug","Sep","Oct","Nov","Dec"},0),D775)</f>
        <v>27611</v>
      </c>
      <c r="P775" s="23">
        <f>DATEDIF(O775,'Cleaning Summary'!$B$62,"Y")</f>
        <v>47</v>
      </c>
    </row>
    <row r="776" spans="1:16" x14ac:dyDescent="0.35">
      <c r="A776" s="23" t="s">
        <v>3245</v>
      </c>
      <c r="B776" s="23">
        <v>1985</v>
      </c>
      <c r="C776" s="23" t="s">
        <v>4804</v>
      </c>
      <c r="D776" s="23">
        <v>22</v>
      </c>
      <c r="E776" s="23">
        <v>3</v>
      </c>
      <c r="F776" s="28">
        <v>6435.62</v>
      </c>
      <c r="G776" s="23" t="s">
        <v>87</v>
      </c>
      <c r="H776" s="23" t="s">
        <v>86</v>
      </c>
      <c r="I776" s="23" t="s">
        <v>4805</v>
      </c>
      <c r="J776" s="23">
        <f>IF(TRIM(B776)="?",'Cleaning Summary'!$B$28,B776)</f>
        <v>1985</v>
      </c>
      <c r="K776" s="23" t="str">
        <f>IF(TRIM(C776)="?",'Cleaning Summary'!$B$27,C776)</f>
        <v>Jul</v>
      </c>
      <c r="L776" s="23" t="str">
        <f>IF(TRIM(G776)="?",'Cleaning Summary'!$B$40,G776)</f>
        <v>tier - 3</v>
      </c>
      <c r="M776" s="23" t="str">
        <f>IF(TRIM(H776)="?",'Cleaning Summary'!$B$45,H776)</f>
        <v>tier - 2</v>
      </c>
      <c r="N776" s="23" t="str">
        <f>IF(TRIM(I776)="?",'Cleaning Summary'!$B$29,I776)</f>
        <v>R1013</v>
      </c>
      <c r="O776" s="29">
        <f>DATE(J776,MATCH(K776,{"Jan","Feb","Mar","Apr","May","Jun","Jul","Aug","Sep","Oct","Nov","Dec"},0),D776)</f>
        <v>31250</v>
      </c>
      <c r="P776" s="23">
        <f>DATEDIF(O776,'Cleaning Summary'!$B$62,"Y")</f>
        <v>37</v>
      </c>
    </row>
    <row r="777" spans="1:16" x14ac:dyDescent="0.35">
      <c r="A777" s="23" t="s">
        <v>3243</v>
      </c>
      <c r="B777" s="23">
        <v>1984</v>
      </c>
      <c r="C777" s="23" t="s">
        <v>4810</v>
      </c>
      <c r="D777" s="23">
        <v>26</v>
      </c>
      <c r="E777" s="23">
        <v>2</v>
      </c>
      <c r="F777" s="28">
        <v>6455.86</v>
      </c>
      <c r="G777" s="23" t="s">
        <v>87</v>
      </c>
      <c r="H777" s="23" t="s">
        <v>87</v>
      </c>
      <c r="I777" s="23" t="s">
        <v>4808</v>
      </c>
      <c r="J777" s="23">
        <f>IF(TRIM(B777)="?",'Cleaning Summary'!$B$28,B777)</f>
        <v>1984</v>
      </c>
      <c r="K777" s="23" t="str">
        <f>IF(TRIM(C777)="?",'Cleaning Summary'!$B$27,C777)</f>
        <v>Aug</v>
      </c>
      <c r="L777" s="23" t="str">
        <f>IF(TRIM(G777)="?",'Cleaning Summary'!$B$40,G777)</f>
        <v>tier - 3</v>
      </c>
      <c r="M777" s="23" t="str">
        <f>IF(TRIM(H777)="?",'Cleaning Summary'!$B$45,H777)</f>
        <v>tier - 3</v>
      </c>
      <c r="N777" s="23" t="str">
        <f>IF(TRIM(I777)="?",'Cleaning Summary'!$B$29,I777)</f>
        <v>R1012</v>
      </c>
      <c r="O777" s="29">
        <f>DATE(J777,MATCH(K777,{"Jan","Feb","Mar","Apr","May","Jun","Jul","Aug","Sep","Oct","Nov","Dec"},0),D777)</f>
        <v>30920</v>
      </c>
      <c r="P777" s="23">
        <f>DATEDIF(O777,'Cleaning Summary'!$B$62,"Y")</f>
        <v>38</v>
      </c>
    </row>
    <row r="778" spans="1:16" x14ac:dyDescent="0.35">
      <c r="A778" s="23" t="s">
        <v>3241</v>
      </c>
      <c r="B778" s="23">
        <v>1984</v>
      </c>
      <c r="C778" s="23" t="s">
        <v>4806</v>
      </c>
      <c r="D778" s="23">
        <v>1</v>
      </c>
      <c r="E778" s="23">
        <v>2</v>
      </c>
      <c r="F778" s="28">
        <v>6457.84</v>
      </c>
      <c r="G778" s="23" t="s">
        <v>86</v>
      </c>
      <c r="H778" s="23" t="s">
        <v>87</v>
      </c>
      <c r="I778" s="23" t="s">
        <v>4808</v>
      </c>
      <c r="J778" s="23">
        <f>IF(TRIM(B778)="?",'Cleaning Summary'!$B$28,B778)</f>
        <v>1984</v>
      </c>
      <c r="K778" s="23" t="str">
        <f>IF(TRIM(C778)="?",'Cleaning Summary'!$B$27,C778)</f>
        <v>Nov</v>
      </c>
      <c r="L778" s="23" t="str">
        <f>IF(TRIM(G778)="?",'Cleaning Summary'!$B$40,G778)</f>
        <v>tier - 2</v>
      </c>
      <c r="M778" s="23" t="str">
        <f>IF(TRIM(H778)="?",'Cleaning Summary'!$B$45,H778)</f>
        <v>tier - 3</v>
      </c>
      <c r="N778" s="23" t="str">
        <f>IF(TRIM(I778)="?",'Cleaning Summary'!$B$29,I778)</f>
        <v>R1012</v>
      </c>
      <c r="O778" s="29">
        <f>DATE(J778,MATCH(K778,{"Jan","Feb","Mar","Apr","May","Jun","Jul","Aug","Sep","Oct","Nov","Dec"},0),D778)</f>
        <v>30987</v>
      </c>
      <c r="P778" s="23">
        <f>DATEDIF(O778,'Cleaning Summary'!$B$62,"Y")</f>
        <v>38</v>
      </c>
    </row>
    <row r="779" spans="1:16" x14ac:dyDescent="0.35">
      <c r="A779" s="23" t="s">
        <v>3239</v>
      </c>
      <c r="B779" s="23">
        <v>1981</v>
      </c>
      <c r="C779" s="23" t="s">
        <v>4804</v>
      </c>
      <c r="D779" s="23">
        <v>27</v>
      </c>
      <c r="E779" s="23">
        <v>1</v>
      </c>
      <c r="F779" s="28">
        <v>6473.15</v>
      </c>
      <c r="G779" s="23" t="s">
        <v>86</v>
      </c>
      <c r="H779" s="23" t="s">
        <v>86</v>
      </c>
      <c r="I779" s="23" t="s">
        <v>4805</v>
      </c>
      <c r="J779" s="23">
        <f>IF(TRIM(B779)="?",'Cleaning Summary'!$B$28,B779)</f>
        <v>1981</v>
      </c>
      <c r="K779" s="23" t="str">
        <f>IF(TRIM(C779)="?",'Cleaning Summary'!$B$27,C779)</f>
        <v>Jul</v>
      </c>
      <c r="L779" s="23" t="str">
        <f>IF(TRIM(G779)="?",'Cleaning Summary'!$B$40,G779)</f>
        <v>tier - 2</v>
      </c>
      <c r="M779" s="23" t="str">
        <f>IF(TRIM(H779)="?",'Cleaning Summary'!$B$45,H779)</f>
        <v>tier - 2</v>
      </c>
      <c r="N779" s="23" t="str">
        <f>IF(TRIM(I779)="?",'Cleaning Summary'!$B$29,I779)</f>
        <v>R1013</v>
      </c>
      <c r="O779" s="29">
        <f>DATE(J779,MATCH(K779,{"Jan","Feb","Mar","Apr","May","Jun","Jul","Aug","Sep","Oct","Nov","Dec"},0),D779)</f>
        <v>29794</v>
      </c>
      <c r="P779" s="23">
        <f>DATEDIF(O779,'Cleaning Summary'!$B$62,"Y")</f>
        <v>41</v>
      </c>
    </row>
    <row r="780" spans="1:16" x14ac:dyDescent="0.35">
      <c r="A780" s="23" t="s">
        <v>3237</v>
      </c>
      <c r="B780" s="23">
        <v>1980</v>
      </c>
      <c r="C780" s="23" t="s">
        <v>4807</v>
      </c>
      <c r="D780" s="23">
        <v>8</v>
      </c>
      <c r="E780" s="23">
        <v>0</v>
      </c>
      <c r="F780" s="28">
        <v>6474.01</v>
      </c>
      <c r="G780" s="23" t="s">
        <v>86</v>
      </c>
      <c r="H780" s="23" t="s">
        <v>87</v>
      </c>
      <c r="I780" s="23" t="s">
        <v>4812</v>
      </c>
      <c r="J780" s="23">
        <f>IF(TRIM(B780)="?",'Cleaning Summary'!$B$28,B780)</f>
        <v>1980</v>
      </c>
      <c r="K780" s="23" t="str">
        <f>IF(TRIM(C780)="?",'Cleaning Summary'!$B$27,C780)</f>
        <v>Jun</v>
      </c>
      <c r="L780" s="23" t="str">
        <f>IF(TRIM(G780)="?",'Cleaning Summary'!$B$40,G780)</f>
        <v>tier - 2</v>
      </c>
      <c r="M780" s="23" t="str">
        <f>IF(TRIM(H780)="?",'Cleaning Summary'!$B$45,H780)</f>
        <v>tier - 3</v>
      </c>
      <c r="N780" s="23" t="str">
        <f>IF(TRIM(I780)="?",'Cleaning Summary'!$B$29,I780)</f>
        <v>R1011</v>
      </c>
      <c r="O780" s="29">
        <f>DATE(J780,MATCH(K780,{"Jan","Feb","Mar","Apr","May","Jun","Jul","Aug","Sep","Oct","Nov","Dec"},0),D780)</f>
        <v>29380</v>
      </c>
      <c r="P780" s="23">
        <f>DATEDIF(O780,'Cleaning Summary'!$B$62,"Y")</f>
        <v>43</v>
      </c>
    </row>
    <row r="781" spans="1:16" x14ac:dyDescent="0.35">
      <c r="A781" s="23" t="s">
        <v>3235</v>
      </c>
      <c r="B781" s="23">
        <v>1970</v>
      </c>
      <c r="C781" s="23" t="s">
        <v>4809</v>
      </c>
      <c r="D781" s="23">
        <v>1</v>
      </c>
      <c r="E781" s="23">
        <v>0</v>
      </c>
      <c r="F781" s="28">
        <v>6481.67</v>
      </c>
      <c r="G781" s="23" t="s">
        <v>86</v>
      </c>
      <c r="H781" s="23" t="s">
        <v>86</v>
      </c>
      <c r="I781" s="23" t="s">
        <v>4805</v>
      </c>
      <c r="J781" s="23">
        <f>IF(TRIM(B781)="?",'Cleaning Summary'!$B$28,B781)</f>
        <v>1970</v>
      </c>
      <c r="K781" s="23" t="str">
        <f>IF(TRIM(C781)="?",'Cleaning Summary'!$B$27,C781)</f>
        <v>Dec</v>
      </c>
      <c r="L781" s="23" t="str">
        <f>IF(TRIM(G781)="?",'Cleaning Summary'!$B$40,G781)</f>
        <v>tier - 2</v>
      </c>
      <c r="M781" s="23" t="str">
        <f>IF(TRIM(H781)="?",'Cleaning Summary'!$B$45,H781)</f>
        <v>tier - 2</v>
      </c>
      <c r="N781" s="23" t="str">
        <f>IF(TRIM(I781)="?",'Cleaning Summary'!$B$29,I781)</f>
        <v>R1013</v>
      </c>
      <c r="O781" s="29">
        <f>DATE(J781,MATCH(K781,{"Jan","Feb","Mar","Apr","May","Jun","Jul","Aug","Sep","Oct","Nov","Dec"},0),D781)</f>
        <v>25903</v>
      </c>
      <c r="P781" s="23">
        <f>DATEDIF(O781,'Cleaning Summary'!$B$62,"Y")</f>
        <v>52</v>
      </c>
    </row>
    <row r="782" spans="1:16" x14ac:dyDescent="0.35">
      <c r="A782" s="23" t="s">
        <v>3233</v>
      </c>
      <c r="B782" s="23">
        <v>1982</v>
      </c>
      <c r="C782" s="23" t="s">
        <v>4811</v>
      </c>
      <c r="D782" s="23">
        <v>9</v>
      </c>
      <c r="E782" s="23">
        <v>1</v>
      </c>
      <c r="F782" s="28">
        <v>6496.89</v>
      </c>
      <c r="G782" s="23" t="s">
        <v>86</v>
      </c>
      <c r="H782" s="23" t="s">
        <v>87</v>
      </c>
      <c r="I782" s="23" t="s">
        <v>4812</v>
      </c>
      <c r="J782" s="23">
        <f>IF(TRIM(B782)="?",'Cleaning Summary'!$B$28,B782)</f>
        <v>1982</v>
      </c>
      <c r="K782" s="23" t="str">
        <f>IF(TRIM(C782)="?",'Cleaning Summary'!$B$27,C782)</f>
        <v>Oct</v>
      </c>
      <c r="L782" s="23" t="str">
        <f>IF(TRIM(G782)="?",'Cleaning Summary'!$B$40,G782)</f>
        <v>tier - 2</v>
      </c>
      <c r="M782" s="23" t="str">
        <f>IF(TRIM(H782)="?",'Cleaning Summary'!$B$45,H782)</f>
        <v>tier - 3</v>
      </c>
      <c r="N782" s="23" t="str">
        <f>IF(TRIM(I782)="?",'Cleaning Summary'!$B$29,I782)</f>
        <v>R1011</v>
      </c>
      <c r="O782" s="29">
        <f>DATE(J782,MATCH(K782,{"Jan","Feb","Mar","Apr","May","Jun","Jul","Aug","Sep","Oct","Nov","Dec"},0),D782)</f>
        <v>30233</v>
      </c>
      <c r="P782" s="23">
        <f>DATEDIF(O782,'Cleaning Summary'!$B$62,"Y")</f>
        <v>40</v>
      </c>
    </row>
    <row r="783" spans="1:16" x14ac:dyDescent="0.35">
      <c r="A783" s="23" t="s">
        <v>3231</v>
      </c>
      <c r="B783" s="23">
        <v>1982</v>
      </c>
      <c r="C783" s="23" t="s">
        <v>4810</v>
      </c>
      <c r="D783" s="23">
        <v>28</v>
      </c>
      <c r="E783" s="23">
        <v>1</v>
      </c>
      <c r="F783" s="28">
        <v>6500.24</v>
      </c>
      <c r="G783" s="23" t="s">
        <v>86</v>
      </c>
      <c r="H783" s="23" t="s">
        <v>86</v>
      </c>
      <c r="I783" s="23" t="s">
        <v>4805</v>
      </c>
      <c r="J783" s="23">
        <f>IF(TRIM(B783)="?",'Cleaning Summary'!$B$28,B783)</f>
        <v>1982</v>
      </c>
      <c r="K783" s="23" t="str">
        <f>IF(TRIM(C783)="?",'Cleaning Summary'!$B$27,C783)</f>
        <v>Aug</v>
      </c>
      <c r="L783" s="23" t="str">
        <f>IF(TRIM(G783)="?",'Cleaning Summary'!$B$40,G783)</f>
        <v>tier - 2</v>
      </c>
      <c r="M783" s="23" t="str">
        <f>IF(TRIM(H783)="?",'Cleaning Summary'!$B$45,H783)</f>
        <v>tier - 2</v>
      </c>
      <c r="N783" s="23" t="str">
        <f>IF(TRIM(I783)="?",'Cleaning Summary'!$B$29,I783)</f>
        <v>R1013</v>
      </c>
      <c r="O783" s="29">
        <f>DATE(J783,MATCH(K783,{"Jan","Feb","Mar","Apr","May","Jun","Jul","Aug","Sep","Oct","Nov","Dec"},0),D783)</f>
        <v>30191</v>
      </c>
      <c r="P783" s="23">
        <f>DATEDIF(O783,'Cleaning Summary'!$B$62,"Y")</f>
        <v>40</v>
      </c>
    </row>
    <row r="784" spans="1:16" x14ac:dyDescent="0.35">
      <c r="A784" s="23" t="s">
        <v>3229</v>
      </c>
      <c r="B784" s="23">
        <v>1994</v>
      </c>
      <c r="C784" s="23" t="s">
        <v>4804</v>
      </c>
      <c r="D784" s="23">
        <v>7</v>
      </c>
      <c r="E784" s="23">
        <v>0</v>
      </c>
      <c r="F784" s="28">
        <v>6512.24</v>
      </c>
      <c r="G784" s="23" t="s">
        <v>86</v>
      </c>
      <c r="H784" s="23" t="s">
        <v>85</v>
      </c>
      <c r="I784" s="23" t="s">
        <v>4821</v>
      </c>
      <c r="J784" s="23">
        <f>IF(TRIM(B784)="?",'Cleaning Summary'!$B$28,B784)</f>
        <v>1994</v>
      </c>
      <c r="K784" s="23" t="str">
        <f>IF(TRIM(C784)="?",'Cleaning Summary'!$B$27,C784)</f>
        <v>Jul</v>
      </c>
      <c r="L784" s="23" t="str">
        <f>IF(TRIM(G784)="?",'Cleaning Summary'!$B$40,G784)</f>
        <v>tier - 2</v>
      </c>
      <c r="M784" s="23" t="str">
        <f>IF(TRIM(H784)="?",'Cleaning Summary'!$B$45,H784)</f>
        <v>tier - 1</v>
      </c>
      <c r="N784" s="23" t="str">
        <f>IF(TRIM(I784)="?",'Cleaning Summary'!$B$29,I784)</f>
        <v>R1021</v>
      </c>
      <c r="O784" s="29">
        <f>DATE(J784,MATCH(K784,{"Jan","Feb","Mar","Apr","May","Jun","Jul","Aug","Sep","Oct","Nov","Dec"},0),D784)</f>
        <v>34522</v>
      </c>
      <c r="P784" s="23">
        <f>DATEDIF(O784,'Cleaning Summary'!$B$62,"Y")</f>
        <v>28</v>
      </c>
    </row>
    <row r="785" spans="1:16" x14ac:dyDescent="0.35">
      <c r="A785" s="23" t="s">
        <v>3227</v>
      </c>
      <c r="B785" s="23">
        <v>1976</v>
      </c>
      <c r="C785" s="23" t="s">
        <v>4811</v>
      </c>
      <c r="D785" s="23">
        <v>23</v>
      </c>
      <c r="E785" s="23">
        <v>2</v>
      </c>
      <c r="F785" s="28">
        <v>6529.21</v>
      </c>
      <c r="G785" s="23" t="s">
        <v>86</v>
      </c>
      <c r="H785" s="23" t="s">
        <v>85</v>
      </c>
      <c r="I785" s="23" t="s">
        <v>4805</v>
      </c>
      <c r="J785" s="23">
        <f>IF(TRIM(B785)="?",'Cleaning Summary'!$B$28,B785)</f>
        <v>1976</v>
      </c>
      <c r="K785" s="23" t="str">
        <f>IF(TRIM(C785)="?",'Cleaning Summary'!$B$27,C785)</f>
        <v>Oct</v>
      </c>
      <c r="L785" s="23" t="str">
        <f>IF(TRIM(G785)="?",'Cleaning Summary'!$B$40,G785)</f>
        <v>tier - 2</v>
      </c>
      <c r="M785" s="23" t="str">
        <f>IF(TRIM(H785)="?",'Cleaning Summary'!$B$45,H785)</f>
        <v>tier - 1</v>
      </c>
      <c r="N785" s="23" t="str">
        <f>IF(TRIM(I785)="?",'Cleaning Summary'!$B$29,I785)</f>
        <v>R1013</v>
      </c>
      <c r="O785" s="29">
        <f>DATE(J785,MATCH(K785,{"Jan","Feb","Mar","Apr","May","Jun","Jul","Aug","Sep","Oct","Nov","Dec"},0),D785)</f>
        <v>28056</v>
      </c>
      <c r="P785" s="23">
        <f>DATEDIF(O785,'Cleaning Summary'!$B$62,"Y")</f>
        <v>46</v>
      </c>
    </row>
    <row r="786" spans="1:16" x14ac:dyDescent="0.35">
      <c r="A786" s="23" t="s">
        <v>3225</v>
      </c>
      <c r="B786" s="23">
        <v>1982</v>
      </c>
      <c r="C786" s="23" t="s">
        <v>4810</v>
      </c>
      <c r="D786" s="23">
        <v>12</v>
      </c>
      <c r="E786" s="23">
        <v>3</v>
      </c>
      <c r="F786" s="28">
        <v>6532.04</v>
      </c>
      <c r="G786" s="23" t="s">
        <v>86</v>
      </c>
      <c r="H786" s="23" t="s">
        <v>85</v>
      </c>
      <c r="I786" s="23" t="s">
        <v>4805</v>
      </c>
      <c r="J786" s="23">
        <f>IF(TRIM(B786)="?",'Cleaning Summary'!$B$28,B786)</f>
        <v>1982</v>
      </c>
      <c r="K786" s="23" t="str">
        <f>IF(TRIM(C786)="?",'Cleaning Summary'!$B$27,C786)</f>
        <v>Aug</v>
      </c>
      <c r="L786" s="23" t="str">
        <f>IF(TRIM(G786)="?",'Cleaning Summary'!$B$40,G786)</f>
        <v>tier - 2</v>
      </c>
      <c r="M786" s="23" t="str">
        <f>IF(TRIM(H786)="?",'Cleaning Summary'!$B$45,H786)</f>
        <v>tier - 1</v>
      </c>
      <c r="N786" s="23" t="str">
        <f>IF(TRIM(I786)="?",'Cleaning Summary'!$B$29,I786)</f>
        <v>R1013</v>
      </c>
      <c r="O786" s="29">
        <f>DATE(J786,MATCH(K786,{"Jan","Feb","Mar","Apr","May","Jun","Jul","Aug","Sep","Oct","Nov","Dec"},0),D786)</f>
        <v>30175</v>
      </c>
      <c r="P786" s="23">
        <f>DATEDIF(O786,'Cleaning Summary'!$B$62,"Y")</f>
        <v>40</v>
      </c>
    </row>
    <row r="787" spans="1:16" x14ac:dyDescent="0.35">
      <c r="A787" s="23" t="s">
        <v>3223</v>
      </c>
      <c r="B787" s="23">
        <v>1982</v>
      </c>
      <c r="C787" s="23" t="s">
        <v>4811</v>
      </c>
      <c r="D787" s="23">
        <v>2</v>
      </c>
      <c r="E787" s="23">
        <v>3</v>
      </c>
      <c r="F787" s="28">
        <v>6536.68</v>
      </c>
      <c r="G787" s="23" t="s">
        <v>86</v>
      </c>
      <c r="H787" s="23" t="s">
        <v>86</v>
      </c>
      <c r="I787" s="23" t="s">
        <v>4808</v>
      </c>
      <c r="J787" s="23">
        <f>IF(TRIM(B787)="?",'Cleaning Summary'!$B$28,B787)</f>
        <v>1982</v>
      </c>
      <c r="K787" s="23" t="str">
        <f>IF(TRIM(C787)="?",'Cleaning Summary'!$B$27,C787)</f>
        <v>Oct</v>
      </c>
      <c r="L787" s="23" t="str">
        <f>IF(TRIM(G787)="?",'Cleaning Summary'!$B$40,G787)</f>
        <v>tier - 2</v>
      </c>
      <c r="M787" s="23" t="str">
        <f>IF(TRIM(H787)="?",'Cleaning Summary'!$B$45,H787)</f>
        <v>tier - 2</v>
      </c>
      <c r="N787" s="23" t="str">
        <f>IF(TRIM(I787)="?",'Cleaning Summary'!$B$29,I787)</f>
        <v>R1012</v>
      </c>
      <c r="O787" s="29">
        <f>DATE(J787,MATCH(K787,{"Jan","Feb","Mar","Apr","May","Jun","Jul","Aug","Sep","Oct","Nov","Dec"},0),D787)</f>
        <v>30226</v>
      </c>
      <c r="P787" s="23">
        <f>DATEDIF(O787,'Cleaning Summary'!$B$62,"Y")</f>
        <v>40</v>
      </c>
    </row>
    <row r="788" spans="1:16" x14ac:dyDescent="0.35">
      <c r="A788" s="23" t="s">
        <v>3221</v>
      </c>
      <c r="B788" s="23">
        <v>1969</v>
      </c>
      <c r="C788" s="23" t="s">
        <v>4809</v>
      </c>
      <c r="D788" s="23">
        <v>3</v>
      </c>
      <c r="E788" s="23">
        <v>0</v>
      </c>
      <c r="F788" s="28">
        <v>6546.16</v>
      </c>
      <c r="G788" s="23" t="s">
        <v>86</v>
      </c>
      <c r="H788" s="23" t="s">
        <v>87</v>
      </c>
      <c r="I788" s="23" t="s">
        <v>4805</v>
      </c>
      <c r="J788" s="23">
        <f>IF(TRIM(B788)="?",'Cleaning Summary'!$B$28,B788)</f>
        <v>1969</v>
      </c>
      <c r="K788" s="23" t="str">
        <f>IF(TRIM(C788)="?",'Cleaning Summary'!$B$27,C788)</f>
        <v>Dec</v>
      </c>
      <c r="L788" s="23" t="str">
        <f>IF(TRIM(G788)="?",'Cleaning Summary'!$B$40,G788)</f>
        <v>tier - 2</v>
      </c>
      <c r="M788" s="23" t="str">
        <f>IF(TRIM(H788)="?",'Cleaning Summary'!$B$45,H788)</f>
        <v>tier - 3</v>
      </c>
      <c r="N788" s="23" t="str">
        <f>IF(TRIM(I788)="?",'Cleaning Summary'!$B$29,I788)</f>
        <v>R1013</v>
      </c>
      <c r="O788" s="29">
        <f>DATE(J788,MATCH(K788,{"Jan","Feb","Mar","Apr","May","Jun","Jul","Aug","Sep","Oct","Nov","Dec"},0),D788)</f>
        <v>25540</v>
      </c>
      <c r="P788" s="23">
        <f>DATEDIF(O788,'Cleaning Summary'!$B$62,"Y")</f>
        <v>53</v>
      </c>
    </row>
    <row r="789" spans="1:16" x14ac:dyDescent="0.35">
      <c r="A789" s="23" t="s">
        <v>3219</v>
      </c>
      <c r="B789" s="23">
        <v>1986</v>
      </c>
      <c r="C789" s="23" t="s">
        <v>4809</v>
      </c>
      <c r="D789" s="23">
        <v>18</v>
      </c>
      <c r="E789" s="23">
        <v>3</v>
      </c>
      <c r="F789" s="28">
        <v>6548.2</v>
      </c>
      <c r="G789" s="23" t="s">
        <v>86</v>
      </c>
      <c r="H789" s="23" t="s">
        <v>87</v>
      </c>
      <c r="I789" s="23" t="s">
        <v>4808</v>
      </c>
      <c r="J789" s="23">
        <f>IF(TRIM(B789)="?",'Cleaning Summary'!$B$28,B789)</f>
        <v>1986</v>
      </c>
      <c r="K789" s="23" t="str">
        <f>IF(TRIM(C789)="?",'Cleaning Summary'!$B$27,C789)</f>
        <v>Dec</v>
      </c>
      <c r="L789" s="23" t="str">
        <f>IF(TRIM(G789)="?",'Cleaning Summary'!$B$40,G789)</f>
        <v>tier - 2</v>
      </c>
      <c r="M789" s="23" t="str">
        <f>IF(TRIM(H789)="?",'Cleaning Summary'!$B$45,H789)</f>
        <v>tier - 3</v>
      </c>
      <c r="N789" s="23" t="str">
        <f>IF(TRIM(I789)="?",'Cleaning Summary'!$B$29,I789)</f>
        <v>R1012</v>
      </c>
      <c r="O789" s="29">
        <f>DATE(J789,MATCH(K789,{"Jan","Feb","Mar","Apr","May","Jun","Jul","Aug","Sep","Oct","Nov","Dec"},0),D789)</f>
        <v>31764</v>
      </c>
      <c r="P789" s="23">
        <f>DATEDIF(O789,'Cleaning Summary'!$B$62,"Y")</f>
        <v>36</v>
      </c>
    </row>
    <row r="790" spans="1:16" x14ac:dyDescent="0.35">
      <c r="A790" s="23" t="s">
        <v>3217</v>
      </c>
      <c r="B790" s="23">
        <v>1989</v>
      </c>
      <c r="C790" s="23" t="s">
        <v>4810</v>
      </c>
      <c r="D790" s="23">
        <v>6</v>
      </c>
      <c r="E790" s="23">
        <v>3</v>
      </c>
      <c r="F790" s="28">
        <v>6551.75</v>
      </c>
      <c r="G790" s="23" t="s">
        <v>86</v>
      </c>
      <c r="H790" s="23" t="s">
        <v>86</v>
      </c>
      <c r="I790" s="23" t="s">
        <v>4818</v>
      </c>
      <c r="J790" s="23">
        <f>IF(TRIM(B790)="?",'Cleaning Summary'!$B$28,B790)</f>
        <v>1989</v>
      </c>
      <c r="K790" s="23" t="str">
        <f>IF(TRIM(C790)="?",'Cleaning Summary'!$B$27,C790)</f>
        <v>Aug</v>
      </c>
      <c r="L790" s="23" t="str">
        <f>IF(TRIM(G790)="?",'Cleaning Summary'!$B$40,G790)</f>
        <v>tier - 2</v>
      </c>
      <c r="M790" s="23" t="str">
        <f>IF(TRIM(H790)="?",'Cleaning Summary'!$B$45,H790)</f>
        <v>tier - 2</v>
      </c>
      <c r="N790" s="23" t="str">
        <f>IF(TRIM(I790)="?",'Cleaning Summary'!$B$29,I790)</f>
        <v>R1024</v>
      </c>
      <c r="O790" s="29">
        <f>DATE(J790,MATCH(K790,{"Jan","Feb","Mar","Apr","May","Jun","Jul","Aug","Sep","Oct","Nov","Dec"},0),D790)</f>
        <v>32726</v>
      </c>
      <c r="P790" s="23">
        <f>DATEDIF(O790,'Cleaning Summary'!$B$62,"Y")</f>
        <v>33</v>
      </c>
    </row>
    <row r="791" spans="1:16" x14ac:dyDescent="0.35">
      <c r="A791" s="23" t="s">
        <v>3215</v>
      </c>
      <c r="B791" s="23">
        <v>1968</v>
      </c>
      <c r="C791" s="23" t="s">
        <v>4809</v>
      </c>
      <c r="D791" s="23">
        <v>11</v>
      </c>
      <c r="E791" s="23">
        <v>0</v>
      </c>
      <c r="F791" s="28">
        <v>6552.01</v>
      </c>
      <c r="G791" s="23" t="s">
        <v>87</v>
      </c>
      <c r="H791" s="23" t="s">
        <v>86</v>
      </c>
      <c r="I791" s="23" t="s">
        <v>4805</v>
      </c>
      <c r="J791" s="23">
        <f>IF(TRIM(B791)="?",'Cleaning Summary'!$B$28,B791)</f>
        <v>1968</v>
      </c>
      <c r="K791" s="23" t="str">
        <f>IF(TRIM(C791)="?",'Cleaning Summary'!$B$27,C791)</f>
        <v>Dec</v>
      </c>
      <c r="L791" s="23" t="str">
        <f>IF(TRIM(G791)="?",'Cleaning Summary'!$B$40,G791)</f>
        <v>tier - 3</v>
      </c>
      <c r="M791" s="23" t="str">
        <f>IF(TRIM(H791)="?",'Cleaning Summary'!$B$45,H791)</f>
        <v>tier - 2</v>
      </c>
      <c r="N791" s="23" t="str">
        <f>IF(TRIM(I791)="?",'Cleaning Summary'!$B$29,I791)</f>
        <v>R1013</v>
      </c>
      <c r="O791" s="29">
        <f>DATE(J791,MATCH(K791,{"Jan","Feb","Mar","Apr","May","Jun","Jul","Aug","Sep","Oct","Nov","Dec"},0),D791)</f>
        <v>25183</v>
      </c>
      <c r="P791" s="23">
        <f>DATEDIF(O791,'Cleaning Summary'!$B$62,"Y")</f>
        <v>54</v>
      </c>
    </row>
    <row r="792" spans="1:16" x14ac:dyDescent="0.35">
      <c r="A792" s="23" t="s">
        <v>3213</v>
      </c>
      <c r="B792" s="23">
        <v>1984</v>
      </c>
      <c r="C792" s="23" t="s">
        <v>73</v>
      </c>
      <c r="D792" s="23">
        <v>20</v>
      </c>
      <c r="E792" s="23">
        <v>1</v>
      </c>
      <c r="F792" s="28">
        <v>6555.07</v>
      </c>
      <c r="G792" s="23" t="s">
        <v>86</v>
      </c>
      <c r="H792" s="23" t="s">
        <v>86</v>
      </c>
      <c r="I792" s="23" t="s">
        <v>4818</v>
      </c>
      <c r="J792" s="23">
        <f>IF(TRIM(B792)="?",'Cleaning Summary'!$B$28,B792)</f>
        <v>1984</v>
      </c>
      <c r="K792" s="23" t="str">
        <f>IF(TRIM(C792)="?",'Cleaning Summary'!$B$27,C792)</f>
        <v>Sep</v>
      </c>
      <c r="L792" s="23" t="str">
        <f>IF(TRIM(G792)="?",'Cleaning Summary'!$B$40,G792)</f>
        <v>tier - 2</v>
      </c>
      <c r="M792" s="23" t="str">
        <f>IF(TRIM(H792)="?",'Cleaning Summary'!$B$45,H792)</f>
        <v>tier - 2</v>
      </c>
      <c r="N792" s="23" t="str">
        <f>IF(TRIM(I792)="?",'Cleaning Summary'!$B$29,I792)</f>
        <v>R1024</v>
      </c>
      <c r="O792" s="29">
        <f>DATE(J792,MATCH(K792,{"Jan","Feb","Mar","Apr","May","Jun","Jul","Aug","Sep","Oct","Nov","Dec"},0),D792)</f>
        <v>30945</v>
      </c>
      <c r="P792" s="23">
        <f>DATEDIF(O792,'Cleaning Summary'!$B$62,"Y")</f>
        <v>38</v>
      </c>
    </row>
    <row r="793" spans="1:16" x14ac:dyDescent="0.35">
      <c r="A793" s="23" t="s">
        <v>3211</v>
      </c>
      <c r="B793" s="23">
        <v>1981</v>
      </c>
      <c r="C793" s="23" t="s">
        <v>4804</v>
      </c>
      <c r="D793" s="23">
        <v>20</v>
      </c>
      <c r="E793" s="23">
        <v>0</v>
      </c>
      <c r="F793" s="28">
        <v>6571.02</v>
      </c>
      <c r="G793" s="23" t="s">
        <v>86</v>
      </c>
      <c r="H793" s="23" t="s">
        <v>85</v>
      </c>
      <c r="I793" s="23" t="s">
        <v>4808</v>
      </c>
      <c r="J793" s="23">
        <f>IF(TRIM(B793)="?",'Cleaning Summary'!$B$28,B793)</f>
        <v>1981</v>
      </c>
      <c r="K793" s="23" t="str">
        <f>IF(TRIM(C793)="?",'Cleaning Summary'!$B$27,C793)</f>
        <v>Jul</v>
      </c>
      <c r="L793" s="23" t="str">
        <f>IF(TRIM(G793)="?",'Cleaning Summary'!$B$40,G793)</f>
        <v>tier - 2</v>
      </c>
      <c r="M793" s="23" t="str">
        <f>IF(TRIM(H793)="?",'Cleaning Summary'!$B$45,H793)</f>
        <v>tier - 1</v>
      </c>
      <c r="N793" s="23" t="str">
        <f>IF(TRIM(I793)="?",'Cleaning Summary'!$B$29,I793)</f>
        <v>R1012</v>
      </c>
      <c r="O793" s="29">
        <f>DATE(J793,MATCH(K793,{"Jan","Feb","Mar","Apr","May","Jun","Jul","Aug","Sep","Oct","Nov","Dec"},0),D793)</f>
        <v>29787</v>
      </c>
      <c r="P793" s="23">
        <f>DATEDIF(O793,'Cleaning Summary'!$B$62,"Y")</f>
        <v>41</v>
      </c>
    </row>
    <row r="794" spans="1:16" x14ac:dyDescent="0.35">
      <c r="A794" s="23" t="s">
        <v>3209</v>
      </c>
      <c r="B794" s="23">
        <v>1984</v>
      </c>
      <c r="C794" s="23" t="s">
        <v>4811</v>
      </c>
      <c r="D794" s="23">
        <v>5</v>
      </c>
      <c r="E794" s="23">
        <v>2</v>
      </c>
      <c r="F794" s="28">
        <v>6571.54</v>
      </c>
      <c r="G794" s="23" t="s">
        <v>86</v>
      </c>
      <c r="H794" s="23" t="s">
        <v>87</v>
      </c>
      <c r="I794" s="23" t="s">
        <v>4812</v>
      </c>
      <c r="J794" s="23">
        <f>IF(TRIM(B794)="?",'Cleaning Summary'!$B$28,B794)</f>
        <v>1984</v>
      </c>
      <c r="K794" s="23" t="str">
        <f>IF(TRIM(C794)="?",'Cleaning Summary'!$B$27,C794)</f>
        <v>Oct</v>
      </c>
      <c r="L794" s="23" t="str">
        <f>IF(TRIM(G794)="?",'Cleaning Summary'!$B$40,G794)</f>
        <v>tier - 2</v>
      </c>
      <c r="M794" s="23" t="str">
        <f>IF(TRIM(H794)="?",'Cleaning Summary'!$B$45,H794)</f>
        <v>tier - 3</v>
      </c>
      <c r="N794" s="23" t="str">
        <f>IF(TRIM(I794)="?",'Cleaning Summary'!$B$29,I794)</f>
        <v>R1011</v>
      </c>
      <c r="O794" s="29">
        <f>DATE(J794,MATCH(K794,{"Jan","Feb","Mar","Apr","May","Jun","Jul","Aug","Sep","Oct","Nov","Dec"},0),D794)</f>
        <v>30960</v>
      </c>
      <c r="P794" s="23">
        <f>DATEDIF(O794,'Cleaning Summary'!$B$62,"Y")</f>
        <v>38</v>
      </c>
    </row>
    <row r="795" spans="1:16" x14ac:dyDescent="0.35">
      <c r="A795" s="23" t="s">
        <v>3207</v>
      </c>
      <c r="B795" s="23">
        <v>1982</v>
      </c>
      <c r="C795" s="23" t="s">
        <v>4806</v>
      </c>
      <c r="D795" s="23">
        <v>22</v>
      </c>
      <c r="E795" s="23">
        <v>2</v>
      </c>
      <c r="F795" s="28">
        <v>6593.51</v>
      </c>
      <c r="G795" s="23" t="s">
        <v>86</v>
      </c>
      <c r="H795" s="23" t="s">
        <v>85</v>
      </c>
      <c r="I795" s="23" t="s">
        <v>4805</v>
      </c>
      <c r="J795" s="23">
        <f>IF(TRIM(B795)="?",'Cleaning Summary'!$B$28,B795)</f>
        <v>1982</v>
      </c>
      <c r="K795" s="23" t="str">
        <f>IF(TRIM(C795)="?",'Cleaning Summary'!$B$27,C795)</f>
        <v>Nov</v>
      </c>
      <c r="L795" s="23" t="str">
        <f>IF(TRIM(G795)="?",'Cleaning Summary'!$B$40,G795)</f>
        <v>tier - 2</v>
      </c>
      <c r="M795" s="23" t="str">
        <f>IF(TRIM(H795)="?",'Cleaning Summary'!$B$45,H795)</f>
        <v>tier - 1</v>
      </c>
      <c r="N795" s="23" t="str">
        <f>IF(TRIM(I795)="?",'Cleaning Summary'!$B$29,I795)</f>
        <v>R1013</v>
      </c>
      <c r="O795" s="29">
        <f>DATE(J795,MATCH(K795,{"Jan","Feb","Mar","Apr","May","Jun","Jul","Aug","Sep","Oct","Nov","Dec"},0),D795)</f>
        <v>30277</v>
      </c>
      <c r="P795" s="23">
        <f>DATEDIF(O795,'Cleaning Summary'!$B$62,"Y")</f>
        <v>40</v>
      </c>
    </row>
    <row r="796" spans="1:16" x14ac:dyDescent="0.35">
      <c r="A796" s="23" t="s">
        <v>3205</v>
      </c>
      <c r="B796" s="23">
        <v>1982</v>
      </c>
      <c r="C796" s="23" t="s">
        <v>4809</v>
      </c>
      <c r="D796" s="23">
        <v>29</v>
      </c>
      <c r="E796" s="23">
        <v>1</v>
      </c>
      <c r="F796" s="28">
        <v>6600.21</v>
      </c>
      <c r="G796" s="23" t="s">
        <v>87</v>
      </c>
      <c r="H796" s="23" t="s">
        <v>86</v>
      </c>
      <c r="I796" s="23" t="s">
        <v>4815</v>
      </c>
      <c r="J796" s="23">
        <f>IF(TRIM(B796)="?",'Cleaning Summary'!$B$28,B796)</f>
        <v>1982</v>
      </c>
      <c r="K796" s="23" t="str">
        <f>IF(TRIM(C796)="?",'Cleaning Summary'!$B$27,C796)</f>
        <v>Dec</v>
      </c>
      <c r="L796" s="23" t="str">
        <f>IF(TRIM(G796)="?",'Cleaning Summary'!$B$40,G796)</f>
        <v>tier - 3</v>
      </c>
      <c r="M796" s="23" t="str">
        <f>IF(TRIM(H796)="?",'Cleaning Summary'!$B$45,H796)</f>
        <v>tier - 2</v>
      </c>
      <c r="N796" s="23" t="str">
        <f>IF(TRIM(I796)="?",'Cleaning Summary'!$B$29,I796)</f>
        <v>R1016</v>
      </c>
      <c r="O796" s="29">
        <f>DATE(J796,MATCH(K796,{"Jan","Feb","Mar","Apr","May","Jun","Jul","Aug","Sep","Oct","Nov","Dec"},0),D796)</f>
        <v>30314</v>
      </c>
      <c r="P796" s="23">
        <f>DATEDIF(O796,'Cleaning Summary'!$B$62,"Y")</f>
        <v>40</v>
      </c>
    </row>
    <row r="797" spans="1:16" x14ac:dyDescent="0.35">
      <c r="A797" s="23" t="s">
        <v>3203</v>
      </c>
      <c r="B797" s="23">
        <v>1982</v>
      </c>
      <c r="C797" s="23" t="s">
        <v>4806</v>
      </c>
      <c r="D797" s="23">
        <v>7</v>
      </c>
      <c r="E797" s="23">
        <v>2</v>
      </c>
      <c r="F797" s="28">
        <v>6600.36</v>
      </c>
      <c r="G797" s="23" t="s">
        <v>86</v>
      </c>
      <c r="H797" s="23" t="s">
        <v>87</v>
      </c>
      <c r="I797" s="23" t="s">
        <v>4812</v>
      </c>
      <c r="J797" s="23">
        <f>IF(TRIM(B797)="?",'Cleaning Summary'!$B$28,B797)</f>
        <v>1982</v>
      </c>
      <c r="K797" s="23" t="str">
        <f>IF(TRIM(C797)="?",'Cleaning Summary'!$B$27,C797)</f>
        <v>Nov</v>
      </c>
      <c r="L797" s="23" t="str">
        <f>IF(TRIM(G797)="?",'Cleaning Summary'!$B$40,G797)</f>
        <v>tier - 2</v>
      </c>
      <c r="M797" s="23" t="str">
        <f>IF(TRIM(H797)="?",'Cleaning Summary'!$B$45,H797)</f>
        <v>tier - 3</v>
      </c>
      <c r="N797" s="23" t="str">
        <f>IF(TRIM(I797)="?",'Cleaning Summary'!$B$29,I797)</f>
        <v>R1011</v>
      </c>
      <c r="O797" s="29">
        <f>DATE(J797,MATCH(K797,{"Jan","Feb","Mar","Apr","May","Jun","Jul","Aug","Sep","Oct","Nov","Dec"},0),D797)</f>
        <v>30262</v>
      </c>
      <c r="P797" s="23">
        <f>DATEDIF(O797,'Cleaning Summary'!$B$62,"Y")</f>
        <v>40</v>
      </c>
    </row>
    <row r="798" spans="1:16" x14ac:dyDescent="0.35">
      <c r="A798" s="23" t="s">
        <v>3201</v>
      </c>
      <c r="B798" s="23">
        <v>1982</v>
      </c>
      <c r="C798" s="23" t="s">
        <v>4810</v>
      </c>
      <c r="D798" s="23">
        <v>28</v>
      </c>
      <c r="E798" s="23">
        <v>1</v>
      </c>
      <c r="F798" s="28">
        <v>6610.11</v>
      </c>
      <c r="G798" s="23" t="s">
        <v>87</v>
      </c>
      <c r="H798" s="23" t="s">
        <v>86</v>
      </c>
      <c r="I798" s="23" t="s">
        <v>4813</v>
      </c>
      <c r="J798" s="23">
        <f>IF(TRIM(B798)="?",'Cleaning Summary'!$B$28,B798)</f>
        <v>1982</v>
      </c>
      <c r="K798" s="23" t="str">
        <f>IF(TRIM(C798)="?",'Cleaning Summary'!$B$27,C798)</f>
        <v>Aug</v>
      </c>
      <c r="L798" s="23" t="str">
        <f>IF(TRIM(G798)="?",'Cleaning Summary'!$B$40,G798)</f>
        <v>tier - 3</v>
      </c>
      <c r="M798" s="23" t="str">
        <f>IF(TRIM(H798)="?",'Cleaning Summary'!$B$45,H798)</f>
        <v>tier - 2</v>
      </c>
      <c r="N798" s="23" t="str">
        <f>IF(TRIM(I798)="?",'Cleaning Summary'!$B$29,I798)</f>
        <v>R1015</v>
      </c>
      <c r="O798" s="29">
        <f>DATE(J798,MATCH(K798,{"Jan","Feb","Mar","Apr","May","Jun","Jul","Aug","Sep","Oct","Nov","Dec"},0),D798)</f>
        <v>30191</v>
      </c>
      <c r="P798" s="23">
        <f>DATEDIF(O798,'Cleaning Summary'!$B$62,"Y")</f>
        <v>40</v>
      </c>
    </row>
    <row r="799" spans="1:16" x14ac:dyDescent="0.35">
      <c r="A799" s="23" t="s">
        <v>3199</v>
      </c>
      <c r="B799" s="23">
        <v>1973</v>
      </c>
      <c r="C799" s="23" t="s">
        <v>4810</v>
      </c>
      <c r="D799" s="23">
        <v>29</v>
      </c>
      <c r="E799" s="23">
        <v>0</v>
      </c>
      <c r="F799" s="28">
        <v>6630.31</v>
      </c>
      <c r="G799" s="23" t="s">
        <v>86</v>
      </c>
      <c r="H799" s="23" t="s">
        <v>85</v>
      </c>
      <c r="I799" s="23" t="s">
        <v>4805</v>
      </c>
      <c r="J799" s="23">
        <f>IF(TRIM(B799)="?",'Cleaning Summary'!$B$28,B799)</f>
        <v>1973</v>
      </c>
      <c r="K799" s="23" t="str">
        <f>IF(TRIM(C799)="?",'Cleaning Summary'!$B$27,C799)</f>
        <v>Aug</v>
      </c>
      <c r="L799" s="23" t="str">
        <f>IF(TRIM(G799)="?",'Cleaning Summary'!$B$40,G799)</f>
        <v>tier - 2</v>
      </c>
      <c r="M799" s="23" t="str">
        <f>IF(TRIM(H799)="?",'Cleaning Summary'!$B$45,H799)</f>
        <v>tier - 1</v>
      </c>
      <c r="N799" s="23" t="str">
        <f>IF(TRIM(I799)="?",'Cleaning Summary'!$B$29,I799)</f>
        <v>R1013</v>
      </c>
      <c r="O799" s="29">
        <f>DATE(J799,MATCH(K799,{"Jan","Feb","Mar","Apr","May","Jun","Jul","Aug","Sep","Oct","Nov","Dec"},0),D799)</f>
        <v>26905</v>
      </c>
      <c r="P799" s="23">
        <f>DATEDIF(O799,'Cleaning Summary'!$B$62,"Y")</f>
        <v>49</v>
      </c>
    </row>
    <row r="800" spans="1:16" x14ac:dyDescent="0.35">
      <c r="A800" s="23" t="s">
        <v>3197</v>
      </c>
      <c r="B800" s="23">
        <v>2003</v>
      </c>
      <c r="C800" s="23" t="s">
        <v>73</v>
      </c>
      <c r="D800" s="23">
        <v>4</v>
      </c>
      <c r="E800" s="23">
        <v>0</v>
      </c>
      <c r="F800" s="28">
        <v>6638.16</v>
      </c>
      <c r="G800" s="23" t="s">
        <v>86</v>
      </c>
      <c r="H800" s="23" t="s">
        <v>85</v>
      </c>
      <c r="I800" s="23" t="s">
        <v>4808</v>
      </c>
      <c r="J800" s="23">
        <f>IF(TRIM(B800)="?",'Cleaning Summary'!$B$28,B800)</f>
        <v>2003</v>
      </c>
      <c r="K800" s="23" t="str">
        <f>IF(TRIM(C800)="?",'Cleaning Summary'!$B$27,C800)</f>
        <v>Sep</v>
      </c>
      <c r="L800" s="23" t="str">
        <f>IF(TRIM(G800)="?",'Cleaning Summary'!$B$40,G800)</f>
        <v>tier - 2</v>
      </c>
      <c r="M800" s="23" t="str">
        <f>IF(TRIM(H800)="?",'Cleaning Summary'!$B$45,H800)</f>
        <v>tier - 1</v>
      </c>
      <c r="N800" s="23" t="str">
        <f>IF(TRIM(I800)="?",'Cleaning Summary'!$B$29,I800)</f>
        <v>R1012</v>
      </c>
      <c r="O800" s="29">
        <f>DATE(J800,MATCH(K800,{"Jan","Feb","Mar","Apr","May","Jun","Jul","Aug","Sep","Oct","Nov","Dec"},0),D800)</f>
        <v>37868</v>
      </c>
      <c r="P800" s="23">
        <f>DATEDIF(O800,'Cleaning Summary'!$B$62,"Y")</f>
        <v>19</v>
      </c>
    </row>
    <row r="801" spans="1:16" x14ac:dyDescent="0.35">
      <c r="A801" s="23" t="s">
        <v>3195</v>
      </c>
      <c r="B801" s="23">
        <v>1990</v>
      </c>
      <c r="C801" s="23" t="s">
        <v>4807</v>
      </c>
      <c r="D801" s="23">
        <v>6</v>
      </c>
      <c r="E801" s="23">
        <v>3</v>
      </c>
      <c r="F801" s="28">
        <v>6639.3</v>
      </c>
      <c r="G801" s="23" t="s">
        <v>86</v>
      </c>
      <c r="H801" s="23" t="s">
        <v>86</v>
      </c>
      <c r="I801" s="23" t="s">
        <v>4821</v>
      </c>
      <c r="J801" s="23">
        <f>IF(TRIM(B801)="?",'Cleaning Summary'!$B$28,B801)</f>
        <v>1990</v>
      </c>
      <c r="K801" s="23" t="str">
        <f>IF(TRIM(C801)="?",'Cleaning Summary'!$B$27,C801)</f>
        <v>Jun</v>
      </c>
      <c r="L801" s="23" t="str">
        <f>IF(TRIM(G801)="?",'Cleaning Summary'!$B$40,G801)</f>
        <v>tier - 2</v>
      </c>
      <c r="M801" s="23" t="str">
        <f>IF(TRIM(H801)="?",'Cleaning Summary'!$B$45,H801)</f>
        <v>tier - 2</v>
      </c>
      <c r="N801" s="23" t="str">
        <f>IF(TRIM(I801)="?",'Cleaning Summary'!$B$29,I801)</f>
        <v>R1021</v>
      </c>
      <c r="O801" s="29">
        <f>DATE(J801,MATCH(K801,{"Jan","Feb","Mar","Apr","May","Jun","Jul","Aug","Sep","Oct","Nov","Dec"},0),D801)</f>
        <v>33030</v>
      </c>
      <c r="P801" s="23">
        <f>DATEDIF(O801,'Cleaning Summary'!$B$62,"Y")</f>
        <v>33</v>
      </c>
    </row>
    <row r="802" spans="1:16" x14ac:dyDescent="0.35">
      <c r="A802" s="23" t="s">
        <v>3193</v>
      </c>
      <c r="B802" s="23">
        <v>1984</v>
      </c>
      <c r="C802" s="23" t="s">
        <v>4809</v>
      </c>
      <c r="D802" s="23">
        <v>8</v>
      </c>
      <c r="E802" s="23">
        <v>2</v>
      </c>
      <c r="F802" s="28">
        <v>6640.54</v>
      </c>
      <c r="G802" s="23" t="s">
        <v>86</v>
      </c>
      <c r="H802" s="23" t="s">
        <v>87</v>
      </c>
      <c r="I802" s="23" t="s">
        <v>4814</v>
      </c>
      <c r="J802" s="23">
        <f>IF(TRIM(B802)="?",'Cleaning Summary'!$B$28,B802)</f>
        <v>1984</v>
      </c>
      <c r="K802" s="23" t="str">
        <f>IF(TRIM(C802)="?",'Cleaning Summary'!$B$27,C802)</f>
        <v>Dec</v>
      </c>
      <c r="L802" s="23" t="str">
        <f>IF(TRIM(G802)="?",'Cleaning Summary'!$B$40,G802)</f>
        <v>tier - 2</v>
      </c>
      <c r="M802" s="23" t="str">
        <f>IF(TRIM(H802)="?",'Cleaning Summary'!$B$45,H802)</f>
        <v>tier - 3</v>
      </c>
      <c r="N802" s="23" t="str">
        <f>IF(TRIM(I802)="?",'Cleaning Summary'!$B$29,I802)</f>
        <v>R1019</v>
      </c>
      <c r="O802" s="29">
        <f>DATE(J802,MATCH(K802,{"Jan","Feb","Mar","Apr","May","Jun","Jul","Aug","Sep","Oct","Nov","Dec"},0),D802)</f>
        <v>31024</v>
      </c>
      <c r="P802" s="23">
        <f>DATEDIF(O802,'Cleaning Summary'!$B$62,"Y")</f>
        <v>38</v>
      </c>
    </row>
    <row r="803" spans="1:16" x14ac:dyDescent="0.35">
      <c r="A803" s="23" t="s">
        <v>3191</v>
      </c>
      <c r="B803" s="23">
        <v>1970</v>
      </c>
      <c r="C803" s="23" t="s">
        <v>4806</v>
      </c>
      <c r="D803" s="23">
        <v>8</v>
      </c>
      <c r="E803" s="23">
        <v>0</v>
      </c>
      <c r="F803" s="28">
        <v>6651.26</v>
      </c>
      <c r="G803" s="23" t="s">
        <v>86</v>
      </c>
      <c r="H803" s="23" t="s">
        <v>87</v>
      </c>
      <c r="I803" s="23" t="s">
        <v>4805</v>
      </c>
      <c r="J803" s="23">
        <f>IF(TRIM(B803)="?",'Cleaning Summary'!$B$28,B803)</f>
        <v>1970</v>
      </c>
      <c r="K803" s="23" t="str">
        <f>IF(TRIM(C803)="?",'Cleaning Summary'!$B$27,C803)</f>
        <v>Nov</v>
      </c>
      <c r="L803" s="23" t="str">
        <f>IF(TRIM(G803)="?",'Cleaning Summary'!$B$40,G803)</f>
        <v>tier - 2</v>
      </c>
      <c r="M803" s="23" t="str">
        <f>IF(TRIM(H803)="?",'Cleaning Summary'!$B$45,H803)</f>
        <v>tier - 3</v>
      </c>
      <c r="N803" s="23" t="str">
        <f>IF(TRIM(I803)="?",'Cleaning Summary'!$B$29,I803)</f>
        <v>R1013</v>
      </c>
      <c r="O803" s="29">
        <f>DATE(J803,MATCH(K803,{"Jan","Feb","Mar","Apr","May","Jun","Jul","Aug","Sep","Oct","Nov","Dec"},0),D803)</f>
        <v>25880</v>
      </c>
      <c r="P803" s="23">
        <f>DATEDIF(O803,'Cleaning Summary'!$B$62,"Y")</f>
        <v>52</v>
      </c>
    </row>
    <row r="804" spans="1:16" x14ac:dyDescent="0.35">
      <c r="A804" s="23" t="s">
        <v>3189</v>
      </c>
      <c r="B804" s="23">
        <v>1984</v>
      </c>
      <c r="C804" s="23" t="s">
        <v>4804</v>
      </c>
      <c r="D804" s="23">
        <v>1</v>
      </c>
      <c r="E804" s="23">
        <v>3</v>
      </c>
      <c r="F804" s="28">
        <v>6652.53</v>
      </c>
      <c r="G804" s="23" t="s">
        <v>87</v>
      </c>
      <c r="H804" s="23" t="s">
        <v>86</v>
      </c>
      <c r="I804" s="23" t="s">
        <v>4805</v>
      </c>
      <c r="J804" s="23">
        <f>IF(TRIM(B804)="?",'Cleaning Summary'!$B$28,B804)</f>
        <v>1984</v>
      </c>
      <c r="K804" s="23" t="str">
        <f>IF(TRIM(C804)="?",'Cleaning Summary'!$B$27,C804)</f>
        <v>Jul</v>
      </c>
      <c r="L804" s="23" t="str">
        <f>IF(TRIM(G804)="?",'Cleaning Summary'!$B$40,G804)</f>
        <v>tier - 3</v>
      </c>
      <c r="M804" s="23" t="str">
        <f>IF(TRIM(H804)="?",'Cleaning Summary'!$B$45,H804)</f>
        <v>tier - 2</v>
      </c>
      <c r="N804" s="23" t="str">
        <f>IF(TRIM(I804)="?",'Cleaning Summary'!$B$29,I804)</f>
        <v>R1013</v>
      </c>
      <c r="O804" s="29">
        <f>DATE(J804,MATCH(K804,{"Jan","Feb","Mar","Apr","May","Jun","Jul","Aug","Sep","Oct","Nov","Dec"},0),D804)</f>
        <v>30864</v>
      </c>
      <c r="P804" s="23">
        <f>DATEDIF(O804,'Cleaning Summary'!$B$62,"Y")</f>
        <v>38</v>
      </c>
    </row>
    <row r="805" spans="1:16" x14ac:dyDescent="0.35">
      <c r="A805" s="23" t="s">
        <v>3187</v>
      </c>
      <c r="B805" s="23">
        <v>1989</v>
      </c>
      <c r="C805" s="23" t="s">
        <v>4806</v>
      </c>
      <c r="D805" s="23">
        <v>19</v>
      </c>
      <c r="E805" s="23">
        <v>5</v>
      </c>
      <c r="F805" s="28">
        <v>6653.79</v>
      </c>
      <c r="G805" s="23" t="s">
        <v>86</v>
      </c>
      <c r="H805" s="23" t="s">
        <v>85</v>
      </c>
      <c r="I805" s="23" t="s">
        <v>4805</v>
      </c>
      <c r="J805" s="23">
        <f>IF(TRIM(B805)="?",'Cleaning Summary'!$B$28,B805)</f>
        <v>1989</v>
      </c>
      <c r="K805" s="23" t="str">
        <f>IF(TRIM(C805)="?",'Cleaning Summary'!$B$27,C805)</f>
        <v>Nov</v>
      </c>
      <c r="L805" s="23" t="str">
        <f>IF(TRIM(G805)="?",'Cleaning Summary'!$B$40,G805)</f>
        <v>tier - 2</v>
      </c>
      <c r="M805" s="23" t="str">
        <f>IF(TRIM(H805)="?",'Cleaning Summary'!$B$45,H805)</f>
        <v>tier - 1</v>
      </c>
      <c r="N805" s="23" t="str">
        <f>IF(TRIM(I805)="?",'Cleaning Summary'!$B$29,I805)</f>
        <v>R1013</v>
      </c>
      <c r="O805" s="29">
        <f>DATE(J805,MATCH(K805,{"Jan","Feb","Mar","Apr","May","Jun","Jul","Aug","Sep","Oct","Nov","Dec"},0),D805)</f>
        <v>32831</v>
      </c>
      <c r="P805" s="23">
        <f>DATEDIF(O805,'Cleaning Summary'!$B$62,"Y")</f>
        <v>33</v>
      </c>
    </row>
    <row r="806" spans="1:16" x14ac:dyDescent="0.35">
      <c r="A806" s="23" t="s">
        <v>3185</v>
      </c>
      <c r="B806" s="23">
        <v>1982</v>
      </c>
      <c r="C806" s="23" t="s">
        <v>73</v>
      </c>
      <c r="D806" s="23">
        <v>27</v>
      </c>
      <c r="E806" s="23">
        <v>3</v>
      </c>
      <c r="F806" s="28">
        <v>6664.32</v>
      </c>
      <c r="G806" s="23" t="s">
        <v>86</v>
      </c>
      <c r="H806" s="23" t="s">
        <v>86</v>
      </c>
      <c r="I806" s="23" t="s">
        <v>4805</v>
      </c>
      <c r="J806" s="23">
        <f>IF(TRIM(B806)="?",'Cleaning Summary'!$B$28,B806)</f>
        <v>1982</v>
      </c>
      <c r="K806" s="23" t="str">
        <f>IF(TRIM(C806)="?",'Cleaning Summary'!$B$27,C806)</f>
        <v>Sep</v>
      </c>
      <c r="L806" s="23" t="str">
        <f>IF(TRIM(G806)="?",'Cleaning Summary'!$B$40,G806)</f>
        <v>tier - 2</v>
      </c>
      <c r="M806" s="23" t="str">
        <f>IF(TRIM(H806)="?",'Cleaning Summary'!$B$45,H806)</f>
        <v>tier - 2</v>
      </c>
      <c r="N806" s="23" t="str">
        <f>IF(TRIM(I806)="?",'Cleaning Summary'!$B$29,I806)</f>
        <v>R1013</v>
      </c>
      <c r="O806" s="29">
        <f>DATE(J806,MATCH(K806,{"Jan","Feb","Mar","Apr","May","Jun","Jul","Aug","Sep","Oct","Nov","Dec"},0),D806)</f>
        <v>30221</v>
      </c>
      <c r="P806" s="23">
        <f>DATEDIF(O806,'Cleaning Summary'!$B$62,"Y")</f>
        <v>40</v>
      </c>
    </row>
    <row r="807" spans="1:16" x14ac:dyDescent="0.35">
      <c r="A807" s="23" t="s">
        <v>3183</v>
      </c>
      <c r="B807" s="23">
        <v>1981</v>
      </c>
      <c r="C807" s="23" t="s">
        <v>73</v>
      </c>
      <c r="D807" s="23">
        <v>17</v>
      </c>
      <c r="E807" s="23">
        <v>1</v>
      </c>
      <c r="F807" s="28">
        <v>6664.69</v>
      </c>
      <c r="G807" s="23" t="s">
        <v>87</v>
      </c>
      <c r="H807" s="23" t="s">
        <v>85</v>
      </c>
      <c r="I807" s="23" t="s">
        <v>4808</v>
      </c>
      <c r="J807" s="23">
        <f>IF(TRIM(B807)="?",'Cleaning Summary'!$B$28,B807)</f>
        <v>1981</v>
      </c>
      <c r="K807" s="23" t="str">
        <f>IF(TRIM(C807)="?",'Cleaning Summary'!$B$27,C807)</f>
        <v>Sep</v>
      </c>
      <c r="L807" s="23" t="str">
        <f>IF(TRIM(G807)="?",'Cleaning Summary'!$B$40,G807)</f>
        <v>tier - 3</v>
      </c>
      <c r="M807" s="23" t="str">
        <f>IF(TRIM(H807)="?",'Cleaning Summary'!$B$45,H807)</f>
        <v>tier - 1</v>
      </c>
      <c r="N807" s="23" t="str">
        <f>IF(TRIM(I807)="?",'Cleaning Summary'!$B$29,I807)</f>
        <v>R1012</v>
      </c>
      <c r="O807" s="29">
        <f>DATE(J807,MATCH(K807,{"Jan","Feb","Mar","Apr","May","Jun","Jul","Aug","Sep","Oct","Nov","Dec"},0),D807)</f>
        <v>29846</v>
      </c>
      <c r="P807" s="23">
        <f>DATEDIF(O807,'Cleaning Summary'!$B$62,"Y")</f>
        <v>41</v>
      </c>
    </row>
    <row r="808" spans="1:16" x14ac:dyDescent="0.35">
      <c r="A808" s="23" t="s">
        <v>3181</v>
      </c>
      <c r="B808" s="23">
        <v>1989</v>
      </c>
      <c r="C808" s="23" t="s">
        <v>4811</v>
      </c>
      <c r="D808" s="23">
        <v>20</v>
      </c>
      <c r="E808" s="23">
        <v>5</v>
      </c>
      <c r="F808" s="28">
        <v>6666.24</v>
      </c>
      <c r="G808" s="23" t="s">
        <v>87</v>
      </c>
      <c r="H808" s="23" t="s">
        <v>85</v>
      </c>
      <c r="I808" s="23" t="s">
        <v>4812</v>
      </c>
      <c r="J808" s="23">
        <f>IF(TRIM(B808)="?",'Cleaning Summary'!$B$28,B808)</f>
        <v>1989</v>
      </c>
      <c r="K808" s="23" t="str">
        <f>IF(TRIM(C808)="?",'Cleaning Summary'!$B$27,C808)</f>
        <v>Oct</v>
      </c>
      <c r="L808" s="23" t="str">
        <f>IF(TRIM(G808)="?",'Cleaning Summary'!$B$40,G808)</f>
        <v>tier - 3</v>
      </c>
      <c r="M808" s="23" t="str">
        <f>IF(TRIM(H808)="?",'Cleaning Summary'!$B$45,H808)</f>
        <v>tier - 1</v>
      </c>
      <c r="N808" s="23" t="str">
        <f>IF(TRIM(I808)="?",'Cleaning Summary'!$B$29,I808)</f>
        <v>R1011</v>
      </c>
      <c r="O808" s="29">
        <f>DATE(J808,MATCH(K808,{"Jan","Feb","Mar","Apr","May","Jun","Jul","Aug","Sep","Oct","Nov","Dec"},0),D808)</f>
        <v>32801</v>
      </c>
      <c r="P808" s="23">
        <f>DATEDIF(O808,'Cleaning Summary'!$B$62,"Y")</f>
        <v>33</v>
      </c>
    </row>
    <row r="809" spans="1:16" x14ac:dyDescent="0.35">
      <c r="A809" s="23" t="s">
        <v>3179</v>
      </c>
      <c r="B809" s="23">
        <v>1985</v>
      </c>
      <c r="C809" s="23" t="s">
        <v>4804</v>
      </c>
      <c r="D809" s="23">
        <v>9</v>
      </c>
      <c r="E809" s="23">
        <v>2</v>
      </c>
      <c r="F809" s="28">
        <v>6686.43</v>
      </c>
      <c r="G809" s="23" t="s">
        <v>86</v>
      </c>
      <c r="H809" s="23" t="s">
        <v>87</v>
      </c>
      <c r="I809" s="23" t="s">
        <v>4808</v>
      </c>
      <c r="J809" s="23">
        <f>IF(TRIM(B809)="?",'Cleaning Summary'!$B$28,B809)</f>
        <v>1985</v>
      </c>
      <c r="K809" s="23" t="str">
        <f>IF(TRIM(C809)="?",'Cleaning Summary'!$B$27,C809)</f>
        <v>Jul</v>
      </c>
      <c r="L809" s="23" t="str">
        <f>IF(TRIM(G809)="?",'Cleaning Summary'!$B$40,G809)</f>
        <v>tier - 2</v>
      </c>
      <c r="M809" s="23" t="str">
        <f>IF(TRIM(H809)="?",'Cleaning Summary'!$B$45,H809)</f>
        <v>tier - 3</v>
      </c>
      <c r="N809" s="23" t="str">
        <f>IF(TRIM(I809)="?",'Cleaning Summary'!$B$29,I809)</f>
        <v>R1012</v>
      </c>
      <c r="O809" s="29">
        <f>DATE(J809,MATCH(K809,{"Jan","Feb","Mar","Apr","May","Jun","Jul","Aug","Sep","Oct","Nov","Dec"},0),D809)</f>
        <v>31237</v>
      </c>
      <c r="P809" s="23">
        <f>DATEDIF(O809,'Cleaning Summary'!$B$62,"Y")</f>
        <v>37</v>
      </c>
    </row>
    <row r="810" spans="1:16" x14ac:dyDescent="0.35">
      <c r="A810" s="23" t="s">
        <v>3177</v>
      </c>
      <c r="B810" s="23">
        <v>1968</v>
      </c>
      <c r="C810" s="23" t="s">
        <v>4804</v>
      </c>
      <c r="D810" s="23">
        <v>13</v>
      </c>
      <c r="E810" s="23">
        <v>0</v>
      </c>
      <c r="F810" s="28">
        <v>6700.56</v>
      </c>
      <c r="G810" s="23" t="s">
        <v>87</v>
      </c>
      <c r="H810" s="23" t="s">
        <v>85</v>
      </c>
      <c r="I810" s="23" t="s">
        <v>4808</v>
      </c>
      <c r="J810" s="23">
        <f>IF(TRIM(B810)="?",'Cleaning Summary'!$B$28,B810)</f>
        <v>1968</v>
      </c>
      <c r="K810" s="23" t="str">
        <f>IF(TRIM(C810)="?",'Cleaning Summary'!$B$27,C810)</f>
        <v>Jul</v>
      </c>
      <c r="L810" s="23" t="str">
        <f>IF(TRIM(G810)="?",'Cleaning Summary'!$B$40,G810)</f>
        <v>tier - 3</v>
      </c>
      <c r="M810" s="23" t="str">
        <f>IF(TRIM(H810)="?",'Cleaning Summary'!$B$45,H810)</f>
        <v>tier - 1</v>
      </c>
      <c r="N810" s="23" t="str">
        <f>IF(TRIM(I810)="?",'Cleaning Summary'!$B$29,I810)</f>
        <v>R1012</v>
      </c>
      <c r="O810" s="29">
        <f>DATE(J810,MATCH(K810,{"Jan","Feb","Mar","Apr","May","Jun","Jul","Aug","Sep","Oct","Nov","Dec"},0),D810)</f>
        <v>25032</v>
      </c>
      <c r="P810" s="23">
        <f>DATEDIF(O810,'Cleaning Summary'!$B$62,"Y")</f>
        <v>54</v>
      </c>
    </row>
    <row r="811" spans="1:16" x14ac:dyDescent="0.35">
      <c r="A811" s="23" t="s">
        <v>3175</v>
      </c>
      <c r="B811" s="23">
        <v>1971</v>
      </c>
      <c r="C811" s="23" t="s">
        <v>4809</v>
      </c>
      <c r="D811" s="23">
        <v>12</v>
      </c>
      <c r="E811" s="23">
        <v>0</v>
      </c>
      <c r="F811" s="28">
        <v>6706.47</v>
      </c>
      <c r="G811" s="23" t="s">
        <v>86</v>
      </c>
      <c r="H811" s="23" t="s">
        <v>85</v>
      </c>
      <c r="I811" s="23" t="s">
        <v>4805</v>
      </c>
      <c r="J811" s="23">
        <f>IF(TRIM(B811)="?",'Cleaning Summary'!$B$28,B811)</f>
        <v>1971</v>
      </c>
      <c r="K811" s="23" t="str">
        <f>IF(TRIM(C811)="?",'Cleaning Summary'!$B$27,C811)</f>
        <v>Dec</v>
      </c>
      <c r="L811" s="23" t="str">
        <f>IF(TRIM(G811)="?",'Cleaning Summary'!$B$40,G811)</f>
        <v>tier - 2</v>
      </c>
      <c r="M811" s="23" t="str">
        <f>IF(TRIM(H811)="?",'Cleaning Summary'!$B$45,H811)</f>
        <v>tier - 1</v>
      </c>
      <c r="N811" s="23" t="str">
        <f>IF(TRIM(I811)="?",'Cleaning Summary'!$B$29,I811)</f>
        <v>R1013</v>
      </c>
      <c r="O811" s="29">
        <f>DATE(J811,MATCH(K811,{"Jan","Feb","Mar","Apr","May","Jun","Jul","Aug","Sep","Oct","Nov","Dec"},0),D811)</f>
        <v>26279</v>
      </c>
      <c r="P811" s="23">
        <f>DATEDIF(O811,'Cleaning Summary'!$B$62,"Y")</f>
        <v>51</v>
      </c>
    </row>
    <row r="812" spans="1:16" x14ac:dyDescent="0.35">
      <c r="A812" s="23" t="s">
        <v>3173</v>
      </c>
      <c r="B812" s="23">
        <v>1983</v>
      </c>
      <c r="C812" s="23" t="s">
        <v>4807</v>
      </c>
      <c r="D812" s="23">
        <v>12</v>
      </c>
      <c r="E812" s="23">
        <v>2</v>
      </c>
      <c r="F812" s="28">
        <v>6710.19</v>
      </c>
      <c r="G812" s="23" t="s">
        <v>87</v>
      </c>
      <c r="H812" s="23" t="s">
        <v>87</v>
      </c>
      <c r="I812" s="23" t="s">
        <v>4808</v>
      </c>
      <c r="J812" s="23">
        <f>IF(TRIM(B812)="?",'Cleaning Summary'!$B$28,B812)</f>
        <v>1983</v>
      </c>
      <c r="K812" s="23" t="str">
        <f>IF(TRIM(C812)="?",'Cleaning Summary'!$B$27,C812)</f>
        <v>Jun</v>
      </c>
      <c r="L812" s="23" t="str">
        <f>IF(TRIM(G812)="?",'Cleaning Summary'!$B$40,G812)</f>
        <v>tier - 3</v>
      </c>
      <c r="M812" s="23" t="str">
        <f>IF(TRIM(H812)="?",'Cleaning Summary'!$B$45,H812)</f>
        <v>tier - 3</v>
      </c>
      <c r="N812" s="23" t="str">
        <f>IF(TRIM(I812)="?",'Cleaning Summary'!$B$29,I812)</f>
        <v>R1012</v>
      </c>
      <c r="O812" s="29">
        <f>DATE(J812,MATCH(K812,{"Jan","Feb","Mar","Apr","May","Jun","Jul","Aug","Sep","Oct","Nov","Dec"},0),D812)</f>
        <v>30479</v>
      </c>
      <c r="P812" s="23">
        <f>DATEDIF(O812,'Cleaning Summary'!$B$62,"Y")</f>
        <v>39</v>
      </c>
    </row>
    <row r="813" spans="1:16" x14ac:dyDescent="0.35">
      <c r="A813" s="23" t="s">
        <v>3171</v>
      </c>
      <c r="B813" s="23">
        <v>1994</v>
      </c>
      <c r="C813" s="23" t="s">
        <v>4807</v>
      </c>
      <c r="D813" s="23">
        <v>13</v>
      </c>
      <c r="E813" s="23">
        <v>0</v>
      </c>
      <c r="F813" s="28">
        <v>6721.37</v>
      </c>
      <c r="G813" s="23" t="s">
        <v>86</v>
      </c>
      <c r="H813" s="23" t="s">
        <v>85</v>
      </c>
      <c r="I813" s="23" t="s">
        <v>4808</v>
      </c>
      <c r="J813" s="23">
        <f>IF(TRIM(B813)="?",'Cleaning Summary'!$B$28,B813)</f>
        <v>1994</v>
      </c>
      <c r="K813" s="23" t="str">
        <f>IF(TRIM(C813)="?",'Cleaning Summary'!$B$27,C813)</f>
        <v>Jun</v>
      </c>
      <c r="L813" s="23" t="str">
        <f>IF(TRIM(G813)="?",'Cleaning Summary'!$B$40,G813)</f>
        <v>tier - 2</v>
      </c>
      <c r="M813" s="23" t="str">
        <f>IF(TRIM(H813)="?",'Cleaning Summary'!$B$45,H813)</f>
        <v>tier - 1</v>
      </c>
      <c r="N813" s="23" t="str">
        <f>IF(TRIM(I813)="?",'Cleaning Summary'!$B$29,I813)</f>
        <v>R1012</v>
      </c>
      <c r="O813" s="29">
        <f>DATE(J813,MATCH(K813,{"Jan","Feb","Mar","Apr","May","Jun","Jul","Aug","Sep","Oct","Nov","Dec"},0),D813)</f>
        <v>34498</v>
      </c>
      <c r="P813" s="23">
        <f>DATEDIF(O813,'Cleaning Summary'!$B$62,"Y")</f>
        <v>28</v>
      </c>
    </row>
    <row r="814" spans="1:16" x14ac:dyDescent="0.35">
      <c r="A814" s="23" t="s">
        <v>3169</v>
      </c>
      <c r="B814" s="23">
        <v>1978</v>
      </c>
      <c r="C814" s="23" t="s">
        <v>4811</v>
      </c>
      <c r="D814" s="23">
        <v>21</v>
      </c>
      <c r="E814" s="23">
        <v>2</v>
      </c>
      <c r="F814" s="28">
        <v>6737.98</v>
      </c>
      <c r="G814" s="23" t="s">
        <v>86</v>
      </c>
      <c r="H814" s="23" t="s">
        <v>87</v>
      </c>
      <c r="I814" s="23" t="s">
        <v>4805</v>
      </c>
      <c r="J814" s="23">
        <f>IF(TRIM(B814)="?",'Cleaning Summary'!$B$28,B814)</f>
        <v>1978</v>
      </c>
      <c r="K814" s="23" t="str">
        <f>IF(TRIM(C814)="?",'Cleaning Summary'!$B$27,C814)</f>
        <v>Oct</v>
      </c>
      <c r="L814" s="23" t="str">
        <f>IF(TRIM(G814)="?",'Cleaning Summary'!$B$40,G814)</f>
        <v>tier - 2</v>
      </c>
      <c r="M814" s="23" t="str">
        <f>IF(TRIM(H814)="?",'Cleaning Summary'!$B$45,H814)</f>
        <v>tier - 3</v>
      </c>
      <c r="N814" s="23" t="str">
        <f>IF(TRIM(I814)="?",'Cleaning Summary'!$B$29,I814)</f>
        <v>R1013</v>
      </c>
      <c r="O814" s="29">
        <f>DATE(J814,MATCH(K814,{"Jan","Feb","Mar","Apr","May","Jun","Jul","Aug","Sep","Oct","Nov","Dec"},0),D814)</f>
        <v>28784</v>
      </c>
      <c r="P814" s="23">
        <f>DATEDIF(O814,'Cleaning Summary'!$B$62,"Y")</f>
        <v>44</v>
      </c>
    </row>
    <row r="815" spans="1:16" x14ac:dyDescent="0.35">
      <c r="A815" s="23" t="s">
        <v>3167</v>
      </c>
      <c r="B815" s="23">
        <v>1968</v>
      </c>
      <c r="C815" s="23" t="s">
        <v>4804</v>
      </c>
      <c r="D815" s="23">
        <v>18</v>
      </c>
      <c r="E815" s="23">
        <v>0</v>
      </c>
      <c r="F815" s="28">
        <v>6738.84</v>
      </c>
      <c r="G815" s="23" t="s">
        <v>87</v>
      </c>
      <c r="H815" s="23" t="s">
        <v>85</v>
      </c>
      <c r="I815" s="23" t="s">
        <v>4808</v>
      </c>
      <c r="J815" s="23">
        <f>IF(TRIM(B815)="?",'Cleaning Summary'!$B$28,B815)</f>
        <v>1968</v>
      </c>
      <c r="K815" s="23" t="str">
        <f>IF(TRIM(C815)="?",'Cleaning Summary'!$B$27,C815)</f>
        <v>Jul</v>
      </c>
      <c r="L815" s="23" t="str">
        <f>IF(TRIM(G815)="?",'Cleaning Summary'!$B$40,G815)</f>
        <v>tier - 3</v>
      </c>
      <c r="M815" s="23" t="str">
        <f>IF(TRIM(H815)="?",'Cleaning Summary'!$B$45,H815)</f>
        <v>tier - 1</v>
      </c>
      <c r="N815" s="23" t="str">
        <f>IF(TRIM(I815)="?",'Cleaning Summary'!$B$29,I815)</f>
        <v>R1012</v>
      </c>
      <c r="O815" s="29">
        <f>DATE(J815,MATCH(K815,{"Jan","Feb","Mar","Apr","May","Jun","Jul","Aug","Sep","Oct","Nov","Dec"},0),D815)</f>
        <v>25037</v>
      </c>
      <c r="P815" s="23">
        <f>DATEDIF(O815,'Cleaning Summary'!$B$62,"Y")</f>
        <v>54</v>
      </c>
    </row>
    <row r="816" spans="1:16" x14ac:dyDescent="0.35">
      <c r="A816" s="23" t="s">
        <v>3165</v>
      </c>
      <c r="B816" s="23">
        <v>1986</v>
      </c>
      <c r="C816" s="23" t="s">
        <v>4810</v>
      </c>
      <c r="D816" s="23">
        <v>7</v>
      </c>
      <c r="E816" s="23">
        <v>3</v>
      </c>
      <c r="F816" s="28">
        <v>6746.74</v>
      </c>
      <c r="G816" s="23" t="s">
        <v>87</v>
      </c>
      <c r="H816" s="23" t="s">
        <v>86</v>
      </c>
      <c r="I816" s="23" t="s">
        <v>4815</v>
      </c>
      <c r="J816" s="23">
        <f>IF(TRIM(B816)="?",'Cleaning Summary'!$B$28,B816)</f>
        <v>1986</v>
      </c>
      <c r="K816" s="23" t="str">
        <f>IF(TRIM(C816)="?",'Cleaning Summary'!$B$27,C816)</f>
        <v>Aug</v>
      </c>
      <c r="L816" s="23" t="str">
        <f>IF(TRIM(G816)="?",'Cleaning Summary'!$B$40,G816)</f>
        <v>tier - 3</v>
      </c>
      <c r="M816" s="23" t="str">
        <f>IF(TRIM(H816)="?",'Cleaning Summary'!$B$45,H816)</f>
        <v>tier - 2</v>
      </c>
      <c r="N816" s="23" t="str">
        <f>IF(TRIM(I816)="?",'Cleaning Summary'!$B$29,I816)</f>
        <v>R1016</v>
      </c>
      <c r="O816" s="29">
        <f>DATE(J816,MATCH(K816,{"Jan","Feb","Mar","Apr","May","Jun","Jul","Aug","Sep","Oct","Nov","Dec"},0),D816)</f>
        <v>31631</v>
      </c>
      <c r="P816" s="23">
        <f>DATEDIF(O816,'Cleaning Summary'!$B$62,"Y")</f>
        <v>36</v>
      </c>
    </row>
    <row r="817" spans="1:16" x14ac:dyDescent="0.35">
      <c r="A817" s="23" t="s">
        <v>3163</v>
      </c>
      <c r="B817" s="23">
        <v>1986</v>
      </c>
      <c r="C817" s="23" t="s">
        <v>4807</v>
      </c>
      <c r="D817" s="23">
        <v>5</v>
      </c>
      <c r="E817" s="23">
        <v>3</v>
      </c>
      <c r="F817" s="28">
        <v>6748.59</v>
      </c>
      <c r="G817" s="23" t="s">
        <v>87</v>
      </c>
      <c r="H817" s="23" t="s">
        <v>85</v>
      </c>
      <c r="I817" s="23" t="s">
        <v>4815</v>
      </c>
      <c r="J817" s="23">
        <f>IF(TRIM(B817)="?",'Cleaning Summary'!$B$28,B817)</f>
        <v>1986</v>
      </c>
      <c r="K817" s="23" t="str">
        <f>IF(TRIM(C817)="?",'Cleaning Summary'!$B$27,C817)</f>
        <v>Jun</v>
      </c>
      <c r="L817" s="23" t="str">
        <f>IF(TRIM(G817)="?",'Cleaning Summary'!$B$40,G817)</f>
        <v>tier - 3</v>
      </c>
      <c r="M817" s="23" t="str">
        <f>IF(TRIM(H817)="?",'Cleaning Summary'!$B$45,H817)</f>
        <v>tier - 1</v>
      </c>
      <c r="N817" s="23" t="str">
        <f>IF(TRIM(I817)="?",'Cleaning Summary'!$B$29,I817)</f>
        <v>R1016</v>
      </c>
      <c r="O817" s="29">
        <f>DATE(J817,MATCH(K817,{"Jan","Feb","Mar","Apr","May","Jun","Jul","Aug","Sep","Oct","Nov","Dec"},0),D817)</f>
        <v>31568</v>
      </c>
      <c r="P817" s="23">
        <f>DATEDIF(O817,'Cleaning Summary'!$B$62,"Y")</f>
        <v>37</v>
      </c>
    </row>
    <row r="818" spans="1:16" x14ac:dyDescent="0.35">
      <c r="A818" s="23" t="s">
        <v>3161</v>
      </c>
      <c r="B818" s="23">
        <v>1970</v>
      </c>
      <c r="C818" s="23" t="s">
        <v>4807</v>
      </c>
      <c r="D818" s="23">
        <v>17</v>
      </c>
      <c r="E818" s="23">
        <v>0</v>
      </c>
      <c r="F818" s="28">
        <v>6749.63</v>
      </c>
      <c r="G818" s="23" t="s">
        <v>86</v>
      </c>
      <c r="H818" s="23" t="s">
        <v>85</v>
      </c>
      <c r="I818" s="23" t="s">
        <v>4805</v>
      </c>
      <c r="J818" s="23">
        <f>IF(TRIM(B818)="?",'Cleaning Summary'!$B$28,B818)</f>
        <v>1970</v>
      </c>
      <c r="K818" s="23" t="str">
        <f>IF(TRIM(C818)="?",'Cleaning Summary'!$B$27,C818)</f>
        <v>Jun</v>
      </c>
      <c r="L818" s="23" t="str">
        <f>IF(TRIM(G818)="?",'Cleaning Summary'!$B$40,G818)</f>
        <v>tier - 2</v>
      </c>
      <c r="M818" s="23" t="str">
        <f>IF(TRIM(H818)="?",'Cleaning Summary'!$B$45,H818)</f>
        <v>tier - 1</v>
      </c>
      <c r="N818" s="23" t="str">
        <f>IF(TRIM(I818)="?",'Cleaning Summary'!$B$29,I818)</f>
        <v>R1013</v>
      </c>
      <c r="O818" s="29">
        <f>DATE(J818,MATCH(K818,{"Jan","Feb","Mar","Apr","May","Jun","Jul","Aug","Sep","Oct","Nov","Dec"},0),D818)</f>
        <v>25736</v>
      </c>
      <c r="P818" s="23">
        <f>DATEDIF(O818,'Cleaning Summary'!$B$62,"Y")</f>
        <v>52</v>
      </c>
    </row>
    <row r="819" spans="1:16" x14ac:dyDescent="0.35">
      <c r="A819" s="23" t="s">
        <v>3159</v>
      </c>
      <c r="B819" s="23">
        <v>1966</v>
      </c>
      <c r="C819" s="23" t="s">
        <v>4809</v>
      </c>
      <c r="D819" s="23">
        <v>9</v>
      </c>
      <c r="E819" s="23">
        <v>0</v>
      </c>
      <c r="F819" s="28">
        <v>6750.27</v>
      </c>
      <c r="G819" s="23" t="s">
        <v>87</v>
      </c>
      <c r="H819" s="23" t="s">
        <v>86</v>
      </c>
      <c r="I819" s="23" t="s">
        <v>4805</v>
      </c>
      <c r="J819" s="23">
        <f>IF(TRIM(B819)="?",'Cleaning Summary'!$B$28,B819)</f>
        <v>1966</v>
      </c>
      <c r="K819" s="23" t="str">
        <f>IF(TRIM(C819)="?",'Cleaning Summary'!$B$27,C819)</f>
        <v>Dec</v>
      </c>
      <c r="L819" s="23" t="str">
        <f>IF(TRIM(G819)="?",'Cleaning Summary'!$B$40,G819)</f>
        <v>tier - 3</v>
      </c>
      <c r="M819" s="23" t="str">
        <f>IF(TRIM(H819)="?",'Cleaning Summary'!$B$45,H819)</f>
        <v>tier - 2</v>
      </c>
      <c r="N819" s="23" t="str">
        <f>IF(TRIM(I819)="?",'Cleaning Summary'!$B$29,I819)</f>
        <v>R1013</v>
      </c>
      <c r="O819" s="29">
        <f>DATE(J819,MATCH(K819,{"Jan","Feb","Mar","Apr","May","Jun","Jul","Aug","Sep","Oct","Nov","Dec"},0),D819)</f>
        <v>24450</v>
      </c>
      <c r="P819" s="23">
        <f>DATEDIF(O819,'Cleaning Summary'!$B$62,"Y")</f>
        <v>56</v>
      </c>
    </row>
    <row r="820" spans="1:16" x14ac:dyDescent="0.35">
      <c r="A820" s="23" t="s">
        <v>3157</v>
      </c>
      <c r="B820" s="23">
        <v>1988</v>
      </c>
      <c r="C820" s="23" t="s">
        <v>4811</v>
      </c>
      <c r="D820" s="23">
        <v>10</v>
      </c>
      <c r="E820" s="23">
        <v>3</v>
      </c>
      <c r="F820" s="28">
        <v>6753.04</v>
      </c>
      <c r="G820" s="23" t="s">
        <v>86</v>
      </c>
      <c r="H820" s="23" t="s">
        <v>86</v>
      </c>
      <c r="I820" s="23" t="s">
        <v>4818</v>
      </c>
      <c r="J820" s="23">
        <f>IF(TRIM(B820)="?",'Cleaning Summary'!$B$28,B820)</f>
        <v>1988</v>
      </c>
      <c r="K820" s="23" t="str">
        <f>IF(TRIM(C820)="?",'Cleaning Summary'!$B$27,C820)</f>
        <v>Oct</v>
      </c>
      <c r="L820" s="23" t="str">
        <f>IF(TRIM(G820)="?",'Cleaning Summary'!$B$40,G820)</f>
        <v>tier - 2</v>
      </c>
      <c r="M820" s="23" t="str">
        <f>IF(TRIM(H820)="?",'Cleaning Summary'!$B$45,H820)</f>
        <v>tier - 2</v>
      </c>
      <c r="N820" s="23" t="str">
        <f>IF(TRIM(I820)="?",'Cleaning Summary'!$B$29,I820)</f>
        <v>R1024</v>
      </c>
      <c r="O820" s="29">
        <f>DATE(J820,MATCH(K820,{"Jan","Feb","Mar","Apr","May","Jun","Jul","Aug","Sep","Oct","Nov","Dec"},0),D820)</f>
        <v>32426</v>
      </c>
      <c r="P820" s="23">
        <f>DATEDIF(O820,'Cleaning Summary'!$B$62,"Y")</f>
        <v>34</v>
      </c>
    </row>
    <row r="821" spans="1:16" x14ac:dyDescent="0.35">
      <c r="A821" s="23" t="s">
        <v>3155</v>
      </c>
      <c r="B821" s="23">
        <v>1981</v>
      </c>
      <c r="C821" s="23" t="s">
        <v>73</v>
      </c>
      <c r="D821" s="23">
        <v>21</v>
      </c>
      <c r="E821" s="23">
        <v>1</v>
      </c>
      <c r="F821" s="28">
        <v>6770.19</v>
      </c>
      <c r="G821" s="23" t="s">
        <v>86</v>
      </c>
      <c r="H821" s="23" t="s">
        <v>87</v>
      </c>
      <c r="I821" s="23" t="s">
        <v>4805</v>
      </c>
      <c r="J821" s="23">
        <f>IF(TRIM(B821)="?",'Cleaning Summary'!$B$28,B821)</f>
        <v>1981</v>
      </c>
      <c r="K821" s="23" t="str">
        <f>IF(TRIM(C821)="?",'Cleaning Summary'!$B$27,C821)</f>
        <v>Sep</v>
      </c>
      <c r="L821" s="23" t="str">
        <f>IF(TRIM(G821)="?",'Cleaning Summary'!$B$40,G821)</f>
        <v>tier - 2</v>
      </c>
      <c r="M821" s="23" t="str">
        <f>IF(TRIM(H821)="?",'Cleaning Summary'!$B$45,H821)</f>
        <v>tier - 3</v>
      </c>
      <c r="N821" s="23" t="str">
        <f>IF(TRIM(I821)="?",'Cleaning Summary'!$B$29,I821)</f>
        <v>R1013</v>
      </c>
      <c r="O821" s="29">
        <f>DATE(J821,MATCH(K821,{"Jan","Feb","Mar","Apr","May","Jun","Jul","Aug","Sep","Oct","Nov","Dec"},0),D821)</f>
        <v>29850</v>
      </c>
      <c r="P821" s="23">
        <f>DATEDIF(O821,'Cleaning Summary'!$B$62,"Y")</f>
        <v>41</v>
      </c>
    </row>
    <row r="822" spans="1:16" x14ac:dyDescent="0.35">
      <c r="A822" s="23" t="s">
        <v>3153</v>
      </c>
      <c r="B822" s="23">
        <v>1981</v>
      </c>
      <c r="C822" s="23" t="s">
        <v>73</v>
      </c>
      <c r="D822" s="23">
        <v>3</v>
      </c>
      <c r="E822" s="23">
        <v>1</v>
      </c>
      <c r="F822" s="28">
        <v>6775.96</v>
      </c>
      <c r="G822" s="23" t="s">
        <v>86</v>
      </c>
      <c r="H822" s="23" t="s">
        <v>87</v>
      </c>
      <c r="I822" s="23" t="s">
        <v>4812</v>
      </c>
      <c r="J822" s="23">
        <f>IF(TRIM(B822)="?",'Cleaning Summary'!$B$28,B822)</f>
        <v>1981</v>
      </c>
      <c r="K822" s="23" t="str">
        <f>IF(TRIM(C822)="?",'Cleaning Summary'!$B$27,C822)</f>
        <v>Sep</v>
      </c>
      <c r="L822" s="23" t="str">
        <f>IF(TRIM(G822)="?",'Cleaning Summary'!$B$40,G822)</f>
        <v>tier - 2</v>
      </c>
      <c r="M822" s="23" t="str">
        <f>IF(TRIM(H822)="?",'Cleaning Summary'!$B$45,H822)</f>
        <v>tier - 3</v>
      </c>
      <c r="N822" s="23" t="str">
        <f>IF(TRIM(I822)="?",'Cleaning Summary'!$B$29,I822)</f>
        <v>R1011</v>
      </c>
      <c r="O822" s="29">
        <f>DATE(J822,MATCH(K822,{"Jan","Feb","Mar","Apr","May","Jun","Jul","Aug","Sep","Oct","Nov","Dec"},0),D822)</f>
        <v>29832</v>
      </c>
      <c r="P822" s="23">
        <f>DATEDIF(O822,'Cleaning Summary'!$B$62,"Y")</f>
        <v>41</v>
      </c>
    </row>
    <row r="823" spans="1:16" x14ac:dyDescent="0.35">
      <c r="A823" s="23" t="s">
        <v>3151</v>
      </c>
      <c r="B823" s="23">
        <v>1981</v>
      </c>
      <c r="C823" s="23" t="s">
        <v>4811</v>
      </c>
      <c r="D823" s="23">
        <v>8</v>
      </c>
      <c r="E823" s="23">
        <v>1</v>
      </c>
      <c r="F823" s="28">
        <v>6781.35</v>
      </c>
      <c r="G823" s="23" t="s">
        <v>86</v>
      </c>
      <c r="H823" s="23" t="s">
        <v>85</v>
      </c>
      <c r="I823" s="23" t="s">
        <v>4805</v>
      </c>
      <c r="J823" s="23">
        <f>IF(TRIM(B823)="?",'Cleaning Summary'!$B$28,B823)</f>
        <v>1981</v>
      </c>
      <c r="K823" s="23" t="str">
        <f>IF(TRIM(C823)="?",'Cleaning Summary'!$B$27,C823)</f>
        <v>Oct</v>
      </c>
      <c r="L823" s="23" t="str">
        <f>IF(TRIM(G823)="?",'Cleaning Summary'!$B$40,G823)</f>
        <v>tier - 2</v>
      </c>
      <c r="M823" s="23" t="str">
        <f>IF(TRIM(H823)="?",'Cleaning Summary'!$B$45,H823)</f>
        <v>tier - 1</v>
      </c>
      <c r="N823" s="23" t="str">
        <f>IF(TRIM(I823)="?",'Cleaning Summary'!$B$29,I823)</f>
        <v>R1013</v>
      </c>
      <c r="O823" s="29">
        <f>DATE(J823,MATCH(K823,{"Jan","Feb","Mar","Apr","May","Jun","Jul","Aug","Sep","Oct","Nov","Dec"},0),D823)</f>
        <v>29867</v>
      </c>
      <c r="P823" s="23">
        <f>DATEDIF(O823,'Cleaning Summary'!$B$62,"Y")</f>
        <v>41</v>
      </c>
    </row>
    <row r="824" spans="1:16" x14ac:dyDescent="0.35">
      <c r="A824" s="23" t="s">
        <v>3149</v>
      </c>
      <c r="B824" s="23">
        <v>1980</v>
      </c>
      <c r="C824" s="23" t="s">
        <v>4806</v>
      </c>
      <c r="D824" s="23">
        <v>23</v>
      </c>
      <c r="E824" s="23">
        <v>2</v>
      </c>
      <c r="F824" s="28">
        <v>6781.52</v>
      </c>
      <c r="G824" s="23" t="s">
        <v>86</v>
      </c>
      <c r="H824" s="23" t="s">
        <v>86</v>
      </c>
      <c r="I824" s="23" t="s">
        <v>4805</v>
      </c>
      <c r="J824" s="23">
        <f>IF(TRIM(B824)="?",'Cleaning Summary'!$B$28,B824)</f>
        <v>1980</v>
      </c>
      <c r="K824" s="23" t="str">
        <f>IF(TRIM(C824)="?",'Cleaning Summary'!$B$27,C824)</f>
        <v>Nov</v>
      </c>
      <c r="L824" s="23" t="str">
        <f>IF(TRIM(G824)="?",'Cleaning Summary'!$B$40,G824)</f>
        <v>tier - 2</v>
      </c>
      <c r="M824" s="23" t="str">
        <f>IF(TRIM(H824)="?",'Cleaning Summary'!$B$45,H824)</f>
        <v>tier - 2</v>
      </c>
      <c r="N824" s="23" t="str">
        <f>IF(TRIM(I824)="?",'Cleaning Summary'!$B$29,I824)</f>
        <v>R1013</v>
      </c>
      <c r="O824" s="29">
        <f>DATE(J824,MATCH(K824,{"Jan","Feb","Mar","Apr","May","Jun","Jul","Aug","Sep","Oct","Nov","Dec"},0),D824)</f>
        <v>29548</v>
      </c>
      <c r="P824" s="23">
        <f>DATEDIF(O824,'Cleaning Summary'!$B$62,"Y")</f>
        <v>42</v>
      </c>
    </row>
    <row r="825" spans="1:16" x14ac:dyDescent="0.35">
      <c r="A825" s="23" t="s">
        <v>3147</v>
      </c>
      <c r="B825" s="23">
        <v>1985</v>
      </c>
      <c r="C825" s="23" t="s">
        <v>4809</v>
      </c>
      <c r="D825" s="23">
        <v>24</v>
      </c>
      <c r="E825" s="23">
        <v>3</v>
      </c>
      <c r="F825" s="28">
        <v>6796.86</v>
      </c>
      <c r="G825" s="23" t="s">
        <v>87</v>
      </c>
      <c r="H825" s="23" t="s">
        <v>87</v>
      </c>
      <c r="I825" s="23" t="s">
        <v>4808</v>
      </c>
      <c r="J825" s="23">
        <f>IF(TRIM(B825)="?",'Cleaning Summary'!$B$28,B825)</f>
        <v>1985</v>
      </c>
      <c r="K825" s="23" t="str">
        <f>IF(TRIM(C825)="?",'Cleaning Summary'!$B$27,C825)</f>
        <v>Dec</v>
      </c>
      <c r="L825" s="23" t="str">
        <f>IF(TRIM(G825)="?",'Cleaning Summary'!$B$40,G825)</f>
        <v>tier - 3</v>
      </c>
      <c r="M825" s="23" t="str">
        <f>IF(TRIM(H825)="?",'Cleaning Summary'!$B$45,H825)</f>
        <v>tier - 3</v>
      </c>
      <c r="N825" s="23" t="str">
        <f>IF(TRIM(I825)="?",'Cleaning Summary'!$B$29,I825)</f>
        <v>R1012</v>
      </c>
      <c r="O825" s="29">
        <f>DATE(J825,MATCH(K825,{"Jan","Feb","Mar","Apr","May","Jun","Jul","Aug","Sep","Oct","Nov","Dec"},0),D825)</f>
        <v>31405</v>
      </c>
      <c r="P825" s="23">
        <f>DATEDIF(O825,'Cleaning Summary'!$B$62,"Y")</f>
        <v>37</v>
      </c>
    </row>
    <row r="826" spans="1:16" x14ac:dyDescent="0.35">
      <c r="A826" s="23" t="s">
        <v>3145</v>
      </c>
      <c r="B826" s="23">
        <v>1991</v>
      </c>
      <c r="C826" s="23" t="s">
        <v>4807</v>
      </c>
      <c r="D826" s="23">
        <v>29</v>
      </c>
      <c r="E826" s="23">
        <v>5</v>
      </c>
      <c r="F826" s="28">
        <v>6799.46</v>
      </c>
      <c r="G826" s="23" t="s">
        <v>85</v>
      </c>
      <c r="H826" s="23" t="s">
        <v>86</v>
      </c>
      <c r="I826" s="23" t="s">
        <v>4820</v>
      </c>
      <c r="J826" s="23">
        <f>IF(TRIM(B826)="?",'Cleaning Summary'!$B$28,B826)</f>
        <v>1991</v>
      </c>
      <c r="K826" s="23" t="str">
        <f>IF(TRIM(C826)="?",'Cleaning Summary'!$B$27,C826)</f>
        <v>Jun</v>
      </c>
      <c r="L826" s="23" t="str">
        <f>IF(TRIM(G826)="?",'Cleaning Summary'!$B$40,G826)</f>
        <v>tier - 1</v>
      </c>
      <c r="M826" s="23" t="str">
        <f>IF(TRIM(H826)="?",'Cleaning Summary'!$B$45,H826)</f>
        <v>tier - 2</v>
      </c>
      <c r="N826" s="23" t="str">
        <f>IF(TRIM(I826)="?",'Cleaning Summary'!$B$29,I826)</f>
        <v>R1014</v>
      </c>
      <c r="O826" s="29">
        <f>DATE(J826,MATCH(K826,{"Jan","Feb","Mar","Apr","May","Jun","Jul","Aug","Sep","Oct","Nov","Dec"},0),D826)</f>
        <v>33418</v>
      </c>
      <c r="P826" s="23">
        <f>DATEDIF(O826,'Cleaning Summary'!$B$62,"Y")</f>
        <v>31</v>
      </c>
    </row>
    <row r="827" spans="1:16" x14ac:dyDescent="0.35">
      <c r="A827" s="23" t="s">
        <v>3143</v>
      </c>
      <c r="B827" s="23">
        <v>1975</v>
      </c>
      <c r="C827" s="23" t="s">
        <v>4810</v>
      </c>
      <c r="D827" s="23">
        <v>17</v>
      </c>
      <c r="E827" s="23">
        <v>1</v>
      </c>
      <c r="F827" s="28">
        <v>6809.46</v>
      </c>
      <c r="G827" s="23" t="s">
        <v>86</v>
      </c>
      <c r="H827" s="23" t="s">
        <v>85</v>
      </c>
      <c r="I827" s="23" t="s">
        <v>4808</v>
      </c>
      <c r="J827" s="23">
        <f>IF(TRIM(B827)="?",'Cleaning Summary'!$B$28,B827)</f>
        <v>1975</v>
      </c>
      <c r="K827" s="23" t="str">
        <f>IF(TRIM(C827)="?",'Cleaning Summary'!$B$27,C827)</f>
        <v>Aug</v>
      </c>
      <c r="L827" s="23" t="str">
        <f>IF(TRIM(G827)="?",'Cleaning Summary'!$B$40,G827)</f>
        <v>tier - 2</v>
      </c>
      <c r="M827" s="23" t="str">
        <f>IF(TRIM(H827)="?",'Cleaning Summary'!$B$45,H827)</f>
        <v>tier - 1</v>
      </c>
      <c r="N827" s="23" t="str">
        <f>IF(TRIM(I827)="?",'Cleaning Summary'!$B$29,I827)</f>
        <v>R1012</v>
      </c>
      <c r="O827" s="29">
        <f>DATE(J827,MATCH(K827,{"Jan","Feb","Mar","Apr","May","Jun","Jul","Aug","Sep","Oct","Nov","Dec"},0),D827)</f>
        <v>27623</v>
      </c>
      <c r="P827" s="23">
        <f>DATEDIF(O827,'Cleaning Summary'!$B$62,"Y")</f>
        <v>47</v>
      </c>
    </row>
    <row r="828" spans="1:16" x14ac:dyDescent="0.35">
      <c r="A828" s="23" t="s">
        <v>3141</v>
      </c>
      <c r="B828" s="23">
        <v>1994</v>
      </c>
      <c r="C828" s="23" t="s">
        <v>4804</v>
      </c>
      <c r="D828" s="23">
        <v>8</v>
      </c>
      <c r="E828" s="23">
        <v>0</v>
      </c>
      <c r="F828" s="28">
        <v>6827.69</v>
      </c>
      <c r="G828" s="23" t="s">
        <v>86</v>
      </c>
      <c r="H828" s="23" t="s">
        <v>86</v>
      </c>
      <c r="I828" s="23" t="s">
        <v>4821</v>
      </c>
      <c r="J828" s="23">
        <f>IF(TRIM(B828)="?",'Cleaning Summary'!$B$28,B828)</f>
        <v>1994</v>
      </c>
      <c r="K828" s="23" t="str">
        <f>IF(TRIM(C828)="?",'Cleaning Summary'!$B$27,C828)</f>
        <v>Jul</v>
      </c>
      <c r="L828" s="23" t="str">
        <f>IF(TRIM(G828)="?",'Cleaning Summary'!$B$40,G828)</f>
        <v>tier - 2</v>
      </c>
      <c r="M828" s="23" t="str">
        <f>IF(TRIM(H828)="?",'Cleaning Summary'!$B$45,H828)</f>
        <v>tier - 2</v>
      </c>
      <c r="N828" s="23" t="str">
        <f>IF(TRIM(I828)="?",'Cleaning Summary'!$B$29,I828)</f>
        <v>R1021</v>
      </c>
      <c r="O828" s="29">
        <f>DATE(J828,MATCH(K828,{"Jan","Feb","Mar","Apr","May","Jun","Jul","Aug","Sep","Oct","Nov","Dec"},0),D828)</f>
        <v>34523</v>
      </c>
      <c r="P828" s="23">
        <f>DATEDIF(O828,'Cleaning Summary'!$B$62,"Y")</f>
        <v>28</v>
      </c>
    </row>
    <row r="829" spans="1:16" x14ac:dyDescent="0.35">
      <c r="A829" s="23" t="s">
        <v>3139</v>
      </c>
      <c r="B829" s="23">
        <v>1979</v>
      </c>
      <c r="C829" s="23" t="s">
        <v>4804</v>
      </c>
      <c r="D829" s="23">
        <v>15</v>
      </c>
      <c r="E829" s="23">
        <v>0</v>
      </c>
      <c r="F829" s="28">
        <v>6837.37</v>
      </c>
      <c r="G829" s="23" t="s">
        <v>87</v>
      </c>
      <c r="H829" s="23" t="s">
        <v>85</v>
      </c>
      <c r="I829" s="23" t="s">
        <v>4815</v>
      </c>
      <c r="J829" s="23">
        <f>IF(TRIM(B829)="?",'Cleaning Summary'!$B$28,B829)</f>
        <v>1979</v>
      </c>
      <c r="K829" s="23" t="str">
        <f>IF(TRIM(C829)="?",'Cleaning Summary'!$B$27,C829)</f>
        <v>Jul</v>
      </c>
      <c r="L829" s="23" t="str">
        <f>IF(TRIM(G829)="?",'Cleaning Summary'!$B$40,G829)</f>
        <v>tier - 3</v>
      </c>
      <c r="M829" s="23" t="str">
        <f>IF(TRIM(H829)="?",'Cleaning Summary'!$B$45,H829)</f>
        <v>tier - 1</v>
      </c>
      <c r="N829" s="23" t="str">
        <f>IF(TRIM(I829)="?",'Cleaning Summary'!$B$29,I829)</f>
        <v>R1016</v>
      </c>
      <c r="O829" s="29">
        <f>DATE(J829,MATCH(K829,{"Jan","Feb","Mar","Apr","May","Jun","Jul","Aug","Sep","Oct","Nov","Dec"},0),D829)</f>
        <v>29051</v>
      </c>
      <c r="P829" s="23">
        <f>DATEDIF(O829,'Cleaning Summary'!$B$62,"Y")</f>
        <v>43</v>
      </c>
    </row>
    <row r="830" spans="1:16" x14ac:dyDescent="0.35">
      <c r="A830" s="23" t="s">
        <v>3137</v>
      </c>
      <c r="B830" s="23">
        <v>2000</v>
      </c>
      <c r="C830" s="23" t="s">
        <v>4806</v>
      </c>
      <c r="D830" s="23">
        <v>30</v>
      </c>
      <c r="E830" s="23">
        <v>0</v>
      </c>
      <c r="F830" s="28">
        <v>6842.28</v>
      </c>
      <c r="G830" s="23" t="s">
        <v>86</v>
      </c>
      <c r="H830" s="23" t="s">
        <v>85</v>
      </c>
      <c r="I830" s="23" t="s">
        <v>4808</v>
      </c>
      <c r="J830" s="23">
        <f>IF(TRIM(B830)="?",'Cleaning Summary'!$B$28,B830)</f>
        <v>2000</v>
      </c>
      <c r="K830" s="23" t="str">
        <f>IF(TRIM(C830)="?",'Cleaning Summary'!$B$27,C830)</f>
        <v>Nov</v>
      </c>
      <c r="L830" s="23" t="str">
        <f>IF(TRIM(G830)="?",'Cleaning Summary'!$B$40,G830)</f>
        <v>tier - 2</v>
      </c>
      <c r="M830" s="23" t="str">
        <f>IF(TRIM(H830)="?",'Cleaning Summary'!$B$45,H830)</f>
        <v>tier - 1</v>
      </c>
      <c r="N830" s="23" t="str">
        <f>IF(TRIM(I830)="?",'Cleaning Summary'!$B$29,I830)</f>
        <v>R1012</v>
      </c>
      <c r="O830" s="29">
        <f>DATE(J830,MATCH(K830,{"Jan","Feb","Mar","Apr","May","Jun","Jul","Aug","Sep","Oct","Nov","Dec"},0),D830)</f>
        <v>36860</v>
      </c>
      <c r="P830" s="23">
        <f>DATEDIF(O830,'Cleaning Summary'!$B$62,"Y")</f>
        <v>22</v>
      </c>
    </row>
    <row r="831" spans="1:16" x14ac:dyDescent="0.35">
      <c r="A831" s="23" t="s">
        <v>3135</v>
      </c>
      <c r="B831" s="23">
        <v>1977</v>
      </c>
      <c r="C831" s="23" t="s">
        <v>4807</v>
      </c>
      <c r="D831" s="23">
        <v>15</v>
      </c>
      <c r="E831" s="23">
        <v>2</v>
      </c>
      <c r="F831" s="28">
        <v>6843.17</v>
      </c>
      <c r="G831" s="23" t="s">
        <v>86</v>
      </c>
      <c r="H831" s="23" t="s">
        <v>85</v>
      </c>
      <c r="I831" s="23" t="s">
        <v>4805</v>
      </c>
      <c r="J831" s="23">
        <f>IF(TRIM(B831)="?",'Cleaning Summary'!$B$28,B831)</f>
        <v>1977</v>
      </c>
      <c r="K831" s="23" t="str">
        <f>IF(TRIM(C831)="?",'Cleaning Summary'!$B$27,C831)</f>
        <v>Jun</v>
      </c>
      <c r="L831" s="23" t="str">
        <f>IF(TRIM(G831)="?",'Cleaning Summary'!$B$40,G831)</f>
        <v>tier - 2</v>
      </c>
      <c r="M831" s="23" t="str">
        <f>IF(TRIM(H831)="?",'Cleaning Summary'!$B$45,H831)</f>
        <v>tier - 1</v>
      </c>
      <c r="N831" s="23" t="str">
        <f>IF(TRIM(I831)="?",'Cleaning Summary'!$B$29,I831)</f>
        <v>R1013</v>
      </c>
      <c r="O831" s="29">
        <f>DATE(J831,MATCH(K831,{"Jan","Feb","Mar","Apr","May","Jun","Jul","Aug","Sep","Oct","Nov","Dec"},0),D831)</f>
        <v>28291</v>
      </c>
      <c r="P831" s="23">
        <f>DATEDIF(O831,'Cleaning Summary'!$B$62,"Y")</f>
        <v>45</v>
      </c>
    </row>
    <row r="832" spans="1:16" x14ac:dyDescent="0.35">
      <c r="A832" s="23" t="s">
        <v>3133</v>
      </c>
      <c r="B832" s="23">
        <v>1979</v>
      </c>
      <c r="C832" s="23" t="s">
        <v>4806</v>
      </c>
      <c r="D832" s="23">
        <v>4</v>
      </c>
      <c r="E832" s="23">
        <v>1</v>
      </c>
      <c r="F832" s="28">
        <v>6849.03</v>
      </c>
      <c r="G832" s="23" t="s">
        <v>86</v>
      </c>
      <c r="H832" s="23" t="s">
        <v>86</v>
      </c>
      <c r="I832" s="23" t="s">
        <v>4812</v>
      </c>
      <c r="J832" s="23">
        <f>IF(TRIM(B832)="?",'Cleaning Summary'!$B$28,B832)</f>
        <v>1979</v>
      </c>
      <c r="K832" s="23" t="str">
        <f>IF(TRIM(C832)="?",'Cleaning Summary'!$B$27,C832)</f>
        <v>Nov</v>
      </c>
      <c r="L832" s="23" t="str">
        <f>IF(TRIM(G832)="?",'Cleaning Summary'!$B$40,G832)</f>
        <v>tier - 2</v>
      </c>
      <c r="M832" s="23" t="str">
        <f>IF(TRIM(H832)="?",'Cleaning Summary'!$B$45,H832)</f>
        <v>tier - 2</v>
      </c>
      <c r="N832" s="23" t="str">
        <f>IF(TRIM(I832)="?",'Cleaning Summary'!$B$29,I832)</f>
        <v>R1011</v>
      </c>
      <c r="O832" s="29">
        <f>DATE(J832,MATCH(K832,{"Jan","Feb","Mar","Apr","May","Jun","Jul","Aug","Sep","Oct","Nov","Dec"},0),D832)</f>
        <v>29163</v>
      </c>
      <c r="P832" s="23">
        <f>DATEDIF(O832,'Cleaning Summary'!$B$62,"Y")</f>
        <v>43</v>
      </c>
    </row>
    <row r="833" spans="1:16" x14ac:dyDescent="0.35">
      <c r="A833" s="23" t="s">
        <v>3131</v>
      </c>
      <c r="B833" s="23">
        <v>1981</v>
      </c>
      <c r="C833" s="23" t="s">
        <v>4807</v>
      </c>
      <c r="D833" s="23">
        <v>19</v>
      </c>
      <c r="E833" s="23">
        <v>1</v>
      </c>
      <c r="F833" s="28">
        <v>6858.48</v>
      </c>
      <c r="G833" s="23" t="s">
        <v>86</v>
      </c>
      <c r="H833" s="23" t="s">
        <v>86</v>
      </c>
      <c r="I833" s="23" t="s">
        <v>4814</v>
      </c>
      <c r="J833" s="23">
        <f>IF(TRIM(B833)="?",'Cleaning Summary'!$B$28,B833)</f>
        <v>1981</v>
      </c>
      <c r="K833" s="23" t="str">
        <f>IF(TRIM(C833)="?",'Cleaning Summary'!$B$27,C833)</f>
        <v>Jun</v>
      </c>
      <c r="L833" s="23" t="str">
        <f>IF(TRIM(G833)="?",'Cleaning Summary'!$B$40,G833)</f>
        <v>tier - 2</v>
      </c>
      <c r="M833" s="23" t="str">
        <f>IF(TRIM(H833)="?",'Cleaning Summary'!$B$45,H833)</f>
        <v>tier - 2</v>
      </c>
      <c r="N833" s="23" t="str">
        <f>IF(TRIM(I833)="?",'Cleaning Summary'!$B$29,I833)</f>
        <v>R1019</v>
      </c>
      <c r="O833" s="29">
        <f>DATE(J833,MATCH(K833,{"Jan","Feb","Mar","Apr","May","Jun","Jul","Aug","Sep","Oct","Nov","Dec"},0),D833)</f>
        <v>29756</v>
      </c>
      <c r="P833" s="23">
        <f>DATEDIF(O833,'Cleaning Summary'!$B$62,"Y")</f>
        <v>41</v>
      </c>
    </row>
    <row r="834" spans="1:16" x14ac:dyDescent="0.35">
      <c r="A834" s="23" t="s">
        <v>3129</v>
      </c>
      <c r="B834" s="23">
        <v>1978</v>
      </c>
      <c r="C834" s="23" t="s">
        <v>4810</v>
      </c>
      <c r="D834" s="23">
        <v>5</v>
      </c>
      <c r="E834" s="23">
        <v>2</v>
      </c>
      <c r="F834" s="28">
        <v>6863.49</v>
      </c>
      <c r="G834" s="23" t="s">
        <v>86</v>
      </c>
      <c r="H834" s="23" t="s">
        <v>85</v>
      </c>
      <c r="I834" s="23" t="s">
        <v>4805</v>
      </c>
      <c r="J834" s="23">
        <f>IF(TRIM(B834)="?",'Cleaning Summary'!$B$28,B834)</f>
        <v>1978</v>
      </c>
      <c r="K834" s="23" t="str">
        <f>IF(TRIM(C834)="?",'Cleaning Summary'!$B$27,C834)</f>
        <v>Aug</v>
      </c>
      <c r="L834" s="23" t="str">
        <f>IF(TRIM(G834)="?",'Cleaning Summary'!$B$40,G834)</f>
        <v>tier - 2</v>
      </c>
      <c r="M834" s="23" t="str">
        <f>IF(TRIM(H834)="?",'Cleaning Summary'!$B$45,H834)</f>
        <v>tier - 1</v>
      </c>
      <c r="N834" s="23" t="str">
        <f>IF(TRIM(I834)="?",'Cleaning Summary'!$B$29,I834)</f>
        <v>R1013</v>
      </c>
      <c r="O834" s="29">
        <f>DATE(J834,MATCH(K834,{"Jan","Feb","Mar","Apr","May","Jun","Jul","Aug","Sep","Oct","Nov","Dec"},0),D834)</f>
        <v>28707</v>
      </c>
      <c r="P834" s="23">
        <f>DATEDIF(O834,'Cleaning Summary'!$B$62,"Y")</f>
        <v>44</v>
      </c>
    </row>
    <row r="835" spans="1:16" x14ac:dyDescent="0.35">
      <c r="A835" s="23" t="s">
        <v>3127</v>
      </c>
      <c r="B835" s="23">
        <v>1969</v>
      </c>
      <c r="C835" s="23" t="s">
        <v>4811</v>
      </c>
      <c r="D835" s="23">
        <v>23</v>
      </c>
      <c r="E835" s="23">
        <v>0</v>
      </c>
      <c r="F835" s="28">
        <v>6868.39</v>
      </c>
      <c r="G835" s="23" t="s">
        <v>86</v>
      </c>
      <c r="H835" s="23" t="s">
        <v>86</v>
      </c>
      <c r="I835" s="23" t="s">
        <v>4805</v>
      </c>
      <c r="J835" s="23">
        <f>IF(TRIM(B835)="?",'Cleaning Summary'!$B$28,B835)</f>
        <v>1969</v>
      </c>
      <c r="K835" s="23" t="str">
        <f>IF(TRIM(C835)="?",'Cleaning Summary'!$B$27,C835)</f>
        <v>Oct</v>
      </c>
      <c r="L835" s="23" t="str">
        <f>IF(TRIM(G835)="?",'Cleaning Summary'!$B$40,G835)</f>
        <v>tier - 2</v>
      </c>
      <c r="M835" s="23" t="str">
        <f>IF(TRIM(H835)="?",'Cleaning Summary'!$B$45,H835)</f>
        <v>tier - 2</v>
      </c>
      <c r="N835" s="23" t="str">
        <f>IF(TRIM(I835)="?",'Cleaning Summary'!$B$29,I835)</f>
        <v>R1013</v>
      </c>
      <c r="O835" s="29">
        <f>DATE(J835,MATCH(K835,{"Jan","Feb","Mar","Apr","May","Jun","Jul","Aug","Sep","Oct","Nov","Dec"},0),D835)</f>
        <v>25499</v>
      </c>
      <c r="P835" s="23">
        <f>DATEDIF(O835,'Cleaning Summary'!$B$62,"Y")</f>
        <v>53</v>
      </c>
    </row>
    <row r="836" spans="1:16" x14ac:dyDescent="0.35">
      <c r="A836" s="23" t="s">
        <v>3125</v>
      </c>
      <c r="B836" s="23">
        <v>1981</v>
      </c>
      <c r="C836" s="23" t="s">
        <v>4807</v>
      </c>
      <c r="D836" s="23">
        <v>23</v>
      </c>
      <c r="E836" s="23">
        <v>2</v>
      </c>
      <c r="F836" s="28">
        <v>6875.96</v>
      </c>
      <c r="G836" s="23" t="s">
        <v>86</v>
      </c>
      <c r="H836" s="23" t="s">
        <v>86</v>
      </c>
      <c r="I836" s="23" t="s">
        <v>4812</v>
      </c>
      <c r="J836" s="23">
        <f>IF(TRIM(B836)="?",'Cleaning Summary'!$B$28,B836)</f>
        <v>1981</v>
      </c>
      <c r="K836" s="23" t="str">
        <f>IF(TRIM(C836)="?",'Cleaning Summary'!$B$27,C836)</f>
        <v>Jun</v>
      </c>
      <c r="L836" s="23" t="str">
        <f>IF(TRIM(G836)="?",'Cleaning Summary'!$B$40,G836)</f>
        <v>tier - 2</v>
      </c>
      <c r="M836" s="23" t="str">
        <f>IF(TRIM(H836)="?",'Cleaning Summary'!$B$45,H836)</f>
        <v>tier - 2</v>
      </c>
      <c r="N836" s="23" t="str">
        <f>IF(TRIM(I836)="?",'Cleaning Summary'!$B$29,I836)</f>
        <v>R1011</v>
      </c>
      <c r="O836" s="29">
        <f>DATE(J836,MATCH(K836,{"Jan","Feb","Mar","Apr","May","Jun","Jul","Aug","Sep","Oct","Nov","Dec"},0),D836)</f>
        <v>29760</v>
      </c>
      <c r="P836" s="23">
        <f>DATEDIF(O836,'Cleaning Summary'!$B$62,"Y")</f>
        <v>41</v>
      </c>
    </row>
    <row r="837" spans="1:16" x14ac:dyDescent="0.35">
      <c r="A837" s="23" t="s">
        <v>3123</v>
      </c>
      <c r="B837" s="23">
        <v>2004</v>
      </c>
      <c r="C837" s="23" t="s">
        <v>4809</v>
      </c>
      <c r="D837" s="23">
        <v>24</v>
      </c>
      <c r="E837" s="23">
        <v>0</v>
      </c>
      <c r="F837" s="28">
        <v>6876.53</v>
      </c>
      <c r="G837" s="23" t="s">
        <v>86</v>
      </c>
      <c r="H837" s="23" t="s">
        <v>85</v>
      </c>
      <c r="I837" s="23" t="s">
        <v>4808</v>
      </c>
      <c r="J837" s="23">
        <f>IF(TRIM(B837)="?",'Cleaning Summary'!$B$28,B837)</f>
        <v>2004</v>
      </c>
      <c r="K837" s="23" t="str">
        <f>IF(TRIM(C837)="?",'Cleaning Summary'!$B$27,C837)</f>
        <v>Dec</v>
      </c>
      <c r="L837" s="23" t="str">
        <f>IF(TRIM(G837)="?",'Cleaning Summary'!$B$40,G837)</f>
        <v>tier - 2</v>
      </c>
      <c r="M837" s="23" t="str">
        <f>IF(TRIM(H837)="?",'Cleaning Summary'!$B$45,H837)</f>
        <v>tier - 1</v>
      </c>
      <c r="N837" s="23" t="str">
        <f>IF(TRIM(I837)="?",'Cleaning Summary'!$B$29,I837)</f>
        <v>R1012</v>
      </c>
      <c r="O837" s="29">
        <f>DATE(J837,MATCH(K837,{"Jan","Feb","Mar","Apr","May","Jun","Jul","Aug","Sep","Oct","Nov","Dec"},0),D837)</f>
        <v>38345</v>
      </c>
      <c r="P837" s="23">
        <f>DATEDIF(O837,'Cleaning Summary'!$B$62,"Y")</f>
        <v>18</v>
      </c>
    </row>
    <row r="838" spans="1:16" x14ac:dyDescent="0.35">
      <c r="A838" s="23" t="s">
        <v>3121</v>
      </c>
      <c r="B838" s="23">
        <v>1985</v>
      </c>
      <c r="C838" s="23" t="s">
        <v>73</v>
      </c>
      <c r="D838" s="23">
        <v>10</v>
      </c>
      <c r="E838" s="23">
        <v>2</v>
      </c>
      <c r="F838" s="28">
        <v>6877.98</v>
      </c>
      <c r="G838" s="23" t="s">
        <v>86</v>
      </c>
      <c r="H838" s="23" t="s">
        <v>85</v>
      </c>
      <c r="I838" s="23" t="s">
        <v>4818</v>
      </c>
      <c r="J838" s="23">
        <f>IF(TRIM(B838)="?",'Cleaning Summary'!$B$28,B838)</f>
        <v>1985</v>
      </c>
      <c r="K838" s="23" t="str">
        <f>IF(TRIM(C838)="?",'Cleaning Summary'!$B$27,C838)</f>
        <v>Sep</v>
      </c>
      <c r="L838" s="23" t="str">
        <f>IF(TRIM(G838)="?",'Cleaning Summary'!$B$40,G838)</f>
        <v>tier - 2</v>
      </c>
      <c r="M838" s="23" t="str">
        <f>IF(TRIM(H838)="?",'Cleaning Summary'!$B$45,H838)</f>
        <v>tier - 1</v>
      </c>
      <c r="N838" s="23" t="str">
        <f>IF(TRIM(I838)="?",'Cleaning Summary'!$B$29,I838)</f>
        <v>R1024</v>
      </c>
      <c r="O838" s="29">
        <f>DATE(J838,MATCH(K838,{"Jan","Feb","Mar","Apr","May","Jun","Jul","Aug","Sep","Oct","Nov","Dec"},0),D838)</f>
        <v>31300</v>
      </c>
      <c r="P838" s="23">
        <f>DATEDIF(O838,'Cleaning Summary'!$B$62,"Y")</f>
        <v>37</v>
      </c>
    </row>
    <row r="839" spans="1:16" x14ac:dyDescent="0.35">
      <c r="A839" s="23" t="s">
        <v>3119</v>
      </c>
      <c r="B839" s="23">
        <v>1989</v>
      </c>
      <c r="C839" s="23" t="s">
        <v>4809</v>
      </c>
      <c r="D839" s="23">
        <v>21</v>
      </c>
      <c r="E839" s="23">
        <v>3</v>
      </c>
      <c r="F839" s="28">
        <v>6895.19</v>
      </c>
      <c r="G839" s="23" t="s">
        <v>86</v>
      </c>
      <c r="H839" s="23" t="s">
        <v>87</v>
      </c>
      <c r="I839" s="23" t="s">
        <v>4818</v>
      </c>
      <c r="J839" s="23">
        <f>IF(TRIM(B839)="?",'Cleaning Summary'!$B$28,B839)</f>
        <v>1989</v>
      </c>
      <c r="K839" s="23" t="str">
        <f>IF(TRIM(C839)="?",'Cleaning Summary'!$B$27,C839)</f>
        <v>Dec</v>
      </c>
      <c r="L839" s="23" t="str">
        <f>IF(TRIM(G839)="?",'Cleaning Summary'!$B$40,G839)</f>
        <v>tier - 2</v>
      </c>
      <c r="M839" s="23" t="str">
        <f>IF(TRIM(H839)="?",'Cleaning Summary'!$B$45,H839)</f>
        <v>tier - 3</v>
      </c>
      <c r="N839" s="23" t="str">
        <f>IF(TRIM(I839)="?",'Cleaning Summary'!$B$29,I839)</f>
        <v>R1024</v>
      </c>
      <c r="O839" s="29">
        <f>DATE(J839,MATCH(K839,{"Jan","Feb","Mar","Apr","May","Jun","Jul","Aug","Sep","Oct","Nov","Dec"},0),D839)</f>
        <v>32863</v>
      </c>
      <c r="P839" s="23">
        <f>DATEDIF(O839,'Cleaning Summary'!$B$62,"Y")</f>
        <v>33</v>
      </c>
    </row>
    <row r="840" spans="1:16" x14ac:dyDescent="0.35">
      <c r="A840" s="23" t="s">
        <v>3117</v>
      </c>
      <c r="B840" s="23">
        <v>1984</v>
      </c>
      <c r="C840" s="23" t="s">
        <v>73</v>
      </c>
      <c r="D840" s="23">
        <v>5</v>
      </c>
      <c r="E840" s="23">
        <v>2</v>
      </c>
      <c r="F840" s="28">
        <v>6933.24</v>
      </c>
      <c r="G840" s="23" t="s">
        <v>86</v>
      </c>
      <c r="H840" s="23" t="s">
        <v>87</v>
      </c>
      <c r="I840" s="23" t="s">
        <v>4808</v>
      </c>
      <c r="J840" s="23">
        <f>IF(TRIM(B840)="?",'Cleaning Summary'!$B$28,B840)</f>
        <v>1984</v>
      </c>
      <c r="K840" s="23" t="str">
        <f>IF(TRIM(C840)="?",'Cleaning Summary'!$B$27,C840)</f>
        <v>Sep</v>
      </c>
      <c r="L840" s="23" t="str">
        <f>IF(TRIM(G840)="?",'Cleaning Summary'!$B$40,G840)</f>
        <v>tier - 2</v>
      </c>
      <c r="M840" s="23" t="str">
        <f>IF(TRIM(H840)="?",'Cleaning Summary'!$B$45,H840)</f>
        <v>tier - 3</v>
      </c>
      <c r="N840" s="23" t="str">
        <f>IF(TRIM(I840)="?",'Cleaning Summary'!$B$29,I840)</f>
        <v>R1012</v>
      </c>
      <c r="O840" s="29">
        <f>DATE(J840,MATCH(K840,{"Jan","Feb","Mar","Apr","May","Jun","Jul","Aug","Sep","Oct","Nov","Dec"},0),D840)</f>
        <v>30930</v>
      </c>
      <c r="P840" s="23">
        <f>DATEDIF(O840,'Cleaning Summary'!$B$62,"Y")</f>
        <v>38</v>
      </c>
    </row>
    <row r="841" spans="1:16" x14ac:dyDescent="0.35">
      <c r="A841" s="23" t="s">
        <v>3115</v>
      </c>
      <c r="B841" s="23">
        <v>1978</v>
      </c>
      <c r="C841" s="23" t="s">
        <v>4806</v>
      </c>
      <c r="D841" s="23">
        <v>29</v>
      </c>
      <c r="E841" s="23">
        <v>2</v>
      </c>
      <c r="F841" s="28">
        <v>6938.11</v>
      </c>
      <c r="G841" s="23" t="s">
        <v>86</v>
      </c>
      <c r="H841" s="23" t="s">
        <v>86</v>
      </c>
      <c r="I841" s="23" t="s">
        <v>4805</v>
      </c>
      <c r="J841" s="23">
        <f>IF(TRIM(B841)="?",'Cleaning Summary'!$B$28,B841)</f>
        <v>1978</v>
      </c>
      <c r="K841" s="23" t="str">
        <f>IF(TRIM(C841)="?",'Cleaning Summary'!$B$27,C841)</f>
        <v>Nov</v>
      </c>
      <c r="L841" s="23" t="str">
        <f>IF(TRIM(G841)="?",'Cleaning Summary'!$B$40,G841)</f>
        <v>tier - 2</v>
      </c>
      <c r="M841" s="23" t="str">
        <f>IF(TRIM(H841)="?",'Cleaning Summary'!$B$45,H841)</f>
        <v>tier - 2</v>
      </c>
      <c r="N841" s="23" t="str">
        <f>IF(TRIM(I841)="?",'Cleaning Summary'!$B$29,I841)</f>
        <v>R1013</v>
      </c>
      <c r="O841" s="29">
        <f>DATE(J841,MATCH(K841,{"Jan","Feb","Mar","Apr","May","Jun","Jul","Aug","Sep","Oct","Nov","Dec"},0),D841)</f>
        <v>28823</v>
      </c>
      <c r="P841" s="23">
        <f>DATEDIF(O841,'Cleaning Summary'!$B$62,"Y")</f>
        <v>44</v>
      </c>
    </row>
    <row r="842" spans="1:16" x14ac:dyDescent="0.35">
      <c r="A842" s="23" t="s">
        <v>3113</v>
      </c>
      <c r="B842" s="23">
        <v>1980</v>
      </c>
      <c r="C842" s="23" t="s">
        <v>4810</v>
      </c>
      <c r="D842" s="23">
        <v>30</v>
      </c>
      <c r="E842" s="23">
        <v>1</v>
      </c>
      <c r="F842" s="28">
        <v>6940.91</v>
      </c>
      <c r="G842" s="23" t="s">
        <v>86</v>
      </c>
      <c r="H842" s="23" t="s">
        <v>86</v>
      </c>
      <c r="I842" s="23" t="s">
        <v>4808</v>
      </c>
      <c r="J842" s="23">
        <f>IF(TRIM(B842)="?",'Cleaning Summary'!$B$28,B842)</f>
        <v>1980</v>
      </c>
      <c r="K842" s="23" t="str">
        <f>IF(TRIM(C842)="?",'Cleaning Summary'!$B$27,C842)</f>
        <v>Aug</v>
      </c>
      <c r="L842" s="23" t="str">
        <f>IF(TRIM(G842)="?",'Cleaning Summary'!$B$40,G842)</f>
        <v>tier - 2</v>
      </c>
      <c r="M842" s="23" t="str">
        <f>IF(TRIM(H842)="?",'Cleaning Summary'!$B$45,H842)</f>
        <v>tier - 2</v>
      </c>
      <c r="N842" s="23" t="str">
        <f>IF(TRIM(I842)="?",'Cleaning Summary'!$B$29,I842)</f>
        <v>R1012</v>
      </c>
      <c r="O842" s="29">
        <f>DATE(J842,MATCH(K842,{"Jan","Feb","Mar","Apr","May","Jun","Jul","Aug","Sep","Oct","Nov","Dec"},0),D842)</f>
        <v>29463</v>
      </c>
      <c r="P842" s="23">
        <f>DATEDIF(O842,'Cleaning Summary'!$B$62,"Y")</f>
        <v>42</v>
      </c>
    </row>
    <row r="843" spans="1:16" x14ac:dyDescent="0.35">
      <c r="A843" s="23" t="s">
        <v>3111</v>
      </c>
      <c r="B843" s="23">
        <v>1980</v>
      </c>
      <c r="C843" s="23" t="s">
        <v>4811</v>
      </c>
      <c r="D843" s="23">
        <v>5</v>
      </c>
      <c r="E843" s="23">
        <v>2</v>
      </c>
      <c r="F843" s="28">
        <v>6940.94</v>
      </c>
      <c r="G843" s="23" t="s">
        <v>86</v>
      </c>
      <c r="H843" s="23" t="s">
        <v>87</v>
      </c>
      <c r="I843" s="23" t="s">
        <v>4805</v>
      </c>
      <c r="J843" s="23">
        <f>IF(TRIM(B843)="?",'Cleaning Summary'!$B$28,B843)</f>
        <v>1980</v>
      </c>
      <c r="K843" s="23" t="str">
        <f>IF(TRIM(C843)="?",'Cleaning Summary'!$B$27,C843)</f>
        <v>Oct</v>
      </c>
      <c r="L843" s="23" t="str">
        <f>IF(TRIM(G843)="?",'Cleaning Summary'!$B$40,G843)</f>
        <v>tier - 2</v>
      </c>
      <c r="M843" s="23" t="str">
        <f>IF(TRIM(H843)="?",'Cleaning Summary'!$B$45,H843)</f>
        <v>tier - 3</v>
      </c>
      <c r="N843" s="23" t="str">
        <f>IF(TRIM(I843)="?",'Cleaning Summary'!$B$29,I843)</f>
        <v>R1013</v>
      </c>
      <c r="O843" s="29">
        <f>DATE(J843,MATCH(K843,{"Jan","Feb","Mar","Apr","May","Jun","Jul","Aug","Sep","Oct","Nov","Dec"},0),D843)</f>
        <v>29499</v>
      </c>
      <c r="P843" s="23">
        <f>DATEDIF(O843,'Cleaning Summary'!$B$62,"Y")</f>
        <v>42</v>
      </c>
    </row>
    <row r="844" spans="1:16" x14ac:dyDescent="0.35">
      <c r="A844" s="23" t="s">
        <v>3109</v>
      </c>
      <c r="B844" s="23">
        <v>1978</v>
      </c>
      <c r="C844" s="23" t="s">
        <v>4809</v>
      </c>
      <c r="D844" s="23">
        <v>15</v>
      </c>
      <c r="E844" s="23">
        <v>0</v>
      </c>
      <c r="F844" s="28">
        <v>6948.7</v>
      </c>
      <c r="G844" s="23" t="s">
        <v>85</v>
      </c>
      <c r="H844" s="23" t="s">
        <v>86</v>
      </c>
      <c r="I844" s="23" t="s">
        <v>4808</v>
      </c>
      <c r="J844" s="23">
        <f>IF(TRIM(B844)="?",'Cleaning Summary'!$B$28,B844)</f>
        <v>1978</v>
      </c>
      <c r="K844" s="23" t="str">
        <f>IF(TRIM(C844)="?",'Cleaning Summary'!$B$27,C844)</f>
        <v>Dec</v>
      </c>
      <c r="L844" s="23" t="str">
        <f>IF(TRIM(G844)="?",'Cleaning Summary'!$B$40,G844)</f>
        <v>tier - 1</v>
      </c>
      <c r="M844" s="23" t="str">
        <f>IF(TRIM(H844)="?",'Cleaning Summary'!$B$45,H844)</f>
        <v>tier - 2</v>
      </c>
      <c r="N844" s="23" t="str">
        <f>IF(TRIM(I844)="?",'Cleaning Summary'!$B$29,I844)</f>
        <v>R1012</v>
      </c>
      <c r="O844" s="29">
        <f>DATE(J844,MATCH(K844,{"Jan","Feb","Mar","Apr","May","Jun","Jul","Aug","Sep","Oct","Nov","Dec"},0),D844)</f>
        <v>28839</v>
      </c>
      <c r="P844" s="23">
        <f>DATEDIF(O844,'Cleaning Summary'!$B$62,"Y")</f>
        <v>44</v>
      </c>
    </row>
    <row r="845" spans="1:16" x14ac:dyDescent="0.35">
      <c r="A845" s="23" t="s">
        <v>3107</v>
      </c>
      <c r="B845" s="23">
        <v>1980</v>
      </c>
      <c r="C845" s="23" t="s">
        <v>4810</v>
      </c>
      <c r="D845" s="23">
        <v>18</v>
      </c>
      <c r="E845" s="23">
        <v>2</v>
      </c>
      <c r="F845" s="28">
        <v>6951.12</v>
      </c>
      <c r="G845" s="23" t="s">
        <v>86</v>
      </c>
      <c r="H845" s="23" t="s">
        <v>86</v>
      </c>
      <c r="I845" s="23" t="s">
        <v>4805</v>
      </c>
      <c r="J845" s="23">
        <f>IF(TRIM(B845)="?",'Cleaning Summary'!$B$28,B845)</f>
        <v>1980</v>
      </c>
      <c r="K845" s="23" t="str">
        <f>IF(TRIM(C845)="?",'Cleaning Summary'!$B$27,C845)</f>
        <v>Aug</v>
      </c>
      <c r="L845" s="23" t="str">
        <f>IF(TRIM(G845)="?",'Cleaning Summary'!$B$40,G845)</f>
        <v>tier - 2</v>
      </c>
      <c r="M845" s="23" t="str">
        <f>IF(TRIM(H845)="?",'Cleaning Summary'!$B$45,H845)</f>
        <v>tier - 2</v>
      </c>
      <c r="N845" s="23" t="str">
        <f>IF(TRIM(I845)="?",'Cleaning Summary'!$B$29,I845)</f>
        <v>R1013</v>
      </c>
      <c r="O845" s="29">
        <f>DATE(J845,MATCH(K845,{"Jan","Feb","Mar","Apr","May","Jun","Jul","Aug","Sep","Oct","Nov","Dec"},0),D845)</f>
        <v>29451</v>
      </c>
      <c r="P845" s="23">
        <f>DATEDIF(O845,'Cleaning Summary'!$B$62,"Y")</f>
        <v>42</v>
      </c>
    </row>
    <row r="846" spans="1:16" x14ac:dyDescent="0.35">
      <c r="A846" s="23" t="s">
        <v>3105</v>
      </c>
      <c r="B846" s="23">
        <v>1975</v>
      </c>
      <c r="C846" s="23" t="s">
        <v>4807</v>
      </c>
      <c r="D846" s="23">
        <v>3</v>
      </c>
      <c r="E846" s="23">
        <v>1</v>
      </c>
      <c r="F846" s="28">
        <v>6965.21</v>
      </c>
      <c r="G846" s="23" t="s">
        <v>86</v>
      </c>
      <c r="H846" s="23" t="s">
        <v>87</v>
      </c>
      <c r="I846" s="23" t="s">
        <v>4805</v>
      </c>
      <c r="J846" s="23">
        <f>IF(TRIM(B846)="?",'Cleaning Summary'!$B$28,B846)</f>
        <v>1975</v>
      </c>
      <c r="K846" s="23" t="str">
        <f>IF(TRIM(C846)="?",'Cleaning Summary'!$B$27,C846)</f>
        <v>Jun</v>
      </c>
      <c r="L846" s="23" t="str">
        <f>IF(TRIM(G846)="?",'Cleaning Summary'!$B$40,G846)</f>
        <v>tier - 2</v>
      </c>
      <c r="M846" s="23" t="str">
        <f>IF(TRIM(H846)="?",'Cleaning Summary'!$B$45,H846)</f>
        <v>tier - 3</v>
      </c>
      <c r="N846" s="23" t="str">
        <f>IF(TRIM(I846)="?",'Cleaning Summary'!$B$29,I846)</f>
        <v>R1013</v>
      </c>
      <c r="O846" s="29">
        <f>DATE(J846,MATCH(K846,{"Jan","Feb","Mar","Apr","May","Jun","Jul","Aug","Sep","Oct","Nov","Dec"},0),D846)</f>
        <v>27548</v>
      </c>
      <c r="P846" s="23">
        <f>DATEDIF(O846,'Cleaning Summary'!$B$62,"Y")</f>
        <v>48</v>
      </c>
    </row>
    <row r="847" spans="1:16" x14ac:dyDescent="0.35">
      <c r="A847" s="23" t="s">
        <v>3103</v>
      </c>
      <c r="B847" s="23">
        <v>1985</v>
      </c>
      <c r="C847" s="23" t="s">
        <v>4809</v>
      </c>
      <c r="D847" s="23">
        <v>10</v>
      </c>
      <c r="E847" s="23">
        <v>3</v>
      </c>
      <c r="F847" s="28">
        <v>6985.51</v>
      </c>
      <c r="G847" s="23" t="s">
        <v>86</v>
      </c>
      <c r="H847" s="23" t="s">
        <v>86</v>
      </c>
      <c r="I847" s="23" t="s">
        <v>4814</v>
      </c>
      <c r="J847" s="23">
        <f>IF(TRIM(B847)="?",'Cleaning Summary'!$B$28,B847)</f>
        <v>1985</v>
      </c>
      <c r="K847" s="23" t="str">
        <f>IF(TRIM(C847)="?",'Cleaning Summary'!$B$27,C847)</f>
        <v>Dec</v>
      </c>
      <c r="L847" s="23" t="str">
        <f>IF(TRIM(G847)="?",'Cleaning Summary'!$B$40,G847)</f>
        <v>tier - 2</v>
      </c>
      <c r="M847" s="23" t="str">
        <f>IF(TRIM(H847)="?",'Cleaning Summary'!$B$45,H847)</f>
        <v>tier - 2</v>
      </c>
      <c r="N847" s="23" t="str">
        <f>IF(TRIM(I847)="?",'Cleaning Summary'!$B$29,I847)</f>
        <v>R1019</v>
      </c>
      <c r="O847" s="29">
        <f>DATE(J847,MATCH(K847,{"Jan","Feb","Mar","Apr","May","Jun","Jul","Aug","Sep","Oct","Nov","Dec"},0),D847)</f>
        <v>31391</v>
      </c>
      <c r="P847" s="23">
        <f>DATEDIF(O847,'Cleaning Summary'!$B$62,"Y")</f>
        <v>37</v>
      </c>
    </row>
    <row r="848" spans="1:16" x14ac:dyDescent="0.35">
      <c r="A848" s="23" t="s">
        <v>3101</v>
      </c>
      <c r="B848" s="23">
        <v>1982</v>
      </c>
      <c r="C848" s="23" t="s">
        <v>4811</v>
      </c>
      <c r="D848" s="23">
        <v>18</v>
      </c>
      <c r="E848" s="23">
        <v>2</v>
      </c>
      <c r="F848" s="28">
        <v>6986.7</v>
      </c>
      <c r="G848" s="23" t="s">
        <v>87</v>
      </c>
      <c r="H848" s="23" t="s">
        <v>85</v>
      </c>
      <c r="I848" s="23" t="s">
        <v>4808</v>
      </c>
      <c r="J848" s="23">
        <f>IF(TRIM(B848)="?",'Cleaning Summary'!$B$28,B848)</f>
        <v>1982</v>
      </c>
      <c r="K848" s="23" t="str">
        <f>IF(TRIM(C848)="?",'Cleaning Summary'!$B$27,C848)</f>
        <v>Oct</v>
      </c>
      <c r="L848" s="23" t="str">
        <f>IF(TRIM(G848)="?",'Cleaning Summary'!$B$40,G848)</f>
        <v>tier - 3</v>
      </c>
      <c r="M848" s="23" t="str">
        <f>IF(TRIM(H848)="?",'Cleaning Summary'!$B$45,H848)</f>
        <v>tier - 1</v>
      </c>
      <c r="N848" s="23" t="str">
        <f>IF(TRIM(I848)="?",'Cleaning Summary'!$B$29,I848)</f>
        <v>R1012</v>
      </c>
      <c r="O848" s="29">
        <f>DATE(J848,MATCH(K848,{"Jan","Feb","Mar","Apr","May","Jun","Jul","Aug","Sep","Oct","Nov","Dec"},0),D848)</f>
        <v>30242</v>
      </c>
      <c r="P848" s="23">
        <f>DATEDIF(O848,'Cleaning Summary'!$B$62,"Y")</f>
        <v>40</v>
      </c>
    </row>
    <row r="849" spans="1:16" x14ac:dyDescent="0.35">
      <c r="A849" s="23" t="s">
        <v>3099</v>
      </c>
      <c r="B849" s="23">
        <v>1982</v>
      </c>
      <c r="C849" s="23" t="s">
        <v>73</v>
      </c>
      <c r="D849" s="23">
        <v>1</v>
      </c>
      <c r="E849" s="23">
        <v>3</v>
      </c>
      <c r="F849" s="28">
        <v>6989.95</v>
      </c>
      <c r="G849" s="23" t="s">
        <v>86</v>
      </c>
      <c r="H849" s="23" t="s">
        <v>85</v>
      </c>
      <c r="I849" s="23" t="s">
        <v>4805</v>
      </c>
      <c r="J849" s="23">
        <f>IF(TRIM(B849)="?",'Cleaning Summary'!$B$28,B849)</f>
        <v>1982</v>
      </c>
      <c r="K849" s="23" t="str">
        <f>IF(TRIM(C849)="?",'Cleaning Summary'!$B$27,C849)</f>
        <v>Sep</v>
      </c>
      <c r="L849" s="23" t="str">
        <f>IF(TRIM(G849)="?",'Cleaning Summary'!$B$40,G849)</f>
        <v>tier - 2</v>
      </c>
      <c r="M849" s="23" t="str">
        <f>IF(TRIM(H849)="?",'Cleaning Summary'!$B$45,H849)</f>
        <v>tier - 1</v>
      </c>
      <c r="N849" s="23" t="str">
        <f>IF(TRIM(I849)="?",'Cleaning Summary'!$B$29,I849)</f>
        <v>R1013</v>
      </c>
      <c r="O849" s="29">
        <f>DATE(J849,MATCH(K849,{"Jan","Feb","Mar","Apr","May","Jun","Jul","Aug","Sep","Oct","Nov","Dec"},0),D849)</f>
        <v>30195</v>
      </c>
      <c r="P849" s="23">
        <f>DATEDIF(O849,'Cleaning Summary'!$B$62,"Y")</f>
        <v>40</v>
      </c>
    </row>
    <row r="850" spans="1:16" x14ac:dyDescent="0.35">
      <c r="A850" s="23" t="s">
        <v>3097</v>
      </c>
      <c r="B850" s="23">
        <v>1969</v>
      </c>
      <c r="C850" s="23" t="s">
        <v>4804</v>
      </c>
      <c r="D850" s="23">
        <v>6</v>
      </c>
      <c r="E850" s="23">
        <v>0</v>
      </c>
      <c r="F850" s="28">
        <v>7003.1</v>
      </c>
      <c r="G850" s="23" t="s">
        <v>86</v>
      </c>
      <c r="H850" s="23" t="s">
        <v>87</v>
      </c>
      <c r="I850" s="23" t="s">
        <v>4805</v>
      </c>
      <c r="J850" s="23">
        <f>IF(TRIM(B850)="?",'Cleaning Summary'!$B$28,B850)</f>
        <v>1969</v>
      </c>
      <c r="K850" s="23" t="str">
        <f>IF(TRIM(C850)="?",'Cleaning Summary'!$B$27,C850)</f>
        <v>Jul</v>
      </c>
      <c r="L850" s="23" t="str">
        <f>IF(TRIM(G850)="?",'Cleaning Summary'!$B$40,G850)</f>
        <v>tier - 2</v>
      </c>
      <c r="M850" s="23" t="str">
        <f>IF(TRIM(H850)="?",'Cleaning Summary'!$B$45,H850)</f>
        <v>tier - 3</v>
      </c>
      <c r="N850" s="23" t="str">
        <f>IF(TRIM(I850)="?",'Cleaning Summary'!$B$29,I850)</f>
        <v>R1013</v>
      </c>
      <c r="O850" s="29">
        <f>DATE(J850,MATCH(K850,{"Jan","Feb","Mar","Apr","May","Jun","Jul","Aug","Sep","Oct","Nov","Dec"},0),D850)</f>
        <v>25390</v>
      </c>
      <c r="P850" s="23">
        <f>DATEDIF(O850,'Cleaning Summary'!$B$62,"Y")</f>
        <v>53</v>
      </c>
    </row>
    <row r="851" spans="1:16" x14ac:dyDescent="0.35">
      <c r="A851" s="23" t="s">
        <v>3095</v>
      </c>
      <c r="B851" s="23">
        <v>1978</v>
      </c>
      <c r="C851" s="23" t="s">
        <v>4807</v>
      </c>
      <c r="D851" s="23">
        <v>2</v>
      </c>
      <c r="E851" s="23">
        <v>2</v>
      </c>
      <c r="F851" s="28">
        <v>7033.08</v>
      </c>
      <c r="G851" s="23" t="s">
        <v>86</v>
      </c>
      <c r="H851" s="23" t="s">
        <v>86</v>
      </c>
      <c r="I851" s="23" t="s">
        <v>4805</v>
      </c>
      <c r="J851" s="23">
        <f>IF(TRIM(B851)="?",'Cleaning Summary'!$B$28,B851)</f>
        <v>1978</v>
      </c>
      <c r="K851" s="23" t="str">
        <f>IF(TRIM(C851)="?",'Cleaning Summary'!$B$27,C851)</f>
        <v>Jun</v>
      </c>
      <c r="L851" s="23" t="str">
        <f>IF(TRIM(G851)="?",'Cleaning Summary'!$B$40,G851)</f>
        <v>tier - 2</v>
      </c>
      <c r="M851" s="23" t="str">
        <f>IF(TRIM(H851)="?",'Cleaning Summary'!$B$45,H851)</f>
        <v>tier - 2</v>
      </c>
      <c r="N851" s="23" t="str">
        <f>IF(TRIM(I851)="?",'Cleaning Summary'!$B$29,I851)</f>
        <v>R1013</v>
      </c>
      <c r="O851" s="29">
        <f>DATE(J851,MATCH(K851,{"Jan","Feb","Mar","Apr","May","Jun","Jul","Aug","Sep","Oct","Nov","Dec"},0),D851)</f>
        <v>28643</v>
      </c>
      <c r="P851" s="23">
        <f>DATEDIF(O851,'Cleaning Summary'!$B$62,"Y")</f>
        <v>45</v>
      </c>
    </row>
    <row r="852" spans="1:16" x14ac:dyDescent="0.35">
      <c r="A852" s="23" t="s">
        <v>3093</v>
      </c>
      <c r="B852" s="23">
        <v>1995</v>
      </c>
      <c r="C852" s="23" t="s">
        <v>4811</v>
      </c>
      <c r="D852" s="23">
        <v>29</v>
      </c>
      <c r="E852" s="23">
        <v>0</v>
      </c>
      <c r="F852" s="28">
        <v>7042.11</v>
      </c>
      <c r="G852" s="23" t="s">
        <v>86</v>
      </c>
      <c r="H852" s="23" t="s">
        <v>87</v>
      </c>
      <c r="I852" s="23" t="s">
        <v>4808</v>
      </c>
      <c r="J852" s="23">
        <f>IF(TRIM(B852)="?",'Cleaning Summary'!$B$28,B852)</f>
        <v>1995</v>
      </c>
      <c r="K852" s="23" t="str">
        <f>IF(TRIM(C852)="?",'Cleaning Summary'!$B$27,C852)</f>
        <v>Oct</v>
      </c>
      <c r="L852" s="23" t="str">
        <f>IF(TRIM(G852)="?",'Cleaning Summary'!$B$40,G852)</f>
        <v>tier - 2</v>
      </c>
      <c r="M852" s="23" t="str">
        <f>IF(TRIM(H852)="?",'Cleaning Summary'!$B$45,H852)</f>
        <v>tier - 3</v>
      </c>
      <c r="N852" s="23" t="str">
        <f>IF(TRIM(I852)="?",'Cleaning Summary'!$B$29,I852)</f>
        <v>R1012</v>
      </c>
      <c r="O852" s="29">
        <f>DATE(J852,MATCH(K852,{"Jan","Feb","Mar","Apr","May","Jun","Jul","Aug","Sep","Oct","Nov","Dec"},0),D852)</f>
        <v>35001</v>
      </c>
      <c r="P852" s="23">
        <f>DATEDIF(O852,'Cleaning Summary'!$B$62,"Y")</f>
        <v>27</v>
      </c>
    </row>
    <row r="853" spans="1:16" x14ac:dyDescent="0.35">
      <c r="A853" s="23" t="s">
        <v>3091</v>
      </c>
      <c r="B853" s="23">
        <v>1980</v>
      </c>
      <c r="C853" s="23" t="s">
        <v>4804</v>
      </c>
      <c r="D853" s="23">
        <v>26</v>
      </c>
      <c r="E853" s="23">
        <v>1</v>
      </c>
      <c r="F853" s="28">
        <v>7045.5</v>
      </c>
      <c r="G853" s="23" t="s">
        <v>86</v>
      </c>
      <c r="H853" s="23" t="s">
        <v>85</v>
      </c>
      <c r="I853" s="23" t="s">
        <v>4812</v>
      </c>
      <c r="J853" s="23">
        <f>IF(TRIM(B853)="?",'Cleaning Summary'!$B$28,B853)</f>
        <v>1980</v>
      </c>
      <c r="K853" s="23" t="str">
        <f>IF(TRIM(C853)="?",'Cleaning Summary'!$B$27,C853)</f>
        <v>Jul</v>
      </c>
      <c r="L853" s="23" t="str">
        <f>IF(TRIM(G853)="?",'Cleaning Summary'!$B$40,G853)</f>
        <v>tier - 2</v>
      </c>
      <c r="M853" s="23" t="str">
        <f>IF(TRIM(H853)="?",'Cleaning Summary'!$B$45,H853)</f>
        <v>tier - 1</v>
      </c>
      <c r="N853" s="23" t="str">
        <f>IF(TRIM(I853)="?",'Cleaning Summary'!$B$29,I853)</f>
        <v>R1011</v>
      </c>
      <c r="O853" s="29">
        <f>DATE(J853,MATCH(K853,{"Jan","Feb","Mar","Apr","May","Jun","Jul","Aug","Sep","Oct","Nov","Dec"},0),D853)</f>
        <v>29428</v>
      </c>
      <c r="P853" s="23">
        <f>DATEDIF(O853,'Cleaning Summary'!$B$62,"Y")</f>
        <v>42</v>
      </c>
    </row>
    <row r="854" spans="1:16" x14ac:dyDescent="0.35">
      <c r="A854" s="23" t="s">
        <v>3089</v>
      </c>
      <c r="B854" s="23">
        <v>1980</v>
      </c>
      <c r="C854" s="23" t="s">
        <v>4811</v>
      </c>
      <c r="D854" s="23">
        <v>22</v>
      </c>
      <c r="E854" s="23">
        <v>1</v>
      </c>
      <c r="F854" s="28">
        <v>7046.72</v>
      </c>
      <c r="G854" s="23" t="s">
        <v>86</v>
      </c>
      <c r="H854" s="23" t="s">
        <v>87</v>
      </c>
      <c r="I854" s="23" t="s">
        <v>4805</v>
      </c>
      <c r="J854" s="23">
        <f>IF(TRIM(B854)="?",'Cleaning Summary'!$B$28,B854)</f>
        <v>1980</v>
      </c>
      <c r="K854" s="23" t="str">
        <f>IF(TRIM(C854)="?",'Cleaning Summary'!$B$27,C854)</f>
        <v>Oct</v>
      </c>
      <c r="L854" s="23" t="str">
        <f>IF(TRIM(G854)="?",'Cleaning Summary'!$B$40,G854)</f>
        <v>tier - 2</v>
      </c>
      <c r="M854" s="23" t="str">
        <f>IF(TRIM(H854)="?",'Cleaning Summary'!$B$45,H854)</f>
        <v>tier - 3</v>
      </c>
      <c r="N854" s="23" t="str">
        <f>IF(TRIM(I854)="?",'Cleaning Summary'!$B$29,I854)</f>
        <v>R1013</v>
      </c>
      <c r="O854" s="29">
        <f>DATE(J854,MATCH(K854,{"Jan","Feb","Mar","Apr","May","Jun","Jul","Aug","Sep","Oct","Nov","Dec"},0),D854)</f>
        <v>29516</v>
      </c>
      <c r="P854" s="23">
        <f>DATEDIF(O854,'Cleaning Summary'!$B$62,"Y")</f>
        <v>42</v>
      </c>
    </row>
    <row r="855" spans="1:16" x14ac:dyDescent="0.35">
      <c r="A855" s="23" t="s">
        <v>3087</v>
      </c>
      <c r="B855" s="23">
        <v>1980</v>
      </c>
      <c r="C855" s="23" t="s">
        <v>4804</v>
      </c>
      <c r="D855" s="23">
        <v>21</v>
      </c>
      <c r="E855" s="23">
        <v>0</v>
      </c>
      <c r="F855" s="28">
        <v>7050.02</v>
      </c>
      <c r="G855" s="23" t="s">
        <v>86</v>
      </c>
      <c r="H855" s="23" t="s">
        <v>85</v>
      </c>
      <c r="I855" s="23" t="s">
        <v>4818</v>
      </c>
      <c r="J855" s="23">
        <f>IF(TRIM(B855)="?",'Cleaning Summary'!$B$28,B855)</f>
        <v>1980</v>
      </c>
      <c r="K855" s="23" t="str">
        <f>IF(TRIM(C855)="?",'Cleaning Summary'!$B$27,C855)</f>
        <v>Jul</v>
      </c>
      <c r="L855" s="23" t="str">
        <f>IF(TRIM(G855)="?",'Cleaning Summary'!$B$40,G855)</f>
        <v>tier - 2</v>
      </c>
      <c r="M855" s="23" t="str">
        <f>IF(TRIM(H855)="?",'Cleaning Summary'!$B$45,H855)</f>
        <v>tier - 1</v>
      </c>
      <c r="N855" s="23" t="str">
        <f>IF(TRIM(I855)="?",'Cleaning Summary'!$B$29,I855)</f>
        <v>R1024</v>
      </c>
      <c r="O855" s="29">
        <f>DATE(J855,MATCH(K855,{"Jan","Feb","Mar","Apr","May","Jun","Jul","Aug","Sep","Oct","Nov","Dec"},0),D855)</f>
        <v>29423</v>
      </c>
      <c r="P855" s="23">
        <f>DATEDIF(O855,'Cleaning Summary'!$B$62,"Y")</f>
        <v>42</v>
      </c>
    </row>
    <row r="856" spans="1:16" x14ac:dyDescent="0.35">
      <c r="A856" s="23" t="s">
        <v>3085</v>
      </c>
      <c r="B856" s="23">
        <v>1980</v>
      </c>
      <c r="C856" s="23" t="s">
        <v>4807</v>
      </c>
      <c r="D856" s="23">
        <v>28</v>
      </c>
      <c r="E856" s="23">
        <v>1</v>
      </c>
      <c r="F856" s="28">
        <v>7050.64</v>
      </c>
      <c r="G856" s="23" t="s">
        <v>86</v>
      </c>
      <c r="H856" s="23" t="s">
        <v>87</v>
      </c>
      <c r="I856" s="23" t="s">
        <v>4812</v>
      </c>
      <c r="J856" s="23">
        <f>IF(TRIM(B856)="?",'Cleaning Summary'!$B$28,B856)</f>
        <v>1980</v>
      </c>
      <c r="K856" s="23" t="str">
        <f>IF(TRIM(C856)="?",'Cleaning Summary'!$B$27,C856)</f>
        <v>Jun</v>
      </c>
      <c r="L856" s="23" t="str">
        <f>IF(TRIM(G856)="?",'Cleaning Summary'!$B$40,G856)</f>
        <v>tier - 2</v>
      </c>
      <c r="M856" s="23" t="str">
        <f>IF(TRIM(H856)="?",'Cleaning Summary'!$B$45,H856)</f>
        <v>tier - 3</v>
      </c>
      <c r="N856" s="23" t="str">
        <f>IF(TRIM(I856)="?",'Cleaning Summary'!$B$29,I856)</f>
        <v>R1011</v>
      </c>
      <c r="O856" s="29">
        <f>DATE(J856,MATCH(K856,{"Jan","Feb","Mar","Apr","May","Jun","Jul","Aug","Sep","Oct","Nov","Dec"},0),D856)</f>
        <v>29400</v>
      </c>
      <c r="P856" s="23">
        <f>DATEDIF(O856,'Cleaning Summary'!$B$62,"Y")</f>
        <v>42</v>
      </c>
    </row>
    <row r="857" spans="1:16" x14ac:dyDescent="0.35">
      <c r="A857" s="23" t="s">
        <v>3083</v>
      </c>
      <c r="B857" s="23">
        <v>1978</v>
      </c>
      <c r="C857" s="23" t="s">
        <v>4807</v>
      </c>
      <c r="D857" s="23">
        <v>24</v>
      </c>
      <c r="E857" s="23">
        <v>2</v>
      </c>
      <c r="F857" s="28">
        <v>7054.41</v>
      </c>
      <c r="G857" s="23" t="s">
        <v>86</v>
      </c>
      <c r="H857" s="23" t="s">
        <v>86</v>
      </c>
      <c r="I857" s="23" t="s">
        <v>4805</v>
      </c>
      <c r="J857" s="23">
        <f>IF(TRIM(B857)="?",'Cleaning Summary'!$B$28,B857)</f>
        <v>1978</v>
      </c>
      <c r="K857" s="23" t="str">
        <f>IF(TRIM(C857)="?",'Cleaning Summary'!$B$27,C857)</f>
        <v>Jun</v>
      </c>
      <c r="L857" s="23" t="str">
        <f>IF(TRIM(G857)="?",'Cleaning Summary'!$B$40,G857)</f>
        <v>tier - 2</v>
      </c>
      <c r="M857" s="23" t="str">
        <f>IF(TRIM(H857)="?",'Cleaning Summary'!$B$45,H857)</f>
        <v>tier - 2</v>
      </c>
      <c r="N857" s="23" t="str">
        <f>IF(TRIM(I857)="?",'Cleaning Summary'!$B$29,I857)</f>
        <v>R1013</v>
      </c>
      <c r="O857" s="29">
        <f>DATE(J857,MATCH(K857,{"Jan","Feb","Mar","Apr","May","Jun","Jul","Aug","Sep","Oct","Nov","Dec"},0),D857)</f>
        <v>28665</v>
      </c>
      <c r="P857" s="23">
        <f>DATEDIF(O857,'Cleaning Summary'!$B$62,"Y")</f>
        <v>44</v>
      </c>
    </row>
    <row r="858" spans="1:16" x14ac:dyDescent="0.35">
      <c r="A858" s="23" t="s">
        <v>3081</v>
      </c>
      <c r="B858" s="23">
        <v>1982</v>
      </c>
      <c r="C858" s="23" t="s">
        <v>4811</v>
      </c>
      <c r="D858" s="23">
        <v>6</v>
      </c>
      <c r="E858" s="23">
        <v>1</v>
      </c>
      <c r="F858" s="28">
        <v>7077.19</v>
      </c>
      <c r="G858" s="23" t="s">
        <v>86</v>
      </c>
      <c r="H858" s="23" t="s">
        <v>87</v>
      </c>
      <c r="I858" s="23" t="s">
        <v>4818</v>
      </c>
      <c r="J858" s="23">
        <f>IF(TRIM(B858)="?",'Cleaning Summary'!$B$28,B858)</f>
        <v>1982</v>
      </c>
      <c r="K858" s="23" t="str">
        <f>IF(TRIM(C858)="?",'Cleaning Summary'!$B$27,C858)</f>
        <v>Oct</v>
      </c>
      <c r="L858" s="23" t="str">
        <f>IF(TRIM(G858)="?",'Cleaning Summary'!$B$40,G858)</f>
        <v>tier - 2</v>
      </c>
      <c r="M858" s="23" t="str">
        <f>IF(TRIM(H858)="?",'Cleaning Summary'!$B$45,H858)</f>
        <v>tier - 3</v>
      </c>
      <c r="N858" s="23" t="str">
        <f>IF(TRIM(I858)="?",'Cleaning Summary'!$B$29,I858)</f>
        <v>R1024</v>
      </c>
      <c r="O858" s="29">
        <f>DATE(J858,MATCH(K858,{"Jan","Feb","Mar","Apr","May","Jun","Jul","Aug","Sep","Oct","Nov","Dec"},0),D858)</f>
        <v>30230</v>
      </c>
      <c r="P858" s="23">
        <f>DATEDIF(O858,'Cleaning Summary'!$B$62,"Y")</f>
        <v>40</v>
      </c>
    </row>
    <row r="859" spans="1:16" x14ac:dyDescent="0.35">
      <c r="A859" s="23" t="s">
        <v>3079</v>
      </c>
      <c r="B859" s="23">
        <v>1992</v>
      </c>
      <c r="C859" s="23" t="s">
        <v>4807</v>
      </c>
      <c r="D859" s="23">
        <v>18</v>
      </c>
      <c r="E859" s="23">
        <v>0</v>
      </c>
      <c r="F859" s="28">
        <v>7096.98</v>
      </c>
      <c r="G859" s="23" t="s">
        <v>86</v>
      </c>
      <c r="H859" s="23" t="s">
        <v>86</v>
      </c>
      <c r="I859" s="23" t="s">
        <v>4808</v>
      </c>
      <c r="J859" s="23">
        <f>IF(TRIM(B859)="?",'Cleaning Summary'!$B$28,B859)</f>
        <v>1992</v>
      </c>
      <c r="K859" s="23" t="str">
        <f>IF(TRIM(C859)="?",'Cleaning Summary'!$B$27,C859)</f>
        <v>Jun</v>
      </c>
      <c r="L859" s="23" t="str">
        <f>IF(TRIM(G859)="?",'Cleaning Summary'!$B$40,G859)</f>
        <v>tier - 2</v>
      </c>
      <c r="M859" s="23" t="str">
        <f>IF(TRIM(H859)="?",'Cleaning Summary'!$B$45,H859)</f>
        <v>tier - 2</v>
      </c>
      <c r="N859" s="23" t="str">
        <f>IF(TRIM(I859)="?",'Cleaning Summary'!$B$29,I859)</f>
        <v>R1012</v>
      </c>
      <c r="O859" s="29">
        <f>DATE(J859,MATCH(K859,{"Jan","Feb","Mar","Apr","May","Jun","Jul","Aug","Sep","Oct","Nov","Dec"},0),D859)</f>
        <v>33773</v>
      </c>
      <c r="P859" s="23">
        <f>DATEDIF(O859,'Cleaning Summary'!$B$62,"Y")</f>
        <v>30</v>
      </c>
    </row>
    <row r="860" spans="1:16" x14ac:dyDescent="0.35">
      <c r="A860" s="23" t="s">
        <v>3077</v>
      </c>
      <c r="B860" s="23">
        <v>1987</v>
      </c>
      <c r="C860" s="23" t="s">
        <v>4810</v>
      </c>
      <c r="D860" s="23">
        <v>11</v>
      </c>
      <c r="E860" s="23">
        <v>3</v>
      </c>
      <c r="F860" s="28">
        <v>7106.81</v>
      </c>
      <c r="G860" s="23" t="s">
        <v>86</v>
      </c>
      <c r="H860" s="23" t="s">
        <v>85</v>
      </c>
      <c r="I860" s="23" t="s">
        <v>4808</v>
      </c>
      <c r="J860" s="23">
        <f>IF(TRIM(B860)="?",'Cleaning Summary'!$B$28,B860)</f>
        <v>1987</v>
      </c>
      <c r="K860" s="23" t="str">
        <f>IF(TRIM(C860)="?",'Cleaning Summary'!$B$27,C860)</f>
        <v>Aug</v>
      </c>
      <c r="L860" s="23" t="str">
        <f>IF(TRIM(G860)="?",'Cleaning Summary'!$B$40,G860)</f>
        <v>tier - 2</v>
      </c>
      <c r="M860" s="23" t="str">
        <f>IF(TRIM(H860)="?",'Cleaning Summary'!$B$45,H860)</f>
        <v>tier - 1</v>
      </c>
      <c r="N860" s="23" t="str">
        <f>IF(TRIM(I860)="?",'Cleaning Summary'!$B$29,I860)</f>
        <v>R1012</v>
      </c>
      <c r="O860" s="29">
        <f>DATE(J860,MATCH(K860,{"Jan","Feb","Mar","Apr","May","Jun","Jul","Aug","Sep","Oct","Nov","Dec"},0),D860)</f>
        <v>32000</v>
      </c>
      <c r="P860" s="23">
        <f>DATEDIF(O860,'Cleaning Summary'!$B$62,"Y")</f>
        <v>35</v>
      </c>
    </row>
    <row r="861" spans="1:16" x14ac:dyDescent="0.35">
      <c r="A861" s="23" t="s">
        <v>3075</v>
      </c>
      <c r="B861" s="23">
        <v>1968</v>
      </c>
      <c r="C861" s="23" t="s">
        <v>4807</v>
      </c>
      <c r="D861" s="23">
        <v>29</v>
      </c>
      <c r="E861" s="23">
        <v>0</v>
      </c>
      <c r="F861" s="28">
        <v>7125.25</v>
      </c>
      <c r="G861" s="23" t="s">
        <v>87</v>
      </c>
      <c r="H861" s="23" t="s">
        <v>86</v>
      </c>
      <c r="I861" s="23" t="s">
        <v>4805</v>
      </c>
      <c r="J861" s="23">
        <f>IF(TRIM(B861)="?",'Cleaning Summary'!$B$28,B861)</f>
        <v>1968</v>
      </c>
      <c r="K861" s="23" t="str">
        <f>IF(TRIM(C861)="?",'Cleaning Summary'!$B$27,C861)</f>
        <v>Jun</v>
      </c>
      <c r="L861" s="23" t="str">
        <f>IF(TRIM(G861)="?",'Cleaning Summary'!$B$40,G861)</f>
        <v>tier - 3</v>
      </c>
      <c r="M861" s="23" t="str">
        <f>IF(TRIM(H861)="?",'Cleaning Summary'!$B$45,H861)</f>
        <v>tier - 2</v>
      </c>
      <c r="N861" s="23" t="str">
        <f>IF(TRIM(I861)="?",'Cleaning Summary'!$B$29,I861)</f>
        <v>R1013</v>
      </c>
      <c r="O861" s="29">
        <f>DATE(J861,MATCH(K861,{"Jan","Feb","Mar","Apr","May","Jun","Jul","Aug","Sep","Oct","Nov","Dec"},0),D861)</f>
        <v>25018</v>
      </c>
      <c r="P861" s="23">
        <f>DATEDIF(O861,'Cleaning Summary'!$B$62,"Y")</f>
        <v>54</v>
      </c>
    </row>
    <row r="862" spans="1:16" x14ac:dyDescent="0.35">
      <c r="A862" s="23" t="s">
        <v>3073</v>
      </c>
      <c r="B862" s="23">
        <v>1993</v>
      </c>
      <c r="C862" s="23" t="s">
        <v>4810</v>
      </c>
      <c r="D862" s="23">
        <v>1</v>
      </c>
      <c r="E862" s="23">
        <v>0</v>
      </c>
      <c r="F862" s="28">
        <v>7128.64</v>
      </c>
      <c r="G862" s="23" t="s">
        <v>86</v>
      </c>
      <c r="H862" s="23" t="s">
        <v>86</v>
      </c>
      <c r="I862" s="23" t="s">
        <v>4821</v>
      </c>
      <c r="J862" s="23">
        <f>IF(TRIM(B862)="?",'Cleaning Summary'!$B$28,B862)</f>
        <v>1993</v>
      </c>
      <c r="K862" s="23" t="str">
        <f>IF(TRIM(C862)="?",'Cleaning Summary'!$B$27,C862)</f>
        <v>Aug</v>
      </c>
      <c r="L862" s="23" t="str">
        <f>IF(TRIM(G862)="?",'Cleaning Summary'!$B$40,G862)</f>
        <v>tier - 2</v>
      </c>
      <c r="M862" s="23" t="str">
        <f>IF(TRIM(H862)="?",'Cleaning Summary'!$B$45,H862)</f>
        <v>tier - 2</v>
      </c>
      <c r="N862" s="23" t="str">
        <f>IF(TRIM(I862)="?",'Cleaning Summary'!$B$29,I862)</f>
        <v>R1021</v>
      </c>
      <c r="O862" s="29">
        <f>DATE(J862,MATCH(K862,{"Jan","Feb","Mar","Apr","May","Jun","Jul","Aug","Sep","Oct","Nov","Dec"},0),D862)</f>
        <v>34182</v>
      </c>
      <c r="P862" s="23">
        <f>DATEDIF(O862,'Cleaning Summary'!$B$62,"Y")</f>
        <v>29</v>
      </c>
    </row>
    <row r="863" spans="1:16" x14ac:dyDescent="0.35">
      <c r="A863" s="23" t="s">
        <v>3071</v>
      </c>
      <c r="B863" s="23">
        <v>1984</v>
      </c>
      <c r="C863" s="23" t="s">
        <v>4804</v>
      </c>
      <c r="D863" s="23">
        <v>7</v>
      </c>
      <c r="E863" s="23">
        <v>2</v>
      </c>
      <c r="F863" s="28">
        <v>7133.9</v>
      </c>
      <c r="G863" s="23" t="s">
        <v>86</v>
      </c>
      <c r="H863" s="23" t="s">
        <v>85</v>
      </c>
      <c r="I863" s="23" t="s">
        <v>4818</v>
      </c>
      <c r="J863" s="23">
        <f>IF(TRIM(B863)="?",'Cleaning Summary'!$B$28,B863)</f>
        <v>1984</v>
      </c>
      <c r="K863" s="23" t="str">
        <f>IF(TRIM(C863)="?",'Cleaning Summary'!$B$27,C863)</f>
        <v>Jul</v>
      </c>
      <c r="L863" s="23" t="str">
        <f>IF(TRIM(G863)="?",'Cleaning Summary'!$B$40,G863)</f>
        <v>tier - 2</v>
      </c>
      <c r="M863" s="23" t="str">
        <f>IF(TRIM(H863)="?",'Cleaning Summary'!$B$45,H863)</f>
        <v>tier - 1</v>
      </c>
      <c r="N863" s="23" t="str">
        <f>IF(TRIM(I863)="?",'Cleaning Summary'!$B$29,I863)</f>
        <v>R1024</v>
      </c>
      <c r="O863" s="29">
        <f>DATE(J863,MATCH(K863,{"Jan","Feb","Mar","Apr","May","Jun","Jul","Aug","Sep","Oct","Nov","Dec"},0),D863)</f>
        <v>30870</v>
      </c>
      <c r="P863" s="23">
        <f>DATEDIF(O863,'Cleaning Summary'!$B$62,"Y")</f>
        <v>38</v>
      </c>
    </row>
    <row r="864" spans="1:16" x14ac:dyDescent="0.35">
      <c r="A864" s="23" t="s">
        <v>3069</v>
      </c>
      <c r="B864" s="23">
        <v>1999</v>
      </c>
      <c r="C864" s="23" t="s">
        <v>4810</v>
      </c>
      <c r="D864" s="23">
        <v>8</v>
      </c>
      <c r="E864" s="23">
        <v>0</v>
      </c>
      <c r="F864" s="28">
        <v>7144.4</v>
      </c>
      <c r="G864" s="23" t="s">
        <v>86</v>
      </c>
      <c r="H864" s="23" t="s">
        <v>85</v>
      </c>
      <c r="I864" s="23" t="s">
        <v>4825</v>
      </c>
      <c r="J864" s="23">
        <f>IF(TRIM(B864)="?",'Cleaning Summary'!$B$28,B864)</f>
        <v>1999</v>
      </c>
      <c r="K864" s="23" t="str">
        <f>IF(TRIM(C864)="?",'Cleaning Summary'!$B$27,C864)</f>
        <v>Aug</v>
      </c>
      <c r="L864" s="23" t="str">
        <f>IF(TRIM(G864)="?",'Cleaning Summary'!$B$40,G864)</f>
        <v>tier - 2</v>
      </c>
      <c r="M864" s="23" t="str">
        <f>IF(TRIM(H864)="?",'Cleaning Summary'!$B$45,H864)</f>
        <v>tier - 1</v>
      </c>
      <c r="N864" s="23" t="str">
        <f>IF(TRIM(I864)="?",'Cleaning Summary'!$B$29,I864)</f>
        <v>R1022</v>
      </c>
      <c r="O864" s="29">
        <f>DATE(J864,MATCH(K864,{"Jan","Feb","Mar","Apr","May","Jun","Jul","Aug","Sep","Oct","Nov","Dec"},0),D864)</f>
        <v>36380</v>
      </c>
      <c r="P864" s="23">
        <f>DATEDIF(O864,'Cleaning Summary'!$B$62,"Y")</f>
        <v>23</v>
      </c>
    </row>
    <row r="865" spans="1:16" x14ac:dyDescent="0.35">
      <c r="A865" s="23" t="s">
        <v>3067</v>
      </c>
      <c r="B865" s="23">
        <v>1984</v>
      </c>
      <c r="C865" s="23" t="s">
        <v>4806</v>
      </c>
      <c r="D865" s="23">
        <v>21</v>
      </c>
      <c r="E865" s="23">
        <v>2</v>
      </c>
      <c r="F865" s="28">
        <v>7144.86</v>
      </c>
      <c r="G865" s="23" t="s">
        <v>86</v>
      </c>
      <c r="H865" s="23" t="s">
        <v>86</v>
      </c>
      <c r="I865" s="23" t="s">
        <v>4818</v>
      </c>
      <c r="J865" s="23">
        <f>IF(TRIM(B865)="?",'Cleaning Summary'!$B$28,B865)</f>
        <v>1984</v>
      </c>
      <c r="K865" s="23" t="str">
        <f>IF(TRIM(C865)="?",'Cleaning Summary'!$B$27,C865)</f>
        <v>Nov</v>
      </c>
      <c r="L865" s="23" t="str">
        <f>IF(TRIM(G865)="?",'Cleaning Summary'!$B$40,G865)</f>
        <v>tier - 2</v>
      </c>
      <c r="M865" s="23" t="str">
        <f>IF(TRIM(H865)="?",'Cleaning Summary'!$B$45,H865)</f>
        <v>tier - 2</v>
      </c>
      <c r="N865" s="23" t="str">
        <f>IF(TRIM(I865)="?",'Cleaning Summary'!$B$29,I865)</f>
        <v>R1024</v>
      </c>
      <c r="O865" s="29">
        <f>DATE(J865,MATCH(K865,{"Jan","Feb","Mar","Apr","May","Jun","Jul","Aug","Sep","Oct","Nov","Dec"},0),D865)</f>
        <v>31007</v>
      </c>
      <c r="P865" s="23">
        <f>DATEDIF(O865,'Cleaning Summary'!$B$62,"Y")</f>
        <v>38</v>
      </c>
    </row>
    <row r="866" spans="1:16" x14ac:dyDescent="0.35">
      <c r="A866" s="23" t="s">
        <v>3065</v>
      </c>
      <c r="B866" s="23">
        <v>1976</v>
      </c>
      <c r="C866" s="23" t="s">
        <v>4807</v>
      </c>
      <c r="D866" s="23">
        <v>24</v>
      </c>
      <c r="E866" s="23">
        <v>0</v>
      </c>
      <c r="F866" s="28">
        <v>7147.11</v>
      </c>
      <c r="G866" s="23" t="s">
        <v>87</v>
      </c>
      <c r="H866" s="23" t="s">
        <v>86</v>
      </c>
      <c r="I866" s="23" t="s">
        <v>4812</v>
      </c>
      <c r="J866" s="23">
        <f>IF(TRIM(B866)="?",'Cleaning Summary'!$B$28,B866)</f>
        <v>1976</v>
      </c>
      <c r="K866" s="23" t="str">
        <f>IF(TRIM(C866)="?",'Cleaning Summary'!$B$27,C866)</f>
        <v>Jun</v>
      </c>
      <c r="L866" s="23" t="str">
        <f>IF(TRIM(G866)="?",'Cleaning Summary'!$B$40,G866)</f>
        <v>tier - 3</v>
      </c>
      <c r="M866" s="23" t="str">
        <f>IF(TRIM(H866)="?",'Cleaning Summary'!$B$45,H866)</f>
        <v>tier - 2</v>
      </c>
      <c r="N866" s="23" t="str">
        <f>IF(TRIM(I866)="?",'Cleaning Summary'!$B$29,I866)</f>
        <v>R1011</v>
      </c>
      <c r="O866" s="29">
        <f>DATE(J866,MATCH(K866,{"Jan","Feb","Mar","Apr","May","Jun","Jul","Aug","Sep","Oct","Nov","Dec"},0),D866)</f>
        <v>27935</v>
      </c>
      <c r="P866" s="23">
        <f>DATEDIF(O866,'Cleaning Summary'!$B$62,"Y")</f>
        <v>46</v>
      </c>
    </row>
    <row r="867" spans="1:16" x14ac:dyDescent="0.35">
      <c r="A867" s="23" t="s">
        <v>3063</v>
      </c>
      <c r="B867" s="23">
        <v>1978</v>
      </c>
      <c r="C867" s="23" t="s">
        <v>4804</v>
      </c>
      <c r="D867" s="23">
        <v>30</v>
      </c>
      <c r="E867" s="23">
        <v>1</v>
      </c>
      <c r="F867" s="28">
        <v>7147.47</v>
      </c>
      <c r="G867" s="23" t="s">
        <v>86</v>
      </c>
      <c r="H867" s="23" t="s">
        <v>87</v>
      </c>
      <c r="I867" s="23" t="s">
        <v>4805</v>
      </c>
      <c r="J867" s="23">
        <f>IF(TRIM(B867)="?",'Cleaning Summary'!$B$28,B867)</f>
        <v>1978</v>
      </c>
      <c r="K867" s="23" t="str">
        <f>IF(TRIM(C867)="?",'Cleaning Summary'!$B$27,C867)</f>
        <v>Jul</v>
      </c>
      <c r="L867" s="23" t="str">
        <f>IF(TRIM(G867)="?",'Cleaning Summary'!$B$40,G867)</f>
        <v>tier - 2</v>
      </c>
      <c r="M867" s="23" t="str">
        <f>IF(TRIM(H867)="?",'Cleaning Summary'!$B$45,H867)</f>
        <v>tier - 3</v>
      </c>
      <c r="N867" s="23" t="str">
        <f>IF(TRIM(I867)="?",'Cleaning Summary'!$B$29,I867)</f>
        <v>R1013</v>
      </c>
      <c r="O867" s="29">
        <f>DATE(J867,MATCH(K867,{"Jan","Feb","Mar","Apr","May","Jun","Jul","Aug","Sep","Oct","Nov","Dec"},0),D867)</f>
        <v>28701</v>
      </c>
      <c r="P867" s="23">
        <f>DATEDIF(O867,'Cleaning Summary'!$B$62,"Y")</f>
        <v>44</v>
      </c>
    </row>
    <row r="868" spans="1:16" x14ac:dyDescent="0.35">
      <c r="A868" s="23" t="s">
        <v>3061</v>
      </c>
      <c r="B868" s="23">
        <v>1984</v>
      </c>
      <c r="C868" s="23" t="s">
        <v>4807</v>
      </c>
      <c r="D868" s="23">
        <v>29</v>
      </c>
      <c r="E868" s="23">
        <v>3</v>
      </c>
      <c r="F868" s="28">
        <v>7151.09</v>
      </c>
      <c r="G868" s="23" t="s">
        <v>86</v>
      </c>
      <c r="H868" s="23" t="s">
        <v>86</v>
      </c>
      <c r="I868" s="23" t="s">
        <v>4812</v>
      </c>
      <c r="J868" s="23">
        <f>IF(TRIM(B868)="?",'Cleaning Summary'!$B$28,B868)</f>
        <v>1984</v>
      </c>
      <c r="K868" s="23" t="str">
        <f>IF(TRIM(C868)="?",'Cleaning Summary'!$B$27,C868)</f>
        <v>Jun</v>
      </c>
      <c r="L868" s="23" t="str">
        <f>IF(TRIM(G868)="?",'Cleaning Summary'!$B$40,G868)</f>
        <v>tier - 2</v>
      </c>
      <c r="M868" s="23" t="str">
        <f>IF(TRIM(H868)="?",'Cleaning Summary'!$B$45,H868)</f>
        <v>tier - 2</v>
      </c>
      <c r="N868" s="23" t="str">
        <f>IF(TRIM(I868)="?",'Cleaning Summary'!$B$29,I868)</f>
        <v>R1011</v>
      </c>
      <c r="O868" s="29">
        <f>DATE(J868,MATCH(K868,{"Jan","Feb","Mar","Apr","May","Jun","Jul","Aug","Sep","Oct","Nov","Dec"},0),D868)</f>
        <v>30862</v>
      </c>
      <c r="P868" s="23">
        <f>DATEDIF(O868,'Cleaning Summary'!$B$62,"Y")</f>
        <v>38</v>
      </c>
    </row>
    <row r="869" spans="1:16" x14ac:dyDescent="0.35">
      <c r="A869" s="23" t="s">
        <v>3059</v>
      </c>
      <c r="B869" s="23">
        <v>1978</v>
      </c>
      <c r="C869" s="23" t="s">
        <v>73</v>
      </c>
      <c r="D869" s="23">
        <v>6</v>
      </c>
      <c r="E869" s="23">
        <v>1</v>
      </c>
      <c r="F869" s="28">
        <v>7152.67</v>
      </c>
      <c r="G869" s="23" t="s">
        <v>87</v>
      </c>
      <c r="H869" s="23" t="s">
        <v>86</v>
      </c>
      <c r="I869" s="23" t="s">
        <v>4805</v>
      </c>
      <c r="J869" s="23">
        <f>IF(TRIM(B869)="?",'Cleaning Summary'!$B$28,B869)</f>
        <v>1978</v>
      </c>
      <c r="K869" s="23" t="str">
        <f>IF(TRIM(C869)="?",'Cleaning Summary'!$B$27,C869)</f>
        <v>Sep</v>
      </c>
      <c r="L869" s="23" t="str">
        <f>IF(TRIM(G869)="?",'Cleaning Summary'!$B$40,G869)</f>
        <v>tier - 3</v>
      </c>
      <c r="M869" s="23" t="str">
        <f>IF(TRIM(H869)="?",'Cleaning Summary'!$B$45,H869)</f>
        <v>tier - 2</v>
      </c>
      <c r="N869" s="23" t="str">
        <f>IF(TRIM(I869)="?",'Cleaning Summary'!$B$29,I869)</f>
        <v>R1013</v>
      </c>
      <c r="O869" s="29">
        <f>DATE(J869,MATCH(K869,{"Jan","Feb","Mar","Apr","May","Jun","Jul","Aug","Sep","Oct","Nov","Dec"},0),D869)</f>
        <v>28739</v>
      </c>
      <c r="P869" s="23">
        <f>DATEDIF(O869,'Cleaning Summary'!$B$62,"Y")</f>
        <v>44</v>
      </c>
    </row>
    <row r="870" spans="1:16" x14ac:dyDescent="0.35">
      <c r="A870" s="23" t="s">
        <v>3057</v>
      </c>
      <c r="B870" s="23">
        <v>1981</v>
      </c>
      <c r="C870" s="23" t="s">
        <v>4804</v>
      </c>
      <c r="D870" s="23">
        <v>17</v>
      </c>
      <c r="E870" s="23">
        <v>1</v>
      </c>
      <c r="F870" s="28">
        <v>7153.55</v>
      </c>
      <c r="G870" s="23" t="s">
        <v>86</v>
      </c>
      <c r="H870" s="23" t="s">
        <v>85</v>
      </c>
      <c r="I870" s="23" t="s">
        <v>4808</v>
      </c>
      <c r="J870" s="23">
        <f>IF(TRIM(B870)="?",'Cleaning Summary'!$B$28,B870)</f>
        <v>1981</v>
      </c>
      <c r="K870" s="23" t="str">
        <f>IF(TRIM(C870)="?",'Cleaning Summary'!$B$27,C870)</f>
        <v>Jul</v>
      </c>
      <c r="L870" s="23" t="str">
        <f>IF(TRIM(G870)="?",'Cleaning Summary'!$B$40,G870)</f>
        <v>tier - 2</v>
      </c>
      <c r="M870" s="23" t="str">
        <f>IF(TRIM(H870)="?",'Cleaning Summary'!$B$45,H870)</f>
        <v>tier - 1</v>
      </c>
      <c r="N870" s="23" t="str">
        <f>IF(TRIM(I870)="?",'Cleaning Summary'!$B$29,I870)</f>
        <v>R1012</v>
      </c>
      <c r="O870" s="29">
        <f>DATE(J870,MATCH(K870,{"Jan","Feb","Mar","Apr","May","Jun","Jul","Aug","Sep","Oct","Nov","Dec"},0),D870)</f>
        <v>29784</v>
      </c>
      <c r="P870" s="23">
        <f>DATEDIF(O870,'Cleaning Summary'!$B$62,"Y")</f>
        <v>41</v>
      </c>
    </row>
    <row r="871" spans="1:16" x14ac:dyDescent="0.35">
      <c r="A871" s="23" t="s">
        <v>3055</v>
      </c>
      <c r="B871" s="23">
        <v>1980</v>
      </c>
      <c r="C871" s="23" t="s">
        <v>4807</v>
      </c>
      <c r="D871" s="23">
        <v>22</v>
      </c>
      <c r="E871" s="23">
        <v>2</v>
      </c>
      <c r="F871" s="28">
        <v>7160.09</v>
      </c>
      <c r="G871" s="23" t="s">
        <v>86</v>
      </c>
      <c r="H871" s="23" t="s">
        <v>86</v>
      </c>
      <c r="I871" s="23" t="s">
        <v>4812</v>
      </c>
      <c r="J871" s="23">
        <f>IF(TRIM(B871)="?",'Cleaning Summary'!$B$28,B871)</f>
        <v>1980</v>
      </c>
      <c r="K871" s="23" t="str">
        <f>IF(TRIM(C871)="?",'Cleaning Summary'!$B$27,C871)</f>
        <v>Jun</v>
      </c>
      <c r="L871" s="23" t="str">
        <f>IF(TRIM(G871)="?",'Cleaning Summary'!$B$40,G871)</f>
        <v>tier - 2</v>
      </c>
      <c r="M871" s="23" t="str">
        <f>IF(TRIM(H871)="?",'Cleaning Summary'!$B$45,H871)</f>
        <v>tier - 2</v>
      </c>
      <c r="N871" s="23" t="str">
        <f>IF(TRIM(I871)="?",'Cleaning Summary'!$B$29,I871)</f>
        <v>R1011</v>
      </c>
      <c r="O871" s="29">
        <f>DATE(J871,MATCH(K871,{"Jan","Feb","Mar","Apr","May","Jun","Jul","Aug","Sep","Oct","Nov","Dec"},0),D871)</f>
        <v>29394</v>
      </c>
      <c r="P871" s="23">
        <f>DATEDIF(O871,'Cleaning Summary'!$B$62,"Y")</f>
        <v>42</v>
      </c>
    </row>
    <row r="872" spans="1:16" x14ac:dyDescent="0.35">
      <c r="A872" s="23" t="s">
        <v>3053</v>
      </c>
      <c r="B872" s="23">
        <v>1980</v>
      </c>
      <c r="C872" s="23" t="s">
        <v>4811</v>
      </c>
      <c r="D872" s="23">
        <v>7</v>
      </c>
      <c r="E872" s="23">
        <v>2</v>
      </c>
      <c r="F872" s="28">
        <v>7160.33</v>
      </c>
      <c r="G872" s="23" t="s">
        <v>86</v>
      </c>
      <c r="H872" s="23" t="s">
        <v>85</v>
      </c>
      <c r="I872" s="23" t="s">
        <v>4805</v>
      </c>
      <c r="J872" s="23">
        <f>IF(TRIM(B872)="?",'Cleaning Summary'!$B$28,B872)</f>
        <v>1980</v>
      </c>
      <c r="K872" s="23" t="str">
        <f>IF(TRIM(C872)="?",'Cleaning Summary'!$B$27,C872)</f>
        <v>Oct</v>
      </c>
      <c r="L872" s="23" t="str">
        <f>IF(TRIM(G872)="?",'Cleaning Summary'!$B$40,G872)</f>
        <v>tier - 2</v>
      </c>
      <c r="M872" s="23" t="str">
        <f>IF(TRIM(H872)="?",'Cleaning Summary'!$B$45,H872)</f>
        <v>tier - 1</v>
      </c>
      <c r="N872" s="23" t="str">
        <f>IF(TRIM(I872)="?",'Cleaning Summary'!$B$29,I872)</f>
        <v>R1013</v>
      </c>
      <c r="O872" s="29">
        <f>DATE(J872,MATCH(K872,{"Jan","Feb","Mar","Apr","May","Jun","Jul","Aug","Sep","Oct","Nov","Dec"},0),D872)</f>
        <v>29501</v>
      </c>
      <c r="P872" s="23">
        <f>DATEDIF(O872,'Cleaning Summary'!$B$62,"Y")</f>
        <v>42</v>
      </c>
    </row>
    <row r="873" spans="1:16" x14ac:dyDescent="0.35">
      <c r="A873" s="23" t="s">
        <v>3051</v>
      </c>
      <c r="B873" s="23">
        <v>1980</v>
      </c>
      <c r="C873" s="23" t="s">
        <v>73</v>
      </c>
      <c r="D873" s="23">
        <v>30</v>
      </c>
      <c r="E873" s="23">
        <v>2</v>
      </c>
      <c r="F873" s="28">
        <v>7162.01</v>
      </c>
      <c r="G873" s="23" t="s">
        <v>86</v>
      </c>
      <c r="H873" s="23" t="s">
        <v>87</v>
      </c>
      <c r="I873" s="23" t="s">
        <v>4805</v>
      </c>
      <c r="J873" s="23">
        <f>IF(TRIM(B873)="?",'Cleaning Summary'!$B$28,B873)</f>
        <v>1980</v>
      </c>
      <c r="K873" s="23" t="str">
        <f>IF(TRIM(C873)="?",'Cleaning Summary'!$B$27,C873)</f>
        <v>Sep</v>
      </c>
      <c r="L873" s="23" t="str">
        <f>IF(TRIM(G873)="?",'Cleaning Summary'!$B$40,G873)</f>
        <v>tier - 2</v>
      </c>
      <c r="M873" s="23" t="str">
        <f>IF(TRIM(H873)="?",'Cleaning Summary'!$B$45,H873)</f>
        <v>tier - 3</v>
      </c>
      <c r="N873" s="23" t="str">
        <f>IF(TRIM(I873)="?",'Cleaning Summary'!$B$29,I873)</f>
        <v>R1013</v>
      </c>
      <c r="O873" s="29">
        <f>DATE(J873,MATCH(K873,{"Jan","Feb","Mar","Apr","May","Jun","Jul","Aug","Sep","Oct","Nov","Dec"},0),D873)</f>
        <v>29494</v>
      </c>
      <c r="P873" s="23">
        <f>DATEDIF(O873,'Cleaning Summary'!$B$62,"Y")</f>
        <v>42</v>
      </c>
    </row>
    <row r="874" spans="1:16" x14ac:dyDescent="0.35">
      <c r="A874" s="23" t="s">
        <v>3049</v>
      </c>
      <c r="B874" s="23">
        <v>1982</v>
      </c>
      <c r="C874" s="23" t="s">
        <v>4810</v>
      </c>
      <c r="D874" s="23">
        <v>16</v>
      </c>
      <c r="E874" s="23">
        <v>2</v>
      </c>
      <c r="F874" s="28">
        <v>7173.36</v>
      </c>
      <c r="G874" s="23" t="s">
        <v>87</v>
      </c>
      <c r="H874" s="23" t="s">
        <v>86</v>
      </c>
      <c r="I874" s="23" t="s">
        <v>4815</v>
      </c>
      <c r="J874" s="23">
        <f>IF(TRIM(B874)="?",'Cleaning Summary'!$B$28,B874)</f>
        <v>1982</v>
      </c>
      <c r="K874" s="23" t="str">
        <f>IF(TRIM(C874)="?",'Cleaning Summary'!$B$27,C874)</f>
        <v>Aug</v>
      </c>
      <c r="L874" s="23" t="str">
        <f>IF(TRIM(G874)="?",'Cleaning Summary'!$B$40,G874)</f>
        <v>tier - 3</v>
      </c>
      <c r="M874" s="23" t="str">
        <f>IF(TRIM(H874)="?",'Cleaning Summary'!$B$45,H874)</f>
        <v>tier - 2</v>
      </c>
      <c r="N874" s="23" t="str">
        <f>IF(TRIM(I874)="?",'Cleaning Summary'!$B$29,I874)</f>
        <v>R1016</v>
      </c>
      <c r="O874" s="29">
        <f>DATE(J874,MATCH(K874,{"Jan","Feb","Mar","Apr","May","Jun","Jul","Aug","Sep","Oct","Nov","Dec"},0),D874)</f>
        <v>30179</v>
      </c>
      <c r="P874" s="23">
        <f>DATEDIF(O874,'Cleaning Summary'!$B$62,"Y")</f>
        <v>40</v>
      </c>
    </row>
    <row r="875" spans="1:16" x14ac:dyDescent="0.35">
      <c r="A875" s="23" t="s">
        <v>3047</v>
      </c>
      <c r="B875" s="23">
        <v>1975</v>
      </c>
      <c r="C875" s="23" t="s">
        <v>4804</v>
      </c>
      <c r="D875" s="23">
        <v>19</v>
      </c>
      <c r="E875" s="23">
        <v>1</v>
      </c>
      <c r="F875" s="28">
        <v>7175.51</v>
      </c>
      <c r="G875" s="23" t="s">
        <v>86</v>
      </c>
      <c r="H875" s="23" t="s">
        <v>87</v>
      </c>
      <c r="I875" s="23" t="s">
        <v>4805</v>
      </c>
      <c r="J875" s="23">
        <f>IF(TRIM(B875)="?",'Cleaning Summary'!$B$28,B875)</f>
        <v>1975</v>
      </c>
      <c r="K875" s="23" t="str">
        <f>IF(TRIM(C875)="?",'Cleaning Summary'!$B$27,C875)</f>
        <v>Jul</v>
      </c>
      <c r="L875" s="23" t="str">
        <f>IF(TRIM(G875)="?",'Cleaning Summary'!$B$40,G875)</f>
        <v>tier - 2</v>
      </c>
      <c r="M875" s="23" t="str">
        <f>IF(TRIM(H875)="?",'Cleaning Summary'!$B$45,H875)</f>
        <v>tier - 3</v>
      </c>
      <c r="N875" s="23" t="str">
        <f>IF(TRIM(I875)="?",'Cleaning Summary'!$B$29,I875)</f>
        <v>R1013</v>
      </c>
      <c r="O875" s="29">
        <f>DATE(J875,MATCH(K875,{"Jan","Feb","Mar","Apr","May","Jun","Jul","Aug","Sep","Oct","Nov","Dec"},0),D875)</f>
        <v>27594</v>
      </c>
      <c r="P875" s="23">
        <f>DATEDIF(O875,'Cleaning Summary'!$B$62,"Y")</f>
        <v>47</v>
      </c>
    </row>
    <row r="876" spans="1:16" x14ac:dyDescent="0.35">
      <c r="A876" s="23" t="s">
        <v>3045</v>
      </c>
      <c r="B876" s="23">
        <v>1968</v>
      </c>
      <c r="C876" s="23" t="s">
        <v>4810</v>
      </c>
      <c r="D876" s="23">
        <v>26</v>
      </c>
      <c r="E876" s="23">
        <v>0</v>
      </c>
      <c r="F876" s="28">
        <v>7179.52</v>
      </c>
      <c r="G876" s="23" t="s">
        <v>87</v>
      </c>
      <c r="H876" s="23" t="s">
        <v>87</v>
      </c>
      <c r="I876" s="23" t="s">
        <v>4805</v>
      </c>
      <c r="J876" s="23">
        <f>IF(TRIM(B876)="?",'Cleaning Summary'!$B$28,B876)</f>
        <v>1968</v>
      </c>
      <c r="K876" s="23" t="str">
        <f>IF(TRIM(C876)="?",'Cleaning Summary'!$B$27,C876)</f>
        <v>Aug</v>
      </c>
      <c r="L876" s="23" t="str">
        <f>IF(TRIM(G876)="?",'Cleaning Summary'!$B$40,G876)</f>
        <v>tier - 3</v>
      </c>
      <c r="M876" s="23" t="str">
        <f>IF(TRIM(H876)="?",'Cleaning Summary'!$B$45,H876)</f>
        <v>tier - 3</v>
      </c>
      <c r="N876" s="23" t="str">
        <f>IF(TRIM(I876)="?",'Cleaning Summary'!$B$29,I876)</f>
        <v>R1013</v>
      </c>
      <c r="O876" s="29">
        <f>DATE(J876,MATCH(K876,{"Jan","Feb","Mar","Apr","May","Jun","Jul","Aug","Sep","Oct","Nov","Dec"},0),D876)</f>
        <v>25076</v>
      </c>
      <c r="P876" s="23">
        <f>DATEDIF(O876,'Cleaning Summary'!$B$62,"Y")</f>
        <v>54</v>
      </c>
    </row>
    <row r="877" spans="1:16" x14ac:dyDescent="0.35">
      <c r="A877" s="23" t="s">
        <v>3043</v>
      </c>
      <c r="B877" s="23">
        <v>1982</v>
      </c>
      <c r="C877" s="23" t="s">
        <v>73</v>
      </c>
      <c r="D877" s="23">
        <v>14</v>
      </c>
      <c r="E877" s="23">
        <v>3</v>
      </c>
      <c r="F877" s="28">
        <v>7196.87</v>
      </c>
      <c r="G877" s="23" t="s">
        <v>87</v>
      </c>
      <c r="H877" s="23" t="s">
        <v>86</v>
      </c>
      <c r="I877" s="23" t="s">
        <v>4812</v>
      </c>
      <c r="J877" s="23">
        <f>IF(TRIM(B877)="?",'Cleaning Summary'!$B$28,B877)</f>
        <v>1982</v>
      </c>
      <c r="K877" s="23" t="str">
        <f>IF(TRIM(C877)="?",'Cleaning Summary'!$B$27,C877)</f>
        <v>Sep</v>
      </c>
      <c r="L877" s="23" t="str">
        <f>IF(TRIM(G877)="?",'Cleaning Summary'!$B$40,G877)</f>
        <v>tier - 3</v>
      </c>
      <c r="M877" s="23" t="str">
        <f>IF(TRIM(H877)="?",'Cleaning Summary'!$B$45,H877)</f>
        <v>tier - 2</v>
      </c>
      <c r="N877" s="23" t="str">
        <f>IF(TRIM(I877)="?",'Cleaning Summary'!$B$29,I877)</f>
        <v>R1011</v>
      </c>
      <c r="O877" s="29">
        <f>DATE(J877,MATCH(K877,{"Jan","Feb","Mar","Apr","May","Jun","Jul","Aug","Sep","Oct","Nov","Dec"},0),D877)</f>
        <v>30208</v>
      </c>
      <c r="P877" s="23">
        <f>DATEDIF(O877,'Cleaning Summary'!$B$62,"Y")</f>
        <v>40</v>
      </c>
    </row>
    <row r="878" spans="1:16" x14ac:dyDescent="0.35">
      <c r="A878" s="23" t="s">
        <v>3041</v>
      </c>
      <c r="B878" s="23">
        <v>1983</v>
      </c>
      <c r="C878" s="23" t="s">
        <v>4810</v>
      </c>
      <c r="D878" s="23">
        <v>11</v>
      </c>
      <c r="E878" s="23">
        <v>2</v>
      </c>
      <c r="F878" s="28">
        <v>7201.7</v>
      </c>
      <c r="G878" s="23" t="s">
        <v>86</v>
      </c>
      <c r="H878" s="23" t="s">
        <v>87</v>
      </c>
      <c r="I878" s="23" t="s">
        <v>4808</v>
      </c>
      <c r="J878" s="23">
        <f>IF(TRIM(B878)="?",'Cleaning Summary'!$B$28,B878)</f>
        <v>1983</v>
      </c>
      <c r="K878" s="23" t="str">
        <f>IF(TRIM(C878)="?",'Cleaning Summary'!$B$27,C878)</f>
        <v>Aug</v>
      </c>
      <c r="L878" s="23" t="str">
        <f>IF(TRIM(G878)="?",'Cleaning Summary'!$B$40,G878)</f>
        <v>tier - 2</v>
      </c>
      <c r="M878" s="23" t="str">
        <f>IF(TRIM(H878)="?",'Cleaning Summary'!$B$45,H878)</f>
        <v>tier - 3</v>
      </c>
      <c r="N878" s="23" t="str">
        <f>IF(TRIM(I878)="?",'Cleaning Summary'!$B$29,I878)</f>
        <v>R1012</v>
      </c>
      <c r="O878" s="29">
        <f>DATE(J878,MATCH(K878,{"Jan","Feb","Mar","Apr","May","Jun","Jul","Aug","Sep","Oct","Nov","Dec"},0),D878)</f>
        <v>30539</v>
      </c>
      <c r="P878" s="23">
        <f>DATEDIF(O878,'Cleaning Summary'!$B$62,"Y")</f>
        <v>39</v>
      </c>
    </row>
    <row r="879" spans="1:16" x14ac:dyDescent="0.35">
      <c r="A879" s="23" t="s">
        <v>3039</v>
      </c>
      <c r="B879" s="23">
        <v>1983</v>
      </c>
      <c r="C879" s="23" t="s">
        <v>4806</v>
      </c>
      <c r="D879" s="23">
        <v>21</v>
      </c>
      <c r="E879" s="23">
        <v>2</v>
      </c>
      <c r="F879" s="28">
        <v>7209.49</v>
      </c>
      <c r="G879" s="23" t="s">
        <v>86</v>
      </c>
      <c r="H879" s="23" t="s">
        <v>87</v>
      </c>
      <c r="I879" s="23" t="s">
        <v>4808</v>
      </c>
      <c r="J879" s="23">
        <f>IF(TRIM(B879)="?",'Cleaning Summary'!$B$28,B879)</f>
        <v>1983</v>
      </c>
      <c r="K879" s="23" t="str">
        <f>IF(TRIM(C879)="?",'Cleaning Summary'!$B$27,C879)</f>
        <v>Nov</v>
      </c>
      <c r="L879" s="23" t="str">
        <f>IF(TRIM(G879)="?",'Cleaning Summary'!$B$40,G879)</f>
        <v>tier - 2</v>
      </c>
      <c r="M879" s="23" t="str">
        <f>IF(TRIM(H879)="?",'Cleaning Summary'!$B$45,H879)</f>
        <v>tier - 3</v>
      </c>
      <c r="N879" s="23" t="str">
        <f>IF(TRIM(I879)="?",'Cleaning Summary'!$B$29,I879)</f>
        <v>R1012</v>
      </c>
      <c r="O879" s="29">
        <f>DATE(J879,MATCH(K879,{"Jan","Feb","Mar","Apr","May","Jun","Jul","Aug","Sep","Oct","Nov","Dec"},0),D879)</f>
        <v>30641</v>
      </c>
      <c r="P879" s="23">
        <f>DATEDIF(O879,'Cleaning Summary'!$B$62,"Y")</f>
        <v>39</v>
      </c>
    </row>
    <row r="880" spans="1:16" x14ac:dyDescent="0.35">
      <c r="A880" s="23" t="s">
        <v>3037</v>
      </c>
      <c r="B880" s="23">
        <v>1991</v>
      </c>
      <c r="C880" s="23" t="s">
        <v>4807</v>
      </c>
      <c r="D880" s="23">
        <v>28</v>
      </c>
      <c r="E880" s="23">
        <v>3</v>
      </c>
      <c r="F880" s="28">
        <v>7220.25</v>
      </c>
      <c r="G880" s="23" t="s">
        <v>86</v>
      </c>
      <c r="H880" s="23" t="s">
        <v>86</v>
      </c>
      <c r="I880" s="23" t="s">
        <v>4821</v>
      </c>
      <c r="J880" s="23">
        <f>IF(TRIM(B880)="?",'Cleaning Summary'!$B$28,B880)</f>
        <v>1991</v>
      </c>
      <c r="K880" s="23" t="str">
        <f>IF(TRIM(C880)="?",'Cleaning Summary'!$B$27,C880)</f>
        <v>Jun</v>
      </c>
      <c r="L880" s="23" t="str">
        <f>IF(TRIM(G880)="?",'Cleaning Summary'!$B$40,G880)</f>
        <v>tier - 2</v>
      </c>
      <c r="M880" s="23" t="str">
        <f>IF(TRIM(H880)="?",'Cleaning Summary'!$B$45,H880)</f>
        <v>tier - 2</v>
      </c>
      <c r="N880" s="23" t="str">
        <f>IF(TRIM(I880)="?",'Cleaning Summary'!$B$29,I880)</f>
        <v>R1021</v>
      </c>
      <c r="O880" s="29">
        <f>DATE(J880,MATCH(K880,{"Jan","Feb","Mar","Apr","May","Jun","Jul","Aug","Sep","Oct","Nov","Dec"},0),D880)</f>
        <v>33417</v>
      </c>
      <c r="P880" s="23">
        <f>DATEDIF(O880,'Cleaning Summary'!$B$62,"Y")</f>
        <v>31</v>
      </c>
    </row>
    <row r="881" spans="1:16" x14ac:dyDescent="0.35">
      <c r="A881" s="23" t="s">
        <v>3035</v>
      </c>
      <c r="B881" s="23">
        <v>1977</v>
      </c>
      <c r="C881" s="23" t="s">
        <v>73</v>
      </c>
      <c r="D881" s="23">
        <v>15</v>
      </c>
      <c r="E881" s="23">
        <v>0</v>
      </c>
      <c r="F881" s="28">
        <v>7222.79</v>
      </c>
      <c r="G881" s="23" t="s">
        <v>87</v>
      </c>
      <c r="H881" s="23" t="s">
        <v>87</v>
      </c>
      <c r="I881" s="23" t="s">
        <v>4808</v>
      </c>
      <c r="J881" s="23">
        <f>IF(TRIM(B881)="?",'Cleaning Summary'!$B$28,B881)</f>
        <v>1977</v>
      </c>
      <c r="K881" s="23" t="str">
        <f>IF(TRIM(C881)="?",'Cleaning Summary'!$B$27,C881)</f>
        <v>Sep</v>
      </c>
      <c r="L881" s="23" t="str">
        <f>IF(TRIM(G881)="?",'Cleaning Summary'!$B$40,G881)</f>
        <v>tier - 3</v>
      </c>
      <c r="M881" s="23" t="str">
        <f>IF(TRIM(H881)="?",'Cleaning Summary'!$B$45,H881)</f>
        <v>tier - 3</v>
      </c>
      <c r="N881" s="23" t="str">
        <f>IF(TRIM(I881)="?",'Cleaning Summary'!$B$29,I881)</f>
        <v>R1012</v>
      </c>
      <c r="O881" s="29">
        <f>DATE(J881,MATCH(K881,{"Jan","Feb","Mar","Apr","May","Jun","Jul","Aug","Sep","Oct","Nov","Dec"},0),D881)</f>
        <v>28383</v>
      </c>
      <c r="P881" s="23">
        <f>DATEDIF(O881,'Cleaning Summary'!$B$62,"Y")</f>
        <v>45</v>
      </c>
    </row>
    <row r="882" spans="1:16" x14ac:dyDescent="0.35">
      <c r="A882" s="23" t="s">
        <v>3033</v>
      </c>
      <c r="B882" s="23">
        <v>1986</v>
      </c>
      <c r="C882" s="23" t="s">
        <v>4804</v>
      </c>
      <c r="D882" s="23">
        <v>13</v>
      </c>
      <c r="E882" s="23">
        <v>3</v>
      </c>
      <c r="F882" s="28">
        <v>7228.22</v>
      </c>
      <c r="G882" s="23" t="s">
        <v>86</v>
      </c>
      <c r="H882" s="23" t="s">
        <v>85</v>
      </c>
      <c r="I882" s="23" t="s">
        <v>4818</v>
      </c>
      <c r="J882" s="23">
        <f>IF(TRIM(B882)="?",'Cleaning Summary'!$B$28,B882)</f>
        <v>1986</v>
      </c>
      <c r="K882" s="23" t="str">
        <f>IF(TRIM(C882)="?",'Cleaning Summary'!$B$27,C882)</f>
        <v>Jul</v>
      </c>
      <c r="L882" s="23" t="str">
        <f>IF(TRIM(G882)="?",'Cleaning Summary'!$B$40,G882)</f>
        <v>tier - 2</v>
      </c>
      <c r="M882" s="23" t="str">
        <f>IF(TRIM(H882)="?",'Cleaning Summary'!$B$45,H882)</f>
        <v>tier - 1</v>
      </c>
      <c r="N882" s="23" t="str">
        <f>IF(TRIM(I882)="?",'Cleaning Summary'!$B$29,I882)</f>
        <v>R1024</v>
      </c>
      <c r="O882" s="29">
        <f>DATE(J882,MATCH(K882,{"Jan","Feb","Mar","Apr","May","Jun","Jul","Aug","Sep","Oct","Nov","Dec"},0),D882)</f>
        <v>31606</v>
      </c>
      <c r="P882" s="23">
        <f>DATEDIF(O882,'Cleaning Summary'!$B$62,"Y")</f>
        <v>36</v>
      </c>
    </row>
    <row r="883" spans="1:16" x14ac:dyDescent="0.35">
      <c r="A883" s="23" t="s">
        <v>3031</v>
      </c>
      <c r="B883" s="23">
        <v>1986</v>
      </c>
      <c r="C883" s="23" t="s">
        <v>73</v>
      </c>
      <c r="D883" s="23">
        <v>2</v>
      </c>
      <c r="E883" s="23">
        <v>4</v>
      </c>
      <c r="F883" s="28">
        <v>7243.81</v>
      </c>
      <c r="G883" s="23" t="s">
        <v>86</v>
      </c>
      <c r="H883" s="23" t="s">
        <v>87</v>
      </c>
      <c r="I883" s="23" t="s">
        <v>4805</v>
      </c>
      <c r="J883" s="23">
        <f>IF(TRIM(B883)="?",'Cleaning Summary'!$B$28,B883)</f>
        <v>1986</v>
      </c>
      <c r="K883" s="23" t="str">
        <f>IF(TRIM(C883)="?",'Cleaning Summary'!$B$27,C883)</f>
        <v>Sep</v>
      </c>
      <c r="L883" s="23" t="str">
        <f>IF(TRIM(G883)="?",'Cleaning Summary'!$B$40,G883)</f>
        <v>tier - 2</v>
      </c>
      <c r="M883" s="23" t="str">
        <f>IF(TRIM(H883)="?",'Cleaning Summary'!$B$45,H883)</f>
        <v>tier - 3</v>
      </c>
      <c r="N883" s="23" t="str">
        <f>IF(TRIM(I883)="?",'Cleaning Summary'!$B$29,I883)</f>
        <v>R1013</v>
      </c>
      <c r="O883" s="29">
        <f>DATE(J883,MATCH(K883,{"Jan","Feb","Mar","Apr","May","Jun","Jul","Aug","Sep","Oct","Nov","Dec"},0),D883)</f>
        <v>31657</v>
      </c>
      <c r="P883" s="23">
        <f>DATEDIF(O883,'Cleaning Summary'!$B$62,"Y")</f>
        <v>36</v>
      </c>
    </row>
    <row r="884" spans="1:16" x14ac:dyDescent="0.35">
      <c r="A884" s="23" t="s">
        <v>3029</v>
      </c>
      <c r="B884" s="23">
        <v>1982</v>
      </c>
      <c r="C884" s="23" t="s">
        <v>4804</v>
      </c>
      <c r="D884" s="23">
        <v>24</v>
      </c>
      <c r="E884" s="23">
        <v>3</v>
      </c>
      <c r="F884" s="28">
        <v>7248.71</v>
      </c>
      <c r="G884" s="23" t="s">
        <v>86</v>
      </c>
      <c r="H884" s="23" t="s">
        <v>85</v>
      </c>
      <c r="I884" s="23" t="s">
        <v>4805</v>
      </c>
      <c r="J884" s="23">
        <f>IF(TRIM(B884)="?",'Cleaning Summary'!$B$28,B884)</f>
        <v>1982</v>
      </c>
      <c r="K884" s="23" t="str">
        <f>IF(TRIM(C884)="?",'Cleaning Summary'!$B$27,C884)</f>
        <v>Jul</v>
      </c>
      <c r="L884" s="23" t="str">
        <f>IF(TRIM(G884)="?",'Cleaning Summary'!$B$40,G884)</f>
        <v>tier - 2</v>
      </c>
      <c r="M884" s="23" t="str">
        <f>IF(TRIM(H884)="?",'Cleaning Summary'!$B$45,H884)</f>
        <v>tier - 1</v>
      </c>
      <c r="N884" s="23" t="str">
        <f>IF(TRIM(I884)="?",'Cleaning Summary'!$B$29,I884)</f>
        <v>R1013</v>
      </c>
      <c r="O884" s="29">
        <f>DATE(J884,MATCH(K884,{"Jan","Feb","Mar","Apr","May","Jun","Jul","Aug","Sep","Oct","Nov","Dec"},0),D884)</f>
        <v>30156</v>
      </c>
      <c r="P884" s="23">
        <f>DATEDIF(O884,'Cleaning Summary'!$B$62,"Y")</f>
        <v>40</v>
      </c>
    </row>
    <row r="885" spans="1:16" x14ac:dyDescent="0.35">
      <c r="A885" s="23" t="s">
        <v>3027</v>
      </c>
      <c r="B885" s="23">
        <v>1981</v>
      </c>
      <c r="C885" s="23" t="s">
        <v>4810</v>
      </c>
      <c r="D885" s="23">
        <v>14</v>
      </c>
      <c r="E885" s="23">
        <v>2</v>
      </c>
      <c r="F885" s="28">
        <v>7256.72</v>
      </c>
      <c r="G885" s="23" t="s">
        <v>87</v>
      </c>
      <c r="H885" s="23" t="s">
        <v>86</v>
      </c>
      <c r="I885" s="23" t="s">
        <v>4808</v>
      </c>
      <c r="J885" s="23">
        <f>IF(TRIM(B885)="?",'Cleaning Summary'!$B$28,B885)</f>
        <v>1981</v>
      </c>
      <c r="K885" s="23" t="str">
        <f>IF(TRIM(C885)="?",'Cleaning Summary'!$B$27,C885)</f>
        <v>Aug</v>
      </c>
      <c r="L885" s="23" t="str">
        <f>IF(TRIM(G885)="?",'Cleaning Summary'!$B$40,G885)</f>
        <v>tier - 3</v>
      </c>
      <c r="M885" s="23" t="str">
        <f>IF(TRIM(H885)="?",'Cleaning Summary'!$B$45,H885)</f>
        <v>tier - 2</v>
      </c>
      <c r="N885" s="23" t="str">
        <f>IF(TRIM(I885)="?",'Cleaning Summary'!$B$29,I885)</f>
        <v>R1012</v>
      </c>
      <c r="O885" s="29">
        <f>DATE(J885,MATCH(K885,{"Jan","Feb","Mar","Apr","May","Jun","Jul","Aug","Sep","Oct","Nov","Dec"},0),D885)</f>
        <v>29812</v>
      </c>
      <c r="P885" s="23">
        <f>DATEDIF(O885,'Cleaning Summary'!$B$62,"Y")</f>
        <v>41</v>
      </c>
    </row>
    <row r="886" spans="1:16" x14ac:dyDescent="0.35">
      <c r="A886" s="23" t="s">
        <v>3025</v>
      </c>
      <c r="B886" s="23">
        <v>1981</v>
      </c>
      <c r="C886" s="23" t="s">
        <v>4807</v>
      </c>
      <c r="D886" s="23">
        <v>13</v>
      </c>
      <c r="E886" s="23">
        <v>2</v>
      </c>
      <c r="F886" s="28">
        <v>7261.74</v>
      </c>
      <c r="G886" s="23" t="s">
        <v>87</v>
      </c>
      <c r="H886" s="23" t="s">
        <v>87</v>
      </c>
      <c r="I886" s="23" t="s">
        <v>4808</v>
      </c>
      <c r="J886" s="23">
        <f>IF(TRIM(B886)="?",'Cleaning Summary'!$B$28,B886)</f>
        <v>1981</v>
      </c>
      <c r="K886" s="23" t="str">
        <f>IF(TRIM(C886)="?",'Cleaning Summary'!$B$27,C886)</f>
        <v>Jun</v>
      </c>
      <c r="L886" s="23" t="str">
        <f>IF(TRIM(G886)="?",'Cleaning Summary'!$B$40,G886)</f>
        <v>tier - 3</v>
      </c>
      <c r="M886" s="23" t="str">
        <f>IF(TRIM(H886)="?",'Cleaning Summary'!$B$45,H886)</f>
        <v>tier - 3</v>
      </c>
      <c r="N886" s="23" t="str">
        <f>IF(TRIM(I886)="?",'Cleaning Summary'!$B$29,I886)</f>
        <v>R1012</v>
      </c>
      <c r="O886" s="29">
        <f>DATE(J886,MATCH(K886,{"Jan","Feb","Mar","Apr","May","Jun","Jul","Aug","Sep","Oct","Nov","Dec"},0),D886)</f>
        <v>29750</v>
      </c>
      <c r="P886" s="23">
        <f>DATEDIF(O886,'Cleaning Summary'!$B$62,"Y")</f>
        <v>41</v>
      </c>
    </row>
    <row r="887" spans="1:16" x14ac:dyDescent="0.35">
      <c r="A887" s="23" t="s">
        <v>3023</v>
      </c>
      <c r="B887" s="23">
        <v>1973</v>
      </c>
      <c r="C887" s="23" t="s">
        <v>4811</v>
      </c>
      <c r="D887" s="23">
        <v>25</v>
      </c>
      <c r="E887" s="23">
        <v>0</v>
      </c>
      <c r="F887" s="28">
        <v>7265.58</v>
      </c>
      <c r="G887" s="23" t="s">
        <v>86</v>
      </c>
      <c r="H887" s="23" t="s">
        <v>86</v>
      </c>
      <c r="I887" s="23" t="s">
        <v>4805</v>
      </c>
      <c r="J887" s="23">
        <f>IF(TRIM(B887)="?",'Cleaning Summary'!$B$28,B887)</f>
        <v>1973</v>
      </c>
      <c r="K887" s="23" t="str">
        <f>IF(TRIM(C887)="?",'Cleaning Summary'!$B$27,C887)</f>
        <v>Oct</v>
      </c>
      <c r="L887" s="23" t="str">
        <f>IF(TRIM(G887)="?",'Cleaning Summary'!$B$40,G887)</f>
        <v>tier - 2</v>
      </c>
      <c r="M887" s="23" t="str">
        <f>IF(TRIM(H887)="?",'Cleaning Summary'!$B$45,H887)</f>
        <v>tier - 2</v>
      </c>
      <c r="N887" s="23" t="str">
        <f>IF(TRIM(I887)="?",'Cleaning Summary'!$B$29,I887)</f>
        <v>R1013</v>
      </c>
      <c r="O887" s="29">
        <f>DATE(J887,MATCH(K887,{"Jan","Feb","Mar","Apr","May","Jun","Jul","Aug","Sep","Oct","Nov","Dec"},0),D887)</f>
        <v>26962</v>
      </c>
      <c r="P887" s="23">
        <f>DATEDIF(O887,'Cleaning Summary'!$B$62,"Y")</f>
        <v>49</v>
      </c>
    </row>
    <row r="888" spans="1:16" x14ac:dyDescent="0.35">
      <c r="A888" s="23" t="s">
        <v>3021</v>
      </c>
      <c r="B888" s="23">
        <v>1981</v>
      </c>
      <c r="C888" s="23" t="s">
        <v>4810</v>
      </c>
      <c r="D888" s="23">
        <v>4</v>
      </c>
      <c r="E888" s="23">
        <v>2</v>
      </c>
      <c r="F888" s="28">
        <v>7265.7</v>
      </c>
      <c r="G888" s="23" t="s">
        <v>87</v>
      </c>
      <c r="H888" s="23" t="s">
        <v>87</v>
      </c>
      <c r="I888" s="23" t="s">
        <v>4808</v>
      </c>
      <c r="J888" s="23">
        <f>IF(TRIM(B888)="?",'Cleaning Summary'!$B$28,B888)</f>
        <v>1981</v>
      </c>
      <c r="K888" s="23" t="str">
        <f>IF(TRIM(C888)="?",'Cleaning Summary'!$B$27,C888)</f>
        <v>Aug</v>
      </c>
      <c r="L888" s="23" t="str">
        <f>IF(TRIM(G888)="?",'Cleaning Summary'!$B$40,G888)</f>
        <v>tier - 3</v>
      </c>
      <c r="M888" s="23" t="str">
        <f>IF(TRIM(H888)="?",'Cleaning Summary'!$B$45,H888)</f>
        <v>tier - 3</v>
      </c>
      <c r="N888" s="23" t="str">
        <f>IF(TRIM(I888)="?",'Cleaning Summary'!$B$29,I888)</f>
        <v>R1012</v>
      </c>
      <c r="O888" s="29">
        <f>DATE(J888,MATCH(K888,{"Jan","Feb","Mar","Apr","May","Jun","Jul","Aug","Sep","Oct","Nov","Dec"},0),D888)</f>
        <v>29802</v>
      </c>
      <c r="P888" s="23">
        <f>DATEDIF(O888,'Cleaning Summary'!$B$62,"Y")</f>
        <v>41</v>
      </c>
    </row>
    <row r="889" spans="1:16" x14ac:dyDescent="0.35">
      <c r="A889" s="23" t="s">
        <v>3019</v>
      </c>
      <c r="B889" s="23">
        <v>1976</v>
      </c>
      <c r="C889" s="23" t="s">
        <v>4809</v>
      </c>
      <c r="D889" s="23">
        <v>18</v>
      </c>
      <c r="E889" s="23">
        <v>2</v>
      </c>
      <c r="F889" s="28">
        <v>7273.02</v>
      </c>
      <c r="G889" s="23" t="s">
        <v>86</v>
      </c>
      <c r="H889" s="23" t="s">
        <v>85</v>
      </c>
      <c r="I889" s="23" t="s">
        <v>4805</v>
      </c>
      <c r="J889" s="23">
        <f>IF(TRIM(B889)="?",'Cleaning Summary'!$B$28,B889)</f>
        <v>1976</v>
      </c>
      <c r="K889" s="23" t="str">
        <f>IF(TRIM(C889)="?",'Cleaning Summary'!$B$27,C889)</f>
        <v>Dec</v>
      </c>
      <c r="L889" s="23" t="str">
        <f>IF(TRIM(G889)="?",'Cleaning Summary'!$B$40,G889)</f>
        <v>tier - 2</v>
      </c>
      <c r="M889" s="23" t="str">
        <f>IF(TRIM(H889)="?",'Cleaning Summary'!$B$45,H889)</f>
        <v>tier - 1</v>
      </c>
      <c r="N889" s="23" t="str">
        <f>IF(TRIM(I889)="?",'Cleaning Summary'!$B$29,I889)</f>
        <v>R1013</v>
      </c>
      <c r="O889" s="29">
        <f>DATE(J889,MATCH(K889,{"Jan","Feb","Mar","Apr","May","Jun","Jul","Aug","Sep","Oct","Nov","Dec"},0),D889)</f>
        <v>28112</v>
      </c>
      <c r="P889" s="23">
        <f>DATEDIF(O889,'Cleaning Summary'!$B$62,"Y")</f>
        <v>46</v>
      </c>
    </row>
    <row r="890" spans="1:16" x14ac:dyDescent="0.35">
      <c r="A890" s="23" t="s">
        <v>3017</v>
      </c>
      <c r="B890" s="23">
        <v>1985</v>
      </c>
      <c r="C890" s="23" t="s">
        <v>4806</v>
      </c>
      <c r="D890" s="23">
        <v>2</v>
      </c>
      <c r="E890" s="23">
        <v>3</v>
      </c>
      <c r="F890" s="28">
        <v>7281.51</v>
      </c>
      <c r="G890" s="23" t="s">
        <v>86</v>
      </c>
      <c r="H890" s="23" t="s">
        <v>85</v>
      </c>
      <c r="I890" s="23" t="s">
        <v>4808</v>
      </c>
      <c r="J890" s="23">
        <f>IF(TRIM(B890)="?",'Cleaning Summary'!$B$28,B890)</f>
        <v>1985</v>
      </c>
      <c r="K890" s="23" t="str">
        <f>IF(TRIM(C890)="?",'Cleaning Summary'!$B$27,C890)</f>
        <v>Nov</v>
      </c>
      <c r="L890" s="23" t="str">
        <f>IF(TRIM(G890)="?",'Cleaning Summary'!$B$40,G890)</f>
        <v>tier - 2</v>
      </c>
      <c r="M890" s="23" t="str">
        <f>IF(TRIM(H890)="?",'Cleaning Summary'!$B$45,H890)</f>
        <v>tier - 1</v>
      </c>
      <c r="N890" s="23" t="str">
        <f>IF(TRIM(I890)="?",'Cleaning Summary'!$B$29,I890)</f>
        <v>R1012</v>
      </c>
      <c r="O890" s="29">
        <f>DATE(J890,MATCH(K890,{"Jan","Feb","Mar","Apr","May","Jun","Jul","Aug","Sep","Oct","Nov","Dec"},0),D890)</f>
        <v>31353</v>
      </c>
      <c r="P890" s="23">
        <f>DATEDIF(O890,'Cleaning Summary'!$B$62,"Y")</f>
        <v>37</v>
      </c>
    </row>
    <row r="891" spans="1:16" x14ac:dyDescent="0.35">
      <c r="A891" s="23" t="s">
        <v>3015</v>
      </c>
      <c r="B891" s="23">
        <v>1966</v>
      </c>
      <c r="C891" s="23" t="s">
        <v>4809</v>
      </c>
      <c r="D891" s="23">
        <v>26</v>
      </c>
      <c r="E891" s="23">
        <v>0</v>
      </c>
      <c r="F891" s="28">
        <v>7302.46</v>
      </c>
      <c r="G891" s="23" t="s">
        <v>87</v>
      </c>
      <c r="H891" s="23" t="s">
        <v>85</v>
      </c>
      <c r="I891" s="23" t="s">
        <v>4808</v>
      </c>
      <c r="J891" s="23">
        <f>IF(TRIM(B891)="?",'Cleaning Summary'!$B$28,B891)</f>
        <v>1966</v>
      </c>
      <c r="K891" s="23" t="str">
        <f>IF(TRIM(C891)="?",'Cleaning Summary'!$B$27,C891)</f>
        <v>Dec</v>
      </c>
      <c r="L891" s="23" t="str">
        <f>IF(TRIM(G891)="?",'Cleaning Summary'!$B$40,G891)</f>
        <v>tier - 3</v>
      </c>
      <c r="M891" s="23" t="str">
        <f>IF(TRIM(H891)="?",'Cleaning Summary'!$B$45,H891)</f>
        <v>tier - 1</v>
      </c>
      <c r="N891" s="23" t="str">
        <f>IF(TRIM(I891)="?",'Cleaning Summary'!$B$29,I891)</f>
        <v>R1012</v>
      </c>
      <c r="O891" s="29">
        <f>DATE(J891,MATCH(K891,{"Jan","Feb","Mar","Apr","May","Jun","Jul","Aug","Sep","Oct","Nov","Dec"},0),D891)</f>
        <v>24467</v>
      </c>
      <c r="P891" s="23">
        <f>DATEDIF(O891,'Cleaning Summary'!$B$62,"Y")</f>
        <v>56</v>
      </c>
    </row>
    <row r="892" spans="1:16" x14ac:dyDescent="0.35">
      <c r="A892" s="23" t="s">
        <v>3013</v>
      </c>
      <c r="B892" s="23">
        <v>1965</v>
      </c>
      <c r="C892" s="23" t="s">
        <v>4807</v>
      </c>
      <c r="D892" s="23">
        <v>6</v>
      </c>
      <c r="E892" s="23">
        <v>0</v>
      </c>
      <c r="F892" s="28">
        <v>7304.65</v>
      </c>
      <c r="G892" s="23" t="s">
        <v>87</v>
      </c>
      <c r="H892" s="23" t="s">
        <v>87</v>
      </c>
      <c r="I892" s="23" t="s">
        <v>4805</v>
      </c>
      <c r="J892" s="23">
        <f>IF(TRIM(B892)="?",'Cleaning Summary'!$B$28,B892)</f>
        <v>1965</v>
      </c>
      <c r="K892" s="23" t="str">
        <f>IF(TRIM(C892)="?",'Cleaning Summary'!$B$27,C892)</f>
        <v>Jun</v>
      </c>
      <c r="L892" s="23" t="str">
        <f>IF(TRIM(G892)="?",'Cleaning Summary'!$B$40,G892)</f>
        <v>tier - 3</v>
      </c>
      <c r="M892" s="23" t="str">
        <f>IF(TRIM(H892)="?",'Cleaning Summary'!$B$45,H892)</f>
        <v>tier - 3</v>
      </c>
      <c r="N892" s="23" t="str">
        <f>IF(TRIM(I892)="?",'Cleaning Summary'!$B$29,I892)</f>
        <v>R1013</v>
      </c>
      <c r="O892" s="29">
        <f>DATE(J892,MATCH(K892,{"Jan","Feb","Mar","Apr","May","Jun","Jul","Aug","Sep","Oct","Nov","Dec"},0),D892)</f>
        <v>23899</v>
      </c>
      <c r="P892" s="23">
        <f>DATEDIF(O892,'Cleaning Summary'!$B$62,"Y")</f>
        <v>58</v>
      </c>
    </row>
    <row r="893" spans="1:16" x14ac:dyDescent="0.35">
      <c r="A893" s="23" t="s">
        <v>3011</v>
      </c>
      <c r="B893" s="23">
        <v>1965</v>
      </c>
      <c r="C893" s="23" t="s">
        <v>4807</v>
      </c>
      <c r="D893" s="23">
        <v>25</v>
      </c>
      <c r="E893" s="23">
        <v>0</v>
      </c>
      <c r="F893" s="28">
        <v>7318.21</v>
      </c>
      <c r="G893" s="23" t="s">
        <v>87</v>
      </c>
      <c r="H893" s="23" t="s">
        <v>85</v>
      </c>
      <c r="I893" s="23" t="s">
        <v>4805</v>
      </c>
      <c r="J893" s="23">
        <f>IF(TRIM(B893)="?",'Cleaning Summary'!$B$28,B893)</f>
        <v>1965</v>
      </c>
      <c r="K893" s="23" t="str">
        <f>IF(TRIM(C893)="?",'Cleaning Summary'!$B$27,C893)</f>
        <v>Jun</v>
      </c>
      <c r="L893" s="23" t="str">
        <f>IF(TRIM(G893)="?",'Cleaning Summary'!$B$40,G893)</f>
        <v>tier - 3</v>
      </c>
      <c r="M893" s="23" t="str">
        <f>IF(TRIM(H893)="?",'Cleaning Summary'!$B$45,H893)</f>
        <v>tier - 1</v>
      </c>
      <c r="N893" s="23" t="str">
        <f>IF(TRIM(I893)="?",'Cleaning Summary'!$B$29,I893)</f>
        <v>R1013</v>
      </c>
      <c r="O893" s="29">
        <f>DATE(J893,MATCH(K893,{"Jan","Feb","Mar","Apr","May","Jun","Jul","Aug","Sep","Oct","Nov","Dec"},0),D893)</f>
        <v>23918</v>
      </c>
      <c r="P893" s="23">
        <f>DATEDIF(O893,'Cleaning Summary'!$B$62,"Y")</f>
        <v>57</v>
      </c>
    </row>
    <row r="894" spans="1:16" x14ac:dyDescent="0.35">
      <c r="A894" s="23" t="s">
        <v>3009</v>
      </c>
      <c r="B894" s="23">
        <v>1972</v>
      </c>
      <c r="C894" s="23" t="s">
        <v>4810</v>
      </c>
      <c r="D894" s="23">
        <v>11</v>
      </c>
      <c r="E894" s="23">
        <v>0</v>
      </c>
      <c r="F894" s="28">
        <v>7318.22</v>
      </c>
      <c r="G894" s="23" t="s">
        <v>86</v>
      </c>
      <c r="H894" s="23" t="s">
        <v>87</v>
      </c>
      <c r="I894" s="23" t="s">
        <v>4808</v>
      </c>
      <c r="J894" s="23">
        <f>IF(TRIM(B894)="?",'Cleaning Summary'!$B$28,B894)</f>
        <v>1972</v>
      </c>
      <c r="K894" s="23" t="str">
        <f>IF(TRIM(C894)="?",'Cleaning Summary'!$B$27,C894)</f>
        <v>Aug</v>
      </c>
      <c r="L894" s="23" t="str">
        <f>IF(TRIM(G894)="?",'Cleaning Summary'!$B$40,G894)</f>
        <v>tier - 2</v>
      </c>
      <c r="M894" s="23" t="str">
        <f>IF(TRIM(H894)="?",'Cleaning Summary'!$B$45,H894)</f>
        <v>tier - 3</v>
      </c>
      <c r="N894" s="23" t="str">
        <f>IF(TRIM(I894)="?",'Cleaning Summary'!$B$29,I894)</f>
        <v>R1012</v>
      </c>
      <c r="O894" s="29">
        <f>DATE(J894,MATCH(K894,{"Jan","Feb","Mar","Apr","May","Jun","Jul","Aug","Sep","Oct","Nov","Dec"},0),D894)</f>
        <v>26522</v>
      </c>
      <c r="P894" s="23">
        <f>DATEDIF(O894,'Cleaning Summary'!$B$62,"Y")</f>
        <v>50</v>
      </c>
    </row>
    <row r="895" spans="1:16" x14ac:dyDescent="0.35">
      <c r="A895" s="23" t="s">
        <v>3007</v>
      </c>
      <c r="B895" s="23">
        <v>1965</v>
      </c>
      <c r="C895" s="23" t="s">
        <v>4804</v>
      </c>
      <c r="D895" s="23">
        <v>11</v>
      </c>
      <c r="E895" s="23">
        <v>0</v>
      </c>
      <c r="F895" s="28">
        <v>7322.86</v>
      </c>
      <c r="G895" s="23" t="s">
        <v>87</v>
      </c>
      <c r="H895" s="23" t="s">
        <v>87</v>
      </c>
      <c r="I895" s="23" t="s">
        <v>4808</v>
      </c>
      <c r="J895" s="23">
        <f>IF(TRIM(B895)="?",'Cleaning Summary'!$B$28,B895)</f>
        <v>1965</v>
      </c>
      <c r="K895" s="23" t="str">
        <f>IF(TRIM(C895)="?",'Cleaning Summary'!$B$27,C895)</f>
        <v>Jul</v>
      </c>
      <c r="L895" s="23" t="str">
        <f>IF(TRIM(G895)="?",'Cleaning Summary'!$B$40,G895)</f>
        <v>tier - 3</v>
      </c>
      <c r="M895" s="23" t="str">
        <f>IF(TRIM(H895)="?",'Cleaning Summary'!$B$45,H895)</f>
        <v>tier - 3</v>
      </c>
      <c r="N895" s="23" t="str">
        <f>IF(TRIM(I895)="?",'Cleaning Summary'!$B$29,I895)</f>
        <v>R1012</v>
      </c>
      <c r="O895" s="29">
        <f>DATE(J895,MATCH(K895,{"Jan","Feb","Mar","Apr","May","Jun","Jul","Aug","Sep","Oct","Nov","Dec"},0),D895)</f>
        <v>23934</v>
      </c>
      <c r="P895" s="23">
        <f>DATEDIF(O895,'Cleaning Summary'!$B$62,"Y")</f>
        <v>57</v>
      </c>
    </row>
    <row r="896" spans="1:16" x14ac:dyDescent="0.35">
      <c r="A896" s="23" t="s">
        <v>3005</v>
      </c>
      <c r="B896" s="23">
        <v>2004</v>
      </c>
      <c r="C896" s="23" t="s">
        <v>4806</v>
      </c>
      <c r="D896" s="23">
        <v>15</v>
      </c>
      <c r="E896" s="23">
        <v>0</v>
      </c>
      <c r="F896" s="28">
        <v>7323.73</v>
      </c>
      <c r="G896" s="23" t="s">
        <v>86</v>
      </c>
      <c r="H896" s="23" t="s">
        <v>86</v>
      </c>
      <c r="I896" s="23" t="s">
        <v>4818</v>
      </c>
      <c r="J896" s="23">
        <f>IF(TRIM(B896)="?",'Cleaning Summary'!$B$28,B896)</f>
        <v>2004</v>
      </c>
      <c r="K896" s="23" t="str">
        <f>IF(TRIM(C896)="?",'Cleaning Summary'!$B$27,C896)</f>
        <v>Nov</v>
      </c>
      <c r="L896" s="23" t="str">
        <f>IF(TRIM(G896)="?",'Cleaning Summary'!$B$40,G896)</f>
        <v>tier - 2</v>
      </c>
      <c r="M896" s="23" t="str">
        <f>IF(TRIM(H896)="?",'Cleaning Summary'!$B$45,H896)</f>
        <v>tier - 2</v>
      </c>
      <c r="N896" s="23" t="str">
        <f>IF(TRIM(I896)="?",'Cleaning Summary'!$B$29,I896)</f>
        <v>R1024</v>
      </c>
      <c r="O896" s="29">
        <f>DATE(J896,MATCH(K896,{"Jan","Feb","Mar","Apr","May","Jun","Jul","Aug","Sep","Oct","Nov","Dec"},0),D896)</f>
        <v>38306</v>
      </c>
      <c r="P896" s="23">
        <f>DATEDIF(O896,'Cleaning Summary'!$B$62,"Y")</f>
        <v>18</v>
      </c>
    </row>
    <row r="897" spans="1:16" x14ac:dyDescent="0.35">
      <c r="A897" s="23" t="s">
        <v>3003</v>
      </c>
      <c r="B897" s="23">
        <v>1979</v>
      </c>
      <c r="C897" s="23" t="s">
        <v>4807</v>
      </c>
      <c r="D897" s="23">
        <v>19</v>
      </c>
      <c r="E897" s="23">
        <v>0</v>
      </c>
      <c r="F897" s="28">
        <v>7325.05</v>
      </c>
      <c r="G897" s="23" t="s">
        <v>86</v>
      </c>
      <c r="H897" s="23" t="s">
        <v>87</v>
      </c>
      <c r="I897" s="23" t="s">
        <v>4818</v>
      </c>
      <c r="J897" s="23">
        <f>IF(TRIM(B897)="?",'Cleaning Summary'!$B$28,B897)</f>
        <v>1979</v>
      </c>
      <c r="K897" s="23" t="str">
        <f>IF(TRIM(C897)="?",'Cleaning Summary'!$B$27,C897)</f>
        <v>Jun</v>
      </c>
      <c r="L897" s="23" t="str">
        <f>IF(TRIM(G897)="?",'Cleaning Summary'!$B$40,G897)</f>
        <v>tier - 2</v>
      </c>
      <c r="M897" s="23" t="str">
        <f>IF(TRIM(H897)="?",'Cleaning Summary'!$B$45,H897)</f>
        <v>tier - 3</v>
      </c>
      <c r="N897" s="23" t="str">
        <f>IF(TRIM(I897)="?",'Cleaning Summary'!$B$29,I897)</f>
        <v>R1024</v>
      </c>
      <c r="O897" s="29">
        <f>DATE(J897,MATCH(K897,{"Jan","Feb","Mar","Apr","May","Jun","Jul","Aug","Sep","Oct","Nov","Dec"},0),D897)</f>
        <v>29025</v>
      </c>
      <c r="P897" s="23">
        <f>DATEDIF(O897,'Cleaning Summary'!$B$62,"Y")</f>
        <v>43</v>
      </c>
    </row>
    <row r="898" spans="1:16" x14ac:dyDescent="0.35">
      <c r="A898" s="23" t="s">
        <v>3001</v>
      </c>
      <c r="B898" s="23">
        <v>1984</v>
      </c>
      <c r="C898" s="23" t="s">
        <v>4804</v>
      </c>
      <c r="D898" s="23">
        <v>25</v>
      </c>
      <c r="E898" s="23">
        <v>3</v>
      </c>
      <c r="F898" s="28">
        <v>7325.47</v>
      </c>
      <c r="G898" s="23" t="s">
        <v>86</v>
      </c>
      <c r="H898" s="23" t="s">
        <v>85</v>
      </c>
      <c r="I898" s="23" t="s">
        <v>4808</v>
      </c>
      <c r="J898" s="23">
        <f>IF(TRIM(B898)="?",'Cleaning Summary'!$B$28,B898)</f>
        <v>1984</v>
      </c>
      <c r="K898" s="23" t="str">
        <f>IF(TRIM(C898)="?",'Cleaning Summary'!$B$27,C898)</f>
        <v>Jul</v>
      </c>
      <c r="L898" s="23" t="str">
        <f>IF(TRIM(G898)="?",'Cleaning Summary'!$B$40,G898)</f>
        <v>tier - 2</v>
      </c>
      <c r="M898" s="23" t="str">
        <f>IF(TRIM(H898)="?",'Cleaning Summary'!$B$45,H898)</f>
        <v>tier - 1</v>
      </c>
      <c r="N898" s="23" t="str">
        <f>IF(TRIM(I898)="?",'Cleaning Summary'!$B$29,I898)</f>
        <v>R1012</v>
      </c>
      <c r="O898" s="29">
        <f>DATE(J898,MATCH(K898,{"Jan","Feb","Mar","Apr","May","Jun","Jul","Aug","Sep","Oct","Nov","Dec"},0),D898)</f>
        <v>30888</v>
      </c>
      <c r="P898" s="23">
        <f>DATEDIF(O898,'Cleaning Summary'!$B$62,"Y")</f>
        <v>38</v>
      </c>
    </row>
    <row r="899" spans="1:16" x14ac:dyDescent="0.35">
      <c r="A899" s="23" t="s">
        <v>2999</v>
      </c>
      <c r="B899" s="23">
        <v>1979</v>
      </c>
      <c r="C899" s="23" t="s">
        <v>73</v>
      </c>
      <c r="D899" s="23">
        <v>19</v>
      </c>
      <c r="E899" s="23">
        <v>1</v>
      </c>
      <c r="F899" s="28">
        <v>7337.75</v>
      </c>
      <c r="G899" s="23" t="s">
        <v>86</v>
      </c>
      <c r="H899" s="23" t="s">
        <v>87</v>
      </c>
      <c r="I899" s="23" t="s">
        <v>4812</v>
      </c>
      <c r="J899" s="23">
        <f>IF(TRIM(B899)="?",'Cleaning Summary'!$B$28,B899)</f>
        <v>1979</v>
      </c>
      <c r="K899" s="23" t="str">
        <f>IF(TRIM(C899)="?",'Cleaning Summary'!$B$27,C899)</f>
        <v>Sep</v>
      </c>
      <c r="L899" s="23" t="str">
        <f>IF(TRIM(G899)="?",'Cleaning Summary'!$B$40,G899)</f>
        <v>tier - 2</v>
      </c>
      <c r="M899" s="23" t="str">
        <f>IF(TRIM(H899)="?",'Cleaning Summary'!$B$45,H899)</f>
        <v>tier - 3</v>
      </c>
      <c r="N899" s="23" t="str">
        <f>IF(TRIM(I899)="?",'Cleaning Summary'!$B$29,I899)</f>
        <v>R1011</v>
      </c>
      <c r="O899" s="29">
        <f>DATE(J899,MATCH(K899,{"Jan","Feb","Mar","Apr","May","Jun","Jul","Aug","Sep","Oct","Nov","Dec"},0),D899)</f>
        <v>29117</v>
      </c>
      <c r="P899" s="23">
        <f>DATEDIF(O899,'Cleaning Summary'!$B$62,"Y")</f>
        <v>43</v>
      </c>
    </row>
    <row r="900" spans="1:16" x14ac:dyDescent="0.35">
      <c r="A900" s="23" t="s">
        <v>2997</v>
      </c>
      <c r="B900" s="23">
        <v>1986</v>
      </c>
      <c r="C900" s="23" t="s">
        <v>4807</v>
      </c>
      <c r="D900" s="23">
        <v>15</v>
      </c>
      <c r="E900" s="23">
        <v>3</v>
      </c>
      <c r="F900" s="28">
        <v>7339.93</v>
      </c>
      <c r="G900" s="23" t="s">
        <v>86</v>
      </c>
      <c r="H900" s="23" t="s">
        <v>86</v>
      </c>
      <c r="I900" s="23" t="s">
        <v>4808</v>
      </c>
      <c r="J900" s="23">
        <f>IF(TRIM(B900)="?",'Cleaning Summary'!$B$28,B900)</f>
        <v>1986</v>
      </c>
      <c r="K900" s="23" t="str">
        <f>IF(TRIM(C900)="?",'Cleaning Summary'!$B$27,C900)</f>
        <v>Jun</v>
      </c>
      <c r="L900" s="23" t="str">
        <f>IF(TRIM(G900)="?",'Cleaning Summary'!$B$40,G900)</f>
        <v>tier - 2</v>
      </c>
      <c r="M900" s="23" t="str">
        <f>IF(TRIM(H900)="?",'Cleaning Summary'!$B$45,H900)</f>
        <v>tier - 2</v>
      </c>
      <c r="N900" s="23" t="str">
        <f>IF(TRIM(I900)="?",'Cleaning Summary'!$B$29,I900)</f>
        <v>R1012</v>
      </c>
      <c r="O900" s="29">
        <f>DATE(J900,MATCH(K900,{"Jan","Feb","Mar","Apr","May","Jun","Jul","Aug","Sep","Oct","Nov","Dec"},0),D900)</f>
        <v>31578</v>
      </c>
      <c r="P900" s="23">
        <f>DATEDIF(O900,'Cleaning Summary'!$B$62,"Y")</f>
        <v>36</v>
      </c>
    </row>
    <row r="901" spans="1:16" x14ac:dyDescent="0.35">
      <c r="A901" s="23" t="s">
        <v>2995</v>
      </c>
      <c r="B901" s="23">
        <v>1977</v>
      </c>
      <c r="C901" s="23" t="s">
        <v>4809</v>
      </c>
      <c r="D901" s="23">
        <v>18</v>
      </c>
      <c r="E901" s="23">
        <v>0</v>
      </c>
      <c r="F901" s="28">
        <v>7345.08</v>
      </c>
      <c r="G901" s="23" t="s">
        <v>86</v>
      </c>
      <c r="H901" s="23" t="s">
        <v>85</v>
      </c>
      <c r="I901" s="23" t="s">
        <v>4812</v>
      </c>
      <c r="J901" s="23">
        <f>IF(TRIM(B901)="?",'Cleaning Summary'!$B$28,B901)</f>
        <v>1977</v>
      </c>
      <c r="K901" s="23" t="str">
        <f>IF(TRIM(C901)="?",'Cleaning Summary'!$B$27,C901)</f>
        <v>Dec</v>
      </c>
      <c r="L901" s="23" t="str">
        <f>IF(TRIM(G901)="?",'Cleaning Summary'!$B$40,G901)</f>
        <v>tier - 2</v>
      </c>
      <c r="M901" s="23" t="str">
        <f>IF(TRIM(H901)="?",'Cleaning Summary'!$B$45,H901)</f>
        <v>tier - 1</v>
      </c>
      <c r="N901" s="23" t="str">
        <f>IF(TRIM(I901)="?",'Cleaning Summary'!$B$29,I901)</f>
        <v>R1011</v>
      </c>
      <c r="O901" s="29">
        <f>DATE(J901,MATCH(K901,{"Jan","Feb","Mar","Apr","May","Jun","Jul","Aug","Sep","Oct","Nov","Dec"},0),D901)</f>
        <v>28477</v>
      </c>
      <c r="P901" s="23">
        <f>DATEDIF(O901,'Cleaning Summary'!$B$62,"Y")</f>
        <v>45</v>
      </c>
    </row>
    <row r="902" spans="1:16" x14ac:dyDescent="0.35">
      <c r="A902" s="23" t="s">
        <v>2993</v>
      </c>
      <c r="B902" s="23">
        <v>1979</v>
      </c>
      <c r="C902" s="23" t="s">
        <v>4807</v>
      </c>
      <c r="D902" s="23">
        <v>26</v>
      </c>
      <c r="E902" s="23">
        <v>1</v>
      </c>
      <c r="F902" s="28">
        <v>7345.73</v>
      </c>
      <c r="G902" s="23" t="s">
        <v>86</v>
      </c>
      <c r="H902" s="23" t="s">
        <v>85</v>
      </c>
      <c r="I902" s="23" t="s">
        <v>4805</v>
      </c>
      <c r="J902" s="23">
        <f>IF(TRIM(B902)="?",'Cleaning Summary'!$B$28,B902)</f>
        <v>1979</v>
      </c>
      <c r="K902" s="23" t="str">
        <f>IF(TRIM(C902)="?",'Cleaning Summary'!$B$27,C902)</f>
        <v>Jun</v>
      </c>
      <c r="L902" s="23" t="str">
        <f>IF(TRIM(G902)="?",'Cleaning Summary'!$B$40,G902)</f>
        <v>tier - 2</v>
      </c>
      <c r="M902" s="23" t="str">
        <f>IF(TRIM(H902)="?",'Cleaning Summary'!$B$45,H902)</f>
        <v>tier - 1</v>
      </c>
      <c r="N902" s="23" t="str">
        <f>IF(TRIM(I902)="?",'Cleaning Summary'!$B$29,I902)</f>
        <v>R1013</v>
      </c>
      <c r="O902" s="29">
        <f>DATE(J902,MATCH(K902,{"Jan","Feb","Mar","Apr","May","Jun","Jul","Aug","Sep","Oct","Nov","Dec"},0),D902)</f>
        <v>29032</v>
      </c>
      <c r="P902" s="23">
        <f>DATEDIF(O902,'Cleaning Summary'!$B$62,"Y")</f>
        <v>43</v>
      </c>
    </row>
    <row r="903" spans="1:16" x14ac:dyDescent="0.35">
      <c r="A903" s="23" t="s">
        <v>2991</v>
      </c>
      <c r="B903" s="23">
        <v>1977</v>
      </c>
      <c r="C903" s="23" t="s">
        <v>4809</v>
      </c>
      <c r="D903" s="23">
        <v>1</v>
      </c>
      <c r="E903" s="23">
        <v>0</v>
      </c>
      <c r="F903" s="28">
        <v>7348.14</v>
      </c>
      <c r="G903" s="23" t="s">
        <v>86</v>
      </c>
      <c r="H903" s="23" t="s">
        <v>85</v>
      </c>
      <c r="I903" s="23" t="s">
        <v>4812</v>
      </c>
      <c r="J903" s="23">
        <f>IF(TRIM(B903)="?",'Cleaning Summary'!$B$28,B903)</f>
        <v>1977</v>
      </c>
      <c r="K903" s="23" t="str">
        <f>IF(TRIM(C903)="?",'Cleaning Summary'!$B$27,C903)</f>
        <v>Dec</v>
      </c>
      <c r="L903" s="23" t="str">
        <f>IF(TRIM(G903)="?",'Cleaning Summary'!$B$40,G903)</f>
        <v>tier - 2</v>
      </c>
      <c r="M903" s="23" t="str">
        <f>IF(TRIM(H903)="?",'Cleaning Summary'!$B$45,H903)</f>
        <v>tier - 1</v>
      </c>
      <c r="N903" s="23" t="str">
        <f>IF(TRIM(I903)="?",'Cleaning Summary'!$B$29,I903)</f>
        <v>R1011</v>
      </c>
      <c r="O903" s="29">
        <f>DATE(J903,MATCH(K903,{"Jan","Feb","Mar","Apr","May","Jun","Jul","Aug","Sep","Oct","Nov","Dec"},0),D903)</f>
        <v>28460</v>
      </c>
      <c r="P903" s="23">
        <f>DATEDIF(O903,'Cleaning Summary'!$B$62,"Y")</f>
        <v>45</v>
      </c>
    </row>
    <row r="904" spans="1:16" x14ac:dyDescent="0.35">
      <c r="A904" s="23" t="s">
        <v>2989</v>
      </c>
      <c r="B904" s="23">
        <v>1993</v>
      </c>
      <c r="C904" s="23" t="s">
        <v>4811</v>
      </c>
      <c r="D904" s="23">
        <v>5</v>
      </c>
      <c r="E904" s="23">
        <v>0</v>
      </c>
      <c r="F904" s="28">
        <v>7349.12</v>
      </c>
      <c r="G904" s="23" t="s">
        <v>86</v>
      </c>
      <c r="H904" s="23" t="s">
        <v>86</v>
      </c>
      <c r="I904" s="23" t="s">
        <v>4821</v>
      </c>
      <c r="J904" s="23">
        <f>IF(TRIM(B904)="?",'Cleaning Summary'!$B$28,B904)</f>
        <v>1993</v>
      </c>
      <c r="K904" s="23" t="str">
        <f>IF(TRIM(C904)="?",'Cleaning Summary'!$B$27,C904)</f>
        <v>Oct</v>
      </c>
      <c r="L904" s="23" t="str">
        <f>IF(TRIM(G904)="?",'Cleaning Summary'!$B$40,G904)</f>
        <v>tier - 2</v>
      </c>
      <c r="M904" s="23" t="str">
        <f>IF(TRIM(H904)="?",'Cleaning Summary'!$B$45,H904)</f>
        <v>tier - 2</v>
      </c>
      <c r="N904" s="23" t="str">
        <f>IF(TRIM(I904)="?",'Cleaning Summary'!$B$29,I904)</f>
        <v>R1021</v>
      </c>
      <c r="O904" s="29">
        <f>DATE(J904,MATCH(K904,{"Jan","Feb","Mar","Apr","May","Jun","Jul","Aug","Sep","Oct","Nov","Dec"},0),D904)</f>
        <v>34247</v>
      </c>
      <c r="P904" s="23">
        <f>DATEDIF(O904,'Cleaning Summary'!$B$62,"Y")</f>
        <v>29</v>
      </c>
    </row>
    <row r="905" spans="1:16" x14ac:dyDescent="0.35">
      <c r="A905" s="23" t="s">
        <v>2987</v>
      </c>
      <c r="B905" s="23">
        <v>1983</v>
      </c>
      <c r="C905" s="23" t="s">
        <v>4807</v>
      </c>
      <c r="D905" s="23">
        <v>21</v>
      </c>
      <c r="E905" s="23">
        <v>3</v>
      </c>
      <c r="F905" s="28">
        <v>7357.49</v>
      </c>
      <c r="G905" s="23" t="s">
        <v>86</v>
      </c>
      <c r="H905" s="23" t="s">
        <v>86</v>
      </c>
      <c r="I905" s="23" t="s">
        <v>4808</v>
      </c>
      <c r="J905" s="23">
        <f>IF(TRIM(B905)="?",'Cleaning Summary'!$B$28,B905)</f>
        <v>1983</v>
      </c>
      <c r="K905" s="23" t="str">
        <f>IF(TRIM(C905)="?",'Cleaning Summary'!$B$27,C905)</f>
        <v>Jun</v>
      </c>
      <c r="L905" s="23" t="str">
        <f>IF(TRIM(G905)="?",'Cleaning Summary'!$B$40,G905)</f>
        <v>tier - 2</v>
      </c>
      <c r="M905" s="23" t="str">
        <f>IF(TRIM(H905)="?",'Cleaning Summary'!$B$45,H905)</f>
        <v>tier - 2</v>
      </c>
      <c r="N905" s="23" t="str">
        <f>IF(TRIM(I905)="?",'Cleaning Summary'!$B$29,I905)</f>
        <v>R1012</v>
      </c>
      <c r="O905" s="29">
        <f>DATE(J905,MATCH(K905,{"Jan","Feb","Mar","Apr","May","Jun","Jul","Aug","Sep","Oct","Nov","Dec"},0),D905)</f>
        <v>30488</v>
      </c>
      <c r="P905" s="23">
        <f>DATEDIF(O905,'Cleaning Summary'!$B$62,"Y")</f>
        <v>39</v>
      </c>
    </row>
    <row r="906" spans="1:16" x14ac:dyDescent="0.35">
      <c r="A906" s="23" t="s">
        <v>2985</v>
      </c>
      <c r="B906" s="23">
        <v>1981</v>
      </c>
      <c r="C906" s="23" t="s">
        <v>4804</v>
      </c>
      <c r="D906" s="23">
        <v>16</v>
      </c>
      <c r="E906" s="23">
        <v>1</v>
      </c>
      <c r="F906" s="28">
        <v>7358.18</v>
      </c>
      <c r="G906" s="23" t="s">
        <v>86</v>
      </c>
      <c r="H906" s="23" t="s">
        <v>87</v>
      </c>
      <c r="I906" s="23" t="s">
        <v>4818</v>
      </c>
      <c r="J906" s="23">
        <f>IF(TRIM(B906)="?",'Cleaning Summary'!$B$28,B906)</f>
        <v>1981</v>
      </c>
      <c r="K906" s="23" t="str">
        <f>IF(TRIM(C906)="?",'Cleaning Summary'!$B$27,C906)</f>
        <v>Jul</v>
      </c>
      <c r="L906" s="23" t="str">
        <f>IF(TRIM(G906)="?",'Cleaning Summary'!$B$40,G906)</f>
        <v>tier - 2</v>
      </c>
      <c r="M906" s="23" t="str">
        <f>IF(TRIM(H906)="?",'Cleaning Summary'!$B$45,H906)</f>
        <v>tier - 3</v>
      </c>
      <c r="N906" s="23" t="str">
        <f>IF(TRIM(I906)="?",'Cleaning Summary'!$B$29,I906)</f>
        <v>R1024</v>
      </c>
      <c r="O906" s="29">
        <f>DATE(J906,MATCH(K906,{"Jan","Feb","Mar","Apr","May","Jun","Jul","Aug","Sep","Oct","Nov","Dec"},0),D906)</f>
        <v>29783</v>
      </c>
      <c r="P906" s="23">
        <f>DATEDIF(O906,'Cleaning Summary'!$B$62,"Y")</f>
        <v>41</v>
      </c>
    </row>
    <row r="907" spans="1:16" x14ac:dyDescent="0.35">
      <c r="A907" s="23" t="s">
        <v>2983</v>
      </c>
      <c r="B907" s="23">
        <v>1965</v>
      </c>
      <c r="C907" s="23" t="s">
        <v>4809</v>
      </c>
      <c r="D907" s="23">
        <v>9</v>
      </c>
      <c r="E907" s="23">
        <v>0</v>
      </c>
      <c r="F907" s="28">
        <v>7362.31</v>
      </c>
      <c r="G907" s="23" t="s">
        <v>87</v>
      </c>
      <c r="H907" s="23" t="s">
        <v>87</v>
      </c>
      <c r="I907" s="23" t="s">
        <v>4805</v>
      </c>
      <c r="J907" s="23">
        <f>IF(TRIM(B907)="?",'Cleaning Summary'!$B$28,B907)</f>
        <v>1965</v>
      </c>
      <c r="K907" s="23" t="str">
        <f>IF(TRIM(C907)="?",'Cleaning Summary'!$B$27,C907)</f>
        <v>Dec</v>
      </c>
      <c r="L907" s="23" t="str">
        <f>IF(TRIM(G907)="?",'Cleaning Summary'!$B$40,G907)</f>
        <v>tier - 3</v>
      </c>
      <c r="M907" s="23" t="str">
        <f>IF(TRIM(H907)="?",'Cleaning Summary'!$B$45,H907)</f>
        <v>tier - 3</v>
      </c>
      <c r="N907" s="23" t="str">
        <f>IF(TRIM(I907)="?",'Cleaning Summary'!$B$29,I907)</f>
        <v>R1013</v>
      </c>
      <c r="O907" s="29">
        <f>DATE(J907,MATCH(K907,{"Jan","Feb","Mar","Apr","May","Jun","Jul","Aug","Sep","Oct","Nov","Dec"},0),D907)</f>
        <v>24085</v>
      </c>
      <c r="P907" s="23">
        <f>DATEDIF(O907,'Cleaning Summary'!$B$62,"Y")</f>
        <v>57</v>
      </c>
    </row>
    <row r="908" spans="1:16" x14ac:dyDescent="0.35">
      <c r="A908" s="23" t="s">
        <v>2981</v>
      </c>
      <c r="B908" s="23">
        <v>1981</v>
      </c>
      <c r="C908" s="23" t="s">
        <v>4806</v>
      </c>
      <c r="D908" s="23">
        <v>24</v>
      </c>
      <c r="E908" s="23">
        <v>2</v>
      </c>
      <c r="F908" s="28">
        <v>7371.77</v>
      </c>
      <c r="G908" s="23" t="s">
        <v>86</v>
      </c>
      <c r="H908" s="23" t="s">
        <v>85</v>
      </c>
      <c r="I908" s="23" t="s">
        <v>4812</v>
      </c>
      <c r="J908" s="23">
        <f>IF(TRIM(B908)="?",'Cleaning Summary'!$B$28,B908)</f>
        <v>1981</v>
      </c>
      <c r="K908" s="23" t="str">
        <f>IF(TRIM(C908)="?",'Cleaning Summary'!$B$27,C908)</f>
        <v>Nov</v>
      </c>
      <c r="L908" s="23" t="str">
        <f>IF(TRIM(G908)="?",'Cleaning Summary'!$B$40,G908)</f>
        <v>tier - 2</v>
      </c>
      <c r="M908" s="23" t="str">
        <f>IF(TRIM(H908)="?",'Cleaning Summary'!$B$45,H908)</f>
        <v>tier - 1</v>
      </c>
      <c r="N908" s="23" t="str">
        <f>IF(TRIM(I908)="?",'Cleaning Summary'!$B$29,I908)</f>
        <v>R1011</v>
      </c>
      <c r="O908" s="29">
        <f>DATE(J908,MATCH(K908,{"Jan","Feb","Mar","Apr","May","Jun","Jul","Aug","Sep","Oct","Nov","Dec"},0),D908)</f>
        <v>29914</v>
      </c>
      <c r="P908" s="23">
        <f>DATEDIF(O908,'Cleaning Summary'!$B$62,"Y")</f>
        <v>41</v>
      </c>
    </row>
    <row r="909" spans="1:16" x14ac:dyDescent="0.35">
      <c r="A909" s="23" t="s">
        <v>2979</v>
      </c>
      <c r="B909" s="23">
        <v>1993</v>
      </c>
      <c r="C909" s="23" t="s">
        <v>4804</v>
      </c>
      <c r="D909" s="23">
        <v>22</v>
      </c>
      <c r="E909" s="23">
        <v>0</v>
      </c>
      <c r="F909" s="28">
        <v>7388.85</v>
      </c>
      <c r="G909" s="23" t="s">
        <v>86</v>
      </c>
      <c r="H909" s="23" t="s">
        <v>86</v>
      </c>
      <c r="I909" s="23" t="s">
        <v>4824</v>
      </c>
      <c r="J909" s="23">
        <f>IF(TRIM(B909)="?",'Cleaning Summary'!$B$28,B909)</f>
        <v>1993</v>
      </c>
      <c r="K909" s="23" t="str">
        <f>IF(TRIM(C909)="?",'Cleaning Summary'!$B$27,C909)</f>
        <v>Jul</v>
      </c>
      <c r="L909" s="23" t="str">
        <f>IF(TRIM(G909)="?",'Cleaning Summary'!$B$40,G909)</f>
        <v>tier - 2</v>
      </c>
      <c r="M909" s="23" t="str">
        <f>IF(TRIM(H909)="?",'Cleaning Summary'!$B$45,H909)</f>
        <v>tier - 2</v>
      </c>
      <c r="N909" s="23" t="str">
        <f>IF(TRIM(I909)="?",'Cleaning Summary'!$B$29,I909)</f>
        <v>R1026</v>
      </c>
      <c r="O909" s="29">
        <f>DATE(J909,MATCH(K909,{"Jan","Feb","Mar","Apr","May","Jun","Jul","Aug","Sep","Oct","Nov","Dec"},0),D909)</f>
        <v>34172</v>
      </c>
      <c r="P909" s="23">
        <f>DATEDIF(O909,'Cleaning Summary'!$B$62,"Y")</f>
        <v>29</v>
      </c>
    </row>
    <row r="910" spans="1:16" x14ac:dyDescent="0.35">
      <c r="A910" s="23" t="s">
        <v>2977</v>
      </c>
      <c r="B910" s="23">
        <v>1965</v>
      </c>
      <c r="C910" s="23" t="s">
        <v>4809</v>
      </c>
      <c r="D910" s="23">
        <v>5</v>
      </c>
      <c r="E910" s="23">
        <v>0</v>
      </c>
      <c r="F910" s="28">
        <v>7403.98</v>
      </c>
      <c r="G910" s="23" t="s">
        <v>87</v>
      </c>
      <c r="H910" s="23" t="s">
        <v>86</v>
      </c>
      <c r="I910" s="23" t="s">
        <v>4805</v>
      </c>
      <c r="J910" s="23">
        <f>IF(TRIM(B910)="?",'Cleaning Summary'!$B$28,B910)</f>
        <v>1965</v>
      </c>
      <c r="K910" s="23" t="str">
        <f>IF(TRIM(C910)="?",'Cleaning Summary'!$B$27,C910)</f>
        <v>Dec</v>
      </c>
      <c r="L910" s="23" t="str">
        <f>IF(TRIM(G910)="?",'Cleaning Summary'!$B$40,G910)</f>
        <v>tier - 3</v>
      </c>
      <c r="M910" s="23" t="str">
        <f>IF(TRIM(H910)="?",'Cleaning Summary'!$B$45,H910)</f>
        <v>tier - 2</v>
      </c>
      <c r="N910" s="23" t="str">
        <f>IF(TRIM(I910)="?",'Cleaning Summary'!$B$29,I910)</f>
        <v>R1013</v>
      </c>
      <c r="O910" s="29">
        <f>DATE(J910,MATCH(K910,{"Jan","Feb","Mar","Apr","May","Jun","Jul","Aug","Sep","Oct","Nov","Dec"},0),D910)</f>
        <v>24081</v>
      </c>
      <c r="P910" s="23">
        <f>DATEDIF(O910,'Cleaning Summary'!$B$62,"Y")</f>
        <v>57</v>
      </c>
    </row>
    <row r="911" spans="1:16" x14ac:dyDescent="0.35">
      <c r="A911" s="23" t="s">
        <v>2975</v>
      </c>
      <c r="B911" s="23">
        <v>1983</v>
      </c>
      <c r="C911" s="23" t="s">
        <v>73</v>
      </c>
      <c r="D911" s="23">
        <v>19</v>
      </c>
      <c r="E911" s="23">
        <v>3</v>
      </c>
      <c r="F911" s="28">
        <v>7418.52</v>
      </c>
      <c r="G911" s="23" t="s">
        <v>86</v>
      </c>
      <c r="H911" s="23" t="s">
        <v>86</v>
      </c>
      <c r="I911" s="23" t="s">
        <v>4812</v>
      </c>
      <c r="J911" s="23">
        <f>IF(TRIM(B911)="?",'Cleaning Summary'!$B$28,B911)</f>
        <v>1983</v>
      </c>
      <c r="K911" s="23" t="str">
        <f>IF(TRIM(C911)="?",'Cleaning Summary'!$B$27,C911)</f>
        <v>Sep</v>
      </c>
      <c r="L911" s="23" t="str">
        <f>IF(TRIM(G911)="?",'Cleaning Summary'!$B$40,G911)</f>
        <v>tier - 2</v>
      </c>
      <c r="M911" s="23" t="str">
        <f>IF(TRIM(H911)="?",'Cleaning Summary'!$B$45,H911)</f>
        <v>tier - 2</v>
      </c>
      <c r="N911" s="23" t="str">
        <f>IF(TRIM(I911)="?",'Cleaning Summary'!$B$29,I911)</f>
        <v>R1011</v>
      </c>
      <c r="O911" s="29">
        <f>DATE(J911,MATCH(K911,{"Jan","Feb","Mar","Apr","May","Jun","Jul","Aug","Sep","Oct","Nov","Dec"},0),D911)</f>
        <v>30578</v>
      </c>
      <c r="P911" s="23">
        <f>DATEDIF(O911,'Cleaning Summary'!$B$62,"Y")</f>
        <v>39</v>
      </c>
    </row>
    <row r="912" spans="1:16" x14ac:dyDescent="0.35">
      <c r="A912" s="23" t="s">
        <v>2973</v>
      </c>
      <c r="B912" s="23">
        <v>1978</v>
      </c>
      <c r="C912" s="23" t="s">
        <v>4806</v>
      </c>
      <c r="D912" s="23">
        <v>12</v>
      </c>
      <c r="E912" s="23">
        <v>0</v>
      </c>
      <c r="F912" s="28">
        <v>7419.48</v>
      </c>
      <c r="G912" s="23" t="s">
        <v>86</v>
      </c>
      <c r="H912" s="23" t="s">
        <v>86</v>
      </c>
      <c r="I912" s="23" t="s">
        <v>4808</v>
      </c>
      <c r="J912" s="23">
        <f>IF(TRIM(B912)="?",'Cleaning Summary'!$B$28,B912)</f>
        <v>1978</v>
      </c>
      <c r="K912" s="23" t="str">
        <f>IF(TRIM(C912)="?",'Cleaning Summary'!$B$27,C912)</f>
        <v>Nov</v>
      </c>
      <c r="L912" s="23" t="str">
        <f>IF(TRIM(G912)="?",'Cleaning Summary'!$B$40,G912)</f>
        <v>tier - 2</v>
      </c>
      <c r="M912" s="23" t="str">
        <f>IF(TRIM(H912)="?",'Cleaning Summary'!$B$45,H912)</f>
        <v>tier - 2</v>
      </c>
      <c r="N912" s="23" t="str">
        <f>IF(TRIM(I912)="?",'Cleaning Summary'!$B$29,I912)</f>
        <v>R1012</v>
      </c>
      <c r="O912" s="29">
        <f>DATE(J912,MATCH(K912,{"Jan","Feb","Mar","Apr","May","Jun","Jul","Aug","Sep","Oct","Nov","Dec"},0),D912)</f>
        <v>28806</v>
      </c>
      <c r="P912" s="23">
        <f>DATEDIF(O912,'Cleaning Summary'!$B$62,"Y")</f>
        <v>44</v>
      </c>
    </row>
    <row r="913" spans="1:16" x14ac:dyDescent="0.35">
      <c r="A913" s="23" t="s">
        <v>2971</v>
      </c>
      <c r="B913" s="23">
        <v>1978</v>
      </c>
      <c r="C913" s="23" t="s">
        <v>4809</v>
      </c>
      <c r="D913" s="23">
        <v>2</v>
      </c>
      <c r="E913" s="23">
        <v>0</v>
      </c>
      <c r="F913" s="28">
        <v>7421.19</v>
      </c>
      <c r="G913" s="23" t="s">
        <v>86</v>
      </c>
      <c r="H913" s="23" t="s">
        <v>87</v>
      </c>
      <c r="I913" s="23" t="s">
        <v>4808</v>
      </c>
      <c r="J913" s="23">
        <f>IF(TRIM(B913)="?",'Cleaning Summary'!$B$28,B913)</f>
        <v>1978</v>
      </c>
      <c r="K913" s="23" t="str">
        <f>IF(TRIM(C913)="?",'Cleaning Summary'!$B$27,C913)</f>
        <v>Dec</v>
      </c>
      <c r="L913" s="23" t="str">
        <f>IF(TRIM(G913)="?",'Cleaning Summary'!$B$40,G913)</f>
        <v>tier - 2</v>
      </c>
      <c r="M913" s="23" t="str">
        <f>IF(TRIM(H913)="?",'Cleaning Summary'!$B$45,H913)</f>
        <v>tier - 3</v>
      </c>
      <c r="N913" s="23" t="str">
        <f>IF(TRIM(I913)="?",'Cleaning Summary'!$B$29,I913)</f>
        <v>R1012</v>
      </c>
      <c r="O913" s="29">
        <f>DATE(J913,MATCH(K913,{"Jan","Feb","Mar","Apr","May","Jun","Jul","Aug","Sep","Oct","Nov","Dec"},0),D913)</f>
        <v>28826</v>
      </c>
      <c r="P913" s="23">
        <f>DATEDIF(O913,'Cleaning Summary'!$B$62,"Y")</f>
        <v>44</v>
      </c>
    </row>
    <row r="914" spans="1:16" x14ac:dyDescent="0.35">
      <c r="A914" s="23" t="s">
        <v>2969</v>
      </c>
      <c r="B914" s="23">
        <v>1977</v>
      </c>
      <c r="C914" s="23" t="s">
        <v>4810</v>
      </c>
      <c r="D914" s="23">
        <v>25</v>
      </c>
      <c r="E914" s="23">
        <v>1</v>
      </c>
      <c r="F914" s="28">
        <v>7441.05</v>
      </c>
      <c r="G914" s="23" t="s">
        <v>87</v>
      </c>
      <c r="H914" s="23" t="s">
        <v>86</v>
      </c>
      <c r="I914" s="23" t="s">
        <v>4812</v>
      </c>
      <c r="J914" s="23">
        <f>IF(TRIM(B914)="?",'Cleaning Summary'!$B$28,B914)</f>
        <v>1977</v>
      </c>
      <c r="K914" s="23" t="str">
        <f>IF(TRIM(C914)="?",'Cleaning Summary'!$B$27,C914)</f>
        <v>Aug</v>
      </c>
      <c r="L914" s="23" t="str">
        <f>IF(TRIM(G914)="?",'Cleaning Summary'!$B$40,G914)</f>
        <v>tier - 3</v>
      </c>
      <c r="M914" s="23" t="str">
        <f>IF(TRIM(H914)="?",'Cleaning Summary'!$B$45,H914)</f>
        <v>tier - 2</v>
      </c>
      <c r="N914" s="23" t="str">
        <f>IF(TRIM(I914)="?",'Cleaning Summary'!$B$29,I914)</f>
        <v>R1011</v>
      </c>
      <c r="O914" s="29">
        <f>DATE(J914,MATCH(K914,{"Jan","Feb","Mar","Apr","May","Jun","Jul","Aug","Sep","Oct","Nov","Dec"},0),D914)</f>
        <v>28362</v>
      </c>
      <c r="P914" s="23">
        <f>DATEDIF(O914,'Cleaning Summary'!$B$62,"Y")</f>
        <v>45</v>
      </c>
    </row>
    <row r="915" spans="1:16" x14ac:dyDescent="0.35">
      <c r="A915" s="23" t="s">
        <v>2967</v>
      </c>
      <c r="B915" s="23">
        <v>1979</v>
      </c>
      <c r="C915" s="23" t="s">
        <v>73</v>
      </c>
      <c r="D915" s="23">
        <v>1</v>
      </c>
      <c r="E915" s="23">
        <v>2</v>
      </c>
      <c r="F915" s="28">
        <v>7441.5</v>
      </c>
      <c r="G915" s="23" t="s">
        <v>87</v>
      </c>
      <c r="H915" s="23" t="s">
        <v>86</v>
      </c>
      <c r="I915" s="23" t="s">
        <v>4812</v>
      </c>
      <c r="J915" s="23">
        <f>IF(TRIM(B915)="?",'Cleaning Summary'!$B$28,B915)</f>
        <v>1979</v>
      </c>
      <c r="K915" s="23" t="str">
        <f>IF(TRIM(C915)="?",'Cleaning Summary'!$B$27,C915)</f>
        <v>Sep</v>
      </c>
      <c r="L915" s="23" t="str">
        <f>IF(TRIM(G915)="?",'Cleaning Summary'!$B$40,G915)</f>
        <v>tier - 3</v>
      </c>
      <c r="M915" s="23" t="str">
        <f>IF(TRIM(H915)="?",'Cleaning Summary'!$B$45,H915)</f>
        <v>tier - 2</v>
      </c>
      <c r="N915" s="23" t="str">
        <f>IF(TRIM(I915)="?",'Cleaning Summary'!$B$29,I915)</f>
        <v>R1011</v>
      </c>
      <c r="O915" s="29">
        <f>DATE(J915,MATCH(K915,{"Jan","Feb","Mar","Apr","May","Jun","Jul","Aug","Sep","Oct","Nov","Dec"},0),D915)</f>
        <v>29099</v>
      </c>
      <c r="P915" s="23">
        <f>DATEDIF(O915,'Cleaning Summary'!$B$62,"Y")</f>
        <v>43</v>
      </c>
    </row>
    <row r="916" spans="1:16" x14ac:dyDescent="0.35">
      <c r="A916" s="23" t="s">
        <v>2965</v>
      </c>
      <c r="B916" s="23">
        <v>1980</v>
      </c>
      <c r="C916" s="23" t="s">
        <v>4804</v>
      </c>
      <c r="D916" s="23">
        <v>7</v>
      </c>
      <c r="E916" s="23">
        <v>1</v>
      </c>
      <c r="F916" s="28">
        <v>7443.64</v>
      </c>
      <c r="G916" s="23" t="s">
        <v>86</v>
      </c>
      <c r="H916" s="23" t="s">
        <v>87</v>
      </c>
      <c r="I916" s="23" t="s">
        <v>4808</v>
      </c>
      <c r="J916" s="23">
        <f>IF(TRIM(B916)="?",'Cleaning Summary'!$B$28,B916)</f>
        <v>1980</v>
      </c>
      <c r="K916" s="23" t="str">
        <f>IF(TRIM(C916)="?",'Cleaning Summary'!$B$27,C916)</f>
        <v>Jul</v>
      </c>
      <c r="L916" s="23" t="str">
        <f>IF(TRIM(G916)="?",'Cleaning Summary'!$B$40,G916)</f>
        <v>tier - 2</v>
      </c>
      <c r="M916" s="23" t="str">
        <f>IF(TRIM(H916)="?",'Cleaning Summary'!$B$45,H916)</f>
        <v>tier - 3</v>
      </c>
      <c r="N916" s="23" t="str">
        <f>IF(TRIM(I916)="?",'Cleaning Summary'!$B$29,I916)</f>
        <v>R1012</v>
      </c>
      <c r="O916" s="29">
        <f>DATE(J916,MATCH(K916,{"Jan","Feb","Mar","Apr","May","Jun","Jul","Aug","Sep","Oct","Nov","Dec"},0),D916)</f>
        <v>29409</v>
      </c>
      <c r="P916" s="23">
        <f>DATEDIF(O916,'Cleaning Summary'!$B$62,"Y")</f>
        <v>42</v>
      </c>
    </row>
    <row r="917" spans="1:16" x14ac:dyDescent="0.35">
      <c r="A917" s="23" t="s">
        <v>2963</v>
      </c>
      <c r="B917" s="23">
        <v>1977</v>
      </c>
      <c r="C917" s="23" t="s">
        <v>73</v>
      </c>
      <c r="D917" s="23">
        <v>25</v>
      </c>
      <c r="E917" s="23">
        <v>1</v>
      </c>
      <c r="F917" s="28">
        <v>7445.92</v>
      </c>
      <c r="G917" s="23" t="s">
        <v>87</v>
      </c>
      <c r="H917" s="23" t="s">
        <v>85</v>
      </c>
      <c r="I917" s="23" t="s">
        <v>4812</v>
      </c>
      <c r="J917" s="23">
        <f>IF(TRIM(B917)="?",'Cleaning Summary'!$B$28,B917)</f>
        <v>1977</v>
      </c>
      <c r="K917" s="23" t="str">
        <f>IF(TRIM(C917)="?",'Cleaning Summary'!$B$27,C917)</f>
        <v>Sep</v>
      </c>
      <c r="L917" s="23" t="str">
        <f>IF(TRIM(G917)="?",'Cleaning Summary'!$B$40,G917)</f>
        <v>tier - 3</v>
      </c>
      <c r="M917" s="23" t="str">
        <f>IF(TRIM(H917)="?",'Cleaning Summary'!$B$45,H917)</f>
        <v>tier - 1</v>
      </c>
      <c r="N917" s="23" t="str">
        <f>IF(TRIM(I917)="?",'Cleaning Summary'!$B$29,I917)</f>
        <v>R1011</v>
      </c>
      <c r="O917" s="29">
        <f>DATE(J917,MATCH(K917,{"Jan","Feb","Mar","Apr","May","Jun","Jul","Aug","Sep","Oct","Nov","Dec"},0),D917)</f>
        <v>28393</v>
      </c>
      <c r="P917" s="23">
        <f>DATEDIF(O917,'Cleaning Summary'!$B$62,"Y")</f>
        <v>45</v>
      </c>
    </row>
    <row r="918" spans="1:16" x14ac:dyDescent="0.35">
      <c r="A918" s="23" t="s">
        <v>2961</v>
      </c>
      <c r="B918" s="23">
        <v>1977</v>
      </c>
      <c r="C918" s="23" t="s">
        <v>73</v>
      </c>
      <c r="D918" s="23">
        <v>30</v>
      </c>
      <c r="E918" s="23">
        <v>0</v>
      </c>
      <c r="F918" s="28">
        <v>7448.4</v>
      </c>
      <c r="G918" s="23" t="s">
        <v>87</v>
      </c>
      <c r="H918" s="23" t="s">
        <v>87</v>
      </c>
      <c r="I918" s="23" t="s">
        <v>4822</v>
      </c>
      <c r="J918" s="23">
        <f>IF(TRIM(B918)="?",'Cleaning Summary'!$B$28,B918)</f>
        <v>1977</v>
      </c>
      <c r="K918" s="23" t="str">
        <f>IF(TRIM(C918)="?",'Cleaning Summary'!$B$27,C918)</f>
        <v>Sep</v>
      </c>
      <c r="L918" s="23" t="str">
        <f>IF(TRIM(G918)="?",'Cleaning Summary'!$B$40,G918)</f>
        <v>tier - 3</v>
      </c>
      <c r="M918" s="23" t="str">
        <f>IF(TRIM(H918)="?",'Cleaning Summary'!$B$45,H918)</f>
        <v>tier - 3</v>
      </c>
      <c r="N918" s="23" t="str">
        <f>IF(TRIM(I918)="?",'Cleaning Summary'!$B$29,I918)</f>
        <v>R1017</v>
      </c>
      <c r="O918" s="29">
        <f>DATE(J918,MATCH(K918,{"Jan","Feb","Mar","Apr","May","Jun","Jul","Aug","Sep","Oct","Nov","Dec"},0),D918)</f>
        <v>28398</v>
      </c>
      <c r="P918" s="23">
        <f>DATEDIF(O918,'Cleaning Summary'!$B$62,"Y")</f>
        <v>45</v>
      </c>
    </row>
    <row r="919" spans="1:16" x14ac:dyDescent="0.35">
      <c r="A919" s="23" t="s">
        <v>2959</v>
      </c>
      <c r="B919" s="23">
        <v>2001</v>
      </c>
      <c r="C919" s="23" t="s">
        <v>4807</v>
      </c>
      <c r="D919" s="23">
        <v>1</v>
      </c>
      <c r="E919" s="23">
        <v>0</v>
      </c>
      <c r="F919" s="28">
        <v>7450.36</v>
      </c>
      <c r="G919" s="23" t="s">
        <v>86</v>
      </c>
      <c r="H919" s="23" t="s">
        <v>86</v>
      </c>
      <c r="I919" s="23" t="s">
        <v>4808</v>
      </c>
      <c r="J919" s="23">
        <f>IF(TRIM(B919)="?",'Cleaning Summary'!$B$28,B919)</f>
        <v>2001</v>
      </c>
      <c r="K919" s="23" t="str">
        <f>IF(TRIM(C919)="?",'Cleaning Summary'!$B$27,C919)</f>
        <v>Jun</v>
      </c>
      <c r="L919" s="23" t="str">
        <f>IF(TRIM(G919)="?",'Cleaning Summary'!$B$40,G919)</f>
        <v>tier - 2</v>
      </c>
      <c r="M919" s="23" t="str">
        <f>IF(TRIM(H919)="?",'Cleaning Summary'!$B$45,H919)</f>
        <v>tier - 2</v>
      </c>
      <c r="N919" s="23" t="str">
        <f>IF(TRIM(I919)="?",'Cleaning Summary'!$B$29,I919)</f>
        <v>R1012</v>
      </c>
      <c r="O919" s="29">
        <f>DATE(J919,MATCH(K919,{"Jan","Feb","Mar","Apr","May","Jun","Jul","Aug","Sep","Oct","Nov","Dec"},0),D919)</f>
        <v>37043</v>
      </c>
      <c r="P919" s="23">
        <f>DATEDIF(O919,'Cleaning Summary'!$B$62,"Y")</f>
        <v>22</v>
      </c>
    </row>
    <row r="920" spans="1:16" x14ac:dyDescent="0.35">
      <c r="A920" s="23" t="s">
        <v>2957</v>
      </c>
      <c r="B920" s="23">
        <v>1967</v>
      </c>
      <c r="C920" s="23" t="s">
        <v>4810</v>
      </c>
      <c r="D920" s="23">
        <v>4</v>
      </c>
      <c r="E920" s="23">
        <v>0</v>
      </c>
      <c r="F920" s="28">
        <v>7463.51</v>
      </c>
      <c r="G920" s="23" t="s">
        <v>87</v>
      </c>
      <c r="H920" s="23" t="s">
        <v>87</v>
      </c>
      <c r="I920" s="23" t="s">
        <v>4805</v>
      </c>
      <c r="J920" s="23">
        <f>IF(TRIM(B920)="?",'Cleaning Summary'!$B$28,B920)</f>
        <v>1967</v>
      </c>
      <c r="K920" s="23" t="str">
        <f>IF(TRIM(C920)="?",'Cleaning Summary'!$B$27,C920)</f>
        <v>Aug</v>
      </c>
      <c r="L920" s="23" t="str">
        <f>IF(TRIM(G920)="?",'Cleaning Summary'!$B$40,G920)</f>
        <v>tier - 3</v>
      </c>
      <c r="M920" s="23" t="str">
        <f>IF(TRIM(H920)="?",'Cleaning Summary'!$B$45,H920)</f>
        <v>tier - 3</v>
      </c>
      <c r="N920" s="23" t="str">
        <f>IF(TRIM(I920)="?",'Cleaning Summary'!$B$29,I920)</f>
        <v>R1013</v>
      </c>
      <c r="O920" s="29">
        <f>DATE(J920,MATCH(K920,{"Jan","Feb","Mar","Apr","May","Jun","Jul","Aug","Sep","Oct","Nov","Dec"},0),D920)</f>
        <v>24688</v>
      </c>
      <c r="P920" s="23">
        <f>DATEDIF(O920,'Cleaning Summary'!$B$62,"Y")</f>
        <v>55</v>
      </c>
    </row>
    <row r="921" spans="1:16" x14ac:dyDescent="0.35">
      <c r="A921" s="23" t="s">
        <v>2955</v>
      </c>
      <c r="B921" s="23">
        <v>1996</v>
      </c>
      <c r="C921" s="23" t="s">
        <v>4807</v>
      </c>
      <c r="D921" s="23">
        <v>14</v>
      </c>
      <c r="E921" s="23">
        <v>0</v>
      </c>
      <c r="F921" s="28">
        <v>7487.38</v>
      </c>
      <c r="G921" s="23" t="s">
        <v>86</v>
      </c>
      <c r="H921" s="23" t="s">
        <v>87</v>
      </c>
      <c r="I921" s="23" t="s">
        <v>4808</v>
      </c>
      <c r="J921" s="23">
        <f>IF(TRIM(B921)="?",'Cleaning Summary'!$B$28,B921)</f>
        <v>1996</v>
      </c>
      <c r="K921" s="23" t="str">
        <f>IF(TRIM(C921)="?",'Cleaning Summary'!$B$27,C921)</f>
        <v>Jun</v>
      </c>
      <c r="L921" s="23" t="str">
        <f>IF(TRIM(G921)="?",'Cleaning Summary'!$B$40,G921)</f>
        <v>tier - 2</v>
      </c>
      <c r="M921" s="23" t="str">
        <f>IF(TRIM(H921)="?",'Cleaning Summary'!$B$45,H921)</f>
        <v>tier - 3</v>
      </c>
      <c r="N921" s="23" t="str">
        <f>IF(TRIM(I921)="?",'Cleaning Summary'!$B$29,I921)</f>
        <v>R1012</v>
      </c>
      <c r="O921" s="29">
        <f>DATE(J921,MATCH(K921,{"Jan","Feb","Mar","Apr","May","Jun","Jul","Aug","Sep","Oct","Nov","Dec"},0),D921)</f>
        <v>35230</v>
      </c>
      <c r="P921" s="23">
        <f>DATEDIF(O921,'Cleaning Summary'!$B$62,"Y")</f>
        <v>26</v>
      </c>
    </row>
    <row r="922" spans="1:16" x14ac:dyDescent="0.35">
      <c r="A922" s="23" t="s">
        <v>2953</v>
      </c>
      <c r="B922" s="23">
        <v>1988</v>
      </c>
      <c r="C922" s="23" t="s">
        <v>4809</v>
      </c>
      <c r="D922" s="23">
        <v>15</v>
      </c>
      <c r="E922" s="23">
        <v>3</v>
      </c>
      <c r="F922" s="28">
        <v>7494.63</v>
      </c>
      <c r="G922" s="23" t="s">
        <v>86</v>
      </c>
      <c r="H922" s="23" t="s">
        <v>87</v>
      </c>
      <c r="I922" s="23" t="s">
        <v>4817</v>
      </c>
      <c r="J922" s="23">
        <f>IF(TRIM(B922)="?",'Cleaning Summary'!$B$28,B922)</f>
        <v>1988</v>
      </c>
      <c r="K922" s="23" t="str">
        <f>IF(TRIM(C922)="?",'Cleaning Summary'!$B$27,C922)</f>
        <v>Dec</v>
      </c>
      <c r="L922" s="23" t="str">
        <f>IF(TRIM(G922)="?",'Cleaning Summary'!$B$40,G922)</f>
        <v>tier - 2</v>
      </c>
      <c r="M922" s="23" t="str">
        <f>IF(TRIM(H922)="?",'Cleaning Summary'!$B$45,H922)</f>
        <v>tier - 3</v>
      </c>
      <c r="N922" s="23" t="str">
        <f>IF(TRIM(I922)="?",'Cleaning Summary'!$B$29,I922)</f>
        <v>R1025</v>
      </c>
      <c r="O922" s="29">
        <f>DATE(J922,MATCH(K922,{"Jan","Feb","Mar","Apr","May","Jun","Jul","Aug","Sep","Oct","Nov","Dec"},0),D922)</f>
        <v>32492</v>
      </c>
      <c r="P922" s="23">
        <f>DATEDIF(O922,'Cleaning Summary'!$B$62,"Y")</f>
        <v>34</v>
      </c>
    </row>
    <row r="923" spans="1:16" x14ac:dyDescent="0.35">
      <c r="A923" s="23" t="s">
        <v>2951</v>
      </c>
      <c r="B923" s="23">
        <v>1997</v>
      </c>
      <c r="C923" s="23" t="s">
        <v>4811</v>
      </c>
      <c r="D923" s="23">
        <v>28</v>
      </c>
      <c r="E923" s="23">
        <v>0</v>
      </c>
      <c r="F923" s="28">
        <v>7504.3</v>
      </c>
      <c r="G923" s="23" t="s">
        <v>86</v>
      </c>
      <c r="H923" s="23" t="s">
        <v>85</v>
      </c>
      <c r="I923" s="23" t="s">
        <v>4808</v>
      </c>
      <c r="J923" s="23">
        <f>IF(TRIM(B923)="?",'Cleaning Summary'!$B$28,B923)</f>
        <v>1997</v>
      </c>
      <c r="K923" s="23" t="str">
        <f>IF(TRIM(C923)="?",'Cleaning Summary'!$B$27,C923)</f>
        <v>Oct</v>
      </c>
      <c r="L923" s="23" t="str">
        <f>IF(TRIM(G923)="?",'Cleaning Summary'!$B$40,G923)</f>
        <v>tier - 2</v>
      </c>
      <c r="M923" s="23" t="str">
        <f>IF(TRIM(H923)="?",'Cleaning Summary'!$B$45,H923)</f>
        <v>tier - 1</v>
      </c>
      <c r="N923" s="23" t="str">
        <f>IF(TRIM(I923)="?",'Cleaning Summary'!$B$29,I923)</f>
        <v>R1012</v>
      </c>
      <c r="O923" s="29">
        <f>DATE(J923,MATCH(K923,{"Jan","Feb","Mar","Apr","May","Jun","Jul","Aug","Sep","Oct","Nov","Dec"},0),D923)</f>
        <v>35731</v>
      </c>
      <c r="P923" s="23">
        <f>DATEDIF(O923,'Cleaning Summary'!$B$62,"Y")</f>
        <v>25</v>
      </c>
    </row>
    <row r="924" spans="1:16" x14ac:dyDescent="0.35">
      <c r="A924" s="23" t="s">
        <v>2949</v>
      </c>
      <c r="B924" s="23">
        <v>1983</v>
      </c>
      <c r="C924" s="23" t="s">
        <v>4804</v>
      </c>
      <c r="D924" s="23">
        <v>10</v>
      </c>
      <c r="E924" s="23">
        <v>4</v>
      </c>
      <c r="F924" s="28">
        <v>7512.27</v>
      </c>
      <c r="G924" s="23" t="s">
        <v>87</v>
      </c>
      <c r="H924" s="23" t="s">
        <v>86</v>
      </c>
      <c r="I924" s="23" t="s">
        <v>4812</v>
      </c>
      <c r="J924" s="23">
        <f>IF(TRIM(B924)="?",'Cleaning Summary'!$B$28,B924)</f>
        <v>1983</v>
      </c>
      <c r="K924" s="23" t="str">
        <f>IF(TRIM(C924)="?",'Cleaning Summary'!$B$27,C924)</f>
        <v>Jul</v>
      </c>
      <c r="L924" s="23" t="str">
        <f>IF(TRIM(G924)="?",'Cleaning Summary'!$B$40,G924)</f>
        <v>tier - 3</v>
      </c>
      <c r="M924" s="23" t="str">
        <f>IF(TRIM(H924)="?",'Cleaning Summary'!$B$45,H924)</f>
        <v>tier - 2</v>
      </c>
      <c r="N924" s="23" t="str">
        <f>IF(TRIM(I924)="?",'Cleaning Summary'!$B$29,I924)</f>
        <v>R1011</v>
      </c>
      <c r="O924" s="29">
        <f>DATE(J924,MATCH(K924,{"Jan","Feb","Mar","Apr","May","Jun","Jul","Aug","Sep","Oct","Nov","Dec"},0),D924)</f>
        <v>30507</v>
      </c>
      <c r="P924" s="23">
        <f>DATEDIF(O924,'Cleaning Summary'!$B$62,"Y")</f>
        <v>39</v>
      </c>
    </row>
    <row r="925" spans="1:16" x14ac:dyDescent="0.35">
      <c r="A925" s="23" t="s">
        <v>2947</v>
      </c>
      <c r="B925" s="23">
        <v>1978</v>
      </c>
      <c r="C925" s="23" t="s">
        <v>4811</v>
      </c>
      <c r="D925" s="23">
        <v>18</v>
      </c>
      <c r="E925" s="23">
        <v>1</v>
      </c>
      <c r="F925" s="28">
        <v>7518.03</v>
      </c>
      <c r="G925" s="23" t="s">
        <v>86</v>
      </c>
      <c r="H925" s="23" t="s">
        <v>87</v>
      </c>
      <c r="I925" s="23" t="s">
        <v>4808</v>
      </c>
      <c r="J925" s="23">
        <f>IF(TRIM(B925)="?",'Cleaning Summary'!$B$28,B925)</f>
        <v>1978</v>
      </c>
      <c r="K925" s="23" t="str">
        <f>IF(TRIM(C925)="?",'Cleaning Summary'!$B$27,C925)</f>
        <v>Oct</v>
      </c>
      <c r="L925" s="23" t="str">
        <f>IF(TRIM(G925)="?",'Cleaning Summary'!$B$40,G925)</f>
        <v>tier - 2</v>
      </c>
      <c r="M925" s="23" t="str">
        <f>IF(TRIM(H925)="?",'Cleaning Summary'!$B$45,H925)</f>
        <v>tier - 3</v>
      </c>
      <c r="N925" s="23" t="str">
        <f>IF(TRIM(I925)="?",'Cleaning Summary'!$B$29,I925)</f>
        <v>R1012</v>
      </c>
      <c r="O925" s="29">
        <f>DATE(J925,MATCH(K925,{"Jan","Feb","Mar","Apr","May","Jun","Jul","Aug","Sep","Oct","Nov","Dec"},0),D925)</f>
        <v>28781</v>
      </c>
      <c r="P925" s="23">
        <f>DATEDIF(O925,'Cleaning Summary'!$B$62,"Y")</f>
        <v>44</v>
      </c>
    </row>
    <row r="926" spans="1:16" x14ac:dyDescent="0.35">
      <c r="A926" s="23" t="s">
        <v>2945</v>
      </c>
      <c r="B926" s="23">
        <v>1976</v>
      </c>
      <c r="C926" s="23" t="s">
        <v>4811</v>
      </c>
      <c r="D926" s="23">
        <v>10</v>
      </c>
      <c r="E926" s="23">
        <v>0</v>
      </c>
      <c r="F926" s="28">
        <v>7526.71</v>
      </c>
      <c r="G926" s="23" t="s">
        <v>87</v>
      </c>
      <c r="H926" s="23" t="s">
        <v>85</v>
      </c>
      <c r="I926" s="23" t="s">
        <v>4808</v>
      </c>
      <c r="J926" s="23">
        <f>IF(TRIM(B926)="?",'Cleaning Summary'!$B$28,B926)</f>
        <v>1976</v>
      </c>
      <c r="K926" s="23" t="str">
        <f>IF(TRIM(C926)="?",'Cleaning Summary'!$B$27,C926)</f>
        <v>Oct</v>
      </c>
      <c r="L926" s="23" t="str">
        <f>IF(TRIM(G926)="?",'Cleaning Summary'!$B$40,G926)</f>
        <v>tier - 3</v>
      </c>
      <c r="M926" s="23" t="str">
        <f>IF(TRIM(H926)="?",'Cleaning Summary'!$B$45,H926)</f>
        <v>tier - 1</v>
      </c>
      <c r="N926" s="23" t="str">
        <f>IF(TRIM(I926)="?",'Cleaning Summary'!$B$29,I926)</f>
        <v>R1012</v>
      </c>
      <c r="O926" s="29">
        <f>DATE(J926,MATCH(K926,{"Jan","Feb","Mar","Apr","May","Jun","Jul","Aug","Sep","Oct","Nov","Dec"},0),D926)</f>
        <v>28043</v>
      </c>
      <c r="P926" s="23">
        <f>DATEDIF(O926,'Cleaning Summary'!$B$62,"Y")</f>
        <v>46</v>
      </c>
    </row>
    <row r="927" spans="1:16" x14ac:dyDescent="0.35">
      <c r="A927" s="23" t="s">
        <v>2943</v>
      </c>
      <c r="B927" s="23">
        <v>1978</v>
      </c>
      <c r="C927" s="23" t="s">
        <v>4809</v>
      </c>
      <c r="D927" s="23">
        <v>14</v>
      </c>
      <c r="E927" s="23">
        <v>2</v>
      </c>
      <c r="F927" s="28">
        <v>7531.7</v>
      </c>
      <c r="G927" s="23" t="s">
        <v>86</v>
      </c>
      <c r="H927" s="23" t="s">
        <v>85</v>
      </c>
      <c r="I927" s="23" t="s">
        <v>4805</v>
      </c>
      <c r="J927" s="23">
        <f>IF(TRIM(B927)="?",'Cleaning Summary'!$B$28,B927)</f>
        <v>1978</v>
      </c>
      <c r="K927" s="23" t="str">
        <f>IF(TRIM(C927)="?",'Cleaning Summary'!$B$27,C927)</f>
        <v>Dec</v>
      </c>
      <c r="L927" s="23" t="str">
        <f>IF(TRIM(G927)="?",'Cleaning Summary'!$B$40,G927)</f>
        <v>tier - 2</v>
      </c>
      <c r="M927" s="23" t="str">
        <f>IF(TRIM(H927)="?",'Cleaning Summary'!$B$45,H927)</f>
        <v>tier - 1</v>
      </c>
      <c r="N927" s="23" t="str">
        <f>IF(TRIM(I927)="?",'Cleaning Summary'!$B$29,I927)</f>
        <v>R1013</v>
      </c>
      <c r="O927" s="29">
        <f>DATE(J927,MATCH(K927,{"Jan","Feb","Mar","Apr","May","Jun","Jul","Aug","Sep","Oct","Nov","Dec"},0),D927)</f>
        <v>28838</v>
      </c>
      <c r="P927" s="23">
        <f>DATEDIF(O927,'Cleaning Summary'!$B$62,"Y")</f>
        <v>44</v>
      </c>
    </row>
    <row r="928" spans="1:16" x14ac:dyDescent="0.35">
      <c r="A928" s="23" t="s">
        <v>2941</v>
      </c>
      <c r="B928" s="23">
        <v>1984</v>
      </c>
      <c r="C928" s="23" t="s">
        <v>4810</v>
      </c>
      <c r="D928" s="23">
        <v>22</v>
      </c>
      <c r="E928" s="23">
        <v>3</v>
      </c>
      <c r="F928" s="28">
        <v>7537.16</v>
      </c>
      <c r="G928" s="23" t="s">
        <v>86</v>
      </c>
      <c r="H928" s="23" t="s">
        <v>86</v>
      </c>
      <c r="I928" s="23" t="s">
        <v>4808</v>
      </c>
      <c r="J928" s="23">
        <f>IF(TRIM(B928)="?",'Cleaning Summary'!$B$28,B928)</f>
        <v>1984</v>
      </c>
      <c r="K928" s="23" t="str">
        <f>IF(TRIM(C928)="?",'Cleaning Summary'!$B$27,C928)</f>
        <v>Aug</v>
      </c>
      <c r="L928" s="23" t="str">
        <f>IF(TRIM(G928)="?",'Cleaning Summary'!$B$40,G928)</f>
        <v>tier - 2</v>
      </c>
      <c r="M928" s="23" t="str">
        <f>IF(TRIM(H928)="?",'Cleaning Summary'!$B$45,H928)</f>
        <v>tier - 2</v>
      </c>
      <c r="N928" s="23" t="str">
        <f>IF(TRIM(I928)="?",'Cleaning Summary'!$B$29,I928)</f>
        <v>R1012</v>
      </c>
      <c r="O928" s="29">
        <f>DATE(J928,MATCH(K928,{"Jan","Feb","Mar","Apr","May","Jun","Jul","Aug","Sep","Oct","Nov","Dec"},0),D928)</f>
        <v>30916</v>
      </c>
      <c r="P928" s="23">
        <f>DATEDIF(O928,'Cleaning Summary'!$B$62,"Y")</f>
        <v>38</v>
      </c>
    </row>
    <row r="929" spans="1:16" x14ac:dyDescent="0.35">
      <c r="A929" s="23" t="s">
        <v>2939</v>
      </c>
      <c r="B929" s="23">
        <v>1988</v>
      </c>
      <c r="C929" s="23" t="s">
        <v>4809</v>
      </c>
      <c r="D929" s="23">
        <v>15</v>
      </c>
      <c r="E929" s="23">
        <v>3</v>
      </c>
      <c r="F929" s="28">
        <v>7538.52</v>
      </c>
      <c r="G929" s="23" t="s">
        <v>86</v>
      </c>
      <c r="H929" s="23" t="s">
        <v>86</v>
      </c>
      <c r="I929" s="23" t="s">
        <v>4808</v>
      </c>
      <c r="J929" s="23">
        <f>IF(TRIM(B929)="?",'Cleaning Summary'!$B$28,B929)</f>
        <v>1988</v>
      </c>
      <c r="K929" s="23" t="str">
        <f>IF(TRIM(C929)="?",'Cleaning Summary'!$B$27,C929)</f>
        <v>Dec</v>
      </c>
      <c r="L929" s="23" t="str">
        <f>IF(TRIM(G929)="?",'Cleaning Summary'!$B$40,G929)</f>
        <v>tier - 2</v>
      </c>
      <c r="M929" s="23" t="str">
        <f>IF(TRIM(H929)="?",'Cleaning Summary'!$B$45,H929)</f>
        <v>tier - 2</v>
      </c>
      <c r="N929" s="23" t="str">
        <f>IF(TRIM(I929)="?",'Cleaning Summary'!$B$29,I929)</f>
        <v>R1012</v>
      </c>
      <c r="O929" s="29">
        <f>DATE(J929,MATCH(K929,{"Jan","Feb","Mar","Apr","May","Jun","Jul","Aug","Sep","Oct","Nov","Dec"},0),D929)</f>
        <v>32492</v>
      </c>
      <c r="P929" s="23">
        <f>DATEDIF(O929,'Cleaning Summary'!$B$62,"Y")</f>
        <v>34</v>
      </c>
    </row>
    <row r="930" spans="1:16" x14ac:dyDescent="0.35">
      <c r="A930" s="23" t="s">
        <v>2937</v>
      </c>
      <c r="B930" s="23">
        <v>1994</v>
      </c>
      <c r="C930" s="23" t="s">
        <v>4810</v>
      </c>
      <c r="D930" s="23">
        <v>14</v>
      </c>
      <c r="E930" s="23">
        <v>0</v>
      </c>
      <c r="F930" s="28">
        <v>7567.13</v>
      </c>
      <c r="G930" s="23" t="s">
        <v>86</v>
      </c>
      <c r="H930" s="23" t="s">
        <v>86</v>
      </c>
      <c r="I930" s="23" t="s">
        <v>4821</v>
      </c>
      <c r="J930" s="23">
        <f>IF(TRIM(B930)="?",'Cleaning Summary'!$B$28,B930)</f>
        <v>1994</v>
      </c>
      <c r="K930" s="23" t="str">
        <f>IF(TRIM(C930)="?",'Cleaning Summary'!$B$27,C930)</f>
        <v>Aug</v>
      </c>
      <c r="L930" s="23" t="str">
        <f>IF(TRIM(G930)="?",'Cleaning Summary'!$B$40,G930)</f>
        <v>tier - 2</v>
      </c>
      <c r="M930" s="23" t="str">
        <f>IF(TRIM(H930)="?",'Cleaning Summary'!$B$45,H930)</f>
        <v>tier - 2</v>
      </c>
      <c r="N930" s="23" t="str">
        <f>IF(TRIM(I930)="?",'Cleaning Summary'!$B$29,I930)</f>
        <v>R1021</v>
      </c>
      <c r="O930" s="29">
        <f>DATE(J930,MATCH(K930,{"Jan","Feb","Mar","Apr","May","Jun","Jul","Aug","Sep","Oct","Nov","Dec"},0),D930)</f>
        <v>34560</v>
      </c>
      <c r="P930" s="23">
        <f>DATEDIF(O930,'Cleaning Summary'!$B$62,"Y")</f>
        <v>28</v>
      </c>
    </row>
    <row r="931" spans="1:16" x14ac:dyDescent="0.35">
      <c r="A931" s="23" t="s">
        <v>2935</v>
      </c>
      <c r="B931" s="23">
        <v>1967</v>
      </c>
      <c r="C931" s="23" t="s">
        <v>4804</v>
      </c>
      <c r="D931" s="23">
        <v>17</v>
      </c>
      <c r="E931" s="23">
        <v>0</v>
      </c>
      <c r="F931" s="28">
        <v>7585.62</v>
      </c>
      <c r="G931" s="23" t="s">
        <v>87</v>
      </c>
      <c r="H931" s="23" t="s">
        <v>86</v>
      </c>
      <c r="I931" s="23" t="s">
        <v>4805</v>
      </c>
      <c r="J931" s="23">
        <f>IF(TRIM(B931)="?",'Cleaning Summary'!$B$28,B931)</f>
        <v>1967</v>
      </c>
      <c r="K931" s="23" t="str">
        <f>IF(TRIM(C931)="?",'Cleaning Summary'!$B$27,C931)</f>
        <v>Jul</v>
      </c>
      <c r="L931" s="23" t="str">
        <f>IF(TRIM(G931)="?",'Cleaning Summary'!$B$40,G931)</f>
        <v>tier - 3</v>
      </c>
      <c r="M931" s="23" t="str">
        <f>IF(TRIM(H931)="?",'Cleaning Summary'!$B$45,H931)</f>
        <v>tier - 2</v>
      </c>
      <c r="N931" s="23" t="str">
        <f>IF(TRIM(I931)="?",'Cleaning Summary'!$B$29,I931)</f>
        <v>R1013</v>
      </c>
      <c r="O931" s="29">
        <f>DATE(J931,MATCH(K931,{"Jan","Feb","Mar","Apr","May","Jun","Jul","Aug","Sep","Oct","Nov","Dec"},0),D931)</f>
        <v>24670</v>
      </c>
      <c r="P931" s="23">
        <f>DATEDIF(O931,'Cleaning Summary'!$B$62,"Y")</f>
        <v>55</v>
      </c>
    </row>
    <row r="932" spans="1:16" x14ac:dyDescent="0.35">
      <c r="A932" s="23" t="s">
        <v>2933</v>
      </c>
      <c r="B932" s="23">
        <v>1997</v>
      </c>
      <c r="C932" s="23" t="s">
        <v>73</v>
      </c>
      <c r="D932" s="23">
        <v>30</v>
      </c>
      <c r="E932" s="23">
        <v>0</v>
      </c>
      <c r="F932" s="28">
        <v>7607.03</v>
      </c>
      <c r="G932" s="23" t="s">
        <v>86</v>
      </c>
      <c r="H932" s="23" t="s">
        <v>86</v>
      </c>
      <c r="I932" s="23" t="s">
        <v>4808</v>
      </c>
      <c r="J932" s="23">
        <f>IF(TRIM(B932)="?",'Cleaning Summary'!$B$28,B932)</f>
        <v>1997</v>
      </c>
      <c r="K932" s="23" t="str">
        <f>IF(TRIM(C932)="?",'Cleaning Summary'!$B$27,C932)</f>
        <v>Sep</v>
      </c>
      <c r="L932" s="23" t="str">
        <f>IF(TRIM(G932)="?",'Cleaning Summary'!$B$40,G932)</f>
        <v>tier - 2</v>
      </c>
      <c r="M932" s="23" t="str">
        <f>IF(TRIM(H932)="?",'Cleaning Summary'!$B$45,H932)</f>
        <v>tier - 2</v>
      </c>
      <c r="N932" s="23" t="str">
        <f>IF(TRIM(I932)="?",'Cleaning Summary'!$B$29,I932)</f>
        <v>R1012</v>
      </c>
      <c r="O932" s="29">
        <f>DATE(J932,MATCH(K932,{"Jan","Feb","Mar","Apr","May","Jun","Jul","Aug","Sep","Oct","Nov","Dec"},0),D932)</f>
        <v>35703</v>
      </c>
      <c r="P932" s="23">
        <f>DATEDIF(O932,'Cleaning Summary'!$B$62,"Y")</f>
        <v>25</v>
      </c>
    </row>
    <row r="933" spans="1:16" x14ac:dyDescent="0.35">
      <c r="A933" s="23" t="s">
        <v>2931</v>
      </c>
      <c r="B933" s="23">
        <v>1968</v>
      </c>
      <c r="C933" s="23" t="s">
        <v>4804</v>
      </c>
      <c r="D933" s="23">
        <v>3</v>
      </c>
      <c r="E933" s="23">
        <v>0</v>
      </c>
      <c r="F933" s="28">
        <v>7609.6</v>
      </c>
      <c r="G933" s="23" t="s">
        <v>87</v>
      </c>
      <c r="H933" s="23" t="s">
        <v>86</v>
      </c>
      <c r="I933" s="23" t="s">
        <v>4808</v>
      </c>
      <c r="J933" s="23">
        <f>IF(TRIM(B933)="?",'Cleaning Summary'!$B$28,B933)</f>
        <v>1968</v>
      </c>
      <c r="K933" s="23" t="str">
        <f>IF(TRIM(C933)="?",'Cleaning Summary'!$B$27,C933)</f>
        <v>Jul</v>
      </c>
      <c r="L933" s="23" t="str">
        <f>IF(TRIM(G933)="?",'Cleaning Summary'!$B$40,G933)</f>
        <v>tier - 3</v>
      </c>
      <c r="M933" s="23" t="str">
        <f>IF(TRIM(H933)="?",'Cleaning Summary'!$B$45,H933)</f>
        <v>tier - 2</v>
      </c>
      <c r="N933" s="23" t="str">
        <f>IF(TRIM(I933)="?",'Cleaning Summary'!$B$29,I933)</f>
        <v>R1012</v>
      </c>
      <c r="O933" s="29">
        <f>DATE(J933,MATCH(K933,{"Jan","Feb","Mar","Apr","May","Jun","Jul","Aug","Sep","Oct","Nov","Dec"},0),D933)</f>
        <v>25022</v>
      </c>
      <c r="P933" s="23">
        <f>DATEDIF(O933,'Cleaning Summary'!$B$62,"Y")</f>
        <v>54</v>
      </c>
    </row>
    <row r="934" spans="1:16" x14ac:dyDescent="0.35">
      <c r="A934" s="23" t="s">
        <v>2929</v>
      </c>
      <c r="B934" s="23">
        <v>1996</v>
      </c>
      <c r="C934" s="23" t="s">
        <v>73</v>
      </c>
      <c r="D934" s="23">
        <v>17</v>
      </c>
      <c r="E934" s="23">
        <v>0</v>
      </c>
      <c r="F934" s="28">
        <v>7623.13</v>
      </c>
      <c r="G934" s="23" t="s">
        <v>86</v>
      </c>
      <c r="H934" s="23" t="s">
        <v>87</v>
      </c>
      <c r="I934" s="23" t="s">
        <v>4812</v>
      </c>
      <c r="J934" s="23">
        <f>IF(TRIM(B934)="?",'Cleaning Summary'!$B$28,B934)</f>
        <v>1996</v>
      </c>
      <c r="K934" s="23" t="str">
        <f>IF(TRIM(C934)="?",'Cleaning Summary'!$B$27,C934)</f>
        <v>Sep</v>
      </c>
      <c r="L934" s="23" t="str">
        <f>IF(TRIM(G934)="?",'Cleaning Summary'!$B$40,G934)</f>
        <v>tier - 2</v>
      </c>
      <c r="M934" s="23" t="str">
        <f>IF(TRIM(H934)="?",'Cleaning Summary'!$B$45,H934)</f>
        <v>tier - 3</v>
      </c>
      <c r="N934" s="23" t="str">
        <f>IF(TRIM(I934)="?",'Cleaning Summary'!$B$29,I934)</f>
        <v>R1011</v>
      </c>
      <c r="O934" s="29">
        <f>DATE(J934,MATCH(K934,{"Jan","Feb","Mar","Apr","May","Jun","Jul","Aug","Sep","Oct","Nov","Dec"},0),D934)</f>
        <v>35325</v>
      </c>
      <c r="P934" s="23">
        <f>DATEDIF(O934,'Cleaning Summary'!$B$62,"Y")</f>
        <v>26</v>
      </c>
    </row>
    <row r="935" spans="1:16" x14ac:dyDescent="0.35">
      <c r="A935" s="23" t="s">
        <v>2927</v>
      </c>
      <c r="B935" s="23">
        <v>1978</v>
      </c>
      <c r="C935" s="23" t="s">
        <v>4806</v>
      </c>
      <c r="D935" s="23">
        <v>28</v>
      </c>
      <c r="E935" s="23">
        <v>1</v>
      </c>
      <c r="F935" s="28">
        <v>7623.52</v>
      </c>
      <c r="G935" s="23" t="s">
        <v>86</v>
      </c>
      <c r="H935" s="23" t="s">
        <v>85</v>
      </c>
      <c r="I935" s="23" t="s">
        <v>4812</v>
      </c>
      <c r="J935" s="23">
        <f>IF(TRIM(B935)="?",'Cleaning Summary'!$B$28,B935)</f>
        <v>1978</v>
      </c>
      <c r="K935" s="23" t="str">
        <f>IF(TRIM(C935)="?",'Cleaning Summary'!$B$27,C935)</f>
        <v>Nov</v>
      </c>
      <c r="L935" s="23" t="str">
        <f>IF(TRIM(G935)="?",'Cleaning Summary'!$B$40,G935)</f>
        <v>tier - 2</v>
      </c>
      <c r="M935" s="23" t="str">
        <f>IF(TRIM(H935)="?",'Cleaning Summary'!$B$45,H935)</f>
        <v>tier - 1</v>
      </c>
      <c r="N935" s="23" t="str">
        <f>IF(TRIM(I935)="?",'Cleaning Summary'!$B$29,I935)</f>
        <v>R1011</v>
      </c>
      <c r="O935" s="29">
        <f>DATE(J935,MATCH(K935,{"Jan","Feb","Mar","Apr","May","Jun","Jul","Aug","Sep","Oct","Nov","Dec"},0),D935)</f>
        <v>28822</v>
      </c>
      <c r="P935" s="23">
        <f>DATEDIF(O935,'Cleaning Summary'!$B$62,"Y")</f>
        <v>44</v>
      </c>
    </row>
    <row r="936" spans="1:16" x14ac:dyDescent="0.35">
      <c r="A936" s="23" t="s">
        <v>2925</v>
      </c>
      <c r="B936" s="23">
        <v>1978</v>
      </c>
      <c r="C936" s="23" t="s">
        <v>4806</v>
      </c>
      <c r="D936" s="23">
        <v>6</v>
      </c>
      <c r="E936" s="23">
        <v>1</v>
      </c>
      <c r="F936" s="28">
        <v>7624.63</v>
      </c>
      <c r="G936" s="23" t="s">
        <v>86</v>
      </c>
      <c r="H936" s="23" t="s">
        <v>85</v>
      </c>
      <c r="I936" s="23" t="s">
        <v>4812</v>
      </c>
      <c r="J936" s="23">
        <f>IF(TRIM(B936)="?",'Cleaning Summary'!$B$28,B936)</f>
        <v>1978</v>
      </c>
      <c r="K936" s="23" t="str">
        <f>IF(TRIM(C936)="?",'Cleaning Summary'!$B$27,C936)</f>
        <v>Nov</v>
      </c>
      <c r="L936" s="23" t="str">
        <f>IF(TRIM(G936)="?",'Cleaning Summary'!$B$40,G936)</f>
        <v>tier - 2</v>
      </c>
      <c r="M936" s="23" t="str">
        <f>IF(TRIM(H936)="?",'Cleaning Summary'!$B$45,H936)</f>
        <v>tier - 1</v>
      </c>
      <c r="N936" s="23" t="str">
        <f>IF(TRIM(I936)="?",'Cleaning Summary'!$B$29,I936)</f>
        <v>R1011</v>
      </c>
      <c r="O936" s="29">
        <f>DATE(J936,MATCH(K936,{"Jan","Feb","Mar","Apr","May","Jun","Jul","Aug","Sep","Oct","Nov","Dec"},0),D936)</f>
        <v>28800</v>
      </c>
      <c r="P936" s="23">
        <f>DATEDIF(O936,'Cleaning Summary'!$B$62,"Y")</f>
        <v>44</v>
      </c>
    </row>
    <row r="937" spans="1:16" x14ac:dyDescent="0.35">
      <c r="A937" s="23" t="s">
        <v>2923</v>
      </c>
      <c r="B937" s="23">
        <v>1978</v>
      </c>
      <c r="C937" s="23" t="s">
        <v>4806</v>
      </c>
      <c r="D937" s="23">
        <v>29</v>
      </c>
      <c r="E937" s="23">
        <v>1</v>
      </c>
      <c r="F937" s="28">
        <v>7626.99</v>
      </c>
      <c r="G937" s="23" t="s">
        <v>86</v>
      </c>
      <c r="H937" s="23" t="s">
        <v>86</v>
      </c>
      <c r="I937" s="23" t="s">
        <v>4812</v>
      </c>
      <c r="J937" s="23">
        <f>IF(TRIM(B937)="?",'Cleaning Summary'!$B$28,B937)</f>
        <v>1978</v>
      </c>
      <c r="K937" s="23" t="str">
        <f>IF(TRIM(C937)="?",'Cleaning Summary'!$B$27,C937)</f>
        <v>Nov</v>
      </c>
      <c r="L937" s="23" t="str">
        <f>IF(TRIM(G937)="?",'Cleaning Summary'!$B$40,G937)</f>
        <v>tier - 2</v>
      </c>
      <c r="M937" s="23" t="str">
        <f>IF(TRIM(H937)="?",'Cleaning Summary'!$B$45,H937)</f>
        <v>tier - 2</v>
      </c>
      <c r="N937" s="23" t="str">
        <f>IF(TRIM(I937)="?",'Cleaning Summary'!$B$29,I937)</f>
        <v>R1011</v>
      </c>
      <c r="O937" s="29">
        <f>DATE(J937,MATCH(K937,{"Jan","Feb","Mar","Apr","May","Jun","Jul","Aug","Sep","Oct","Nov","Dec"},0),D937)</f>
        <v>28823</v>
      </c>
      <c r="P937" s="23">
        <f>DATEDIF(O937,'Cleaning Summary'!$B$62,"Y")</f>
        <v>44</v>
      </c>
    </row>
    <row r="938" spans="1:16" x14ac:dyDescent="0.35">
      <c r="A938" s="23" t="s">
        <v>2921</v>
      </c>
      <c r="B938" s="23">
        <v>1978</v>
      </c>
      <c r="C938" s="23" t="s">
        <v>4810</v>
      </c>
      <c r="D938" s="23">
        <v>24</v>
      </c>
      <c r="E938" s="23">
        <v>1</v>
      </c>
      <c r="F938" s="28">
        <v>7633.72</v>
      </c>
      <c r="G938" s="23" t="s">
        <v>86</v>
      </c>
      <c r="H938" s="23" t="s">
        <v>85</v>
      </c>
      <c r="I938" s="23" t="s">
        <v>4805</v>
      </c>
      <c r="J938" s="23">
        <f>IF(TRIM(B938)="?",'Cleaning Summary'!$B$28,B938)</f>
        <v>1978</v>
      </c>
      <c r="K938" s="23" t="str">
        <f>IF(TRIM(C938)="?",'Cleaning Summary'!$B$27,C938)</f>
        <v>Aug</v>
      </c>
      <c r="L938" s="23" t="str">
        <f>IF(TRIM(G938)="?",'Cleaning Summary'!$B$40,G938)</f>
        <v>tier - 2</v>
      </c>
      <c r="M938" s="23" t="str">
        <f>IF(TRIM(H938)="?",'Cleaning Summary'!$B$45,H938)</f>
        <v>tier - 1</v>
      </c>
      <c r="N938" s="23" t="str">
        <f>IF(TRIM(I938)="?",'Cleaning Summary'!$B$29,I938)</f>
        <v>R1013</v>
      </c>
      <c r="O938" s="29">
        <f>DATE(J938,MATCH(K938,{"Jan","Feb","Mar","Apr","May","Jun","Jul","Aug","Sep","Oct","Nov","Dec"},0),D938)</f>
        <v>28726</v>
      </c>
      <c r="P938" s="23">
        <f>DATEDIF(O938,'Cleaning Summary'!$B$62,"Y")</f>
        <v>44</v>
      </c>
    </row>
    <row r="939" spans="1:16" x14ac:dyDescent="0.35">
      <c r="A939" s="23" t="s">
        <v>2919</v>
      </c>
      <c r="B939" s="23">
        <v>2001</v>
      </c>
      <c r="C939" s="23" t="s">
        <v>4809</v>
      </c>
      <c r="D939" s="23">
        <v>13</v>
      </c>
      <c r="E939" s="23">
        <v>0</v>
      </c>
      <c r="F939" s="28">
        <v>7636.92</v>
      </c>
      <c r="G939" s="23" t="s">
        <v>86</v>
      </c>
      <c r="H939" s="23" t="s">
        <v>87</v>
      </c>
      <c r="I939" s="23" t="s">
        <v>4808</v>
      </c>
      <c r="J939" s="23">
        <f>IF(TRIM(B939)="?",'Cleaning Summary'!$B$28,B939)</f>
        <v>2001</v>
      </c>
      <c r="K939" s="23" t="str">
        <f>IF(TRIM(C939)="?",'Cleaning Summary'!$B$27,C939)</f>
        <v>Dec</v>
      </c>
      <c r="L939" s="23" t="str">
        <f>IF(TRIM(G939)="?",'Cleaning Summary'!$B$40,G939)</f>
        <v>tier - 2</v>
      </c>
      <c r="M939" s="23" t="str">
        <f>IF(TRIM(H939)="?",'Cleaning Summary'!$B$45,H939)</f>
        <v>tier - 3</v>
      </c>
      <c r="N939" s="23" t="str">
        <f>IF(TRIM(I939)="?",'Cleaning Summary'!$B$29,I939)</f>
        <v>R1012</v>
      </c>
      <c r="O939" s="29">
        <f>DATE(J939,MATCH(K939,{"Jan","Feb","Mar","Apr","May","Jun","Jul","Aug","Sep","Oct","Nov","Dec"},0),D939)</f>
        <v>37238</v>
      </c>
      <c r="P939" s="23">
        <f>DATEDIF(O939,'Cleaning Summary'!$B$62,"Y")</f>
        <v>21</v>
      </c>
    </row>
    <row r="940" spans="1:16" x14ac:dyDescent="0.35">
      <c r="A940" s="23" t="s">
        <v>2917</v>
      </c>
      <c r="B940" s="23">
        <v>1980</v>
      </c>
      <c r="C940" s="23" t="s">
        <v>4807</v>
      </c>
      <c r="D940" s="23">
        <v>20</v>
      </c>
      <c r="E940" s="23">
        <v>1</v>
      </c>
      <c r="F940" s="28">
        <v>7639.42</v>
      </c>
      <c r="G940" s="23" t="s">
        <v>86</v>
      </c>
      <c r="H940" s="23" t="s">
        <v>86</v>
      </c>
      <c r="I940" s="23" t="s">
        <v>4818</v>
      </c>
      <c r="J940" s="23">
        <f>IF(TRIM(B940)="?",'Cleaning Summary'!$B$28,B940)</f>
        <v>1980</v>
      </c>
      <c r="K940" s="23" t="str">
        <f>IF(TRIM(C940)="?",'Cleaning Summary'!$B$27,C940)</f>
        <v>Jun</v>
      </c>
      <c r="L940" s="23" t="str">
        <f>IF(TRIM(G940)="?",'Cleaning Summary'!$B$40,G940)</f>
        <v>tier - 2</v>
      </c>
      <c r="M940" s="23" t="str">
        <f>IF(TRIM(H940)="?",'Cleaning Summary'!$B$45,H940)</f>
        <v>tier - 2</v>
      </c>
      <c r="N940" s="23" t="str">
        <f>IF(TRIM(I940)="?",'Cleaning Summary'!$B$29,I940)</f>
        <v>R1024</v>
      </c>
      <c r="O940" s="29">
        <f>DATE(J940,MATCH(K940,{"Jan","Feb","Mar","Apr","May","Jun","Jul","Aug","Sep","Oct","Nov","Dec"},0),D940)</f>
        <v>29392</v>
      </c>
      <c r="P940" s="23">
        <f>DATEDIF(O940,'Cleaning Summary'!$B$62,"Y")</f>
        <v>42</v>
      </c>
    </row>
    <row r="941" spans="1:16" x14ac:dyDescent="0.35">
      <c r="A941" s="23" t="s">
        <v>2915</v>
      </c>
      <c r="B941" s="23">
        <v>1980</v>
      </c>
      <c r="C941" s="23" t="s">
        <v>4804</v>
      </c>
      <c r="D941" s="23">
        <v>24</v>
      </c>
      <c r="E941" s="23">
        <v>2</v>
      </c>
      <c r="F941" s="28">
        <v>7640.31</v>
      </c>
      <c r="G941" s="23" t="s">
        <v>86</v>
      </c>
      <c r="H941" s="23" t="s">
        <v>85</v>
      </c>
      <c r="I941" s="23" t="s">
        <v>4805</v>
      </c>
      <c r="J941" s="23">
        <f>IF(TRIM(B941)="?",'Cleaning Summary'!$B$28,B941)</f>
        <v>1980</v>
      </c>
      <c r="K941" s="23" t="str">
        <f>IF(TRIM(C941)="?",'Cleaning Summary'!$B$27,C941)</f>
        <v>Jul</v>
      </c>
      <c r="L941" s="23" t="str">
        <f>IF(TRIM(G941)="?",'Cleaning Summary'!$B$40,G941)</f>
        <v>tier - 2</v>
      </c>
      <c r="M941" s="23" t="str">
        <f>IF(TRIM(H941)="?",'Cleaning Summary'!$B$45,H941)</f>
        <v>tier - 1</v>
      </c>
      <c r="N941" s="23" t="str">
        <f>IF(TRIM(I941)="?",'Cleaning Summary'!$B$29,I941)</f>
        <v>R1013</v>
      </c>
      <c r="O941" s="29">
        <f>DATE(J941,MATCH(K941,{"Jan","Feb","Mar","Apr","May","Jun","Jul","Aug","Sep","Oct","Nov","Dec"},0),D941)</f>
        <v>29426</v>
      </c>
      <c r="P941" s="23">
        <f>DATEDIF(O941,'Cleaning Summary'!$B$62,"Y")</f>
        <v>42</v>
      </c>
    </row>
    <row r="942" spans="1:16" x14ac:dyDescent="0.35">
      <c r="A942" s="23" t="s">
        <v>2913</v>
      </c>
      <c r="B942" s="23">
        <v>1999</v>
      </c>
      <c r="C942" s="23" t="s">
        <v>4807</v>
      </c>
      <c r="D942" s="23">
        <v>15</v>
      </c>
      <c r="E942" s="23">
        <v>0</v>
      </c>
      <c r="F942" s="28">
        <v>7642.05</v>
      </c>
      <c r="G942" s="23" t="s">
        <v>86</v>
      </c>
      <c r="H942" s="23" t="s">
        <v>86</v>
      </c>
      <c r="I942" s="23" t="s">
        <v>4824</v>
      </c>
      <c r="J942" s="23">
        <f>IF(TRIM(B942)="?",'Cleaning Summary'!$B$28,B942)</f>
        <v>1999</v>
      </c>
      <c r="K942" s="23" t="str">
        <f>IF(TRIM(C942)="?",'Cleaning Summary'!$B$27,C942)</f>
        <v>Jun</v>
      </c>
      <c r="L942" s="23" t="str">
        <f>IF(TRIM(G942)="?",'Cleaning Summary'!$B$40,G942)</f>
        <v>tier - 2</v>
      </c>
      <c r="M942" s="23" t="str">
        <f>IF(TRIM(H942)="?",'Cleaning Summary'!$B$45,H942)</f>
        <v>tier - 2</v>
      </c>
      <c r="N942" s="23" t="str">
        <f>IF(TRIM(I942)="?",'Cleaning Summary'!$B$29,I942)</f>
        <v>R1026</v>
      </c>
      <c r="O942" s="29">
        <f>DATE(J942,MATCH(K942,{"Jan","Feb","Mar","Apr","May","Jun","Jul","Aug","Sep","Oct","Nov","Dec"},0),D942)</f>
        <v>36326</v>
      </c>
      <c r="P942" s="23">
        <f>DATEDIF(O942,'Cleaning Summary'!$B$62,"Y")</f>
        <v>23</v>
      </c>
    </row>
    <row r="943" spans="1:16" x14ac:dyDescent="0.35">
      <c r="A943" s="23" t="s">
        <v>2911</v>
      </c>
      <c r="B943" s="23">
        <v>1980</v>
      </c>
      <c r="C943" s="23" t="s">
        <v>4811</v>
      </c>
      <c r="D943" s="23">
        <v>16</v>
      </c>
      <c r="E943" s="23">
        <v>1</v>
      </c>
      <c r="F943" s="28">
        <v>7650.77</v>
      </c>
      <c r="G943" s="23" t="s">
        <v>86</v>
      </c>
      <c r="H943" s="23" t="s">
        <v>86</v>
      </c>
      <c r="I943" s="23" t="s">
        <v>4818</v>
      </c>
      <c r="J943" s="23">
        <f>IF(TRIM(B943)="?",'Cleaning Summary'!$B$28,B943)</f>
        <v>1980</v>
      </c>
      <c r="K943" s="23" t="str">
        <f>IF(TRIM(C943)="?",'Cleaning Summary'!$B$27,C943)</f>
        <v>Oct</v>
      </c>
      <c r="L943" s="23" t="str">
        <f>IF(TRIM(G943)="?",'Cleaning Summary'!$B$40,G943)</f>
        <v>tier - 2</v>
      </c>
      <c r="M943" s="23" t="str">
        <f>IF(TRIM(H943)="?",'Cleaning Summary'!$B$45,H943)</f>
        <v>tier - 2</v>
      </c>
      <c r="N943" s="23" t="str">
        <f>IF(TRIM(I943)="?",'Cleaning Summary'!$B$29,I943)</f>
        <v>R1024</v>
      </c>
      <c r="O943" s="29">
        <f>DATE(J943,MATCH(K943,{"Jan","Feb","Mar","Apr","May","Jun","Jul","Aug","Sep","Oct","Nov","Dec"},0),D943)</f>
        <v>29510</v>
      </c>
      <c r="P943" s="23">
        <f>DATEDIF(O943,'Cleaning Summary'!$B$62,"Y")</f>
        <v>42</v>
      </c>
    </row>
    <row r="944" spans="1:16" x14ac:dyDescent="0.35">
      <c r="A944" s="23" t="s">
        <v>2909</v>
      </c>
      <c r="B944" s="23">
        <v>1993</v>
      </c>
      <c r="C944" s="23" t="s">
        <v>4810</v>
      </c>
      <c r="D944" s="23">
        <v>10</v>
      </c>
      <c r="E944" s="23">
        <v>0</v>
      </c>
      <c r="F944" s="28">
        <v>7650.8</v>
      </c>
      <c r="G944" s="23" t="s">
        <v>86</v>
      </c>
      <c r="H944" s="23" t="s">
        <v>86</v>
      </c>
      <c r="I944" s="23" t="s">
        <v>4808</v>
      </c>
      <c r="J944" s="23">
        <f>IF(TRIM(B944)="?",'Cleaning Summary'!$B$28,B944)</f>
        <v>1993</v>
      </c>
      <c r="K944" s="23" t="str">
        <f>IF(TRIM(C944)="?",'Cleaning Summary'!$B$27,C944)</f>
        <v>Aug</v>
      </c>
      <c r="L944" s="23" t="str">
        <f>IF(TRIM(G944)="?",'Cleaning Summary'!$B$40,G944)</f>
        <v>tier - 2</v>
      </c>
      <c r="M944" s="23" t="str">
        <f>IF(TRIM(H944)="?",'Cleaning Summary'!$B$45,H944)</f>
        <v>tier - 2</v>
      </c>
      <c r="N944" s="23" t="str">
        <f>IF(TRIM(I944)="?",'Cleaning Summary'!$B$29,I944)</f>
        <v>R1012</v>
      </c>
      <c r="O944" s="29">
        <f>DATE(J944,MATCH(K944,{"Jan","Feb","Mar","Apr","May","Jun","Jul","Aug","Sep","Oct","Nov","Dec"},0),D944)</f>
        <v>34191</v>
      </c>
      <c r="P944" s="23">
        <f>DATEDIF(O944,'Cleaning Summary'!$B$62,"Y")</f>
        <v>29</v>
      </c>
    </row>
    <row r="945" spans="1:16" x14ac:dyDescent="0.35">
      <c r="A945" s="23" t="s">
        <v>2907</v>
      </c>
      <c r="B945" s="23">
        <v>1998</v>
      </c>
      <c r="C945" s="23" t="s">
        <v>73</v>
      </c>
      <c r="D945" s="23">
        <v>30</v>
      </c>
      <c r="E945" s="23">
        <v>0</v>
      </c>
      <c r="F945" s="28">
        <v>7652.26</v>
      </c>
      <c r="G945" s="23" t="s">
        <v>86</v>
      </c>
      <c r="H945" s="23" t="s">
        <v>87</v>
      </c>
      <c r="I945" s="23" t="s">
        <v>4819</v>
      </c>
      <c r="J945" s="23">
        <f>IF(TRIM(B945)="?",'Cleaning Summary'!$B$28,B945)</f>
        <v>1998</v>
      </c>
      <c r="K945" s="23" t="str">
        <f>IF(TRIM(C945)="?",'Cleaning Summary'!$B$27,C945)</f>
        <v>Sep</v>
      </c>
      <c r="L945" s="23" t="str">
        <f>IF(TRIM(G945)="?",'Cleaning Summary'!$B$40,G945)</f>
        <v>tier - 2</v>
      </c>
      <c r="M945" s="23" t="str">
        <f>IF(TRIM(H945)="?",'Cleaning Summary'!$B$45,H945)</f>
        <v>tier - 3</v>
      </c>
      <c r="N945" s="23" t="str">
        <f>IF(TRIM(I945)="?",'Cleaning Summary'!$B$29,I945)</f>
        <v>R1023</v>
      </c>
      <c r="O945" s="29">
        <f>DATE(J945,MATCH(K945,{"Jan","Feb","Mar","Apr","May","Jun","Jul","Aug","Sep","Oct","Nov","Dec"},0),D945)</f>
        <v>36068</v>
      </c>
      <c r="P945" s="23">
        <f>DATEDIF(O945,'Cleaning Summary'!$B$62,"Y")</f>
        <v>24</v>
      </c>
    </row>
    <row r="946" spans="1:16" x14ac:dyDescent="0.35">
      <c r="A946" s="23" t="s">
        <v>2905</v>
      </c>
      <c r="B946" s="23">
        <v>1965</v>
      </c>
      <c r="C946" s="23" t="s">
        <v>4809</v>
      </c>
      <c r="D946" s="23">
        <v>27</v>
      </c>
      <c r="E946" s="23">
        <v>0</v>
      </c>
      <c r="F946" s="28">
        <v>7657.69</v>
      </c>
      <c r="G946" s="23" t="s">
        <v>87</v>
      </c>
      <c r="H946" s="23" t="s">
        <v>87</v>
      </c>
      <c r="I946" s="23" t="s">
        <v>4808</v>
      </c>
      <c r="J946" s="23">
        <f>IF(TRIM(B946)="?",'Cleaning Summary'!$B$28,B946)</f>
        <v>1965</v>
      </c>
      <c r="K946" s="23" t="str">
        <f>IF(TRIM(C946)="?",'Cleaning Summary'!$B$27,C946)</f>
        <v>Dec</v>
      </c>
      <c r="L946" s="23" t="str">
        <f>IF(TRIM(G946)="?",'Cleaning Summary'!$B$40,G946)</f>
        <v>tier - 3</v>
      </c>
      <c r="M946" s="23" t="str">
        <f>IF(TRIM(H946)="?",'Cleaning Summary'!$B$45,H946)</f>
        <v>tier - 3</v>
      </c>
      <c r="N946" s="23" t="str">
        <f>IF(TRIM(I946)="?",'Cleaning Summary'!$B$29,I946)</f>
        <v>R1012</v>
      </c>
      <c r="O946" s="29">
        <f>DATE(J946,MATCH(K946,{"Jan","Feb","Mar","Apr","May","Jun","Jul","Aug","Sep","Oct","Nov","Dec"},0),D946)</f>
        <v>24103</v>
      </c>
      <c r="P946" s="23">
        <f>DATEDIF(O946,'Cleaning Summary'!$B$62,"Y")</f>
        <v>57</v>
      </c>
    </row>
    <row r="947" spans="1:16" x14ac:dyDescent="0.35">
      <c r="A947" s="23" t="s">
        <v>2903</v>
      </c>
      <c r="B947" s="23">
        <v>1976</v>
      </c>
      <c r="C947" s="23" t="s">
        <v>4811</v>
      </c>
      <c r="D947" s="23">
        <v>9</v>
      </c>
      <c r="E947" s="23">
        <v>2</v>
      </c>
      <c r="F947" s="28">
        <v>7662.47</v>
      </c>
      <c r="G947" s="23" t="s">
        <v>86</v>
      </c>
      <c r="H947" s="23" t="s">
        <v>85</v>
      </c>
      <c r="I947" s="23" t="s">
        <v>4812</v>
      </c>
      <c r="J947" s="23">
        <f>IF(TRIM(B947)="?",'Cleaning Summary'!$B$28,B947)</f>
        <v>1976</v>
      </c>
      <c r="K947" s="23" t="str">
        <f>IF(TRIM(C947)="?",'Cleaning Summary'!$B$27,C947)</f>
        <v>Oct</v>
      </c>
      <c r="L947" s="23" t="str">
        <f>IF(TRIM(G947)="?",'Cleaning Summary'!$B$40,G947)</f>
        <v>tier - 2</v>
      </c>
      <c r="M947" s="23" t="str">
        <f>IF(TRIM(H947)="?",'Cleaning Summary'!$B$45,H947)</f>
        <v>tier - 1</v>
      </c>
      <c r="N947" s="23" t="str">
        <f>IF(TRIM(I947)="?",'Cleaning Summary'!$B$29,I947)</f>
        <v>R1011</v>
      </c>
      <c r="O947" s="29">
        <f>DATE(J947,MATCH(K947,{"Jan","Feb","Mar","Apr","May","Jun","Jul","Aug","Sep","Oct","Nov","Dec"},0),D947)</f>
        <v>28042</v>
      </c>
      <c r="P947" s="23">
        <f>DATEDIF(O947,'Cleaning Summary'!$B$62,"Y")</f>
        <v>46</v>
      </c>
    </row>
    <row r="948" spans="1:16" x14ac:dyDescent="0.35">
      <c r="A948" s="23" t="s">
        <v>2901</v>
      </c>
      <c r="B948" s="23">
        <v>1996</v>
      </c>
      <c r="C948" s="23" t="s">
        <v>4806</v>
      </c>
      <c r="D948" s="23">
        <v>24</v>
      </c>
      <c r="E948" s="23">
        <v>0</v>
      </c>
      <c r="F948" s="28">
        <v>7670.75</v>
      </c>
      <c r="G948" s="23" t="s">
        <v>86</v>
      </c>
      <c r="H948" s="23" t="s">
        <v>86</v>
      </c>
      <c r="I948" s="23" t="s">
        <v>4825</v>
      </c>
      <c r="J948" s="23">
        <f>IF(TRIM(B948)="?",'Cleaning Summary'!$B$28,B948)</f>
        <v>1996</v>
      </c>
      <c r="K948" s="23" t="str">
        <f>IF(TRIM(C948)="?",'Cleaning Summary'!$B$27,C948)</f>
        <v>Nov</v>
      </c>
      <c r="L948" s="23" t="str">
        <f>IF(TRIM(G948)="?",'Cleaning Summary'!$B$40,G948)</f>
        <v>tier - 2</v>
      </c>
      <c r="M948" s="23" t="str">
        <f>IF(TRIM(H948)="?",'Cleaning Summary'!$B$45,H948)</f>
        <v>tier - 2</v>
      </c>
      <c r="N948" s="23" t="str">
        <f>IF(TRIM(I948)="?",'Cleaning Summary'!$B$29,I948)</f>
        <v>R1022</v>
      </c>
      <c r="O948" s="29">
        <f>DATE(J948,MATCH(K948,{"Jan","Feb","Mar","Apr","May","Jun","Jul","Aug","Sep","Oct","Nov","Dec"},0),D948)</f>
        <v>35393</v>
      </c>
      <c r="P948" s="23">
        <f>DATEDIF(O948,'Cleaning Summary'!$B$62,"Y")</f>
        <v>26</v>
      </c>
    </row>
    <row r="949" spans="1:16" x14ac:dyDescent="0.35">
      <c r="A949" s="23" t="s">
        <v>2899</v>
      </c>
      <c r="B949" s="23">
        <v>1995</v>
      </c>
      <c r="C949" s="23" t="s">
        <v>73</v>
      </c>
      <c r="D949" s="23">
        <v>13</v>
      </c>
      <c r="E949" s="23">
        <v>0</v>
      </c>
      <c r="F949" s="28">
        <v>7676.4</v>
      </c>
      <c r="G949" s="23" t="s">
        <v>86</v>
      </c>
      <c r="H949" s="23" t="s">
        <v>85</v>
      </c>
      <c r="I949" s="23" t="s">
        <v>4808</v>
      </c>
      <c r="J949" s="23">
        <f>IF(TRIM(B949)="?",'Cleaning Summary'!$B$28,B949)</f>
        <v>1995</v>
      </c>
      <c r="K949" s="23" t="str">
        <f>IF(TRIM(C949)="?",'Cleaning Summary'!$B$27,C949)</f>
        <v>Sep</v>
      </c>
      <c r="L949" s="23" t="str">
        <f>IF(TRIM(G949)="?",'Cleaning Summary'!$B$40,G949)</f>
        <v>tier - 2</v>
      </c>
      <c r="M949" s="23" t="str">
        <f>IF(TRIM(H949)="?",'Cleaning Summary'!$B$45,H949)</f>
        <v>tier - 1</v>
      </c>
      <c r="N949" s="23" t="str">
        <f>IF(TRIM(I949)="?",'Cleaning Summary'!$B$29,I949)</f>
        <v>R1012</v>
      </c>
      <c r="O949" s="29">
        <f>DATE(J949,MATCH(K949,{"Jan","Feb","Mar","Apr","May","Jun","Jul","Aug","Sep","Oct","Nov","Dec"},0),D949)</f>
        <v>34955</v>
      </c>
      <c r="P949" s="23">
        <f>DATEDIF(O949,'Cleaning Summary'!$B$62,"Y")</f>
        <v>27</v>
      </c>
    </row>
    <row r="950" spans="1:16" x14ac:dyDescent="0.35">
      <c r="A950" s="23" t="s">
        <v>2897</v>
      </c>
      <c r="B950" s="23">
        <v>1971</v>
      </c>
      <c r="C950" s="23" t="s">
        <v>4811</v>
      </c>
      <c r="D950" s="23">
        <v>11</v>
      </c>
      <c r="E950" s="23">
        <v>0</v>
      </c>
      <c r="F950" s="28">
        <v>7680.92</v>
      </c>
      <c r="G950" s="23" t="s">
        <v>86</v>
      </c>
      <c r="H950" s="23" t="s">
        <v>85</v>
      </c>
      <c r="I950" s="23" t="s">
        <v>4805</v>
      </c>
      <c r="J950" s="23">
        <f>IF(TRIM(B950)="?",'Cleaning Summary'!$B$28,B950)</f>
        <v>1971</v>
      </c>
      <c r="K950" s="23" t="str">
        <f>IF(TRIM(C950)="?",'Cleaning Summary'!$B$27,C950)</f>
        <v>Oct</v>
      </c>
      <c r="L950" s="23" t="str">
        <f>IF(TRIM(G950)="?",'Cleaning Summary'!$B$40,G950)</f>
        <v>tier - 2</v>
      </c>
      <c r="M950" s="23" t="str">
        <f>IF(TRIM(H950)="?",'Cleaning Summary'!$B$45,H950)</f>
        <v>tier - 1</v>
      </c>
      <c r="N950" s="23" t="str">
        <f>IF(TRIM(I950)="?",'Cleaning Summary'!$B$29,I950)</f>
        <v>R1013</v>
      </c>
      <c r="O950" s="29">
        <f>DATE(J950,MATCH(K950,{"Jan","Feb","Mar","Apr","May","Jun","Jul","Aug","Sep","Oct","Nov","Dec"},0),D950)</f>
        <v>26217</v>
      </c>
      <c r="P950" s="23">
        <f>DATEDIF(O950,'Cleaning Summary'!$B$62,"Y")</f>
        <v>51</v>
      </c>
    </row>
    <row r="951" spans="1:16" x14ac:dyDescent="0.35">
      <c r="A951" s="23" t="s">
        <v>2895</v>
      </c>
      <c r="B951" s="23">
        <v>1981</v>
      </c>
      <c r="C951" s="23" t="s">
        <v>4809</v>
      </c>
      <c r="D951" s="23">
        <v>19</v>
      </c>
      <c r="E951" s="23">
        <v>1</v>
      </c>
      <c r="F951" s="28">
        <v>7681.17</v>
      </c>
      <c r="G951" s="23" t="s">
        <v>86</v>
      </c>
      <c r="H951" s="23" t="s">
        <v>86</v>
      </c>
      <c r="I951" s="23" t="s">
        <v>4823</v>
      </c>
      <c r="J951" s="23">
        <f>IF(TRIM(B951)="?",'Cleaning Summary'!$B$28,B951)</f>
        <v>1981</v>
      </c>
      <c r="K951" s="23" t="str">
        <f>IF(TRIM(C951)="?",'Cleaning Summary'!$B$27,C951)</f>
        <v>Dec</v>
      </c>
      <c r="L951" s="23" t="str">
        <f>IF(TRIM(G951)="?",'Cleaning Summary'!$B$40,G951)</f>
        <v>tier - 2</v>
      </c>
      <c r="M951" s="23" t="str">
        <f>IF(TRIM(H951)="?",'Cleaning Summary'!$B$45,H951)</f>
        <v>tier - 2</v>
      </c>
      <c r="N951" s="23" t="str">
        <f>IF(TRIM(I951)="?",'Cleaning Summary'!$B$29,I951)</f>
        <v>R1020</v>
      </c>
      <c r="O951" s="29">
        <f>DATE(J951,MATCH(K951,{"Jan","Feb","Mar","Apr","May","Jun","Jul","Aug","Sep","Oct","Nov","Dec"},0),D951)</f>
        <v>29939</v>
      </c>
      <c r="P951" s="23">
        <f>DATEDIF(O951,'Cleaning Summary'!$B$62,"Y")</f>
        <v>41</v>
      </c>
    </row>
    <row r="952" spans="1:16" x14ac:dyDescent="0.35">
      <c r="A952" s="23" t="s">
        <v>2893</v>
      </c>
      <c r="B952" s="23">
        <v>1982</v>
      </c>
      <c r="C952" s="23" t="s">
        <v>4809</v>
      </c>
      <c r="D952" s="23">
        <v>18</v>
      </c>
      <c r="E952" s="23">
        <v>3</v>
      </c>
      <c r="F952" s="28">
        <v>7682.67</v>
      </c>
      <c r="G952" s="23" t="s">
        <v>86</v>
      </c>
      <c r="H952" s="23" t="s">
        <v>85</v>
      </c>
      <c r="I952" s="23" t="s">
        <v>4805</v>
      </c>
      <c r="J952" s="23">
        <f>IF(TRIM(B952)="?",'Cleaning Summary'!$B$28,B952)</f>
        <v>1982</v>
      </c>
      <c r="K952" s="23" t="str">
        <f>IF(TRIM(C952)="?",'Cleaning Summary'!$B$27,C952)</f>
        <v>Dec</v>
      </c>
      <c r="L952" s="23" t="str">
        <f>IF(TRIM(G952)="?",'Cleaning Summary'!$B$40,G952)</f>
        <v>tier - 2</v>
      </c>
      <c r="M952" s="23" t="str">
        <f>IF(TRIM(H952)="?",'Cleaning Summary'!$B$45,H952)</f>
        <v>tier - 1</v>
      </c>
      <c r="N952" s="23" t="str">
        <f>IF(TRIM(I952)="?",'Cleaning Summary'!$B$29,I952)</f>
        <v>R1013</v>
      </c>
      <c r="O952" s="29">
        <f>DATE(J952,MATCH(K952,{"Jan","Feb","Mar","Apr","May","Jun","Jul","Aug","Sep","Oct","Nov","Dec"},0),D952)</f>
        <v>30303</v>
      </c>
      <c r="P952" s="23">
        <f>DATEDIF(O952,'Cleaning Summary'!$B$62,"Y")</f>
        <v>40</v>
      </c>
    </row>
    <row r="953" spans="1:16" x14ac:dyDescent="0.35">
      <c r="A953" s="23" t="s">
        <v>2891</v>
      </c>
      <c r="B953" s="23">
        <v>1987</v>
      </c>
      <c r="C953" s="23" t="s">
        <v>4804</v>
      </c>
      <c r="D953" s="23">
        <v>12</v>
      </c>
      <c r="E953" s="23">
        <v>3</v>
      </c>
      <c r="F953" s="28">
        <v>7684.62</v>
      </c>
      <c r="G953" s="23" t="s">
        <v>86</v>
      </c>
      <c r="H953" s="23" t="s">
        <v>87</v>
      </c>
      <c r="I953" s="23" t="s">
        <v>4821</v>
      </c>
      <c r="J953" s="23">
        <f>IF(TRIM(B953)="?",'Cleaning Summary'!$B$28,B953)</f>
        <v>1987</v>
      </c>
      <c r="K953" s="23" t="str">
        <f>IF(TRIM(C953)="?",'Cleaning Summary'!$B$27,C953)</f>
        <v>Jul</v>
      </c>
      <c r="L953" s="23" t="str">
        <f>IF(TRIM(G953)="?",'Cleaning Summary'!$B$40,G953)</f>
        <v>tier - 2</v>
      </c>
      <c r="M953" s="23" t="str">
        <f>IF(TRIM(H953)="?",'Cleaning Summary'!$B$45,H953)</f>
        <v>tier - 3</v>
      </c>
      <c r="N953" s="23" t="str">
        <f>IF(TRIM(I953)="?",'Cleaning Summary'!$B$29,I953)</f>
        <v>R1021</v>
      </c>
      <c r="O953" s="29">
        <f>DATE(J953,MATCH(K953,{"Jan","Feb","Mar","Apr","May","Jun","Jul","Aug","Sep","Oct","Nov","Dec"},0),D953)</f>
        <v>31970</v>
      </c>
      <c r="P953" s="23">
        <f>DATEDIF(O953,'Cleaning Summary'!$B$62,"Y")</f>
        <v>35</v>
      </c>
    </row>
    <row r="954" spans="1:16" x14ac:dyDescent="0.35">
      <c r="A954" s="23" t="s">
        <v>2889</v>
      </c>
      <c r="B954" s="23">
        <v>1978</v>
      </c>
      <c r="C954" s="23" t="s">
        <v>4809</v>
      </c>
      <c r="D954" s="23">
        <v>29</v>
      </c>
      <c r="E954" s="23">
        <v>2</v>
      </c>
      <c r="F954" s="28">
        <v>7726.85</v>
      </c>
      <c r="G954" s="23" t="s">
        <v>85</v>
      </c>
      <c r="H954" s="23" t="s">
        <v>86</v>
      </c>
      <c r="I954" s="23" t="s">
        <v>4812</v>
      </c>
      <c r="J954" s="23">
        <f>IF(TRIM(B954)="?",'Cleaning Summary'!$B$28,B954)</f>
        <v>1978</v>
      </c>
      <c r="K954" s="23" t="str">
        <f>IF(TRIM(C954)="?",'Cleaning Summary'!$B$27,C954)</f>
        <v>Dec</v>
      </c>
      <c r="L954" s="23" t="str">
        <f>IF(TRIM(G954)="?",'Cleaning Summary'!$B$40,G954)</f>
        <v>tier - 1</v>
      </c>
      <c r="M954" s="23" t="str">
        <f>IF(TRIM(H954)="?",'Cleaning Summary'!$B$45,H954)</f>
        <v>tier - 2</v>
      </c>
      <c r="N954" s="23" t="str">
        <f>IF(TRIM(I954)="?",'Cleaning Summary'!$B$29,I954)</f>
        <v>R1011</v>
      </c>
      <c r="O954" s="29">
        <f>DATE(J954,MATCH(K954,{"Jan","Feb","Mar","Apr","May","Jun","Jul","Aug","Sep","Oct","Nov","Dec"},0),D954)</f>
        <v>28853</v>
      </c>
      <c r="P954" s="23">
        <f>DATEDIF(O954,'Cleaning Summary'!$B$62,"Y")</f>
        <v>44</v>
      </c>
    </row>
    <row r="955" spans="1:16" x14ac:dyDescent="0.35">
      <c r="A955" s="23" t="s">
        <v>2887</v>
      </c>
      <c r="B955" s="23">
        <v>1979</v>
      </c>
      <c r="C955" s="23" t="s">
        <v>4807</v>
      </c>
      <c r="D955" s="23">
        <v>2</v>
      </c>
      <c r="E955" s="23">
        <v>1</v>
      </c>
      <c r="F955" s="28">
        <v>7727.25</v>
      </c>
      <c r="G955" s="23" t="s">
        <v>86</v>
      </c>
      <c r="H955" s="23" t="s">
        <v>87</v>
      </c>
      <c r="I955" s="23" t="s">
        <v>4808</v>
      </c>
      <c r="J955" s="23">
        <f>IF(TRIM(B955)="?",'Cleaning Summary'!$B$28,B955)</f>
        <v>1979</v>
      </c>
      <c r="K955" s="23" t="str">
        <f>IF(TRIM(C955)="?",'Cleaning Summary'!$B$27,C955)</f>
        <v>Jun</v>
      </c>
      <c r="L955" s="23" t="str">
        <f>IF(TRIM(G955)="?",'Cleaning Summary'!$B$40,G955)</f>
        <v>tier - 2</v>
      </c>
      <c r="M955" s="23" t="str">
        <f>IF(TRIM(H955)="?",'Cleaning Summary'!$B$45,H955)</f>
        <v>tier - 3</v>
      </c>
      <c r="N955" s="23" t="str">
        <f>IF(TRIM(I955)="?",'Cleaning Summary'!$B$29,I955)</f>
        <v>R1012</v>
      </c>
      <c r="O955" s="29">
        <f>DATE(J955,MATCH(K955,{"Jan","Feb","Mar","Apr","May","Jun","Jul","Aug","Sep","Oct","Nov","Dec"},0),D955)</f>
        <v>29008</v>
      </c>
      <c r="P955" s="23">
        <f>DATEDIF(O955,'Cleaning Summary'!$B$62,"Y")</f>
        <v>44</v>
      </c>
    </row>
    <row r="956" spans="1:16" x14ac:dyDescent="0.35">
      <c r="A956" s="23" t="s">
        <v>2885</v>
      </c>
      <c r="B956" s="23">
        <v>1980</v>
      </c>
      <c r="C956" s="23" t="s">
        <v>73</v>
      </c>
      <c r="D956" s="23">
        <v>10</v>
      </c>
      <c r="E956" s="23">
        <v>2</v>
      </c>
      <c r="F956" s="28">
        <v>7729.65</v>
      </c>
      <c r="G956" s="23" t="s">
        <v>87</v>
      </c>
      <c r="H956" s="23" t="s">
        <v>85</v>
      </c>
      <c r="I956" s="23" t="s">
        <v>4815</v>
      </c>
      <c r="J956" s="23">
        <f>IF(TRIM(B956)="?",'Cleaning Summary'!$B$28,B956)</f>
        <v>1980</v>
      </c>
      <c r="K956" s="23" t="str">
        <f>IF(TRIM(C956)="?",'Cleaning Summary'!$B$27,C956)</f>
        <v>Sep</v>
      </c>
      <c r="L956" s="23" t="str">
        <f>IF(TRIM(G956)="?",'Cleaning Summary'!$B$40,G956)</f>
        <v>tier - 3</v>
      </c>
      <c r="M956" s="23" t="str">
        <f>IF(TRIM(H956)="?",'Cleaning Summary'!$B$45,H956)</f>
        <v>tier - 1</v>
      </c>
      <c r="N956" s="23" t="str">
        <f>IF(TRIM(I956)="?",'Cleaning Summary'!$B$29,I956)</f>
        <v>R1016</v>
      </c>
      <c r="O956" s="29">
        <f>DATE(J956,MATCH(K956,{"Jan","Feb","Mar","Apr","May","Jun","Jul","Aug","Sep","Oct","Nov","Dec"},0),D956)</f>
        <v>29474</v>
      </c>
      <c r="P956" s="23">
        <f>DATEDIF(O956,'Cleaning Summary'!$B$62,"Y")</f>
        <v>42</v>
      </c>
    </row>
    <row r="957" spans="1:16" x14ac:dyDescent="0.35">
      <c r="A957" s="23" t="s">
        <v>2883</v>
      </c>
      <c r="B957" s="23">
        <v>1978</v>
      </c>
      <c r="C957" s="23" t="s">
        <v>4809</v>
      </c>
      <c r="D957" s="23">
        <v>4</v>
      </c>
      <c r="E957" s="23">
        <v>2</v>
      </c>
      <c r="F957" s="28">
        <v>7731.43</v>
      </c>
      <c r="G957" s="23" t="s">
        <v>87</v>
      </c>
      <c r="H957" s="23" t="s">
        <v>86</v>
      </c>
      <c r="I957" s="23" t="s">
        <v>4805</v>
      </c>
      <c r="J957" s="23">
        <f>IF(TRIM(B957)="?",'Cleaning Summary'!$B$28,B957)</f>
        <v>1978</v>
      </c>
      <c r="K957" s="23" t="str">
        <f>IF(TRIM(C957)="?",'Cleaning Summary'!$B$27,C957)</f>
        <v>Dec</v>
      </c>
      <c r="L957" s="23" t="str">
        <f>IF(TRIM(G957)="?",'Cleaning Summary'!$B$40,G957)</f>
        <v>tier - 3</v>
      </c>
      <c r="M957" s="23" t="str">
        <f>IF(TRIM(H957)="?",'Cleaning Summary'!$B$45,H957)</f>
        <v>tier - 2</v>
      </c>
      <c r="N957" s="23" t="str">
        <f>IF(TRIM(I957)="?",'Cleaning Summary'!$B$29,I957)</f>
        <v>R1013</v>
      </c>
      <c r="O957" s="29">
        <f>DATE(J957,MATCH(K957,{"Jan","Feb","Mar","Apr","May","Jun","Jul","Aug","Sep","Oct","Nov","Dec"},0),D957)</f>
        <v>28828</v>
      </c>
      <c r="P957" s="23">
        <f>DATEDIF(O957,'Cleaning Summary'!$B$62,"Y")</f>
        <v>44</v>
      </c>
    </row>
    <row r="958" spans="1:16" x14ac:dyDescent="0.35">
      <c r="A958" s="23" t="s">
        <v>2881</v>
      </c>
      <c r="B958" s="23">
        <v>1977</v>
      </c>
      <c r="C958" s="23" t="s">
        <v>4810</v>
      </c>
      <c r="D958" s="23">
        <v>29</v>
      </c>
      <c r="E958" s="23">
        <v>0</v>
      </c>
      <c r="F958" s="28">
        <v>7731.86</v>
      </c>
      <c r="G958" s="23" t="s">
        <v>86</v>
      </c>
      <c r="H958" s="23" t="s">
        <v>87</v>
      </c>
      <c r="I958" s="23" t="s">
        <v>4808</v>
      </c>
      <c r="J958" s="23">
        <f>IF(TRIM(B958)="?",'Cleaning Summary'!$B$28,B958)</f>
        <v>1977</v>
      </c>
      <c r="K958" s="23" t="str">
        <f>IF(TRIM(C958)="?",'Cleaning Summary'!$B$27,C958)</f>
        <v>Aug</v>
      </c>
      <c r="L958" s="23" t="str">
        <f>IF(TRIM(G958)="?",'Cleaning Summary'!$B$40,G958)</f>
        <v>tier - 2</v>
      </c>
      <c r="M958" s="23" t="str">
        <f>IF(TRIM(H958)="?",'Cleaning Summary'!$B$45,H958)</f>
        <v>tier - 3</v>
      </c>
      <c r="N958" s="23" t="str">
        <f>IF(TRIM(I958)="?",'Cleaning Summary'!$B$29,I958)</f>
        <v>R1012</v>
      </c>
      <c r="O958" s="29">
        <f>DATE(J958,MATCH(K958,{"Jan","Feb","Mar","Apr","May","Jun","Jul","Aug","Sep","Oct","Nov","Dec"},0),D958)</f>
        <v>28366</v>
      </c>
      <c r="P958" s="23">
        <f>DATEDIF(O958,'Cleaning Summary'!$B$62,"Y")</f>
        <v>45</v>
      </c>
    </row>
    <row r="959" spans="1:16" x14ac:dyDescent="0.35">
      <c r="A959" s="23" t="s">
        <v>2879</v>
      </c>
      <c r="B959" s="23">
        <v>1965</v>
      </c>
      <c r="C959" s="23" t="s">
        <v>4804</v>
      </c>
      <c r="D959" s="23">
        <v>18</v>
      </c>
      <c r="E959" s="23">
        <v>0</v>
      </c>
      <c r="F959" s="28">
        <v>7736.39</v>
      </c>
      <c r="G959" s="23" t="s">
        <v>87</v>
      </c>
      <c r="H959" s="23" t="s">
        <v>86</v>
      </c>
      <c r="I959" s="23" t="s">
        <v>4805</v>
      </c>
      <c r="J959" s="23">
        <f>IF(TRIM(B959)="?",'Cleaning Summary'!$B$28,B959)</f>
        <v>1965</v>
      </c>
      <c r="K959" s="23" t="str">
        <f>IF(TRIM(C959)="?",'Cleaning Summary'!$B$27,C959)</f>
        <v>Jul</v>
      </c>
      <c r="L959" s="23" t="str">
        <f>IF(TRIM(G959)="?",'Cleaning Summary'!$B$40,G959)</f>
        <v>tier - 3</v>
      </c>
      <c r="M959" s="23" t="str">
        <f>IF(TRIM(H959)="?",'Cleaning Summary'!$B$45,H959)</f>
        <v>tier - 2</v>
      </c>
      <c r="N959" s="23" t="str">
        <f>IF(TRIM(I959)="?",'Cleaning Summary'!$B$29,I959)</f>
        <v>R1013</v>
      </c>
      <c r="O959" s="29">
        <f>DATE(J959,MATCH(K959,{"Jan","Feb","Mar","Apr","May","Jun","Jul","Aug","Sep","Oct","Nov","Dec"},0),D959)</f>
        <v>23941</v>
      </c>
      <c r="P959" s="23">
        <f>DATEDIF(O959,'Cleaning Summary'!$B$62,"Y")</f>
        <v>57</v>
      </c>
    </row>
    <row r="960" spans="1:16" x14ac:dyDescent="0.35">
      <c r="A960" s="23" t="s">
        <v>2877</v>
      </c>
      <c r="B960" s="23">
        <v>1978</v>
      </c>
      <c r="C960" s="23" t="s">
        <v>73</v>
      </c>
      <c r="D960" s="23">
        <v>4</v>
      </c>
      <c r="E960" s="23">
        <v>2</v>
      </c>
      <c r="F960" s="28">
        <v>7740.34</v>
      </c>
      <c r="G960" s="23" t="s">
        <v>85</v>
      </c>
      <c r="H960" s="23" t="s">
        <v>85</v>
      </c>
      <c r="I960" s="23" t="s">
        <v>4812</v>
      </c>
      <c r="J960" s="23">
        <f>IF(TRIM(B960)="?",'Cleaning Summary'!$B$28,B960)</f>
        <v>1978</v>
      </c>
      <c r="K960" s="23" t="str">
        <f>IF(TRIM(C960)="?",'Cleaning Summary'!$B$27,C960)</f>
        <v>Sep</v>
      </c>
      <c r="L960" s="23" t="str">
        <f>IF(TRIM(G960)="?",'Cleaning Summary'!$B$40,G960)</f>
        <v>tier - 1</v>
      </c>
      <c r="M960" s="23" t="str">
        <f>IF(TRIM(H960)="?",'Cleaning Summary'!$B$45,H960)</f>
        <v>tier - 1</v>
      </c>
      <c r="N960" s="23" t="str">
        <f>IF(TRIM(I960)="?",'Cleaning Summary'!$B$29,I960)</f>
        <v>R1011</v>
      </c>
      <c r="O960" s="29">
        <f>DATE(J960,MATCH(K960,{"Jan","Feb","Mar","Apr","May","Jun","Jul","Aug","Sep","Oct","Nov","Dec"},0),D960)</f>
        <v>28737</v>
      </c>
      <c r="P960" s="23">
        <f>DATEDIF(O960,'Cleaning Summary'!$B$62,"Y")</f>
        <v>44</v>
      </c>
    </row>
    <row r="961" spans="1:16" x14ac:dyDescent="0.35">
      <c r="A961" s="23" t="s">
        <v>2875</v>
      </c>
      <c r="B961" s="23">
        <v>1976</v>
      </c>
      <c r="C961" s="23" t="s">
        <v>4809</v>
      </c>
      <c r="D961" s="23">
        <v>12</v>
      </c>
      <c r="E961" s="23">
        <v>1</v>
      </c>
      <c r="F961" s="28">
        <v>7742.11</v>
      </c>
      <c r="G961" s="23" t="s">
        <v>87</v>
      </c>
      <c r="H961" s="23" t="s">
        <v>86</v>
      </c>
      <c r="I961" s="23" t="s">
        <v>4805</v>
      </c>
      <c r="J961" s="23">
        <f>IF(TRIM(B961)="?",'Cleaning Summary'!$B$28,B961)</f>
        <v>1976</v>
      </c>
      <c r="K961" s="23" t="str">
        <f>IF(TRIM(C961)="?",'Cleaning Summary'!$B$27,C961)</f>
        <v>Dec</v>
      </c>
      <c r="L961" s="23" t="str">
        <f>IF(TRIM(G961)="?",'Cleaning Summary'!$B$40,G961)</f>
        <v>tier - 3</v>
      </c>
      <c r="M961" s="23" t="str">
        <f>IF(TRIM(H961)="?",'Cleaning Summary'!$B$45,H961)</f>
        <v>tier - 2</v>
      </c>
      <c r="N961" s="23" t="str">
        <f>IF(TRIM(I961)="?",'Cleaning Summary'!$B$29,I961)</f>
        <v>R1013</v>
      </c>
      <c r="O961" s="29">
        <f>DATE(J961,MATCH(K961,{"Jan","Feb","Mar","Apr","May","Jun","Jul","Aug","Sep","Oct","Nov","Dec"},0),D961)</f>
        <v>28106</v>
      </c>
      <c r="P961" s="23">
        <f>DATEDIF(O961,'Cleaning Summary'!$B$62,"Y")</f>
        <v>46</v>
      </c>
    </row>
    <row r="962" spans="1:16" x14ac:dyDescent="0.35">
      <c r="A962" s="23" t="s">
        <v>2873</v>
      </c>
      <c r="B962" s="23">
        <v>1981</v>
      </c>
      <c r="C962" s="23" t="s">
        <v>4807</v>
      </c>
      <c r="D962" s="23">
        <v>30</v>
      </c>
      <c r="E962" s="23">
        <v>2</v>
      </c>
      <c r="F962" s="28">
        <v>7749.16</v>
      </c>
      <c r="G962" s="23" t="s">
        <v>86</v>
      </c>
      <c r="H962" s="23" t="s">
        <v>85</v>
      </c>
      <c r="I962" s="23" t="s">
        <v>4808</v>
      </c>
      <c r="J962" s="23">
        <f>IF(TRIM(B962)="?",'Cleaning Summary'!$B$28,B962)</f>
        <v>1981</v>
      </c>
      <c r="K962" s="23" t="str">
        <f>IF(TRIM(C962)="?",'Cleaning Summary'!$B$27,C962)</f>
        <v>Jun</v>
      </c>
      <c r="L962" s="23" t="str">
        <f>IF(TRIM(G962)="?",'Cleaning Summary'!$B$40,G962)</f>
        <v>tier - 2</v>
      </c>
      <c r="M962" s="23" t="str">
        <f>IF(TRIM(H962)="?",'Cleaning Summary'!$B$45,H962)</f>
        <v>tier - 1</v>
      </c>
      <c r="N962" s="23" t="str">
        <f>IF(TRIM(I962)="?",'Cleaning Summary'!$B$29,I962)</f>
        <v>R1012</v>
      </c>
      <c r="O962" s="29">
        <f>DATE(J962,MATCH(K962,{"Jan","Feb","Mar","Apr","May","Jun","Jul","Aug","Sep","Oct","Nov","Dec"},0),D962)</f>
        <v>29767</v>
      </c>
      <c r="P962" s="23">
        <f>DATEDIF(O962,'Cleaning Summary'!$B$62,"Y")</f>
        <v>41</v>
      </c>
    </row>
    <row r="963" spans="1:16" x14ac:dyDescent="0.35">
      <c r="A963" s="23" t="s">
        <v>2871</v>
      </c>
      <c r="B963" s="23">
        <v>1997</v>
      </c>
      <c r="C963" s="23" t="s">
        <v>4809</v>
      </c>
      <c r="D963" s="23">
        <v>21</v>
      </c>
      <c r="E963" s="23">
        <v>0</v>
      </c>
      <c r="F963" s="28">
        <v>7763.06</v>
      </c>
      <c r="G963" s="23" t="s">
        <v>86</v>
      </c>
      <c r="H963" s="23" t="s">
        <v>85</v>
      </c>
      <c r="I963" s="23" t="s">
        <v>4808</v>
      </c>
      <c r="J963" s="23">
        <f>IF(TRIM(B963)="?",'Cleaning Summary'!$B$28,B963)</f>
        <v>1997</v>
      </c>
      <c r="K963" s="23" t="str">
        <f>IF(TRIM(C963)="?",'Cleaning Summary'!$B$27,C963)</f>
        <v>Dec</v>
      </c>
      <c r="L963" s="23" t="str">
        <f>IF(TRIM(G963)="?",'Cleaning Summary'!$B$40,G963)</f>
        <v>tier - 2</v>
      </c>
      <c r="M963" s="23" t="str">
        <f>IF(TRIM(H963)="?",'Cleaning Summary'!$B$45,H963)</f>
        <v>tier - 1</v>
      </c>
      <c r="N963" s="23" t="str">
        <f>IF(TRIM(I963)="?",'Cleaning Summary'!$B$29,I963)</f>
        <v>R1012</v>
      </c>
      <c r="O963" s="29">
        <f>DATE(J963,MATCH(K963,{"Jan","Feb","Mar","Apr","May","Jun","Jul","Aug","Sep","Oct","Nov","Dec"},0),D963)</f>
        <v>35785</v>
      </c>
      <c r="P963" s="23">
        <f>DATEDIF(O963,'Cleaning Summary'!$B$62,"Y")</f>
        <v>25</v>
      </c>
    </row>
    <row r="964" spans="1:16" x14ac:dyDescent="0.35">
      <c r="A964" s="23" t="s">
        <v>2869</v>
      </c>
      <c r="B964" s="23">
        <v>1974</v>
      </c>
      <c r="C964" s="23" t="s">
        <v>4809</v>
      </c>
      <c r="D964" s="23">
        <v>6</v>
      </c>
      <c r="E964" s="23">
        <v>0</v>
      </c>
      <c r="F964" s="28">
        <v>7789.64</v>
      </c>
      <c r="G964" s="23" t="s">
        <v>85</v>
      </c>
      <c r="H964" s="23" t="s">
        <v>87</v>
      </c>
      <c r="I964" s="23" t="s">
        <v>4805</v>
      </c>
      <c r="J964" s="23">
        <f>IF(TRIM(B964)="?",'Cleaning Summary'!$B$28,B964)</f>
        <v>1974</v>
      </c>
      <c r="K964" s="23" t="str">
        <f>IF(TRIM(C964)="?",'Cleaning Summary'!$B$27,C964)</f>
        <v>Dec</v>
      </c>
      <c r="L964" s="23" t="str">
        <f>IF(TRIM(G964)="?",'Cleaning Summary'!$B$40,G964)</f>
        <v>tier - 1</v>
      </c>
      <c r="M964" s="23" t="str">
        <f>IF(TRIM(H964)="?",'Cleaning Summary'!$B$45,H964)</f>
        <v>tier - 3</v>
      </c>
      <c r="N964" s="23" t="str">
        <f>IF(TRIM(I964)="?",'Cleaning Summary'!$B$29,I964)</f>
        <v>R1013</v>
      </c>
      <c r="O964" s="29">
        <f>DATE(J964,MATCH(K964,{"Jan","Feb","Mar","Apr","May","Jun","Jul","Aug","Sep","Oct","Nov","Dec"},0),D964)</f>
        <v>27369</v>
      </c>
      <c r="P964" s="23">
        <f>DATEDIF(O964,'Cleaning Summary'!$B$62,"Y")</f>
        <v>48</v>
      </c>
    </row>
    <row r="965" spans="1:16" x14ac:dyDescent="0.35">
      <c r="A965" s="23" t="s">
        <v>2867</v>
      </c>
      <c r="B965" s="23">
        <v>1999</v>
      </c>
      <c r="C965" s="23" t="s">
        <v>4809</v>
      </c>
      <c r="D965" s="23">
        <v>25</v>
      </c>
      <c r="E965" s="23">
        <v>0</v>
      </c>
      <c r="F965" s="28">
        <v>7794.68</v>
      </c>
      <c r="G965" s="23" t="s">
        <v>86</v>
      </c>
      <c r="H965" s="23" t="s">
        <v>86</v>
      </c>
      <c r="I965" s="23" t="s">
        <v>4824</v>
      </c>
      <c r="J965" s="23">
        <f>IF(TRIM(B965)="?",'Cleaning Summary'!$B$28,B965)</f>
        <v>1999</v>
      </c>
      <c r="K965" s="23" t="str">
        <f>IF(TRIM(C965)="?",'Cleaning Summary'!$B$27,C965)</f>
        <v>Dec</v>
      </c>
      <c r="L965" s="23" t="str">
        <f>IF(TRIM(G965)="?",'Cleaning Summary'!$B$40,G965)</f>
        <v>tier - 2</v>
      </c>
      <c r="M965" s="23" t="str">
        <f>IF(TRIM(H965)="?",'Cleaning Summary'!$B$45,H965)</f>
        <v>tier - 2</v>
      </c>
      <c r="N965" s="23" t="str">
        <f>IF(TRIM(I965)="?",'Cleaning Summary'!$B$29,I965)</f>
        <v>R1026</v>
      </c>
      <c r="O965" s="29">
        <f>DATE(J965,MATCH(K965,{"Jan","Feb","Mar","Apr","May","Jun","Jul","Aug","Sep","Oct","Nov","Dec"},0),D965)</f>
        <v>36519</v>
      </c>
      <c r="P965" s="23">
        <f>DATEDIF(O965,'Cleaning Summary'!$B$62,"Y")</f>
        <v>23</v>
      </c>
    </row>
    <row r="966" spans="1:16" x14ac:dyDescent="0.35">
      <c r="A966" s="23" t="s">
        <v>2865</v>
      </c>
      <c r="B966" s="23">
        <v>1997</v>
      </c>
      <c r="C966" s="23" t="s">
        <v>4809</v>
      </c>
      <c r="D966" s="23">
        <v>2</v>
      </c>
      <c r="E966" s="23">
        <v>0</v>
      </c>
      <c r="F966" s="28">
        <v>7803.77</v>
      </c>
      <c r="G966" s="23" t="s">
        <v>86</v>
      </c>
      <c r="H966" s="23" t="s">
        <v>87</v>
      </c>
      <c r="I966" s="23" t="s">
        <v>4808</v>
      </c>
      <c r="J966" s="23">
        <f>IF(TRIM(B966)="?",'Cleaning Summary'!$B$28,B966)</f>
        <v>1997</v>
      </c>
      <c r="K966" s="23" t="str">
        <f>IF(TRIM(C966)="?",'Cleaning Summary'!$B$27,C966)</f>
        <v>Dec</v>
      </c>
      <c r="L966" s="23" t="str">
        <f>IF(TRIM(G966)="?",'Cleaning Summary'!$B$40,G966)</f>
        <v>tier - 2</v>
      </c>
      <c r="M966" s="23" t="str">
        <f>IF(TRIM(H966)="?",'Cleaning Summary'!$B$45,H966)</f>
        <v>tier - 3</v>
      </c>
      <c r="N966" s="23" t="str">
        <f>IF(TRIM(I966)="?",'Cleaning Summary'!$B$29,I966)</f>
        <v>R1012</v>
      </c>
      <c r="O966" s="29">
        <f>DATE(J966,MATCH(K966,{"Jan","Feb","Mar","Apr","May","Jun","Jul","Aug","Sep","Oct","Nov","Dec"},0),D966)</f>
        <v>35766</v>
      </c>
      <c r="P966" s="23">
        <f>DATEDIF(O966,'Cleaning Summary'!$B$62,"Y")</f>
        <v>25</v>
      </c>
    </row>
    <row r="967" spans="1:16" x14ac:dyDescent="0.35">
      <c r="A967" s="23" t="s">
        <v>2863</v>
      </c>
      <c r="B967" s="23">
        <v>1974</v>
      </c>
      <c r="C967" s="23" t="s">
        <v>4806</v>
      </c>
      <c r="D967" s="23">
        <v>9</v>
      </c>
      <c r="E967" s="23">
        <v>0</v>
      </c>
      <c r="F967" s="28">
        <v>7804.16</v>
      </c>
      <c r="G967" s="23" t="s">
        <v>86</v>
      </c>
      <c r="H967" s="23" t="s">
        <v>87</v>
      </c>
      <c r="I967" s="23" t="s">
        <v>4805</v>
      </c>
      <c r="J967" s="23">
        <f>IF(TRIM(B967)="?",'Cleaning Summary'!$B$28,B967)</f>
        <v>1974</v>
      </c>
      <c r="K967" s="23" t="str">
        <f>IF(TRIM(C967)="?",'Cleaning Summary'!$B$27,C967)</f>
        <v>Nov</v>
      </c>
      <c r="L967" s="23" t="str">
        <f>IF(TRIM(G967)="?",'Cleaning Summary'!$B$40,G967)</f>
        <v>tier - 2</v>
      </c>
      <c r="M967" s="23" t="str">
        <f>IF(TRIM(H967)="?",'Cleaning Summary'!$B$45,H967)</f>
        <v>tier - 3</v>
      </c>
      <c r="N967" s="23" t="str">
        <f>IF(TRIM(I967)="?",'Cleaning Summary'!$B$29,I967)</f>
        <v>R1013</v>
      </c>
      <c r="O967" s="29">
        <f>DATE(J967,MATCH(K967,{"Jan","Feb","Mar","Apr","May","Jun","Jul","Aug","Sep","Oct","Nov","Dec"},0),D967)</f>
        <v>27342</v>
      </c>
      <c r="P967" s="23">
        <f>DATEDIF(O967,'Cleaning Summary'!$B$62,"Y")</f>
        <v>48</v>
      </c>
    </row>
    <row r="968" spans="1:16" x14ac:dyDescent="0.35">
      <c r="A968" s="23" t="s">
        <v>2861</v>
      </c>
      <c r="B968" s="23">
        <v>1991</v>
      </c>
      <c r="C968" s="23" t="s">
        <v>4809</v>
      </c>
      <c r="D968" s="23">
        <v>21</v>
      </c>
      <c r="E968" s="23">
        <v>3</v>
      </c>
      <c r="F968" s="28">
        <v>7812.67</v>
      </c>
      <c r="G968" s="23" t="s">
        <v>86</v>
      </c>
      <c r="H968" s="23" t="s">
        <v>85</v>
      </c>
      <c r="I968" s="23" t="s">
        <v>4808</v>
      </c>
      <c r="J968" s="23">
        <f>IF(TRIM(B968)="?",'Cleaning Summary'!$B$28,B968)</f>
        <v>1991</v>
      </c>
      <c r="K968" s="23" t="str">
        <f>IF(TRIM(C968)="?",'Cleaning Summary'!$B$27,C968)</f>
        <v>Dec</v>
      </c>
      <c r="L968" s="23" t="str">
        <f>IF(TRIM(G968)="?",'Cleaning Summary'!$B$40,G968)</f>
        <v>tier - 2</v>
      </c>
      <c r="M968" s="23" t="str">
        <f>IF(TRIM(H968)="?",'Cleaning Summary'!$B$45,H968)</f>
        <v>tier - 1</v>
      </c>
      <c r="N968" s="23" t="str">
        <f>IF(TRIM(I968)="?",'Cleaning Summary'!$B$29,I968)</f>
        <v>R1012</v>
      </c>
      <c r="O968" s="29">
        <f>DATE(J968,MATCH(K968,{"Jan","Feb","Mar","Apr","May","Jun","Jul","Aug","Sep","Oct","Nov","Dec"},0),D968)</f>
        <v>33593</v>
      </c>
      <c r="P968" s="23">
        <f>DATEDIF(O968,'Cleaning Summary'!$B$62,"Y")</f>
        <v>31</v>
      </c>
    </row>
    <row r="969" spans="1:16" x14ac:dyDescent="0.35">
      <c r="A969" s="23" t="s">
        <v>2859</v>
      </c>
      <c r="B969" s="23">
        <v>1989</v>
      </c>
      <c r="C969" s="23" t="s">
        <v>4811</v>
      </c>
      <c r="D969" s="23">
        <v>12</v>
      </c>
      <c r="E969" s="23">
        <v>3</v>
      </c>
      <c r="F969" s="28">
        <v>7824.37</v>
      </c>
      <c r="G969" s="23" t="s">
        <v>86</v>
      </c>
      <c r="H969" s="23" t="s">
        <v>86</v>
      </c>
      <c r="I969" s="23" t="s">
        <v>4808</v>
      </c>
      <c r="J969" s="23">
        <f>IF(TRIM(B969)="?",'Cleaning Summary'!$B$28,B969)</f>
        <v>1989</v>
      </c>
      <c r="K969" s="23" t="str">
        <f>IF(TRIM(C969)="?",'Cleaning Summary'!$B$27,C969)</f>
        <v>Oct</v>
      </c>
      <c r="L969" s="23" t="str">
        <f>IF(TRIM(G969)="?",'Cleaning Summary'!$B$40,G969)</f>
        <v>tier - 2</v>
      </c>
      <c r="M969" s="23" t="str">
        <f>IF(TRIM(H969)="?",'Cleaning Summary'!$B$45,H969)</f>
        <v>tier - 2</v>
      </c>
      <c r="N969" s="23" t="str">
        <f>IF(TRIM(I969)="?",'Cleaning Summary'!$B$29,I969)</f>
        <v>R1012</v>
      </c>
      <c r="O969" s="29">
        <f>DATE(J969,MATCH(K969,{"Jan","Feb","Mar","Apr","May","Jun","Jul","Aug","Sep","Oct","Nov","Dec"},0),D969)</f>
        <v>32793</v>
      </c>
      <c r="P969" s="23">
        <f>DATEDIF(O969,'Cleaning Summary'!$B$62,"Y")</f>
        <v>33</v>
      </c>
    </row>
    <row r="970" spans="1:16" x14ac:dyDescent="0.35">
      <c r="A970" s="23" t="s">
        <v>2857</v>
      </c>
      <c r="B970" s="23">
        <v>2001</v>
      </c>
      <c r="C970" s="23" t="s">
        <v>4811</v>
      </c>
      <c r="D970" s="23">
        <v>5</v>
      </c>
      <c r="E970" s="23">
        <v>0</v>
      </c>
      <c r="F970" s="28">
        <v>7844.8</v>
      </c>
      <c r="G970" s="23" t="s">
        <v>86</v>
      </c>
      <c r="H970" s="23" t="s">
        <v>86</v>
      </c>
      <c r="I970" s="23" t="s">
        <v>4808</v>
      </c>
      <c r="J970" s="23">
        <f>IF(TRIM(B970)="?",'Cleaning Summary'!$B$28,B970)</f>
        <v>2001</v>
      </c>
      <c r="K970" s="23" t="str">
        <f>IF(TRIM(C970)="?",'Cleaning Summary'!$B$27,C970)</f>
        <v>Oct</v>
      </c>
      <c r="L970" s="23" t="str">
        <f>IF(TRIM(G970)="?",'Cleaning Summary'!$B$40,G970)</f>
        <v>tier - 2</v>
      </c>
      <c r="M970" s="23" t="str">
        <f>IF(TRIM(H970)="?",'Cleaning Summary'!$B$45,H970)</f>
        <v>tier - 2</v>
      </c>
      <c r="N970" s="23" t="str">
        <f>IF(TRIM(I970)="?",'Cleaning Summary'!$B$29,I970)</f>
        <v>R1012</v>
      </c>
      <c r="O970" s="29">
        <f>DATE(J970,MATCH(K970,{"Jan","Feb","Mar","Apr","May","Jun","Jul","Aug","Sep","Oct","Nov","Dec"},0),D970)</f>
        <v>37169</v>
      </c>
      <c r="P970" s="23">
        <f>DATEDIF(O970,'Cleaning Summary'!$B$62,"Y")</f>
        <v>21</v>
      </c>
    </row>
    <row r="971" spans="1:16" x14ac:dyDescent="0.35">
      <c r="A971" s="23" t="s">
        <v>2855</v>
      </c>
      <c r="B971" s="23">
        <v>1994</v>
      </c>
      <c r="C971" s="23" t="s">
        <v>4806</v>
      </c>
      <c r="D971" s="23">
        <v>17</v>
      </c>
      <c r="E971" s="23">
        <v>0</v>
      </c>
      <c r="F971" s="28">
        <v>7851.85</v>
      </c>
      <c r="G971" s="23" t="s">
        <v>86</v>
      </c>
      <c r="H971" s="23" t="s">
        <v>87</v>
      </c>
      <c r="I971" s="23" t="s">
        <v>4808</v>
      </c>
      <c r="J971" s="23">
        <f>IF(TRIM(B971)="?",'Cleaning Summary'!$B$28,B971)</f>
        <v>1994</v>
      </c>
      <c r="K971" s="23" t="str">
        <f>IF(TRIM(C971)="?",'Cleaning Summary'!$B$27,C971)</f>
        <v>Nov</v>
      </c>
      <c r="L971" s="23" t="str">
        <f>IF(TRIM(G971)="?",'Cleaning Summary'!$B$40,G971)</f>
        <v>tier - 2</v>
      </c>
      <c r="M971" s="23" t="str">
        <f>IF(TRIM(H971)="?",'Cleaning Summary'!$B$45,H971)</f>
        <v>tier - 3</v>
      </c>
      <c r="N971" s="23" t="str">
        <f>IF(TRIM(I971)="?",'Cleaning Summary'!$B$29,I971)</f>
        <v>R1012</v>
      </c>
      <c r="O971" s="29">
        <f>DATE(J971,MATCH(K971,{"Jan","Feb","Mar","Apr","May","Jun","Jul","Aug","Sep","Oct","Nov","Dec"},0),D971)</f>
        <v>34655</v>
      </c>
      <c r="P971" s="23">
        <f>DATEDIF(O971,'Cleaning Summary'!$B$62,"Y")</f>
        <v>28</v>
      </c>
    </row>
    <row r="972" spans="1:16" x14ac:dyDescent="0.35">
      <c r="A972" s="23" t="s">
        <v>2853</v>
      </c>
      <c r="B972" s="23">
        <v>1962</v>
      </c>
      <c r="C972" s="23" t="s">
        <v>4811</v>
      </c>
      <c r="D972" s="23">
        <v>10</v>
      </c>
      <c r="E972" s="23">
        <v>0</v>
      </c>
      <c r="F972" s="28">
        <v>7896.41</v>
      </c>
      <c r="G972" s="23" t="s">
        <v>87</v>
      </c>
      <c r="H972" s="23" t="s">
        <v>86</v>
      </c>
      <c r="I972" s="23" t="s">
        <v>4805</v>
      </c>
      <c r="J972" s="23">
        <f>IF(TRIM(B972)="?",'Cleaning Summary'!$B$28,B972)</f>
        <v>1962</v>
      </c>
      <c r="K972" s="23" t="str">
        <f>IF(TRIM(C972)="?",'Cleaning Summary'!$B$27,C972)</f>
        <v>Oct</v>
      </c>
      <c r="L972" s="23" t="str">
        <f>IF(TRIM(G972)="?",'Cleaning Summary'!$B$40,G972)</f>
        <v>tier - 3</v>
      </c>
      <c r="M972" s="23" t="str">
        <f>IF(TRIM(H972)="?",'Cleaning Summary'!$B$45,H972)</f>
        <v>tier - 2</v>
      </c>
      <c r="N972" s="23" t="str">
        <f>IF(TRIM(I972)="?",'Cleaning Summary'!$B$29,I972)</f>
        <v>R1013</v>
      </c>
      <c r="O972" s="29">
        <f>DATE(J972,MATCH(K972,{"Jan","Feb","Mar","Apr","May","Jun","Jul","Aug","Sep","Oct","Nov","Dec"},0),D972)</f>
        <v>22929</v>
      </c>
      <c r="P972" s="23">
        <f>DATEDIF(O972,'Cleaning Summary'!$B$62,"Y")</f>
        <v>60</v>
      </c>
    </row>
    <row r="973" spans="1:16" x14ac:dyDescent="0.35">
      <c r="A973" s="23" t="s">
        <v>2851</v>
      </c>
      <c r="B973" s="23">
        <v>1977</v>
      </c>
      <c r="C973" s="23" t="s">
        <v>4804</v>
      </c>
      <c r="D973" s="23">
        <v>20</v>
      </c>
      <c r="E973" s="23">
        <v>0</v>
      </c>
      <c r="F973" s="28">
        <v>7935.29</v>
      </c>
      <c r="G973" s="23" t="s">
        <v>86</v>
      </c>
      <c r="H973" s="23" t="s">
        <v>85</v>
      </c>
      <c r="I973" s="23" t="s">
        <v>4818</v>
      </c>
      <c r="J973" s="23">
        <f>IF(TRIM(B973)="?",'Cleaning Summary'!$B$28,B973)</f>
        <v>1977</v>
      </c>
      <c r="K973" s="23" t="str">
        <f>IF(TRIM(C973)="?",'Cleaning Summary'!$B$27,C973)</f>
        <v>Jul</v>
      </c>
      <c r="L973" s="23" t="str">
        <f>IF(TRIM(G973)="?",'Cleaning Summary'!$B$40,G973)</f>
        <v>tier - 2</v>
      </c>
      <c r="M973" s="23" t="str">
        <f>IF(TRIM(H973)="?",'Cleaning Summary'!$B$45,H973)</f>
        <v>tier - 1</v>
      </c>
      <c r="N973" s="23" t="str">
        <f>IF(TRIM(I973)="?",'Cleaning Summary'!$B$29,I973)</f>
        <v>R1024</v>
      </c>
      <c r="O973" s="29">
        <f>DATE(J973,MATCH(K973,{"Jan","Feb","Mar","Apr","May","Jun","Jul","Aug","Sep","Oct","Nov","Dec"},0),D973)</f>
        <v>28326</v>
      </c>
      <c r="P973" s="23">
        <f>DATEDIF(O973,'Cleaning Summary'!$B$62,"Y")</f>
        <v>45</v>
      </c>
    </row>
    <row r="974" spans="1:16" x14ac:dyDescent="0.35">
      <c r="A974" s="23" t="s">
        <v>2849</v>
      </c>
      <c r="B974" s="23">
        <v>1987</v>
      </c>
      <c r="C974" s="23" t="s">
        <v>4811</v>
      </c>
      <c r="D974" s="23">
        <v>29</v>
      </c>
      <c r="E974" s="23">
        <v>3</v>
      </c>
      <c r="F974" s="28">
        <v>7948.22</v>
      </c>
      <c r="G974" s="23" t="s">
        <v>86</v>
      </c>
      <c r="H974" s="23" t="s">
        <v>87</v>
      </c>
      <c r="I974" s="23" t="s">
        <v>4817</v>
      </c>
      <c r="J974" s="23">
        <f>IF(TRIM(B974)="?",'Cleaning Summary'!$B$28,B974)</f>
        <v>1987</v>
      </c>
      <c r="K974" s="23" t="str">
        <f>IF(TRIM(C974)="?",'Cleaning Summary'!$B$27,C974)</f>
        <v>Oct</v>
      </c>
      <c r="L974" s="23" t="str">
        <f>IF(TRIM(G974)="?",'Cleaning Summary'!$B$40,G974)</f>
        <v>tier - 2</v>
      </c>
      <c r="M974" s="23" t="str">
        <f>IF(TRIM(H974)="?",'Cleaning Summary'!$B$45,H974)</f>
        <v>tier - 3</v>
      </c>
      <c r="N974" s="23" t="str">
        <f>IF(TRIM(I974)="?",'Cleaning Summary'!$B$29,I974)</f>
        <v>R1025</v>
      </c>
      <c r="O974" s="29">
        <f>DATE(J974,MATCH(K974,{"Jan","Feb","Mar","Apr","May","Jun","Jul","Aug","Sep","Oct","Nov","Dec"},0),D974)</f>
        <v>32079</v>
      </c>
      <c r="P974" s="23">
        <f>DATEDIF(O974,'Cleaning Summary'!$B$62,"Y")</f>
        <v>35</v>
      </c>
    </row>
    <row r="975" spans="1:16" x14ac:dyDescent="0.35">
      <c r="A975" s="23" t="s">
        <v>2847</v>
      </c>
      <c r="B975" s="23">
        <v>1966</v>
      </c>
      <c r="C975" s="23" t="s">
        <v>4804</v>
      </c>
      <c r="D975" s="23">
        <v>9</v>
      </c>
      <c r="E975" s="23">
        <v>0</v>
      </c>
      <c r="F975" s="28">
        <v>7953.72</v>
      </c>
      <c r="G975" s="23" t="s">
        <v>87</v>
      </c>
      <c r="H975" s="23" t="s">
        <v>87</v>
      </c>
      <c r="I975" s="23" t="s">
        <v>4808</v>
      </c>
      <c r="J975" s="23">
        <f>IF(TRIM(B975)="?",'Cleaning Summary'!$B$28,B975)</f>
        <v>1966</v>
      </c>
      <c r="K975" s="23" t="str">
        <f>IF(TRIM(C975)="?",'Cleaning Summary'!$B$27,C975)</f>
        <v>Jul</v>
      </c>
      <c r="L975" s="23" t="str">
        <f>IF(TRIM(G975)="?",'Cleaning Summary'!$B$40,G975)</f>
        <v>tier - 3</v>
      </c>
      <c r="M975" s="23" t="str">
        <f>IF(TRIM(H975)="?",'Cleaning Summary'!$B$45,H975)</f>
        <v>tier - 3</v>
      </c>
      <c r="N975" s="23" t="str">
        <f>IF(TRIM(I975)="?",'Cleaning Summary'!$B$29,I975)</f>
        <v>R1012</v>
      </c>
      <c r="O975" s="29">
        <f>DATE(J975,MATCH(K975,{"Jan","Feb","Mar","Apr","May","Jun","Jul","Aug","Sep","Oct","Nov","Dec"},0),D975)</f>
        <v>24297</v>
      </c>
      <c r="P975" s="23">
        <f>DATEDIF(O975,'Cleaning Summary'!$B$62,"Y")</f>
        <v>56</v>
      </c>
    </row>
    <row r="976" spans="1:16" x14ac:dyDescent="0.35">
      <c r="A976" s="23" t="s">
        <v>2845</v>
      </c>
      <c r="B976" s="23">
        <v>1981</v>
      </c>
      <c r="C976" s="23" t="s">
        <v>4809</v>
      </c>
      <c r="D976" s="23">
        <v>28</v>
      </c>
      <c r="E976" s="23">
        <v>3</v>
      </c>
      <c r="F976" s="28">
        <v>7954.52</v>
      </c>
      <c r="G976" s="23" t="s">
        <v>86</v>
      </c>
      <c r="H976" s="23" t="s">
        <v>86</v>
      </c>
      <c r="I976" s="23" t="s">
        <v>4812</v>
      </c>
      <c r="J976" s="23">
        <f>IF(TRIM(B976)="?",'Cleaning Summary'!$B$28,B976)</f>
        <v>1981</v>
      </c>
      <c r="K976" s="23" t="str">
        <f>IF(TRIM(C976)="?",'Cleaning Summary'!$B$27,C976)</f>
        <v>Dec</v>
      </c>
      <c r="L976" s="23" t="str">
        <f>IF(TRIM(G976)="?",'Cleaning Summary'!$B$40,G976)</f>
        <v>tier - 2</v>
      </c>
      <c r="M976" s="23" t="str">
        <f>IF(TRIM(H976)="?",'Cleaning Summary'!$B$45,H976)</f>
        <v>tier - 2</v>
      </c>
      <c r="N976" s="23" t="str">
        <f>IF(TRIM(I976)="?",'Cleaning Summary'!$B$29,I976)</f>
        <v>R1011</v>
      </c>
      <c r="O976" s="29">
        <f>DATE(J976,MATCH(K976,{"Jan","Feb","Mar","Apr","May","Jun","Jul","Aug","Sep","Oct","Nov","Dec"},0),D976)</f>
        <v>29948</v>
      </c>
      <c r="P976" s="23">
        <f>DATEDIF(O976,'Cleaning Summary'!$B$62,"Y")</f>
        <v>41</v>
      </c>
    </row>
    <row r="977" spans="1:16" x14ac:dyDescent="0.35">
      <c r="A977" s="23" t="s">
        <v>2843</v>
      </c>
      <c r="B977" s="23">
        <v>1970</v>
      </c>
      <c r="C977" s="23" t="s">
        <v>4807</v>
      </c>
      <c r="D977" s="23">
        <v>19</v>
      </c>
      <c r="E977" s="23">
        <v>0</v>
      </c>
      <c r="F977" s="28">
        <v>7958.13</v>
      </c>
      <c r="G977" s="23" t="s">
        <v>86</v>
      </c>
      <c r="H977" s="23" t="s">
        <v>86</v>
      </c>
      <c r="I977" s="23" t="s">
        <v>4805</v>
      </c>
      <c r="J977" s="23">
        <f>IF(TRIM(B977)="?",'Cleaning Summary'!$B$28,B977)</f>
        <v>1970</v>
      </c>
      <c r="K977" s="23" t="str">
        <f>IF(TRIM(C977)="?",'Cleaning Summary'!$B$27,C977)</f>
        <v>Jun</v>
      </c>
      <c r="L977" s="23" t="str">
        <f>IF(TRIM(G977)="?",'Cleaning Summary'!$B$40,G977)</f>
        <v>tier - 2</v>
      </c>
      <c r="M977" s="23" t="str">
        <f>IF(TRIM(H977)="?",'Cleaning Summary'!$B$45,H977)</f>
        <v>tier - 2</v>
      </c>
      <c r="N977" s="23" t="str">
        <f>IF(TRIM(I977)="?",'Cleaning Summary'!$B$29,I977)</f>
        <v>R1013</v>
      </c>
      <c r="O977" s="29">
        <f>DATE(J977,MATCH(K977,{"Jan","Feb","Mar","Apr","May","Jun","Jul","Aug","Sep","Oct","Nov","Dec"},0),D977)</f>
        <v>25738</v>
      </c>
      <c r="P977" s="23">
        <f>DATEDIF(O977,'Cleaning Summary'!$B$62,"Y")</f>
        <v>52</v>
      </c>
    </row>
    <row r="978" spans="1:16" x14ac:dyDescent="0.35">
      <c r="A978" s="23" t="s">
        <v>2841</v>
      </c>
      <c r="B978" s="23">
        <v>1975</v>
      </c>
      <c r="C978" s="23" t="s">
        <v>4810</v>
      </c>
      <c r="D978" s="23">
        <v>10</v>
      </c>
      <c r="E978" s="23">
        <v>1</v>
      </c>
      <c r="F978" s="28">
        <v>7966.81</v>
      </c>
      <c r="G978" s="23" t="s">
        <v>86</v>
      </c>
      <c r="H978" s="23" t="s">
        <v>86</v>
      </c>
      <c r="I978" s="23" t="s">
        <v>4805</v>
      </c>
      <c r="J978" s="23">
        <f>IF(TRIM(B978)="?",'Cleaning Summary'!$B$28,B978)</f>
        <v>1975</v>
      </c>
      <c r="K978" s="23" t="str">
        <f>IF(TRIM(C978)="?",'Cleaning Summary'!$B$27,C978)</f>
        <v>Aug</v>
      </c>
      <c r="L978" s="23" t="str">
        <f>IF(TRIM(G978)="?",'Cleaning Summary'!$B$40,G978)</f>
        <v>tier - 2</v>
      </c>
      <c r="M978" s="23" t="str">
        <f>IF(TRIM(H978)="?",'Cleaning Summary'!$B$45,H978)</f>
        <v>tier - 2</v>
      </c>
      <c r="N978" s="23" t="str">
        <f>IF(TRIM(I978)="?",'Cleaning Summary'!$B$29,I978)</f>
        <v>R1013</v>
      </c>
      <c r="O978" s="29">
        <f>DATE(J978,MATCH(K978,{"Jan","Feb","Mar","Apr","May","Jun","Jul","Aug","Sep","Oct","Nov","Dec"},0),D978)</f>
        <v>27616</v>
      </c>
      <c r="P978" s="23">
        <f>DATEDIF(O978,'Cleaning Summary'!$B$62,"Y")</f>
        <v>47</v>
      </c>
    </row>
    <row r="979" spans="1:16" x14ac:dyDescent="0.35">
      <c r="A979" s="23" t="s">
        <v>2839</v>
      </c>
      <c r="B979" s="23">
        <v>1972</v>
      </c>
      <c r="C979" s="23" t="s">
        <v>4806</v>
      </c>
      <c r="D979" s="23">
        <v>23</v>
      </c>
      <c r="E979" s="23">
        <v>0</v>
      </c>
      <c r="F979" s="28">
        <v>7980.34</v>
      </c>
      <c r="G979" s="23" t="s">
        <v>86</v>
      </c>
      <c r="H979" s="23" t="s">
        <v>86</v>
      </c>
      <c r="I979" s="23" t="s">
        <v>4805</v>
      </c>
      <c r="J979" s="23">
        <f>IF(TRIM(B979)="?",'Cleaning Summary'!$B$28,B979)</f>
        <v>1972</v>
      </c>
      <c r="K979" s="23" t="str">
        <f>IF(TRIM(C979)="?",'Cleaning Summary'!$B$27,C979)</f>
        <v>Nov</v>
      </c>
      <c r="L979" s="23" t="str">
        <f>IF(TRIM(G979)="?",'Cleaning Summary'!$B$40,G979)</f>
        <v>tier - 2</v>
      </c>
      <c r="M979" s="23" t="str">
        <f>IF(TRIM(H979)="?",'Cleaning Summary'!$B$45,H979)</f>
        <v>tier - 2</v>
      </c>
      <c r="N979" s="23" t="str">
        <f>IF(TRIM(I979)="?",'Cleaning Summary'!$B$29,I979)</f>
        <v>R1013</v>
      </c>
      <c r="O979" s="29">
        <f>DATE(J979,MATCH(K979,{"Jan","Feb","Mar","Apr","May","Jun","Jul","Aug","Sep","Oct","Nov","Dec"},0),D979)</f>
        <v>26626</v>
      </c>
      <c r="P979" s="23">
        <f>DATEDIF(O979,'Cleaning Summary'!$B$62,"Y")</f>
        <v>50</v>
      </c>
    </row>
    <row r="980" spans="1:16" x14ac:dyDescent="0.35">
      <c r="A980" s="23" t="s">
        <v>2837</v>
      </c>
      <c r="B980" s="23">
        <v>1983</v>
      </c>
      <c r="C980" s="23" t="s">
        <v>4810</v>
      </c>
      <c r="D980" s="23">
        <v>28</v>
      </c>
      <c r="E980" s="23">
        <v>3</v>
      </c>
      <c r="F980" s="28">
        <v>7985.82</v>
      </c>
      <c r="G980" s="23" t="s">
        <v>86</v>
      </c>
      <c r="H980" s="23" t="s">
        <v>85</v>
      </c>
      <c r="I980" s="23" t="s">
        <v>4818</v>
      </c>
      <c r="J980" s="23">
        <f>IF(TRIM(B980)="?",'Cleaning Summary'!$B$28,B980)</f>
        <v>1983</v>
      </c>
      <c r="K980" s="23" t="str">
        <f>IF(TRIM(C980)="?",'Cleaning Summary'!$B$27,C980)</f>
        <v>Aug</v>
      </c>
      <c r="L980" s="23" t="str">
        <f>IF(TRIM(G980)="?",'Cleaning Summary'!$B$40,G980)</f>
        <v>tier - 2</v>
      </c>
      <c r="M980" s="23" t="str">
        <f>IF(TRIM(H980)="?",'Cleaning Summary'!$B$45,H980)</f>
        <v>tier - 1</v>
      </c>
      <c r="N980" s="23" t="str">
        <f>IF(TRIM(I980)="?",'Cleaning Summary'!$B$29,I980)</f>
        <v>R1024</v>
      </c>
      <c r="O980" s="29">
        <f>DATE(J980,MATCH(K980,{"Jan","Feb","Mar","Apr","May","Jun","Jul","Aug","Sep","Oct","Nov","Dec"},0),D980)</f>
        <v>30556</v>
      </c>
      <c r="P980" s="23">
        <f>DATEDIF(O980,'Cleaning Summary'!$B$62,"Y")</f>
        <v>39</v>
      </c>
    </row>
    <row r="981" spans="1:16" x14ac:dyDescent="0.35">
      <c r="A981" s="23" t="s">
        <v>2835</v>
      </c>
      <c r="B981" s="23">
        <v>1983</v>
      </c>
      <c r="C981" s="23" t="s">
        <v>4810</v>
      </c>
      <c r="D981" s="23">
        <v>20</v>
      </c>
      <c r="E981" s="23">
        <v>3</v>
      </c>
      <c r="F981" s="28">
        <v>7986.48</v>
      </c>
      <c r="G981" s="23" t="s">
        <v>86</v>
      </c>
      <c r="H981" s="23" t="s">
        <v>87</v>
      </c>
      <c r="I981" s="23" t="s">
        <v>4818</v>
      </c>
      <c r="J981" s="23">
        <f>IF(TRIM(B981)="?",'Cleaning Summary'!$B$28,B981)</f>
        <v>1983</v>
      </c>
      <c r="K981" s="23" t="str">
        <f>IF(TRIM(C981)="?",'Cleaning Summary'!$B$27,C981)</f>
        <v>Aug</v>
      </c>
      <c r="L981" s="23" t="str">
        <f>IF(TRIM(G981)="?",'Cleaning Summary'!$B$40,G981)</f>
        <v>tier - 2</v>
      </c>
      <c r="M981" s="23" t="str">
        <f>IF(TRIM(H981)="?",'Cleaning Summary'!$B$45,H981)</f>
        <v>tier - 3</v>
      </c>
      <c r="N981" s="23" t="str">
        <f>IF(TRIM(I981)="?",'Cleaning Summary'!$B$29,I981)</f>
        <v>R1024</v>
      </c>
      <c r="O981" s="29">
        <f>DATE(J981,MATCH(K981,{"Jan","Feb","Mar","Apr","May","Jun","Jul","Aug","Sep","Oct","Nov","Dec"},0),D981)</f>
        <v>30548</v>
      </c>
      <c r="P981" s="23">
        <f>DATEDIF(O981,'Cleaning Summary'!$B$62,"Y")</f>
        <v>39</v>
      </c>
    </row>
    <row r="982" spans="1:16" x14ac:dyDescent="0.35">
      <c r="A982" s="23" t="s">
        <v>2833</v>
      </c>
      <c r="B982" s="23">
        <v>1962</v>
      </c>
      <c r="C982" s="23" t="s">
        <v>4810</v>
      </c>
      <c r="D982" s="23">
        <v>22</v>
      </c>
      <c r="E982" s="23">
        <v>0</v>
      </c>
      <c r="F982" s="28">
        <v>8004.96</v>
      </c>
      <c r="G982" s="23" t="s">
        <v>87</v>
      </c>
      <c r="H982" s="23" t="s">
        <v>85</v>
      </c>
      <c r="I982" s="23" t="s">
        <v>4805</v>
      </c>
      <c r="J982" s="23">
        <f>IF(TRIM(B982)="?",'Cleaning Summary'!$B$28,B982)</f>
        <v>1962</v>
      </c>
      <c r="K982" s="23" t="str">
        <f>IF(TRIM(C982)="?",'Cleaning Summary'!$B$27,C982)</f>
        <v>Aug</v>
      </c>
      <c r="L982" s="23" t="str">
        <f>IF(TRIM(G982)="?",'Cleaning Summary'!$B$40,G982)</f>
        <v>tier - 3</v>
      </c>
      <c r="M982" s="23" t="str">
        <f>IF(TRIM(H982)="?",'Cleaning Summary'!$B$45,H982)</f>
        <v>tier - 1</v>
      </c>
      <c r="N982" s="23" t="str">
        <f>IF(TRIM(I982)="?",'Cleaning Summary'!$B$29,I982)</f>
        <v>R1013</v>
      </c>
      <c r="O982" s="29">
        <f>DATE(J982,MATCH(K982,{"Jan","Feb","Mar","Apr","May","Jun","Jul","Aug","Sep","Oct","Nov","Dec"},0),D982)</f>
        <v>22880</v>
      </c>
      <c r="P982" s="23">
        <f>DATEDIF(O982,'Cleaning Summary'!$B$62,"Y")</f>
        <v>60</v>
      </c>
    </row>
    <row r="983" spans="1:16" x14ac:dyDescent="0.35">
      <c r="A983" s="23" t="s">
        <v>2831</v>
      </c>
      <c r="B983" s="23">
        <v>1995</v>
      </c>
      <c r="C983" s="23" t="s">
        <v>73</v>
      </c>
      <c r="D983" s="23">
        <v>18</v>
      </c>
      <c r="E983" s="23">
        <v>0</v>
      </c>
      <c r="F983" s="28">
        <v>8014.62</v>
      </c>
      <c r="G983" s="23" t="s">
        <v>86</v>
      </c>
      <c r="H983" s="23" t="s">
        <v>87</v>
      </c>
      <c r="I983" s="23" t="s">
        <v>4808</v>
      </c>
      <c r="J983" s="23">
        <f>IF(TRIM(B983)="?",'Cleaning Summary'!$B$28,B983)</f>
        <v>1995</v>
      </c>
      <c r="K983" s="23" t="str">
        <f>IF(TRIM(C983)="?",'Cleaning Summary'!$B$27,C983)</f>
        <v>Sep</v>
      </c>
      <c r="L983" s="23" t="str">
        <f>IF(TRIM(G983)="?",'Cleaning Summary'!$B$40,G983)</f>
        <v>tier - 2</v>
      </c>
      <c r="M983" s="23" t="str">
        <f>IF(TRIM(H983)="?",'Cleaning Summary'!$B$45,H983)</f>
        <v>tier - 3</v>
      </c>
      <c r="N983" s="23" t="str">
        <f>IF(TRIM(I983)="?",'Cleaning Summary'!$B$29,I983)</f>
        <v>R1012</v>
      </c>
      <c r="O983" s="29">
        <f>DATE(J983,MATCH(K983,{"Jan","Feb","Mar","Apr","May","Jun","Jul","Aug","Sep","Oct","Nov","Dec"},0),D983)</f>
        <v>34960</v>
      </c>
      <c r="P983" s="23">
        <f>DATEDIF(O983,'Cleaning Summary'!$B$62,"Y")</f>
        <v>27</v>
      </c>
    </row>
    <row r="984" spans="1:16" x14ac:dyDescent="0.35">
      <c r="A984" s="23" t="s">
        <v>2829</v>
      </c>
      <c r="B984" s="23">
        <v>1980</v>
      </c>
      <c r="C984" s="23" t="s">
        <v>4806</v>
      </c>
      <c r="D984" s="23">
        <v>8</v>
      </c>
      <c r="E984" s="23">
        <v>2</v>
      </c>
      <c r="F984" s="28">
        <v>8017.06</v>
      </c>
      <c r="G984" s="23" t="s">
        <v>86</v>
      </c>
      <c r="H984" s="23" t="s">
        <v>86</v>
      </c>
      <c r="I984" s="23" t="s">
        <v>4808</v>
      </c>
      <c r="J984" s="23">
        <f>IF(TRIM(B984)="?",'Cleaning Summary'!$B$28,B984)</f>
        <v>1980</v>
      </c>
      <c r="K984" s="23" t="str">
        <f>IF(TRIM(C984)="?",'Cleaning Summary'!$B$27,C984)</f>
        <v>Nov</v>
      </c>
      <c r="L984" s="23" t="str">
        <f>IF(TRIM(G984)="?",'Cleaning Summary'!$B$40,G984)</f>
        <v>tier - 2</v>
      </c>
      <c r="M984" s="23" t="str">
        <f>IF(TRIM(H984)="?",'Cleaning Summary'!$B$45,H984)</f>
        <v>tier - 2</v>
      </c>
      <c r="N984" s="23" t="str">
        <f>IF(TRIM(I984)="?",'Cleaning Summary'!$B$29,I984)</f>
        <v>R1012</v>
      </c>
      <c r="O984" s="29">
        <f>DATE(J984,MATCH(K984,{"Jan","Feb","Mar","Apr","May","Jun","Jul","Aug","Sep","Oct","Nov","Dec"},0),D984)</f>
        <v>29533</v>
      </c>
      <c r="P984" s="23">
        <f>DATEDIF(O984,'Cleaning Summary'!$B$62,"Y")</f>
        <v>42</v>
      </c>
    </row>
    <row r="985" spans="1:16" x14ac:dyDescent="0.35">
      <c r="A985" s="23" t="s">
        <v>2827</v>
      </c>
      <c r="B985" s="23">
        <v>1989</v>
      </c>
      <c r="C985" s="23" t="s">
        <v>4806</v>
      </c>
      <c r="D985" s="23">
        <v>3</v>
      </c>
      <c r="E985" s="23">
        <v>3</v>
      </c>
      <c r="F985" s="28">
        <v>8021.11</v>
      </c>
      <c r="G985" s="23" t="s">
        <v>86</v>
      </c>
      <c r="H985" s="23" t="s">
        <v>85</v>
      </c>
      <c r="I985" s="23" t="s">
        <v>4808</v>
      </c>
      <c r="J985" s="23">
        <f>IF(TRIM(B985)="?",'Cleaning Summary'!$B$28,B985)</f>
        <v>1989</v>
      </c>
      <c r="K985" s="23" t="str">
        <f>IF(TRIM(C985)="?",'Cleaning Summary'!$B$27,C985)</f>
        <v>Nov</v>
      </c>
      <c r="L985" s="23" t="str">
        <f>IF(TRIM(G985)="?",'Cleaning Summary'!$B$40,G985)</f>
        <v>tier - 2</v>
      </c>
      <c r="M985" s="23" t="str">
        <f>IF(TRIM(H985)="?",'Cleaning Summary'!$B$45,H985)</f>
        <v>tier - 1</v>
      </c>
      <c r="N985" s="23" t="str">
        <f>IF(TRIM(I985)="?",'Cleaning Summary'!$B$29,I985)</f>
        <v>R1012</v>
      </c>
      <c r="O985" s="29">
        <f>DATE(J985,MATCH(K985,{"Jan","Feb","Mar","Apr","May","Jun","Jul","Aug","Sep","Oct","Nov","Dec"},0),D985)</f>
        <v>32815</v>
      </c>
      <c r="P985" s="23">
        <f>DATEDIF(O985,'Cleaning Summary'!$B$62,"Y")</f>
        <v>33</v>
      </c>
    </row>
    <row r="986" spans="1:16" x14ac:dyDescent="0.35">
      <c r="A986" s="23" t="s">
        <v>2825</v>
      </c>
      <c r="B986" s="23">
        <v>1978</v>
      </c>
      <c r="C986" s="23" t="s">
        <v>4804</v>
      </c>
      <c r="D986" s="23">
        <v>17</v>
      </c>
      <c r="E986" s="23">
        <v>1</v>
      </c>
      <c r="F986" s="28">
        <v>8023.14</v>
      </c>
      <c r="G986" s="23" t="s">
        <v>86</v>
      </c>
      <c r="H986" s="23" t="s">
        <v>87</v>
      </c>
      <c r="I986" s="23" t="s">
        <v>4808</v>
      </c>
      <c r="J986" s="23">
        <f>IF(TRIM(B986)="?",'Cleaning Summary'!$B$28,B986)</f>
        <v>1978</v>
      </c>
      <c r="K986" s="23" t="str">
        <f>IF(TRIM(C986)="?",'Cleaning Summary'!$B$27,C986)</f>
        <v>Jul</v>
      </c>
      <c r="L986" s="23" t="str">
        <f>IF(TRIM(G986)="?",'Cleaning Summary'!$B$40,G986)</f>
        <v>tier - 2</v>
      </c>
      <c r="M986" s="23" t="str">
        <f>IF(TRIM(H986)="?",'Cleaning Summary'!$B$45,H986)</f>
        <v>tier - 3</v>
      </c>
      <c r="N986" s="23" t="str">
        <f>IF(TRIM(I986)="?",'Cleaning Summary'!$B$29,I986)</f>
        <v>R1012</v>
      </c>
      <c r="O986" s="29">
        <f>DATE(J986,MATCH(K986,{"Jan","Feb","Mar","Apr","May","Jun","Jul","Aug","Sep","Oct","Nov","Dec"},0),D986)</f>
        <v>28688</v>
      </c>
      <c r="P986" s="23">
        <f>DATEDIF(O986,'Cleaning Summary'!$B$62,"Y")</f>
        <v>44</v>
      </c>
    </row>
    <row r="987" spans="1:16" x14ac:dyDescent="0.35">
      <c r="A987" s="23" t="s">
        <v>2823</v>
      </c>
      <c r="B987" s="23">
        <v>1976</v>
      </c>
      <c r="C987" s="23" t="s">
        <v>4809</v>
      </c>
      <c r="D987" s="23">
        <v>20</v>
      </c>
      <c r="E987" s="23">
        <v>0</v>
      </c>
      <c r="F987" s="28">
        <v>8026.67</v>
      </c>
      <c r="G987" s="23" t="s">
        <v>86</v>
      </c>
      <c r="H987" s="23" t="s">
        <v>86</v>
      </c>
      <c r="I987" s="23" t="s">
        <v>4808</v>
      </c>
      <c r="J987" s="23">
        <f>IF(TRIM(B987)="?",'Cleaning Summary'!$B$28,B987)</f>
        <v>1976</v>
      </c>
      <c r="K987" s="23" t="str">
        <f>IF(TRIM(C987)="?",'Cleaning Summary'!$B$27,C987)</f>
        <v>Dec</v>
      </c>
      <c r="L987" s="23" t="str">
        <f>IF(TRIM(G987)="?",'Cleaning Summary'!$B$40,G987)</f>
        <v>tier - 2</v>
      </c>
      <c r="M987" s="23" t="str">
        <f>IF(TRIM(H987)="?",'Cleaning Summary'!$B$45,H987)</f>
        <v>tier - 2</v>
      </c>
      <c r="N987" s="23" t="str">
        <f>IF(TRIM(I987)="?",'Cleaning Summary'!$B$29,I987)</f>
        <v>R1012</v>
      </c>
      <c r="O987" s="29">
        <f>DATE(J987,MATCH(K987,{"Jan","Feb","Mar","Apr","May","Jun","Jul","Aug","Sep","Oct","Nov","Dec"},0),D987)</f>
        <v>28114</v>
      </c>
      <c r="P987" s="23">
        <f>DATEDIF(O987,'Cleaning Summary'!$B$62,"Y")</f>
        <v>46</v>
      </c>
    </row>
    <row r="988" spans="1:16" x14ac:dyDescent="0.35">
      <c r="A988" s="23" t="s">
        <v>2821</v>
      </c>
      <c r="B988" s="23">
        <v>1977</v>
      </c>
      <c r="C988" s="23" t="s">
        <v>4806</v>
      </c>
      <c r="D988" s="23">
        <v>6</v>
      </c>
      <c r="E988" s="23">
        <v>2</v>
      </c>
      <c r="F988" s="28">
        <v>8027.97</v>
      </c>
      <c r="G988" s="23" t="s">
        <v>87</v>
      </c>
      <c r="H988" s="23" t="s">
        <v>86</v>
      </c>
      <c r="I988" s="23" t="s">
        <v>4812</v>
      </c>
      <c r="J988" s="23">
        <f>IF(TRIM(B988)="?",'Cleaning Summary'!$B$28,B988)</f>
        <v>1977</v>
      </c>
      <c r="K988" s="23" t="str">
        <f>IF(TRIM(C988)="?",'Cleaning Summary'!$B$27,C988)</f>
        <v>Nov</v>
      </c>
      <c r="L988" s="23" t="str">
        <f>IF(TRIM(G988)="?",'Cleaning Summary'!$B$40,G988)</f>
        <v>tier - 3</v>
      </c>
      <c r="M988" s="23" t="str">
        <f>IF(TRIM(H988)="?",'Cleaning Summary'!$B$45,H988)</f>
        <v>tier - 2</v>
      </c>
      <c r="N988" s="23" t="str">
        <f>IF(TRIM(I988)="?",'Cleaning Summary'!$B$29,I988)</f>
        <v>R1011</v>
      </c>
      <c r="O988" s="29">
        <f>DATE(J988,MATCH(K988,{"Jan","Feb","Mar","Apr","May","Jun","Jul","Aug","Sep","Oct","Nov","Dec"},0),D988)</f>
        <v>28435</v>
      </c>
      <c r="P988" s="23">
        <f>DATEDIF(O988,'Cleaning Summary'!$B$62,"Y")</f>
        <v>45</v>
      </c>
    </row>
    <row r="989" spans="1:16" x14ac:dyDescent="0.35">
      <c r="A989" s="23" t="s">
        <v>2819</v>
      </c>
      <c r="B989" s="23">
        <v>2003</v>
      </c>
      <c r="C989" s="23" t="s">
        <v>4809</v>
      </c>
      <c r="D989" s="23">
        <v>12</v>
      </c>
      <c r="E989" s="23">
        <v>0</v>
      </c>
      <c r="F989" s="28">
        <v>8035.64</v>
      </c>
      <c r="G989" s="23" t="s">
        <v>86</v>
      </c>
      <c r="H989" s="23" t="s">
        <v>86</v>
      </c>
      <c r="I989" s="23" t="s">
        <v>4808</v>
      </c>
      <c r="J989" s="23">
        <f>IF(TRIM(B989)="?",'Cleaning Summary'!$B$28,B989)</f>
        <v>2003</v>
      </c>
      <c r="K989" s="23" t="str">
        <f>IF(TRIM(C989)="?",'Cleaning Summary'!$B$27,C989)</f>
        <v>Dec</v>
      </c>
      <c r="L989" s="23" t="str">
        <f>IF(TRIM(G989)="?",'Cleaning Summary'!$B$40,G989)</f>
        <v>tier - 2</v>
      </c>
      <c r="M989" s="23" t="str">
        <f>IF(TRIM(H989)="?",'Cleaning Summary'!$B$45,H989)</f>
        <v>tier - 2</v>
      </c>
      <c r="N989" s="23" t="str">
        <f>IF(TRIM(I989)="?",'Cleaning Summary'!$B$29,I989)</f>
        <v>R1012</v>
      </c>
      <c r="O989" s="29">
        <f>DATE(J989,MATCH(K989,{"Jan","Feb","Mar","Apr","May","Jun","Jul","Aug","Sep","Oct","Nov","Dec"},0),D989)</f>
        <v>37967</v>
      </c>
      <c r="P989" s="23">
        <f>DATEDIF(O989,'Cleaning Summary'!$B$62,"Y")</f>
        <v>19</v>
      </c>
    </row>
    <row r="990" spans="1:16" x14ac:dyDescent="0.35">
      <c r="A990" s="23" t="s">
        <v>2817</v>
      </c>
      <c r="B990" s="23">
        <v>1985</v>
      </c>
      <c r="C990" s="23" t="s">
        <v>4806</v>
      </c>
      <c r="D990" s="23">
        <v>28</v>
      </c>
      <c r="E990" s="23">
        <v>3</v>
      </c>
      <c r="F990" s="28">
        <v>8059.06</v>
      </c>
      <c r="G990" s="23" t="s">
        <v>86</v>
      </c>
      <c r="H990" s="23" t="s">
        <v>87</v>
      </c>
      <c r="I990" s="23" t="s">
        <v>4808</v>
      </c>
      <c r="J990" s="23">
        <f>IF(TRIM(B990)="?",'Cleaning Summary'!$B$28,B990)</f>
        <v>1985</v>
      </c>
      <c r="K990" s="23" t="str">
        <f>IF(TRIM(C990)="?",'Cleaning Summary'!$B$27,C990)</f>
        <v>Nov</v>
      </c>
      <c r="L990" s="23" t="str">
        <f>IF(TRIM(G990)="?",'Cleaning Summary'!$B$40,G990)</f>
        <v>tier - 2</v>
      </c>
      <c r="M990" s="23" t="str">
        <f>IF(TRIM(H990)="?",'Cleaning Summary'!$B$45,H990)</f>
        <v>tier - 3</v>
      </c>
      <c r="N990" s="23" t="str">
        <f>IF(TRIM(I990)="?",'Cleaning Summary'!$B$29,I990)</f>
        <v>R1012</v>
      </c>
      <c r="O990" s="29">
        <f>DATE(J990,MATCH(K990,{"Jan","Feb","Mar","Apr","May","Jun","Jul","Aug","Sep","Oct","Nov","Dec"},0),D990)</f>
        <v>31379</v>
      </c>
      <c r="P990" s="23">
        <f>DATEDIF(O990,'Cleaning Summary'!$B$62,"Y")</f>
        <v>37</v>
      </c>
    </row>
    <row r="991" spans="1:16" x14ac:dyDescent="0.35">
      <c r="A991" s="23" t="s">
        <v>2815</v>
      </c>
      <c r="B991" s="23">
        <v>1982</v>
      </c>
      <c r="C991" s="23" t="s">
        <v>4809</v>
      </c>
      <c r="D991" s="23">
        <v>27</v>
      </c>
      <c r="E991" s="23">
        <v>3</v>
      </c>
      <c r="F991" s="28">
        <v>8059.68</v>
      </c>
      <c r="G991" s="23" t="s">
        <v>86</v>
      </c>
      <c r="H991" s="23" t="s">
        <v>87</v>
      </c>
      <c r="I991" s="23" t="s">
        <v>4808</v>
      </c>
      <c r="J991" s="23">
        <f>IF(TRIM(B991)="?",'Cleaning Summary'!$B$28,B991)</f>
        <v>1982</v>
      </c>
      <c r="K991" s="23" t="str">
        <f>IF(TRIM(C991)="?",'Cleaning Summary'!$B$27,C991)</f>
        <v>Dec</v>
      </c>
      <c r="L991" s="23" t="str">
        <f>IF(TRIM(G991)="?",'Cleaning Summary'!$B$40,G991)</f>
        <v>tier - 2</v>
      </c>
      <c r="M991" s="23" t="str">
        <f>IF(TRIM(H991)="?",'Cleaning Summary'!$B$45,H991)</f>
        <v>tier - 3</v>
      </c>
      <c r="N991" s="23" t="str">
        <f>IF(TRIM(I991)="?",'Cleaning Summary'!$B$29,I991)</f>
        <v>R1012</v>
      </c>
      <c r="O991" s="29">
        <f>DATE(J991,MATCH(K991,{"Jan","Feb","Mar","Apr","May","Jun","Jul","Aug","Sep","Oct","Nov","Dec"},0),D991)</f>
        <v>30312</v>
      </c>
      <c r="P991" s="23">
        <f>DATEDIF(O991,'Cleaning Summary'!$B$62,"Y")</f>
        <v>40</v>
      </c>
    </row>
    <row r="992" spans="1:16" x14ac:dyDescent="0.35">
      <c r="A992" s="23" t="s">
        <v>2813</v>
      </c>
      <c r="B992" s="23">
        <v>1970</v>
      </c>
      <c r="C992" s="23" t="s">
        <v>4809</v>
      </c>
      <c r="D992" s="23">
        <v>12</v>
      </c>
      <c r="E992" s="23">
        <v>0</v>
      </c>
      <c r="F992" s="28">
        <v>8062.31</v>
      </c>
      <c r="G992" s="23" t="s">
        <v>86</v>
      </c>
      <c r="H992" s="23" t="s">
        <v>85</v>
      </c>
      <c r="I992" s="23" t="s">
        <v>4805</v>
      </c>
      <c r="J992" s="23">
        <f>IF(TRIM(B992)="?",'Cleaning Summary'!$B$28,B992)</f>
        <v>1970</v>
      </c>
      <c r="K992" s="23" t="str">
        <f>IF(TRIM(C992)="?",'Cleaning Summary'!$B$27,C992)</f>
        <v>Dec</v>
      </c>
      <c r="L992" s="23" t="str">
        <f>IF(TRIM(G992)="?",'Cleaning Summary'!$B$40,G992)</f>
        <v>tier - 2</v>
      </c>
      <c r="M992" s="23" t="str">
        <f>IF(TRIM(H992)="?",'Cleaning Summary'!$B$45,H992)</f>
        <v>tier - 1</v>
      </c>
      <c r="N992" s="23" t="str">
        <f>IF(TRIM(I992)="?",'Cleaning Summary'!$B$29,I992)</f>
        <v>R1013</v>
      </c>
      <c r="O992" s="29">
        <f>DATE(J992,MATCH(K992,{"Jan","Feb","Mar","Apr","May","Jun","Jul","Aug","Sep","Oct","Nov","Dec"},0),D992)</f>
        <v>25914</v>
      </c>
      <c r="P992" s="23">
        <f>DATEDIF(O992,'Cleaning Summary'!$B$62,"Y")</f>
        <v>52</v>
      </c>
    </row>
    <row r="993" spans="1:16" x14ac:dyDescent="0.35">
      <c r="A993" s="23" t="s">
        <v>2811</v>
      </c>
      <c r="B993" s="23">
        <v>1975</v>
      </c>
      <c r="C993" s="23" t="s">
        <v>4807</v>
      </c>
      <c r="D993" s="23">
        <v>28</v>
      </c>
      <c r="E993" s="23">
        <v>1</v>
      </c>
      <c r="F993" s="28">
        <v>8062.76</v>
      </c>
      <c r="G993" s="23" t="s">
        <v>87</v>
      </c>
      <c r="H993" s="23" t="s">
        <v>87</v>
      </c>
      <c r="I993" s="23" t="s">
        <v>4812</v>
      </c>
      <c r="J993" s="23">
        <f>IF(TRIM(B993)="?",'Cleaning Summary'!$B$28,B993)</f>
        <v>1975</v>
      </c>
      <c r="K993" s="23" t="str">
        <f>IF(TRIM(C993)="?",'Cleaning Summary'!$B$27,C993)</f>
        <v>Jun</v>
      </c>
      <c r="L993" s="23" t="str">
        <f>IF(TRIM(G993)="?",'Cleaning Summary'!$B$40,G993)</f>
        <v>tier - 3</v>
      </c>
      <c r="M993" s="23" t="str">
        <f>IF(TRIM(H993)="?",'Cleaning Summary'!$B$45,H993)</f>
        <v>tier - 3</v>
      </c>
      <c r="N993" s="23" t="str">
        <f>IF(TRIM(I993)="?",'Cleaning Summary'!$B$29,I993)</f>
        <v>R1011</v>
      </c>
      <c r="O993" s="29">
        <f>DATE(J993,MATCH(K993,{"Jan","Feb","Mar","Apr","May","Jun","Jul","Aug","Sep","Oct","Nov","Dec"},0),D993)</f>
        <v>27573</v>
      </c>
      <c r="P993" s="23">
        <f>DATEDIF(O993,'Cleaning Summary'!$B$62,"Y")</f>
        <v>47</v>
      </c>
    </row>
    <row r="994" spans="1:16" x14ac:dyDescent="0.35">
      <c r="A994" s="23" t="s">
        <v>2809</v>
      </c>
      <c r="B994" s="23">
        <v>1965</v>
      </c>
      <c r="C994" s="23" t="s">
        <v>4810</v>
      </c>
      <c r="D994" s="23">
        <v>11</v>
      </c>
      <c r="E994" s="23">
        <v>0</v>
      </c>
      <c r="F994" s="28">
        <v>8067.83</v>
      </c>
      <c r="G994" s="23" t="s">
        <v>87</v>
      </c>
      <c r="H994" s="23" t="s">
        <v>85</v>
      </c>
      <c r="I994" s="23" t="s">
        <v>4805</v>
      </c>
      <c r="J994" s="23">
        <f>IF(TRIM(B994)="?",'Cleaning Summary'!$B$28,B994)</f>
        <v>1965</v>
      </c>
      <c r="K994" s="23" t="str">
        <f>IF(TRIM(C994)="?",'Cleaning Summary'!$B$27,C994)</f>
        <v>Aug</v>
      </c>
      <c r="L994" s="23" t="str">
        <f>IF(TRIM(G994)="?",'Cleaning Summary'!$B$40,G994)</f>
        <v>tier - 3</v>
      </c>
      <c r="M994" s="23" t="str">
        <f>IF(TRIM(H994)="?",'Cleaning Summary'!$B$45,H994)</f>
        <v>tier - 1</v>
      </c>
      <c r="N994" s="23" t="str">
        <f>IF(TRIM(I994)="?",'Cleaning Summary'!$B$29,I994)</f>
        <v>R1013</v>
      </c>
      <c r="O994" s="29">
        <f>DATE(J994,MATCH(K994,{"Jan","Feb","Mar","Apr","May","Jun","Jul","Aug","Sep","Oct","Nov","Dec"},0),D994)</f>
        <v>23965</v>
      </c>
      <c r="P994" s="23">
        <f>DATEDIF(O994,'Cleaning Summary'!$B$62,"Y")</f>
        <v>57</v>
      </c>
    </row>
    <row r="995" spans="1:16" x14ac:dyDescent="0.35">
      <c r="A995" s="23" t="s">
        <v>2807</v>
      </c>
      <c r="B995" s="23">
        <v>1975</v>
      </c>
      <c r="C995" s="23" t="s">
        <v>4809</v>
      </c>
      <c r="D995" s="23">
        <v>15</v>
      </c>
      <c r="E995" s="23">
        <v>1</v>
      </c>
      <c r="F995" s="28">
        <v>8068.19</v>
      </c>
      <c r="G995" s="23" t="s">
        <v>87</v>
      </c>
      <c r="H995" s="23" t="s">
        <v>86</v>
      </c>
      <c r="I995" s="23" t="s">
        <v>4812</v>
      </c>
      <c r="J995" s="23">
        <f>IF(TRIM(B995)="?",'Cleaning Summary'!$B$28,B995)</f>
        <v>1975</v>
      </c>
      <c r="K995" s="23" t="str">
        <f>IF(TRIM(C995)="?",'Cleaning Summary'!$B$27,C995)</f>
        <v>Dec</v>
      </c>
      <c r="L995" s="23" t="str">
        <f>IF(TRIM(G995)="?",'Cleaning Summary'!$B$40,G995)</f>
        <v>tier - 3</v>
      </c>
      <c r="M995" s="23" t="str">
        <f>IF(TRIM(H995)="?",'Cleaning Summary'!$B$45,H995)</f>
        <v>tier - 2</v>
      </c>
      <c r="N995" s="23" t="str">
        <f>IF(TRIM(I995)="?",'Cleaning Summary'!$B$29,I995)</f>
        <v>R1011</v>
      </c>
      <c r="O995" s="29">
        <f>DATE(J995,MATCH(K995,{"Jan","Feb","Mar","Apr","May","Jun","Jul","Aug","Sep","Oct","Nov","Dec"},0),D995)</f>
        <v>27743</v>
      </c>
      <c r="P995" s="23">
        <f>DATEDIF(O995,'Cleaning Summary'!$B$62,"Y")</f>
        <v>47</v>
      </c>
    </row>
    <row r="996" spans="1:16" x14ac:dyDescent="0.35">
      <c r="A996" s="23" t="s">
        <v>2805</v>
      </c>
      <c r="B996" s="23">
        <v>1965</v>
      </c>
      <c r="C996" s="23" t="s">
        <v>4811</v>
      </c>
      <c r="D996" s="23">
        <v>21</v>
      </c>
      <c r="E996" s="23">
        <v>0</v>
      </c>
      <c r="F996" s="28">
        <v>8071.57</v>
      </c>
      <c r="G996" s="23" t="s">
        <v>87</v>
      </c>
      <c r="H996" s="23" t="s">
        <v>85</v>
      </c>
      <c r="I996" s="23" t="s">
        <v>4812</v>
      </c>
      <c r="J996" s="23">
        <f>IF(TRIM(B996)="?",'Cleaning Summary'!$B$28,B996)</f>
        <v>1965</v>
      </c>
      <c r="K996" s="23" t="str">
        <f>IF(TRIM(C996)="?",'Cleaning Summary'!$B$27,C996)</f>
        <v>Oct</v>
      </c>
      <c r="L996" s="23" t="str">
        <f>IF(TRIM(G996)="?",'Cleaning Summary'!$B$40,G996)</f>
        <v>tier - 3</v>
      </c>
      <c r="M996" s="23" t="str">
        <f>IF(TRIM(H996)="?",'Cleaning Summary'!$B$45,H996)</f>
        <v>tier - 1</v>
      </c>
      <c r="N996" s="23" t="str">
        <f>IF(TRIM(I996)="?",'Cleaning Summary'!$B$29,I996)</f>
        <v>R1011</v>
      </c>
      <c r="O996" s="29">
        <f>DATE(J996,MATCH(K996,{"Jan","Feb","Mar","Apr","May","Jun","Jul","Aug","Sep","Oct","Nov","Dec"},0),D996)</f>
        <v>24036</v>
      </c>
      <c r="P996" s="23">
        <f>DATEDIF(O996,'Cleaning Summary'!$B$62,"Y")</f>
        <v>57</v>
      </c>
    </row>
    <row r="997" spans="1:16" x14ac:dyDescent="0.35">
      <c r="A997" s="23" t="s">
        <v>2803</v>
      </c>
      <c r="B997" s="23">
        <v>1993</v>
      </c>
      <c r="C997" s="23" t="s">
        <v>4806</v>
      </c>
      <c r="D997" s="23">
        <v>7</v>
      </c>
      <c r="E997" s="23">
        <v>0</v>
      </c>
      <c r="F997" s="28">
        <v>8077.41</v>
      </c>
      <c r="G997" s="23" t="s">
        <v>86</v>
      </c>
      <c r="H997" s="23" t="s">
        <v>85</v>
      </c>
      <c r="I997" s="23" t="s">
        <v>4824</v>
      </c>
      <c r="J997" s="23">
        <f>IF(TRIM(B997)="?",'Cleaning Summary'!$B$28,B997)</f>
        <v>1993</v>
      </c>
      <c r="K997" s="23" t="str">
        <f>IF(TRIM(C997)="?",'Cleaning Summary'!$B$27,C997)</f>
        <v>Nov</v>
      </c>
      <c r="L997" s="23" t="str">
        <f>IF(TRIM(G997)="?",'Cleaning Summary'!$B$40,G997)</f>
        <v>tier - 2</v>
      </c>
      <c r="M997" s="23" t="str">
        <f>IF(TRIM(H997)="?",'Cleaning Summary'!$B$45,H997)</f>
        <v>tier - 1</v>
      </c>
      <c r="N997" s="23" t="str">
        <f>IF(TRIM(I997)="?",'Cleaning Summary'!$B$29,I997)</f>
        <v>R1026</v>
      </c>
      <c r="O997" s="29">
        <f>DATE(J997,MATCH(K997,{"Jan","Feb","Mar","Apr","May","Jun","Jul","Aug","Sep","Oct","Nov","Dec"},0),D997)</f>
        <v>34280</v>
      </c>
      <c r="P997" s="23">
        <f>DATEDIF(O997,'Cleaning Summary'!$B$62,"Y")</f>
        <v>29</v>
      </c>
    </row>
    <row r="998" spans="1:16" x14ac:dyDescent="0.35">
      <c r="A998" s="23" t="s">
        <v>2801</v>
      </c>
      <c r="B998" s="23">
        <v>2001</v>
      </c>
      <c r="C998" s="23" t="s">
        <v>4810</v>
      </c>
      <c r="D998" s="23">
        <v>28</v>
      </c>
      <c r="E998" s="23">
        <v>0</v>
      </c>
      <c r="F998" s="28">
        <v>8081.26</v>
      </c>
      <c r="G998" s="23" t="s">
        <v>86</v>
      </c>
      <c r="H998" s="23" t="s">
        <v>86</v>
      </c>
      <c r="I998" s="23" t="s">
        <v>4808</v>
      </c>
      <c r="J998" s="23">
        <f>IF(TRIM(B998)="?",'Cleaning Summary'!$B$28,B998)</f>
        <v>2001</v>
      </c>
      <c r="K998" s="23" t="str">
        <f>IF(TRIM(C998)="?",'Cleaning Summary'!$B$27,C998)</f>
        <v>Aug</v>
      </c>
      <c r="L998" s="23" t="str">
        <f>IF(TRIM(G998)="?",'Cleaning Summary'!$B$40,G998)</f>
        <v>tier - 2</v>
      </c>
      <c r="M998" s="23" t="str">
        <f>IF(TRIM(H998)="?",'Cleaning Summary'!$B$45,H998)</f>
        <v>tier - 2</v>
      </c>
      <c r="N998" s="23" t="str">
        <f>IF(TRIM(I998)="?",'Cleaning Summary'!$B$29,I998)</f>
        <v>R1012</v>
      </c>
      <c r="O998" s="29">
        <f>DATE(J998,MATCH(K998,{"Jan","Feb","Mar","Apr","May","Jun","Jul","Aug","Sep","Oct","Nov","Dec"},0),D998)</f>
        <v>37131</v>
      </c>
      <c r="P998" s="23">
        <f>DATEDIF(O998,'Cleaning Summary'!$B$62,"Y")</f>
        <v>21</v>
      </c>
    </row>
    <row r="999" spans="1:16" x14ac:dyDescent="0.35">
      <c r="A999" s="23" t="s">
        <v>2799</v>
      </c>
      <c r="B999" s="23">
        <v>1994</v>
      </c>
      <c r="C999" s="23" t="s">
        <v>4811</v>
      </c>
      <c r="D999" s="23">
        <v>12</v>
      </c>
      <c r="E999" s="23">
        <v>0</v>
      </c>
      <c r="F999" s="28">
        <v>8081.74</v>
      </c>
      <c r="G999" s="23" t="s">
        <v>86</v>
      </c>
      <c r="H999" s="23" t="s">
        <v>86</v>
      </c>
      <c r="I999" s="23" t="s">
        <v>4824</v>
      </c>
      <c r="J999" s="23">
        <f>IF(TRIM(B999)="?",'Cleaning Summary'!$B$28,B999)</f>
        <v>1994</v>
      </c>
      <c r="K999" s="23" t="str">
        <f>IF(TRIM(C999)="?",'Cleaning Summary'!$B$27,C999)</f>
        <v>Oct</v>
      </c>
      <c r="L999" s="23" t="str">
        <f>IF(TRIM(G999)="?",'Cleaning Summary'!$B$40,G999)</f>
        <v>tier - 2</v>
      </c>
      <c r="M999" s="23" t="str">
        <f>IF(TRIM(H999)="?",'Cleaning Summary'!$B$45,H999)</f>
        <v>tier - 2</v>
      </c>
      <c r="N999" s="23" t="str">
        <f>IF(TRIM(I999)="?",'Cleaning Summary'!$B$29,I999)</f>
        <v>R1026</v>
      </c>
      <c r="O999" s="29">
        <f>DATE(J999,MATCH(K999,{"Jan","Feb","Mar","Apr","May","Jun","Jul","Aug","Sep","Oct","Nov","Dec"},0),D999)</f>
        <v>34619</v>
      </c>
      <c r="P999" s="23">
        <f>DATEDIF(O999,'Cleaning Summary'!$B$62,"Y")</f>
        <v>28</v>
      </c>
    </row>
    <row r="1000" spans="1:16" x14ac:dyDescent="0.35">
      <c r="A1000" s="23" t="s">
        <v>2797</v>
      </c>
      <c r="B1000" s="23">
        <v>1975</v>
      </c>
      <c r="C1000" s="23" t="s">
        <v>4809</v>
      </c>
      <c r="D1000" s="23">
        <v>21</v>
      </c>
      <c r="E1000" s="23">
        <v>1</v>
      </c>
      <c r="F1000" s="28">
        <v>8083.92</v>
      </c>
      <c r="G1000" s="23" t="s">
        <v>87</v>
      </c>
      <c r="H1000" s="23" t="s">
        <v>87</v>
      </c>
      <c r="I1000" s="23" t="s">
        <v>4805</v>
      </c>
      <c r="J1000" s="23">
        <f>IF(TRIM(B1000)="?",'Cleaning Summary'!$B$28,B1000)</f>
        <v>1975</v>
      </c>
      <c r="K1000" s="23" t="str">
        <f>IF(TRIM(C1000)="?",'Cleaning Summary'!$B$27,C1000)</f>
        <v>Dec</v>
      </c>
      <c r="L1000" s="23" t="str">
        <f>IF(TRIM(G1000)="?",'Cleaning Summary'!$B$40,G1000)</f>
        <v>tier - 3</v>
      </c>
      <c r="M1000" s="23" t="str">
        <f>IF(TRIM(H1000)="?",'Cleaning Summary'!$B$45,H1000)</f>
        <v>tier - 3</v>
      </c>
      <c r="N1000" s="23" t="str">
        <f>IF(TRIM(I1000)="?",'Cleaning Summary'!$B$29,I1000)</f>
        <v>R1013</v>
      </c>
      <c r="O1000" s="29">
        <f>DATE(J1000,MATCH(K1000,{"Jan","Feb","Mar","Apr","May","Jun","Jul","Aug","Sep","Oct","Nov","Dec"},0),D1000)</f>
        <v>27749</v>
      </c>
      <c r="P1000" s="23">
        <f>DATEDIF(O1000,'Cleaning Summary'!$B$62,"Y")</f>
        <v>47</v>
      </c>
    </row>
    <row r="1001" spans="1:16" x14ac:dyDescent="0.35">
      <c r="A1001" s="23" t="s">
        <v>2795</v>
      </c>
      <c r="B1001" s="23">
        <v>1967</v>
      </c>
      <c r="C1001" s="23" t="s">
        <v>4807</v>
      </c>
      <c r="D1001" s="23">
        <v>10</v>
      </c>
      <c r="E1001" s="23">
        <v>0</v>
      </c>
      <c r="F1001" s="28">
        <v>8091.3</v>
      </c>
      <c r="G1001" s="23" t="s">
        <v>87</v>
      </c>
      <c r="H1001" s="23" t="s">
        <v>85</v>
      </c>
      <c r="I1001" s="23" t="s">
        <v>4808</v>
      </c>
      <c r="J1001" s="23">
        <f>IF(TRIM(B1001)="?",'Cleaning Summary'!$B$28,B1001)</f>
        <v>1967</v>
      </c>
      <c r="K1001" s="23" t="str">
        <f>IF(TRIM(C1001)="?",'Cleaning Summary'!$B$27,C1001)</f>
        <v>Jun</v>
      </c>
      <c r="L1001" s="23" t="str">
        <f>IF(TRIM(G1001)="?",'Cleaning Summary'!$B$40,G1001)</f>
        <v>tier - 3</v>
      </c>
      <c r="M1001" s="23" t="str">
        <f>IF(TRIM(H1001)="?",'Cleaning Summary'!$B$45,H1001)</f>
        <v>tier - 1</v>
      </c>
      <c r="N1001" s="23" t="str">
        <f>IF(TRIM(I1001)="?",'Cleaning Summary'!$B$29,I1001)</f>
        <v>R1012</v>
      </c>
      <c r="O1001" s="29">
        <f>DATE(J1001,MATCH(K1001,{"Jan","Feb","Mar","Apr","May","Jun","Jul","Aug","Sep","Oct","Nov","Dec"},0),D1001)</f>
        <v>24633</v>
      </c>
      <c r="P1001" s="23">
        <f>DATEDIF(O1001,'Cleaning Summary'!$B$62,"Y")</f>
        <v>55</v>
      </c>
    </row>
    <row r="1002" spans="1:16" x14ac:dyDescent="0.35">
      <c r="A1002" s="23" t="s">
        <v>2793</v>
      </c>
      <c r="B1002" s="23">
        <v>1973</v>
      </c>
      <c r="C1002" s="23" t="s">
        <v>4811</v>
      </c>
      <c r="D1002" s="23">
        <v>11</v>
      </c>
      <c r="E1002" s="23">
        <v>0</v>
      </c>
      <c r="F1002" s="28">
        <v>8112.59</v>
      </c>
      <c r="G1002" s="23" t="s">
        <v>86</v>
      </c>
      <c r="H1002" s="23" t="s">
        <v>86</v>
      </c>
      <c r="I1002" s="23" t="s">
        <v>4805</v>
      </c>
      <c r="J1002" s="23">
        <f>IF(TRIM(B1002)="?",'Cleaning Summary'!$B$28,B1002)</f>
        <v>1973</v>
      </c>
      <c r="K1002" s="23" t="str">
        <f>IF(TRIM(C1002)="?",'Cleaning Summary'!$B$27,C1002)</f>
        <v>Oct</v>
      </c>
      <c r="L1002" s="23" t="str">
        <f>IF(TRIM(G1002)="?",'Cleaning Summary'!$B$40,G1002)</f>
        <v>tier - 2</v>
      </c>
      <c r="M1002" s="23" t="str">
        <f>IF(TRIM(H1002)="?",'Cleaning Summary'!$B$45,H1002)</f>
        <v>tier - 2</v>
      </c>
      <c r="N1002" s="23" t="str">
        <f>IF(TRIM(I1002)="?",'Cleaning Summary'!$B$29,I1002)</f>
        <v>R1013</v>
      </c>
      <c r="O1002" s="29">
        <f>DATE(J1002,MATCH(K1002,{"Jan","Feb","Mar","Apr","May","Jun","Jul","Aug","Sep","Oct","Nov","Dec"},0),D1002)</f>
        <v>26948</v>
      </c>
      <c r="P1002" s="23">
        <f>DATEDIF(O1002,'Cleaning Summary'!$B$62,"Y")</f>
        <v>49</v>
      </c>
    </row>
    <row r="1003" spans="1:16" x14ac:dyDescent="0.35">
      <c r="A1003" s="23" t="s">
        <v>2791</v>
      </c>
      <c r="B1003" s="23">
        <v>1978</v>
      </c>
      <c r="C1003" s="23" t="s">
        <v>73</v>
      </c>
      <c r="D1003" s="23">
        <v>1</v>
      </c>
      <c r="E1003" s="23">
        <v>2</v>
      </c>
      <c r="F1003" s="28">
        <v>8116.27</v>
      </c>
      <c r="G1003" s="23" t="s">
        <v>87</v>
      </c>
      <c r="H1003" s="23" t="s">
        <v>85</v>
      </c>
      <c r="I1003" s="23" t="s">
        <v>4808</v>
      </c>
      <c r="J1003" s="23">
        <f>IF(TRIM(B1003)="?",'Cleaning Summary'!$B$28,B1003)</f>
        <v>1978</v>
      </c>
      <c r="K1003" s="23" t="str">
        <f>IF(TRIM(C1003)="?",'Cleaning Summary'!$B$27,C1003)</f>
        <v>Sep</v>
      </c>
      <c r="L1003" s="23" t="str">
        <f>IF(TRIM(G1003)="?",'Cleaning Summary'!$B$40,G1003)</f>
        <v>tier - 3</v>
      </c>
      <c r="M1003" s="23" t="str">
        <f>IF(TRIM(H1003)="?",'Cleaning Summary'!$B$45,H1003)</f>
        <v>tier - 1</v>
      </c>
      <c r="N1003" s="23" t="str">
        <f>IF(TRIM(I1003)="?",'Cleaning Summary'!$B$29,I1003)</f>
        <v>R1012</v>
      </c>
      <c r="O1003" s="29">
        <f>DATE(J1003,MATCH(K1003,{"Jan","Feb","Mar","Apr","May","Jun","Jul","Aug","Sep","Oct","Nov","Dec"},0),D1003)</f>
        <v>28734</v>
      </c>
      <c r="P1003" s="23">
        <f>DATEDIF(O1003,'Cleaning Summary'!$B$62,"Y")</f>
        <v>44</v>
      </c>
    </row>
    <row r="1004" spans="1:16" x14ac:dyDescent="0.35">
      <c r="A1004" s="23" t="s">
        <v>2789</v>
      </c>
      <c r="B1004" s="23">
        <v>1973</v>
      </c>
      <c r="C1004" s="23" t="s">
        <v>4809</v>
      </c>
      <c r="D1004" s="23">
        <v>16</v>
      </c>
      <c r="E1004" s="23">
        <v>0</v>
      </c>
      <c r="F1004" s="28">
        <v>8116.68</v>
      </c>
      <c r="G1004" s="23" t="s">
        <v>87</v>
      </c>
      <c r="H1004" s="23" t="s">
        <v>85</v>
      </c>
      <c r="I1004" s="23" t="s">
        <v>4812</v>
      </c>
      <c r="J1004" s="23">
        <f>IF(TRIM(B1004)="?",'Cleaning Summary'!$B$28,B1004)</f>
        <v>1973</v>
      </c>
      <c r="K1004" s="23" t="str">
        <f>IF(TRIM(C1004)="?",'Cleaning Summary'!$B$27,C1004)</f>
        <v>Dec</v>
      </c>
      <c r="L1004" s="23" t="str">
        <f>IF(TRIM(G1004)="?",'Cleaning Summary'!$B$40,G1004)</f>
        <v>tier - 3</v>
      </c>
      <c r="M1004" s="23" t="str">
        <f>IF(TRIM(H1004)="?",'Cleaning Summary'!$B$45,H1004)</f>
        <v>tier - 1</v>
      </c>
      <c r="N1004" s="23" t="str">
        <f>IF(TRIM(I1004)="?",'Cleaning Summary'!$B$29,I1004)</f>
        <v>R1011</v>
      </c>
      <c r="O1004" s="29">
        <f>DATE(J1004,MATCH(K1004,{"Jan","Feb","Mar","Apr","May","Jun","Jul","Aug","Sep","Oct","Nov","Dec"},0),D1004)</f>
        <v>27014</v>
      </c>
      <c r="P1004" s="23">
        <f>DATEDIF(O1004,'Cleaning Summary'!$B$62,"Y")</f>
        <v>49</v>
      </c>
    </row>
    <row r="1005" spans="1:16" x14ac:dyDescent="0.35">
      <c r="A1005" s="23" t="s">
        <v>2787</v>
      </c>
      <c r="B1005" s="23">
        <v>1973</v>
      </c>
      <c r="C1005" s="23" t="s">
        <v>4810</v>
      </c>
      <c r="D1005" s="23">
        <v>30</v>
      </c>
      <c r="E1005" s="23">
        <v>0</v>
      </c>
      <c r="F1005" s="28">
        <v>8124.41</v>
      </c>
      <c r="G1005" s="23" t="s">
        <v>87</v>
      </c>
      <c r="H1005" s="23" t="s">
        <v>85</v>
      </c>
      <c r="I1005" s="23" t="s">
        <v>4805</v>
      </c>
      <c r="J1005" s="23">
        <f>IF(TRIM(B1005)="?",'Cleaning Summary'!$B$28,B1005)</f>
        <v>1973</v>
      </c>
      <c r="K1005" s="23" t="str">
        <f>IF(TRIM(C1005)="?",'Cleaning Summary'!$B$27,C1005)</f>
        <v>Aug</v>
      </c>
      <c r="L1005" s="23" t="str">
        <f>IF(TRIM(G1005)="?",'Cleaning Summary'!$B$40,G1005)</f>
        <v>tier - 3</v>
      </c>
      <c r="M1005" s="23" t="str">
        <f>IF(TRIM(H1005)="?",'Cleaning Summary'!$B$45,H1005)</f>
        <v>tier - 1</v>
      </c>
      <c r="N1005" s="23" t="str">
        <f>IF(TRIM(I1005)="?",'Cleaning Summary'!$B$29,I1005)</f>
        <v>R1013</v>
      </c>
      <c r="O1005" s="29">
        <f>DATE(J1005,MATCH(K1005,{"Jan","Feb","Mar","Apr","May","Jun","Jul","Aug","Sep","Oct","Nov","Dec"},0),D1005)</f>
        <v>26906</v>
      </c>
      <c r="P1005" s="23">
        <f>DATEDIF(O1005,'Cleaning Summary'!$B$62,"Y")</f>
        <v>49</v>
      </c>
    </row>
    <row r="1006" spans="1:16" x14ac:dyDescent="0.35">
      <c r="A1006" s="23" t="s">
        <v>2785</v>
      </c>
      <c r="B1006" s="23">
        <v>1973</v>
      </c>
      <c r="C1006" s="23" t="s">
        <v>73</v>
      </c>
      <c r="D1006" s="23">
        <v>3</v>
      </c>
      <c r="E1006" s="23">
        <v>0</v>
      </c>
      <c r="F1006" s="28">
        <v>8125.78</v>
      </c>
      <c r="G1006" s="23" t="s">
        <v>86</v>
      </c>
      <c r="H1006" s="23" t="s">
        <v>86</v>
      </c>
      <c r="I1006" s="23" t="s">
        <v>4805</v>
      </c>
      <c r="J1006" s="23">
        <f>IF(TRIM(B1006)="?",'Cleaning Summary'!$B$28,B1006)</f>
        <v>1973</v>
      </c>
      <c r="K1006" s="23" t="str">
        <f>IF(TRIM(C1006)="?",'Cleaning Summary'!$B$27,C1006)</f>
        <v>Sep</v>
      </c>
      <c r="L1006" s="23" t="str">
        <f>IF(TRIM(G1006)="?",'Cleaning Summary'!$B$40,G1006)</f>
        <v>tier - 2</v>
      </c>
      <c r="M1006" s="23" t="str">
        <f>IF(TRIM(H1006)="?",'Cleaning Summary'!$B$45,H1006)</f>
        <v>tier - 2</v>
      </c>
      <c r="N1006" s="23" t="str">
        <f>IF(TRIM(I1006)="?",'Cleaning Summary'!$B$29,I1006)</f>
        <v>R1013</v>
      </c>
      <c r="O1006" s="29">
        <f>DATE(J1006,MATCH(K1006,{"Jan","Feb","Mar","Apr","May","Jun","Jul","Aug","Sep","Oct","Nov","Dec"},0),D1006)</f>
        <v>26910</v>
      </c>
      <c r="P1006" s="23">
        <f>DATEDIF(O1006,'Cleaning Summary'!$B$62,"Y")</f>
        <v>49</v>
      </c>
    </row>
    <row r="1007" spans="1:16" x14ac:dyDescent="0.35">
      <c r="A1007" s="23" t="s">
        <v>2783</v>
      </c>
      <c r="B1007" s="23">
        <v>1990</v>
      </c>
      <c r="C1007" s="23" t="s">
        <v>4807</v>
      </c>
      <c r="D1007" s="23">
        <v>21</v>
      </c>
      <c r="E1007" s="23">
        <v>3</v>
      </c>
      <c r="F1007" s="28">
        <v>8157.92</v>
      </c>
      <c r="G1007" s="23" t="s">
        <v>86</v>
      </c>
      <c r="H1007" s="23" t="s">
        <v>87</v>
      </c>
      <c r="I1007" s="23" t="s">
        <v>4817</v>
      </c>
      <c r="J1007" s="23">
        <f>IF(TRIM(B1007)="?",'Cleaning Summary'!$B$28,B1007)</f>
        <v>1990</v>
      </c>
      <c r="K1007" s="23" t="str">
        <f>IF(TRIM(C1007)="?",'Cleaning Summary'!$B$27,C1007)</f>
        <v>Jun</v>
      </c>
      <c r="L1007" s="23" t="str">
        <f>IF(TRIM(G1007)="?",'Cleaning Summary'!$B$40,G1007)</f>
        <v>tier - 2</v>
      </c>
      <c r="M1007" s="23" t="str">
        <f>IF(TRIM(H1007)="?",'Cleaning Summary'!$B$45,H1007)</f>
        <v>tier - 3</v>
      </c>
      <c r="N1007" s="23" t="str">
        <f>IF(TRIM(I1007)="?",'Cleaning Summary'!$B$29,I1007)</f>
        <v>R1025</v>
      </c>
      <c r="O1007" s="29">
        <f>DATE(J1007,MATCH(K1007,{"Jan","Feb","Mar","Apr","May","Jun","Jul","Aug","Sep","Oct","Nov","Dec"},0),D1007)</f>
        <v>33045</v>
      </c>
      <c r="P1007" s="23">
        <f>DATEDIF(O1007,'Cleaning Summary'!$B$62,"Y")</f>
        <v>32</v>
      </c>
    </row>
    <row r="1008" spans="1:16" x14ac:dyDescent="0.35">
      <c r="A1008" s="23" t="s">
        <v>2781</v>
      </c>
      <c r="B1008" s="23">
        <v>1982</v>
      </c>
      <c r="C1008" s="23" t="s">
        <v>4807</v>
      </c>
      <c r="D1008" s="23">
        <v>28</v>
      </c>
      <c r="E1008" s="23">
        <v>4</v>
      </c>
      <c r="F1008" s="28">
        <v>8162.72</v>
      </c>
      <c r="G1008" s="23" t="s">
        <v>87</v>
      </c>
      <c r="H1008" s="23" t="s">
        <v>87</v>
      </c>
      <c r="I1008" s="23" t="s">
        <v>4808</v>
      </c>
      <c r="J1008" s="23">
        <f>IF(TRIM(B1008)="?",'Cleaning Summary'!$B$28,B1008)</f>
        <v>1982</v>
      </c>
      <c r="K1008" s="23" t="str">
        <f>IF(TRIM(C1008)="?",'Cleaning Summary'!$B$27,C1008)</f>
        <v>Jun</v>
      </c>
      <c r="L1008" s="23" t="str">
        <f>IF(TRIM(G1008)="?",'Cleaning Summary'!$B$40,G1008)</f>
        <v>tier - 3</v>
      </c>
      <c r="M1008" s="23" t="str">
        <f>IF(TRIM(H1008)="?",'Cleaning Summary'!$B$45,H1008)</f>
        <v>tier - 3</v>
      </c>
      <c r="N1008" s="23" t="str">
        <f>IF(TRIM(I1008)="?",'Cleaning Summary'!$B$29,I1008)</f>
        <v>R1012</v>
      </c>
      <c r="O1008" s="29">
        <f>DATE(J1008,MATCH(K1008,{"Jan","Feb","Mar","Apr","May","Jun","Jul","Aug","Sep","Oct","Nov","Dec"},0),D1008)</f>
        <v>30130</v>
      </c>
      <c r="P1008" s="23">
        <f>DATEDIF(O1008,'Cleaning Summary'!$B$62,"Y")</f>
        <v>40</v>
      </c>
    </row>
    <row r="1009" spans="1:16" x14ac:dyDescent="0.35">
      <c r="A1009" s="23" t="s">
        <v>2779</v>
      </c>
      <c r="B1009" s="23">
        <v>1963</v>
      </c>
      <c r="C1009" s="23" t="s">
        <v>4806</v>
      </c>
      <c r="D1009" s="23">
        <v>5</v>
      </c>
      <c r="E1009" s="23">
        <v>0</v>
      </c>
      <c r="F1009" s="28">
        <v>8177.9</v>
      </c>
      <c r="G1009" s="23" t="s">
        <v>87</v>
      </c>
      <c r="H1009" s="23" t="s">
        <v>85</v>
      </c>
      <c r="I1009" s="23" t="s">
        <v>4805</v>
      </c>
      <c r="J1009" s="23">
        <f>IF(TRIM(B1009)="?",'Cleaning Summary'!$B$28,B1009)</f>
        <v>1963</v>
      </c>
      <c r="K1009" s="23" t="str">
        <f>IF(TRIM(C1009)="?",'Cleaning Summary'!$B$27,C1009)</f>
        <v>Nov</v>
      </c>
      <c r="L1009" s="23" t="str">
        <f>IF(TRIM(G1009)="?",'Cleaning Summary'!$B$40,G1009)</f>
        <v>tier - 3</v>
      </c>
      <c r="M1009" s="23" t="str">
        <f>IF(TRIM(H1009)="?",'Cleaning Summary'!$B$45,H1009)</f>
        <v>tier - 1</v>
      </c>
      <c r="N1009" s="23" t="str">
        <f>IF(TRIM(I1009)="?",'Cleaning Summary'!$B$29,I1009)</f>
        <v>R1013</v>
      </c>
      <c r="O1009" s="29">
        <f>DATE(J1009,MATCH(K1009,{"Jan","Feb","Mar","Apr","May","Jun","Jul","Aug","Sep","Oct","Nov","Dec"},0),D1009)</f>
        <v>23320</v>
      </c>
      <c r="P1009" s="23">
        <f>DATEDIF(O1009,'Cleaning Summary'!$B$62,"Y")</f>
        <v>59</v>
      </c>
    </row>
    <row r="1010" spans="1:16" x14ac:dyDescent="0.35">
      <c r="A1010" s="23" t="s">
        <v>2777</v>
      </c>
      <c r="B1010" s="23">
        <v>1983</v>
      </c>
      <c r="C1010" s="23" t="s">
        <v>4807</v>
      </c>
      <c r="D1010" s="23">
        <v>8</v>
      </c>
      <c r="E1010" s="23">
        <v>3</v>
      </c>
      <c r="F1010" s="28">
        <v>8179.51</v>
      </c>
      <c r="G1010" s="23" t="s">
        <v>86</v>
      </c>
      <c r="H1010" s="23" t="s">
        <v>86</v>
      </c>
      <c r="I1010" s="23" t="s">
        <v>4823</v>
      </c>
      <c r="J1010" s="23">
        <f>IF(TRIM(B1010)="?",'Cleaning Summary'!$B$28,B1010)</f>
        <v>1983</v>
      </c>
      <c r="K1010" s="23" t="str">
        <f>IF(TRIM(C1010)="?",'Cleaning Summary'!$B$27,C1010)</f>
        <v>Jun</v>
      </c>
      <c r="L1010" s="23" t="str">
        <f>IF(TRIM(G1010)="?",'Cleaning Summary'!$B$40,G1010)</f>
        <v>tier - 2</v>
      </c>
      <c r="M1010" s="23" t="str">
        <f>IF(TRIM(H1010)="?",'Cleaning Summary'!$B$45,H1010)</f>
        <v>tier - 2</v>
      </c>
      <c r="N1010" s="23" t="str">
        <f>IF(TRIM(I1010)="?",'Cleaning Summary'!$B$29,I1010)</f>
        <v>R1020</v>
      </c>
      <c r="O1010" s="29">
        <f>DATE(J1010,MATCH(K1010,{"Jan","Feb","Mar","Apr","May","Jun","Jul","Aug","Sep","Oct","Nov","Dec"},0),D1010)</f>
        <v>30475</v>
      </c>
      <c r="P1010" s="23">
        <f>DATEDIF(O1010,'Cleaning Summary'!$B$62,"Y")</f>
        <v>40</v>
      </c>
    </row>
    <row r="1011" spans="1:16" x14ac:dyDescent="0.35">
      <c r="A1011" s="23" t="s">
        <v>2775</v>
      </c>
      <c r="B1011" s="23">
        <v>1997</v>
      </c>
      <c r="C1011" s="23" t="s">
        <v>4811</v>
      </c>
      <c r="D1011" s="23">
        <v>21</v>
      </c>
      <c r="E1011" s="23">
        <v>0</v>
      </c>
      <c r="F1011" s="28">
        <v>8182.89</v>
      </c>
      <c r="G1011" s="23" t="s">
        <v>86</v>
      </c>
      <c r="H1011" s="23" t="s">
        <v>85</v>
      </c>
      <c r="I1011" s="23" t="s">
        <v>4824</v>
      </c>
      <c r="J1011" s="23">
        <f>IF(TRIM(B1011)="?",'Cleaning Summary'!$B$28,B1011)</f>
        <v>1997</v>
      </c>
      <c r="K1011" s="23" t="str">
        <f>IF(TRIM(C1011)="?",'Cleaning Summary'!$B$27,C1011)</f>
        <v>Oct</v>
      </c>
      <c r="L1011" s="23" t="str">
        <f>IF(TRIM(G1011)="?",'Cleaning Summary'!$B$40,G1011)</f>
        <v>tier - 2</v>
      </c>
      <c r="M1011" s="23" t="str">
        <f>IF(TRIM(H1011)="?",'Cleaning Summary'!$B$45,H1011)</f>
        <v>tier - 1</v>
      </c>
      <c r="N1011" s="23" t="str">
        <f>IF(TRIM(I1011)="?",'Cleaning Summary'!$B$29,I1011)</f>
        <v>R1026</v>
      </c>
      <c r="O1011" s="29">
        <f>DATE(J1011,MATCH(K1011,{"Jan","Feb","Mar","Apr","May","Jun","Jul","Aug","Sep","Oct","Nov","Dec"},0),D1011)</f>
        <v>35724</v>
      </c>
      <c r="P1011" s="23">
        <f>DATEDIF(O1011,'Cleaning Summary'!$B$62,"Y")</f>
        <v>25</v>
      </c>
    </row>
    <row r="1012" spans="1:16" x14ac:dyDescent="0.35">
      <c r="A1012" s="23" t="s">
        <v>2773</v>
      </c>
      <c r="B1012" s="23">
        <v>1962</v>
      </c>
      <c r="C1012" s="23" t="s">
        <v>4806</v>
      </c>
      <c r="D1012" s="23">
        <v>23</v>
      </c>
      <c r="E1012" s="23">
        <v>0</v>
      </c>
      <c r="F1012" s="28">
        <v>8188.12</v>
      </c>
      <c r="G1012" s="23" t="s">
        <v>87</v>
      </c>
      <c r="H1012" s="23" t="s">
        <v>87</v>
      </c>
      <c r="I1012" s="23" t="s">
        <v>4805</v>
      </c>
      <c r="J1012" s="23">
        <f>IF(TRIM(B1012)="?",'Cleaning Summary'!$B$28,B1012)</f>
        <v>1962</v>
      </c>
      <c r="K1012" s="23" t="str">
        <f>IF(TRIM(C1012)="?",'Cleaning Summary'!$B$27,C1012)</f>
        <v>Nov</v>
      </c>
      <c r="L1012" s="23" t="str">
        <f>IF(TRIM(G1012)="?",'Cleaning Summary'!$B$40,G1012)</f>
        <v>tier - 3</v>
      </c>
      <c r="M1012" s="23" t="str">
        <f>IF(TRIM(H1012)="?",'Cleaning Summary'!$B$45,H1012)</f>
        <v>tier - 3</v>
      </c>
      <c r="N1012" s="23" t="str">
        <f>IF(TRIM(I1012)="?",'Cleaning Summary'!$B$29,I1012)</f>
        <v>R1013</v>
      </c>
      <c r="O1012" s="29">
        <f>DATE(J1012,MATCH(K1012,{"Jan","Feb","Mar","Apr","May","Jun","Jul","Aug","Sep","Oct","Nov","Dec"},0),D1012)</f>
        <v>22973</v>
      </c>
      <c r="P1012" s="23">
        <f>DATEDIF(O1012,'Cleaning Summary'!$B$62,"Y")</f>
        <v>60</v>
      </c>
    </row>
    <row r="1013" spans="1:16" x14ac:dyDescent="0.35">
      <c r="A1013" s="23" t="s">
        <v>2771</v>
      </c>
      <c r="B1013" s="23">
        <v>1978</v>
      </c>
      <c r="C1013" s="23" t="s">
        <v>4811</v>
      </c>
      <c r="D1013" s="23">
        <v>24</v>
      </c>
      <c r="E1013" s="23">
        <v>2</v>
      </c>
      <c r="F1013" s="28">
        <v>8211.1</v>
      </c>
      <c r="G1013" s="23" t="s">
        <v>86</v>
      </c>
      <c r="H1013" s="23" t="s">
        <v>87</v>
      </c>
      <c r="I1013" s="23" t="s">
        <v>4805</v>
      </c>
      <c r="J1013" s="23">
        <f>IF(TRIM(B1013)="?",'Cleaning Summary'!$B$28,B1013)</f>
        <v>1978</v>
      </c>
      <c r="K1013" s="23" t="str">
        <f>IF(TRIM(C1013)="?",'Cleaning Summary'!$B$27,C1013)</f>
        <v>Oct</v>
      </c>
      <c r="L1013" s="23" t="str">
        <f>IF(TRIM(G1013)="?",'Cleaning Summary'!$B$40,G1013)</f>
        <v>tier - 2</v>
      </c>
      <c r="M1013" s="23" t="str">
        <f>IF(TRIM(H1013)="?",'Cleaning Summary'!$B$45,H1013)</f>
        <v>tier - 3</v>
      </c>
      <c r="N1013" s="23" t="str">
        <f>IF(TRIM(I1013)="?",'Cleaning Summary'!$B$29,I1013)</f>
        <v>R1013</v>
      </c>
      <c r="O1013" s="29">
        <f>DATE(J1013,MATCH(K1013,{"Jan","Feb","Mar","Apr","May","Jun","Jul","Aug","Sep","Oct","Nov","Dec"},0),D1013)</f>
        <v>28787</v>
      </c>
      <c r="P1013" s="23">
        <f>DATEDIF(O1013,'Cleaning Summary'!$B$62,"Y")</f>
        <v>44</v>
      </c>
    </row>
    <row r="1014" spans="1:16" x14ac:dyDescent="0.35">
      <c r="A1014" s="23" t="s">
        <v>2769</v>
      </c>
      <c r="B1014" s="23">
        <v>1978</v>
      </c>
      <c r="C1014" s="23" t="s">
        <v>4807</v>
      </c>
      <c r="D1014" s="23">
        <v>30</v>
      </c>
      <c r="E1014" s="23">
        <v>2</v>
      </c>
      <c r="F1014" s="28">
        <v>8219.2000000000007</v>
      </c>
      <c r="G1014" s="23" t="s">
        <v>86</v>
      </c>
      <c r="H1014" s="23" t="s">
        <v>86</v>
      </c>
      <c r="I1014" s="23" t="s">
        <v>4805</v>
      </c>
      <c r="J1014" s="23">
        <f>IF(TRIM(B1014)="?",'Cleaning Summary'!$B$28,B1014)</f>
        <v>1978</v>
      </c>
      <c r="K1014" s="23" t="str">
        <f>IF(TRIM(C1014)="?",'Cleaning Summary'!$B$27,C1014)</f>
        <v>Jun</v>
      </c>
      <c r="L1014" s="23" t="str">
        <f>IF(TRIM(G1014)="?",'Cleaning Summary'!$B$40,G1014)</f>
        <v>tier - 2</v>
      </c>
      <c r="M1014" s="23" t="str">
        <f>IF(TRIM(H1014)="?",'Cleaning Summary'!$B$45,H1014)</f>
        <v>tier - 2</v>
      </c>
      <c r="N1014" s="23" t="str">
        <f>IF(TRIM(I1014)="?",'Cleaning Summary'!$B$29,I1014)</f>
        <v>R1013</v>
      </c>
      <c r="O1014" s="29">
        <f>DATE(J1014,MATCH(K1014,{"Jan","Feb","Mar","Apr","May","Jun","Jul","Aug","Sep","Oct","Nov","Dec"},0),D1014)</f>
        <v>28671</v>
      </c>
      <c r="P1014" s="23">
        <f>DATEDIF(O1014,'Cleaning Summary'!$B$62,"Y")</f>
        <v>44</v>
      </c>
    </row>
    <row r="1015" spans="1:16" x14ac:dyDescent="0.35">
      <c r="A1015" s="23" t="s">
        <v>2767</v>
      </c>
      <c r="B1015" s="23">
        <v>1976</v>
      </c>
      <c r="C1015" s="23" t="s">
        <v>73</v>
      </c>
      <c r="D1015" s="23">
        <v>3</v>
      </c>
      <c r="E1015" s="23">
        <v>1</v>
      </c>
      <c r="F1015" s="28">
        <v>8232.64</v>
      </c>
      <c r="G1015" s="23" t="s">
        <v>86</v>
      </c>
      <c r="H1015" s="23" t="s">
        <v>87</v>
      </c>
      <c r="I1015" s="23" t="s">
        <v>4805</v>
      </c>
      <c r="J1015" s="23">
        <f>IF(TRIM(B1015)="?",'Cleaning Summary'!$B$28,B1015)</f>
        <v>1976</v>
      </c>
      <c r="K1015" s="23" t="str">
        <f>IF(TRIM(C1015)="?",'Cleaning Summary'!$B$27,C1015)</f>
        <v>Sep</v>
      </c>
      <c r="L1015" s="23" t="str">
        <f>IF(TRIM(G1015)="?",'Cleaning Summary'!$B$40,G1015)</f>
        <v>tier - 2</v>
      </c>
      <c r="M1015" s="23" t="str">
        <f>IF(TRIM(H1015)="?",'Cleaning Summary'!$B$45,H1015)</f>
        <v>tier - 3</v>
      </c>
      <c r="N1015" s="23" t="str">
        <f>IF(TRIM(I1015)="?",'Cleaning Summary'!$B$29,I1015)</f>
        <v>R1013</v>
      </c>
      <c r="O1015" s="29">
        <f>DATE(J1015,MATCH(K1015,{"Jan","Feb","Mar","Apr","May","Jun","Jul","Aug","Sep","Oct","Nov","Dec"},0),D1015)</f>
        <v>28006</v>
      </c>
      <c r="P1015" s="23">
        <f>DATEDIF(O1015,'Cleaning Summary'!$B$62,"Y")</f>
        <v>46</v>
      </c>
    </row>
    <row r="1016" spans="1:16" x14ac:dyDescent="0.35">
      <c r="A1016" s="23" t="s">
        <v>2765</v>
      </c>
      <c r="B1016" s="23">
        <v>1976</v>
      </c>
      <c r="C1016" s="23" t="s">
        <v>4807</v>
      </c>
      <c r="D1016" s="23">
        <v>30</v>
      </c>
      <c r="E1016" s="23">
        <v>1</v>
      </c>
      <c r="F1016" s="28">
        <v>8233.1</v>
      </c>
      <c r="G1016" s="23" t="s">
        <v>86</v>
      </c>
      <c r="H1016" s="23" t="s">
        <v>86</v>
      </c>
      <c r="I1016" s="23" t="s">
        <v>4805</v>
      </c>
      <c r="J1016" s="23">
        <f>IF(TRIM(B1016)="?",'Cleaning Summary'!$B$28,B1016)</f>
        <v>1976</v>
      </c>
      <c r="K1016" s="23" t="str">
        <f>IF(TRIM(C1016)="?",'Cleaning Summary'!$B$27,C1016)</f>
        <v>Jun</v>
      </c>
      <c r="L1016" s="23" t="str">
        <f>IF(TRIM(G1016)="?",'Cleaning Summary'!$B$40,G1016)</f>
        <v>tier - 2</v>
      </c>
      <c r="M1016" s="23" t="str">
        <f>IF(TRIM(H1016)="?",'Cleaning Summary'!$B$45,H1016)</f>
        <v>tier - 2</v>
      </c>
      <c r="N1016" s="23" t="str">
        <f>IF(TRIM(I1016)="?",'Cleaning Summary'!$B$29,I1016)</f>
        <v>R1013</v>
      </c>
      <c r="O1016" s="29">
        <f>DATE(J1016,MATCH(K1016,{"Jan","Feb","Mar","Apr","May","Jun","Jul","Aug","Sep","Oct","Nov","Dec"},0),D1016)</f>
        <v>27941</v>
      </c>
      <c r="P1016" s="23">
        <f>DATEDIF(O1016,'Cleaning Summary'!$B$62,"Y")</f>
        <v>46</v>
      </c>
    </row>
    <row r="1017" spans="1:16" x14ac:dyDescent="0.35">
      <c r="A1017" s="23" t="s">
        <v>2763</v>
      </c>
      <c r="B1017" s="23">
        <v>1976</v>
      </c>
      <c r="C1017" s="23" t="s">
        <v>73</v>
      </c>
      <c r="D1017" s="23">
        <v>2</v>
      </c>
      <c r="E1017" s="23">
        <v>1</v>
      </c>
      <c r="F1017" s="28">
        <v>8240.59</v>
      </c>
      <c r="G1017" s="23" t="s">
        <v>86</v>
      </c>
      <c r="H1017" s="23" t="s">
        <v>86</v>
      </c>
      <c r="I1017" s="23" t="s">
        <v>4805</v>
      </c>
      <c r="J1017" s="23">
        <f>IF(TRIM(B1017)="?",'Cleaning Summary'!$B$28,B1017)</f>
        <v>1976</v>
      </c>
      <c r="K1017" s="23" t="str">
        <f>IF(TRIM(C1017)="?",'Cleaning Summary'!$B$27,C1017)</f>
        <v>Sep</v>
      </c>
      <c r="L1017" s="23" t="str">
        <f>IF(TRIM(G1017)="?",'Cleaning Summary'!$B$40,G1017)</f>
        <v>tier - 2</v>
      </c>
      <c r="M1017" s="23" t="str">
        <f>IF(TRIM(H1017)="?",'Cleaning Summary'!$B$45,H1017)</f>
        <v>tier - 2</v>
      </c>
      <c r="N1017" s="23" t="str">
        <f>IF(TRIM(I1017)="?",'Cleaning Summary'!$B$29,I1017)</f>
        <v>R1013</v>
      </c>
      <c r="O1017" s="29">
        <f>DATE(J1017,MATCH(K1017,{"Jan","Feb","Mar","Apr","May","Jun","Jul","Aug","Sep","Oct","Nov","Dec"},0),D1017)</f>
        <v>28005</v>
      </c>
      <c r="P1017" s="23">
        <f>DATEDIF(O1017,'Cleaning Summary'!$B$62,"Y")</f>
        <v>46</v>
      </c>
    </row>
    <row r="1018" spans="1:16" x14ac:dyDescent="0.35">
      <c r="A1018" s="23" t="s">
        <v>2761</v>
      </c>
      <c r="B1018" s="23">
        <v>1982</v>
      </c>
      <c r="C1018" s="23" t="s">
        <v>73</v>
      </c>
      <c r="D1018" s="23">
        <v>27</v>
      </c>
      <c r="E1018" s="23">
        <v>3</v>
      </c>
      <c r="F1018" s="28">
        <v>8252.2800000000007</v>
      </c>
      <c r="G1018" s="23" t="s">
        <v>86</v>
      </c>
      <c r="H1018" s="23" t="s">
        <v>86</v>
      </c>
      <c r="I1018" s="23" t="s">
        <v>4818</v>
      </c>
      <c r="J1018" s="23">
        <f>IF(TRIM(B1018)="?",'Cleaning Summary'!$B$28,B1018)</f>
        <v>1982</v>
      </c>
      <c r="K1018" s="23" t="str">
        <f>IF(TRIM(C1018)="?",'Cleaning Summary'!$B$27,C1018)</f>
        <v>Sep</v>
      </c>
      <c r="L1018" s="23" t="str">
        <f>IF(TRIM(G1018)="?",'Cleaning Summary'!$B$40,G1018)</f>
        <v>tier - 2</v>
      </c>
      <c r="M1018" s="23" t="str">
        <f>IF(TRIM(H1018)="?",'Cleaning Summary'!$B$45,H1018)</f>
        <v>tier - 2</v>
      </c>
      <c r="N1018" s="23" t="str">
        <f>IF(TRIM(I1018)="?",'Cleaning Summary'!$B$29,I1018)</f>
        <v>R1024</v>
      </c>
      <c r="O1018" s="29">
        <f>DATE(J1018,MATCH(K1018,{"Jan","Feb","Mar","Apr","May","Jun","Jul","Aug","Sep","Oct","Nov","Dec"},0),D1018)</f>
        <v>30221</v>
      </c>
      <c r="P1018" s="23">
        <f>DATEDIF(O1018,'Cleaning Summary'!$B$62,"Y")</f>
        <v>40</v>
      </c>
    </row>
    <row r="1019" spans="1:16" x14ac:dyDescent="0.35">
      <c r="A1019" s="23" t="s">
        <v>2759</v>
      </c>
      <c r="B1019" s="23">
        <v>1964</v>
      </c>
      <c r="C1019" s="23" t="s">
        <v>73</v>
      </c>
      <c r="D1019" s="23">
        <v>5</v>
      </c>
      <c r="E1019" s="23">
        <v>0</v>
      </c>
      <c r="F1019" s="28">
        <v>8268</v>
      </c>
      <c r="G1019" s="23" t="s">
        <v>87</v>
      </c>
      <c r="H1019" s="23" t="s">
        <v>87</v>
      </c>
      <c r="I1019" s="23" t="s">
        <v>4805</v>
      </c>
      <c r="J1019" s="23">
        <f>IF(TRIM(B1019)="?",'Cleaning Summary'!$B$28,B1019)</f>
        <v>1964</v>
      </c>
      <c r="K1019" s="23" t="str">
        <f>IF(TRIM(C1019)="?",'Cleaning Summary'!$B$27,C1019)</f>
        <v>Sep</v>
      </c>
      <c r="L1019" s="23" t="str">
        <f>IF(TRIM(G1019)="?",'Cleaning Summary'!$B$40,G1019)</f>
        <v>tier - 3</v>
      </c>
      <c r="M1019" s="23" t="str">
        <f>IF(TRIM(H1019)="?",'Cleaning Summary'!$B$45,H1019)</f>
        <v>tier - 3</v>
      </c>
      <c r="N1019" s="23" t="str">
        <f>IF(TRIM(I1019)="?",'Cleaning Summary'!$B$29,I1019)</f>
        <v>R1013</v>
      </c>
      <c r="O1019" s="29">
        <f>DATE(J1019,MATCH(K1019,{"Jan","Feb","Mar","Apr","May","Jun","Jul","Aug","Sep","Oct","Nov","Dec"},0),D1019)</f>
        <v>23625</v>
      </c>
      <c r="P1019" s="23">
        <f>DATEDIF(O1019,'Cleaning Summary'!$B$62,"Y")</f>
        <v>58</v>
      </c>
    </row>
    <row r="1020" spans="1:16" x14ac:dyDescent="0.35">
      <c r="A1020" s="23" t="s">
        <v>2757</v>
      </c>
      <c r="B1020" s="23">
        <v>1974</v>
      </c>
      <c r="C1020" s="23" t="s">
        <v>4810</v>
      </c>
      <c r="D1020" s="23">
        <v>5</v>
      </c>
      <c r="E1020" s="23">
        <v>0</v>
      </c>
      <c r="F1020" s="28">
        <v>8269.0400000000009</v>
      </c>
      <c r="G1020" s="23" t="s">
        <v>86</v>
      </c>
      <c r="H1020" s="23" t="s">
        <v>85</v>
      </c>
      <c r="I1020" s="23" t="s">
        <v>4812</v>
      </c>
      <c r="J1020" s="23">
        <f>IF(TRIM(B1020)="?",'Cleaning Summary'!$B$28,B1020)</f>
        <v>1974</v>
      </c>
      <c r="K1020" s="23" t="str">
        <f>IF(TRIM(C1020)="?",'Cleaning Summary'!$B$27,C1020)</f>
        <v>Aug</v>
      </c>
      <c r="L1020" s="23" t="str">
        <f>IF(TRIM(G1020)="?",'Cleaning Summary'!$B$40,G1020)</f>
        <v>tier - 2</v>
      </c>
      <c r="M1020" s="23" t="str">
        <f>IF(TRIM(H1020)="?",'Cleaning Summary'!$B$45,H1020)</f>
        <v>tier - 1</v>
      </c>
      <c r="N1020" s="23" t="str">
        <f>IF(TRIM(I1020)="?",'Cleaning Summary'!$B$29,I1020)</f>
        <v>R1011</v>
      </c>
      <c r="O1020" s="29">
        <f>DATE(J1020,MATCH(K1020,{"Jan","Feb","Mar","Apr","May","Jun","Jul","Aug","Sep","Oct","Nov","Dec"},0),D1020)</f>
        <v>27246</v>
      </c>
      <c r="P1020" s="23">
        <f>DATEDIF(O1020,'Cleaning Summary'!$B$62,"Y")</f>
        <v>48</v>
      </c>
    </row>
    <row r="1021" spans="1:16" x14ac:dyDescent="0.35">
      <c r="A1021" s="23" t="s">
        <v>2755</v>
      </c>
      <c r="B1021" s="23">
        <v>2000</v>
      </c>
      <c r="C1021" s="23" t="s">
        <v>4806</v>
      </c>
      <c r="D1021" s="23">
        <v>28</v>
      </c>
      <c r="E1021" s="23">
        <v>0</v>
      </c>
      <c r="F1021" s="28">
        <v>8271.4599999999991</v>
      </c>
      <c r="G1021" s="23" t="s">
        <v>86</v>
      </c>
      <c r="H1021" s="23" t="s">
        <v>85</v>
      </c>
      <c r="I1021" s="23" t="s">
        <v>4819</v>
      </c>
      <c r="J1021" s="23">
        <f>IF(TRIM(B1021)="?",'Cleaning Summary'!$B$28,B1021)</f>
        <v>2000</v>
      </c>
      <c r="K1021" s="23" t="str">
        <f>IF(TRIM(C1021)="?",'Cleaning Summary'!$B$27,C1021)</f>
        <v>Nov</v>
      </c>
      <c r="L1021" s="23" t="str">
        <f>IF(TRIM(G1021)="?",'Cleaning Summary'!$B$40,G1021)</f>
        <v>tier - 2</v>
      </c>
      <c r="M1021" s="23" t="str">
        <f>IF(TRIM(H1021)="?",'Cleaning Summary'!$B$45,H1021)</f>
        <v>tier - 1</v>
      </c>
      <c r="N1021" s="23" t="str">
        <f>IF(TRIM(I1021)="?",'Cleaning Summary'!$B$29,I1021)</f>
        <v>R1023</v>
      </c>
      <c r="O1021" s="29">
        <f>DATE(J1021,MATCH(K1021,{"Jan","Feb","Mar","Apr","May","Jun","Jul","Aug","Sep","Oct","Nov","Dec"},0),D1021)</f>
        <v>36858</v>
      </c>
      <c r="P1021" s="23">
        <f>DATEDIF(O1021,'Cleaning Summary'!$B$62,"Y")</f>
        <v>22</v>
      </c>
    </row>
    <row r="1022" spans="1:16" x14ac:dyDescent="0.35">
      <c r="A1022" s="23" t="s">
        <v>2753</v>
      </c>
      <c r="B1022" s="23">
        <v>1974</v>
      </c>
      <c r="C1022" s="23" t="s">
        <v>73</v>
      </c>
      <c r="D1022" s="23">
        <v>26</v>
      </c>
      <c r="E1022" s="23">
        <v>0</v>
      </c>
      <c r="F1022" s="28">
        <v>8277.52</v>
      </c>
      <c r="G1022" s="23" t="s">
        <v>86</v>
      </c>
      <c r="H1022" s="23" t="s">
        <v>86</v>
      </c>
      <c r="I1022" s="23" t="s">
        <v>4812</v>
      </c>
      <c r="J1022" s="23">
        <f>IF(TRIM(B1022)="?",'Cleaning Summary'!$B$28,B1022)</f>
        <v>1974</v>
      </c>
      <c r="K1022" s="23" t="str">
        <f>IF(TRIM(C1022)="?",'Cleaning Summary'!$B$27,C1022)</f>
        <v>Sep</v>
      </c>
      <c r="L1022" s="23" t="str">
        <f>IF(TRIM(G1022)="?",'Cleaning Summary'!$B$40,G1022)</f>
        <v>tier - 2</v>
      </c>
      <c r="M1022" s="23" t="str">
        <f>IF(TRIM(H1022)="?",'Cleaning Summary'!$B$45,H1022)</f>
        <v>tier - 2</v>
      </c>
      <c r="N1022" s="23" t="str">
        <f>IF(TRIM(I1022)="?",'Cleaning Summary'!$B$29,I1022)</f>
        <v>R1011</v>
      </c>
      <c r="O1022" s="29">
        <f>DATE(J1022,MATCH(K1022,{"Jan","Feb","Mar","Apr","May","Jun","Jul","Aug","Sep","Oct","Nov","Dec"},0),D1022)</f>
        <v>27298</v>
      </c>
      <c r="P1022" s="23">
        <f>DATEDIF(O1022,'Cleaning Summary'!$B$62,"Y")</f>
        <v>48</v>
      </c>
    </row>
    <row r="1023" spans="1:16" x14ac:dyDescent="0.35">
      <c r="A1023" s="23" t="s">
        <v>2751</v>
      </c>
      <c r="B1023" s="23">
        <v>1974</v>
      </c>
      <c r="C1023" s="23" t="s">
        <v>4809</v>
      </c>
      <c r="D1023" s="23">
        <v>22</v>
      </c>
      <c r="E1023" s="23">
        <v>0</v>
      </c>
      <c r="F1023" s="28">
        <v>8280.6200000000008</v>
      </c>
      <c r="G1023" s="23" t="s">
        <v>86</v>
      </c>
      <c r="H1023" s="23" t="s">
        <v>86</v>
      </c>
      <c r="I1023" s="23" t="s">
        <v>4805</v>
      </c>
      <c r="J1023" s="23">
        <f>IF(TRIM(B1023)="?",'Cleaning Summary'!$B$28,B1023)</f>
        <v>1974</v>
      </c>
      <c r="K1023" s="23" t="str">
        <f>IF(TRIM(C1023)="?",'Cleaning Summary'!$B$27,C1023)</f>
        <v>Dec</v>
      </c>
      <c r="L1023" s="23" t="str">
        <f>IF(TRIM(G1023)="?",'Cleaning Summary'!$B$40,G1023)</f>
        <v>tier - 2</v>
      </c>
      <c r="M1023" s="23" t="str">
        <f>IF(TRIM(H1023)="?",'Cleaning Summary'!$B$45,H1023)</f>
        <v>tier - 2</v>
      </c>
      <c r="N1023" s="23" t="str">
        <f>IF(TRIM(I1023)="?",'Cleaning Summary'!$B$29,I1023)</f>
        <v>R1013</v>
      </c>
      <c r="O1023" s="29">
        <f>DATE(J1023,MATCH(K1023,{"Jan","Feb","Mar","Apr","May","Jun","Jul","Aug","Sep","Oct","Nov","Dec"},0),D1023)</f>
        <v>27385</v>
      </c>
      <c r="P1023" s="23">
        <f>DATEDIF(O1023,'Cleaning Summary'!$B$62,"Y")</f>
        <v>48</v>
      </c>
    </row>
    <row r="1024" spans="1:16" x14ac:dyDescent="0.35">
      <c r="A1024" s="23" t="s">
        <v>2749</v>
      </c>
      <c r="B1024" s="23">
        <v>1974</v>
      </c>
      <c r="C1024" s="23" t="s">
        <v>4807</v>
      </c>
      <c r="D1024" s="23">
        <v>6</v>
      </c>
      <c r="E1024" s="23">
        <v>0</v>
      </c>
      <c r="F1024" s="28">
        <v>8283.68</v>
      </c>
      <c r="G1024" s="23" t="s">
        <v>86</v>
      </c>
      <c r="H1024" s="23" t="s">
        <v>87</v>
      </c>
      <c r="I1024" s="23" t="s">
        <v>4805</v>
      </c>
      <c r="J1024" s="23">
        <f>IF(TRIM(B1024)="?",'Cleaning Summary'!$B$28,B1024)</f>
        <v>1974</v>
      </c>
      <c r="K1024" s="23" t="str">
        <f>IF(TRIM(C1024)="?",'Cleaning Summary'!$B$27,C1024)</f>
        <v>Jun</v>
      </c>
      <c r="L1024" s="23" t="str">
        <f>IF(TRIM(G1024)="?",'Cleaning Summary'!$B$40,G1024)</f>
        <v>tier - 2</v>
      </c>
      <c r="M1024" s="23" t="str">
        <f>IF(TRIM(H1024)="?",'Cleaning Summary'!$B$45,H1024)</f>
        <v>tier - 3</v>
      </c>
      <c r="N1024" s="23" t="str">
        <f>IF(TRIM(I1024)="?",'Cleaning Summary'!$B$29,I1024)</f>
        <v>R1013</v>
      </c>
      <c r="O1024" s="29">
        <f>DATE(J1024,MATCH(K1024,{"Jan","Feb","Mar","Apr","May","Jun","Jul","Aug","Sep","Oct","Nov","Dec"},0),D1024)</f>
        <v>27186</v>
      </c>
      <c r="P1024" s="23">
        <f>DATEDIF(O1024,'Cleaning Summary'!$B$62,"Y")</f>
        <v>49</v>
      </c>
    </row>
    <row r="1025" spans="1:16" x14ac:dyDescent="0.35">
      <c r="A1025" s="23" t="s">
        <v>2747</v>
      </c>
      <c r="B1025" s="23">
        <v>1978</v>
      </c>
      <c r="C1025" s="23" t="s">
        <v>4807</v>
      </c>
      <c r="D1025" s="23">
        <v>26</v>
      </c>
      <c r="E1025" s="23">
        <v>2</v>
      </c>
      <c r="F1025" s="28">
        <v>8302.5400000000009</v>
      </c>
      <c r="G1025" s="23" t="s">
        <v>87</v>
      </c>
      <c r="H1025" s="23" t="s">
        <v>87</v>
      </c>
      <c r="I1025" s="23" t="s">
        <v>4815</v>
      </c>
      <c r="J1025" s="23">
        <f>IF(TRIM(B1025)="?",'Cleaning Summary'!$B$28,B1025)</f>
        <v>1978</v>
      </c>
      <c r="K1025" s="23" t="str">
        <f>IF(TRIM(C1025)="?",'Cleaning Summary'!$B$27,C1025)</f>
        <v>Jun</v>
      </c>
      <c r="L1025" s="23" t="str">
        <f>IF(TRIM(G1025)="?",'Cleaning Summary'!$B$40,G1025)</f>
        <v>tier - 3</v>
      </c>
      <c r="M1025" s="23" t="str">
        <f>IF(TRIM(H1025)="?",'Cleaning Summary'!$B$45,H1025)</f>
        <v>tier - 3</v>
      </c>
      <c r="N1025" s="23" t="str">
        <f>IF(TRIM(I1025)="?",'Cleaning Summary'!$B$29,I1025)</f>
        <v>R1016</v>
      </c>
      <c r="O1025" s="29">
        <f>DATE(J1025,MATCH(K1025,{"Jan","Feb","Mar","Apr","May","Jun","Jul","Aug","Sep","Oct","Nov","Dec"},0),D1025)</f>
        <v>28667</v>
      </c>
      <c r="P1025" s="23">
        <f>DATEDIF(O1025,'Cleaning Summary'!$B$62,"Y")</f>
        <v>44</v>
      </c>
    </row>
    <row r="1026" spans="1:16" x14ac:dyDescent="0.35">
      <c r="A1026" s="23" t="s">
        <v>2745</v>
      </c>
      <c r="B1026" s="23">
        <v>1979</v>
      </c>
      <c r="C1026" s="23" t="s">
        <v>4810</v>
      </c>
      <c r="D1026" s="23">
        <v>7</v>
      </c>
      <c r="E1026" s="23">
        <v>2</v>
      </c>
      <c r="F1026" s="28">
        <v>8310.84</v>
      </c>
      <c r="G1026" s="23" t="s">
        <v>86</v>
      </c>
      <c r="H1026" s="23" t="s">
        <v>86</v>
      </c>
      <c r="I1026" s="23" t="s">
        <v>4808</v>
      </c>
      <c r="J1026" s="23">
        <f>IF(TRIM(B1026)="?",'Cleaning Summary'!$B$28,B1026)</f>
        <v>1979</v>
      </c>
      <c r="K1026" s="23" t="str">
        <f>IF(TRIM(C1026)="?",'Cleaning Summary'!$B$27,C1026)</f>
        <v>Aug</v>
      </c>
      <c r="L1026" s="23" t="str">
        <f>IF(TRIM(G1026)="?",'Cleaning Summary'!$B$40,G1026)</f>
        <v>tier - 2</v>
      </c>
      <c r="M1026" s="23" t="str">
        <f>IF(TRIM(H1026)="?",'Cleaning Summary'!$B$45,H1026)</f>
        <v>tier - 2</v>
      </c>
      <c r="N1026" s="23" t="str">
        <f>IF(TRIM(I1026)="?",'Cleaning Summary'!$B$29,I1026)</f>
        <v>R1012</v>
      </c>
      <c r="O1026" s="29">
        <f>DATE(J1026,MATCH(K1026,{"Jan","Feb","Mar","Apr","May","Jun","Jul","Aug","Sep","Oct","Nov","Dec"},0),D1026)</f>
        <v>29074</v>
      </c>
      <c r="P1026" s="23">
        <f>DATEDIF(O1026,'Cleaning Summary'!$B$62,"Y")</f>
        <v>43</v>
      </c>
    </row>
    <row r="1027" spans="1:16" x14ac:dyDescent="0.35">
      <c r="A1027" s="23" t="s">
        <v>2743</v>
      </c>
      <c r="B1027" s="23">
        <v>1993</v>
      </c>
      <c r="C1027" s="23" t="s">
        <v>4807</v>
      </c>
      <c r="D1027" s="23">
        <v>22</v>
      </c>
      <c r="E1027" s="23">
        <v>0</v>
      </c>
      <c r="F1027" s="28">
        <v>8314.65</v>
      </c>
      <c r="G1027" s="23" t="s">
        <v>86</v>
      </c>
      <c r="H1027" s="23" t="s">
        <v>85</v>
      </c>
      <c r="I1027" s="23" t="s">
        <v>4808</v>
      </c>
      <c r="J1027" s="23">
        <f>IF(TRIM(B1027)="?",'Cleaning Summary'!$B$28,B1027)</f>
        <v>1993</v>
      </c>
      <c r="K1027" s="23" t="str">
        <f>IF(TRIM(C1027)="?",'Cleaning Summary'!$B$27,C1027)</f>
        <v>Jun</v>
      </c>
      <c r="L1027" s="23" t="str">
        <f>IF(TRIM(G1027)="?",'Cleaning Summary'!$B$40,G1027)</f>
        <v>tier - 2</v>
      </c>
      <c r="M1027" s="23" t="str">
        <f>IF(TRIM(H1027)="?",'Cleaning Summary'!$B$45,H1027)</f>
        <v>tier - 1</v>
      </c>
      <c r="N1027" s="23" t="str">
        <f>IF(TRIM(I1027)="?",'Cleaning Summary'!$B$29,I1027)</f>
        <v>R1012</v>
      </c>
      <c r="O1027" s="29">
        <f>DATE(J1027,MATCH(K1027,{"Jan","Feb","Mar","Apr","May","Jun","Jul","Aug","Sep","Oct","Nov","Dec"},0),D1027)</f>
        <v>34142</v>
      </c>
      <c r="P1027" s="23">
        <f>DATEDIF(O1027,'Cleaning Summary'!$B$62,"Y")</f>
        <v>29</v>
      </c>
    </row>
    <row r="1028" spans="1:16" x14ac:dyDescent="0.35">
      <c r="A1028" s="23" t="s">
        <v>2741</v>
      </c>
      <c r="B1028" s="23">
        <v>1976</v>
      </c>
      <c r="C1028" s="23" t="s">
        <v>4804</v>
      </c>
      <c r="D1028" s="23">
        <v>12</v>
      </c>
      <c r="E1028" s="23">
        <v>1</v>
      </c>
      <c r="F1028" s="28">
        <v>8334.4599999999991</v>
      </c>
      <c r="G1028" s="23" t="s">
        <v>87</v>
      </c>
      <c r="H1028" s="23" t="s">
        <v>86</v>
      </c>
      <c r="I1028" s="23" t="s">
        <v>4815</v>
      </c>
      <c r="J1028" s="23">
        <f>IF(TRIM(B1028)="?",'Cleaning Summary'!$B$28,B1028)</f>
        <v>1976</v>
      </c>
      <c r="K1028" s="23" t="str">
        <f>IF(TRIM(C1028)="?",'Cleaning Summary'!$B$27,C1028)</f>
        <v>Jul</v>
      </c>
      <c r="L1028" s="23" t="str">
        <f>IF(TRIM(G1028)="?",'Cleaning Summary'!$B$40,G1028)</f>
        <v>tier - 3</v>
      </c>
      <c r="M1028" s="23" t="str">
        <f>IF(TRIM(H1028)="?",'Cleaning Summary'!$B$45,H1028)</f>
        <v>tier - 2</v>
      </c>
      <c r="N1028" s="23" t="str">
        <f>IF(TRIM(I1028)="?",'Cleaning Summary'!$B$29,I1028)</f>
        <v>R1016</v>
      </c>
      <c r="O1028" s="29">
        <f>DATE(J1028,MATCH(K1028,{"Jan","Feb","Mar","Apr","May","Jun","Jul","Aug","Sep","Oct","Nov","Dec"},0),D1028)</f>
        <v>27953</v>
      </c>
      <c r="P1028" s="23">
        <f>DATEDIF(O1028,'Cleaning Summary'!$B$62,"Y")</f>
        <v>46</v>
      </c>
    </row>
    <row r="1029" spans="1:16" x14ac:dyDescent="0.35">
      <c r="A1029" s="23" t="s">
        <v>2739</v>
      </c>
      <c r="B1029" s="23">
        <v>1976</v>
      </c>
      <c r="C1029" s="23" t="s">
        <v>4804</v>
      </c>
      <c r="D1029" s="23">
        <v>20</v>
      </c>
      <c r="E1029" s="23">
        <v>1</v>
      </c>
      <c r="F1029" s="28">
        <v>8334.59</v>
      </c>
      <c r="G1029" s="23" t="s">
        <v>87</v>
      </c>
      <c r="H1029" s="23" t="s">
        <v>86</v>
      </c>
      <c r="I1029" s="23" t="s">
        <v>4815</v>
      </c>
      <c r="J1029" s="23">
        <f>IF(TRIM(B1029)="?",'Cleaning Summary'!$B$28,B1029)</f>
        <v>1976</v>
      </c>
      <c r="K1029" s="23" t="str">
        <f>IF(TRIM(C1029)="?",'Cleaning Summary'!$B$27,C1029)</f>
        <v>Jul</v>
      </c>
      <c r="L1029" s="23" t="str">
        <f>IF(TRIM(G1029)="?",'Cleaning Summary'!$B$40,G1029)</f>
        <v>tier - 3</v>
      </c>
      <c r="M1029" s="23" t="str">
        <f>IF(TRIM(H1029)="?",'Cleaning Summary'!$B$45,H1029)</f>
        <v>tier - 2</v>
      </c>
      <c r="N1029" s="23" t="str">
        <f>IF(TRIM(I1029)="?",'Cleaning Summary'!$B$29,I1029)</f>
        <v>R1016</v>
      </c>
      <c r="O1029" s="29">
        <f>DATE(J1029,MATCH(K1029,{"Jan","Feb","Mar","Apr","May","Jun","Jul","Aug","Sep","Oct","Nov","Dec"},0),D1029)</f>
        <v>27961</v>
      </c>
      <c r="P1029" s="23">
        <f>DATEDIF(O1029,'Cleaning Summary'!$B$62,"Y")</f>
        <v>46</v>
      </c>
    </row>
    <row r="1030" spans="1:16" x14ac:dyDescent="0.35">
      <c r="A1030" s="23" t="s">
        <v>2737</v>
      </c>
      <c r="B1030" s="23">
        <v>1976</v>
      </c>
      <c r="C1030" s="23" t="s">
        <v>4804</v>
      </c>
      <c r="D1030" s="23">
        <v>7</v>
      </c>
      <c r="E1030" s="23">
        <v>1</v>
      </c>
      <c r="F1030" s="28">
        <v>8342.91</v>
      </c>
      <c r="G1030" s="23" t="s">
        <v>87</v>
      </c>
      <c r="H1030" s="23" t="s">
        <v>85</v>
      </c>
      <c r="I1030" s="23" t="s">
        <v>4815</v>
      </c>
      <c r="J1030" s="23">
        <f>IF(TRIM(B1030)="?",'Cleaning Summary'!$B$28,B1030)</f>
        <v>1976</v>
      </c>
      <c r="K1030" s="23" t="str">
        <f>IF(TRIM(C1030)="?",'Cleaning Summary'!$B$27,C1030)</f>
        <v>Jul</v>
      </c>
      <c r="L1030" s="23" t="str">
        <f>IF(TRIM(G1030)="?",'Cleaning Summary'!$B$40,G1030)</f>
        <v>tier - 3</v>
      </c>
      <c r="M1030" s="23" t="str">
        <f>IF(TRIM(H1030)="?",'Cleaning Summary'!$B$45,H1030)</f>
        <v>tier - 1</v>
      </c>
      <c r="N1030" s="23" t="str">
        <f>IF(TRIM(I1030)="?",'Cleaning Summary'!$B$29,I1030)</f>
        <v>R1016</v>
      </c>
      <c r="O1030" s="29">
        <f>DATE(J1030,MATCH(K1030,{"Jan","Feb","Mar","Apr","May","Jun","Jul","Aug","Sep","Oct","Nov","Dec"},0),D1030)</f>
        <v>27948</v>
      </c>
      <c r="P1030" s="23">
        <f>DATEDIF(O1030,'Cleaning Summary'!$B$62,"Y")</f>
        <v>46</v>
      </c>
    </row>
    <row r="1031" spans="1:16" x14ac:dyDescent="0.35">
      <c r="A1031" s="23" t="s">
        <v>2735</v>
      </c>
      <c r="B1031" s="23">
        <v>1976</v>
      </c>
      <c r="C1031" s="23" t="s">
        <v>4807</v>
      </c>
      <c r="D1031" s="23">
        <v>12</v>
      </c>
      <c r="E1031" s="23">
        <v>2</v>
      </c>
      <c r="F1031" s="28">
        <v>8347.16</v>
      </c>
      <c r="G1031" s="23" t="s">
        <v>86</v>
      </c>
      <c r="H1031" s="23" t="s">
        <v>85</v>
      </c>
      <c r="I1031" s="23" t="s">
        <v>4805</v>
      </c>
      <c r="J1031" s="23">
        <f>IF(TRIM(B1031)="?",'Cleaning Summary'!$B$28,B1031)</f>
        <v>1976</v>
      </c>
      <c r="K1031" s="23" t="str">
        <f>IF(TRIM(C1031)="?",'Cleaning Summary'!$B$27,C1031)</f>
        <v>Jun</v>
      </c>
      <c r="L1031" s="23" t="str">
        <f>IF(TRIM(G1031)="?",'Cleaning Summary'!$B$40,G1031)</f>
        <v>tier - 2</v>
      </c>
      <c r="M1031" s="23" t="str">
        <f>IF(TRIM(H1031)="?",'Cleaning Summary'!$B$45,H1031)</f>
        <v>tier - 1</v>
      </c>
      <c r="N1031" s="23" t="str">
        <f>IF(TRIM(I1031)="?",'Cleaning Summary'!$B$29,I1031)</f>
        <v>R1013</v>
      </c>
      <c r="O1031" s="29">
        <f>DATE(J1031,MATCH(K1031,{"Jan","Feb","Mar","Apr","May","Jun","Jul","Aug","Sep","Oct","Nov","Dec"},0),D1031)</f>
        <v>27923</v>
      </c>
      <c r="P1031" s="23">
        <f>DATEDIF(O1031,'Cleaning Summary'!$B$62,"Y")</f>
        <v>46</v>
      </c>
    </row>
    <row r="1032" spans="1:16" x14ac:dyDescent="0.35">
      <c r="A1032" s="23" t="s">
        <v>2733</v>
      </c>
      <c r="B1032" s="23">
        <v>1963</v>
      </c>
      <c r="C1032" s="23" t="s">
        <v>73</v>
      </c>
      <c r="D1032" s="23">
        <v>21</v>
      </c>
      <c r="E1032" s="23">
        <v>0</v>
      </c>
      <c r="F1032" s="28">
        <v>8355.5400000000009</v>
      </c>
      <c r="G1032" s="23" t="s">
        <v>87</v>
      </c>
      <c r="H1032" s="23" t="s">
        <v>87</v>
      </c>
      <c r="I1032" s="23" t="s">
        <v>4808</v>
      </c>
      <c r="J1032" s="23">
        <f>IF(TRIM(B1032)="?",'Cleaning Summary'!$B$28,B1032)</f>
        <v>1963</v>
      </c>
      <c r="K1032" s="23" t="str">
        <f>IF(TRIM(C1032)="?",'Cleaning Summary'!$B$27,C1032)</f>
        <v>Sep</v>
      </c>
      <c r="L1032" s="23" t="str">
        <f>IF(TRIM(G1032)="?",'Cleaning Summary'!$B$40,G1032)</f>
        <v>tier - 3</v>
      </c>
      <c r="M1032" s="23" t="str">
        <f>IF(TRIM(H1032)="?",'Cleaning Summary'!$B$45,H1032)</f>
        <v>tier - 3</v>
      </c>
      <c r="N1032" s="23" t="str">
        <f>IF(TRIM(I1032)="?",'Cleaning Summary'!$B$29,I1032)</f>
        <v>R1012</v>
      </c>
      <c r="O1032" s="29">
        <f>DATE(J1032,MATCH(K1032,{"Jan","Feb","Mar","Apr","May","Jun","Jul","Aug","Sep","Oct","Nov","Dec"},0),D1032)</f>
        <v>23275</v>
      </c>
      <c r="P1032" s="23">
        <f>DATEDIF(O1032,'Cleaning Summary'!$B$62,"Y")</f>
        <v>59</v>
      </c>
    </row>
    <row r="1033" spans="1:16" x14ac:dyDescent="0.35">
      <c r="A1033" s="23" t="s">
        <v>2731</v>
      </c>
      <c r="B1033" s="23">
        <v>1971</v>
      </c>
      <c r="C1033" s="23" t="s">
        <v>73</v>
      </c>
      <c r="D1033" s="23">
        <v>4</v>
      </c>
      <c r="E1033" s="23">
        <v>0</v>
      </c>
      <c r="F1033" s="28">
        <v>8396.6200000000008</v>
      </c>
      <c r="G1033" s="23" t="s">
        <v>86</v>
      </c>
      <c r="H1033" s="23" t="s">
        <v>87</v>
      </c>
      <c r="I1033" s="23" t="s">
        <v>4805</v>
      </c>
      <c r="J1033" s="23">
        <f>IF(TRIM(B1033)="?",'Cleaning Summary'!$B$28,B1033)</f>
        <v>1971</v>
      </c>
      <c r="K1033" s="23" t="str">
        <f>IF(TRIM(C1033)="?",'Cleaning Summary'!$B$27,C1033)</f>
        <v>Sep</v>
      </c>
      <c r="L1033" s="23" t="str">
        <f>IF(TRIM(G1033)="?",'Cleaning Summary'!$B$40,G1033)</f>
        <v>tier - 2</v>
      </c>
      <c r="M1033" s="23" t="str">
        <f>IF(TRIM(H1033)="?",'Cleaning Summary'!$B$45,H1033)</f>
        <v>tier - 3</v>
      </c>
      <c r="N1033" s="23" t="str">
        <f>IF(TRIM(I1033)="?",'Cleaning Summary'!$B$29,I1033)</f>
        <v>R1013</v>
      </c>
      <c r="O1033" s="29">
        <f>DATE(J1033,MATCH(K1033,{"Jan","Feb","Mar","Apr","May","Jun","Jul","Aug","Sep","Oct","Nov","Dec"},0),D1033)</f>
        <v>26180</v>
      </c>
      <c r="P1033" s="23">
        <f>DATEDIF(O1033,'Cleaning Summary'!$B$62,"Y")</f>
        <v>51</v>
      </c>
    </row>
    <row r="1034" spans="1:16" x14ac:dyDescent="0.35">
      <c r="A1034" s="23" t="s">
        <v>2729</v>
      </c>
      <c r="B1034" s="23">
        <v>1971</v>
      </c>
      <c r="C1034" s="23" t="s">
        <v>73</v>
      </c>
      <c r="D1034" s="23">
        <v>18</v>
      </c>
      <c r="E1034" s="23">
        <v>0</v>
      </c>
      <c r="F1034" s="28">
        <v>8400.01</v>
      </c>
      <c r="G1034" s="23" t="s">
        <v>86</v>
      </c>
      <c r="H1034" s="23" t="s">
        <v>87</v>
      </c>
      <c r="I1034" s="23" t="s">
        <v>4805</v>
      </c>
      <c r="J1034" s="23">
        <f>IF(TRIM(B1034)="?",'Cleaning Summary'!$B$28,B1034)</f>
        <v>1971</v>
      </c>
      <c r="K1034" s="23" t="str">
        <f>IF(TRIM(C1034)="?",'Cleaning Summary'!$B$27,C1034)</f>
        <v>Sep</v>
      </c>
      <c r="L1034" s="23" t="str">
        <f>IF(TRIM(G1034)="?",'Cleaning Summary'!$B$40,G1034)</f>
        <v>tier - 2</v>
      </c>
      <c r="M1034" s="23" t="str">
        <f>IF(TRIM(H1034)="?",'Cleaning Summary'!$B$45,H1034)</f>
        <v>tier - 3</v>
      </c>
      <c r="N1034" s="23" t="str">
        <f>IF(TRIM(I1034)="?",'Cleaning Summary'!$B$29,I1034)</f>
        <v>R1013</v>
      </c>
      <c r="O1034" s="29">
        <f>DATE(J1034,MATCH(K1034,{"Jan","Feb","Mar","Apr","May","Jun","Jul","Aug","Sep","Oct","Nov","Dec"},0),D1034)</f>
        <v>26194</v>
      </c>
      <c r="P1034" s="23">
        <f>DATEDIF(O1034,'Cleaning Summary'!$B$62,"Y")</f>
        <v>51</v>
      </c>
    </row>
    <row r="1035" spans="1:16" x14ac:dyDescent="0.35">
      <c r="A1035" s="23" t="s">
        <v>2727</v>
      </c>
      <c r="B1035" s="23">
        <v>1979</v>
      </c>
      <c r="C1035" s="23" t="s">
        <v>4807</v>
      </c>
      <c r="D1035" s="23">
        <v>11</v>
      </c>
      <c r="E1035" s="23">
        <v>3</v>
      </c>
      <c r="F1035" s="28">
        <v>8410.0499999999993</v>
      </c>
      <c r="G1035" s="23" t="s">
        <v>86</v>
      </c>
      <c r="H1035" s="23" t="s">
        <v>86</v>
      </c>
      <c r="I1035" s="23" t="s">
        <v>4808</v>
      </c>
      <c r="J1035" s="23">
        <f>IF(TRIM(B1035)="?",'Cleaning Summary'!$B$28,B1035)</f>
        <v>1979</v>
      </c>
      <c r="K1035" s="23" t="str">
        <f>IF(TRIM(C1035)="?",'Cleaning Summary'!$B$27,C1035)</f>
        <v>Jun</v>
      </c>
      <c r="L1035" s="23" t="str">
        <f>IF(TRIM(G1035)="?",'Cleaning Summary'!$B$40,G1035)</f>
        <v>tier - 2</v>
      </c>
      <c r="M1035" s="23" t="str">
        <f>IF(TRIM(H1035)="?",'Cleaning Summary'!$B$45,H1035)</f>
        <v>tier - 2</v>
      </c>
      <c r="N1035" s="23" t="str">
        <f>IF(TRIM(I1035)="?",'Cleaning Summary'!$B$29,I1035)</f>
        <v>R1012</v>
      </c>
      <c r="O1035" s="29">
        <f>DATE(J1035,MATCH(K1035,{"Jan","Feb","Mar","Apr","May","Jun","Jul","Aug","Sep","Oct","Nov","Dec"},0),D1035)</f>
        <v>29017</v>
      </c>
      <c r="P1035" s="23">
        <f>DATEDIF(O1035,'Cleaning Summary'!$B$62,"Y")</f>
        <v>43</v>
      </c>
    </row>
    <row r="1036" spans="1:16" x14ac:dyDescent="0.35">
      <c r="A1036" s="23" t="s">
        <v>2725</v>
      </c>
      <c r="B1036" s="23">
        <v>1977</v>
      </c>
      <c r="C1036" s="23" t="s">
        <v>73</v>
      </c>
      <c r="D1036" s="23">
        <v>4</v>
      </c>
      <c r="E1036" s="23">
        <v>2</v>
      </c>
      <c r="F1036" s="28">
        <v>8413.4599999999991</v>
      </c>
      <c r="G1036" s="23" t="s">
        <v>87</v>
      </c>
      <c r="H1036" s="23" t="s">
        <v>85</v>
      </c>
      <c r="I1036" s="23" t="s">
        <v>4808</v>
      </c>
      <c r="J1036" s="23">
        <f>IF(TRIM(B1036)="?",'Cleaning Summary'!$B$28,B1036)</f>
        <v>1977</v>
      </c>
      <c r="K1036" s="23" t="str">
        <f>IF(TRIM(C1036)="?",'Cleaning Summary'!$B$27,C1036)</f>
        <v>Sep</v>
      </c>
      <c r="L1036" s="23" t="str">
        <f>IF(TRIM(G1036)="?",'Cleaning Summary'!$B$40,G1036)</f>
        <v>tier - 3</v>
      </c>
      <c r="M1036" s="23" t="str">
        <f>IF(TRIM(H1036)="?",'Cleaning Summary'!$B$45,H1036)</f>
        <v>tier - 1</v>
      </c>
      <c r="N1036" s="23" t="str">
        <f>IF(TRIM(I1036)="?",'Cleaning Summary'!$B$29,I1036)</f>
        <v>R1012</v>
      </c>
      <c r="O1036" s="29">
        <f>DATE(J1036,MATCH(K1036,{"Jan","Feb","Mar","Apr","May","Jun","Jul","Aug","Sep","Oct","Nov","Dec"},0),D1036)</f>
        <v>28372</v>
      </c>
      <c r="P1036" s="23">
        <f>DATEDIF(O1036,'Cleaning Summary'!$B$62,"Y")</f>
        <v>45</v>
      </c>
    </row>
    <row r="1037" spans="1:16" x14ac:dyDescent="0.35">
      <c r="A1037" s="23" t="s">
        <v>2723</v>
      </c>
      <c r="B1037" s="23">
        <v>1975</v>
      </c>
      <c r="C1037" s="23" t="s">
        <v>73</v>
      </c>
      <c r="D1037" s="23">
        <v>28</v>
      </c>
      <c r="E1037" s="23">
        <v>1</v>
      </c>
      <c r="F1037" s="28">
        <v>8428.07</v>
      </c>
      <c r="G1037" s="23" t="s">
        <v>87</v>
      </c>
      <c r="H1037" s="23" t="s">
        <v>86</v>
      </c>
      <c r="I1037" s="23" t="s">
        <v>4808</v>
      </c>
      <c r="J1037" s="23">
        <f>IF(TRIM(B1037)="?",'Cleaning Summary'!$B$28,B1037)</f>
        <v>1975</v>
      </c>
      <c r="K1037" s="23" t="str">
        <f>IF(TRIM(C1037)="?",'Cleaning Summary'!$B$27,C1037)</f>
        <v>Sep</v>
      </c>
      <c r="L1037" s="23" t="str">
        <f>IF(TRIM(G1037)="?",'Cleaning Summary'!$B$40,G1037)</f>
        <v>tier - 3</v>
      </c>
      <c r="M1037" s="23" t="str">
        <f>IF(TRIM(H1037)="?",'Cleaning Summary'!$B$45,H1037)</f>
        <v>tier - 2</v>
      </c>
      <c r="N1037" s="23" t="str">
        <f>IF(TRIM(I1037)="?",'Cleaning Summary'!$B$29,I1037)</f>
        <v>R1012</v>
      </c>
      <c r="O1037" s="29">
        <f>DATE(J1037,MATCH(K1037,{"Jan","Feb","Mar","Apr","May","Jun","Jul","Aug","Sep","Oct","Nov","Dec"},0),D1037)</f>
        <v>27665</v>
      </c>
      <c r="P1037" s="23">
        <f>DATEDIF(O1037,'Cleaning Summary'!$B$62,"Y")</f>
        <v>47</v>
      </c>
    </row>
    <row r="1038" spans="1:16" x14ac:dyDescent="0.35">
      <c r="A1038" s="23" t="s">
        <v>2721</v>
      </c>
      <c r="B1038" s="23">
        <v>1963</v>
      </c>
      <c r="C1038" s="23" t="s">
        <v>73</v>
      </c>
      <c r="D1038" s="23">
        <v>24</v>
      </c>
      <c r="E1038" s="23">
        <v>0</v>
      </c>
      <c r="F1038" s="28">
        <v>8440.0499999999993</v>
      </c>
      <c r="G1038" s="23" t="s">
        <v>87</v>
      </c>
      <c r="H1038" s="23" t="s">
        <v>86</v>
      </c>
      <c r="I1038" s="23" t="s">
        <v>4805</v>
      </c>
      <c r="J1038" s="23">
        <f>IF(TRIM(B1038)="?",'Cleaning Summary'!$B$28,B1038)</f>
        <v>1963</v>
      </c>
      <c r="K1038" s="23" t="str">
        <f>IF(TRIM(C1038)="?",'Cleaning Summary'!$B$27,C1038)</f>
        <v>Sep</v>
      </c>
      <c r="L1038" s="23" t="str">
        <f>IF(TRIM(G1038)="?",'Cleaning Summary'!$B$40,G1038)</f>
        <v>tier - 3</v>
      </c>
      <c r="M1038" s="23" t="str">
        <f>IF(TRIM(H1038)="?",'Cleaning Summary'!$B$45,H1038)</f>
        <v>tier - 2</v>
      </c>
      <c r="N1038" s="23" t="str">
        <f>IF(TRIM(I1038)="?",'Cleaning Summary'!$B$29,I1038)</f>
        <v>R1013</v>
      </c>
      <c r="O1038" s="29">
        <f>DATE(J1038,MATCH(K1038,{"Jan","Feb","Mar","Apr","May","Jun","Jul","Aug","Sep","Oct","Nov","Dec"},0),D1038)</f>
        <v>23278</v>
      </c>
      <c r="P1038" s="23">
        <f>DATEDIF(O1038,'Cleaning Summary'!$B$62,"Y")</f>
        <v>59</v>
      </c>
    </row>
    <row r="1039" spans="1:16" x14ac:dyDescent="0.35">
      <c r="A1039" s="23" t="s">
        <v>2719</v>
      </c>
      <c r="B1039" s="23">
        <v>1972</v>
      </c>
      <c r="C1039" s="23" t="s">
        <v>73</v>
      </c>
      <c r="D1039" s="23">
        <v>9</v>
      </c>
      <c r="E1039" s="23">
        <v>0</v>
      </c>
      <c r="F1039" s="28">
        <v>8442.67</v>
      </c>
      <c r="G1039" s="23" t="s">
        <v>86</v>
      </c>
      <c r="H1039" s="23" t="s">
        <v>87</v>
      </c>
      <c r="I1039" s="23" t="s">
        <v>4805</v>
      </c>
      <c r="J1039" s="23">
        <f>IF(TRIM(B1039)="?",'Cleaning Summary'!$B$28,B1039)</f>
        <v>1972</v>
      </c>
      <c r="K1039" s="23" t="str">
        <f>IF(TRIM(C1039)="?",'Cleaning Summary'!$B$27,C1039)</f>
        <v>Sep</v>
      </c>
      <c r="L1039" s="23" t="str">
        <f>IF(TRIM(G1039)="?",'Cleaning Summary'!$B$40,G1039)</f>
        <v>tier - 2</v>
      </c>
      <c r="M1039" s="23" t="str">
        <f>IF(TRIM(H1039)="?",'Cleaning Summary'!$B$45,H1039)</f>
        <v>tier - 3</v>
      </c>
      <c r="N1039" s="23" t="str">
        <f>IF(TRIM(I1039)="?",'Cleaning Summary'!$B$29,I1039)</f>
        <v>R1013</v>
      </c>
      <c r="O1039" s="29">
        <f>DATE(J1039,MATCH(K1039,{"Jan","Feb","Mar","Apr","May","Jun","Jul","Aug","Sep","Oct","Nov","Dec"},0),D1039)</f>
        <v>26551</v>
      </c>
      <c r="P1039" s="23">
        <f>DATEDIF(O1039,'Cleaning Summary'!$B$62,"Y")</f>
        <v>50</v>
      </c>
    </row>
    <row r="1040" spans="1:16" x14ac:dyDescent="0.35">
      <c r="A1040" s="23" t="s">
        <v>2717</v>
      </c>
      <c r="B1040" s="23">
        <v>1972</v>
      </c>
      <c r="C1040" s="23" t="s">
        <v>73</v>
      </c>
      <c r="D1040" s="23">
        <v>4</v>
      </c>
      <c r="E1040" s="23">
        <v>0</v>
      </c>
      <c r="F1040" s="28">
        <v>8444.4699999999993</v>
      </c>
      <c r="G1040" s="23" t="s">
        <v>87</v>
      </c>
      <c r="H1040" s="23" t="s">
        <v>85</v>
      </c>
      <c r="I1040" s="23" t="s">
        <v>4812</v>
      </c>
      <c r="J1040" s="23">
        <f>IF(TRIM(B1040)="?",'Cleaning Summary'!$B$28,B1040)</f>
        <v>1972</v>
      </c>
      <c r="K1040" s="23" t="str">
        <f>IF(TRIM(C1040)="?",'Cleaning Summary'!$B$27,C1040)</f>
        <v>Sep</v>
      </c>
      <c r="L1040" s="23" t="str">
        <f>IF(TRIM(G1040)="?",'Cleaning Summary'!$B$40,G1040)</f>
        <v>tier - 3</v>
      </c>
      <c r="M1040" s="23" t="str">
        <f>IF(TRIM(H1040)="?",'Cleaning Summary'!$B$45,H1040)</f>
        <v>tier - 1</v>
      </c>
      <c r="N1040" s="23" t="str">
        <f>IF(TRIM(I1040)="?",'Cleaning Summary'!$B$29,I1040)</f>
        <v>R1011</v>
      </c>
      <c r="O1040" s="29">
        <f>DATE(J1040,MATCH(K1040,{"Jan","Feb","Mar","Apr","May","Jun","Jul","Aug","Sep","Oct","Nov","Dec"},0),D1040)</f>
        <v>26546</v>
      </c>
      <c r="P1040" s="23">
        <f>DATEDIF(O1040,'Cleaning Summary'!$B$62,"Y")</f>
        <v>50</v>
      </c>
    </row>
    <row r="1041" spans="1:16" x14ac:dyDescent="0.35">
      <c r="A1041" s="23" t="s">
        <v>2715</v>
      </c>
      <c r="B1041" s="23">
        <v>1966</v>
      </c>
      <c r="C1041" s="23" t="s">
        <v>4807</v>
      </c>
      <c r="D1041" s="23">
        <v>12</v>
      </c>
      <c r="E1041" s="23">
        <v>0</v>
      </c>
      <c r="F1041" s="28">
        <v>8448.66</v>
      </c>
      <c r="G1041" s="23" t="s">
        <v>87</v>
      </c>
      <c r="H1041" s="23" t="s">
        <v>85</v>
      </c>
      <c r="I1041" s="23" t="s">
        <v>4805</v>
      </c>
      <c r="J1041" s="23">
        <f>IF(TRIM(B1041)="?",'Cleaning Summary'!$B$28,B1041)</f>
        <v>1966</v>
      </c>
      <c r="K1041" s="23" t="str">
        <f>IF(TRIM(C1041)="?",'Cleaning Summary'!$B$27,C1041)</f>
        <v>Jun</v>
      </c>
      <c r="L1041" s="23" t="str">
        <f>IF(TRIM(G1041)="?",'Cleaning Summary'!$B$40,G1041)</f>
        <v>tier - 3</v>
      </c>
      <c r="M1041" s="23" t="str">
        <f>IF(TRIM(H1041)="?",'Cleaning Summary'!$B$45,H1041)</f>
        <v>tier - 1</v>
      </c>
      <c r="N1041" s="23" t="str">
        <f>IF(TRIM(I1041)="?",'Cleaning Summary'!$B$29,I1041)</f>
        <v>R1013</v>
      </c>
      <c r="O1041" s="29">
        <f>DATE(J1041,MATCH(K1041,{"Jan","Feb","Mar","Apr","May","Jun","Jul","Aug","Sep","Oct","Nov","Dec"},0),D1041)</f>
        <v>24270</v>
      </c>
      <c r="P1041" s="23">
        <f>DATEDIF(O1041,'Cleaning Summary'!$B$62,"Y")</f>
        <v>56</v>
      </c>
    </row>
    <row r="1042" spans="1:16" x14ac:dyDescent="0.35">
      <c r="A1042" s="23" t="s">
        <v>2713</v>
      </c>
      <c r="B1042" s="23">
        <v>1984</v>
      </c>
      <c r="C1042" s="23" t="s">
        <v>4807</v>
      </c>
      <c r="D1042" s="23">
        <v>19</v>
      </c>
      <c r="E1042" s="23">
        <v>3</v>
      </c>
      <c r="F1042" s="28">
        <v>8450.82</v>
      </c>
      <c r="G1042" s="23" t="s">
        <v>86</v>
      </c>
      <c r="H1042" s="23" t="s">
        <v>86</v>
      </c>
      <c r="I1042" s="23" t="s">
        <v>4817</v>
      </c>
      <c r="J1042" s="23">
        <f>IF(TRIM(B1042)="?",'Cleaning Summary'!$B$28,B1042)</f>
        <v>1984</v>
      </c>
      <c r="K1042" s="23" t="str">
        <f>IF(TRIM(C1042)="?",'Cleaning Summary'!$B$27,C1042)</f>
        <v>Jun</v>
      </c>
      <c r="L1042" s="23" t="str">
        <f>IF(TRIM(G1042)="?",'Cleaning Summary'!$B$40,G1042)</f>
        <v>tier - 2</v>
      </c>
      <c r="M1042" s="23" t="str">
        <f>IF(TRIM(H1042)="?",'Cleaning Summary'!$B$45,H1042)</f>
        <v>tier - 2</v>
      </c>
      <c r="N1042" s="23" t="str">
        <f>IF(TRIM(I1042)="?",'Cleaning Summary'!$B$29,I1042)</f>
        <v>R1025</v>
      </c>
      <c r="O1042" s="29">
        <f>DATE(J1042,MATCH(K1042,{"Jan","Feb","Mar","Apr","May","Jun","Jul","Aug","Sep","Oct","Nov","Dec"},0),D1042)</f>
        <v>30852</v>
      </c>
      <c r="P1042" s="23">
        <f>DATEDIF(O1042,'Cleaning Summary'!$B$62,"Y")</f>
        <v>38</v>
      </c>
    </row>
    <row r="1043" spans="1:16" x14ac:dyDescent="0.35">
      <c r="A1043" s="23" t="s">
        <v>2711</v>
      </c>
      <c r="B1043" s="23">
        <v>1972</v>
      </c>
      <c r="C1043" s="23" t="s">
        <v>4809</v>
      </c>
      <c r="D1043" s="23">
        <v>26</v>
      </c>
      <c r="E1043" s="23">
        <v>0</v>
      </c>
      <c r="F1043" s="28">
        <v>8457.82</v>
      </c>
      <c r="G1043" s="23" t="s">
        <v>86</v>
      </c>
      <c r="H1043" s="23" t="s">
        <v>87</v>
      </c>
      <c r="I1043" s="23" t="s">
        <v>4812</v>
      </c>
      <c r="J1043" s="23">
        <f>IF(TRIM(B1043)="?",'Cleaning Summary'!$B$28,B1043)</f>
        <v>1972</v>
      </c>
      <c r="K1043" s="23" t="str">
        <f>IF(TRIM(C1043)="?",'Cleaning Summary'!$B$27,C1043)</f>
        <v>Dec</v>
      </c>
      <c r="L1043" s="23" t="str">
        <f>IF(TRIM(G1043)="?",'Cleaning Summary'!$B$40,G1043)</f>
        <v>tier - 2</v>
      </c>
      <c r="M1043" s="23" t="str">
        <f>IF(TRIM(H1043)="?",'Cleaning Summary'!$B$45,H1043)</f>
        <v>tier - 3</v>
      </c>
      <c r="N1043" s="23" t="str">
        <f>IF(TRIM(I1043)="?",'Cleaning Summary'!$B$29,I1043)</f>
        <v>R1011</v>
      </c>
      <c r="O1043" s="29">
        <f>DATE(J1043,MATCH(K1043,{"Jan","Feb","Mar","Apr","May","Jun","Jul","Aug","Sep","Oct","Nov","Dec"},0),D1043)</f>
        <v>26659</v>
      </c>
      <c r="P1043" s="23">
        <f>DATEDIF(O1043,'Cleaning Summary'!$B$62,"Y")</f>
        <v>50</v>
      </c>
    </row>
    <row r="1044" spans="1:16" x14ac:dyDescent="0.35">
      <c r="A1044" s="23" t="s">
        <v>2709</v>
      </c>
      <c r="B1044" s="23">
        <v>1992</v>
      </c>
      <c r="C1044" s="23" t="s">
        <v>73</v>
      </c>
      <c r="D1044" s="23">
        <v>9</v>
      </c>
      <c r="E1044" s="23">
        <v>0</v>
      </c>
      <c r="F1044" s="28">
        <v>8466.35</v>
      </c>
      <c r="G1044" s="23" t="s">
        <v>86</v>
      </c>
      <c r="H1044" s="23" t="s">
        <v>86</v>
      </c>
      <c r="I1044" s="23" t="s">
        <v>4808</v>
      </c>
      <c r="J1044" s="23">
        <f>IF(TRIM(B1044)="?",'Cleaning Summary'!$B$28,B1044)</f>
        <v>1992</v>
      </c>
      <c r="K1044" s="23" t="str">
        <f>IF(TRIM(C1044)="?",'Cleaning Summary'!$B$27,C1044)</f>
        <v>Sep</v>
      </c>
      <c r="L1044" s="23" t="str">
        <f>IF(TRIM(G1044)="?",'Cleaning Summary'!$B$40,G1044)</f>
        <v>tier - 2</v>
      </c>
      <c r="M1044" s="23" t="str">
        <f>IF(TRIM(H1044)="?",'Cleaning Summary'!$B$45,H1044)</f>
        <v>tier - 2</v>
      </c>
      <c r="N1044" s="23" t="str">
        <f>IF(TRIM(I1044)="?",'Cleaning Summary'!$B$29,I1044)</f>
        <v>R1012</v>
      </c>
      <c r="O1044" s="29">
        <f>DATE(J1044,MATCH(K1044,{"Jan","Feb","Mar","Apr","May","Jun","Jul","Aug","Sep","Oct","Nov","Dec"},0),D1044)</f>
        <v>33856</v>
      </c>
      <c r="P1044" s="23">
        <f>DATEDIF(O1044,'Cleaning Summary'!$B$62,"Y")</f>
        <v>30</v>
      </c>
    </row>
    <row r="1045" spans="1:16" x14ac:dyDescent="0.35">
      <c r="A1045" s="23" t="s">
        <v>2707</v>
      </c>
      <c r="B1045" s="23">
        <v>1993</v>
      </c>
      <c r="C1045" s="23" t="s">
        <v>4806</v>
      </c>
      <c r="D1045" s="23">
        <v>10</v>
      </c>
      <c r="E1045" s="23">
        <v>0</v>
      </c>
      <c r="F1045" s="28">
        <v>8471.65</v>
      </c>
      <c r="G1045" s="23" t="s">
        <v>86</v>
      </c>
      <c r="H1045" s="23" t="s">
        <v>85</v>
      </c>
      <c r="I1045" s="23" t="s">
        <v>4808</v>
      </c>
      <c r="J1045" s="23">
        <f>IF(TRIM(B1045)="?",'Cleaning Summary'!$B$28,B1045)</f>
        <v>1993</v>
      </c>
      <c r="K1045" s="23" t="str">
        <f>IF(TRIM(C1045)="?",'Cleaning Summary'!$B$27,C1045)</f>
        <v>Nov</v>
      </c>
      <c r="L1045" s="23" t="str">
        <f>IF(TRIM(G1045)="?",'Cleaning Summary'!$B$40,G1045)</f>
        <v>tier - 2</v>
      </c>
      <c r="M1045" s="23" t="str">
        <f>IF(TRIM(H1045)="?",'Cleaning Summary'!$B$45,H1045)</f>
        <v>tier - 1</v>
      </c>
      <c r="N1045" s="23" t="str">
        <f>IF(TRIM(I1045)="?",'Cleaning Summary'!$B$29,I1045)</f>
        <v>R1012</v>
      </c>
      <c r="O1045" s="29">
        <f>DATE(J1045,MATCH(K1045,{"Jan","Feb","Mar","Apr","May","Jun","Jul","Aug","Sep","Oct","Nov","Dec"},0),D1045)</f>
        <v>34283</v>
      </c>
      <c r="P1045" s="23">
        <f>DATEDIF(O1045,'Cleaning Summary'!$B$62,"Y")</f>
        <v>29</v>
      </c>
    </row>
    <row r="1046" spans="1:16" x14ac:dyDescent="0.35">
      <c r="A1046" s="23" t="s">
        <v>2705</v>
      </c>
      <c r="B1046" s="23">
        <v>1977</v>
      </c>
      <c r="C1046" s="23" t="s">
        <v>4809</v>
      </c>
      <c r="D1046" s="23">
        <v>26</v>
      </c>
      <c r="E1046" s="23">
        <v>2</v>
      </c>
      <c r="F1046" s="28">
        <v>8515.76</v>
      </c>
      <c r="G1046" s="23" t="s">
        <v>86</v>
      </c>
      <c r="H1046" s="23" t="s">
        <v>86</v>
      </c>
      <c r="I1046" s="23" t="s">
        <v>4805</v>
      </c>
      <c r="J1046" s="23">
        <f>IF(TRIM(B1046)="?",'Cleaning Summary'!$B$28,B1046)</f>
        <v>1977</v>
      </c>
      <c r="K1046" s="23" t="str">
        <f>IF(TRIM(C1046)="?",'Cleaning Summary'!$B$27,C1046)</f>
        <v>Dec</v>
      </c>
      <c r="L1046" s="23" t="str">
        <f>IF(TRIM(G1046)="?",'Cleaning Summary'!$B$40,G1046)</f>
        <v>tier - 2</v>
      </c>
      <c r="M1046" s="23" t="str">
        <f>IF(TRIM(H1046)="?",'Cleaning Summary'!$B$45,H1046)</f>
        <v>tier - 2</v>
      </c>
      <c r="N1046" s="23" t="str">
        <f>IF(TRIM(I1046)="?",'Cleaning Summary'!$B$29,I1046)</f>
        <v>R1013</v>
      </c>
      <c r="O1046" s="29">
        <f>DATE(J1046,MATCH(K1046,{"Jan","Feb","Mar","Apr","May","Jun","Jul","Aug","Sep","Oct","Nov","Dec"},0),D1046)</f>
        <v>28485</v>
      </c>
      <c r="P1046" s="23">
        <f>DATEDIF(O1046,'Cleaning Summary'!$B$62,"Y")</f>
        <v>45</v>
      </c>
    </row>
    <row r="1047" spans="1:16" x14ac:dyDescent="0.35">
      <c r="A1047" s="23" t="s">
        <v>2703</v>
      </c>
      <c r="B1047" s="23">
        <v>1977</v>
      </c>
      <c r="C1047" s="23" t="s">
        <v>4807</v>
      </c>
      <c r="D1047" s="23">
        <v>21</v>
      </c>
      <c r="E1047" s="23">
        <v>2</v>
      </c>
      <c r="F1047" s="28">
        <v>8516.83</v>
      </c>
      <c r="G1047" s="23" t="s">
        <v>86</v>
      </c>
      <c r="H1047" s="23" t="s">
        <v>85</v>
      </c>
      <c r="I1047" s="23" t="s">
        <v>4805</v>
      </c>
      <c r="J1047" s="23">
        <f>IF(TRIM(B1047)="?",'Cleaning Summary'!$B$28,B1047)</f>
        <v>1977</v>
      </c>
      <c r="K1047" s="23" t="str">
        <f>IF(TRIM(C1047)="?",'Cleaning Summary'!$B$27,C1047)</f>
        <v>Jun</v>
      </c>
      <c r="L1047" s="23" t="str">
        <f>IF(TRIM(G1047)="?",'Cleaning Summary'!$B$40,G1047)</f>
        <v>tier - 2</v>
      </c>
      <c r="M1047" s="23" t="str">
        <f>IF(TRIM(H1047)="?",'Cleaning Summary'!$B$45,H1047)</f>
        <v>tier - 1</v>
      </c>
      <c r="N1047" s="23" t="str">
        <f>IF(TRIM(I1047)="?",'Cleaning Summary'!$B$29,I1047)</f>
        <v>R1013</v>
      </c>
      <c r="O1047" s="29">
        <f>DATE(J1047,MATCH(K1047,{"Jan","Feb","Mar","Apr","May","Jun","Jul","Aug","Sep","Oct","Nov","Dec"},0),D1047)</f>
        <v>28297</v>
      </c>
      <c r="P1047" s="23">
        <f>DATEDIF(O1047,'Cleaning Summary'!$B$62,"Y")</f>
        <v>45</v>
      </c>
    </row>
    <row r="1048" spans="1:16" x14ac:dyDescent="0.35">
      <c r="A1048" s="23" t="s">
        <v>2701</v>
      </c>
      <c r="B1048" s="23">
        <v>1977</v>
      </c>
      <c r="C1048" s="23" t="s">
        <v>4809</v>
      </c>
      <c r="D1048" s="23">
        <v>29</v>
      </c>
      <c r="E1048" s="23">
        <v>2</v>
      </c>
      <c r="F1048" s="28">
        <v>8520.0300000000007</v>
      </c>
      <c r="G1048" s="23" t="s">
        <v>86</v>
      </c>
      <c r="H1048" s="23" t="s">
        <v>87</v>
      </c>
      <c r="I1048" s="23" t="s">
        <v>4812</v>
      </c>
      <c r="J1048" s="23">
        <f>IF(TRIM(B1048)="?",'Cleaning Summary'!$B$28,B1048)</f>
        <v>1977</v>
      </c>
      <c r="K1048" s="23" t="str">
        <f>IF(TRIM(C1048)="?",'Cleaning Summary'!$B$27,C1048)</f>
        <v>Dec</v>
      </c>
      <c r="L1048" s="23" t="str">
        <f>IF(TRIM(G1048)="?",'Cleaning Summary'!$B$40,G1048)</f>
        <v>tier - 2</v>
      </c>
      <c r="M1048" s="23" t="str">
        <f>IF(TRIM(H1048)="?",'Cleaning Summary'!$B$45,H1048)</f>
        <v>tier - 3</v>
      </c>
      <c r="N1048" s="23" t="str">
        <f>IF(TRIM(I1048)="?",'Cleaning Summary'!$B$29,I1048)</f>
        <v>R1011</v>
      </c>
      <c r="O1048" s="29">
        <f>DATE(J1048,MATCH(K1048,{"Jan","Feb","Mar","Apr","May","Jun","Jul","Aug","Sep","Oct","Nov","Dec"},0),D1048)</f>
        <v>28488</v>
      </c>
      <c r="P1048" s="23">
        <f>DATEDIF(O1048,'Cleaning Summary'!$B$62,"Y")</f>
        <v>45</v>
      </c>
    </row>
    <row r="1049" spans="1:16" x14ac:dyDescent="0.35">
      <c r="A1049" s="23" t="s">
        <v>2699</v>
      </c>
      <c r="B1049" s="23">
        <v>1979</v>
      </c>
      <c r="C1049" s="23" t="s">
        <v>4810</v>
      </c>
      <c r="D1049" s="23">
        <v>13</v>
      </c>
      <c r="E1049" s="23">
        <v>3</v>
      </c>
      <c r="F1049" s="28">
        <v>8522</v>
      </c>
      <c r="G1049" s="23" t="s">
        <v>86</v>
      </c>
      <c r="H1049" s="23" t="s">
        <v>86</v>
      </c>
      <c r="I1049" s="23" t="s">
        <v>4812</v>
      </c>
      <c r="J1049" s="23">
        <f>IF(TRIM(B1049)="?",'Cleaning Summary'!$B$28,B1049)</f>
        <v>1979</v>
      </c>
      <c r="K1049" s="23" t="str">
        <f>IF(TRIM(C1049)="?",'Cleaning Summary'!$B$27,C1049)</f>
        <v>Aug</v>
      </c>
      <c r="L1049" s="23" t="str">
        <f>IF(TRIM(G1049)="?",'Cleaning Summary'!$B$40,G1049)</f>
        <v>tier - 2</v>
      </c>
      <c r="M1049" s="23" t="str">
        <f>IF(TRIM(H1049)="?",'Cleaning Summary'!$B$45,H1049)</f>
        <v>tier - 2</v>
      </c>
      <c r="N1049" s="23" t="str">
        <f>IF(TRIM(I1049)="?",'Cleaning Summary'!$B$29,I1049)</f>
        <v>R1011</v>
      </c>
      <c r="O1049" s="29">
        <f>DATE(J1049,MATCH(K1049,{"Jan","Feb","Mar","Apr","May","Jun","Jul","Aug","Sep","Oct","Nov","Dec"},0),D1049)</f>
        <v>29080</v>
      </c>
      <c r="P1049" s="23">
        <f>DATEDIF(O1049,'Cleaning Summary'!$B$62,"Y")</f>
        <v>43</v>
      </c>
    </row>
    <row r="1050" spans="1:16" x14ac:dyDescent="0.35">
      <c r="A1050" s="23" t="s">
        <v>2697</v>
      </c>
      <c r="B1050" s="23">
        <v>1977</v>
      </c>
      <c r="C1050" s="23" t="s">
        <v>4804</v>
      </c>
      <c r="D1050" s="23">
        <v>26</v>
      </c>
      <c r="E1050" s="23">
        <v>2</v>
      </c>
      <c r="F1050" s="28">
        <v>8527.5300000000007</v>
      </c>
      <c r="G1050" s="23" t="s">
        <v>86</v>
      </c>
      <c r="H1050" s="23" t="s">
        <v>86</v>
      </c>
      <c r="I1050" s="23" t="s">
        <v>4805</v>
      </c>
      <c r="J1050" s="23">
        <f>IF(TRIM(B1050)="?",'Cleaning Summary'!$B$28,B1050)</f>
        <v>1977</v>
      </c>
      <c r="K1050" s="23" t="str">
        <f>IF(TRIM(C1050)="?",'Cleaning Summary'!$B$27,C1050)</f>
        <v>Jul</v>
      </c>
      <c r="L1050" s="23" t="str">
        <f>IF(TRIM(G1050)="?",'Cleaning Summary'!$B$40,G1050)</f>
        <v>tier - 2</v>
      </c>
      <c r="M1050" s="23" t="str">
        <f>IF(TRIM(H1050)="?",'Cleaning Summary'!$B$45,H1050)</f>
        <v>tier - 2</v>
      </c>
      <c r="N1050" s="23" t="str">
        <f>IF(TRIM(I1050)="?",'Cleaning Summary'!$B$29,I1050)</f>
        <v>R1013</v>
      </c>
      <c r="O1050" s="29">
        <f>DATE(J1050,MATCH(K1050,{"Jan","Feb","Mar","Apr","May","Jun","Jul","Aug","Sep","Oct","Nov","Dec"},0),D1050)</f>
        <v>28332</v>
      </c>
      <c r="P1050" s="23">
        <f>DATEDIF(O1050,'Cleaning Summary'!$B$62,"Y")</f>
        <v>45</v>
      </c>
    </row>
    <row r="1051" spans="1:16" x14ac:dyDescent="0.35">
      <c r="A1051" s="23" t="s">
        <v>2695</v>
      </c>
      <c r="B1051" s="23" t="s">
        <v>97</v>
      </c>
      <c r="C1051" s="23" t="s">
        <v>4804</v>
      </c>
      <c r="D1051" s="23">
        <v>24</v>
      </c>
      <c r="E1051" s="23">
        <v>0</v>
      </c>
      <c r="F1051" s="28">
        <v>8534.67</v>
      </c>
      <c r="G1051" s="23" t="s">
        <v>86</v>
      </c>
      <c r="H1051" s="23" t="s">
        <v>87</v>
      </c>
      <c r="I1051" s="23" t="s">
        <v>4818</v>
      </c>
      <c r="J1051" s="30">
        <f>IF(TRIM(B1051)="?",'Cleaning Summary'!$B$28,B1051)</f>
        <v>1983</v>
      </c>
      <c r="K1051" s="23" t="str">
        <f>IF(TRIM(C1051)="?",'Cleaning Summary'!$B$27,C1051)</f>
        <v>Jul</v>
      </c>
      <c r="L1051" s="23" t="str">
        <f>IF(TRIM(G1051)="?",'Cleaning Summary'!$B$40,G1051)</f>
        <v>tier - 2</v>
      </c>
      <c r="M1051" s="23" t="str">
        <f>IF(TRIM(H1051)="?",'Cleaning Summary'!$B$45,H1051)</f>
        <v>tier - 3</v>
      </c>
      <c r="N1051" s="23" t="str">
        <f>IF(TRIM(I1051)="?",'Cleaning Summary'!$B$29,I1051)</f>
        <v>R1024</v>
      </c>
      <c r="O1051" s="29">
        <f>DATE(J1051,MATCH(K1051,{"Jan","Feb","Mar","Apr","May","Jun","Jul","Aug","Sep","Oct","Nov","Dec"},0),D1051)</f>
        <v>30521</v>
      </c>
      <c r="P1051" s="23">
        <f>DATEDIF(O1051,'Cleaning Summary'!$B$62,"Y")</f>
        <v>39</v>
      </c>
    </row>
    <row r="1052" spans="1:16" x14ac:dyDescent="0.35">
      <c r="A1052" s="23" t="s">
        <v>2693</v>
      </c>
      <c r="B1052" s="23">
        <v>1981</v>
      </c>
      <c r="C1052" s="23" t="s">
        <v>4809</v>
      </c>
      <c r="D1052" s="23">
        <v>27</v>
      </c>
      <c r="E1052" s="23">
        <v>3</v>
      </c>
      <c r="F1052" s="28">
        <v>8538.2900000000009</v>
      </c>
      <c r="G1052" s="23" t="s">
        <v>86</v>
      </c>
      <c r="H1052" s="23" t="s">
        <v>87</v>
      </c>
      <c r="I1052" s="23" t="s">
        <v>4818</v>
      </c>
      <c r="J1052" s="23">
        <f>IF(TRIM(B1052)="?",'Cleaning Summary'!$B$28,B1052)</f>
        <v>1981</v>
      </c>
      <c r="K1052" s="23" t="str">
        <f>IF(TRIM(C1052)="?",'Cleaning Summary'!$B$27,C1052)</f>
        <v>Dec</v>
      </c>
      <c r="L1052" s="23" t="str">
        <f>IF(TRIM(G1052)="?",'Cleaning Summary'!$B$40,G1052)</f>
        <v>tier - 2</v>
      </c>
      <c r="M1052" s="23" t="str">
        <f>IF(TRIM(H1052)="?",'Cleaning Summary'!$B$45,H1052)</f>
        <v>tier - 3</v>
      </c>
      <c r="N1052" s="23" t="str">
        <f>IF(TRIM(I1052)="?",'Cleaning Summary'!$B$29,I1052)</f>
        <v>R1024</v>
      </c>
      <c r="O1052" s="29">
        <f>DATE(J1052,MATCH(K1052,{"Jan","Feb","Mar","Apr","May","Jun","Jul","Aug","Sep","Oct","Nov","Dec"},0),D1052)</f>
        <v>29947</v>
      </c>
      <c r="P1052" s="23">
        <f>DATEDIF(O1052,'Cleaning Summary'!$B$62,"Y")</f>
        <v>41</v>
      </c>
    </row>
    <row r="1053" spans="1:16" x14ac:dyDescent="0.35">
      <c r="A1053" s="23" t="s">
        <v>2691</v>
      </c>
      <c r="B1053" s="23">
        <v>1975</v>
      </c>
      <c r="C1053" s="23" t="s">
        <v>4806</v>
      </c>
      <c r="D1053" s="23">
        <v>6</v>
      </c>
      <c r="E1053" s="23">
        <v>1</v>
      </c>
      <c r="F1053" s="28">
        <v>8539.67</v>
      </c>
      <c r="G1053" s="23" t="s">
        <v>86</v>
      </c>
      <c r="H1053" s="23" t="s">
        <v>87</v>
      </c>
      <c r="I1053" s="23" t="s">
        <v>4812</v>
      </c>
      <c r="J1053" s="23">
        <f>IF(TRIM(B1053)="?",'Cleaning Summary'!$B$28,B1053)</f>
        <v>1975</v>
      </c>
      <c r="K1053" s="23" t="str">
        <f>IF(TRIM(C1053)="?",'Cleaning Summary'!$B$27,C1053)</f>
        <v>Nov</v>
      </c>
      <c r="L1053" s="23" t="str">
        <f>IF(TRIM(G1053)="?",'Cleaning Summary'!$B$40,G1053)</f>
        <v>tier - 2</v>
      </c>
      <c r="M1053" s="23" t="str">
        <f>IF(TRIM(H1053)="?",'Cleaning Summary'!$B$45,H1053)</f>
        <v>tier - 3</v>
      </c>
      <c r="N1053" s="23" t="str">
        <f>IF(TRIM(I1053)="?",'Cleaning Summary'!$B$29,I1053)</f>
        <v>R1011</v>
      </c>
      <c r="O1053" s="29">
        <f>DATE(J1053,MATCH(K1053,{"Jan","Feb","Mar","Apr","May","Jun","Jul","Aug","Sep","Oct","Nov","Dec"},0),D1053)</f>
        <v>27704</v>
      </c>
      <c r="P1053" s="23">
        <f>DATEDIF(O1053,'Cleaning Summary'!$B$62,"Y")</f>
        <v>47</v>
      </c>
    </row>
    <row r="1054" spans="1:16" x14ac:dyDescent="0.35">
      <c r="A1054" s="23" t="s">
        <v>2689</v>
      </c>
      <c r="B1054" s="23" t="s">
        <v>97</v>
      </c>
      <c r="C1054" s="23" t="s">
        <v>4809</v>
      </c>
      <c r="D1054" s="23">
        <v>12</v>
      </c>
      <c r="E1054" s="23">
        <v>1</v>
      </c>
      <c r="F1054" s="28">
        <v>8547.69</v>
      </c>
      <c r="G1054" s="23" t="s">
        <v>86</v>
      </c>
      <c r="H1054" s="23" t="s">
        <v>85</v>
      </c>
      <c r="I1054" s="23" t="s">
        <v>4805</v>
      </c>
      <c r="J1054" s="30">
        <f>IF(TRIM(B1054)="?",'Cleaning Summary'!$B$28,B1054)</f>
        <v>1983</v>
      </c>
      <c r="K1054" s="23" t="str">
        <f>IF(TRIM(C1054)="?",'Cleaning Summary'!$B$27,C1054)</f>
        <v>Dec</v>
      </c>
      <c r="L1054" s="23" t="str">
        <f>IF(TRIM(G1054)="?",'Cleaning Summary'!$B$40,G1054)</f>
        <v>tier - 2</v>
      </c>
      <c r="M1054" s="23" t="str">
        <f>IF(TRIM(H1054)="?",'Cleaning Summary'!$B$45,H1054)</f>
        <v>tier - 1</v>
      </c>
      <c r="N1054" s="23" t="str">
        <f>IF(TRIM(I1054)="?",'Cleaning Summary'!$B$29,I1054)</f>
        <v>R1013</v>
      </c>
      <c r="O1054" s="29">
        <f>DATE(J1054,MATCH(K1054,{"Jan","Feb","Mar","Apr","May","Jun","Jul","Aug","Sep","Oct","Nov","Dec"},0),D1054)</f>
        <v>30662</v>
      </c>
      <c r="P1054" s="23">
        <f>DATEDIF(O1054,'Cleaning Summary'!$B$62,"Y")</f>
        <v>39</v>
      </c>
    </row>
    <row r="1055" spans="1:16" x14ac:dyDescent="0.35">
      <c r="A1055" s="23" t="s">
        <v>2687</v>
      </c>
      <c r="B1055" s="23">
        <v>1975</v>
      </c>
      <c r="C1055" s="23" t="s">
        <v>4810</v>
      </c>
      <c r="D1055" s="23">
        <v>6</v>
      </c>
      <c r="E1055" s="23">
        <v>1</v>
      </c>
      <c r="F1055" s="28">
        <v>8551.35</v>
      </c>
      <c r="G1055" s="23" t="s">
        <v>86</v>
      </c>
      <c r="H1055" s="23" t="s">
        <v>86</v>
      </c>
      <c r="I1055" s="23" t="s">
        <v>4812</v>
      </c>
      <c r="J1055" s="23">
        <f>IF(TRIM(B1055)="?",'Cleaning Summary'!$B$28,B1055)</f>
        <v>1975</v>
      </c>
      <c r="K1055" s="23" t="str">
        <f>IF(TRIM(C1055)="?",'Cleaning Summary'!$B$27,C1055)</f>
        <v>Aug</v>
      </c>
      <c r="L1055" s="23" t="str">
        <f>IF(TRIM(G1055)="?",'Cleaning Summary'!$B$40,G1055)</f>
        <v>tier - 2</v>
      </c>
      <c r="M1055" s="23" t="str">
        <f>IF(TRIM(H1055)="?",'Cleaning Summary'!$B$45,H1055)</f>
        <v>tier - 2</v>
      </c>
      <c r="N1055" s="23" t="str">
        <f>IF(TRIM(I1055)="?",'Cleaning Summary'!$B$29,I1055)</f>
        <v>R1011</v>
      </c>
      <c r="O1055" s="29">
        <f>DATE(J1055,MATCH(K1055,{"Jan","Feb","Mar","Apr","May","Jun","Jul","Aug","Sep","Oct","Nov","Dec"},0),D1055)</f>
        <v>27612</v>
      </c>
      <c r="P1055" s="23">
        <f>DATEDIF(O1055,'Cleaning Summary'!$B$62,"Y")</f>
        <v>47</v>
      </c>
    </row>
    <row r="1056" spans="1:16" x14ac:dyDescent="0.35">
      <c r="A1056" s="23" t="s">
        <v>2685</v>
      </c>
      <c r="B1056" s="23">
        <v>1975</v>
      </c>
      <c r="C1056" s="23" t="s">
        <v>4810</v>
      </c>
      <c r="D1056" s="23">
        <v>21</v>
      </c>
      <c r="E1056" s="23">
        <v>1</v>
      </c>
      <c r="F1056" s="28">
        <v>8556.91</v>
      </c>
      <c r="G1056" s="23" t="s">
        <v>86</v>
      </c>
      <c r="H1056" s="23" t="s">
        <v>85</v>
      </c>
      <c r="I1056" s="23" t="s">
        <v>4812</v>
      </c>
      <c r="J1056" s="23">
        <f>IF(TRIM(B1056)="?",'Cleaning Summary'!$B$28,B1056)</f>
        <v>1975</v>
      </c>
      <c r="K1056" s="23" t="str">
        <f>IF(TRIM(C1056)="?",'Cleaning Summary'!$B$27,C1056)</f>
        <v>Aug</v>
      </c>
      <c r="L1056" s="23" t="str">
        <f>IF(TRIM(G1056)="?",'Cleaning Summary'!$B$40,G1056)</f>
        <v>tier - 2</v>
      </c>
      <c r="M1056" s="23" t="str">
        <f>IF(TRIM(H1056)="?",'Cleaning Summary'!$B$45,H1056)</f>
        <v>tier - 1</v>
      </c>
      <c r="N1056" s="23" t="str">
        <f>IF(TRIM(I1056)="?",'Cleaning Summary'!$B$29,I1056)</f>
        <v>R1011</v>
      </c>
      <c r="O1056" s="29">
        <f>DATE(J1056,MATCH(K1056,{"Jan","Feb","Mar","Apr","May","Jun","Jul","Aug","Sep","Oct","Nov","Dec"},0),D1056)</f>
        <v>27627</v>
      </c>
      <c r="P1056" s="23">
        <f>DATEDIF(O1056,'Cleaning Summary'!$B$62,"Y")</f>
        <v>47</v>
      </c>
    </row>
    <row r="1057" spans="1:16" x14ac:dyDescent="0.35">
      <c r="A1057" s="23" t="s">
        <v>2683</v>
      </c>
      <c r="B1057" s="23">
        <v>1988</v>
      </c>
      <c r="C1057" s="23" t="s">
        <v>73</v>
      </c>
      <c r="D1057" s="23">
        <v>21</v>
      </c>
      <c r="E1057" s="23">
        <v>3</v>
      </c>
      <c r="F1057" s="28">
        <v>8567.25</v>
      </c>
      <c r="G1057" s="23" t="s">
        <v>86</v>
      </c>
      <c r="H1057" s="23" t="s">
        <v>85</v>
      </c>
      <c r="I1057" s="23" t="s">
        <v>4808</v>
      </c>
      <c r="J1057" s="23">
        <f>IF(TRIM(B1057)="?",'Cleaning Summary'!$B$28,B1057)</f>
        <v>1988</v>
      </c>
      <c r="K1057" s="23" t="str">
        <f>IF(TRIM(C1057)="?",'Cleaning Summary'!$B$27,C1057)</f>
        <v>Sep</v>
      </c>
      <c r="L1057" s="23" t="str">
        <f>IF(TRIM(G1057)="?",'Cleaning Summary'!$B$40,G1057)</f>
        <v>tier - 2</v>
      </c>
      <c r="M1057" s="23" t="str">
        <f>IF(TRIM(H1057)="?",'Cleaning Summary'!$B$45,H1057)</f>
        <v>tier - 1</v>
      </c>
      <c r="N1057" s="23" t="str">
        <f>IF(TRIM(I1057)="?",'Cleaning Summary'!$B$29,I1057)</f>
        <v>R1012</v>
      </c>
      <c r="O1057" s="29">
        <f>DATE(J1057,MATCH(K1057,{"Jan","Feb","Mar","Apr","May","Jun","Jul","Aug","Sep","Oct","Nov","Dec"},0),D1057)</f>
        <v>32407</v>
      </c>
      <c r="P1057" s="23">
        <f>DATEDIF(O1057,'Cleaning Summary'!$B$62,"Y")</f>
        <v>34</v>
      </c>
    </row>
    <row r="1058" spans="1:16" x14ac:dyDescent="0.35">
      <c r="A1058" s="23" t="s">
        <v>2681</v>
      </c>
      <c r="B1058" s="23">
        <v>1975</v>
      </c>
      <c r="C1058" s="23" t="s">
        <v>73</v>
      </c>
      <c r="D1058" s="23">
        <v>26</v>
      </c>
      <c r="E1058" s="23">
        <v>1</v>
      </c>
      <c r="F1058" s="28">
        <v>8569.86</v>
      </c>
      <c r="G1058" s="23" t="s">
        <v>86</v>
      </c>
      <c r="H1058" s="23" t="s">
        <v>87</v>
      </c>
      <c r="I1058" s="23" t="s">
        <v>4805</v>
      </c>
      <c r="J1058" s="23">
        <f>IF(TRIM(B1058)="?",'Cleaning Summary'!$B$28,B1058)</f>
        <v>1975</v>
      </c>
      <c r="K1058" s="23" t="str">
        <f>IF(TRIM(C1058)="?",'Cleaning Summary'!$B$27,C1058)</f>
        <v>Sep</v>
      </c>
      <c r="L1058" s="23" t="str">
        <f>IF(TRIM(G1058)="?",'Cleaning Summary'!$B$40,G1058)</f>
        <v>tier - 2</v>
      </c>
      <c r="M1058" s="23" t="str">
        <f>IF(TRIM(H1058)="?",'Cleaning Summary'!$B$45,H1058)</f>
        <v>tier - 3</v>
      </c>
      <c r="N1058" s="23" t="str">
        <f>IF(TRIM(I1058)="?",'Cleaning Summary'!$B$29,I1058)</f>
        <v>R1013</v>
      </c>
      <c r="O1058" s="29">
        <f>DATE(J1058,MATCH(K1058,{"Jan","Feb","Mar","Apr","May","Jun","Jul","Aug","Sep","Oct","Nov","Dec"},0),D1058)</f>
        <v>27663</v>
      </c>
      <c r="P1058" s="23">
        <f>DATEDIF(O1058,'Cleaning Summary'!$B$62,"Y")</f>
        <v>47</v>
      </c>
    </row>
    <row r="1059" spans="1:16" x14ac:dyDescent="0.35">
      <c r="A1059" s="23" t="s">
        <v>2679</v>
      </c>
      <c r="B1059" s="23">
        <v>1982</v>
      </c>
      <c r="C1059" s="23" t="s">
        <v>4809</v>
      </c>
      <c r="D1059" s="23">
        <v>6</v>
      </c>
      <c r="E1059" s="23">
        <v>3</v>
      </c>
      <c r="F1059" s="28">
        <v>8572.0400000000009</v>
      </c>
      <c r="G1059" s="23" t="s">
        <v>86</v>
      </c>
      <c r="H1059" s="23" t="s">
        <v>86</v>
      </c>
      <c r="I1059" s="23" t="s">
        <v>4821</v>
      </c>
      <c r="J1059" s="23">
        <f>IF(TRIM(B1059)="?",'Cleaning Summary'!$B$28,B1059)</f>
        <v>1982</v>
      </c>
      <c r="K1059" s="23" t="str">
        <f>IF(TRIM(C1059)="?",'Cleaning Summary'!$B$27,C1059)</f>
        <v>Dec</v>
      </c>
      <c r="L1059" s="23" t="str">
        <f>IF(TRIM(G1059)="?",'Cleaning Summary'!$B$40,G1059)</f>
        <v>tier - 2</v>
      </c>
      <c r="M1059" s="23" t="str">
        <f>IF(TRIM(H1059)="?",'Cleaning Summary'!$B$45,H1059)</f>
        <v>tier - 2</v>
      </c>
      <c r="N1059" s="23" t="str">
        <f>IF(TRIM(I1059)="?",'Cleaning Summary'!$B$29,I1059)</f>
        <v>R1021</v>
      </c>
      <c r="O1059" s="29">
        <f>DATE(J1059,MATCH(K1059,{"Jan","Feb","Mar","Apr","May","Jun","Jul","Aug","Sep","Oct","Nov","Dec"},0),D1059)</f>
        <v>30291</v>
      </c>
      <c r="P1059" s="23">
        <f>DATEDIF(O1059,'Cleaning Summary'!$B$62,"Y")</f>
        <v>40</v>
      </c>
    </row>
    <row r="1060" spans="1:16" x14ac:dyDescent="0.35">
      <c r="A1060" s="23" t="s">
        <v>2677</v>
      </c>
      <c r="B1060" s="23">
        <v>1987</v>
      </c>
      <c r="C1060" s="23" t="s">
        <v>4806</v>
      </c>
      <c r="D1060" s="23">
        <v>11</v>
      </c>
      <c r="E1060" s="23">
        <v>3</v>
      </c>
      <c r="F1060" s="28">
        <v>8573.2999999999993</v>
      </c>
      <c r="G1060" s="23" t="s">
        <v>86</v>
      </c>
      <c r="H1060" s="23" t="s">
        <v>86</v>
      </c>
      <c r="I1060" s="23" t="s">
        <v>4821</v>
      </c>
      <c r="J1060" s="23">
        <f>IF(TRIM(B1060)="?",'Cleaning Summary'!$B$28,B1060)</f>
        <v>1987</v>
      </c>
      <c r="K1060" s="23" t="str">
        <f>IF(TRIM(C1060)="?",'Cleaning Summary'!$B$27,C1060)</f>
        <v>Nov</v>
      </c>
      <c r="L1060" s="23" t="str">
        <f>IF(TRIM(G1060)="?",'Cleaning Summary'!$B$40,G1060)</f>
        <v>tier - 2</v>
      </c>
      <c r="M1060" s="23" t="str">
        <f>IF(TRIM(H1060)="?",'Cleaning Summary'!$B$45,H1060)</f>
        <v>tier - 2</v>
      </c>
      <c r="N1060" s="23" t="str">
        <f>IF(TRIM(I1060)="?",'Cleaning Summary'!$B$29,I1060)</f>
        <v>R1021</v>
      </c>
      <c r="O1060" s="29">
        <f>DATE(J1060,MATCH(K1060,{"Jan","Feb","Mar","Apr","May","Jun","Jul","Aug","Sep","Oct","Nov","Dec"},0),D1060)</f>
        <v>32092</v>
      </c>
      <c r="P1060" s="23">
        <f>DATEDIF(O1060,'Cleaning Summary'!$B$62,"Y")</f>
        <v>35</v>
      </c>
    </row>
    <row r="1061" spans="1:16" x14ac:dyDescent="0.35">
      <c r="A1061" s="23" t="s">
        <v>2675</v>
      </c>
      <c r="B1061" s="23">
        <v>1983</v>
      </c>
      <c r="C1061" s="23" t="s">
        <v>4809</v>
      </c>
      <c r="D1061" s="23">
        <v>30</v>
      </c>
      <c r="E1061" s="23">
        <v>5</v>
      </c>
      <c r="F1061" s="28">
        <v>8582.2999999999993</v>
      </c>
      <c r="G1061" s="23" t="s">
        <v>86</v>
      </c>
      <c r="H1061" s="23" t="s">
        <v>85</v>
      </c>
      <c r="I1061" s="23" t="s">
        <v>4805</v>
      </c>
      <c r="J1061" s="23">
        <f>IF(TRIM(B1061)="?",'Cleaning Summary'!$B$28,B1061)</f>
        <v>1983</v>
      </c>
      <c r="K1061" s="23" t="str">
        <f>IF(TRIM(C1061)="?",'Cleaning Summary'!$B$27,C1061)</f>
        <v>Dec</v>
      </c>
      <c r="L1061" s="23" t="str">
        <f>IF(TRIM(G1061)="?",'Cleaning Summary'!$B$40,G1061)</f>
        <v>tier - 2</v>
      </c>
      <c r="M1061" s="23" t="str">
        <f>IF(TRIM(H1061)="?",'Cleaning Summary'!$B$45,H1061)</f>
        <v>tier - 1</v>
      </c>
      <c r="N1061" s="23" t="str">
        <f>IF(TRIM(I1061)="?",'Cleaning Summary'!$B$29,I1061)</f>
        <v>R1013</v>
      </c>
      <c r="O1061" s="29">
        <f>DATE(J1061,MATCH(K1061,{"Jan","Feb","Mar","Apr","May","Jun","Jul","Aug","Sep","Oct","Nov","Dec"},0),D1061)</f>
        <v>30680</v>
      </c>
      <c r="P1061" s="23">
        <f>DATEDIF(O1061,'Cleaning Summary'!$B$62,"Y")</f>
        <v>39</v>
      </c>
    </row>
    <row r="1062" spans="1:16" x14ac:dyDescent="0.35">
      <c r="A1062" s="23" t="s">
        <v>2673</v>
      </c>
      <c r="B1062" s="23">
        <v>1983</v>
      </c>
      <c r="C1062" s="23" t="s">
        <v>4804</v>
      </c>
      <c r="D1062" s="23">
        <v>25</v>
      </c>
      <c r="E1062" s="23">
        <v>5</v>
      </c>
      <c r="F1062" s="28">
        <v>8596.83</v>
      </c>
      <c r="G1062" s="23" t="s">
        <v>86</v>
      </c>
      <c r="H1062" s="23" t="s">
        <v>87</v>
      </c>
      <c r="I1062" s="23" t="s">
        <v>4805</v>
      </c>
      <c r="J1062" s="23">
        <f>IF(TRIM(B1062)="?",'Cleaning Summary'!$B$28,B1062)</f>
        <v>1983</v>
      </c>
      <c r="K1062" s="23" t="str">
        <f>IF(TRIM(C1062)="?",'Cleaning Summary'!$B$27,C1062)</f>
        <v>Jul</v>
      </c>
      <c r="L1062" s="23" t="str">
        <f>IF(TRIM(G1062)="?",'Cleaning Summary'!$B$40,G1062)</f>
        <v>tier - 2</v>
      </c>
      <c r="M1062" s="23" t="str">
        <f>IF(TRIM(H1062)="?",'Cleaning Summary'!$B$45,H1062)</f>
        <v>tier - 3</v>
      </c>
      <c r="N1062" s="23" t="str">
        <f>IF(TRIM(I1062)="?",'Cleaning Summary'!$B$29,I1062)</f>
        <v>R1013</v>
      </c>
      <c r="O1062" s="29">
        <f>DATE(J1062,MATCH(K1062,{"Jan","Feb","Mar","Apr","May","Jun","Jul","Aug","Sep","Oct","Nov","Dec"},0),D1062)</f>
        <v>30522</v>
      </c>
      <c r="P1062" s="23">
        <f>DATEDIF(O1062,'Cleaning Summary'!$B$62,"Y")</f>
        <v>39</v>
      </c>
    </row>
    <row r="1063" spans="1:16" x14ac:dyDescent="0.35">
      <c r="A1063" s="23" t="s">
        <v>2671</v>
      </c>
      <c r="B1063" s="23">
        <v>1973</v>
      </c>
      <c r="C1063" s="23" t="s">
        <v>4804</v>
      </c>
      <c r="D1063" s="23">
        <v>11</v>
      </c>
      <c r="E1063" s="23">
        <v>0</v>
      </c>
      <c r="F1063" s="28">
        <v>8601.33</v>
      </c>
      <c r="G1063" s="23" t="s">
        <v>86</v>
      </c>
      <c r="H1063" s="23" t="s">
        <v>85</v>
      </c>
      <c r="I1063" s="23" t="s">
        <v>4805</v>
      </c>
      <c r="J1063" s="23">
        <f>IF(TRIM(B1063)="?",'Cleaning Summary'!$B$28,B1063)</f>
        <v>1973</v>
      </c>
      <c r="K1063" s="23" t="str">
        <f>IF(TRIM(C1063)="?",'Cleaning Summary'!$B$27,C1063)</f>
        <v>Jul</v>
      </c>
      <c r="L1063" s="23" t="str">
        <f>IF(TRIM(G1063)="?",'Cleaning Summary'!$B$40,G1063)</f>
        <v>tier - 2</v>
      </c>
      <c r="M1063" s="23" t="str">
        <f>IF(TRIM(H1063)="?",'Cleaning Summary'!$B$45,H1063)</f>
        <v>tier - 1</v>
      </c>
      <c r="N1063" s="23" t="str">
        <f>IF(TRIM(I1063)="?",'Cleaning Summary'!$B$29,I1063)</f>
        <v>R1013</v>
      </c>
      <c r="O1063" s="29">
        <f>DATE(J1063,MATCH(K1063,{"Jan","Feb","Mar","Apr","May","Jun","Jul","Aug","Sep","Oct","Nov","Dec"},0),D1063)</f>
        <v>26856</v>
      </c>
      <c r="P1063" s="23">
        <f>DATEDIF(O1063,'Cleaning Summary'!$B$62,"Y")</f>
        <v>49</v>
      </c>
    </row>
    <row r="1064" spans="1:16" x14ac:dyDescent="0.35">
      <c r="A1064" s="23" t="s">
        <v>2669</v>
      </c>
      <c r="B1064" s="23">
        <v>1977</v>
      </c>
      <c r="C1064" s="23" t="s">
        <v>73</v>
      </c>
      <c r="D1064" s="23">
        <v>24</v>
      </c>
      <c r="E1064" s="23">
        <v>2</v>
      </c>
      <c r="F1064" s="28">
        <v>8603.82</v>
      </c>
      <c r="G1064" s="23" t="s">
        <v>86</v>
      </c>
      <c r="H1064" s="23" t="s">
        <v>85</v>
      </c>
      <c r="I1064" s="23" t="s">
        <v>4814</v>
      </c>
      <c r="J1064" s="23">
        <f>IF(TRIM(B1064)="?",'Cleaning Summary'!$B$28,B1064)</f>
        <v>1977</v>
      </c>
      <c r="K1064" s="23" t="str">
        <f>IF(TRIM(C1064)="?",'Cleaning Summary'!$B$27,C1064)</f>
        <v>Sep</v>
      </c>
      <c r="L1064" s="23" t="str">
        <f>IF(TRIM(G1064)="?",'Cleaning Summary'!$B$40,G1064)</f>
        <v>tier - 2</v>
      </c>
      <c r="M1064" s="23" t="str">
        <f>IF(TRIM(H1064)="?",'Cleaning Summary'!$B$45,H1064)</f>
        <v>tier - 1</v>
      </c>
      <c r="N1064" s="23" t="str">
        <f>IF(TRIM(I1064)="?",'Cleaning Summary'!$B$29,I1064)</f>
        <v>R1019</v>
      </c>
      <c r="O1064" s="29">
        <f>DATE(J1064,MATCH(K1064,{"Jan","Feb","Mar","Apr","May","Jun","Jul","Aug","Sep","Oct","Nov","Dec"},0),D1064)</f>
        <v>28392</v>
      </c>
      <c r="P1064" s="23">
        <f>DATEDIF(O1064,'Cleaning Summary'!$B$62,"Y")</f>
        <v>45</v>
      </c>
    </row>
    <row r="1065" spans="1:16" x14ac:dyDescent="0.35">
      <c r="A1065" s="23" t="s">
        <v>2667</v>
      </c>
      <c r="B1065" s="23">
        <v>1977</v>
      </c>
      <c r="C1065" s="23" t="s">
        <v>4806</v>
      </c>
      <c r="D1065" s="23">
        <v>12</v>
      </c>
      <c r="E1065" s="23">
        <v>2</v>
      </c>
      <c r="F1065" s="28">
        <v>8604.48</v>
      </c>
      <c r="G1065" s="23" t="s">
        <v>87</v>
      </c>
      <c r="H1065" s="23" t="s">
        <v>86</v>
      </c>
      <c r="I1065" s="23" t="s">
        <v>4815</v>
      </c>
      <c r="J1065" s="23">
        <f>IF(TRIM(B1065)="?",'Cleaning Summary'!$B$28,B1065)</f>
        <v>1977</v>
      </c>
      <c r="K1065" s="23" t="str">
        <f>IF(TRIM(C1065)="?",'Cleaning Summary'!$B$27,C1065)</f>
        <v>Nov</v>
      </c>
      <c r="L1065" s="23" t="str">
        <f>IF(TRIM(G1065)="?",'Cleaning Summary'!$B$40,G1065)</f>
        <v>tier - 3</v>
      </c>
      <c r="M1065" s="23" t="str">
        <f>IF(TRIM(H1065)="?",'Cleaning Summary'!$B$45,H1065)</f>
        <v>tier - 2</v>
      </c>
      <c r="N1065" s="23" t="str">
        <f>IF(TRIM(I1065)="?",'Cleaning Summary'!$B$29,I1065)</f>
        <v>R1016</v>
      </c>
      <c r="O1065" s="29">
        <f>DATE(J1065,MATCH(K1065,{"Jan","Feb","Mar","Apr","May","Jun","Jul","Aug","Sep","Oct","Nov","Dec"},0),D1065)</f>
        <v>28441</v>
      </c>
      <c r="P1065" s="23">
        <f>DATEDIF(O1065,'Cleaning Summary'!$B$62,"Y")</f>
        <v>45</v>
      </c>
    </row>
    <row r="1066" spans="1:16" x14ac:dyDescent="0.35">
      <c r="A1066" s="23" t="s">
        <v>2665</v>
      </c>
      <c r="B1066" s="23">
        <v>1977</v>
      </c>
      <c r="C1066" s="23" t="s">
        <v>4811</v>
      </c>
      <c r="D1066" s="23">
        <v>15</v>
      </c>
      <c r="E1066" s="23">
        <v>3</v>
      </c>
      <c r="F1066" s="28">
        <v>8605.36</v>
      </c>
      <c r="G1066" s="23" t="s">
        <v>86</v>
      </c>
      <c r="H1066" s="23" t="s">
        <v>86</v>
      </c>
      <c r="I1066" s="23" t="s">
        <v>4805</v>
      </c>
      <c r="J1066" s="23">
        <f>IF(TRIM(B1066)="?",'Cleaning Summary'!$B$28,B1066)</f>
        <v>1977</v>
      </c>
      <c r="K1066" s="23" t="str">
        <f>IF(TRIM(C1066)="?",'Cleaning Summary'!$B$27,C1066)</f>
        <v>Oct</v>
      </c>
      <c r="L1066" s="23" t="str">
        <f>IF(TRIM(G1066)="?",'Cleaning Summary'!$B$40,G1066)</f>
        <v>tier - 2</v>
      </c>
      <c r="M1066" s="23" t="str">
        <f>IF(TRIM(H1066)="?",'Cleaning Summary'!$B$45,H1066)</f>
        <v>tier - 2</v>
      </c>
      <c r="N1066" s="23" t="str">
        <f>IF(TRIM(I1066)="?",'Cleaning Summary'!$B$29,I1066)</f>
        <v>R1013</v>
      </c>
      <c r="O1066" s="29">
        <f>DATE(J1066,MATCH(K1066,{"Jan","Feb","Mar","Apr","May","Jun","Jul","Aug","Sep","Oct","Nov","Dec"},0),D1066)</f>
        <v>28413</v>
      </c>
      <c r="P1066" s="23">
        <f>DATEDIF(O1066,'Cleaning Summary'!$B$62,"Y")</f>
        <v>45</v>
      </c>
    </row>
    <row r="1067" spans="1:16" x14ac:dyDescent="0.35">
      <c r="A1067" s="23" t="s">
        <v>2663</v>
      </c>
      <c r="B1067" s="23">
        <v>1979</v>
      </c>
      <c r="C1067" s="23" t="s">
        <v>4804</v>
      </c>
      <c r="D1067" s="23">
        <v>17</v>
      </c>
      <c r="E1067" s="23">
        <v>3</v>
      </c>
      <c r="F1067" s="28">
        <v>8606.2199999999993</v>
      </c>
      <c r="G1067" s="23" t="s">
        <v>85</v>
      </c>
      <c r="H1067" s="23" t="s">
        <v>86</v>
      </c>
      <c r="I1067" s="23" t="s">
        <v>4820</v>
      </c>
      <c r="J1067" s="23">
        <f>IF(TRIM(B1067)="?",'Cleaning Summary'!$B$28,B1067)</f>
        <v>1979</v>
      </c>
      <c r="K1067" s="23" t="str">
        <f>IF(TRIM(C1067)="?",'Cleaning Summary'!$B$27,C1067)</f>
        <v>Jul</v>
      </c>
      <c r="L1067" s="23" t="str">
        <f>IF(TRIM(G1067)="?",'Cleaning Summary'!$B$40,G1067)</f>
        <v>tier - 1</v>
      </c>
      <c r="M1067" s="23" t="str">
        <f>IF(TRIM(H1067)="?",'Cleaning Summary'!$B$45,H1067)</f>
        <v>tier - 2</v>
      </c>
      <c r="N1067" s="23" t="str">
        <f>IF(TRIM(I1067)="?",'Cleaning Summary'!$B$29,I1067)</f>
        <v>R1014</v>
      </c>
      <c r="O1067" s="29">
        <f>DATE(J1067,MATCH(K1067,{"Jan","Feb","Mar","Apr","May","Jun","Jul","Aug","Sep","Oct","Nov","Dec"},0),D1067)</f>
        <v>29053</v>
      </c>
      <c r="P1067" s="23">
        <f>DATEDIF(O1067,'Cleaning Summary'!$B$62,"Y")</f>
        <v>43</v>
      </c>
    </row>
    <row r="1068" spans="1:16" x14ac:dyDescent="0.35">
      <c r="A1068" s="23" t="s">
        <v>2661</v>
      </c>
      <c r="B1068" s="23">
        <v>1977</v>
      </c>
      <c r="C1068" s="23" t="s">
        <v>73</v>
      </c>
      <c r="D1068" s="23">
        <v>2</v>
      </c>
      <c r="E1068" s="23">
        <v>3</v>
      </c>
      <c r="F1068" s="28">
        <v>8615.2999999999993</v>
      </c>
      <c r="G1068" s="23" t="s">
        <v>86</v>
      </c>
      <c r="H1068" s="23" t="s">
        <v>87</v>
      </c>
      <c r="I1068" s="23" t="s">
        <v>4812</v>
      </c>
      <c r="J1068" s="23">
        <f>IF(TRIM(B1068)="?",'Cleaning Summary'!$B$28,B1068)</f>
        <v>1977</v>
      </c>
      <c r="K1068" s="23" t="str">
        <f>IF(TRIM(C1068)="?",'Cleaning Summary'!$B$27,C1068)</f>
        <v>Sep</v>
      </c>
      <c r="L1068" s="23" t="str">
        <f>IF(TRIM(G1068)="?",'Cleaning Summary'!$B$40,G1068)</f>
        <v>tier - 2</v>
      </c>
      <c r="M1068" s="23" t="str">
        <f>IF(TRIM(H1068)="?",'Cleaning Summary'!$B$45,H1068)</f>
        <v>tier - 3</v>
      </c>
      <c r="N1068" s="23" t="str">
        <f>IF(TRIM(I1068)="?",'Cleaning Summary'!$B$29,I1068)</f>
        <v>R1011</v>
      </c>
      <c r="O1068" s="29">
        <f>DATE(J1068,MATCH(K1068,{"Jan","Feb","Mar","Apr","May","Jun","Jul","Aug","Sep","Oct","Nov","Dec"},0),D1068)</f>
        <v>28370</v>
      </c>
      <c r="P1068" s="23">
        <f>DATEDIF(O1068,'Cleaning Summary'!$B$62,"Y")</f>
        <v>45</v>
      </c>
    </row>
    <row r="1069" spans="1:16" x14ac:dyDescent="0.35">
      <c r="A1069" s="23" t="s">
        <v>2659</v>
      </c>
      <c r="B1069" s="23">
        <v>1975</v>
      </c>
      <c r="C1069" s="23" t="s">
        <v>4810</v>
      </c>
      <c r="D1069" s="23">
        <v>3</v>
      </c>
      <c r="E1069" s="23">
        <v>1</v>
      </c>
      <c r="F1069" s="28">
        <v>8627.5400000000009</v>
      </c>
      <c r="G1069" s="23" t="s">
        <v>86</v>
      </c>
      <c r="H1069" s="23" t="s">
        <v>86</v>
      </c>
      <c r="I1069" s="23" t="s">
        <v>4822</v>
      </c>
      <c r="J1069" s="23">
        <f>IF(TRIM(B1069)="?",'Cleaning Summary'!$B$28,B1069)</f>
        <v>1975</v>
      </c>
      <c r="K1069" s="23" t="str">
        <f>IF(TRIM(C1069)="?",'Cleaning Summary'!$B$27,C1069)</f>
        <v>Aug</v>
      </c>
      <c r="L1069" s="23" t="str">
        <f>IF(TRIM(G1069)="?",'Cleaning Summary'!$B$40,G1069)</f>
        <v>tier - 2</v>
      </c>
      <c r="M1069" s="23" t="str">
        <f>IF(TRIM(H1069)="?",'Cleaning Summary'!$B$45,H1069)</f>
        <v>tier - 2</v>
      </c>
      <c r="N1069" s="23" t="str">
        <f>IF(TRIM(I1069)="?",'Cleaning Summary'!$B$29,I1069)</f>
        <v>R1017</v>
      </c>
      <c r="O1069" s="29">
        <f>DATE(J1069,MATCH(K1069,{"Jan","Feb","Mar","Apr","May","Jun","Jul","Aug","Sep","Oct","Nov","Dec"},0),D1069)</f>
        <v>27609</v>
      </c>
      <c r="P1069" s="23">
        <f>DATEDIF(O1069,'Cleaning Summary'!$B$62,"Y")</f>
        <v>47</v>
      </c>
    </row>
    <row r="1070" spans="1:16" x14ac:dyDescent="0.35">
      <c r="A1070" s="23" t="s">
        <v>2657</v>
      </c>
      <c r="B1070" s="23">
        <v>1965</v>
      </c>
      <c r="C1070" s="23" t="s">
        <v>4811</v>
      </c>
      <c r="D1070" s="23">
        <v>21</v>
      </c>
      <c r="E1070" s="23">
        <v>0</v>
      </c>
      <c r="F1070" s="28">
        <v>8665.09</v>
      </c>
      <c r="G1070" s="23" t="s">
        <v>87</v>
      </c>
      <c r="H1070" s="23" t="s">
        <v>86</v>
      </c>
      <c r="I1070" s="23" t="s">
        <v>4808</v>
      </c>
      <c r="J1070" s="23">
        <f>IF(TRIM(B1070)="?",'Cleaning Summary'!$B$28,B1070)</f>
        <v>1965</v>
      </c>
      <c r="K1070" s="23" t="str">
        <f>IF(TRIM(C1070)="?",'Cleaning Summary'!$B$27,C1070)</f>
        <v>Oct</v>
      </c>
      <c r="L1070" s="23" t="str">
        <f>IF(TRIM(G1070)="?",'Cleaning Summary'!$B$40,G1070)</f>
        <v>tier - 3</v>
      </c>
      <c r="M1070" s="23" t="str">
        <f>IF(TRIM(H1070)="?",'Cleaning Summary'!$B$45,H1070)</f>
        <v>tier - 2</v>
      </c>
      <c r="N1070" s="23" t="str">
        <f>IF(TRIM(I1070)="?",'Cleaning Summary'!$B$29,I1070)</f>
        <v>R1012</v>
      </c>
      <c r="O1070" s="29">
        <f>DATE(J1070,MATCH(K1070,{"Jan","Feb","Mar","Apr","May","Jun","Jul","Aug","Sep","Oct","Nov","Dec"},0),D1070)</f>
        <v>24036</v>
      </c>
      <c r="P1070" s="23">
        <f>DATEDIF(O1070,'Cleaning Summary'!$B$62,"Y")</f>
        <v>57</v>
      </c>
    </row>
    <row r="1071" spans="1:16" x14ac:dyDescent="0.35">
      <c r="A1071" s="23" t="s">
        <v>2655</v>
      </c>
      <c r="B1071" s="23">
        <v>1969</v>
      </c>
      <c r="C1071" s="23" t="s">
        <v>4810</v>
      </c>
      <c r="D1071" s="23">
        <v>10</v>
      </c>
      <c r="E1071" s="23">
        <v>0</v>
      </c>
      <c r="F1071" s="28">
        <v>8665.14</v>
      </c>
      <c r="G1071" s="23" t="s">
        <v>86</v>
      </c>
      <c r="H1071" s="23" t="s">
        <v>87</v>
      </c>
      <c r="I1071" s="23" t="s">
        <v>4805</v>
      </c>
      <c r="J1071" s="23">
        <f>IF(TRIM(B1071)="?",'Cleaning Summary'!$B$28,B1071)</f>
        <v>1969</v>
      </c>
      <c r="K1071" s="23" t="str">
        <f>IF(TRIM(C1071)="?",'Cleaning Summary'!$B$27,C1071)</f>
        <v>Aug</v>
      </c>
      <c r="L1071" s="23" t="str">
        <f>IF(TRIM(G1071)="?",'Cleaning Summary'!$B$40,G1071)</f>
        <v>tier - 2</v>
      </c>
      <c r="M1071" s="23" t="str">
        <f>IF(TRIM(H1071)="?",'Cleaning Summary'!$B$45,H1071)</f>
        <v>tier - 3</v>
      </c>
      <c r="N1071" s="23" t="str">
        <f>IF(TRIM(I1071)="?",'Cleaning Summary'!$B$29,I1071)</f>
        <v>R1013</v>
      </c>
      <c r="O1071" s="29">
        <f>DATE(J1071,MATCH(K1071,{"Jan","Feb","Mar","Apr","May","Jun","Jul","Aug","Sep","Oct","Nov","Dec"},0),D1071)</f>
        <v>25425</v>
      </c>
      <c r="P1071" s="23">
        <f>DATEDIF(O1071,'Cleaning Summary'!$B$62,"Y")</f>
        <v>53</v>
      </c>
    </row>
    <row r="1072" spans="1:16" x14ac:dyDescent="0.35">
      <c r="A1072" s="23" t="s">
        <v>2653</v>
      </c>
      <c r="B1072" s="23">
        <v>1974</v>
      </c>
      <c r="C1072" s="23" t="s">
        <v>4810</v>
      </c>
      <c r="D1072" s="23">
        <v>16</v>
      </c>
      <c r="E1072" s="23">
        <v>0</v>
      </c>
      <c r="F1072" s="28">
        <v>8671.19</v>
      </c>
      <c r="G1072" s="23" t="s">
        <v>86</v>
      </c>
      <c r="H1072" s="23" t="s">
        <v>85</v>
      </c>
      <c r="I1072" s="23" t="s">
        <v>4808</v>
      </c>
      <c r="J1072" s="23">
        <f>IF(TRIM(B1072)="?",'Cleaning Summary'!$B$28,B1072)</f>
        <v>1974</v>
      </c>
      <c r="K1072" s="23" t="str">
        <f>IF(TRIM(C1072)="?",'Cleaning Summary'!$B$27,C1072)</f>
        <v>Aug</v>
      </c>
      <c r="L1072" s="23" t="str">
        <f>IF(TRIM(G1072)="?",'Cleaning Summary'!$B$40,G1072)</f>
        <v>tier - 2</v>
      </c>
      <c r="M1072" s="23" t="str">
        <f>IF(TRIM(H1072)="?",'Cleaning Summary'!$B$45,H1072)</f>
        <v>tier - 1</v>
      </c>
      <c r="N1072" s="23" t="str">
        <f>IF(TRIM(I1072)="?",'Cleaning Summary'!$B$29,I1072)</f>
        <v>R1012</v>
      </c>
      <c r="O1072" s="29">
        <f>DATE(J1072,MATCH(K1072,{"Jan","Feb","Mar","Apr","May","Jun","Jul","Aug","Sep","Oct","Nov","Dec"},0),D1072)</f>
        <v>27257</v>
      </c>
      <c r="P1072" s="23">
        <f>DATEDIF(O1072,'Cleaning Summary'!$B$62,"Y")</f>
        <v>48</v>
      </c>
    </row>
    <row r="1073" spans="1:16" x14ac:dyDescent="0.35">
      <c r="A1073" s="23" t="s">
        <v>2651</v>
      </c>
      <c r="B1073" s="23">
        <v>1973</v>
      </c>
      <c r="C1073" s="23" t="s">
        <v>4811</v>
      </c>
      <c r="D1073" s="23">
        <v>11</v>
      </c>
      <c r="E1073" s="23">
        <v>0</v>
      </c>
      <c r="F1073" s="28">
        <v>8688.86</v>
      </c>
      <c r="G1073" s="23" t="s">
        <v>86</v>
      </c>
      <c r="H1073" s="23" t="s">
        <v>85</v>
      </c>
      <c r="I1073" s="23" t="s">
        <v>4822</v>
      </c>
      <c r="J1073" s="23">
        <f>IF(TRIM(B1073)="?",'Cleaning Summary'!$B$28,B1073)</f>
        <v>1973</v>
      </c>
      <c r="K1073" s="23" t="str">
        <f>IF(TRIM(C1073)="?",'Cleaning Summary'!$B$27,C1073)</f>
        <v>Oct</v>
      </c>
      <c r="L1073" s="23" t="str">
        <f>IF(TRIM(G1073)="?",'Cleaning Summary'!$B$40,G1073)</f>
        <v>tier - 2</v>
      </c>
      <c r="M1073" s="23" t="str">
        <f>IF(TRIM(H1073)="?",'Cleaning Summary'!$B$45,H1073)</f>
        <v>tier - 1</v>
      </c>
      <c r="N1073" s="23" t="str">
        <f>IF(TRIM(I1073)="?",'Cleaning Summary'!$B$29,I1073)</f>
        <v>R1017</v>
      </c>
      <c r="O1073" s="29">
        <f>DATE(J1073,MATCH(K1073,{"Jan","Feb","Mar","Apr","May","Jun","Jul","Aug","Sep","Oct","Nov","Dec"},0),D1073)</f>
        <v>26948</v>
      </c>
      <c r="P1073" s="23">
        <f>DATEDIF(O1073,'Cleaning Summary'!$B$62,"Y")</f>
        <v>49</v>
      </c>
    </row>
    <row r="1074" spans="1:16" x14ac:dyDescent="0.35">
      <c r="A1074" s="23" t="s">
        <v>2649</v>
      </c>
      <c r="B1074" s="23">
        <v>1980</v>
      </c>
      <c r="C1074" s="23" t="s">
        <v>4811</v>
      </c>
      <c r="D1074" s="23">
        <v>28</v>
      </c>
      <c r="E1074" s="23">
        <v>2</v>
      </c>
      <c r="F1074" s="28">
        <v>8701.84</v>
      </c>
      <c r="G1074" s="23" t="s">
        <v>86</v>
      </c>
      <c r="H1074" s="23" t="s">
        <v>87</v>
      </c>
      <c r="I1074" s="23" t="s">
        <v>4821</v>
      </c>
      <c r="J1074" s="23">
        <f>IF(TRIM(B1074)="?",'Cleaning Summary'!$B$28,B1074)</f>
        <v>1980</v>
      </c>
      <c r="K1074" s="23" t="str">
        <f>IF(TRIM(C1074)="?",'Cleaning Summary'!$B$27,C1074)</f>
        <v>Oct</v>
      </c>
      <c r="L1074" s="23" t="str">
        <f>IF(TRIM(G1074)="?",'Cleaning Summary'!$B$40,G1074)</f>
        <v>tier - 2</v>
      </c>
      <c r="M1074" s="23" t="str">
        <f>IF(TRIM(H1074)="?",'Cleaning Summary'!$B$45,H1074)</f>
        <v>tier - 3</v>
      </c>
      <c r="N1074" s="23" t="str">
        <f>IF(TRIM(I1074)="?",'Cleaning Summary'!$B$29,I1074)</f>
        <v>R1021</v>
      </c>
      <c r="O1074" s="29">
        <f>DATE(J1074,MATCH(K1074,{"Jan","Feb","Mar","Apr","May","Jun","Jul","Aug","Sep","Oct","Nov","Dec"},0),D1074)</f>
        <v>29522</v>
      </c>
      <c r="P1074" s="23">
        <f>DATEDIF(O1074,'Cleaning Summary'!$B$62,"Y")</f>
        <v>42</v>
      </c>
    </row>
    <row r="1075" spans="1:16" x14ac:dyDescent="0.35">
      <c r="A1075" s="23" t="s">
        <v>2647</v>
      </c>
      <c r="B1075" s="23">
        <v>1973</v>
      </c>
      <c r="C1075" s="23" t="s">
        <v>4807</v>
      </c>
      <c r="D1075" s="23">
        <v>25</v>
      </c>
      <c r="E1075" s="23">
        <v>1</v>
      </c>
      <c r="F1075" s="28">
        <v>8703.4599999999991</v>
      </c>
      <c r="G1075" s="23" t="s">
        <v>87</v>
      </c>
      <c r="H1075" s="23" t="s">
        <v>87</v>
      </c>
      <c r="I1075" s="23" t="s">
        <v>4812</v>
      </c>
      <c r="J1075" s="23">
        <f>IF(TRIM(B1075)="?",'Cleaning Summary'!$B$28,B1075)</f>
        <v>1973</v>
      </c>
      <c r="K1075" s="23" t="str">
        <f>IF(TRIM(C1075)="?",'Cleaning Summary'!$B$27,C1075)</f>
        <v>Jun</v>
      </c>
      <c r="L1075" s="23" t="str">
        <f>IF(TRIM(G1075)="?",'Cleaning Summary'!$B$40,G1075)</f>
        <v>tier - 3</v>
      </c>
      <c r="M1075" s="23" t="str">
        <f>IF(TRIM(H1075)="?",'Cleaning Summary'!$B$45,H1075)</f>
        <v>tier - 3</v>
      </c>
      <c r="N1075" s="23" t="str">
        <f>IF(TRIM(I1075)="?",'Cleaning Summary'!$B$29,I1075)</f>
        <v>R1011</v>
      </c>
      <c r="O1075" s="29">
        <f>DATE(J1075,MATCH(K1075,{"Jan","Feb","Mar","Apr","May","Jun","Jul","Aug","Sep","Oct","Nov","Dec"},0),D1075)</f>
        <v>26840</v>
      </c>
      <c r="P1075" s="23">
        <f>DATEDIF(O1075,'Cleaning Summary'!$B$62,"Y")</f>
        <v>49</v>
      </c>
    </row>
    <row r="1076" spans="1:16" x14ac:dyDescent="0.35">
      <c r="A1076" s="23" t="s">
        <v>2645</v>
      </c>
      <c r="B1076" s="23">
        <v>1976</v>
      </c>
      <c r="C1076" s="23" t="s">
        <v>4807</v>
      </c>
      <c r="D1076" s="23">
        <v>17</v>
      </c>
      <c r="E1076" s="23">
        <v>2</v>
      </c>
      <c r="F1076" s="28">
        <v>8733.23</v>
      </c>
      <c r="G1076" s="23" t="s">
        <v>86</v>
      </c>
      <c r="H1076" s="23" t="s">
        <v>87</v>
      </c>
      <c r="I1076" s="23" t="s">
        <v>4808</v>
      </c>
      <c r="J1076" s="23">
        <f>IF(TRIM(B1076)="?",'Cleaning Summary'!$B$28,B1076)</f>
        <v>1976</v>
      </c>
      <c r="K1076" s="23" t="str">
        <f>IF(TRIM(C1076)="?",'Cleaning Summary'!$B$27,C1076)</f>
        <v>Jun</v>
      </c>
      <c r="L1076" s="23" t="str">
        <f>IF(TRIM(G1076)="?",'Cleaning Summary'!$B$40,G1076)</f>
        <v>tier - 2</v>
      </c>
      <c r="M1076" s="23" t="str">
        <f>IF(TRIM(H1076)="?",'Cleaning Summary'!$B$45,H1076)</f>
        <v>tier - 3</v>
      </c>
      <c r="N1076" s="23" t="str">
        <f>IF(TRIM(I1076)="?",'Cleaning Summary'!$B$29,I1076)</f>
        <v>R1012</v>
      </c>
      <c r="O1076" s="29">
        <f>DATE(J1076,MATCH(K1076,{"Jan","Feb","Mar","Apr","May","Jun","Jul","Aug","Sep","Oct","Nov","Dec"},0),D1076)</f>
        <v>27928</v>
      </c>
      <c r="P1076" s="23">
        <f>DATEDIF(O1076,'Cleaning Summary'!$B$62,"Y")</f>
        <v>46</v>
      </c>
    </row>
    <row r="1077" spans="1:16" x14ac:dyDescent="0.35">
      <c r="A1077" s="23" t="s">
        <v>2643</v>
      </c>
      <c r="B1077" s="23">
        <v>1999</v>
      </c>
      <c r="C1077" s="23" t="s">
        <v>4810</v>
      </c>
      <c r="D1077" s="23">
        <v>23</v>
      </c>
      <c r="E1077" s="23">
        <v>0</v>
      </c>
      <c r="F1077" s="28">
        <v>8747.68</v>
      </c>
      <c r="G1077" s="23" t="s">
        <v>86</v>
      </c>
      <c r="H1077" s="23" t="s">
        <v>87</v>
      </c>
      <c r="I1077" s="23" t="s">
        <v>4812</v>
      </c>
      <c r="J1077" s="23">
        <f>IF(TRIM(B1077)="?",'Cleaning Summary'!$B$28,B1077)</f>
        <v>1999</v>
      </c>
      <c r="K1077" s="23" t="str">
        <f>IF(TRIM(C1077)="?",'Cleaning Summary'!$B$27,C1077)</f>
        <v>Aug</v>
      </c>
      <c r="L1077" s="23" t="str">
        <f>IF(TRIM(G1077)="?",'Cleaning Summary'!$B$40,G1077)</f>
        <v>tier - 2</v>
      </c>
      <c r="M1077" s="23" t="str">
        <f>IF(TRIM(H1077)="?",'Cleaning Summary'!$B$45,H1077)</f>
        <v>tier - 3</v>
      </c>
      <c r="N1077" s="23" t="str">
        <f>IF(TRIM(I1077)="?",'Cleaning Summary'!$B$29,I1077)</f>
        <v>R1011</v>
      </c>
      <c r="O1077" s="29">
        <f>DATE(J1077,MATCH(K1077,{"Jan","Feb","Mar","Apr","May","Jun","Jul","Aug","Sep","Oct","Nov","Dec"},0),D1077)</f>
        <v>36395</v>
      </c>
      <c r="P1077" s="23">
        <f>DATEDIF(O1077,'Cleaning Summary'!$B$62,"Y")</f>
        <v>23</v>
      </c>
    </row>
    <row r="1078" spans="1:16" x14ac:dyDescent="0.35">
      <c r="A1078" s="23" t="s">
        <v>2641</v>
      </c>
      <c r="B1078" s="23">
        <v>1969</v>
      </c>
      <c r="C1078" s="23" t="s">
        <v>73</v>
      </c>
      <c r="D1078" s="23">
        <v>9</v>
      </c>
      <c r="E1078" s="23">
        <v>0</v>
      </c>
      <c r="F1078" s="28">
        <v>8760.1200000000008</v>
      </c>
      <c r="G1078" s="23" t="s">
        <v>86</v>
      </c>
      <c r="H1078" s="23" t="s">
        <v>85</v>
      </c>
      <c r="I1078" s="23" t="s">
        <v>4805</v>
      </c>
      <c r="J1078" s="23">
        <f>IF(TRIM(B1078)="?",'Cleaning Summary'!$B$28,B1078)</f>
        <v>1969</v>
      </c>
      <c r="K1078" s="23" t="str">
        <f>IF(TRIM(C1078)="?",'Cleaning Summary'!$B$27,C1078)</f>
        <v>Sep</v>
      </c>
      <c r="L1078" s="23" t="str">
        <f>IF(TRIM(G1078)="?",'Cleaning Summary'!$B$40,G1078)</f>
        <v>tier - 2</v>
      </c>
      <c r="M1078" s="23" t="str">
        <f>IF(TRIM(H1078)="?",'Cleaning Summary'!$B$45,H1078)</f>
        <v>tier - 1</v>
      </c>
      <c r="N1078" s="23" t="str">
        <f>IF(TRIM(I1078)="?",'Cleaning Summary'!$B$29,I1078)</f>
        <v>R1013</v>
      </c>
      <c r="O1078" s="29">
        <f>DATE(J1078,MATCH(K1078,{"Jan","Feb","Mar","Apr","May","Jun","Jul","Aug","Sep","Oct","Nov","Dec"},0),D1078)</f>
        <v>25455</v>
      </c>
      <c r="P1078" s="23">
        <f>DATEDIF(O1078,'Cleaning Summary'!$B$62,"Y")</f>
        <v>53</v>
      </c>
    </row>
    <row r="1079" spans="1:16" x14ac:dyDescent="0.35">
      <c r="A1079" s="23" t="s">
        <v>2639</v>
      </c>
      <c r="B1079" s="23">
        <v>1974</v>
      </c>
      <c r="C1079" s="23" t="s">
        <v>73</v>
      </c>
      <c r="D1079" s="23">
        <v>6</v>
      </c>
      <c r="E1079" s="23">
        <v>1</v>
      </c>
      <c r="F1079" s="28">
        <v>8765.25</v>
      </c>
      <c r="G1079" s="23" t="s">
        <v>86</v>
      </c>
      <c r="H1079" s="23" t="s">
        <v>87</v>
      </c>
      <c r="I1079" s="23" t="s">
        <v>4808</v>
      </c>
      <c r="J1079" s="23">
        <f>IF(TRIM(B1079)="?",'Cleaning Summary'!$B$28,B1079)</f>
        <v>1974</v>
      </c>
      <c r="K1079" s="23" t="str">
        <f>IF(TRIM(C1079)="?",'Cleaning Summary'!$B$27,C1079)</f>
        <v>Sep</v>
      </c>
      <c r="L1079" s="23" t="str">
        <f>IF(TRIM(G1079)="?",'Cleaning Summary'!$B$40,G1079)</f>
        <v>tier - 2</v>
      </c>
      <c r="M1079" s="23" t="str">
        <f>IF(TRIM(H1079)="?",'Cleaning Summary'!$B$45,H1079)</f>
        <v>tier - 3</v>
      </c>
      <c r="N1079" s="23" t="str">
        <f>IF(TRIM(I1079)="?",'Cleaning Summary'!$B$29,I1079)</f>
        <v>R1012</v>
      </c>
      <c r="O1079" s="29">
        <f>DATE(J1079,MATCH(K1079,{"Jan","Feb","Mar","Apr","May","Jun","Jul","Aug","Sep","Oct","Nov","Dec"},0),D1079)</f>
        <v>27278</v>
      </c>
      <c r="P1079" s="23">
        <f>DATEDIF(O1079,'Cleaning Summary'!$B$62,"Y")</f>
        <v>48</v>
      </c>
    </row>
    <row r="1080" spans="1:16" x14ac:dyDescent="0.35">
      <c r="A1080" s="23" t="s">
        <v>2637</v>
      </c>
      <c r="B1080" s="23">
        <v>1971</v>
      </c>
      <c r="C1080" s="23" t="s">
        <v>4810</v>
      </c>
      <c r="D1080" s="23">
        <v>23</v>
      </c>
      <c r="E1080" s="23">
        <v>0</v>
      </c>
      <c r="F1080" s="28">
        <v>8782.4699999999993</v>
      </c>
      <c r="G1080" s="23" t="s">
        <v>86</v>
      </c>
      <c r="H1080" s="23" t="s">
        <v>87</v>
      </c>
      <c r="I1080" s="23" t="s">
        <v>4812</v>
      </c>
      <c r="J1080" s="23">
        <f>IF(TRIM(B1080)="?",'Cleaning Summary'!$B$28,B1080)</f>
        <v>1971</v>
      </c>
      <c r="K1080" s="23" t="str">
        <f>IF(TRIM(C1080)="?",'Cleaning Summary'!$B$27,C1080)</f>
        <v>Aug</v>
      </c>
      <c r="L1080" s="23" t="str">
        <f>IF(TRIM(G1080)="?",'Cleaning Summary'!$B$40,G1080)</f>
        <v>tier - 2</v>
      </c>
      <c r="M1080" s="23" t="str">
        <f>IF(TRIM(H1080)="?",'Cleaning Summary'!$B$45,H1080)</f>
        <v>tier - 3</v>
      </c>
      <c r="N1080" s="23" t="str">
        <f>IF(TRIM(I1080)="?",'Cleaning Summary'!$B$29,I1080)</f>
        <v>R1011</v>
      </c>
      <c r="O1080" s="29">
        <f>DATE(J1080,MATCH(K1080,{"Jan","Feb","Mar","Apr","May","Jun","Jul","Aug","Sep","Oct","Nov","Dec"},0),D1080)</f>
        <v>26168</v>
      </c>
      <c r="P1080" s="23">
        <f>DATEDIF(O1080,'Cleaning Summary'!$B$62,"Y")</f>
        <v>51</v>
      </c>
    </row>
    <row r="1081" spans="1:16" x14ac:dyDescent="0.35">
      <c r="A1081" s="23" t="s">
        <v>2635</v>
      </c>
      <c r="B1081" s="23">
        <v>1971</v>
      </c>
      <c r="C1081" s="23" t="s">
        <v>4807</v>
      </c>
      <c r="D1081" s="23">
        <v>18</v>
      </c>
      <c r="E1081" s="23">
        <v>0</v>
      </c>
      <c r="F1081" s="28">
        <v>8798.59</v>
      </c>
      <c r="G1081" s="23" t="s">
        <v>86</v>
      </c>
      <c r="H1081" s="23" t="s">
        <v>85</v>
      </c>
      <c r="I1081" s="23" t="s">
        <v>4812</v>
      </c>
      <c r="J1081" s="23">
        <f>IF(TRIM(B1081)="?",'Cleaning Summary'!$B$28,B1081)</f>
        <v>1971</v>
      </c>
      <c r="K1081" s="23" t="str">
        <f>IF(TRIM(C1081)="?",'Cleaning Summary'!$B$27,C1081)</f>
        <v>Jun</v>
      </c>
      <c r="L1081" s="23" t="str">
        <f>IF(TRIM(G1081)="?",'Cleaning Summary'!$B$40,G1081)</f>
        <v>tier - 2</v>
      </c>
      <c r="M1081" s="23" t="str">
        <f>IF(TRIM(H1081)="?",'Cleaning Summary'!$B$45,H1081)</f>
        <v>tier - 1</v>
      </c>
      <c r="N1081" s="23" t="str">
        <f>IF(TRIM(I1081)="?",'Cleaning Summary'!$B$29,I1081)</f>
        <v>R1011</v>
      </c>
      <c r="O1081" s="29">
        <f>DATE(J1081,MATCH(K1081,{"Jan","Feb","Mar","Apr","May","Jun","Jul","Aug","Sep","Oct","Nov","Dec"},0),D1081)</f>
        <v>26102</v>
      </c>
      <c r="P1081" s="23">
        <f>DATEDIF(O1081,'Cleaning Summary'!$B$62,"Y")</f>
        <v>51</v>
      </c>
    </row>
    <row r="1082" spans="1:16" x14ac:dyDescent="0.35">
      <c r="A1082" s="23" t="s">
        <v>2633</v>
      </c>
      <c r="B1082" s="23">
        <v>1965</v>
      </c>
      <c r="C1082" s="23" t="s">
        <v>4810</v>
      </c>
      <c r="D1082" s="23">
        <v>29</v>
      </c>
      <c r="E1082" s="23">
        <v>0</v>
      </c>
      <c r="F1082" s="28">
        <v>8800.49</v>
      </c>
      <c r="G1082" s="23" t="s">
        <v>87</v>
      </c>
      <c r="H1082" s="23" t="s">
        <v>86</v>
      </c>
      <c r="I1082" s="23" t="s">
        <v>4805</v>
      </c>
      <c r="J1082" s="23">
        <f>IF(TRIM(B1082)="?",'Cleaning Summary'!$B$28,B1082)</f>
        <v>1965</v>
      </c>
      <c r="K1082" s="23" t="str">
        <f>IF(TRIM(C1082)="?",'Cleaning Summary'!$B$27,C1082)</f>
        <v>Aug</v>
      </c>
      <c r="L1082" s="23" t="str">
        <f>IF(TRIM(G1082)="?",'Cleaning Summary'!$B$40,G1082)</f>
        <v>tier - 3</v>
      </c>
      <c r="M1082" s="23" t="str">
        <f>IF(TRIM(H1082)="?",'Cleaning Summary'!$B$45,H1082)</f>
        <v>tier - 2</v>
      </c>
      <c r="N1082" s="23" t="str">
        <f>IF(TRIM(I1082)="?",'Cleaning Summary'!$B$29,I1082)</f>
        <v>R1013</v>
      </c>
      <c r="O1082" s="29">
        <f>DATE(J1082,MATCH(K1082,{"Jan","Feb","Mar","Apr","May","Jun","Jul","Aug","Sep","Oct","Nov","Dec"},0),D1082)</f>
        <v>23983</v>
      </c>
      <c r="P1082" s="23">
        <f>DATEDIF(O1082,'Cleaning Summary'!$B$62,"Y")</f>
        <v>57</v>
      </c>
    </row>
    <row r="1083" spans="1:16" x14ac:dyDescent="0.35">
      <c r="A1083" s="23" t="s">
        <v>2631</v>
      </c>
      <c r="B1083" s="23">
        <v>2001</v>
      </c>
      <c r="C1083" s="23" t="s">
        <v>4806</v>
      </c>
      <c r="D1083" s="23">
        <v>7</v>
      </c>
      <c r="E1083" s="23">
        <v>0</v>
      </c>
      <c r="F1083" s="28">
        <v>8821.8799999999992</v>
      </c>
      <c r="G1083" s="23" t="s">
        <v>86</v>
      </c>
      <c r="H1083" s="23" t="s">
        <v>87</v>
      </c>
      <c r="I1083" s="23" t="s">
        <v>4819</v>
      </c>
      <c r="J1083" s="23">
        <f>IF(TRIM(B1083)="?",'Cleaning Summary'!$B$28,B1083)</f>
        <v>2001</v>
      </c>
      <c r="K1083" s="23" t="str">
        <f>IF(TRIM(C1083)="?",'Cleaning Summary'!$B$27,C1083)</f>
        <v>Nov</v>
      </c>
      <c r="L1083" s="23" t="str">
        <f>IF(TRIM(G1083)="?",'Cleaning Summary'!$B$40,G1083)</f>
        <v>tier - 2</v>
      </c>
      <c r="M1083" s="23" t="str">
        <f>IF(TRIM(H1083)="?",'Cleaning Summary'!$B$45,H1083)</f>
        <v>tier - 3</v>
      </c>
      <c r="N1083" s="23" t="str">
        <f>IF(TRIM(I1083)="?",'Cleaning Summary'!$B$29,I1083)</f>
        <v>R1023</v>
      </c>
      <c r="O1083" s="29">
        <f>DATE(J1083,MATCH(K1083,{"Jan","Feb","Mar","Apr","May","Jun","Jul","Aug","Sep","Oct","Nov","Dec"},0),D1083)</f>
        <v>37202</v>
      </c>
      <c r="P1083" s="23">
        <f>DATEDIF(O1083,'Cleaning Summary'!$B$62,"Y")</f>
        <v>21</v>
      </c>
    </row>
    <row r="1084" spans="1:16" x14ac:dyDescent="0.35">
      <c r="A1084" s="23" t="s">
        <v>2629</v>
      </c>
      <c r="B1084" s="23">
        <v>1976</v>
      </c>
      <c r="C1084" s="23" t="s">
        <v>4807</v>
      </c>
      <c r="D1084" s="23">
        <v>14</v>
      </c>
      <c r="E1084" s="23">
        <v>2</v>
      </c>
      <c r="F1084" s="28">
        <v>8823.2800000000007</v>
      </c>
      <c r="G1084" s="23" t="s">
        <v>86</v>
      </c>
      <c r="H1084" s="23" t="s">
        <v>85</v>
      </c>
      <c r="I1084" s="23" t="s">
        <v>4812</v>
      </c>
      <c r="J1084" s="23">
        <f>IF(TRIM(B1084)="?",'Cleaning Summary'!$B$28,B1084)</f>
        <v>1976</v>
      </c>
      <c r="K1084" s="23" t="str">
        <f>IF(TRIM(C1084)="?",'Cleaning Summary'!$B$27,C1084)</f>
        <v>Jun</v>
      </c>
      <c r="L1084" s="23" t="str">
        <f>IF(TRIM(G1084)="?",'Cleaning Summary'!$B$40,G1084)</f>
        <v>tier - 2</v>
      </c>
      <c r="M1084" s="23" t="str">
        <f>IF(TRIM(H1084)="?",'Cleaning Summary'!$B$45,H1084)</f>
        <v>tier - 1</v>
      </c>
      <c r="N1084" s="23" t="str">
        <f>IF(TRIM(I1084)="?",'Cleaning Summary'!$B$29,I1084)</f>
        <v>R1011</v>
      </c>
      <c r="O1084" s="29">
        <f>DATE(J1084,MATCH(K1084,{"Jan","Feb","Mar","Apr","May","Jun","Jul","Aug","Sep","Oct","Nov","Dec"},0),D1084)</f>
        <v>27925</v>
      </c>
      <c r="P1084" s="23">
        <f>DATEDIF(O1084,'Cleaning Summary'!$B$62,"Y")</f>
        <v>46</v>
      </c>
    </row>
    <row r="1085" spans="1:16" x14ac:dyDescent="0.35">
      <c r="A1085" s="23" t="s">
        <v>2627</v>
      </c>
      <c r="B1085" s="23">
        <v>1976</v>
      </c>
      <c r="C1085" s="23" t="s">
        <v>4811</v>
      </c>
      <c r="D1085" s="23">
        <v>19</v>
      </c>
      <c r="E1085" s="23">
        <v>1</v>
      </c>
      <c r="F1085" s="28">
        <v>8823.99</v>
      </c>
      <c r="G1085" s="23" t="s">
        <v>86</v>
      </c>
      <c r="H1085" s="23" t="s">
        <v>87</v>
      </c>
      <c r="I1085" s="23" t="s">
        <v>4818</v>
      </c>
      <c r="J1085" s="23">
        <f>IF(TRIM(B1085)="?",'Cleaning Summary'!$B$28,B1085)</f>
        <v>1976</v>
      </c>
      <c r="K1085" s="23" t="str">
        <f>IF(TRIM(C1085)="?",'Cleaning Summary'!$B$27,C1085)</f>
        <v>Oct</v>
      </c>
      <c r="L1085" s="23" t="str">
        <f>IF(TRIM(G1085)="?",'Cleaning Summary'!$B$40,G1085)</f>
        <v>tier - 2</v>
      </c>
      <c r="M1085" s="23" t="str">
        <f>IF(TRIM(H1085)="?",'Cleaning Summary'!$B$45,H1085)</f>
        <v>tier - 3</v>
      </c>
      <c r="N1085" s="23" t="str">
        <f>IF(TRIM(I1085)="?",'Cleaning Summary'!$B$29,I1085)</f>
        <v>R1024</v>
      </c>
      <c r="O1085" s="29">
        <f>DATE(J1085,MATCH(K1085,{"Jan","Feb","Mar","Apr","May","Jun","Jul","Aug","Sep","Oct","Nov","Dec"},0),D1085)</f>
        <v>28052</v>
      </c>
      <c r="P1085" s="23">
        <f>DATEDIF(O1085,'Cleaning Summary'!$B$62,"Y")</f>
        <v>46</v>
      </c>
    </row>
    <row r="1086" spans="1:16" x14ac:dyDescent="0.35">
      <c r="A1086" s="23" t="s">
        <v>2625</v>
      </c>
      <c r="B1086" s="23">
        <v>1988</v>
      </c>
      <c r="C1086" s="23" t="s">
        <v>4810</v>
      </c>
      <c r="D1086" s="23">
        <v>22</v>
      </c>
      <c r="E1086" s="23">
        <v>3</v>
      </c>
      <c r="F1086" s="28">
        <v>8824.27</v>
      </c>
      <c r="G1086" s="23" t="s">
        <v>86</v>
      </c>
      <c r="H1086" s="23" t="s">
        <v>85</v>
      </c>
      <c r="I1086" s="23" t="s">
        <v>4817</v>
      </c>
      <c r="J1086" s="23">
        <f>IF(TRIM(B1086)="?",'Cleaning Summary'!$B$28,B1086)</f>
        <v>1988</v>
      </c>
      <c r="K1086" s="23" t="str">
        <f>IF(TRIM(C1086)="?",'Cleaning Summary'!$B$27,C1086)</f>
        <v>Aug</v>
      </c>
      <c r="L1086" s="23" t="str">
        <f>IF(TRIM(G1086)="?",'Cleaning Summary'!$B$40,G1086)</f>
        <v>tier - 2</v>
      </c>
      <c r="M1086" s="23" t="str">
        <f>IF(TRIM(H1086)="?",'Cleaning Summary'!$B$45,H1086)</f>
        <v>tier - 1</v>
      </c>
      <c r="N1086" s="23" t="str">
        <f>IF(TRIM(I1086)="?",'Cleaning Summary'!$B$29,I1086)</f>
        <v>R1025</v>
      </c>
      <c r="O1086" s="29">
        <f>DATE(J1086,MATCH(K1086,{"Jan","Feb","Mar","Apr","May","Jun","Jul","Aug","Sep","Oct","Nov","Dec"},0),D1086)</f>
        <v>32377</v>
      </c>
      <c r="P1086" s="23">
        <f>DATEDIF(O1086,'Cleaning Summary'!$B$62,"Y")</f>
        <v>34</v>
      </c>
    </row>
    <row r="1087" spans="1:16" x14ac:dyDescent="0.35">
      <c r="A1087" s="23" t="s">
        <v>2623</v>
      </c>
      <c r="B1087" s="23">
        <v>1976</v>
      </c>
      <c r="C1087" s="23" t="s">
        <v>4804</v>
      </c>
      <c r="D1087" s="23">
        <v>14</v>
      </c>
      <c r="E1087" s="23">
        <v>2</v>
      </c>
      <c r="F1087" s="28">
        <v>8825.09</v>
      </c>
      <c r="G1087" s="23" t="s">
        <v>86</v>
      </c>
      <c r="H1087" s="23" t="s">
        <v>87</v>
      </c>
      <c r="I1087" s="23" t="s">
        <v>4812</v>
      </c>
      <c r="J1087" s="23">
        <f>IF(TRIM(B1087)="?",'Cleaning Summary'!$B$28,B1087)</f>
        <v>1976</v>
      </c>
      <c r="K1087" s="23" t="str">
        <f>IF(TRIM(C1087)="?",'Cleaning Summary'!$B$27,C1087)</f>
        <v>Jul</v>
      </c>
      <c r="L1087" s="23" t="str">
        <f>IF(TRIM(G1087)="?",'Cleaning Summary'!$B$40,G1087)</f>
        <v>tier - 2</v>
      </c>
      <c r="M1087" s="23" t="str">
        <f>IF(TRIM(H1087)="?",'Cleaning Summary'!$B$45,H1087)</f>
        <v>tier - 3</v>
      </c>
      <c r="N1087" s="23" t="str">
        <f>IF(TRIM(I1087)="?",'Cleaning Summary'!$B$29,I1087)</f>
        <v>R1011</v>
      </c>
      <c r="O1087" s="29">
        <f>DATE(J1087,MATCH(K1087,{"Jan","Feb","Mar","Apr","May","Jun","Jul","Aug","Sep","Oct","Nov","Dec"},0),D1087)</f>
        <v>27955</v>
      </c>
      <c r="P1087" s="23">
        <f>DATEDIF(O1087,'Cleaning Summary'!$B$62,"Y")</f>
        <v>46</v>
      </c>
    </row>
    <row r="1088" spans="1:16" x14ac:dyDescent="0.35">
      <c r="A1088" s="23" t="s">
        <v>2621</v>
      </c>
      <c r="B1088" s="23">
        <v>1972</v>
      </c>
      <c r="C1088" s="23" t="s">
        <v>4806</v>
      </c>
      <c r="D1088" s="23">
        <v>14</v>
      </c>
      <c r="E1088" s="23">
        <v>0</v>
      </c>
      <c r="F1088" s="28">
        <v>8827.2099999999991</v>
      </c>
      <c r="G1088" s="23" t="s">
        <v>87</v>
      </c>
      <c r="H1088" s="23" t="s">
        <v>85</v>
      </c>
      <c r="I1088" s="23" t="s">
        <v>4808</v>
      </c>
      <c r="J1088" s="23">
        <f>IF(TRIM(B1088)="?",'Cleaning Summary'!$B$28,B1088)</f>
        <v>1972</v>
      </c>
      <c r="K1088" s="23" t="str">
        <f>IF(TRIM(C1088)="?",'Cleaning Summary'!$B$27,C1088)</f>
        <v>Nov</v>
      </c>
      <c r="L1088" s="23" t="str">
        <f>IF(TRIM(G1088)="?",'Cleaning Summary'!$B$40,G1088)</f>
        <v>tier - 3</v>
      </c>
      <c r="M1088" s="23" t="str">
        <f>IF(TRIM(H1088)="?",'Cleaning Summary'!$B$45,H1088)</f>
        <v>tier - 1</v>
      </c>
      <c r="N1088" s="23" t="str">
        <f>IF(TRIM(I1088)="?",'Cleaning Summary'!$B$29,I1088)</f>
        <v>R1012</v>
      </c>
      <c r="O1088" s="29">
        <f>DATE(J1088,MATCH(K1088,{"Jan","Feb","Mar","Apr","May","Jun","Jul","Aug","Sep","Oct","Nov","Dec"},0),D1088)</f>
        <v>26617</v>
      </c>
      <c r="P1088" s="23">
        <f>DATEDIF(O1088,'Cleaning Summary'!$B$62,"Y")</f>
        <v>50</v>
      </c>
    </row>
    <row r="1089" spans="1:16" x14ac:dyDescent="0.35">
      <c r="A1089" s="23" t="s">
        <v>2619</v>
      </c>
      <c r="B1089" s="23">
        <v>1972</v>
      </c>
      <c r="C1089" s="23" t="s">
        <v>4806</v>
      </c>
      <c r="D1089" s="23">
        <v>22</v>
      </c>
      <c r="E1089" s="23">
        <v>0</v>
      </c>
      <c r="F1089" s="28">
        <v>8835.26</v>
      </c>
      <c r="G1089" s="23" t="s">
        <v>87</v>
      </c>
      <c r="H1089" s="23" t="s">
        <v>86</v>
      </c>
      <c r="I1089" s="23" t="s">
        <v>4808</v>
      </c>
      <c r="J1089" s="23">
        <f>IF(TRIM(B1089)="?",'Cleaning Summary'!$B$28,B1089)</f>
        <v>1972</v>
      </c>
      <c r="K1089" s="23" t="str">
        <f>IF(TRIM(C1089)="?",'Cleaning Summary'!$B$27,C1089)</f>
        <v>Nov</v>
      </c>
      <c r="L1089" s="23" t="str">
        <f>IF(TRIM(G1089)="?",'Cleaning Summary'!$B$40,G1089)</f>
        <v>tier - 3</v>
      </c>
      <c r="M1089" s="23" t="str">
        <f>IF(TRIM(H1089)="?",'Cleaning Summary'!$B$45,H1089)</f>
        <v>tier - 2</v>
      </c>
      <c r="N1089" s="23" t="str">
        <f>IF(TRIM(I1089)="?",'Cleaning Summary'!$B$29,I1089)</f>
        <v>R1012</v>
      </c>
      <c r="O1089" s="29">
        <f>DATE(J1089,MATCH(K1089,{"Jan","Feb","Mar","Apr","May","Jun","Jul","Aug","Sep","Oct","Nov","Dec"},0),D1089)</f>
        <v>26625</v>
      </c>
      <c r="P1089" s="23">
        <f>DATEDIF(O1089,'Cleaning Summary'!$B$62,"Y")</f>
        <v>50</v>
      </c>
    </row>
    <row r="1090" spans="1:16" x14ac:dyDescent="0.35">
      <c r="A1090" s="23" t="s">
        <v>2617</v>
      </c>
      <c r="B1090" s="23">
        <v>1974</v>
      </c>
      <c r="C1090" s="23" t="s">
        <v>4807</v>
      </c>
      <c r="D1090" s="23">
        <v>18</v>
      </c>
      <c r="E1090" s="23">
        <v>1</v>
      </c>
      <c r="F1090" s="28">
        <v>8871.15</v>
      </c>
      <c r="G1090" s="23" t="s">
        <v>86</v>
      </c>
      <c r="H1090" s="23" t="s">
        <v>87</v>
      </c>
      <c r="I1090" s="23" t="s">
        <v>4805</v>
      </c>
      <c r="J1090" s="23">
        <f>IF(TRIM(B1090)="?",'Cleaning Summary'!$B$28,B1090)</f>
        <v>1974</v>
      </c>
      <c r="K1090" s="23" t="str">
        <f>IF(TRIM(C1090)="?",'Cleaning Summary'!$B$27,C1090)</f>
        <v>Jun</v>
      </c>
      <c r="L1090" s="23" t="str">
        <f>IF(TRIM(G1090)="?",'Cleaning Summary'!$B$40,G1090)</f>
        <v>tier - 2</v>
      </c>
      <c r="M1090" s="23" t="str">
        <f>IF(TRIM(H1090)="?",'Cleaning Summary'!$B$45,H1090)</f>
        <v>tier - 3</v>
      </c>
      <c r="N1090" s="23" t="str">
        <f>IF(TRIM(I1090)="?",'Cleaning Summary'!$B$29,I1090)</f>
        <v>R1013</v>
      </c>
      <c r="O1090" s="29">
        <f>DATE(J1090,MATCH(K1090,{"Jan","Feb","Mar","Apr","May","Jun","Jul","Aug","Sep","Oct","Nov","Dec"},0),D1090)</f>
        <v>27198</v>
      </c>
      <c r="P1090" s="23">
        <f>DATEDIF(O1090,'Cleaning Summary'!$B$62,"Y")</f>
        <v>48</v>
      </c>
    </row>
    <row r="1091" spans="1:16" x14ac:dyDescent="0.35">
      <c r="A1091" s="23" t="s">
        <v>2615</v>
      </c>
      <c r="B1091" s="23">
        <v>1973</v>
      </c>
      <c r="C1091" s="23" t="s">
        <v>73</v>
      </c>
      <c r="D1091" s="23">
        <v>9</v>
      </c>
      <c r="E1091" s="23">
        <v>0</v>
      </c>
      <c r="F1091" s="28">
        <v>8890.59</v>
      </c>
      <c r="G1091" s="23" t="s">
        <v>86</v>
      </c>
      <c r="H1091" s="23" t="s">
        <v>87</v>
      </c>
      <c r="I1091" s="23" t="s">
        <v>4808</v>
      </c>
      <c r="J1091" s="23">
        <f>IF(TRIM(B1091)="?",'Cleaning Summary'!$B$28,B1091)</f>
        <v>1973</v>
      </c>
      <c r="K1091" s="23" t="str">
        <f>IF(TRIM(C1091)="?",'Cleaning Summary'!$B$27,C1091)</f>
        <v>Sep</v>
      </c>
      <c r="L1091" s="23" t="str">
        <f>IF(TRIM(G1091)="?",'Cleaning Summary'!$B$40,G1091)</f>
        <v>tier - 2</v>
      </c>
      <c r="M1091" s="23" t="str">
        <f>IF(TRIM(H1091)="?",'Cleaning Summary'!$B$45,H1091)</f>
        <v>tier - 3</v>
      </c>
      <c r="N1091" s="23" t="str">
        <f>IF(TRIM(I1091)="?",'Cleaning Summary'!$B$29,I1091)</f>
        <v>R1012</v>
      </c>
      <c r="O1091" s="29">
        <f>DATE(J1091,MATCH(K1091,{"Jan","Feb","Mar","Apr","May","Jun","Jul","Aug","Sep","Oct","Nov","Dec"},0),D1091)</f>
        <v>26916</v>
      </c>
      <c r="P1091" s="23">
        <f>DATEDIF(O1091,'Cleaning Summary'!$B$62,"Y")</f>
        <v>49</v>
      </c>
    </row>
    <row r="1092" spans="1:16" x14ac:dyDescent="0.35">
      <c r="A1092" s="23" t="s">
        <v>2613</v>
      </c>
      <c r="B1092" s="23">
        <v>1978</v>
      </c>
      <c r="C1092" s="23" t="s">
        <v>4809</v>
      </c>
      <c r="D1092" s="23">
        <v>16</v>
      </c>
      <c r="E1092" s="23">
        <v>3</v>
      </c>
      <c r="F1092" s="28">
        <v>8891.14</v>
      </c>
      <c r="G1092" s="23" t="s">
        <v>86</v>
      </c>
      <c r="H1092" s="23" t="s">
        <v>87</v>
      </c>
      <c r="I1092" s="23" t="s">
        <v>4822</v>
      </c>
      <c r="J1092" s="23">
        <f>IF(TRIM(B1092)="?",'Cleaning Summary'!$B$28,B1092)</f>
        <v>1978</v>
      </c>
      <c r="K1092" s="23" t="str">
        <f>IF(TRIM(C1092)="?",'Cleaning Summary'!$B$27,C1092)</f>
        <v>Dec</v>
      </c>
      <c r="L1092" s="23" t="str">
        <f>IF(TRIM(G1092)="?",'Cleaning Summary'!$B$40,G1092)</f>
        <v>tier - 2</v>
      </c>
      <c r="M1092" s="23" t="str">
        <f>IF(TRIM(H1092)="?",'Cleaning Summary'!$B$45,H1092)</f>
        <v>tier - 3</v>
      </c>
      <c r="N1092" s="23" t="str">
        <f>IF(TRIM(I1092)="?",'Cleaning Summary'!$B$29,I1092)</f>
        <v>R1017</v>
      </c>
      <c r="O1092" s="29">
        <f>DATE(J1092,MATCH(K1092,{"Jan","Feb","Mar","Apr","May","Jun","Jul","Aug","Sep","Oct","Nov","Dec"},0),D1092)</f>
        <v>28840</v>
      </c>
      <c r="P1092" s="23">
        <f>DATEDIF(O1092,'Cleaning Summary'!$B$62,"Y")</f>
        <v>44</v>
      </c>
    </row>
    <row r="1093" spans="1:16" x14ac:dyDescent="0.35">
      <c r="A1093" s="23" t="s">
        <v>2611</v>
      </c>
      <c r="B1093" s="23">
        <v>1997</v>
      </c>
      <c r="C1093" s="23" t="s">
        <v>4806</v>
      </c>
      <c r="D1093" s="23">
        <v>28</v>
      </c>
      <c r="E1093" s="23">
        <v>0</v>
      </c>
      <c r="F1093" s="28">
        <v>8906.14</v>
      </c>
      <c r="G1093" s="23" t="s">
        <v>86</v>
      </c>
      <c r="H1093" s="23" t="s">
        <v>86</v>
      </c>
      <c r="I1093" s="23" t="s">
        <v>4808</v>
      </c>
      <c r="J1093" s="23">
        <f>IF(TRIM(B1093)="?",'Cleaning Summary'!$B$28,B1093)</f>
        <v>1997</v>
      </c>
      <c r="K1093" s="23" t="str">
        <f>IF(TRIM(C1093)="?",'Cleaning Summary'!$B$27,C1093)</f>
        <v>Nov</v>
      </c>
      <c r="L1093" s="23" t="str">
        <f>IF(TRIM(G1093)="?",'Cleaning Summary'!$B$40,G1093)</f>
        <v>tier - 2</v>
      </c>
      <c r="M1093" s="23" t="str">
        <f>IF(TRIM(H1093)="?",'Cleaning Summary'!$B$45,H1093)</f>
        <v>tier - 2</v>
      </c>
      <c r="N1093" s="23" t="str">
        <f>IF(TRIM(I1093)="?",'Cleaning Summary'!$B$29,I1093)</f>
        <v>R1012</v>
      </c>
      <c r="O1093" s="29">
        <f>DATE(J1093,MATCH(K1093,{"Jan","Feb","Mar","Apr","May","Jun","Jul","Aug","Sep","Oct","Nov","Dec"},0),D1093)</f>
        <v>35762</v>
      </c>
      <c r="P1093" s="23">
        <f>DATEDIF(O1093,'Cleaning Summary'!$B$62,"Y")</f>
        <v>25</v>
      </c>
    </row>
    <row r="1094" spans="1:16" x14ac:dyDescent="0.35">
      <c r="A1094" s="23" t="s">
        <v>2609</v>
      </c>
      <c r="B1094" s="23">
        <v>1967</v>
      </c>
      <c r="C1094" s="23" t="s">
        <v>73</v>
      </c>
      <c r="D1094" s="23">
        <v>6</v>
      </c>
      <c r="E1094" s="23">
        <v>0</v>
      </c>
      <c r="F1094" s="28">
        <v>8908.4699999999993</v>
      </c>
      <c r="G1094" s="23" t="s">
        <v>87</v>
      </c>
      <c r="H1094" s="23" t="s">
        <v>86</v>
      </c>
      <c r="I1094" s="23" t="s">
        <v>4805</v>
      </c>
      <c r="J1094" s="23">
        <f>IF(TRIM(B1094)="?",'Cleaning Summary'!$B$28,B1094)</f>
        <v>1967</v>
      </c>
      <c r="K1094" s="23" t="str">
        <f>IF(TRIM(C1094)="?",'Cleaning Summary'!$B$27,C1094)</f>
        <v>Sep</v>
      </c>
      <c r="L1094" s="23" t="str">
        <f>IF(TRIM(G1094)="?",'Cleaning Summary'!$B$40,G1094)</f>
        <v>tier - 3</v>
      </c>
      <c r="M1094" s="23" t="str">
        <f>IF(TRIM(H1094)="?",'Cleaning Summary'!$B$45,H1094)</f>
        <v>tier - 2</v>
      </c>
      <c r="N1094" s="23" t="str">
        <f>IF(TRIM(I1094)="?",'Cleaning Summary'!$B$29,I1094)</f>
        <v>R1013</v>
      </c>
      <c r="O1094" s="29">
        <f>DATE(J1094,MATCH(K1094,{"Jan","Feb","Mar","Apr","May","Jun","Jul","Aug","Sep","Oct","Nov","Dec"},0),D1094)</f>
        <v>24721</v>
      </c>
      <c r="P1094" s="23">
        <f>DATEDIF(O1094,'Cleaning Summary'!$B$62,"Y")</f>
        <v>55</v>
      </c>
    </row>
    <row r="1095" spans="1:16" x14ac:dyDescent="0.35">
      <c r="A1095" s="23" t="s">
        <v>2607</v>
      </c>
      <c r="B1095" s="23">
        <v>1975</v>
      </c>
      <c r="C1095" s="23" t="s">
        <v>4804</v>
      </c>
      <c r="D1095" s="23">
        <v>7</v>
      </c>
      <c r="E1095" s="23">
        <v>1</v>
      </c>
      <c r="F1095" s="28">
        <v>8930.93</v>
      </c>
      <c r="G1095" s="23" t="s">
        <v>86</v>
      </c>
      <c r="H1095" s="23" t="s">
        <v>86</v>
      </c>
      <c r="I1095" s="23" t="s">
        <v>4808</v>
      </c>
      <c r="J1095" s="23">
        <f>IF(TRIM(B1095)="?",'Cleaning Summary'!$B$28,B1095)</f>
        <v>1975</v>
      </c>
      <c r="K1095" s="23" t="str">
        <f>IF(TRIM(C1095)="?",'Cleaning Summary'!$B$27,C1095)</f>
        <v>Jul</v>
      </c>
      <c r="L1095" s="23" t="str">
        <f>IF(TRIM(G1095)="?",'Cleaning Summary'!$B$40,G1095)</f>
        <v>tier - 2</v>
      </c>
      <c r="M1095" s="23" t="str">
        <f>IF(TRIM(H1095)="?",'Cleaning Summary'!$B$45,H1095)</f>
        <v>tier - 2</v>
      </c>
      <c r="N1095" s="23" t="str">
        <f>IF(TRIM(I1095)="?",'Cleaning Summary'!$B$29,I1095)</f>
        <v>R1012</v>
      </c>
      <c r="O1095" s="29">
        <f>DATE(J1095,MATCH(K1095,{"Jan","Feb","Mar","Apr","May","Jun","Jul","Aug","Sep","Oct","Nov","Dec"},0),D1095)</f>
        <v>27582</v>
      </c>
      <c r="P1095" s="23">
        <f>DATEDIF(O1095,'Cleaning Summary'!$B$62,"Y")</f>
        <v>47</v>
      </c>
    </row>
    <row r="1096" spans="1:16" x14ac:dyDescent="0.35">
      <c r="A1096" s="23" t="s">
        <v>2605</v>
      </c>
      <c r="B1096" s="23">
        <v>1972</v>
      </c>
      <c r="C1096" s="23" t="s">
        <v>4807</v>
      </c>
      <c r="D1096" s="23">
        <v>6</v>
      </c>
      <c r="E1096" s="23">
        <v>0</v>
      </c>
      <c r="F1096" s="28">
        <v>8932.08</v>
      </c>
      <c r="G1096" s="23" t="s">
        <v>86</v>
      </c>
      <c r="H1096" s="23" t="s">
        <v>85</v>
      </c>
      <c r="I1096" s="23" t="s">
        <v>4812</v>
      </c>
      <c r="J1096" s="23">
        <f>IF(TRIM(B1096)="?",'Cleaning Summary'!$B$28,B1096)</f>
        <v>1972</v>
      </c>
      <c r="K1096" s="23" t="str">
        <f>IF(TRIM(C1096)="?",'Cleaning Summary'!$B$27,C1096)</f>
        <v>Jun</v>
      </c>
      <c r="L1096" s="23" t="str">
        <f>IF(TRIM(G1096)="?",'Cleaning Summary'!$B$40,G1096)</f>
        <v>tier - 2</v>
      </c>
      <c r="M1096" s="23" t="str">
        <f>IF(TRIM(H1096)="?",'Cleaning Summary'!$B$45,H1096)</f>
        <v>tier - 1</v>
      </c>
      <c r="N1096" s="23" t="str">
        <f>IF(TRIM(I1096)="?",'Cleaning Summary'!$B$29,I1096)</f>
        <v>R1011</v>
      </c>
      <c r="O1096" s="29">
        <f>DATE(J1096,MATCH(K1096,{"Jan","Feb","Mar","Apr","May","Jun","Jul","Aug","Sep","Oct","Nov","Dec"},0),D1096)</f>
        <v>26456</v>
      </c>
      <c r="P1096" s="23">
        <f>DATEDIF(O1096,'Cleaning Summary'!$B$62,"Y")</f>
        <v>51</v>
      </c>
    </row>
    <row r="1097" spans="1:16" x14ac:dyDescent="0.35">
      <c r="A1097" s="23" t="s">
        <v>2603</v>
      </c>
      <c r="B1097" s="23">
        <v>1976</v>
      </c>
      <c r="C1097" s="23" t="s">
        <v>4809</v>
      </c>
      <c r="D1097" s="23">
        <v>25</v>
      </c>
      <c r="E1097" s="23">
        <v>3</v>
      </c>
      <c r="F1097" s="28">
        <v>8944.1200000000008</v>
      </c>
      <c r="G1097" s="23" t="s">
        <v>87</v>
      </c>
      <c r="H1097" s="23" t="s">
        <v>86</v>
      </c>
      <c r="I1097" s="23" t="s">
        <v>4805</v>
      </c>
      <c r="J1097" s="23">
        <f>IF(TRIM(B1097)="?",'Cleaning Summary'!$B$28,B1097)</f>
        <v>1976</v>
      </c>
      <c r="K1097" s="23" t="str">
        <f>IF(TRIM(C1097)="?",'Cleaning Summary'!$B$27,C1097)</f>
        <v>Dec</v>
      </c>
      <c r="L1097" s="23" t="str">
        <f>IF(TRIM(G1097)="?",'Cleaning Summary'!$B$40,G1097)</f>
        <v>tier - 3</v>
      </c>
      <c r="M1097" s="23" t="str">
        <f>IF(TRIM(H1097)="?",'Cleaning Summary'!$B$45,H1097)</f>
        <v>tier - 2</v>
      </c>
      <c r="N1097" s="23" t="str">
        <f>IF(TRIM(I1097)="?",'Cleaning Summary'!$B$29,I1097)</f>
        <v>R1013</v>
      </c>
      <c r="O1097" s="29">
        <f>DATE(J1097,MATCH(K1097,{"Jan","Feb","Mar","Apr","May","Jun","Jul","Aug","Sep","Oct","Nov","Dec"},0),D1097)</f>
        <v>28119</v>
      </c>
      <c r="P1097" s="23">
        <f>DATEDIF(O1097,'Cleaning Summary'!$B$62,"Y")</f>
        <v>46</v>
      </c>
    </row>
    <row r="1098" spans="1:16" x14ac:dyDescent="0.35">
      <c r="A1098" s="23" t="s">
        <v>2601</v>
      </c>
      <c r="B1098" s="23">
        <v>1992</v>
      </c>
      <c r="C1098" s="23" t="s">
        <v>73</v>
      </c>
      <c r="D1098" s="23">
        <v>27</v>
      </c>
      <c r="E1098" s="23">
        <v>0</v>
      </c>
      <c r="F1098" s="28">
        <v>8954.99</v>
      </c>
      <c r="G1098" s="23" t="s">
        <v>86</v>
      </c>
      <c r="H1098" s="23" t="s">
        <v>87</v>
      </c>
      <c r="I1098" s="23" t="s">
        <v>4824</v>
      </c>
      <c r="J1098" s="23">
        <f>IF(TRIM(B1098)="?",'Cleaning Summary'!$B$28,B1098)</f>
        <v>1992</v>
      </c>
      <c r="K1098" s="23" t="str">
        <f>IF(TRIM(C1098)="?",'Cleaning Summary'!$B$27,C1098)</f>
        <v>Sep</v>
      </c>
      <c r="L1098" s="23" t="str">
        <f>IF(TRIM(G1098)="?",'Cleaning Summary'!$B$40,G1098)</f>
        <v>tier - 2</v>
      </c>
      <c r="M1098" s="23" t="str">
        <f>IF(TRIM(H1098)="?",'Cleaning Summary'!$B$45,H1098)</f>
        <v>tier - 3</v>
      </c>
      <c r="N1098" s="23" t="str">
        <f>IF(TRIM(I1098)="?",'Cleaning Summary'!$B$29,I1098)</f>
        <v>R1026</v>
      </c>
      <c r="O1098" s="29">
        <f>DATE(J1098,MATCH(K1098,{"Jan","Feb","Mar","Apr","May","Jun","Jul","Aug","Sep","Oct","Nov","Dec"},0),D1098)</f>
        <v>33874</v>
      </c>
      <c r="P1098" s="23">
        <f>DATEDIF(O1098,'Cleaning Summary'!$B$62,"Y")</f>
        <v>30</v>
      </c>
    </row>
    <row r="1099" spans="1:16" x14ac:dyDescent="0.35">
      <c r="A1099" s="23" t="s">
        <v>2599</v>
      </c>
      <c r="B1099" s="23">
        <v>1974</v>
      </c>
      <c r="C1099" s="23" t="s">
        <v>4810</v>
      </c>
      <c r="D1099" s="23">
        <v>17</v>
      </c>
      <c r="E1099" s="23">
        <v>1</v>
      </c>
      <c r="F1099" s="28">
        <v>8964.06</v>
      </c>
      <c r="G1099" s="23" t="s">
        <v>87</v>
      </c>
      <c r="H1099" s="23" t="s">
        <v>86</v>
      </c>
      <c r="I1099" s="23" t="s">
        <v>4815</v>
      </c>
      <c r="J1099" s="23">
        <f>IF(TRIM(B1099)="?",'Cleaning Summary'!$B$28,B1099)</f>
        <v>1974</v>
      </c>
      <c r="K1099" s="23" t="str">
        <f>IF(TRIM(C1099)="?",'Cleaning Summary'!$B$27,C1099)</f>
        <v>Aug</v>
      </c>
      <c r="L1099" s="23" t="str">
        <f>IF(TRIM(G1099)="?",'Cleaning Summary'!$B$40,G1099)</f>
        <v>tier - 3</v>
      </c>
      <c r="M1099" s="23" t="str">
        <f>IF(TRIM(H1099)="?",'Cleaning Summary'!$B$45,H1099)</f>
        <v>tier - 2</v>
      </c>
      <c r="N1099" s="23" t="str">
        <f>IF(TRIM(I1099)="?",'Cleaning Summary'!$B$29,I1099)</f>
        <v>R1016</v>
      </c>
      <c r="O1099" s="29">
        <f>DATE(J1099,MATCH(K1099,{"Jan","Feb","Mar","Apr","May","Jun","Jul","Aug","Sep","Oct","Nov","Dec"},0),D1099)</f>
        <v>27258</v>
      </c>
      <c r="P1099" s="23">
        <f>DATEDIF(O1099,'Cleaning Summary'!$B$62,"Y")</f>
        <v>48</v>
      </c>
    </row>
    <row r="1100" spans="1:16" x14ac:dyDescent="0.35">
      <c r="A1100" s="23" t="s">
        <v>2597</v>
      </c>
      <c r="B1100" s="23">
        <v>1983</v>
      </c>
      <c r="C1100" s="23" t="s">
        <v>4804</v>
      </c>
      <c r="D1100" s="23">
        <v>15</v>
      </c>
      <c r="E1100" s="23">
        <v>5</v>
      </c>
      <c r="F1100" s="28">
        <v>8965.7999999999993</v>
      </c>
      <c r="G1100" s="23" t="s">
        <v>86</v>
      </c>
      <c r="H1100" s="23" t="s">
        <v>87</v>
      </c>
      <c r="I1100" s="23" t="s">
        <v>4808</v>
      </c>
      <c r="J1100" s="23">
        <f>IF(TRIM(B1100)="?",'Cleaning Summary'!$B$28,B1100)</f>
        <v>1983</v>
      </c>
      <c r="K1100" s="23" t="str">
        <f>IF(TRIM(C1100)="?",'Cleaning Summary'!$B$27,C1100)</f>
        <v>Jul</v>
      </c>
      <c r="L1100" s="23" t="str">
        <f>IF(TRIM(G1100)="?",'Cleaning Summary'!$B$40,G1100)</f>
        <v>tier - 2</v>
      </c>
      <c r="M1100" s="23" t="str">
        <f>IF(TRIM(H1100)="?",'Cleaning Summary'!$B$45,H1100)</f>
        <v>tier - 3</v>
      </c>
      <c r="N1100" s="23" t="str">
        <f>IF(TRIM(I1100)="?",'Cleaning Summary'!$B$29,I1100)</f>
        <v>R1012</v>
      </c>
      <c r="O1100" s="29">
        <f>DATE(J1100,MATCH(K1100,{"Jan","Feb","Mar","Apr","May","Jun","Jul","Aug","Sep","Oct","Nov","Dec"},0),D1100)</f>
        <v>30512</v>
      </c>
      <c r="P1100" s="23">
        <f>DATEDIF(O1100,'Cleaning Summary'!$B$62,"Y")</f>
        <v>39</v>
      </c>
    </row>
    <row r="1101" spans="1:16" x14ac:dyDescent="0.35">
      <c r="A1101" s="23" t="s">
        <v>2595</v>
      </c>
      <c r="B1101" s="23">
        <v>1974</v>
      </c>
      <c r="C1101" s="23" t="s">
        <v>73</v>
      </c>
      <c r="D1101" s="23">
        <v>8</v>
      </c>
      <c r="E1101" s="23">
        <v>2</v>
      </c>
      <c r="F1101" s="28">
        <v>8968.33</v>
      </c>
      <c r="G1101" s="23" t="s">
        <v>87</v>
      </c>
      <c r="H1101" s="23" t="s">
        <v>86</v>
      </c>
      <c r="I1101" s="23" t="s">
        <v>4812</v>
      </c>
      <c r="J1101" s="23">
        <f>IF(TRIM(B1101)="?",'Cleaning Summary'!$B$28,B1101)</f>
        <v>1974</v>
      </c>
      <c r="K1101" s="23" t="str">
        <f>IF(TRIM(C1101)="?",'Cleaning Summary'!$B$27,C1101)</f>
        <v>Sep</v>
      </c>
      <c r="L1101" s="23" t="str">
        <f>IF(TRIM(G1101)="?",'Cleaning Summary'!$B$40,G1101)</f>
        <v>tier - 3</v>
      </c>
      <c r="M1101" s="23" t="str">
        <f>IF(TRIM(H1101)="?",'Cleaning Summary'!$B$45,H1101)</f>
        <v>tier - 2</v>
      </c>
      <c r="N1101" s="23" t="str">
        <f>IF(TRIM(I1101)="?",'Cleaning Summary'!$B$29,I1101)</f>
        <v>R1011</v>
      </c>
      <c r="O1101" s="29">
        <f>DATE(J1101,MATCH(K1101,{"Jan","Feb","Mar","Apr","May","Jun","Jul","Aug","Sep","Oct","Nov","Dec"},0),D1101)</f>
        <v>27280</v>
      </c>
      <c r="P1101" s="23">
        <f>DATEDIF(O1101,'Cleaning Summary'!$B$62,"Y")</f>
        <v>48</v>
      </c>
    </row>
    <row r="1102" spans="1:16" x14ac:dyDescent="0.35">
      <c r="A1102" s="23" t="s">
        <v>2593</v>
      </c>
      <c r="B1102" s="23">
        <v>1974</v>
      </c>
      <c r="C1102" s="23" t="s">
        <v>4804</v>
      </c>
      <c r="D1102" s="23">
        <v>21</v>
      </c>
      <c r="E1102" s="23">
        <v>2</v>
      </c>
      <c r="F1102" s="28">
        <v>8978.19</v>
      </c>
      <c r="G1102" s="23" t="s">
        <v>86</v>
      </c>
      <c r="H1102" s="23" t="s">
        <v>86</v>
      </c>
      <c r="I1102" s="23" t="s">
        <v>4805</v>
      </c>
      <c r="J1102" s="23">
        <f>IF(TRIM(B1102)="?",'Cleaning Summary'!$B$28,B1102)</f>
        <v>1974</v>
      </c>
      <c r="K1102" s="23" t="str">
        <f>IF(TRIM(C1102)="?",'Cleaning Summary'!$B$27,C1102)</f>
        <v>Jul</v>
      </c>
      <c r="L1102" s="23" t="str">
        <f>IF(TRIM(G1102)="?",'Cleaning Summary'!$B$40,G1102)</f>
        <v>tier - 2</v>
      </c>
      <c r="M1102" s="23" t="str">
        <f>IF(TRIM(H1102)="?",'Cleaning Summary'!$B$45,H1102)</f>
        <v>tier - 2</v>
      </c>
      <c r="N1102" s="23" t="str">
        <f>IF(TRIM(I1102)="?",'Cleaning Summary'!$B$29,I1102)</f>
        <v>R1013</v>
      </c>
      <c r="O1102" s="29">
        <f>DATE(J1102,MATCH(K1102,{"Jan","Feb","Mar","Apr","May","Jun","Jul","Aug","Sep","Oct","Nov","Dec"},0),D1102)</f>
        <v>27231</v>
      </c>
      <c r="P1102" s="23">
        <f>DATEDIF(O1102,'Cleaning Summary'!$B$62,"Y")</f>
        <v>48</v>
      </c>
    </row>
    <row r="1103" spans="1:16" x14ac:dyDescent="0.35">
      <c r="A1103" s="23" t="s">
        <v>2591</v>
      </c>
      <c r="B1103" s="23">
        <v>1973</v>
      </c>
      <c r="C1103" s="23" t="s">
        <v>4811</v>
      </c>
      <c r="D1103" s="23">
        <v>11</v>
      </c>
      <c r="E1103" s="23">
        <v>0</v>
      </c>
      <c r="F1103" s="28">
        <v>8988.16</v>
      </c>
      <c r="G1103" s="23" t="s">
        <v>86</v>
      </c>
      <c r="H1103" s="23" t="s">
        <v>85</v>
      </c>
      <c r="I1103" s="23" t="s">
        <v>4808</v>
      </c>
      <c r="J1103" s="23">
        <f>IF(TRIM(B1103)="?",'Cleaning Summary'!$B$28,B1103)</f>
        <v>1973</v>
      </c>
      <c r="K1103" s="23" t="str">
        <f>IF(TRIM(C1103)="?",'Cleaning Summary'!$B$27,C1103)</f>
        <v>Oct</v>
      </c>
      <c r="L1103" s="23" t="str">
        <f>IF(TRIM(G1103)="?",'Cleaning Summary'!$B$40,G1103)</f>
        <v>tier - 2</v>
      </c>
      <c r="M1103" s="23" t="str">
        <f>IF(TRIM(H1103)="?",'Cleaning Summary'!$B$45,H1103)</f>
        <v>tier - 1</v>
      </c>
      <c r="N1103" s="23" t="str">
        <f>IF(TRIM(I1103)="?",'Cleaning Summary'!$B$29,I1103)</f>
        <v>R1012</v>
      </c>
      <c r="O1103" s="29">
        <f>DATE(J1103,MATCH(K1103,{"Jan","Feb","Mar","Apr","May","Jun","Jul","Aug","Sep","Oct","Nov","Dec"},0),D1103)</f>
        <v>26948</v>
      </c>
      <c r="P1103" s="23">
        <f>DATEDIF(O1103,'Cleaning Summary'!$B$62,"Y")</f>
        <v>49</v>
      </c>
    </row>
    <row r="1104" spans="1:16" x14ac:dyDescent="0.35">
      <c r="A1104" s="23" t="s">
        <v>2589</v>
      </c>
      <c r="B1104" s="23">
        <v>1979</v>
      </c>
      <c r="C1104" s="23" t="s">
        <v>4809</v>
      </c>
      <c r="D1104" s="23">
        <v>16</v>
      </c>
      <c r="E1104" s="23">
        <v>2</v>
      </c>
      <c r="F1104" s="28">
        <v>8998.43</v>
      </c>
      <c r="G1104" s="23" t="s">
        <v>86</v>
      </c>
      <c r="H1104" s="23" t="s">
        <v>85</v>
      </c>
      <c r="I1104" s="23" t="s">
        <v>4817</v>
      </c>
      <c r="J1104" s="23">
        <f>IF(TRIM(B1104)="?",'Cleaning Summary'!$B$28,B1104)</f>
        <v>1979</v>
      </c>
      <c r="K1104" s="23" t="str">
        <f>IF(TRIM(C1104)="?",'Cleaning Summary'!$B$27,C1104)</f>
        <v>Dec</v>
      </c>
      <c r="L1104" s="23" t="str">
        <f>IF(TRIM(G1104)="?",'Cleaning Summary'!$B$40,G1104)</f>
        <v>tier - 2</v>
      </c>
      <c r="M1104" s="23" t="str">
        <f>IF(TRIM(H1104)="?",'Cleaning Summary'!$B$45,H1104)</f>
        <v>tier - 1</v>
      </c>
      <c r="N1104" s="23" t="str">
        <f>IF(TRIM(I1104)="?",'Cleaning Summary'!$B$29,I1104)</f>
        <v>R1025</v>
      </c>
      <c r="O1104" s="29">
        <f>DATE(J1104,MATCH(K1104,{"Jan","Feb","Mar","Apr","May","Jun","Jul","Aug","Sep","Oct","Nov","Dec"},0),D1104)</f>
        <v>29205</v>
      </c>
      <c r="P1104" s="23">
        <f>DATEDIF(O1104,'Cleaning Summary'!$B$62,"Y")</f>
        <v>43</v>
      </c>
    </row>
    <row r="1105" spans="1:16" x14ac:dyDescent="0.35">
      <c r="A1105" s="23" t="s">
        <v>2587</v>
      </c>
      <c r="B1105" s="23">
        <v>1993</v>
      </c>
      <c r="C1105" s="23" t="s">
        <v>4809</v>
      </c>
      <c r="D1105" s="23">
        <v>1</v>
      </c>
      <c r="E1105" s="23">
        <v>0</v>
      </c>
      <c r="F1105" s="28">
        <v>9010.2000000000007</v>
      </c>
      <c r="G1105" s="23" t="s">
        <v>86</v>
      </c>
      <c r="H1105" s="23" t="s">
        <v>87</v>
      </c>
      <c r="I1105" s="23" t="s">
        <v>4824</v>
      </c>
      <c r="J1105" s="23">
        <f>IF(TRIM(B1105)="?",'Cleaning Summary'!$B$28,B1105)</f>
        <v>1993</v>
      </c>
      <c r="K1105" s="23" t="str">
        <f>IF(TRIM(C1105)="?",'Cleaning Summary'!$B$27,C1105)</f>
        <v>Dec</v>
      </c>
      <c r="L1105" s="23" t="str">
        <f>IF(TRIM(G1105)="?",'Cleaning Summary'!$B$40,G1105)</f>
        <v>tier - 2</v>
      </c>
      <c r="M1105" s="23" t="str">
        <f>IF(TRIM(H1105)="?",'Cleaning Summary'!$B$45,H1105)</f>
        <v>tier - 3</v>
      </c>
      <c r="N1105" s="23" t="str">
        <f>IF(TRIM(I1105)="?",'Cleaning Summary'!$B$29,I1105)</f>
        <v>R1026</v>
      </c>
      <c r="O1105" s="29">
        <f>DATE(J1105,MATCH(K1105,{"Jan","Feb","Mar","Apr","May","Jun","Jul","Aug","Sep","Oct","Nov","Dec"},0),D1105)</f>
        <v>34304</v>
      </c>
      <c r="P1105" s="23">
        <f>DATEDIF(O1105,'Cleaning Summary'!$B$62,"Y")</f>
        <v>29</v>
      </c>
    </row>
    <row r="1106" spans="1:16" x14ac:dyDescent="0.35">
      <c r="A1106" s="23" t="s">
        <v>2585</v>
      </c>
      <c r="B1106" s="23">
        <v>1972</v>
      </c>
      <c r="C1106" s="23" t="s">
        <v>4809</v>
      </c>
      <c r="D1106" s="23">
        <v>7</v>
      </c>
      <c r="E1106" s="23">
        <v>1</v>
      </c>
      <c r="F1106" s="28">
        <v>9048.0300000000007</v>
      </c>
      <c r="G1106" s="23" t="s">
        <v>86</v>
      </c>
      <c r="H1106" s="23" t="s">
        <v>86</v>
      </c>
      <c r="I1106" s="23" t="s">
        <v>4805</v>
      </c>
      <c r="J1106" s="23">
        <f>IF(TRIM(B1106)="?",'Cleaning Summary'!$B$28,B1106)</f>
        <v>1972</v>
      </c>
      <c r="K1106" s="23" t="str">
        <f>IF(TRIM(C1106)="?",'Cleaning Summary'!$B$27,C1106)</f>
        <v>Dec</v>
      </c>
      <c r="L1106" s="23" t="str">
        <f>IF(TRIM(G1106)="?",'Cleaning Summary'!$B$40,G1106)</f>
        <v>tier - 2</v>
      </c>
      <c r="M1106" s="23" t="str">
        <f>IF(TRIM(H1106)="?",'Cleaning Summary'!$B$45,H1106)</f>
        <v>tier - 2</v>
      </c>
      <c r="N1106" s="23" t="str">
        <f>IF(TRIM(I1106)="?",'Cleaning Summary'!$B$29,I1106)</f>
        <v>R1013</v>
      </c>
      <c r="O1106" s="29">
        <f>DATE(J1106,MATCH(K1106,{"Jan","Feb","Mar","Apr","May","Jun","Jul","Aug","Sep","Oct","Nov","Dec"},0),D1106)</f>
        <v>26640</v>
      </c>
      <c r="P1106" s="23">
        <f>DATEDIF(O1106,'Cleaning Summary'!$B$62,"Y")</f>
        <v>50</v>
      </c>
    </row>
    <row r="1107" spans="1:16" x14ac:dyDescent="0.35">
      <c r="A1107" s="23" t="s">
        <v>2583</v>
      </c>
      <c r="B1107" s="23">
        <v>1972</v>
      </c>
      <c r="C1107" s="23" t="s">
        <v>4809</v>
      </c>
      <c r="D1107" s="23">
        <v>2</v>
      </c>
      <c r="E1107" s="23">
        <v>1</v>
      </c>
      <c r="F1107" s="28">
        <v>9058.73</v>
      </c>
      <c r="G1107" s="23" t="s">
        <v>87</v>
      </c>
      <c r="H1107" s="23" t="s">
        <v>86</v>
      </c>
      <c r="I1107" s="23" t="s">
        <v>4805</v>
      </c>
      <c r="J1107" s="23">
        <f>IF(TRIM(B1107)="?",'Cleaning Summary'!$B$28,B1107)</f>
        <v>1972</v>
      </c>
      <c r="K1107" s="23" t="str">
        <f>IF(TRIM(C1107)="?",'Cleaning Summary'!$B$27,C1107)</f>
        <v>Dec</v>
      </c>
      <c r="L1107" s="23" t="str">
        <f>IF(TRIM(G1107)="?",'Cleaning Summary'!$B$40,G1107)</f>
        <v>tier - 3</v>
      </c>
      <c r="M1107" s="23" t="str">
        <f>IF(TRIM(H1107)="?",'Cleaning Summary'!$B$45,H1107)</f>
        <v>tier - 2</v>
      </c>
      <c r="N1107" s="23" t="str">
        <f>IF(TRIM(I1107)="?",'Cleaning Summary'!$B$29,I1107)</f>
        <v>R1013</v>
      </c>
      <c r="O1107" s="29">
        <f>DATE(J1107,MATCH(K1107,{"Jan","Feb","Mar","Apr","May","Jun","Jul","Aug","Sep","Oct","Nov","Dec"},0),D1107)</f>
        <v>26635</v>
      </c>
      <c r="P1107" s="23">
        <f>DATEDIF(O1107,'Cleaning Summary'!$B$62,"Y")</f>
        <v>50</v>
      </c>
    </row>
    <row r="1108" spans="1:16" x14ac:dyDescent="0.35">
      <c r="A1108" s="23" t="s">
        <v>2581</v>
      </c>
      <c r="B1108" s="23">
        <v>1977</v>
      </c>
      <c r="C1108" s="23" t="s">
        <v>4806</v>
      </c>
      <c r="D1108" s="23">
        <v>4</v>
      </c>
      <c r="E1108" s="23">
        <v>2</v>
      </c>
      <c r="F1108" s="28">
        <v>9095.07</v>
      </c>
      <c r="G1108" s="23" t="s">
        <v>86</v>
      </c>
      <c r="H1108" s="23" t="s">
        <v>86</v>
      </c>
      <c r="I1108" s="23" t="s">
        <v>4818</v>
      </c>
      <c r="J1108" s="23">
        <f>IF(TRIM(B1108)="?",'Cleaning Summary'!$B$28,B1108)</f>
        <v>1977</v>
      </c>
      <c r="K1108" s="23" t="str">
        <f>IF(TRIM(C1108)="?",'Cleaning Summary'!$B$27,C1108)</f>
        <v>Nov</v>
      </c>
      <c r="L1108" s="23" t="str">
        <f>IF(TRIM(G1108)="?",'Cleaning Summary'!$B$40,G1108)</f>
        <v>tier - 2</v>
      </c>
      <c r="M1108" s="23" t="str">
        <f>IF(TRIM(H1108)="?",'Cleaning Summary'!$B$45,H1108)</f>
        <v>tier - 2</v>
      </c>
      <c r="N1108" s="23" t="str">
        <f>IF(TRIM(I1108)="?",'Cleaning Summary'!$B$29,I1108)</f>
        <v>R1024</v>
      </c>
      <c r="O1108" s="29">
        <f>DATE(J1108,MATCH(K1108,{"Jan","Feb","Mar","Apr","May","Jun","Jul","Aug","Sep","Oct","Nov","Dec"},0),D1108)</f>
        <v>28433</v>
      </c>
      <c r="P1108" s="23">
        <f>DATEDIF(O1108,'Cleaning Summary'!$B$62,"Y")</f>
        <v>45</v>
      </c>
    </row>
    <row r="1109" spans="1:16" x14ac:dyDescent="0.35">
      <c r="A1109" s="23" t="s">
        <v>2579</v>
      </c>
      <c r="B1109" s="23">
        <v>1965</v>
      </c>
      <c r="C1109" s="23" t="s">
        <v>4806</v>
      </c>
      <c r="D1109" s="23">
        <v>9</v>
      </c>
      <c r="E1109" s="23">
        <v>0</v>
      </c>
      <c r="F1109" s="28">
        <v>9095.94</v>
      </c>
      <c r="G1109" s="23" t="s">
        <v>87</v>
      </c>
      <c r="H1109" s="23" t="s">
        <v>85</v>
      </c>
      <c r="I1109" s="23" t="s">
        <v>4812</v>
      </c>
      <c r="J1109" s="23">
        <f>IF(TRIM(B1109)="?",'Cleaning Summary'!$B$28,B1109)</f>
        <v>1965</v>
      </c>
      <c r="K1109" s="23" t="str">
        <f>IF(TRIM(C1109)="?",'Cleaning Summary'!$B$27,C1109)</f>
        <v>Nov</v>
      </c>
      <c r="L1109" s="23" t="str">
        <f>IF(TRIM(G1109)="?",'Cleaning Summary'!$B$40,G1109)</f>
        <v>tier - 3</v>
      </c>
      <c r="M1109" s="23" t="str">
        <f>IF(TRIM(H1109)="?",'Cleaning Summary'!$B$45,H1109)</f>
        <v>tier - 1</v>
      </c>
      <c r="N1109" s="23" t="str">
        <f>IF(TRIM(I1109)="?",'Cleaning Summary'!$B$29,I1109)</f>
        <v>R1011</v>
      </c>
      <c r="O1109" s="29">
        <f>DATE(J1109,MATCH(K1109,{"Jan","Feb","Mar","Apr","May","Jun","Jul","Aug","Sep","Oct","Nov","Dec"},0),D1109)</f>
        <v>24055</v>
      </c>
      <c r="P1109" s="23">
        <f>DATEDIF(O1109,'Cleaning Summary'!$B$62,"Y")</f>
        <v>57</v>
      </c>
    </row>
    <row r="1110" spans="1:16" x14ac:dyDescent="0.35">
      <c r="A1110" s="23" t="s">
        <v>2577</v>
      </c>
      <c r="B1110" s="23">
        <v>1977</v>
      </c>
      <c r="C1110" s="23" t="s">
        <v>4809</v>
      </c>
      <c r="D1110" s="23">
        <v>2</v>
      </c>
      <c r="E1110" s="23">
        <v>3</v>
      </c>
      <c r="F1110" s="28">
        <v>9101.7999999999993</v>
      </c>
      <c r="G1110" s="23" t="s">
        <v>86</v>
      </c>
      <c r="H1110" s="23" t="s">
        <v>85</v>
      </c>
      <c r="I1110" s="23" t="s">
        <v>4812</v>
      </c>
      <c r="J1110" s="23">
        <f>IF(TRIM(B1110)="?",'Cleaning Summary'!$B$28,B1110)</f>
        <v>1977</v>
      </c>
      <c r="K1110" s="23" t="str">
        <f>IF(TRIM(C1110)="?",'Cleaning Summary'!$B$27,C1110)</f>
        <v>Dec</v>
      </c>
      <c r="L1110" s="23" t="str">
        <f>IF(TRIM(G1110)="?",'Cleaning Summary'!$B$40,G1110)</f>
        <v>tier - 2</v>
      </c>
      <c r="M1110" s="23" t="str">
        <f>IF(TRIM(H1110)="?",'Cleaning Summary'!$B$45,H1110)</f>
        <v>tier - 1</v>
      </c>
      <c r="N1110" s="23" t="str">
        <f>IF(TRIM(I1110)="?",'Cleaning Summary'!$B$29,I1110)</f>
        <v>R1011</v>
      </c>
      <c r="O1110" s="29">
        <f>DATE(J1110,MATCH(K1110,{"Jan","Feb","Mar","Apr","May","Jun","Jul","Aug","Sep","Oct","Nov","Dec"},0),D1110)</f>
        <v>28461</v>
      </c>
      <c r="P1110" s="23">
        <f>DATEDIF(O1110,'Cleaning Summary'!$B$62,"Y")</f>
        <v>45</v>
      </c>
    </row>
    <row r="1111" spans="1:16" x14ac:dyDescent="0.35">
      <c r="A1111" s="23" t="s">
        <v>2575</v>
      </c>
      <c r="B1111" s="23">
        <v>1970</v>
      </c>
      <c r="C1111" s="23" t="s">
        <v>4810</v>
      </c>
      <c r="D1111" s="23">
        <v>12</v>
      </c>
      <c r="E1111" s="23">
        <v>0</v>
      </c>
      <c r="F1111" s="28">
        <v>9140.9500000000007</v>
      </c>
      <c r="G1111" s="23" t="s">
        <v>87</v>
      </c>
      <c r="H1111" s="23" t="s">
        <v>87</v>
      </c>
      <c r="I1111" s="23" t="s">
        <v>4805</v>
      </c>
      <c r="J1111" s="23">
        <f>IF(TRIM(B1111)="?",'Cleaning Summary'!$B$28,B1111)</f>
        <v>1970</v>
      </c>
      <c r="K1111" s="23" t="str">
        <f>IF(TRIM(C1111)="?",'Cleaning Summary'!$B$27,C1111)</f>
        <v>Aug</v>
      </c>
      <c r="L1111" s="23" t="str">
        <f>IF(TRIM(G1111)="?",'Cleaning Summary'!$B$40,G1111)</f>
        <v>tier - 3</v>
      </c>
      <c r="M1111" s="23" t="str">
        <f>IF(TRIM(H1111)="?",'Cleaning Summary'!$B$45,H1111)</f>
        <v>tier - 3</v>
      </c>
      <c r="N1111" s="23" t="str">
        <f>IF(TRIM(I1111)="?",'Cleaning Summary'!$B$29,I1111)</f>
        <v>R1013</v>
      </c>
      <c r="O1111" s="29">
        <f>DATE(J1111,MATCH(K1111,{"Jan","Feb","Mar","Apr","May","Jun","Jul","Aug","Sep","Oct","Nov","Dec"},0),D1111)</f>
        <v>25792</v>
      </c>
      <c r="P1111" s="23">
        <f>DATEDIF(O1111,'Cleaning Summary'!$B$62,"Y")</f>
        <v>52</v>
      </c>
    </row>
    <row r="1112" spans="1:16" x14ac:dyDescent="0.35">
      <c r="A1112" s="23" t="s">
        <v>2573</v>
      </c>
      <c r="B1112" s="23">
        <v>1970</v>
      </c>
      <c r="C1112" s="23" t="s">
        <v>4811</v>
      </c>
      <c r="D1112" s="23">
        <v>18</v>
      </c>
      <c r="E1112" s="23">
        <v>0</v>
      </c>
      <c r="F1112" s="28">
        <v>9144.57</v>
      </c>
      <c r="G1112" s="23" t="s">
        <v>87</v>
      </c>
      <c r="H1112" s="23" t="s">
        <v>86</v>
      </c>
      <c r="I1112" s="23" t="s">
        <v>4812</v>
      </c>
      <c r="J1112" s="23">
        <f>IF(TRIM(B1112)="?",'Cleaning Summary'!$B$28,B1112)</f>
        <v>1970</v>
      </c>
      <c r="K1112" s="23" t="str">
        <f>IF(TRIM(C1112)="?",'Cleaning Summary'!$B$27,C1112)</f>
        <v>Oct</v>
      </c>
      <c r="L1112" s="23" t="str">
        <f>IF(TRIM(G1112)="?",'Cleaning Summary'!$B$40,G1112)</f>
        <v>tier - 3</v>
      </c>
      <c r="M1112" s="23" t="str">
        <f>IF(TRIM(H1112)="?",'Cleaning Summary'!$B$45,H1112)</f>
        <v>tier - 2</v>
      </c>
      <c r="N1112" s="23" t="str">
        <f>IF(TRIM(I1112)="?",'Cleaning Summary'!$B$29,I1112)</f>
        <v>R1011</v>
      </c>
      <c r="O1112" s="29">
        <f>DATE(J1112,MATCH(K1112,{"Jan","Feb","Mar","Apr","May","Jun","Jul","Aug","Sep","Oct","Nov","Dec"},0),D1112)</f>
        <v>25859</v>
      </c>
      <c r="P1112" s="23">
        <f>DATEDIF(O1112,'Cleaning Summary'!$B$62,"Y")</f>
        <v>52</v>
      </c>
    </row>
    <row r="1113" spans="1:16" x14ac:dyDescent="0.35">
      <c r="A1113" s="23" t="s">
        <v>2571</v>
      </c>
      <c r="B1113" s="23">
        <v>1982</v>
      </c>
      <c r="C1113" s="23" t="s">
        <v>4809</v>
      </c>
      <c r="D1113" s="23">
        <v>8</v>
      </c>
      <c r="E1113" s="23">
        <v>3</v>
      </c>
      <c r="F1113" s="28">
        <v>9147.5</v>
      </c>
      <c r="G1113" s="23" t="s">
        <v>86</v>
      </c>
      <c r="H1113" s="23" t="s">
        <v>85</v>
      </c>
      <c r="I1113" s="23" t="s">
        <v>4808</v>
      </c>
      <c r="J1113" s="23">
        <f>IF(TRIM(B1113)="?",'Cleaning Summary'!$B$28,B1113)</f>
        <v>1982</v>
      </c>
      <c r="K1113" s="23" t="str">
        <f>IF(TRIM(C1113)="?",'Cleaning Summary'!$B$27,C1113)</f>
        <v>Dec</v>
      </c>
      <c r="L1113" s="23" t="str">
        <f>IF(TRIM(G1113)="?",'Cleaning Summary'!$B$40,G1113)</f>
        <v>tier - 2</v>
      </c>
      <c r="M1113" s="23" t="str">
        <f>IF(TRIM(H1113)="?",'Cleaning Summary'!$B$45,H1113)</f>
        <v>tier - 1</v>
      </c>
      <c r="N1113" s="23" t="str">
        <f>IF(TRIM(I1113)="?",'Cleaning Summary'!$B$29,I1113)</f>
        <v>R1012</v>
      </c>
      <c r="O1113" s="29">
        <f>DATE(J1113,MATCH(K1113,{"Jan","Feb","Mar","Apr","May","Jun","Jul","Aug","Sep","Oct","Nov","Dec"},0),D1113)</f>
        <v>30293</v>
      </c>
      <c r="P1113" s="23">
        <f>DATEDIF(O1113,'Cleaning Summary'!$B$62,"Y")</f>
        <v>40</v>
      </c>
    </row>
    <row r="1114" spans="1:16" x14ac:dyDescent="0.35">
      <c r="A1114" s="23" t="s">
        <v>2569</v>
      </c>
      <c r="B1114" s="23">
        <v>1990</v>
      </c>
      <c r="C1114" s="23" t="s">
        <v>4810</v>
      </c>
      <c r="D1114" s="23">
        <v>23</v>
      </c>
      <c r="E1114" s="23">
        <v>3</v>
      </c>
      <c r="F1114" s="28">
        <v>9159.51</v>
      </c>
      <c r="G1114" s="23" t="s">
        <v>86</v>
      </c>
      <c r="H1114" s="23" t="s">
        <v>86</v>
      </c>
      <c r="I1114" s="23" t="s">
        <v>4821</v>
      </c>
      <c r="J1114" s="23">
        <f>IF(TRIM(B1114)="?",'Cleaning Summary'!$B$28,B1114)</f>
        <v>1990</v>
      </c>
      <c r="K1114" s="23" t="str">
        <f>IF(TRIM(C1114)="?",'Cleaning Summary'!$B$27,C1114)</f>
        <v>Aug</v>
      </c>
      <c r="L1114" s="23" t="str">
        <f>IF(TRIM(G1114)="?",'Cleaning Summary'!$B$40,G1114)</f>
        <v>tier - 2</v>
      </c>
      <c r="M1114" s="23" t="str">
        <f>IF(TRIM(H1114)="?",'Cleaning Summary'!$B$45,H1114)</f>
        <v>tier - 2</v>
      </c>
      <c r="N1114" s="23" t="str">
        <f>IF(TRIM(I1114)="?",'Cleaning Summary'!$B$29,I1114)</f>
        <v>R1021</v>
      </c>
      <c r="O1114" s="29">
        <f>DATE(J1114,MATCH(K1114,{"Jan","Feb","Mar","Apr","May","Jun","Jul","Aug","Sep","Oct","Nov","Dec"},0),D1114)</f>
        <v>33108</v>
      </c>
      <c r="P1114" s="23">
        <f>DATEDIF(O1114,'Cleaning Summary'!$B$62,"Y")</f>
        <v>32</v>
      </c>
    </row>
    <row r="1115" spans="1:16" x14ac:dyDescent="0.35">
      <c r="A1115" s="23" t="s">
        <v>2567</v>
      </c>
      <c r="B1115" s="23">
        <v>1970</v>
      </c>
      <c r="C1115" s="23" t="s">
        <v>4811</v>
      </c>
      <c r="D1115" s="23">
        <v>24</v>
      </c>
      <c r="E1115" s="23">
        <v>0</v>
      </c>
      <c r="F1115" s="28">
        <v>9171.75</v>
      </c>
      <c r="G1115" s="23" t="s">
        <v>86</v>
      </c>
      <c r="H1115" s="23" t="s">
        <v>86</v>
      </c>
      <c r="I1115" s="23" t="s">
        <v>4808</v>
      </c>
      <c r="J1115" s="23">
        <f>IF(TRIM(B1115)="?",'Cleaning Summary'!$B$28,B1115)</f>
        <v>1970</v>
      </c>
      <c r="K1115" s="23" t="str">
        <f>IF(TRIM(C1115)="?",'Cleaning Summary'!$B$27,C1115)</f>
        <v>Oct</v>
      </c>
      <c r="L1115" s="23" t="str">
        <f>IF(TRIM(G1115)="?",'Cleaning Summary'!$B$40,G1115)</f>
        <v>tier - 2</v>
      </c>
      <c r="M1115" s="23" t="str">
        <f>IF(TRIM(H1115)="?",'Cleaning Summary'!$B$45,H1115)</f>
        <v>tier - 2</v>
      </c>
      <c r="N1115" s="23" t="str">
        <f>IF(TRIM(I1115)="?",'Cleaning Summary'!$B$29,I1115)</f>
        <v>R1012</v>
      </c>
      <c r="O1115" s="29">
        <f>DATE(J1115,MATCH(K1115,{"Jan","Feb","Mar","Apr","May","Jun","Jul","Aug","Sep","Oct","Nov","Dec"},0),D1115)</f>
        <v>25865</v>
      </c>
      <c r="P1115" s="23">
        <f>DATEDIF(O1115,'Cleaning Summary'!$B$62,"Y")</f>
        <v>52</v>
      </c>
    </row>
    <row r="1116" spans="1:16" x14ac:dyDescent="0.35">
      <c r="A1116" s="23" t="s">
        <v>2565</v>
      </c>
      <c r="B1116" s="23">
        <v>1971</v>
      </c>
      <c r="C1116" s="23" t="s">
        <v>4809</v>
      </c>
      <c r="D1116" s="23">
        <v>29</v>
      </c>
      <c r="E1116" s="23">
        <v>0</v>
      </c>
      <c r="F1116" s="28">
        <v>9174.14</v>
      </c>
      <c r="G1116" s="23" t="s">
        <v>87</v>
      </c>
      <c r="H1116" s="23" t="s">
        <v>85</v>
      </c>
      <c r="I1116" s="23" t="s">
        <v>4808</v>
      </c>
      <c r="J1116" s="23">
        <f>IF(TRIM(B1116)="?",'Cleaning Summary'!$B$28,B1116)</f>
        <v>1971</v>
      </c>
      <c r="K1116" s="23" t="str">
        <f>IF(TRIM(C1116)="?",'Cleaning Summary'!$B$27,C1116)</f>
        <v>Dec</v>
      </c>
      <c r="L1116" s="23" t="str">
        <f>IF(TRIM(G1116)="?",'Cleaning Summary'!$B$40,G1116)</f>
        <v>tier - 3</v>
      </c>
      <c r="M1116" s="23" t="str">
        <f>IF(TRIM(H1116)="?",'Cleaning Summary'!$B$45,H1116)</f>
        <v>tier - 1</v>
      </c>
      <c r="N1116" s="23" t="str">
        <f>IF(TRIM(I1116)="?",'Cleaning Summary'!$B$29,I1116)</f>
        <v>R1012</v>
      </c>
      <c r="O1116" s="29">
        <f>DATE(J1116,MATCH(K1116,{"Jan","Feb","Mar","Apr","May","Jun","Jul","Aug","Sep","Oct","Nov","Dec"},0),D1116)</f>
        <v>26296</v>
      </c>
      <c r="P1116" s="23">
        <f>DATEDIF(O1116,'Cleaning Summary'!$B$62,"Y")</f>
        <v>51</v>
      </c>
    </row>
    <row r="1117" spans="1:16" x14ac:dyDescent="0.35">
      <c r="A1117" s="23" t="s">
        <v>2563</v>
      </c>
      <c r="B1117" s="23">
        <v>1973</v>
      </c>
      <c r="C1117" s="23" t="s">
        <v>4809</v>
      </c>
      <c r="D1117" s="23">
        <v>25</v>
      </c>
      <c r="E1117" s="23">
        <v>1</v>
      </c>
      <c r="F1117" s="28">
        <v>9182.17</v>
      </c>
      <c r="G1117" s="23" t="s">
        <v>86</v>
      </c>
      <c r="H1117" s="23" t="s">
        <v>87</v>
      </c>
      <c r="I1117" s="23" t="s">
        <v>4812</v>
      </c>
      <c r="J1117" s="23">
        <f>IF(TRIM(B1117)="?",'Cleaning Summary'!$B$28,B1117)</f>
        <v>1973</v>
      </c>
      <c r="K1117" s="23" t="str">
        <f>IF(TRIM(C1117)="?",'Cleaning Summary'!$B$27,C1117)</f>
        <v>Dec</v>
      </c>
      <c r="L1117" s="23" t="str">
        <f>IF(TRIM(G1117)="?",'Cleaning Summary'!$B$40,G1117)</f>
        <v>tier - 2</v>
      </c>
      <c r="M1117" s="23" t="str">
        <f>IF(TRIM(H1117)="?",'Cleaning Summary'!$B$45,H1117)</f>
        <v>tier - 3</v>
      </c>
      <c r="N1117" s="23" t="str">
        <f>IF(TRIM(I1117)="?",'Cleaning Summary'!$B$29,I1117)</f>
        <v>R1011</v>
      </c>
      <c r="O1117" s="29">
        <f>DATE(J1117,MATCH(K1117,{"Jan","Feb","Mar","Apr","May","Jun","Jul","Aug","Sep","Oct","Nov","Dec"},0),D1117)</f>
        <v>27023</v>
      </c>
      <c r="P1117" s="23">
        <f>DATEDIF(O1117,'Cleaning Summary'!$B$62,"Y")</f>
        <v>49</v>
      </c>
    </row>
    <row r="1118" spans="1:16" x14ac:dyDescent="0.35">
      <c r="A1118" s="23" t="s">
        <v>2561</v>
      </c>
      <c r="B1118" s="23">
        <v>1976</v>
      </c>
      <c r="C1118" s="23" t="s">
        <v>73</v>
      </c>
      <c r="D1118" s="23">
        <v>10</v>
      </c>
      <c r="E1118" s="23">
        <v>2</v>
      </c>
      <c r="F1118" s="28">
        <v>9193.84</v>
      </c>
      <c r="G1118" s="23" t="s">
        <v>86</v>
      </c>
      <c r="H1118" s="23" t="s">
        <v>85</v>
      </c>
      <c r="I1118" s="23" t="s">
        <v>4808</v>
      </c>
      <c r="J1118" s="23">
        <f>IF(TRIM(B1118)="?",'Cleaning Summary'!$B$28,B1118)</f>
        <v>1976</v>
      </c>
      <c r="K1118" s="23" t="str">
        <f>IF(TRIM(C1118)="?",'Cleaning Summary'!$B$27,C1118)</f>
        <v>Sep</v>
      </c>
      <c r="L1118" s="23" t="str">
        <f>IF(TRIM(G1118)="?",'Cleaning Summary'!$B$40,G1118)</f>
        <v>tier - 2</v>
      </c>
      <c r="M1118" s="23" t="str">
        <f>IF(TRIM(H1118)="?",'Cleaning Summary'!$B$45,H1118)</f>
        <v>tier - 1</v>
      </c>
      <c r="N1118" s="23" t="str">
        <f>IF(TRIM(I1118)="?",'Cleaning Summary'!$B$29,I1118)</f>
        <v>R1012</v>
      </c>
      <c r="O1118" s="29">
        <f>DATE(J1118,MATCH(K1118,{"Jan","Feb","Mar","Apr","May","Jun","Jul","Aug","Sep","Oct","Nov","Dec"},0),D1118)</f>
        <v>28013</v>
      </c>
      <c r="P1118" s="23">
        <f>DATEDIF(O1118,'Cleaning Summary'!$B$62,"Y")</f>
        <v>46</v>
      </c>
    </row>
    <row r="1119" spans="1:16" x14ac:dyDescent="0.35">
      <c r="A1119" s="23" t="s">
        <v>2559</v>
      </c>
      <c r="B1119" s="23">
        <v>1986</v>
      </c>
      <c r="C1119" s="23" t="s">
        <v>4809</v>
      </c>
      <c r="D1119" s="23">
        <v>25</v>
      </c>
      <c r="E1119" s="23">
        <v>3</v>
      </c>
      <c r="F1119" s="28">
        <v>9210.06</v>
      </c>
      <c r="G1119" s="23" t="s">
        <v>86</v>
      </c>
      <c r="H1119" s="23" t="s">
        <v>87</v>
      </c>
      <c r="I1119" s="23" t="s">
        <v>4821</v>
      </c>
      <c r="J1119" s="23">
        <f>IF(TRIM(B1119)="?",'Cleaning Summary'!$B$28,B1119)</f>
        <v>1986</v>
      </c>
      <c r="K1119" s="23" t="str">
        <f>IF(TRIM(C1119)="?",'Cleaning Summary'!$B$27,C1119)</f>
        <v>Dec</v>
      </c>
      <c r="L1119" s="23" t="str">
        <f>IF(TRIM(G1119)="?",'Cleaning Summary'!$B$40,G1119)</f>
        <v>tier - 2</v>
      </c>
      <c r="M1119" s="23" t="str">
        <f>IF(TRIM(H1119)="?",'Cleaning Summary'!$B$45,H1119)</f>
        <v>tier - 3</v>
      </c>
      <c r="N1119" s="23" t="str">
        <f>IF(TRIM(I1119)="?",'Cleaning Summary'!$B$29,I1119)</f>
        <v>R1021</v>
      </c>
      <c r="O1119" s="29">
        <f>DATE(J1119,MATCH(K1119,{"Jan","Feb","Mar","Apr","May","Jun","Jul","Aug","Sep","Oct","Nov","Dec"},0),D1119)</f>
        <v>31771</v>
      </c>
      <c r="P1119" s="23">
        <f>DATEDIF(O1119,'Cleaning Summary'!$B$62,"Y")</f>
        <v>36</v>
      </c>
    </row>
    <row r="1120" spans="1:16" x14ac:dyDescent="0.35">
      <c r="A1120" s="23" t="s">
        <v>2557</v>
      </c>
      <c r="B1120" s="23">
        <v>1981</v>
      </c>
      <c r="C1120" s="23" t="s">
        <v>4809</v>
      </c>
      <c r="D1120" s="23">
        <v>5</v>
      </c>
      <c r="E1120" s="23">
        <v>5</v>
      </c>
      <c r="F1120" s="28">
        <v>9222.4</v>
      </c>
      <c r="G1120" s="23" t="s">
        <v>86</v>
      </c>
      <c r="H1120" s="23" t="s">
        <v>87</v>
      </c>
      <c r="I1120" s="23" t="s">
        <v>4814</v>
      </c>
      <c r="J1120" s="23">
        <f>IF(TRIM(B1120)="?",'Cleaning Summary'!$B$28,B1120)</f>
        <v>1981</v>
      </c>
      <c r="K1120" s="23" t="str">
        <f>IF(TRIM(C1120)="?",'Cleaning Summary'!$B$27,C1120)</f>
        <v>Dec</v>
      </c>
      <c r="L1120" s="23" t="str">
        <f>IF(TRIM(G1120)="?",'Cleaning Summary'!$B$40,G1120)</f>
        <v>tier - 2</v>
      </c>
      <c r="M1120" s="23" t="str">
        <f>IF(TRIM(H1120)="?",'Cleaning Summary'!$B$45,H1120)</f>
        <v>tier - 3</v>
      </c>
      <c r="N1120" s="23" t="str">
        <f>IF(TRIM(I1120)="?",'Cleaning Summary'!$B$29,I1120)</f>
        <v>R1019</v>
      </c>
      <c r="O1120" s="29">
        <f>DATE(J1120,MATCH(K1120,{"Jan","Feb","Mar","Apr","May","Jun","Jul","Aug","Sep","Oct","Nov","Dec"},0),D1120)</f>
        <v>29925</v>
      </c>
      <c r="P1120" s="23">
        <f>DATEDIF(O1120,'Cleaning Summary'!$B$62,"Y")</f>
        <v>41</v>
      </c>
    </row>
    <row r="1121" spans="1:16" x14ac:dyDescent="0.35">
      <c r="A1121" s="23" t="s">
        <v>2555</v>
      </c>
      <c r="B1121" s="23">
        <v>1975</v>
      </c>
      <c r="C1121" s="23" t="s">
        <v>4809</v>
      </c>
      <c r="D1121" s="23">
        <v>6</v>
      </c>
      <c r="E1121" s="23">
        <v>2</v>
      </c>
      <c r="F1121" s="28">
        <v>9225.26</v>
      </c>
      <c r="G1121" s="23" t="s">
        <v>87</v>
      </c>
      <c r="H1121" s="23" t="s">
        <v>87</v>
      </c>
      <c r="I1121" s="23" t="s">
        <v>4813</v>
      </c>
      <c r="J1121" s="23">
        <f>IF(TRIM(B1121)="?",'Cleaning Summary'!$B$28,B1121)</f>
        <v>1975</v>
      </c>
      <c r="K1121" s="23" t="str">
        <f>IF(TRIM(C1121)="?",'Cleaning Summary'!$B$27,C1121)</f>
        <v>Dec</v>
      </c>
      <c r="L1121" s="23" t="str">
        <f>IF(TRIM(G1121)="?",'Cleaning Summary'!$B$40,G1121)</f>
        <v>tier - 3</v>
      </c>
      <c r="M1121" s="23" t="str">
        <f>IF(TRIM(H1121)="?",'Cleaning Summary'!$B$45,H1121)</f>
        <v>tier - 3</v>
      </c>
      <c r="N1121" s="23" t="str">
        <f>IF(TRIM(I1121)="?",'Cleaning Summary'!$B$29,I1121)</f>
        <v>R1015</v>
      </c>
      <c r="O1121" s="29">
        <f>DATE(J1121,MATCH(K1121,{"Jan","Feb","Mar","Apr","May","Jun","Jul","Aug","Sep","Oct","Nov","Dec"},0),D1121)</f>
        <v>27734</v>
      </c>
      <c r="P1121" s="23">
        <f>DATEDIF(O1121,'Cleaning Summary'!$B$62,"Y")</f>
        <v>47</v>
      </c>
    </row>
    <row r="1122" spans="1:16" x14ac:dyDescent="0.35">
      <c r="A1122" s="23" t="s">
        <v>2553</v>
      </c>
      <c r="B1122" s="23">
        <v>1980</v>
      </c>
      <c r="C1122" s="23" t="s">
        <v>4811</v>
      </c>
      <c r="D1122" s="23">
        <v>5</v>
      </c>
      <c r="E1122" s="23">
        <v>2</v>
      </c>
      <c r="F1122" s="28">
        <v>9247.94</v>
      </c>
      <c r="G1122" s="23" t="s">
        <v>86</v>
      </c>
      <c r="H1122" s="23" t="s">
        <v>85</v>
      </c>
      <c r="I1122" s="23" t="s">
        <v>4821</v>
      </c>
      <c r="J1122" s="23">
        <f>IF(TRIM(B1122)="?",'Cleaning Summary'!$B$28,B1122)</f>
        <v>1980</v>
      </c>
      <c r="K1122" s="23" t="str">
        <f>IF(TRIM(C1122)="?",'Cleaning Summary'!$B$27,C1122)</f>
        <v>Oct</v>
      </c>
      <c r="L1122" s="23" t="str">
        <f>IF(TRIM(G1122)="?",'Cleaning Summary'!$B$40,G1122)</f>
        <v>tier - 2</v>
      </c>
      <c r="M1122" s="23" t="str">
        <f>IF(TRIM(H1122)="?",'Cleaning Summary'!$B$45,H1122)</f>
        <v>tier - 1</v>
      </c>
      <c r="N1122" s="23" t="str">
        <f>IF(TRIM(I1122)="?",'Cleaning Summary'!$B$29,I1122)</f>
        <v>R1021</v>
      </c>
      <c r="O1122" s="29">
        <f>DATE(J1122,MATCH(K1122,{"Jan","Feb","Mar","Apr","May","Jun","Jul","Aug","Sep","Oct","Nov","Dec"},0),D1122)</f>
        <v>29499</v>
      </c>
      <c r="P1122" s="23">
        <f>DATEDIF(O1122,'Cleaning Summary'!$B$62,"Y")</f>
        <v>42</v>
      </c>
    </row>
    <row r="1123" spans="1:16" x14ac:dyDescent="0.35">
      <c r="A1123" s="23" t="s">
        <v>2551</v>
      </c>
      <c r="B1123" s="23">
        <v>1974</v>
      </c>
      <c r="C1123" s="23" t="s">
        <v>4810</v>
      </c>
      <c r="D1123" s="23">
        <v>21</v>
      </c>
      <c r="E1123" s="23">
        <v>1</v>
      </c>
      <c r="F1123" s="28">
        <v>9249.5</v>
      </c>
      <c r="G1123" s="23" t="s">
        <v>86</v>
      </c>
      <c r="H1123" s="23" t="s">
        <v>85</v>
      </c>
      <c r="I1123" s="23" t="s">
        <v>4808</v>
      </c>
      <c r="J1123" s="23">
        <f>IF(TRIM(B1123)="?",'Cleaning Summary'!$B$28,B1123)</f>
        <v>1974</v>
      </c>
      <c r="K1123" s="23" t="str">
        <f>IF(TRIM(C1123)="?",'Cleaning Summary'!$B$27,C1123)</f>
        <v>Aug</v>
      </c>
      <c r="L1123" s="23" t="str">
        <f>IF(TRIM(G1123)="?",'Cleaning Summary'!$B$40,G1123)</f>
        <v>tier - 2</v>
      </c>
      <c r="M1123" s="23" t="str">
        <f>IF(TRIM(H1123)="?",'Cleaning Summary'!$B$45,H1123)</f>
        <v>tier - 1</v>
      </c>
      <c r="N1123" s="23" t="str">
        <f>IF(TRIM(I1123)="?",'Cleaning Summary'!$B$29,I1123)</f>
        <v>R1012</v>
      </c>
      <c r="O1123" s="29">
        <f>DATE(J1123,MATCH(K1123,{"Jan","Feb","Mar","Apr","May","Jun","Jul","Aug","Sep","Oct","Nov","Dec"},0),D1123)</f>
        <v>27262</v>
      </c>
      <c r="P1123" s="23">
        <f>DATEDIF(O1123,'Cleaning Summary'!$B$62,"Y")</f>
        <v>48</v>
      </c>
    </row>
    <row r="1124" spans="1:16" x14ac:dyDescent="0.35">
      <c r="A1124" s="23" t="s">
        <v>2549</v>
      </c>
      <c r="B1124" s="23">
        <v>1971</v>
      </c>
      <c r="C1124" s="23" t="s">
        <v>4810</v>
      </c>
      <c r="D1124" s="23">
        <v>6</v>
      </c>
      <c r="E1124" s="23">
        <v>0</v>
      </c>
      <c r="F1124" s="28">
        <v>9264.7999999999993</v>
      </c>
      <c r="G1124" s="23" t="s">
        <v>86</v>
      </c>
      <c r="H1124" s="23" t="s">
        <v>85</v>
      </c>
      <c r="I1124" s="23" t="s">
        <v>4812</v>
      </c>
      <c r="J1124" s="23">
        <f>IF(TRIM(B1124)="?",'Cleaning Summary'!$B$28,B1124)</f>
        <v>1971</v>
      </c>
      <c r="K1124" s="23" t="str">
        <f>IF(TRIM(C1124)="?",'Cleaning Summary'!$B$27,C1124)</f>
        <v>Aug</v>
      </c>
      <c r="L1124" s="23" t="str">
        <f>IF(TRIM(G1124)="?",'Cleaning Summary'!$B$40,G1124)</f>
        <v>tier - 2</v>
      </c>
      <c r="M1124" s="23" t="str">
        <f>IF(TRIM(H1124)="?",'Cleaning Summary'!$B$45,H1124)</f>
        <v>tier - 1</v>
      </c>
      <c r="N1124" s="23" t="str">
        <f>IF(TRIM(I1124)="?",'Cleaning Summary'!$B$29,I1124)</f>
        <v>R1011</v>
      </c>
      <c r="O1124" s="29">
        <f>DATE(J1124,MATCH(K1124,{"Jan","Feb","Mar","Apr","May","Jun","Jul","Aug","Sep","Oct","Nov","Dec"},0),D1124)</f>
        <v>26151</v>
      </c>
      <c r="P1124" s="23">
        <f>DATEDIF(O1124,'Cleaning Summary'!$B$62,"Y")</f>
        <v>51</v>
      </c>
    </row>
    <row r="1125" spans="1:16" x14ac:dyDescent="0.35">
      <c r="A1125" s="23" t="s">
        <v>2547</v>
      </c>
      <c r="B1125" s="23">
        <v>1973</v>
      </c>
      <c r="C1125" s="23" t="s">
        <v>4811</v>
      </c>
      <c r="D1125" s="23">
        <v>27</v>
      </c>
      <c r="E1125" s="23">
        <v>1</v>
      </c>
      <c r="F1125" s="28">
        <v>9282.48</v>
      </c>
      <c r="G1125" s="23" t="s">
        <v>87</v>
      </c>
      <c r="H1125" s="23" t="s">
        <v>86</v>
      </c>
      <c r="I1125" s="23" t="s">
        <v>4815</v>
      </c>
      <c r="J1125" s="23">
        <f>IF(TRIM(B1125)="?",'Cleaning Summary'!$B$28,B1125)</f>
        <v>1973</v>
      </c>
      <c r="K1125" s="23" t="str">
        <f>IF(TRIM(C1125)="?",'Cleaning Summary'!$B$27,C1125)</f>
        <v>Oct</v>
      </c>
      <c r="L1125" s="23" t="str">
        <f>IF(TRIM(G1125)="?",'Cleaning Summary'!$B$40,G1125)</f>
        <v>tier - 3</v>
      </c>
      <c r="M1125" s="23" t="str">
        <f>IF(TRIM(H1125)="?",'Cleaning Summary'!$B$45,H1125)</f>
        <v>tier - 2</v>
      </c>
      <c r="N1125" s="23" t="str">
        <f>IF(TRIM(I1125)="?",'Cleaning Summary'!$B$29,I1125)</f>
        <v>R1016</v>
      </c>
      <c r="O1125" s="29">
        <f>DATE(J1125,MATCH(K1125,{"Jan","Feb","Mar","Apr","May","Jun","Jul","Aug","Sep","Oct","Nov","Dec"},0),D1125)</f>
        <v>26964</v>
      </c>
      <c r="P1125" s="23">
        <f>DATEDIF(O1125,'Cleaning Summary'!$B$62,"Y")</f>
        <v>49</v>
      </c>
    </row>
    <row r="1126" spans="1:16" x14ac:dyDescent="0.35">
      <c r="A1126" s="23" t="s">
        <v>2545</v>
      </c>
      <c r="B1126" s="23">
        <v>1971</v>
      </c>
      <c r="C1126" s="23" t="s">
        <v>4804</v>
      </c>
      <c r="D1126" s="23">
        <v>2</v>
      </c>
      <c r="E1126" s="23">
        <v>0</v>
      </c>
      <c r="F1126" s="28">
        <v>9283.56</v>
      </c>
      <c r="G1126" s="23" t="s">
        <v>86</v>
      </c>
      <c r="H1126" s="23" t="s">
        <v>87</v>
      </c>
      <c r="I1126" s="23" t="s">
        <v>4805</v>
      </c>
      <c r="J1126" s="23">
        <f>IF(TRIM(B1126)="?",'Cleaning Summary'!$B$28,B1126)</f>
        <v>1971</v>
      </c>
      <c r="K1126" s="23" t="str">
        <f>IF(TRIM(C1126)="?",'Cleaning Summary'!$B$27,C1126)</f>
        <v>Jul</v>
      </c>
      <c r="L1126" s="23" t="str">
        <f>IF(TRIM(G1126)="?",'Cleaning Summary'!$B$40,G1126)</f>
        <v>tier - 2</v>
      </c>
      <c r="M1126" s="23" t="str">
        <f>IF(TRIM(H1126)="?",'Cleaning Summary'!$B$45,H1126)</f>
        <v>tier - 3</v>
      </c>
      <c r="N1126" s="23" t="str">
        <f>IF(TRIM(I1126)="?",'Cleaning Summary'!$B$29,I1126)</f>
        <v>R1013</v>
      </c>
      <c r="O1126" s="29">
        <f>DATE(J1126,MATCH(K1126,{"Jan","Feb","Mar","Apr","May","Jun","Jul","Aug","Sep","Oct","Nov","Dec"},0),D1126)</f>
        <v>26116</v>
      </c>
      <c r="P1126" s="23">
        <f>DATEDIF(O1126,'Cleaning Summary'!$B$62,"Y")</f>
        <v>51</v>
      </c>
    </row>
    <row r="1127" spans="1:16" x14ac:dyDescent="0.35">
      <c r="A1127" s="23" t="s">
        <v>2543</v>
      </c>
      <c r="B1127" s="23">
        <v>1969</v>
      </c>
      <c r="C1127" s="23" t="s">
        <v>4806</v>
      </c>
      <c r="D1127" s="23">
        <v>26</v>
      </c>
      <c r="E1127" s="23">
        <v>0</v>
      </c>
      <c r="F1127" s="28">
        <v>9285.8700000000008</v>
      </c>
      <c r="G1127" s="23" t="s">
        <v>86</v>
      </c>
      <c r="H1127" s="23" t="s">
        <v>87</v>
      </c>
      <c r="I1127" s="23" t="s">
        <v>4805</v>
      </c>
      <c r="J1127" s="23">
        <f>IF(TRIM(B1127)="?",'Cleaning Summary'!$B$28,B1127)</f>
        <v>1969</v>
      </c>
      <c r="K1127" s="23" t="str">
        <f>IF(TRIM(C1127)="?",'Cleaning Summary'!$B$27,C1127)</f>
        <v>Nov</v>
      </c>
      <c r="L1127" s="23" t="str">
        <f>IF(TRIM(G1127)="?",'Cleaning Summary'!$B$40,G1127)</f>
        <v>tier - 2</v>
      </c>
      <c r="M1127" s="23" t="str">
        <f>IF(TRIM(H1127)="?",'Cleaning Summary'!$B$45,H1127)</f>
        <v>tier - 3</v>
      </c>
      <c r="N1127" s="23" t="str">
        <f>IF(TRIM(I1127)="?",'Cleaning Summary'!$B$29,I1127)</f>
        <v>R1013</v>
      </c>
      <c r="O1127" s="29">
        <f>DATE(J1127,MATCH(K1127,{"Jan","Feb","Mar","Apr","May","Jun","Jul","Aug","Sep","Oct","Nov","Dec"},0),D1127)</f>
        <v>25533</v>
      </c>
      <c r="P1127" s="23">
        <f>DATEDIF(O1127,'Cleaning Summary'!$B$62,"Y")</f>
        <v>53</v>
      </c>
    </row>
    <row r="1128" spans="1:16" x14ac:dyDescent="0.35">
      <c r="A1128" s="23" t="s">
        <v>2541</v>
      </c>
      <c r="B1128" s="23">
        <v>1973</v>
      </c>
      <c r="C1128" s="23" t="s">
        <v>4811</v>
      </c>
      <c r="D1128" s="23">
        <v>16</v>
      </c>
      <c r="E1128" s="23">
        <v>1</v>
      </c>
      <c r="F1128" s="28">
        <v>9288.0300000000007</v>
      </c>
      <c r="G1128" s="23" t="s">
        <v>86</v>
      </c>
      <c r="H1128" s="23" t="s">
        <v>87</v>
      </c>
      <c r="I1128" s="23" t="s">
        <v>4816</v>
      </c>
      <c r="J1128" s="23">
        <f>IF(TRIM(B1128)="?",'Cleaning Summary'!$B$28,B1128)</f>
        <v>1973</v>
      </c>
      <c r="K1128" s="23" t="str">
        <f>IF(TRIM(C1128)="?",'Cleaning Summary'!$B$27,C1128)</f>
        <v>Oct</v>
      </c>
      <c r="L1128" s="23" t="str">
        <f>IF(TRIM(G1128)="?",'Cleaning Summary'!$B$40,G1128)</f>
        <v>tier - 2</v>
      </c>
      <c r="M1128" s="23" t="str">
        <f>IF(TRIM(H1128)="?",'Cleaning Summary'!$B$45,H1128)</f>
        <v>tier - 3</v>
      </c>
      <c r="N1128" s="23" t="str">
        <f>IF(TRIM(I1128)="?",'Cleaning Summary'!$B$29,I1128)</f>
        <v>R1018</v>
      </c>
      <c r="O1128" s="29">
        <f>DATE(J1128,MATCH(K1128,{"Jan","Feb","Mar","Apr","May","Jun","Jul","Aug","Sep","Oct","Nov","Dec"},0),D1128)</f>
        <v>26953</v>
      </c>
      <c r="P1128" s="23">
        <f>DATEDIF(O1128,'Cleaning Summary'!$B$62,"Y")</f>
        <v>49</v>
      </c>
    </row>
    <row r="1129" spans="1:16" x14ac:dyDescent="0.35">
      <c r="A1129" s="23" t="s">
        <v>2539</v>
      </c>
      <c r="B1129" s="23">
        <v>1973</v>
      </c>
      <c r="C1129" s="23" t="s">
        <v>73</v>
      </c>
      <c r="D1129" s="23">
        <v>18</v>
      </c>
      <c r="E1129" s="23">
        <v>1</v>
      </c>
      <c r="F1129" s="28">
        <v>9290.14</v>
      </c>
      <c r="G1129" s="23" t="s">
        <v>87</v>
      </c>
      <c r="H1129" s="23" t="s">
        <v>87</v>
      </c>
      <c r="I1129" s="23" t="s">
        <v>4815</v>
      </c>
      <c r="J1129" s="23">
        <f>IF(TRIM(B1129)="?",'Cleaning Summary'!$B$28,B1129)</f>
        <v>1973</v>
      </c>
      <c r="K1129" s="23" t="str">
        <f>IF(TRIM(C1129)="?",'Cleaning Summary'!$B$27,C1129)</f>
        <v>Sep</v>
      </c>
      <c r="L1129" s="23" t="str">
        <f>IF(TRIM(G1129)="?",'Cleaning Summary'!$B$40,G1129)</f>
        <v>tier - 3</v>
      </c>
      <c r="M1129" s="23" t="str">
        <f>IF(TRIM(H1129)="?",'Cleaning Summary'!$B$45,H1129)</f>
        <v>tier - 3</v>
      </c>
      <c r="N1129" s="23" t="str">
        <f>IF(TRIM(I1129)="?",'Cleaning Summary'!$B$29,I1129)</f>
        <v>R1016</v>
      </c>
      <c r="O1129" s="29">
        <f>DATE(J1129,MATCH(K1129,{"Jan","Feb","Mar","Apr","May","Jun","Jul","Aug","Sep","Oct","Nov","Dec"},0),D1129)</f>
        <v>26925</v>
      </c>
      <c r="P1129" s="23">
        <f>DATEDIF(O1129,'Cleaning Summary'!$B$62,"Y")</f>
        <v>49</v>
      </c>
    </row>
    <row r="1130" spans="1:16" x14ac:dyDescent="0.35">
      <c r="A1130" s="23" t="s">
        <v>2537</v>
      </c>
      <c r="B1130" s="23">
        <v>1976</v>
      </c>
      <c r="C1130" s="23" t="s">
        <v>4806</v>
      </c>
      <c r="D1130" s="23">
        <v>3</v>
      </c>
      <c r="E1130" s="23">
        <v>3</v>
      </c>
      <c r="F1130" s="28">
        <v>9301.89</v>
      </c>
      <c r="G1130" s="23" t="s">
        <v>86</v>
      </c>
      <c r="H1130" s="23" t="s">
        <v>85</v>
      </c>
      <c r="I1130" s="23" t="s">
        <v>4808</v>
      </c>
      <c r="J1130" s="23">
        <f>IF(TRIM(B1130)="?",'Cleaning Summary'!$B$28,B1130)</f>
        <v>1976</v>
      </c>
      <c r="K1130" s="23" t="str">
        <f>IF(TRIM(C1130)="?",'Cleaning Summary'!$B$27,C1130)</f>
        <v>Nov</v>
      </c>
      <c r="L1130" s="23" t="str">
        <f>IF(TRIM(G1130)="?",'Cleaning Summary'!$B$40,G1130)</f>
        <v>tier - 2</v>
      </c>
      <c r="M1130" s="23" t="str">
        <f>IF(TRIM(H1130)="?",'Cleaning Summary'!$B$45,H1130)</f>
        <v>tier - 1</v>
      </c>
      <c r="N1130" s="23" t="str">
        <f>IF(TRIM(I1130)="?",'Cleaning Summary'!$B$29,I1130)</f>
        <v>R1012</v>
      </c>
      <c r="O1130" s="29">
        <f>DATE(J1130,MATCH(K1130,{"Jan","Feb","Mar","Apr","May","Jun","Jul","Aug","Sep","Oct","Nov","Dec"},0),D1130)</f>
        <v>28067</v>
      </c>
      <c r="P1130" s="23">
        <f>DATEDIF(O1130,'Cleaning Summary'!$B$62,"Y")</f>
        <v>46</v>
      </c>
    </row>
    <row r="1131" spans="1:16" x14ac:dyDescent="0.35">
      <c r="A1131" s="23" t="s">
        <v>2535</v>
      </c>
      <c r="B1131" s="23">
        <v>1973</v>
      </c>
      <c r="C1131" s="23" t="s">
        <v>4811</v>
      </c>
      <c r="D1131" s="23">
        <v>16</v>
      </c>
      <c r="E1131" s="23">
        <v>2</v>
      </c>
      <c r="F1131" s="28">
        <v>9304.7000000000007</v>
      </c>
      <c r="G1131" s="23" t="s">
        <v>87</v>
      </c>
      <c r="H1131" s="23" t="s">
        <v>87</v>
      </c>
      <c r="I1131" s="23" t="s">
        <v>4805</v>
      </c>
      <c r="J1131" s="23">
        <f>IF(TRIM(B1131)="?",'Cleaning Summary'!$B$28,B1131)</f>
        <v>1973</v>
      </c>
      <c r="K1131" s="23" t="str">
        <f>IF(TRIM(C1131)="?",'Cleaning Summary'!$B$27,C1131)</f>
        <v>Oct</v>
      </c>
      <c r="L1131" s="23" t="str">
        <f>IF(TRIM(G1131)="?",'Cleaning Summary'!$B$40,G1131)</f>
        <v>tier - 3</v>
      </c>
      <c r="M1131" s="23" t="str">
        <f>IF(TRIM(H1131)="?",'Cleaning Summary'!$B$45,H1131)</f>
        <v>tier - 3</v>
      </c>
      <c r="N1131" s="23" t="str">
        <f>IF(TRIM(I1131)="?",'Cleaning Summary'!$B$29,I1131)</f>
        <v>R1013</v>
      </c>
      <c r="O1131" s="29">
        <f>DATE(J1131,MATCH(K1131,{"Jan","Feb","Mar","Apr","May","Jun","Jul","Aug","Sep","Oct","Nov","Dec"},0),D1131)</f>
        <v>26953</v>
      </c>
      <c r="P1131" s="23">
        <f>DATEDIF(O1131,'Cleaning Summary'!$B$62,"Y")</f>
        <v>49</v>
      </c>
    </row>
    <row r="1132" spans="1:16" x14ac:dyDescent="0.35">
      <c r="A1132" s="23" t="s">
        <v>2533</v>
      </c>
      <c r="B1132" s="23">
        <v>1963</v>
      </c>
      <c r="C1132" s="23" t="s">
        <v>4807</v>
      </c>
      <c r="D1132" s="23">
        <v>8</v>
      </c>
      <c r="E1132" s="23">
        <v>0</v>
      </c>
      <c r="F1132" s="28">
        <v>9310.81</v>
      </c>
      <c r="G1132" s="23" t="s">
        <v>87</v>
      </c>
      <c r="H1132" s="23" t="s">
        <v>85</v>
      </c>
      <c r="I1132" s="23" t="s">
        <v>4805</v>
      </c>
      <c r="J1132" s="23">
        <f>IF(TRIM(B1132)="?",'Cleaning Summary'!$B$28,B1132)</f>
        <v>1963</v>
      </c>
      <c r="K1132" s="23" t="str">
        <f>IF(TRIM(C1132)="?",'Cleaning Summary'!$B$27,C1132)</f>
        <v>Jun</v>
      </c>
      <c r="L1132" s="23" t="str">
        <f>IF(TRIM(G1132)="?",'Cleaning Summary'!$B$40,G1132)</f>
        <v>tier - 3</v>
      </c>
      <c r="M1132" s="23" t="str">
        <f>IF(TRIM(H1132)="?",'Cleaning Summary'!$B$45,H1132)</f>
        <v>tier - 1</v>
      </c>
      <c r="N1132" s="23" t="str">
        <f>IF(TRIM(I1132)="?",'Cleaning Summary'!$B$29,I1132)</f>
        <v>R1013</v>
      </c>
      <c r="O1132" s="29">
        <f>DATE(J1132,MATCH(K1132,{"Jan","Feb","Mar","Apr","May","Jun","Jul","Aug","Sep","Oct","Nov","Dec"},0),D1132)</f>
        <v>23170</v>
      </c>
      <c r="P1132" s="23">
        <f>DATEDIF(O1132,'Cleaning Summary'!$B$62,"Y")</f>
        <v>60</v>
      </c>
    </row>
    <row r="1133" spans="1:16" x14ac:dyDescent="0.35">
      <c r="A1133" s="23" t="s">
        <v>2531</v>
      </c>
      <c r="B1133" s="23">
        <v>1977</v>
      </c>
      <c r="C1133" s="23" t="s">
        <v>4811</v>
      </c>
      <c r="D1133" s="23">
        <v>12</v>
      </c>
      <c r="E1133" s="23">
        <v>2</v>
      </c>
      <c r="F1133" s="28">
        <v>9315.41</v>
      </c>
      <c r="G1133" s="23" t="s">
        <v>86</v>
      </c>
      <c r="H1133" s="23" t="s">
        <v>85</v>
      </c>
      <c r="I1133" s="23" t="s">
        <v>4818</v>
      </c>
      <c r="J1133" s="23">
        <f>IF(TRIM(B1133)="?",'Cleaning Summary'!$B$28,B1133)</f>
        <v>1977</v>
      </c>
      <c r="K1133" s="23" t="str">
        <f>IF(TRIM(C1133)="?",'Cleaning Summary'!$B$27,C1133)</f>
        <v>Oct</v>
      </c>
      <c r="L1133" s="23" t="str">
        <f>IF(TRIM(G1133)="?",'Cleaning Summary'!$B$40,G1133)</f>
        <v>tier - 2</v>
      </c>
      <c r="M1133" s="23" t="str">
        <f>IF(TRIM(H1133)="?",'Cleaning Summary'!$B$45,H1133)</f>
        <v>tier - 1</v>
      </c>
      <c r="N1133" s="23" t="str">
        <f>IF(TRIM(I1133)="?",'Cleaning Summary'!$B$29,I1133)</f>
        <v>R1024</v>
      </c>
      <c r="O1133" s="29">
        <f>DATE(J1133,MATCH(K1133,{"Jan","Feb","Mar","Apr","May","Jun","Jul","Aug","Sep","Oct","Nov","Dec"},0),D1133)</f>
        <v>28410</v>
      </c>
      <c r="P1133" s="23">
        <f>DATEDIF(O1133,'Cleaning Summary'!$B$62,"Y")</f>
        <v>45</v>
      </c>
    </row>
    <row r="1134" spans="1:16" x14ac:dyDescent="0.35">
      <c r="A1134" s="23" t="s">
        <v>2529</v>
      </c>
      <c r="B1134" s="23">
        <v>1988</v>
      </c>
      <c r="C1134" s="23" t="s">
        <v>4804</v>
      </c>
      <c r="D1134" s="23">
        <v>9</v>
      </c>
      <c r="E1134" s="23">
        <v>3</v>
      </c>
      <c r="F1134" s="28">
        <v>9320.26</v>
      </c>
      <c r="G1134" s="23" t="s">
        <v>86</v>
      </c>
      <c r="H1134" s="23" t="s">
        <v>85</v>
      </c>
      <c r="I1134" s="23" t="s">
        <v>4808</v>
      </c>
      <c r="J1134" s="23">
        <f>IF(TRIM(B1134)="?",'Cleaning Summary'!$B$28,B1134)</f>
        <v>1988</v>
      </c>
      <c r="K1134" s="23" t="str">
        <f>IF(TRIM(C1134)="?",'Cleaning Summary'!$B$27,C1134)</f>
        <v>Jul</v>
      </c>
      <c r="L1134" s="23" t="str">
        <f>IF(TRIM(G1134)="?",'Cleaning Summary'!$B$40,G1134)</f>
        <v>tier - 2</v>
      </c>
      <c r="M1134" s="23" t="str">
        <f>IF(TRIM(H1134)="?",'Cleaning Summary'!$B$45,H1134)</f>
        <v>tier - 1</v>
      </c>
      <c r="N1134" s="23" t="str">
        <f>IF(TRIM(I1134)="?",'Cleaning Summary'!$B$29,I1134)</f>
        <v>R1012</v>
      </c>
      <c r="O1134" s="29">
        <f>DATE(J1134,MATCH(K1134,{"Jan","Feb","Mar","Apr","May","Jun","Jul","Aug","Sep","Oct","Nov","Dec"},0),D1134)</f>
        <v>32333</v>
      </c>
      <c r="P1134" s="23">
        <f>DATEDIF(O1134,'Cleaning Summary'!$B$62,"Y")</f>
        <v>34</v>
      </c>
    </row>
    <row r="1135" spans="1:16" x14ac:dyDescent="0.35">
      <c r="A1135" s="23" t="s">
        <v>2527</v>
      </c>
      <c r="B1135" s="23">
        <v>1996</v>
      </c>
      <c r="C1135" s="23" t="s">
        <v>4811</v>
      </c>
      <c r="D1135" s="23">
        <v>12</v>
      </c>
      <c r="E1135" s="23">
        <v>0</v>
      </c>
      <c r="F1135" s="28">
        <v>9338.61</v>
      </c>
      <c r="G1135" s="23" t="s">
        <v>86</v>
      </c>
      <c r="H1135" s="23" t="s">
        <v>85</v>
      </c>
      <c r="I1135" s="23" t="s">
        <v>4824</v>
      </c>
      <c r="J1135" s="23">
        <f>IF(TRIM(B1135)="?",'Cleaning Summary'!$B$28,B1135)</f>
        <v>1996</v>
      </c>
      <c r="K1135" s="23" t="str">
        <f>IF(TRIM(C1135)="?",'Cleaning Summary'!$B$27,C1135)</f>
        <v>Oct</v>
      </c>
      <c r="L1135" s="23" t="str">
        <f>IF(TRIM(G1135)="?",'Cleaning Summary'!$B$40,G1135)</f>
        <v>tier - 2</v>
      </c>
      <c r="M1135" s="23" t="str">
        <f>IF(TRIM(H1135)="?",'Cleaning Summary'!$B$45,H1135)</f>
        <v>tier - 1</v>
      </c>
      <c r="N1135" s="23" t="str">
        <f>IF(TRIM(I1135)="?",'Cleaning Summary'!$B$29,I1135)</f>
        <v>R1026</v>
      </c>
      <c r="O1135" s="29">
        <f>DATE(J1135,MATCH(K1135,{"Jan","Feb","Mar","Apr","May","Jun","Jul","Aug","Sep","Oct","Nov","Dec"},0),D1135)</f>
        <v>35350</v>
      </c>
      <c r="P1135" s="23">
        <f>DATEDIF(O1135,'Cleaning Summary'!$B$62,"Y")</f>
        <v>26</v>
      </c>
    </row>
    <row r="1136" spans="1:16" x14ac:dyDescent="0.35">
      <c r="A1136" s="23" t="s">
        <v>2525</v>
      </c>
      <c r="B1136" s="23">
        <v>1988</v>
      </c>
      <c r="C1136" s="23" t="s">
        <v>4804</v>
      </c>
      <c r="D1136" s="23">
        <v>1</v>
      </c>
      <c r="E1136" s="23">
        <v>3</v>
      </c>
      <c r="F1136" s="28">
        <v>9344.2000000000007</v>
      </c>
      <c r="G1136" s="23" t="s">
        <v>86</v>
      </c>
      <c r="H1136" s="23" t="s">
        <v>85</v>
      </c>
      <c r="I1136" s="23" t="s">
        <v>4821</v>
      </c>
      <c r="J1136" s="23">
        <f>IF(TRIM(B1136)="?",'Cleaning Summary'!$B$28,B1136)</f>
        <v>1988</v>
      </c>
      <c r="K1136" s="23" t="str">
        <f>IF(TRIM(C1136)="?",'Cleaning Summary'!$B$27,C1136)</f>
        <v>Jul</v>
      </c>
      <c r="L1136" s="23" t="str">
        <f>IF(TRIM(G1136)="?",'Cleaning Summary'!$B$40,G1136)</f>
        <v>tier - 2</v>
      </c>
      <c r="M1136" s="23" t="str">
        <f>IF(TRIM(H1136)="?",'Cleaning Summary'!$B$45,H1136)</f>
        <v>tier - 1</v>
      </c>
      <c r="N1136" s="23" t="str">
        <f>IF(TRIM(I1136)="?",'Cleaning Summary'!$B$29,I1136)</f>
        <v>R1021</v>
      </c>
      <c r="O1136" s="29">
        <f>DATE(J1136,MATCH(K1136,{"Jan","Feb","Mar","Apr","May","Jun","Jul","Aug","Sep","Oct","Nov","Dec"},0),D1136)</f>
        <v>32325</v>
      </c>
      <c r="P1136" s="23">
        <f>DATEDIF(O1136,'Cleaning Summary'!$B$62,"Y")</f>
        <v>34</v>
      </c>
    </row>
    <row r="1137" spans="1:16" x14ac:dyDescent="0.35">
      <c r="A1137" s="23" t="s">
        <v>2523</v>
      </c>
      <c r="B1137" s="23">
        <v>1971</v>
      </c>
      <c r="C1137" s="23" t="s">
        <v>4811</v>
      </c>
      <c r="D1137" s="23">
        <v>8</v>
      </c>
      <c r="E1137" s="23">
        <v>0</v>
      </c>
      <c r="F1137" s="28">
        <v>9361.33</v>
      </c>
      <c r="G1137" s="23" t="s">
        <v>87</v>
      </c>
      <c r="H1137" s="23" t="s">
        <v>85</v>
      </c>
      <c r="I1137" s="23" t="s">
        <v>4815</v>
      </c>
      <c r="J1137" s="23">
        <f>IF(TRIM(B1137)="?",'Cleaning Summary'!$B$28,B1137)</f>
        <v>1971</v>
      </c>
      <c r="K1137" s="23" t="str">
        <f>IF(TRIM(C1137)="?",'Cleaning Summary'!$B$27,C1137)</f>
        <v>Oct</v>
      </c>
      <c r="L1137" s="23" t="str">
        <f>IF(TRIM(G1137)="?",'Cleaning Summary'!$B$40,G1137)</f>
        <v>tier - 3</v>
      </c>
      <c r="M1137" s="23" t="str">
        <f>IF(TRIM(H1137)="?",'Cleaning Summary'!$B$45,H1137)</f>
        <v>tier - 1</v>
      </c>
      <c r="N1137" s="23" t="str">
        <f>IF(TRIM(I1137)="?",'Cleaning Summary'!$B$29,I1137)</f>
        <v>R1016</v>
      </c>
      <c r="O1137" s="29">
        <f>DATE(J1137,MATCH(K1137,{"Jan","Feb","Mar","Apr","May","Jun","Jul","Aug","Sep","Oct","Nov","Dec"},0),D1137)</f>
        <v>26214</v>
      </c>
      <c r="P1137" s="23">
        <f>DATEDIF(O1137,'Cleaning Summary'!$B$62,"Y")</f>
        <v>51</v>
      </c>
    </row>
    <row r="1138" spans="1:16" x14ac:dyDescent="0.35">
      <c r="A1138" s="23" t="s">
        <v>2521</v>
      </c>
      <c r="B1138" s="23">
        <v>1969</v>
      </c>
      <c r="C1138" s="23" t="s">
        <v>4806</v>
      </c>
      <c r="D1138" s="23">
        <v>24</v>
      </c>
      <c r="E1138" s="23">
        <v>0</v>
      </c>
      <c r="F1138" s="28">
        <v>9377.4500000000007</v>
      </c>
      <c r="G1138" s="23" t="s">
        <v>86</v>
      </c>
      <c r="H1138" s="23" t="s">
        <v>87</v>
      </c>
      <c r="I1138" s="23" t="s">
        <v>4805</v>
      </c>
      <c r="J1138" s="23">
        <f>IF(TRIM(B1138)="?",'Cleaning Summary'!$B$28,B1138)</f>
        <v>1969</v>
      </c>
      <c r="K1138" s="23" t="str">
        <f>IF(TRIM(C1138)="?",'Cleaning Summary'!$B$27,C1138)</f>
        <v>Nov</v>
      </c>
      <c r="L1138" s="23" t="str">
        <f>IF(TRIM(G1138)="?",'Cleaning Summary'!$B$40,G1138)</f>
        <v>tier - 2</v>
      </c>
      <c r="M1138" s="23" t="str">
        <f>IF(TRIM(H1138)="?",'Cleaning Summary'!$B$45,H1138)</f>
        <v>tier - 3</v>
      </c>
      <c r="N1138" s="23" t="str">
        <f>IF(TRIM(I1138)="?",'Cleaning Summary'!$B$29,I1138)</f>
        <v>R1013</v>
      </c>
      <c r="O1138" s="29">
        <f>DATE(J1138,MATCH(K1138,{"Jan","Feb","Mar","Apr","May","Jun","Jul","Aug","Sep","Oct","Nov","Dec"},0),D1138)</f>
        <v>25531</v>
      </c>
      <c r="P1138" s="23">
        <f>DATEDIF(O1138,'Cleaning Summary'!$B$62,"Y")</f>
        <v>53</v>
      </c>
    </row>
    <row r="1139" spans="1:16" x14ac:dyDescent="0.35">
      <c r="A1139" s="23" t="s">
        <v>2519</v>
      </c>
      <c r="B1139" s="23">
        <v>1971</v>
      </c>
      <c r="C1139" s="23" t="s">
        <v>4806</v>
      </c>
      <c r="D1139" s="23">
        <v>26</v>
      </c>
      <c r="E1139" s="23">
        <v>1</v>
      </c>
      <c r="F1139" s="28">
        <v>9377.9</v>
      </c>
      <c r="G1139" s="23" t="s">
        <v>86</v>
      </c>
      <c r="H1139" s="23" t="s">
        <v>85</v>
      </c>
      <c r="I1139" s="23" t="s">
        <v>4805</v>
      </c>
      <c r="J1139" s="23">
        <f>IF(TRIM(B1139)="?",'Cleaning Summary'!$B$28,B1139)</f>
        <v>1971</v>
      </c>
      <c r="K1139" s="23" t="str">
        <f>IF(TRIM(C1139)="?",'Cleaning Summary'!$B$27,C1139)</f>
        <v>Nov</v>
      </c>
      <c r="L1139" s="23" t="str">
        <f>IF(TRIM(G1139)="?",'Cleaning Summary'!$B$40,G1139)</f>
        <v>tier - 2</v>
      </c>
      <c r="M1139" s="23" t="str">
        <f>IF(TRIM(H1139)="?",'Cleaning Summary'!$B$45,H1139)</f>
        <v>tier - 1</v>
      </c>
      <c r="N1139" s="23" t="str">
        <f>IF(TRIM(I1139)="?",'Cleaning Summary'!$B$29,I1139)</f>
        <v>R1013</v>
      </c>
      <c r="O1139" s="29">
        <f>DATE(J1139,MATCH(K1139,{"Jan","Feb","Mar","Apr","May","Jun","Jul","Aug","Sep","Oct","Nov","Dec"},0),D1139)</f>
        <v>26263</v>
      </c>
      <c r="P1139" s="23">
        <f>DATEDIF(O1139,'Cleaning Summary'!$B$62,"Y")</f>
        <v>51</v>
      </c>
    </row>
    <row r="1140" spans="1:16" x14ac:dyDescent="0.35">
      <c r="A1140" s="23" t="s">
        <v>2517</v>
      </c>
      <c r="B1140" s="23">
        <v>1975</v>
      </c>
      <c r="C1140" s="23" t="s">
        <v>4809</v>
      </c>
      <c r="D1140" s="23">
        <v>2</v>
      </c>
      <c r="E1140" s="23">
        <v>1</v>
      </c>
      <c r="F1140" s="28">
        <v>9380.75</v>
      </c>
      <c r="G1140" s="23" t="s">
        <v>86</v>
      </c>
      <c r="H1140" s="23" t="s">
        <v>86</v>
      </c>
      <c r="I1140" s="23" t="s">
        <v>4818</v>
      </c>
      <c r="J1140" s="23">
        <f>IF(TRIM(B1140)="?",'Cleaning Summary'!$B$28,B1140)</f>
        <v>1975</v>
      </c>
      <c r="K1140" s="23" t="str">
        <f>IF(TRIM(C1140)="?",'Cleaning Summary'!$B$27,C1140)</f>
        <v>Dec</v>
      </c>
      <c r="L1140" s="23" t="str">
        <f>IF(TRIM(G1140)="?",'Cleaning Summary'!$B$40,G1140)</f>
        <v>tier - 2</v>
      </c>
      <c r="M1140" s="23" t="str">
        <f>IF(TRIM(H1140)="?",'Cleaning Summary'!$B$45,H1140)</f>
        <v>tier - 2</v>
      </c>
      <c r="N1140" s="23" t="str">
        <f>IF(TRIM(I1140)="?",'Cleaning Summary'!$B$29,I1140)</f>
        <v>R1024</v>
      </c>
      <c r="O1140" s="29">
        <f>DATE(J1140,MATCH(K1140,{"Jan","Feb","Mar","Apr","May","Jun","Jul","Aug","Sep","Oct","Nov","Dec"},0),D1140)</f>
        <v>27730</v>
      </c>
      <c r="P1140" s="23">
        <f>DATEDIF(O1140,'Cleaning Summary'!$B$62,"Y")</f>
        <v>47</v>
      </c>
    </row>
    <row r="1141" spans="1:16" x14ac:dyDescent="0.35">
      <c r="A1141" s="23" t="s">
        <v>2515</v>
      </c>
      <c r="B1141" s="23">
        <v>1971</v>
      </c>
      <c r="C1141" s="23" t="s">
        <v>4809</v>
      </c>
      <c r="D1141" s="23">
        <v>29</v>
      </c>
      <c r="E1141" s="23">
        <v>1</v>
      </c>
      <c r="F1141" s="28">
        <v>9386.16</v>
      </c>
      <c r="G1141" s="23" t="s">
        <v>87</v>
      </c>
      <c r="H1141" s="23" t="s">
        <v>86</v>
      </c>
      <c r="I1141" s="23" t="s">
        <v>4805</v>
      </c>
      <c r="J1141" s="23">
        <f>IF(TRIM(B1141)="?",'Cleaning Summary'!$B$28,B1141)</f>
        <v>1971</v>
      </c>
      <c r="K1141" s="23" t="str">
        <f>IF(TRIM(C1141)="?",'Cleaning Summary'!$B$27,C1141)</f>
        <v>Dec</v>
      </c>
      <c r="L1141" s="23" t="str">
        <f>IF(TRIM(G1141)="?",'Cleaning Summary'!$B$40,G1141)</f>
        <v>tier - 3</v>
      </c>
      <c r="M1141" s="23" t="str">
        <f>IF(TRIM(H1141)="?",'Cleaning Summary'!$B$45,H1141)</f>
        <v>tier - 2</v>
      </c>
      <c r="N1141" s="23" t="str">
        <f>IF(TRIM(I1141)="?",'Cleaning Summary'!$B$29,I1141)</f>
        <v>R1013</v>
      </c>
      <c r="O1141" s="29">
        <f>DATE(J1141,MATCH(K1141,{"Jan","Feb","Mar","Apr","May","Jun","Jul","Aug","Sep","Oct","Nov","Dec"},0),D1141)</f>
        <v>26296</v>
      </c>
      <c r="P1141" s="23">
        <f>DATEDIF(O1141,'Cleaning Summary'!$B$62,"Y")</f>
        <v>51</v>
      </c>
    </row>
    <row r="1142" spans="1:16" x14ac:dyDescent="0.35">
      <c r="A1142" s="23" t="s">
        <v>2513</v>
      </c>
      <c r="B1142" s="23">
        <v>1971</v>
      </c>
      <c r="C1142" s="23" t="s">
        <v>4811</v>
      </c>
      <c r="D1142" s="23">
        <v>20</v>
      </c>
      <c r="E1142" s="23">
        <v>1</v>
      </c>
      <c r="F1142" s="28">
        <v>9391.35</v>
      </c>
      <c r="G1142" s="23" t="s">
        <v>87</v>
      </c>
      <c r="H1142" s="23" t="s">
        <v>87</v>
      </c>
      <c r="I1142" s="23" t="s">
        <v>4812</v>
      </c>
      <c r="J1142" s="23">
        <f>IF(TRIM(B1142)="?",'Cleaning Summary'!$B$28,B1142)</f>
        <v>1971</v>
      </c>
      <c r="K1142" s="23" t="str">
        <f>IF(TRIM(C1142)="?",'Cleaning Summary'!$B$27,C1142)</f>
        <v>Oct</v>
      </c>
      <c r="L1142" s="23" t="str">
        <f>IF(TRIM(G1142)="?",'Cleaning Summary'!$B$40,G1142)</f>
        <v>tier - 3</v>
      </c>
      <c r="M1142" s="23" t="str">
        <f>IF(TRIM(H1142)="?",'Cleaning Summary'!$B$45,H1142)</f>
        <v>tier - 3</v>
      </c>
      <c r="N1142" s="23" t="str">
        <f>IF(TRIM(I1142)="?",'Cleaning Summary'!$B$29,I1142)</f>
        <v>R1011</v>
      </c>
      <c r="O1142" s="29">
        <f>DATE(J1142,MATCH(K1142,{"Jan","Feb","Mar","Apr","May","Jun","Jul","Aug","Sep","Oct","Nov","Dec"},0),D1142)</f>
        <v>26226</v>
      </c>
      <c r="P1142" s="23">
        <f>DATEDIF(O1142,'Cleaning Summary'!$B$62,"Y")</f>
        <v>51</v>
      </c>
    </row>
    <row r="1143" spans="1:16" x14ac:dyDescent="0.35">
      <c r="A1143" s="23" t="s">
        <v>2511</v>
      </c>
      <c r="B1143" s="23">
        <v>1976</v>
      </c>
      <c r="C1143" s="23" t="s">
        <v>4811</v>
      </c>
      <c r="D1143" s="23">
        <v>17</v>
      </c>
      <c r="E1143" s="23">
        <v>2</v>
      </c>
      <c r="F1143" s="28">
        <v>9411.01</v>
      </c>
      <c r="G1143" s="23" t="s">
        <v>86</v>
      </c>
      <c r="H1143" s="23" t="s">
        <v>87</v>
      </c>
      <c r="I1143" s="23" t="s">
        <v>4818</v>
      </c>
      <c r="J1143" s="23">
        <f>IF(TRIM(B1143)="?",'Cleaning Summary'!$B$28,B1143)</f>
        <v>1976</v>
      </c>
      <c r="K1143" s="23" t="str">
        <f>IF(TRIM(C1143)="?",'Cleaning Summary'!$B$27,C1143)</f>
        <v>Oct</v>
      </c>
      <c r="L1143" s="23" t="str">
        <f>IF(TRIM(G1143)="?",'Cleaning Summary'!$B$40,G1143)</f>
        <v>tier - 2</v>
      </c>
      <c r="M1143" s="23" t="str">
        <f>IF(TRIM(H1143)="?",'Cleaning Summary'!$B$45,H1143)</f>
        <v>tier - 3</v>
      </c>
      <c r="N1143" s="23" t="str">
        <f>IF(TRIM(I1143)="?",'Cleaning Summary'!$B$29,I1143)</f>
        <v>R1024</v>
      </c>
      <c r="O1143" s="29">
        <f>DATE(J1143,MATCH(K1143,{"Jan","Feb","Mar","Apr","May","Jun","Jul","Aug","Sep","Oct","Nov","Dec"},0),D1143)</f>
        <v>28050</v>
      </c>
      <c r="P1143" s="23">
        <f>DATEDIF(O1143,'Cleaning Summary'!$B$62,"Y")</f>
        <v>46</v>
      </c>
    </row>
    <row r="1144" spans="1:16" x14ac:dyDescent="0.35">
      <c r="A1144" s="23" t="s">
        <v>2509</v>
      </c>
      <c r="B1144" s="23">
        <v>1976</v>
      </c>
      <c r="C1144" s="23" t="s">
        <v>4811</v>
      </c>
      <c r="D1144" s="23">
        <v>30</v>
      </c>
      <c r="E1144" s="23">
        <v>3</v>
      </c>
      <c r="F1144" s="28">
        <v>9414.92</v>
      </c>
      <c r="G1144" s="23" t="s">
        <v>86</v>
      </c>
      <c r="H1144" s="23" t="s">
        <v>86</v>
      </c>
      <c r="I1144" s="23" t="s">
        <v>4812</v>
      </c>
      <c r="J1144" s="23">
        <f>IF(TRIM(B1144)="?",'Cleaning Summary'!$B$28,B1144)</f>
        <v>1976</v>
      </c>
      <c r="K1144" s="23" t="str">
        <f>IF(TRIM(C1144)="?",'Cleaning Summary'!$B$27,C1144)</f>
        <v>Oct</v>
      </c>
      <c r="L1144" s="23" t="str">
        <f>IF(TRIM(G1144)="?",'Cleaning Summary'!$B$40,G1144)</f>
        <v>tier - 2</v>
      </c>
      <c r="M1144" s="23" t="str">
        <f>IF(TRIM(H1144)="?",'Cleaning Summary'!$B$45,H1144)</f>
        <v>tier - 2</v>
      </c>
      <c r="N1144" s="23" t="str">
        <f>IF(TRIM(I1144)="?",'Cleaning Summary'!$B$29,I1144)</f>
        <v>R1011</v>
      </c>
      <c r="O1144" s="29">
        <f>DATE(J1144,MATCH(K1144,{"Jan","Feb","Mar","Apr","May","Jun","Jul","Aug","Sep","Oct","Nov","Dec"},0),D1144)</f>
        <v>28063</v>
      </c>
      <c r="P1144" s="23">
        <f>DATEDIF(O1144,'Cleaning Summary'!$B$62,"Y")</f>
        <v>46</v>
      </c>
    </row>
    <row r="1145" spans="1:16" x14ac:dyDescent="0.35">
      <c r="A1145" s="23" t="s">
        <v>2507</v>
      </c>
      <c r="B1145" s="23">
        <v>1976</v>
      </c>
      <c r="C1145" s="23" t="s">
        <v>4806</v>
      </c>
      <c r="D1145" s="23">
        <v>3</v>
      </c>
      <c r="E1145" s="23">
        <v>2</v>
      </c>
      <c r="F1145" s="28">
        <v>9432.93</v>
      </c>
      <c r="G1145" s="23" t="s">
        <v>86</v>
      </c>
      <c r="H1145" s="23" t="s">
        <v>85</v>
      </c>
      <c r="I1145" s="23" t="s">
        <v>4818</v>
      </c>
      <c r="J1145" s="23">
        <f>IF(TRIM(B1145)="?",'Cleaning Summary'!$B$28,B1145)</f>
        <v>1976</v>
      </c>
      <c r="K1145" s="23" t="str">
        <f>IF(TRIM(C1145)="?",'Cleaning Summary'!$B$27,C1145)</f>
        <v>Nov</v>
      </c>
      <c r="L1145" s="23" t="str">
        <f>IF(TRIM(G1145)="?",'Cleaning Summary'!$B$40,G1145)</f>
        <v>tier - 2</v>
      </c>
      <c r="M1145" s="23" t="str">
        <f>IF(TRIM(H1145)="?",'Cleaning Summary'!$B$45,H1145)</f>
        <v>tier - 1</v>
      </c>
      <c r="N1145" s="23" t="str">
        <f>IF(TRIM(I1145)="?",'Cleaning Summary'!$B$29,I1145)</f>
        <v>R1024</v>
      </c>
      <c r="O1145" s="29">
        <f>DATE(J1145,MATCH(K1145,{"Jan","Feb","Mar","Apr","May","Jun","Jul","Aug","Sep","Oct","Nov","Dec"},0),D1145)</f>
        <v>28067</v>
      </c>
      <c r="P1145" s="23">
        <f>DATEDIF(O1145,'Cleaning Summary'!$B$62,"Y")</f>
        <v>46</v>
      </c>
    </row>
    <row r="1146" spans="1:16" x14ac:dyDescent="0.35">
      <c r="A1146" s="23" t="s">
        <v>2505</v>
      </c>
      <c r="B1146" s="23">
        <v>1974</v>
      </c>
      <c r="C1146" s="23" t="s">
        <v>4806</v>
      </c>
      <c r="D1146" s="23">
        <v>27</v>
      </c>
      <c r="E1146" s="23">
        <v>1</v>
      </c>
      <c r="F1146" s="28">
        <v>9447.25</v>
      </c>
      <c r="G1146" s="23" t="s">
        <v>86</v>
      </c>
      <c r="H1146" s="23" t="s">
        <v>85</v>
      </c>
      <c r="I1146" s="23" t="s">
        <v>4818</v>
      </c>
      <c r="J1146" s="23">
        <f>IF(TRIM(B1146)="?",'Cleaning Summary'!$B$28,B1146)</f>
        <v>1974</v>
      </c>
      <c r="K1146" s="23" t="str">
        <f>IF(TRIM(C1146)="?",'Cleaning Summary'!$B$27,C1146)</f>
        <v>Nov</v>
      </c>
      <c r="L1146" s="23" t="str">
        <f>IF(TRIM(G1146)="?",'Cleaning Summary'!$B$40,G1146)</f>
        <v>tier - 2</v>
      </c>
      <c r="M1146" s="23" t="str">
        <f>IF(TRIM(H1146)="?",'Cleaning Summary'!$B$45,H1146)</f>
        <v>tier - 1</v>
      </c>
      <c r="N1146" s="23" t="str">
        <f>IF(TRIM(I1146)="?",'Cleaning Summary'!$B$29,I1146)</f>
        <v>R1024</v>
      </c>
      <c r="O1146" s="29">
        <f>DATE(J1146,MATCH(K1146,{"Jan","Feb","Mar","Apr","May","Jun","Jul","Aug","Sep","Oct","Nov","Dec"},0),D1146)</f>
        <v>27360</v>
      </c>
      <c r="P1146" s="23">
        <f>DATEDIF(O1146,'Cleaning Summary'!$B$62,"Y")</f>
        <v>48</v>
      </c>
    </row>
    <row r="1147" spans="1:16" x14ac:dyDescent="0.35">
      <c r="A1147" s="23" t="s">
        <v>2503</v>
      </c>
      <c r="B1147" s="23">
        <v>1974</v>
      </c>
      <c r="C1147" s="23" t="s">
        <v>4807</v>
      </c>
      <c r="D1147" s="23">
        <v>8</v>
      </c>
      <c r="E1147" s="23">
        <v>1</v>
      </c>
      <c r="F1147" s="28">
        <v>9447.3799999999992</v>
      </c>
      <c r="G1147" s="23" t="s">
        <v>86</v>
      </c>
      <c r="H1147" s="23" t="s">
        <v>87</v>
      </c>
      <c r="I1147" s="23" t="s">
        <v>4818</v>
      </c>
      <c r="J1147" s="23">
        <f>IF(TRIM(B1147)="?",'Cleaning Summary'!$B$28,B1147)</f>
        <v>1974</v>
      </c>
      <c r="K1147" s="23" t="str">
        <f>IF(TRIM(C1147)="?",'Cleaning Summary'!$B$27,C1147)</f>
        <v>Jun</v>
      </c>
      <c r="L1147" s="23" t="str">
        <f>IF(TRIM(G1147)="?",'Cleaning Summary'!$B$40,G1147)</f>
        <v>tier - 2</v>
      </c>
      <c r="M1147" s="23" t="str">
        <f>IF(TRIM(H1147)="?",'Cleaning Summary'!$B$45,H1147)</f>
        <v>tier - 3</v>
      </c>
      <c r="N1147" s="23" t="str">
        <f>IF(TRIM(I1147)="?",'Cleaning Summary'!$B$29,I1147)</f>
        <v>R1024</v>
      </c>
      <c r="O1147" s="29">
        <f>DATE(J1147,MATCH(K1147,{"Jan","Feb","Mar","Apr","May","Jun","Jul","Aug","Sep","Oct","Nov","Dec"},0),D1147)</f>
        <v>27188</v>
      </c>
      <c r="P1147" s="23">
        <f>DATEDIF(O1147,'Cleaning Summary'!$B$62,"Y")</f>
        <v>49</v>
      </c>
    </row>
    <row r="1148" spans="1:16" x14ac:dyDescent="0.35">
      <c r="A1148" s="23" t="s">
        <v>2501</v>
      </c>
      <c r="B1148" s="23">
        <v>1987</v>
      </c>
      <c r="C1148" s="23" t="s">
        <v>4806</v>
      </c>
      <c r="D1148" s="23">
        <v>14</v>
      </c>
      <c r="E1148" s="23">
        <v>3</v>
      </c>
      <c r="F1148" s="28">
        <v>9448.42</v>
      </c>
      <c r="G1148" s="23" t="s">
        <v>86</v>
      </c>
      <c r="H1148" s="23" t="s">
        <v>87</v>
      </c>
      <c r="I1148" s="23" t="s">
        <v>4821</v>
      </c>
      <c r="J1148" s="23">
        <f>IF(TRIM(B1148)="?",'Cleaning Summary'!$B$28,B1148)</f>
        <v>1987</v>
      </c>
      <c r="K1148" s="23" t="str">
        <f>IF(TRIM(C1148)="?",'Cleaning Summary'!$B$27,C1148)</f>
        <v>Nov</v>
      </c>
      <c r="L1148" s="23" t="str">
        <f>IF(TRIM(G1148)="?",'Cleaning Summary'!$B$40,G1148)</f>
        <v>tier - 2</v>
      </c>
      <c r="M1148" s="23" t="str">
        <f>IF(TRIM(H1148)="?",'Cleaning Summary'!$B$45,H1148)</f>
        <v>tier - 3</v>
      </c>
      <c r="N1148" s="23" t="str">
        <f>IF(TRIM(I1148)="?",'Cleaning Summary'!$B$29,I1148)</f>
        <v>R1021</v>
      </c>
      <c r="O1148" s="29">
        <f>DATE(J1148,MATCH(K1148,{"Jan","Feb","Mar","Apr","May","Jun","Jul","Aug","Sep","Oct","Nov","Dec"},0),D1148)</f>
        <v>32095</v>
      </c>
      <c r="P1148" s="23">
        <f>DATEDIF(O1148,'Cleaning Summary'!$B$62,"Y")</f>
        <v>35</v>
      </c>
    </row>
    <row r="1149" spans="1:16" x14ac:dyDescent="0.35">
      <c r="A1149" s="23" t="s">
        <v>2499</v>
      </c>
      <c r="B1149" s="23">
        <v>1979</v>
      </c>
      <c r="C1149" s="23" t="s">
        <v>4804</v>
      </c>
      <c r="D1149" s="23">
        <v>17</v>
      </c>
      <c r="E1149" s="23">
        <v>2</v>
      </c>
      <c r="F1149" s="28">
        <v>9453.92</v>
      </c>
      <c r="G1149" s="23" t="s">
        <v>86</v>
      </c>
      <c r="H1149" s="23" t="s">
        <v>86</v>
      </c>
      <c r="I1149" s="23" t="s">
        <v>4821</v>
      </c>
      <c r="J1149" s="23">
        <f>IF(TRIM(B1149)="?",'Cleaning Summary'!$B$28,B1149)</f>
        <v>1979</v>
      </c>
      <c r="K1149" s="23" t="str">
        <f>IF(TRIM(C1149)="?",'Cleaning Summary'!$B$27,C1149)</f>
        <v>Jul</v>
      </c>
      <c r="L1149" s="23" t="str">
        <f>IF(TRIM(G1149)="?",'Cleaning Summary'!$B$40,G1149)</f>
        <v>tier - 2</v>
      </c>
      <c r="M1149" s="23" t="str">
        <f>IF(TRIM(H1149)="?",'Cleaning Summary'!$B$45,H1149)</f>
        <v>tier - 2</v>
      </c>
      <c r="N1149" s="23" t="str">
        <f>IF(TRIM(I1149)="?",'Cleaning Summary'!$B$29,I1149)</f>
        <v>R1021</v>
      </c>
      <c r="O1149" s="29">
        <f>DATE(J1149,MATCH(K1149,{"Jan","Feb","Mar","Apr","May","Jun","Jul","Aug","Sep","Oct","Nov","Dec"},0),D1149)</f>
        <v>29053</v>
      </c>
      <c r="P1149" s="23">
        <f>DATEDIF(O1149,'Cleaning Summary'!$B$62,"Y")</f>
        <v>43</v>
      </c>
    </row>
    <row r="1150" spans="1:16" x14ac:dyDescent="0.35">
      <c r="A1150" s="23" t="s">
        <v>2497</v>
      </c>
      <c r="B1150" s="23">
        <v>1969</v>
      </c>
      <c r="C1150" s="23" t="s">
        <v>4807</v>
      </c>
      <c r="D1150" s="23">
        <v>4</v>
      </c>
      <c r="E1150" s="23">
        <v>0</v>
      </c>
      <c r="F1150" s="28">
        <v>9487.64</v>
      </c>
      <c r="G1150" s="23" t="s">
        <v>86</v>
      </c>
      <c r="H1150" s="23" t="s">
        <v>86</v>
      </c>
      <c r="I1150" s="23" t="s">
        <v>4805</v>
      </c>
      <c r="J1150" s="23">
        <f>IF(TRIM(B1150)="?",'Cleaning Summary'!$B$28,B1150)</f>
        <v>1969</v>
      </c>
      <c r="K1150" s="23" t="str">
        <f>IF(TRIM(C1150)="?",'Cleaning Summary'!$B$27,C1150)</f>
        <v>Jun</v>
      </c>
      <c r="L1150" s="23" t="str">
        <f>IF(TRIM(G1150)="?",'Cleaning Summary'!$B$40,G1150)</f>
        <v>tier - 2</v>
      </c>
      <c r="M1150" s="23" t="str">
        <f>IF(TRIM(H1150)="?",'Cleaning Summary'!$B$45,H1150)</f>
        <v>tier - 2</v>
      </c>
      <c r="N1150" s="23" t="str">
        <f>IF(TRIM(I1150)="?",'Cleaning Summary'!$B$29,I1150)</f>
        <v>R1013</v>
      </c>
      <c r="O1150" s="29">
        <f>DATE(J1150,MATCH(K1150,{"Jan","Feb","Mar","Apr","May","Jun","Jul","Aug","Sep","Oct","Nov","Dec"},0),D1150)</f>
        <v>25358</v>
      </c>
      <c r="P1150" s="23">
        <f>DATEDIF(O1150,'Cleaning Summary'!$B$62,"Y")</f>
        <v>54</v>
      </c>
    </row>
    <row r="1151" spans="1:16" x14ac:dyDescent="0.35">
      <c r="A1151" s="23" t="s">
        <v>2495</v>
      </c>
      <c r="B1151" s="23">
        <v>1976</v>
      </c>
      <c r="C1151" s="23" t="s">
        <v>4806</v>
      </c>
      <c r="D1151" s="23">
        <v>28</v>
      </c>
      <c r="E1151" s="23">
        <v>3</v>
      </c>
      <c r="F1151" s="28">
        <v>9500.57</v>
      </c>
      <c r="G1151" s="23" t="s">
        <v>86</v>
      </c>
      <c r="H1151" s="23" t="s">
        <v>87</v>
      </c>
      <c r="I1151" s="23" t="s">
        <v>4822</v>
      </c>
      <c r="J1151" s="23">
        <f>IF(TRIM(B1151)="?",'Cleaning Summary'!$B$28,B1151)</f>
        <v>1976</v>
      </c>
      <c r="K1151" s="23" t="str">
        <f>IF(TRIM(C1151)="?",'Cleaning Summary'!$B$27,C1151)</f>
        <v>Nov</v>
      </c>
      <c r="L1151" s="23" t="str">
        <f>IF(TRIM(G1151)="?",'Cleaning Summary'!$B$40,G1151)</f>
        <v>tier - 2</v>
      </c>
      <c r="M1151" s="23" t="str">
        <f>IF(TRIM(H1151)="?",'Cleaning Summary'!$B$45,H1151)</f>
        <v>tier - 3</v>
      </c>
      <c r="N1151" s="23" t="str">
        <f>IF(TRIM(I1151)="?",'Cleaning Summary'!$B$29,I1151)</f>
        <v>R1017</v>
      </c>
      <c r="O1151" s="29">
        <f>DATE(J1151,MATCH(K1151,{"Jan","Feb","Mar","Apr","May","Jun","Jul","Aug","Sep","Oct","Nov","Dec"},0),D1151)</f>
        <v>28092</v>
      </c>
      <c r="P1151" s="23">
        <f>DATEDIF(O1151,'Cleaning Summary'!$B$62,"Y")</f>
        <v>46</v>
      </c>
    </row>
    <row r="1152" spans="1:16" x14ac:dyDescent="0.35">
      <c r="A1152" s="23" t="s">
        <v>2493</v>
      </c>
      <c r="B1152" s="23">
        <v>1969</v>
      </c>
      <c r="C1152" s="23" t="s">
        <v>4810</v>
      </c>
      <c r="D1152" s="23">
        <v>24</v>
      </c>
      <c r="E1152" s="23">
        <v>0</v>
      </c>
      <c r="F1152" s="28">
        <v>9504.31</v>
      </c>
      <c r="G1152" s="23" t="s">
        <v>87</v>
      </c>
      <c r="H1152" s="23" t="s">
        <v>86</v>
      </c>
      <c r="I1152" s="23" t="s">
        <v>4805</v>
      </c>
      <c r="J1152" s="23">
        <f>IF(TRIM(B1152)="?",'Cleaning Summary'!$B$28,B1152)</f>
        <v>1969</v>
      </c>
      <c r="K1152" s="23" t="str">
        <f>IF(TRIM(C1152)="?",'Cleaning Summary'!$B$27,C1152)</f>
        <v>Aug</v>
      </c>
      <c r="L1152" s="23" t="str">
        <f>IF(TRIM(G1152)="?",'Cleaning Summary'!$B$40,G1152)</f>
        <v>tier - 3</v>
      </c>
      <c r="M1152" s="23" t="str">
        <f>IF(TRIM(H1152)="?",'Cleaning Summary'!$B$45,H1152)</f>
        <v>tier - 2</v>
      </c>
      <c r="N1152" s="23" t="str">
        <f>IF(TRIM(I1152)="?",'Cleaning Summary'!$B$29,I1152)</f>
        <v>R1013</v>
      </c>
      <c r="O1152" s="29">
        <f>DATE(J1152,MATCH(K1152,{"Jan","Feb","Mar","Apr","May","Jun","Jul","Aug","Sep","Oct","Nov","Dec"},0),D1152)</f>
        <v>25439</v>
      </c>
      <c r="P1152" s="23">
        <f>DATEDIF(O1152,'Cleaning Summary'!$B$62,"Y")</f>
        <v>53</v>
      </c>
    </row>
    <row r="1153" spans="1:16" x14ac:dyDescent="0.35">
      <c r="A1153" s="23" t="s">
        <v>2491</v>
      </c>
      <c r="B1153" s="23">
        <v>1992</v>
      </c>
      <c r="C1153" s="23" t="s">
        <v>4810</v>
      </c>
      <c r="D1153" s="23">
        <v>22</v>
      </c>
      <c r="E1153" s="23">
        <v>0</v>
      </c>
      <c r="F1153" s="28">
        <v>9507.68</v>
      </c>
      <c r="G1153" s="23" t="s">
        <v>86</v>
      </c>
      <c r="H1153" s="23" t="s">
        <v>85</v>
      </c>
      <c r="I1153" s="23" t="s">
        <v>4808</v>
      </c>
      <c r="J1153" s="23">
        <f>IF(TRIM(B1153)="?",'Cleaning Summary'!$B$28,B1153)</f>
        <v>1992</v>
      </c>
      <c r="K1153" s="23" t="str">
        <f>IF(TRIM(C1153)="?",'Cleaning Summary'!$B$27,C1153)</f>
        <v>Aug</v>
      </c>
      <c r="L1153" s="23" t="str">
        <f>IF(TRIM(G1153)="?",'Cleaning Summary'!$B$40,G1153)</f>
        <v>tier - 2</v>
      </c>
      <c r="M1153" s="23" t="str">
        <f>IF(TRIM(H1153)="?",'Cleaning Summary'!$B$45,H1153)</f>
        <v>tier - 1</v>
      </c>
      <c r="N1153" s="23" t="str">
        <f>IF(TRIM(I1153)="?",'Cleaning Summary'!$B$29,I1153)</f>
        <v>R1012</v>
      </c>
      <c r="O1153" s="29">
        <f>DATE(J1153,MATCH(K1153,{"Jan","Feb","Mar","Apr","May","Jun","Jul","Aug","Sep","Oct","Nov","Dec"},0),D1153)</f>
        <v>33838</v>
      </c>
      <c r="P1153" s="23">
        <f>DATEDIF(O1153,'Cleaning Summary'!$B$62,"Y")</f>
        <v>30</v>
      </c>
    </row>
    <row r="1154" spans="1:16" x14ac:dyDescent="0.35">
      <c r="A1154" s="23" t="s">
        <v>2489</v>
      </c>
      <c r="B1154" s="23">
        <v>1971</v>
      </c>
      <c r="C1154" s="23" t="s">
        <v>4806</v>
      </c>
      <c r="D1154" s="23">
        <v>29</v>
      </c>
      <c r="E1154" s="23">
        <v>0</v>
      </c>
      <c r="F1154" s="28">
        <v>9528.9</v>
      </c>
      <c r="G1154" s="23" t="s">
        <v>86</v>
      </c>
      <c r="H1154" s="23" t="s">
        <v>86</v>
      </c>
      <c r="I1154" s="23" t="s">
        <v>4812</v>
      </c>
      <c r="J1154" s="23">
        <f>IF(TRIM(B1154)="?",'Cleaning Summary'!$B$28,B1154)</f>
        <v>1971</v>
      </c>
      <c r="K1154" s="23" t="str">
        <f>IF(TRIM(C1154)="?",'Cleaning Summary'!$B$27,C1154)</f>
        <v>Nov</v>
      </c>
      <c r="L1154" s="23" t="str">
        <f>IF(TRIM(G1154)="?",'Cleaning Summary'!$B$40,G1154)</f>
        <v>tier - 2</v>
      </c>
      <c r="M1154" s="23" t="str">
        <f>IF(TRIM(H1154)="?",'Cleaning Summary'!$B$45,H1154)</f>
        <v>tier - 2</v>
      </c>
      <c r="N1154" s="23" t="str">
        <f>IF(TRIM(I1154)="?",'Cleaning Summary'!$B$29,I1154)</f>
        <v>R1011</v>
      </c>
      <c r="O1154" s="29">
        <f>DATE(J1154,MATCH(K1154,{"Jan","Feb","Mar","Apr","May","Jun","Jul","Aug","Sep","Oct","Nov","Dec"},0),D1154)</f>
        <v>26266</v>
      </c>
      <c r="P1154" s="23">
        <f>DATEDIF(O1154,'Cleaning Summary'!$B$62,"Y")</f>
        <v>51</v>
      </c>
    </row>
    <row r="1155" spans="1:16" x14ac:dyDescent="0.35">
      <c r="A1155" s="23" t="s">
        <v>2487</v>
      </c>
      <c r="B1155" s="23">
        <v>1973</v>
      </c>
      <c r="C1155" s="23" t="s">
        <v>4809</v>
      </c>
      <c r="D1155" s="23">
        <v>21</v>
      </c>
      <c r="E1155" s="23">
        <v>0</v>
      </c>
      <c r="F1155" s="28">
        <v>9538.65</v>
      </c>
      <c r="G1155" s="23" t="s">
        <v>86</v>
      </c>
      <c r="H1155" s="23" t="s">
        <v>87</v>
      </c>
      <c r="I1155" s="23" t="s">
        <v>4821</v>
      </c>
      <c r="J1155" s="23">
        <f>IF(TRIM(B1155)="?",'Cleaning Summary'!$B$28,B1155)</f>
        <v>1973</v>
      </c>
      <c r="K1155" s="23" t="str">
        <f>IF(TRIM(C1155)="?",'Cleaning Summary'!$B$27,C1155)</f>
        <v>Dec</v>
      </c>
      <c r="L1155" s="23" t="str">
        <f>IF(TRIM(G1155)="?",'Cleaning Summary'!$B$40,G1155)</f>
        <v>tier - 2</v>
      </c>
      <c r="M1155" s="23" t="str">
        <f>IF(TRIM(H1155)="?",'Cleaning Summary'!$B$45,H1155)</f>
        <v>tier - 3</v>
      </c>
      <c r="N1155" s="23" t="str">
        <f>IF(TRIM(I1155)="?",'Cleaning Summary'!$B$29,I1155)</f>
        <v>R1021</v>
      </c>
      <c r="O1155" s="29">
        <f>DATE(J1155,MATCH(K1155,{"Jan","Feb","Mar","Apr","May","Jun","Jul","Aug","Sep","Oct","Nov","Dec"},0),D1155)</f>
        <v>27019</v>
      </c>
      <c r="P1155" s="23">
        <f>DATEDIF(O1155,'Cleaning Summary'!$B$62,"Y")</f>
        <v>49</v>
      </c>
    </row>
    <row r="1156" spans="1:16" x14ac:dyDescent="0.35">
      <c r="A1156" s="23" t="s">
        <v>2485</v>
      </c>
      <c r="B1156" s="23">
        <v>1975</v>
      </c>
      <c r="C1156" s="23" t="s">
        <v>4804</v>
      </c>
      <c r="D1156" s="23">
        <v>28</v>
      </c>
      <c r="E1156" s="23">
        <v>1</v>
      </c>
      <c r="F1156" s="28">
        <v>9540.17</v>
      </c>
      <c r="G1156" s="23" t="s">
        <v>86</v>
      </c>
      <c r="H1156" s="23" t="s">
        <v>86</v>
      </c>
      <c r="I1156" s="23" t="s">
        <v>4818</v>
      </c>
      <c r="J1156" s="23">
        <f>IF(TRIM(B1156)="?",'Cleaning Summary'!$B$28,B1156)</f>
        <v>1975</v>
      </c>
      <c r="K1156" s="23" t="str">
        <f>IF(TRIM(C1156)="?",'Cleaning Summary'!$B$27,C1156)</f>
        <v>Jul</v>
      </c>
      <c r="L1156" s="23" t="str">
        <f>IF(TRIM(G1156)="?",'Cleaning Summary'!$B$40,G1156)</f>
        <v>tier - 2</v>
      </c>
      <c r="M1156" s="23" t="str">
        <f>IF(TRIM(H1156)="?",'Cleaning Summary'!$B$45,H1156)</f>
        <v>tier - 2</v>
      </c>
      <c r="N1156" s="23" t="str">
        <f>IF(TRIM(I1156)="?",'Cleaning Summary'!$B$29,I1156)</f>
        <v>R1024</v>
      </c>
      <c r="O1156" s="29">
        <f>DATE(J1156,MATCH(K1156,{"Jan","Feb","Mar","Apr","May","Jun","Jul","Aug","Sep","Oct","Nov","Dec"},0),D1156)</f>
        <v>27603</v>
      </c>
      <c r="P1156" s="23">
        <f>DATEDIF(O1156,'Cleaning Summary'!$B$62,"Y")</f>
        <v>47</v>
      </c>
    </row>
    <row r="1157" spans="1:16" x14ac:dyDescent="0.35">
      <c r="A1157" s="23" t="s">
        <v>2483</v>
      </c>
      <c r="B1157" s="23">
        <v>1972</v>
      </c>
      <c r="C1157" s="23" t="s">
        <v>73</v>
      </c>
      <c r="D1157" s="23">
        <v>22</v>
      </c>
      <c r="E1157" s="23">
        <v>0</v>
      </c>
      <c r="F1157" s="28">
        <v>9541.7000000000007</v>
      </c>
      <c r="G1157" s="23" t="s">
        <v>86</v>
      </c>
      <c r="H1157" s="23" t="s">
        <v>85</v>
      </c>
      <c r="I1157" s="23" t="s">
        <v>4818</v>
      </c>
      <c r="J1157" s="23">
        <f>IF(TRIM(B1157)="?",'Cleaning Summary'!$B$28,B1157)</f>
        <v>1972</v>
      </c>
      <c r="K1157" s="23" t="str">
        <f>IF(TRIM(C1157)="?",'Cleaning Summary'!$B$27,C1157)</f>
        <v>Sep</v>
      </c>
      <c r="L1157" s="23" t="str">
        <f>IF(TRIM(G1157)="?",'Cleaning Summary'!$B$40,G1157)</f>
        <v>tier - 2</v>
      </c>
      <c r="M1157" s="23" t="str">
        <f>IF(TRIM(H1157)="?",'Cleaning Summary'!$B$45,H1157)</f>
        <v>tier - 1</v>
      </c>
      <c r="N1157" s="23" t="str">
        <f>IF(TRIM(I1157)="?",'Cleaning Summary'!$B$29,I1157)</f>
        <v>R1024</v>
      </c>
      <c r="O1157" s="29">
        <f>DATE(J1157,MATCH(K1157,{"Jan","Feb","Mar","Apr","May","Jun","Jul","Aug","Sep","Oct","Nov","Dec"},0),D1157)</f>
        <v>26564</v>
      </c>
      <c r="P1157" s="23">
        <f>DATEDIF(O1157,'Cleaning Summary'!$B$62,"Y")</f>
        <v>50</v>
      </c>
    </row>
    <row r="1158" spans="1:16" x14ac:dyDescent="0.35">
      <c r="A1158" s="23" t="s">
        <v>2481</v>
      </c>
      <c r="B1158" s="23">
        <v>1972</v>
      </c>
      <c r="C1158" s="23" t="s">
        <v>73</v>
      </c>
      <c r="D1158" s="23">
        <v>22</v>
      </c>
      <c r="E1158" s="23">
        <v>1</v>
      </c>
      <c r="F1158" s="28">
        <v>9549.57</v>
      </c>
      <c r="G1158" s="23" t="s">
        <v>86</v>
      </c>
      <c r="H1158" s="23" t="s">
        <v>85</v>
      </c>
      <c r="I1158" s="23" t="s">
        <v>4805</v>
      </c>
      <c r="J1158" s="23">
        <f>IF(TRIM(B1158)="?",'Cleaning Summary'!$B$28,B1158)</f>
        <v>1972</v>
      </c>
      <c r="K1158" s="23" t="str">
        <f>IF(TRIM(C1158)="?",'Cleaning Summary'!$B$27,C1158)</f>
        <v>Sep</v>
      </c>
      <c r="L1158" s="23" t="str">
        <f>IF(TRIM(G1158)="?",'Cleaning Summary'!$B$40,G1158)</f>
        <v>tier - 2</v>
      </c>
      <c r="M1158" s="23" t="str">
        <f>IF(TRIM(H1158)="?",'Cleaning Summary'!$B$45,H1158)</f>
        <v>tier - 1</v>
      </c>
      <c r="N1158" s="23" t="str">
        <f>IF(TRIM(I1158)="?",'Cleaning Summary'!$B$29,I1158)</f>
        <v>R1013</v>
      </c>
      <c r="O1158" s="29">
        <f>DATE(J1158,MATCH(K1158,{"Jan","Feb","Mar","Apr","May","Jun","Jul","Aug","Sep","Oct","Nov","Dec"},0),D1158)</f>
        <v>26564</v>
      </c>
      <c r="P1158" s="23">
        <f>DATEDIF(O1158,'Cleaning Summary'!$B$62,"Y")</f>
        <v>50</v>
      </c>
    </row>
    <row r="1159" spans="1:16" x14ac:dyDescent="0.35">
      <c r="A1159" s="23" t="s">
        <v>2479</v>
      </c>
      <c r="B1159" s="23">
        <v>1974</v>
      </c>
      <c r="C1159" s="23" t="s">
        <v>4810</v>
      </c>
      <c r="D1159" s="23">
        <v>14</v>
      </c>
      <c r="E1159" s="23">
        <v>3</v>
      </c>
      <c r="F1159" s="28">
        <v>9563.0300000000007</v>
      </c>
      <c r="G1159" s="23" t="s">
        <v>87</v>
      </c>
      <c r="H1159" s="23" t="s">
        <v>85</v>
      </c>
      <c r="I1159" s="23" t="s">
        <v>4812</v>
      </c>
      <c r="J1159" s="23">
        <f>IF(TRIM(B1159)="?",'Cleaning Summary'!$B$28,B1159)</f>
        <v>1974</v>
      </c>
      <c r="K1159" s="23" t="str">
        <f>IF(TRIM(C1159)="?",'Cleaning Summary'!$B$27,C1159)</f>
        <v>Aug</v>
      </c>
      <c r="L1159" s="23" t="str">
        <f>IF(TRIM(G1159)="?",'Cleaning Summary'!$B$40,G1159)</f>
        <v>tier - 3</v>
      </c>
      <c r="M1159" s="23" t="str">
        <f>IF(TRIM(H1159)="?",'Cleaning Summary'!$B$45,H1159)</f>
        <v>tier - 1</v>
      </c>
      <c r="N1159" s="23" t="str">
        <f>IF(TRIM(I1159)="?",'Cleaning Summary'!$B$29,I1159)</f>
        <v>R1011</v>
      </c>
      <c r="O1159" s="29">
        <f>DATE(J1159,MATCH(K1159,{"Jan","Feb","Mar","Apr","May","Jun","Jul","Aug","Sep","Oct","Nov","Dec"},0),D1159)</f>
        <v>27255</v>
      </c>
      <c r="P1159" s="23">
        <f>DATEDIF(O1159,'Cleaning Summary'!$B$62,"Y")</f>
        <v>48</v>
      </c>
    </row>
    <row r="1160" spans="1:16" x14ac:dyDescent="0.35">
      <c r="A1160" s="23" t="s">
        <v>2477</v>
      </c>
      <c r="B1160" s="23">
        <v>1973</v>
      </c>
      <c r="C1160" s="23" t="s">
        <v>4809</v>
      </c>
      <c r="D1160" s="23">
        <v>1</v>
      </c>
      <c r="E1160" s="23">
        <v>1</v>
      </c>
      <c r="F1160" s="28">
        <v>9566.99</v>
      </c>
      <c r="G1160" s="23" t="s">
        <v>86</v>
      </c>
      <c r="H1160" s="23" t="s">
        <v>85</v>
      </c>
      <c r="I1160" s="23" t="s">
        <v>4808</v>
      </c>
      <c r="J1160" s="23">
        <f>IF(TRIM(B1160)="?",'Cleaning Summary'!$B$28,B1160)</f>
        <v>1973</v>
      </c>
      <c r="K1160" s="23" t="str">
        <f>IF(TRIM(C1160)="?",'Cleaning Summary'!$B$27,C1160)</f>
        <v>Dec</v>
      </c>
      <c r="L1160" s="23" t="str">
        <f>IF(TRIM(G1160)="?",'Cleaning Summary'!$B$40,G1160)</f>
        <v>tier - 2</v>
      </c>
      <c r="M1160" s="23" t="str">
        <f>IF(TRIM(H1160)="?",'Cleaning Summary'!$B$45,H1160)</f>
        <v>tier - 1</v>
      </c>
      <c r="N1160" s="23" t="str">
        <f>IF(TRIM(I1160)="?",'Cleaning Summary'!$B$29,I1160)</f>
        <v>R1012</v>
      </c>
      <c r="O1160" s="29">
        <f>DATE(J1160,MATCH(K1160,{"Jan","Feb","Mar","Apr","May","Jun","Jul","Aug","Sep","Oct","Nov","Dec"},0),D1160)</f>
        <v>26999</v>
      </c>
      <c r="P1160" s="23">
        <f>DATEDIF(O1160,'Cleaning Summary'!$B$62,"Y")</f>
        <v>49</v>
      </c>
    </row>
    <row r="1161" spans="1:16" x14ac:dyDescent="0.35">
      <c r="A1161" s="23" t="s">
        <v>2475</v>
      </c>
      <c r="B1161" s="23">
        <v>1966</v>
      </c>
      <c r="C1161" s="23" t="s">
        <v>4809</v>
      </c>
      <c r="D1161" s="23">
        <v>4</v>
      </c>
      <c r="E1161" s="23">
        <v>0</v>
      </c>
      <c r="F1161" s="28">
        <v>9582.5400000000009</v>
      </c>
      <c r="G1161" s="23" t="s">
        <v>87</v>
      </c>
      <c r="H1161" s="23" t="s">
        <v>86</v>
      </c>
      <c r="I1161" s="23" t="s">
        <v>4805</v>
      </c>
      <c r="J1161" s="23">
        <f>IF(TRIM(B1161)="?",'Cleaning Summary'!$B$28,B1161)</f>
        <v>1966</v>
      </c>
      <c r="K1161" s="23" t="str">
        <f>IF(TRIM(C1161)="?",'Cleaning Summary'!$B$27,C1161)</f>
        <v>Dec</v>
      </c>
      <c r="L1161" s="23" t="str">
        <f>IF(TRIM(G1161)="?",'Cleaning Summary'!$B$40,G1161)</f>
        <v>tier - 3</v>
      </c>
      <c r="M1161" s="23" t="str">
        <f>IF(TRIM(H1161)="?",'Cleaning Summary'!$B$45,H1161)</f>
        <v>tier - 2</v>
      </c>
      <c r="N1161" s="23" t="str">
        <f>IF(TRIM(I1161)="?",'Cleaning Summary'!$B$29,I1161)</f>
        <v>R1013</v>
      </c>
      <c r="O1161" s="29">
        <f>DATE(J1161,MATCH(K1161,{"Jan","Feb","Mar","Apr","May","Jun","Jul","Aug","Sep","Oct","Nov","Dec"},0),D1161)</f>
        <v>24445</v>
      </c>
      <c r="P1161" s="23">
        <f>DATEDIF(O1161,'Cleaning Summary'!$B$62,"Y")</f>
        <v>56</v>
      </c>
    </row>
    <row r="1162" spans="1:16" x14ac:dyDescent="0.35">
      <c r="A1162" s="23" t="s">
        <v>2473</v>
      </c>
      <c r="B1162" s="23">
        <v>1973</v>
      </c>
      <c r="C1162" s="23" t="s">
        <v>4806</v>
      </c>
      <c r="D1162" s="23">
        <v>28</v>
      </c>
      <c r="E1162" s="23">
        <v>1</v>
      </c>
      <c r="F1162" s="28">
        <v>9583.89</v>
      </c>
      <c r="G1162" s="23" t="s">
        <v>86</v>
      </c>
      <c r="H1162" s="23" t="s">
        <v>87</v>
      </c>
      <c r="I1162" s="23" t="s">
        <v>4808</v>
      </c>
      <c r="J1162" s="23">
        <f>IF(TRIM(B1162)="?",'Cleaning Summary'!$B$28,B1162)</f>
        <v>1973</v>
      </c>
      <c r="K1162" s="23" t="str">
        <f>IF(TRIM(C1162)="?",'Cleaning Summary'!$B$27,C1162)</f>
        <v>Nov</v>
      </c>
      <c r="L1162" s="23" t="str">
        <f>IF(TRIM(G1162)="?",'Cleaning Summary'!$B$40,G1162)</f>
        <v>tier - 2</v>
      </c>
      <c r="M1162" s="23" t="str">
        <f>IF(TRIM(H1162)="?",'Cleaning Summary'!$B$45,H1162)</f>
        <v>tier - 3</v>
      </c>
      <c r="N1162" s="23" t="str">
        <f>IF(TRIM(I1162)="?",'Cleaning Summary'!$B$29,I1162)</f>
        <v>R1012</v>
      </c>
      <c r="O1162" s="29">
        <f>DATE(J1162,MATCH(K1162,{"Jan","Feb","Mar","Apr","May","Jun","Jul","Aug","Sep","Oct","Nov","Dec"},0),D1162)</f>
        <v>26996</v>
      </c>
      <c r="P1162" s="23">
        <f>DATEDIF(O1162,'Cleaning Summary'!$B$62,"Y")</f>
        <v>49</v>
      </c>
    </row>
    <row r="1163" spans="1:16" x14ac:dyDescent="0.35">
      <c r="A1163" s="23" t="s">
        <v>2471</v>
      </c>
      <c r="B1163" s="23">
        <v>1981</v>
      </c>
      <c r="C1163" s="23" t="s">
        <v>4811</v>
      </c>
      <c r="D1163" s="23">
        <v>18</v>
      </c>
      <c r="E1163" s="23">
        <v>1</v>
      </c>
      <c r="F1163" s="28">
        <v>9584.0400000000009</v>
      </c>
      <c r="G1163" s="23" t="s">
        <v>86</v>
      </c>
      <c r="H1163" s="23" t="s">
        <v>85</v>
      </c>
      <c r="I1163" s="23" t="s">
        <v>4821</v>
      </c>
      <c r="J1163" s="23">
        <f>IF(TRIM(B1163)="?",'Cleaning Summary'!$B$28,B1163)</f>
        <v>1981</v>
      </c>
      <c r="K1163" s="23" t="str">
        <f>IF(TRIM(C1163)="?",'Cleaning Summary'!$B$27,C1163)</f>
        <v>Oct</v>
      </c>
      <c r="L1163" s="23" t="str">
        <f>IF(TRIM(G1163)="?",'Cleaning Summary'!$B$40,G1163)</f>
        <v>tier - 2</v>
      </c>
      <c r="M1163" s="23" t="str">
        <f>IF(TRIM(H1163)="?",'Cleaning Summary'!$B$45,H1163)</f>
        <v>tier - 1</v>
      </c>
      <c r="N1163" s="23" t="str">
        <f>IF(TRIM(I1163)="?",'Cleaning Summary'!$B$29,I1163)</f>
        <v>R1021</v>
      </c>
      <c r="O1163" s="29">
        <f>DATE(J1163,MATCH(K1163,{"Jan","Feb","Mar","Apr","May","Jun","Jul","Aug","Sep","Oct","Nov","Dec"},0),D1163)</f>
        <v>29877</v>
      </c>
      <c r="P1163" s="23">
        <f>DATEDIF(O1163,'Cleaning Summary'!$B$62,"Y")</f>
        <v>41</v>
      </c>
    </row>
    <row r="1164" spans="1:16" x14ac:dyDescent="0.35">
      <c r="A1164" s="23" t="s">
        <v>2469</v>
      </c>
      <c r="B1164" s="23">
        <v>1964</v>
      </c>
      <c r="C1164" s="23" t="s">
        <v>4809</v>
      </c>
      <c r="D1164" s="23">
        <v>15</v>
      </c>
      <c r="E1164" s="23">
        <v>0</v>
      </c>
      <c r="F1164" s="28">
        <v>9597.6299999999992</v>
      </c>
      <c r="G1164" s="23" t="s">
        <v>87</v>
      </c>
      <c r="H1164" s="23" t="s">
        <v>87</v>
      </c>
      <c r="I1164" s="23" t="s">
        <v>4805</v>
      </c>
      <c r="J1164" s="23">
        <f>IF(TRIM(B1164)="?",'Cleaning Summary'!$B$28,B1164)</f>
        <v>1964</v>
      </c>
      <c r="K1164" s="23" t="str">
        <f>IF(TRIM(C1164)="?",'Cleaning Summary'!$B$27,C1164)</f>
        <v>Dec</v>
      </c>
      <c r="L1164" s="23" t="str">
        <f>IF(TRIM(G1164)="?",'Cleaning Summary'!$B$40,G1164)</f>
        <v>tier - 3</v>
      </c>
      <c r="M1164" s="23" t="str">
        <f>IF(TRIM(H1164)="?",'Cleaning Summary'!$B$45,H1164)</f>
        <v>tier - 3</v>
      </c>
      <c r="N1164" s="23" t="str">
        <f>IF(TRIM(I1164)="?",'Cleaning Summary'!$B$29,I1164)</f>
        <v>R1013</v>
      </c>
      <c r="O1164" s="29">
        <f>DATE(J1164,MATCH(K1164,{"Jan","Feb","Mar","Apr","May","Jun","Jul","Aug","Sep","Oct","Nov","Dec"},0),D1164)</f>
        <v>23726</v>
      </c>
      <c r="P1164" s="23">
        <f>DATEDIF(O1164,'Cleaning Summary'!$B$62,"Y")</f>
        <v>58</v>
      </c>
    </row>
    <row r="1165" spans="1:16" x14ac:dyDescent="0.35">
      <c r="A1165" s="23" t="s">
        <v>2467</v>
      </c>
      <c r="B1165" s="23">
        <v>1972</v>
      </c>
      <c r="C1165" s="23" t="s">
        <v>4809</v>
      </c>
      <c r="D1165" s="23">
        <v>27</v>
      </c>
      <c r="E1165" s="23">
        <v>1</v>
      </c>
      <c r="F1165" s="28">
        <v>9617.66</v>
      </c>
      <c r="G1165" s="23" t="s">
        <v>87</v>
      </c>
      <c r="H1165" s="23" t="s">
        <v>87</v>
      </c>
      <c r="I1165" s="23" t="s">
        <v>4815</v>
      </c>
      <c r="J1165" s="23">
        <f>IF(TRIM(B1165)="?",'Cleaning Summary'!$B$28,B1165)</f>
        <v>1972</v>
      </c>
      <c r="K1165" s="23" t="str">
        <f>IF(TRIM(C1165)="?",'Cleaning Summary'!$B$27,C1165)</f>
        <v>Dec</v>
      </c>
      <c r="L1165" s="23" t="str">
        <f>IF(TRIM(G1165)="?",'Cleaning Summary'!$B$40,G1165)</f>
        <v>tier - 3</v>
      </c>
      <c r="M1165" s="23" t="str">
        <f>IF(TRIM(H1165)="?",'Cleaning Summary'!$B$45,H1165)</f>
        <v>tier - 3</v>
      </c>
      <c r="N1165" s="23" t="str">
        <f>IF(TRIM(I1165)="?",'Cleaning Summary'!$B$29,I1165)</f>
        <v>R1016</v>
      </c>
      <c r="O1165" s="29">
        <f>DATE(J1165,MATCH(K1165,{"Jan","Feb","Mar","Apr","May","Jun","Jul","Aug","Sep","Oct","Nov","Dec"},0),D1165)</f>
        <v>26660</v>
      </c>
      <c r="P1165" s="23">
        <f>DATEDIF(O1165,'Cleaning Summary'!$B$62,"Y")</f>
        <v>50</v>
      </c>
    </row>
    <row r="1166" spans="1:16" x14ac:dyDescent="0.35">
      <c r="A1166" s="23" t="s">
        <v>2465</v>
      </c>
      <c r="B1166" s="23">
        <v>1982</v>
      </c>
      <c r="C1166" s="23" t="s">
        <v>4810</v>
      </c>
      <c r="D1166" s="23">
        <v>29</v>
      </c>
      <c r="E1166" s="23">
        <v>3</v>
      </c>
      <c r="F1166" s="28">
        <v>9619.18</v>
      </c>
      <c r="G1166" s="23" t="s">
        <v>86</v>
      </c>
      <c r="H1166" s="23" t="s">
        <v>85</v>
      </c>
      <c r="I1166" s="23" t="s">
        <v>4817</v>
      </c>
      <c r="J1166" s="23">
        <f>IF(TRIM(B1166)="?",'Cleaning Summary'!$B$28,B1166)</f>
        <v>1982</v>
      </c>
      <c r="K1166" s="23" t="str">
        <f>IF(TRIM(C1166)="?",'Cleaning Summary'!$B$27,C1166)</f>
        <v>Aug</v>
      </c>
      <c r="L1166" s="23" t="str">
        <f>IF(TRIM(G1166)="?",'Cleaning Summary'!$B$40,G1166)</f>
        <v>tier - 2</v>
      </c>
      <c r="M1166" s="23" t="str">
        <f>IF(TRIM(H1166)="?",'Cleaning Summary'!$B$45,H1166)</f>
        <v>tier - 1</v>
      </c>
      <c r="N1166" s="23" t="str">
        <f>IF(TRIM(I1166)="?",'Cleaning Summary'!$B$29,I1166)</f>
        <v>R1025</v>
      </c>
      <c r="O1166" s="29">
        <f>DATE(J1166,MATCH(K1166,{"Jan","Feb","Mar","Apr","May","Jun","Jul","Aug","Sep","Oct","Nov","Dec"},0),D1166)</f>
        <v>30192</v>
      </c>
      <c r="P1166" s="23">
        <f>DATEDIF(O1166,'Cleaning Summary'!$B$62,"Y")</f>
        <v>40</v>
      </c>
    </row>
    <row r="1167" spans="1:16" x14ac:dyDescent="0.35">
      <c r="A1167" s="23" t="s">
        <v>2463</v>
      </c>
      <c r="B1167" s="23">
        <v>1975</v>
      </c>
      <c r="C1167" s="23" t="s">
        <v>4811</v>
      </c>
      <c r="D1167" s="23">
        <v>29</v>
      </c>
      <c r="E1167" s="23">
        <v>3</v>
      </c>
      <c r="F1167" s="28">
        <v>9620.33</v>
      </c>
      <c r="G1167" s="23" t="s">
        <v>87</v>
      </c>
      <c r="H1167" s="23" t="s">
        <v>87</v>
      </c>
      <c r="I1167" s="23" t="s">
        <v>4808</v>
      </c>
      <c r="J1167" s="23">
        <f>IF(TRIM(B1167)="?",'Cleaning Summary'!$B$28,B1167)</f>
        <v>1975</v>
      </c>
      <c r="K1167" s="23" t="str">
        <f>IF(TRIM(C1167)="?",'Cleaning Summary'!$B$27,C1167)</f>
        <v>Oct</v>
      </c>
      <c r="L1167" s="23" t="str">
        <f>IF(TRIM(G1167)="?",'Cleaning Summary'!$B$40,G1167)</f>
        <v>tier - 3</v>
      </c>
      <c r="M1167" s="23" t="str">
        <f>IF(TRIM(H1167)="?",'Cleaning Summary'!$B$45,H1167)</f>
        <v>tier - 3</v>
      </c>
      <c r="N1167" s="23" t="str">
        <f>IF(TRIM(I1167)="?",'Cleaning Summary'!$B$29,I1167)</f>
        <v>R1012</v>
      </c>
      <c r="O1167" s="29">
        <f>DATE(J1167,MATCH(K1167,{"Jan","Feb","Mar","Apr","May","Jun","Jul","Aug","Sep","Oct","Nov","Dec"},0),D1167)</f>
        <v>27696</v>
      </c>
      <c r="P1167" s="23">
        <f>DATEDIF(O1167,'Cleaning Summary'!$B$62,"Y")</f>
        <v>47</v>
      </c>
    </row>
    <row r="1168" spans="1:16" x14ac:dyDescent="0.35">
      <c r="A1168" s="23" t="s">
        <v>2461</v>
      </c>
      <c r="B1168" s="23">
        <v>1970</v>
      </c>
      <c r="C1168" s="23" t="s">
        <v>4809</v>
      </c>
      <c r="D1168" s="23">
        <v>16</v>
      </c>
      <c r="E1168" s="23">
        <v>0</v>
      </c>
      <c r="F1168" s="28">
        <v>9625.92</v>
      </c>
      <c r="G1168" s="23" t="s">
        <v>86</v>
      </c>
      <c r="H1168" s="23" t="s">
        <v>87</v>
      </c>
      <c r="I1168" s="23" t="s">
        <v>4812</v>
      </c>
      <c r="J1168" s="23">
        <f>IF(TRIM(B1168)="?",'Cleaning Summary'!$B$28,B1168)</f>
        <v>1970</v>
      </c>
      <c r="K1168" s="23" t="str">
        <f>IF(TRIM(C1168)="?",'Cleaning Summary'!$B$27,C1168)</f>
        <v>Dec</v>
      </c>
      <c r="L1168" s="23" t="str">
        <f>IF(TRIM(G1168)="?",'Cleaning Summary'!$B$40,G1168)</f>
        <v>tier - 2</v>
      </c>
      <c r="M1168" s="23" t="str">
        <f>IF(TRIM(H1168)="?",'Cleaning Summary'!$B$45,H1168)</f>
        <v>tier - 3</v>
      </c>
      <c r="N1168" s="23" t="str">
        <f>IF(TRIM(I1168)="?",'Cleaning Summary'!$B$29,I1168)</f>
        <v>R1011</v>
      </c>
      <c r="O1168" s="29">
        <f>DATE(J1168,MATCH(K1168,{"Jan","Feb","Mar","Apr","May","Jun","Jul","Aug","Sep","Oct","Nov","Dec"},0),D1168)</f>
        <v>25918</v>
      </c>
      <c r="P1168" s="23">
        <f>DATEDIF(O1168,'Cleaning Summary'!$B$62,"Y")</f>
        <v>52</v>
      </c>
    </row>
    <row r="1169" spans="1:16" x14ac:dyDescent="0.35">
      <c r="A1169" s="23" t="s">
        <v>2459</v>
      </c>
      <c r="B1169" s="23">
        <v>1998</v>
      </c>
      <c r="C1169" s="23" t="s">
        <v>4807</v>
      </c>
      <c r="D1169" s="23">
        <v>23</v>
      </c>
      <c r="E1169" s="23">
        <v>0</v>
      </c>
      <c r="F1169" s="28">
        <v>9628.7900000000009</v>
      </c>
      <c r="G1169" s="23" t="s">
        <v>86</v>
      </c>
      <c r="H1169" s="23" t="s">
        <v>86</v>
      </c>
      <c r="I1169" s="23" t="s">
        <v>4824</v>
      </c>
      <c r="J1169" s="23">
        <f>IF(TRIM(B1169)="?",'Cleaning Summary'!$B$28,B1169)</f>
        <v>1998</v>
      </c>
      <c r="K1169" s="23" t="str">
        <f>IF(TRIM(C1169)="?",'Cleaning Summary'!$B$27,C1169)</f>
        <v>Jun</v>
      </c>
      <c r="L1169" s="23" t="str">
        <f>IF(TRIM(G1169)="?",'Cleaning Summary'!$B$40,G1169)</f>
        <v>tier - 2</v>
      </c>
      <c r="M1169" s="23" t="str">
        <f>IF(TRIM(H1169)="?",'Cleaning Summary'!$B$45,H1169)</f>
        <v>tier - 2</v>
      </c>
      <c r="N1169" s="23" t="str">
        <f>IF(TRIM(I1169)="?",'Cleaning Summary'!$B$29,I1169)</f>
        <v>R1026</v>
      </c>
      <c r="O1169" s="29">
        <f>DATE(J1169,MATCH(K1169,{"Jan","Feb","Mar","Apr","May","Jun","Jul","Aug","Sep","Oct","Nov","Dec"},0),D1169)</f>
        <v>35969</v>
      </c>
      <c r="P1169" s="23">
        <f>DATEDIF(O1169,'Cleaning Summary'!$B$62,"Y")</f>
        <v>24</v>
      </c>
    </row>
    <row r="1170" spans="1:16" x14ac:dyDescent="0.35">
      <c r="A1170" s="23" t="s">
        <v>2457</v>
      </c>
      <c r="B1170" s="23">
        <v>1979</v>
      </c>
      <c r="C1170" s="23" t="s">
        <v>4809</v>
      </c>
      <c r="D1170" s="23">
        <v>19</v>
      </c>
      <c r="E1170" s="23">
        <v>2</v>
      </c>
      <c r="F1170" s="28">
        <v>9630.2999999999993</v>
      </c>
      <c r="G1170" s="23" t="s">
        <v>86</v>
      </c>
      <c r="H1170" s="23" t="s">
        <v>86</v>
      </c>
      <c r="I1170" s="23" t="s">
        <v>4821</v>
      </c>
      <c r="J1170" s="23">
        <f>IF(TRIM(B1170)="?",'Cleaning Summary'!$B$28,B1170)</f>
        <v>1979</v>
      </c>
      <c r="K1170" s="23" t="str">
        <f>IF(TRIM(C1170)="?",'Cleaning Summary'!$B$27,C1170)</f>
        <v>Dec</v>
      </c>
      <c r="L1170" s="23" t="str">
        <f>IF(TRIM(G1170)="?",'Cleaning Summary'!$B$40,G1170)</f>
        <v>tier - 2</v>
      </c>
      <c r="M1170" s="23" t="str">
        <f>IF(TRIM(H1170)="?",'Cleaning Summary'!$B$45,H1170)</f>
        <v>tier - 2</v>
      </c>
      <c r="N1170" s="23" t="str">
        <f>IF(TRIM(I1170)="?",'Cleaning Summary'!$B$29,I1170)</f>
        <v>R1021</v>
      </c>
      <c r="O1170" s="29">
        <f>DATE(J1170,MATCH(K1170,{"Jan","Feb","Mar","Apr","May","Jun","Jul","Aug","Sep","Oct","Nov","Dec"},0),D1170)</f>
        <v>29208</v>
      </c>
      <c r="P1170" s="23">
        <f>DATEDIF(O1170,'Cleaning Summary'!$B$62,"Y")</f>
        <v>43</v>
      </c>
    </row>
    <row r="1171" spans="1:16" x14ac:dyDescent="0.35">
      <c r="A1171" s="23" t="s">
        <v>2455</v>
      </c>
      <c r="B1171" s="23">
        <v>1972</v>
      </c>
      <c r="C1171" s="23" t="s">
        <v>4811</v>
      </c>
      <c r="D1171" s="23">
        <v>23</v>
      </c>
      <c r="E1171" s="23">
        <v>2</v>
      </c>
      <c r="F1171" s="28">
        <v>9630.4</v>
      </c>
      <c r="G1171" s="23" t="s">
        <v>86</v>
      </c>
      <c r="H1171" s="23" t="s">
        <v>86</v>
      </c>
      <c r="I1171" s="23" t="s">
        <v>4812</v>
      </c>
      <c r="J1171" s="23">
        <f>IF(TRIM(B1171)="?",'Cleaning Summary'!$B$28,B1171)</f>
        <v>1972</v>
      </c>
      <c r="K1171" s="23" t="str">
        <f>IF(TRIM(C1171)="?",'Cleaning Summary'!$B$27,C1171)</f>
        <v>Oct</v>
      </c>
      <c r="L1171" s="23" t="str">
        <f>IF(TRIM(G1171)="?",'Cleaning Summary'!$B$40,G1171)</f>
        <v>tier - 2</v>
      </c>
      <c r="M1171" s="23" t="str">
        <f>IF(TRIM(H1171)="?",'Cleaning Summary'!$B$45,H1171)</f>
        <v>tier - 2</v>
      </c>
      <c r="N1171" s="23" t="str">
        <f>IF(TRIM(I1171)="?",'Cleaning Summary'!$B$29,I1171)</f>
        <v>R1011</v>
      </c>
      <c r="O1171" s="29">
        <f>DATE(J1171,MATCH(K1171,{"Jan","Feb","Mar","Apr","May","Jun","Jul","Aug","Sep","Oct","Nov","Dec"},0),D1171)</f>
        <v>26595</v>
      </c>
      <c r="P1171" s="23">
        <f>DATEDIF(O1171,'Cleaning Summary'!$B$62,"Y")</f>
        <v>50</v>
      </c>
    </row>
    <row r="1172" spans="1:16" x14ac:dyDescent="0.35">
      <c r="A1172" s="23" t="s">
        <v>2453</v>
      </c>
      <c r="B1172" s="23">
        <v>1968</v>
      </c>
      <c r="C1172" s="23" t="s">
        <v>4807</v>
      </c>
      <c r="D1172" s="23">
        <v>22</v>
      </c>
      <c r="E1172" s="23">
        <v>0</v>
      </c>
      <c r="F1172" s="28">
        <v>9630.91</v>
      </c>
      <c r="G1172" s="23" t="s">
        <v>87</v>
      </c>
      <c r="H1172" s="23" t="s">
        <v>86</v>
      </c>
      <c r="I1172" s="23" t="s">
        <v>4805</v>
      </c>
      <c r="J1172" s="23">
        <f>IF(TRIM(B1172)="?",'Cleaning Summary'!$B$28,B1172)</f>
        <v>1968</v>
      </c>
      <c r="K1172" s="23" t="str">
        <f>IF(TRIM(C1172)="?",'Cleaning Summary'!$B$27,C1172)</f>
        <v>Jun</v>
      </c>
      <c r="L1172" s="23" t="str">
        <f>IF(TRIM(G1172)="?",'Cleaning Summary'!$B$40,G1172)</f>
        <v>tier - 3</v>
      </c>
      <c r="M1172" s="23" t="str">
        <f>IF(TRIM(H1172)="?",'Cleaning Summary'!$B$45,H1172)</f>
        <v>tier - 2</v>
      </c>
      <c r="N1172" s="23" t="str">
        <f>IF(TRIM(I1172)="?",'Cleaning Summary'!$B$29,I1172)</f>
        <v>R1013</v>
      </c>
      <c r="O1172" s="29">
        <f>DATE(J1172,MATCH(K1172,{"Jan","Feb","Mar","Apr","May","Jun","Jul","Aug","Sep","Oct","Nov","Dec"},0),D1172)</f>
        <v>25011</v>
      </c>
      <c r="P1172" s="23">
        <f>DATEDIF(O1172,'Cleaning Summary'!$B$62,"Y")</f>
        <v>54</v>
      </c>
    </row>
    <row r="1173" spans="1:16" x14ac:dyDescent="0.35">
      <c r="A1173" s="23" t="s">
        <v>2451</v>
      </c>
      <c r="B1173" s="23">
        <v>1970</v>
      </c>
      <c r="C1173" s="23" t="s">
        <v>73</v>
      </c>
      <c r="D1173" s="23">
        <v>30</v>
      </c>
      <c r="E1173" s="23">
        <v>0</v>
      </c>
      <c r="F1173" s="28">
        <v>9634.5400000000009</v>
      </c>
      <c r="G1173" s="23" t="s">
        <v>86</v>
      </c>
      <c r="H1173" s="23" t="s">
        <v>86</v>
      </c>
      <c r="I1173" s="23" t="s">
        <v>4812</v>
      </c>
      <c r="J1173" s="23">
        <f>IF(TRIM(B1173)="?",'Cleaning Summary'!$B$28,B1173)</f>
        <v>1970</v>
      </c>
      <c r="K1173" s="23" t="str">
        <f>IF(TRIM(C1173)="?",'Cleaning Summary'!$B$27,C1173)</f>
        <v>Sep</v>
      </c>
      <c r="L1173" s="23" t="str">
        <f>IF(TRIM(G1173)="?",'Cleaning Summary'!$B$40,G1173)</f>
        <v>tier - 2</v>
      </c>
      <c r="M1173" s="23" t="str">
        <f>IF(TRIM(H1173)="?",'Cleaning Summary'!$B$45,H1173)</f>
        <v>tier - 2</v>
      </c>
      <c r="N1173" s="23" t="str">
        <f>IF(TRIM(I1173)="?",'Cleaning Summary'!$B$29,I1173)</f>
        <v>R1011</v>
      </c>
      <c r="O1173" s="29">
        <f>DATE(J1173,MATCH(K1173,{"Jan","Feb","Mar","Apr","May","Jun","Jul","Aug","Sep","Oct","Nov","Dec"},0),D1173)</f>
        <v>25841</v>
      </c>
      <c r="P1173" s="23">
        <f>DATEDIF(O1173,'Cleaning Summary'!$B$62,"Y")</f>
        <v>52</v>
      </c>
    </row>
    <row r="1174" spans="1:16" x14ac:dyDescent="0.35">
      <c r="A1174" s="23" t="s">
        <v>2449</v>
      </c>
      <c r="B1174" s="23">
        <v>1971</v>
      </c>
      <c r="C1174" s="23" t="s">
        <v>4804</v>
      </c>
      <c r="D1174" s="23">
        <v>19</v>
      </c>
      <c r="E1174" s="23">
        <v>0</v>
      </c>
      <c r="F1174" s="28">
        <v>9644.25</v>
      </c>
      <c r="G1174" s="23" t="s">
        <v>86</v>
      </c>
      <c r="H1174" s="23" t="s">
        <v>85</v>
      </c>
      <c r="I1174" s="23" t="s">
        <v>4808</v>
      </c>
      <c r="J1174" s="23">
        <f>IF(TRIM(B1174)="?",'Cleaning Summary'!$B$28,B1174)</f>
        <v>1971</v>
      </c>
      <c r="K1174" s="23" t="str">
        <f>IF(TRIM(C1174)="?",'Cleaning Summary'!$B$27,C1174)</f>
        <v>Jul</v>
      </c>
      <c r="L1174" s="23" t="str">
        <f>IF(TRIM(G1174)="?",'Cleaning Summary'!$B$40,G1174)</f>
        <v>tier - 2</v>
      </c>
      <c r="M1174" s="23" t="str">
        <f>IF(TRIM(H1174)="?",'Cleaning Summary'!$B$45,H1174)</f>
        <v>tier - 1</v>
      </c>
      <c r="N1174" s="23" t="str">
        <f>IF(TRIM(I1174)="?",'Cleaning Summary'!$B$29,I1174)</f>
        <v>R1012</v>
      </c>
      <c r="O1174" s="29">
        <f>DATE(J1174,MATCH(K1174,{"Jan","Feb","Mar","Apr","May","Jun","Jul","Aug","Sep","Oct","Nov","Dec"},0),D1174)</f>
        <v>26133</v>
      </c>
      <c r="P1174" s="23">
        <f>DATEDIF(O1174,'Cleaning Summary'!$B$62,"Y")</f>
        <v>51</v>
      </c>
    </row>
    <row r="1175" spans="1:16" x14ac:dyDescent="0.35">
      <c r="A1175" s="23" t="s">
        <v>2447</v>
      </c>
      <c r="B1175" s="23">
        <v>1974</v>
      </c>
      <c r="C1175" s="23" t="s">
        <v>4804</v>
      </c>
      <c r="D1175" s="23">
        <v>8</v>
      </c>
      <c r="E1175" s="23">
        <v>0</v>
      </c>
      <c r="F1175" s="28">
        <v>9653.81</v>
      </c>
      <c r="G1175" s="23" t="s">
        <v>86</v>
      </c>
      <c r="H1175" s="23" t="s">
        <v>86</v>
      </c>
      <c r="I1175" s="23" t="s">
        <v>4812</v>
      </c>
      <c r="J1175" s="23">
        <f>IF(TRIM(B1175)="?",'Cleaning Summary'!$B$28,B1175)</f>
        <v>1974</v>
      </c>
      <c r="K1175" s="23" t="str">
        <f>IF(TRIM(C1175)="?",'Cleaning Summary'!$B$27,C1175)</f>
        <v>Jul</v>
      </c>
      <c r="L1175" s="23" t="str">
        <f>IF(TRIM(G1175)="?",'Cleaning Summary'!$B$40,G1175)</f>
        <v>tier - 2</v>
      </c>
      <c r="M1175" s="23" t="str">
        <f>IF(TRIM(H1175)="?",'Cleaning Summary'!$B$45,H1175)</f>
        <v>tier - 2</v>
      </c>
      <c r="N1175" s="23" t="str">
        <f>IF(TRIM(I1175)="?",'Cleaning Summary'!$B$29,I1175)</f>
        <v>R1011</v>
      </c>
      <c r="O1175" s="29">
        <f>DATE(J1175,MATCH(K1175,{"Jan","Feb","Mar","Apr","May","Jun","Jul","Aug","Sep","Oct","Nov","Dec"},0),D1175)</f>
        <v>27218</v>
      </c>
      <c r="P1175" s="23">
        <f>DATEDIF(O1175,'Cleaning Summary'!$B$62,"Y")</f>
        <v>48</v>
      </c>
    </row>
    <row r="1176" spans="1:16" x14ac:dyDescent="0.35">
      <c r="A1176" s="23" t="s">
        <v>2445</v>
      </c>
      <c r="B1176" s="23">
        <v>1981</v>
      </c>
      <c r="C1176" s="23" t="s">
        <v>4810</v>
      </c>
      <c r="D1176" s="23">
        <v>8</v>
      </c>
      <c r="E1176" s="23">
        <v>1</v>
      </c>
      <c r="F1176" s="28">
        <v>9664.34</v>
      </c>
      <c r="G1176" s="23" t="s">
        <v>86</v>
      </c>
      <c r="H1176" s="23" t="s">
        <v>87</v>
      </c>
      <c r="I1176" s="23" t="s">
        <v>4812</v>
      </c>
      <c r="J1176" s="23">
        <f>IF(TRIM(B1176)="?",'Cleaning Summary'!$B$28,B1176)</f>
        <v>1981</v>
      </c>
      <c r="K1176" s="23" t="str">
        <f>IF(TRIM(C1176)="?",'Cleaning Summary'!$B$27,C1176)</f>
        <v>Aug</v>
      </c>
      <c r="L1176" s="23" t="str">
        <f>IF(TRIM(G1176)="?",'Cleaning Summary'!$B$40,G1176)</f>
        <v>tier - 2</v>
      </c>
      <c r="M1176" s="23" t="str">
        <f>IF(TRIM(H1176)="?",'Cleaning Summary'!$B$45,H1176)</f>
        <v>tier - 3</v>
      </c>
      <c r="N1176" s="23" t="str">
        <f>IF(TRIM(I1176)="?",'Cleaning Summary'!$B$29,I1176)</f>
        <v>R1011</v>
      </c>
      <c r="O1176" s="29">
        <f>DATE(J1176,MATCH(K1176,{"Jan","Feb","Mar","Apr","May","Jun","Jul","Aug","Sep","Oct","Nov","Dec"},0),D1176)</f>
        <v>29806</v>
      </c>
      <c r="P1176" s="23">
        <f>DATEDIF(O1176,'Cleaning Summary'!$B$62,"Y")</f>
        <v>41</v>
      </c>
    </row>
    <row r="1177" spans="1:16" x14ac:dyDescent="0.35">
      <c r="A1177" s="23" t="s">
        <v>2443</v>
      </c>
      <c r="B1177" s="23">
        <v>1966</v>
      </c>
      <c r="C1177" s="23" t="s">
        <v>73</v>
      </c>
      <c r="D1177" s="23">
        <v>16</v>
      </c>
      <c r="E1177" s="23">
        <v>0</v>
      </c>
      <c r="F1177" s="28">
        <v>9684.2900000000009</v>
      </c>
      <c r="G1177" s="23" t="s">
        <v>87</v>
      </c>
      <c r="H1177" s="23" t="s">
        <v>86</v>
      </c>
      <c r="I1177" s="23" t="s">
        <v>4805</v>
      </c>
      <c r="J1177" s="23">
        <f>IF(TRIM(B1177)="?",'Cleaning Summary'!$B$28,B1177)</f>
        <v>1966</v>
      </c>
      <c r="K1177" s="23" t="str">
        <f>IF(TRIM(C1177)="?",'Cleaning Summary'!$B$27,C1177)</f>
        <v>Sep</v>
      </c>
      <c r="L1177" s="23" t="str">
        <f>IF(TRIM(G1177)="?",'Cleaning Summary'!$B$40,G1177)</f>
        <v>tier - 3</v>
      </c>
      <c r="M1177" s="23" t="str">
        <f>IF(TRIM(H1177)="?",'Cleaning Summary'!$B$45,H1177)</f>
        <v>tier - 2</v>
      </c>
      <c r="N1177" s="23" t="str">
        <f>IF(TRIM(I1177)="?",'Cleaning Summary'!$B$29,I1177)</f>
        <v>R1013</v>
      </c>
      <c r="O1177" s="29">
        <f>DATE(J1177,MATCH(K1177,{"Jan","Feb","Mar","Apr","May","Jun","Jul","Aug","Sep","Oct","Nov","Dec"},0),D1177)</f>
        <v>24366</v>
      </c>
      <c r="P1177" s="23">
        <f>DATEDIF(O1177,'Cleaning Summary'!$B$62,"Y")</f>
        <v>56</v>
      </c>
    </row>
    <row r="1178" spans="1:16" x14ac:dyDescent="0.35">
      <c r="A1178" s="23" t="s">
        <v>2441</v>
      </c>
      <c r="B1178" s="23">
        <v>1964</v>
      </c>
      <c r="C1178" s="23" t="s">
        <v>4806</v>
      </c>
      <c r="D1178" s="23">
        <v>7</v>
      </c>
      <c r="E1178" s="23">
        <v>0</v>
      </c>
      <c r="F1178" s="28">
        <v>9698.42</v>
      </c>
      <c r="G1178" s="23" t="s">
        <v>87</v>
      </c>
      <c r="H1178" s="23" t="s">
        <v>87</v>
      </c>
      <c r="I1178" s="23" t="s">
        <v>4805</v>
      </c>
      <c r="J1178" s="23">
        <f>IF(TRIM(B1178)="?",'Cleaning Summary'!$B$28,B1178)</f>
        <v>1964</v>
      </c>
      <c r="K1178" s="23" t="str">
        <f>IF(TRIM(C1178)="?",'Cleaning Summary'!$B$27,C1178)</f>
        <v>Nov</v>
      </c>
      <c r="L1178" s="23" t="str">
        <f>IF(TRIM(G1178)="?",'Cleaning Summary'!$B$40,G1178)</f>
        <v>tier - 3</v>
      </c>
      <c r="M1178" s="23" t="str">
        <f>IF(TRIM(H1178)="?",'Cleaning Summary'!$B$45,H1178)</f>
        <v>tier - 3</v>
      </c>
      <c r="N1178" s="23" t="str">
        <f>IF(TRIM(I1178)="?",'Cleaning Summary'!$B$29,I1178)</f>
        <v>R1013</v>
      </c>
      <c r="O1178" s="29">
        <f>DATE(J1178,MATCH(K1178,{"Jan","Feb","Mar","Apr","May","Jun","Jul","Aug","Sep","Oct","Nov","Dec"},0),D1178)</f>
        <v>23688</v>
      </c>
      <c r="P1178" s="23">
        <f>DATEDIF(O1178,'Cleaning Summary'!$B$62,"Y")</f>
        <v>58</v>
      </c>
    </row>
    <row r="1179" spans="1:16" x14ac:dyDescent="0.35">
      <c r="A1179" s="23" t="s">
        <v>2439</v>
      </c>
      <c r="B1179" s="23">
        <v>1977</v>
      </c>
      <c r="C1179" s="23" t="s">
        <v>73</v>
      </c>
      <c r="D1179" s="23">
        <v>19</v>
      </c>
      <c r="E1179" s="23">
        <v>3</v>
      </c>
      <c r="F1179" s="28">
        <v>9704.67</v>
      </c>
      <c r="G1179" s="23" t="s">
        <v>86</v>
      </c>
      <c r="H1179" s="23" t="s">
        <v>87</v>
      </c>
      <c r="I1179" s="23" t="s">
        <v>4818</v>
      </c>
      <c r="J1179" s="23">
        <f>IF(TRIM(B1179)="?",'Cleaning Summary'!$B$28,B1179)</f>
        <v>1977</v>
      </c>
      <c r="K1179" s="23" t="str">
        <f>IF(TRIM(C1179)="?",'Cleaning Summary'!$B$27,C1179)</f>
        <v>Sep</v>
      </c>
      <c r="L1179" s="23" t="str">
        <f>IF(TRIM(G1179)="?",'Cleaning Summary'!$B$40,G1179)</f>
        <v>tier - 2</v>
      </c>
      <c r="M1179" s="23" t="str">
        <f>IF(TRIM(H1179)="?",'Cleaning Summary'!$B$45,H1179)</f>
        <v>tier - 3</v>
      </c>
      <c r="N1179" s="23" t="str">
        <f>IF(TRIM(I1179)="?",'Cleaning Summary'!$B$29,I1179)</f>
        <v>R1024</v>
      </c>
      <c r="O1179" s="29">
        <f>DATE(J1179,MATCH(K1179,{"Jan","Feb","Mar","Apr","May","Jun","Jul","Aug","Sep","Oct","Nov","Dec"},0),D1179)</f>
        <v>28387</v>
      </c>
      <c r="P1179" s="23">
        <f>DATEDIF(O1179,'Cleaning Summary'!$B$62,"Y")</f>
        <v>45</v>
      </c>
    </row>
    <row r="1180" spans="1:16" x14ac:dyDescent="0.35">
      <c r="A1180" s="23" t="s">
        <v>2437</v>
      </c>
      <c r="B1180" s="23">
        <v>1972</v>
      </c>
      <c r="C1180" s="23" t="s">
        <v>4804</v>
      </c>
      <c r="D1180" s="23">
        <v>10</v>
      </c>
      <c r="E1180" s="23">
        <v>0</v>
      </c>
      <c r="F1180" s="28">
        <v>9710.7099999999991</v>
      </c>
      <c r="G1180" s="23" t="s">
        <v>86</v>
      </c>
      <c r="H1180" s="23" t="s">
        <v>85</v>
      </c>
      <c r="I1180" s="23" t="s">
        <v>4821</v>
      </c>
      <c r="J1180" s="23">
        <f>IF(TRIM(B1180)="?",'Cleaning Summary'!$B$28,B1180)</f>
        <v>1972</v>
      </c>
      <c r="K1180" s="23" t="str">
        <f>IF(TRIM(C1180)="?",'Cleaning Summary'!$B$27,C1180)</f>
        <v>Jul</v>
      </c>
      <c r="L1180" s="23" t="str">
        <f>IF(TRIM(G1180)="?",'Cleaning Summary'!$B$40,G1180)</f>
        <v>tier - 2</v>
      </c>
      <c r="M1180" s="23" t="str">
        <f>IF(TRIM(H1180)="?",'Cleaning Summary'!$B$45,H1180)</f>
        <v>tier - 1</v>
      </c>
      <c r="N1180" s="23" t="str">
        <f>IF(TRIM(I1180)="?",'Cleaning Summary'!$B$29,I1180)</f>
        <v>R1021</v>
      </c>
      <c r="O1180" s="29">
        <f>DATE(J1180,MATCH(K1180,{"Jan","Feb","Mar","Apr","May","Jun","Jul","Aug","Sep","Oct","Nov","Dec"},0),D1180)</f>
        <v>26490</v>
      </c>
      <c r="P1180" s="23">
        <f>DATEDIF(O1180,'Cleaning Summary'!$B$62,"Y")</f>
        <v>50</v>
      </c>
    </row>
    <row r="1181" spans="1:16" x14ac:dyDescent="0.35">
      <c r="A1181" s="23" t="s">
        <v>2435</v>
      </c>
      <c r="B1181" s="23">
        <v>1975</v>
      </c>
      <c r="C1181" s="23" t="s">
        <v>4807</v>
      </c>
      <c r="D1181" s="23">
        <v>27</v>
      </c>
      <c r="E1181" s="23">
        <v>2</v>
      </c>
      <c r="F1181" s="28">
        <v>9715.84</v>
      </c>
      <c r="G1181" s="23" t="s">
        <v>86</v>
      </c>
      <c r="H1181" s="23" t="s">
        <v>85</v>
      </c>
      <c r="I1181" s="23" t="s">
        <v>4818</v>
      </c>
      <c r="J1181" s="23">
        <f>IF(TRIM(B1181)="?",'Cleaning Summary'!$B$28,B1181)</f>
        <v>1975</v>
      </c>
      <c r="K1181" s="23" t="str">
        <f>IF(TRIM(C1181)="?",'Cleaning Summary'!$B$27,C1181)</f>
        <v>Jun</v>
      </c>
      <c r="L1181" s="23" t="str">
        <f>IF(TRIM(G1181)="?",'Cleaning Summary'!$B$40,G1181)</f>
        <v>tier - 2</v>
      </c>
      <c r="M1181" s="23" t="str">
        <f>IF(TRIM(H1181)="?",'Cleaning Summary'!$B$45,H1181)</f>
        <v>tier - 1</v>
      </c>
      <c r="N1181" s="23" t="str">
        <f>IF(TRIM(I1181)="?",'Cleaning Summary'!$B$29,I1181)</f>
        <v>R1024</v>
      </c>
      <c r="O1181" s="29">
        <f>DATE(J1181,MATCH(K1181,{"Jan","Feb","Mar","Apr","May","Jun","Jul","Aug","Sep","Oct","Nov","Dec"},0),D1181)</f>
        <v>27572</v>
      </c>
      <c r="P1181" s="23">
        <f>DATEDIF(O1181,'Cleaning Summary'!$B$62,"Y")</f>
        <v>47</v>
      </c>
    </row>
    <row r="1182" spans="1:16" x14ac:dyDescent="0.35">
      <c r="A1182" s="23" t="s">
        <v>2433</v>
      </c>
      <c r="B1182" s="23">
        <v>1970</v>
      </c>
      <c r="C1182" s="23" t="s">
        <v>73</v>
      </c>
      <c r="D1182" s="23">
        <v>12</v>
      </c>
      <c r="E1182" s="23">
        <v>0</v>
      </c>
      <c r="F1182" s="28">
        <v>9722.77</v>
      </c>
      <c r="G1182" s="23" t="s">
        <v>87</v>
      </c>
      <c r="H1182" s="23" t="s">
        <v>85</v>
      </c>
      <c r="I1182" s="23" t="s">
        <v>4815</v>
      </c>
      <c r="J1182" s="23">
        <f>IF(TRIM(B1182)="?",'Cleaning Summary'!$B$28,B1182)</f>
        <v>1970</v>
      </c>
      <c r="K1182" s="23" t="str">
        <f>IF(TRIM(C1182)="?",'Cleaning Summary'!$B$27,C1182)</f>
        <v>Sep</v>
      </c>
      <c r="L1182" s="23" t="str">
        <f>IF(TRIM(G1182)="?",'Cleaning Summary'!$B$40,G1182)</f>
        <v>tier - 3</v>
      </c>
      <c r="M1182" s="23" t="str">
        <f>IF(TRIM(H1182)="?",'Cleaning Summary'!$B$45,H1182)</f>
        <v>tier - 1</v>
      </c>
      <c r="N1182" s="23" t="str">
        <f>IF(TRIM(I1182)="?",'Cleaning Summary'!$B$29,I1182)</f>
        <v>R1016</v>
      </c>
      <c r="O1182" s="29">
        <f>DATE(J1182,MATCH(K1182,{"Jan","Feb","Mar","Apr","May","Jun","Jul","Aug","Sep","Oct","Nov","Dec"},0),D1182)</f>
        <v>25823</v>
      </c>
      <c r="P1182" s="23">
        <f>DATEDIF(O1182,'Cleaning Summary'!$B$62,"Y")</f>
        <v>52</v>
      </c>
    </row>
    <row r="1183" spans="1:16" x14ac:dyDescent="0.35">
      <c r="A1183" s="23" t="s">
        <v>2431</v>
      </c>
      <c r="B1183" s="23">
        <v>1970</v>
      </c>
      <c r="C1183" s="23" t="s">
        <v>4810</v>
      </c>
      <c r="D1183" s="23">
        <v>18</v>
      </c>
      <c r="E1183" s="23">
        <v>1</v>
      </c>
      <c r="F1183" s="28">
        <v>9724.5300000000007</v>
      </c>
      <c r="G1183" s="23" t="s">
        <v>87</v>
      </c>
      <c r="H1183" s="23" t="s">
        <v>85</v>
      </c>
      <c r="I1183" s="23" t="s">
        <v>4812</v>
      </c>
      <c r="J1183" s="23">
        <f>IF(TRIM(B1183)="?",'Cleaning Summary'!$B$28,B1183)</f>
        <v>1970</v>
      </c>
      <c r="K1183" s="23" t="str">
        <f>IF(TRIM(C1183)="?",'Cleaning Summary'!$B$27,C1183)</f>
        <v>Aug</v>
      </c>
      <c r="L1183" s="23" t="str">
        <f>IF(TRIM(G1183)="?",'Cleaning Summary'!$B$40,G1183)</f>
        <v>tier - 3</v>
      </c>
      <c r="M1183" s="23" t="str">
        <f>IF(TRIM(H1183)="?",'Cleaning Summary'!$B$45,H1183)</f>
        <v>tier - 1</v>
      </c>
      <c r="N1183" s="23" t="str">
        <f>IF(TRIM(I1183)="?",'Cleaning Summary'!$B$29,I1183)</f>
        <v>R1011</v>
      </c>
      <c r="O1183" s="29">
        <f>DATE(J1183,MATCH(K1183,{"Jan","Feb","Mar","Apr","May","Jun","Jul","Aug","Sep","Oct","Nov","Dec"},0),D1183)</f>
        <v>25798</v>
      </c>
      <c r="P1183" s="23">
        <f>DATEDIF(O1183,'Cleaning Summary'!$B$62,"Y")</f>
        <v>52</v>
      </c>
    </row>
    <row r="1184" spans="1:16" x14ac:dyDescent="0.35">
      <c r="A1184" s="23" t="s">
        <v>2429</v>
      </c>
      <c r="B1184" s="23">
        <v>1970</v>
      </c>
      <c r="C1184" s="23" t="s">
        <v>4804</v>
      </c>
      <c r="D1184" s="23">
        <v>4</v>
      </c>
      <c r="E1184" s="23">
        <v>1</v>
      </c>
      <c r="F1184" s="28">
        <v>9748.91</v>
      </c>
      <c r="G1184" s="23" t="s">
        <v>86</v>
      </c>
      <c r="H1184" s="23" t="s">
        <v>85</v>
      </c>
      <c r="I1184" s="23" t="s">
        <v>4805</v>
      </c>
      <c r="J1184" s="23">
        <f>IF(TRIM(B1184)="?",'Cleaning Summary'!$B$28,B1184)</f>
        <v>1970</v>
      </c>
      <c r="K1184" s="23" t="str">
        <f>IF(TRIM(C1184)="?",'Cleaning Summary'!$B$27,C1184)</f>
        <v>Jul</v>
      </c>
      <c r="L1184" s="23" t="str">
        <f>IF(TRIM(G1184)="?",'Cleaning Summary'!$B$40,G1184)</f>
        <v>tier - 2</v>
      </c>
      <c r="M1184" s="23" t="str">
        <f>IF(TRIM(H1184)="?",'Cleaning Summary'!$B$45,H1184)</f>
        <v>tier - 1</v>
      </c>
      <c r="N1184" s="23" t="str">
        <f>IF(TRIM(I1184)="?",'Cleaning Summary'!$B$29,I1184)</f>
        <v>R1013</v>
      </c>
      <c r="O1184" s="29">
        <f>DATE(J1184,MATCH(K1184,{"Jan","Feb","Mar","Apr","May","Jun","Jul","Aug","Sep","Oct","Nov","Dec"},0),D1184)</f>
        <v>25753</v>
      </c>
      <c r="P1184" s="23">
        <f>DATEDIF(O1184,'Cleaning Summary'!$B$62,"Y")</f>
        <v>52</v>
      </c>
    </row>
    <row r="1185" spans="1:16" x14ac:dyDescent="0.35">
      <c r="A1185" s="23" t="s">
        <v>2427</v>
      </c>
      <c r="B1185" s="23">
        <v>2001</v>
      </c>
      <c r="C1185" s="23" t="s">
        <v>4804</v>
      </c>
      <c r="D1185" s="23">
        <v>14</v>
      </c>
      <c r="E1185" s="23">
        <v>0</v>
      </c>
      <c r="F1185" s="28">
        <v>9753.49</v>
      </c>
      <c r="G1185" s="23" t="s">
        <v>86</v>
      </c>
      <c r="H1185" s="23" t="s">
        <v>86</v>
      </c>
      <c r="I1185" s="23" t="s">
        <v>4808</v>
      </c>
      <c r="J1185" s="23">
        <f>IF(TRIM(B1185)="?",'Cleaning Summary'!$B$28,B1185)</f>
        <v>2001</v>
      </c>
      <c r="K1185" s="23" t="str">
        <f>IF(TRIM(C1185)="?",'Cleaning Summary'!$B$27,C1185)</f>
        <v>Jul</v>
      </c>
      <c r="L1185" s="23" t="str">
        <f>IF(TRIM(G1185)="?",'Cleaning Summary'!$B$40,G1185)</f>
        <v>tier - 2</v>
      </c>
      <c r="M1185" s="23" t="str">
        <f>IF(TRIM(H1185)="?",'Cleaning Summary'!$B$45,H1185)</f>
        <v>tier - 2</v>
      </c>
      <c r="N1185" s="23" t="str">
        <f>IF(TRIM(I1185)="?",'Cleaning Summary'!$B$29,I1185)</f>
        <v>R1012</v>
      </c>
      <c r="O1185" s="29">
        <f>DATE(J1185,MATCH(K1185,{"Jan","Feb","Mar","Apr","May","Jun","Jul","Aug","Sep","Oct","Nov","Dec"},0),D1185)</f>
        <v>37086</v>
      </c>
      <c r="P1185" s="23">
        <f>DATEDIF(O1185,'Cleaning Summary'!$B$62,"Y")</f>
        <v>21</v>
      </c>
    </row>
    <row r="1186" spans="1:16" x14ac:dyDescent="0.35">
      <c r="A1186" s="23" t="s">
        <v>2425</v>
      </c>
      <c r="B1186" s="23">
        <v>1965</v>
      </c>
      <c r="C1186" s="23" t="s">
        <v>73</v>
      </c>
      <c r="D1186" s="23">
        <v>5</v>
      </c>
      <c r="E1186" s="23">
        <v>0</v>
      </c>
      <c r="F1186" s="28">
        <v>9764.08</v>
      </c>
      <c r="G1186" s="23" t="s">
        <v>87</v>
      </c>
      <c r="H1186" s="23" t="s">
        <v>85</v>
      </c>
      <c r="I1186" s="23" t="s">
        <v>4808</v>
      </c>
      <c r="J1186" s="23">
        <f>IF(TRIM(B1186)="?",'Cleaning Summary'!$B$28,B1186)</f>
        <v>1965</v>
      </c>
      <c r="K1186" s="23" t="str">
        <f>IF(TRIM(C1186)="?",'Cleaning Summary'!$B$27,C1186)</f>
        <v>Sep</v>
      </c>
      <c r="L1186" s="23" t="str">
        <f>IF(TRIM(G1186)="?",'Cleaning Summary'!$B$40,G1186)</f>
        <v>tier - 3</v>
      </c>
      <c r="M1186" s="23" t="str">
        <f>IF(TRIM(H1186)="?",'Cleaning Summary'!$B$45,H1186)</f>
        <v>tier - 1</v>
      </c>
      <c r="N1186" s="23" t="str">
        <f>IF(TRIM(I1186)="?",'Cleaning Summary'!$B$29,I1186)</f>
        <v>R1012</v>
      </c>
      <c r="O1186" s="29">
        <f>DATE(J1186,MATCH(K1186,{"Jan","Feb","Mar","Apr","May","Jun","Jul","Aug","Sep","Oct","Nov","Dec"},0),D1186)</f>
        <v>23990</v>
      </c>
      <c r="P1186" s="23">
        <f>DATEDIF(O1186,'Cleaning Summary'!$B$62,"Y")</f>
        <v>57</v>
      </c>
    </row>
    <row r="1187" spans="1:16" x14ac:dyDescent="0.35">
      <c r="A1187" s="23" t="s">
        <v>2423</v>
      </c>
      <c r="B1187" s="23">
        <v>1973</v>
      </c>
      <c r="C1187" s="23" t="s">
        <v>4804</v>
      </c>
      <c r="D1187" s="23">
        <v>7</v>
      </c>
      <c r="E1187" s="23">
        <v>1</v>
      </c>
      <c r="F1187" s="28">
        <v>9778.35</v>
      </c>
      <c r="G1187" s="23" t="s">
        <v>86</v>
      </c>
      <c r="H1187" s="23" t="s">
        <v>86</v>
      </c>
      <c r="I1187" s="23" t="s">
        <v>4818</v>
      </c>
      <c r="J1187" s="23">
        <f>IF(TRIM(B1187)="?",'Cleaning Summary'!$B$28,B1187)</f>
        <v>1973</v>
      </c>
      <c r="K1187" s="23" t="str">
        <f>IF(TRIM(C1187)="?",'Cleaning Summary'!$B$27,C1187)</f>
        <v>Jul</v>
      </c>
      <c r="L1187" s="23" t="str">
        <f>IF(TRIM(G1187)="?",'Cleaning Summary'!$B$40,G1187)</f>
        <v>tier - 2</v>
      </c>
      <c r="M1187" s="23" t="str">
        <f>IF(TRIM(H1187)="?",'Cleaning Summary'!$B$45,H1187)</f>
        <v>tier - 2</v>
      </c>
      <c r="N1187" s="23" t="str">
        <f>IF(TRIM(I1187)="?",'Cleaning Summary'!$B$29,I1187)</f>
        <v>R1024</v>
      </c>
      <c r="O1187" s="29">
        <f>DATE(J1187,MATCH(K1187,{"Jan","Feb","Mar","Apr","May","Jun","Jul","Aug","Sep","Oct","Nov","Dec"},0),D1187)</f>
        <v>26852</v>
      </c>
      <c r="P1187" s="23">
        <f>DATEDIF(O1187,'Cleaning Summary'!$B$62,"Y")</f>
        <v>49</v>
      </c>
    </row>
    <row r="1188" spans="1:16" x14ac:dyDescent="0.35">
      <c r="A1188" s="23" t="s">
        <v>2421</v>
      </c>
      <c r="B1188" s="23">
        <v>1996</v>
      </c>
      <c r="C1188" s="23" t="s">
        <v>4810</v>
      </c>
      <c r="D1188" s="23">
        <v>8</v>
      </c>
      <c r="E1188" s="23">
        <v>0</v>
      </c>
      <c r="F1188" s="28">
        <v>9787.32</v>
      </c>
      <c r="G1188" s="23" t="s">
        <v>86</v>
      </c>
      <c r="H1188" s="23" t="s">
        <v>87</v>
      </c>
      <c r="I1188" s="23" t="s">
        <v>4819</v>
      </c>
      <c r="J1188" s="23">
        <f>IF(TRIM(B1188)="?",'Cleaning Summary'!$B$28,B1188)</f>
        <v>1996</v>
      </c>
      <c r="K1188" s="23" t="str">
        <f>IF(TRIM(C1188)="?",'Cleaning Summary'!$B$27,C1188)</f>
        <v>Aug</v>
      </c>
      <c r="L1188" s="23" t="str">
        <f>IF(TRIM(G1188)="?",'Cleaning Summary'!$B$40,G1188)</f>
        <v>tier - 2</v>
      </c>
      <c r="M1188" s="23" t="str">
        <f>IF(TRIM(H1188)="?",'Cleaning Summary'!$B$45,H1188)</f>
        <v>tier - 3</v>
      </c>
      <c r="N1188" s="23" t="str">
        <f>IF(TRIM(I1188)="?",'Cleaning Summary'!$B$29,I1188)</f>
        <v>R1023</v>
      </c>
      <c r="O1188" s="29">
        <f>DATE(J1188,MATCH(K1188,{"Jan","Feb","Mar","Apr","May","Jun","Jul","Aug","Sep","Oct","Nov","Dec"},0),D1188)</f>
        <v>35285</v>
      </c>
      <c r="P1188" s="23">
        <f>DATEDIF(O1188,'Cleaning Summary'!$B$62,"Y")</f>
        <v>26</v>
      </c>
    </row>
    <row r="1189" spans="1:16" x14ac:dyDescent="0.35">
      <c r="A1189" s="23" t="s">
        <v>2419</v>
      </c>
      <c r="B1189" s="23">
        <v>1977</v>
      </c>
      <c r="C1189" s="23" t="s">
        <v>4807</v>
      </c>
      <c r="D1189" s="23">
        <v>7</v>
      </c>
      <c r="E1189" s="23">
        <v>5</v>
      </c>
      <c r="F1189" s="28">
        <v>9788.8700000000008</v>
      </c>
      <c r="G1189" s="23" t="s">
        <v>87</v>
      </c>
      <c r="H1189" s="23" t="s">
        <v>86</v>
      </c>
      <c r="I1189" s="23" t="s">
        <v>4805</v>
      </c>
      <c r="J1189" s="23">
        <f>IF(TRIM(B1189)="?",'Cleaning Summary'!$B$28,B1189)</f>
        <v>1977</v>
      </c>
      <c r="K1189" s="23" t="str">
        <f>IF(TRIM(C1189)="?",'Cleaning Summary'!$B$27,C1189)</f>
        <v>Jun</v>
      </c>
      <c r="L1189" s="23" t="str">
        <f>IF(TRIM(G1189)="?",'Cleaning Summary'!$B$40,G1189)</f>
        <v>tier - 3</v>
      </c>
      <c r="M1189" s="23" t="str">
        <f>IF(TRIM(H1189)="?",'Cleaning Summary'!$B$45,H1189)</f>
        <v>tier - 2</v>
      </c>
      <c r="N1189" s="23" t="str">
        <f>IF(TRIM(I1189)="?",'Cleaning Summary'!$B$29,I1189)</f>
        <v>R1013</v>
      </c>
      <c r="O1189" s="29">
        <f>DATE(J1189,MATCH(K1189,{"Jan","Feb","Mar","Apr","May","Jun","Jul","Aug","Sep","Oct","Nov","Dec"},0),D1189)</f>
        <v>28283</v>
      </c>
      <c r="P1189" s="23">
        <f>DATEDIF(O1189,'Cleaning Summary'!$B$62,"Y")</f>
        <v>46</v>
      </c>
    </row>
    <row r="1190" spans="1:16" x14ac:dyDescent="0.35">
      <c r="A1190" s="23" t="s">
        <v>2417</v>
      </c>
      <c r="B1190" s="23">
        <v>1973</v>
      </c>
      <c r="C1190" s="23" t="s">
        <v>73</v>
      </c>
      <c r="D1190" s="23">
        <v>17</v>
      </c>
      <c r="E1190" s="23">
        <v>2</v>
      </c>
      <c r="F1190" s="28">
        <v>9800.89</v>
      </c>
      <c r="G1190" s="23" t="s">
        <v>86</v>
      </c>
      <c r="H1190" s="23" t="s">
        <v>85</v>
      </c>
      <c r="I1190" s="23" t="s">
        <v>4805</v>
      </c>
      <c r="J1190" s="23">
        <f>IF(TRIM(B1190)="?",'Cleaning Summary'!$B$28,B1190)</f>
        <v>1973</v>
      </c>
      <c r="K1190" s="23" t="str">
        <f>IF(TRIM(C1190)="?",'Cleaning Summary'!$B$27,C1190)</f>
        <v>Sep</v>
      </c>
      <c r="L1190" s="23" t="str">
        <f>IF(TRIM(G1190)="?",'Cleaning Summary'!$B$40,G1190)</f>
        <v>tier - 2</v>
      </c>
      <c r="M1190" s="23" t="str">
        <f>IF(TRIM(H1190)="?",'Cleaning Summary'!$B$45,H1190)</f>
        <v>tier - 1</v>
      </c>
      <c r="N1190" s="23" t="str">
        <f>IF(TRIM(I1190)="?",'Cleaning Summary'!$B$29,I1190)</f>
        <v>R1013</v>
      </c>
      <c r="O1190" s="29">
        <f>DATE(J1190,MATCH(K1190,{"Jan","Feb","Mar","Apr","May","Jun","Jul","Aug","Sep","Oct","Nov","Dec"},0),D1190)</f>
        <v>26924</v>
      </c>
      <c r="P1190" s="23">
        <f>DATEDIF(O1190,'Cleaning Summary'!$B$62,"Y")</f>
        <v>49</v>
      </c>
    </row>
    <row r="1191" spans="1:16" x14ac:dyDescent="0.35">
      <c r="A1191" s="23" t="s">
        <v>2415</v>
      </c>
      <c r="B1191" s="23">
        <v>1972</v>
      </c>
      <c r="C1191" s="23" t="s">
        <v>4807</v>
      </c>
      <c r="D1191" s="23">
        <v>28</v>
      </c>
      <c r="E1191" s="23">
        <v>0</v>
      </c>
      <c r="F1191" s="28">
        <v>9819.25</v>
      </c>
      <c r="G1191" s="23" t="s">
        <v>86</v>
      </c>
      <c r="H1191" s="23" t="s">
        <v>86</v>
      </c>
      <c r="I1191" s="23" t="s">
        <v>4821</v>
      </c>
      <c r="J1191" s="23">
        <f>IF(TRIM(B1191)="?",'Cleaning Summary'!$B$28,B1191)</f>
        <v>1972</v>
      </c>
      <c r="K1191" s="23" t="str">
        <f>IF(TRIM(C1191)="?",'Cleaning Summary'!$B$27,C1191)</f>
        <v>Jun</v>
      </c>
      <c r="L1191" s="23" t="str">
        <f>IF(TRIM(G1191)="?",'Cleaning Summary'!$B$40,G1191)</f>
        <v>tier - 2</v>
      </c>
      <c r="M1191" s="23" t="str">
        <f>IF(TRIM(H1191)="?",'Cleaning Summary'!$B$45,H1191)</f>
        <v>tier - 2</v>
      </c>
      <c r="N1191" s="23" t="str">
        <f>IF(TRIM(I1191)="?",'Cleaning Summary'!$B$29,I1191)</f>
        <v>R1021</v>
      </c>
      <c r="O1191" s="29">
        <f>DATE(J1191,MATCH(K1191,{"Jan","Feb","Mar","Apr","May","Jun","Jul","Aug","Sep","Oct","Nov","Dec"},0),D1191)</f>
        <v>26478</v>
      </c>
      <c r="P1191" s="23">
        <f>DATEDIF(O1191,'Cleaning Summary'!$B$62,"Y")</f>
        <v>50</v>
      </c>
    </row>
    <row r="1192" spans="1:16" x14ac:dyDescent="0.35">
      <c r="A1192" s="23" t="s">
        <v>2413</v>
      </c>
      <c r="B1192" s="23">
        <v>1972</v>
      </c>
      <c r="C1192" s="23" t="s">
        <v>73</v>
      </c>
      <c r="D1192" s="23">
        <v>26</v>
      </c>
      <c r="E1192" s="23">
        <v>0</v>
      </c>
      <c r="F1192" s="28">
        <v>9836.2099999999991</v>
      </c>
      <c r="G1192" s="23" t="s">
        <v>86</v>
      </c>
      <c r="H1192" s="23" t="s">
        <v>87</v>
      </c>
      <c r="I1192" s="23" t="s">
        <v>4821</v>
      </c>
      <c r="J1192" s="23">
        <f>IF(TRIM(B1192)="?",'Cleaning Summary'!$B$28,B1192)</f>
        <v>1972</v>
      </c>
      <c r="K1192" s="23" t="str">
        <f>IF(TRIM(C1192)="?",'Cleaning Summary'!$B$27,C1192)</f>
        <v>Sep</v>
      </c>
      <c r="L1192" s="23" t="str">
        <f>IF(TRIM(G1192)="?",'Cleaning Summary'!$B$40,G1192)</f>
        <v>tier - 2</v>
      </c>
      <c r="M1192" s="23" t="str">
        <f>IF(TRIM(H1192)="?",'Cleaning Summary'!$B$45,H1192)</f>
        <v>tier - 3</v>
      </c>
      <c r="N1192" s="23" t="str">
        <f>IF(TRIM(I1192)="?",'Cleaning Summary'!$B$29,I1192)</f>
        <v>R1021</v>
      </c>
      <c r="O1192" s="29">
        <f>DATE(J1192,MATCH(K1192,{"Jan","Feb","Mar","Apr","May","Jun","Jul","Aug","Sep","Oct","Nov","Dec"},0),D1192)</f>
        <v>26568</v>
      </c>
      <c r="P1192" s="23">
        <f>DATEDIF(O1192,'Cleaning Summary'!$B$62,"Y")</f>
        <v>50</v>
      </c>
    </row>
    <row r="1193" spans="1:16" x14ac:dyDescent="0.35">
      <c r="A1193" s="23" t="s">
        <v>2411</v>
      </c>
      <c r="B1193" s="23">
        <v>1992</v>
      </c>
      <c r="C1193" s="23" t="s">
        <v>4810</v>
      </c>
      <c r="D1193" s="23">
        <v>13</v>
      </c>
      <c r="E1193" s="23">
        <v>0</v>
      </c>
      <c r="F1193" s="28">
        <v>9844.4500000000007</v>
      </c>
      <c r="G1193" s="23" t="s">
        <v>86</v>
      </c>
      <c r="H1193" s="23" t="s">
        <v>85</v>
      </c>
      <c r="I1193" s="23" t="s">
        <v>4808</v>
      </c>
      <c r="J1193" s="23">
        <f>IF(TRIM(B1193)="?",'Cleaning Summary'!$B$28,B1193)</f>
        <v>1992</v>
      </c>
      <c r="K1193" s="23" t="str">
        <f>IF(TRIM(C1193)="?",'Cleaning Summary'!$B$27,C1193)</f>
        <v>Aug</v>
      </c>
      <c r="L1193" s="23" t="str">
        <f>IF(TRIM(G1193)="?",'Cleaning Summary'!$B$40,G1193)</f>
        <v>tier - 2</v>
      </c>
      <c r="M1193" s="23" t="str">
        <f>IF(TRIM(H1193)="?",'Cleaning Summary'!$B$45,H1193)</f>
        <v>tier - 1</v>
      </c>
      <c r="N1193" s="23" t="str">
        <f>IF(TRIM(I1193)="?",'Cleaning Summary'!$B$29,I1193)</f>
        <v>R1012</v>
      </c>
      <c r="O1193" s="29">
        <f>DATE(J1193,MATCH(K1193,{"Jan","Feb","Mar","Apr","May","Jun","Jul","Aug","Sep","Oct","Nov","Dec"},0),D1193)</f>
        <v>33829</v>
      </c>
      <c r="P1193" s="23">
        <f>DATEDIF(O1193,'Cleaning Summary'!$B$62,"Y")</f>
        <v>30</v>
      </c>
    </row>
    <row r="1194" spans="1:16" x14ac:dyDescent="0.35">
      <c r="A1194" s="23" t="s">
        <v>2409</v>
      </c>
      <c r="B1194" s="23">
        <v>1968</v>
      </c>
      <c r="C1194" s="23" t="s">
        <v>4806</v>
      </c>
      <c r="D1194" s="23">
        <v>4</v>
      </c>
      <c r="E1194" s="23">
        <v>0</v>
      </c>
      <c r="F1194" s="28">
        <v>9850.43</v>
      </c>
      <c r="G1194" s="23" t="s">
        <v>87</v>
      </c>
      <c r="H1194" s="23" t="s">
        <v>87</v>
      </c>
      <c r="I1194" s="23" t="s">
        <v>4812</v>
      </c>
      <c r="J1194" s="23">
        <f>IF(TRIM(B1194)="?",'Cleaning Summary'!$B$28,B1194)</f>
        <v>1968</v>
      </c>
      <c r="K1194" s="23" t="str">
        <f>IF(TRIM(C1194)="?",'Cleaning Summary'!$B$27,C1194)</f>
        <v>Nov</v>
      </c>
      <c r="L1194" s="23" t="str">
        <f>IF(TRIM(G1194)="?",'Cleaning Summary'!$B$40,G1194)</f>
        <v>tier - 3</v>
      </c>
      <c r="M1194" s="23" t="str">
        <f>IF(TRIM(H1194)="?",'Cleaning Summary'!$B$45,H1194)</f>
        <v>tier - 3</v>
      </c>
      <c r="N1194" s="23" t="str">
        <f>IF(TRIM(I1194)="?",'Cleaning Summary'!$B$29,I1194)</f>
        <v>R1011</v>
      </c>
      <c r="O1194" s="29">
        <f>DATE(J1194,MATCH(K1194,{"Jan","Feb","Mar","Apr","May","Jun","Jul","Aug","Sep","Oct","Nov","Dec"},0),D1194)</f>
        <v>25146</v>
      </c>
      <c r="P1194" s="23">
        <f>DATEDIF(O1194,'Cleaning Summary'!$B$62,"Y")</f>
        <v>54</v>
      </c>
    </row>
    <row r="1195" spans="1:16" x14ac:dyDescent="0.35">
      <c r="A1195" s="23" t="s">
        <v>2407</v>
      </c>
      <c r="B1195" s="23">
        <v>1971</v>
      </c>
      <c r="C1195" s="23" t="s">
        <v>4811</v>
      </c>
      <c r="D1195" s="23">
        <v>23</v>
      </c>
      <c r="E1195" s="23">
        <v>1</v>
      </c>
      <c r="F1195" s="28">
        <v>9855.1299999999992</v>
      </c>
      <c r="G1195" s="23" t="s">
        <v>86</v>
      </c>
      <c r="H1195" s="23" t="s">
        <v>87</v>
      </c>
      <c r="I1195" s="23" t="s">
        <v>4805</v>
      </c>
      <c r="J1195" s="23">
        <f>IF(TRIM(B1195)="?",'Cleaning Summary'!$B$28,B1195)</f>
        <v>1971</v>
      </c>
      <c r="K1195" s="23" t="str">
        <f>IF(TRIM(C1195)="?",'Cleaning Summary'!$B$27,C1195)</f>
        <v>Oct</v>
      </c>
      <c r="L1195" s="23" t="str">
        <f>IF(TRIM(G1195)="?",'Cleaning Summary'!$B$40,G1195)</f>
        <v>tier - 2</v>
      </c>
      <c r="M1195" s="23" t="str">
        <f>IF(TRIM(H1195)="?",'Cleaning Summary'!$B$45,H1195)</f>
        <v>tier - 3</v>
      </c>
      <c r="N1195" s="23" t="str">
        <f>IF(TRIM(I1195)="?",'Cleaning Summary'!$B$29,I1195)</f>
        <v>R1013</v>
      </c>
      <c r="O1195" s="29">
        <f>DATE(J1195,MATCH(K1195,{"Jan","Feb","Mar","Apr","May","Jun","Jul","Aug","Sep","Oct","Nov","Dec"},0),D1195)</f>
        <v>26229</v>
      </c>
      <c r="P1195" s="23">
        <f>DATEDIF(O1195,'Cleaning Summary'!$B$62,"Y")</f>
        <v>51</v>
      </c>
    </row>
    <row r="1196" spans="1:16" x14ac:dyDescent="0.35">
      <c r="A1196" s="23" t="s">
        <v>2405</v>
      </c>
      <c r="B1196" s="23">
        <v>1971</v>
      </c>
      <c r="C1196" s="23" t="s">
        <v>4804</v>
      </c>
      <c r="D1196" s="23">
        <v>17</v>
      </c>
      <c r="E1196" s="23">
        <v>1</v>
      </c>
      <c r="F1196" s="28">
        <v>9861.0300000000007</v>
      </c>
      <c r="G1196" s="23" t="s">
        <v>86</v>
      </c>
      <c r="H1196" s="23" t="s">
        <v>86</v>
      </c>
      <c r="I1196" s="23" t="s">
        <v>4812</v>
      </c>
      <c r="J1196" s="23">
        <f>IF(TRIM(B1196)="?",'Cleaning Summary'!$B$28,B1196)</f>
        <v>1971</v>
      </c>
      <c r="K1196" s="23" t="str">
        <f>IF(TRIM(C1196)="?",'Cleaning Summary'!$B$27,C1196)</f>
        <v>Jul</v>
      </c>
      <c r="L1196" s="23" t="str">
        <f>IF(TRIM(G1196)="?",'Cleaning Summary'!$B$40,G1196)</f>
        <v>tier - 2</v>
      </c>
      <c r="M1196" s="23" t="str">
        <f>IF(TRIM(H1196)="?",'Cleaning Summary'!$B$45,H1196)</f>
        <v>tier - 2</v>
      </c>
      <c r="N1196" s="23" t="str">
        <f>IF(TRIM(I1196)="?",'Cleaning Summary'!$B$29,I1196)</f>
        <v>R1011</v>
      </c>
      <c r="O1196" s="29">
        <f>DATE(J1196,MATCH(K1196,{"Jan","Feb","Mar","Apr","May","Jun","Jul","Aug","Sep","Oct","Nov","Dec"},0),D1196)</f>
        <v>26131</v>
      </c>
      <c r="P1196" s="23">
        <f>DATEDIF(O1196,'Cleaning Summary'!$B$62,"Y")</f>
        <v>51</v>
      </c>
    </row>
    <row r="1197" spans="1:16" x14ac:dyDescent="0.35">
      <c r="A1197" s="23" t="s">
        <v>2403</v>
      </c>
      <c r="B1197" s="23">
        <v>1969</v>
      </c>
      <c r="C1197" s="23" t="s">
        <v>4811</v>
      </c>
      <c r="D1197" s="23">
        <v>20</v>
      </c>
      <c r="E1197" s="23">
        <v>0</v>
      </c>
      <c r="F1197" s="28">
        <v>9863.4699999999993</v>
      </c>
      <c r="G1197" s="23" t="s">
        <v>87</v>
      </c>
      <c r="H1197" s="23" t="s">
        <v>87</v>
      </c>
      <c r="I1197" s="23" t="s">
        <v>4808</v>
      </c>
      <c r="J1197" s="23">
        <f>IF(TRIM(B1197)="?",'Cleaning Summary'!$B$28,B1197)</f>
        <v>1969</v>
      </c>
      <c r="K1197" s="23" t="str">
        <f>IF(TRIM(C1197)="?",'Cleaning Summary'!$B$27,C1197)</f>
        <v>Oct</v>
      </c>
      <c r="L1197" s="23" t="str">
        <f>IF(TRIM(G1197)="?",'Cleaning Summary'!$B$40,G1197)</f>
        <v>tier - 3</v>
      </c>
      <c r="M1197" s="23" t="str">
        <f>IF(TRIM(H1197)="?",'Cleaning Summary'!$B$45,H1197)</f>
        <v>tier - 3</v>
      </c>
      <c r="N1197" s="23" t="str">
        <f>IF(TRIM(I1197)="?",'Cleaning Summary'!$B$29,I1197)</f>
        <v>R1012</v>
      </c>
      <c r="O1197" s="29">
        <f>DATE(J1197,MATCH(K1197,{"Jan","Feb","Mar","Apr","May","Jun","Jul","Aug","Sep","Oct","Nov","Dec"},0),D1197)</f>
        <v>25496</v>
      </c>
      <c r="P1197" s="23">
        <f>DATEDIF(O1197,'Cleaning Summary'!$B$62,"Y")</f>
        <v>53</v>
      </c>
    </row>
    <row r="1198" spans="1:16" x14ac:dyDescent="0.35">
      <c r="A1198" s="23" t="s">
        <v>2401</v>
      </c>
      <c r="B1198" s="23">
        <v>1971</v>
      </c>
      <c r="C1198" s="23" t="s">
        <v>4806</v>
      </c>
      <c r="D1198" s="23">
        <v>9</v>
      </c>
      <c r="E1198" s="23">
        <v>0</v>
      </c>
      <c r="F1198" s="28">
        <v>9866.2999999999993</v>
      </c>
      <c r="G1198" s="23" t="s">
        <v>86</v>
      </c>
      <c r="H1198" s="23" t="s">
        <v>87</v>
      </c>
      <c r="I1198" s="23" t="s">
        <v>4818</v>
      </c>
      <c r="J1198" s="23">
        <f>IF(TRIM(B1198)="?",'Cleaning Summary'!$B$28,B1198)</f>
        <v>1971</v>
      </c>
      <c r="K1198" s="23" t="str">
        <f>IF(TRIM(C1198)="?",'Cleaning Summary'!$B$27,C1198)</f>
        <v>Nov</v>
      </c>
      <c r="L1198" s="23" t="str">
        <f>IF(TRIM(G1198)="?",'Cleaning Summary'!$B$40,G1198)</f>
        <v>tier - 2</v>
      </c>
      <c r="M1198" s="23" t="str">
        <f>IF(TRIM(H1198)="?",'Cleaning Summary'!$B$45,H1198)</f>
        <v>tier - 3</v>
      </c>
      <c r="N1198" s="23" t="str">
        <f>IF(TRIM(I1198)="?",'Cleaning Summary'!$B$29,I1198)</f>
        <v>R1024</v>
      </c>
      <c r="O1198" s="29">
        <f>DATE(J1198,MATCH(K1198,{"Jan","Feb","Mar","Apr","May","Jun","Jul","Aug","Sep","Oct","Nov","Dec"},0),D1198)</f>
        <v>26246</v>
      </c>
      <c r="P1198" s="23">
        <f>DATEDIF(O1198,'Cleaning Summary'!$B$62,"Y")</f>
        <v>51</v>
      </c>
    </row>
    <row r="1199" spans="1:16" x14ac:dyDescent="0.35">
      <c r="A1199" s="23" t="s">
        <v>2399</v>
      </c>
      <c r="B1199" s="23">
        <v>1969</v>
      </c>
      <c r="C1199" s="23" t="s">
        <v>4810</v>
      </c>
      <c r="D1199" s="23">
        <v>13</v>
      </c>
      <c r="E1199" s="23">
        <v>0</v>
      </c>
      <c r="F1199" s="28">
        <v>9869.81</v>
      </c>
      <c r="G1199" s="23" t="s">
        <v>87</v>
      </c>
      <c r="H1199" s="23" t="s">
        <v>87</v>
      </c>
      <c r="I1199" s="23" t="s">
        <v>4808</v>
      </c>
      <c r="J1199" s="23">
        <f>IF(TRIM(B1199)="?",'Cleaning Summary'!$B$28,B1199)</f>
        <v>1969</v>
      </c>
      <c r="K1199" s="23" t="str">
        <f>IF(TRIM(C1199)="?",'Cleaning Summary'!$B$27,C1199)</f>
        <v>Aug</v>
      </c>
      <c r="L1199" s="23" t="str">
        <f>IF(TRIM(G1199)="?",'Cleaning Summary'!$B$40,G1199)</f>
        <v>tier - 3</v>
      </c>
      <c r="M1199" s="23" t="str">
        <f>IF(TRIM(H1199)="?",'Cleaning Summary'!$B$45,H1199)</f>
        <v>tier - 3</v>
      </c>
      <c r="N1199" s="23" t="str">
        <f>IF(TRIM(I1199)="?",'Cleaning Summary'!$B$29,I1199)</f>
        <v>R1012</v>
      </c>
      <c r="O1199" s="29">
        <f>DATE(J1199,MATCH(K1199,{"Jan","Feb","Mar","Apr","May","Jun","Jul","Aug","Sep","Oct","Nov","Dec"},0),D1199)</f>
        <v>25428</v>
      </c>
      <c r="P1199" s="23">
        <f>DATEDIF(O1199,'Cleaning Summary'!$B$62,"Y")</f>
        <v>53</v>
      </c>
    </row>
    <row r="1200" spans="1:16" x14ac:dyDescent="0.35">
      <c r="A1200" s="23" t="s">
        <v>2397</v>
      </c>
      <c r="B1200" s="23">
        <v>1998</v>
      </c>
      <c r="C1200" s="23" t="s">
        <v>4804</v>
      </c>
      <c r="D1200" s="23">
        <v>6</v>
      </c>
      <c r="E1200" s="23">
        <v>0</v>
      </c>
      <c r="F1200" s="28">
        <v>9870.59</v>
      </c>
      <c r="G1200" s="23" t="s">
        <v>86</v>
      </c>
      <c r="H1200" s="23" t="s">
        <v>86</v>
      </c>
      <c r="I1200" s="23" t="s">
        <v>4819</v>
      </c>
      <c r="J1200" s="23">
        <f>IF(TRIM(B1200)="?",'Cleaning Summary'!$B$28,B1200)</f>
        <v>1998</v>
      </c>
      <c r="K1200" s="23" t="str">
        <f>IF(TRIM(C1200)="?",'Cleaning Summary'!$B$27,C1200)</f>
        <v>Jul</v>
      </c>
      <c r="L1200" s="23" t="str">
        <f>IF(TRIM(G1200)="?",'Cleaning Summary'!$B$40,G1200)</f>
        <v>tier - 2</v>
      </c>
      <c r="M1200" s="23" t="str">
        <f>IF(TRIM(H1200)="?",'Cleaning Summary'!$B$45,H1200)</f>
        <v>tier - 2</v>
      </c>
      <c r="N1200" s="23" t="str">
        <f>IF(TRIM(I1200)="?",'Cleaning Summary'!$B$29,I1200)</f>
        <v>R1023</v>
      </c>
      <c r="O1200" s="29">
        <f>DATE(J1200,MATCH(K1200,{"Jan","Feb","Mar","Apr","May","Jun","Jul","Aug","Sep","Oct","Nov","Dec"},0),D1200)</f>
        <v>35982</v>
      </c>
      <c r="P1200" s="23">
        <f>DATEDIF(O1200,'Cleaning Summary'!$B$62,"Y")</f>
        <v>24</v>
      </c>
    </row>
    <row r="1201" spans="1:16" x14ac:dyDescent="0.35">
      <c r="A1201" s="23" t="s">
        <v>2395</v>
      </c>
      <c r="B1201" s="23">
        <v>1971</v>
      </c>
      <c r="C1201" s="23" t="s">
        <v>4809</v>
      </c>
      <c r="D1201" s="23">
        <v>22</v>
      </c>
      <c r="E1201" s="23">
        <v>1</v>
      </c>
      <c r="F1201" s="28">
        <v>9872.7000000000007</v>
      </c>
      <c r="G1201" s="23" t="s">
        <v>86</v>
      </c>
      <c r="H1201" s="23" t="s">
        <v>86</v>
      </c>
      <c r="I1201" s="23" t="s">
        <v>4812</v>
      </c>
      <c r="J1201" s="23">
        <f>IF(TRIM(B1201)="?",'Cleaning Summary'!$B$28,B1201)</f>
        <v>1971</v>
      </c>
      <c r="K1201" s="23" t="str">
        <f>IF(TRIM(C1201)="?",'Cleaning Summary'!$B$27,C1201)</f>
        <v>Dec</v>
      </c>
      <c r="L1201" s="23" t="str">
        <f>IF(TRIM(G1201)="?",'Cleaning Summary'!$B$40,G1201)</f>
        <v>tier - 2</v>
      </c>
      <c r="M1201" s="23" t="str">
        <f>IF(TRIM(H1201)="?",'Cleaning Summary'!$B$45,H1201)</f>
        <v>tier - 2</v>
      </c>
      <c r="N1201" s="23" t="str">
        <f>IF(TRIM(I1201)="?",'Cleaning Summary'!$B$29,I1201)</f>
        <v>R1011</v>
      </c>
      <c r="O1201" s="29">
        <f>DATE(J1201,MATCH(K1201,{"Jan","Feb","Mar","Apr","May","Jun","Jul","Aug","Sep","Oct","Nov","Dec"},0),D1201)</f>
        <v>26289</v>
      </c>
      <c r="P1201" s="23">
        <f>DATEDIF(O1201,'Cleaning Summary'!$B$62,"Y")</f>
        <v>51</v>
      </c>
    </row>
    <row r="1202" spans="1:16" x14ac:dyDescent="0.35">
      <c r="A1202" s="23" t="s">
        <v>2393</v>
      </c>
      <c r="B1202" s="23">
        <v>1971</v>
      </c>
      <c r="C1202" s="23" t="s">
        <v>4804</v>
      </c>
      <c r="D1202" s="23">
        <v>3</v>
      </c>
      <c r="E1202" s="23">
        <v>0</v>
      </c>
      <c r="F1202" s="28">
        <v>9875.68</v>
      </c>
      <c r="G1202" s="23" t="s">
        <v>86</v>
      </c>
      <c r="H1202" s="23" t="s">
        <v>87</v>
      </c>
      <c r="I1202" s="23" t="s">
        <v>4818</v>
      </c>
      <c r="J1202" s="23">
        <f>IF(TRIM(B1202)="?",'Cleaning Summary'!$B$28,B1202)</f>
        <v>1971</v>
      </c>
      <c r="K1202" s="23" t="str">
        <f>IF(TRIM(C1202)="?",'Cleaning Summary'!$B$27,C1202)</f>
        <v>Jul</v>
      </c>
      <c r="L1202" s="23" t="str">
        <f>IF(TRIM(G1202)="?",'Cleaning Summary'!$B$40,G1202)</f>
        <v>tier - 2</v>
      </c>
      <c r="M1202" s="23" t="str">
        <f>IF(TRIM(H1202)="?",'Cleaning Summary'!$B$45,H1202)</f>
        <v>tier - 3</v>
      </c>
      <c r="N1202" s="23" t="str">
        <f>IF(TRIM(I1202)="?",'Cleaning Summary'!$B$29,I1202)</f>
        <v>R1024</v>
      </c>
      <c r="O1202" s="29">
        <f>DATE(J1202,MATCH(K1202,{"Jan","Feb","Mar","Apr","May","Jun","Jul","Aug","Sep","Oct","Nov","Dec"},0),D1202)</f>
        <v>26117</v>
      </c>
      <c r="P1202" s="23">
        <f>DATEDIF(O1202,'Cleaning Summary'!$B$62,"Y")</f>
        <v>51</v>
      </c>
    </row>
    <row r="1203" spans="1:16" x14ac:dyDescent="0.35">
      <c r="A1203" s="23" t="s">
        <v>2391</v>
      </c>
      <c r="B1203" s="23">
        <v>1971</v>
      </c>
      <c r="C1203" s="23" t="s">
        <v>4811</v>
      </c>
      <c r="D1203" s="23">
        <v>3</v>
      </c>
      <c r="E1203" s="23">
        <v>1</v>
      </c>
      <c r="F1203" s="28">
        <v>9877.61</v>
      </c>
      <c r="G1203" s="23" t="s">
        <v>86</v>
      </c>
      <c r="H1203" s="23" t="s">
        <v>85</v>
      </c>
      <c r="I1203" s="23" t="s">
        <v>4805</v>
      </c>
      <c r="J1203" s="23">
        <f>IF(TRIM(B1203)="?",'Cleaning Summary'!$B$28,B1203)</f>
        <v>1971</v>
      </c>
      <c r="K1203" s="23" t="str">
        <f>IF(TRIM(C1203)="?",'Cleaning Summary'!$B$27,C1203)</f>
        <v>Oct</v>
      </c>
      <c r="L1203" s="23" t="str">
        <f>IF(TRIM(G1203)="?",'Cleaning Summary'!$B$40,G1203)</f>
        <v>tier - 2</v>
      </c>
      <c r="M1203" s="23" t="str">
        <f>IF(TRIM(H1203)="?",'Cleaning Summary'!$B$45,H1203)</f>
        <v>tier - 1</v>
      </c>
      <c r="N1203" s="23" t="str">
        <f>IF(TRIM(I1203)="?",'Cleaning Summary'!$B$29,I1203)</f>
        <v>R1013</v>
      </c>
      <c r="O1203" s="29">
        <f>DATE(J1203,MATCH(K1203,{"Jan","Feb","Mar","Apr","May","Jun","Jul","Aug","Sep","Oct","Nov","Dec"},0),D1203)</f>
        <v>26209</v>
      </c>
      <c r="P1203" s="23">
        <f>DATEDIF(O1203,'Cleaning Summary'!$B$62,"Y")</f>
        <v>51</v>
      </c>
    </row>
    <row r="1204" spans="1:16" x14ac:dyDescent="0.35">
      <c r="A1204" s="23" t="s">
        <v>2389</v>
      </c>
      <c r="B1204" s="23">
        <v>1971</v>
      </c>
      <c r="C1204" s="23" t="s">
        <v>4806</v>
      </c>
      <c r="D1204" s="23">
        <v>8</v>
      </c>
      <c r="E1204" s="23">
        <v>1</v>
      </c>
      <c r="F1204" s="28">
        <v>9880.07</v>
      </c>
      <c r="G1204" s="23" t="s">
        <v>86</v>
      </c>
      <c r="H1204" s="23" t="s">
        <v>87</v>
      </c>
      <c r="I1204" s="23" t="s">
        <v>4812</v>
      </c>
      <c r="J1204" s="23">
        <f>IF(TRIM(B1204)="?",'Cleaning Summary'!$B$28,B1204)</f>
        <v>1971</v>
      </c>
      <c r="K1204" s="23" t="str">
        <f>IF(TRIM(C1204)="?",'Cleaning Summary'!$B$27,C1204)</f>
        <v>Nov</v>
      </c>
      <c r="L1204" s="23" t="str">
        <f>IF(TRIM(G1204)="?",'Cleaning Summary'!$B$40,G1204)</f>
        <v>tier - 2</v>
      </c>
      <c r="M1204" s="23" t="str">
        <f>IF(TRIM(H1204)="?",'Cleaning Summary'!$B$45,H1204)</f>
        <v>tier - 3</v>
      </c>
      <c r="N1204" s="23" t="str">
        <f>IF(TRIM(I1204)="?",'Cleaning Summary'!$B$29,I1204)</f>
        <v>R1011</v>
      </c>
      <c r="O1204" s="29">
        <f>DATE(J1204,MATCH(K1204,{"Jan","Feb","Mar","Apr","May","Jun","Jul","Aug","Sep","Oct","Nov","Dec"},0),D1204)</f>
        <v>26245</v>
      </c>
      <c r="P1204" s="23">
        <f>DATEDIF(O1204,'Cleaning Summary'!$B$62,"Y")</f>
        <v>51</v>
      </c>
    </row>
    <row r="1205" spans="1:16" x14ac:dyDescent="0.35">
      <c r="A1205" s="23" t="s">
        <v>2387</v>
      </c>
      <c r="B1205" s="23">
        <v>1966</v>
      </c>
      <c r="C1205" s="23" t="s">
        <v>4806</v>
      </c>
      <c r="D1205" s="23">
        <v>5</v>
      </c>
      <c r="E1205" s="23">
        <v>0</v>
      </c>
      <c r="F1205" s="28">
        <v>9890.23</v>
      </c>
      <c r="G1205" s="23" t="s">
        <v>87</v>
      </c>
      <c r="H1205" s="23" t="s">
        <v>87</v>
      </c>
      <c r="I1205" s="23" t="s">
        <v>4805</v>
      </c>
      <c r="J1205" s="23">
        <f>IF(TRIM(B1205)="?",'Cleaning Summary'!$B$28,B1205)</f>
        <v>1966</v>
      </c>
      <c r="K1205" s="23" t="str">
        <f>IF(TRIM(C1205)="?",'Cleaning Summary'!$B$27,C1205)</f>
        <v>Nov</v>
      </c>
      <c r="L1205" s="23" t="str">
        <f>IF(TRIM(G1205)="?",'Cleaning Summary'!$B$40,G1205)</f>
        <v>tier - 3</v>
      </c>
      <c r="M1205" s="23" t="str">
        <f>IF(TRIM(H1205)="?",'Cleaning Summary'!$B$45,H1205)</f>
        <v>tier - 3</v>
      </c>
      <c r="N1205" s="23" t="str">
        <f>IF(TRIM(I1205)="?",'Cleaning Summary'!$B$29,I1205)</f>
        <v>R1013</v>
      </c>
      <c r="O1205" s="29">
        <f>DATE(J1205,MATCH(K1205,{"Jan","Feb","Mar","Apr","May","Jun","Jul","Aug","Sep","Oct","Nov","Dec"},0),D1205)</f>
        <v>24416</v>
      </c>
      <c r="P1205" s="23">
        <f>DATEDIF(O1205,'Cleaning Summary'!$B$62,"Y")</f>
        <v>56</v>
      </c>
    </row>
    <row r="1206" spans="1:16" x14ac:dyDescent="0.35">
      <c r="A1206" s="23" t="s">
        <v>2385</v>
      </c>
      <c r="B1206" s="23">
        <v>1996</v>
      </c>
      <c r="C1206" s="23" t="s">
        <v>4804</v>
      </c>
      <c r="D1206" s="23">
        <v>8</v>
      </c>
      <c r="E1206" s="23">
        <v>0</v>
      </c>
      <c r="F1206" s="28">
        <v>9894.69</v>
      </c>
      <c r="G1206" s="23" t="s">
        <v>86</v>
      </c>
      <c r="H1206" s="23" t="s">
        <v>87</v>
      </c>
      <c r="I1206" s="23" t="s">
        <v>4808</v>
      </c>
      <c r="J1206" s="23">
        <f>IF(TRIM(B1206)="?",'Cleaning Summary'!$B$28,B1206)</f>
        <v>1996</v>
      </c>
      <c r="K1206" s="23" t="str">
        <f>IF(TRIM(C1206)="?",'Cleaning Summary'!$B$27,C1206)</f>
        <v>Jul</v>
      </c>
      <c r="L1206" s="23" t="str">
        <f>IF(TRIM(G1206)="?",'Cleaning Summary'!$B$40,G1206)</f>
        <v>tier - 2</v>
      </c>
      <c r="M1206" s="23" t="str">
        <f>IF(TRIM(H1206)="?",'Cleaning Summary'!$B$45,H1206)</f>
        <v>tier - 3</v>
      </c>
      <c r="N1206" s="23" t="str">
        <f>IF(TRIM(I1206)="?",'Cleaning Summary'!$B$29,I1206)</f>
        <v>R1012</v>
      </c>
      <c r="O1206" s="29">
        <f>DATE(J1206,MATCH(K1206,{"Jan","Feb","Mar","Apr","May","Jun","Jul","Aug","Sep","Oct","Nov","Dec"},0),D1206)</f>
        <v>35254</v>
      </c>
      <c r="P1206" s="23">
        <f>DATEDIF(O1206,'Cleaning Summary'!$B$62,"Y")</f>
        <v>26</v>
      </c>
    </row>
    <row r="1207" spans="1:16" x14ac:dyDescent="0.35">
      <c r="A1207" s="23" t="s">
        <v>2383</v>
      </c>
      <c r="B1207" s="23">
        <v>1962</v>
      </c>
      <c r="C1207" s="23" t="s">
        <v>4810</v>
      </c>
      <c r="D1207" s="23">
        <v>17</v>
      </c>
      <c r="E1207" s="23">
        <v>0</v>
      </c>
      <c r="F1207" s="28">
        <v>9907.83</v>
      </c>
      <c r="G1207" s="23" t="s">
        <v>87</v>
      </c>
      <c r="H1207" s="23" t="s">
        <v>86</v>
      </c>
      <c r="I1207" s="23" t="s">
        <v>4805</v>
      </c>
      <c r="J1207" s="23">
        <f>IF(TRIM(B1207)="?",'Cleaning Summary'!$B$28,B1207)</f>
        <v>1962</v>
      </c>
      <c r="K1207" s="23" t="str">
        <f>IF(TRIM(C1207)="?",'Cleaning Summary'!$B$27,C1207)</f>
        <v>Aug</v>
      </c>
      <c r="L1207" s="23" t="str">
        <f>IF(TRIM(G1207)="?",'Cleaning Summary'!$B$40,G1207)</f>
        <v>tier - 3</v>
      </c>
      <c r="M1207" s="23" t="str">
        <f>IF(TRIM(H1207)="?",'Cleaning Summary'!$B$45,H1207)</f>
        <v>tier - 2</v>
      </c>
      <c r="N1207" s="23" t="str">
        <f>IF(TRIM(I1207)="?",'Cleaning Summary'!$B$29,I1207)</f>
        <v>R1013</v>
      </c>
      <c r="O1207" s="29">
        <f>DATE(J1207,MATCH(K1207,{"Jan","Feb","Mar","Apr","May","Jun","Jul","Aug","Sep","Oct","Nov","Dec"},0),D1207)</f>
        <v>22875</v>
      </c>
      <c r="P1207" s="23">
        <f>DATEDIF(O1207,'Cleaning Summary'!$B$62,"Y")</f>
        <v>60</v>
      </c>
    </row>
    <row r="1208" spans="1:16" x14ac:dyDescent="0.35">
      <c r="A1208" s="23" t="s">
        <v>2381</v>
      </c>
      <c r="B1208" s="23">
        <v>1972</v>
      </c>
      <c r="C1208" s="23" t="s">
        <v>73</v>
      </c>
      <c r="D1208" s="23">
        <v>14</v>
      </c>
      <c r="E1208" s="23">
        <v>1</v>
      </c>
      <c r="F1208" s="28">
        <v>9910.36</v>
      </c>
      <c r="G1208" s="23" t="s">
        <v>86</v>
      </c>
      <c r="H1208" s="23" t="s">
        <v>87</v>
      </c>
      <c r="I1208" s="23" t="s">
        <v>4808</v>
      </c>
      <c r="J1208" s="23">
        <f>IF(TRIM(B1208)="?",'Cleaning Summary'!$B$28,B1208)</f>
        <v>1972</v>
      </c>
      <c r="K1208" s="23" t="str">
        <f>IF(TRIM(C1208)="?",'Cleaning Summary'!$B$27,C1208)</f>
        <v>Sep</v>
      </c>
      <c r="L1208" s="23" t="str">
        <f>IF(TRIM(G1208)="?",'Cleaning Summary'!$B$40,G1208)</f>
        <v>tier - 2</v>
      </c>
      <c r="M1208" s="23" t="str">
        <f>IF(TRIM(H1208)="?",'Cleaning Summary'!$B$45,H1208)</f>
        <v>tier - 3</v>
      </c>
      <c r="N1208" s="23" t="str">
        <f>IF(TRIM(I1208)="?",'Cleaning Summary'!$B$29,I1208)</f>
        <v>R1012</v>
      </c>
      <c r="O1208" s="29">
        <f>DATE(J1208,MATCH(K1208,{"Jan","Feb","Mar","Apr","May","Jun","Jul","Aug","Sep","Oct","Nov","Dec"},0),D1208)</f>
        <v>26556</v>
      </c>
      <c r="P1208" s="23">
        <f>DATEDIF(O1208,'Cleaning Summary'!$B$62,"Y")</f>
        <v>50</v>
      </c>
    </row>
    <row r="1209" spans="1:16" x14ac:dyDescent="0.35">
      <c r="A1209" s="23" t="s">
        <v>2379</v>
      </c>
      <c r="B1209" s="23">
        <v>1985</v>
      </c>
      <c r="C1209" s="23" t="s">
        <v>4810</v>
      </c>
      <c r="D1209" s="23">
        <v>19</v>
      </c>
      <c r="E1209" s="23">
        <v>3</v>
      </c>
      <c r="F1209" s="28">
        <v>9930.64</v>
      </c>
      <c r="G1209" s="23" t="s">
        <v>86</v>
      </c>
      <c r="H1209" s="23" t="s">
        <v>87</v>
      </c>
      <c r="I1209" s="23" t="s">
        <v>4817</v>
      </c>
      <c r="J1209" s="23">
        <f>IF(TRIM(B1209)="?",'Cleaning Summary'!$B$28,B1209)</f>
        <v>1985</v>
      </c>
      <c r="K1209" s="23" t="str">
        <f>IF(TRIM(C1209)="?",'Cleaning Summary'!$B$27,C1209)</f>
        <v>Aug</v>
      </c>
      <c r="L1209" s="23" t="str">
        <f>IF(TRIM(G1209)="?",'Cleaning Summary'!$B$40,G1209)</f>
        <v>tier - 2</v>
      </c>
      <c r="M1209" s="23" t="str">
        <f>IF(TRIM(H1209)="?",'Cleaning Summary'!$B$45,H1209)</f>
        <v>tier - 3</v>
      </c>
      <c r="N1209" s="23" t="str">
        <f>IF(TRIM(I1209)="?",'Cleaning Summary'!$B$29,I1209)</f>
        <v>R1025</v>
      </c>
      <c r="O1209" s="29">
        <f>DATE(J1209,MATCH(K1209,{"Jan","Feb","Mar","Apr","May","Jun","Jul","Aug","Sep","Oct","Nov","Dec"},0),D1209)</f>
        <v>31278</v>
      </c>
      <c r="P1209" s="23">
        <f>DATEDIF(O1209,'Cleaning Summary'!$B$62,"Y")</f>
        <v>37</v>
      </c>
    </row>
    <row r="1210" spans="1:16" x14ac:dyDescent="0.35">
      <c r="A1210" s="23" t="s">
        <v>2377</v>
      </c>
      <c r="B1210" s="23">
        <v>1983</v>
      </c>
      <c r="C1210" s="23" t="s">
        <v>4809</v>
      </c>
      <c r="D1210" s="23">
        <v>3</v>
      </c>
      <c r="E1210" s="23">
        <v>3</v>
      </c>
      <c r="F1210" s="28">
        <v>9931.9599999999991</v>
      </c>
      <c r="G1210" s="23" t="s">
        <v>86</v>
      </c>
      <c r="H1210" s="23" t="s">
        <v>86</v>
      </c>
      <c r="I1210" s="23" t="s">
        <v>4808</v>
      </c>
      <c r="J1210" s="23">
        <f>IF(TRIM(B1210)="?",'Cleaning Summary'!$B$28,B1210)</f>
        <v>1983</v>
      </c>
      <c r="K1210" s="23" t="str">
        <f>IF(TRIM(C1210)="?",'Cleaning Summary'!$B$27,C1210)</f>
        <v>Dec</v>
      </c>
      <c r="L1210" s="23" t="str">
        <f>IF(TRIM(G1210)="?",'Cleaning Summary'!$B$40,G1210)</f>
        <v>tier - 2</v>
      </c>
      <c r="M1210" s="23" t="str">
        <f>IF(TRIM(H1210)="?",'Cleaning Summary'!$B$45,H1210)</f>
        <v>tier - 2</v>
      </c>
      <c r="N1210" s="23" t="str">
        <f>IF(TRIM(I1210)="?",'Cleaning Summary'!$B$29,I1210)</f>
        <v>R1012</v>
      </c>
      <c r="O1210" s="29">
        <f>DATE(J1210,MATCH(K1210,{"Jan","Feb","Mar","Apr","May","Jun","Jul","Aug","Sep","Oct","Nov","Dec"},0),D1210)</f>
        <v>30653</v>
      </c>
      <c r="P1210" s="23">
        <f>DATEDIF(O1210,'Cleaning Summary'!$B$62,"Y")</f>
        <v>39</v>
      </c>
    </row>
    <row r="1211" spans="1:16" x14ac:dyDescent="0.35">
      <c r="A1211" s="23" t="s">
        <v>2375</v>
      </c>
      <c r="B1211" s="23">
        <v>1964</v>
      </c>
      <c r="C1211" s="23" t="s">
        <v>73</v>
      </c>
      <c r="D1211" s="23">
        <v>11</v>
      </c>
      <c r="E1211" s="23">
        <v>0</v>
      </c>
      <c r="F1211" s="28">
        <v>9933.44</v>
      </c>
      <c r="G1211" s="23" t="s">
        <v>87</v>
      </c>
      <c r="H1211" s="23" t="s">
        <v>87</v>
      </c>
      <c r="I1211" s="23" t="s">
        <v>4805</v>
      </c>
      <c r="J1211" s="23">
        <f>IF(TRIM(B1211)="?",'Cleaning Summary'!$B$28,B1211)</f>
        <v>1964</v>
      </c>
      <c r="K1211" s="23" t="str">
        <f>IF(TRIM(C1211)="?",'Cleaning Summary'!$B$27,C1211)</f>
        <v>Sep</v>
      </c>
      <c r="L1211" s="23" t="str">
        <f>IF(TRIM(G1211)="?",'Cleaning Summary'!$B$40,G1211)</f>
        <v>tier - 3</v>
      </c>
      <c r="M1211" s="23" t="str">
        <f>IF(TRIM(H1211)="?",'Cleaning Summary'!$B$45,H1211)</f>
        <v>tier - 3</v>
      </c>
      <c r="N1211" s="23" t="str">
        <f>IF(TRIM(I1211)="?",'Cleaning Summary'!$B$29,I1211)</f>
        <v>R1013</v>
      </c>
      <c r="O1211" s="29">
        <f>DATE(J1211,MATCH(K1211,{"Jan","Feb","Mar","Apr","May","Jun","Jul","Aug","Sep","Oct","Nov","Dec"},0),D1211)</f>
        <v>23631</v>
      </c>
      <c r="P1211" s="23">
        <f>DATEDIF(O1211,'Cleaning Summary'!$B$62,"Y")</f>
        <v>58</v>
      </c>
    </row>
    <row r="1212" spans="1:16" x14ac:dyDescent="0.35">
      <c r="A1212" s="23" t="s">
        <v>2373</v>
      </c>
      <c r="B1212" s="23">
        <v>1971</v>
      </c>
      <c r="C1212" s="23" t="s">
        <v>4809</v>
      </c>
      <c r="D1212" s="23">
        <v>26</v>
      </c>
      <c r="E1212" s="23">
        <v>1</v>
      </c>
      <c r="F1212" s="28">
        <v>9957.7199999999993</v>
      </c>
      <c r="G1212" s="23" t="s">
        <v>86</v>
      </c>
      <c r="H1212" s="23" t="s">
        <v>87</v>
      </c>
      <c r="I1212" s="23" t="s">
        <v>4816</v>
      </c>
      <c r="J1212" s="23">
        <f>IF(TRIM(B1212)="?",'Cleaning Summary'!$B$28,B1212)</f>
        <v>1971</v>
      </c>
      <c r="K1212" s="23" t="str">
        <f>IF(TRIM(C1212)="?",'Cleaning Summary'!$B$27,C1212)</f>
        <v>Dec</v>
      </c>
      <c r="L1212" s="23" t="str">
        <f>IF(TRIM(G1212)="?",'Cleaning Summary'!$B$40,G1212)</f>
        <v>tier - 2</v>
      </c>
      <c r="M1212" s="23" t="str">
        <f>IF(TRIM(H1212)="?",'Cleaning Summary'!$B$45,H1212)</f>
        <v>tier - 3</v>
      </c>
      <c r="N1212" s="23" t="str">
        <f>IF(TRIM(I1212)="?",'Cleaning Summary'!$B$29,I1212)</f>
        <v>R1018</v>
      </c>
      <c r="O1212" s="29">
        <f>DATE(J1212,MATCH(K1212,{"Jan","Feb","Mar","Apr","May","Jun","Jul","Aug","Sep","Oct","Nov","Dec"},0),D1212)</f>
        <v>26293</v>
      </c>
      <c r="P1212" s="23">
        <f>DATEDIF(O1212,'Cleaning Summary'!$B$62,"Y")</f>
        <v>51</v>
      </c>
    </row>
    <row r="1213" spans="1:16" x14ac:dyDescent="0.35">
      <c r="A1213" s="23" t="s">
        <v>2371</v>
      </c>
      <c r="B1213" s="23">
        <v>1971</v>
      </c>
      <c r="C1213" s="23" t="s">
        <v>4811</v>
      </c>
      <c r="D1213" s="23">
        <v>6</v>
      </c>
      <c r="E1213" s="23">
        <v>1</v>
      </c>
      <c r="F1213" s="28">
        <v>9964.06</v>
      </c>
      <c r="G1213" s="23" t="s">
        <v>86</v>
      </c>
      <c r="H1213" s="23" t="s">
        <v>86</v>
      </c>
      <c r="I1213" s="23" t="s">
        <v>4814</v>
      </c>
      <c r="J1213" s="23">
        <f>IF(TRIM(B1213)="?",'Cleaning Summary'!$B$28,B1213)</f>
        <v>1971</v>
      </c>
      <c r="K1213" s="23" t="str">
        <f>IF(TRIM(C1213)="?",'Cleaning Summary'!$B$27,C1213)</f>
        <v>Oct</v>
      </c>
      <c r="L1213" s="23" t="str">
        <f>IF(TRIM(G1213)="?",'Cleaning Summary'!$B$40,G1213)</f>
        <v>tier - 2</v>
      </c>
      <c r="M1213" s="23" t="str">
        <f>IF(TRIM(H1213)="?",'Cleaning Summary'!$B$45,H1213)</f>
        <v>tier - 2</v>
      </c>
      <c r="N1213" s="23" t="str">
        <f>IF(TRIM(I1213)="?",'Cleaning Summary'!$B$29,I1213)</f>
        <v>R1019</v>
      </c>
      <c r="O1213" s="29">
        <f>DATE(J1213,MATCH(K1213,{"Jan","Feb","Mar","Apr","May","Jun","Jul","Aug","Sep","Oct","Nov","Dec"},0),D1213)</f>
        <v>26212</v>
      </c>
      <c r="P1213" s="23">
        <f>DATEDIF(O1213,'Cleaning Summary'!$B$62,"Y")</f>
        <v>51</v>
      </c>
    </row>
    <row r="1214" spans="1:16" x14ac:dyDescent="0.35">
      <c r="A1214" s="23" t="s">
        <v>2369</v>
      </c>
      <c r="B1214" s="23">
        <v>1970</v>
      </c>
      <c r="C1214" s="23" t="s">
        <v>4810</v>
      </c>
      <c r="D1214" s="23">
        <v>11</v>
      </c>
      <c r="E1214" s="23">
        <v>0</v>
      </c>
      <c r="F1214" s="28">
        <v>9991.0400000000009</v>
      </c>
      <c r="G1214" s="23" t="s">
        <v>86</v>
      </c>
      <c r="H1214" s="23" t="s">
        <v>87</v>
      </c>
      <c r="I1214" s="23" t="s">
        <v>4808</v>
      </c>
      <c r="J1214" s="23">
        <f>IF(TRIM(B1214)="?",'Cleaning Summary'!$B$28,B1214)</f>
        <v>1970</v>
      </c>
      <c r="K1214" s="23" t="str">
        <f>IF(TRIM(C1214)="?",'Cleaning Summary'!$B$27,C1214)</f>
        <v>Aug</v>
      </c>
      <c r="L1214" s="23" t="str">
        <f>IF(TRIM(G1214)="?",'Cleaning Summary'!$B$40,G1214)</f>
        <v>tier - 2</v>
      </c>
      <c r="M1214" s="23" t="str">
        <f>IF(TRIM(H1214)="?",'Cleaning Summary'!$B$45,H1214)</f>
        <v>tier - 3</v>
      </c>
      <c r="N1214" s="23" t="str">
        <f>IF(TRIM(I1214)="?",'Cleaning Summary'!$B$29,I1214)</f>
        <v>R1012</v>
      </c>
      <c r="O1214" s="29">
        <f>DATE(J1214,MATCH(K1214,{"Jan","Feb","Mar","Apr","May","Jun","Jul","Aug","Sep","Oct","Nov","Dec"},0),D1214)</f>
        <v>25791</v>
      </c>
      <c r="P1214" s="23">
        <f>DATEDIF(O1214,'Cleaning Summary'!$B$62,"Y")</f>
        <v>52</v>
      </c>
    </row>
    <row r="1215" spans="1:16" x14ac:dyDescent="0.35">
      <c r="A1215" s="23" t="s">
        <v>2367</v>
      </c>
      <c r="B1215" s="23">
        <v>1988</v>
      </c>
      <c r="C1215" s="23" t="s">
        <v>4804</v>
      </c>
      <c r="D1215" s="23">
        <v>3</v>
      </c>
      <c r="E1215" s="23">
        <v>3</v>
      </c>
      <c r="F1215" s="28">
        <v>10011.44</v>
      </c>
      <c r="G1215" s="23" t="s">
        <v>87</v>
      </c>
      <c r="H1215" s="23" t="s">
        <v>87</v>
      </c>
      <c r="I1215" s="23" t="s">
        <v>4824</v>
      </c>
      <c r="J1215" s="23">
        <f>IF(TRIM(B1215)="?",'Cleaning Summary'!$B$28,B1215)</f>
        <v>1988</v>
      </c>
      <c r="K1215" s="23" t="str">
        <f>IF(TRIM(C1215)="?",'Cleaning Summary'!$B$27,C1215)</f>
        <v>Jul</v>
      </c>
      <c r="L1215" s="23" t="str">
        <f>IF(TRIM(G1215)="?",'Cleaning Summary'!$B$40,G1215)</f>
        <v>tier - 3</v>
      </c>
      <c r="M1215" s="23" t="str">
        <f>IF(TRIM(H1215)="?",'Cleaning Summary'!$B$45,H1215)</f>
        <v>tier - 3</v>
      </c>
      <c r="N1215" s="23" t="str">
        <f>IF(TRIM(I1215)="?",'Cleaning Summary'!$B$29,I1215)</f>
        <v>R1026</v>
      </c>
      <c r="O1215" s="29">
        <f>DATE(J1215,MATCH(K1215,{"Jan","Feb","Mar","Apr","May","Jun","Jul","Aug","Sep","Oct","Nov","Dec"},0),D1215)</f>
        <v>32327</v>
      </c>
      <c r="P1215" s="23">
        <f>DATEDIF(O1215,'Cleaning Summary'!$B$62,"Y")</f>
        <v>34</v>
      </c>
    </row>
    <row r="1216" spans="1:16" x14ac:dyDescent="0.35">
      <c r="A1216" s="23" t="s">
        <v>2365</v>
      </c>
      <c r="B1216" s="23">
        <v>1979</v>
      </c>
      <c r="C1216" s="23" t="s">
        <v>4809</v>
      </c>
      <c r="D1216" s="23">
        <v>28</v>
      </c>
      <c r="E1216" s="23">
        <v>2</v>
      </c>
      <c r="F1216" s="28">
        <v>10027.15</v>
      </c>
      <c r="G1216" s="23" t="s">
        <v>87</v>
      </c>
      <c r="H1216" s="23" t="s">
        <v>85</v>
      </c>
      <c r="I1216" s="23" t="s">
        <v>4821</v>
      </c>
      <c r="J1216" s="23">
        <f>IF(TRIM(B1216)="?",'Cleaning Summary'!$B$28,B1216)</f>
        <v>1979</v>
      </c>
      <c r="K1216" s="23" t="str">
        <f>IF(TRIM(C1216)="?",'Cleaning Summary'!$B$27,C1216)</f>
        <v>Dec</v>
      </c>
      <c r="L1216" s="23" t="str">
        <f>IF(TRIM(G1216)="?",'Cleaning Summary'!$B$40,G1216)</f>
        <v>tier - 3</v>
      </c>
      <c r="M1216" s="23" t="str">
        <f>IF(TRIM(H1216)="?",'Cleaning Summary'!$B$45,H1216)</f>
        <v>tier - 1</v>
      </c>
      <c r="N1216" s="23" t="str">
        <f>IF(TRIM(I1216)="?",'Cleaning Summary'!$B$29,I1216)</f>
        <v>R1021</v>
      </c>
      <c r="O1216" s="29">
        <f>DATE(J1216,MATCH(K1216,{"Jan","Feb","Mar","Apr","May","Jun","Jul","Aug","Sep","Oct","Nov","Dec"},0),D1216)</f>
        <v>29217</v>
      </c>
      <c r="P1216" s="23">
        <f>DATEDIF(O1216,'Cleaning Summary'!$B$62,"Y")</f>
        <v>43</v>
      </c>
    </row>
    <row r="1217" spans="1:16" x14ac:dyDescent="0.35">
      <c r="A1217" s="23" t="s">
        <v>2363</v>
      </c>
      <c r="B1217" s="23">
        <v>1974</v>
      </c>
      <c r="C1217" s="23" t="s">
        <v>4810</v>
      </c>
      <c r="D1217" s="23">
        <v>30</v>
      </c>
      <c r="E1217" s="23">
        <v>2</v>
      </c>
      <c r="F1217" s="28">
        <v>10043.25</v>
      </c>
      <c r="G1217" s="23" t="s">
        <v>87</v>
      </c>
      <c r="H1217" s="23" t="s">
        <v>86</v>
      </c>
      <c r="I1217" s="23" t="s">
        <v>4818</v>
      </c>
      <c r="J1217" s="23">
        <f>IF(TRIM(B1217)="?",'Cleaning Summary'!$B$28,B1217)</f>
        <v>1974</v>
      </c>
      <c r="K1217" s="23" t="str">
        <f>IF(TRIM(C1217)="?",'Cleaning Summary'!$B$27,C1217)</f>
        <v>Aug</v>
      </c>
      <c r="L1217" s="23" t="str">
        <f>IF(TRIM(G1217)="?",'Cleaning Summary'!$B$40,G1217)</f>
        <v>tier - 3</v>
      </c>
      <c r="M1217" s="23" t="str">
        <f>IF(TRIM(H1217)="?",'Cleaning Summary'!$B$45,H1217)</f>
        <v>tier - 2</v>
      </c>
      <c r="N1217" s="23" t="str">
        <f>IF(TRIM(I1217)="?",'Cleaning Summary'!$B$29,I1217)</f>
        <v>R1024</v>
      </c>
      <c r="O1217" s="29">
        <f>DATE(J1217,MATCH(K1217,{"Jan","Feb","Mar","Apr","May","Jun","Jul","Aug","Sep","Oct","Nov","Dec"},0),D1217)</f>
        <v>27271</v>
      </c>
      <c r="P1217" s="23">
        <f>DATEDIF(O1217,'Cleaning Summary'!$B$62,"Y")</f>
        <v>48</v>
      </c>
    </row>
    <row r="1218" spans="1:16" x14ac:dyDescent="0.35">
      <c r="A1218" s="23" t="s">
        <v>2361</v>
      </c>
      <c r="B1218" s="23">
        <v>1969</v>
      </c>
      <c r="C1218" s="23" t="s">
        <v>4810</v>
      </c>
      <c r="D1218" s="23">
        <v>22</v>
      </c>
      <c r="E1218" s="23">
        <v>1</v>
      </c>
      <c r="F1218" s="28">
        <v>10065.41</v>
      </c>
      <c r="G1218" s="23" t="s">
        <v>87</v>
      </c>
      <c r="H1218" s="23" t="s">
        <v>86</v>
      </c>
      <c r="I1218" s="23" t="s">
        <v>4812</v>
      </c>
      <c r="J1218" s="23">
        <f>IF(TRIM(B1218)="?",'Cleaning Summary'!$B$28,B1218)</f>
        <v>1969</v>
      </c>
      <c r="K1218" s="23" t="str">
        <f>IF(TRIM(C1218)="?",'Cleaning Summary'!$B$27,C1218)</f>
        <v>Aug</v>
      </c>
      <c r="L1218" s="23" t="str">
        <f>IF(TRIM(G1218)="?",'Cleaning Summary'!$B$40,G1218)</f>
        <v>tier - 3</v>
      </c>
      <c r="M1218" s="23" t="str">
        <f>IF(TRIM(H1218)="?",'Cleaning Summary'!$B$45,H1218)</f>
        <v>tier - 2</v>
      </c>
      <c r="N1218" s="23" t="str">
        <f>IF(TRIM(I1218)="?",'Cleaning Summary'!$B$29,I1218)</f>
        <v>R1011</v>
      </c>
      <c r="O1218" s="29">
        <f>DATE(J1218,MATCH(K1218,{"Jan","Feb","Mar","Apr","May","Jun","Jul","Aug","Sep","Oct","Nov","Dec"},0),D1218)</f>
        <v>25437</v>
      </c>
      <c r="P1218" s="23">
        <f>DATEDIF(O1218,'Cleaning Summary'!$B$62,"Y")</f>
        <v>53</v>
      </c>
    </row>
    <row r="1219" spans="1:16" x14ac:dyDescent="0.35">
      <c r="A1219" s="23" t="s">
        <v>2359</v>
      </c>
      <c r="B1219" s="23">
        <v>1969</v>
      </c>
      <c r="C1219" s="23" t="s">
        <v>4811</v>
      </c>
      <c r="D1219" s="23">
        <v>27</v>
      </c>
      <c r="E1219" s="23">
        <v>0</v>
      </c>
      <c r="F1219" s="28">
        <v>10072.06</v>
      </c>
      <c r="G1219" s="23" t="s">
        <v>87</v>
      </c>
      <c r="H1219" s="23" t="s">
        <v>85</v>
      </c>
      <c r="I1219" s="23" t="s">
        <v>4822</v>
      </c>
      <c r="J1219" s="23">
        <f>IF(TRIM(B1219)="?",'Cleaning Summary'!$B$28,B1219)</f>
        <v>1969</v>
      </c>
      <c r="K1219" s="23" t="str">
        <f>IF(TRIM(C1219)="?",'Cleaning Summary'!$B$27,C1219)</f>
        <v>Oct</v>
      </c>
      <c r="L1219" s="23" t="str">
        <f>IF(TRIM(G1219)="?",'Cleaning Summary'!$B$40,G1219)</f>
        <v>tier - 3</v>
      </c>
      <c r="M1219" s="23" t="str">
        <f>IF(TRIM(H1219)="?",'Cleaning Summary'!$B$45,H1219)</f>
        <v>tier - 1</v>
      </c>
      <c r="N1219" s="23" t="str">
        <f>IF(TRIM(I1219)="?",'Cleaning Summary'!$B$29,I1219)</f>
        <v>R1017</v>
      </c>
      <c r="O1219" s="29">
        <f>DATE(J1219,MATCH(K1219,{"Jan","Feb","Mar","Apr","May","Jun","Jul","Aug","Sep","Oct","Nov","Dec"},0),D1219)</f>
        <v>25503</v>
      </c>
      <c r="P1219" s="23">
        <f>DATEDIF(O1219,'Cleaning Summary'!$B$62,"Y")</f>
        <v>53</v>
      </c>
    </row>
    <row r="1220" spans="1:16" x14ac:dyDescent="0.35">
      <c r="A1220" s="23" t="s">
        <v>2357</v>
      </c>
      <c r="B1220" s="23">
        <v>1969</v>
      </c>
      <c r="C1220" s="23" t="s">
        <v>4804</v>
      </c>
      <c r="D1220" s="23">
        <v>3</v>
      </c>
      <c r="E1220" s="23">
        <v>1</v>
      </c>
      <c r="F1220" s="28">
        <v>10085.85</v>
      </c>
      <c r="G1220" s="23" t="s">
        <v>87</v>
      </c>
      <c r="H1220" s="23" t="s">
        <v>87</v>
      </c>
      <c r="I1220" s="23" t="s">
        <v>4812</v>
      </c>
      <c r="J1220" s="23">
        <f>IF(TRIM(B1220)="?",'Cleaning Summary'!$B$28,B1220)</f>
        <v>1969</v>
      </c>
      <c r="K1220" s="23" t="str">
        <f>IF(TRIM(C1220)="?",'Cleaning Summary'!$B$27,C1220)</f>
        <v>Jul</v>
      </c>
      <c r="L1220" s="23" t="str">
        <f>IF(TRIM(G1220)="?",'Cleaning Summary'!$B$40,G1220)</f>
        <v>tier - 3</v>
      </c>
      <c r="M1220" s="23" t="str">
        <f>IF(TRIM(H1220)="?",'Cleaning Summary'!$B$45,H1220)</f>
        <v>tier - 3</v>
      </c>
      <c r="N1220" s="23" t="str">
        <f>IF(TRIM(I1220)="?",'Cleaning Summary'!$B$29,I1220)</f>
        <v>R1011</v>
      </c>
      <c r="O1220" s="29">
        <f>DATE(J1220,MATCH(K1220,{"Jan","Feb","Mar","Apr","May","Jun","Jul","Aug","Sep","Oct","Nov","Dec"},0),D1220)</f>
        <v>25387</v>
      </c>
      <c r="P1220" s="23">
        <f>DATEDIF(O1220,'Cleaning Summary'!$B$62,"Y")</f>
        <v>53</v>
      </c>
    </row>
    <row r="1221" spans="1:16" x14ac:dyDescent="0.35">
      <c r="A1221" s="23" t="s">
        <v>2355</v>
      </c>
      <c r="B1221" s="23">
        <v>1976</v>
      </c>
      <c r="C1221" s="23" t="s">
        <v>4809</v>
      </c>
      <c r="D1221" s="23">
        <v>19</v>
      </c>
      <c r="E1221" s="23">
        <v>5</v>
      </c>
      <c r="F1221" s="28">
        <v>10096.969999999999</v>
      </c>
      <c r="G1221" s="23" t="s">
        <v>87</v>
      </c>
      <c r="H1221" s="23" t="s">
        <v>86</v>
      </c>
      <c r="I1221" s="23" t="s">
        <v>4812</v>
      </c>
      <c r="J1221" s="23">
        <f>IF(TRIM(B1221)="?",'Cleaning Summary'!$B$28,B1221)</f>
        <v>1976</v>
      </c>
      <c r="K1221" s="23" t="str">
        <f>IF(TRIM(C1221)="?",'Cleaning Summary'!$B$27,C1221)</f>
        <v>Dec</v>
      </c>
      <c r="L1221" s="23" t="str">
        <f>IF(TRIM(G1221)="?",'Cleaning Summary'!$B$40,G1221)</f>
        <v>tier - 3</v>
      </c>
      <c r="M1221" s="23" t="str">
        <f>IF(TRIM(H1221)="?",'Cleaning Summary'!$B$45,H1221)</f>
        <v>tier - 2</v>
      </c>
      <c r="N1221" s="23" t="str">
        <f>IF(TRIM(I1221)="?",'Cleaning Summary'!$B$29,I1221)</f>
        <v>R1011</v>
      </c>
      <c r="O1221" s="29">
        <f>DATE(J1221,MATCH(K1221,{"Jan","Feb","Mar","Apr","May","Jun","Jul","Aug","Sep","Oct","Nov","Dec"},0),D1221)</f>
        <v>28113</v>
      </c>
      <c r="P1221" s="23">
        <f>DATEDIF(O1221,'Cleaning Summary'!$B$62,"Y")</f>
        <v>46</v>
      </c>
    </row>
    <row r="1222" spans="1:16" x14ac:dyDescent="0.35">
      <c r="A1222" s="23" t="s">
        <v>2353</v>
      </c>
      <c r="B1222" s="23">
        <v>1972</v>
      </c>
      <c r="C1222" s="23" t="s">
        <v>4811</v>
      </c>
      <c r="D1222" s="23">
        <v>19</v>
      </c>
      <c r="E1222" s="23">
        <v>1</v>
      </c>
      <c r="F1222" s="28">
        <v>10106.129999999999</v>
      </c>
      <c r="G1222" s="23" t="s">
        <v>87</v>
      </c>
      <c r="H1222" s="23" t="s">
        <v>85</v>
      </c>
      <c r="I1222" s="23" t="s">
        <v>4818</v>
      </c>
      <c r="J1222" s="23">
        <f>IF(TRIM(B1222)="?",'Cleaning Summary'!$B$28,B1222)</f>
        <v>1972</v>
      </c>
      <c r="K1222" s="23" t="str">
        <f>IF(TRIM(C1222)="?",'Cleaning Summary'!$B$27,C1222)</f>
        <v>Oct</v>
      </c>
      <c r="L1222" s="23" t="str">
        <f>IF(TRIM(G1222)="?",'Cleaning Summary'!$B$40,G1222)</f>
        <v>tier - 3</v>
      </c>
      <c r="M1222" s="23" t="str">
        <f>IF(TRIM(H1222)="?",'Cleaning Summary'!$B$45,H1222)</f>
        <v>tier - 1</v>
      </c>
      <c r="N1222" s="23" t="str">
        <f>IF(TRIM(I1222)="?",'Cleaning Summary'!$B$29,I1222)</f>
        <v>R1024</v>
      </c>
      <c r="O1222" s="29">
        <f>DATE(J1222,MATCH(K1222,{"Jan","Feb","Mar","Apr","May","Jun","Jul","Aug","Sep","Oct","Nov","Dec"},0),D1222)</f>
        <v>26591</v>
      </c>
      <c r="P1222" s="23">
        <f>DATEDIF(O1222,'Cleaning Summary'!$B$62,"Y")</f>
        <v>50</v>
      </c>
    </row>
    <row r="1223" spans="1:16" x14ac:dyDescent="0.35">
      <c r="A1223" s="23" t="s">
        <v>2351</v>
      </c>
      <c r="B1223" s="23">
        <v>1972</v>
      </c>
      <c r="C1223" s="23" t="s">
        <v>4810</v>
      </c>
      <c r="D1223" s="23">
        <v>8</v>
      </c>
      <c r="E1223" s="23">
        <v>2</v>
      </c>
      <c r="F1223" s="28">
        <v>10107.219999999999</v>
      </c>
      <c r="G1223" s="23" t="s">
        <v>87</v>
      </c>
      <c r="H1223" s="23" t="s">
        <v>85</v>
      </c>
      <c r="I1223" s="23" t="s">
        <v>4805</v>
      </c>
      <c r="J1223" s="23">
        <f>IF(TRIM(B1223)="?",'Cleaning Summary'!$B$28,B1223)</f>
        <v>1972</v>
      </c>
      <c r="K1223" s="23" t="str">
        <f>IF(TRIM(C1223)="?",'Cleaning Summary'!$B$27,C1223)</f>
        <v>Aug</v>
      </c>
      <c r="L1223" s="23" t="str">
        <f>IF(TRIM(G1223)="?",'Cleaning Summary'!$B$40,G1223)</f>
        <v>tier - 3</v>
      </c>
      <c r="M1223" s="23" t="str">
        <f>IF(TRIM(H1223)="?",'Cleaning Summary'!$B$45,H1223)</f>
        <v>tier - 1</v>
      </c>
      <c r="N1223" s="23" t="str">
        <f>IF(TRIM(I1223)="?",'Cleaning Summary'!$B$29,I1223)</f>
        <v>R1013</v>
      </c>
      <c r="O1223" s="29">
        <f>DATE(J1223,MATCH(K1223,{"Jan","Feb","Mar","Apr","May","Jun","Jul","Aug","Sep","Oct","Nov","Dec"},0),D1223)</f>
        <v>26519</v>
      </c>
      <c r="P1223" s="23">
        <f>DATEDIF(O1223,'Cleaning Summary'!$B$62,"Y")</f>
        <v>50</v>
      </c>
    </row>
    <row r="1224" spans="1:16" x14ac:dyDescent="0.35">
      <c r="A1224" s="23" t="s">
        <v>2349</v>
      </c>
      <c r="B1224" s="23">
        <v>1975</v>
      </c>
      <c r="C1224" s="23" t="s">
        <v>4804</v>
      </c>
      <c r="D1224" s="23">
        <v>2</v>
      </c>
      <c r="E1224" s="23">
        <v>3</v>
      </c>
      <c r="F1224" s="28">
        <v>10115.01</v>
      </c>
      <c r="G1224" s="23" t="s">
        <v>87</v>
      </c>
      <c r="H1224" s="23" t="s">
        <v>87</v>
      </c>
      <c r="I1224" s="23" t="s">
        <v>4808</v>
      </c>
      <c r="J1224" s="23">
        <f>IF(TRIM(B1224)="?",'Cleaning Summary'!$B$28,B1224)</f>
        <v>1975</v>
      </c>
      <c r="K1224" s="23" t="str">
        <f>IF(TRIM(C1224)="?",'Cleaning Summary'!$B$27,C1224)</f>
        <v>Jul</v>
      </c>
      <c r="L1224" s="23" t="str">
        <f>IF(TRIM(G1224)="?",'Cleaning Summary'!$B$40,G1224)</f>
        <v>tier - 3</v>
      </c>
      <c r="M1224" s="23" t="str">
        <f>IF(TRIM(H1224)="?",'Cleaning Summary'!$B$45,H1224)</f>
        <v>tier - 3</v>
      </c>
      <c r="N1224" s="23" t="str">
        <f>IF(TRIM(I1224)="?",'Cleaning Summary'!$B$29,I1224)</f>
        <v>R1012</v>
      </c>
      <c r="O1224" s="29">
        <f>DATE(J1224,MATCH(K1224,{"Jan","Feb","Mar","Apr","May","Jun","Jul","Aug","Sep","Oct","Nov","Dec"},0),D1224)</f>
        <v>27577</v>
      </c>
      <c r="P1224" s="23">
        <f>DATEDIF(O1224,'Cleaning Summary'!$B$62,"Y")</f>
        <v>47</v>
      </c>
    </row>
    <row r="1225" spans="1:16" x14ac:dyDescent="0.35">
      <c r="A1225" s="23" t="s">
        <v>2347</v>
      </c>
      <c r="B1225" s="23">
        <v>1972</v>
      </c>
      <c r="C1225" s="23" t="s">
        <v>4806</v>
      </c>
      <c r="D1225" s="23">
        <v>16</v>
      </c>
      <c r="E1225" s="23">
        <v>2</v>
      </c>
      <c r="F1225" s="28">
        <v>10118.42</v>
      </c>
      <c r="G1225" s="23" t="s">
        <v>87</v>
      </c>
      <c r="H1225" s="23" t="s">
        <v>87</v>
      </c>
      <c r="I1225" s="23" t="s">
        <v>4812</v>
      </c>
      <c r="J1225" s="23">
        <f>IF(TRIM(B1225)="?",'Cleaning Summary'!$B$28,B1225)</f>
        <v>1972</v>
      </c>
      <c r="K1225" s="23" t="str">
        <f>IF(TRIM(C1225)="?",'Cleaning Summary'!$B$27,C1225)</f>
        <v>Nov</v>
      </c>
      <c r="L1225" s="23" t="str">
        <f>IF(TRIM(G1225)="?",'Cleaning Summary'!$B$40,G1225)</f>
        <v>tier - 3</v>
      </c>
      <c r="M1225" s="23" t="str">
        <f>IF(TRIM(H1225)="?",'Cleaning Summary'!$B$45,H1225)</f>
        <v>tier - 3</v>
      </c>
      <c r="N1225" s="23" t="str">
        <f>IF(TRIM(I1225)="?",'Cleaning Summary'!$B$29,I1225)</f>
        <v>R1011</v>
      </c>
      <c r="O1225" s="29">
        <f>DATE(J1225,MATCH(K1225,{"Jan","Feb","Mar","Apr","May","Jun","Jul","Aug","Sep","Oct","Nov","Dec"},0),D1225)</f>
        <v>26619</v>
      </c>
      <c r="P1225" s="23">
        <f>DATEDIF(O1225,'Cleaning Summary'!$B$62,"Y")</f>
        <v>50</v>
      </c>
    </row>
    <row r="1226" spans="1:16" x14ac:dyDescent="0.35">
      <c r="A1226" s="23" t="s">
        <v>2345</v>
      </c>
      <c r="B1226" s="23">
        <v>1997</v>
      </c>
      <c r="C1226" s="23" t="s">
        <v>73</v>
      </c>
      <c r="D1226" s="23">
        <v>5</v>
      </c>
      <c r="E1226" s="23">
        <v>0</v>
      </c>
      <c r="F1226" s="28">
        <v>10139.84</v>
      </c>
      <c r="G1226" s="23" t="s">
        <v>87</v>
      </c>
      <c r="H1226" s="23" t="s">
        <v>86</v>
      </c>
      <c r="I1226" s="23" t="s">
        <v>4808</v>
      </c>
      <c r="J1226" s="23">
        <f>IF(TRIM(B1226)="?",'Cleaning Summary'!$B$28,B1226)</f>
        <v>1997</v>
      </c>
      <c r="K1226" s="23" t="str">
        <f>IF(TRIM(C1226)="?",'Cleaning Summary'!$B$27,C1226)</f>
        <v>Sep</v>
      </c>
      <c r="L1226" s="23" t="str">
        <f>IF(TRIM(G1226)="?",'Cleaning Summary'!$B$40,G1226)</f>
        <v>tier - 3</v>
      </c>
      <c r="M1226" s="23" t="str">
        <f>IF(TRIM(H1226)="?",'Cleaning Summary'!$B$45,H1226)</f>
        <v>tier - 2</v>
      </c>
      <c r="N1226" s="23" t="str">
        <f>IF(TRIM(I1226)="?",'Cleaning Summary'!$B$29,I1226)</f>
        <v>R1012</v>
      </c>
      <c r="O1226" s="29">
        <f>DATE(J1226,MATCH(K1226,{"Jan","Feb","Mar","Apr","May","Jun","Jul","Aug","Sep","Oct","Nov","Dec"},0),D1226)</f>
        <v>35678</v>
      </c>
      <c r="P1226" s="23">
        <f>DATEDIF(O1226,'Cleaning Summary'!$B$62,"Y")</f>
        <v>25</v>
      </c>
    </row>
    <row r="1227" spans="1:16" x14ac:dyDescent="0.35">
      <c r="A1227" s="23" t="s">
        <v>2343</v>
      </c>
      <c r="B1227" s="23">
        <v>1974</v>
      </c>
      <c r="C1227" s="23" t="s">
        <v>4809</v>
      </c>
      <c r="D1227" s="23">
        <v>30</v>
      </c>
      <c r="E1227" s="23">
        <v>3</v>
      </c>
      <c r="F1227" s="28">
        <v>10141.14</v>
      </c>
      <c r="G1227" s="23" t="s">
        <v>87</v>
      </c>
      <c r="H1227" s="23" t="s">
        <v>85</v>
      </c>
      <c r="I1227" s="23" t="s">
        <v>4815</v>
      </c>
      <c r="J1227" s="23">
        <f>IF(TRIM(B1227)="?",'Cleaning Summary'!$B$28,B1227)</f>
        <v>1974</v>
      </c>
      <c r="K1227" s="23" t="str">
        <f>IF(TRIM(C1227)="?",'Cleaning Summary'!$B$27,C1227)</f>
        <v>Dec</v>
      </c>
      <c r="L1227" s="23" t="str">
        <f>IF(TRIM(G1227)="?",'Cleaning Summary'!$B$40,G1227)</f>
        <v>tier - 3</v>
      </c>
      <c r="M1227" s="23" t="str">
        <f>IF(TRIM(H1227)="?",'Cleaning Summary'!$B$45,H1227)</f>
        <v>tier - 1</v>
      </c>
      <c r="N1227" s="23" t="str">
        <f>IF(TRIM(I1227)="?",'Cleaning Summary'!$B$29,I1227)</f>
        <v>R1016</v>
      </c>
      <c r="O1227" s="29">
        <f>DATE(J1227,MATCH(K1227,{"Jan","Feb","Mar","Apr","May","Jun","Jul","Aug","Sep","Oct","Nov","Dec"},0),D1227)</f>
        <v>27393</v>
      </c>
      <c r="P1227" s="23">
        <f>DATEDIF(O1227,'Cleaning Summary'!$B$62,"Y")</f>
        <v>48</v>
      </c>
    </row>
    <row r="1228" spans="1:16" x14ac:dyDescent="0.35">
      <c r="A1228" s="23" t="s">
        <v>2341</v>
      </c>
      <c r="B1228" s="23">
        <v>1981</v>
      </c>
      <c r="C1228" s="23" t="s">
        <v>4807</v>
      </c>
      <c r="D1228" s="23">
        <v>12</v>
      </c>
      <c r="E1228" s="23">
        <v>1</v>
      </c>
      <c r="F1228" s="28">
        <v>10146.129999999999</v>
      </c>
      <c r="G1228" s="23" t="s">
        <v>87</v>
      </c>
      <c r="H1228" s="23" t="s">
        <v>85</v>
      </c>
      <c r="I1228" s="23" t="s">
        <v>4817</v>
      </c>
      <c r="J1228" s="23">
        <f>IF(TRIM(B1228)="?",'Cleaning Summary'!$B$28,B1228)</f>
        <v>1981</v>
      </c>
      <c r="K1228" s="23" t="str">
        <f>IF(TRIM(C1228)="?",'Cleaning Summary'!$B$27,C1228)</f>
        <v>Jun</v>
      </c>
      <c r="L1228" s="23" t="str">
        <f>IF(TRIM(G1228)="?",'Cleaning Summary'!$B$40,G1228)</f>
        <v>tier - 3</v>
      </c>
      <c r="M1228" s="23" t="str">
        <f>IF(TRIM(H1228)="?",'Cleaning Summary'!$B$45,H1228)</f>
        <v>tier - 1</v>
      </c>
      <c r="N1228" s="23" t="str">
        <f>IF(TRIM(I1228)="?",'Cleaning Summary'!$B$29,I1228)</f>
        <v>R1025</v>
      </c>
      <c r="O1228" s="29">
        <f>DATE(J1228,MATCH(K1228,{"Jan","Feb","Mar","Apr","May","Jun","Jul","Aug","Sep","Oct","Nov","Dec"},0),D1228)</f>
        <v>29749</v>
      </c>
      <c r="P1228" s="23">
        <f>DATEDIF(O1228,'Cleaning Summary'!$B$62,"Y")</f>
        <v>41</v>
      </c>
    </row>
    <row r="1229" spans="1:16" x14ac:dyDescent="0.35">
      <c r="A1229" s="23" t="s">
        <v>2339</v>
      </c>
      <c r="B1229" s="23">
        <v>1973</v>
      </c>
      <c r="C1229" s="23" t="s">
        <v>4811</v>
      </c>
      <c r="D1229" s="23">
        <v>13</v>
      </c>
      <c r="E1229" s="23">
        <v>2</v>
      </c>
      <c r="F1229" s="28">
        <v>10156.780000000001</v>
      </c>
      <c r="G1229" s="23" t="s">
        <v>87</v>
      </c>
      <c r="H1229" s="23" t="s">
        <v>86</v>
      </c>
      <c r="I1229" s="23" t="s">
        <v>4808</v>
      </c>
      <c r="J1229" s="23">
        <f>IF(TRIM(B1229)="?",'Cleaning Summary'!$B$28,B1229)</f>
        <v>1973</v>
      </c>
      <c r="K1229" s="23" t="str">
        <f>IF(TRIM(C1229)="?",'Cleaning Summary'!$B$27,C1229)</f>
        <v>Oct</v>
      </c>
      <c r="L1229" s="23" t="str">
        <f>IF(TRIM(G1229)="?",'Cleaning Summary'!$B$40,G1229)</f>
        <v>tier - 3</v>
      </c>
      <c r="M1229" s="23" t="str">
        <f>IF(TRIM(H1229)="?",'Cleaning Summary'!$B$45,H1229)</f>
        <v>tier - 2</v>
      </c>
      <c r="N1229" s="23" t="str">
        <f>IF(TRIM(I1229)="?",'Cleaning Summary'!$B$29,I1229)</f>
        <v>R1012</v>
      </c>
      <c r="O1229" s="29">
        <f>DATE(J1229,MATCH(K1229,{"Jan","Feb","Mar","Apr","May","Jun","Jul","Aug","Sep","Oct","Nov","Dec"},0),D1229)</f>
        <v>26950</v>
      </c>
      <c r="P1229" s="23">
        <f>DATEDIF(O1229,'Cleaning Summary'!$B$62,"Y")</f>
        <v>49</v>
      </c>
    </row>
    <row r="1230" spans="1:16" x14ac:dyDescent="0.35">
      <c r="A1230" s="23" t="s">
        <v>2337</v>
      </c>
      <c r="B1230" s="23">
        <v>1972</v>
      </c>
      <c r="C1230" s="23" t="s">
        <v>4804</v>
      </c>
      <c r="D1230" s="23">
        <v>10</v>
      </c>
      <c r="E1230" s="23">
        <v>0</v>
      </c>
      <c r="F1230" s="28">
        <v>10160.870000000001</v>
      </c>
      <c r="G1230" s="23" t="s">
        <v>87</v>
      </c>
      <c r="H1230" s="23" t="s">
        <v>87</v>
      </c>
      <c r="I1230" s="23" t="s">
        <v>4817</v>
      </c>
      <c r="J1230" s="23">
        <f>IF(TRIM(B1230)="?",'Cleaning Summary'!$B$28,B1230)</f>
        <v>1972</v>
      </c>
      <c r="K1230" s="23" t="str">
        <f>IF(TRIM(C1230)="?",'Cleaning Summary'!$B$27,C1230)</f>
        <v>Jul</v>
      </c>
      <c r="L1230" s="23" t="str">
        <f>IF(TRIM(G1230)="?",'Cleaning Summary'!$B$40,G1230)</f>
        <v>tier - 3</v>
      </c>
      <c r="M1230" s="23" t="str">
        <f>IF(TRIM(H1230)="?",'Cleaning Summary'!$B$45,H1230)</f>
        <v>tier - 3</v>
      </c>
      <c r="N1230" s="23" t="str">
        <f>IF(TRIM(I1230)="?",'Cleaning Summary'!$B$29,I1230)</f>
        <v>R1025</v>
      </c>
      <c r="O1230" s="29">
        <f>DATE(J1230,MATCH(K1230,{"Jan","Feb","Mar","Apr","May","Jun","Jul","Aug","Sep","Oct","Nov","Dec"},0),D1230)</f>
        <v>26490</v>
      </c>
      <c r="P1230" s="23">
        <f>DATEDIF(O1230,'Cleaning Summary'!$B$62,"Y")</f>
        <v>50</v>
      </c>
    </row>
    <row r="1231" spans="1:16" x14ac:dyDescent="0.35">
      <c r="A1231" s="23" t="s">
        <v>2335</v>
      </c>
      <c r="B1231" s="23">
        <v>1985</v>
      </c>
      <c r="C1231" s="23" t="s">
        <v>4811</v>
      </c>
      <c r="D1231" s="23">
        <v>16</v>
      </c>
      <c r="E1231" s="23">
        <v>3</v>
      </c>
      <c r="F1231" s="28">
        <v>10191.82</v>
      </c>
      <c r="G1231" s="23" t="s">
        <v>87</v>
      </c>
      <c r="H1231" s="23" t="s">
        <v>86</v>
      </c>
      <c r="I1231" s="23" t="s">
        <v>4824</v>
      </c>
      <c r="J1231" s="23">
        <f>IF(TRIM(B1231)="?",'Cleaning Summary'!$B$28,B1231)</f>
        <v>1985</v>
      </c>
      <c r="K1231" s="23" t="str">
        <f>IF(TRIM(C1231)="?",'Cleaning Summary'!$B$27,C1231)</f>
        <v>Oct</v>
      </c>
      <c r="L1231" s="23" t="str">
        <f>IF(TRIM(G1231)="?",'Cleaning Summary'!$B$40,G1231)</f>
        <v>tier - 3</v>
      </c>
      <c r="M1231" s="23" t="str">
        <f>IF(TRIM(H1231)="?",'Cleaning Summary'!$B$45,H1231)</f>
        <v>tier - 2</v>
      </c>
      <c r="N1231" s="23" t="str">
        <f>IF(TRIM(I1231)="?",'Cleaning Summary'!$B$29,I1231)</f>
        <v>R1026</v>
      </c>
      <c r="O1231" s="29">
        <f>DATE(J1231,MATCH(K1231,{"Jan","Feb","Mar","Apr","May","Jun","Jul","Aug","Sep","Oct","Nov","Dec"},0),D1231)</f>
        <v>31336</v>
      </c>
      <c r="P1231" s="23">
        <f>DATEDIF(O1231,'Cleaning Summary'!$B$62,"Y")</f>
        <v>37</v>
      </c>
    </row>
    <row r="1232" spans="1:16" x14ac:dyDescent="0.35">
      <c r="A1232" s="23" t="s">
        <v>2333</v>
      </c>
      <c r="B1232" s="23">
        <v>1970</v>
      </c>
      <c r="C1232" s="23" t="s">
        <v>4809</v>
      </c>
      <c r="D1232" s="23">
        <v>24</v>
      </c>
      <c r="E1232" s="23">
        <v>0</v>
      </c>
      <c r="F1232" s="28">
        <v>10197.77</v>
      </c>
      <c r="G1232" s="23" t="s">
        <v>87</v>
      </c>
      <c r="H1232" s="23" t="s">
        <v>85</v>
      </c>
      <c r="I1232" s="23" t="s">
        <v>4818</v>
      </c>
      <c r="J1232" s="23">
        <f>IF(TRIM(B1232)="?",'Cleaning Summary'!$B$28,B1232)</f>
        <v>1970</v>
      </c>
      <c r="K1232" s="23" t="str">
        <f>IF(TRIM(C1232)="?",'Cleaning Summary'!$B$27,C1232)</f>
        <v>Dec</v>
      </c>
      <c r="L1232" s="23" t="str">
        <f>IF(TRIM(G1232)="?",'Cleaning Summary'!$B$40,G1232)</f>
        <v>tier - 3</v>
      </c>
      <c r="M1232" s="23" t="str">
        <f>IF(TRIM(H1232)="?",'Cleaning Summary'!$B$45,H1232)</f>
        <v>tier - 1</v>
      </c>
      <c r="N1232" s="23" t="str">
        <f>IF(TRIM(I1232)="?",'Cleaning Summary'!$B$29,I1232)</f>
        <v>R1024</v>
      </c>
      <c r="O1232" s="29">
        <f>DATE(J1232,MATCH(K1232,{"Jan","Feb","Mar","Apr","May","Jun","Jul","Aug","Sep","Oct","Nov","Dec"},0),D1232)</f>
        <v>25926</v>
      </c>
      <c r="P1232" s="23">
        <f>DATEDIF(O1232,'Cleaning Summary'!$B$62,"Y")</f>
        <v>52</v>
      </c>
    </row>
    <row r="1233" spans="1:16" x14ac:dyDescent="0.35">
      <c r="A1233" s="23" t="s">
        <v>2331</v>
      </c>
      <c r="B1233" s="23">
        <v>1967</v>
      </c>
      <c r="C1233" s="23" t="s">
        <v>73</v>
      </c>
      <c r="D1233" s="23">
        <v>26</v>
      </c>
      <c r="E1233" s="23">
        <v>0</v>
      </c>
      <c r="F1233" s="28">
        <v>10214.64</v>
      </c>
      <c r="G1233" s="23" t="s">
        <v>87</v>
      </c>
      <c r="H1233" s="23" t="s">
        <v>86</v>
      </c>
      <c r="I1233" s="23" t="s">
        <v>4812</v>
      </c>
      <c r="J1233" s="23">
        <f>IF(TRIM(B1233)="?",'Cleaning Summary'!$B$28,B1233)</f>
        <v>1967</v>
      </c>
      <c r="K1233" s="23" t="str">
        <f>IF(TRIM(C1233)="?",'Cleaning Summary'!$B$27,C1233)</f>
        <v>Sep</v>
      </c>
      <c r="L1233" s="23" t="str">
        <f>IF(TRIM(G1233)="?",'Cleaning Summary'!$B$40,G1233)</f>
        <v>tier - 3</v>
      </c>
      <c r="M1233" s="23" t="str">
        <f>IF(TRIM(H1233)="?",'Cleaning Summary'!$B$45,H1233)</f>
        <v>tier - 2</v>
      </c>
      <c r="N1233" s="23" t="str">
        <f>IF(TRIM(I1233)="?",'Cleaning Summary'!$B$29,I1233)</f>
        <v>R1011</v>
      </c>
      <c r="O1233" s="29">
        <f>DATE(J1233,MATCH(K1233,{"Jan","Feb","Mar","Apr","May","Jun","Jul","Aug","Sep","Oct","Nov","Dec"},0),D1233)</f>
        <v>24741</v>
      </c>
      <c r="P1233" s="23">
        <f>DATEDIF(O1233,'Cleaning Summary'!$B$62,"Y")</f>
        <v>55</v>
      </c>
    </row>
    <row r="1234" spans="1:16" x14ac:dyDescent="0.35">
      <c r="A1234" s="23" t="s">
        <v>2329</v>
      </c>
      <c r="B1234" s="23">
        <v>1967</v>
      </c>
      <c r="C1234" s="23" t="s">
        <v>4807</v>
      </c>
      <c r="D1234" s="23">
        <v>28</v>
      </c>
      <c r="E1234" s="23">
        <v>0</v>
      </c>
      <c r="F1234" s="28">
        <v>10226.280000000001</v>
      </c>
      <c r="G1234" s="23" t="s">
        <v>87</v>
      </c>
      <c r="H1234" s="23" t="s">
        <v>87</v>
      </c>
      <c r="I1234" s="23" t="s">
        <v>4805</v>
      </c>
      <c r="J1234" s="23">
        <f>IF(TRIM(B1234)="?",'Cleaning Summary'!$B$28,B1234)</f>
        <v>1967</v>
      </c>
      <c r="K1234" s="23" t="str">
        <f>IF(TRIM(C1234)="?",'Cleaning Summary'!$B$27,C1234)</f>
        <v>Jun</v>
      </c>
      <c r="L1234" s="23" t="str">
        <f>IF(TRIM(G1234)="?",'Cleaning Summary'!$B$40,G1234)</f>
        <v>tier - 3</v>
      </c>
      <c r="M1234" s="23" t="str">
        <f>IF(TRIM(H1234)="?",'Cleaning Summary'!$B$45,H1234)</f>
        <v>tier - 3</v>
      </c>
      <c r="N1234" s="23" t="str">
        <f>IF(TRIM(I1234)="?",'Cleaning Summary'!$B$29,I1234)</f>
        <v>R1013</v>
      </c>
      <c r="O1234" s="29">
        <f>DATE(J1234,MATCH(K1234,{"Jan","Feb","Mar","Apr","May","Jun","Jul","Aug","Sep","Oct","Nov","Dec"},0),D1234)</f>
        <v>24651</v>
      </c>
      <c r="P1234" s="23">
        <f>DATEDIF(O1234,'Cleaning Summary'!$B$62,"Y")</f>
        <v>55</v>
      </c>
    </row>
    <row r="1235" spans="1:16" x14ac:dyDescent="0.35">
      <c r="A1235" s="23" t="s">
        <v>2327</v>
      </c>
      <c r="B1235" s="23">
        <v>1968</v>
      </c>
      <c r="C1235" s="23" t="s">
        <v>73</v>
      </c>
      <c r="D1235" s="23">
        <v>23</v>
      </c>
      <c r="E1235" s="23">
        <v>0</v>
      </c>
      <c r="F1235" s="28">
        <v>10231.5</v>
      </c>
      <c r="G1235" s="23" t="s">
        <v>87</v>
      </c>
      <c r="H1235" s="23" t="s">
        <v>85</v>
      </c>
      <c r="I1235" s="23" t="s">
        <v>4808</v>
      </c>
      <c r="J1235" s="23">
        <f>IF(TRIM(B1235)="?",'Cleaning Summary'!$B$28,B1235)</f>
        <v>1968</v>
      </c>
      <c r="K1235" s="23" t="str">
        <f>IF(TRIM(C1235)="?",'Cleaning Summary'!$B$27,C1235)</f>
        <v>Sep</v>
      </c>
      <c r="L1235" s="23" t="str">
        <f>IF(TRIM(G1235)="?",'Cleaning Summary'!$B$40,G1235)</f>
        <v>tier - 3</v>
      </c>
      <c r="M1235" s="23" t="str">
        <f>IF(TRIM(H1235)="?",'Cleaning Summary'!$B$45,H1235)</f>
        <v>tier - 1</v>
      </c>
      <c r="N1235" s="23" t="str">
        <f>IF(TRIM(I1235)="?",'Cleaning Summary'!$B$29,I1235)</f>
        <v>R1012</v>
      </c>
      <c r="O1235" s="29">
        <f>DATE(J1235,MATCH(K1235,{"Jan","Feb","Mar","Apr","May","Jun","Jul","Aug","Sep","Oct","Nov","Dec"},0),D1235)</f>
        <v>25104</v>
      </c>
      <c r="P1235" s="23">
        <f>DATEDIF(O1235,'Cleaning Summary'!$B$62,"Y")</f>
        <v>54</v>
      </c>
    </row>
    <row r="1236" spans="1:16" x14ac:dyDescent="0.35">
      <c r="A1236" s="23" t="s">
        <v>2325</v>
      </c>
      <c r="B1236" s="23">
        <v>1975</v>
      </c>
      <c r="C1236" s="23" t="s">
        <v>4810</v>
      </c>
      <c r="D1236" s="23">
        <v>15</v>
      </c>
      <c r="E1236" s="23">
        <v>1</v>
      </c>
      <c r="F1236" s="28">
        <v>10259.129999999999</v>
      </c>
      <c r="G1236" s="23" t="s">
        <v>87</v>
      </c>
      <c r="H1236" s="23" t="s">
        <v>86</v>
      </c>
      <c r="I1236" s="23" t="s">
        <v>4812</v>
      </c>
      <c r="J1236" s="23">
        <f>IF(TRIM(B1236)="?",'Cleaning Summary'!$B$28,B1236)</f>
        <v>1975</v>
      </c>
      <c r="K1236" s="23" t="str">
        <f>IF(TRIM(C1236)="?",'Cleaning Summary'!$B$27,C1236)</f>
        <v>Aug</v>
      </c>
      <c r="L1236" s="23" t="str">
        <f>IF(TRIM(G1236)="?",'Cleaning Summary'!$B$40,G1236)</f>
        <v>tier - 3</v>
      </c>
      <c r="M1236" s="23" t="str">
        <f>IF(TRIM(H1236)="?",'Cleaning Summary'!$B$45,H1236)</f>
        <v>tier - 2</v>
      </c>
      <c r="N1236" s="23" t="str">
        <f>IF(TRIM(I1236)="?",'Cleaning Summary'!$B$29,I1236)</f>
        <v>R1011</v>
      </c>
      <c r="O1236" s="29">
        <f>DATE(J1236,MATCH(K1236,{"Jan","Feb","Mar","Apr","May","Jun","Jul","Aug","Sep","Oct","Nov","Dec"},0),D1236)</f>
        <v>27621</v>
      </c>
      <c r="P1236" s="23">
        <f>DATEDIF(O1236,'Cleaning Summary'!$B$62,"Y")</f>
        <v>47</v>
      </c>
    </row>
    <row r="1237" spans="1:16" x14ac:dyDescent="0.35">
      <c r="A1237" s="23" t="s">
        <v>2323</v>
      </c>
      <c r="B1237" s="23">
        <v>1973</v>
      </c>
      <c r="C1237" s="23" t="s">
        <v>73</v>
      </c>
      <c r="D1237" s="23">
        <v>5</v>
      </c>
      <c r="E1237" s="23">
        <v>3</v>
      </c>
      <c r="F1237" s="28">
        <v>10264.44</v>
      </c>
      <c r="G1237" s="23" t="s">
        <v>87</v>
      </c>
      <c r="H1237" s="23" t="s">
        <v>86</v>
      </c>
      <c r="I1237" s="23" t="s">
        <v>4808</v>
      </c>
      <c r="J1237" s="23">
        <f>IF(TRIM(B1237)="?",'Cleaning Summary'!$B$28,B1237)</f>
        <v>1973</v>
      </c>
      <c r="K1237" s="23" t="str">
        <f>IF(TRIM(C1237)="?",'Cleaning Summary'!$B$27,C1237)</f>
        <v>Sep</v>
      </c>
      <c r="L1237" s="23" t="str">
        <f>IF(TRIM(G1237)="?",'Cleaning Summary'!$B$40,G1237)</f>
        <v>tier - 3</v>
      </c>
      <c r="M1237" s="23" t="str">
        <f>IF(TRIM(H1237)="?",'Cleaning Summary'!$B$45,H1237)</f>
        <v>tier - 2</v>
      </c>
      <c r="N1237" s="23" t="str">
        <f>IF(TRIM(I1237)="?",'Cleaning Summary'!$B$29,I1237)</f>
        <v>R1012</v>
      </c>
      <c r="O1237" s="29">
        <f>DATE(J1237,MATCH(K1237,{"Jan","Feb","Mar","Apr","May","Jun","Jul","Aug","Sep","Oct","Nov","Dec"},0),D1237)</f>
        <v>26912</v>
      </c>
      <c r="P1237" s="23">
        <f>DATEDIF(O1237,'Cleaning Summary'!$B$62,"Y")</f>
        <v>49</v>
      </c>
    </row>
    <row r="1238" spans="1:16" x14ac:dyDescent="0.35">
      <c r="A1238" s="23" t="s">
        <v>2321</v>
      </c>
      <c r="B1238" s="23">
        <v>1973</v>
      </c>
      <c r="C1238" s="23" t="s">
        <v>4806</v>
      </c>
      <c r="D1238" s="23">
        <v>27</v>
      </c>
      <c r="E1238" s="23">
        <v>3</v>
      </c>
      <c r="F1238" s="28">
        <v>10269.459999999999</v>
      </c>
      <c r="G1238" s="23" t="s">
        <v>87</v>
      </c>
      <c r="H1238" s="23" t="s">
        <v>87</v>
      </c>
      <c r="I1238" s="23" t="s">
        <v>4808</v>
      </c>
      <c r="J1238" s="23">
        <f>IF(TRIM(B1238)="?",'Cleaning Summary'!$B$28,B1238)</f>
        <v>1973</v>
      </c>
      <c r="K1238" s="23" t="str">
        <f>IF(TRIM(C1238)="?",'Cleaning Summary'!$B$27,C1238)</f>
        <v>Nov</v>
      </c>
      <c r="L1238" s="23" t="str">
        <f>IF(TRIM(G1238)="?",'Cleaning Summary'!$B$40,G1238)</f>
        <v>tier - 3</v>
      </c>
      <c r="M1238" s="23" t="str">
        <f>IF(TRIM(H1238)="?",'Cleaning Summary'!$B$45,H1238)</f>
        <v>tier - 3</v>
      </c>
      <c r="N1238" s="23" t="str">
        <f>IF(TRIM(I1238)="?",'Cleaning Summary'!$B$29,I1238)</f>
        <v>R1012</v>
      </c>
      <c r="O1238" s="29">
        <f>DATE(J1238,MATCH(K1238,{"Jan","Feb","Mar","Apr","May","Jun","Jul","Aug","Sep","Oct","Nov","Dec"},0),D1238)</f>
        <v>26995</v>
      </c>
      <c r="P1238" s="23">
        <f>DATEDIF(O1238,'Cleaning Summary'!$B$62,"Y")</f>
        <v>49</v>
      </c>
    </row>
    <row r="1239" spans="1:16" x14ac:dyDescent="0.35">
      <c r="A1239" s="23" t="s">
        <v>2319</v>
      </c>
      <c r="B1239" s="23">
        <v>1970</v>
      </c>
      <c r="C1239" s="23" t="s">
        <v>4807</v>
      </c>
      <c r="D1239" s="23">
        <v>21</v>
      </c>
      <c r="E1239" s="23">
        <v>0</v>
      </c>
      <c r="F1239" s="28">
        <v>10274.33</v>
      </c>
      <c r="G1239" s="23" t="s">
        <v>87</v>
      </c>
      <c r="H1239" s="23" t="s">
        <v>85</v>
      </c>
      <c r="I1239" s="23" t="s">
        <v>4818</v>
      </c>
      <c r="J1239" s="23">
        <f>IF(TRIM(B1239)="?",'Cleaning Summary'!$B$28,B1239)</f>
        <v>1970</v>
      </c>
      <c r="K1239" s="23" t="str">
        <f>IF(TRIM(C1239)="?",'Cleaning Summary'!$B$27,C1239)</f>
        <v>Jun</v>
      </c>
      <c r="L1239" s="23" t="str">
        <f>IF(TRIM(G1239)="?",'Cleaning Summary'!$B$40,G1239)</f>
        <v>tier - 3</v>
      </c>
      <c r="M1239" s="23" t="str">
        <f>IF(TRIM(H1239)="?",'Cleaning Summary'!$B$45,H1239)</f>
        <v>tier - 1</v>
      </c>
      <c r="N1239" s="23" t="str">
        <f>IF(TRIM(I1239)="?",'Cleaning Summary'!$B$29,I1239)</f>
        <v>R1024</v>
      </c>
      <c r="O1239" s="29">
        <f>DATE(J1239,MATCH(K1239,{"Jan","Feb","Mar","Apr","May","Jun","Jul","Aug","Sep","Oct","Nov","Dec"},0),D1239)</f>
        <v>25740</v>
      </c>
      <c r="P1239" s="23">
        <f>DATEDIF(O1239,'Cleaning Summary'!$B$62,"Y")</f>
        <v>52</v>
      </c>
    </row>
    <row r="1240" spans="1:16" x14ac:dyDescent="0.35">
      <c r="A1240" s="23" t="s">
        <v>2317</v>
      </c>
      <c r="B1240" s="23">
        <v>1988</v>
      </c>
      <c r="C1240" s="23" t="s">
        <v>73</v>
      </c>
      <c r="D1240" s="23">
        <v>14</v>
      </c>
      <c r="E1240" s="23">
        <v>3</v>
      </c>
      <c r="F1240" s="28">
        <v>10276.99</v>
      </c>
      <c r="G1240" s="23" t="s">
        <v>87</v>
      </c>
      <c r="H1240" s="23" t="s">
        <v>85</v>
      </c>
      <c r="I1240" s="23" t="s">
        <v>4821</v>
      </c>
      <c r="J1240" s="23">
        <f>IF(TRIM(B1240)="?",'Cleaning Summary'!$B$28,B1240)</f>
        <v>1988</v>
      </c>
      <c r="K1240" s="23" t="str">
        <f>IF(TRIM(C1240)="?",'Cleaning Summary'!$B$27,C1240)</f>
        <v>Sep</v>
      </c>
      <c r="L1240" s="23" t="str">
        <f>IF(TRIM(G1240)="?",'Cleaning Summary'!$B$40,G1240)</f>
        <v>tier - 3</v>
      </c>
      <c r="M1240" s="23" t="str">
        <f>IF(TRIM(H1240)="?",'Cleaning Summary'!$B$45,H1240)</f>
        <v>tier - 1</v>
      </c>
      <c r="N1240" s="23" t="str">
        <f>IF(TRIM(I1240)="?",'Cleaning Summary'!$B$29,I1240)</f>
        <v>R1021</v>
      </c>
      <c r="O1240" s="29">
        <f>DATE(J1240,MATCH(K1240,{"Jan","Feb","Mar","Apr","May","Jun","Jul","Aug","Sep","Oct","Nov","Dec"},0),D1240)</f>
        <v>32400</v>
      </c>
      <c r="P1240" s="23">
        <f>DATEDIF(O1240,'Cleaning Summary'!$B$62,"Y")</f>
        <v>34</v>
      </c>
    </row>
    <row r="1241" spans="1:16" x14ac:dyDescent="0.35">
      <c r="A1241" s="23" t="s">
        <v>2315</v>
      </c>
      <c r="B1241" s="23">
        <v>1963</v>
      </c>
      <c r="C1241" s="23" t="s">
        <v>73</v>
      </c>
      <c r="D1241" s="23">
        <v>24</v>
      </c>
      <c r="E1241" s="23">
        <v>0</v>
      </c>
      <c r="F1241" s="28">
        <v>10308.040000000001</v>
      </c>
      <c r="G1241" s="23" t="s">
        <v>87</v>
      </c>
      <c r="H1241" s="23" t="s">
        <v>85</v>
      </c>
      <c r="I1241" s="23" t="s">
        <v>4805</v>
      </c>
      <c r="J1241" s="23">
        <f>IF(TRIM(B1241)="?",'Cleaning Summary'!$B$28,B1241)</f>
        <v>1963</v>
      </c>
      <c r="K1241" s="23" t="str">
        <f>IF(TRIM(C1241)="?",'Cleaning Summary'!$B$27,C1241)</f>
        <v>Sep</v>
      </c>
      <c r="L1241" s="23" t="str">
        <f>IF(TRIM(G1241)="?",'Cleaning Summary'!$B$40,G1241)</f>
        <v>tier - 3</v>
      </c>
      <c r="M1241" s="23" t="str">
        <f>IF(TRIM(H1241)="?",'Cleaning Summary'!$B$45,H1241)</f>
        <v>tier - 1</v>
      </c>
      <c r="N1241" s="23" t="str">
        <f>IF(TRIM(I1241)="?",'Cleaning Summary'!$B$29,I1241)</f>
        <v>R1013</v>
      </c>
      <c r="O1241" s="29">
        <f>DATE(J1241,MATCH(K1241,{"Jan","Feb","Mar","Apr","May","Jun","Jul","Aug","Sep","Oct","Nov","Dec"},0),D1241)</f>
        <v>23278</v>
      </c>
      <c r="P1241" s="23">
        <f>DATEDIF(O1241,'Cleaning Summary'!$B$62,"Y")</f>
        <v>59</v>
      </c>
    </row>
    <row r="1242" spans="1:16" x14ac:dyDescent="0.35">
      <c r="A1242" s="23" t="s">
        <v>2313</v>
      </c>
      <c r="B1242" s="23">
        <v>1962</v>
      </c>
      <c r="C1242" s="23" t="s">
        <v>4804</v>
      </c>
      <c r="D1242" s="23">
        <v>12</v>
      </c>
      <c r="E1242" s="23">
        <v>0</v>
      </c>
      <c r="F1242" s="28">
        <v>10310.780000000001</v>
      </c>
      <c r="G1242" s="23" t="s">
        <v>87</v>
      </c>
      <c r="H1242" s="23" t="s">
        <v>87</v>
      </c>
      <c r="I1242" s="23" t="s">
        <v>4808</v>
      </c>
      <c r="J1242" s="23">
        <f>IF(TRIM(B1242)="?",'Cleaning Summary'!$B$28,B1242)</f>
        <v>1962</v>
      </c>
      <c r="K1242" s="23" t="str">
        <f>IF(TRIM(C1242)="?",'Cleaning Summary'!$B$27,C1242)</f>
        <v>Jul</v>
      </c>
      <c r="L1242" s="23" t="str">
        <f>IF(TRIM(G1242)="?",'Cleaning Summary'!$B$40,G1242)</f>
        <v>tier - 3</v>
      </c>
      <c r="M1242" s="23" t="str">
        <f>IF(TRIM(H1242)="?",'Cleaning Summary'!$B$45,H1242)</f>
        <v>tier - 3</v>
      </c>
      <c r="N1242" s="23" t="str">
        <f>IF(TRIM(I1242)="?",'Cleaning Summary'!$B$29,I1242)</f>
        <v>R1012</v>
      </c>
      <c r="O1242" s="29">
        <f>DATE(J1242,MATCH(K1242,{"Jan","Feb","Mar","Apr","May","Jun","Jul","Aug","Sep","Oct","Nov","Dec"},0),D1242)</f>
        <v>22839</v>
      </c>
      <c r="P1242" s="23">
        <f>DATEDIF(O1242,'Cleaning Summary'!$B$62,"Y")</f>
        <v>60</v>
      </c>
    </row>
    <row r="1243" spans="1:16" x14ac:dyDescent="0.35">
      <c r="A1243" s="23" t="s">
        <v>2311</v>
      </c>
      <c r="B1243" s="23">
        <v>1991</v>
      </c>
      <c r="C1243" s="23" t="s">
        <v>4806</v>
      </c>
      <c r="D1243" s="23">
        <v>17</v>
      </c>
      <c r="E1243" s="23">
        <v>3</v>
      </c>
      <c r="F1243" s="28">
        <v>10315.91</v>
      </c>
      <c r="G1243" s="23" t="s">
        <v>87</v>
      </c>
      <c r="H1243" s="23" t="s">
        <v>86</v>
      </c>
      <c r="I1243" s="23" t="s">
        <v>4808</v>
      </c>
      <c r="J1243" s="23">
        <f>IF(TRIM(B1243)="?",'Cleaning Summary'!$B$28,B1243)</f>
        <v>1991</v>
      </c>
      <c r="K1243" s="23" t="str">
        <f>IF(TRIM(C1243)="?",'Cleaning Summary'!$B$27,C1243)</f>
        <v>Nov</v>
      </c>
      <c r="L1243" s="23" t="str">
        <f>IF(TRIM(G1243)="?",'Cleaning Summary'!$B$40,G1243)</f>
        <v>tier - 3</v>
      </c>
      <c r="M1243" s="23" t="str">
        <f>IF(TRIM(H1243)="?",'Cleaning Summary'!$B$45,H1243)</f>
        <v>tier - 2</v>
      </c>
      <c r="N1243" s="23" t="str">
        <f>IF(TRIM(I1243)="?",'Cleaning Summary'!$B$29,I1243)</f>
        <v>R1012</v>
      </c>
      <c r="O1243" s="29">
        <f>DATE(J1243,MATCH(K1243,{"Jan","Feb","Mar","Apr","May","Jun","Jul","Aug","Sep","Oct","Nov","Dec"},0),D1243)</f>
        <v>33559</v>
      </c>
      <c r="P1243" s="23">
        <f>DATEDIF(O1243,'Cleaning Summary'!$B$62,"Y")</f>
        <v>31</v>
      </c>
    </row>
    <row r="1244" spans="1:16" x14ac:dyDescent="0.35">
      <c r="A1244" s="23" t="s">
        <v>2309</v>
      </c>
      <c r="B1244" s="23">
        <v>1991</v>
      </c>
      <c r="C1244" s="23" t="s">
        <v>4810</v>
      </c>
      <c r="D1244" s="23">
        <v>21</v>
      </c>
      <c r="E1244" s="23">
        <v>3</v>
      </c>
      <c r="F1244" s="28">
        <v>10322.9</v>
      </c>
      <c r="G1244" s="23" t="s">
        <v>87</v>
      </c>
      <c r="H1244" s="23" t="s">
        <v>85</v>
      </c>
      <c r="I1244" s="23" t="s">
        <v>4824</v>
      </c>
      <c r="J1244" s="23">
        <f>IF(TRIM(B1244)="?",'Cleaning Summary'!$B$28,B1244)</f>
        <v>1991</v>
      </c>
      <c r="K1244" s="23" t="str">
        <f>IF(TRIM(C1244)="?",'Cleaning Summary'!$B$27,C1244)</f>
        <v>Aug</v>
      </c>
      <c r="L1244" s="23" t="str">
        <f>IF(TRIM(G1244)="?",'Cleaning Summary'!$B$40,G1244)</f>
        <v>tier - 3</v>
      </c>
      <c r="M1244" s="23" t="str">
        <f>IF(TRIM(H1244)="?",'Cleaning Summary'!$B$45,H1244)</f>
        <v>tier - 1</v>
      </c>
      <c r="N1244" s="23" t="str">
        <f>IF(TRIM(I1244)="?",'Cleaning Summary'!$B$29,I1244)</f>
        <v>R1026</v>
      </c>
      <c r="O1244" s="29">
        <f>DATE(J1244,MATCH(K1244,{"Jan","Feb","Mar","Apr","May","Jun","Jul","Aug","Sep","Oct","Nov","Dec"},0),D1244)</f>
        <v>33471</v>
      </c>
      <c r="P1244" s="23">
        <f>DATEDIF(O1244,'Cleaning Summary'!$B$62,"Y")</f>
        <v>31</v>
      </c>
    </row>
    <row r="1245" spans="1:16" x14ac:dyDescent="0.35">
      <c r="A1245" s="23" t="s">
        <v>2307</v>
      </c>
      <c r="B1245" s="23">
        <v>1970</v>
      </c>
      <c r="C1245" s="23" t="s">
        <v>4809</v>
      </c>
      <c r="D1245" s="23">
        <v>1</v>
      </c>
      <c r="E1245" s="23">
        <v>2</v>
      </c>
      <c r="F1245" s="28">
        <v>10325.209999999999</v>
      </c>
      <c r="G1245" s="23" t="s">
        <v>87</v>
      </c>
      <c r="H1245" s="23" t="s">
        <v>87</v>
      </c>
      <c r="I1245" s="23" t="s">
        <v>4812</v>
      </c>
      <c r="J1245" s="23">
        <f>IF(TRIM(B1245)="?",'Cleaning Summary'!$B$28,B1245)</f>
        <v>1970</v>
      </c>
      <c r="K1245" s="23" t="str">
        <f>IF(TRIM(C1245)="?",'Cleaning Summary'!$B$27,C1245)</f>
        <v>Dec</v>
      </c>
      <c r="L1245" s="23" t="str">
        <f>IF(TRIM(G1245)="?",'Cleaning Summary'!$B$40,G1245)</f>
        <v>tier - 3</v>
      </c>
      <c r="M1245" s="23" t="str">
        <f>IF(TRIM(H1245)="?",'Cleaning Summary'!$B$45,H1245)</f>
        <v>tier - 3</v>
      </c>
      <c r="N1245" s="23" t="str">
        <f>IF(TRIM(I1245)="?",'Cleaning Summary'!$B$29,I1245)</f>
        <v>R1011</v>
      </c>
      <c r="O1245" s="29">
        <f>DATE(J1245,MATCH(K1245,{"Jan","Feb","Mar","Apr","May","Jun","Jul","Aug","Sep","Oct","Nov","Dec"},0),D1245)</f>
        <v>25903</v>
      </c>
      <c r="P1245" s="23">
        <f>DATEDIF(O1245,'Cleaning Summary'!$B$62,"Y")</f>
        <v>52</v>
      </c>
    </row>
    <row r="1246" spans="1:16" x14ac:dyDescent="0.35">
      <c r="A1246" s="23" t="s">
        <v>2305</v>
      </c>
      <c r="B1246" s="23">
        <v>1982</v>
      </c>
      <c r="C1246" s="23" t="s">
        <v>4804</v>
      </c>
      <c r="D1246" s="23">
        <v>21</v>
      </c>
      <c r="E1246" s="23">
        <v>3</v>
      </c>
      <c r="F1246" s="28">
        <v>10329.06</v>
      </c>
      <c r="G1246" s="23" t="s">
        <v>87</v>
      </c>
      <c r="H1246" s="23" t="s">
        <v>85</v>
      </c>
      <c r="I1246" s="23" t="s">
        <v>4821</v>
      </c>
      <c r="J1246" s="23">
        <f>IF(TRIM(B1246)="?",'Cleaning Summary'!$B$28,B1246)</f>
        <v>1982</v>
      </c>
      <c r="K1246" s="23" t="str">
        <f>IF(TRIM(C1246)="?",'Cleaning Summary'!$B$27,C1246)</f>
        <v>Jul</v>
      </c>
      <c r="L1246" s="23" t="str">
        <f>IF(TRIM(G1246)="?",'Cleaning Summary'!$B$40,G1246)</f>
        <v>tier - 3</v>
      </c>
      <c r="M1246" s="23" t="str">
        <f>IF(TRIM(H1246)="?",'Cleaning Summary'!$B$45,H1246)</f>
        <v>tier - 1</v>
      </c>
      <c r="N1246" s="23" t="str">
        <f>IF(TRIM(I1246)="?",'Cleaning Summary'!$B$29,I1246)</f>
        <v>R1021</v>
      </c>
      <c r="O1246" s="29">
        <f>DATE(J1246,MATCH(K1246,{"Jan","Feb","Mar","Apr","May","Jun","Jul","Aug","Sep","Oct","Nov","Dec"},0),D1246)</f>
        <v>30153</v>
      </c>
      <c r="P1246" s="23">
        <f>DATEDIF(O1246,'Cleaning Summary'!$B$62,"Y")</f>
        <v>40</v>
      </c>
    </row>
    <row r="1247" spans="1:16" x14ac:dyDescent="0.35">
      <c r="A1247" s="23" t="s">
        <v>2303</v>
      </c>
      <c r="B1247" s="23">
        <v>1968</v>
      </c>
      <c r="C1247" s="23" t="s">
        <v>4804</v>
      </c>
      <c r="D1247" s="23">
        <v>19</v>
      </c>
      <c r="E1247" s="23">
        <v>0</v>
      </c>
      <c r="F1247" s="28">
        <v>10338.93</v>
      </c>
      <c r="G1247" s="23" t="s">
        <v>87</v>
      </c>
      <c r="H1247" s="23" t="s">
        <v>85</v>
      </c>
      <c r="I1247" s="23" t="s">
        <v>4805</v>
      </c>
      <c r="J1247" s="23">
        <f>IF(TRIM(B1247)="?",'Cleaning Summary'!$B$28,B1247)</f>
        <v>1968</v>
      </c>
      <c r="K1247" s="23" t="str">
        <f>IF(TRIM(C1247)="?",'Cleaning Summary'!$B$27,C1247)</f>
        <v>Jul</v>
      </c>
      <c r="L1247" s="23" t="str">
        <f>IF(TRIM(G1247)="?",'Cleaning Summary'!$B$40,G1247)</f>
        <v>tier - 3</v>
      </c>
      <c r="M1247" s="23" t="str">
        <f>IF(TRIM(H1247)="?",'Cleaning Summary'!$B$45,H1247)</f>
        <v>tier - 1</v>
      </c>
      <c r="N1247" s="23" t="str">
        <f>IF(TRIM(I1247)="?",'Cleaning Summary'!$B$29,I1247)</f>
        <v>R1013</v>
      </c>
      <c r="O1247" s="29">
        <f>DATE(J1247,MATCH(K1247,{"Jan","Feb","Mar","Apr","May","Jun","Jul","Aug","Sep","Oct","Nov","Dec"},0),D1247)</f>
        <v>25038</v>
      </c>
      <c r="P1247" s="23">
        <f>DATEDIF(O1247,'Cleaning Summary'!$B$62,"Y")</f>
        <v>54</v>
      </c>
    </row>
    <row r="1248" spans="1:16" x14ac:dyDescent="0.35">
      <c r="A1248" s="23" t="s">
        <v>2301</v>
      </c>
      <c r="B1248" s="23">
        <v>1973</v>
      </c>
      <c r="C1248" s="23" t="s">
        <v>4810</v>
      </c>
      <c r="D1248" s="23">
        <v>8</v>
      </c>
      <c r="E1248" s="23">
        <v>0</v>
      </c>
      <c r="F1248" s="28">
        <v>10345.93</v>
      </c>
      <c r="G1248" s="23" t="s">
        <v>87</v>
      </c>
      <c r="H1248" s="23" t="s">
        <v>86</v>
      </c>
      <c r="I1248" s="23" t="s">
        <v>4821</v>
      </c>
      <c r="J1248" s="23">
        <f>IF(TRIM(B1248)="?",'Cleaning Summary'!$B$28,B1248)</f>
        <v>1973</v>
      </c>
      <c r="K1248" s="23" t="str">
        <f>IF(TRIM(C1248)="?",'Cleaning Summary'!$B$27,C1248)</f>
        <v>Aug</v>
      </c>
      <c r="L1248" s="23" t="str">
        <f>IF(TRIM(G1248)="?",'Cleaning Summary'!$B$40,G1248)</f>
        <v>tier - 3</v>
      </c>
      <c r="M1248" s="23" t="str">
        <f>IF(TRIM(H1248)="?",'Cleaning Summary'!$B$45,H1248)</f>
        <v>tier - 2</v>
      </c>
      <c r="N1248" s="23" t="str">
        <f>IF(TRIM(I1248)="?",'Cleaning Summary'!$B$29,I1248)</f>
        <v>R1021</v>
      </c>
      <c r="O1248" s="29">
        <f>DATE(J1248,MATCH(K1248,{"Jan","Feb","Mar","Apr","May","Jun","Jul","Aug","Sep","Oct","Nov","Dec"},0),D1248)</f>
        <v>26884</v>
      </c>
      <c r="P1248" s="23">
        <f>DATEDIF(O1248,'Cleaning Summary'!$B$62,"Y")</f>
        <v>49</v>
      </c>
    </row>
    <row r="1249" spans="1:16" x14ac:dyDescent="0.35">
      <c r="A1249" s="23" t="s">
        <v>2299</v>
      </c>
      <c r="B1249" s="23">
        <v>1974</v>
      </c>
      <c r="C1249" s="23" t="s">
        <v>73</v>
      </c>
      <c r="D1249" s="23">
        <v>29</v>
      </c>
      <c r="E1249" s="23">
        <v>0</v>
      </c>
      <c r="F1249" s="28">
        <v>10352.48</v>
      </c>
      <c r="G1249" s="23" t="s">
        <v>87</v>
      </c>
      <c r="H1249" s="23" t="s">
        <v>85</v>
      </c>
      <c r="I1249" s="23" t="s">
        <v>4808</v>
      </c>
      <c r="J1249" s="23">
        <f>IF(TRIM(B1249)="?",'Cleaning Summary'!$B$28,B1249)</f>
        <v>1974</v>
      </c>
      <c r="K1249" s="23" t="str">
        <f>IF(TRIM(C1249)="?",'Cleaning Summary'!$B$27,C1249)</f>
        <v>Sep</v>
      </c>
      <c r="L1249" s="23" t="str">
        <f>IF(TRIM(G1249)="?",'Cleaning Summary'!$B$40,G1249)</f>
        <v>tier - 3</v>
      </c>
      <c r="M1249" s="23" t="str">
        <f>IF(TRIM(H1249)="?",'Cleaning Summary'!$B$45,H1249)</f>
        <v>tier - 1</v>
      </c>
      <c r="N1249" s="23" t="str">
        <f>IF(TRIM(I1249)="?",'Cleaning Summary'!$B$29,I1249)</f>
        <v>R1012</v>
      </c>
      <c r="O1249" s="29">
        <f>DATE(J1249,MATCH(K1249,{"Jan","Feb","Mar","Apr","May","Jun","Jul","Aug","Sep","Oct","Nov","Dec"},0),D1249)</f>
        <v>27301</v>
      </c>
      <c r="P1249" s="23">
        <f>DATEDIF(O1249,'Cleaning Summary'!$B$62,"Y")</f>
        <v>48</v>
      </c>
    </row>
    <row r="1250" spans="1:16" x14ac:dyDescent="0.35">
      <c r="A1250" s="23" t="s">
        <v>2297</v>
      </c>
      <c r="B1250" s="23">
        <v>1969</v>
      </c>
      <c r="C1250" s="23" t="s">
        <v>4807</v>
      </c>
      <c r="D1250" s="23">
        <v>17</v>
      </c>
      <c r="E1250" s="23">
        <v>0</v>
      </c>
      <c r="F1250" s="28">
        <v>10355.64</v>
      </c>
      <c r="G1250" s="23" t="s">
        <v>87</v>
      </c>
      <c r="H1250" s="23" t="s">
        <v>85</v>
      </c>
      <c r="I1250" s="23" t="s">
        <v>4808</v>
      </c>
      <c r="J1250" s="23">
        <f>IF(TRIM(B1250)="?",'Cleaning Summary'!$B$28,B1250)</f>
        <v>1969</v>
      </c>
      <c r="K1250" s="23" t="str">
        <f>IF(TRIM(C1250)="?",'Cleaning Summary'!$B$27,C1250)</f>
        <v>Jun</v>
      </c>
      <c r="L1250" s="23" t="str">
        <f>IF(TRIM(G1250)="?",'Cleaning Summary'!$B$40,G1250)</f>
        <v>tier - 3</v>
      </c>
      <c r="M1250" s="23" t="str">
        <f>IF(TRIM(H1250)="?",'Cleaning Summary'!$B$45,H1250)</f>
        <v>tier - 1</v>
      </c>
      <c r="N1250" s="23" t="str">
        <f>IF(TRIM(I1250)="?",'Cleaning Summary'!$B$29,I1250)</f>
        <v>R1012</v>
      </c>
      <c r="O1250" s="29">
        <f>DATE(J1250,MATCH(K1250,{"Jan","Feb","Mar","Apr","May","Jun","Jul","Aug","Sep","Oct","Nov","Dec"},0),D1250)</f>
        <v>25371</v>
      </c>
      <c r="P1250" s="23">
        <f>DATEDIF(O1250,'Cleaning Summary'!$B$62,"Y")</f>
        <v>53</v>
      </c>
    </row>
    <row r="1251" spans="1:16" x14ac:dyDescent="0.35">
      <c r="A1251" s="23" t="s">
        <v>2295</v>
      </c>
      <c r="B1251" s="23">
        <v>1971</v>
      </c>
      <c r="C1251" s="23" t="s">
        <v>73</v>
      </c>
      <c r="D1251" s="23">
        <v>6</v>
      </c>
      <c r="E1251" s="23">
        <v>0</v>
      </c>
      <c r="F1251" s="28">
        <v>10356.67</v>
      </c>
      <c r="G1251" s="23" t="s">
        <v>87</v>
      </c>
      <c r="H1251" s="23" t="s">
        <v>85</v>
      </c>
      <c r="I1251" s="23" t="s">
        <v>4817</v>
      </c>
      <c r="J1251" s="23">
        <f>IF(TRIM(B1251)="?",'Cleaning Summary'!$B$28,B1251)</f>
        <v>1971</v>
      </c>
      <c r="K1251" s="23" t="str">
        <f>IF(TRIM(C1251)="?",'Cleaning Summary'!$B$27,C1251)</f>
        <v>Sep</v>
      </c>
      <c r="L1251" s="23" t="str">
        <f>IF(TRIM(G1251)="?",'Cleaning Summary'!$B$40,G1251)</f>
        <v>tier - 3</v>
      </c>
      <c r="M1251" s="23" t="str">
        <f>IF(TRIM(H1251)="?",'Cleaning Summary'!$B$45,H1251)</f>
        <v>tier - 1</v>
      </c>
      <c r="N1251" s="23" t="str">
        <f>IF(TRIM(I1251)="?",'Cleaning Summary'!$B$29,I1251)</f>
        <v>R1025</v>
      </c>
      <c r="O1251" s="29">
        <f>DATE(J1251,MATCH(K1251,{"Jan","Feb","Mar","Apr","May","Jun","Jul","Aug","Sep","Oct","Nov","Dec"},0),D1251)</f>
        <v>26182</v>
      </c>
      <c r="P1251" s="23">
        <f>DATEDIF(O1251,'Cleaning Summary'!$B$62,"Y")</f>
        <v>51</v>
      </c>
    </row>
    <row r="1252" spans="1:16" x14ac:dyDescent="0.35">
      <c r="A1252" s="23" t="s">
        <v>2293</v>
      </c>
      <c r="B1252" s="23">
        <v>1973</v>
      </c>
      <c r="C1252" s="23" t="s">
        <v>73</v>
      </c>
      <c r="D1252" s="23">
        <v>29</v>
      </c>
      <c r="E1252" s="23">
        <v>2</v>
      </c>
      <c r="F1252" s="28">
        <v>10370.91</v>
      </c>
      <c r="G1252" s="23" t="s">
        <v>87</v>
      </c>
      <c r="H1252" s="23" t="s">
        <v>87</v>
      </c>
      <c r="I1252" s="23" t="s">
        <v>4818</v>
      </c>
      <c r="J1252" s="23">
        <f>IF(TRIM(B1252)="?",'Cleaning Summary'!$B$28,B1252)</f>
        <v>1973</v>
      </c>
      <c r="K1252" s="23" t="str">
        <f>IF(TRIM(C1252)="?",'Cleaning Summary'!$B$27,C1252)</f>
        <v>Sep</v>
      </c>
      <c r="L1252" s="23" t="str">
        <f>IF(TRIM(G1252)="?",'Cleaning Summary'!$B$40,G1252)</f>
        <v>tier - 3</v>
      </c>
      <c r="M1252" s="23" t="str">
        <f>IF(TRIM(H1252)="?",'Cleaning Summary'!$B$45,H1252)</f>
        <v>tier - 3</v>
      </c>
      <c r="N1252" s="23" t="str">
        <f>IF(TRIM(I1252)="?",'Cleaning Summary'!$B$29,I1252)</f>
        <v>R1024</v>
      </c>
      <c r="O1252" s="29">
        <f>DATE(J1252,MATCH(K1252,{"Jan","Feb","Mar","Apr","May","Jun","Jul","Aug","Sep","Oct","Nov","Dec"},0),D1252)</f>
        <v>26936</v>
      </c>
      <c r="P1252" s="23">
        <f>DATEDIF(O1252,'Cleaning Summary'!$B$62,"Y")</f>
        <v>49</v>
      </c>
    </row>
    <row r="1253" spans="1:16" x14ac:dyDescent="0.35">
      <c r="A1253" s="23" t="s">
        <v>2291</v>
      </c>
      <c r="B1253" s="23">
        <v>1973</v>
      </c>
      <c r="C1253" s="23" t="s">
        <v>73</v>
      </c>
      <c r="D1253" s="23">
        <v>19</v>
      </c>
      <c r="E1253" s="23">
        <v>3</v>
      </c>
      <c r="F1253" s="28">
        <v>10381.48</v>
      </c>
      <c r="G1253" s="23" t="s">
        <v>87</v>
      </c>
      <c r="H1253" s="23" t="s">
        <v>87</v>
      </c>
      <c r="I1253" s="23" t="s">
        <v>4805</v>
      </c>
      <c r="J1253" s="23">
        <f>IF(TRIM(B1253)="?",'Cleaning Summary'!$B$28,B1253)</f>
        <v>1973</v>
      </c>
      <c r="K1253" s="23" t="str">
        <f>IF(TRIM(C1253)="?",'Cleaning Summary'!$B$27,C1253)</f>
        <v>Sep</v>
      </c>
      <c r="L1253" s="23" t="str">
        <f>IF(TRIM(G1253)="?",'Cleaning Summary'!$B$40,G1253)</f>
        <v>tier - 3</v>
      </c>
      <c r="M1253" s="23" t="str">
        <f>IF(TRIM(H1253)="?",'Cleaning Summary'!$B$45,H1253)</f>
        <v>tier - 3</v>
      </c>
      <c r="N1253" s="23" t="str">
        <f>IF(TRIM(I1253)="?",'Cleaning Summary'!$B$29,I1253)</f>
        <v>R1013</v>
      </c>
      <c r="O1253" s="29">
        <f>DATE(J1253,MATCH(K1253,{"Jan","Feb","Mar","Apr","May","Jun","Jul","Aug","Sep","Oct","Nov","Dec"},0),D1253)</f>
        <v>26926</v>
      </c>
      <c r="P1253" s="23">
        <f>DATEDIF(O1253,'Cleaning Summary'!$B$62,"Y")</f>
        <v>49</v>
      </c>
    </row>
    <row r="1254" spans="1:16" x14ac:dyDescent="0.35">
      <c r="A1254" s="23" t="s">
        <v>2289</v>
      </c>
      <c r="B1254" s="23">
        <v>1969</v>
      </c>
      <c r="C1254" s="23" t="s">
        <v>4804</v>
      </c>
      <c r="D1254" s="23">
        <v>7</v>
      </c>
      <c r="E1254" s="23">
        <v>0</v>
      </c>
      <c r="F1254" s="28">
        <v>10403.27</v>
      </c>
      <c r="G1254" s="23" t="s">
        <v>87</v>
      </c>
      <c r="H1254" s="23" t="s">
        <v>86</v>
      </c>
      <c r="I1254" s="23" t="s">
        <v>4823</v>
      </c>
      <c r="J1254" s="23">
        <f>IF(TRIM(B1254)="?",'Cleaning Summary'!$B$28,B1254)</f>
        <v>1969</v>
      </c>
      <c r="K1254" s="23" t="str">
        <f>IF(TRIM(C1254)="?",'Cleaning Summary'!$B$27,C1254)</f>
        <v>Jul</v>
      </c>
      <c r="L1254" s="23" t="str">
        <f>IF(TRIM(G1254)="?",'Cleaning Summary'!$B$40,G1254)</f>
        <v>tier - 3</v>
      </c>
      <c r="M1254" s="23" t="str">
        <f>IF(TRIM(H1254)="?",'Cleaning Summary'!$B$45,H1254)</f>
        <v>tier - 2</v>
      </c>
      <c r="N1254" s="23" t="str">
        <f>IF(TRIM(I1254)="?",'Cleaning Summary'!$B$29,I1254)</f>
        <v>R1020</v>
      </c>
      <c r="O1254" s="29">
        <f>DATE(J1254,MATCH(K1254,{"Jan","Feb","Mar","Apr","May","Jun","Jul","Aug","Sep","Oct","Nov","Dec"},0),D1254)</f>
        <v>25391</v>
      </c>
      <c r="P1254" s="23">
        <f>DATEDIF(O1254,'Cleaning Summary'!$B$62,"Y")</f>
        <v>53</v>
      </c>
    </row>
    <row r="1255" spans="1:16" x14ac:dyDescent="0.35">
      <c r="A1255" s="23" t="s">
        <v>2287</v>
      </c>
      <c r="B1255" s="23">
        <v>1975</v>
      </c>
      <c r="C1255" s="23" t="s">
        <v>4807</v>
      </c>
      <c r="D1255" s="23">
        <v>5</v>
      </c>
      <c r="E1255" s="23">
        <v>4</v>
      </c>
      <c r="F1255" s="28">
        <v>10407.09</v>
      </c>
      <c r="G1255" s="23" t="s">
        <v>87</v>
      </c>
      <c r="H1255" s="23" t="s">
        <v>85</v>
      </c>
      <c r="I1255" s="23" t="s">
        <v>4813</v>
      </c>
      <c r="J1255" s="23">
        <f>IF(TRIM(B1255)="?",'Cleaning Summary'!$B$28,B1255)</f>
        <v>1975</v>
      </c>
      <c r="K1255" s="23" t="str">
        <f>IF(TRIM(C1255)="?",'Cleaning Summary'!$B$27,C1255)</f>
        <v>Jun</v>
      </c>
      <c r="L1255" s="23" t="str">
        <f>IF(TRIM(G1255)="?",'Cleaning Summary'!$B$40,G1255)</f>
        <v>tier - 3</v>
      </c>
      <c r="M1255" s="23" t="str">
        <f>IF(TRIM(H1255)="?",'Cleaning Summary'!$B$45,H1255)</f>
        <v>tier - 1</v>
      </c>
      <c r="N1255" s="23" t="str">
        <f>IF(TRIM(I1255)="?",'Cleaning Summary'!$B$29,I1255)</f>
        <v>R1015</v>
      </c>
      <c r="O1255" s="29">
        <f>DATE(J1255,MATCH(K1255,{"Jan","Feb","Mar","Apr","May","Jun","Jul","Aug","Sep","Oct","Nov","Dec"},0),D1255)</f>
        <v>27550</v>
      </c>
      <c r="P1255" s="23">
        <f>DATEDIF(O1255,'Cleaning Summary'!$B$62,"Y")</f>
        <v>48</v>
      </c>
    </row>
    <row r="1256" spans="1:16" x14ac:dyDescent="0.35">
      <c r="A1256" s="23" t="s">
        <v>2285</v>
      </c>
      <c r="B1256" s="23">
        <v>1980</v>
      </c>
      <c r="C1256" s="23" t="s">
        <v>4811</v>
      </c>
      <c r="D1256" s="23">
        <v>24</v>
      </c>
      <c r="E1256" s="23">
        <v>2</v>
      </c>
      <c r="F1256" s="28">
        <v>10407.98</v>
      </c>
      <c r="G1256" s="23" t="s">
        <v>87</v>
      </c>
      <c r="H1256" s="23" t="s">
        <v>85</v>
      </c>
      <c r="I1256" s="23" t="s">
        <v>4821</v>
      </c>
      <c r="J1256" s="23">
        <f>IF(TRIM(B1256)="?",'Cleaning Summary'!$B$28,B1256)</f>
        <v>1980</v>
      </c>
      <c r="K1256" s="23" t="str">
        <f>IF(TRIM(C1256)="?",'Cleaning Summary'!$B$27,C1256)</f>
        <v>Oct</v>
      </c>
      <c r="L1256" s="23" t="str">
        <f>IF(TRIM(G1256)="?",'Cleaning Summary'!$B$40,G1256)</f>
        <v>tier - 3</v>
      </c>
      <c r="M1256" s="23" t="str">
        <f>IF(TRIM(H1256)="?",'Cleaning Summary'!$B$45,H1256)</f>
        <v>tier - 1</v>
      </c>
      <c r="N1256" s="23" t="str">
        <f>IF(TRIM(I1256)="?",'Cleaning Summary'!$B$29,I1256)</f>
        <v>R1021</v>
      </c>
      <c r="O1256" s="29">
        <f>DATE(J1256,MATCH(K1256,{"Jan","Feb","Mar","Apr","May","Jun","Jul","Aug","Sep","Oct","Nov","Dec"},0),D1256)</f>
        <v>29518</v>
      </c>
      <c r="P1256" s="23">
        <f>DATEDIF(O1256,'Cleaning Summary'!$B$62,"Y")</f>
        <v>42</v>
      </c>
    </row>
    <row r="1257" spans="1:16" x14ac:dyDescent="0.35">
      <c r="A1257" s="23" t="s">
        <v>2283</v>
      </c>
      <c r="B1257" s="23">
        <v>1973</v>
      </c>
      <c r="C1257" s="23" t="s">
        <v>4811</v>
      </c>
      <c r="D1257" s="23">
        <v>11</v>
      </c>
      <c r="E1257" s="23">
        <v>0</v>
      </c>
      <c r="F1257" s="28">
        <v>10419.59</v>
      </c>
      <c r="G1257" s="23" t="s">
        <v>87</v>
      </c>
      <c r="H1257" s="23" t="s">
        <v>86</v>
      </c>
      <c r="I1257" s="23" t="s">
        <v>4817</v>
      </c>
      <c r="J1257" s="23">
        <f>IF(TRIM(B1257)="?",'Cleaning Summary'!$B$28,B1257)</f>
        <v>1973</v>
      </c>
      <c r="K1257" s="23" t="str">
        <f>IF(TRIM(C1257)="?",'Cleaning Summary'!$B$27,C1257)</f>
        <v>Oct</v>
      </c>
      <c r="L1257" s="23" t="str">
        <f>IF(TRIM(G1257)="?",'Cleaning Summary'!$B$40,G1257)</f>
        <v>tier - 3</v>
      </c>
      <c r="M1257" s="23" t="str">
        <f>IF(TRIM(H1257)="?",'Cleaning Summary'!$B$45,H1257)</f>
        <v>tier - 2</v>
      </c>
      <c r="N1257" s="23" t="str">
        <f>IF(TRIM(I1257)="?",'Cleaning Summary'!$B$29,I1257)</f>
        <v>R1025</v>
      </c>
      <c r="O1257" s="29">
        <f>DATE(J1257,MATCH(K1257,{"Jan","Feb","Mar","Apr","May","Jun","Jul","Aug","Sep","Oct","Nov","Dec"},0),D1257)</f>
        <v>26948</v>
      </c>
      <c r="P1257" s="23">
        <f>DATEDIF(O1257,'Cleaning Summary'!$B$62,"Y")</f>
        <v>49</v>
      </c>
    </row>
    <row r="1258" spans="1:16" x14ac:dyDescent="0.35">
      <c r="A1258" s="23" t="s">
        <v>2281</v>
      </c>
      <c r="B1258" s="23">
        <v>1979</v>
      </c>
      <c r="C1258" s="23" t="s">
        <v>4806</v>
      </c>
      <c r="D1258" s="23">
        <v>25</v>
      </c>
      <c r="E1258" s="23">
        <v>2</v>
      </c>
      <c r="F1258" s="28">
        <v>10419.65</v>
      </c>
      <c r="G1258" s="23" t="s">
        <v>87</v>
      </c>
      <c r="H1258" s="23" t="s">
        <v>86</v>
      </c>
      <c r="I1258" s="23" t="s">
        <v>4817</v>
      </c>
      <c r="J1258" s="23">
        <f>IF(TRIM(B1258)="?",'Cleaning Summary'!$B$28,B1258)</f>
        <v>1979</v>
      </c>
      <c r="K1258" s="23" t="str">
        <f>IF(TRIM(C1258)="?",'Cleaning Summary'!$B$27,C1258)</f>
        <v>Nov</v>
      </c>
      <c r="L1258" s="23" t="str">
        <f>IF(TRIM(G1258)="?",'Cleaning Summary'!$B$40,G1258)</f>
        <v>tier - 3</v>
      </c>
      <c r="M1258" s="23" t="str">
        <f>IF(TRIM(H1258)="?",'Cleaning Summary'!$B$45,H1258)</f>
        <v>tier - 2</v>
      </c>
      <c r="N1258" s="23" t="str">
        <f>IF(TRIM(I1258)="?",'Cleaning Summary'!$B$29,I1258)</f>
        <v>R1025</v>
      </c>
      <c r="O1258" s="29">
        <f>DATE(J1258,MATCH(K1258,{"Jan","Feb","Mar","Apr","May","Jun","Jul","Aug","Sep","Oct","Nov","Dec"},0),D1258)</f>
        <v>29184</v>
      </c>
      <c r="P1258" s="23">
        <f>DATEDIF(O1258,'Cleaning Summary'!$B$62,"Y")</f>
        <v>43</v>
      </c>
    </row>
    <row r="1259" spans="1:16" x14ac:dyDescent="0.35">
      <c r="A1259" s="23" t="s">
        <v>2279</v>
      </c>
      <c r="B1259" s="23">
        <v>1968</v>
      </c>
      <c r="C1259" s="23" t="s">
        <v>4809</v>
      </c>
      <c r="D1259" s="23">
        <v>27</v>
      </c>
      <c r="E1259" s="23">
        <v>0</v>
      </c>
      <c r="F1259" s="28">
        <v>10422.92</v>
      </c>
      <c r="G1259" s="23" t="s">
        <v>87</v>
      </c>
      <c r="H1259" s="23" t="s">
        <v>85</v>
      </c>
      <c r="I1259" s="23" t="s">
        <v>4822</v>
      </c>
      <c r="J1259" s="23">
        <f>IF(TRIM(B1259)="?",'Cleaning Summary'!$B$28,B1259)</f>
        <v>1968</v>
      </c>
      <c r="K1259" s="23" t="str">
        <f>IF(TRIM(C1259)="?",'Cleaning Summary'!$B$27,C1259)</f>
        <v>Dec</v>
      </c>
      <c r="L1259" s="23" t="str">
        <f>IF(TRIM(G1259)="?",'Cleaning Summary'!$B$40,G1259)</f>
        <v>tier - 3</v>
      </c>
      <c r="M1259" s="23" t="str">
        <f>IF(TRIM(H1259)="?",'Cleaning Summary'!$B$45,H1259)</f>
        <v>tier - 1</v>
      </c>
      <c r="N1259" s="23" t="str">
        <f>IF(TRIM(I1259)="?",'Cleaning Summary'!$B$29,I1259)</f>
        <v>R1017</v>
      </c>
      <c r="O1259" s="29">
        <f>DATE(J1259,MATCH(K1259,{"Jan","Feb","Mar","Apr","May","Jun","Jul","Aug","Sep","Oct","Nov","Dec"},0),D1259)</f>
        <v>25199</v>
      </c>
      <c r="P1259" s="23">
        <f>DATEDIF(O1259,'Cleaning Summary'!$B$62,"Y")</f>
        <v>54</v>
      </c>
    </row>
    <row r="1260" spans="1:16" x14ac:dyDescent="0.35">
      <c r="A1260" s="23" t="s">
        <v>2277</v>
      </c>
      <c r="B1260" s="23">
        <v>1968</v>
      </c>
      <c r="C1260" s="23" t="s">
        <v>4810</v>
      </c>
      <c r="D1260" s="23">
        <v>23</v>
      </c>
      <c r="E1260" s="23">
        <v>0</v>
      </c>
      <c r="F1260" s="28">
        <v>10435.07</v>
      </c>
      <c r="G1260" s="23" t="s">
        <v>87</v>
      </c>
      <c r="H1260" s="23" t="s">
        <v>85</v>
      </c>
      <c r="I1260" s="23" t="s">
        <v>4815</v>
      </c>
      <c r="J1260" s="23">
        <f>IF(TRIM(B1260)="?",'Cleaning Summary'!$B$28,B1260)</f>
        <v>1968</v>
      </c>
      <c r="K1260" s="23" t="str">
        <f>IF(TRIM(C1260)="?",'Cleaning Summary'!$B$27,C1260)</f>
        <v>Aug</v>
      </c>
      <c r="L1260" s="23" t="str">
        <f>IF(TRIM(G1260)="?",'Cleaning Summary'!$B$40,G1260)</f>
        <v>tier - 3</v>
      </c>
      <c r="M1260" s="23" t="str">
        <f>IF(TRIM(H1260)="?",'Cleaning Summary'!$B$45,H1260)</f>
        <v>tier - 1</v>
      </c>
      <c r="N1260" s="23" t="str">
        <f>IF(TRIM(I1260)="?",'Cleaning Summary'!$B$29,I1260)</f>
        <v>R1016</v>
      </c>
      <c r="O1260" s="29">
        <f>DATE(J1260,MATCH(K1260,{"Jan","Feb","Mar","Apr","May","Jun","Jul","Aug","Sep","Oct","Nov","Dec"},0),D1260)</f>
        <v>25073</v>
      </c>
      <c r="P1260" s="23">
        <f>DATEDIF(O1260,'Cleaning Summary'!$B$62,"Y")</f>
        <v>54</v>
      </c>
    </row>
    <row r="1261" spans="1:16" x14ac:dyDescent="0.35">
      <c r="A1261" s="23" t="s">
        <v>2275</v>
      </c>
      <c r="B1261" s="23">
        <v>1968</v>
      </c>
      <c r="C1261" s="23" t="s">
        <v>4810</v>
      </c>
      <c r="D1261" s="23">
        <v>29</v>
      </c>
      <c r="E1261" s="23">
        <v>1</v>
      </c>
      <c r="F1261" s="28">
        <v>10436.1</v>
      </c>
      <c r="G1261" s="23" t="s">
        <v>87</v>
      </c>
      <c r="H1261" s="23" t="s">
        <v>87</v>
      </c>
      <c r="I1261" s="23" t="s">
        <v>4812</v>
      </c>
      <c r="J1261" s="23">
        <f>IF(TRIM(B1261)="?",'Cleaning Summary'!$B$28,B1261)</f>
        <v>1968</v>
      </c>
      <c r="K1261" s="23" t="str">
        <f>IF(TRIM(C1261)="?",'Cleaning Summary'!$B$27,C1261)</f>
        <v>Aug</v>
      </c>
      <c r="L1261" s="23" t="str">
        <f>IF(TRIM(G1261)="?",'Cleaning Summary'!$B$40,G1261)</f>
        <v>tier - 3</v>
      </c>
      <c r="M1261" s="23" t="str">
        <f>IF(TRIM(H1261)="?",'Cleaning Summary'!$B$45,H1261)</f>
        <v>tier - 3</v>
      </c>
      <c r="N1261" s="23" t="str">
        <f>IF(TRIM(I1261)="?",'Cleaning Summary'!$B$29,I1261)</f>
        <v>R1011</v>
      </c>
      <c r="O1261" s="29">
        <f>DATE(J1261,MATCH(K1261,{"Jan","Feb","Mar","Apr","May","Jun","Jul","Aug","Sep","Oct","Nov","Dec"},0),D1261)</f>
        <v>25079</v>
      </c>
      <c r="P1261" s="23">
        <f>DATEDIF(O1261,'Cleaning Summary'!$B$62,"Y")</f>
        <v>54</v>
      </c>
    </row>
    <row r="1262" spans="1:16" x14ac:dyDescent="0.35">
      <c r="A1262" s="23" t="s">
        <v>2273</v>
      </c>
      <c r="B1262" s="23">
        <v>1968</v>
      </c>
      <c r="C1262" s="23" t="s">
        <v>4806</v>
      </c>
      <c r="D1262" s="23">
        <v>8</v>
      </c>
      <c r="E1262" s="23">
        <v>1</v>
      </c>
      <c r="F1262" s="28">
        <v>10450.549999999999</v>
      </c>
      <c r="G1262" s="23" t="s">
        <v>87</v>
      </c>
      <c r="H1262" s="23" t="s">
        <v>85</v>
      </c>
      <c r="I1262" s="23" t="s">
        <v>4812</v>
      </c>
      <c r="J1262" s="23">
        <f>IF(TRIM(B1262)="?",'Cleaning Summary'!$B$28,B1262)</f>
        <v>1968</v>
      </c>
      <c r="K1262" s="23" t="str">
        <f>IF(TRIM(C1262)="?",'Cleaning Summary'!$B$27,C1262)</f>
        <v>Nov</v>
      </c>
      <c r="L1262" s="23" t="str">
        <f>IF(TRIM(G1262)="?",'Cleaning Summary'!$B$40,G1262)</f>
        <v>tier - 3</v>
      </c>
      <c r="M1262" s="23" t="str">
        <f>IF(TRIM(H1262)="?",'Cleaning Summary'!$B$45,H1262)</f>
        <v>tier - 1</v>
      </c>
      <c r="N1262" s="23" t="str">
        <f>IF(TRIM(I1262)="?",'Cleaning Summary'!$B$29,I1262)</f>
        <v>R1011</v>
      </c>
      <c r="O1262" s="29">
        <f>DATE(J1262,MATCH(K1262,{"Jan","Feb","Mar","Apr","May","Jun","Jul","Aug","Sep","Oct","Nov","Dec"},0),D1262)</f>
        <v>25150</v>
      </c>
      <c r="P1262" s="23">
        <f>DATEDIF(O1262,'Cleaning Summary'!$B$62,"Y")</f>
        <v>54</v>
      </c>
    </row>
    <row r="1263" spans="1:16" x14ac:dyDescent="0.35">
      <c r="A1263" s="23" t="s">
        <v>2271</v>
      </c>
      <c r="B1263" s="23">
        <v>1964</v>
      </c>
      <c r="C1263" s="23" t="s">
        <v>4811</v>
      </c>
      <c r="D1263" s="23">
        <v>14</v>
      </c>
      <c r="E1263" s="23">
        <v>0</v>
      </c>
      <c r="F1263" s="28">
        <v>10455.1</v>
      </c>
      <c r="G1263" s="23" t="s">
        <v>87</v>
      </c>
      <c r="H1263" s="23" t="s">
        <v>85</v>
      </c>
      <c r="I1263" s="23" t="s">
        <v>4808</v>
      </c>
      <c r="J1263" s="23">
        <f>IF(TRIM(B1263)="?",'Cleaning Summary'!$B$28,B1263)</f>
        <v>1964</v>
      </c>
      <c r="K1263" s="23" t="str">
        <f>IF(TRIM(C1263)="?",'Cleaning Summary'!$B$27,C1263)</f>
        <v>Oct</v>
      </c>
      <c r="L1263" s="23" t="str">
        <f>IF(TRIM(G1263)="?",'Cleaning Summary'!$B$40,G1263)</f>
        <v>tier - 3</v>
      </c>
      <c r="M1263" s="23" t="str">
        <f>IF(TRIM(H1263)="?",'Cleaning Summary'!$B$45,H1263)</f>
        <v>tier - 1</v>
      </c>
      <c r="N1263" s="23" t="str">
        <f>IF(TRIM(I1263)="?",'Cleaning Summary'!$B$29,I1263)</f>
        <v>R1012</v>
      </c>
      <c r="O1263" s="29">
        <f>DATE(J1263,MATCH(K1263,{"Jan","Feb","Mar","Apr","May","Jun","Jul","Aug","Sep","Oct","Nov","Dec"},0),D1263)</f>
        <v>23664</v>
      </c>
      <c r="P1263" s="23">
        <f>DATEDIF(O1263,'Cleaning Summary'!$B$62,"Y")</f>
        <v>58</v>
      </c>
    </row>
    <row r="1264" spans="1:16" x14ac:dyDescent="0.35">
      <c r="A1264" s="23" t="s">
        <v>2269</v>
      </c>
      <c r="B1264" s="23">
        <v>1976</v>
      </c>
      <c r="C1264" s="23" t="s">
        <v>4810</v>
      </c>
      <c r="D1264" s="23">
        <v>3</v>
      </c>
      <c r="E1264" s="23">
        <v>2</v>
      </c>
      <c r="F1264" s="28">
        <v>10455.14</v>
      </c>
      <c r="G1264" s="23" t="s">
        <v>87</v>
      </c>
      <c r="H1264" s="23" t="s">
        <v>86</v>
      </c>
      <c r="I1264" s="23" t="s">
        <v>4821</v>
      </c>
      <c r="J1264" s="23">
        <f>IF(TRIM(B1264)="?",'Cleaning Summary'!$B$28,B1264)</f>
        <v>1976</v>
      </c>
      <c r="K1264" s="23" t="str">
        <f>IF(TRIM(C1264)="?",'Cleaning Summary'!$B$27,C1264)</f>
        <v>Aug</v>
      </c>
      <c r="L1264" s="23" t="str">
        <f>IF(TRIM(G1264)="?",'Cleaning Summary'!$B$40,G1264)</f>
        <v>tier - 3</v>
      </c>
      <c r="M1264" s="23" t="str">
        <f>IF(TRIM(H1264)="?",'Cleaning Summary'!$B$45,H1264)</f>
        <v>tier - 2</v>
      </c>
      <c r="N1264" s="23" t="str">
        <f>IF(TRIM(I1264)="?",'Cleaning Summary'!$B$29,I1264)</f>
        <v>R1021</v>
      </c>
      <c r="O1264" s="29">
        <f>DATE(J1264,MATCH(K1264,{"Jan","Feb","Mar","Apr","May","Jun","Jul","Aug","Sep","Oct","Nov","Dec"},0),D1264)</f>
        <v>27975</v>
      </c>
      <c r="P1264" s="23">
        <f>DATEDIF(O1264,'Cleaning Summary'!$B$62,"Y")</f>
        <v>46</v>
      </c>
    </row>
    <row r="1265" spans="1:16" x14ac:dyDescent="0.35">
      <c r="A1265" s="23" t="s">
        <v>2267</v>
      </c>
      <c r="B1265" s="23">
        <v>1964</v>
      </c>
      <c r="C1265" s="23" t="s">
        <v>4804</v>
      </c>
      <c r="D1265" s="23">
        <v>27</v>
      </c>
      <c r="E1265" s="23">
        <v>0</v>
      </c>
      <c r="F1265" s="28">
        <v>10459.19</v>
      </c>
      <c r="G1265" s="23" t="s">
        <v>87</v>
      </c>
      <c r="H1265" s="23" t="s">
        <v>85</v>
      </c>
      <c r="I1265" s="23" t="s">
        <v>4805</v>
      </c>
      <c r="J1265" s="23">
        <f>IF(TRIM(B1265)="?",'Cleaning Summary'!$B$28,B1265)</f>
        <v>1964</v>
      </c>
      <c r="K1265" s="23" t="str">
        <f>IF(TRIM(C1265)="?",'Cleaning Summary'!$B$27,C1265)</f>
        <v>Jul</v>
      </c>
      <c r="L1265" s="23" t="str">
        <f>IF(TRIM(G1265)="?",'Cleaning Summary'!$B$40,G1265)</f>
        <v>tier - 3</v>
      </c>
      <c r="M1265" s="23" t="str">
        <f>IF(TRIM(H1265)="?",'Cleaning Summary'!$B$45,H1265)</f>
        <v>tier - 1</v>
      </c>
      <c r="N1265" s="23" t="str">
        <f>IF(TRIM(I1265)="?",'Cleaning Summary'!$B$29,I1265)</f>
        <v>R1013</v>
      </c>
      <c r="O1265" s="29">
        <f>DATE(J1265,MATCH(K1265,{"Jan","Feb","Mar","Apr","May","Jun","Jul","Aug","Sep","Oct","Nov","Dec"},0),D1265)</f>
        <v>23585</v>
      </c>
      <c r="P1265" s="23">
        <f>DATEDIF(O1265,'Cleaning Summary'!$B$62,"Y")</f>
        <v>58</v>
      </c>
    </row>
    <row r="1266" spans="1:16" x14ac:dyDescent="0.35">
      <c r="A1266" s="23" t="s">
        <v>2265</v>
      </c>
      <c r="B1266" s="23">
        <v>1969</v>
      </c>
      <c r="C1266" s="23" t="s">
        <v>73</v>
      </c>
      <c r="D1266" s="23">
        <v>22</v>
      </c>
      <c r="E1266" s="23">
        <v>1</v>
      </c>
      <c r="F1266" s="28">
        <v>10461.98</v>
      </c>
      <c r="G1266" s="23" t="s">
        <v>87</v>
      </c>
      <c r="H1266" s="23" t="s">
        <v>85</v>
      </c>
      <c r="I1266" s="23" t="s">
        <v>4808</v>
      </c>
      <c r="J1266" s="23">
        <f>IF(TRIM(B1266)="?",'Cleaning Summary'!$B$28,B1266)</f>
        <v>1969</v>
      </c>
      <c r="K1266" s="23" t="str">
        <f>IF(TRIM(C1266)="?",'Cleaning Summary'!$B$27,C1266)</f>
        <v>Sep</v>
      </c>
      <c r="L1266" s="23" t="str">
        <f>IF(TRIM(G1266)="?",'Cleaning Summary'!$B$40,G1266)</f>
        <v>tier - 3</v>
      </c>
      <c r="M1266" s="23" t="str">
        <f>IF(TRIM(H1266)="?",'Cleaning Summary'!$B$45,H1266)</f>
        <v>tier - 1</v>
      </c>
      <c r="N1266" s="23" t="str">
        <f>IF(TRIM(I1266)="?",'Cleaning Summary'!$B$29,I1266)</f>
        <v>R1012</v>
      </c>
      <c r="O1266" s="29">
        <f>DATE(J1266,MATCH(K1266,{"Jan","Feb","Mar","Apr","May","Jun","Jul","Aug","Sep","Oct","Nov","Dec"},0),D1266)</f>
        <v>25468</v>
      </c>
      <c r="P1266" s="23">
        <f>DATEDIF(O1266,'Cleaning Summary'!$B$62,"Y")</f>
        <v>53</v>
      </c>
    </row>
    <row r="1267" spans="1:16" x14ac:dyDescent="0.35">
      <c r="A1267" s="23" t="s">
        <v>2263</v>
      </c>
      <c r="B1267" s="23">
        <v>1987</v>
      </c>
      <c r="C1267" s="23" t="s">
        <v>4807</v>
      </c>
      <c r="D1267" s="23">
        <v>28</v>
      </c>
      <c r="E1267" s="23">
        <v>3</v>
      </c>
      <c r="F1267" s="28">
        <v>10464.83</v>
      </c>
      <c r="G1267" s="23" t="s">
        <v>87</v>
      </c>
      <c r="H1267" s="23" t="s">
        <v>85</v>
      </c>
      <c r="I1267" s="23" t="s">
        <v>4808</v>
      </c>
      <c r="J1267" s="23">
        <f>IF(TRIM(B1267)="?",'Cleaning Summary'!$B$28,B1267)</f>
        <v>1987</v>
      </c>
      <c r="K1267" s="23" t="str">
        <f>IF(TRIM(C1267)="?",'Cleaning Summary'!$B$27,C1267)</f>
        <v>Jun</v>
      </c>
      <c r="L1267" s="23" t="str">
        <f>IF(TRIM(G1267)="?",'Cleaning Summary'!$B$40,G1267)</f>
        <v>tier - 3</v>
      </c>
      <c r="M1267" s="23" t="str">
        <f>IF(TRIM(H1267)="?",'Cleaning Summary'!$B$45,H1267)</f>
        <v>tier - 1</v>
      </c>
      <c r="N1267" s="23" t="str">
        <f>IF(TRIM(I1267)="?",'Cleaning Summary'!$B$29,I1267)</f>
        <v>R1012</v>
      </c>
      <c r="O1267" s="29">
        <f>DATE(J1267,MATCH(K1267,{"Jan","Feb","Mar","Apr","May","Jun","Jul","Aug","Sep","Oct","Nov","Dec"},0),D1267)</f>
        <v>31956</v>
      </c>
      <c r="P1267" s="23">
        <f>DATEDIF(O1267,'Cleaning Summary'!$B$62,"Y")</f>
        <v>35</v>
      </c>
    </row>
    <row r="1268" spans="1:16" x14ac:dyDescent="0.35">
      <c r="A1268" s="23" t="s">
        <v>2261</v>
      </c>
      <c r="B1268" s="23">
        <v>1978</v>
      </c>
      <c r="C1268" s="23" t="s">
        <v>4810</v>
      </c>
      <c r="D1268" s="23">
        <v>21</v>
      </c>
      <c r="E1268" s="23">
        <v>2</v>
      </c>
      <c r="F1268" s="28">
        <v>10486.55</v>
      </c>
      <c r="G1268" s="23" t="s">
        <v>87</v>
      </c>
      <c r="H1268" s="23" t="s">
        <v>87</v>
      </c>
      <c r="I1268" s="23" t="s">
        <v>4817</v>
      </c>
      <c r="J1268" s="23">
        <f>IF(TRIM(B1268)="?",'Cleaning Summary'!$B$28,B1268)</f>
        <v>1978</v>
      </c>
      <c r="K1268" s="23" t="str">
        <f>IF(TRIM(C1268)="?",'Cleaning Summary'!$B$27,C1268)</f>
        <v>Aug</v>
      </c>
      <c r="L1268" s="23" t="str">
        <f>IF(TRIM(G1268)="?",'Cleaning Summary'!$B$40,G1268)</f>
        <v>tier - 3</v>
      </c>
      <c r="M1268" s="23" t="str">
        <f>IF(TRIM(H1268)="?",'Cleaning Summary'!$B$45,H1268)</f>
        <v>tier - 3</v>
      </c>
      <c r="N1268" s="23" t="str">
        <f>IF(TRIM(I1268)="?",'Cleaning Summary'!$B$29,I1268)</f>
        <v>R1025</v>
      </c>
      <c r="O1268" s="29">
        <f>DATE(J1268,MATCH(K1268,{"Jan","Feb","Mar","Apr","May","Jun","Jul","Aug","Sep","Oct","Nov","Dec"},0),D1268)</f>
        <v>28723</v>
      </c>
      <c r="P1268" s="23">
        <f>DATEDIF(O1268,'Cleaning Summary'!$B$62,"Y")</f>
        <v>44</v>
      </c>
    </row>
    <row r="1269" spans="1:16" x14ac:dyDescent="0.35">
      <c r="A1269" s="23" t="s">
        <v>2259</v>
      </c>
      <c r="B1269" s="23">
        <v>1972</v>
      </c>
      <c r="C1269" s="23" t="s">
        <v>4811</v>
      </c>
      <c r="D1269" s="23">
        <v>19</v>
      </c>
      <c r="E1269" s="23">
        <v>2</v>
      </c>
      <c r="F1269" s="28">
        <v>10493.95</v>
      </c>
      <c r="G1269" s="23" t="s">
        <v>87</v>
      </c>
      <c r="H1269" s="23" t="s">
        <v>85</v>
      </c>
      <c r="I1269" s="23" t="s">
        <v>4808</v>
      </c>
      <c r="J1269" s="23">
        <f>IF(TRIM(B1269)="?",'Cleaning Summary'!$B$28,B1269)</f>
        <v>1972</v>
      </c>
      <c r="K1269" s="23" t="str">
        <f>IF(TRIM(C1269)="?",'Cleaning Summary'!$B$27,C1269)</f>
        <v>Oct</v>
      </c>
      <c r="L1269" s="23" t="str">
        <f>IF(TRIM(G1269)="?",'Cleaning Summary'!$B$40,G1269)</f>
        <v>tier - 3</v>
      </c>
      <c r="M1269" s="23" t="str">
        <f>IF(TRIM(H1269)="?",'Cleaning Summary'!$B$45,H1269)</f>
        <v>tier - 1</v>
      </c>
      <c r="N1269" s="23" t="str">
        <f>IF(TRIM(I1269)="?",'Cleaning Summary'!$B$29,I1269)</f>
        <v>R1012</v>
      </c>
      <c r="O1269" s="29">
        <f>DATE(J1269,MATCH(K1269,{"Jan","Feb","Mar","Apr","May","Jun","Jul","Aug","Sep","Oct","Nov","Dec"},0),D1269)</f>
        <v>26591</v>
      </c>
      <c r="P1269" s="23">
        <f>DATEDIF(O1269,'Cleaning Summary'!$B$62,"Y")</f>
        <v>50</v>
      </c>
    </row>
    <row r="1270" spans="1:16" x14ac:dyDescent="0.35">
      <c r="A1270" s="23" t="s">
        <v>2257</v>
      </c>
      <c r="B1270" s="23">
        <v>1977</v>
      </c>
      <c r="C1270" s="23" t="s">
        <v>4811</v>
      </c>
      <c r="D1270" s="23">
        <v>25</v>
      </c>
      <c r="E1270" s="23">
        <v>2</v>
      </c>
      <c r="F1270" s="28">
        <v>10495.6</v>
      </c>
      <c r="G1270" s="23" t="s">
        <v>87</v>
      </c>
      <c r="H1270" s="23" t="s">
        <v>85</v>
      </c>
      <c r="I1270" s="23" t="s">
        <v>4808</v>
      </c>
      <c r="J1270" s="23">
        <f>IF(TRIM(B1270)="?",'Cleaning Summary'!$B$28,B1270)</f>
        <v>1977</v>
      </c>
      <c r="K1270" s="23" t="str">
        <f>IF(TRIM(C1270)="?",'Cleaning Summary'!$B$27,C1270)</f>
        <v>Oct</v>
      </c>
      <c r="L1270" s="23" t="str">
        <f>IF(TRIM(G1270)="?",'Cleaning Summary'!$B$40,G1270)</f>
        <v>tier - 3</v>
      </c>
      <c r="M1270" s="23" t="str">
        <f>IF(TRIM(H1270)="?",'Cleaning Summary'!$B$45,H1270)</f>
        <v>tier - 1</v>
      </c>
      <c r="N1270" s="23" t="str">
        <f>IF(TRIM(I1270)="?",'Cleaning Summary'!$B$29,I1270)</f>
        <v>R1012</v>
      </c>
      <c r="O1270" s="29">
        <f>DATE(J1270,MATCH(K1270,{"Jan","Feb","Mar","Apr","May","Jun","Jul","Aug","Sep","Oct","Nov","Dec"},0),D1270)</f>
        <v>28423</v>
      </c>
      <c r="P1270" s="23">
        <f>DATEDIF(O1270,'Cleaning Summary'!$B$62,"Y")</f>
        <v>45</v>
      </c>
    </row>
    <row r="1271" spans="1:16" x14ac:dyDescent="0.35">
      <c r="A1271" s="23" t="s">
        <v>2255</v>
      </c>
      <c r="B1271" s="23">
        <v>1971</v>
      </c>
      <c r="C1271" s="23" t="s">
        <v>73</v>
      </c>
      <c r="D1271" s="23">
        <v>26</v>
      </c>
      <c r="E1271" s="23">
        <v>0</v>
      </c>
      <c r="F1271" s="28">
        <v>10546.48</v>
      </c>
      <c r="G1271" s="23" t="s">
        <v>87</v>
      </c>
      <c r="H1271" s="23" t="s">
        <v>87</v>
      </c>
      <c r="I1271" s="23" t="s">
        <v>4812</v>
      </c>
      <c r="J1271" s="23">
        <f>IF(TRIM(B1271)="?",'Cleaning Summary'!$B$28,B1271)</f>
        <v>1971</v>
      </c>
      <c r="K1271" s="23" t="str">
        <f>IF(TRIM(C1271)="?",'Cleaning Summary'!$B$27,C1271)</f>
        <v>Sep</v>
      </c>
      <c r="L1271" s="23" t="str">
        <f>IF(TRIM(G1271)="?",'Cleaning Summary'!$B$40,G1271)</f>
        <v>tier - 3</v>
      </c>
      <c r="M1271" s="23" t="str">
        <f>IF(TRIM(H1271)="?",'Cleaning Summary'!$B$45,H1271)</f>
        <v>tier - 3</v>
      </c>
      <c r="N1271" s="23" t="str">
        <f>IF(TRIM(I1271)="?",'Cleaning Summary'!$B$29,I1271)</f>
        <v>R1011</v>
      </c>
      <c r="O1271" s="29">
        <f>DATE(J1271,MATCH(K1271,{"Jan","Feb","Mar","Apr","May","Jun","Jul","Aug","Sep","Oct","Nov","Dec"},0),D1271)</f>
        <v>26202</v>
      </c>
      <c r="P1271" s="23">
        <f>DATEDIF(O1271,'Cleaning Summary'!$B$62,"Y")</f>
        <v>51</v>
      </c>
    </row>
    <row r="1272" spans="1:16" x14ac:dyDescent="0.35">
      <c r="A1272" s="23" t="s">
        <v>2253</v>
      </c>
      <c r="B1272" s="23">
        <v>1971</v>
      </c>
      <c r="C1272" s="23" t="s">
        <v>4807</v>
      </c>
      <c r="D1272" s="23">
        <v>29</v>
      </c>
      <c r="E1272" s="23">
        <v>3</v>
      </c>
      <c r="F1272" s="28">
        <v>10560.49</v>
      </c>
      <c r="G1272" s="23" t="s">
        <v>87</v>
      </c>
      <c r="H1272" s="23" t="s">
        <v>86</v>
      </c>
      <c r="I1272" s="23" t="s">
        <v>4805</v>
      </c>
      <c r="J1272" s="23">
        <f>IF(TRIM(B1272)="?",'Cleaning Summary'!$B$28,B1272)</f>
        <v>1971</v>
      </c>
      <c r="K1272" s="23" t="str">
        <f>IF(TRIM(C1272)="?",'Cleaning Summary'!$B$27,C1272)</f>
        <v>Jun</v>
      </c>
      <c r="L1272" s="23" t="str">
        <f>IF(TRIM(G1272)="?",'Cleaning Summary'!$B$40,G1272)</f>
        <v>tier - 3</v>
      </c>
      <c r="M1272" s="23" t="str">
        <f>IF(TRIM(H1272)="?",'Cleaning Summary'!$B$45,H1272)</f>
        <v>tier - 2</v>
      </c>
      <c r="N1272" s="23" t="str">
        <f>IF(TRIM(I1272)="?",'Cleaning Summary'!$B$29,I1272)</f>
        <v>R1013</v>
      </c>
      <c r="O1272" s="29">
        <f>DATE(J1272,MATCH(K1272,{"Jan","Feb","Mar","Apr","May","Jun","Jul","Aug","Sep","Oct","Nov","Dec"},0),D1272)</f>
        <v>26113</v>
      </c>
      <c r="P1272" s="23">
        <f>DATEDIF(O1272,'Cleaning Summary'!$B$62,"Y")</f>
        <v>51</v>
      </c>
    </row>
    <row r="1273" spans="1:16" x14ac:dyDescent="0.35">
      <c r="A1273" s="23" t="s">
        <v>2251</v>
      </c>
      <c r="B1273" s="23">
        <v>1969</v>
      </c>
      <c r="C1273" s="23" t="s">
        <v>4804</v>
      </c>
      <c r="D1273" s="23">
        <v>17</v>
      </c>
      <c r="E1273" s="23">
        <v>0</v>
      </c>
      <c r="F1273" s="28">
        <v>10564.88</v>
      </c>
      <c r="G1273" s="23" t="s">
        <v>87</v>
      </c>
      <c r="H1273" s="23" t="s">
        <v>85</v>
      </c>
      <c r="I1273" s="23" t="s">
        <v>4818</v>
      </c>
      <c r="J1273" s="23">
        <f>IF(TRIM(B1273)="?",'Cleaning Summary'!$B$28,B1273)</f>
        <v>1969</v>
      </c>
      <c r="K1273" s="23" t="str">
        <f>IF(TRIM(C1273)="?",'Cleaning Summary'!$B$27,C1273)</f>
        <v>Jul</v>
      </c>
      <c r="L1273" s="23" t="str">
        <f>IF(TRIM(G1273)="?",'Cleaning Summary'!$B$40,G1273)</f>
        <v>tier - 3</v>
      </c>
      <c r="M1273" s="23" t="str">
        <f>IF(TRIM(H1273)="?",'Cleaning Summary'!$B$45,H1273)</f>
        <v>tier - 1</v>
      </c>
      <c r="N1273" s="23" t="str">
        <f>IF(TRIM(I1273)="?",'Cleaning Summary'!$B$29,I1273)</f>
        <v>R1024</v>
      </c>
      <c r="O1273" s="29">
        <f>DATE(J1273,MATCH(K1273,{"Jan","Feb","Mar","Apr","May","Jun","Jul","Aug","Sep","Oct","Nov","Dec"},0),D1273)</f>
        <v>25401</v>
      </c>
      <c r="P1273" s="23">
        <f>DATEDIF(O1273,'Cleaning Summary'!$B$62,"Y")</f>
        <v>53</v>
      </c>
    </row>
    <row r="1274" spans="1:16" x14ac:dyDescent="0.35">
      <c r="A1274" s="23" t="s">
        <v>2249</v>
      </c>
      <c r="B1274" s="23">
        <v>1966</v>
      </c>
      <c r="C1274" s="23" t="s">
        <v>4809</v>
      </c>
      <c r="D1274" s="23">
        <v>11</v>
      </c>
      <c r="E1274" s="23">
        <v>0</v>
      </c>
      <c r="F1274" s="28">
        <v>10577.09</v>
      </c>
      <c r="G1274" s="23" t="s">
        <v>87</v>
      </c>
      <c r="H1274" s="23" t="s">
        <v>87</v>
      </c>
      <c r="I1274" s="23" t="s">
        <v>4812</v>
      </c>
      <c r="J1274" s="23">
        <f>IF(TRIM(B1274)="?",'Cleaning Summary'!$B$28,B1274)</f>
        <v>1966</v>
      </c>
      <c r="K1274" s="23" t="str">
        <f>IF(TRIM(C1274)="?",'Cleaning Summary'!$B$27,C1274)</f>
        <v>Dec</v>
      </c>
      <c r="L1274" s="23" t="str">
        <f>IF(TRIM(G1274)="?",'Cleaning Summary'!$B$40,G1274)</f>
        <v>tier - 3</v>
      </c>
      <c r="M1274" s="23" t="str">
        <f>IF(TRIM(H1274)="?",'Cleaning Summary'!$B$45,H1274)</f>
        <v>tier - 3</v>
      </c>
      <c r="N1274" s="23" t="str">
        <f>IF(TRIM(I1274)="?",'Cleaning Summary'!$B$29,I1274)</f>
        <v>R1011</v>
      </c>
      <c r="O1274" s="29">
        <f>DATE(J1274,MATCH(K1274,{"Jan","Feb","Mar","Apr","May","Jun","Jul","Aug","Sep","Oct","Nov","Dec"},0),D1274)</f>
        <v>24452</v>
      </c>
      <c r="P1274" s="23">
        <f>DATEDIF(O1274,'Cleaning Summary'!$B$62,"Y")</f>
        <v>56</v>
      </c>
    </row>
    <row r="1275" spans="1:16" x14ac:dyDescent="0.35">
      <c r="A1275" s="23" t="s">
        <v>2247</v>
      </c>
      <c r="B1275" s="23">
        <v>1969</v>
      </c>
      <c r="C1275" s="23" t="s">
        <v>4809</v>
      </c>
      <c r="D1275" s="23">
        <v>25</v>
      </c>
      <c r="E1275" s="23">
        <v>1</v>
      </c>
      <c r="F1275" s="28">
        <v>10579.71</v>
      </c>
      <c r="G1275" s="23" t="s">
        <v>87</v>
      </c>
      <c r="H1275" s="23" t="s">
        <v>87</v>
      </c>
      <c r="I1275" s="23" t="s">
        <v>4805</v>
      </c>
      <c r="J1275" s="23">
        <f>IF(TRIM(B1275)="?",'Cleaning Summary'!$B$28,B1275)</f>
        <v>1969</v>
      </c>
      <c r="K1275" s="23" t="str">
        <f>IF(TRIM(C1275)="?",'Cleaning Summary'!$B$27,C1275)</f>
        <v>Dec</v>
      </c>
      <c r="L1275" s="23" t="str">
        <f>IF(TRIM(G1275)="?",'Cleaning Summary'!$B$40,G1275)</f>
        <v>tier - 3</v>
      </c>
      <c r="M1275" s="23" t="str">
        <f>IF(TRIM(H1275)="?",'Cleaning Summary'!$B$45,H1275)</f>
        <v>tier - 3</v>
      </c>
      <c r="N1275" s="23" t="str">
        <f>IF(TRIM(I1275)="?",'Cleaning Summary'!$B$29,I1275)</f>
        <v>R1013</v>
      </c>
      <c r="O1275" s="29">
        <f>DATE(J1275,MATCH(K1275,{"Jan","Feb","Mar","Apr","May","Jun","Jul","Aug","Sep","Oct","Nov","Dec"},0),D1275)</f>
        <v>25562</v>
      </c>
      <c r="P1275" s="23">
        <f>DATEDIF(O1275,'Cleaning Summary'!$B$62,"Y")</f>
        <v>53</v>
      </c>
    </row>
    <row r="1276" spans="1:16" x14ac:dyDescent="0.35">
      <c r="A1276" s="23" t="s">
        <v>2245</v>
      </c>
      <c r="B1276" s="23">
        <v>1966</v>
      </c>
      <c r="C1276" s="23" t="s">
        <v>4806</v>
      </c>
      <c r="D1276" s="23">
        <v>3</v>
      </c>
      <c r="E1276" s="23">
        <v>0</v>
      </c>
      <c r="F1276" s="28">
        <v>10594.23</v>
      </c>
      <c r="G1276" s="23" t="s">
        <v>87</v>
      </c>
      <c r="H1276" s="23" t="s">
        <v>87</v>
      </c>
      <c r="I1276" s="23" t="s">
        <v>4805</v>
      </c>
      <c r="J1276" s="23">
        <f>IF(TRIM(B1276)="?",'Cleaning Summary'!$B$28,B1276)</f>
        <v>1966</v>
      </c>
      <c r="K1276" s="23" t="str">
        <f>IF(TRIM(C1276)="?",'Cleaning Summary'!$B$27,C1276)</f>
        <v>Nov</v>
      </c>
      <c r="L1276" s="23" t="str">
        <f>IF(TRIM(G1276)="?",'Cleaning Summary'!$B$40,G1276)</f>
        <v>tier - 3</v>
      </c>
      <c r="M1276" s="23" t="str">
        <f>IF(TRIM(H1276)="?",'Cleaning Summary'!$B$45,H1276)</f>
        <v>tier - 3</v>
      </c>
      <c r="N1276" s="23" t="str">
        <f>IF(TRIM(I1276)="?",'Cleaning Summary'!$B$29,I1276)</f>
        <v>R1013</v>
      </c>
      <c r="O1276" s="29">
        <f>DATE(J1276,MATCH(K1276,{"Jan","Feb","Mar","Apr","May","Jun","Jul","Aug","Sep","Oct","Nov","Dec"},0),D1276)</f>
        <v>24414</v>
      </c>
      <c r="P1276" s="23">
        <f>DATEDIF(O1276,'Cleaning Summary'!$B$62,"Y")</f>
        <v>56</v>
      </c>
    </row>
    <row r="1277" spans="1:16" x14ac:dyDescent="0.35">
      <c r="A1277" s="23" t="s">
        <v>2243</v>
      </c>
      <c r="B1277" s="23">
        <v>1967</v>
      </c>
      <c r="C1277" s="23" t="s">
        <v>4806</v>
      </c>
      <c r="D1277" s="23">
        <v>29</v>
      </c>
      <c r="E1277" s="23">
        <v>0</v>
      </c>
      <c r="F1277" s="28">
        <v>10594.5</v>
      </c>
      <c r="G1277" s="23" t="s">
        <v>87</v>
      </c>
      <c r="H1277" s="23" t="s">
        <v>85</v>
      </c>
      <c r="I1277" s="23" t="s">
        <v>4808</v>
      </c>
      <c r="J1277" s="23">
        <f>IF(TRIM(B1277)="?",'Cleaning Summary'!$B$28,B1277)</f>
        <v>1967</v>
      </c>
      <c r="K1277" s="23" t="str">
        <f>IF(TRIM(C1277)="?",'Cleaning Summary'!$B$27,C1277)</f>
        <v>Nov</v>
      </c>
      <c r="L1277" s="23" t="str">
        <f>IF(TRIM(G1277)="?",'Cleaning Summary'!$B$40,G1277)</f>
        <v>tier - 3</v>
      </c>
      <c r="M1277" s="23" t="str">
        <f>IF(TRIM(H1277)="?",'Cleaning Summary'!$B$45,H1277)</f>
        <v>tier - 1</v>
      </c>
      <c r="N1277" s="23" t="str">
        <f>IF(TRIM(I1277)="?",'Cleaning Summary'!$B$29,I1277)</f>
        <v>R1012</v>
      </c>
      <c r="O1277" s="29">
        <f>DATE(J1277,MATCH(K1277,{"Jan","Feb","Mar","Apr","May","Jun","Jul","Aug","Sep","Oct","Nov","Dec"},0),D1277)</f>
        <v>24805</v>
      </c>
      <c r="P1277" s="23">
        <f>DATEDIF(O1277,'Cleaning Summary'!$B$62,"Y")</f>
        <v>55</v>
      </c>
    </row>
    <row r="1278" spans="1:16" x14ac:dyDescent="0.35">
      <c r="A1278" s="23" t="s">
        <v>2241</v>
      </c>
      <c r="B1278" s="23">
        <v>1972</v>
      </c>
      <c r="C1278" s="23" t="s">
        <v>4809</v>
      </c>
      <c r="D1278" s="23">
        <v>14</v>
      </c>
      <c r="E1278" s="23">
        <v>3</v>
      </c>
      <c r="F1278" s="28">
        <v>10600.55</v>
      </c>
      <c r="G1278" s="23" t="s">
        <v>87</v>
      </c>
      <c r="H1278" s="23" t="s">
        <v>85</v>
      </c>
      <c r="I1278" s="23" t="s">
        <v>4808</v>
      </c>
      <c r="J1278" s="23">
        <f>IF(TRIM(B1278)="?",'Cleaning Summary'!$B$28,B1278)</f>
        <v>1972</v>
      </c>
      <c r="K1278" s="23" t="str">
        <f>IF(TRIM(C1278)="?",'Cleaning Summary'!$B$27,C1278)</f>
        <v>Dec</v>
      </c>
      <c r="L1278" s="23" t="str">
        <f>IF(TRIM(G1278)="?",'Cleaning Summary'!$B$40,G1278)</f>
        <v>tier - 3</v>
      </c>
      <c r="M1278" s="23" t="str">
        <f>IF(TRIM(H1278)="?",'Cleaning Summary'!$B$45,H1278)</f>
        <v>tier - 1</v>
      </c>
      <c r="N1278" s="23" t="str">
        <f>IF(TRIM(I1278)="?",'Cleaning Summary'!$B$29,I1278)</f>
        <v>R1012</v>
      </c>
      <c r="O1278" s="29">
        <f>DATE(J1278,MATCH(K1278,{"Jan","Feb","Mar","Apr","May","Jun","Jul","Aug","Sep","Oct","Nov","Dec"},0),D1278)</f>
        <v>26647</v>
      </c>
      <c r="P1278" s="23">
        <f>DATEDIF(O1278,'Cleaning Summary'!$B$62,"Y")</f>
        <v>50</v>
      </c>
    </row>
    <row r="1279" spans="1:16" x14ac:dyDescent="0.35">
      <c r="A1279" s="23" t="s">
        <v>2239</v>
      </c>
      <c r="B1279" s="23">
        <v>1966</v>
      </c>
      <c r="C1279" s="23" t="s">
        <v>4804</v>
      </c>
      <c r="D1279" s="23">
        <v>20</v>
      </c>
      <c r="E1279" s="23">
        <v>0</v>
      </c>
      <c r="F1279" s="28">
        <v>10601.41</v>
      </c>
      <c r="G1279" s="23" t="s">
        <v>87</v>
      </c>
      <c r="H1279" s="23" t="s">
        <v>86</v>
      </c>
      <c r="I1279" s="23" t="s">
        <v>4812</v>
      </c>
      <c r="J1279" s="23">
        <f>IF(TRIM(B1279)="?",'Cleaning Summary'!$B$28,B1279)</f>
        <v>1966</v>
      </c>
      <c r="K1279" s="23" t="str">
        <f>IF(TRIM(C1279)="?",'Cleaning Summary'!$B$27,C1279)</f>
        <v>Jul</v>
      </c>
      <c r="L1279" s="23" t="str">
        <f>IF(TRIM(G1279)="?",'Cleaning Summary'!$B$40,G1279)</f>
        <v>tier - 3</v>
      </c>
      <c r="M1279" s="23" t="str">
        <f>IF(TRIM(H1279)="?",'Cleaning Summary'!$B$45,H1279)</f>
        <v>tier - 2</v>
      </c>
      <c r="N1279" s="23" t="str">
        <f>IF(TRIM(I1279)="?",'Cleaning Summary'!$B$29,I1279)</f>
        <v>R1011</v>
      </c>
      <c r="O1279" s="29">
        <f>DATE(J1279,MATCH(K1279,{"Jan","Feb","Mar","Apr","May","Jun","Jul","Aug","Sep","Oct","Nov","Dec"},0),D1279)</f>
        <v>24308</v>
      </c>
      <c r="P1279" s="23">
        <f>DATEDIF(O1279,'Cleaning Summary'!$B$62,"Y")</f>
        <v>56</v>
      </c>
    </row>
    <row r="1280" spans="1:16" x14ac:dyDescent="0.35">
      <c r="A1280" s="23" t="s">
        <v>2237</v>
      </c>
      <c r="B1280" s="23">
        <v>1967</v>
      </c>
      <c r="C1280" s="23" t="s">
        <v>4807</v>
      </c>
      <c r="D1280" s="23">
        <v>23</v>
      </c>
      <c r="E1280" s="23">
        <v>0</v>
      </c>
      <c r="F1280" s="28">
        <v>10601.63</v>
      </c>
      <c r="G1280" s="23" t="s">
        <v>87</v>
      </c>
      <c r="H1280" s="23" t="s">
        <v>86</v>
      </c>
      <c r="I1280" s="23" t="s">
        <v>4808</v>
      </c>
      <c r="J1280" s="23">
        <f>IF(TRIM(B1280)="?",'Cleaning Summary'!$B$28,B1280)</f>
        <v>1967</v>
      </c>
      <c r="K1280" s="23" t="str">
        <f>IF(TRIM(C1280)="?",'Cleaning Summary'!$B$27,C1280)</f>
        <v>Jun</v>
      </c>
      <c r="L1280" s="23" t="str">
        <f>IF(TRIM(G1280)="?",'Cleaning Summary'!$B$40,G1280)</f>
        <v>tier - 3</v>
      </c>
      <c r="M1280" s="23" t="str">
        <f>IF(TRIM(H1280)="?",'Cleaning Summary'!$B$45,H1280)</f>
        <v>tier - 2</v>
      </c>
      <c r="N1280" s="23" t="str">
        <f>IF(TRIM(I1280)="?",'Cleaning Summary'!$B$29,I1280)</f>
        <v>R1012</v>
      </c>
      <c r="O1280" s="29">
        <f>DATE(J1280,MATCH(K1280,{"Jan","Feb","Mar","Apr","May","Jun","Jul","Aug","Sep","Oct","Nov","Dec"},0),D1280)</f>
        <v>24646</v>
      </c>
      <c r="P1280" s="23">
        <f>DATEDIF(O1280,'Cleaning Summary'!$B$62,"Y")</f>
        <v>55</v>
      </c>
    </row>
    <row r="1281" spans="1:16" x14ac:dyDescent="0.35">
      <c r="A1281" s="23" t="s">
        <v>2235</v>
      </c>
      <c r="B1281" s="23">
        <v>1966</v>
      </c>
      <c r="C1281" s="23" t="s">
        <v>4804</v>
      </c>
      <c r="D1281" s="23">
        <v>2</v>
      </c>
      <c r="E1281" s="23">
        <v>0</v>
      </c>
      <c r="F1281" s="28">
        <v>10602.39</v>
      </c>
      <c r="G1281" s="23" t="s">
        <v>87</v>
      </c>
      <c r="H1281" s="23" t="s">
        <v>87</v>
      </c>
      <c r="I1281" s="23" t="s">
        <v>4812</v>
      </c>
      <c r="J1281" s="23">
        <f>IF(TRIM(B1281)="?",'Cleaning Summary'!$B$28,B1281)</f>
        <v>1966</v>
      </c>
      <c r="K1281" s="23" t="str">
        <f>IF(TRIM(C1281)="?",'Cleaning Summary'!$B$27,C1281)</f>
        <v>Jul</v>
      </c>
      <c r="L1281" s="23" t="str">
        <f>IF(TRIM(G1281)="?",'Cleaning Summary'!$B$40,G1281)</f>
        <v>tier - 3</v>
      </c>
      <c r="M1281" s="23" t="str">
        <f>IF(TRIM(H1281)="?",'Cleaning Summary'!$B$45,H1281)</f>
        <v>tier - 3</v>
      </c>
      <c r="N1281" s="23" t="str">
        <f>IF(TRIM(I1281)="?",'Cleaning Summary'!$B$29,I1281)</f>
        <v>R1011</v>
      </c>
      <c r="O1281" s="29">
        <f>DATE(J1281,MATCH(K1281,{"Jan","Feb","Mar","Apr","May","Jun","Jul","Aug","Sep","Oct","Nov","Dec"},0),D1281)</f>
        <v>24290</v>
      </c>
      <c r="P1281" s="23">
        <f>DATEDIF(O1281,'Cleaning Summary'!$B$62,"Y")</f>
        <v>56</v>
      </c>
    </row>
    <row r="1282" spans="1:16" x14ac:dyDescent="0.35">
      <c r="A1282" s="23" t="s">
        <v>2233</v>
      </c>
      <c r="B1282" s="23">
        <v>1965</v>
      </c>
      <c r="C1282" s="23" t="s">
        <v>4807</v>
      </c>
      <c r="D1282" s="23">
        <v>27</v>
      </c>
      <c r="E1282" s="23">
        <v>0</v>
      </c>
      <c r="F1282" s="28">
        <v>10608.67</v>
      </c>
      <c r="G1282" s="23" t="s">
        <v>87</v>
      </c>
      <c r="H1282" s="23" t="s">
        <v>87</v>
      </c>
      <c r="I1282" s="23" t="s">
        <v>4808</v>
      </c>
      <c r="J1282" s="23">
        <f>IF(TRIM(B1282)="?",'Cleaning Summary'!$B$28,B1282)</f>
        <v>1965</v>
      </c>
      <c r="K1282" s="23" t="str">
        <f>IF(TRIM(C1282)="?",'Cleaning Summary'!$B$27,C1282)</f>
        <v>Jun</v>
      </c>
      <c r="L1282" s="23" t="str">
        <f>IF(TRIM(G1282)="?",'Cleaning Summary'!$B$40,G1282)</f>
        <v>tier - 3</v>
      </c>
      <c r="M1282" s="23" t="str">
        <f>IF(TRIM(H1282)="?",'Cleaning Summary'!$B$45,H1282)</f>
        <v>tier - 3</v>
      </c>
      <c r="N1282" s="23" t="str">
        <f>IF(TRIM(I1282)="?",'Cleaning Summary'!$B$29,I1282)</f>
        <v>R1012</v>
      </c>
      <c r="O1282" s="29">
        <f>DATE(J1282,MATCH(K1282,{"Jan","Feb","Mar","Apr","May","Jun","Jul","Aug","Sep","Oct","Nov","Dec"},0),D1282)</f>
        <v>23920</v>
      </c>
      <c r="P1282" s="23">
        <f>DATEDIF(O1282,'Cleaning Summary'!$B$62,"Y")</f>
        <v>57</v>
      </c>
    </row>
    <row r="1283" spans="1:16" x14ac:dyDescent="0.35">
      <c r="A1283" s="23" t="s">
        <v>2231</v>
      </c>
      <c r="B1283" s="23">
        <v>1992</v>
      </c>
      <c r="C1283" s="23" t="s">
        <v>4804</v>
      </c>
      <c r="D1283" s="23">
        <v>23</v>
      </c>
      <c r="E1283" s="23">
        <v>0</v>
      </c>
      <c r="F1283" s="28">
        <v>10617.04</v>
      </c>
      <c r="G1283" s="23" t="s">
        <v>87</v>
      </c>
      <c r="H1283" s="23" t="s">
        <v>87</v>
      </c>
      <c r="I1283" s="23" t="s">
        <v>4824</v>
      </c>
      <c r="J1283" s="23">
        <f>IF(TRIM(B1283)="?",'Cleaning Summary'!$B$28,B1283)</f>
        <v>1992</v>
      </c>
      <c r="K1283" s="23" t="str">
        <f>IF(TRIM(C1283)="?",'Cleaning Summary'!$B$27,C1283)</f>
        <v>Jul</v>
      </c>
      <c r="L1283" s="23" t="str">
        <f>IF(TRIM(G1283)="?",'Cleaning Summary'!$B$40,G1283)</f>
        <v>tier - 3</v>
      </c>
      <c r="M1283" s="23" t="str">
        <f>IF(TRIM(H1283)="?",'Cleaning Summary'!$B$45,H1283)</f>
        <v>tier - 3</v>
      </c>
      <c r="N1283" s="23" t="str">
        <f>IF(TRIM(I1283)="?",'Cleaning Summary'!$B$29,I1283)</f>
        <v>R1026</v>
      </c>
      <c r="O1283" s="29">
        <f>DATE(J1283,MATCH(K1283,{"Jan","Feb","Mar","Apr","May","Jun","Jul","Aug","Sep","Oct","Nov","Dec"},0),D1283)</f>
        <v>33808</v>
      </c>
      <c r="P1283" s="23">
        <f>DATEDIF(O1283,'Cleaning Summary'!$B$62,"Y")</f>
        <v>30</v>
      </c>
    </row>
    <row r="1284" spans="1:16" x14ac:dyDescent="0.35">
      <c r="A1284" s="23" t="s">
        <v>2229</v>
      </c>
      <c r="B1284" s="23">
        <v>1990</v>
      </c>
      <c r="C1284" s="23" t="s">
        <v>4804</v>
      </c>
      <c r="D1284" s="23">
        <v>6</v>
      </c>
      <c r="E1284" s="23">
        <v>3</v>
      </c>
      <c r="F1284" s="28">
        <v>10620.26</v>
      </c>
      <c r="G1284" s="23" t="s">
        <v>87</v>
      </c>
      <c r="H1284" s="23" t="s">
        <v>87</v>
      </c>
      <c r="I1284" s="23" t="s">
        <v>4808</v>
      </c>
      <c r="J1284" s="23">
        <f>IF(TRIM(B1284)="?",'Cleaning Summary'!$B$28,B1284)</f>
        <v>1990</v>
      </c>
      <c r="K1284" s="23" t="str">
        <f>IF(TRIM(C1284)="?",'Cleaning Summary'!$B$27,C1284)</f>
        <v>Jul</v>
      </c>
      <c r="L1284" s="23" t="str">
        <f>IF(TRIM(G1284)="?",'Cleaning Summary'!$B$40,G1284)</f>
        <v>tier - 3</v>
      </c>
      <c r="M1284" s="23" t="str">
        <f>IF(TRIM(H1284)="?",'Cleaning Summary'!$B$45,H1284)</f>
        <v>tier - 3</v>
      </c>
      <c r="N1284" s="23" t="str">
        <f>IF(TRIM(I1284)="?",'Cleaning Summary'!$B$29,I1284)</f>
        <v>R1012</v>
      </c>
      <c r="O1284" s="29">
        <f>DATE(J1284,MATCH(K1284,{"Jan","Feb","Mar","Apr","May","Jun","Jul","Aug","Sep","Oct","Nov","Dec"},0),D1284)</f>
        <v>33060</v>
      </c>
      <c r="P1284" s="23">
        <f>DATEDIF(O1284,'Cleaning Summary'!$B$62,"Y")</f>
        <v>32</v>
      </c>
    </row>
    <row r="1285" spans="1:16" x14ac:dyDescent="0.35">
      <c r="A1285" s="23" t="s">
        <v>2227</v>
      </c>
      <c r="B1285" s="23">
        <v>1964</v>
      </c>
      <c r="C1285" s="23" t="s">
        <v>4810</v>
      </c>
      <c r="D1285" s="23">
        <v>8</v>
      </c>
      <c r="E1285" s="23">
        <v>0</v>
      </c>
      <c r="F1285" s="28">
        <v>10627.81</v>
      </c>
      <c r="G1285" s="23" t="s">
        <v>87</v>
      </c>
      <c r="H1285" s="23" t="s">
        <v>87</v>
      </c>
      <c r="I1285" s="23" t="s">
        <v>4805</v>
      </c>
      <c r="J1285" s="23">
        <f>IF(TRIM(B1285)="?",'Cleaning Summary'!$B$28,B1285)</f>
        <v>1964</v>
      </c>
      <c r="K1285" s="23" t="str">
        <f>IF(TRIM(C1285)="?",'Cleaning Summary'!$B$27,C1285)</f>
        <v>Aug</v>
      </c>
      <c r="L1285" s="23" t="str">
        <f>IF(TRIM(G1285)="?",'Cleaning Summary'!$B$40,G1285)</f>
        <v>tier - 3</v>
      </c>
      <c r="M1285" s="23" t="str">
        <f>IF(TRIM(H1285)="?",'Cleaning Summary'!$B$45,H1285)</f>
        <v>tier - 3</v>
      </c>
      <c r="N1285" s="23" t="str">
        <f>IF(TRIM(I1285)="?",'Cleaning Summary'!$B$29,I1285)</f>
        <v>R1013</v>
      </c>
      <c r="O1285" s="29">
        <f>DATE(J1285,MATCH(K1285,{"Jan","Feb","Mar","Apr","May","Jun","Jul","Aug","Sep","Oct","Nov","Dec"},0),D1285)</f>
        <v>23597</v>
      </c>
      <c r="P1285" s="23">
        <f>DATEDIF(O1285,'Cleaning Summary'!$B$62,"Y")</f>
        <v>58</v>
      </c>
    </row>
    <row r="1286" spans="1:16" x14ac:dyDescent="0.35">
      <c r="A1286" s="23" t="s">
        <v>2225</v>
      </c>
      <c r="B1286" s="23">
        <v>1976</v>
      </c>
      <c r="C1286" s="23" t="s">
        <v>4806</v>
      </c>
      <c r="D1286" s="23">
        <v>22</v>
      </c>
      <c r="E1286" s="23">
        <v>2</v>
      </c>
      <c r="F1286" s="28">
        <v>10665.44</v>
      </c>
      <c r="G1286" s="23" t="s">
        <v>87</v>
      </c>
      <c r="H1286" s="23" t="s">
        <v>86</v>
      </c>
      <c r="I1286" s="23" t="s">
        <v>4821</v>
      </c>
      <c r="J1286" s="23">
        <f>IF(TRIM(B1286)="?",'Cleaning Summary'!$B$28,B1286)</f>
        <v>1976</v>
      </c>
      <c r="K1286" s="23" t="str">
        <f>IF(TRIM(C1286)="?",'Cleaning Summary'!$B$27,C1286)</f>
        <v>Nov</v>
      </c>
      <c r="L1286" s="23" t="str">
        <f>IF(TRIM(G1286)="?",'Cleaning Summary'!$B$40,G1286)</f>
        <v>tier - 3</v>
      </c>
      <c r="M1286" s="23" t="str">
        <f>IF(TRIM(H1286)="?",'Cleaning Summary'!$B$45,H1286)</f>
        <v>tier - 2</v>
      </c>
      <c r="N1286" s="23" t="str">
        <f>IF(TRIM(I1286)="?",'Cleaning Summary'!$B$29,I1286)</f>
        <v>R1021</v>
      </c>
      <c r="O1286" s="29">
        <f>DATE(J1286,MATCH(K1286,{"Jan","Feb","Mar","Apr","May","Jun","Jul","Aug","Sep","Oct","Nov","Dec"},0),D1286)</f>
        <v>28086</v>
      </c>
      <c r="P1286" s="23">
        <f>DATEDIF(O1286,'Cleaning Summary'!$B$62,"Y")</f>
        <v>46</v>
      </c>
    </row>
    <row r="1287" spans="1:16" x14ac:dyDescent="0.35">
      <c r="A1287" s="23" t="s">
        <v>2223</v>
      </c>
      <c r="B1287" s="23">
        <v>1962</v>
      </c>
      <c r="C1287" s="23" t="s">
        <v>73</v>
      </c>
      <c r="D1287" s="23">
        <v>7</v>
      </c>
      <c r="E1287" s="23">
        <v>0</v>
      </c>
      <c r="F1287" s="28">
        <v>10676.83</v>
      </c>
      <c r="G1287" s="23" t="s">
        <v>87</v>
      </c>
      <c r="H1287" s="23" t="s">
        <v>87</v>
      </c>
      <c r="I1287" s="23" t="s">
        <v>4805</v>
      </c>
      <c r="J1287" s="23">
        <f>IF(TRIM(B1287)="?",'Cleaning Summary'!$B$28,B1287)</f>
        <v>1962</v>
      </c>
      <c r="K1287" s="23" t="str">
        <f>IF(TRIM(C1287)="?",'Cleaning Summary'!$B$27,C1287)</f>
        <v>Sep</v>
      </c>
      <c r="L1287" s="23" t="str">
        <f>IF(TRIM(G1287)="?",'Cleaning Summary'!$B$40,G1287)</f>
        <v>tier - 3</v>
      </c>
      <c r="M1287" s="23" t="str">
        <f>IF(TRIM(H1287)="?",'Cleaning Summary'!$B$45,H1287)</f>
        <v>tier - 3</v>
      </c>
      <c r="N1287" s="23" t="str">
        <f>IF(TRIM(I1287)="?",'Cleaning Summary'!$B$29,I1287)</f>
        <v>R1013</v>
      </c>
      <c r="O1287" s="29">
        <f>DATE(J1287,MATCH(K1287,{"Jan","Feb","Mar","Apr","May","Jun","Jul","Aug","Sep","Oct","Nov","Dec"},0),D1287)</f>
        <v>22896</v>
      </c>
      <c r="P1287" s="23">
        <f>DATEDIF(O1287,'Cleaning Summary'!$B$62,"Y")</f>
        <v>60</v>
      </c>
    </row>
    <row r="1288" spans="1:16" x14ac:dyDescent="0.35">
      <c r="A1288" s="23" t="s">
        <v>2221</v>
      </c>
      <c r="B1288" s="23">
        <v>1977</v>
      </c>
      <c r="C1288" s="23" t="s">
        <v>4810</v>
      </c>
      <c r="D1288" s="23">
        <v>2</v>
      </c>
      <c r="E1288" s="23">
        <v>2</v>
      </c>
      <c r="F1288" s="28">
        <v>10690.11</v>
      </c>
      <c r="G1288" s="23" t="s">
        <v>87</v>
      </c>
      <c r="H1288" s="23" t="s">
        <v>86</v>
      </c>
      <c r="I1288" s="23" t="s">
        <v>4821</v>
      </c>
      <c r="J1288" s="23">
        <f>IF(TRIM(B1288)="?",'Cleaning Summary'!$B$28,B1288)</f>
        <v>1977</v>
      </c>
      <c r="K1288" s="23" t="str">
        <f>IF(TRIM(C1288)="?",'Cleaning Summary'!$B$27,C1288)</f>
        <v>Aug</v>
      </c>
      <c r="L1288" s="23" t="str">
        <f>IF(TRIM(G1288)="?",'Cleaning Summary'!$B$40,G1288)</f>
        <v>tier - 3</v>
      </c>
      <c r="M1288" s="23" t="str">
        <f>IF(TRIM(H1288)="?",'Cleaning Summary'!$B$45,H1288)</f>
        <v>tier - 2</v>
      </c>
      <c r="N1288" s="23" t="str">
        <f>IF(TRIM(I1288)="?",'Cleaning Summary'!$B$29,I1288)</f>
        <v>R1021</v>
      </c>
      <c r="O1288" s="29">
        <f>DATE(J1288,MATCH(K1288,{"Jan","Feb","Mar","Apr","May","Jun","Jul","Aug","Sep","Oct","Nov","Dec"},0),D1288)</f>
        <v>28339</v>
      </c>
      <c r="P1288" s="23">
        <f>DATEDIF(O1288,'Cleaning Summary'!$B$62,"Y")</f>
        <v>45</v>
      </c>
    </row>
    <row r="1289" spans="1:16" x14ac:dyDescent="0.35">
      <c r="A1289" s="23" t="s">
        <v>2219</v>
      </c>
      <c r="B1289" s="23">
        <v>1976</v>
      </c>
      <c r="C1289" s="23" t="s">
        <v>73</v>
      </c>
      <c r="D1289" s="23">
        <v>30</v>
      </c>
      <c r="E1289" s="23">
        <v>2</v>
      </c>
      <c r="F1289" s="28">
        <v>10698.38</v>
      </c>
      <c r="G1289" s="23" t="s">
        <v>87</v>
      </c>
      <c r="H1289" s="23" t="s">
        <v>85</v>
      </c>
      <c r="I1289" s="23" t="s">
        <v>4817</v>
      </c>
      <c r="J1289" s="23">
        <f>IF(TRIM(B1289)="?",'Cleaning Summary'!$B$28,B1289)</f>
        <v>1976</v>
      </c>
      <c r="K1289" s="23" t="str">
        <f>IF(TRIM(C1289)="?",'Cleaning Summary'!$B$27,C1289)</f>
        <v>Sep</v>
      </c>
      <c r="L1289" s="23" t="str">
        <f>IF(TRIM(G1289)="?",'Cleaning Summary'!$B$40,G1289)</f>
        <v>tier - 3</v>
      </c>
      <c r="M1289" s="23" t="str">
        <f>IF(TRIM(H1289)="?",'Cleaning Summary'!$B$45,H1289)</f>
        <v>tier - 1</v>
      </c>
      <c r="N1289" s="23" t="str">
        <f>IF(TRIM(I1289)="?",'Cleaning Summary'!$B$29,I1289)</f>
        <v>R1025</v>
      </c>
      <c r="O1289" s="29">
        <f>DATE(J1289,MATCH(K1289,{"Jan","Feb","Mar","Apr","May","Jun","Jul","Aug","Sep","Oct","Nov","Dec"},0),D1289)</f>
        <v>28033</v>
      </c>
      <c r="P1289" s="23">
        <f>DATEDIF(O1289,'Cleaning Summary'!$B$62,"Y")</f>
        <v>46</v>
      </c>
    </row>
    <row r="1290" spans="1:16" x14ac:dyDescent="0.35">
      <c r="A1290" s="23" t="s">
        <v>2217</v>
      </c>
      <c r="B1290" s="23">
        <v>1972</v>
      </c>
      <c r="C1290" s="23" t="s">
        <v>4811</v>
      </c>
      <c r="D1290" s="23">
        <v>24</v>
      </c>
      <c r="E1290" s="23">
        <v>3</v>
      </c>
      <c r="F1290" s="28">
        <v>10702.64</v>
      </c>
      <c r="G1290" s="23" t="s">
        <v>87</v>
      </c>
      <c r="H1290" s="23" t="s">
        <v>87</v>
      </c>
      <c r="I1290" s="23" t="s">
        <v>4805</v>
      </c>
      <c r="J1290" s="23">
        <f>IF(TRIM(B1290)="?",'Cleaning Summary'!$B$28,B1290)</f>
        <v>1972</v>
      </c>
      <c r="K1290" s="23" t="str">
        <f>IF(TRIM(C1290)="?",'Cleaning Summary'!$B$27,C1290)</f>
        <v>Oct</v>
      </c>
      <c r="L1290" s="23" t="str">
        <f>IF(TRIM(G1290)="?",'Cleaning Summary'!$B$40,G1290)</f>
        <v>tier - 3</v>
      </c>
      <c r="M1290" s="23" t="str">
        <f>IF(TRIM(H1290)="?",'Cleaning Summary'!$B$45,H1290)</f>
        <v>tier - 3</v>
      </c>
      <c r="N1290" s="23" t="str">
        <f>IF(TRIM(I1290)="?",'Cleaning Summary'!$B$29,I1290)</f>
        <v>R1013</v>
      </c>
      <c r="O1290" s="29">
        <f>DATE(J1290,MATCH(K1290,{"Jan","Feb","Mar","Apr","May","Jun","Jul","Aug","Sep","Oct","Nov","Dec"},0),D1290)</f>
        <v>26596</v>
      </c>
      <c r="P1290" s="23">
        <f>DATEDIF(O1290,'Cleaning Summary'!$B$62,"Y")</f>
        <v>50</v>
      </c>
    </row>
    <row r="1291" spans="1:16" x14ac:dyDescent="0.35">
      <c r="A1291" s="23" t="s">
        <v>2215</v>
      </c>
      <c r="B1291" s="23">
        <v>1967</v>
      </c>
      <c r="C1291" s="23" t="s">
        <v>4804</v>
      </c>
      <c r="D1291" s="23">
        <v>30</v>
      </c>
      <c r="E1291" s="23">
        <v>0</v>
      </c>
      <c r="F1291" s="28">
        <v>10704.47</v>
      </c>
      <c r="G1291" s="23" t="s">
        <v>87</v>
      </c>
      <c r="H1291" s="23" t="s">
        <v>86</v>
      </c>
      <c r="I1291" s="23" t="s">
        <v>4812</v>
      </c>
      <c r="J1291" s="23">
        <f>IF(TRIM(B1291)="?",'Cleaning Summary'!$B$28,B1291)</f>
        <v>1967</v>
      </c>
      <c r="K1291" s="23" t="str">
        <f>IF(TRIM(C1291)="?",'Cleaning Summary'!$B$27,C1291)</f>
        <v>Jul</v>
      </c>
      <c r="L1291" s="23" t="str">
        <f>IF(TRIM(G1291)="?",'Cleaning Summary'!$B$40,G1291)</f>
        <v>tier - 3</v>
      </c>
      <c r="M1291" s="23" t="str">
        <f>IF(TRIM(H1291)="?",'Cleaning Summary'!$B$45,H1291)</f>
        <v>tier - 2</v>
      </c>
      <c r="N1291" s="23" t="str">
        <f>IF(TRIM(I1291)="?",'Cleaning Summary'!$B$29,I1291)</f>
        <v>R1011</v>
      </c>
      <c r="O1291" s="29">
        <f>DATE(J1291,MATCH(K1291,{"Jan","Feb","Mar","Apr","May","Jun","Jul","Aug","Sep","Oct","Nov","Dec"},0),D1291)</f>
        <v>24683</v>
      </c>
      <c r="P1291" s="23">
        <f>DATEDIF(O1291,'Cleaning Summary'!$B$62,"Y")</f>
        <v>55</v>
      </c>
    </row>
    <row r="1292" spans="1:16" x14ac:dyDescent="0.35">
      <c r="A1292" s="23" t="s">
        <v>2213</v>
      </c>
      <c r="B1292" s="23">
        <v>1967</v>
      </c>
      <c r="C1292" s="23" t="s">
        <v>4811</v>
      </c>
      <c r="D1292" s="23">
        <v>5</v>
      </c>
      <c r="E1292" s="23">
        <v>0</v>
      </c>
      <c r="F1292" s="28">
        <v>10713.64</v>
      </c>
      <c r="G1292" s="23" t="s">
        <v>87</v>
      </c>
      <c r="H1292" s="23" t="s">
        <v>87</v>
      </c>
      <c r="I1292" s="23" t="s">
        <v>4812</v>
      </c>
      <c r="J1292" s="23">
        <f>IF(TRIM(B1292)="?",'Cleaning Summary'!$B$28,B1292)</f>
        <v>1967</v>
      </c>
      <c r="K1292" s="23" t="str">
        <f>IF(TRIM(C1292)="?",'Cleaning Summary'!$B$27,C1292)</f>
        <v>Oct</v>
      </c>
      <c r="L1292" s="23" t="str">
        <f>IF(TRIM(G1292)="?",'Cleaning Summary'!$B$40,G1292)</f>
        <v>tier - 3</v>
      </c>
      <c r="M1292" s="23" t="str">
        <f>IF(TRIM(H1292)="?",'Cleaning Summary'!$B$45,H1292)</f>
        <v>tier - 3</v>
      </c>
      <c r="N1292" s="23" t="str">
        <f>IF(TRIM(I1292)="?",'Cleaning Summary'!$B$29,I1292)</f>
        <v>R1011</v>
      </c>
      <c r="O1292" s="29">
        <f>DATE(J1292,MATCH(K1292,{"Jan","Feb","Mar","Apr","May","Jun","Jul","Aug","Sep","Oct","Nov","Dec"},0),D1292)</f>
        <v>24750</v>
      </c>
      <c r="P1292" s="23">
        <f>DATEDIF(O1292,'Cleaning Summary'!$B$62,"Y")</f>
        <v>55</v>
      </c>
    </row>
    <row r="1293" spans="1:16" x14ac:dyDescent="0.35">
      <c r="A1293" s="23" t="s">
        <v>2211</v>
      </c>
      <c r="B1293" s="23">
        <v>1992</v>
      </c>
      <c r="C1293" s="23" t="s">
        <v>4807</v>
      </c>
      <c r="D1293" s="23">
        <v>25</v>
      </c>
      <c r="E1293" s="23">
        <v>0</v>
      </c>
      <c r="F1293" s="28">
        <v>10719.57</v>
      </c>
      <c r="G1293" s="23" t="s">
        <v>87</v>
      </c>
      <c r="H1293" s="23" t="s">
        <v>85</v>
      </c>
      <c r="I1293" s="23" t="s">
        <v>4808</v>
      </c>
      <c r="J1293" s="23">
        <f>IF(TRIM(B1293)="?",'Cleaning Summary'!$B$28,B1293)</f>
        <v>1992</v>
      </c>
      <c r="K1293" s="23" t="str">
        <f>IF(TRIM(C1293)="?",'Cleaning Summary'!$B$27,C1293)</f>
        <v>Jun</v>
      </c>
      <c r="L1293" s="23" t="str">
        <f>IF(TRIM(G1293)="?",'Cleaning Summary'!$B$40,G1293)</f>
        <v>tier - 3</v>
      </c>
      <c r="M1293" s="23" t="str">
        <f>IF(TRIM(H1293)="?",'Cleaning Summary'!$B$45,H1293)</f>
        <v>tier - 1</v>
      </c>
      <c r="N1293" s="23" t="str">
        <f>IF(TRIM(I1293)="?",'Cleaning Summary'!$B$29,I1293)</f>
        <v>R1012</v>
      </c>
      <c r="O1293" s="29">
        <f>DATE(J1293,MATCH(K1293,{"Jan","Feb","Mar","Apr","May","Jun","Jul","Aug","Sep","Oct","Nov","Dec"},0),D1293)</f>
        <v>33780</v>
      </c>
      <c r="P1293" s="23">
        <f>DATEDIF(O1293,'Cleaning Summary'!$B$62,"Y")</f>
        <v>30</v>
      </c>
    </row>
    <row r="1294" spans="1:16" x14ac:dyDescent="0.35">
      <c r="A1294" s="23" t="s">
        <v>2209</v>
      </c>
      <c r="B1294" s="23">
        <v>1974</v>
      </c>
      <c r="C1294" s="23" t="s">
        <v>4809</v>
      </c>
      <c r="D1294" s="23">
        <v>9</v>
      </c>
      <c r="E1294" s="23">
        <v>4</v>
      </c>
      <c r="F1294" s="28">
        <v>10736.87</v>
      </c>
      <c r="G1294" s="23" t="s">
        <v>87</v>
      </c>
      <c r="H1294" s="23" t="s">
        <v>85</v>
      </c>
      <c r="I1294" s="23" t="s">
        <v>4815</v>
      </c>
      <c r="J1294" s="23">
        <f>IF(TRIM(B1294)="?",'Cleaning Summary'!$B$28,B1294)</f>
        <v>1974</v>
      </c>
      <c r="K1294" s="23" t="str">
        <f>IF(TRIM(C1294)="?",'Cleaning Summary'!$B$27,C1294)</f>
        <v>Dec</v>
      </c>
      <c r="L1294" s="23" t="str">
        <f>IF(TRIM(G1294)="?",'Cleaning Summary'!$B$40,G1294)</f>
        <v>tier - 3</v>
      </c>
      <c r="M1294" s="23" t="str">
        <f>IF(TRIM(H1294)="?",'Cleaning Summary'!$B$45,H1294)</f>
        <v>tier - 1</v>
      </c>
      <c r="N1294" s="23" t="str">
        <f>IF(TRIM(I1294)="?",'Cleaning Summary'!$B$29,I1294)</f>
        <v>R1016</v>
      </c>
      <c r="O1294" s="29">
        <f>DATE(J1294,MATCH(K1294,{"Jan","Feb","Mar","Apr","May","Jun","Jul","Aug","Sep","Oct","Nov","Dec"},0),D1294)</f>
        <v>27372</v>
      </c>
      <c r="P1294" s="23">
        <f>DATEDIF(O1294,'Cleaning Summary'!$B$62,"Y")</f>
        <v>48</v>
      </c>
    </row>
    <row r="1295" spans="1:16" x14ac:dyDescent="0.35">
      <c r="A1295" s="23" t="s">
        <v>2207</v>
      </c>
      <c r="B1295" s="23">
        <v>1986</v>
      </c>
      <c r="C1295" s="23" t="s">
        <v>4810</v>
      </c>
      <c r="D1295" s="23">
        <v>29</v>
      </c>
      <c r="E1295" s="23">
        <v>3</v>
      </c>
      <c r="F1295" s="28">
        <v>10749.02</v>
      </c>
      <c r="G1295" s="23" t="s">
        <v>87</v>
      </c>
      <c r="H1295" s="23" t="s">
        <v>85</v>
      </c>
      <c r="I1295" s="23" t="s">
        <v>4824</v>
      </c>
      <c r="J1295" s="23">
        <f>IF(TRIM(B1295)="?",'Cleaning Summary'!$B$28,B1295)</f>
        <v>1986</v>
      </c>
      <c r="K1295" s="23" t="str">
        <f>IF(TRIM(C1295)="?",'Cleaning Summary'!$B$27,C1295)</f>
        <v>Aug</v>
      </c>
      <c r="L1295" s="23" t="str">
        <f>IF(TRIM(G1295)="?",'Cleaning Summary'!$B$40,G1295)</f>
        <v>tier - 3</v>
      </c>
      <c r="M1295" s="23" t="str">
        <f>IF(TRIM(H1295)="?",'Cleaning Summary'!$B$45,H1295)</f>
        <v>tier - 1</v>
      </c>
      <c r="N1295" s="23" t="str">
        <f>IF(TRIM(I1295)="?",'Cleaning Summary'!$B$29,I1295)</f>
        <v>R1026</v>
      </c>
      <c r="O1295" s="29">
        <f>DATE(J1295,MATCH(K1295,{"Jan","Feb","Mar","Apr","May","Jun","Jul","Aug","Sep","Oct","Nov","Dec"},0),D1295)</f>
        <v>31653</v>
      </c>
      <c r="P1295" s="23">
        <f>DATEDIF(O1295,'Cleaning Summary'!$B$62,"Y")</f>
        <v>36</v>
      </c>
    </row>
    <row r="1296" spans="1:16" x14ac:dyDescent="0.35">
      <c r="A1296" s="23" t="s">
        <v>2205</v>
      </c>
      <c r="B1296" s="23">
        <v>1989</v>
      </c>
      <c r="C1296" s="23" t="s">
        <v>4806</v>
      </c>
      <c r="D1296" s="23">
        <v>25</v>
      </c>
      <c r="E1296" s="23">
        <v>3</v>
      </c>
      <c r="F1296" s="28">
        <v>10769.75</v>
      </c>
      <c r="G1296" s="23" t="s">
        <v>87</v>
      </c>
      <c r="H1296" s="23" t="s">
        <v>86</v>
      </c>
      <c r="I1296" s="23" t="s">
        <v>4825</v>
      </c>
      <c r="J1296" s="23">
        <f>IF(TRIM(B1296)="?",'Cleaning Summary'!$B$28,B1296)</f>
        <v>1989</v>
      </c>
      <c r="K1296" s="23" t="str">
        <f>IF(TRIM(C1296)="?",'Cleaning Summary'!$B$27,C1296)</f>
        <v>Nov</v>
      </c>
      <c r="L1296" s="23" t="str">
        <f>IF(TRIM(G1296)="?",'Cleaning Summary'!$B$40,G1296)</f>
        <v>tier - 3</v>
      </c>
      <c r="M1296" s="23" t="str">
        <f>IF(TRIM(H1296)="?",'Cleaning Summary'!$B$45,H1296)</f>
        <v>tier - 2</v>
      </c>
      <c r="N1296" s="23" t="str">
        <f>IF(TRIM(I1296)="?",'Cleaning Summary'!$B$29,I1296)</f>
        <v>R1022</v>
      </c>
      <c r="O1296" s="29">
        <f>DATE(J1296,MATCH(K1296,{"Jan","Feb","Mar","Apr","May","Jun","Jul","Aug","Sep","Oct","Nov","Dec"},0),D1296)</f>
        <v>32837</v>
      </c>
      <c r="P1296" s="23">
        <f>DATEDIF(O1296,'Cleaning Summary'!$B$62,"Y")</f>
        <v>33</v>
      </c>
    </row>
    <row r="1297" spans="1:16" x14ac:dyDescent="0.35">
      <c r="A1297" s="23" t="s">
        <v>2203</v>
      </c>
      <c r="B1297" s="23">
        <v>1967</v>
      </c>
      <c r="C1297" s="23" t="s">
        <v>4806</v>
      </c>
      <c r="D1297" s="23">
        <v>11</v>
      </c>
      <c r="E1297" s="23">
        <v>1</v>
      </c>
      <c r="F1297" s="28">
        <v>10791.96</v>
      </c>
      <c r="G1297" s="23" t="s">
        <v>87</v>
      </c>
      <c r="H1297" s="23" t="s">
        <v>86</v>
      </c>
      <c r="I1297" s="23" t="s">
        <v>4812</v>
      </c>
      <c r="J1297" s="23">
        <f>IF(TRIM(B1297)="?",'Cleaning Summary'!$B$28,B1297)</f>
        <v>1967</v>
      </c>
      <c r="K1297" s="23" t="str">
        <f>IF(TRIM(C1297)="?",'Cleaning Summary'!$B$27,C1297)</f>
        <v>Nov</v>
      </c>
      <c r="L1297" s="23" t="str">
        <f>IF(TRIM(G1297)="?",'Cleaning Summary'!$B$40,G1297)</f>
        <v>tier - 3</v>
      </c>
      <c r="M1297" s="23" t="str">
        <f>IF(TRIM(H1297)="?",'Cleaning Summary'!$B$45,H1297)</f>
        <v>tier - 2</v>
      </c>
      <c r="N1297" s="23" t="str">
        <f>IF(TRIM(I1297)="?",'Cleaning Summary'!$B$29,I1297)</f>
        <v>R1011</v>
      </c>
      <c r="O1297" s="29">
        <f>DATE(J1297,MATCH(K1297,{"Jan","Feb","Mar","Apr","May","Jun","Jul","Aug","Sep","Oct","Nov","Dec"},0),D1297)</f>
        <v>24787</v>
      </c>
      <c r="P1297" s="23">
        <f>DATEDIF(O1297,'Cleaning Summary'!$B$62,"Y")</f>
        <v>55</v>
      </c>
    </row>
    <row r="1298" spans="1:16" x14ac:dyDescent="0.35">
      <c r="A1298" s="23" t="s">
        <v>2201</v>
      </c>
      <c r="B1298" s="23">
        <v>1999</v>
      </c>
      <c r="C1298" s="23" t="s">
        <v>4809</v>
      </c>
      <c r="D1298" s="23">
        <v>24</v>
      </c>
      <c r="E1298" s="23">
        <v>0</v>
      </c>
      <c r="F1298" s="28">
        <v>10795.94</v>
      </c>
      <c r="G1298" s="23" t="s">
        <v>87</v>
      </c>
      <c r="H1298" s="23" t="s">
        <v>85</v>
      </c>
      <c r="I1298" s="23" t="s">
        <v>4812</v>
      </c>
      <c r="J1298" s="23">
        <f>IF(TRIM(B1298)="?",'Cleaning Summary'!$B$28,B1298)</f>
        <v>1999</v>
      </c>
      <c r="K1298" s="23" t="str">
        <f>IF(TRIM(C1298)="?",'Cleaning Summary'!$B$27,C1298)</f>
        <v>Dec</v>
      </c>
      <c r="L1298" s="23" t="str">
        <f>IF(TRIM(G1298)="?",'Cleaning Summary'!$B$40,G1298)</f>
        <v>tier - 3</v>
      </c>
      <c r="M1298" s="23" t="str">
        <f>IF(TRIM(H1298)="?",'Cleaning Summary'!$B$45,H1298)</f>
        <v>tier - 1</v>
      </c>
      <c r="N1298" s="23" t="str">
        <f>IF(TRIM(I1298)="?",'Cleaning Summary'!$B$29,I1298)</f>
        <v>R1011</v>
      </c>
      <c r="O1298" s="29">
        <f>DATE(J1298,MATCH(K1298,{"Jan","Feb","Mar","Apr","May","Jun","Jul","Aug","Sep","Oct","Nov","Dec"},0),D1298)</f>
        <v>36518</v>
      </c>
      <c r="P1298" s="23">
        <f>DATEDIF(O1298,'Cleaning Summary'!$B$62,"Y")</f>
        <v>23</v>
      </c>
    </row>
    <row r="1299" spans="1:16" x14ac:dyDescent="0.35">
      <c r="A1299" s="23" t="s">
        <v>2199</v>
      </c>
      <c r="B1299" s="23">
        <v>1967</v>
      </c>
      <c r="C1299" s="23" t="s">
        <v>4811</v>
      </c>
      <c r="D1299" s="23">
        <v>23</v>
      </c>
      <c r="E1299" s="23">
        <v>0</v>
      </c>
      <c r="F1299" s="28">
        <v>10796.35</v>
      </c>
      <c r="G1299" s="23" t="s">
        <v>87</v>
      </c>
      <c r="H1299" s="23" t="s">
        <v>85</v>
      </c>
      <c r="I1299" s="23" t="s">
        <v>4814</v>
      </c>
      <c r="J1299" s="23">
        <f>IF(TRIM(B1299)="?",'Cleaning Summary'!$B$28,B1299)</f>
        <v>1967</v>
      </c>
      <c r="K1299" s="23" t="str">
        <f>IF(TRIM(C1299)="?",'Cleaning Summary'!$B$27,C1299)</f>
        <v>Oct</v>
      </c>
      <c r="L1299" s="23" t="str">
        <f>IF(TRIM(G1299)="?",'Cleaning Summary'!$B$40,G1299)</f>
        <v>tier - 3</v>
      </c>
      <c r="M1299" s="23" t="str">
        <f>IF(TRIM(H1299)="?",'Cleaning Summary'!$B$45,H1299)</f>
        <v>tier - 1</v>
      </c>
      <c r="N1299" s="23" t="str">
        <f>IF(TRIM(I1299)="?",'Cleaning Summary'!$B$29,I1299)</f>
        <v>R1019</v>
      </c>
      <c r="O1299" s="29">
        <f>DATE(J1299,MATCH(K1299,{"Jan","Feb","Mar","Apr","May","Jun","Jul","Aug","Sep","Oct","Nov","Dec"},0),D1299)</f>
        <v>24768</v>
      </c>
      <c r="P1299" s="23">
        <f>DATEDIF(O1299,'Cleaning Summary'!$B$62,"Y")</f>
        <v>55</v>
      </c>
    </row>
    <row r="1300" spans="1:16" x14ac:dyDescent="0.35">
      <c r="A1300" s="23" t="s">
        <v>2197</v>
      </c>
      <c r="B1300" s="23">
        <v>1970</v>
      </c>
      <c r="C1300" s="23" t="s">
        <v>4811</v>
      </c>
      <c r="D1300" s="23">
        <v>28</v>
      </c>
      <c r="E1300" s="23">
        <v>1</v>
      </c>
      <c r="F1300" s="28">
        <v>10797.34</v>
      </c>
      <c r="G1300" s="23" t="s">
        <v>87</v>
      </c>
      <c r="H1300" s="23" t="s">
        <v>86</v>
      </c>
      <c r="I1300" s="23" t="s">
        <v>4819</v>
      </c>
      <c r="J1300" s="23">
        <f>IF(TRIM(B1300)="?",'Cleaning Summary'!$B$28,B1300)</f>
        <v>1970</v>
      </c>
      <c r="K1300" s="23" t="str">
        <f>IF(TRIM(C1300)="?",'Cleaning Summary'!$B$27,C1300)</f>
        <v>Oct</v>
      </c>
      <c r="L1300" s="23" t="str">
        <f>IF(TRIM(G1300)="?",'Cleaning Summary'!$B$40,G1300)</f>
        <v>tier - 3</v>
      </c>
      <c r="M1300" s="23" t="str">
        <f>IF(TRIM(H1300)="?",'Cleaning Summary'!$B$45,H1300)</f>
        <v>tier - 2</v>
      </c>
      <c r="N1300" s="23" t="str">
        <f>IF(TRIM(I1300)="?",'Cleaning Summary'!$B$29,I1300)</f>
        <v>R1023</v>
      </c>
      <c r="O1300" s="29">
        <f>DATE(J1300,MATCH(K1300,{"Jan","Feb","Mar","Apr","May","Jun","Jul","Aug","Sep","Oct","Nov","Dec"},0),D1300)</f>
        <v>25869</v>
      </c>
      <c r="P1300" s="23">
        <f>DATEDIF(O1300,'Cleaning Summary'!$B$62,"Y")</f>
        <v>52</v>
      </c>
    </row>
    <row r="1301" spans="1:16" x14ac:dyDescent="0.35">
      <c r="A1301" s="23" t="s">
        <v>2195</v>
      </c>
      <c r="B1301" s="23">
        <v>1970</v>
      </c>
      <c r="C1301" s="23" t="s">
        <v>4809</v>
      </c>
      <c r="D1301" s="23">
        <v>18</v>
      </c>
      <c r="E1301" s="23">
        <v>2</v>
      </c>
      <c r="F1301" s="28">
        <v>10806.84</v>
      </c>
      <c r="G1301" s="23" t="s">
        <v>87</v>
      </c>
      <c r="H1301" s="23" t="s">
        <v>86</v>
      </c>
      <c r="I1301" s="23" t="s">
        <v>4812</v>
      </c>
      <c r="J1301" s="23">
        <f>IF(TRIM(B1301)="?",'Cleaning Summary'!$B$28,B1301)</f>
        <v>1970</v>
      </c>
      <c r="K1301" s="23" t="str">
        <f>IF(TRIM(C1301)="?",'Cleaning Summary'!$B$27,C1301)</f>
        <v>Dec</v>
      </c>
      <c r="L1301" s="23" t="str">
        <f>IF(TRIM(G1301)="?",'Cleaning Summary'!$B$40,G1301)</f>
        <v>tier - 3</v>
      </c>
      <c r="M1301" s="23" t="str">
        <f>IF(TRIM(H1301)="?",'Cleaning Summary'!$B$45,H1301)</f>
        <v>tier - 2</v>
      </c>
      <c r="N1301" s="23" t="str">
        <f>IF(TRIM(I1301)="?",'Cleaning Summary'!$B$29,I1301)</f>
        <v>R1011</v>
      </c>
      <c r="O1301" s="29">
        <f>DATE(J1301,MATCH(K1301,{"Jan","Feb","Mar","Apr","May","Jun","Jul","Aug","Sep","Oct","Nov","Dec"},0),D1301)</f>
        <v>25920</v>
      </c>
      <c r="P1301" s="23">
        <f>DATEDIF(O1301,'Cleaning Summary'!$B$62,"Y")</f>
        <v>52</v>
      </c>
    </row>
    <row r="1302" spans="1:16" x14ac:dyDescent="0.35">
      <c r="A1302" s="23" t="s">
        <v>2193</v>
      </c>
      <c r="B1302" s="23">
        <v>1967</v>
      </c>
      <c r="C1302" s="23" t="s">
        <v>4811</v>
      </c>
      <c r="D1302" s="23">
        <v>2</v>
      </c>
      <c r="E1302" s="23">
        <v>1</v>
      </c>
      <c r="F1302" s="28">
        <v>10807.49</v>
      </c>
      <c r="G1302" s="23" t="s">
        <v>87</v>
      </c>
      <c r="H1302" s="23" t="s">
        <v>86</v>
      </c>
      <c r="I1302" s="23" t="s">
        <v>4805</v>
      </c>
      <c r="J1302" s="23">
        <f>IF(TRIM(B1302)="?",'Cleaning Summary'!$B$28,B1302)</f>
        <v>1967</v>
      </c>
      <c r="K1302" s="23" t="str">
        <f>IF(TRIM(C1302)="?",'Cleaning Summary'!$B$27,C1302)</f>
        <v>Oct</v>
      </c>
      <c r="L1302" s="23" t="str">
        <f>IF(TRIM(G1302)="?",'Cleaning Summary'!$B$40,G1302)</f>
        <v>tier - 3</v>
      </c>
      <c r="M1302" s="23" t="str">
        <f>IF(TRIM(H1302)="?",'Cleaning Summary'!$B$45,H1302)</f>
        <v>tier - 2</v>
      </c>
      <c r="N1302" s="23" t="str">
        <f>IF(TRIM(I1302)="?",'Cleaning Summary'!$B$29,I1302)</f>
        <v>R1013</v>
      </c>
      <c r="O1302" s="29">
        <f>DATE(J1302,MATCH(K1302,{"Jan","Feb","Mar","Apr","May","Jun","Jul","Aug","Sep","Oct","Nov","Dec"},0),D1302)</f>
        <v>24747</v>
      </c>
      <c r="P1302" s="23">
        <f>DATEDIF(O1302,'Cleaning Summary'!$B$62,"Y")</f>
        <v>55</v>
      </c>
    </row>
    <row r="1303" spans="1:16" x14ac:dyDescent="0.35">
      <c r="A1303" s="23" t="s">
        <v>2191</v>
      </c>
      <c r="B1303" s="23">
        <v>1968</v>
      </c>
      <c r="C1303" s="23" t="s">
        <v>4804</v>
      </c>
      <c r="D1303" s="23">
        <v>28</v>
      </c>
      <c r="E1303" s="23">
        <v>1</v>
      </c>
      <c r="F1303" s="28">
        <v>10825.25</v>
      </c>
      <c r="G1303" s="23" t="s">
        <v>87</v>
      </c>
      <c r="H1303" s="23" t="s">
        <v>87</v>
      </c>
      <c r="I1303" s="23" t="s">
        <v>4808</v>
      </c>
      <c r="J1303" s="23">
        <f>IF(TRIM(B1303)="?",'Cleaning Summary'!$B$28,B1303)</f>
        <v>1968</v>
      </c>
      <c r="K1303" s="23" t="str">
        <f>IF(TRIM(C1303)="?",'Cleaning Summary'!$B$27,C1303)</f>
        <v>Jul</v>
      </c>
      <c r="L1303" s="23" t="str">
        <f>IF(TRIM(G1303)="?",'Cleaning Summary'!$B$40,G1303)</f>
        <v>tier - 3</v>
      </c>
      <c r="M1303" s="23" t="str">
        <f>IF(TRIM(H1303)="?",'Cleaning Summary'!$B$45,H1303)</f>
        <v>tier - 3</v>
      </c>
      <c r="N1303" s="23" t="str">
        <f>IF(TRIM(I1303)="?",'Cleaning Summary'!$B$29,I1303)</f>
        <v>R1012</v>
      </c>
      <c r="O1303" s="29">
        <f>DATE(J1303,MATCH(K1303,{"Jan","Feb","Mar","Apr","May","Jun","Jul","Aug","Sep","Oct","Nov","Dec"},0),D1303)</f>
        <v>25047</v>
      </c>
      <c r="P1303" s="23">
        <f>DATEDIF(O1303,'Cleaning Summary'!$B$62,"Y")</f>
        <v>54</v>
      </c>
    </row>
    <row r="1304" spans="1:16" x14ac:dyDescent="0.35">
      <c r="A1304" s="23" t="s">
        <v>2189</v>
      </c>
      <c r="B1304" s="23">
        <v>1971</v>
      </c>
      <c r="C1304" s="23" t="s">
        <v>4809</v>
      </c>
      <c r="D1304" s="23">
        <v>20</v>
      </c>
      <c r="E1304" s="23">
        <v>2</v>
      </c>
      <c r="F1304" s="28">
        <v>10848.13</v>
      </c>
      <c r="G1304" s="23" t="s">
        <v>87</v>
      </c>
      <c r="H1304" s="23" t="s">
        <v>87</v>
      </c>
      <c r="I1304" s="23" t="s">
        <v>4808</v>
      </c>
      <c r="J1304" s="23">
        <f>IF(TRIM(B1304)="?",'Cleaning Summary'!$B$28,B1304)</f>
        <v>1971</v>
      </c>
      <c r="K1304" s="23" t="str">
        <f>IF(TRIM(C1304)="?",'Cleaning Summary'!$B$27,C1304)</f>
        <v>Dec</v>
      </c>
      <c r="L1304" s="23" t="str">
        <f>IF(TRIM(G1304)="?",'Cleaning Summary'!$B$40,G1304)</f>
        <v>tier - 3</v>
      </c>
      <c r="M1304" s="23" t="str">
        <f>IF(TRIM(H1304)="?",'Cleaning Summary'!$B$45,H1304)</f>
        <v>tier - 3</v>
      </c>
      <c r="N1304" s="23" t="str">
        <f>IF(TRIM(I1304)="?",'Cleaning Summary'!$B$29,I1304)</f>
        <v>R1012</v>
      </c>
      <c r="O1304" s="29">
        <f>DATE(J1304,MATCH(K1304,{"Jan","Feb","Mar","Apr","May","Jun","Jul","Aug","Sep","Oct","Nov","Dec"},0),D1304)</f>
        <v>26287</v>
      </c>
      <c r="P1304" s="23">
        <f>DATEDIF(O1304,'Cleaning Summary'!$B$62,"Y")</f>
        <v>51</v>
      </c>
    </row>
    <row r="1305" spans="1:16" x14ac:dyDescent="0.35">
      <c r="A1305" s="23" t="s">
        <v>2187</v>
      </c>
      <c r="B1305" s="23">
        <v>1994</v>
      </c>
      <c r="C1305" s="23" t="s">
        <v>73</v>
      </c>
      <c r="D1305" s="23">
        <v>6</v>
      </c>
      <c r="E1305" s="23">
        <v>0</v>
      </c>
      <c r="F1305" s="28">
        <v>10886.66</v>
      </c>
      <c r="G1305" s="23" t="s">
        <v>87</v>
      </c>
      <c r="H1305" s="23" t="s">
        <v>87</v>
      </c>
      <c r="I1305" s="23" t="s">
        <v>4808</v>
      </c>
      <c r="J1305" s="23">
        <f>IF(TRIM(B1305)="?",'Cleaning Summary'!$B$28,B1305)</f>
        <v>1994</v>
      </c>
      <c r="K1305" s="23" t="str">
        <f>IF(TRIM(C1305)="?",'Cleaning Summary'!$B$27,C1305)</f>
        <v>Sep</v>
      </c>
      <c r="L1305" s="23" t="str">
        <f>IF(TRIM(G1305)="?",'Cleaning Summary'!$B$40,G1305)</f>
        <v>tier - 3</v>
      </c>
      <c r="M1305" s="23" t="str">
        <f>IF(TRIM(H1305)="?",'Cleaning Summary'!$B$45,H1305)</f>
        <v>tier - 3</v>
      </c>
      <c r="N1305" s="23" t="str">
        <f>IF(TRIM(I1305)="?",'Cleaning Summary'!$B$29,I1305)</f>
        <v>R1012</v>
      </c>
      <c r="O1305" s="29">
        <f>DATE(J1305,MATCH(K1305,{"Jan","Feb","Mar","Apr","May","Jun","Jul","Aug","Sep","Oct","Nov","Dec"},0),D1305)</f>
        <v>34583</v>
      </c>
      <c r="P1305" s="23">
        <f>DATEDIF(O1305,'Cleaning Summary'!$B$62,"Y")</f>
        <v>28</v>
      </c>
    </row>
    <row r="1306" spans="1:16" x14ac:dyDescent="0.35">
      <c r="A1306" s="23" t="s">
        <v>2185</v>
      </c>
      <c r="B1306" s="23">
        <v>1968</v>
      </c>
      <c r="C1306" s="23" t="s">
        <v>4806</v>
      </c>
      <c r="D1306" s="23">
        <v>13</v>
      </c>
      <c r="E1306" s="23">
        <v>0</v>
      </c>
      <c r="F1306" s="28">
        <v>10923.93</v>
      </c>
      <c r="G1306" s="23" t="s">
        <v>87</v>
      </c>
      <c r="H1306" s="23" t="s">
        <v>85</v>
      </c>
      <c r="I1306" s="23" t="s">
        <v>4818</v>
      </c>
      <c r="J1306" s="23">
        <f>IF(TRIM(B1306)="?",'Cleaning Summary'!$B$28,B1306)</f>
        <v>1968</v>
      </c>
      <c r="K1306" s="23" t="str">
        <f>IF(TRIM(C1306)="?",'Cleaning Summary'!$B$27,C1306)</f>
        <v>Nov</v>
      </c>
      <c r="L1306" s="23" t="str">
        <f>IF(TRIM(G1306)="?",'Cleaning Summary'!$B$40,G1306)</f>
        <v>tier - 3</v>
      </c>
      <c r="M1306" s="23" t="str">
        <f>IF(TRIM(H1306)="?",'Cleaning Summary'!$B$45,H1306)</f>
        <v>tier - 1</v>
      </c>
      <c r="N1306" s="23" t="str">
        <f>IF(TRIM(I1306)="?",'Cleaning Summary'!$B$29,I1306)</f>
        <v>R1024</v>
      </c>
      <c r="O1306" s="29">
        <f>DATE(J1306,MATCH(K1306,{"Jan","Feb","Mar","Apr","May","Jun","Jul","Aug","Sep","Oct","Nov","Dec"},0),D1306)</f>
        <v>25155</v>
      </c>
      <c r="P1306" s="23">
        <f>DATEDIF(O1306,'Cleaning Summary'!$B$62,"Y")</f>
        <v>54</v>
      </c>
    </row>
    <row r="1307" spans="1:16" x14ac:dyDescent="0.35">
      <c r="A1307" s="23" t="s">
        <v>2183</v>
      </c>
      <c r="B1307" s="23">
        <v>1968</v>
      </c>
      <c r="C1307" s="23" t="s">
        <v>4806</v>
      </c>
      <c r="D1307" s="23">
        <v>12</v>
      </c>
      <c r="E1307" s="23">
        <v>1</v>
      </c>
      <c r="F1307" s="28">
        <v>10928.85</v>
      </c>
      <c r="G1307" s="23" t="s">
        <v>87</v>
      </c>
      <c r="H1307" s="23" t="s">
        <v>87</v>
      </c>
      <c r="I1307" s="23" t="s">
        <v>4805</v>
      </c>
      <c r="J1307" s="23">
        <f>IF(TRIM(B1307)="?",'Cleaning Summary'!$B$28,B1307)</f>
        <v>1968</v>
      </c>
      <c r="K1307" s="23" t="str">
        <f>IF(TRIM(C1307)="?",'Cleaning Summary'!$B$27,C1307)</f>
        <v>Nov</v>
      </c>
      <c r="L1307" s="23" t="str">
        <f>IF(TRIM(G1307)="?",'Cleaning Summary'!$B$40,G1307)</f>
        <v>tier - 3</v>
      </c>
      <c r="M1307" s="23" t="str">
        <f>IF(TRIM(H1307)="?",'Cleaning Summary'!$B$45,H1307)</f>
        <v>tier - 3</v>
      </c>
      <c r="N1307" s="23" t="str">
        <f>IF(TRIM(I1307)="?",'Cleaning Summary'!$B$29,I1307)</f>
        <v>R1013</v>
      </c>
      <c r="O1307" s="29">
        <f>DATE(J1307,MATCH(K1307,{"Jan","Feb","Mar","Apr","May","Jun","Jul","Aug","Sep","Oct","Nov","Dec"},0),D1307)</f>
        <v>25154</v>
      </c>
      <c r="P1307" s="23">
        <f>DATEDIF(O1307,'Cleaning Summary'!$B$62,"Y")</f>
        <v>54</v>
      </c>
    </row>
    <row r="1308" spans="1:16" x14ac:dyDescent="0.35">
      <c r="A1308" s="23" t="s">
        <v>2181</v>
      </c>
      <c r="B1308" s="23">
        <v>1969</v>
      </c>
      <c r="C1308" s="23" t="s">
        <v>4806</v>
      </c>
      <c r="D1308" s="23">
        <v>10</v>
      </c>
      <c r="E1308" s="23">
        <v>1</v>
      </c>
      <c r="F1308" s="28">
        <v>10942.13</v>
      </c>
      <c r="G1308" s="23" t="s">
        <v>87</v>
      </c>
      <c r="H1308" s="23" t="s">
        <v>87</v>
      </c>
      <c r="I1308" s="23" t="s">
        <v>4808</v>
      </c>
      <c r="J1308" s="23">
        <f>IF(TRIM(B1308)="?",'Cleaning Summary'!$B$28,B1308)</f>
        <v>1969</v>
      </c>
      <c r="K1308" s="23" t="str">
        <f>IF(TRIM(C1308)="?",'Cleaning Summary'!$B$27,C1308)</f>
        <v>Nov</v>
      </c>
      <c r="L1308" s="23" t="str">
        <f>IF(TRIM(G1308)="?",'Cleaning Summary'!$B$40,G1308)</f>
        <v>tier - 3</v>
      </c>
      <c r="M1308" s="23" t="str">
        <f>IF(TRIM(H1308)="?",'Cleaning Summary'!$B$45,H1308)</f>
        <v>tier - 3</v>
      </c>
      <c r="N1308" s="23" t="str">
        <f>IF(TRIM(I1308)="?",'Cleaning Summary'!$B$29,I1308)</f>
        <v>R1012</v>
      </c>
      <c r="O1308" s="29">
        <f>DATE(J1308,MATCH(K1308,{"Jan","Feb","Mar","Apr","May","Jun","Jul","Aug","Sep","Oct","Nov","Dec"},0),D1308)</f>
        <v>25517</v>
      </c>
      <c r="P1308" s="23">
        <f>DATEDIF(O1308,'Cleaning Summary'!$B$62,"Y")</f>
        <v>53</v>
      </c>
    </row>
    <row r="1309" spans="1:16" x14ac:dyDescent="0.35">
      <c r="A1309" s="23" t="s">
        <v>2179</v>
      </c>
      <c r="B1309" s="23">
        <v>1965</v>
      </c>
      <c r="C1309" s="23" t="s">
        <v>4809</v>
      </c>
      <c r="D1309" s="23">
        <v>4</v>
      </c>
      <c r="E1309" s="23">
        <v>0</v>
      </c>
      <c r="F1309" s="28">
        <v>10959.33</v>
      </c>
      <c r="G1309" s="23" t="s">
        <v>87</v>
      </c>
      <c r="H1309" s="23" t="s">
        <v>87</v>
      </c>
      <c r="I1309" s="23" t="s">
        <v>4812</v>
      </c>
      <c r="J1309" s="23">
        <f>IF(TRIM(B1309)="?",'Cleaning Summary'!$B$28,B1309)</f>
        <v>1965</v>
      </c>
      <c r="K1309" s="23" t="str">
        <f>IF(TRIM(C1309)="?",'Cleaning Summary'!$B$27,C1309)</f>
        <v>Dec</v>
      </c>
      <c r="L1309" s="23" t="str">
        <f>IF(TRIM(G1309)="?",'Cleaning Summary'!$B$40,G1309)</f>
        <v>tier - 3</v>
      </c>
      <c r="M1309" s="23" t="str">
        <f>IF(TRIM(H1309)="?",'Cleaning Summary'!$B$45,H1309)</f>
        <v>tier - 3</v>
      </c>
      <c r="N1309" s="23" t="str">
        <f>IF(TRIM(I1309)="?",'Cleaning Summary'!$B$29,I1309)</f>
        <v>R1011</v>
      </c>
      <c r="O1309" s="29">
        <f>DATE(J1309,MATCH(K1309,{"Jan","Feb","Mar","Apr","May","Jun","Jul","Aug","Sep","Oct","Nov","Dec"},0),D1309)</f>
        <v>24080</v>
      </c>
      <c r="P1309" s="23">
        <f>DATEDIF(O1309,'Cleaning Summary'!$B$62,"Y")</f>
        <v>57</v>
      </c>
    </row>
    <row r="1310" spans="1:16" x14ac:dyDescent="0.35">
      <c r="A1310" s="23" t="s">
        <v>2177</v>
      </c>
      <c r="B1310" s="23">
        <v>1969</v>
      </c>
      <c r="C1310" s="23" t="s">
        <v>4810</v>
      </c>
      <c r="D1310" s="23">
        <v>14</v>
      </c>
      <c r="E1310" s="23">
        <v>1</v>
      </c>
      <c r="F1310" s="28">
        <v>10959.69</v>
      </c>
      <c r="G1310" s="23" t="s">
        <v>87</v>
      </c>
      <c r="H1310" s="23" t="s">
        <v>87</v>
      </c>
      <c r="I1310" s="23" t="s">
        <v>4808</v>
      </c>
      <c r="J1310" s="23">
        <f>IF(TRIM(B1310)="?",'Cleaning Summary'!$B$28,B1310)</f>
        <v>1969</v>
      </c>
      <c r="K1310" s="23" t="str">
        <f>IF(TRIM(C1310)="?",'Cleaning Summary'!$B$27,C1310)</f>
        <v>Aug</v>
      </c>
      <c r="L1310" s="23" t="str">
        <f>IF(TRIM(G1310)="?",'Cleaning Summary'!$B$40,G1310)</f>
        <v>tier - 3</v>
      </c>
      <c r="M1310" s="23" t="str">
        <f>IF(TRIM(H1310)="?",'Cleaning Summary'!$B$45,H1310)</f>
        <v>tier - 3</v>
      </c>
      <c r="N1310" s="23" t="str">
        <f>IF(TRIM(I1310)="?",'Cleaning Summary'!$B$29,I1310)</f>
        <v>R1012</v>
      </c>
      <c r="O1310" s="29">
        <f>DATE(J1310,MATCH(K1310,{"Jan","Feb","Mar","Apr","May","Jun","Jul","Aug","Sep","Oct","Nov","Dec"},0),D1310)</f>
        <v>25429</v>
      </c>
      <c r="P1310" s="23">
        <f>DATEDIF(O1310,'Cleaning Summary'!$B$62,"Y")</f>
        <v>53</v>
      </c>
    </row>
    <row r="1311" spans="1:16" x14ac:dyDescent="0.35">
      <c r="A1311" s="23" t="s">
        <v>2175</v>
      </c>
      <c r="B1311" s="23">
        <v>1965</v>
      </c>
      <c r="C1311" s="23" t="s">
        <v>4807</v>
      </c>
      <c r="D1311" s="23">
        <v>19</v>
      </c>
      <c r="E1311" s="23">
        <v>0</v>
      </c>
      <c r="F1311" s="28">
        <v>10965.45</v>
      </c>
      <c r="G1311" s="23" t="s">
        <v>87</v>
      </c>
      <c r="H1311" s="23" t="s">
        <v>86</v>
      </c>
      <c r="I1311" s="23" t="s">
        <v>4812</v>
      </c>
      <c r="J1311" s="23">
        <f>IF(TRIM(B1311)="?",'Cleaning Summary'!$B$28,B1311)</f>
        <v>1965</v>
      </c>
      <c r="K1311" s="23" t="str">
        <f>IF(TRIM(C1311)="?",'Cleaning Summary'!$B$27,C1311)</f>
        <v>Jun</v>
      </c>
      <c r="L1311" s="23" t="str">
        <f>IF(TRIM(G1311)="?",'Cleaning Summary'!$B$40,G1311)</f>
        <v>tier - 3</v>
      </c>
      <c r="M1311" s="23" t="str">
        <f>IF(TRIM(H1311)="?",'Cleaning Summary'!$B$45,H1311)</f>
        <v>tier - 2</v>
      </c>
      <c r="N1311" s="23" t="str">
        <f>IF(TRIM(I1311)="?",'Cleaning Summary'!$B$29,I1311)</f>
        <v>R1011</v>
      </c>
      <c r="O1311" s="29">
        <f>DATE(J1311,MATCH(K1311,{"Jan","Feb","Mar","Apr","May","Jun","Jul","Aug","Sep","Oct","Nov","Dec"},0),D1311)</f>
        <v>23912</v>
      </c>
      <c r="P1311" s="23">
        <f>DATEDIF(O1311,'Cleaning Summary'!$B$62,"Y")</f>
        <v>57</v>
      </c>
    </row>
    <row r="1312" spans="1:16" x14ac:dyDescent="0.35">
      <c r="A1312" s="23" t="s">
        <v>2173</v>
      </c>
      <c r="B1312" s="23">
        <v>1966</v>
      </c>
      <c r="C1312" s="23" t="s">
        <v>4804</v>
      </c>
      <c r="D1312" s="23">
        <v>9</v>
      </c>
      <c r="E1312" s="23">
        <v>0</v>
      </c>
      <c r="F1312" s="28">
        <v>10976.25</v>
      </c>
      <c r="G1312" s="23" t="s">
        <v>87</v>
      </c>
      <c r="H1312" s="23" t="s">
        <v>86</v>
      </c>
      <c r="I1312" s="23" t="s">
        <v>4808</v>
      </c>
      <c r="J1312" s="23">
        <f>IF(TRIM(B1312)="?",'Cleaning Summary'!$B$28,B1312)</f>
        <v>1966</v>
      </c>
      <c r="K1312" s="23" t="str">
        <f>IF(TRIM(C1312)="?",'Cleaning Summary'!$B$27,C1312)</f>
        <v>Jul</v>
      </c>
      <c r="L1312" s="23" t="str">
        <f>IF(TRIM(G1312)="?",'Cleaning Summary'!$B$40,G1312)</f>
        <v>tier - 3</v>
      </c>
      <c r="M1312" s="23" t="str">
        <f>IF(TRIM(H1312)="?",'Cleaning Summary'!$B$45,H1312)</f>
        <v>tier - 2</v>
      </c>
      <c r="N1312" s="23" t="str">
        <f>IF(TRIM(I1312)="?",'Cleaning Summary'!$B$29,I1312)</f>
        <v>R1012</v>
      </c>
      <c r="O1312" s="29">
        <f>DATE(J1312,MATCH(K1312,{"Jan","Feb","Mar","Apr","May","Jun","Jul","Aug","Sep","Oct","Nov","Dec"},0),D1312)</f>
        <v>24297</v>
      </c>
      <c r="P1312" s="23">
        <f>DATEDIF(O1312,'Cleaning Summary'!$B$62,"Y")</f>
        <v>56</v>
      </c>
    </row>
    <row r="1313" spans="1:16" x14ac:dyDescent="0.35">
      <c r="A1313" s="23" t="s">
        <v>2171</v>
      </c>
      <c r="B1313" s="23">
        <v>1973</v>
      </c>
      <c r="C1313" s="23" t="s">
        <v>4811</v>
      </c>
      <c r="D1313" s="23">
        <v>21</v>
      </c>
      <c r="E1313" s="23">
        <v>4</v>
      </c>
      <c r="F1313" s="28">
        <v>10977.21</v>
      </c>
      <c r="G1313" s="23" t="s">
        <v>87</v>
      </c>
      <c r="H1313" s="23" t="s">
        <v>85</v>
      </c>
      <c r="I1313" s="23" t="s">
        <v>4805</v>
      </c>
      <c r="J1313" s="23">
        <f>IF(TRIM(B1313)="?",'Cleaning Summary'!$B$28,B1313)</f>
        <v>1973</v>
      </c>
      <c r="K1313" s="23" t="str">
        <f>IF(TRIM(C1313)="?",'Cleaning Summary'!$B$27,C1313)</f>
        <v>Oct</v>
      </c>
      <c r="L1313" s="23" t="str">
        <f>IF(TRIM(G1313)="?",'Cleaning Summary'!$B$40,G1313)</f>
        <v>tier - 3</v>
      </c>
      <c r="M1313" s="23" t="str">
        <f>IF(TRIM(H1313)="?",'Cleaning Summary'!$B$45,H1313)</f>
        <v>tier - 1</v>
      </c>
      <c r="N1313" s="23" t="str">
        <f>IF(TRIM(I1313)="?",'Cleaning Summary'!$B$29,I1313)</f>
        <v>R1013</v>
      </c>
      <c r="O1313" s="29">
        <f>DATE(J1313,MATCH(K1313,{"Jan","Feb","Mar","Apr","May","Jun","Jul","Aug","Sep","Oct","Nov","Dec"},0),D1313)</f>
        <v>26958</v>
      </c>
      <c r="P1313" s="23">
        <f>DATEDIF(O1313,'Cleaning Summary'!$B$62,"Y")</f>
        <v>49</v>
      </c>
    </row>
    <row r="1314" spans="1:16" x14ac:dyDescent="0.35">
      <c r="A1314" s="23" t="s">
        <v>2169</v>
      </c>
      <c r="B1314" s="23">
        <v>1965</v>
      </c>
      <c r="C1314" s="23" t="s">
        <v>4809</v>
      </c>
      <c r="D1314" s="23">
        <v>18</v>
      </c>
      <c r="E1314" s="23">
        <v>0</v>
      </c>
      <c r="F1314" s="28">
        <v>10982.5</v>
      </c>
      <c r="G1314" s="23" t="s">
        <v>87</v>
      </c>
      <c r="H1314" s="23" t="s">
        <v>87</v>
      </c>
      <c r="I1314" s="23" t="s">
        <v>4805</v>
      </c>
      <c r="J1314" s="23">
        <f>IF(TRIM(B1314)="?",'Cleaning Summary'!$B$28,B1314)</f>
        <v>1965</v>
      </c>
      <c r="K1314" s="23" t="str">
        <f>IF(TRIM(C1314)="?",'Cleaning Summary'!$B$27,C1314)</f>
        <v>Dec</v>
      </c>
      <c r="L1314" s="23" t="str">
        <f>IF(TRIM(G1314)="?",'Cleaning Summary'!$B$40,G1314)</f>
        <v>tier - 3</v>
      </c>
      <c r="M1314" s="23" t="str">
        <f>IF(TRIM(H1314)="?",'Cleaning Summary'!$B$45,H1314)</f>
        <v>tier - 3</v>
      </c>
      <c r="N1314" s="23" t="str">
        <f>IF(TRIM(I1314)="?",'Cleaning Summary'!$B$29,I1314)</f>
        <v>R1013</v>
      </c>
      <c r="O1314" s="29">
        <f>DATE(J1314,MATCH(K1314,{"Jan","Feb","Mar","Apr","May","Jun","Jul","Aug","Sep","Oct","Nov","Dec"},0),D1314)</f>
        <v>24094</v>
      </c>
      <c r="P1314" s="23">
        <f>DATEDIF(O1314,'Cleaning Summary'!$B$62,"Y")</f>
        <v>57</v>
      </c>
    </row>
    <row r="1315" spans="1:16" x14ac:dyDescent="0.35">
      <c r="A1315" s="23" t="s">
        <v>2167</v>
      </c>
      <c r="B1315" s="23">
        <v>2000</v>
      </c>
      <c r="C1315" s="23" t="s">
        <v>73</v>
      </c>
      <c r="D1315" s="23">
        <v>17</v>
      </c>
      <c r="E1315" s="23">
        <v>0</v>
      </c>
      <c r="F1315" s="28">
        <v>10991.58</v>
      </c>
      <c r="G1315" s="23" t="s">
        <v>87</v>
      </c>
      <c r="H1315" s="23" t="s">
        <v>87</v>
      </c>
      <c r="I1315" s="23" t="s">
        <v>4808</v>
      </c>
      <c r="J1315" s="23">
        <f>IF(TRIM(B1315)="?",'Cleaning Summary'!$B$28,B1315)</f>
        <v>2000</v>
      </c>
      <c r="K1315" s="23" t="str">
        <f>IF(TRIM(C1315)="?",'Cleaning Summary'!$B$27,C1315)</f>
        <v>Sep</v>
      </c>
      <c r="L1315" s="23" t="str">
        <f>IF(TRIM(G1315)="?",'Cleaning Summary'!$B$40,G1315)</f>
        <v>tier - 3</v>
      </c>
      <c r="M1315" s="23" t="str">
        <f>IF(TRIM(H1315)="?",'Cleaning Summary'!$B$45,H1315)</f>
        <v>tier - 3</v>
      </c>
      <c r="N1315" s="23" t="str">
        <f>IF(TRIM(I1315)="?",'Cleaning Summary'!$B$29,I1315)</f>
        <v>R1012</v>
      </c>
      <c r="O1315" s="29">
        <f>DATE(J1315,MATCH(K1315,{"Jan","Feb","Mar","Apr","May","Jun","Jul","Aug","Sep","Oct","Nov","Dec"},0),D1315)</f>
        <v>36786</v>
      </c>
      <c r="P1315" s="23">
        <f>DATEDIF(O1315,'Cleaning Summary'!$B$62,"Y")</f>
        <v>22</v>
      </c>
    </row>
    <row r="1316" spans="1:16" x14ac:dyDescent="0.35">
      <c r="A1316" s="23" t="s">
        <v>2165</v>
      </c>
      <c r="B1316" s="23">
        <v>1968</v>
      </c>
      <c r="C1316" s="23" t="s">
        <v>4811</v>
      </c>
      <c r="D1316" s="23">
        <v>24</v>
      </c>
      <c r="E1316" s="23">
        <v>2</v>
      </c>
      <c r="F1316" s="28">
        <v>11013.71</v>
      </c>
      <c r="G1316" s="23" t="s">
        <v>87</v>
      </c>
      <c r="H1316" s="23" t="s">
        <v>85</v>
      </c>
      <c r="I1316" s="23" t="s">
        <v>4805</v>
      </c>
      <c r="J1316" s="23">
        <f>IF(TRIM(B1316)="?",'Cleaning Summary'!$B$28,B1316)</f>
        <v>1968</v>
      </c>
      <c r="K1316" s="23" t="str">
        <f>IF(TRIM(C1316)="?",'Cleaning Summary'!$B$27,C1316)</f>
        <v>Oct</v>
      </c>
      <c r="L1316" s="23" t="str">
        <f>IF(TRIM(G1316)="?",'Cleaning Summary'!$B$40,G1316)</f>
        <v>tier - 3</v>
      </c>
      <c r="M1316" s="23" t="str">
        <f>IF(TRIM(H1316)="?",'Cleaning Summary'!$B$45,H1316)</f>
        <v>tier - 1</v>
      </c>
      <c r="N1316" s="23" t="str">
        <f>IF(TRIM(I1316)="?",'Cleaning Summary'!$B$29,I1316)</f>
        <v>R1013</v>
      </c>
      <c r="O1316" s="29">
        <f>DATE(J1316,MATCH(K1316,{"Jan","Feb","Mar","Apr","May","Jun","Jul","Aug","Sep","Oct","Nov","Dec"},0),D1316)</f>
        <v>25135</v>
      </c>
      <c r="P1316" s="23">
        <f>DATEDIF(O1316,'Cleaning Summary'!$B$62,"Y")</f>
        <v>54</v>
      </c>
    </row>
    <row r="1317" spans="1:16" x14ac:dyDescent="0.35">
      <c r="A1317" s="23" t="s">
        <v>2163</v>
      </c>
      <c r="B1317" s="23">
        <v>1974</v>
      </c>
      <c r="C1317" s="23" t="s">
        <v>4809</v>
      </c>
      <c r="D1317" s="23">
        <v>15</v>
      </c>
      <c r="E1317" s="23">
        <v>4</v>
      </c>
      <c r="F1317" s="28">
        <v>11015.17</v>
      </c>
      <c r="G1317" s="23" t="s">
        <v>87</v>
      </c>
      <c r="H1317" s="23" t="s">
        <v>85</v>
      </c>
      <c r="I1317" s="23" t="s">
        <v>4808</v>
      </c>
      <c r="J1317" s="23">
        <f>IF(TRIM(B1317)="?",'Cleaning Summary'!$B$28,B1317)</f>
        <v>1974</v>
      </c>
      <c r="K1317" s="23" t="str">
        <f>IF(TRIM(C1317)="?",'Cleaning Summary'!$B$27,C1317)</f>
        <v>Dec</v>
      </c>
      <c r="L1317" s="23" t="str">
        <f>IF(TRIM(G1317)="?",'Cleaning Summary'!$B$40,G1317)</f>
        <v>tier - 3</v>
      </c>
      <c r="M1317" s="23" t="str">
        <f>IF(TRIM(H1317)="?",'Cleaning Summary'!$B$45,H1317)</f>
        <v>tier - 1</v>
      </c>
      <c r="N1317" s="23" t="str">
        <f>IF(TRIM(I1317)="?",'Cleaning Summary'!$B$29,I1317)</f>
        <v>R1012</v>
      </c>
      <c r="O1317" s="29">
        <f>DATE(J1317,MATCH(K1317,{"Jan","Feb","Mar","Apr","May","Jun","Jul","Aug","Sep","Oct","Nov","Dec"},0),D1317)</f>
        <v>27378</v>
      </c>
      <c r="P1317" s="23">
        <f>DATEDIF(O1317,'Cleaning Summary'!$B$62,"Y")</f>
        <v>48</v>
      </c>
    </row>
    <row r="1318" spans="1:16" x14ac:dyDescent="0.35">
      <c r="A1318" s="23" t="s">
        <v>2161</v>
      </c>
      <c r="B1318" s="23">
        <v>1991</v>
      </c>
      <c r="C1318" s="23" t="s">
        <v>4807</v>
      </c>
      <c r="D1318" s="23">
        <v>26</v>
      </c>
      <c r="E1318" s="23">
        <v>3</v>
      </c>
      <c r="F1318" s="28">
        <v>11018.05</v>
      </c>
      <c r="G1318" s="23" t="s">
        <v>87</v>
      </c>
      <c r="H1318" s="23" t="s">
        <v>86</v>
      </c>
      <c r="I1318" s="23" t="s">
        <v>4808</v>
      </c>
      <c r="J1318" s="23">
        <f>IF(TRIM(B1318)="?",'Cleaning Summary'!$B$28,B1318)</f>
        <v>1991</v>
      </c>
      <c r="K1318" s="23" t="str">
        <f>IF(TRIM(C1318)="?",'Cleaning Summary'!$B$27,C1318)</f>
        <v>Jun</v>
      </c>
      <c r="L1318" s="23" t="str">
        <f>IF(TRIM(G1318)="?",'Cleaning Summary'!$B$40,G1318)</f>
        <v>tier - 3</v>
      </c>
      <c r="M1318" s="23" t="str">
        <f>IF(TRIM(H1318)="?",'Cleaning Summary'!$B$45,H1318)</f>
        <v>tier - 2</v>
      </c>
      <c r="N1318" s="23" t="str">
        <f>IF(TRIM(I1318)="?",'Cleaning Summary'!$B$29,I1318)</f>
        <v>R1012</v>
      </c>
      <c r="O1318" s="29">
        <f>DATE(J1318,MATCH(K1318,{"Jan","Feb","Mar","Apr","May","Jun","Jul","Aug","Sep","Oct","Nov","Dec"},0),D1318)</f>
        <v>33415</v>
      </c>
      <c r="P1318" s="23">
        <f>DATEDIF(O1318,'Cleaning Summary'!$B$62,"Y")</f>
        <v>31</v>
      </c>
    </row>
    <row r="1319" spans="1:16" x14ac:dyDescent="0.35">
      <c r="A1319" s="23" t="s">
        <v>2159</v>
      </c>
      <c r="B1319" s="23">
        <v>1996</v>
      </c>
      <c r="C1319" s="23" t="s">
        <v>4804</v>
      </c>
      <c r="D1319" s="23">
        <v>21</v>
      </c>
      <c r="E1319" s="23">
        <v>0</v>
      </c>
      <c r="F1319" s="28">
        <v>11028.56</v>
      </c>
      <c r="G1319" s="23" t="s">
        <v>87</v>
      </c>
      <c r="H1319" s="23" t="s">
        <v>87</v>
      </c>
      <c r="I1319" s="23" t="s">
        <v>4808</v>
      </c>
      <c r="J1319" s="23">
        <f>IF(TRIM(B1319)="?",'Cleaning Summary'!$B$28,B1319)</f>
        <v>1996</v>
      </c>
      <c r="K1319" s="23" t="str">
        <f>IF(TRIM(C1319)="?",'Cleaning Summary'!$B$27,C1319)</f>
        <v>Jul</v>
      </c>
      <c r="L1319" s="23" t="str">
        <f>IF(TRIM(G1319)="?",'Cleaning Summary'!$B$40,G1319)</f>
        <v>tier - 3</v>
      </c>
      <c r="M1319" s="23" t="str">
        <f>IF(TRIM(H1319)="?",'Cleaning Summary'!$B$45,H1319)</f>
        <v>tier - 3</v>
      </c>
      <c r="N1319" s="23" t="str">
        <f>IF(TRIM(I1319)="?",'Cleaning Summary'!$B$29,I1319)</f>
        <v>R1012</v>
      </c>
      <c r="O1319" s="29">
        <f>DATE(J1319,MATCH(K1319,{"Jan","Feb","Mar","Apr","May","Jun","Jul","Aug","Sep","Oct","Nov","Dec"},0),D1319)</f>
        <v>35267</v>
      </c>
      <c r="P1319" s="23">
        <f>DATEDIF(O1319,'Cleaning Summary'!$B$62,"Y")</f>
        <v>26</v>
      </c>
    </row>
    <row r="1320" spans="1:16" x14ac:dyDescent="0.35">
      <c r="A1320" s="23" t="s">
        <v>2157</v>
      </c>
      <c r="B1320" s="23">
        <v>1974</v>
      </c>
      <c r="C1320" s="23" t="s">
        <v>4809</v>
      </c>
      <c r="D1320" s="23">
        <v>10</v>
      </c>
      <c r="E1320" s="23">
        <v>4</v>
      </c>
      <c r="F1320" s="28">
        <v>11033.66</v>
      </c>
      <c r="G1320" s="23" t="s">
        <v>87</v>
      </c>
      <c r="H1320" s="23" t="s">
        <v>87</v>
      </c>
      <c r="I1320" s="23" t="s">
        <v>4808</v>
      </c>
      <c r="J1320" s="23">
        <f>IF(TRIM(B1320)="?",'Cleaning Summary'!$B$28,B1320)</f>
        <v>1974</v>
      </c>
      <c r="K1320" s="23" t="str">
        <f>IF(TRIM(C1320)="?",'Cleaning Summary'!$B$27,C1320)</f>
        <v>Dec</v>
      </c>
      <c r="L1320" s="23" t="str">
        <f>IF(TRIM(G1320)="?",'Cleaning Summary'!$B$40,G1320)</f>
        <v>tier - 3</v>
      </c>
      <c r="M1320" s="23" t="str">
        <f>IF(TRIM(H1320)="?",'Cleaning Summary'!$B$45,H1320)</f>
        <v>tier - 3</v>
      </c>
      <c r="N1320" s="23" t="str">
        <f>IF(TRIM(I1320)="?",'Cleaning Summary'!$B$29,I1320)</f>
        <v>R1012</v>
      </c>
      <c r="O1320" s="29">
        <f>DATE(J1320,MATCH(K1320,{"Jan","Feb","Mar","Apr","May","Jun","Jul","Aug","Sep","Oct","Nov","Dec"},0),D1320)</f>
        <v>27373</v>
      </c>
      <c r="P1320" s="23">
        <f>DATEDIF(O1320,'Cleaning Summary'!$B$62,"Y")</f>
        <v>48</v>
      </c>
    </row>
    <row r="1321" spans="1:16" x14ac:dyDescent="0.35">
      <c r="A1321" s="23" t="s">
        <v>2155</v>
      </c>
      <c r="B1321" s="23">
        <v>1989</v>
      </c>
      <c r="C1321" s="23" t="s">
        <v>4811</v>
      </c>
      <c r="D1321" s="23">
        <v>25</v>
      </c>
      <c r="E1321" s="23">
        <v>3</v>
      </c>
      <c r="F1321" s="28">
        <v>11037.51</v>
      </c>
      <c r="G1321" s="23" t="s">
        <v>87</v>
      </c>
      <c r="H1321" s="23" t="s">
        <v>85</v>
      </c>
      <c r="I1321" s="23" t="s">
        <v>4808</v>
      </c>
      <c r="J1321" s="23">
        <f>IF(TRIM(B1321)="?",'Cleaning Summary'!$B$28,B1321)</f>
        <v>1989</v>
      </c>
      <c r="K1321" s="23" t="str">
        <f>IF(TRIM(C1321)="?",'Cleaning Summary'!$B$27,C1321)</f>
        <v>Oct</v>
      </c>
      <c r="L1321" s="23" t="str">
        <f>IF(TRIM(G1321)="?",'Cleaning Summary'!$B$40,G1321)</f>
        <v>tier - 3</v>
      </c>
      <c r="M1321" s="23" t="str">
        <f>IF(TRIM(H1321)="?",'Cleaning Summary'!$B$45,H1321)</f>
        <v>tier - 1</v>
      </c>
      <c r="N1321" s="23" t="str">
        <f>IF(TRIM(I1321)="?",'Cleaning Summary'!$B$29,I1321)</f>
        <v>R1012</v>
      </c>
      <c r="O1321" s="29">
        <f>DATE(J1321,MATCH(K1321,{"Jan","Feb","Mar","Apr","May","Jun","Jul","Aug","Sep","Oct","Nov","Dec"},0),D1321)</f>
        <v>32806</v>
      </c>
      <c r="P1321" s="23">
        <f>DATEDIF(O1321,'Cleaning Summary'!$B$62,"Y")</f>
        <v>33</v>
      </c>
    </row>
    <row r="1322" spans="1:16" x14ac:dyDescent="0.35">
      <c r="A1322" s="23" t="s">
        <v>2153</v>
      </c>
      <c r="B1322" s="23">
        <v>1974</v>
      </c>
      <c r="C1322" s="23" t="s">
        <v>4810</v>
      </c>
      <c r="D1322" s="23">
        <v>30</v>
      </c>
      <c r="E1322" s="23">
        <v>0</v>
      </c>
      <c r="F1322" s="28">
        <v>11037.85</v>
      </c>
      <c r="G1322" s="23" t="s">
        <v>87</v>
      </c>
      <c r="H1322" s="23" t="s">
        <v>86</v>
      </c>
      <c r="I1322" s="23" t="s">
        <v>4817</v>
      </c>
      <c r="J1322" s="23">
        <f>IF(TRIM(B1322)="?",'Cleaning Summary'!$B$28,B1322)</f>
        <v>1974</v>
      </c>
      <c r="K1322" s="23" t="str">
        <f>IF(TRIM(C1322)="?",'Cleaning Summary'!$B$27,C1322)</f>
        <v>Aug</v>
      </c>
      <c r="L1322" s="23" t="str">
        <f>IF(TRIM(G1322)="?",'Cleaning Summary'!$B$40,G1322)</f>
        <v>tier - 3</v>
      </c>
      <c r="M1322" s="23" t="str">
        <f>IF(TRIM(H1322)="?",'Cleaning Summary'!$B$45,H1322)</f>
        <v>tier - 2</v>
      </c>
      <c r="N1322" s="23" t="str">
        <f>IF(TRIM(I1322)="?",'Cleaning Summary'!$B$29,I1322)</f>
        <v>R1025</v>
      </c>
      <c r="O1322" s="29">
        <f>DATE(J1322,MATCH(K1322,{"Jan","Feb","Mar","Apr","May","Jun","Jul","Aug","Sep","Oct","Nov","Dec"},0),D1322)</f>
        <v>27271</v>
      </c>
      <c r="P1322" s="23">
        <f>DATEDIF(O1322,'Cleaning Summary'!$B$62,"Y")</f>
        <v>48</v>
      </c>
    </row>
    <row r="1323" spans="1:16" x14ac:dyDescent="0.35">
      <c r="A1323" s="23" t="s">
        <v>2151</v>
      </c>
      <c r="B1323" s="23">
        <v>2001</v>
      </c>
      <c r="C1323" s="23" t="s">
        <v>4809</v>
      </c>
      <c r="D1323" s="23">
        <v>17</v>
      </c>
      <c r="E1323" s="23">
        <v>0</v>
      </c>
      <c r="F1323" s="28">
        <v>11046.02</v>
      </c>
      <c r="G1323" s="23" t="s">
        <v>87</v>
      </c>
      <c r="H1323" s="23" t="s">
        <v>85</v>
      </c>
      <c r="I1323" s="23" t="s">
        <v>4824</v>
      </c>
      <c r="J1323" s="23">
        <f>IF(TRIM(B1323)="?",'Cleaning Summary'!$B$28,B1323)</f>
        <v>2001</v>
      </c>
      <c r="K1323" s="23" t="str">
        <f>IF(TRIM(C1323)="?",'Cleaning Summary'!$B$27,C1323)</f>
        <v>Dec</v>
      </c>
      <c r="L1323" s="23" t="str">
        <f>IF(TRIM(G1323)="?",'Cleaning Summary'!$B$40,G1323)</f>
        <v>tier - 3</v>
      </c>
      <c r="M1323" s="23" t="str">
        <f>IF(TRIM(H1323)="?",'Cleaning Summary'!$B$45,H1323)</f>
        <v>tier - 1</v>
      </c>
      <c r="N1323" s="23" t="str">
        <f>IF(TRIM(I1323)="?",'Cleaning Summary'!$B$29,I1323)</f>
        <v>R1026</v>
      </c>
      <c r="O1323" s="29">
        <f>DATE(J1323,MATCH(K1323,{"Jan","Feb","Mar","Apr","May","Jun","Jul","Aug","Sep","Oct","Nov","Dec"},0),D1323)</f>
        <v>37242</v>
      </c>
      <c r="P1323" s="23">
        <f>DATEDIF(O1323,'Cleaning Summary'!$B$62,"Y")</f>
        <v>21</v>
      </c>
    </row>
    <row r="1324" spans="1:16" x14ac:dyDescent="0.35">
      <c r="A1324" s="23" t="s">
        <v>2149</v>
      </c>
      <c r="B1324" s="23">
        <v>2000</v>
      </c>
      <c r="C1324" s="23" t="s">
        <v>73</v>
      </c>
      <c r="D1324" s="23">
        <v>18</v>
      </c>
      <c r="E1324" s="23">
        <v>0</v>
      </c>
      <c r="F1324" s="28">
        <v>11068.7</v>
      </c>
      <c r="G1324" s="23" t="s">
        <v>87</v>
      </c>
      <c r="H1324" s="23" t="s">
        <v>85</v>
      </c>
      <c r="I1324" s="23" t="s">
        <v>4812</v>
      </c>
      <c r="J1324" s="23">
        <f>IF(TRIM(B1324)="?",'Cleaning Summary'!$B$28,B1324)</f>
        <v>2000</v>
      </c>
      <c r="K1324" s="23" t="str">
        <f>IF(TRIM(C1324)="?",'Cleaning Summary'!$B$27,C1324)</f>
        <v>Sep</v>
      </c>
      <c r="L1324" s="23" t="str">
        <f>IF(TRIM(G1324)="?",'Cleaning Summary'!$B$40,G1324)</f>
        <v>tier - 3</v>
      </c>
      <c r="M1324" s="23" t="str">
        <f>IF(TRIM(H1324)="?",'Cleaning Summary'!$B$45,H1324)</f>
        <v>tier - 1</v>
      </c>
      <c r="N1324" s="23" t="str">
        <f>IF(TRIM(I1324)="?",'Cleaning Summary'!$B$29,I1324)</f>
        <v>R1011</v>
      </c>
      <c r="O1324" s="29">
        <f>DATE(J1324,MATCH(K1324,{"Jan","Feb","Mar","Apr","May","Jun","Jul","Aug","Sep","Oct","Nov","Dec"},0),D1324)</f>
        <v>36787</v>
      </c>
      <c r="P1324" s="23">
        <f>DATEDIF(O1324,'Cleaning Summary'!$B$62,"Y")</f>
        <v>22</v>
      </c>
    </row>
    <row r="1325" spans="1:16" x14ac:dyDescent="0.35">
      <c r="A1325" s="23" t="s">
        <v>2147</v>
      </c>
      <c r="B1325" s="23">
        <v>1971</v>
      </c>
      <c r="C1325" s="23" t="s">
        <v>4806</v>
      </c>
      <c r="D1325" s="23">
        <v>9</v>
      </c>
      <c r="E1325" s="23">
        <v>0</v>
      </c>
      <c r="F1325" s="28">
        <v>11068.77</v>
      </c>
      <c r="G1325" s="23" t="s">
        <v>87</v>
      </c>
      <c r="H1325" s="23" t="s">
        <v>86</v>
      </c>
      <c r="I1325" s="23" t="s">
        <v>4808</v>
      </c>
      <c r="J1325" s="23">
        <f>IF(TRIM(B1325)="?",'Cleaning Summary'!$B$28,B1325)</f>
        <v>1971</v>
      </c>
      <c r="K1325" s="23" t="str">
        <f>IF(TRIM(C1325)="?",'Cleaning Summary'!$B$27,C1325)</f>
        <v>Nov</v>
      </c>
      <c r="L1325" s="23" t="str">
        <f>IF(TRIM(G1325)="?",'Cleaning Summary'!$B$40,G1325)</f>
        <v>tier - 3</v>
      </c>
      <c r="M1325" s="23" t="str">
        <f>IF(TRIM(H1325)="?",'Cleaning Summary'!$B$45,H1325)</f>
        <v>tier - 2</v>
      </c>
      <c r="N1325" s="23" t="str">
        <f>IF(TRIM(I1325)="?",'Cleaning Summary'!$B$29,I1325)</f>
        <v>R1012</v>
      </c>
      <c r="O1325" s="29">
        <f>DATE(J1325,MATCH(K1325,{"Jan","Feb","Mar","Apr","May","Jun","Jul","Aug","Sep","Oct","Nov","Dec"},0),D1325)</f>
        <v>26246</v>
      </c>
      <c r="P1325" s="23">
        <f>DATEDIF(O1325,'Cleaning Summary'!$B$62,"Y")</f>
        <v>51</v>
      </c>
    </row>
    <row r="1326" spans="1:16" x14ac:dyDescent="0.35">
      <c r="A1326" s="23" t="s">
        <v>2145</v>
      </c>
      <c r="B1326" s="23">
        <v>1966</v>
      </c>
      <c r="C1326" s="23" t="s">
        <v>4806</v>
      </c>
      <c r="D1326" s="23">
        <v>7</v>
      </c>
      <c r="E1326" s="23">
        <v>0</v>
      </c>
      <c r="F1326" s="28">
        <v>11070.54</v>
      </c>
      <c r="G1326" s="23" t="s">
        <v>87</v>
      </c>
      <c r="H1326" s="23" t="s">
        <v>87</v>
      </c>
      <c r="I1326" s="23" t="s">
        <v>4812</v>
      </c>
      <c r="J1326" s="23">
        <f>IF(TRIM(B1326)="?",'Cleaning Summary'!$B$28,B1326)</f>
        <v>1966</v>
      </c>
      <c r="K1326" s="23" t="str">
        <f>IF(TRIM(C1326)="?",'Cleaning Summary'!$B$27,C1326)</f>
        <v>Nov</v>
      </c>
      <c r="L1326" s="23" t="str">
        <f>IF(TRIM(G1326)="?",'Cleaning Summary'!$B$40,G1326)</f>
        <v>tier - 3</v>
      </c>
      <c r="M1326" s="23" t="str">
        <f>IF(TRIM(H1326)="?",'Cleaning Summary'!$B$45,H1326)</f>
        <v>tier - 3</v>
      </c>
      <c r="N1326" s="23" t="str">
        <f>IF(TRIM(I1326)="?",'Cleaning Summary'!$B$29,I1326)</f>
        <v>R1011</v>
      </c>
      <c r="O1326" s="29">
        <f>DATE(J1326,MATCH(K1326,{"Jan","Feb","Mar","Apr","May","Jun","Jul","Aug","Sep","Oct","Nov","Dec"},0),D1326)</f>
        <v>24418</v>
      </c>
      <c r="P1326" s="23">
        <f>DATEDIF(O1326,'Cleaning Summary'!$B$62,"Y")</f>
        <v>56</v>
      </c>
    </row>
    <row r="1327" spans="1:16" x14ac:dyDescent="0.35">
      <c r="A1327" s="23" t="s">
        <v>2143</v>
      </c>
      <c r="B1327" s="23">
        <v>1966</v>
      </c>
      <c r="C1327" s="23" t="s">
        <v>4806</v>
      </c>
      <c r="D1327" s="23">
        <v>20</v>
      </c>
      <c r="E1327" s="23">
        <v>0</v>
      </c>
      <c r="F1327" s="28">
        <v>11073.18</v>
      </c>
      <c r="G1327" s="23" t="s">
        <v>87</v>
      </c>
      <c r="H1327" s="23" t="s">
        <v>87</v>
      </c>
      <c r="I1327" s="23" t="s">
        <v>4812</v>
      </c>
      <c r="J1327" s="23">
        <f>IF(TRIM(B1327)="?",'Cleaning Summary'!$B$28,B1327)</f>
        <v>1966</v>
      </c>
      <c r="K1327" s="23" t="str">
        <f>IF(TRIM(C1327)="?",'Cleaning Summary'!$B$27,C1327)</f>
        <v>Nov</v>
      </c>
      <c r="L1327" s="23" t="str">
        <f>IF(TRIM(G1327)="?",'Cleaning Summary'!$B$40,G1327)</f>
        <v>tier - 3</v>
      </c>
      <c r="M1327" s="23" t="str">
        <f>IF(TRIM(H1327)="?",'Cleaning Summary'!$B$45,H1327)</f>
        <v>tier - 3</v>
      </c>
      <c r="N1327" s="23" t="str">
        <f>IF(TRIM(I1327)="?",'Cleaning Summary'!$B$29,I1327)</f>
        <v>R1011</v>
      </c>
      <c r="O1327" s="29">
        <f>DATE(J1327,MATCH(K1327,{"Jan","Feb","Mar","Apr","May","Jun","Jul","Aug","Sep","Oct","Nov","Dec"},0),D1327)</f>
        <v>24431</v>
      </c>
      <c r="P1327" s="23">
        <f>DATEDIF(O1327,'Cleaning Summary'!$B$62,"Y")</f>
        <v>56</v>
      </c>
    </row>
    <row r="1328" spans="1:16" x14ac:dyDescent="0.35">
      <c r="A1328" s="23" t="s">
        <v>2141</v>
      </c>
      <c r="B1328" s="23">
        <v>1967</v>
      </c>
      <c r="C1328" s="23" t="s">
        <v>73</v>
      </c>
      <c r="D1328" s="23">
        <v>4</v>
      </c>
      <c r="E1328" s="23">
        <v>0</v>
      </c>
      <c r="F1328" s="28">
        <v>11082.58</v>
      </c>
      <c r="G1328" s="23" t="s">
        <v>87</v>
      </c>
      <c r="H1328" s="23" t="s">
        <v>86</v>
      </c>
      <c r="I1328" s="23" t="s">
        <v>4808</v>
      </c>
      <c r="J1328" s="23">
        <f>IF(TRIM(B1328)="?",'Cleaning Summary'!$B$28,B1328)</f>
        <v>1967</v>
      </c>
      <c r="K1328" s="23" t="str">
        <f>IF(TRIM(C1328)="?",'Cleaning Summary'!$B$27,C1328)</f>
        <v>Sep</v>
      </c>
      <c r="L1328" s="23" t="str">
        <f>IF(TRIM(G1328)="?",'Cleaning Summary'!$B$40,G1328)</f>
        <v>tier - 3</v>
      </c>
      <c r="M1328" s="23" t="str">
        <f>IF(TRIM(H1328)="?",'Cleaning Summary'!$B$45,H1328)</f>
        <v>tier - 2</v>
      </c>
      <c r="N1328" s="23" t="str">
        <f>IF(TRIM(I1328)="?",'Cleaning Summary'!$B$29,I1328)</f>
        <v>R1012</v>
      </c>
      <c r="O1328" s="29">
        <f>DATE(J1328,MATCH(K1328,{"Jan","Feb","Mar","Apr","May","Jun","Jul","Aug","Sep","Oct","Nov","Dec"},0),D1328)</f>
        <v>24719</v>
      </c>
      <c r="P1328" s="23">
        <f>DATEDIF(O1328,'Cleaning Summary'!$B$62,"Y")</f>
        <v>55</v>
      </c>
    </row>
    <row r="1329" spans="1:16" x14ac:dyDescent="0.35">
      <c r="A1329" s="23" t="s">
        <v>2139</v>
      </c>
      <c r="B1329" s="23">
        <v>1972</v>
      </c>
      <c r="C1329" s="23" t="s">
        <v>4811</v>
      </c>
      <c r="D1329" s="23">
        <v>7</v>
      </c>
      <c r="E1329" s="23">
        <v>3</v>
      </c>
      <c r="F1329" s="28">
        <v>11085.59</v>
      </c>
      <c r="G1329" s="23" t="s">
        <v>87</v>
      </c>
      <c r="H1329" s="23" t="s">
        <v>86</v>
      </c>
      <c r="I1329" s="23" t="s">
        <v>4808</v>
      </c>
      <c r="J1329" s="23">
        <f>IF(TRIM(B1329)="?",'Cleaning Summary'!$B$28,B1329)</f>
        <v>1972</v>
      </c>
      <c r="K1329" s="23" t="str">
        <f>IF(TRIM(C1329)="?",'Cleaning Summary'!$B$27,C1329)</f>
        <v>Oct</v>
      </c>
      <c r="L1329" s="23" t="str">
        <f>IF(TRIM(G1329)="?",'Cleaning Summary'!$B$40,G1329)</f>
        <v>tier - 3</v>
      </c>
      <c r="M1329" s="23" t="str">
        <f>IF(TRIM(H1329)="?",'Cleaning Summary'!$B$45,H1329)</f>
        <v>tier - 2</v>
      </c>
      <c r="N1329" s="23" t="str">
        <f>IF(TRIM(I1329)="?",'Cleaning Summary'!$B$29,I1329)</f>
        <v>R1012</v>
      </c>
      <c r="O1329" s="29">
        <f>DATE(J1329,MATCH(K1329,{"Jan","Feb","Mar","Apr","May","Jun","Jul","Aug","Sep","Oct","Nov","Dec"},0),D1329)</f>
        <v>26579</v>
      </c>
      <c r="P1329" s="23">
        <f>DATEDIF(O1329,'Cleaning Summary'!$B$62,"Y")</f>
        <v>50</v>
      </c>
    </row>
    <row r="1330" spans="1:16" x14ac:dyDescent="0.35">
      <c r="A1330" s="23" t="s">
        <v>2137</v>
      </c>
      <c r="B1330" s="23">
        <v>1966</v>
      </c>
      <c r="C1330" s="23" t="s">
        <v>73</v>
      </c>
      <c r="D1330" s="23">
        <v>9</v>
      </c>
      <c r="E1330" s="23">
        <v>0</v>
      </c>
      <c r="F1330" s="28">
        <v>11090.72</v>
      </c>
      <c r="G1330" s="23" t="s">
        <v>87</v>
      </c>
      <c r="H1330" s="23" t="s">
        <v>85</v>
      </c>
      <c r="I1330" s="23" t="s">
        <v>4805</v>
      </c>
      <c r="J1330" s="23">
        <f>IF(TRIM(B1330)="?",'Cleaning Summary'!$B$28,B1330)</f>
        <v>1966</v>
      </c>
      <c r="K1330" s="23" t="str">
        <f>IF(TRIM(C1330)="?",'Cleaning Summary'!$B$27,C1330)</f>
        <v>Sep</v>
      </c>
      <c r="L1330" s="23" t="str">
        <f>IF(TRIM(G1330)="?",'Cleaning Summary'!$B$40,G1330)</f>
        <v>tier - 3</v>
      </c>
      <c r="M1330" s="23" t="str">
        <f>IF(TRIM(H1330)="?",'Cleaning Summary'!$B$45,H1330)</f>
        <v>tier - 1</v>
      </c>
      <c r="N1330" s="23" t="str">
        <f>IF(TRIM(I1330)="?",'Cleaning Summary'!$B$29,I1330)</f>
        <v>R1013</v>
      </c>
      <c r="O1330" s="29">
        <f>DATE(J1330,MATCH(K1330,{"Jan","Feb","Mar","Apr","May","Jun","Jul","Aug","Sep","Oct","Nov","Dec"},0),D1330)</f>
        <v>24359</v>
      </c>
      <c r="P1330" s="23">
        <f>DATEDIF(O1330,'Cleaning Summary'!$B$62,"Y")</f>
        <v>56</v>
      </c>
    </row>
    <row r="1331" spans="1:16" x14ac:dyDescent="0.35">
      <c r="A1331" s="23" t="s">
        <v>2135</v>
      </c>
      <c r="B1331" s="23">
        <v>1966</v>
      </c>
      <c r="C1331" s="23" t="s">
        <v>4804</v>
      </c>
      <c r="D1331" s="23">
        <v>5</v>
      </c>
      <c r="E1331" s="23">
        <v>0</v>
      </c>
      <c r="F1331" s="28">
        <v>11093.62</v>
      </c>
      <c r="G1331" s="23" t="s">
        <v>87</v>
      </c>
      <c r="H1331" s="23" t="s">
        <v>85</v>
      </c>
      <c r="I1331" s="23" t="s">
        <v>4805</v>
      </c>
      <c r="J1331" s="23">
        <f>IF(TRIM(B1331)="?",'Cleaning Summary'!$B$28,B1331)</f>
        <v>1966</v>
      </c>
      <c r="K1331" s="23" t="str">
        <f>IF(TRIM(C1331)="?",'Cleaning Summary'!$B$27,C1331)</f>
        <v>Jul</v>
      </c>
      <c r="L1331" s="23" t="str">
        <f>IF(TRIM(G1331)="?",'Cleaning Summary'!$B$40,G1331)</f>
        <v>tier - 3</v>
      </c>
      <c r="M1331" s="23" t="str">
        <f>IF(TRIM(H1331)="?",'Cleaning Summary'!$B$45,H1331)</f>
        <v>tier - 1</v>
      </c>
      <c r="N1331" s="23" t="str">
        <f>IF(TRIM(I1331)="?",'Cleaning Summary'!$B$29,I1331)</f>
        <v>R1013</v>
      </c>
      <c r="O1331" s="29">
        <f>DATE(J1331,MATCH(K1331,{"Jan","Feb","Mar","Apr","May","Jun","Jul","Aug","Sep","Oct","Nov","Dec"},0),D1331)</f>
        <v>24293</v>
      </c>
      <c r="P1331" s="23">
        <f>DATEDIF(O1331,'Cleaning Summary'!$B$62,"Y")</f>
        <v>56</v>
      </c>
    </row>
    <row r="1332" spans="1:16" x14ac:dyDescent="0.35">
      <c r="A1332" s="23" t="s">
        <v>2133</v>
      </c>
      <c r="B1332" s="23">
        <v>1980</v>
      </c>
      <c r="C1332" s="23" t="s">
        <v>4810</v>
      </c>
      <c r="D1332" s="23">
        <v>20</v>
      </c>
      <c r="E1332" s="23">
        <v>2</v>
      </c>
      <c r="F1332" s="28">
        <v>11103.33</v>
      </c>
      <c r="G1332" s="23" t="s">
        <v>87</v>
      </c>
      <c r="H1332" s="23" t="s">
        <v>85</v>
      </c>
      <c r="I1332" s="23" t="s">
        <v>4821</v>
      </c>
      <c r="J1332" s="23">
        <f>IF(TRIM(B1332)="?",'Cleaning Summary'!$B$28,B1332)</f>
        <v>1980</v>
      </c>
      <c r="K1332" s="23" t="str">
        <f>IF(TRIM(C1332)="?",'Cleaning Summary'!$B$27,C1332)</f>
        <v>Aug</v>
      </c>
      <c r="L1332" s="23" t="str">
        <f>IF(TRIM(G1332)="?",'Cleaning Summary'!$B$40,G1332)</f>
        <v>tier - 3</v>
      </c>
      <c r="M1332" s="23" t="str">
        <f>IF(TRIM(H1332)="?",'Cleaning Summary'!$B$45,H1332)</f>
        <v>tier - 1</v>
      </c>
      <c r="N1332" s="23" t="str">
        <f>IF(TRIM(I1332)="?",'Cleaning Summary'!$B$29,I1332)</f>
        <v>R1021</v>
      </c>
      <c r="O1332" s="29">
        <f>DATE(J1332,MATCH(K1332,{"Jan","Feb","Mar","Apr","May","Jun","Jul","Aug","Sep","Oct","Nov","Dec"},0),D1332)</f>
        <v>29453</v>
      </c>
      <c r="P1332" s="23">
        <f>DATEDIF(O1332,'Cleaning Summary'!$B$62,"Y")</f>
        <v>42</v>
      </c>
    </row>
    <row r="1333" spans="1:16" x14ac:dyDescent="0.35">
      <c r="A1333" s="23" t="s">
        <v>2131</v>
      </c>
      <c r="B1333" s="23">
        <v>1969</v>
      </c>
      <c r="C1333" s="23" t="s">
        <v>4806</v>
      </c>
      <c r="D1333" s="23">
        <v>30</v>
      </c>
      <c r="E1333" s="23">
        <v>2</v>
      </c>
      <c r="F1333" s="28">
        <v>11150.78</v>
      </c>
      <c r="G1333" s="23" t="s">
        <v>87</v>
      </c>
      <c r="H1333" s="23" t="s">
        <v>86</v>
      </c>
      <c r="I1333" s="23" t="s">
        <v>4812</v>
      </c>
      <c r="J1333" s="23">
        <f>IF(TRIM(B1333)="?",'Cleaning Summary'!$B$28,B1333)</f>
        <v>1969</v>
      </c>
      <c r="K1333" s="23" t="str">
        <f>IF(TRIM(C1333)="?",'Cleaning Summary'!$B$27,C1333)</f>
        <v>Nov</v>
      </c>
      <c r="L1333" s="23" t="str">
        <f>IF(TRIM(G1333)="?",'Cleaning Summary'!$B$40,G1333)</f>
        <v>tier - 3</v>
      </c>
      <c r="M1333" s="23" t="str">
        <f>IF(TRIM(H1333)="?",'Cleaning Summary'!$B$45,H1333)</f>
        <v>tier - 2</v>
      </c>
      <c r="N1333" s="23" t="str">
        <f>IF(TRIM(I1333)="?",'Cleaning Summary'!$B$29,I1333)</f>
        <v>R1011</v>
      </c>
      <c r="O1333" s="29">
        <f>DATE(J1333,MATCH(K1333,{"Jan","Feb","Mar","Apr","May","Jun","Jul","Aug","Sep","Oct","Nov","Dec"},0),D1333)</f>
        <v>25537</v>
      </c>
      <c r="P1333" s="23">
        <f>DATEDIF(O1333,'Cleaning Summary'!$B$62,"Y")</f>
        <v>53</v>
      </c>
    </row>
    <row r="1334" spans="1:16" x14ac:dyDescent="0.35">
      <c r="A1334" s="23" t="s">
        <v>2129</v>
      </c>
      <c r="B1334" s="23">
        <v>1969</v>
      </c>
      <c r="C1334" s="23" t="s">
        <v>4807</v>
      </c>
      <c r="D1334" s="23">
        <v>25</v>
      </c>
      <c r="E1334" s="23">
        <v>2</v>
      </c>
      <c r="F1334" s="28">
        <v>11163.57</v>
      </c>
      <c r="G1334" s="23" t="s">
        <v>87</v>
      </c>
      <c r="H1334" s="23" t="s">
        <v>86</v>
      </c>
      <c r="I1334" s="23" t="s">
        <v>4812</v>
      </c>
      <c r="J1334" s="23">
        <f>IF(TRIM(B1334)="?",'Cleaning Summary'!$B$28,B1334)</f>
        <v>1969</v>
      </c>
      <c r="K1334" s="23" t="str">
        <f>IF(TRIM(C1334)="?",'Cleaning Summary'!$B$27,C1334)</f>
        <v>Jun</v>
      </c>
      <c r="L1334" s="23" t="str">
        <f>IF(TRIM(G1334)="?",'Cleaning Summary'!$B$40,G1334)</f>
        <v>tier - 3</v>
      </c>
      <c r="M1334" s="23" t="str">
        <f>IF(TRIM(H1334)="?",'Cleaning Summary'!$B$45,H1334)</f>
        <v>tier - 2</v>
      </c>
      <c r="N1334" s="23" t="str">
        <f>IF(TRIM(I1334)="?",'Cleaning Summary'!$B$29,I1334)</f>
        <v>R1011</v>
      </c>
      <c r="O1334" s="29">
        <f>DATE(J1334,MATCH(K1334,{"Jan","Feb","Mar","Apr","May","Jun","Jul","Aug","Sep","Oct","Nov","Dec"},0),D1334)</f>
        <v>25379</v>
      </c>
      <c r="P1334" s="23">
        <f>DATEDIF(O1334,'Cleaning Summary'!$B$62,"Y")</f>
        <v>53</v>
      </c>
    </row>
    <row r="1335" spans="1:16" x14ac:dyDescent="0.35">
      <c r="A1335" s="23" t="s">
        <v>2127</v>
      </c>
      <c r="B1335" s="23">
        <v>1966</v>
      </c>
      <c r="C1335" s="23" t="s">
        <v>4810</v>
      </c>
      <c r="D1335" s="23">
        <v>6</v>
      </c>
      <c r="E1335" s="23">
        <v>0</v>
      </c>
      <c r="F1335" s="28">
        <v>11165.42</v>
      </c>
      <c r="G1335" s="23" t="s">
        <v>87</v>
      </c>
      <c r="H1335" s="23" t="s">
        <v>85</v>
      </c>
      <c r="I1335" s="23" t="s">
        <v>4815</v>
      </c>
      <c r="J1335" s="23">
        <f>IF(TRIM(B1335)="?",'Cleaning Summary'!$B$28,B1335)</f>
        <v>1966</v>
      </c>
      <c r="K1335" s="23" t="str">
        <f>IF(TRIM(C1335)="?",'Cleaning Summary'!$B$27,C1335)</f>
        <v>Aug</v>
      </c>
      <c r="L1335" s="23" t="str">
        <f>IF(TRIM(G1335)="?",'Cleaning Summary'!$B$40,G1335)</f>
        <v>tier - 3</v>
      </c>
      <c r="M1335" s="23" t="str">
        <f>IF(TRIM(H1335)="?",'Cleaning Summary'!$B$45,H1335)</f>
        <v>tier - 1</v>
      </c>
      <c r="N1335" s="23" t="str">
        <f>IF(TRIM(I1335)="?",'Cleaning Summary'!$B$29,I1335)</f>
        <v>R1016</v>
      </c>
      <c r="O1335" s="29">
        <f>DATE(J1335,MATCH(K1335,{"Jan","Feb","Mar","Apr","May","Jun","Jul","Aug","Sep","Oct","Nov","Dec"},0),D1335)</f>
        <v>24325</v>
      </c>
      <c r="P1335" s="23">
        <f>DATEDIF(O1335,'Cleaning Summary'!$B$62,"Y")</f>
        <v>56</v>
      </c>
    </row>
    <row r="1336" spans="1:16" x14ac:dyDescent="0.35">
      <c r="A1336" s="23" t="s">
        <v>2125</v>
      </c>
      <c r="B1336" s="23">
        <v>1972</v>
      </c>
      <c r="C1336" s="23" t="s">
        <v>73</v>
      </c>
      <c r="D1336" s="23">
        <v>3</v>
      </c>
      <c r="E1336" s="23">
        <v>0</v>
      </c>
      <c r="F1336" s="28">
        <v>11186.2</v>
      </c>
      <c r="G1336" s="23" t="s">
        <v>87</v>
      </c>
      <c r="H1336" s="23" t="s">
        <v>86</v>
      </c>
      <c r="I1336" s="23" t="s">
        <v>4821</v>
      </c>
      <c r="J1336" s="23">
        <f>IF(TRIM(B1336)="?",'Cleaning Summary'!$B$28,B1336)</f>
        <v>1972</v>
      </c>
      <c r="K1336" s="23" t="str">
        <f>IF(TRIM(C1336)="?",'Cleaning Summary'!$B$27,C1336)</f>
        <v>Sep</v>
      </c>
      <c r="L1336" s="23" t="str">
        <f>IF(TRIM(G1336)="?",'Cleaning Summary'!$B$40,G1336)</f>
        <v>tier - 3</v>
      </c>
      <c r="M1336" s="23" t="str">
        <f>IF(TRIM(H1336)="?",'Cleaning Summary'!$B$45,H1336)</f>
        <v>tier - 2</v>
      </c>
      <c r="N1336" s="23" t="str">
        <f>IF(TRIM(I1336)="?",'Cleaning Summary'!$B$29,I1336)</f>
        <v>R1021</v>
      </c>
      <c r="O1336" s="29">
        <f>DATE(J1336,MATCH(K1336,{"Jan","Feb","Mar","Apr","May","Jun","Jul","Aug","Sep","Oct","Nov","Dec"},0),D1336)</f>
        <v>26545</v>
      </c>
      <c r="P1336" s="23">
        <f>DATEDIF(O1336,'Cleaning Summary'!$B$62,"Y")</f>
        <v>50</v>
      </c>
    </row>
    <row r="1337" spans="1:16" x14ac:dyDescent="0.35">
      <c r="A1337" s="23" t="s">
        <v>2123</v>
      </c>
      <c r="B1337" s="23">
        <v>1970</v>
      </c>
      <c r="C1337" s="23" t="s">
        <v>4807</v>
      </c>
      <c r="D1337" s="23">
        <v>14</v>
      </c>
      <c r="E1337" s="23">
        <v>2</v>
      </c>
      <c r="F1337" s="28">
        <v>11187.66</v>
      </c>
      <c r="G1337" s="23" t="s">
        <v>87</v>
      </c>
      <c r="H1337" s="23" t="s">
        <v>86</v>
      </c>
      <c r="I1337" s="23" t="s">
        <v>4808</v>
      </c>
      <c r="J1337" s="23">
        <f>IF(TRIM(B1337)="?",'Cleaning Summary'!$B$28,B1337)</f>
        <v>1970</v>
      </c>
      <c r="K1337" s="23" t="str">
        <f>IF(TRIM(C1337)="?",'Cleaning Summary'!$B$27,C1337)</f>
        <v>Jun</v>
      </c>
      <c r="L1337" s="23" t="str">
        <f>IF(TRIM(G1337)="?",'Cleaning Summary'!$B$40,G1337)</f>
        <v>tier - 3</v>
      </c>
      <c r="M1337" s="23" t="str">
        <f>IF(TRIM(H1337)="?",'Cleaning Summary'!$B$45,H1337)</f>
        <v>tier - 2</v>
      </c>
      <c r="N1337" s="23" t="str">
        <f>IF(TRIM(I1337)="?",'Cleaning Summary'!$B$29,I1337)</f>
        <v>R1012</v>
      </c>
      <c r="O1337" s="29">
        <f>DATE(J1337,MATCH(K1337,{"Jan","Feb","Mar","Apr","May","Jun","Jul","Aug","Sep","Oct","Nov","Dec"},0),D1337)</f>
        <v>25733</v>
      </c>
      <c r="P1337" s="23">
        <f>DATEDIF(O1337,'Cleaning Summary'!$B$62,"Y")</f>
        <v>52</v>
      </c>
    </row>
    <row r="1338" spans="1:16" x14ac:dyDescent="0.35">
      <c r="A1338" s="23" t="s">
        <v>2121</v>
      </c>
      <c r="B1338" s="23">
        <v>1976</v>
      </c>
      <c r="C1338" s="23" t="s">
        <v>4807</v>
      </c>
      <c r="D1338" s="23">
        <v>28</v>
      </c>
      <c r="E1338" s="23">
        <v>2</v>
      </c>
      <c r="F1338" s="28">
        <v>11217.35</v>
      </c>
      <c r="G1338" s="23" t="s">
        <v>87</v>
      </c>
      <c r="H1338" s="23" t="s">
        <v>86</v>
      </c>
      <c r="I1338" s="23" t="s">
        <v>4817</v>
      </c>
      <c r="J1338" s="23">
        <f>IF(TRIM(B1338)="?",'Cleaning Summary'!$B$28,B1338)</f>
        <v>1976</v>
      </c>
      <c r="K1338" s="23" t="str">
        <f>IF(TRIM(C1338)="?",'Cleaning Summary'!$B$27,C1338)</f>
        <v>Jun</v>
      </c>
      <c r="L1338" s="23" t="str">
        <f>IF(TRIM(G1338)="?",'Cleaning Summary'!$B$40,G1338)</f>
        <v>tier - 3</v>
      </c>
      <c r="M1338" s="23" t="str">
        <f>IF(TRIM(H1338)="?",'Cleaning Summary'!$B$45,H1338)</f>
        <v>tier - 2</v>
      </c>
      <c r="N1338" s="23" t="str">
        <f>IF(TRIM(I1338)="?",'Cleaning Summary'!$B$29,I1338)</f>
        <v>R1025</v>
      </c>
      <c r="O1338" s="29">
        <f>DATE(J1338,MATCH(K1338,{"Jan","Feb","Mar","Apr","May","Jun","Jul","Aug","Sep","Oct","Nov","Dec"},0),D1338)</f>
        <v>27939</v>
      </c>
      <c r="P1338" s="23">
        <f>DATEDIF(O1338,'Cleaning Summary'!$B$62,"Y")</f>
        <v>46</v>
      </c>
    </row>
    <row r="1339" spans="1:16" x14ac:dyDescent="0.35">
      <c r="A1339" s="23" t="s">
        <v>2119</v>
      </c>
      <c r="B1339" s="23">
        <v>1969</v>
      </c>
      <c r="C1339" s="23" t="s">
        <v>4809</v>
      </c>
      <c r="D1339" s="23">
        <v>30</v>
      </c>
      <c r="E1339" s="23">
        <v>2</v>
      </c>
      <c r="F1339" s="28">
        <v>11244.38</v>
      </c>
      <c r="G1339" s="23" t="s">
        <v>87</v>
      </c>
      <c r="H1339" s="23" t="s">
        <v>85</v>
      </c>
      <c r="I1339" s="23" t="s">
        <v>4815</v>
      </c>
      <c r="J1339" s="23">
        <f>IF(TRIM(B1339)="?",'Cleaning Summary'!$B$28,B1339)</f>
        <v>1969</v>
      </c>
      <c r="K1339" s="23" t="str">
        <f>IF(TRIM(C1339)="?",'Cleaning Summary'!$B$27,C1339)</f>
        <v>Dec</v>
      </c>
      <c r="L1339" s="23" t="str">
        <f>IF(TRIM(G1339)="?",'Cleaning Summary'!$B$40,G1339)</f>
        <v>tier - 3</v>
      </c>
      <c r="M1339" s="23" t="str">
        <f>IF(TRIM(H1339)="?",'Cleaning Summary'!$B$45,H1339)</f>
        <v>tier - 1</v>
      </c>
      <c r="N1339" s="23" t="str">
        <f>IF(TRIM(I1339)="?",'Cleaning Summary'!$B$29,I1339)</f>
        <v>R1016</v>
      </c>
      <c r="O1339" s="29">
        <f>DATE(J1339,MATCH(K1339,{"Jan","Feb","Mar","Apr","May","Jun","Jul","Aug","Sep","Oct","Nov","Dec"},0),D1339)</f>
        <v>25567</v>
      </c>
      <c r="P1339" s="23">
        <f>DATEDIF(O1339,'Cleaning Summary'!$B$62,"Y")</f>
        <v>53</v>
      </c>
    </row>
    <row r="1340" spans="1:16" x14ac:dyDescent="0.35">
      <c r="A1340" s="23" t="s">
        <v>2117</v>
      </c>
      <c r="B1340" s="23">
        <v>1989</v>
      </c>
      <c r="C1340" s="23" t="s">
        <v>4809</v>
      </c>
      <c r="D1340" s="23">
        <v>17</v>
      </c>
      <c r="E1340" s="23">
        <v>3</v>
      </c>
      <c r="F1340" s="28">
        <v>11250.43</v>
      </c>
      <c r="G1340" s="23" t="s">
        <v>87</v>
      </c>
      <c r="H1340" s="23" t="s">
        <v>86</v>
      </c>
      <c r="I1340" s="23" t="s">
        <v>4824</v>
      </c>
      <c r="J1340" s="23">
        <f>IF(TRIM(B1340)="?",'Cleaning Summary'!$B$28,B1340)</f>
        <v>1989</v>
      </c>
      <c r="K1340" s="23" t="str">
        <f>IF(TRIM(C1340)="?",'Cleaning Summary'!$B$27,C1340)</f>
        <v>Dec</v>
      </c>
      <c r="L1340" s="23" t="str">
        <f>IF(TRIM(G1340)="?",'Cleaning Summary'!$B$40,G1340)</f>
        <v>tier - 3</v>
      </c>
      <c r="M1340" s="23" t="str">
        <f>IF(TRIM(H1340)="?",'Cleaning Summary'!$B$45,H1340)</f>
        <v>tier - 2</v>
      </c>
      <c r="N1340" s="23" t="str">
        <f>IF(TRIM(I1340)="?",'Cleaning Summary'!$B$29,I1340)</f>
        <v>R1026</v>
      </c>
      <c r="O1340" s="29">
        <f>DATE(J1340,MATCH(K1340,{"Jan","Feb","Mar","Apr","May","Jun","Jul","Aug","Sep","Oct","Nov","Dec"},0),D1340)</f>
        <v>32859</v>
      </c>
      <c r="P1340" s="23">
        <f>DATEDIF(O1340,'Cleaning Summary'!$B$62,"Y")</f>
        <v>33</v>
      </c>
    </row>
    <row r="1341" spans="1:16" x14ac:dyDescent="0.35">
      <c r="A1341" s="23" t="s">
        <v>2115</v>
      </c>
      <c r="B1341" s="23">
        <v>1969</v>
      </c>
      <c r="C1341" s="23" t="s">
        <v>4810</v>
      </c>
      <c r="D1341" s="23">
        <v>20</v>
      </c>
      <c r="E1341" s="23">
        <v>3</v>
      </c>
      <c r="F1341" s="28">
        <v>11253.42</v>
      </c>
      <c r="G1341" s="23" t="s">
        <v>87</v>
      </c>
      <c r="H1341" s="23" t="s">
        <v>85</v>
      </c>
      <c r="I1341" s="23" t="s">
        <v>4812</v>
      </c>
      <c r="J1341" s="23">
        <f>IF(TRIM(B1341)="?",'Cleaning Summary'!$B$28,B1341)</f>
        <v>1969</v>
      </c>
      <c r="K1341" s="23" t="str">
        <f>IF(TRIM(C1341)="?",'Cleaning Summary'!$B$27,C1341)</f>
        <v>Aug</v>
      </c>
      <c r="L1341" s="23" t="str">
        <f>IF(TRIM(G1341)="?",'Cleaning Summary'!$B$40,G1341)</f>
        <v>tier - 3</v>
      </c>
      <c r="M1341" s="23" t="str">
        <f>IF(TRIM(H1341)="?",'Cleaning Summary'!$B$45,H1341)</f>
        <v>tier - 1</v>
      </c>
      <c r="N1341" s="23" t="str">
        <f>IF(TRIM(I1341)="?",'Cleaning Summary'!$B$29,I1341)</f>
        <v>R1011</v>
      </c>
      <c r="O1341" s="29">
        <f>DATE(J1341,MATCH(K1341,{"Jan","Feb","Mar","Apr","May","Jun","Jul","Aug","Sep","Oct","Nov","Dec"},0),D1341)</f>
        <v>25435</v>
      </c>
      <c r="P1341" s="23">
        <f>DATEDIF(O1341,'Cleaning Summary'!$B$62,"Y")</f>
        <v>53</v>
      </c>
    </row>
    <row r="1342" spans="1:16" x14ac:dyDescent="0.35">
      <c r="A1342" s="23" t="s">
        <v>2113</v>
      </c>
      <c r="B1342" s="23">
        <v>1981</v>
      </c>
      <c r="C1342" s="23" t="s">
        <v>4811</v>
      </c>
      <c r="D1342" s="23">
        <v>2</v>
      </c>
      <c r="E1342" s="23">
        <v>1</v>
      </c>
      <c r="F1342" s="28">
        <v>11255.29</v>
      </c>
      <c r="G1342" s="23" t="s">
        <v>87</v>
      </c>
      <c r="H1342" s="23" t="s">
        <v>85</v>
      </c>
      <c r="I1342" s="23" t="s">
        <v>4824</v>
      </c>
      <c r="J1342" s="23">
        <f>IF(TRIM(B1342)="?",'Cleaning Summary'!$B$28,B1342)</f>
        <v>1981</v>
      </c>
      <c r="K1342" s="23" t="str">
        <f>IF(TRIM(C1342)="?",'Cleaning Summary'!$B$27,C1342)</f>
        <v>Oct</v>
      </c>
      <c r="L1342" s="23" t="str">
        <f>IF(TRIM(G1342)="?",'Cleaning Summary'!$B$40,G1342)</f>
        <v>tier - 3</v>
      </c>
      <c r="M1342" s="23" t="str">
        <f>IF(TRIM(H1342)="?",'Cleaning Summary'!$B$45,H1342)</f>
        <v>tier - 1</v>
      </c>
      <c r="N1342" s="23" t="str">
        <f>IF(TRIM(I1342)="?",'Cleaning Summary'!$B$29,I1342)</f>
        <v>R1026</v>
      </c>
      <c r="O1342" s="29">
        <f>DATE(J1342,MATCH(K1342,{"Jan","Feb","Mar","Apr","May","Jun","Jul","Aug","Sep","Oct","Nov","Dec"},0),D1342)</f>
        <v>29861</v>
      </c>
      <c r="P1342" s="23">
        <f>DATEDIF(O1342,'Cleaning Summary'!$B$62,"Y")</f>
        <v>41</v>
      </c>
    </row>
    <row r="1343" spans="1:16" x14ac:dyDescent="0.35">
      <c r="A1343" s="23" t="s">
        <v>2111</v>
      </c>
      <c r="B1343" s="23">
        <v>1969</v>
      </c>
      <c r="C1343" s="23" t="s">
        <v>4811</v>
      </c>
      <c r="D1343" s="23">
        <v>11</v>
      </c>
      <c r="E1343" s="23">
        <v>3</v>
      </c>
      <c r="F1343" s="28">
        <v>11264.54</v>
      </c>
      <c r="G1343" s="23" t="s">
        <v>87</v>
      </c>
      <c r="H1343" s="23" t="s">
        <v>86</v>
      </c>
      <c r="I1343" s="23" t="s">
        <v>4812</v>
      </c>
      <c r="J1343" s="23">
        <f>IF(TRIM(B1343)="?",'Cleaning Summary'!$B$28,B1343)</f>
        <v>1969</v>
      </c>
      <c r="K1343" s="23" t="str">
        <f>IF(TRIM(C1343)="?",'Cleaning Summary'!$B$27,C1343)</f>
        <v>Oct</v>
      </c>
      <c r="L1343" s="23" t="str">
        <f>IF(TRIM(G1343)="?",'Cleaning Summary'!$B$40,G1343)</f>
        <v>tier - 3</v>
      </c>
      <c r="M1343" s="23" t="str">
        <f>IF(TRIM(H1343)="?",'Cleaning Summary'!$B$45,H1343)</f>
        <v>tier - 2</v>
      </c>
      <c r="N1343" s="23" t="str">
        <f>IF(TRIM(I1343)="?",'Cleaning Summary'!$B$29,I1343)</f>
        <v>R1011</v>
      </c>
      <c r="O1343" s="29">
        <f>DATE(J1343,MATCH(K1343,{"Jan","Feb","Mar","Apr","May","Jun","Jul","Aug","Sep","Oct","Nov","Dec"},0),D1343)</f>
        <v>25487</v>
      </c>
      <c r="P1343" s="23">
        <f>DATEDIF(O1343,'Cleaning Summary'!$B$62,"Y")</f>
        <v>53</v>
      </c>
    </row>
    <row r="1344" spans="1:16" x14ac:dyDescent="0.35">
      <c r="A1344" s="23" t="s">
        <v>2109</v>
      </c>
      <c r="B1344" s="23">
        <v>1971</v>
      </c>
      <c r="C1344" s="23" t="s">
        <v>4809</v>
      </c>
      <c r="D1344" s="23">
        <v>26</v>
      </c>
      <c r="E1344" s="23">
        <v>0</v>
      </c>
      <c r="F1344" s="28">
        <v>11265.71</v>
      </c>
      <c r="G1344" s="23" t="s">
        <v>87</v>
      </c>
      <c r="H1344" s="23" t="s">
        <v>85</v>
      </c>
      <c r="I1344" s="23" t="s">
        <v>4817</v>
      </c>
      <c r="J1344" s="23">
        <f>IF(TRIM(B1344)="?",'Cleaning Summary'!$B$28,B1344)</f>
        <v>1971</v>
      </c>
      <c r="K1344" s="23" t="str">
        <f>IF(TRIM(C1344)="?",'Cleaning Summary'!$B$27,C1344)</f>
        <v>Dec</v>
      </c>
      <c r="L1344" s="23" t="str">
        <f>IF(TRIM(G1344)="?",'Cleaning Summary'!$B$40,G1344)</f>
        <v>tier - 3</v>
      </c>
      <c r="M1344" s="23" t="str">
        <f>IF(TRIM(H1344)="?",'Cleaning Summary'!$B$45,H1344)</f>
        <v>tier - 1</v>
      </c>
      <c r="N1344" s="23" t="str">
        <f>IF(TRIM(I1344)="?",'Cleaning Summary'!$B$29,I1344)</f>
        <v>R1025</v>
      </c>
      <c r="O1344" s="29">
        <f>DATE(J1344,MATCH(K1344,{"Jan","Feb","Mar","Apr","May","Jun","Jul","Aug","Sep","Oct","Nov","Dec"},0),D1344)</f>
        <v>26293</v>
      </c>
      <c r="P1344" s="23">
        <f>DATEDIF(O1344,'Cleaning Summary'!$B$62,"Y")</f>
        <v>51</v>
      </c>
    </row>
    <row r="1345" spans="1:16" x14ac:dyDescent="0.35">
      <c r="A1345" s="23" t="s">
        <v>2107</v>
      </c>
      <c r="B1345" s="23">
        <v>2004</v>
      </c>
      <c r="C1345" s="23" t="s">
        <v>4811</v>
      </c>
      <c r="D1345" s="23">
        <v>4</v>
      </c>
      <c r="E1345" s="23">
        <v>1</v>
      </c>
      <c r="F1345" s="28">
        <v>11272.33</v>
      </c>
      <c r="G1345" s="23" t="s">
        <v>87</v>
      </c>
      <c r="H1345" s="23" t="s">
        <v>86</v>
      </c>
      <c r="I1345" s="23" t="s">
        <v>4814</v>
      </c>
      <c r="J1345" s="23">
        <f>IF(TRIM(B1345)="?",'Cleaning Summary'!$B$28,B1345)</f>
        <v>2004</v>
      </c>
      <c r="K1345" s="23" t="str">
        <f>IF(TRIM(C1345)="?",'Cleaning Summary'!$B$27,C1345)</f>
        <v>Oct</v>
      </c>
      <c r="L1345" s="23" t="str">
        <f>IF(TRIM(G1345)="?",'Cleaning Summary'!$B$40,G1345)</f>
        <v>tier - 3</v>
      </c>
      <c r="M1345" s="23" t="str">
        <f>IF(TRIM(H1345)="?",'Cleaning Summary'!$B$45,H1345)</f>
        <v>tier - 2</v>
      </c>
      <c r="N1345" s="23" t="str">
        <f>IF(TRIM(I1345)="?",'Cleaning Summary'!$B$29,I1345)</f>
        <v>R1019</v>
      </c>
      <c r="O1345" s="29">
        <f>DATE(J1345,MATCH(K1345,{"Jan","Feb","Mar","Apr","May","Jun","Jul","Aug","Sep","Oct","Nov","Dec"},0),D1345)</f>
        <v>38264</v>
      </c>
      <c r="P1345" s="23">
        <f>DATEDIF(O1345,'Cleaning Summary'!$B$62,"Y")</f>
        <v>18</v>
      </c>
    </row>
    <row r="1346" spans="1:16" x14ac:dyDescent="0.35">
      <c r="A1346" s="23" t="s">
        <v>2105</v>
      </c>
      <c r="B1346" s="23">
        <v>1967</v>
      </c>
      <c r="C1346" s="23" t="s">
        <v>4807</v>
      </c>
      <c r="D1346" s="23">
        <v>14</v>
      </c>
      <c r="E1346" s="23">
        <v>0</v>
      </c>
      <c r="F1346" s="28">
        <v>11286.54</v>
      </c>
      <c r="G1346" s="23" t="s">
        <v>87</v>
      </c>
      <c r="H1346" s="23" t="s">
        <v>87</v>
      </c>
      <c r="I1346" s="23" t="s">
        <v>4818</v>
      </c>
      <c r="J1346" s="23">
        <f>IF(TRIM(B1346)="?",'Cleaning Summary'!$B$28,B1346)</f>
        <v>1967</v>
      </c>
      <c r="K1346" s="23" t="str">
        <f>IF(TRIM(C1346)="?",'Cleaning Summary'!$B$27,C1346)</f>
        <v>Jun</v>
      </c>
      <c r="L1346" s="23" t="str">
        <f>IF(TRIM(G1346)="?",'Cleaning Summary'!$B$40,G1346)</f>
        <v>tier - 3</v>
      </c>
      <c r="M1346" s="23" t="str">
        <f>IF(TRIM(H1346)="?",'Cleaning Summary'!$B$45,H1346)</f>
        <v>tier - 3</v>
      </c>
      <c r="N1346" s="23" t="str">
        <f>IF(TRIM(I1346)="?",'Cleaning Summary'!$B$29,I1346)</f>
        <v>R1024</v>
      </c>
      <c r="O1346" s="29">
        <f>DATE(J1346,MATCH(K1346,{"Jan","Feb","Mar","Apr","May","Jun","Jul","Aug","Sep","Oct","Nov","Dec"},0),D1346)</f>
        <v>24637</v>
      </c>
      <c r="P1346" s="23">
        <f>DATEDIF(O1346,'Cleaning Summary'!$B$62,"Y")</f>
        <v>55</v>
      </c>
    </row>
    <row r="1347" spans="1:16" x14ac:dyDescent="0.35">
      <c r="A1347" s="23" t="s">
        <v>2103</v>
      </c>
      <c r="B1347" s="23">
        <v>1970</v>
      </c>
      <c r="C1347" s="23" t="s">
        <v>4807</v>
      </c>
      <c r="D1347" s="23">
        <v>22</v>
      </c>
      <c r="E1347" s="23">
        <v>3</v>
      </c>
      <c r="F1347" s="28">
        <v>11289.11</v>
      </c>
      <c r="G1347" s="23" t="s">
        <v>87</v>
      </c>
      <c r="H1347" s="23" t="s">
        <v>85</v>
      </c>
      <c r="I1347" s="23" t="s">
        <v>4808</v>
      </c>
      <c r="J1347" s="23">
        <f>IF(TRIM(B1347)="?",'Cleaning Summary'!$B$28,B1347)</f>
        <v>1970</v>
      </c>
      <c r="K1347" s="23" t="str">
        <f>IF(TRIM(C1347)="?",'Cleaning Summary'!$B$27,C1347)</f>
        <v>Jun</v>
      </c>
      <c r="L1347" s="23" t="str">
        <f>IF(TRIM(G1347)="?",'Cleaning Summary'!$B$40,G1347)</f>
        <v>tier - 3</v>
      </c>
      <c r="M1347" s="23" t="str">
        <f>IF(TRIM(H1347)="?",'Cleaning Summary'!$B$45,H1347)</f>
        <v>tier - 1</v>
      </c>
      <c r="N1347" s="23" t="str">
        <f>IF(TRIM(I1347)="?",'Cleaning Summary'!$B$29,I1347)</f>
        <v>R1012</v>
      </c>
      <c r="O1347" s="29">
        <f>DATE(J1347,MATCH(K1347,{"Jan","Feb","Mar","Apr","May","Jun","Jul","Aug","Sep","Oct","Nov","Dec"},0),D1347)</f>
        <v>25741</v>
      </c>
      <c r="P1347" s="23">
        <f>DATEDIF(O1347,'Cleaning Summary'!$B$62,"Y")</f>
        <v>52</v>
      </c>
    </row>
    <row r="1348" spans="1:16" x14ac:dyDescent="0.35">
      <c r="A1348" s="23" t="s">
        <v>2101</v>
      </c>
      <c r="B1348" s="23">
        <v>1988</v>
      </c>
      <c r="C1348" s="23" t="s">
        <v>4806</v>
      </c>
      <c r="D1348" s="23">
        <v>14</v>
      </c>
      <c r="E1348" s="23">
        <v>3</v>
      </c>
      <c r="F1348" s="28">
        <v>11294.57</v>
      </c>
      <c r="G1348" s="23" t="s">
        <v>87</v>
      </c>
      <c r="H1348" s="23" t="s">
        <v>85</v>
      </c>
      <c r="I1348" s="23" t="s">
        <v>4825</v>
      </c>
      <c r="J1348" s="23">
        <f>IF(TRIM(B1348)="?",'Cleaning Summary'!$B$28,B1348)</f>
        <v>1988</v>
      </c>
      <c r="K1348" s="23" t="str">
        <f>IF(TRIM(C1348)="?",'Cleaning Summary'!$B$27,C1348)</f>
        <v>Nov</v>
      </c>
      <c r="L1348" s="23" t="str">
        <f>IF(TRIM(G1348)="?",'Cleaning Summary'!$B$40,G1348)</f>
        <v>tier - 3</v>
      </c>
      <c r="M1348" s="23" t="str">
        <f>IF(TRIM(H1348)="?",'Cleaning Summary'!$B$45,H1348)</f>
        <v>tier - 1</v>
      </c>
      <c r="N1348" s="23" t="str">
        <f>IF(TRIM(I1348)="?",'Cleaning Summary'!$B$29,I1348)</f>
        <v>R1022</v>
      </c>
      <c r="O1348" s="29">
        <f>DATE(J1348,MATCH(K1348,{"Jan","Feb","Mar","Apr","May","Jun","Jul","Aug","Sep","Oct","Nov","Dec"},0),D1348)</f>
        <v>32461</v>
      </c>
      <c r="P1348" s="23">
        <f>DATEDIF(O1348,'Cleaning Summary'!$B$62,"Y")</f>
        <v>34</v>
      </c>
    </row>
    <row r="1349" spans="1:16" x14ac:dyDescent="0.35">
      <c r="A1349" s="23" t="s">
        <v>2099</v>
      </c>
      <c r="B1349" s="23">
        <v>1972</v>
      </c>
      <c r="C1349" s="23" t="s">
        <v>73</v>
      </c>
      <c r="D1349" s="23">
        <v>25</v>
      </c>
      <c r="E1349" s="23">
        <v>4</v>
      </c>
      <c r="F1349" s="28">
        <v>11299.34</v>
      </c>
      <c r="G1349" s="23" t="s">
        <v>87</v>
      </c>
      <c r="H1349" s="23" t="s">
        <v>86</v>
      </c>
      <c r="I1349" s="23" t="s">
        <v>4812</v>
      </c>
      <c r="J1349" s="23">
        <f>IF(TRIM(B1349)="?",'Cleaning Summary'!$B$28,B1349)</f>
        <v>1972</v>
      </c>
      <c r="K1349" s="23" t="str">
        <f>IF(TRIM(C1349)="?",'Cleaning Summary'!$B$27,C1349)</f>
        <v>Sep</v>
      </c>
      <c r="L1349" s="23" t="str">
        <f>IF(TRIM(G1349)="?",'Cleaning Summary'!$B$40,G1349)</f>
        <v>tier - 3</v>
      </c>
      <c r="M1349" s="23" t="str">
        <f>IF(TRIM(H1349)="?",'Cleaning Summary'!$B$45,H1349)</f>
        <v>tier - 2</v>
      </c>
      <c r="N1349" s="23" t="str">
        <f>IF(TRIM(I1349)="?",'Cleaning Summary'!$B$29,I1349)</f>
        <v>R1011</v>
      </c>
      <c r="O1349" s="29">
        <f>DATE(J1349,MATCH(K1349,{"Jan","Feb","Mar","Apr","May","Jun","Jul","Aug","Sep","Oct","Nov","Dec"},0),D1349)</f>
        <v>26567</v>
      </c>
      <c r="P1349" s="23">
        <f>DATEDIF(O1349,'Cleaning Summary'!$B$62,"Y")</f>
        <v>50</v>
      </c>
    </row>
    <row r="1350" spans="1:16" x14ac:dyDescent="0.35">
      <c r="A1350" s="23" t="s">
        <v>2097</v>
      </c>
      <c r="B1350" s="23">
        <v>1968</v>
      </c>
      <c r="C1350" s="23" t="s">
        <v>4811</v>
      </c>
      <c r="D1350" s="23">
        <v>6</v>
      </c>
      <c r="E1350" s="23">
        <v>1</v>
      </c>
      <c r="F1350" s="28">
        <v>11305.93</v>
      </c>
      <c r="G1350" s="23" t="s">
        <v>87</v>
      </c>
      <c r="H1350" s="23" t="s">
        <v>85</v>
      </c>
      <c r="I1350" s="23" t="s">
        <v>4808</v>
      </c>
      <c r="J1350" s="23">
        <f>IF(TRIM(B1350)="?",'Cleaning Summary'!$B$28,B1350)</f>
        <v>1968</v>
      </c>
      <c r="K1350" s="23" t="str">
        <f>IF(TRIM(C1350)="?",'Cleaning Summary'!$B$27,C1350)</f>
        <v>Oct</v>
      </c>
      <c r="L1350" s="23" t="str">
        <f>IF(TRIM(G1350)="?",'Cleaning Summary'!$B$40,G1350)</f>
        <v>tier - 3</v>
      </c>
      <c r="M1350" s="23" t="str">
        <f>IF(TRIM(H1350)="?",'Cleaning Summary'!$B$45,H1350)</f>
        <v>tier - 1</v>
      </c>
      <c r="N1350" s="23" t="str">
        <f>IF(TRIM(I1350)="?",'Cleaning Summary'!$B$29,I1350)</f>
        <v>R1012</v>
      </c>
      <c r="O1350" s="29">
        <f>DATE(J1350,MATCH(K1350,{"Jan","Feb","Mar","Apr","May","Jun","Jul","Aug","Sep","Oct","Nov","Dec"},0),D1350)</f>
        <v>25117</v>
      </c>
      <c r="P1350" s="23">
        <f>DATEDIF(O1350,'Cleaning Summary'!$B$62,"Y")</f>
        <v>54</v>
      </c>
    </row>
    <row r="1351" spans="1:16" x14ac:dyDescent="0.35">
      <c r="A1351" s="23" t="s">
        <v>2095</v>
      </c>
      <c r="B1351" s="23">
        <v>1963</v>
      </c>
      <c r="C1351" s="23" t="s">
        <v>4806</v>
      </c>
      <c r="D1351" s="23">
        <v>22</v>
      </c>
      <c r="E1351" s="23">
        <v>0</v>
      </c>
      <c r="F1351" s="28">
        <v>11312.33</v>
      </c>
      <c r="G1351" s="23" t="s">
        <v>87</v>
      </c>
      <c r="H1351" s="23" t="s">
        <v>87</v>
      </c>
      <c r="I1351" s="23" t="s">
        <v>4808</v>
      </c>
      <c r="J1351" s="23">
        <f>IF(TRIM(B1351)="?",'Cleaning Summary'!$B$28,B1351)</f>
        <v>1963</v>
      </c>
      <c r="K1351" s="23" t="str">
        <f>IF(TRIM(C1351)="?",'Cleaning Summary'!$B$27,C1351)</f>
        <v>Nov</v>
      </c>
      <c r="L1351" s="23" t="str">
        <f>IF(TRIM(G1351)="?",'Cleaning Summary'!$B$40,G1351)</f>
        <v>tier - 3</v>
      </c>
      <c r="M1351" s="23" t="str">
        <f>IF(TRIM(H1351)="?",'Cleaning Summary'!$B$45,H1351)</f>
        <v>tier - 3</v>
      </c>
      <c r="N1351" s="23" t="str">
        <f>IF(TRIM(I1351)="?",'Cleaning Summary'!$B$29,I1351)</f>
        <v>R1012</v>
      </c>
      <c r="O1351" s="29">
        <f>DATE(J1351,MATCH(K1351,{"Jan","Feb","Mar","Apr","May","Jun","Jul","Aug","Sep","Oct","Nov","Dec"},0),D1351)</f>
        <v>23337</v>
      </c>
      <c r="P1351" s="23">
        <f>DATEDIF(O1351,'Cleaning Summary'!$B$62,"Y")</f>
        <v>59</v>
      </c>
    </row>
    <row r="1352" spans="1:16" x14ac:dyDescent="0.35">
      <c r="A1352" s="23" t="s">
        <v>2093</v>
      </c>
      <c r="B1352" s="23">
        <v>1995</v>
      </c>
      <c r="C1352" s="23" t="s">
        <v>4809</v>
      </c>
      <c r="D1352" s="23">
        <v>10</v>
      </c>
      <c r="E1352" s="23">
        <v>0</v>
      </c>
      <c r="F1352" s="28">
        <v>11318.57</v>
      </c>
      <c r="G1352" s="23" t="s">
        <v>87</v>
      </c>
      <c r="H1352" s="23" t="s">
        <v>86</v>
      </c>
      <c r="I1352" s="23" t="s">
        <v>4824</v>
      </c>
      <c r="J1352" s="23">
        <f>IF(TRIM(B1352)="?",'Cleaning Summary'!$B$28,B1352)</f>
        <v>1995</v>
      </c>
      <c r="K1352" s="23" t="str">
        <f>IF(TRIM(C1352)="?",'Cleaning Summary'!$B$27,C1352)</f>
        <v>Dec</v>
      </c>
      <c r="L1352" s="23" t="str">
        <f>IF(TRIM(G1352)="?",'Cleaning Summary'!$B$40,G1352)</f>
        <v>tier - 3</v>
      </c>
      <c r="M1352" s="23" t="str">
        <f>IF(TRIM(H1352)="?",'Cleaning Summary'!$B$45,H1352)</f>
        <v>tier - 2</v>
      </c>
      <c r="N1352" s="23" t="str">
        <f>IF(TRIM(I1352)="?",'Cleaning Summary'!$B$29,I1352)</f>
        <v>R1026</v>
      </c>
      <c r="O1352" s="29">
        <f>DATE(J1352,MATCH(K1352,{"Jan","Feb","Mar","Apr","May","Jun","Jul","Aug","Sep","Oct","Nov","Dec"},0),D1352)</f>
        <v>35043</v>
      </c>
      <c r="P1352" s="23">
        <f>DATEDIF(O1352,'Cleaning Summary'!$B$62,"Y")</f>
        <v>27</v>
      </c>
    </row>
    <row r="1353" spans="1:16" x14ac:dyDescent="0.35">
      <c r="A1353" s="23" t="s">
        <v>2091</v>
      </c>
      <c r="B1353" s="23">
        <v>1963</v>
      </c>
      <c r="C1353" s="23" t="s">
        <v>4804</v>
      </c>
      <c r="D1353" s="23">
        <v>11</v>
      </c>
      <c r="E1353" s="23">
        <v>0</v>
      </c>
      <c r="F1353" s="28">
        <v>11319.12</v>
      </c>
      <c r="G1353" s="23" t="s">
        <v>87</v>
      </c>
      <c r="H1353" s="23" t="s">
        <v>85</v>
      </c>
      <c r="I1353" s="23" t="s">
        <v>4808</v>
      </c>
      <c r="J1353" s="23">
        <f>IF(TRIM(B1353)="?",'Cleaning Summary'!$B$28,B1353)</f>
        <v>1963</v>
      </c>
      <c r="K1353" s="23" t="str">
        <f>IF(TRIM(C1353)="?",'Cleaning Summary'!$B$27,C1353)</f>
        <v>Jul</v>
      </c>
      <c r="L1353" s="23" t="str">
        <f>IF(TRIM(G1353)="?",'Cleaning Summary'!$B$40,G1353)</f>
        <v>tier - 3</v>
      </c>
      <c r="M1353" s="23" t="str">
        <f>IF(TRIM(H1353)="?",'Cleaning Summary'!$B$45,H1353)</f>
        <v>tier - 1</v>
      </c>
      <c r="N1353" s="23" t="str">
        <f>IF(TRIM(I1353)="?",'Cleaning Summary'!$B$29,I1353)</f>
        <v>R1012</v>
      </c>
      <c r="O1353" s="29">
        <f>DATE(J1353,MATCH(K1353,{"Jan","Feb","Mar","Apr","May","Jun","Jul","Aug","Sep","Oct","Nov","Dec"},0),D1353)</f>
        <v>23203</v>
      </c>
      <c r="P1353" s="23">
        <f>DATEDIF(O1353,'Cleaning Summary'!$B$62,"Y")</f>
        <v>59</v>
      </c>
    </row>
    <row r="1354" spans="1:16" x14ac:dyDescent="0.35">
      <c r="A1354" s="23" t="s">
        <v>2089</v>
      </c>
      <c r="B1354" s="23">
        <v>2002</v>
      </c>
      <c r="C1354" s="23" t="s">
        <v>73</v>
      </c>
      <c r="D1354" s="23">
        <v>20</v>
      </c>
      <c r="E1354" s="23">
        <v>0</v>
      </c>
      <c r="F1354" s="28">
        <v>11321.49</v>
      </c>
      <c r="G1354" s="23" t="s">
        <v>87</v>
      </c>
      <c r="H1354" s="23" t="s">
        <v>87</v>
      </c>
      <c r="I1354" s="23" t="s">
        <v>4808</v>
      </c>
      <c r="J1354" s="23">
        <f>IF(TRIM(B1354)="?",'Cleaning Summary'!$B$28,B1354)</f>
        <v>2002</v>
      </c>
      <c r="K1354" s="23" t="str">
        <f>IF(TRIM(C1354)="?",'Cleaning Summary'!$B$27,C1354)</f>
        <v>Sep</v>
      </c>
      <c r="L1354" s="23" t="str">
        <f>IF(TRIM(G1354)="?",'Cleaning Summary'!$B$40,G1354)</f>
        <v>tier - 3</v>
      </c>
      <c r="M1354" s="23" t="str">
        <f>IF(TRIM(H1354)="?",'Cleaning Summary'!$B$45,H1354)</f>
        <v>tier - 3</v>
      </c>
      <c r="N1354" s="23" t="str">
        <f>IF(TRIM(I1354)="?",'Cleaning Summary'!$B$29,I1354)</f>
        <v>R1012</v>
      </c>
      <c r="O1354" s="29">
        <f>DATE(J1354,MATCH(K1354,{"Jan","Feb","Mar","Apr","May","Jun","Jul","Aug","Sep","Oct","Nov","Dec"},0),D1354)</f>
        <v>37519</v>
      </c>
      <c r="P1354" s="23">
        <f>DATEDIF(O1354,'Cleaning Summary'!$B$62,"Y")</f>
        <v>20</v>
      </c>
    </row>
    <row r="1355" spans="1:16" x14ac:dyDescent="0.35">
      <c r="A1355" s="23" t="s">
        <v>2087</v>
      </c>
      <c r="B1355" s="23">
        <v>1989</v>
      </c>
      <c r="C1355" s="23" t="s">
        <v>4810</v>
      </c>
      <c r="D1355" s="23">
        <v>19</v>
      </c>
      <c r="E1355" s="23">
        <v>1</v>
      </c>
      <c r="F1355" s="28">
        <v>11326.71</v>
      </c>
      <c r="G1355" s="23" t="s">
        <v>87</v>
      </c>
      <c r="H1355" s="23" t="s">
        <v>87</v>
      </c>
      <c r="I1355" s="23" t="s">
        <v>4805</v>
      </c>
      <c r="J1355" s="23">
        <f>IF(TRIM(B1355)="?",'Cleaning Summary'!$B$28,B1355)</f>
        <v>1989</v>
      </c>
      <c r="K1355" s="23" t="str">
        <f>IF(TRIM(C1355)="?",'Cleaning Summary'!$B$27,C1355)</f>
        <v>Aug</v>
      </c>
      <c r="L1355" s="23" t="str">
        <f>IF(TRIM(G1355)="?",'Cleaning Summary'!$B$40,G1355)</f>
        <v>tier - 3</v>
      </c>
      <c r="M1355" s="23" t="str">
        <f>IF(TRIM(H1355)="?",'Cleaning Summary'!$B$45,H1355)</f>
        <v>tier - 3</v>
      </c>
      <c r="N1355" s="23" t="str">
        <f>IF(TRIM(I1355)="?",'Cleaning Summary'!$B$29,I1355)</f>
        <v>R1013</v>
      </c>
      <c r="O1355" s="29">
        <f>DATE(J1355,MATCH(K1355,{"Jan","Feb","Mar","Apr","May","Jun","Jul","Aug","Sep","Oct","Nov","Dec"},0),D1355)</f>
        <v>32739</v>
      </c>
      <c r="P1355" s="23">
        <f>DATEDIF(O1355,'Cleaning Summary'!$B$62,"Y")</f>
        <v>33</v>
      </c>
    </row>
    <row r="1356" spans="1:16" x14ac:dyDescent="0.35">
      <c r="A1356" s="23" t="s">
        <v>2085</v>
      </c>
      <c r="B1356" s="23">
        <v>1968</v>
      </c>
      <c r="C1356" s="23" t="s">
        <v>4806</v>
      </c>
      <c r="D1356" s="23">
        <v>2</v>
      </c>
      <c r="E1356" s="23">
        <v>0</v>
      </c>
      <c r="F1356" s="28">
        <v>11344.32</v>
      </c>
      <c r="G1356" s="23" t="s">
        <v>87</v>
      </c>
      <c r="H1356" s="23" t="s">
        <v>86</v>
      </c>
      <c r="I1356" s="23" t="s">
        <v>4817</v>
      </c>
      <c r="J1356" s="23">
        <f>IF(TRIM(B1356)="?",'Cleaning Summary'!$B$28,B1356)</f>
        <v>1968</v>
      </c>
      <c r="K1356" s="23" t="str">
        <f>IF(TRIM(C1356)="?",'Cleaning Summary'!$B$27,C1356)</f>
        <v>Nov</v>
      </c>
      <c r="L1356" s="23" t="str">
        <f>IF(TRIM(G1356)="?",'Cleaning Summary'!$B$40,G1356)</f>
        <v>tier - 3</v>
      </c>
      <c r="M1356" s="23" t="str">
        <f>IF(TRIM(H1356)="?",'Cleaning Summary'!$B$45,H1356)</f>
        <v>tier - 2</v>
      </c>
      <c r="N1356" s="23" t="str">
        <f>IF(TRIM(I1356)="?",'Cleaning Summary'!$B$29,I1356)</f>
        <v>R1025</v>
      </c>
      <c r="O1356" s="29">
        <f>DATE(J1356,MATCH(K1356,{"Jan","Feb","Mar","Apr","May","Jun","Jul","Aug","Sep","Oct","Nov","Dec"},0),D1356)</f>
        <v>25144</v>
      </c>
      <c r="P1356" s="23">
        <f>DATEDIF(O1356,'Cleaning Summary'!$B$62,"Y")</f>
        <v>54</v>
      </c>
    </row>
    <row r="1357" spans="1:16" x14ac:dyDescent="0.35">
      <c r="A1357" s="23" t="s">
        <v>2083</v>
      </c>
      <c r="B1357" s="23">
        <v>1964</v>
      </c>
      <c r="C1357" s="23" t="s">
        <v>4804</v>
      </c>
      <c r="D1357" s="23">
        <v>12</v>
      </c>
      <c r="E1357" s="23">
        <v>0</v>
      </c>
      <c r="F1357" s="28">
        <v>11345.52</v>
      </c>
      <c r="G1357" s="23" t="s">
        <v>87</v>
      </c>
      <c r="H1357" s="23" t="s">
        <v>87</v>
      </c>
      <c r="I1357" s="23" t="s">
        <v>4812</v>
      </c>
      <c r="J1357" s="23">
        <f>IF(TRIM(B1357)="?",'Cleaning Summary'!$B$28,B1357)</f>
        <v>1964</v>
      </c>
      <c r="K1357" s="23" t="str">
        <f>IF(TRIM(C1357)="?",'Cleaning Summary'!$B$27,C1357)</f>
        <v>Jul</v>
      </c>
      <c r="L1357" s="23" t="str">
        <f>IF(TRIM(G1357)="?",'Cleaning Summary'!$B$40,G1357)</f>
        <v>tier - 3</v>
      </c>
      <c r="M1357" s="23" t="str">
        <f>IF(TRIM(H1357)="?",'Cleaning Summary'!$B$45,H1357)</f>
        <v>tier - 3</v>
      </c>
      <c r="N1357" s="23" t="str">
        <f>IF(TRIM(I1357)="?",'Cleaning Summary'!$B$29,I1357)</f>
        <v>R1011</v>
      </c>
      <c r="O1357" s="29">
        <f>DATE(J1357,MATCH(K1357,{"Jan","Feb","Mar","Apr","May","Jun","Jul","Aug","Sep","Oct","Nov","Dec"},0),D1357)</f>
        <v>23570</v>
      </c>
      <c r="P1357" s="23">
        <f>DATEDIF(O1357,'Cleaning Summary'!$B$62,"Y")</f>
        <v>58</v>
      </c>
    </row>
    <row r="1358" spans="1:16" x14ac:dyDescent="0.35">
      <c r="A1358" s="23" t="s">
        <v>2081</v>
      </c>
      <c r="B1358" s="23">
        <v>1965</v>
      </c>
      <c r="C1358" s="23" t="s">
        <v>4806</v>
      </c>
      <c r="D1358" s="23">
        <v>29</v>
      </c>
      <c r="E1358" s="23">
        <v>0</v>
      </c>
      <c r="F1358" s="28">
        <v>11353.23</v>
      </c>
      <c r="G1358" s="23" t="s">
        <v>87</v>
      </c>
      <c r="H1358" s="23" t="s">
        <v>85</v>
      </c>
      <c r="I1358" s="23" t="s">
        <v>4808</v>
      </c>
      <c r="J1358" s="23">
        <f>IF(TRIM(B1358)="?",'Cleaning Summary'!$B$28,B1358)</f>
        <v>1965</v>
      </c>
      <c r="K1358" s="23" t="str">
        <f>IF(TRIM(C1358)="?",'Cleaning Summary'!$B$27,C1358)</f>
        <v>Nov</v>
      </c>
      <c r="L1358" s="23" t="str">
        <f>IF(TRIM(G1358)="?",'Cleaning Summary'!$B$40,G1358)</f>
        <v>tier - 3</v>
      </c>
      <c r="M1358" s="23" t="str">
        <f>IF(TRIM(H1358)="?",'Cleaning Summary'!$B$45,H1358)</f>
        <v>tier - 1</v>
      </c>
      <c r="N1358" s="23" t="str">
        <f>IF(TRIM(I1358)="?",'Cleaning Summary'!$B$29,I1358)</f>
        <v>R1012</v>
      </c>
      <c r="O1358" s="29">
        <f>DATE(J1358,MATCH(K1358,{"Jan","Feb","Mar","Apr","May","Jun","Jul","Aug","Sep","Oct","Nov","Dec"},0),D1358)</f>
        <v>24075</v>
      </c>
      <c r="P1358" s="23">
        <f>DATEDIF(O1358,'Cleaning Summary'!$B$62,"Y")</f>
        <v>57</v>
      </c>
    </row>
    <row r="1359" spans="1:16" x14ac:dyDescent="0.35">
      <c r="A1359" s="23" t="s">
        <v>2079</v>
      </c>
      <c r="B1359" s="23">
        <v>1965</v>
      </c>
      <c r="C1359" s="23" t="s">
        <v>73</v>
      </c>
      <c r="D1359" s="23">
        <v>26</v>
      </c>
      <c r="E1359" s="23">
        <v>0</v>
      </c>
      <c r="F1359" s="28">
        <v>11356.66</v>
      </c>
      <c r="G1359" s="23" t="s">
        <v>87</v>
      </c>
      <c r="H1359" s="23" t="s">
        <v>87</v>
      </c>
      <c r="I1359" s="23" t="s">
        <v>4808</v>
      </c>
      <c r="J1359" s="23">
        <f>IF(TRIM(B1359)="?",'Cleaning Summary'!$B$28,B1359)</f>
        <v>1965</v>
      </c>
      <c r="K1359" s="23" t="str">
        <f>IF(TRIM(C1359)="?",'Cleaning Summary'!$B$27,C1359)</f>
        <v>Sep</v>
      </c>
      <c r="L1359" s="23" t="str">
        <f>IF(TRIM(G1359)="?",'Cleaning Summary'!$B$40,G1359)</f>
        <v>tier - 3</v>
      </c>
      <c r="M1359" s="23" t="str">
        <f>IF(TRIM(H1359)="?",'Cleaning Summary'!$B$45,H1359)</f>
        <v>tier - 3</v>
      </c>
      <c r="N1359" s="23" t="str">
        <f>IF(TRIM(I1359)="?",'Cleaning Summary'!$B$29,I1359)</f>
        <v>R1012</v>
      </c>
      <c r="O1359" s="29">
        <f>DATE(J1359,MATCH(K1359,{"Jan","Feb","Mar","Apr","May","Jun","Jul","Aug","Sep","Oct","Nov","Dec"},0),D1359)</f>
        <v>24011</v>
      </c>
      <c r="P1359" s="23">
        <f>DATEDIF(O1359,'Cleaning Summary'!$B$62,"Y")</f>
        <v>57</v>
      </c>
    </row>
    <row r="1360" spans="1:16" x14ac:dyDescent="0.35">
      <c r="A1360" s="23" t="s">
        <v>2077</v>
      </c>
      <c r="B1360" s="23">
        <v>1964</v>
      </c>
      <c r="C1360" s="23" t="s">
        <v>4804</v>
      </c>
      <c r="D1360" s="23">
        <v>4</v>
      </c>
      <c r="E1360" s="23">
        <v>0</v>
      </c>
      <c r="F1360" s="28">
        <v>11362.76</v>
      </c>
      <c r="G1360" s="23" t="s">
        <v>87</v>
      </c>
      <c r="H1360" s="23" t="s">
        <v>85</v>
      </c>
      <c r="I1360" s="23" t="s">
        <v>4812</v>
      </c>
      <c r="J1360" s="23">
        <f>IF(TRIM(B1360)="?",'Cleaning Summary'!$B$28,B1360)</f>
        <v>1964</v>
      </c>
      <c r="K1360" s="23" t="str">
        <f>IF(TRIM(C1360)="?",'Cleaning Summary'!$B$27,C1360)</f>
        <v>Jul</v>
      </c>
      <c r="L1360" s="23" t="str">
        <f>IF(TRIM(G1360)="?",'Cleaning Summary'!$B$40,G1360)</f>
        <v>tier - 3</v>
      </c>
      <c r="M1360" s="23" t="str">
        <f>IF(TRIM(H1360)="?",'Cleaning Summary'!$B$45,H1360)</f>
        <v>tier - 1</v>
      </c>
      <c r="N1360" s="23" t="str">
        <f>IF(TRIM(I1360)="?",'Cleaning Summary'!$B$29,I1360)</f>
        <v>R1011</v>
      </c>
      <c r="O1360" s="29">
        <f>DATE(J1360,MATCH(K1360,{"Jan","Feb","Mar","Apr","May","Jun","Jul","Aug","Sep","Oct","Nov","Dec"},0),D1360)</f>
        <v>23562</v>
      </c>
      <c r="P1360" s="23">
        <f>DATEDIF(O1360,'Cleaning Summary'!$B$62,"Y")</f>
        <v>58</v>
      </c>
    </row>
    <row r="1361" spans="1:16" x14ac:dyDescent="0.35">
      <c r="A1361" s="23" t="s">
        <v>2075</v>
      </c>
      <c r="B1361" s="23">
        <v>1964</v>
      </c>
      <c r="C1361" s="23" t="s">
        <v>4804</v>
      </c>
      <c r="D1361" s="23">
        <v>3</v>
      </c>
      <c r="E1361" s="23">
        <v>0</v>
      </c>
      <c r="F1361" s="28">
        <v>11363.28</v>
      </c>
      <c r="G1361" s="23" t="s">
        <v>87</v>
      </c>
      <c r="H1361" s="23" t="s">
        <v>85</v>
      </c>
      <c r="I1361" s="23" t="s">
        <v>4805</v>
      </c>
      <c r="J1361" s="23">
        <f>IF(TRIM(B1361)="?",'Cleaning Summary'!$B$28,B1361)</f>
        <v>1964</v>
      </c>
      <c r="K1361" s="23" t="str">
        <f>IF(TRIM(C1361)="?",'Cleaning Summary'!$B$27,C1361)</f>
        <v>Jul</v>
      </c>
      <c r="L1361" s="23" t="str">
        <f>IF(TRIM(G1361)="?",'Cleaning Summary'!$B$40,G1361)</f>
        <v>tier - 3</v>
      </c>
      <c r="M1361" s="23" t="str">
        <f>IF(TRIM(H1361)="?",'Cleaning Summary'!$B$45,H1361)</f>
        <v>tier - 1</v>
      </c>
      <c r="N1361" s="23" t="str">
        <f>IF(TRIM(I1361)="?",'Cleaning Summary'!$B$29,I1361)</f>
        <v>R1013</v>
      </c>
      <c r="O1361" s="29">
        <f>DATE(J1361,MATCH(K1361,{"Jan","Feb","Mar","Apr","May","Jun","Jul","Aug","Sep","Oct","Nov","Dec"},0),D1361)</f>
        <v>23561</v>
      </c>
      <c r="P1361" s="23">
        <f>DATEDIF(O1361,'Cleaning Summary'!$B$62,"Y")</f>
        <v>58</v>
      </c>
    </row>
    <row r="1362" spans="1:16" x14ac:dyDescent="0.35">
      <c r="A1362" s="23" t="s">
        <v>2073</v>
      </c>
      <c r="B1362" s="23">
        <v>1964</v>
      </c>
      <c r="C1362" s="23" t="s">
        <v>4809</v>
      </c>
      <c r="D1362" s="23">
        <v>13</v>
      </c>
      <c r="E1362" s="23">
        <v>0</v>
      </c>
      <c r="F1362" s="28">
        <v>11365.95</v>
      </c>
      <c r="G1362" s="23" t="s">
        <v>87</v>
      </c>
      <c r="H1362" s="23" t="s">
        <v>86</v>
      </c>
      <c r="I1362" s="23" t="s">
        <v>4812</v>
      </c>
      <c r="J1362" s="23">
        <f>IF(TRIM(B1362)="?",'Cleaning Summary'!$B$28,B1362)</f>
        <v>1964</v>
      </c>
      <c r="K1362" s="23" t="str">
        <f>IF(TRIM(C1362)="?",'Cleaning Summary'!$B$27,C1362)</f>
        <v>Dec</v>
      </c>
      <c r="L1362" s="23" t="str">
        <f>IF(TRIM(G1362)="?",'Cleaning Summary'!$B$40,G1362)</f>
        <v>tier - 3</v>
      </c>
      <c r="M1362" s="23" t="str">
        <f>IF(TRIM(H1362)="?",'Cleaning Summary'!$B$45,H1362)</f>
        <v>tier - 2</v>
      </c>
      <c r="N1362" s="23" t="str">
        <f>IF(TRIM(I1362)="?",'Cleaning Summary'!$B$29,I1362)</f>
        <v>R1011</v>
      </c>
      <c r="O1362" s="29">
        <f>DATE(J1362,MATCH(K1362,{"Jan","Feb","Mar","Apr","May","Jun","Jul","Aug","Sep","Oct","Nov","Dec"},0),D1362)</f>
        <v>23724</v>
      </c>
      <c r="P1362" s="23">
        <f>DATEDIF(O1362,'Cleaning Summary'!$B$62,"Y")</f>
        <v>58</v>
      </c>
    </row>
    <row r="1363" spans="1:16" x14ac:dyDescent="0.35">
      <c r="A1363" s="23" t="s">
        <v>2071</v>
      </c>
      <c r="B1363" s="23">
        <v>1979</v>
      </c>
      <c r="C1363" s="23" t="s">
        <v>4807</v>
      </c>
      <c r="D1363" s="23">
        <v>7</v>
      </c>
      <c r="E1363" s="23">
        <v>2</v>
      </c>
      <c r="F1363" s="28">
        <v>11369.39</v>
      </c>
      <c r="G1363" s="23" t="s">
        <v>87</v>
      </c>
      <c r="H1363" s="23" t="s">
        <v>85</v>
      </c>
      <c r="I1363" s="23" t="s">
        <v>4824</v>
      </c>
      <c r="J1363" s="23">
        <f>IF(TRIM(B1363)="?",'Cleaning Summary'!$B$28,B1363)</f>
        <v>1979</v>
      </c>
      <c r="K1363" s="23" t="str">
        <f>IF(TRIM(C1363)="?",'Cleaning Summary'!$B$27,C1363)</f>
        <v>Jun</v>
      </c>
      <c r="L1363" s="23" t="str">
        <f>IF(TRIM(G1363)="?",'Cleaning Summary'!$B$40,G1363)</f>
        <v>tier - 3</v>
      </c>
      <c r="M1363" s="23" t="str">
        <f>IF(TRIM(H1363)="?",'Cleaning Summary'!$B$45,H1363)</f>
        <v>tier - 1</v>
      </c>
      <c r="N1363" s="23" t="str">
        <f>IF(TRIM(I1363)="?",'Cleaning Summary'!$B$29,I1363)</f>
        <v>R1026</v>
      </c>
      <c r="O1363" s="29">
        <f>DATE(J1363,MATCH(K1363,{"Jan","Feb","Mar","Apr","May","Jun","Jul","Aug","Sep","Oct","Nov","Dec"},0),D1363)</f>
        <v>29013</v>
      </c>
      <c r="P1363" s="23">
        <f>DATEDIF(O1363,'Cleaning Summary'!$B$62,"Y")</f>
        <v>44</v>
      </c>
    </row>
    <row r="1364" spans="1:16" x14ac:dyDescent="0.35">
      <c r="A1364" s="23" t="s">
        <v>2069</v>
      </c>
      <c r="B1364" s="23">
        <v>1972</v>
      </c>
      <c r="C1364" s="23" t="s">
        <v>4809</v>
      </c>
      <c r="D1364" s="23">
        <v>6</v>
      </c>
      <c r="E1364" s="23">
        <v>0</v>
      </c>
      <c r="F1364" s="28">
        <v>11378.57</v>
      </c>
      <c r="G1364" s="23" t="s">
        <v>87</v>
      </c>
      <c r="H1364" s="23" t="s">
        <v>86</v>
      </c>
      <c r="I1364" s="23" t="s">
        <v>4817</v>
      </c>
      <c r="J1364" s="23">
        <f>IF(TRIM(B1364)="?",'Cleaning Summary'!$B$28,B1364)</f>
        <v>1972</v>
      </c>
      <c r="K1364" s="23" t="str">
        <f>IF(TRIM(C1364)="?",'Cleaning Summary'!$B$27,C1364)</f>
        <v>Dec</v>
      </c>
      <c r="L1364" s="23" t="str">
        <f>IF(TRIM(G1364)="?",'Cleaning Summary'!$B$40,G1364)</f>
        <v>tier - 3</v>
      </c>
      <c r="M1364" s="23" t="str">
        <f>IF(TRIM(H1364)="?",'Cleaning Summary'!$B$45,H1364)</f>
        <v>tier - 2</v>
      </c>
      <c r="N1364" s="23" t="str">
        <f>IF(TRIM(I1364)="?",'Cleaning Summary'!$B$29,I1364)</f>
        <v>R1025</v>
      </c>
      <c r="O1364" s="29">
        <f>DATE(J1364,MATCH(K1364,{"Jan","Feb","Mar","Apr","May","Jun","Jul","Aug","Sep","Oct","Nov","Dec"},0),D1364)</f>
        <v>26639</v>
      </c>
      <c r="P1364" s="23">
        <f>DATEDIF(O1364,'Cleaning Summary'!$B$62,"Y")</f>
        <v>50</v>
      </c>
    </row>
    <row r="1365" spans="1:16" x14ac:dyDescent="0.35">
      <c r="A1365" s="23" t="s">
        <v>2067</v>
      </c>
      <c r="B1365" s="23">
        <v>1964</v>
      </c>
      <c r="C1365" s="23" t="s">
        <v>4807</v>
      </c>
      <c r="D1365" s="23">
        <v>13</v>
      </c>
      <c r="E1365" s="23">
        <v>0</v>
      </c>
      <c r="F1365" s="28">
        <v>11381.33</v>
      </c>
      <c r="G1365" s="23" t="s">
        <v>87</v>
      </c>
      <c r="H1365" s="23" t="s">
        <v>86</v>
      </c>
      <c r="I1365" s="23" t="s">
        <v>4805</v>
      </c>
      <c r="J1365" s="23">
        <f>IF(TRIM(B1365)="?",'Cleaning Summary'!$B$28,B1365)</f>
        <v>1964</v>
      </c>
      <c r="K1365" s="23" t="str">
        <f>IF(TRIM(C1365)="?",'Cleaning Summary'!$B$27,C1365)</f>
        <v>Jun</v>
      </c>
      <c r="L1365" s="23" t="str">
        <f>IF(TRIM(G1365)="?",'Cleaning Summary'!$B$40,G1365)</f>
        <v>tier - 3</v>
      </c>
      <c r="M1365" s="23" t="str">
        <f>IF(TRIM(H1365)="?",'Cleaning Summary'!$B$45,H1365)</f>
        <v>tier - 2</v>
      </c>
      <c r="N1365" s="23" t="str">
        <f>IF(TRIM(I1365)="?",'Cleaning Summary'!$B$29,I1365)</f>
        <v>R1013</v>
      </c>
      <c r="O1365" s="29">
        <f>DATE(J1365,MATCH(K1365,{"Jan","Feb","Mar","Apr","May","Jun","Jul","Aug","Sep","Oct","Nov","Dec"},0),D1365)</f>
        <v>23541</v>
      </c>
      <c r="P1365" s="23">
        <f>DATEDIF(O1365,'Cleaning Summary'!$B$62,"Y")</f>
        <v>58</v>
      </c>
    </row>
    <row r="1366" spans="1:16" x14ac:dyDescent="0.35">
      <c r="A1366" s="23" t="s">
        <v>2065</v>
      </c>
      <c r="B1366" s="23">
        <v>1997</v>
      </c>
      <c r="C1366" s="23" t="s">
        <v>4804</v>
      </c>
      <c r="D1366" s="23">
        <v>28</v>
      </c>
      <c r="E1366" s="23">
        <v>0</v>
      </c>
      <c r="F1366" s="28">
        <v>11388.27</v>
      </c>
      <c r="G1366" s="23" t="s">
        <v>87</v>
      </c>
      <c r="H1366" s="23" t="s">
        <v>86</v>
      </c>
      <c r="I1366" s="23" t="s">
        <v>4824</v>
      </c>
      <c r="J1366" s="23">
        <f>IF(TRIM(B1366)="?",'Cleaning Summary'!$B$28,B1366)</f>
        <v>1997</v>
      </c>
      <c r="K1366" s="23" t="str">
        <f>IF(TRIM(C1366)="?",'Cleaning Summary'!$B$27,C1366)</f>
        <v>Jul</v>
      </c>
      <c r="L1366" s="23" t="str">
        <f>IF(TRIM(G1366)="?",'Cleaning Summary'!$B$40,G1366)</f>
        <v>tier - 3</v>
      </c>
      <c r="M1366" s="23" t="str">
        <f>IF(TRIM(H1366)="?",'Cleaning Summary'!$B$45,H1366)</f>
        <v>tier - 2</v>
      </c>
      <c r="N1366" s="23" t="str">
        <f>IF(TRIM(I1366)="?",'Cleaning Summary'!$B$29,I1366)</f>
        <v>R1026</v>
      </c>
      <c r="O1366" s="29">
        <f>DATE(J1366,MATCH(K1366,{"Jan","Feb","Mar","Apr","May","Jun","Jul","Aug","Sep","Oct","Nov","Dec"},0),D1366)</f>
        <v>35639</v>
      </c>
      <c r="P1366" s="23">
        <f>DATEDIF(O1366,'Cleaning Summary'!$B$62,"Y")</f>
        <v>25</v>
      </c>
    </row>
    <row r="1367" spans="1:16" x14ac:dyDescent="0.35">
      <c r="A1367" s="23" t="s">
        <v>2063</v>
      </c>
      <c r="B1367" s="23">
        <v>1967</v>
      </c>
      <c r="C1367" s="23" t="s">
        <v>4809</v>
      </c>
      <c r="D1367" s="23">
        <v>19</v>
      </c>
      <c r="E1367" s="23">
        <v>1</v>
      </c>
      <c r="F1367" s="28">
        <v>11394.07</v>
      </c>
      <c r="G1367" s="23" t="s">
        <v>87</v>
      </c>
      <c r="H1367" s="23" t="s">
        <v>85</v>
      </c>
      <c r="I1367" s="23" t="s">
        <v>4816</v>
      </c>
      <c r="J1367" s="23">
        <f>IF(TRIM(B1367)="?",'Cleaning Summary'!$B$28,B1367)</f>
        <v>1967</v>
      </c>
      <c r="K1367" s="23" t="str">
        <f>IF(TRIM(C1367)="?",'Cleaning Summary'!$B$27,C1367)</f>
        <v>Dec</v>
      </c>
      <c r="L1367" s="23" t="str">
        <f>IF(TRIM(G1367)="?",'Cleaning Summary'!$B$40,G1367)</f>
        <v>tier - 3</v>
      </c>
      <c r="M1367" s="23" t="str">
        <f>IF(TRIM(H1367)="?",'Cleaning Summary'!$B$45,H1367)</f>
        <v>tier - 1</v>
      </c>
      <c r="N1367" s="23" t="str">
        <f>IF(TRIM(I1367)="?",'Cleaning Summary'!$B$29,I1367)</f>
        <v>R1018</v>
      </c>
      <c r="O1367" s="29">
        <f>DATE(J1367,MATCH(K1367,{"Jan","Feb","Mar","Apr","May","Jun","Jul","Aug","Sep","Oct","Nov","Dec"},0),D1367)</f>
        <v>24825</v>
      </c>
      <c r="P1367" s="23">
        <f>DATEDIF(O1367,'Cleaning Summary'!$B$62,"Y")</f>
        <v>55</v>
      </c>
    </row>
    <row r="1368" spans="1:16" x14ac:dyDescent="0.35">
      <c r="A1368" s="23" t="s">
        <v>2061</v>
      </c>
      <c r="B1368" s="23">
        <v>1970</v>
      </c>
      <c r="C1368" s="23" t="s">
        <v>4811</v>
      </c>
      <c r="D1368" s="23">
        <v>2</v>
      </c>
      <c r="E1368" s="23">
        <v>2</v>
      </c>
      <c r="F1368" s="28">
        <v>11396.9</v>
      </c>
      <c r="G1368" s="23" t="s">
        <v>87</v>
      </c>
      <c r="H1368" s="23" t="s">
        <v>87</v>
      </c>
      <c r="I1368" s="23" t="s">
        <v>4818</v>
      </c>
      <c r="J1368" s="23">
        <f>IF(TRIM(B1368)="?",'Cleaning Summary'!$B$28,B1368)</f>
        <v>1970</v>
      </c>
      <c r="K1368" s="23" t="str">
        <f>IF(TRIM(C1368)="?",'Cleaning Summary'!$B$27,C1368)</f>
        <v>Oct</v>
      </c>
      <c r="L1368" s="23" t="str">
        <f>IF(TRIM(G1368)="?",'Cleaning Summary'!$B$40,G1368)</f>
        <v>tier - 3</v>
      </c>
      <c r="M1368" s="23" t="str">
        <f>IF(TRIM(H1368)="?",'Cleaning Summary'!$B$45,H1368)</f>
        <v>tier - 3</v>
      </c>
      <c r="N1368" s="23" t="str">
        <f>IF(TRIM(I1368)="?",'Cleaning Summary'!$B$29,I1368)</f>
        <v>R1024</v>
      </c>
      <c r="O1368" s="29">
        <f>DATE(J1368,MATCH(K1368,{"Jan","Feb","Mar","Apr","May","Jun","Jul","Aug","Sep","Oct","Nov","Dec"},0),D1368)</f>
        <v>25843</v>
      </c>
      <c r="P1368" s="23">
        <f>DATEDIF(O1368,'Cleaning Summary'!$B$62,"Y")</f>
        <v>52</v>
      </c>
    </row>
    <row r="1369" spans="1:16" x14ac:dyDescent="0.35">
      <c r="A1369" s="23" t="s">
        <v>2059</v>
      </c>
      <c r="B1369" s="23">
        <v>1970</v>
      </c>
      <c r="C1369" s="23" t="s">
        <v>4811</v>
      </c>
      <c r="D1369" s="23">
        <v>7</v>
      </c>
      <c r="E1369" s="23">
        <v>3</v>
      </c>
      <c r="F1369" s="28">
        <v>11411.69</v>
      </c>
      <c r="G1369" s="23" t="s">
        <v>87</v>
      </c>
      <c r="H1369" s="23" t="s">
        <v>86</v>
      </c>
      <c r="I1369" s="23" t="s">
        <v>4812</v>
      </c>
      <c r="J1369" s="23">
        <f>IF(TRIM(B1369)="?",'Cleaning Summary'!$B$28,B1369)</f>
        <v>1970</v>
      </c>
      <c r="K1369" s="23" t="str">
        <f>IF(TRIM(C1369)="?",'Cleaning Summary'!$B$27,C1369)</f>
        <v>Oct</v>
      </c>
      <c r="L1369" s="23" t="str">
        <f>IF(TRIM(G1369)="?",'Cleaning Summary'!$B$40,G1369)</f>
        <v>tier - 3</v>
      </c>
      <c r="M1369" s="23" t="str">
        <f>IF(TRIM(H1369)="?",'Cleaning Summary'!$B$45,H1369)</f>
        <v>tier - 2</v>
      </c>
      <c r="N1369" s="23" t="str">
        <f>IF(TRIM(I1369)="?",'Cleaning Summary'!$B$29,I1369)</f>
        <v>R1011</v>
      </c>
      <c r="O1369" s="29">
        <f>DATE(J1369,MATCH(K1369,{"Jan","Feb","Mar","Apr","May","Jun","Jul","Aug","Sep","Oct","Nov","Dec"},0),D1369)</f>
        <v>25848</v>
      </c>
      <c r="P1369" s="23">
        <f>DATEDIF(O1369,'Cleaning Summary'!$B$62,"Y")</f>
        <v>52</v>
      </c>
    </row>
    <row r="1370" spans="1:16" x14ac:dyDescent="0.35">
      <c r="A1370" s="23" t="s">
        <v>2057</v>
      </c>
      <c r="B1370" s="23">
        <v>1983</v>
      </c>
      <c r="C1370" s="23" t="s">
        <v>4811</v>
      </c>
      <c r="D1370" s="23">
        <v>23</v>
      </c>
      <c r="E1370" s="23">
        <v>3</v>
      </c>
      <c r="F1370" s="28">
        <v>11412.02</v>
      </c>
      <c r="G1370" s="23" t="s">
        <v>87</v>
      </c>
      <c r="H1370" s="23" t="s">
        <v>85</v>
      </c>
      <c r="I1370" s="23" t="s">
        <v>4821</v>
      </c>
      <c r="J1370" s="23">
        <f>IF(TRIM(B1370)="?",'Cleaning Summary'!$B$28,B1370)</f>
        <v>1983</v>
      </c>
      <c r="K1370" s="23" t="str">
        <f>IF(TRIM(C1370)="?",'Cleaning Summary'!$B$27,C1370)</f>
        <v>Oct</v>
      </c>
      <c r="L1370" s="23" t="str">
        <f>IF(TRIM(G1370)="?",'Cleaning Summary'!$B$40,G1370)</f>
        <v>tier - 3</v>
      </c>
      <c r="M1370" s="23" t="str">
        <f>IF(TRIM(H1370)="?",'Cleaning Summary'!$B$45,H1370)</f>
        <v>tier - 1</v>
      </c>
      <c r="N1370" s="23" t="str">
        <f>IF(TRIM(I1370)="?",'Cleaning Summary'!$B$29,I1370)</f>
        <v>R1021</v>
      </c>
      <c r="O1370" s="29">
        <f>DATE(J1370,MATCH(K1370,{"Jan","Feb","Mar","Apr","May","Jun","Jul","Aug","Sep","Oct","Nov","Dec"},0),D1370)</f>
        <v>30612</v>
      </c>
      <c r="P1370" s="23">
        <f>DATEDIF(O1370,'Cleaning Summary'!$B$62,"Y")</f>
        <v>39</v>
      </c>
    </row>
    <row r="1371" spans="1:16" x14ac:dyDescent="0.35">
      <c r="A1371" s="23" t="s">
        <v>2055</v>
      </c>
      <c r="B1371" s="23">
        <v>1985</v>
      </c>
      <c r="C1371" s="23" t="s">
        <v>4807</v>
      </c>
      <c r="D1371" s="23">
        <v>9</v>
      </c>
      <c r="E1371" s="23">
        <v>3</v>
      </c>
      <c r="F1371" s="28">
        <v>11419.49</v>
      </c>
      <c r="G1371" s="23" t="s">
        <v>87</v>
      </c>
      <c r="H1371" s="23" t="s">
        <v>85</v>
      </c>
      <c r="I1371" s="23" t="s">
        <v>4808</v>
      </c>
      <c r="J1371" s="23">
        <f>IF(TRIM(B1371)="?",'Cleaning Summary'!$B$28,B1371)</f>
        <v>1985</v>
      </c>
      <c r="K1371" s="23" t="str">
        <f>IF(TRIM(C1371)="?",'Cleaning Summary'!$B$27,C1371)</f>
        <v>Jun</v>
      </c>
      <c r="L1371" s="23" t="str">
        <f>IF(TRIM(G1371)="?",'Cleaning Summary'!$B$40,G1371)</f>
        <v>tier - 3</v>
      </c>
      <c r="M1371" s="23" t="str">
        <f>IF(TRIM(H1371)="?",'Cleaning Summary'!$B$45,H1371)</f>
        <v>tier - 1</v>
      </c>
      <c r="N1371" s="23" t="str">
        <f>IF(TRIM(I1371)="?",'Cleaning Summary'!$B$29,I1371)</f>
        <v>R1012</v>
      </c>
      <c r="O1371" s="29">
        <f>DATE(J1371,MATCH(K1371,{"Jan","Feb","Mar","Apr","May","Jun","Jul","Aug","Sep","Oct","Nov","Dec"},0),D1371)</f>
        <v>31207</v>
      </c>
      <c r="P1371" s="23">
        <f>DATEDIF(O1371,'Cleaning Summary'!$B$62,"Y")</f>
        <v>37</v>
      </c>
    </row>
    <row r="1372" spans="1:16" x14ac:dyDescent="0.35">
      <c r="A1372" s="23" t="s">
        <v>2053</v>
      </c>
      <c r="B1372" s="23">
        <v>1980</v>
      </c>
      <c r="C1372" s="23" t="s">
        <v>4804</v>
      </c>
      <c r="D1372" s="23">
        <v>17</v>
      </c>
      <c r="E1372" s="23">
        <v>2</v>
      </c>
      <c r="F1372" s="28">
        <v>11435.74</v>
      </c>
      <c r="G1372" s="23" t="s">
        <v>87</v>
      </c>
      <c r="H1372" s="23" t="s">
        <v>87</v>
      </c>
      <c r="I1372" s="23" t="s">
        <v>4821</v>
      </c>
      <c r="J1372" s="23">
        <f>IF(TRIM(B1372)="?",'Cleaning Summary'!$B$28,B1372)</f>
        <v>1980</v>
      </c>
      <c r="K1372" s="23" t="str">
        <f>IF(TRIM(C1372)="?",'Cleaning Summary'!$B$27,C1372)</f>
        <v>Jul</v>
      </c>
      <c r="L1372" s="23" t="str">
        <f>IF(TRIM(G1372)="?",'Cleaning Summary'!$B$40,G1372)</f>
        <v>tier - 3</v>
      </c>
      <c r="M1372" s="23" t="str">
        <f>IF(TRIM(H1372)="?",'Cleaning Summary'!$B$45,H1372)</f>
        <v>tier - 3</v>
      </c>
      <c r="N1372" s="23" t="str">
        <f>IF(TRIM(I1372)="?",'Cleaning Summary'!$B$29,I1372)</f>
        <v>R1021</v>
      </c>
      <c r="O1372" s="29">
        <f>DATE(J1372,MATCH(K1372,{"Jan","Feb","Mar","Apr","May","Jun","Jul","Aug","Sep","Oct","Nov","Dec"},0),D1372)</f>
        <v>29419</v>
      </c>
      <c r="P1372" s="23">
        <f>DATEDIF(O1372,'Cleaning Summary'!$B$62,"Y")</f>
        <v>42</v>
      </c>
    </row>
    <row r="1373" spans="1:16" x14ac:dyDescent="0.35">
      <c r="A1373" s="23" t="s">
        <v>2051</v>
      </c>
      <c r="B1373" s="23">
        <v>1971</v>
      </c>
      <c r="C1373" s="23" t="s">
        <v>73</v>
      </c>
      <c r="D1373" s="23">
        <v>12</v>
      </c>
      <c r="E1373" s="23">
        <v>3</v>
      </c>
      <c r="F1373" s="28">
        <v>11436.74</v>
      </c>
      <c r="G1373" s="23" t="s">
        <v>87</v>
      </c>
      <c r="H1373" s="23" t="s">
        <v>87</v>
      </c>
      <c r="I1373" s="23" t="s">
        <v>4808</v>
      </c>
      <c r="J1373" s="23">
        <f>IF(TRIM(B1373)="?",'Cleaning Summary'!$B$28,B1373)</f>
        <v>1971</v>
      </c>
      <c r="K1373" s="23" t="str">
        <f>IF(TRIM(C1373)="?",'Cleaning Summary'!$B$27,C1373)</f>
        <v>Sep</v>
      </c>
      <c r="L1373" s="23" t="str">
        <f>IF(TRIM(G1373)="?",'Cleaning Summary'!$B$40,G1373)</f>
        <v>tier - 3</v>
      </c>
      <c r="M1373" s="23" t="str">
        <f>IF(TRIM(H1373)="?",'Cleaning Summary'!$B$45,H1373)</f>
        <v>tier - 3</v>
      </c>
      <c r="N1373" s="23" t="str">
        <f>IF(TRIM(I1373)="?",'Cleaning Summary'!$B$29,I1373)</f>
        <v>R1012</v>
      </c>
      <c r="O1373" s="29">
        <f>DATE(J1373,MATCH(K1373,{"Jan","Feb","Mar","Apr","May","Jun","Jul","Aug","Sep","Oct","Nov","Dec"},0),D1373)</f>
        <v>26188</v>
      </c>
      <c r="P1373" s="23">
        <f>DATEDIF(O1373,'Cleaning Summary'!$B$62,"Y")</f>
        <v>51</v>
      </c>
    </row>
    <row r="1374" spans="1:16" x14ac:dyDescent="0.35">
      <c r="A1374" s="23" t="s">
        <v>2049</v>
      </c>
      <c r="B1374" s="23">
        <v>1966</v>
      </c>
      <c r="C1374" s="23" t="s">
        <v>4807</v>
      </c>
      <c r="D1374" s="23">
        <v>14</v>
      </c>
      <c r="E1374" s="23">
        <v>0</v>
      </c>
      <c r="F1374" s="28">
        <v>11454.02</v>
      </c>
      <c r="G1374" s="23" t="s">
        <v>87</v>
      </c>
      <c r="H1374" s="23" t="s">
        <v>85</v>
      </c>
      <c r="I1374" s="23" t="s">
        <v>4808</v>
      </c>
      <c r="J1374" s="23">
        <f>IF(TRIM(B1374)="?",'Cleaning Summary'!$B$28,B1374)</f>
        <v>1966</v>
      </c>
      <c r="K1374" s="23" t="str">
        <f>IF(TRIM(C1374)="?",'Cleaning Summary'!$B$27,C1374)</f>
        <v>Jun</v>
      </c>
      <c r="L1374" s="23" t="str">
        <f>IF(TRIM(G1374)="?",'Cleaning Summary'!$B$40,G1374)</f>
        <v>tier - 3</v>
      </c>
      <c r="M1374" s="23" t="str">
        <f>IF(TRIM(H1374)="?",'Cleaning Summary'!$B$45,H1374)</f>
        <v>tier - 1</v>
      </c>
      <c r="N1374" s="23" t="str">
        <f>IF(TRIM(I1374)="?",'Cleaning Summary'!$B$29,I1374)</f>
        <v>R1012</v>
      </c>
      <c r="O1374" s="29">
        <f>DATE(J1374,MATCH(K1374,{"Jan","Feb","Mar","Apr","May","Jun","Jul","Aug","Sep","Oct","Nov","Dec"},0),D1374)</f>
        <v>24272</v>
      </c>
      <c r="P1374" s="23">
        <f>DATEDIF(O1374,'Cleaning Summary'!$B$62,"Y")</f>
        <v>56</v>
      </c>
    </row>
    <row r="1375" spans="1:16" x14ac:dyDescent="0.35">
      <c r="A1375" s="23" t="s">
        <v>2047</v>
      </c>
      <c r="B1375" s="23">
        <v>1965</v>
      </c>
      <c r="C1375" s="23" t="s">
        <v>4807</v>
      </c>
      <c r="D1375" s="23">
        <v>23</v>
      </c>
      <c r="E1375" s="23">
        <v>0</v>
      </c>
      <c r="F1375" s="28">
        <v>11455.28</v>
      </c>
      <c r="G1375" s="23" t="s">
        <v>87</v>
      </c>
      <c r="H1375" s="23" t="s">
        <v>86</v>
      </c>
      <c r="I1375" s="23" t="s">
        <v>4812</v>
      </c>
      <c r="J1375" s="23">
        <f>IF(TRIM(B1375)="?",'Cleaning Summary'!$B$28,B1375)</f>
        <v>1965</v>
      </c>
      <c r="K1375" s="23" t="str">
        <f>IF(TRIM(C1375)="?",'Cleaning Summary'!$B$27,C1375)</f>
        <v>Jun</v>
      </c>
      <c r="L1375" s="23" t="str">
        <f>IF(TRIM(G1375)="?",'Cleaning Summary'!$B$40,G1375)</f>
        <v>tier - 3</v>
      </c>
      <c r="M1375" s="23" t="str">
        <f>IF(TRIM(H1375)="?",'Cleaning Summary'!$B$45,H1375)</f>
        <v>tier - 2</v>
      </c>
      <c r="N1375" s="23" t="str">
        <f>IF(TRIM(I1375)="?",'Cleaning Summary'!$B$29,I1375)</f>
        <v>R1011</v>
      </c>
      <c r="O1375" s="29">
        <f>DATE(J1375,MATCH(K1375,{"Jan","Feb","Mar","Apr","May","Jun","Jul","Aug","Sep","Oct","Nov","Dec"},0),D1375)</f>
        <v>23916</v>
      </c>
      <c r="P1375" s="23">
        <f>DATEDIF(O1375,'Cleaning Summary'!$B$62,"Y")</f>
        <v>57</v>
      </c>
    </row>
    <row r="1376" spans="1:16" x14ac:dyDescent="0.35">
      <c r="A1376" s="23" t="s">
        <v>2045</v>
      </c>
      <c r="B1376" s="23">
        <v>1966</v>
      </c>
      <c r="C1376" s="23" t="s">
        <v>73</v>
      </c>
      <c r="D1376" s="23">
        <v>7</v>
      </c>
      <c r="E1376" s="23">
        <v>0</v>
      </c>
      <c r="F1376" s="28">
        <v>11478.14</v>
      </c>
      <c r="G1376" s="23" t="s">
        <v>87</v>
      </c>
      <c r="H1376" s="23" t="s">
        <v>86</v>
      </c>
      <c r="I1376" s="23" t="s">
        <v>4817</v>
      </c>
      <c r="J1376" s="23">
        <f>IF(TRIM(B1376)="?",'Cleaning Summary'!$B$28,B1376)</f>
        <v>1966</v>
      </c>
      <c r="K1376" s="23" t="str">
        <f>IF(TRIM(C1376)="?",'Cleaning Summary'!$B$27,C1376)</f>
        <v>Sep</v>
      </c>
      <c r="L1376" s="23" t="str">
        <f>IF(TRIM(G1376)="?",'Cleaning Summary'!$B$40,G1376)</f>
        <v>tier - 3</v>
      </c>
      <c r="M1376" s="23" t="str">
        <f>IF(TRIM(H1376)="?",'Cleaning Summary'!$B$45,H1376)</f>
        <v>tier - 2</v>
      </c>
      <c r="N1376" s="23" t="str">
        <f>IF(TRIM(I1376)="?",'Cleaning Summary'!$B$29,I1376)</f>
        <v>R1025</v>
      </c>
      <c r="O1376" s="29">
        <f>DATE(J1376,MATCH(K1376,{"Jan","Feb","Mar","Apr","May","Jun","Jul","Aug","Sep","Oct","Nov","Dec"},0),D1376)</f>
        <v>24357</v>
      </c>
      <c r="P1376" s="23">
        <f>DATEDIF(O1376,'Cleaning Summary'!$B$62,"Y")</f>
        <v>56</v>
      </c>
    </row>
    <row r="1377" spans="1:16" x14ac:dyDescent="0.35">
      <c r="A1377" s="23" t="s">
        <v>2043</v>
      </c>
      <c r="B1377" s="23">
        <v>2004</v>
      </c>
      <c r="C1377" s="23" t="s">
        <v>73</v>
      </c>
      <c r="D1377" s="23">
        <v>10</v>
      </c>
      <c r="E1377" s="23">
        <v>0</v>
      </c>
      <c r="F1377" s="28">
        <v>11482.63</v>
      </c>
      <c r="G1377" s="23" t="s">
        <v>87</v>
      </c>
      <c r="H1377" s="23" t="s">
        <v>86</v>
      </c>
      <c r="I1377" s="23" t="s">
        <v>4805</v>
      </c>
      <c r="J1377" s="23">
        <f>IF(TRIM(B1377)="?",'Cleaning Summary'!$B$28,B1377)</f>
        <v>2004</v>
      </c>
      <c r="K1377" s="23" t="str">
        <f>IF(TRIM(C1377)="?",'Cleaning Summary'!$B$27,C1377)</f>
        <v>Sep</v>
      </c>
      <c r="L1377" s="23" t="str">
        <f>IF(TRIM(G1377)="?",'Cleaning Summary'!$B$40,G1377)</f>
        <v>tier - 3</v>
      </c>
      <c r="M1377" s="23" t="str">
        <f>IF(TRIM(H1377)="?",'Cleaning Summary'!$B$45,H1377)</f>
        <v>tier - 2</v>
      </c>
      <c r="N1377" s="23" t="str">
        <f>IF(TRIM(I1377)="?",'Cleaning Summary'!$B$29,I1377)</f>
        <v>R1013</v>
      </c>
      <c r="O1377" s="29">
        <f>DATE(J1377,MATCH(K1377,{"Jan","Feb","Mar","Apr","May","Jun","Jul","Aug","Sep","Oct","Nov","Dec"},0),D1377)</f>
        <v>38240</v>
      </c>
      <c r="P1377" s="23">
        <f>DATEDIF(O1377,'Cleaning Summary'!$B$62,"Y")</f>
        <v>18</v>
      </c>
    </row>
    <row r="1378" spans="1:16" x14ac:dyDescent="0.35">
      <c r="A1378" s="23" t="s">
        <v>2041</v>
      </c>
      <c r="B1378" s="23">
        <v>1970</v>
      </c>
      <c r="C1378" s="23" t="s">
        <v>4811</v>
      </c>
      <c r="D1378" s="23">
        <v>13</v>
      </c>
      <c r="E1378" s="23">
        <v>3</v>
      </c>
      <c r="F1378" s="28">
        <v>11488.32</v>
      </c>
      <c r="G1378" s="23" t="s">
        <v>87</v>
      </c>
      <c r="H1378" s="23" t="s">
        <v>85</v>
      </c>
      <c r="I1378" s="23" t="s">
        <v>4820</v>
      </c>
      <c r="J1378" s="23">
        <f>IF(TRIM(B1378)="?",'Cleaning Summary'!$B$28,B1378)</f>
        <v>1970</v>
      </c>
      <c r="K1378" s="23" t="str">
        <f>IF(TRIM(C1378)="?",'Cleaning Summary'!$B$27,C1378)</f>
        <v>Oct</v>
      </c>
      <c r="L1378" s="23" t="str">
        <f>IF(TRIM(G1378)="?",'Cleaning Summary'!$B$40,G1378)</f>
        <v>tier - 3</v>
      </c>
      <c r="M1378" s="23" t="str">
        <f>IF(TRIM(H1378)="?",'Cleaning Summary'!$B$45,H1378)</f>
        <v>tier - 1</v>
      </c>
      <c r="N1378" s="23" t="str">
        <f>IF(TRIM(I1378)="?",'Cleaning Summary'!$B$29,I1378)</f>
        <v>R1014</v>
      </c>
      <c r="O1378" s="29">
        <f>DATE(J1378,MATCH(K1378,{"Jan","Feb","Mar","Apr","May","Jun","Jul","Aug","Sep","Oct","Nov","Dec"},0),D1378)</f>
        <v>25854</v>
      </c>
      <c r="P1378" s="23">
        <f>DATEDIF(O1378,'Cleaning Summary'!$B$62,"Y")</f>
        <v>52</v>
      </c>
    </row>
    <row r="1379" spans="1:16" x14ac:dyDescent="0.35">
      <c r="A1379" s="23" t="s">
        <v>2039</v>
      </c>
      <c r="B1379" s="23">
        <v>1983</v>
      </c>
      <c r="C1379" s="23" t="s">
        <v>4807</v>
      </c>
      <c r="D1379" s="23">
        <v>7</v>
      </c>
      <c r="E1379" s="23">
        <v>3</v>
      </c>
      <c r="F1379" s="28">
        <v>11492.46</v>
      </c>
      <c r="G1379" s="23" t="s">
        <v>87</v>
      </c>
      <c r="H1379" s="23" t="s">
        <v>87</v>
      </c>
      <c r="I1379" s="23" t="s">
        <v>4824</v>
      </c>
      <c r="J1379" s="23">
        <f>IF(TRIM(B1379)="?",'Cleaning Summary'!$B$28,B1379)</f>
        <v>1983</v>
      </c>
      <c r="K1379" s="23" t="str">
        <f>IF(TRIM(C1379)="?",'Cleaning Summary'!$B$27,C1379)</f>
        <v>Jun</v>
      </c>
      <c r="L1379" s="23" t="str">
        <f>IF(TRIM(G1379)="?",'Cleaning Summary'!$B$40,G1379)</f>
        <v>tier - 3</v>
      </c>
      <c r="M1379" s="23" t="str">
        <f>IF(TRIM(H1379)="?",'Cleaning Summary'!$B$45,H1379)</f>
        <v>tier - 3</v>
      </c>
      <c r="N1379" s="23" t="str">
        <f>IF(TRIM(I1379)="?",'Cleaning Summary'!$B$29,I1379)</f>
        <v>R1026</v>
      </c>
      <c r="O1379" s="29">
        <f>DATE(J1379,MATCH(K1379,{"Jan","Feb","Mar","Apr","May","Jun","Jul","Aug","Sep","Oct","Nov","Dec"},0),D1379)</f>
        <v>30474</v>
      </c>
      <c r="P1379" s="23">
        <f>DATEDIF(O1379,'Cleaning Summary'!$B$62,"Y")</f>
        <v>40</v>
      </c>
    </row>
    <row r="1380" spans="1:16" x14ac:dyDescent="0.35">
      <c r="A1380" s="23" t="s">
        <v>2037</v>
      </c>
      <c r="B1380" s="23">
        <v>1969</v>
      </c>
      <c r="C1380" s="23" t="s">
        <v>4810</v>
      </c>
      <c r="D1380" s="23">
        <v>11</v>
      </c>
      <c r="E1380" s="23">
        <v>0</v>
      </c>
      <c r="F1380" s="28">
        <v>11497.69</v>
      </c>
      <c r="G1380" s="23" t="s">
        <v>87</v>
      </c>
      <c r="H1380" s="23" t="s">
        <v>85</v>
      </c>
      <c r="I1380" s="23" t="s">
        <v>4808</v>
      </c>
      <c r="J1380" s="23">
        <f>IF(TRIM(B1380)="?",'Cleaning Summary'!$B$28,B1380)</f>
        <v>1969</v>
      </c>
      <c r="K1380" s="23" t="str">
        <f>IF(TRIM(C1380)="?",'Cleaning Summary'!$B$27,C1380)</f>
        <v>Aug</v>
      </c>
      <c r="L1380" s="23" t="str">
        <f>IF(TRIM(G1380)="?",'Cleaning Summary'!$B$40,G1380)</f>
        <v>tier - 3</v>
      </c>
      <c r="M1380" s="23" t="str">
        <f>IF(TRIM(H1380)="?",'Cleaning Summary'!$B$45,H1380)</f>
        <v>tier - 1</v>
      </c>
      <c r="N1380" s="23" t="str">
        <f>IF(TRIM(I1380)="?",'Cleaning Summary'!$B$29,I1380)</f>
        <v>R1012</v>
      </c>
      <c r="O1380" s="29">
        <f>DATE(J1380,MATCH(K1380,{"Jan","Feb","Mar","Apr","May","Jun","Jul","Aug","Sep","Oct","Nov","Dec"},0),D1380)</f>
        <v>25426</v>
      </c>
      <c r="P1380" s="23">
        <f>DATEDIF(O1380,'Cleaning Summary'!$B$62,"Y")</f>
        <v>53</v>
      </c>
    </row>
    <row r="1381" spans="1:16" x14ac:dyDescent="0.35">
      <c r="A1381" s="23" t="s">
        <v>2035</v>
      </c>
      <c r="B1381" s="23">
        <v>1989</v>
      </c>
      <c r="C1381" s="23" t="s">
        <v>4811</v>
      </c>
      <c r="D1381" s="23">
        <v>6</v>
      </c>
      <c r="E1381" s="23">
        <v>3</v>
      </c>
      <c r="F1381" s="28">
        <v>11511.61</v>
      </c>
      <c r="G1381" s="23" t="s">
        <v>87</v>
      </c>
      <c r="H1381" s="23" t="s">
        <v>87</v>
      </c>
      <c r="I1381" s="23" t="s">
        <v>4824</v>
      </c>
      <c r="J1381" s="23">
        <f>IF(TRIM(B1381)="?",'Cleaning Summary'!$B$28,B1381)</f>
        <v>1989</v>
      </c>
      <c r="K1381" s="23" t="str">
        <f>IF(TRIM(C1381)="?",'Cleaning Summary'!$B$27,C1381)</f>
        <v>Oct</v>
      </c>
      <c r="L1381" s="23" t="str">
        <f>IF(TRIM(G1381)="?",'Cleaning Summary'!$B$40,G1381)</f>
        <v>tier - 3</v>
      </c>
      <c r="M1381" s="23" t="str">
        <f>IF(TRIM(H1381)="?",'Cleaning Summary'!$B$45,H1381)</f>
        <v>tier - 3</v>
      </c>
      <c r="N1381" s="23" t="str">
        <f>IF(TRIM(I1381)="?",'Cleaning Summary'!$B$29,I1381)</f>
        <v>R1026</v>
      </c>
      <c r="O1381" s="29">
        <f>DATE(J1381,MATCH(K1381,{"Jan","Feb","Mar","Apr","May","Jun","Jul","Aug","Sep","Oct","Nov","Dec"},0),D1381)</f>
        <v>32787</v>
      </c>
      <c r="P1381" s="23">
        <f>DATEDIF(O1381,'Cleaning Summary'!$B$62,"Y")</f>
        <v>33</v>
      </c>
    </row>
    <row r="1382" spans="1:16" x14ac:dyDescent="0.35">
      <c r="A1382" s="23" t="s">
        <v>2033</v>
      </c>
      <c r="B1382" s="23">
        <v>1968</v>
      </c>
      <c r="C1382" s="23" t="s">
        <v>4807</v>
      </c>
      <c r="D1382" s="23">
        <v>24</v>
      </c>
      <c r="E1382" s="23">
        <v>1</v>
      </c>
      <c r="F1382" s="28">
        <v>11512.41</v>
      </c>
      <c r="G1382" s="23" t="s">
        <v>87</v>
      </c>
      <c r="H1382" s="23" t="s">
        <v>85</v>
      </c>
      <c r="I1382" s="23" t="s">
        <v>4818</v>
      </c>
      <c r="J1382" s="23">
        <f>IF(TRIM(B1382)="?",'Cleaning Summary'!$B$28,B1382)</f>
        <v>1968</v>
      </c>
      <c r="K1382" s="23" t="str">
        <f>IF(TRIM(C1382)="?",'Cleaning Summary'!$B$27,C1382)</f>
        <v>Jun</v>
      </c>
      <c r="L1382" s="23" t="str">
        <f>IF(TRIM(G1382)="?",'Cleaning Summary'!$B$40,G1382)</f>
        <v>tier - 3</v>
      </c>
      <c r="M1382" s="23" t="str">
        <f>IF(TRIM(H1382)="?",'Cleaning Summary'!$B$45,H1382)</f>
        <v>tier - 1</v>
      </c>
      <c r="N1382" s="23" t="str">
        <f>IF(TRIM(I1382)="?",'Cleaning Summary'!$B$29,I1382)</f>
        <v>R1024</v>
      </c>
      <c r="O1382" s="29">
        <f>DATE(J1382,MATCH(K1382,{"Jan","Feb","Mar","Apr","May","Jun","Jul","Aug","Sep","Oct","Nov","Dec"},0),D1382)</f>
        <v>25013</v>
      </c>
      <c r="P1382" s="23">
        <f>DATEDIF(O1382,'Cleaning Summary'!$B$62,"Y")</f>
        <v>54</v>
      </c>
    </row>
    <row r="1383" spans="1:16" x14ac:dyDescent="0.35">
      <c r="A1383" s="23" t="s">
        <v>2031</v>
      </c>
      <c r="B1383" s="23">
        <v>1971</v>
      </c>
      <c r="C1383" s="23" t="s">
        <v>4809</v>
      </c>
      <c r="D1383" s="23">
        <v>19</v>
      </c>
      <c r="E1383" s="23">
        <v>4</v>
      </c>
      <c r="F1383" s="28">
        <v>11520.1</v>
      </c>
      <c r="G1383" s="23" t="s">
        <v>87</v>
      </c>
      <c r="H1383" s="23" t="s">
        <v>85</v>
      </c>
      <c r="I1383" s="23" t="s">
        <v>4808</v>
      </c>
      <c r="J1383" s="23">
        <f>IF(TRIM(B1383)="?",'Cleaning Summary'!$B$28,B1383)</f>
        <v>1971</v>
      </c>
      <c r="K1383" s="23" t="str">
        <f>IF(TRIM(C1383)="?",'Cleaning Summary'!$B$27,C1383)</f>
        <v>Dec</v>
      </c>
      <c r="L1383" s="23" t="str">
        <f>IF(TRIM(G1383)="?",'Cleaning Summary'!$B$40,G1383)</f>
        <v>tier - 3</v>
      </c>
      <c r="M1383" s="23" t="str">
        <f>IF(TRIM(H1383)="?",'Cleaning Summary'!$B$45,H1383)</f>
        <v>tier - 1</v>
      </c>
      <c r="N1383" s="23" t="str">
        <f>IF(TRIM(I1383)="?",'Cleaning Summary'!$B$29,I1383)</f>
        <v>R1012</v>
      </c>
      <c r="O1383" s="29">
        <f>DATE(J1383,MATCH(K1383,{"Jan","Feb","Mar","Apr","May","Jun","Jul","Aug","Sep","Oct","Nov","Dec"},0),D1383)</f>
        <v>26286</v>
      </c>
      <c r="P1383" s="23">
        <f>DATEDIF(O1383,'Cleaning Summary'!$B$62,"Y")</f>
        <v>51</v>
      </c>
    </row>
    <row r="1384" spans="1:16" x14ac:dyDescent="0.35">
      <c r="A1384" s="23" t="s">
        <v>2029</v>
      </c>
      <c r="B1384" s="23">
        <v>1988</v>
      </c>
      <c r="C1384" s="23" t="s">
        <v>4807</v>
      </c>
      <c r="D1384" s="23">
        <v>12</v>
      </c>
      <c r="E1384" s="23">
        <v>3</v>
      </c>
      <c r="F1384" s="28">
        <v>11524.25</v>
      </c>
      <c r="G1384" s="23" t="s">
        <v>87</v>
      </c>
      <c r="H1384" s="23" t="s">
        <v>85</v>
      </c>
      <c r="I1384" s="23" t="s">
        <v>4824</v>
      </c>
      <c r="J1384" s="23">
        <f>IF(TRIM(B1384)="?",'Cleaning Summary'!$B$28,B1384)</f>
        <v>1988</v>
      </c>
      <c r="K1384" s="23" t="str">
        <f>IF(TRIM(C1384)="?",'Cleaning Summary'!$B$27,C1384)</f>
        <v>Jun</v>
      </c>
      <c r="L1384" s="23" t="str">
        <f>IF(TRIM(G1384)="?",'Cleaning Summary'!$B$40,G1384)</f>
        <v>tier - 3</v>
      </c>
      <c r="M1384" s="23" t="str">
        <f>IF(TRIM(H1384)="?",'Cleaning Summary'!$B$45,H1384)</f>
        <v>tier - 1</v>
      </c>
      <c r="N1384" s="23" t="str">
        <f>IF(TRIM(I1384)="?",'Cleaning Summary'!$B$29,I1384)</f>
        <v>R1026</v>
      </c>
      <c r="O1384" s="29">
        <f>DATE(J1384,MATCH(K1384,{"Jan","Feb","Mar","Apr","May","Jun","Jul","Aug","Sep","Oct","Nov","Dec"},0),D1384)</f>
        <v>32306</v>
      </c>
      <c r="P1384" s="23">
        <f>DATEDIF(O1384,'Cleaning Summary'!$B$62,"Y")</f>
        <v>34</v>
      </c>
    </row>
    <row r="1385" spans="1:16" x14ac:dyDescent="0.35">
      <c r="A1385" s="23" t="s">
        <v>2027</v>
      </c>
      <c r="B1385" s="23">
        <v>1970</v>
      </c>
      <c r="C1385" s="23" t="s">
        <v>4804</v>
      </c>
      <c r="D1385" s="23">
        <v>23</v>
      </c>
      <c r="E1385" s="23">
        <v>0</v>
      </c>
      <c r="F1385" s="28">
        <v>11530.12</v>
      </c>
      <c r="G1385" s="23" t="s">
        <v>87</v>
      </c>
      <c r="H1385" s="23" t="s">
        <v>85</v>
      </c>
      <c r="I1385" s="23" t="s">
        <v>4808</v>
      </c>
      <c r="J1385" s="23">
        <f>IF(TRIM(B1385)="?",'Cleaning Summary'!$B$28,B1385)</f>
        <v>1970</v>
      </c>
      <c r="K1385" s="23" t="str">
        <f>IF(TRIM(C1385)="?",'Cleaning Summary'!$B$27,C1385)</f>
        <v>Jul</v>
      </c>
      <c r="L1385" s="23" t="str">
        <f>IF(TRIM(G1385)="?",'Cleaning Summary'!$B$40,G1385)</f>
        <v>tier - 3</v>
      </c>
      <c r="M1385" s="23" t="str">
        <f>IF(TRIM(H1385)="?",'Cleaning Summary'!$B$45,H1385)</f>
        <v>tier - 1</v>
      </c>
      <c r="N1385" s="23" t="str">
        <f>IF(TRIM(I1385)="?",'Cleaning Summary'!$B$29,I1385)</f>
        <v>R1012</v>
      </c>
      <c r="O1385" s="29">
        <f>DATE(J1385,MATCH(K1385,{"Jan","Feb","Mar","Apr","May","Jun","Jul","Aug","Sep","Oct","Nov","Dec"},0),D1385)</f>
        <v>25772</v>
      </c>
      <c r="P1385" s="23">
        <f>DATEDIF(O1385,'Cleaning Summary'!$B$62,"Y")</f>
        <v>52</v>
      </c>
    </row>
    <row r="1386" spans="1:16" x14ac:dyDescent="0.35">
      <c r="A1386" s="23" t="s">
        <v>2025</v>
      </c>
      <c r="B1386" s="23">
        <v>1965</v>
      </c>
      <c r="C1386" s="23" t="s">
        <v>4811</v>
      </c>
      <c r="D1386" s="23">
        <v>3</v>
      </c>
      <c r="E1386" s="23">
        <v>0</v>
      </c>
      <c r="F1386" s="28">
        <v>11534.87</v>
      </c>
      <c r="G1386" s="23" t="s">
        <v>87</v>
      </c>
      <c r="H1386" s="23" t="s">
        <v>85</v>
      </c>
      <c r="I1386" s="23" t="s">
        <v>4822</v>
      </c>
      <c r="J1386" s="23">
        <f>IF(TRIM(B1386)="?",'Cleaning Summary'!$B$28,B1386)</f>
        <v>1965</v>
      </c>
      <c r="K1386" s="23" t="str">
        <f>IF(TRIM(C1386)="?",'Cleaning Summary'!$B$27,C1386)</f>
        <v>Oct</v>
      </c>
      <c r="L1386" s="23" t="str">
        <f>IF(TRIM(G1386)="?",'Cleaning Summary'!$B$40,G1386)</f>
        <v>tier - 3</v>
      </c>
      <c r="M1386" s="23" t="str">
        <f>IF(TRIM(H1386)="?",'Cleaning Summary'!$B$45,H1386)</f>
        <v>tier - 1</v>
      </c>
      <c r="N1386" s="23" t="str">
        <f>IF(TRIM(I1386)="?",'Cleaning Summary'!$B$29,I1386)</f>
        <v>R1017</v>
      </c>
      <c r="O1386" s="29">
        <f>DATE(J1386,MATCH(K1386,{"Jan","Feb","Mar","Apr","May","Jun","Jul","Aug","Sep","Oct","Nov","Dec"},0),D1386)</f>
        <v>24018</v>
      </c>
      <c r="P1386" s="23">
        <f>DATEDIF(O1386,'Cleaning Summary'!$B$62,"Y")</f>
        <v>57</v>
      </c>
    </row>
    <row r="1387" spans="1:16" x14ac:dyDescent="0.35">
      <c r="A1387" s="23" t="s">
        <v>2023</v>
      </c>
      <c r="B1387" s="23">
        <v>1968</v>
      </c>
      <c r="C1387" s="23" t="s">
        <v>4806</v>
      </c>
      <c r="D1387" s="23">
        <v>14</v>
      </c>
      <c r="E1387" s="23">
        <v>2</v>
      </c>
      <c r="F1387" s="28">
        <v>11538.42</v>
      </c>
      <c r="G1387" s="23" t="s">
        <v>87</v>
      </c>
      <c r="H1387" s="23" t="s">
        <v>85</v>
      </c>
      <c r="I1387" s="23" t="s">
        <v>4812</v>
      </c>
      <c r="J1387" s="23">
        <f>IF(TRIM(B1387)="?",'Cleaning Summary'!$B$28,B1387)</f>
        <v>1968</v>
      </c>
      <c r="K1387" s="23" t="str">
        <f>IF(TRIM(C1387)="?",'Cleaning Summary'!$B$27,C1387)</f>
        <v>Nov</v>
      </c>
      <c r="L1387" s="23" t="str">
        <f>IF(TRIM(G1387)="?",'Cleaning Summary'!$B$40,G1387)</f>
        <v>tier - 3</v>
      </c>
      <c r="M1387" s="23" t="str">
        <f>IF(TRIM(H1387)="?",'Cleaning Summary'!$B$45,H1387)</f>
        <v>tier - 1</v>
      </c>
      <c r="N1387" s="23" t="str">
        <f>IF(TRIM(I1387)="?",'Cleaning Summary'!$B$29,I1387)</f>
        <v>R1011</v>
      </c>
      <c r="O1387" s="29">
        <f>DATE(J1387,MATCH(K1387,{"Jan","Feb","Mar","Apr","May","Jun","Jul","Aug","Sep","Oct","Nov","Dec"},0),D1387)</f>
        <v>25156</v>
      </c>
      <c r="P1387" s="23">
        <f>DATEDIF(O1387,'Cleaning Summary'!$B$62,"Y")</f>
        <v>54</v>
      </c>
    </row>
    <row r="1388" spans="1:16" x14ac:dyDescent="0.35">
      <c r="A1388" s="23" t="s">
        <v>2021</v>
      </c>
      <c r="B1388" s="23">
        <v>1971</v>
      </c>
      <c r="C1388" s="23" t="s">
        <v>4809</v>
      </c>
      <c r="D1388" s="23">
        <v>1</v>
      </c>
      <c r="E1388" s="23">
        <v>0</v>
      </c>
      <c r="F1388" s="28">
        <v>11540.25</v>
      </c>
      <c r="G1388" s="23" t="s">
        <v>87</v>
      </c>
      <c r="H1388" s="23" t="s">
        <v>85</v>
      </c>
      <c r="I1388" s="23" t="s">
        <v>4808</v>
      </c>
      <c r="J1388" s="23">
        <f>IF(TRIM(B1388)="?",'Cleaning Summary'!$B$28,B1388)</f>
        <v>1971</v>
      </c>
      <c r="K1388" s="23" t="str">
        <f>IF(TRIM(C1388)="?",'Cleaning Summary'!$B$27,C1388)</f>
        <v>Dec</v>
      </c>
      <c r="L1388" s="23" t="str">
        <f>IF(TRIM(G1388)="?",'Cleaning Summary'!$B$40,G1388)</f>
        <v>tier - 3</v>
      </c>
      <c r="M1388" s="23" t="str">
        <f>IF(TRIM(H1388)="?",'Cleaning Summary'!$B$45,H1388)</f>
        <v>tier - 1</v>
      </c>
      <c r="N1388" s="23" t="str">
        <f>IF(TRIM(I1388)="?",'Cleaning Summary'!$B$29,I1388)</f>
        <v>R1012</v>
      </c>
      <c r="O1388" s="29">
        <f>DATE(J1388,MATCH(K1388,{"Jan","Feb","Mar","Apr","May","Jun","Jul","Aug","Sep","Oct","Nov","Dec"},0),D1388)</f>
        <v>26268</v>
      </c>
      <c r="P1388" s="23">
        <f>DATEDIF(O1388,'Cleaning Summary'!$B$62,"Y")</f>
        <v>51</v>
      </c>
    </row>
    <row r="1389" spans="1:16" x14ac:dyDescent="0.35">
      <c r="A1389" s="23" t="s">
        <v>2019</v>
      </c>
      <c r="B1389" s="23">
        <v>1973</v>
      </c>
      <c r="C1389" s="23" t="s">
        <v>4804</v>
      </c>
      <c r="D1389" s="23">
        <v>23</v>
      </c>
      <c r="E1389" s="23">
        <v>5</v>
      </c>
      <c r="F1389" s="28">
        <v>11552.9</v>
      </c>
      <c r="G1389" s="23" t="s">
        <v>87</v>
      </c>
      <c r="H1389" s="23" t="s">
        <v>86</v>
      </c>
      <c r="I1389" s="23" t="s">
        <v>4812</v>
      </c>
      <c r="J1389" s="23">
        <f>IF(TRIM(B1389)="?",'Cleaning Summary'!$B$28,B1389)</f>
        <v>1973</v>
      </c>
      <c r="K1389" s="23" t="str">
        <f>IF(TRIM(C1389)="?",'Cleaning Summary'!$B$27,C1389)</f>
        <v>Jul</v>
      </c>
      <c r="L1389" s="23" t="str">
        <f>IF(TRIM(G1389)="?",'Cleaning Summary'!$B$40,G1389)</f>
        <v>tier - 3</v>
      </c>
      <c r="M1389" s="23" t="str">
        <f>IF(TRIM(H1389)="?",'Cleaning Summary'!$B$45,H1389)</f>
        <v>tier - 2</v>
      </c>
      <c r="N1389" s="23" t="str">
        <f>IF(TRIM(I1389)="?",'Cleaning Summary'!$B$29,I1389)</f>
        <v>R1011</v>
      </c>
      <c r="O1389" s="29">
        <f>DATE(J1389,MATCH(K1389,{"Jan","Feb","Mar","Apr","May","Jun","Jul","Aug","Sep","Oct","Nov","Dec"},0),D1389)</f>
        <v>26868</v>
      </c>
      <c r="P1389" s="23">
        <f>DATEDIF(O1389,'Cleaning Summary'!$B$62,"Y")</f>
        <v>49</v>
      </c>
    </row>
    <row r="1390" spans="1:16" x14ac:dyDescent="0.35">
      <c r="A1390" s="23" t="s">
        <v>2017</v>
      </c>
      <c r="B1390" s="23">
        <v>1965</v>
      </c>
      <c r="C1390" s="23" t="s">
        <v>4811</v>
      </c>
      <c r="D1390" s="23">
        <v>27</v>
      </c>
      <c r="E1390" s="23">
        <v>1</v>
      </c>
      <c r="F1390" s="28">
        <v>11554.22</v>
      </c>
      <c r="G1390" s="23" t="s">
        <v>87</v>
      </c>
      <c r="H1390" s="23" t="s">
        <v>85</v>
      </c>
      <c r="I1390" s="23" t="s">
        <v>4805</v>
      </c>
      <c r="J1390" s="23">
        <f>IF(TRIM(B1390)="?",'Cleaning Summary'!$B$28,B1390)</f>
        <v>1965</v>
      </c>
      <c r="K1390" s="23" t="str">
        <f>IF(TRIM(C1390)="?",'Cleaning Summary'!$B$27,C1390)</f>
        <v>Oct</v>
      </c>
      <c r="L1390" s="23" t="str">
        <f>IF(TRIM(G1390)="?",'Cleaning Summary'!$B$40,G1390)</f>
        <v>tier - 3</v>
      </c>
      <c r="M1390" s="23" t="str">
        <f>IF(TRIM(H1390)="?",'Cleaning Summary'!$B$45,H1390)</f>
        <v>tier - 1</v>
      </c>
      <c r="N1390" s="23" t="str">
        <f>IF(TRIM(I1390)="?",'Cleaning Summary'!$B$29,I1390)</f>
        <v>R1013</v>
      </c>
      <c r="O1390" s="29">
        <f>DATE(J1390,MATCH(K1390,{"Jan","Feb","Mar","Apr","May","Jun","Jul","Aug","Sep","Oct","Nov","Dec"},0),D1390)</f>
        <v>24042</v>
      </c>
      <c r="P1390" s="23">
        <f>DATEDIF(O1390,'Cleaning Summary'!$B$62,"Y")</f>
        <v>57</v>
      </c>
    </row>
    <row r="1391" spans="1:16" x14ac:dyDescent="0.35">
      <c r="A1391" s="23" t="s">
        <v>2015</v>
      </c>
      <c r="B1391" s="23">
        <v>1965</v>
      </c>
      <c r="C1391" s="23" t="s">
        <v>4809</v>
      </c>
      <c r="D1391" s="23">
        <v>25</v>
      </c>
      <c r="E1391" s="23">
        <v>0</v>
      </c>
      <c r="F1391" s="28">
        <v>11566.3</v>
      </c>
      <c r="G1391" s="23" t="s">
        <v>87</v>
      </c>
      <c r="H1391" s="23" t="s">
        <v>87</v>
      </c>
      <c r="I1391" s="23" t="s">
        <v>4815</v>
      </c>
      <c r="J1391" s="23">
        <f>IF(TRIM(B1391)="?",'Cleaning Summary'!$B$28,B1391)</f>
        <v>1965</v>
      </c>
      <c r="K1391" s="23" t="str">
        <f>IF(TRIM(C1391)="?",'Cleaning Summary'!$B$27,C1391)</f>
        <v>Dec</v>
      </c>
      <c r="L1391" s="23" t="str">
        <f>IF(TRIM(G1391)="?",'Cleaning Summary'!$B$40,G1391)</f>
        <v>tier - 3</v>
      </c>
      <c r="M1391" s="23" t="str">
        <f>IF(TRIM(H1391)="?",'Cleaning Summary'!$B$45,H1391)</f>
        <v>tier - 3</v>
      </c>
      <c r="N1391" s="23" t="str">
        <f>IF(TRIM(I1391)="?",'Cleaning Summary'!$B$29,I1391)</f>
        <v>R1016</v>
      </c>
      <c r="O1391" s="29">
        <f>DATE(J1391,MATCH(K1391,{"Jan","Feb","Mar","Apr","May","Jun","Jul","Aug","Sep","Oct","Nov","Dec"},0),D1391)</f>
        <v>24101</v>
      </c>
      <c r="P1391" s="23">
        <f>DATEDIF(O1391,'Cleaning Summary'!$B$62,"Y")</f>
        <v>57</v>
      </c>
    </row>
    <row r="1392" spans="1:16" x14ac:dyDescent="0.35">
      <c r="A1392" s="23" t="s">
        <v>2013</v>
      </c>
      <c r="B1392" s="23">
        <v>1965</v>
      </c>
      <c r="C1392" s="23" t="s">
        <v>4806</v>
      </c>
      <c r="D1392" s="23">
        <v>6</v>
      </c>
      <c r="E1392" s="23">
        <v>1</v>
      </c>
      <c r="F1392" s="28">
        <v>11576.13</v>
      </c>
      <c r="G1392" s="23" t="s">
        <v>87</v>
      </c>
      <c r="H1392" s="23" t="s">
        <v>87</v>
      </c>
      <c r="I1392" s="23" t="s">
        <v>4812</v>
      </c>
      <c r="J1392" s="23">
        <f>IF(TRIM(B1392)="?",'Cleaning Summary'!$B$28,B1392)</f>
        <v>1965</v>
      </c>
      <c r="K1392" s="23" t="str">
        <f>IF(TRIM(C1392)="?",'Cleaning Summary'!$B$27,C1392)</f>
        <v>Nov</v>
      </c>
      <c r="L1392" s="23" t="str">
        <f>IF(TRIM(G1392)="?",'Cleaning Summary'!$B$40,G1392)</f>
        <v>tier - 3</v>
      </c>
      <c r="M1392" s="23" t="str">
        <f>IF(TRIM(H1392)="?",'Cleaning Summary'!$B$45,H1392)</f>
        <v>tier - 3</v>
      </c>
      <c r="N1392" s="23" t="str">
        <f>IF(TRIM(I1392)="?",'Cleaning Summary'!$B$29,I1392)</f>
        <v>R1011</v>
      </c>
      <c r="O1392" s="29">
        <f>DATE(J1392,MATCH(K1392,{"Jan","Feb","Mar","Apr","May","Jun","Jul","Aug","Sep","Oct","Nov","Dec"},0),D1392)</f>
        <v>24052</v>
      </c>
      <c r="P1392" s="23">
        <f>DATEDIF(O1392,'Cleaning Summary'!$B$62,"Y")</f>
        <v>57</v>
      </c>
    </row>
    <row r="1393" spans="1:16" x14ac:dyDescent="0.35">
      <c r="A1393" s="23" t="s">
        <v>2011</v>
      </c>
      <c r="B1393" s="23">
        <v>1964</v>
      </c>
      <c r="C1393" s="23" t="s">
        <v>4807</v>
      </c>
      <c r="D1393" s="23">
        <v>20</v>
      </c>
      <c r="E1393" s="23">
        <v>0</v>
      </c>
      <c r="F1393" s="28">
        <v>11602.75</v>
      </c>
      <c r="G1393" s="23" t="s">
        <v>87</v>
      </c>
      <c r="H1393" s="23" t="s">
        <v>85</v>
      </c>
      <c r="I1393" s="23" t="s">
        <v>4823</v>
      </c>
      <c r="J1393" s="23">
        <f>IF(TRIM(B1393)="?",'Cleaning Summary'!$B$28,B1393)</f>
        <v>1964</v>
      </c>
      <c r="K1393" s="23" t="str">
        <f>IF(TRIM(C1393)="?",'Cleaning Summary'!$B$27,C1393)</f>
        <v>Jun</v>
      </c>
      <c r="L1393" s="23" t="str">
        <f>IF(TRIM(G1393)="?",'Cleaning Summary'!$B$40,G1393)</f>
        <v>tier - 3</v>
      </c>
      <c r="M1393" s="23" t="str">
        <f>IF(TRIM(H1393)="?",'Cleaning Summary'!$B$45,H1393)</f>
        <v>tier - 1</v>
      </c>
      <c r="N1393" s="23" t="str">
        <f>IF(TRIM(I1393)="?",'Cleaning Summary'!$B$29,I1393)</f>
        <v>R1020</v>
      </c>
      <c r="O1393" s="29">
        <f>DATE(J1393,MATCH(K1393,{"Jan","Feb","Mar","Apr","May","Jun","Jul","Aug","Sep","Oct","Nov","Dec"},0),D1393)</f>
        <v>23548</v>
      </c>
      <c r="P1393" s="23">
        <f>DATEDIF(O1393,'Cleaning Summary'!$B$62,"Y")</f>
        <v>58</v>
      </c>
    </row>
    <row r="1394" spans="1:16" x14ac:dyDescent="0.35">
      <c r="A1394" s="23" t="s">
        <v>2009</v>
      </c>
      <c r="B1394" s="23">
        <v>1986</v>
      </c>
      <c r="C1394" s="23" t="s">
        <v>4804</v>
      </c>
      <c r="D1394" s="23">
        <v>17</v>
      </c>
      <c r="E1394" s="23">
        <v>3</v>
      </c>
      <c r="F1394" s="28">
        <v>11625.11</v>
      </c>
      <c r="G1394" s="23" t="s">
        <v>87</v>
      </c>
      <c r="H1394" s="23" t="s">
        <v>87</v>
      </c>
      <c r="I1394" s="23" t="s">
        <v>4825</v>
      </c>
      <c r="J1394" s="23">
        <f>IF(TRIM(B1394)="?",'Cleaning Summary'!$B$28,B1394)</f>
        <v>1986</v>
      </c>
      <c r="K1394" s="23" t="str">
        <f>IF(TRIM(C1394)="?",'Cleaning Summary'!$B$27,C1394)</f>
        <v>Jul</v>
      </c>
      <c r="L1394" s="23" t="str">
        <f>IF(TRIM(G1394)="?",'Cleaning Summary'!$B$40,G1394)</f>
        <v>tier - 3</v>
      </c>
      <c r="M1394" s="23" t="str">
        <f>IF(TRIM(H1394)="?",'Cleaning Summary'!$B$45,H1394)</f>
        <v>tier - 3</v>
      </c>
      <c r="N1394" s="23" t="str">
        <f>IF(TRIM(I1394)="?",'Cleaning Summary'!$B$29,I1394)</f>
        <v>R1022</v>
      </c>
      <c r="O1394" s="29">
        <f>DATE(J1394,MATCH(K1394,{"Jan","Feb","Mar","Apr","May","Jun","Jul","Aug","Sep","Oct","Nov","Dec"},0),D1394)</f>
        <v>31610</v>
      </c>
      <c r="P1394" s="23">
        <f>DATEDIF(O1394,'Cleaning Summary'!$B$62,"Y")</f>
        <v>36</v>
      </c>
    </row>
    <row r="1395" spans="1:16" x14ac:dyDescent="0.35">
      <c r="A1395" s="23" t="s">
        <v>2007</v>
      </c>
      <c r="B1395" s="23">
        <v>1966</v>
      </c>
      <c r="C1395" s="23" t="s">
        <v>4811</v>
      </c>
      <c r="D1395" s="23">
        <v>4</v>
      </c>
      <c r="E1395" s="23">
        <v>0</v>
      </c>
      <c r="F1395" s="28">
        <v>11657.72</v>
      </c>
      <c r="G1395" s="23" t="s">
        <v>87</v>
      </c>
      <c r="H1395" s="23" t="s">
        <v>86</v>
      </c>
      <c r="I1395" s="23" t="s">
        <v>4818</v>
      </c>
      <c r="J1395" s="23">
        <f>IF(TRIM(B1395)="?",'Cleaning Summary'!$B$28,B1395)</f>
        <v>1966</v>
      </c>
      <c r="K1395" s="23" t="str">
        <f>IF(TRIM(C1395)="?",'Cleaning Summary'!$B$27,C1395)</f>
        <v>Oct</v>
      </c>
      <c r="L1395" s="23" t="str">
        <f>IF(TRIM(G1395)="?",'Cleaning Summary'!$B$40,G1395)</f>
        <v>tier - 3</v>
      </c>
      <c r="M1395" s="23" t="str">
        <f>IF(TRIM(H1395)="?",'Cleaning Summary'!$B$45,H1395)</f>
        <v>tier - 2</v>
      </c>
      <c r="N1395" s="23" t="str">
        <f>IF(TRIM(I1395)="?",'Cleaning Summary'!$B$29,I1395)</f>
        <v>R1024</v>
      </c>
      <c r="O1395" s="29">
        <f>DATE(J1395,MATCH(K1395,{"Jan","Feb","Mar","Apr","May","Jun","Jul","Aug","Sep","Oct","Nov","Dec"},0),D1395)</f>
        <v>24384</v>
      </c>
      <c r="P1395" s="23">
        <f>DATEDIF(O1395,'Cleaning Summary'!$B$62,"Y")</f>
        <v>56</v>
      </c>
    </row>
    <row r="1396" spans="1:16" x14ac:dyDescent="0.35">
      <c r="A1396" s="23" t="s">
        <v>2005</v>
      </c>
      <c r="B1396" s="23">
        <v>1994</v>
      </c>
      <c r="C1396" s="23" t="s">
        <v>4804</v>
      </c>
      <c r="D1396" s="23">
        <v>20</v>
      </c>
      <c r="E1396" s="23">
        <v>0</v>
      </c>
      <c r="F1396" s="28">
        <v>11657.81</v>
      </c>
      <c r="G1396" s="23" t="s">
        <v>87</v>
      </c>
      <c r="H1396" s="23" t="s">
        <v>86</v>
      </c>
      <c r="I1396" s="23" t="s">
        <v>4819</v>
      </c>
      <c r="J1396" s="23">
        <f>IF(TRIM(B1396)="?",'Cleaning Summary'!$B$28,B1396)</f>
        <v>1994</v>
      </c>
      <c r="K1396" s="23" t="str">
        <f>IF(TRIM(C1396)="?",'Cleaning Summary'!$B$27,C1396)</f>
        <v>Jul</v>
      </c>
      <c r="L1396" s="23" t="str">
        <f>IF(TRIM(G1396)="?",'Cleaning Summary'!$B$40,G1396)</f>
        <v>tier - 3</v>
      </c>
      <c r="M1396" s="23" t="str">
        <f>IF(TRIM(H1396)="?",'Cleaning Summary'!$B$45,H1396)</f>
        <v>tier - 2</v>
      </c>
      <c r="N1396" s="23" t="str">
        <f>IF(TRIM(I1396)="?",'Cleaning Summary'!$B$29,I1396)</f>
        <v>R1023</v>
      </c>
      <c r="O1396" s="29">
        <f>DATE(J1396,MATCH(K1396,{"Jan","Feb","Mar","Apr","May","Jun","Jul","Aug","Sep","Oct","Nov","Dec"},0),D1396)</f>
        <v>34535</v>
      </c>
      <c r="P1396" s="23">
        <f>DATEDIF(O1396,'Cleaning Summary'!$B$62,"Y")</f>
        <v>28</v>
      </c>
    </row>
    <row r="1397" spans="1:16" x14ac:dyDescent="0.35">
      <c r="A1397" s="23" t="s">
        <v>2003</v>
      </c>
      <c r="B1397" s="23">
        <v>1966</v>
      </c>
      <c r="C1397" s="23" t="s">
        <v>4804</v>
      </c>
      <c r="D1397" s="23">
        <v>6</v>
      </c>
      <c r="E1397" s="23">
        <v>0</v>
      </c>
      <c r="F1397" s="28">
        <v>11658.12</v>
      </c>
      <c r="G1397" s="23" t="s">
        <v>87</v>
      </c>
      <c r="H1397" s="23" t="s">
        <v>85</v>
      </c>
      <c r="I1397" s="23" t="s">
        <v>4818</v>
      </c>
      <c r="J1397" s="23">
        <f>IF(TRIM(B1397)="?",'Cleaning Summary'!$B$28,B1397)</f>
        <v>1966</v>
      </c>
      <c r="K1397" s="23" t="str">
        <f>IF(TRIM(C1397)="?",'Cleaning Summary'!$B$27,C1397)</f>
        <v>Jul</v>
      </c>
      <c r="L1397" s="23" t="str">
        <f>IF(TRIM(G1397)="?",'Cleaning Summary'!$B$40,G1397)</f>
        <v>tier - 3</v>
      </c>
      <c r="M1397" s="23" t="str">
        <f>IF(TRIM(H1397)="?",'Cleaning Summary'!$B$45,H1397)</f>
        <v>tier - 1</v>
      </c>
      <c r="N1397" s="23" t="str">
        <f>IF(TRIM(I1397)="?",'Cleaning Summary'!$B$29,I1397)</f>
        <v>R1024</v>
      </c>
      <c r="O1397" s="29">
        <f>DATE(J1397,MATCH(K1397,{"Jan","Feb","Mar","Apr","May","Jun","Jul","Aug","Sep","Oct","Nov","Dec"},0),D1397)</f>
        <v>24294</v>
      </c>
      <c r="P1397" s="23">
        <f>DATEDIF(O1397,'Cleaning Summary'!$B$62,"Y")</f>
        <v>56</v>
      </c>
    </row>
    <row r="1398" spans="1:16" x14ac:dyDescent="0.35">
      <c r="A1398" s="23" t="s">
        <v>2001</v>
      </c>
      <c r="B1398" s="23">
        <v>1966</v>
      </c>
      <c r="C1398" s="23" t="s">
        <v>4810</v>
      </c>
      <c r="D1398" s="23">
        <v>23</v>
      </c>
      <c r="E1398" s="23">
        <v>0</v>
      </c>
      <c r="F1398" s="28">
        <v>11658.38</v>
      </c>
      <c r="G1398" s="23" t="s">
        <v>87</v>
      </c>
      <c r="H1398" s="23" t="s">
        <v>87</v>
      </c>
      <c r="I1398" s="23" t="s">
        <v>4818</v>
      </c>
      <c r="J1398" s="23">
        <f>IF(TRIM(B1398)="?",'Cleaning Summary'!$B$28,B1398)</f>
        <v>1966</v>
      </c>
      <c r="K1398" s="23" t="str">
        <f>IF(TRIM(C1398)="?",'Cleaning Summary'!$B$27,C1398)</f>
        <v>Aug</v>
      </c>
      <c r="L1398" s="23" t="str">
        <f>IF(TRIM(G1398)="?",'Cleaning Summary'!$B$40,G1398)</f>
        <v>tier - 3</v>
      </c>
      <c r="M1398" s="23" t="str">
        <f>IF(TRIM(H1398)="?",'Cleaning Summary'!$B$45,H1398)</f>
        <v>tier - 3</v>
      </c>
      <c r="N1398" s="23" t="str">
        <f>IF(TRIM(I1398)="?",'Cleaning Summary'!$B$29,I1398)</f>
        <v>R1024</v>
      </c>
      <c r="O1398" s="29">
        <f>DATE(J1398,MATCH(K1398,{"Jan","Feb","Mar","Apr","May","Jun","Jul","Aug","Sep","Oct","Nov","Dec"},0),D1398)</f>
        <v>24342</v>
      </c>
      <c r="P1398" s="23">
        <f>DATEDIF(O1398,'Cleaning Summary'!$B$62,"Y")</f>
        <v>56</v>
      </c>
    </row>
    <row r="1399" spans="1:16" x14ac:dyDescent="0.35">
      <c r="A1399" s="23" t="s">
        <v>1999</v>
      </c>
      <c r="B1399" s="23">
        <v>1966</v>
      </c>
      <c r="C1399" s="23" t="s">
        <v>4806</v>
      </c>
      <c r="D1399" s="23">
        <v>9</v>
      </c>
      <c r="E1399" s="23">
        <v>1</v>
      </c>
      <c r="F1399" s="28">
        <v>11674.13</v>
      </c>
      <c r="G1399" s="23" t="s">
        <v>87</v>
      </c>
      <c r="H1399" s="23" t="s">
        <v>85</v>
      </c>
      <c r="I1399" s="23" t="s">
        <v>4812</v>
      </c>
      <c r="J1399" s="23">
        <f>IF(TRIM(B1399)="?",'Cleaning Summary'!$B$28,B1399)</f>
        <v>1966</v>
      </c>
      <c r="K1399" s="23" t="str">
        <f>IF(TRIM(C1399)="?",'Cleaning Summary'!$B$27,C1399)</f>
        <v>Nov</v>
      </c>
      <c r="L1399" s="23" t="str">
        <f>IF(TRIM(G1399)="?",'Cleaning Summary'!$B$40,G1399)</f>
        <v>tier - 3</v>
      </c>
      <c r="M1399" s="23" t="str">
        <f>IF(TRIM(H1399)="?",'Cleaning Summary'!$B$45,H1399)</f>
        <v>tier - 1</v>
      </c>
      <c r="N1399" s="23" t="str">
        <f>IF(TRIM(I1399)="?",'Cleaning Summary'!$B$29,I1399)</f>
        <v>R1011</v>
      </c>
      <c r="O1399" s="29">
        <f>DATE(J1399,MATCH(K1399,{"Jan","Feb","Mar","Apr","May","Jun","Jul","Aug","Sep","Oct","Nov","Dec"},0),D1399)</f>
        <v>24420</v>
      </c>
      <c r="P1399" s="23">
        <f>DATEDIF(O1399,'Cleaning Summary'!$B$62,"Y")</f>
        <v>56</v>
      </c>
    </row>
    <row r="1400" spans="1:16" x14ac:dyDescent="0.35">
      <c r="A1400" s="23" t="s">
        <v>1997</v>
      </c>
      <c r="B1400" s="23">
        <v>1970</v>
      </c>
      <c r="C1400" s="23" t="s">
        <v>4809</v>
      </c>
      <c r="D1400" s="23">
        <v>1</v>
      </c>
      <c r="E1400" s="23">
        <v>0</v>
      </c>
      <c r="F1400" s="28">
        <v>11696.52</v>
      </c>
      <c r="G1400" s="23" t="s">
        <v>87</v>
      </c>
      <c r="H1400" s="23" t="s">
        <v>85</v>
      </c>
      <c r="I1400" s="23" t="s">
        <v>4821</v>
      </c>
      <c r="J1400" s="23">
        <f>IF(TRIM(B1400)="?",'Cleaning Summary'!$B$28,B1400)</f>
        <v>1970</v>
      </c>
      <c r="K1400" s="23" t="str">
        <f>IF(TRIM(C1400)="?",'Cleaning Summary'!$B$27,C1400)</f>
        <v>Dec</v>
      </c>
      <c r="L1400" s="23" t="str">
        <f>IF(TRIM(G1400)="?",'Cleaning Summary'!$B$40,G1400)</f>
        <v>tier - 3</v>
      </c>
      <c r="M1400" s="23" t="str">
        <f>IF(TRIM(H1400)="?",'Cleaning Summary'!$B$45,H1400)</f>
        <v>tier - 1</v>
      </c>
      <c r="N1400" s="23" t="str">
        <f>IF(TRIM(I1400)="?",'Cleaning Summary'!$B$29,I1400)</f>
        <v>R1021</v>
      </c>
      <c r="O1400" s="29">
        <f>DATE(J1400,MATCH(K1400,{"Jan","Feb","Mar","Apr","May","Jun","Jul","Aug","Sep","Oct","Nov","Dec"},0),D1400)</f>
        <v>25903</v>
      </c>
      <c r="P1400" s="23">
        <f>DATEDIF(O1400,'Cleaning Summary'!$B$62,"Y")</f>
        <v>52</v>
      </c>
    </row>
    <row r="1401" spans="1:16" x14ac:dyDescent="0.35">
      <c r="A1401" s="23" t="s">
        <v>1995</v>
      </c>
      <c r="B1401" s="23">
        <v>1982</v>
      </c>
      <c r="C1401" s="23" t="s">
        <v>4811</v>
      </c>
      <c r="D1401" s="23">
        <v>21</v>
      </c>
      <c r="E1401" s="23">
        <v>3</v>
      </c>
      <c r="F1401" s="28">
        <v>11712.97</v>
      </c>
      <c r="G1401" s="23" t="s">
        <v>87</v>
      </c>
      <c r="H1401" s="23" t="s">
        <v>86</v>
      </c>
      <c r="I1401" s="23" t="s">
        <v>4821</v>
      </c>
      <c r="J1401" s="23">
        <f>IF(TRIM(B1401)="?",'Cleaning Summary'!$B$28,B1401)</f>
        <v>1982</v>
      </c>
      <c r="K1401" s="23" t="str">
        <f>IF(TRIM(C1401)="?",'Cleaning Summary'!$B$27,C1401)</f>
        <v>Oct</v>
      </c>
      <c r="L1401" s="23" t="str">
        <f>IF(TRIM(G1401)="?",'Cleaning Summary'!$B$40,G1401)</f>
        <v>tier - 3</v>
      </c>
      <c r="M1401" s="23" t="str">
        <f>IF(TRIM(H1401)="?",'Cleaning Summary'!$B$45,H1401)</f>
        <v>tier - 2</v>
      </c>
      <c r="N1401" s="23" t="str">
        <f>IF(TRIM(I1401)="?",'Cleaning Summary'!$B$29,I1401)</f>
        <v>R1021</v>
      </c>
      <c r="O1401" s="29">
        <f>DATE(J1401,MATCH(K1401,{"Jan","Feb","Mar","Apr","May","Jun","Jul","Aug","Sep","Oct","Nov","Dec"},0),D1401)</f>
        <v>30245</v>
      </c>
      <c r="P1401" s="23">
        <f>DATEDIF(O1401,'Cleaning Summary'!$B$62,"Y")</f>
        <v>40</v>
      </c>
    </row>
    <row r="1402" spans="1:16" x14ac:dyDescent="0.35">
      <c r="A1402" s="23" t="s">
        <v>1993</v>
      </c>
      <c r="B1402" s="23">
        <v>1969</v>
      </c>
      <c r="C1402" s="23" t="s">
        <v>4811</v>
      </c>
      <c r="D1402" s="23">
        <v>12</v>
      </c>
      <c r="E1402" s="23">
        <v>2</v>
      </c>
      <c r="F1402" s="28">
        <v>11729.68</v>
      </c>
      <c r="G1402" s="23" t="s">
        <v>87</v>
      </c>
      <c r="H1402" s="23" t="s">
        <v>85</v>
      </c>
      <c r="I1402" s="23" t="s">
        <v>4818</v>
      </c>
      <c r="J1402" s="23">
        <f>IF(TRIM(B1402)="?",'Cleaning Summary'!$B$28,B1402)</f>
        <v>1969</v>
      </c>
      <c r="K1402" s="23" t="str">
        <f>IF(TRIM(C1402)="?",'Cleaning Summary'!$B$27,C1402)</f>
        <v>Oct</v>
      </c>
      <c r="L1402" s="23" t="str">
        <f>IF(TRIM(G1402)="?",'Cleaning Summary'!$B$40,G1402)</f>
        <v>tier - 3</v>
      </c>
      <c r="M1402" s="23" t="str">
        <f>IF(TRIM(H1402)="?",'Cleaning Summary'!$B$45,H1402)</f>
        <v>tier - 1</v>
      </c>
      <c r="N1402" s="23" t="str">
        <f>IF(TRIM(I1402)="?",'Cleaning Summary'!$B$29,I1402)</f>
        <v>R1024</v>
      </c>
      <c r="O1402" s="29">
        <f>DATE(J1402,MATCH(K1402,{"Jan","Feb","Mar","Apr","May","Jun","Jul","Aug","Sep","Oct","Nov","Dec"},0),D1402)</f>
        <v>25488</v>
      </c>
      <c r="P1402" s="23">
        <f>DATEDIF(O1402,'Cleaning Summary'!$B$62,"Y")</f>
        <v>53</v>
      </c>
    </row>
    <row r="1403" spans="1:16" x14ac:dyDescent="0.35">
      <c r="A1403" s="23" t="s">
        <v>1991</v>
      </c>
      <c r="B1403" s="23">
        <v>1984</v>
      </c>
      <c r="C1403" s="23" t="s">
        <v>4806</v>
      </c>
      <c r="D1403" s="23">
        <v>26</v>
      </c>
      <c r="E1403" s="23">
        <v>3</v>
      </c>
      <c r="F1403" s="28">
        <v>11730.82</v>
      </c>
      <c r="G1403" s="23" t="s">
        <v>87</v>
      </c>
      <c r="H1403" s="23" t="s">
        <v>87</v>
      </c>
      <c r="I1403" s="23" t="s">
        <v>4824</v>
      </c>
      <c r="J1403" s="23">
        <f>IF(TRIM(B1403)="?",'Cleaning Summary'!$B$28,B1403)</f>
        <v>1984</v>
      </c>
      <c r="K1403" s="23" t="str">
        <f>IF(TRIM(C1403)="?",'Cleaning Summary'!$B$27,C1403)</f>
        <v>Nov</v>
      </c>
      <c r="L1403" s="23" t="str">
        <f>IF(TRIM(G1403)="?",'Cleaning Summary'!$B$40,G1403)</f>
        <v>tier - 3</v>
      </c>
      <c r="M1403" s="23" t="str">
        <f>IF(TRIM(H1403)="?",'Cleaning Summary'!$B$45,H1403)</f>
        <v>tier - 3</v>
      </c>
      <c r="N1403" s="23" t="str">
        <f>IF(TRIM(I1403)="?",'Cleaning Summary'!$B$29,I1403)</f>
        <v>R1026</v>
      </c>
      <c r="O1403" s="29">
        <f>DATE(J1403,MATCH(K1403,{"Jan","Feb","Mar","Apr","May","Jun","Jul","Aug","Sep","Oct","Nov","Dec"},0),D1403)</f>
        <v>31012</v>
      </c>
      <c r="P1403" s="23">
        <f>DATEDIF(O1403,'Cleaning Summary'!$B$62,"Y")</f>
        <v>38</v>
      </c>
    </row>
    <row r="1404" spans="1:16" x14ac:dyDescent="0.35">
      <c r="A1404" s="23" t="s">
        <v>1989</v>
      </c>
      <c r="B1404" s="23">
        <v>1964</v>
      </c>
      <c r="C1404" s="23" t="s">
        <v>4806</v>
      </c>
      <c r="D1404" s="23">
        <v>9</v>
      </c>
      <c r="E1404" s="23">
        <v>0</v>
      </c>
      <c r="F1404" s="28">
        <v>11735.88</v>
      </c>
      <c r="G1404" s="23" t="s">
        <v>87</v>
      </c>
      <c r="H1404" s="23" t="s">
        <v>85</v>
      </c>
      <c r="I1404" s="23" t="s">
        <v>4808</v>
      </c>
      <c r="J1404" s="23">
        <f>IF(TRIM(B1404)="?",'Cleaning Summary'!$B$28,B1404)</f>
        <v>1964</v>
      </c>
      <c r="K1404" s="23" t="str">
        <f>IF(TRIM(C1404)="?",'Cleaning Summary'!$B$27,C1404)</f>
        <v>Nov</v>
      </c>
      <c r="L1404" s="23" t="str">
        <f>IF(TRIM(G1404)="?",'Cleaning Summary'!$B$40,G1404)</f>
        <v>tier - 3</v>
      </c>
      <c r="M1404" s="23" t="str">
        <f>IF(TRIM(H1404)="?",'Cleaning Summary'!$B$45,H1404)</f>
        <v>tier - 1</v>
      </c>
      <c r="N1404" s="23" t="str">
        <f>IF(TRIM(I1404)="?",'Cleaning Summary'!$B$29,I1404)</f>
        <v>R1012</v>
      </c>
      <c r="O1404" s="29">
        <f>DATE(J1404,MATCH(K1404,{"Jan","Feb","Mar","Apr","May","Jun","Jul","Aug","Sep","Oct","Nov","Dec"},0),D1404)</f>
        <v>23690</v>
      </c>
      <c r="P1404" s="23">
        <f>DATEDIF(O1404,'Cleaning Summary'!$B$62,"Y")</f>
        <v>58</v>
      </c>
    </row>
    <row r="1405" spans="1:16" x14ac:dyDescent="0.35">
      <c r="A1405" s="23" t="s">
        <v>1987</v>
      </c>
      <c r="B1405" s="23">
        <v>1988</v>
      </c>
      <c r="C1405" s="23" t="s">
        <v>73</v>
      </c>
      <c r="D1405" s="23">
        <v>5</v>
      </c>
      <c r="E1405" s="23">
        <v>2</v>
      </c>
      <c r="F1405" s="28">
        <v>11737.85</v>
      </c>
      <c r="G1405" s="23" t="s">
        <v>87</v>
      </c>
      <c r="H1405" s="23" t="s">
        <v>85</v>
      </c>
      <c r="I1405" s="23" t="s">
        <v>4812</v>
      </c>
      <c r="J1405" s="23">
        <f>IF(TRIM(B1405)="?",'Cleaning Summary'!$B$28,B1405)</f>
        <v>1988</v>
      </c>
      <c r="K1405" s="23" t="str">
        <f>IF(TRIM(C1405)="?",'Cleaning Summary'!$B$27,C1405)</f>
        <v>Sep</v>
      </c>
      <c r="L1405" s="23" t="str">
        <f>IF(TRIM(G1405)="?",'Cleaning Summary'!$B$40,G1405)</f>
        <v>tier - 3</v>
      </c>
      <c r="M1405" s="23" t="str">
        <f>IF(TRIM(H1405)="?",'Cleaning Summary'!$B$45,H1405)</f>
        <v>tier - 1</v>
      </c>
      <c r="N1405" s="23" t="str">
        <f>IF(TRIM(I1405)="?",'Cleaning Summary'!$B$29,I1405)</f>
        <v>R1011</v>
      </c>
      <c r="O1405" s="29">
        <f>DATE(J1405,MATCH(K1405,{"Jan","Feb","Mar","Apr","May","Jun","Jul","Aug","Sep","Oct","Nov","Dec"},0),D1405)</f>
        <v>32391</v>
      </c>
      <c r="P1405" s="23">
        <f>DATEDIF(O1405,'Cleaning Summary'!$B$62,"Y")</f>
        <v>34</v>
      </c>
    </row>
    <row r="1406" spans="1:16" x14ac:dyDescent="0.35">
      <c r="A1406" s="23" t="s">
        <v>1985</v>
      </c>
      <c r="B1406" s="23">
        <v>1969</v>
      </c>
      <c r="C1406" s="23" t="s">
        <v>4806</v>
      </c>
      <c r="D1406" s="23">
        <v>12</v>
      </c>
      <c r="E1406" s="23">
        <v>3</v>
      </c>
      <c r="F1406" s="28">
        <v>11741.73</v>
      </c>
      <c r="G1406" s="23" t="s">
        <v>87</v>
      </c>
      <c r="H1406" s="23" t="s">
        <v>85</v>
      </c>
      <c r="I1406" s="23" t="s">
        <v>4812</v>
      </c>
      <c r="J1406" s="23">
        <f>IF(TRIM(B1406)="?",'Cleaning Summary'!$B$28,B1406)</f>
        <v>1969</v>
      </c>
      <c r="K1406" s="23" t="str">
        <f>IF(TRIM(C1406)="?",'Cleaning Summary'!$B$27,C1406)</f>
        <v>Nov</v>
      </c>
      <c r="L1406" s="23" t="str">
        <f>IF(TRIM(G1406)="?",'Cleaning Summary'!$B$40,G1406)</f>
        <v>tier - 3</v>
      </c>
      <c r="M1406" s="23" t="str">
        <f>IF(TRIM(H1406)="?",'Cleaning Summary'!$B$45,H1406)</f>
        <v>tier - 1</v>
      </c>
      <c r="N1406" s="23" t="str">
        <f>IF(TRIM(I1406)="?",'Cleaning Summary'!$B$29,I1406)</f>
        <v>R1011</v>
      </c>
      <c r="O1406" s="29">
        <f>DATE(J1406,MATCH(K1406,{"Jan","Feb","Mar","Apr","May","Jun","Jul","Aug","Sep","Oct","Nov","Dec"},0),D1406)</f>
        <v>25519</v>
      </c>
      <c r="P1406" s="23">
        <f>DATEDIF(O1406,'Cleaning Summary'!$B$62,"Y")</f>
        <v>53</v>
      </c>
    </row>
    <row r="1407" spans="1:16" x14ac:dyDescent="0.35">
      <c r="A1407" s="23" t="s">
        <v>1983</v>
      </c>
      <c r="B1407" s="23">
        <v>1963</v>
      </c>
      <c r="C1407" s="23" t="s">
        <v>4807</v>
      </c>
      <c r="D1407" s="23">
        <v>9</v>
      </c>
      <c r="E1407" s="23">
        <v>0</v>
      </c>
      <c r="F1407" s="28">
        <v>11743.3</v>
      </c>
      <c r="G1407" s="23" t="s">
        <v>87</v>
      </c>
      <c r="H1407" s="23" t="s">
        <v>87</v>
      </c>
      <c r="I1407" s="23" t="s">
        <v>4805</v>
      </c>
      <c r="J1407" s="23">
        <f>IF(TRIM(B1407)="?",'Cleaning Summary'!$B$28,B1407)</f>
        <v>1963</v>
      </c>
      <c r="K1407" s="23" t="str">
        <f>IF(TRIM(C1407)="?",'Cleaning Summary'!$B$27,C1407)</f>
        <v>Jun</v>
      </c>
      <c r="L1407" s="23" t="str">
        <f>IF(TRIM(G1407)="?",'Cleaning Summary'!$B$40,G1407)</f>
        <v>tier - 3</v>
      </c>
      <c r="M1407" s="23" t="str">
        <f>IF(TRIM(H1407)="?",'Cleaning Summary'!$B$45,H1407)</f>
        <v>tier - 3</v>
      </c>
      <c r="N1407" s="23" t="str">
        <f>IF(TRIM(I1407)="?",'Cleaning Summary'!$B$29,I1407)</f>
        <v>R1013</v>
      </c>
      <c r="O1407" s="29">
        <f>DATE(J1407,MATCH(K1407,{"Jan","Feb","Mar","Apr","May","Jun","Jul","Aug","Sep","Oct","Nov","Dec"},0),D1407)</f>
        <v>23171</v>
      </c>
      <c r="P1407" s="23">
        <f>DATEDIF(O1407,'Cleaning Summary'!$B$62,"Y")</f>
        <v>59</v>
      </c>
    </row>
    <row r="1408" spans="1:16" x14ac:dyDescent="0.35">
      <c r="A1408" s="23" t="s">
        <v>1981</v>
      </c>
      <c r="B1408" s="23">
        <v>1964</v>
      </c>
      <c r="C1408" s="23" t="s">
        <v>4809</v>
      </c>
      <c r="D1408" s="23">
        <v>2</v>
      </c>
      <c r="E1408" s="23">
        <v>0</v>
      </c>
      <c r="F1408" s="28">
        <v>11743.93</v>
      </c>
      <c r="G1408" s="23" t="s">
        <v>87</v>
      </c>
      <c r="H1408" s="23" t="s">
        <v>85</v>
      </c>
      <c r="I1408" s="23" t="s">
        <v>4808</v>
      </c>
      <c r="J1408" s="23">
        <f>IF(TRIM(B1408)="?",'Cleaning Summary'!$B$28,B1408)</f>
        <v>1964</v>
      </c>
      <c r="K1408" s="23" t="str">
        <f>IF(TRIM(C1408)="?",'Cleaning Summary'!$B$27,C1408)</f>
        <v>Dec</v>
      </c>
      <c r="L1408" s="23" t="str">
        <f>IF(TRIM(G1408)="?",'Cleaning Summary'!$B$40,G1408)</f>
        <v>tier - 3</v>
      </c>
      <c r="M1408" s="23" t="str">
        <f>IF(TRIM(H1408)="?",'Cleaning Summary'!$B$45,H1408)</f>
        <v>tier - 1</v>
      </c>
      <c r="N1408" s="23" t="str">
        <f>IF(TRIM(I1408)="?",'Cleaning Summary'!$B$29,I1408)</f>
        <v>R1012</v>
      </c>
      <c r="O1408" s="29">
        <f>DATE(J1408,MATCH(K1408,{"Jan","Feb","Mar","Apr","May","Jun","Jul","Aug","Sep","Oct","Nov","Dec"},0),D1408)</f>
        <v>23713</v>
      </c>
      <c r="P1408" s="23">
        <f>DATEDIF(O1408,'Cleaning Summary'!$B$62,"Y")</f>
        <v>58</v>
      </c>
    </row>
    <row r="1409" spans="1:16" x14ac:dyDescent="0.35">
      <c r="A1409" s="23" t="s">
        <v>1979</v>
      </c>
      <c r="B1409" s="23">
        <v>1979</v>
      </c>
      <c r="C1409" s="23" t="s">
        <v>4806</v>
      </c>
      <c r="D1409" s="23">
        <v>6</v>
      </c>
      <c r="E1409" s="23">
        <v>2</v>
      </c>
      <c r="F1409" s="28">
        <v>11752.68</v>
      </c>
      <c r="G1409" s="23" t="s">
        <v>87</v>
      </c>
      <c r="H1409" s="23" t="s">
        <v>85</v>
      </c>
      <c r="I1409" s="23" t="s">
        <v>4824</v>
      </c>
      <c r="J1409" s="23">
        <f>IF(TRIM(B1409)="?",'Cleaning Summary'!$B$28,B1409)</f>
        <v>1979</v>
      </c>
      <c r="K1409" s="23" t="str">
        <f>IF(TRIM(C1409)="?",'Cleaning Summary'!$B$27,C1409)</f>
        <v>Nov</v>
      </c>
      <c r="L1409" s="23" t="str">
        <f>IF(TRIM(G1409)="?",'Cleaning Summary'!$B$40,G1409)</f>
        <v>tier - 3</v>
      </c>
      <c r="M1409" s="23" t="str">
        <f>IF(TRIM(H1409)="?",'Cleaning Summary'!$B$45,H1409)</f>
        <v>tier - 1</v>
      </c>
      <c r="N1409" s="23" t="str">
        <f>IF(TRIM(I1409)="?",'Cleaning Summary'!$B$29,I1409)</f>
        <v>R1026</v>
      </c>
      <c r="O1409" s="29">
        <f>DATE(J1409,MATCH(K1409,{"Jan","Feb","Mar","Apr","May","Jun","Jul","Aug","Sep","Oct","Nov","Dec"},0),D1409)</f>
        <v>29165</v>
      </c>
      <c r="P1409" s="23">
        <f>DATEDIF(O1409,'Cleaning Summary'!$B$62,"Y")</f>
        <v>43</v>
      </c>
    </row>
    <row r="1410" spans="1:16" x14ac:dyDescent="0.35">
      <c r="A1410" s="23" t="s">
        <v>1977</v>
      </c>
      <c r="B1410" s="23">
        <v>1966</v>
      </c>
      <c r="C1410" s="23" t="s">
        <v>4804</v>
      </c>
      <c r="D1410" s="23">
        <v>25</v>
      </c>
      <c r="E1410" s="23">
        <v>1</v>
      </c>
      <c r="F1410" s="28">
        <v>11763</v>
      </c>
      <c r="G1410" s="23" t="s">
        <v>87</v>
      </c>
      <c r="H1410" s="23" t="s">
        <v>87</v>
      </c>
      <c r="I1410" s="23" t="s">
        <v>4815</v>
      </c>
      <c r="J1410" s="23">
        <f>IF(TRIM(B1410)="?",'Cleaning Summary'!$B$28,B1410)</f>
        <v>1966</v>
      </c>
      <c r="K1410" s="23" t="str">
        <f>IF(TRIM(C1410)="?",'Cleaning Summary'!$B$27,C1410)</f>
        <v>Jul</v>
      </c>
      <c r="L1410" s="23" t="str">
        <f>IF(TRIM(G1410)="?",'Cleaning Summary'!$B$40,G1410)</f>
        <v>tier - 3</v>
      </c>
      <c r="M1410" s="23" t="str">
        <f>IF(TRIM(H1410)="?",'Cleaning Summary'!$B$45,H1410)</f>
        <v>tier - 3</v>
      </c>
      <c r="N1410" s="23" t="str">
        <f>IF(TRIM(I1410)="?",'Cleaning Summary'!$B$29,I1410)</f>
        <v>R1016</v>
      </c>
      <c r="O1410" s="29">
        <f>DATE(J1410,MATCH(K1410,{"Jan","Feb","Mar","Apr","May","Jun","Jul","Aug","Sep","Oct","Nov","Dec"},0),D1410)</f>
        <v>24313</v>
      </c>
      <c r="P1410" s="23">
        <f>DATEDIF(O1410,'Cleaning Summary'!$B$62,"Y")</f>
        <v>56</v>
      </c>
    </row>
    <row r="1411" spans="1:16" x14ac:dyDescent="0.35">
      <c r="A1411" s="23" t="s">
        <v>1975</v>
      </c>
      <c r="B1411" s="23">
        <v>1982</v>
      </c>
      <c r="C1411" s="23" t="s">
        <v>4806</v>
      </c>
      <c r="D1411" s="23">
        <v>20</v>
      </c>
      <c r="E1411" s="23">
        <v>3</v>
      </c>
      <c r="F1411" s="28">
        <v>11773.06</v>
      </c>
      <c r="G1411" s="23" t="s">
        <v>87</v>
      </c>
      <c r="H1411" s="23" t="s">
        <v>87</v>
      </c>
      <c r="I1411" s="23" t="s">
        <v>4824</v>
      </c>
      <c r="J1411" s="23">
        <f>IF(TRIM(B1411)="?",'Cleaning Summary'!$B$28,B1411)</f>
        <v>1982</v>
      </c>
      <c r="K1411" s="23" t="str">
        <f>IF(TRIM(C1411)="?",'Cleaning Summary'!$B$27,C1411)</f>
        <v>Nov</v>
      </c>
      <c r="L1411" s="23" t="str">
        <f>IF(TRIM(G1411)="?",'Cleaning Summary'!$B$40,G1411)</f>
        <v>tier - 3</v>
      </c>
      <c r="M1411" s="23" t="str">
        <f>IF(TRIM(H1411)="?",'Cleaning Summary'!$B$45,H1411)</f>
        <v>tier - 3</v>
      </c>
      <c r="N1411" s="23" t="str">
        <f>IF(TRIM(I1411)="?",'Cleaning Summary'!$B$29,I1411)</f>
        <v>R1026</v>
      </c>
      <c r="O1411" s="29">
        <f>DATE(J1411,MATCH(K1411,{"Jan","Feb","Mar","Apr","May","Jun","Jul","Aug","Sep","Oct","Nov","Dec"},0),D1411)</f>
        <v>30275</v>
      </c>
      <c r="P1411" s="23">
        <f>DATEDIF(O1411,'Cleaning Summary'!$B$62,"Y")</f>
        <v>40</v>
      </c>
    </row>
    <row r="1412" spans="1:16" x14ac:dyDescent="0.35">
      <c r="A1412" s="23" t="s">
        <v>1973</v>
      </c>
      <c r="B1412" s="23">
        <v>1965</v>
      </c>
      <c r="C1412" s="23" t="s">
        <v>4811</v>
      </c>
      <c r="D1412" s="23">
        <v>3</v>
      </c>
      <c r="E1412" s="23">
        <v>0</v>
      </c>
      <c r="F1412" s="28">
        <v>11830.61</v>
      </c>
      <c r="G1412" s="23" t="s">
        <v>87</v>
      </c>
      <c r="H1412" s="23" t="s">
        <v>85</v>
      </c>
      <c r="I1412" s="23" t="s">
        <v>4808</v>
      </c>
      <c r="J1412" s="23">
        <f>IF(TRIM(B1412)="?",'Cleaning Summary'!$B$28,B1412)</f>
        <v>1965</v>
      </c>
      <c r="K1412" s="23" t="str">
        <f>IF(TRIM(C1412)="?",'Cleaning Summary'!$B$27,C1412)</f>
        <v>Oct</v>
      </c>
      <c r="L1412" s="23" t="str">
        <f>IF(TRIM(G1412)="?",'Cleaning Summary'!$B$40,G1412)</f>
        <v>tier - 3</v>
      </c>
      <c r="M1412" s="23" t="str">
        <f>IF(TRIM(H1412)="?",'Cleaning Summary'!$B$45,H1412)</f>
        <v>tier - 1</v>
      </c>
      <c r="N1412" s="23" t="str">
        <f>IF(TRIM(I1412)="?",'Cleaning Summary'!$B$29,I1412)</f>
        <v>R1012</v>
      </c>
      <c r="O1412" s="29">
        <f>DATE(J1412,MATCH(K1412,{"Jan","Feb","Mar","Apr","May","Jun","Jul","Aug","Sep","Oct","Nov","Dec"},0),D1412)</f>
        <v>24018</v>
      </c>
      <c r="P1412" s="23">
        <f>DATEDIF(O1412,'Cleaning Summary'!$B$62,"Y")</f>
        <v>57</v>
      </c>
    </row>
    <row r="1413" spans="1:16" x14ac:dyDescent="0.35">
      <c r="A1413" s="23" t="s">
        <v>1971</v>
      </c>
      <c r="B1413" s="23">
        <v>1964</v>
      </c>
      <c r="C1413" s="23" t="s">
        <v>4807</v>
      </c>
      <c r="D1413" s="23">
        <v>27</v>
      </c>
      <c r="E1413" s="23">
        <v>0</v>
      </c>
      <c r="F1413" s="28">
        <v>11833.78</v>
      </c>
      <c r="G1413" s="23" t="s">
        <v>87</v>
      </c>
      <c r="H1413" s="23" t="s">
        <v>87</v>
      </c>
      <c r="I1413" s="23" t="s">
        <v>4805</v>
      </c>
      <c r="J1413" s="23">
        <f>IF(TRIM(B1413)="?",'Cleaning Summary'!$B$28,B1413)</f>
        <v>1964</v>
      </c>
      <c r="K1413" s="23" t="str">
        <f>IF(TRIM(C1413)="?",'Cleaning Summary'!$B$27,C1413)</f>
        <v>Jun</v>
      </c>
      <c r="L1413" s="23" t="str">
        <f>IF(TRIM(G1413)="?",'Cleaning Summary'!$B$40,G1413)</f>
        <v>tier - 3</v>
      </c>
      <c r="M1413" s="23" t="str">
        <f>IF(TRIM(H1413)="?",'Cleaning Summary'!$B$45,H1413)</f>
        <v>tier - 3</v>
      </c>
      <c r="N1413" s="23" t="str">
        <f>IF(TRIM(I1413)="?",'Cleaning Summary'!$B$29,I1413)</f>
        <v>R1013</v>
      </c>
      <c r="O1413" s="29">
        <f>DATE(J1413,MATCH(K1413,{"Jan","Feb","Mar","Apr","May","Jun","Jul","Aug","Sep","Oct","Nov","Dec"},0),D1413)</f>
        <v>23555</v>
      </c>
      <c r="P1413" s="23">
        <f>DATEDIF(O1413,'Cleaning Summary'!$B$62,"Y")</f>
        <v>58</v>
      </c>
    </row>
    <row r="1414" spans="1:16" x14ac:dyDescent="0.35">
      <c r="A1414" s="23" t="s">
        <v>1969</v>
      </c>
      <c r="B1414" s="23">
        <v>1964</v>
      </c>
      <c r="C1414" s="23" t="s">
        <v>73</v>
      </c>
      <c r="D1414" s="23">
        <v>11</v>
      </c>
      <c r="E1414" s="23">
        <v>0</v>
      </c>
      <c r="F1414" s="28">
        <v>11837.16</v>
      </c>
      <c r="G1414" s="23" t="s">
        <v>87</v>
      </c>
      <c r="H1414" s="23" t="s">
        <v>87</v>
      </c>
      <c r="I1414" s="23" t="s">
        <v>4812</v>
      </c>
      <c r="J1414" s="23">
        <f>IF(TRIM(B1414)="?",'Cleaning Summary'!$B$28,B1414)</f>
        <v>1964</v>
      </c>
      <c r="K1414" s="23" t="str">
        <f>IF(TRIM(C1414)="?",'Cleaning Summary'!$B$27,C1414)</f>
        <v>Sep</v>
      </c>
      <c r="L1414" s="23" t="str">
        <f>IF(TRIM(G1414)="?",'Cleaning Summary'!$B$40,G1414)</f>
        <v>tier - 3</v>
      </c>
      <c r="M1414" s="23" t="str">
        <f>IF(TRIM(H1414)="?",'Cleaning Summary'!$B$45,H1414)</f>
        <v>tier - 3</v>
      </c>
      <c r="N1414" s="23" t="str">
        <f>IF(TRIM(I1414)="?",'Cleaning Summary'!$B$29,I1414)</f>
        <v>R1011</v>
      </c>
      <c r="O1414" s="29">
        <f>DATE(J1414,MATCH(K1414,{"Jan","Feb","Mar","Apr","May","Jun","Jul","Aug","Sep","Oct","Nov","Dec"},0),D1414)</f>
        <v>23631</v>
      </c>
      <c r="P1414" s="23">
        <f>DATEDIF(O1414,'Cleaning Summary'!$B$62,"Y")</f>
        <v>58</v>
      </c>
    </row>
    <row r="1415" spans="1:16" x14ac:dyDescent="0.35">
      <c r="A1415" s="23" t="s">
        <v>1967</v>
      </c>
      <c r="B1415" s="23">
        <v>1965</v>
      </c>
      <c r="C1415" s="23" t="s">
        <v>73</v>
      </c>
      <c r="D1415" s="23">
        <v>25</v>
      </c>
      <c r="E1415" s="23">
        <v>0</v>
      </c>
      <c r="F1415" s="28">
        <v>11840.78</v>
      </c>
      <c r="G1415" s="23" t="s">
        <v>87</v>
      </c>
      <c r="H1415" s="23" t="s">
        <v>86</v>
      </c>
      <c r="I1415" s="23" t="s">
        <v>4808</v>
      </c>
      <c r="J1415" s="23">
        <f>IF(TRIM(B1415)="?",'Cleaning Summary'!$B$28,B1415)</f>
        <v>1965</v>
      </c>
      <c r="K1415" s="23" t="str">
        <f>IF(TRIM(C1415)="?",'Cleaning Summary'!$B$27,C1415)</f>
        <v>Sep</v>
      </c>
      <c r="L1415" s="23" t="str">
        <f>IF(TRIM(G1415)="?",'Cleaning Summary'!$B$40,G1415)</f>
        <v>tier - 3</v>
      </c>
      <c r="M1415" s="23" t="str">
        <f>IF(TRIM(H1415)="?",'Cleaning Summary'!$B$45,H1415)</f>
        <v>tier - 2</v>
      </c>
      <c r="N1415" s="23" t="str">
        <f>IF(TRIM(I1415)="?",'Cleaning Summary'!$B$29,I1415)</f>
        <v>R1012</v>
      </c>
      <c r="O1415" s="29">
        <f>DATE(J1415,MATCH(K1415,{"Jan","Feb","Mar","Apr","May","Jun","Jul","Aug","Sep","Oct","Nov","Dec"},0),D1415)</f>
        <v>24010</v>
      </c>
      <c r="P1415" s="23">
        <f>DATEDIF(O1415,'Cleaning Summary'!$B$62,"Y")</f>
        <v>57</v>
      </c>
    </row>
    <row r="1416" spans="1:16" x14ac:dyDescent="0.35">
      <c r="A1416" s="23" t="s">
        <v>1965</v>
      </c>
      <c r="B1416" s="23">
        <v>1964</v>
      </c>
      <c r="C1416" s="23" t="s">
        <v>4804</v>
      </c>
      <c r="D1416" s="23">
        <v>11</v>
      </c>
      <c r="E1416" s="23">
        <v>0</v>
      </c>
      <c r="F1416" s="28">
        <v>11842.44</v>
      </c>
      <c r="G1416" s="23" t="s">
        <v>87</v>
      </c>
      <c r="H1416" s="23" t="s">
        <v>86</v>
      </c>
      <c r="I1416" s="23" t="s">
        <v>4812</v>
      </c>
      <c r="J1416" s="23">
        <f>IF(TRIM(B1416)="?",'Cleaning Summary'!$B$28,B1416)</f>
        <v>1964</v>
      </c>
      <c r="K1416" s="23" t="str">
        <f>IF(TRIM(C1416)="?",'Cleaning Summary'!$B$27,C1416)</f>
        <v>Jul</v>
      </c>
      <c r="L1416" s="23" t="str">
        <f>IF(TRIM(G1416)="?",'Cleaning Summary'!$B$40,G1416)</f>
        <v>tier - 3</v>
      </c>
      <c r="M1416" s="23" t="str">
        <f>IF(TRIM(H1416)="?",'Cleaning Summary'!$B$45,H1416)</f>
        <v>tier - 2</v>
      </c>
      <c r="N1416" s="23" t="str">
        <f>IF(TRIM(I1416)="?",'Cleaning Summary'!$B$29,I1416)</f>
        <v>R1011</v>
      </c>
      <c r="O1416" s="29">
        <f>DATE(J1416,MATCH(K1416,{"Jan","Feb","Mar","Apr","May","Jun","Jul","Aug","Sep","Oct","Nov","Dec"},0),D1416)</f>
        <v>23569</v>
      </c>
      <c r="P1416" s="23">
        <f>DATEDIF(O1416,'Cleaning Summary'!$B$62,"Y")</f>
        <v>58</v>
      </c>
    </row>
    <row r="1417" spans="1:16" x14ac:dyDescent="0.35">
      <c r="A1417" s="23" t="s">
        <v>1963</v>
      </c>
      <c r="B1417" s="23">
        <v>1965</v>
      </c>
      <c r="C1417" s="23" t="s">
        <v>4806</v>
      </c>
      <c r="D1417" s="23">
        <v>10</v>
      </c>
      <c r="E1417" s="23">
        <v>0</v>
      </c>
      <c r="F1417" s="28">
        <v>11842.62</v>
      </c>
      <c r="G1417" s="23" t="s">
        <v>87</v>
      </c>
      <c r="H1417" s="23" t="s">
        <v>87</v>
      </c>
      <c r="I1417" s="23" t="s">
        <v>4808</v>
      </c>
      <c r="J1417" s="23">
        <f>IF(TRIM(B1417)="?",'Cleaning Summary'!$B$28,B1417)</f>
        <v>1965</v>
      </c>
      <c r="K1417" s="23" t="str">
        <f>IF(TRIM(C1417)="?",'Cleaning Summary'!$B$27,C1417)</f>
        <v>Nov</v>
      </c>
      <c r="L1417" s="23" t="str">
        <f>IF(TRIM(G1417)="?",'Cleaning Summary'!$B$40,G1417)</f>
        <v>tier - 3</v>
      </c>
      <c r="M1417" s="23" t="str">
        <f>IF(TRIM(H1417)="?",'Cleaning Summary'!$B$45,H1417)</f>
        <v>tier - 3</v>
      </c>
      <c r="N1417" s="23" t="str">
        <f>IF(TRIM(I1417)="?",'Cleaning Summary'!$B$29,I1417)</f>
        <v>R1012</v>
      </c>
      <c r="O1417" s="29">
        <f>DATE(J1417,MATCH(K1417,{"Jan","Feb","Mar","Apr","May","Jun","Jul","Aug","Sep","Oct","Nov","Dec"},0),D1417)</f>
        <v>24056</v>
      </c>
      <c r="P1417" s="23">
        <f>DATEDIF(O1417,'Cleaning Summary'!$B$62,"Y")</f>
        <v>57</v>
      </c>
    </row>
    <row r="1418" spans="1:16" x14ac:dyDescent="0.35">
      <c r="A1418" s="23" t="s">
        <v>1961</v>
      </c>
      <c r="B1418" s="23">
        <v>1964</v>
      </c>
      <c r="C1418" s="23" t="s">
        <v>4807</v>
      </c>
      <c r="D1418" s="23">
        <v>27</v>
      </c>
      <c r="E1418" s="23">
        <v>0</v>
      </c>
      <c r="F1418" s="28">
        <v>11848.14</v>
      </c>
      <c r="G1418" s="23" t="s">
        <v>87</v>
      </c>
      <c r="H1418" s="23" t="s">
        <v>86</v>
      </c>
      <c r="I1418" s="23" t="s">
        <v>4812</v>
      </c>
      <c r="J1418" s="23">
        <f>IF(TRIM(B1418)="?",'Cleaning Summary'!$B$28,B1418)</f>
        <v>1964</v>
      </c>
      <c r="K1418" s="23" t="str">
        <f>IF(TRIM(C1418)="?",'Cleaning Summary'!$B$27,C1418)</f>
        <v>Jun</v>
      </c>
      <c r="L1418" s="23" t="str">
        <f>IF(TRIM(G1418)="?",'Cleaning Summary'!$B$40,G1418)</f>
        <v>tier - 3</v>
      </c>
      <c r="M1418" s="23" t="str">
        <f>IF(TRIM(H1418)="?",'Cleaning Summary'!$B$45,H1418)</f>
        <v>tier - 2</v>
      </c>
      <c r="N1418" s="23" t="str">
        <f>IF(TRIM(I1418)="?",'Cleaning Summary'!$B$29,I1418)</f>
        <v>R1011</v>
      </c>
      <c r="O1418" s="29">
        <f>DATE(J1418,MATCH(K1418,{"Jan","Feb","Mar","Apr","May","Jun","Jul","Aug","Sep","Oct","Nov","Dec"},0),D1418)</f>
        <v>23555</v>
      </c>
      <c r="P1418" s="23">
        <f>DATEDIF(O1418,'Cleaning Summary'!$B$62,"Y")</f>
        <v>58</v>
      </c>
    </row>
    <row r="1419" spans="1:16" x14ac:dyDescent="0.35">
      <c r="A1419" s="23" t="s">
        <v>1959</v>
      </c>
      <c r="B1419" s="23">
        <v>1964</v>
      </c>
      <c r="C1419" s="23" t="s">
        <v>73</v>
      </c>
      <c r="D1419" s="23">
        <v>29</v>
      </c>
      <c r="E1419" s="23">
        <v>0</v>
      </c>
      <c r="F1419" s="28">
        <v>11856.41</v>
      </c>
      <c r="G1419" s="23" t="s">
        <v>87</v>
      </c>
      <c r="H1419" s="23" t="s">
        <v>86</v>
      </c>
      <c r="I1419" s="23" t="s">
        <v>4805</v>
      </c>
      <c r="J1419" s="23">
        <f>IF(TRIM(B1419)="?",'Cleaning Summary'!$B$28,B1419)</f>
        <v>1964</v>
      </c>
      <c r="K1419" s="23" t="str">
        <f>IF(TRIM(C1419)="?",'Cleaning Summary'!$B$27,C1419)</f>
        <v>Sep</v>
      </c>
      <c r="L1419" s="23" t="str">
        <f>IF(TRIM(G1419)="?",'Cleaning Summary'!$B$40,G1419)</f>
        <v>tier - 3</v>
      </c>
      <c r="M1419" s="23" t="str">
        <f>IF(TRIM(H1419)="?",'Cleaning Summary'!$B$45,H1419)</f>
        <v>tier - 2</v>
      </c>
      <c r="N1419" s="23" t="str">
        <f>IF(TRIM(I1419)="?",'Cleaning Summary'!$B$29,I1419)</f>
        <v>R1013</v>
      </c>
      <c r="O1419" s="29">
        <f>DATE(J1419,MATCH(K1419,{"Jan","Feb","Mar","Apr","May","Jun","Jul","Aug","Sep","Oct","Nov","Dec"},0),D1419)</f>
        <v>23649</v>
      </c>
      <c r="P1419" s="23">
        <f>DATEDIF(O1419,'Cleaning Summary'!$B$62,"Y")</f>
        <v>58</v>
      </c>
    </row>
    <row r="1420" spans="1:16" x14ac:dyDescent="0.35">
      <c r="A1420" s="23" t="s">
        <v>1957</v>
      </c>
      <c r="B1420" s="23">
        <v>1974</v>
      </c>
      <c r="C1420" s="23" t="s">
        <v>4804</v>
      </c>
      <c r="D1420" s="23">
        <v>7</v>
      </c>
      <c r="E1420" s="23">
        <v>0</v>
      </c>
      <c r="F1420" s="28">
        <v>11858.56</v>
      </c>
      <c r="G1420" s="23" t="s">
        <v>87</v>
      </c>
      <c r="H1420" s="23" t="s">
        <v>87</v>
      </c>
      <c r="I1420" s="23" t="s">
        <v>4812</v>
      </c>
      <c r="J1420" s="23">
        <f>IF(TRIM(B1420)="?",'Cleaning Summary'!$B$28,B1420)</f>
        <v>1974</v>
      </c>
      <c r="K1420" s="23" t="str">
        <f>IF(TRIM(C1420)="?",'Cleaning Summary'!$B$27,C1420)</f>
        <v>Jul</v>
      </c>
      <c r="L1420" s="23" t="str">
        <f>IF(TRIM(G1420)="?",'Cleaning Summary'!$B$40,G1420)</f>
        <v>tier - 3</v>
      </c>
      <c r="M1420" s="23" t="str">
        <f>IF(TRIM(H1420)="?",'Cleaning Summary'!$B$45,H1420)</f>
        <v>tier - 3</v>
      </c>
      <c r="N1420" s="23" t="str">
        <f>IF(TRIM(I1420)="?",'Cleaning Summary'!$B$29,I1420)</f>
        <v>R1011</v>
      </c>
      <c r="O1420" s="29">
        <f>DATE(J1420,MATCH(K1420,{"Jan","Feb","Mar","Apr","May","Jun","Jul","Aug","Sep","Oct","Nov","Dec"},0),D1420)</f>
        <v>27217</v>
      </c>
      <c r="P1420" s="23">
        <f>DATEDIF(O1420,'Cleaning Summary'!$B$62,"Y")</f>
        <v>48</v>
      </c>
    </row>
    <row r="1421" spans="1:16" x14ac:dyDescent="0.35">
      <c r="A1421" s="23" t="s">
        <v>1955</v>
      </c>
      <c r="B1421" s="23">
        <v>1967</v>
      </c>
      <c r="C1421" s="23" t="s">
        <v>4810</v>
      </c>
      <c r="D1421" s="23">
        <v>24</v>
      </c>
      <c r="E1421" s="23">
        <v>1</v>
      </c>
      <c r="F1421" s="28">
        <v>11879.1</v>
      </c>
      <c r="G1421" s="23" t="s">
        <v>87</v>
      </c>
      <c r="H1421" s="23" t="s">
        <v>87</v>
      </c>
      <c r="I1421" s="23" t="s">
        <v>4818</v>
      </c>
      <c r="J1421" s="23">
        <f>IF(TRIM(B1421)="?",'Cleaning Summary'!$B$28,B1421)</f>
        <v>1967</v>
      </c>
      <c r="K1421" s="23" t="str">
        <f>IF(TRIM(C1421)="?",'Cleaning Summary'!$B$27,C1421)</f>
        <v>Aug</v>
      </c>
      <c r="L1421" s="23" t="str">
        <f>IF(TRIM(G1421)="?",'Cleaning Summary'!$B$40,G1421)</f>
        <v>tier - 3</v>
      </c>
      <c r="M1421" s="23" t="str">
        <f>IF(TRIM(H1421)="?",'Cleaning Summary'!$B$45,H1421)</f>
        <v>tier - 3</v>
      </c>
      <c r="N1421" s="23" t="str">
        <f>IF(TRIM(I1421)="?",'Cleaning Summary'!$B$29,I1421)</f>
        <v>R1024</v>
      </c>
      <c r="O1421" s="29">
        <f>DATE(J1421,MATCH(K1421,{"Jan","Feb","Mar","Apr","May","Jun","Jul","Aug","Sep","Oct","Nov","Dec"},0),D1421)</f>
        <v>24708</v>
      </c>
      <c r="P1421" s="23">
        <f>DATEDIF(O1421,'Cleaning Summary'!$B$62,"Y")</f>
        <v>55</v>
      </c>
    </row>
    <row r="1422" spans="1:16" x14ac:dyDescent="0.35">
      <c r="A1422" s="23" t="s">
        <v>1953</v>
      </c>
      <c r="B1422" s="23">
        <v>1967</v>
      </c>
      <c r="C1422" s="23" t="s">
        <v>4804</v>
      </c>
      <c r="D1422" s="23">
        <v>14</v>
      </c>
      <c r="E1422" s="23">
        <v>2</v>
      </c>
      <c r="F1422" s="28">
        <v>11881.36</v>
      </c>
      <c r="G1422" s="23" t="s">
        <v>87</v>
      </c>
      <c r="H1422" s="23" t="s">
        <v>86</v>
      </c>
      <c r="I1422" s="23" t="s">
        <v>4812</v>
      </c>
      <c r="J1422" s="23">
        <f>IF(TRIM(B1422)="?",'Cleaning Summary'!$B$28,B1422)</f>
        <v>1967</v>
      </c>
      <c r="K1422" s="23" t="str">
        <f>IF(TRIM(C1422)="?",'Cleaning Summary'!$B$27,C1422)</f>
        <v>Jul</v>
      </c>
      <c r="L1422" s="23" t="str">
        <f>IF(TRIM(G1422)="?",'Cleaning Summary'!$B$40,G1422)</f>
        <v>tier - 3</v>
      </c>
      <c r="M1422" s="23" t="str">
        <f>IF(TRIM(H1422)="?",'Cleaning Summary'!$B$45,H1422)</f>
        <v>tier - 2</v>
      </c>
      <c r="N1422" s="23" t="str">
        <f>IF(TRIM(I1422)="?",'Cleaning Summary'!$B$29,I1422)</f>
        <v>R1011</v>
      </c>
      <c r="O1422" s="29">
        <f>DATE(J1422,MATCH(K1422,{"Jan","Feb","Mar","Apr","May","Jun","Jul","Aug","Sep","Oct","Nov","Dec"},0),D1422)</f>
        <v>24667</v>
      </c>
      <c r="P1422" s="23">
        <f>DATEDIF(O1422,'Cleaning Summary'!$B$62,"Y")</f>
        <v>55</v>
      </c>
    </row>
    <row r="1423" spans="1:16" x14ac:dyDescent="0.35">
      <c r="A1423" s="23" t="s">
        <v>1951</v>
      </c>
      <c r="B1423" s="23">
        <v>1967</v>
      </c>
      <c r="C1423" s="23" t="s">
        <v>4811</v>
      </c>
      <c r="D1423" s="23">
        <v>29</v>
      </c>
      <c r="E1423" s="23">
        <v>2</v>
      </c>
      <c r="F1423" s="28">
        <v>11881.97</v>
      </c>
      <c r="G1423" s="23" t="s">
        <v>87</v>
      </c>
      <c r="H1423" s="23" t="s">
        <v>85</v>
      </c>
      <c r="I1423" s="23" t="s">
        <v>4805</v>
      </c>
      <c r="J1423" s="23">
        <f>IF(TRIM(B1423)="?",'Cleaning Summary'!$B$28,B1423)</f>
        <v>1967</v>
      </c>
      <c r="K1423" s="23" t="str">
        <f>IF(TRIM(C1423)="?",'Cleaning Summary'!$B$27,C1423)</f>
        <v>Oct</v>
      </c>
      <c r="L1423" s="23" t="str">
        <f>IF(TRIM(G1423)="?",'Cleaning Summary'!$B$40,G1423)</f>
        <v>tier - 3</v>
      </c>
      <c r="M1423" s="23" t="str">
        <f>IF(TRIM(H1423)="?",'Cleaning Summary'!$B$45,H1423)</f>
        <v>tier - 1</v>
      </c>
      <c r="N1423" s="23" t="str">
        <f>IF(TRIM(I1423)="?",'Cleaning Summary'!$B$29,I1423)</f>
        <v>R1013</v>
      </c>
      <c r="O1423" s="29">
        <f>DATE(J1423,MATCH(K1423,{"Jan","Feb","Mar","Apr","May","Jun","Jul","Aug","Sep","Oct","Nov","Dec"},0),D1423)</f>
        <v>24774</v>
      </c>
      <c r="P1423" s="23">
        <f>DATEDIF(O1423,'Cleaning Summary'!$B$62,"Y")</f>
        <v>55</v>
      </c>
    </row>
    <row r="1424" spans="1:16" x14ac:dyDescent="0.35">
      <c r="A1424" s="23" t="s">
        <v>1949</v>
      </c>
      <c r="B1424" s="23">
        <v>2004</v>
      </c>
      <c r="C1424" s="23" t="s">
        <v>4807</v>
      </c>
      <c r="D1424" s="23">
        <v>2</v>
      </c>
      <c r="E1424" s="23">
        <v>2</v>
      </c>
      <c r="F1424" s="28">
        <v>11884.05</v>
      </c>
      <c r="G1424" s="23" t="s">
        <v>87</v>
      </c>
      <c r="H1424" s="23" t="s">
        <v>87</v>
      </c>
      <c r="I1424" s="23" t="s">
        <v>4805</v>
      </c>
      <c r="J1424" s="23">
        <f>IF(TRIM(B1424)="?",'Cleaning Summary'!$B$28,B1424)</f>
        <v>2004</v>
      </c>
      <c r="K1424" s="23" t="str">
        <f>IF(TRIM(C1424)="?",'Cleaning Summary'!$B$27,C1424)</f>
        <v>Jun</v>
      </c>
      <c r="L1424" s="23" t="str">
        <f>IF(TRIM(G1424)="?",'Cleaning Summary'!$B$40,G1424)</f>
        <v>tier - 3</v>
      </c>
      <c r="M1424" s="23" t="str">
        <f>IF(TRIM(H1424)="?",'Cleaning Summary'!$B$45,H1424)</f>
        <v>tier - 3</v>
      </c>
      <c r="N1424" s="23" t="str">
        <f>IF(TRIM(I1424)="?",'Cleaning Summary'!$B$29,I1424)</f>
        <v>R1013</v>
      </c>
      <c r="O1424" s="29">
        <f>DATE(J1424,MATCH(K1424,{"Jan","Feb","Mar","Apr","May","Jun","Jul","Aug","Sep","Oct","Nov","Dec"},0),D1424)</f>
        <v>38140</v>
      </c>
      <c r="P1424" s="23">
        <f>DATEDIF(O1424,'Cleaning Summary'!$B$62,"Y")</f>
        <v>19</v>
      </c>
    </row>
    <row r="1425" spans="1:16" x14ac:dyDescent="0.35">
      <c r="A1425" s="23" t="s">
        <v>1947</v>
      </c>
      <c r="B1425" s="23">
        <v>1964</v>
      </c>
      <c r="C1425" s="23" t="s">
        <v>4806</v>
      </c>
      <c r="D1425" s="23">
        <v>19</v>
      </c>
      <c r="E1425" s="23">
        <v>0</v>
      </c>
      <c r="F1425" s="28">
        <v>11918.2</v>
      </c>
      <c r="G1425" s="23" t="s">
        <v>87</v>
      </c>
      <c r="H1425" s="23" t="s">
        <v>85</v>
      </c>
      <c r="I1425" s="23" t="s">
        <v>4821</v>
      </c>
      <c r="J1425" s="23">
        <f>IF(TRIM(B1425)="?",'Cleaning Summary'!$B$28,B1425)</f>
        <v>1964</v>
      </c>
      <c r="K1425" s="23" t="str">
        <f>IF(TRIM(C1425)="?",'Cleaning Summary'!$B$27,C1425)</f>
        <v>Nov</v>
      </c>
      <c r="L1425" s="23" t="str">
        <f>IF(TRIM(G1425)="?",'Cleaning Summary'!$B$40,G1425)</f>
        <v>tier - 3</v>
      </c>
      <c r="M1425" s="23" t="str">
        <f>IF(TRIM(H1425)="?",'Cleaning Summary'!$B$45,H1425)</f>
        <v>tier - 1</v>
      </c>
      <c r="N1425" s="23" t="str">
        <f>IF(TRIM(I1425)="?",'Cleaning Summary'!$B$29,I1425)</f>
        <v>R1021</v>
      </c>
      <c r="O1425" s="29">
        <f>DATE(J1425,MATCH(K1425,{"Jan","Feb","Mar","Apr","May","Jun","Jul","Aug","Sep","Oct","Nov","Dec"},0),D1425)</f>
        <v>23700</v>
      </c>
      <c r="P1425" s="23">
        <f>DATEDIF(O1425,'Cleaning Summary'!$B$62,"Y")</f>
        <v>58</v>
      </c>
    </row>
    <row r="1426" spans="1:16" x14ac:dyDescent="0.35">
      <c r="A1426" s="23" t="s">
        <v>1945</v>
      </c>
      <c r="B1426" s="23">
        <v>1964</v>
      </c>
      <c r="C1426" s="23" t="s">
        <v>4809</v>
      </c>
      <c r="D1426" s="23">
        <v>20</v>
      </c>
      <c r="E1426" s="23">
        <v>0</v>
      </c>
      <c r="F1426" s="28">
        <v>11931.13</v>
      </c>
      <c r="G1426" s="23" t="s">
        <v>87</v>
      </c>
      <c r="H1426" s="23" t="s">
        <v>85</v>
      </c>
      <c r="I1426" s="23" t="s">
        <v>4814</v>
      </c>
      <c r="J1426" s="23">
        <f>IF(TRIM(B1426)="?",'Cleaning Summary'!$B$28,B1426)</f>
        <v>1964</v>
      </c>
      <c r="K1426" s="23" t="str">
        <f>IF(TRIM(C1426)="?",'Cleaning Summary'!$B$27,C1426)</f>
        <v>Dec</v>
      </c>
      <c r="L1426" s="23" t="str">
        <f>IF(TRIM(G1426)="?",'Cleaning Summary'!$B$40,G1426)</f>
        <v>tier - 3</v>
      </c>
      <c r="M1426" s="23" t="str">
        <f>IF(TRIM(H1426)="?",'Cleaning Summary'!$B$45,H1426)</f>
        <v>tier - 1</v>
      </c>
      <c r="N1426" s="23" t="str">
        <f>IF(TRIM(I1426)="?",'Cleaning Summary'!$B$29,I1426)</f>
        <v>R1019</v>
      </c>
      <c r="O1426" s="29">
        <f>DATE(J1426,MATCH(K1426,{"Jan","Feb","Mar","Apr","May","Jun","Jul","Aug","Sep","Oct","Nov","Dec"},0),D1426)</f>
        <v>23731</v>
      </c>
      <c r="P1426" s="23">
        <f>DATEDIF(O1426,'Cleaning Summary'!$B$62,"Y")</f>
        <v>58</v>
      </c>
    </row>
    <row r="1427" spans="1:16" x14ac:dyDescent="0.35">
      <c r="A1427" s="23" t="s">
        <v>1943</v>
      </c>
      <c r="B1427" s="23">
        <v>1964</v>
      </c>
      <c r="C1427" s="23" t="s">
        <v>4810</v>
      </c>
      <c r="D1427" s="23">
        <v>2</v>
      </c>
      <c r="E1427" s="23">
        <v>0</v>
      </c>
      <c r="F1427" s="28">
        <v>11938.26</v>
      </c>
      <c r="G1427" s="23" t="s">
        <v>87</v>
      </c>
      <c r="H1427" s="23" t="s">
        <v>87</v>
      </c>
      <c r="I1427" s="23" t="s">
        <v>4814</v>
      </c>
      <c r="J1427" s="23">
        <f>IF(TRIM(B1427)="?",'Cleaning Summary'!$B$28,B1427)</f>
        <v>1964</v>
      </c>
      <c r="K1427" s="23" t="str">
        <f>IF(TRIM(C1427)="?",'Cleaning Summary'!$B$27,C1427)</f>
        <v>Aug</v>
      </c>
      <c r="L1427" s="23" t="str">
        <f>IF(TRIM(G1427)="?",'Cleaning Summary'!$B$40,G1427)</f>
        <v>tier - 3</v>
      </c>
      <c r="M1427" s="23" t="str">
        <f>IF(TRIM(H1427)="?",'Cleaning Summary'!$B$45,H1427)</f>
        <v>tier - 3</v>
      </c>
      <c r="N1427" s="23" t="str">
        <f>IF(TRIM(I1427)="?",'Cleaning Summary'!$B$29,I1427)</f>
        <v>R1019</v>
      </c>
      <c r="O1427" s="29">
        <f>DATE(J1427,MATCH(K1427,{"Jan","Feb","Mar","Apr","May","Jun","Jul","Aug","Sep","Oct","Nov","Dec"},0),D1427)</f>
        <v>23591</v>
      </c>
      <c r="P1427" s="23">
        <f>DATEDIF(O1427,'Cleaning Summary'!$B$62,"Y")</f>
        <v>58</v>
      </c>
    </row>
    <row r="1428" spans="1:16" x14ac:dyDescent="0.35">
      <c r="A1428" s="23" t="s">
        <v>1941</v>
      </c>
      <c r="B1428" s="23">
        <v>1991</v>
      </c>
      <c r="C1428" s="23" t="s">
        <v>4811</v>
      </c>
      <c r="D1428" s="23">
        <v>19</v>
      </c>
      <c r="E1428" s="23">
        <v>3</v>
      </c>
      <c r="F1428" s="28">
        <v>11941.83</v>
      </c>
      <c r="G1428" s="23" t="s">
        <v>87</v>
      </c>
      <c r="H1428" s="23" t="s">
        <v>85</v>
      </c>
      <c r="I1428" s="23" t="s">
        <v>4819</v>
      </c>
      <c r="J1428" s="23">
        <f>IF(TRIM(B1428)="?",'Cleaning Summary'!$B$28,B1428)</f>
        <v>1991</v>
      </c>
      <c r="K1428" s="23" t="str">
        <f>IF(TRIM(C1428)="?",'Cleaning Summary'!$B$27,C1428)</f>
        <v>Oct</v>
      </c>
      <c r="L1428" s="23" t="str">
        <f>IF(TRIM(G1428)="?",'Cleaning Summary'!$B$40,G1428)</f>
        <v>tier - 3</v>
      </c>
      <c r="M1428" s="23" t="str">
        <f>IF(TRIM(H1428)="?",'Cleaning Summary'!$B$45,H1428)</f>
        <v>tier - 1</v>
      </c>
      <c r="N1428" s="23" t="str">
        <f>IF(TRIM(I1428)="?",'Cleaning Summary'!$B$29,I1428)</f>
        <v>R1023</v>
      </c>
      <c r="O1428" s="29">
        <f>DATE(J1428,MATCH(K1428,{"Jan","Feb","Mar","Apr","May","Jun","Jul","Aug","Sep","Oct","Nov","Dec"},0),D1428)</f>
        <v>33530</v>
      </c>
      <c r="P1428" s="23">
        <f>DATEDIF(O1428,'Cleaning Summary'!$B$62,"Y")</f>
        <v>31</v>
      </c>
    </row>
    <row r="1429" spans="1:16" x14ac:dyDescent="0.35">
      <c r="A1429" s="23" t="s">
        <v>1939</v>
      </c>
      <c r="B1429" s="23">
        <v>1964</v>
      </c>
      <c r="C1429" s="23" t="s">
        <v>4809</v>
      </c>
      <c r="D1429" s="23">
        <v>25</v>
      </c>
      <c r="E1429" s="23">
        <v>0</v>
      </c>
      <c r="F1429" s="28">
        <v>11944.59</v>
      </c>
      <c r="G1429" s="23" t="s">
        <v>87</v>
      </c>
      <c r="H1429" s="23" t="s">
        <v>86</v>
      </c>
      <c r="I1429" s="23" t="s">
        <v>4815</v>
      </c>
      <c r="J1429" s="23">
        <f>IF(TRIM(B1429)="?",'Cleaning Summary'!$B$28,B1429)</f>
        <v>1964</v>
      </c>
      <c r="K1429" s="23" t="str">
        <f>IF(TRIM(C1429)="?",'Cleaning Summary'!$B$27,C1429)</f>
        <v>Dec</v>
      </c>
      <c r="L1429" s="23" t="str">
        <f>IF(TRIM(G1429)="?",'Cleaning Summary'!$B$40,G1429)</f>
        <v>tier - 3</v>
      </c>
      <c r="M1429" s="23" t="str">
        <f>IF(TRIM(H1429)="?",'Cleaning Summary'!$B$45,H1429)</f>
        <v>tier - 2</v>
      </c>
      <c r="N1429" s="23" t="str">
        <f>IF(TRIM(I1429)="?",'Cleaning Summary'!$B$29,I1429)</f>
        <v>R1016</v>
      </c>
      <c r="O1429" s="29">
        <f>DATE(J1429,MATCH(K1429,{"Jan","Feb","Mar","Apr","May","Jun","Jul","Aug","Sep","Oct","Nov","Dec"},0),D1429)</f>
        <v>23736</v>
      </c>
      <c r="P1429" s="23">
        <f>DATEDIF(O1429,'Cleaning Summary'!$B$62,"Y")</f>
        <v>58</v>
      </c>
    </row>
    <row r="1430" spans="1:16" x14ac:dyDescent="0.35">
      <c r="A1430" s="23" t="s">
        <v>1937</v>
      </c>
      <c r="B1430" s="23">
        <v>1965</v>
      </c>
      <c r="C1430" s="23" t="s">
        <v>4806</v>
      </c>
      <c r="D1430" s="23">
        <v>1</v>
      </c>
      <c r="E1430" s="23">
        <v>1</v>
      </c>
      <c r="F1430" s="28">
        <v>11945.13</v>
      </c>
      <c r="G1430" s="23" t="s">
        <v>87</v>
      </c>
      <c r="H1430" s="23" t="s">
        <v>86</v>
      </c>
      <c r="I1430" s="23" t="s">
        <v>4808</v>
      </c>
      <c r="J1430" s="23">
        <f>IF(TRIM(B1430)="?",'Cleaning Summary'!$B$28,B1430)</f>
        <v>1965</v>
      </c>
      <c r="K1430" s="23" t="str">
        <f>IF(TRIM(C1430)="?",'Cleaning Summary'!$B$27,C1430)</f>
        <v>Nov</v>
      </c>
      <c r="L1430" s="23" t="str">
        <f>IF(TRIM(G1430)="?",'Cleaning Summary'!$B$40,G1430)</f>
        <v>tier - 3</v>
      </c>
      <c r="M1430" s="23" t="str">
        <f>IF(TRIM(H1430)="?",'Cleaning Summary'!$B$45,H1430)</f>
        <v>tier - 2</v>
      </c>
      <c r="N1430" s="23" t="str">
        <f>IF(TRIM(I1430)="?",'Cleaning Summary'!$B$29,I1430)</f>
        <v>R1012</v>
      </c>
      <c r="O1430" s="29">
        <f>DATE(J1430,MATCH(K1430,{"Jan","Feb","Mar","Apr","May","Jun","Jul","Aug","Sep","Oct","Nov","Dec"},0),D1430)</f>
        <v>24047</v>
      </c>
      <c r="P1430" s="23">
        <f>DATEDIF(O1430,'Cleaning Summary'!$B$62,"Y")</f>
        <v>57</v>
      </c>
    </row>
    <row r="1431" spans="1:16" x14ac:dyDescent="0.35">
      <c r="A1431" s="23" t="s">
        <v>1935</v>
      </c>
      <c r="B1431" s="23">
        <v>1964</v>
      </c>
      <c r="C1431" s="23" t="s">
        <v>73</v>
      </c>
      <c r="D1431" s="23">
        <v>29</v>
      </c>
      <c r="E1431" s="23">
        <v>1</v>
      </c>
      <c r="F1431" s="28">
        <v>11946.63</v>
      </c>
      <c r="G1431" s="23" t="s">
        <v>87</v>
      </c>
      <c r="H1431" s="23" t="s">
        <v>86</v>
      </c>
      <c r="I1431" s="23" t="s">
        <v>4805</v>
      </c>
      <c r="J1431" s="23">
        <f>IF(TRIM(B1431)="?",'Cleaning Summary'!$B$28,B1431)</f>
        <v>1964</v>
      </c>
      <c r="K1431" s="23" t="str">
        <f>IF(TRIM(C1431)="?",'Cleaning Summary'!$B$27,C1431)</f>
        <v>Sep</v>
      </c>
      <c r="L1431" s="23" t="str">
        <f>IF(TRIM(G1431)="?",'Cleaning Summary'!$B$40,G1431)</f>
        <v>tier - 3</v>
      </c>
      <c r="M1431" s="23" t="str">
        <f>IF(TRIM(H1431)="?",'Cleaning Summary'!$B$45,H1431)</f>
        <v>tier - 2</v>
      </c>
      <c r="N1431" s="23" t="str">
        <f>IF(TRIM(I1431)="?",'Cleaning Summary'!$B$29,I1431)</f>
        <v>R1013</v>
      </c>
      <c r="O1431" s="29">
        <f>DATE(J1431,MATCH(K1431,{"Jan","Feb","Mar","Apr","May","Jun","Jul","Aug","Sep","Oct","Nov","Dec"},0),D1431)</f>
        <v>23649</v>
      </c>
      <c r="P1431" s="23">
        <f>DATEDIF(O1431,'Cleaning Summary'!$B$62,"Y")</f>
        <v>58</v>
      </c>
    </row>
    <row r="1432" spans="1:16" x14ac:dyDescent="0.35">
      <c r="A1432" s="23" t="s">
        <v>1933</v>
      </c>
      <c r="B1432" s="23">
        <v>1967</v>
      </c>
      <c r="C1432" s="23" t="s">
        <v>4809</v>
      </c>
      <c r="D1432" s="23">
        <v>22</v>
      </c>
      <c r="E1432" s="23">
        <v>3</v>
      </c>
      <c r="F1432" s="28">
        <v>11987.17</v>
      </c>
      <c r="G1432" s="23" t="s">
        <v>87</v>
      </c>
      <c r="H1432" s="23" t="s">
        <v>87</v>
      </c>
      <c r="I1432" s="23" t="s">
        <v>4805</v>
      </c>
      <c r="J1432" s="23">
        <f>IF(TRIM(B1432)="?",'Cleaning Summary'!$B$28,B1432)</f>
        <v>1967</v>
      </c>
      <c r="K1432" s="23" t="str">
        <f>IF(TRIM(C1432)="?",'Cleaning Summary'!$B$27,C1432)</f>
        <v>Dec</v>
      </c>
      <c r="L1432" s="23" t="str">
        <f>IF(TRIM(G1432)="?",'Cleaning Summary'!$B$40,G1432)</f>
        <v>tier - 3</v>
      </c>
      <c r="M1432" s="23" t="str">
        <f>IF(TRIM(H1432)="?",'Cleaning Summary'!$B$45,H1432)</f>
        <v>tier - 3</v>
      </c>
      <c r="N1432" s="23" t="str">
        <f>IF(TRIM(I1432)="?",'Cleaning Summary'!$B$29,I1432)</f>
        <v>R1013</v>
      </c>
      <c r="O1432" s="29">
        <f>DATE(J1432,MATCH(K1432,{"Jan","Feb","Mar","Apr","May","Jun","Jul","Aug","Sep","Oct","Nov","Dec"},0),D1432)</f>
        <v>24828</v>
      </c>
      <c r="P1432" s="23">
        <f>DATEDIF(O1432,'Cleaning Summary'!$B$62,"Y")</f>
        <v>55</v>
      </c>
    </row>
    <row r="1433" spans="1:16" x14ac:dyDescent="0.35">
      <c r="A1433" s="23" t="s">
        <v>1931</v>
      </c>
      <c r="B1433" s="23">
        <v>1983</v>
      </c>
      <c r="C1433" s="23" t="s">
        <v>4804</v>
      </c>
      <c r="D1433" s="23">
        <v>4</v>
      </c>
      <c r="E1433" s="23">
        <v>3</v>
      </c>
      <c r="F1433" s="28">
        <v>11987.68</v>
      </c>
      <c r="G1433" s="23" t="s">
        <v>87</v>
      </c>
      <c r="H1433" s="23" t="s">
        <v>86</v>
      </c>
      <c r="I1433" s="23" t="s">
        <v>4824</v>
      </c>
      <c r="J1433" s="23">
        <f>IF(TRIM(B1433)="?",'Cleaning Summary'!$B$28,B1433)</f>
        <v>1983</v>
      </c>
      <c r="K1433" s="23" t="str">
        <f>IF(TRIM(C1433)="?",'Cleaning Summary'!$B$27,C1433)</f>
        <v>Jul</v>
      </c>
      <c r="L1433" s="23" t="str">
        <f>IF(TRIM(G1433)="?",'Cleaning Summary'!$B$40,G1433)</f>
        <v>tier - 3</v>
      </c>
      <c r="M1433" s="23" t="str">
        <f>IF(TRIM(H1433)="?",'Cleaning Summary'!$B$45,H1433)</f>
        <v>tier - 2</v>
      </c>
      <c r="N1433" s="23" t="str">
        <f>IF(TRIM(I1433)="?",'Cleaning Summary'!$B$29,I1433)</f>
        <v>R1026</v>
      </c>
      <c r="O1433" s="29">
        <f>DATE(J1433,MATCH(K1433,{"Jan","Feb","Mar","Apr","May","Jun","Jul","Aug","Sep","Oct","Nov","Dec"},0),D1433)</f>
        <v>30501</v>
      </c>
      <c r="P1433" s="23">
        <f>DATEDIF(O1433,'Cleaning Summary'!$B$62,"Y")</f>
        <v>39</v>
      </c>
    </row>
    <row r="1434" spans="1:16" x14ac:dyDescent="0.35">
      <c r="A1434" s="23" t="s">
        <v>1929</v>
      </c>
      <c r="B1434" s="23">
        <v>1993</v>
      </c>
      <c r="C1434" s="23" t="s">
        <v>4809</v>
      </c>
      <c r="D1434" s="23">
        <v>12</v>
      </c>
      <c r="E1434" s="23">
        <v>0</v>
      </c>
      <c r="F1434" s="28">
        <v>11994.89</v>
      </c>
      <c r="G1434" s="23" t="s">
        <v>87</v>
      </c>
      <c r="H1434" s="23" t="s">
        <v>86</v>
      </c>
      <c r="I1434" s="23" t="s">
        <v>4808</v>
      </c>
      <c r="J1434" s="23">
        <f>IF(TRIM(B1434)="?",'Cleaning Summary'!$B$28,B1434)</f>
        <v>1993</v>
      </c>
      <c r="K1434" s="23" t="str">
        <f>IF(TRIM(C1434)="?",'Cleaning Summary'!$B$27,C1434)</f>
        <v>Dec</v>
      </c>
      <c r="L1434" s="23" t="str">
        <f>IF(TRIM(G1434)="?",'Cleaning Summary'!$B$40,G1434)</f>
        <v>tier - 3</v>
      </c>
      <c r="M1434" s="23" t="str">
        <f>IF(TRIM(H1434)="?",'Cleaning Summary'!$B$45,H1434)</f>
        <v>tier - 2</v>
      </c>
      <c r="N1434" s="23" t="str">
        <f>IF(TRIM(I1434)="?",'Cleaning Summary'!$B$29,I1434)</f>
        <v>R1012</v>
      </c>
      <c r="O1434" s="29">
        <f>DATE(J1434,MATCH(K1434,{"Jan","Feb","Mar","Apr","May","Jun","Jul","Aug","Sep","Oct","Nov","Dec"},0),D1434)</f>
        <v>34315</v>
      </c>
      <c r="P1434" s="23">
        <f>DATEDIF(O1434,'Cleaning Summary'!$B$62,"Y")</f>
        <v>29</v>
      </c>
    </row>
    <row r="1435" spans="1:16" x14ac:dyDescent="0.35">
      <c r="A1435" s="23" t="s">
        <v>1927</v>
      </c>
      <c r="B1435" s="23">
        <v>1982</v>
      </c>
      <c r="C1435" s="23" t="s">
        <v>4811</v>
      </c>
      <c r="D1435" s="23">
        <v>17</v>
      </c>
      <c r="E1435" s="23">
        <v>3</v>
      </c>
      <c r="F1435" s="28">
        <v>12001.29</v>
      </c>
      <c r="G1435" s="23" t="s">
        <v>87</v>
      </c>
      <c r="H1435" s="23" t="s">
        <v>87</v>
      </c>
      <c r="I1435" s="23" t="s">
        <v>4821</v>
      </c>
      <c r="J1435" s="23">
        <f>IF(TRIM(B1435)="?",'Cleaning Summary'!$B$28,B1435)</f>
        <v>1982</v>
      </c>
      <c r="K1435" s="23" t="str">
        <f>IF(TRIM(C1435)="?",'Cleaning Summary'!$B$27,C1435)</f>
        <v>Oct</v>
      </c>
      <c r="L1435" s="23" t="str">
        <f>IF(TRIM(G1435)="?",'Cleaning Summary'!$B$40,G1435)</f>
        <v>tier - 3</v>
      </c>
      <c r="M1435" s="23" t="str">
        <f>IF(TRIM(H1435)="?",'Cleaning Summary'!$B$45,H1435)</f>
        <v>tier - 3</v>
      </c>
      <c r="N1435" s="23" t="str">
        <f>IF(TRIM(I1435)="?",'Cleaning Summary'!$B$29,I1435)</f>
        <v>R1021</v>
      </c>
      <c r="O1435" s="29">
        <f>DATE(J1435,MATCH(K1435,{"Jan","Feb","Mar","Apr","May","Jun","Jul","Aug","Sep","Oct","Nov","Dec"},0),D1435)</f>
        <v>30241</v>
      </c>
      <c r="P1435" s="23">
        <f>DATEDIF(O1435,'Cleaning Summary'!$B$62,"Y")</f>
        <v>40</v>
      </c>
    </row>
    <row r="1436" spans="1:16" x14ac:dyDescent="0.35">
      <c r="A1436" s="23" t="s">
        <v>1925</v>
      </c>
      <c r="B1436" s="23">
        <v>1965</v>
      </c>
      <c r="C1436" s="23" t="s">
        <v>4807</v>
      </c>
      <c r="D1436" s="23">
        <v>9</v>
      </c>
      <c r="E1436" s="23">
        <v>0</v>
      </c>
      <c r="F1436" s="28">
        <v>12029.29</v>
      </c>
      <c r="G1436" s="23" t="s">
        <v>87</v>
      </c>
      <c r="H1436" s="23" t="s">
        <v>86</v>
      </c>
      <c r="I1436" s="23" t="s">
        <v>4818</v>
      </c>
      <c r="J1436" s="23">
        <f>IF(TRIM(B1436)="?",'Cleaning Summary'!$B$28,B1436)</f>
        <v>1965</v>
      </c>
      <c r="K1436" s="23" t="str">
        <f>IF(TRIM(C1436)="?",'Cleaning Summary'!$B$27,C1436)</f>
        <v>Jun</v>
      </c>
      <c r="L1436" s="23" t="str">
        <f>IF(TRIM(G1436)="?",'Cleaning Summary'!$B$40,G1436)</f>
        <v>tier - 3</v>
      </c>
      <c r="M1436" s="23" t="str">
        <f>IF(TRIM(H1436)="?",'Cleaning Summary'!$B$45,H1436)</f>
        <v>tier - 2</v>
      </c>
      <c r="N1436" s="23" t="str">
        <f>IF(TRIM(I1436)="?",'Cleaning Summary'!$B$29,I1436)</f>
        <v>R1024</v>
      </c>
      <c r="O1436" s="29">
        <f>DATE(J1436,MATCH(K1436,{"Jan","Feb","Mar","Apr","May","Jun","Jul","Aug","Sep","Oct","Nov","Dec"},0),D1436)</f>
        <v>23902</v>
      </c>
      <c r="P1436" s="23">
        <f>DATEDIF(O1436,'Cleaning Summary'!$B$62,"Y")</f>
        <v>57</v>
      </c>
    </row>
    <row r="1437" spans="1:16" x14ac:dyDescent="0.35">
      <c r="A1437" s="23" t="s">
        <v>1923</v>
      </c>
      <c r="B1437" s="23">
        <v>1965</v>
      </c>
      <c r="C1437" s="23" t="s">
        <v>4811</v>
      </c>
      <c r="D1437" s="23">
        <v>29</v>
      </c>
      <c r="E1437" s="23">
        <v>1</v>
      </c>
      <c r="F1437" s="28">
        <v>12032.33</v>
      </c>
      <c r="G1437" s="23" t="s">
        <v>87</v>
      </c>
      <c r="H1437" s="23" t="s">
        <v>85</v>
      </c>
      <c r="I1437" s="23" t="s">
        <v>4812</v>
      </c>
      <c r="J1437" s="23">
        <f>IF(TRIM(B1437)="?",'Cleaning Summary'!$B$28,B1437)</f>
        <v>1965</v>
      </c>
      <c r="K1437" s="23" t="str">
        <f>IF(TRIM(C1437)="?",'Cleaning Summary'!$B$27,C1437)</f>
        <v>Oct</v>
      </c>
      <c r="L1437" s="23" t="str">
        <f>IF(TRIM(G1437)="?",'Cleaning Summary'!$B$40,G1437)</f>
        <v>tier - 3</v>
      </c>
      <c r="M1437" s="23" t="str">
        <f>IF(TRIM(H1437)="?",'Cleaning Summary'!$B$45,H1437)</f>
        <v>tier - 1</v>
      </c>
      <c r="N1437" s="23" t="str">
        <f>IF(TRIM(I1437)="?",'Cleaning Summary'!$B$29,I1437)</f>
        <v>R1011</v>
      </c>
      <c r="O1437" s="29">
        <f>DATE(J1437,MATCH(K1437,{"Jan","Feb","Mar","Apr","May","Jun","Jul","Aug","Sep","Oct","Nov","Dec"},0),D1437)</f>
        <v>24044</v>
      </c>
      <c r="P1437" s="23">
        <f>DATEDIF(O1437,'Cleaning Summary'!$B$62,"Y")</f>
        <v>57</v>
      </c>
    </row>
    <row r="1438" spans="1:16" x14ac:dyDescent="0.35">
      <c r="A1438" s="23" t="s">
        <v>1921</v>
      </c>
      <c r="B1438" s="23">
        <v>1979</v>
      </c>
      <c r="C1438" s="23" t="s">
        <v>4811</v>
      </c>
      <c r="D1438" s="23">
        <v>16</v>
      </c>
      <c r="E1438" s="23">
        <v>2</v>
      </c>
      <c r="F1438" s="28">
        <v>12035.18</v>
      </c>
      <c r="G1438" s="23" t="s">
        <v>87</v>
      </c>
      <c r="H1438" s="23" t="s">
        <v>87</v>
      </c>
      <c r="I1438" s="23" t="s">
        <v>4821</v>
      </c>
      <c r="J1438" s="23">
        <f>IF(TRIM(B1438)="?",'Cleaning Summary'!$B$28,B1438)</f>
        <v>1979</v>
      </c>
      <c r="K1438" s="23" t="str">
        <f>IF(TRIM(C1438)="?",'Cleaning Summary'!$B$27,C1438)</f>
        <v>Oct</v>
      </c>
      <c r="L1438" s="23" t="str">
        <f>IF(TRIM(G1438)="?",'Cleaning Summary'!$B$40,G1438)</f>
        <v>tier - 3</v>
      </c>
      <c r="M1438" s="23" t="str">
        <f>IF(TRIM(H1438)="?",'Cleaning Summary'!$B$45,H1438)</f>
        <v>tier - 3</v>
      </c>
      <c r="N1438" s="23" t="str">
        <f>IF(TRIM(I1438)="?",'Cleaning Summary'!$B$29,I1438)</f>
        <v>R1021</v>
      </c>
      <c r="O1438" s="29">
        <f>DATE(J1438,MATCH(K1438,{"Jan","Feb","Mar","Apr","May","Jun","Jul","Aug","Sep","Oct","Nov","Dec"},0),D1438)</f>
        <v>29144</v>
      </c>
      <c r="P1438" s="23">
        <f>DATEDIF(O1438,'Cleaning Summary'!$B$62,"Y")</f>
        <v>43</v>
      </c>
    </row>
    <row r="1439" spans="1:16" x14ac:dyDescent="0.35">
      <c r="A1439" s="23" t="s">
        <v>1919</v>
      </c>
      <c r="B1439" s="23">
        <v>1966</v>
      </c>
      <c r="C1439" s="23" t="s">
        <v>4806</v>
      </c>
      <c r="D1439" s="23">
        <v>24</v>
      </c>
      <c r="E1439" s="23">
        <v>1</v>
      </c>
      <c r="F1439" s="28">
        <v>12044.34</v>
      </c>
      <c r="G1439" s="23" t="s">
        <v>87</v>
      </c>
      <c r="H1439" s="23" t="s">
        <v>85</v>
      </c>
      <c r="I1439" s="23" t="s">
        <v>4808</v>
      </c>
      <c r="J1439" s="23">
        <f>IF(TRIM(B1439)="?",'Cleaning Summary'!$B$28,B1439)</f>
        <v>1966</v>
      </c>
      <c r="K1439" s="23" t="str">
        <f>IF(TRIM(C1439)="?",'Cleaning Summary'!$B$27,C1439)</f>
        <v>Nov</v>
      </c>
      <c r="L1439" s="23" t="str">
        <f>IF(TRIM(G1439)="?",'Cleaning Summary'!$B$40,G1439)</f>
        <v>tier - 3</v>
      </c>
      <c r="M1439" s="23" t="str">
        <f>IF(TRIM(H1439)="?",'Cleaning Summary'!$B$45,H1439)</f>
        <v>tier - 1</v>
      </c>
      <c r="N1439" s="23" t="str">
        <f>IF(TRIM(I1439)="?",'Cleaning Summary'!$B$29,I1439)</f>
        <v>R1012</v>
      </c>
      <c r="O1439" s="29">
        <f>DATE(J1439,MATCH(K1439,{"Jan","Feb","Mar","Apr","May","Jun","Jul","Aug","Sep","Oct","Nov","Dec"},0),D1439)</f>
        <v>24435</v>
      </c>
      <c r="P1439" s="23">
        <f>DATEDIF(O1439,'Cleaning Summary'!$B$62,"Y")</f>
        <v>56</v>
      </c>
    </row>
    <row r="1440" spans="1:16" x14ac:dyDescent="0.35">
      <c r="A1440" s="23" t="s">
        <v>1917</v>
      </c>
      <c r="B1440" s="23">
        <v>1986</v>
      </c>
      <c r="C1440" s="23" t="s">
        <v>73</v>
      </c>
      <c r="D1440" s="23">
        <v>7</v>
      </c>
      <c r="E1440" s="23">
        <v>3</v>
      </c>
      <c r="F1440" s="28">
        <v>12048.13</v>
      </c>
      <c r="G1440" s="23" t="s">
        <v>87</v>
      </c>
      <c r="H1440" s="23" t="s">
        <v>86</v>
      </c>
      <c r="I1440" s="23" t="s">
        <v>4824</v>
      </c>
      <c r="J1440" s="23">
        <f>IF(TRIM(B1440)="?",'Cleaning Summary'!$B$28,B1440)</f>
        <v>1986</v>
      </c>
      <c r="K1440" s="23" t="str">
        <f>IF(TRIM(C1440)="?",'Cleaning Summary'!$B$27,C1440)</f>
        <v>Sep</v>
      </c>
      <c r="L1440" s="23" t="str">
        <f>IF(TRIM(G1440)="?",'Cleaning Summary'!$B$40,G1440)</f>
        <v>tier - 3</v>
      </c>
      <c r="M1440" s="23" t="str">
        <f>IF(TRIM(H1440)="?",'Cleaning Summary'!$B$45,H1440)</f>
        <v>tier - 2</v>
      </c>
      <c r="N1440" s="23" t="str">
        <f>IF(TRIM(I1440)="?",'Cleaning Summary'!$B$29,I1440)</f>
        <v>R1026</v>
      </c>
      <c r="O1440" s="29">
        <f>DATE(J1440,MATCH(K1440,{"Jan","Feb","Mar","Apr","May","Jun","Jul","Aug","Sep","Oct","Nov","Dec"},0),D1440)</f>
        <v>31662</v>
      </c>
      <c r="P1440" s="23">
        <f>DATEDIF(O1440,'Cleaning Summary'!$B$62,"Y")</f>
        <v>36</v>
      </c>
    </row>
    <row r="1441" spans="1:16" x14ac:dyDescent="0.35">
      <c r="A1441" s="23" t="s">
        <v>1915</v>
      </c>
      <c r="B1441" s="23">
        <v>1984</v>
      </c>
      <c r="C1441" s="23" t="s">
        <v>73</v>
      </c>
      <c r="D1441" s="23">
        <v>2</v>
      </c>
      <c r="E1441" s="23">
        <v>3</v>
      </c>
      <c r="F1441" s="28">
        <v>12091.34</v>
      </c>
      <c r="G1441" s="23" t="s">
        <v>87</v>
      </c>
      <c r="H1441" s="23" t="s">
        <v>86</v>
      </c>
      <c r="I1441" s="23" t="s">
        <v>4825</v>
      </c>
      <c r="J1441" s="23">
        <f>IF(TRIM(B1441)="?",'Cleaning Summary'!$B$28,B1441)</f>
        <v>1984</v>
      </c>
      <c r="K1441" s="23" t="str">
        <f>IF(TRIM(C1441)="?",'Cleaning Summary'!$B$27,C1441)</f>
        <v>Sep</v>
      </c>
      <c r="L1441" s="23" t="str">
        <f>IF(TRIM(G1441)="?",'Cleaning Summary'!$B$40,G1441)</f>
        <v>tier - 3</v>
      </c>
      <c r="M1441" s="23" t="str">
        <f>IF(TRIM(H1441)="?",'Cleaning Summary'!$B$45,H1441)</f>
        <v>tier - 2</v>
      </c>
      <c r="N1441" s="23" t="str">
        <f>IF(TRIM(I1441)="?",'Cleaning Summary'!$B$29,I1441)</f>
        <v>R1022</v>
      </c>
      <c r="O1441" s="29">
        <f>DATE(J1441,MATCH(K1441,{"Jan","Feb","Mar","Apr","May","Jun","Jul","Aug","Sep","Oct","Nov","Dec"},0),D1441)</f>
        <v>30927</v>
      </c>
      <c r="P1441" s="23">
        <f>DATEDIF(O1441,'Cleaning Summary'!$B$62,"Y")</f>
        <v>38</v>
      </c>
    </row>
    <row r="1442" spans="1:16" x14ac:dyDescent="0.35">
      <c r="A1442" s="23" t="s">
        <v>1913</v>
      </c>
      <c r="B1442" s="23">
        <v>1968</v>
      </c>
      <c r="C1442" s="23" t="s">
        <v>4807</v>
      </c>
      <c r="D1442" s="23">
        <v>21</v>
      </c>
      <c r="E1442" s="23">
        <v>3</v>
      </c>
      <c r="F1442" s="28">
        <v>12094.48</v>
      </c>
      <c r="G1442" s="23" t="s">
        <v>87</v>
      </c>
      <c r="H1442" s="23" t="s">
        <v>87</v>
      </c>
      <c r="I1442" s="23" t="s">
        <v>4812</v>
      </c>
      <c r="J1442" s="23">
        <f>IF(TRIM(B1442)="?",'Cleaning Summary'!$B$28,B1442)</f>
        <v>1968</v>
      </c>
      <c r="K1442" s="23" t="str">
        <f>IF(TRIM(C1442)="?",'Cleaning Summary'!$B$27,C1442)</f>
        <v>Jun</v>
      </c>
      <c r="L1442" s="23" t="str">
        <f>IF(TRIM(G1442)="?",'Cleaning Summary'!$B$40,G1442)</f>
        <v>tier - 3</v>
      </c>
      <c r="M1442" s="23" t="str">
        <f>IF(TRIM(H1442)="?",'Cleaning Summary'!$B$45,H1442)</f>
        <v>tier - 3</v>
      </c>
      <c r="N1442" s="23" t="str">
        <f>IF(TRIM(I1442)="?",'Cleaning Summary'!$B$29,I1442)</f>
        <v>R1011</v>
      </c>
      <c r="O1442" s="29">
        <f>DATE(J1442,MATCH(K1442,{"Jan","Feb","Mar","Apr","May","Jun","Jul","Aug","Sep","Oct","Nov","Dec"},0),D1442)</f>
        <v>25010</v>
      </c>
      <c r="P1442" s="23">
        <f>DATEDIF(O1442,'Cleaning Summary'!$B$62,"Y")</f>
        <v>54</v>
      </c>
    </row>
    <row r="1443" spans="1:16" x14ac:dyDescent="0.35">
      <c r="A1443" s="23" t="s">
        <v>1911</v>
      </c>
      <c r="B1443" s="23">
        <v>1968</v>
      </c>
      <c r="C1443" s="23" t="s">
        <v>4809</v>
      </c>
      <c r="D1443" s="23">
        <v>9</v>
      </c>
      <c r="E1443" s="23">
        <v>2</v>
      </c>
      <c r="F1443" s="28">
        <v>12096.65</v>
      </c>
      <c r="G1443" s="23" t="s">
        <v>87</v>
      </c>
      <c r="H1443" s="23" t="s">
        <v>85</v>
      </c>
      <c r="I1443" s="23" t="s">
        <v>4818</v>
      </c>
      <c r="J1443" s="23">
        <f>IF(TRIM(B1443)="?",'Cleaning Summary'!$B$28,B1443)</f>
        <v>1968</v>
      </c>
      <c r="K1443" s="23" t="str">
        <f>IF(TRIM(C1443)="?",'Cleaning Summary'!$B$27,C1443)</f>
        <v>Dec</v>
      </c>
      <c r="L1443" s="23" t="str">
        <f>IF(TRIM(G1443)="?",'Cleaning Summary'!$B$40,G1443)</f>
        <v>tier - 3</v>
      </c>
      <c r="M1443" s="23" t="str">
        <f>IF(TRIM(H1443)="?",'Cleaning Summary'!$B$45,H1443)</f>
        <v>tier - 1</v>
      </c>
      <c r="N1443" s="23" t="str">
        <f>IF(TRIM(I1443)="?",'Cleaning Summary'!$B$29,I1443)</f>
        <v>R1024</v>
      </c>
      <c r="O1443" s="29">
        <f>DATE(J1443,MATCH(K1443,{"Jan","Feb","Mar","Apr","May","Jun","Jul","Aug","Sep","Oct","Nov","Dec"},0),D1443)</f>
        <v>25181</v>
      </c>
      <c r="P1443" s="23">
        <f>DATEDIF(O1443,'Cleaning Summary'!$B$62,"Y")</f>
        <v>54</v>
      </c>
    </row>
    <row r="1444" spans="1:16" x14ac:dyDescent="0.35">
      <c r="A1444" s="23" t="s">
        <v>1909</v>
      </c>
      <c r="B1444" s="23">
        <v>1968</v>
      </c>
      <c r="C1444" s="23" t="s">
        <v>4811</v>
      </c>
      <c r="D1444" s="23">
        <v>25</v>
      </c>
      <c r="E1444" s="23">
        <v>3</v>
      </c>
      <c r="F1444" s="28">
        <v>12105.32</v>
      </c>
      <c r="G1444" s="23" t="s">
        <v>87</v>
      </c>
      <c r="H1444" s="23" t="s">
        <v>87</v>
      </c>
      <c r="I1444" s="23" t="s">
        <v>4812</v>
      </c>
      <c r="J1444" s="23">
        <f>IF(TRIM(B1444)="?",'Cleaning Summary'!$B$28,B1444)</f>
        <v>1968</v>
      </c>
      <c r="K1444" s="23" t="str">
        <f>IF(TRIM(C1444)="?",'Cleaning Summary'!$B$27,C1444)</f>
        <v>Oct</v>
      </c>
      <c r="L1444" s="23" t="str">
        <f>IF(TRIM(G1444)="?",'Cleaning Summary'!$B$40,G1444)</f>
        <v>tier - 3</v>
      </c>
      <c r="M1444" s="23" t="str">
        <f>IF(TRIM(H1444)="?",'Cleaning Summary'!$B$45,H1444)</f>
        <v>tier - 3</v>
      </c>
      <c r="N1444" s="23" t="str">
        <f>IF(TRIM(I1444)="?",'Cleaning Summary'!$B$29,I1444)</f>
        <v>R1011</v>
      </c>
      <c r="O1444" s="29">
        <f>DATE(J1444,MATCH(K1444,{"Jan","Feb","Mar","Apr","May","Jun","Jul","Aug","Sep","Oct","Nov","Dec"},0),D1444)</f>
        <v>25136</v>
      </c>
      <c r="P1444" s="23">
        <f>DATEDIF(O1444,'Cleaning Summary'!$B$62,"Y")</f>
        <v>54</v>
      </c>
    </row>
    <row r="1445" spans="1:16" x14ac:dyDescent="0.35">
      <c r="A1445" s="23" t="s">
        <v>1907</v>
      </c>
      <c r="B1445" s="23">
        <v>1963</v>
      </c>
      <c r="C1445" s="23" t="s">
        <v>4804</v>
      </c>
      <c r="D1445" s="23">
        <v>20</v>
      </c>
      <c r="E1445" s="23">
        <v>0</v>
      </c>
      <c r="F1445" s="28">
        <v>12124.99</v>
      </c>
      <c r="G1445" s="23" t="s">
        <v>87</v>
      </c>
      <c r="H1445" s="23" t="s">
        <v>85</v>
      </c>
      <c r="I1445" s="23" t="s">
        <v>4808</v>
      </c>
      <c r="J1445" s="23">
        <f>IF(TRIM(B1445)="?",'Cleaning Summary'!$B$28,B1445)</f>
        <v>1963</v>
      </c>
      <c r="K1445" s="23" t="str">
        <f>IF(TRIM(C1445)="?",'Cleaning Summary'!$B$27,C1445)</f>
        <v>Jul</v>
      </c>
      <c r="L1445" s="23" t="str">
        <f>IF(TRIM(G1445)="?",'Cleaning Summary'!$B$40,G1445)</f>
        <v>tier - 3</v>
      </c>
      <c r="M1445" s="23" t="str">
        <f>IF(TRIM(H1445)="?",'Cleaning Summary'!$B$45,H1445)</f>
        <v>tier - 1</v>
      </c>
      <c r="N1445" s="23" t="str">
        <f>IF(TRIM(I1445)="?",'Cleaning Summary'!$B$29,I1445)</f>
        <v>R1012</v>
      </c>
      <c r="O1445" s="29">
        <f>DATE(J1445,MATCH(K1445,{"Jan","Feb","Mar","Apr","May","Jun","Jul","Aug","Sep","Oct","Nov","Dec"},0),D1445)</f>
        <v>23212</v>
      </c>
      <c r="P1445" s="23">
        <f>DATEDIF(O1445,'Cleaning Summary'!$B$62,"Y")</f>
        <v>59</v>
      </c>
    </row>
    <row r="1446" spans="1:16" x14ac:dyDescent="0.35">
      <c r="A1446" s="23" t="s">
        <v>1905</v>
      </c>
      <c r="B1446" s="23">
        <v>1963</v>
      </c>
      <c r="C1446" s="23" t="s">
        <v>4807</v>
      </c>
      <c r="D1446" s="23">
        <v>4</v>
      </c>
      <c r="E1446" s="23">
        <v>0</v>
      </c>
      <c r="F1446" s="28">
        <v>12129.61</v>
      </c>
      <c r="G1446" s="23" t="s">
        <v>87</v>
      </c>
      <c r="H1446" s="23" t="s">
        <v>85</v>
      </c>
      <c r="I1446" s="23" t="s">
        <v>4808</v>
      </c>
      <c r="J1446" s="23">
        <f>IF(TRIM(B1446)="?",'Cleaning Summary'!$B$28,B1446)</f>
        <v>1963</v>
      </c>
      <c r="K1446" s="23" t="str">
        <f>IF(TRIM(C1446)="?",'Cleaning Summary'!$B$27,C1446)</f>
        <v>Jun</v>
      </c>
      <c r="L1446" s="23" t="str">
        <f>IF(TRIM(G1446)="?",'Cleaning Summary'!$B$40,G1446)</f>
        <v>tier - 3</v>
      </c>
      <c r="M1446" s="23" t="str">
        <f>IF(TRIM(H1446)="?",'Cleaning Summary'!$B$45,H1446)</f>
        <v>tier - 1</v>
      </c>
      <c r="N1446" s="23" t="str">
        <f>IF(TRIM(I1446)="?",'Cleaning Summary'!$B$29,I1446)</f>
        <v>R1012</v>
      </c>
      <c r="O1446" s="29">
        <f>DATE(J1446,MATCH(K1446,{"Jan","Feb","Mar","Apr","May","Jun","Jul","Aug","Sep","Oct","Nov","Dec"},0),D1446)</f>
        <v>23166</v>
      </c>
      <c r="P1446" s="23">
        <f>DATEDIF(O1446,'Cleaning Summary'!$B$62,"Y")</f>
        <v>60</v>
      </c>
    </row>
    <row r="1447" spans="1:16" x14ac:dyDescent="0.35">
      <c r="A1447" s="23" t="s">
        <v>1903</v>
      </c>
      <c r="B1447" s="23">
        <v>1991</v>
      </c>
      <c r="C1447" s="23" t="s">
        <v>4806</v>
      </c>
      <c r="D1447" s="23">
        <v>6</v>
      </c>
      <c r="E1447" s="23">
        <v>3</v>
      </c>
      <c r="F1447" s="28">
        <v>12130.8</v>
      </c>
      <c r="G1447" s="23" t="s">
        <v>87</v>
      </c>
      <c r="H1447" s="23" t="s">
        <v>87</v>
      </c>
      <c r="I1447" s="23" t="s">
        <v>4824</v>
      </c>
      <c r="J1447" s="23">
        <f>IF(TRIM(B1447)="?",'Cleaning Summary'!$B$28,B1447)</f>
        <v>1991</v>
      </c>
      <c r="K1447" s="23" t="str">
        <f>IF(TRIM(C1447)="?",'Cleaning Summary'!$B$27,C1447)</f>
        <v>Nov</v>
      </c>
      <c r="L1447" s="23" t="str">
        <f>IF(TRIM(G1447)="?",'Cleaning Summary'!$B$40,G1447)</f>
        <v>tier - 3</v>
      </c>
      <c r="M1447" s="23" t="str">
        <f>IF(TRIM(H1447)="?",'Cleaning Summary'!$B$45,H1447)</f>
        <v>tier - 3</v>
      </c>
      <c r="N1447" s="23" t="str">
        <f>IF(TRIM(I1447)="?",'Cleaning Summary'!$B$29,I1447)</f>
        <v>R1026</v>
      </c>
      <c r="O1447" s="29">
        <f>DATE(J1447,MATCH(K1447,{"Jan","Feb","Mar","Apr","May","Jun","Jul","Aug","Sep","Oct","Nov","Dec"},0),D1447)</f>
        <v>33548</v>
      </c>
      <c r="P1447" s="23">
        <f>DATEDIF(O1447,'Cleaning Summary'!$B$62,"Y")</f>
        <v>31</v>
      </c>
    </row>
    <row r="1448" spans="1:16" x14ac:dyDescent="0.35">
      <c r="A1448" s="23" t="s">
        <v>1901</v>
      </c>
      <c r="B1448" s="23">
        <v>1974</v>
      </c>
      <c r="C1448" s="23" t="s">
        <v>73</v>
      </c>
      <c r="D1448" s="23">
        <v>16</v>
      </c>
      <c r="E1448" s="23">
        <v>0</v>
      </c>
      <c r="F1448" s="28">
        <v>12137.6</v>
      </c>
      <c r="G1448" s="23" t="s">
        <v>87</v>
      </c>
      <c r="H1448" s="23" t="s">
        <v>87</v>
      </c>
      <c r="I1448" s="23" t="s">
        <v>4808</v>
      </c>
      <c r="J1448" s="23">
        <f>IF(TRIM(B1448)="?",'Cleaning Summary'!$B$28,B1448)</f>
        <v>1974</v>
      </c>
      <c r="K1448" s="23" t="str">
        <f>IF(TRIM(C1448)="?",'Cleaning Summary'!$B$27,C1448)</f>
        <v>Sep</v>
      </c>
      <c r="L1448" s="23" t="str">
        <f>IF(TRIM(G1448)="?",'Cleaning Summary'!$B$40,G1448)</f>
        <v>tier - 3</v>
      </c>
      <c r="M1448" s="23" t="str">
        <f>IF(TRIM(H1448)="?",'Cleaning Summary'!$B$45,H1448)</f>
        <v>tier - 3</v>
      </c>
      <c r="N1448" s="23" t="str">
        <f>IF(TRIM(I1448)="?",'Cleaning Summary'!$B$29,I1448)</f>
        <v>R1012</v>
      </c>
      <c r="O1448" s="29">
        <f>DATE(J1448,MATCH(K1448,{"Jan","Feb","Mar","Apr","May","Jun","Jul","Aug","Sep","Oct","Nov","Dec"},0),D1448)</f>
        <v>27288</v>
      </c>
      <c r="P1448" s="23">
        <f>DATEDIF(O1448,'Cleaning Summary'!$B$62,"Y")</f>
        <v>48</v>
      </c>
    </row>
    <row r="1449" spans="1:16" x14ac:dyDescent="0.35">
      <c r="A1449" s="23" t="s">
        <v>1899</v>
      </c>
      <c r="B1449" s="23">
        <v>1962</v>
      </c>
      <c r="C1449" s="23" t="s">
        <v>4806</v>
      </c>
      <c r="D1449" s="23">
        <v>4</v>
      </c>
      <c r="E1449" s="23">
        <v>0</v>
      </c>
      <c r="F1449" s="28">
        <v>12142.58</v>
      </c>
      <c r="G1449" s="23" t="s">
        <v>87</v>
      </c>
      <c r="H1449" s="23" t="s">
        <v>86</v>
      </c>
      <c r="I1449" s="23" t="s">
        <v>4805</v>
      </c>
      <c r="J1449" s="23">
        <f>IF(TRIM(B1449)="?",'Cleaning Summary'!$B$28,B1449)</f>
        <v>1962</v>
      </c>
      <c r="K1449" s="23" t="str">
        <f>IF(TRIM(C1449)="?",'Cleaning Summary'!$B$27,C1449)</f>
        <v>Nov</v>
      </c>
      <c r="L1449" s="23" t="str">
        <f>IF(TRIM(G1449)="?",'Cleaning Summary'!$B$40,G1449)</f>
        <v>tier - 3</v>
      </c>
      <c r="M1449" s="23" t="str">
        <f>IF(TRIM(H1449)="?",'Cleaning Summary'!$B$45,H1449)</f>
        <v>tier - 2</v>
      </c>
      <c r="N1449" s="23" t="str">
        <f>IF(TRIM(I1449)="?",'Cleaning Summary'!$B$29,I1449)</f>
        <v>R1013</v>
      </c>
      <c r="O1449" s="29">
        <f>DATE(J1449,MATCH(K1449,{"Jan","Feb","Mar","Apr","May","Jun","Jul","Aug","Sep","Oct","Nov","Dec"},0),D1449)</f>
        <v>22954</v>
      </c>
      <c r="P1449" s="23">
        <f>DATEDIF(O1449,'Cleaning Summary'!$B$62,"Y")</f>
        <v>60</v>
      </c>
    </row>
    <row r="1450" spans="1:16" x14ac:dyDescent="0.35">
      <c r="A1450" s="23" t="s">
        <v>1897</v>
      </c>
      <c r="B1450" s="23">
        <v>1962</v>
      </c>
      <c r="C1450" s="23" t="s">
        <v>73</v>
      </c>
      <c r="D1450" s="23">
        <v>15</v>
      </c>
      <c r="E1450" s="23">
        <v>0</v>
      </c>
      <c r="F1450" s="28">
        <v>12146.97</v>
      </c>
      <c r="G1450" s="23" t="s">
        <v>87</v>
      </c>
      <c r="H1450" s="23" t="s">
        <v>87</v>
      </c>
      <c r="I1450" s="23" t="s">
        <v>4812</v>
      </c>
      <c r="J1450" s="23">
        <f>IF(TRIM(B1450)="?",'Cleaning Summary'!$B$28,B1450)</f>
        <v>1962</v>
      </c>
      <c r="K1450" s="23" t="str">
        <f>IF(TRIM(C1450)="?",'Cleaning Summary'!$B$27,C1450)</f>
        <v>Sep</v>
      </c>
      <c r="L1450" s="23" t="str">
        <f>IF(TRIM(G1450)="?",'Cleaning Summary'!$B$40,G1450)</f>
        <v>tier - 3</v>
      </c>
      <c r="M1450" s="23" t="str">
        <f>IF(TRIM(H1450)="?",'Cleaning Summary'!$B$45,H1450)</f>
        <v>tier - 3</v>
      </c>
      <c r="N1450" s="23" t="str">
        <f>IF(TRIM(I1450)="?",'Cleaning Summary'!$B$29,I1450)</f>
        <v>R1011</v>
      </c>
      <c r="O1450" s="29">
        <f>DATE(J1450,MATCH(K1450,{"Jan","Feb","Mar","Apr","May","Jun","Jul","Aug","Sep","Oct","Nov","Dec"},0),D1450)</f>
        <v>22904</v>
      </c>
      <c r="P1450" s="23">
        <f>DATEDIF(O1450,'Cleaning Summary'!$B$62,"Y")</f>
        <v>60</v>
      </c>
    </row>
    <row r="1451" spans="1:16" x14ac:dyDescent="0.35">
      <c r="A1451" s="23" t="s">
        <v>1895</v>
      </c>
      <c r="B1451" s="23">
        <v>1987</v>
      </c>
      <c r="C1451" s="23" t="s">
        <v>4811</v>
      </c>
      <c r="D1451" s="23">
        <v>5</v>
      </c>
      <c r="E1451" s="23">
        <v>3</v>
      </c>
      <c r="F1451" s="28">
        <v>12148.2</v>
      </c>
      <c r="G1451" s="23" t="s">
        <v>87</v>
      </c>
      <c r="H1451" s="23" t="s">
        <v>87</v>
      </c>
      <c r="I1451" s="23" t="s">
        <v>4808</v>
      </c>
      <c r="J1451" s="23">
        <f>IF(TRIM(B1451)="?",'Cleaning Summary'!$B$28,B1451)</f>
        <v>1987</v>
      </c>
      <c r="K1451" s="23" t="str">
        <f>IF(TRIM(C1451)="?",'Cleaning Summary'!$B$27,C1451)</f>
        <v>Oct</v>
      </c>
      <c r="L1451" s="23" t="str">
        <f>IF(TRIM(G1451)="?",'Cleaning Summary'!$B$40,G1451)</f>
        <v>tier - 3</v>
      </c>
      <c r="M1451" s="23" t="str">
        <f>IF(TRIM(H1451)="?",'Cleaning Summary'!$B$45,H1451)</f>
        <v>tier - 3</v>
      </c>
      <c r="N1451" s="23" t="str">
        <f>IF(TRIM(I1451)="?",'Cleaning Summary'!$B$29,I1451)</f>
        <v>R1012</v>
      </c>
      <c r="O1451" s="29">
        <f>DATE(J1451,MATCH(K1451,{"Jan","Feb","Mar","Apr","May","Jun","Jul","Aug","Sep","Oct","Nov","Dec"},0),D1451)</f>
        <v>32055</v>
      </c>
      <c r="P1451" s="23">
        <f>DATEDIF(O1451,'Cleaning Summary'!$B$62,"Y")</f>
        <v>35</v>
      </c>
    </row>
    <row r="1452" spans="1:16" x14ac:dyDescent="0.35">
      <c r="A1452" s="23" t="s">
        <v>1893</v>
      </c>
      <c r="B1452" s="23">
        <v>1991</v>
      </c>
      <c r="C1452" s="23" t="s">
        <v>4810</v>
      </c>
      <c r="D1452" s="23">
        <v>29</v>
      </c>
      <c r="E1452" s="23">
        <v>3</v>
      </c>
      <c r="F1452" s="28">
        <v>12198.64</v>
      </c>
      <c r="G1452" s="23" t="s">
        <v>87</v>
      </c>
      <c r="H1452" s="23" t="s">
        <v>87</v>
      </c>
      <c r="I1452" s="23" t="s">
        <v>4824</v>
      </c>
      <c r="J1452" s="23">
        <f>IF(TRIM(B1452)="?",'Cleaning Summary'!$B$28,B1452)</f>
        <v>1991</v>
      </c>
      <c r="K1452" s="23" t="str">
        <f>IF(TRIM(C1452)="?",'Cleaning Summary'!$B$27,C1452)</f>
        <v>Aug</v>
      </c>
      <c r="L1452" s="23" t="str">
        <f>IF(TRIM(G1452)="?",'Cleaning Summary'!$B$40,G1452)</f>
        <v>tier - 3</v>
      </c>
      <c r="M1452" s="23" t="str">
        <f>IF(TRIM(H1452)="?",'Cleaning Summary'!$B$45,H1452)</f>
        <v>tier - 3</v>
      </c>
      <c r="N1452" s="23" t="str">
        <f>IF(TRIM(I1452)="?",'Cleaning Summary'!$B$29,I1452)</f>
        <v>R1026</v>
      </c>
      <c r="O1452" s="29">
        <f>DATE(J1452,MATCH(K1452,{"Jan","Feb","Mar","Apr","May","Jun","Jul","Aug","Sep","Oct","Nov","Dec"},0),D1452)</f>
        <v>33479</v>
      </c>
      <c r="P1452" s="23">
        <f>DATEDIF(O1452,'Cleaning Summary'!$B$62,"Y")</f>
        <v>31</v>
      </c>
    </row>
    <row r="1453" spans="1:16" x14ac:dyDescent="0.35">
      <c r="A1453" s="23" t="s">
        <v>1891</v>
      </c>
      <c r="B1453" s="23">
        <v>1977</v>
      </c>
      <c r="C1453" s="23" t="s">
        <v>4810</v>
      </c>
      <c r="D1453" s="23">
        <v>14</v>
      </c>
      <c r="E1453" s="23">
        <v>2</v>
      </c>
      <c r="F1453" s="28">
        <v>12218.7</v>
      </c>
      <c r="G1453" s="23" t="s">
        <v>87</v>
      </c>
      <c r="H1453" s="23" t="s">
        <v>85</v>
      </c>
      <c r="I1453" s="23" t="s">
        <v>4808</v>
      </c>
      <c r="J1453" s="23">
        <f>IF(TRIM(B1453)="?",'Cleaning Summary'!$B$28,B1453)</f>
        <v>1977</v>
      </c>
      <c r="K1453" s="23" t="str">
        <f>IF(TRIM(C1453)="?",'Cleaning Summary'!$B$27,C1453)</f>
        <v>Aug</v>
      </c>
      <c r="L1453" s="23" t="str">
        <f>IF(TRIM(G1453)="?",'Cleaning Summary'!$B$40,G1453)</f>
        <v>tier - 3</v>
      </c>
      <c r="M1453" s="23" t="str">
        <f>IF(TRIM(H1453)="?",'Cleaning Summary'!$B$45,H1453)</f>
        <v>tier - 1</v>
      </c>
      <c r="N1453" s="23" t="str">
        <f>IF(TRIM(I1453)="?",'Cleaning Summary'!$B$29,I1453)</f>
        <v>R1012</v>
      </c>
      <c r="O1453" s="29">
        <f>DATE(J1453,MATCH(K1453,{"Jan","Feb","Mar","Apr","May","Jun","Jul","Aug","Sep","Oct","Nov","Dec"},0),D1453)</f>
        <v>28351</v>
      </c>
      <c r="P1453" s="23">
        <f>DATEDIF(O1453,'Cleaning Summary'!$B$62,"Y")</f>
        <v>45</v>
      </c>
    </row>
    <row r="1454" spans="1:16" x14ac:dyDescent="0.35">
      <c r="A1454" s="23" t="s">
        <v>1889</v>
      </c>
      <c r="B1454" s="23">
        <v>1964</v>
      </c>
      <c r="C1454" s="23" t="s">
        <v>4804</v>
      </c>
      <c r="D1454" s="23">
        <v>20</v>
      </c>
      <c r="E1454" s="23">
        <v>0</v>
      </c>
      <c r="F1454" s="28">
        <v>12222.9</v>
      </c>
      <c r="G1454" s="23" t="s">
        <v>87</v>
      </c>
      <c r="H1454" s="23" t="s">
        <v>86</v>
      </c>
      <c r="I1454" s="23" t="s">
        <v>4808</v>
      </c>
      <c r="J1454" s="23">
        <f>IF(TRIM(B1454)="?",'Cleaning Summary'!$B$28,B1454)</f>
        <v>1964</v>
      </c>
      <c r="K1454" s="23" t="str">
        <f>IF(TRIM(C1454)="?",'Cleaning Summary'!$B$27,C1454)</f>
        <v>Jul</v>
      </c>
      <c r="L1454" s="23" t="str">
        <f>IF(TRIM(G1454)="?",'Cleaning Summary'!$B$40,G1454)</f>
        <v>tier - 3</v>
      </c>
      <c r="M1454" s="23" t="str">
        <f>IF(TRIM(H1454)="?",'Cleaning Summary'!$B$45,H1454)</f>
        <v>tier - 2</v>
      </c>
      <c r="N1454" s="23" t="str">
        <f>IF(TRIM(I1454)="?",'Cleaning Summary'!$B$29,I1454)</f>
        <v>R1012</v>
      </c>
      <c r="O1454" s="29">
        <f>DATE(J1454,MATCH(K1454,{"Jan","Feb","Mar","Apr","May","Jun","Jul","Aug","Sep","Oct","Nov","Dec"},0),D1454)</f>
        <v>23578</v>
      </c>
      <c r="P1454" s="23">
        <f>DATEDIF(O1454,'Cleaning Summary'!$B$62,"Y")</f>
        <v>58</v>
      </c>
    </row>
    <row r="1455" spans="1:16" x14ac:dyDescent="0.35">
      <c r="A1455" s="23" t="s">
        <v>1887</v>
      </c>
      <c r="B1455" s="23">
        <v>1964</v>
      </c>
      <c r="C1455" s="23" t="s">
        <v>4804</v>
      </c>
      <c r="D1455" s="23">
        <v>2</v>
      </c>
      <c r="E1455" s="23">
        <v>0</v>
      </c>
      <c r="F1455" s="28">
        <v>12224.35</v>
      </c>
      <c r="G1455" s="23" t="s">
        <v>87</v>
      </c>
      <c r="H1455" s="23" t="s">
        <v>85</v>
      </c>
      <c r="I1455" s="23" t="s">
        <v>4808</v>
      </c>
      <c r="J1455" s="23">
        <f>IF(TRIM(B1455)="?",'Cleaning Summary'!$B$28,B1455)</f>
        <v>1964</v>
      </c>
      <c r="K1455" s="23" t="str">
        <f>IF(TRIM(C1455)="?",'Cleaning Summary'!$B$27,C1455)</f>
        <v>Jul</v>
      </c>
      <c r="L1455" s="23" t="str">
        <f>IF(TRIM(G1455)="?",'Cleaning Summary'!$B$40,G1455)</f>
        <v>tier - 3</v>
      </c>
      <c r="M1455" s="23" t="str">
        <f>IF(TRIM(H1455)="?",'Cleaning Summary'!$B$45,H1455)</f>
        <v>tier - 1</v>
      </c>
      <c r="N1455" s="23" t="str">
        <f>IF(TRIM(I1455)="?",'Cleaning Summary'!$B$29,I1455)</f>
        <v>R1012</v>
      </c>
      <c r="O1455" s="29">
        <f>DATE(J1455,MATCH(K1455,{"Jan","Feb","Mar","Apr","May","Jun","Jul","Aug","Sep","Oct","Nov","Dec"},0),D1455)</f>
        <v>23560</v>
      </c>
      <c r="P1455" s="23">
        <f>DATEDIF(O1455,'Cleaning Summary'!$B$62,"Y")</f>
        <v>58</v>
      </c>
    </row>
    <row r="1456" spans="1:16" x14ac:dyDescent="0.35">
      <c r="A1456" s="23" t="s">
        <v>1885</v>
      </c>
      <c r="B1456" s="23">
        <v>1964</v>
      </c>
      <c r="C1456" s="23" t="s">
        <v>4807</v>
      </c>
      <c r="D1456" s="23">
        <v>24</v>
      </c>
      <c r="E1456" s="23">
        <v>0</v>
      </c>
      <c r="F1456" s="28">
        <v>12231.61</v>
      </c>
      <c r="G1456" s="23" t="s">
        <v>87</v>
      </c>
      <c r="H1456" s="23" t="s">
        <v>87</v>
      </c>
      <c r="I1456" s="23" t="s">
        <v>4808</v>
      </c>
      <c r="J1456" s="23">
        <f>IF(TRIM(B1456)="?",'Cleaning Summary'!$B$28,B1456)</f>
        <v>1964</v>
      </c>
      <c r="K1456" s="23" t="str">
        <f>IF(TRIM(C1456)="?",'Cleaning Summary'!$B$27,C1456)</f>
        <v>Jun</v>
      </c>
      <c r="L1456" s="23" t="str">
        <f>IF(TRIM(G1456)="?",'Cleaning Summary'!$B$40,G1456)</f>
        <v>tier - 3</v>
      </c>
      <c r="M1456" s="23" t="str">
        <f>IF(TRIM(H1456)="?",'Cleaning Summary'!$B$45,H1456)</f>
        <v>tier - 3</v>
      </c>
      <c r="N1456" s="23" t="str">
        <f>IF(TRIM(I1456)="?",'Cleaning Summary'!$B$29,I1456)</f>
        <v>R1012</v>
      </c>
      <c r="O1456" s="29">
        <f>DATE(J1456,MATCH(K1456,{"Jan","Feb","Mar","Apr","May","Jun","Jul","Aug","Sep","Oct","Nov","Dec"},0),D1456)</f>
        <v>23552</v>
      </c>
      <c r="P1456" s="23">
        <f>DATEDIF(O1456,'Cleaning Summary'!$B$62,"Y")</f>
        <v>58</v>
      </c>
    </row>
    <row r="1457" spans="1:16" x14ac:dyDescent="0.35">
      <c r="A1457" s="23" t="s">
        <v>1883</v>
      </c>
      <c r="B1457" s="23">
        <v>1963</v>
      </c>
      <c r="C1457" s="23" t="s">
        <v>4804</v>
      </c>
      <c r="D1457" s="23">
        <v>19</v>
      </c>
      <c r="E1457" s="23">
        <v>0</v>
      </c>
      <c r="F1457" s="28">
        <v>12233.83</v>
      </c>
      <c r="G1457" s="23" t="s">
        <v>87</v>
      </c>
      <c r="H1457" s="23" t="s">
        <v>85</v>
      </c>
      <c r="I1457" s="23" t="s">
        <v>4812</v>
      </c>
      <c r="J1457" s="23">
        <f>IF(TRIM(B1457)="?",'Cleaning Summary'!$B$28,B1457)</f>
        <v>1963</v>
      </c>
      <c r="K1457" s="23" t="str">
        <f>IF(TRIM(C1457)="?",'Cleaning Summary'!$B$27,C1457)</f>
        <v>Jul</v>
      </c>
      <c r="L1457" s="23" t="str">
        <f>IF(TRIM(G1457)="?",'Cleaning Summary'!$B$40,G1457)</f>
        <v>tier - 3</v>
      </c>
      <c r="M1457" s="23" t="str">
        <f>IF(TRIM(H1457)="?",'Cleaning Summary'!$B$45,H1457)</f>
        <v>tier - 1</v>
      </c>
      <c r="N1457" s="23" t="str">
        <f>IF(TRIM(I1457)="?",'Cleaning Summary'!$B$29,I1457)</f>
        <v>R1011</v>
      </c>
      <c r="O1457" s="29">
        <f>DATE(J1457,MATCH(K1457,{"Jan","Feb","Mar","Apr","May","Jun","Jul","Aug","Sep","Oct","Nov","Dec"},0),D1457)</f>
        <v>23211</v>
      </c>
      <c r="P1457" s="23">
        <f>DATEDIF(O1457,'Cleaning Summary'!$B$62,"Y")</f>
        <v>59</v>
      </c>
    </row>
    <row r="1458" spans="1:16" x14ac:dyDescent="0.35">
      <c r="A1458" s="23" t="s">
        <v>1881</v>
      </c>
      <c r="B1458" s="23">
        <v>1964</v>
      </c>
      <c r="C1458" s="23" t="s">
        <v>4811</v>
      </c>
      <c r="D1458" s="23">
        <v>15</v>
      </c>
      <c r="E1458" s="23">
        <v>0</v>
      </c>
      <c r="F1458" s="28">
        <v>12235.84</v>
      </c>
      <c r="G1458" s="23" t="s">
        <v>87</v>
      </c>
      <c r="H1458" s="23" t="s">
        <v>87</v>
      </c>
      <c r="I1458" s="23" t="s">
        <v>4808</v>
      </c>
      <c r="J1458" s="23">
        <f>IF(TRIM(B1458)="?",'Cleaning Summary'!$B$28,B1458)</f>
        <v>1964</v>
      </c>
      <c r="K1458" s="23" t="str">
        <f>IF(TRIM(C1458)="?",'Cleaning Summary'!$B$27,C1458)</f>
        <v>Oct</v>
      </c>
      <c r="L1458" s="23" t="str">
        <f>IF(TRIM(G1458)="?",'Cleaning Summary'!$B$40,G1458)</f>
        <v>tier - 3</v>
      </c>
      <c r="M1458" s="23" t="str">
        <f>IF(TRIM(H1458)="?",'Cleaning Summary'!$B$45,H1458)</f>
        <v>tier - 3</v>
      </c>
      <c r="N1458" s="23" t="str">
        <f>IF(TRIM(I1458)="?",'Cleaning Summary'!$B$29,I1458)</f>
        <v>R1012</v>
      </c>
      <c r="O1458" s="29">
        <f>DATE(J1458,MATCH(K1458,{"Jan","Feb","Mar","Apr","May","Jun","Jul","Aug","Sep","Oct","Nov","Dec"},0),D1458)</f>
        <v>23665</v>
      </c>
      <c r="P1458" s="23">
        <f>DATEDIF(O1458,'Cleaning Summary'!$B$62,"Y")</f>
        <v>58</v>
      </c>
    </row>
    <row r="1459" spans="1:16" x14ac:dyDescent="0.35">
      <c r="A1459" s="23" t="s">
        <v>1879</v>
      </c>
      <c r="B1459" s="23">
        <v>1966</v>
      </c>
      <c r="C1459" s="23" t="s">
        <v>4804</v>
      </c>
      <c r="D1459" s="23">
        <v>29</v>
      </c>
      <c r="E1459" s="23">
        <v>0</v>
      </c>
      <c r="F1459" s="28">
        <v>12237.73</v>
      </c>
      <c r="G1459" s="23" t="s">
        <v>87</v>
      </c>
      <c r="H1459" s="23" t="s">
        <v>87</v>
      </c>
      <c r="I1459" s="23" t="s">
        <v>4808</v>
      </c>
      <c r="J1459" s="23">
        <f>IF(TRIM(B1459)="?",'Cleaning Summary'!$B$28,B1459)</f>
        <v>1966</v>
      </c>
      <c r="K1459" s="23" t="str">
        <f>IF(TRIM(C1459)="?",'Cleaning Summary'!$B$27,C1459)</f>
        <v>Jul</v>
      </c>
      <c r="L1459" s="23" t="str">
        <f>IF(TRIM(G1459)="?",'Cleaning Summary'!$B$40,G1459)</f>
        <v>tier - 3</v>
      </c>
      <c r="M1459" s="23" t="str">
        <f>IF(TRIM(H1459)="?",'Cleaning Summary'!$B$45,H1459)</f>
        <v>tier - 3</v>
      </c>
      <c r="N1459" s="23" t="str">
        <f>IF(TRIM(I1459)="?",'Cleaning Summary'!$B$29,I1459)</f>
        <v>R1012</v>
      </c>
      <c r="O1459" s="29">
        <f>DATE(J1459,MATCH(K1459,{"Jan","Feb","Mar","Apr","May","Jun","Jul","Aug","Sep","Oct","Nov","Dec"},0),D1459)</f>
        <v>24317</v>
      </c>
      <c r="P1459" s="23">
        <f>DATEDIF(O1459,'Cleaning Summary'!$B$62,"Y")</f>
        <v>56</v>
      </c>
    </row>
    <row r="1460" spans="1:16" x14ac:dyDescent="0.35">
      <c r="A1460" s="23" t="s">
        <v>1877</v>
      </c>
      <c r="B1460" s="23">
        <v>1963</v>
      </c>
      <c r="C1460" s="23" t="s">
        <v>4804</v>
      </c>
      <c r="D1460" s="23">
        <v>17</v>
      </c>
      <c r="E1460" s="23">
        <v>0</v>
      </c>
      <c r="F1460" s="28">
        <v>12244.53</v>
      </c>
      <c r="G1460" s="23" t="s">
        <v>87</v>
      </c>
      <c r="H1460" s="23" t="s">
        <v>85</v>
      </c>
      <c r="I1460" s="23" t="s">
        <v>4805</v>
      </c>
      <c r="J1460" s="23">
        <f>IF(TRIM(B1460)="?",'Cleaning Summary'!$B$28,B1460)</f>
        <v>1963</v>
      </c>
      <c r="K1460" s="23" t="str">
        <f>IF(TRIM(C1460)="?",'Cleaning Summary'!$B$27,C1460)</f>
        <v>Jul</v>
      </c>
      <c r="L1460" s="23" t="str">
        <f>IF(TRIM(G1460)="?",'Cleaning Summary'!$B$40,G1460)</f>
        <v>tier - 3</v>
      </c>
      <c r="M1460" s="23" t="str">
        <f>IF(TRIM(H1460)="?",'Cleaning Summary'!$B$45,H1460)</f>
        <v>tier - 1</v>
      </c>
      <c r="N1460" s="23" t="str">
        <f>IF(TRIM(I1460)="?",'Cleaning Summary'!$B$29,I1460)</f>
        <v>R1013</v>
      </c>
      <c r="O1460" s="29">
        <f>DATE(J1460,MATCH(K1460,{"Jan","Feb","Mar","Apr","May","Jun","Jul","Aug","Sep","Oct","Nov","Dec"},0),D1460)</f>
        <v>23209</v>
      </c>
      <c r="P1460" s="23">
        <f>DATEDIF(O1460,'Cleaning Summary'!$B$62,"Y")</f>
        <v>59</v>
      </c>
    </row>
    <row r="1461" spans="1:16" x14ac:dyDescent="0.35">
      <c r="A1461" s="23" t="s">
        <v>1875</v>
      </c>
      <c r="B1461" s="23">
        <v>1974</v>
      </c>
      <c r="C1461" s="23" t="s">
        <v>4807</v>
      </c>
      <c r="D1461" s="23">
        <v>23</v>
      </c>
      <c r="E1461" s="23">
        <v>0</v>
      </c>
      <c r="F1461" s="28">
        <v>12245.17</v>
      </c>
      <c r="G1461" s="23" t="s">
        <v>87</v>
      </c>
      <c r="H1461" s="23" t="s">
        <v>85</v>
      </c>
      <c r="I1461" s="23" t="s">
        <v>4808</v>
      </c>
      <c r="J1461" s="23">
        <f>IF(TRIM(B1461)="?",'Cleaning Summary'!$B$28,B1461)</f>
        <v>1974</v>
      </c>
      <c r="K1461" s="23" t="str">
        <f>IF(TRIM(C1461)="?",'Cleaning Summary'!$B$27,C1461)</f>
        <v>Jun</v>
      </c>
      <c r="L1461" s="23" t="str">
        <f>IF(TRIM(G1461)="?",'Cleaning Summary'!$B$40,G1461)</f>
        <v>tier - 3</v>
      </c>
      <c r="M1461" s="23" t="str">
        <f>IF(TRIM(H1461)="?",'Cleaning Summary'!$B$45,H1461)</f>
        <v>tier - 1</v>
      </c>
      <c r="N1461" s="23" t="str">
        <f>IF(TRIM(I1461)="?",'Cleaning Summary'!$B$29,I1461)</f>
        <v>R1012</v>
      </c>
      <c r="O1461" s="29">
        <f>DATE(J1461,MATCH(K1461,{"Jan","Feb","Mar","Apr","May","Jun","Jul","Aug","Sep","Oct","Nov","Dec"},0),D1461)</f>
        <v>27203</v>
      </c>
      <c r="P1461" s="23">
        <f>DATEDIF(O1461,'Cleaning Summary'!$B$62,"Y")</f>
        <v>48</v>
      </c>
    </row>
    <row r="1462" spans="1:16" x14ac:dyDescent="0.35">
      <c r="A1462" s="23" t="s">
        <v>1873</v>
      </c>
      <c r="B1462" s="23">
        <v>1989</v>
      </c>
      <c r="C1462" s="23" t="s">
        <v>4806</v>
      </c>
      <c r="D1462" s="23">
        <v>23</v>
      </c>
      <c r="E1462" s="23">
        <v>3</v>
      </c>
      <c r="F1462" s="28">
        <v>12254.44</v>
      </c>
      <c r="G1462" s="23" t="s">
        <v>87</v>
      </c>
      <c r="H1462" s="23" t="s">
        <v>87</v>
      </c>
      <c r="I1462" s="23" t="s">
        <v>4824</v>
      </c>
      <c r="J1462" s="23">
        <f>IF(TRIM(B1462)="?",'Cleaning Summary'!$B$28,B1462)</f>
        <v>1989</v>
      </c>
      <c r="K1462" s="23" t="str">
        <f>IF(TRIM(C1462)="?",'Cleaning Summary'!$B$27,C1462)</f>
        <v>Nov</v>
      </c>
      <c r="L1462" s="23" t="str">
        <f>IF(TRIM(G1462)="?",'Cleaning Summary'!$B$40,G1462)</f>
        <v>tier - 3</v>
      </c>
      <c r="M1462" s="23" t="str">
        <f>IF(TRIM(H1462)="?",'Cleaning Summary'!$B$45,H1462)</f>
        <v>tier - 3</v>
      </c>
      <c r="N1462" s="23" t="str">
        <f>IF(TRIM(I1462)="?",'Cleaning Summary'!$B$29,I1462)</f>
        <v>R1026</v>
      </c>
      <c r="O1462" s="29">
        <f>DATE(J1462,MATCH(K1462,{"Jan","Feb","Mar","Apr","May","Jun","Jul","Aug","Sep","Oct","Nov","Dec"},0),D1462)</f>
        <v>32835</v>
      </c>
      <c r="P1462" s="23">
        <f>DATEDIF(O1462,'Cleaning Summary'!$B$62,"Y")</f>
        <v>33</v>
      </c>
    </row>
    <row r="1463" spans="1:16" x14ac:dyDescent="0.35">
      <c r="A1463" s="23" t="s">
        <v>1871</v>
      </c>
      <c r="B1463" s="23">
        <v>1986</v>
      </c>
      <c r="C1463" s="23" t="s">
        <v>4810</v>
      </c>
      <c r="D1463" s="23">
        <v>13</v>
      </c>
      <c r="E1463" s="23">
        <v>3</v>
      </c>
      <c r="F1463" s="28">
        <v>12255.04</v>
      </c>
      <c r="G1463" s="23" t="s">
        <v>87</v>
      </c>
      <c r="H1463" s="23" t="s">
        <v>86</v>
      </c>
      <c r="I1463" s="23" t="s">
        <v>4824</v>
      </c>
      <c r="J1463" s="23">
        <f>IF(TRIM(B1463)="?",'Cleaning Summary'!$B$28,B1463)</f>
        <v>1986</v>
      </c>
      <c r="K1463" s="23" t="str">
        <f>IF(TRIM(C1463)="?",'Cleaning Summary'!$B$27,C1463)</f>
        <v>Aug</v>
      </c>
      <c r="L1463" s="23" t="str">
        <f>IF(TRIM(G1463)="?",'Cleaning Summary'!$B$40,G1463)</f>
        <v>tier - 3</v>
      </c>
      <c r="M1463" s="23" t="str">
        <f>IF(TRIM(H1463)="?",'Cleaning Summary'!$B$45,H1463)</f>
        <v>tier - 2</v>
      </c>
      <c r="N1463" s="23" t="str">
        <f>IF(TRIM(I1463)="?",'Cleaning Summary'!$B$29,I1463)</f>
        <v>R1026</v>
      </c>
      <c r="O1463" s="29">
        <f>DATE(J1463,MATCH(K1463,{"Jan","Feb","Mar","Apr","May","Jun","Jul","Aug","Sep","Oct","Nov","Dec"},0),D1463)</f>
        <v>31637</v>
      </c>
      <c r="P1463" s="23">
        <f>DATEDIF(O1463,'Cleaning Summary'!$B$62,"Y")</f>
        <v>36</v>
      </c>
    </row>
    <row r="1464" spans="1:16" x14ac:dyDescent="0.35">
      <c r="A1464" s="23" t="s">
        <v>1869</v>
      </c>
      <c r="B1464" s="23">
        <v>1966</v>
      </c>
      <c r="C1464" s="23" t="s">
        <v>4809</v>
      </c>
      <c r="D1464" s="23">
        <v>6</v>
      </c>
      <c r="E1464" s="23">
        <v>2</v>
      </c>
      <c r="F1464" s="28">
        <v>12265.51</v>
      </c>
      <c r="G1464" s="23" t="s">
        <v>87</v>
      </c>
      <c r="H1464" s="23" t="s">
        <v>87</v>
      </c>
      <c r="I1464" s="23" t="s">
        <v>4805</v>
      </c>
      <c r="J1464" s="23">
        <f>IF(TRIM(B1464)="?",'Cleaning Summary'!$B$28,B1464)</f>
        <v>1966</v>
      </c>
      <c r="K1464" s="23" t="str">
        <f>IF(TRIM(C1464)="?",'Cleaning Summary'!$B$27,C1464)</f>
        <v>Dec</v>
      </c>
      <c r="L1464" s="23" t="str">
        <f>IF(TRIM(G1464)="?",'Cleaning Summary'!$B$40,G1464)</f>
        <v>tier - 3</v>
      </c>
      <c r="M1464" s="23" t="str">
        <f>IF(TRIM(H1464)="?",'Cleaning Summary'!$B$45,H1464)</f>
        <v>tier - 3</v>
      </c>
      <c r="N1464" s="23" t="str">
        <f>IF(TRIM(I1464)="?",'Cleaning Summary'!$B$29,I1464)</f>
        <v>R1013</v>
      </c>
      <c r="O1464" s="29">
        <f>DATE(J1464,MATCH(K1464,{"Jan","Feb","Mar","Apr","May","Jun","Jul","Aug","Sep","Oct","Nov","Dec"},0),D1464)</f>
        <v>24447</v>
      </c>
      <c r="P1464" s="23">
        <f>DATEDIF(O1464,'Cleaning Summary'!$B$62,"Y")</f>
        <v>56</v>
      </c>
    </row>
    <row r="1465" spans="1:16" x14ac:dyDescent="0.35">
      <c r="A1465" s="23" t="s">
        <v>1867</v>
      </c>
      <c r="B1465" s="23">
        <v>1967</v>
      </c>
      <c r="C1465" s="23" t="s">
        <v>4809</v>
      </c>
      <c r="D1465" s="23">
        <v>30</v>
      </c>
      <c r="E1465" s="23">
        <v>2</v>
      </c>
      <c r="F1465" s="28">
        <v>12268.63</v>
      </c>
      <c r="G1465" s="23" t="s">
        <v>87</v>
      </c>
      <c r="H1465" s="23" t="s">
        <v>85</v>
      </c>
      <c r="I1465" s="23" t="s">
        <v>4808</v>
      </c>
      <c r="J1465" s="23">
        <f>IF(TRIM(B1465)="?",'Cleaning Summary'!$B$28,B1465)</f>
        <v>1967</v>
      </c>
      <c r="K1465" s="23" t="str">
        <f>IF(TRIM(C1465)="?",'Cleaning Summary'!$B$27,C1465)</f>
        <v>Dec</v>
      </c>
      <c r="L1465" s="23" t="str">
        <f>IF(TRIM(G1465)="?",'Cleaning Summary'!$B$40,G1465)</f>
        <v>tier - 3</v>
      </c>
      <c r="M1465" s="23" t="str">
        <f>IF(TRIM(H1465)="?",'Cleaning Summary'!$B$45,H1465)</f>
        <v>tier - 1</v>
      </c>
      <c r="N1465" s="23" t="str">
        <f>IF(TRIM(I1465)="?",'Cleaning Summary'!$B$29,I1465)</f>
        <v>R1012</v>
      </c>
      <c r="O1465" s="29">
        <f>DATE(J1465,MATCH(K1465,{"Jan","Feb","Mar","Apr","May","Jun","Jul","Aug","Sep","Oct","Nov","Dec"},0),D1465)</f>
        <v>24836</v>
      </c>
      <c r="P1465" s="23">
        <f>DATEDIF(O1465,'Cleaning Summary'!$B$62,"Y")</f>
        <v>55</v>
      </c>
    </row>
    <row r="1466" spans="1:16" x14ac:dyDescent="0.35">
      <c r="A1466" s="23" t="s">
        <v>1865</v>
      </c>
      <c r="B1466" s="23">
        <v>1967</v>
      </c>
      <c r="C1466" s="23" t="s">
        <v>4810</v>
      </c>
      <c r="D1466" s="23">
        <v>28</v>
      </c>
      <c r="E1466" s="23">
        <v>2</v>
      </c>
      <c r="F1466" s="28">
        <v>12269.69</v>
      </c>
      <c r="G1466" s="23" t="s">
        <v>87</v>
      </c>
      <c r="H1466" s="23" t="s">
        <v>86</v>
      </c>
      <c r="I1466" s="23" t="s">
        <v>4808</v>
      </c>
      <c r="J1466" s="23">
        <f>IF(TRIM(B1466)="?",'Cleaning Summary'!$B$28,B1466)</f>
        <v>1967</v>
      </c>
      <c r="K1466" s="23" t="str">
        <f>IF(TRIM(C1466)="?",'Cleaning Summary'!$B$27,C1466)</f>
        <v>Aug</v>
      </c>
      <c r="L1466" s="23" t="str">
        <f>IF(TRIM(G1466)="?",'Cleaning Summary'!$B$40,G1466)</f>
        <v>tier - 3</v>
      </c>
      <c r="M1466" s="23" t="str">
        <f>IF(TRIM(H1466)="?",'Cleaning Summary'!$B$45,H1466)</f>
        <v>tier - 2</v>
      </c>
      <c r="N1466" s="23" t="str">
        <f>IF(TRIM(I1466)="?",'Cleaning Summary'!$B$29,I1466)</f>
        <v>R1012</v>
      </c>
      <c r="O1466" s="29">
        <f>DATE(J1466,MATCH(K1466,{"Jan","Feb","Mar","Apr","May","Jun","Jul","Aug","Sep","Oct","Nov","Dec"},0),D1466)</f>
        <v>24712</v>
      </c>
      <c r="P1466" s="23">
        <f>DATEDIF(O1466,'Cleaning Summary'!$B$62,"Y")</f>
        <v>55</v>
      </c>
    </row>
    <row r="1467" spans="1:16" x14ac:dyDescent="0.35">
      <c r="A1467" s="23" t="s">
        <v>1863</v>
      </c>
      <c r="B1467" s="23">
        <v>1966</v>
      </c>
      <c r="C1467" s="23" t="s">
        <v>4806</v>
      </c>
      <c r="D1467" s="23">
        <v>16</v>
      </c>
      <c r="E1467" s="23">
        <v>0</v>
      </c>
      <c r="F1467" s="28">
        <v>12282.03</v>
      </c>
      <c r="G1467" s="23" t="s">
        <v>87</v>
      </c>
      <c r="H1467" s="23" t="s">
        <v>85</v>
      </c>
      <c r="I1467" s="23" t="s">
        <v>4817</v>
      </c>
      <c r="J1467" s="23">
        <f>IF(TRIM(B1467)="?",'Cleaning Summary'!$B$28,B1467)</f>
        <v>1966</v>
      </c>
      <c r="K1467" s="23" t="str">
        <f>IF(TRIM(C1467)="?",'Cleaning Summary'!$B$27,C1467)</f>
        <v>Nov</v>
      </c>
      <c r="L1467" s="23" t="str">
        <f>IF(TRIM(G1467)="?",'Cleaning Summary'!$B$40,G1467)</f>
        <v>tier - 3</v>
      </c>
      <c r="M1467" s="23" t="str">
        <f>IF(TRIM(H1467)="?",'Cleaning Summary'!$B$45,H1467)</f>
        <v>tier - 1</v>
      </c>
      <c r="N1467" s="23" t="str">
        <f>IF(TRIM(I1467)="?",'Cleaning Summary'!$B$29,I1467)</f>
        <v>R1025</v>
      </c>
      <c r="O1467" s="29">
        <f>DATE(J1467,MATCH(K1467,{"Jan","Feb","Mar","Apr","May","Jun","Jul","Aug","Sep","Oct","Nov","Dec"},0),D1467)</f>
        <v>24427</v>
      </c>
      <c r="P1467" s="23">
        <f>DATEDIF(O1467,'Cleaning Summary'!$B$62,"Y")</f>
        <v>56</v>
      </c>
    </row>
    <row r="1468" spans="1:16" x14ac:dyDescent="0.35">
      <c r="A1468" s="23" t="s">
        <v>1861</v>
      </c>
      <c r="B1468" s="23">
        <v>1990</v>
      </c>
      <c r="C1468" s="23" t="s">
        <v>4811</v>
      </c>
      <c r="D1468" s="23">
        <v>29</v>
      </c>
      <c r="E1468" s="23">
        <v>3</v>
      </c>
      <c r="F1468" s="28">
        <v>12282.38</v>
      </c>
      <c r="G1468" s="23" t="s">
        <v>87</v>
      </c>
      <c r="H1468" s="23" t="s">
        <v>85</v>
      </c>
      <c r="I1468" s="23" t="s">
        <v>4812</v>
      </c>
      <c r="J1468" s="23">
        <f>IF(TRIM(B1468)="?",'Cleaning Summary'!$B$28,B1468)</f>
        <v>1990</v>
      </c>
      <c r="K1468" s="23" t="str">
        <f>IF(TRIM(C1468)="?",'Cleaning Summary'!$B$27,C1468)</f>
        <v>Oct</v>
      </c>
      <c r="L1468" s="23" t="str">
        <f>IF(TRIM(G1468)="?",'Cleaning Summary'!$B$40,G1468)</f>
        <v>tier - 3</v>
      </c>
      <c r="M1468" s="23" t="str">
        <f>IF(TRIM(H1468)="?",'Cleaning Summary'!$B$45,H1468)</f>
        <v>tier - 1</v>
      </c>
      <c r="N1468" s="23" t="str">
        <f>IF(TRIM(I1468)="?",'Cleaning Summary'!$B$29,I1468)</f>
        <v>R1011</v>
      </c>
      <c r="O1468" s="29">
        <f>DATE(J1468,MATCH(K1468,{"Jan","Feb","Mar","Apr","May","Jun","Jul","Aug","Sep","Oct","Nov","Dec"},0),D1468)</f>
        <v>33175</v>
      </c>
      <c r="P1468" s="23">
        <f>DATEDIF(O1468,'Cleaning Summary'!$B$62,"Y")</f>
        <v>32</v>
      </c>
    </row>
    <row r="1469" spans="1:16" x14ac:dyDescent="0.35">
      <c r="A1469" s="23" t="s">
        <v>1859</v>
      </c>
      <c r="B1469" s="23">
        <v>1963</v>
      </c>
      <c r="C1469" s="23" t="s">
        <v>4811</v>
      </c>
      <c r="D1469" s="23">
        <v>28</v>
      </c>
      <c r="E1469" s="23">
        <v>0</v>
      </c>
      <c r="F1469" s="28">
        <v>12299.59</v>
      </c>
      <c r="G1469" s="23" t="s">
        <v>87</v>
      </c>
      <c r="H1469" s="23" t="s">
        <v>85</v>
      </c>
      <c r="I1469" s="23" t="s">
        <v>4817</v>
      </c>
      <c r="J1469" s="23">
        <f>IF(TRIM(B1469)="?",'Cleaning Summary'!$B$28,B1469)</f>
        <v>1963</v>
      </c>
      <c r="K1469" s="23" t="str">
        <f>IF(TRIM(C1469)="?",'Cleaning Summary'!$B$27,C1469)</f>
        <v>Oct</v>
      </c>
      <c r="L1469" s="23" t="str">
        <f>IF(TRIM(G1469)="?",'Cleaning Summary'!$B$40,G1469)</f>
        <v>tier - 3</v>
      </c>
      <c r="M1469" s="23" t="str">
        <f>IF(TRIM(H1469)="?",'Cleaning Summary'!$B$45,H1469)</f>
        <v>tier - 1</v>
      </c>
      <c r="N1469" s="23" t="str">
        <f>IF(TRIM(I1469)="?",'Cleaning Summary'!$B$29,I1469)</f>
        <v>R1025</v>
      </c>
      <c r="O1469" s="29">
        <f>DATE(J1469,MATCH(K1469,{"Jan","Feb","Mar","Apr","May","Jun","Jul","Aug","Sep","Oct","Nov","Dec"},0),D1469)</f>
        <v>23312</v>
      </c>
      <c r="P1469" s="23">
        <f>DATEDIF(O1469,'Cleaning Summary'!$B$62,"Y")</f>
        <v>59</v>
      </c>
    </row>
    <row r="1470" spans="1:16" x14ac:dyDescent="0.35">
      <c r="A1470" s="23" t="s">
        <v>1857</v>
      </c>
      <c r="B1470" s="23">
        <v>1963</v>
      </c>
      <c r="C1470" s="23" t="s">
        <v>4810</v>
      </c>
      <c r="D1470" s="23">
        <v>29</v>
      </c>
      <c r="E1470" s="23">
        <v>0</v>
      </c>
      <c r="F1470" s="28">
        <v>12323.94</v>
      </c>
      <c r="G1470" s="23" t="s">
        <v>87</v>
      </c>
      <c r="H1470" s="23" t="s">
        <v>87</v>
      </c>
      <c r="I1470" s="23" t="s">
        <v>4822</v>
      </c>
      <c r="J1470" s="23">
        <f>IF(TRIM(B1470)="?",'Cleaning Summary'!$B$28,B1470)</f>
        <v>1963</v>
      </c>
      <c r="K1470" s="23" t="str">
        <f>IF(TRIM(C1470)="?",'Cleaning Summary'!$B$27,C1470)</f>
        <v>Aug</v>
      </c>
      <c r="L1470" s="23" t="str">
        <f>IF(TRIM(G1470)="?",'Cleaning Summary'!$B$40,G1470)</f>
        <v>tier - 3</v>
      </c>
      <c r="M1470" s="23" t="str">
        <f>IF(TRIM(H1470)="?",'Cleaning Summary'!$B$45,H1470)</f>
        <v>tier - 3</v>
      </c>
      <c r="N1470" s="23" t="str">
        <f>IF(TRIM(I1470)="?",'Cleaning Summary'!$B$29,I1470)</f>
        <v>R1017</v>
      </c>
      <c r="O1470" s="29">
        <f>DATE(J1470,MATCH(K1470,{"Jan","Feb","Mar","Apr","May","Jun","Jul","Aug","Sep","Oct","Nov","Dec"},0),D1470)</f>
        <v>23252</v>
      </c>
      <c r="P1470" s="23">
        <f>DATEDIF(O1470,'Cleaning Summary'!$B$62,"Y")</f>
        <v>59</v>
      </c>
    </row>
    <row r="1471" spans="1:16" x14ac:dyDescent="0.35">
      <c r="A1471" s="23" t="s">
        <v>1855</v>
      </c>
      <c r="B1471" s="23">
        <v>1963</v>
      </c>
      <c r="C1471" s="23" t="s">
        <v>4810</v>
      </c>
      <c r="D1471" s="23">
        <v>2</v>
      </c>
      <c r="E1471" s="23">
        <v>1</v>
      </c>
      <c r="F1471" s="28">
        <v>12333.83</v>
      </c>
      <c r="G1471" s="23" t="s">
        <v>87</v>
      </c>
      <c r="H1471" s="23" t="s">
        <v>86</v>
      </c>
      <c r="I1471" s="23" t="s">
        <v>4812</v>
      </c>
      <c r="J1471" s="23">
        <f>IF(TRIM(B1471)="?",'Cleaning Summary'!$B$28,B1471)</f>
        <v>1963</v>
      </c>
      <c r="K1471" s="23" t="str">
        <f>IF(TRIM(C1471)="?",'Cleaning Summary'!$B$27,C1471)</f>
        <v>Aug</v>
      </c>
      <c r="L1471" s="23" t="str">
        <f>IF(TRIM(G1471)="?",'Cleaning Summary'!$B$40,G1471)</f>
        <v>tier - 3</v>
      </c>
      <c r="M1471" s="23" t="str">
        <f>IF(TRIM(H1471)="?",'Cleaning Summary'!$B$45,H1471)</f>
        <v>tier - 2</v>
      </c>
      <c r="N1471" s="23" t="str">
        <f>IF(TRIM(I1471)="?",'Cleaning Summary'!$B$29,I1471)</f>
        <v>R1011</v>
      </c>
      <c r="O1471" s="29">
        <f>DATE(J1471,MATCH(K1471,{"Jan","Feb","Mar","Apr","May","Jun","Jul","Aug","Sep","Oct","Nov","Dec"},0),D1471)</f>
        <v>23225</v>
      </c>
      <c r="P1471" s="23">
        <f>DATEDIF(O1471,'Cleaning Summary'!$B$62,"Y")</f>
        <v>59</v>
      </c>
    </row>
    <row r="1472" spans="1:16" x14ac:dyDescent="0.35">
      <c r="A1472" s="23" t="s">
        <v>1853</v>
      </c>
      <c r="B1472" s="23">
        <v>1963</v>
      </c>
      <c r="C1472" s="23" t="s">
        <v>73</v>
      </c>
      <c r="D1472" s="23">
        <v>22</v>
      </c>
      <c r="E1472" s="23">
        <v>1</v>
      </c>
      <c r="F1472" s="28">
        <v>12347.17</v>
      </c>
      <c r="G1472" s="23" t="s">
        <v>87</v>
      </c>
      <c r="H1472" s="23" t="s">
        <v>87</v>
      </c>
      <c r="I1472" s="23" t="s">
        <v>4812</v>
      </c>
      <c r="J1472" s="23">
        <f>IF(TRIM(B1472)="?",'Cleaning Summary'!$B$28,B1472)</f>
        <v>1963</v>
      </c>
      <c r="K1472" s="23" t="str">
        <f>IF(TRIM(C1472)="?",'Cleaning Summary'!$B$27,C1472)</f>
        <v>Sep</v>
      </c>
      <c r="L1472" s="23" t="str">
        <f>IF(TRIM(G1472)="?",'Cleaning Summary'!$B$40,G1472)</f>
        <v>tier - 3</v>
      </c>
      <c r="M1472" s="23" t="str">
        <f>IF(TRIM(H1472)="?",'Cleaning Summary'!$B$45,H1472)</f>
        <v>tier - 3</v>
      </c>
      <c r="N1472" s="23" t="str">
        <f>IF(TRIM(I1472)="?",'Cleaning Summary'!$B$29,I1472)</f>
        <v>R1011</v>
      </c>
      <c r="O1472" s="29">
        <f>DATE(J1472,MATCH(K1472,{"Jan","Feb","Mar","Apr","May","Jun","Jul","Aug","Sep","Oct","Nov","Dec"},0),D1472)</f>
        <v>23276</v>
      </c>
      <c r="P1472" s="23">
        <f>DATEDIF(O1472,'Cleaning Summary'!$B$62,"Y")</f>
        <v>59</v>
      </c>
    </row>
    <row r="1473" spans="1:16" x14ac:dyDescent="0.35">
      <c r="A1473" s="23" t="s">
        <v>1851</v>
      </c>
      <c r="B1473" s="23">
        <v>1966</v>
      </c>
      <c r="C1473" s="23" t="s">
        <v>4809</v>
      </c>
      <c r="D1473" s="23">
        <v>29</v>
      </c>
      <c r="E1473" s="23">
        <v>3</v>
      </c>
      <c r="F1473" s="28">
        <v>12363.55</v>
      </c>
      <c r="G1473" s="23" t="s">
        <v>87</v>
      </c>
      <c r="H1473" s="23" t="s">
        <v>87</v>
      </c>
      <c r="I1473" s="23" t="s">
        <v>4812</v>
      </c>
      <c r="J1473" s="23">
        <f>IF(TRIM(B1473)="?",'Cleaning Summary'!$B$28,B1473)</f>
        <v>1966</v>
      </c>
      <c r="K1473" s="23" t="str">
        <f>IF(TRIM(C1473)="?",'Cleaning Summary'!$B$27,C1473)</f>
        <v>Dec</v>
      </c>
      <c r="L1473" s="23" t="str">
        <f>IF(TRIM(G1473)="?",'Cleaning Summary'!$B$40,G1473)</f>
        <v>tier - 3</v>
      </c>
      <c r="M1473" s="23" t="str">
        <f>IF(TRIM(H1473)="?",'Cleaning Summary'!$B$45,H1473)</f>
        <v>tier - 3</v>
      </c>
      <c r="N1473" s="23" t="str">
        <f>IF(TRIM(I1473)="?",'Cleaning Summary'!$B$29,I1473)</f>
        <v>R1011</v>
      </c>
      <c r="O1473" s="29">
        <f>DATE(J1473,MATCH(K1473,{"Jan","Feb","Mar","Apr","May","Jun","Jul","Aug","Sep","Oct","Nov","Dec"},0),D1473)</f>
        <v>24470</v>
      </c>
      <c r="P1473" s="23">
        <f>DATEDIF(O1473,'Cleaning Summary'!$B$62,"Y")</f>
        <v>56</v>
      </c>
    </row>
    <row r="1474" spans="1:16" x14ac:dyDescent="0.35">
      <c r="A1474" s="23" t="s">
        <v>1849</v>
      </c>
      <c r="B1474" s="23">
        <v>1962</v>
      </c>
      <c r="C1474" s="23" t="s">
        <v>73</v>
      </c>
      <c r="D1474" s="23">
        <v>26</v>
      </c>
      <c r="E1474" s="23">
        <v>0</v>
      </c>
      <c r="F1474" s="28">
        <v>12369.89</v>
      </c>
      <c r="G1474" s="23" t="s">
        <v>87</v>
      </c>
      <c r="H1474" s="23" t="s">
        <v>86</v>
      </c>
      <c r="I1474" s="23" t="s">
        <v>4818</v>
      </c>
      <c r="J1474" s="23">
        <f>IF(TRIM(B1474)="?",'Cleaning Summary'!$B$28,B1474)</f>
        <v>1962</v>
      </c>
      <c r="K1474" s="23" t="str">
        <f>IF(TRIM(C1474)="?",'Cleaning Summary'!$B$27,C1474)</f>
        <v>Sep</v>
      </c>
      <c r="L1474" s="23" t="str">
        <f>IF(TRIM(G1474)="?",'Cleaning Summary'!$B$40,G1474)</f>
        <v>tier - 3</v>
      </c>
      <c r="M1474" s="23" t="str">
        <f>IF(TRIM(H1474)="?",'Cleaning Summary'!$B$45,H1474)</f>
        <v>tier - 2</v>
      </c>
      <c r="N1474" s="23" t="str">
        <f>IF(TRIM(I1474)="?",'Cleaning Summary'!$B$29,I1474)</f>
        <v>R1024</v>
      </c>
      <c r="O1474" s="29">
        <f>DATE(J1474,MATCH(K1474,{"Jan","Feb","Mar","Apr","May","Jun","Jul","Aug","Sep","Oct","Nov","Dec"},0),D1474)</f>
        <v>22915</v>
      </c>
      <c r="P1474" s="23">
        <f>DATEDIF(O1474,'Cleaning Summary'!$B$62,"Y")</f>
        <v>60</v>
      </c>
    </row>
    <row r="1475" spans="1:16" x14ac:dyDescent="0.35">
      <c r="A1475" s="23" t="s">
        <v>1847</v>
      </c>
      <c r="B1475" s="23">
        <v>1989</v>
      </c>
      <c r="C1475" s="23" t="s">
        <v>4809</v>
      </c>
      <c r="D1475" s="23">
        <v>29</v>
      </c>
      <c r="E1475" s="23">
        <v>0</v>
      </c>
      <c r="F1475" s="28">
        <v>12404.88</v>
      </c>
      <c r="G1475" s="23" t="s">
        <v>87</v>
      </c>
      <c r="H1475" s="23" t="s">
        <v>87</v>
      </c>
      <c r="I1475" s="23" t="s">
        <v>4815</v>
      </c>
      <c r="J1475" s="23">
        <f>IF(TRIM(B1475)="?",'Cleaning Summary'!$B$28,B1475)</f>
        <v>1989</v>
      </c>
      <c r="K1475" s="23" t="str">
        <f>IF(TRIM(C1475)="?",'Cleaning Summary'!$B$27,C1475)</f>
        <v>Dec</v>
      </c>
      <c r="L1475" s="23" t="str">
        <f>IF(TRIM(G1475)="?",'Cleaning Summary'!$B$40,G1475)</f>
        <v>tier - 3</v>
      </c>
      <c r="M1475" s="23" t="str">
        <f>IF(TRIM(H1475)="?",'Cleaning Summary'!$B$45,H1475)</f>
        <v>tier - 3</v>
      </c>
      <c r="N1475" s="23" t="str">
        <f>IF(TRIM(I1475)="?",'Cleaning Summary'!$B$29,I1475)</f>
        <v>R1016</v>
      </c>
      <c r="O1475" s="29">
        <f>DATE(J1475,MATCH(K1475,{"Jan","Feb","Mar","Apr","May","Jun","Jul","Aug","Sep","Oct","Nov","Dec"},0),D1475)</f>
        <v>32871</v>
      </c>
      <c r="P1475" s="23">
        <f>DATEDIF(O1475,'Cleaning Summary'!$B$62,"Y")</f>
        <v>33</v>
      </c>
    </row>
    <row r="1476" spans="1:16" x14ac:dyDescent="0.35">
      <c r="A1476" s="23" t="s">
        <v>1845</v>
      </c>
      <c r="B1476" s="23">
        <v>1972</v>
      </c>
      <c r="C1476" s="23" t="s">
        <v>4810</v>
      </c>
      <c r="D1476" s="23">
        <v>21</v>
      </c>
      <c r="E1476" s="23">
        <v>0</v>
      </c>
      <c r="F1476" s="28">
        <v>12407.3</v>
      </c>
      <c r="G1476" s="23" t="s">
        <v>87</v>
      </c>
      <c r="H1476" s="23" t="s">
        <v>86</v>
      </c>
      <c r="I1476" s="23" t="s">
        <v>4821</v>
      </c>
      <c r="J1476" s="23">
        <f>IF(TRIM(B1476)="?",'Cleaning Summary'!$B$28,B1476)</f>
        <v>1972</v>
      </c>
      <c r="K1476" s="23" t="str">
        <f>IF(TRIM(C1476)="?",'Cleaning Summary'!$B$27,C1476)</f>
        <v>Aug</v>
      </c>
      <c r="L1476" s="23" t="str">
        <f>IF(TRIM(G1476)="?",'Cleaning Summary'!$B$40,G1476)</f>
        <v>tier - 3</v>
      </c>
      <c r="M1476" s="23" t="str">
        <f>IF(TRIM(H1476)="?",'Cleaning Summary'!$B$45,H1476)</f>
        <v>tier - 2</v>
      </c>
      <c r="N1476" s="23" t="str">
        <f>IF(TRIM(I1476)="?",'Cleaning Summary'!$B$29,I1476)</f>
        <v>R1021</v>
      </c>
      <c r="O1476" s="29">
        <f>DATE(J1476,MATCH(K1476,{"Jan","Feb","Mar","Apr","May","Jun","Jul","Aug","Sep","Oct","Nov","Dec"},0),D1476)</f>
        <v>26532</v>
      </c>
      <c r="P1476" s="23">
        <f>DATEDIF(O1476,'Cleaning Summary'!$B$62,"Y")</f>
        <v>50</v>
      </c>
    </row>
    <row r="1477" spans="1:16" x14ac:dyDescent="0.35">
      <c r="A1477" s="23" t="s">
        <v>1843</v>
      </c>
      <c r="B1477" s="23">
        <v>1979</v>
      </c>
      <c r="C1477" s="23" t="s">
        <v>4804</v>
      </c>
      <c r="D1477" s="23">
        <v>14</v>
      </c>
      <c r="E1477" s="23">
        <v>2</v>
      </c>
      <c r="F1477" s="28">
        <v>12408.29</v>
      </c>
      <c r="G1477" s="23" t="s">
        <v>87</v>
      </c>
      <c r="H1477" s="23" t="s">
        <v>85</v>
      </c>
      <c r="I1477" s="23" t="s">
        <v>4825</v>
      </c>
      <c r="J1477" s="23">
        <f>IF(TRIM(B1477)="?",'Cleaning Summary'!$B$28,B1477)</f>
        <v>1979</v>
      </c>
      <c r="K1477" s="23" t="str">
        <f>IF(TRIM(C1477)="?",'Cleaning Summary'!$B$27,C1477)</f>
        <v>Jul</v>
      </c>
      <c r="L1477" s="23" t="str">
        <f>IF(TRIM(G1477)="?",'Cleaning Summary'!$B$40,G1477)</f>
        <v>tier - 3</v>
      </c>
      <c r="M1477" s="23" t="str">
        <f>IF(TRIM(H1477)="?",'Cleaning Summary'!$B$45,H1477)</f>
        <v>tier - 1</v>
      </c>
      <c r="N1477" s="23" t="str">
        <f>IF(TRIM(I1477)="?",'Cleaning Summary'!$B$29,I1477)</f>
        <v>R1022</v>
      </c>
      <c r="O1477" s="29">
        <f>DATE(J1477,MATCH(K1477,{"Jan","Feb","Mar","Apr","May","Jun","Jul","Aug","Sep","Oct","Nov","Dec"},0),D1477)</f>
        <v>29050</v>
      </c>
      <c r="P1477" s="23">
        <f>DATEDIF(O1477,'Cleaning Summary'!$B$62,"Y")</f>
        <v>43</v>
      </c>
    </row>
    <row r="1478" spans="1:16" x14ac:dyDescent="0.35">
      <c r="A1478" s="23" t="s">
        <v>1841</v>
      </c>
      <c r="B1478" s="23">
        <v>1964</v>
      </c>
      <c r="C1478" s="23" t="s">
        <v>4810</v>
      </c>
      <c r="D1478" s="23">
        <v>4</v>
      </c>
      <c r="E1478" s="23">
        <v>0</v>
      </c>
      <c r="F1478" s="28">
        <v>12430.95</v>
      </c>
      <c r="G1478" s="23" t="s">
        <v>87</v>
      </c>
      <c r="H1478" s="23" t="s">
        <v>87</v>
      </c>
      <c r="I1478" s="23" t="s">
        <v>4818</v>
      </c>
      <c r="J1478" s="23">
        <f>IF(TRIM(B1478)="?",'Cleaning Summary'!$B$28,B1478)</f>
        <v>1964</v>
      </c>
      <c r="K1478" s="23" t="str">
        <f>IF(TRIM(C1478)="?",'Cleaning Summary'!$B$27,C1478)</f>
        <v>Aug</v>
      </c>
      <c r="L1478" s="23" t="str">
        <f>IF(TRIM(G1478)="?",'Cleaning Summary'!$B$40,G1478)</f>
        <v>tier - 3</v>
      </c>
      <c r="M1478" s="23" t="str">
        <f>IF(TRIM(H1478)="?",'Cleaning Summary'!$B$45,H1478)</f>
        <v>tier - 3</v>
      </c>
      <c r="N1478" s="23" t="str">
        <f>IF(TRIM(I1478)="?",'Cleaning Summary'!$B$29,I1478)</f>
        <v>R1024</v>
      </c>
      <c r="O1478" s="29">
        <f>DATE(J1478,MATCH(K1478,{"Jan","Feb","Mar","Apr","May","Jun","Jul","Aug","Sep","Oct","Nov","Dec"},0),D1478)</f>
        <v>23593</v>
      </c>
      <c r="P1478" s="23">
        <f>DATEDIF(O1478,'Cleaning Summary'!$B$62,"Y")</f>
        <v>58</v>
      </c>
    </row>
    <row r="1479" spans="1:16" x14ac:dyDescent="0.35">
      <c r="A1479" s="23" t="s">
        <v>1839</v>
      </c>
      <c r="B1479" s="23">
        <v>1995</v>
      </c>
      <c r="C1479" s="23" t="s">
        <v>4810</v>
      </c>
      <c r="D1479" s="23">
        <v>9</v>
      </c>
      <c r="E1479" s="23">
        <v>0</v>
      </c>
      <c r="F1479" s="28">
        <v>12452.25</v>
      </c>
      <c r="G1479" s="23" t="s">
        <v>87</v>
      </c>
      <c r="H1479" s="23" t="s">
        <v>87</v>
      </c>
      <c r="I1479" s="23" t="s">
        <v>4808</v>
      </c>
      <c r="J1479" s="23">
        <f>IF(TRIM(B1479)="?",'Cleaning Summary'!$B$28,B1479)</f>
        <v>1995</v>
      </c>
      <c r="K1479" s="23" t="str">
        <f>IF(TRIM(C1479)="?",'Cleaning Summary'!$B$27,C1479)</f>
        <v>Aug</v>
      </c>
      <c r="L1479" s="23" t="str">
        <f>IF(TRIM(G1479)="?",'Cleaning Summary'!$B$40,G1479)</f>
        <v>tier - 3</v>
      </c>
      <c r="M1479" s="23" t="str">
        <f>IF(TRIM(H1479)="?",'Cleaning Summary'!$B$45,H1479)</f>
        <v>tier - 3</v>
      </c>
      <c r="N1479" s="23" t="str">
        <f>IF(TRIM(I1479)="?",'Cleaning Summary'!$B$29,I1479)</f>
        <v>R1012</v>
      </c>
      <c r="O1479" s="29">
        <f>DATE(J1479,MATCH(K1479,{"Jan","Feb","Mar","Apr","May","Jun","Jul","Aug","Sep","Oct","Nov","Dec"},0),D1479)</f>
        <v>34920</v>
      </c>
      <c r="P1479" s="23">
        <f>DATEDIF(O1479,'Cleaning Summary'!$B$62,"Y")</f>
        <v>27</v>
      </c>
    </row>
    <row r="1480" spans="1:16" x14ac:dyDescent="0.35">
      <c r="A1480" s="23" t="s">
        <v>1837</v>
      </c>
      <c r="B1480" s="23">
        <v>1968</v>
      </c>
      <c r="C1480" s="23" t="s">
        <v>4806</v>
      </c>
      <c r="D1480" s="23">
        <v>26</v>
      </c>
      <c r="E1480" s="23">
        <v>3</v>
      </c>
      <c r="F1480" s="28">
        <v>12475.35</v>
      </c>
      <c r="G1480" s="23" t="s">
        <v>87</v>
      </c>
      <c r="H1480" s="23" t="s">
        <v>85</v>
      </c>
      <c r="I1480" s="23" t="s">
        <v>4808</v>
      </c>
      <c r="J1480" s="23">
        <f>IF(TRIM(B1480)="?",'Cleaning Summary'!$B$28,B1480)</f>
        <v>1968</v>
      </c>
      <c r="K1480" s="23" t="str">
        <f>IF(TRIM(C1480)="?",'Cleaning Summary'!$B$27,C1480)</f>
        <v>Nov</v>
      </c>
      <c r="L1480" s="23" t="str">
        <f>IF(TRIM(G1480)="?",'Cleaning Summary'!$B$40,G1480)</f>
        <v>tier - 3</v>
      </c>
      <c r="M1480" s="23" t="str">
        <f>IF(TRIM(H1480)="?",'Cleaning Summary'!$B$45,H1480)</f>
        <v>tier - 1</v>
      </c>
      <c r="N1480" s="23" t="str">
        <f>IF(TRIM(I1480)="?",'Cleaning Summary'!$B$29,I1480)</f>
        <v>R1012</v>
      </c>
      <c r="O1480" s="29">
        <f>DATE(J1480,MATCH(K1480,{"Jan","Feb","Mar","Apr","May","Jun","Jul","Aug","Sep","Oct","Nov","Dec"},0),D1480)</f>
        <v>25168</v>
      </c>
      <c r="P1480" s="23">
        <f>DATEDIF(O1480,'Cleaning Summary'!$B$62,"Y")</f>
        <v>54</v>
      </c>
    </row>
    <row r="1481" spans="1:16" x14ac:dyDescent="0.35">
      <c r="A1481" s="23" t="s">
        <v>1835</v>
      </c>
      <c r="B1481" s="23">
        <v>1968</v>
      </c>
      <c r="C1481" s="23" t="s">
        <v>4806</v>
      </c>
      <c r="D1481" s="23">
        <v>12</v>
      </c>
      <c r="E1481" s="23">
        <v>3</v>
      </c>
      <c r="F1481" s="28">
        <v>12479.71</v>
      </c>
      <c r="G1481" s="23" t="s">
        <v>87</v>
      </c>
      <c r="H1481" s="23" t="s">
        <v>87</v>
      </c>
      <c r="I1481" s="23" t="s">
        <v>4808</v>
      </c>
      <c r="J1481" s="23">
        <f>IF(TRIM(B1481)="?",'Cleaning Summary'!$B$28,B1481)</f>
        <v>1968</v>
      </c>
      <c r="K1481" s="23" t="str">
        <f>IF(TRIM(C1481)="?",'Cleaning Summary'!$B$27,C1481)</f>
        <v>Nov</v>
      </c>
      <c r="L1481" s="23" t="str">
        <f>IF(TRIM(G1481)="?",'Cleaning Summary'!$B$40,G1481)</f>
        <v>tier - 3</v>
      </c>
      <c r="M1481" s="23" t="str">
        <f>IF(TRIM(H1481)="?",'Cleaning Summary'!$B$45,H1481)</f>
        <v>tier - 3</v>
      </c>
      <c r="N1481" s="23" t="str">
        <f>IF(TRIM(I1481)="?",'Cleaning Summary'!$B$29,I1481)</f>
        <v>R1012</v>
      </c>
      <c r="O1481" s="29">
        <f>DATE(J1481,MATCH(K1481,{"Jan","Feb","Mar","Apr","May","Jun","Jul","Aug","Sep","Oct","Nov","Dec"},0),D1481)</f>
        <v>25154</v>
      </c>
      <c r="P1481" s="23">
        <f>DATEDIF(O1481,'Cleaning Summary'!$B$62,"Y")</f>
        <v>54</v>
      </c>
    </row>
    <row r="1482" spans="1:16" x14ac:dyDescent="0.35">
      <c r="A1482" s="23" t="s">
        <v>1833</v>
      </c>
      <c r="B1482" s="23">
        <v>1967</v>
      </c>
      <c r="C1482" s="23" t="s">
        <v>73</v>
      </c>
      <c r="D1482" s="23">
        <v>1</v>
      </c>
      <c r="E1482" s="23">
        <v>3</v>
      </c>
      <c r="F1482" s="28">
        <v>12485.8</v>
      </c>
      <c r="G1482" s="23" t="s">
        <v>87</v>
      </c>
      <c r="H1482" s="23" t="s">
        <v>87</v>
      </c>
      <c r="I1482" s="23" t="s">
        <v>4805</v>
      </c>
      <c r="J1482" s="23">
        <f>IF(TRIM(B1482)="?",'Cleaning Summary'!$B$28,B1482)</f>
        <v>1967</v>
      </c>
      <c r="K1482" s="23" t="str">
        <f>IF(TRIM(C1482)="?",'Cleaning Summary'!$B$27,C1482)</f>
        <v>Sep</v>
      </c>
      <c r="L1482" s="23" t="str">
        <f>IF(TRIM(G1482)="?",'Cleaning Summary'!$B$40,G1482)</f>
        <v>tier - 3</v>
      </c>
      <c r="M1482" s="23" t="str">
        <f>IF(TRIM(H1482)="?",'Cleaning Summary'!$B$45,H1482)</f>
        <v>tier - 3</v>
      </c>
      <c r="N1482" s="23" t="str">
        <f>IF(TRIM(I1482)="?",'Cleaning Summary'!$B$29,I1482)</f>
        <v>R1013</v>
      </c>
      <c r="O1482" s="29">
        <f>DATE(J1482,MATCH(K1482,{"Jan","Feb","Mar","Apr","May","Jun","Jul","Aug","Sep","Oct","Nov","Dec"},0),D1482)</f>
        <v>24716</v>
      </c>
      <c r="P1482" s="23">
        <f>DATEDIF(O1482,'Cleaning Summary'!$B$62,"Y")</f>
        <v>55</v>
      </c>
    </row>
    <row r="1483" spans="1:16" x14ac:dyDescent="0.35">
      <c r="A1483" s="23" t="s">
        <v>1831</v>
      </c>
      <c r="B1483" s="23">
        <v>1968</v>
      </c>
      <c r="C1483" s="23" t="s">
        <v>4809</v>
      </c>
      <c r="D1483" s="23">
        <v>3</v>
      </c>
      <c r="E1483" s="23">
        <v>3</v>
      </c>
      <c r="F1483" s="28">
        <v>12495.29</v>
      </c>
      <c r="G1483" s="23" t="s">
        <v>87</v>
      </c>
      <c r="H1483" s="23" t="s">
        <v>87</v>
      </c>
      <c r="I1483" s="23" t="s">
        <v>4808</v>
      </c>
      <c r="J1483" s="23">
        <f>IF(TRIM(B1483)="?",'Cleaning Summary'!$B$28,B1483)</f>
        <v>1968</v>
      </c>
      <c r="K1483" s="23" t="str">
        <f>IF(TRIM(C1483)="?",'Cleaning Summary'!$B$27,C1483)</f>
        <v>Dec</v>
      </c>
      <c r="L1483" s="23" t="str">
        <f>IF(TRIM(G1483)="?",'Cleaning Summary'!$B$40,G1483)</f>
        <v>tier - 3</v>
      </c>
      <c r="M1483" s="23" t="str">
        <f>IF(TRIM(H1483)="?",'Cleaning Summary'!$B$45,H1483)</f>
        <v>tier - 3</v>
      </c>
      <c r="N1483" s="23" t="str">
        <f>IF(TRIM(I1483)="?",'Cleaning Summary'!$B$29,I1483)</f>
        <v>R1012</v>
      </c>
      <c r="O1483" s="29">
        <f>DATE(J1483,MATCH(K1483,{"Jan","Feb","Mar","Apr","May","Jun","Jul","Aug","Sep","Oct","Nov","Dec"},0),D1483)</f>
        <v>25175</v>
      </c>
      <c r="P1483" s="23">
        <f>DATEDIF(O1483,'Cleaning Summary'!$B$62,"Y")</f>
        <v>54</v>
      </c>
    </row>
    <row r="1484" spans="1:16" x14ac:dyDescent="0.35">
      <c r="A1484" s="23" t="s">
        <v>1829</v>
      </c>
      <c r="B1484" s="23">
        <v>1966</v>
      </c>
      <c r="C1484" s="23" t="s">
        <v>4804</v>
      </c>
      <c r="D1484" s="23">
        <v>12</v>
      </c>
      <c r="E1484" s="23">
        <v>0</v>
      </c>
      <c r="F1484" s="28">
        <v>12499.88</v>
      </c>
      <c r="G1484" s="23" t="s">
        <v>87</v>
      </c>
      <c r="H1484" s="23" t="s">
        <v>86</v>
      </c>
      <c r="I1484" s="23" t="s">
        <v>4808</v>
      </c>
      <c r="J1484" s="23">
        <f>IF(TRIM(B1484)="?",'Cleaning Summary'!$B$28,B1484)</f>
        <v>1966</v>
      </c>
      <c r="K1484" s="23" t="str">
        <f>IF(TRIM(C1484)="?",'Cleaning Summary'!$B$27,C1484)</f>
        <v>Jul</v>
      </c>
      <c r="L1484" s="23" t="str">
        <f>IF(TRIM(G1484)="?",'Cleaning Summary'!$B$40,G1484)</f>
        <v>tier - 3</v>
      </c>
      <c r="M1484" s="23" t="str">
        <f>IF(TRIM(H1484)="?",'Cleaning Summary'!$B$45,H1484)</f>
        <v>tier - 2</v>
      </c>
      <c r="N1484" s="23" t="str">
        <f>IF(TRIM(I1484)="?",'Cleaning Summary'!$B$29,I1484)</f>
        <v>R1012</v>
      </c>
      <c r="O1484" s="29">
        <f>DATE(J1484,MATCH(K1484,{"Jan","Feb","Mar","Apr","May","Jun","Jul","Aug","Sep","Oct","Nov","Dec"},0),D1484)</f>
        <v>24300</v>
      </c>
      <c r="P1484" s="23">
        <f>DATEDIF(O1484,'Cleaning Summary'!$B$62,"Y")</f>
        <v>56</v>
      </c>
    </row>
    <row r="1485" spans="1:16" x14ac:dyDescent="0.35">
      <c r="A1485" s="23" t="s">
        <v>1827</v>
      </c>
      <c r="B1485" s="23">
        <v>1962</v>
      </c>
      <c r="C1485" s="23" t="s">
        <v>4811</v>
      </c>
      <c r="D1485" s="23">
        <v>16</v>
      </c>
      <c r="E1485" s="23">
        <v>0</v>
      </c>
      <c r="F1485" s="28">
        <v>12523.6</v>
      </c>
      <c r="G1485" s="23" t="s">
        <v>87</v>
      </c>
      <c r="H1485" s="23" t="s">
        <v>87</v>
      </c>
      <c r="I1485" s="23" t="s">
        <v>4808</v>
      </c>
      <c r="J1485" s="23">
        <f>IF(TRIM(B1485)="?",'Cleaning Summary'!$B$28,B1485)</f>
        <v>1962</v>
      </c>
      <c r="K1485" s="23" t="str">
        <f>IF(TRIM(C1485)="?",'Cleaning Summary'!$B$27,C1485)</f>
        <v>Oct</v>
      </c>
      <c r="L1485" s="23" t="str">
        <f>IF(TRIM(G1485)="?",'Cleaning Summary'!$B$40,G1485)</f>
        <v>tier - 3</v>
      </c>
      <c r="M1485" s="23" t="str">
        <f>IF(TRIM(H1485)="?",'Cleaning Summary'!$B$45,H1485)</f>
        <v>tier - 3</v>
      </c>
      <c r="N1485" s="23" t="str">
        <f>IF(TRIM(I1485)="?",'Cleaning Summary'!$B$29,I1485)</f>
        <v>R1012</v>
      </c>
      <c r="O1485" s="29">
        <f>DATE(J1485,MATCH(K1485,{"Jan","Feb","Mar","Apr","May","Jun","Jul","Aug","Sep","Oct","Nov","Dec"},0),D1485)</f>
        <v>22935</v>
      </c>
      <c r="P1485" s="23">
        <f>DATEDIF(O1485,'Cleaning Summary'!$B$62,"Y")</f>
        <v>60</v>
      </c>
    </row>
    <row r="1486" spans="1:16" x14ac:dyDescent="0.35">
      <c r="A1486" s="23" t="s">
        <v>1825</v>
      </c>
      <c r="B1486" s="23">
        <v>1961</v>
      </c>
      <c r="C1486" s="23" t="s">
        <v>4806</v>
      </c>
      <c r="D1486" s="23">
        <v>28</v>
      </c>
      <c r="E1486" s="23">
        <v>0</v>
      </c>
      <c r="F1486" s="28">
        <v>12557.61</v>
      </c>
      <c r="G1486" s="23" t="s">
        <v>87</v>
      </c>
      <c r="H1486" s="23" t="s">
        <v>87</v>
      </c>
      <c r="I1486" s="23" t="s">
        <v>4805</v>
      </c>
      <c r="J1486" s="23">
        <f>IF(TRIM(B1486)="?",'Cleaning Summary'!$B$28,B1486)</f>
        <v>1961</v>
      </c>
      <c r="K1486" s="23" t="str">
        <f>IF(TRIM(C1486)="?",'Cleaning Summary'!$B$27,C1486)</f>
        <v>Nov</v>
      </c>
      <c r="L1486" s="23" t="str">
        <f>IF(TRIM(G1486)="?",'Cleaning Summary'!$B$40,G1486)</f>
        <v>tier - 3</v>
      </c>
      <c r="M1486" s="23" t="str">
        <f>IF(TRIM(H1486)="?",'Cleaning Summary'!$B$45,H1486)</f>
        <v>tier - 3</v>
      </c>
      <c r="N1486" s="23" t="str">
        <f>IF(TRIM(I1486)="?",'Cleaning Summary'!$B$29,I1486)</f>
        <v>R1013</v>
      </c>
      <c r="O1486" s="29">
        <f>DATE(J1486,MATCH(K1486,{"Jan","Feb","Mar","Apr","May","Jun","Jul","Aug","Sep","Oct","Nov","Dec"},0),D1486)</f>
        <v>22613</v>
      </c>
      <c r="P1486" s="23">
        <f>DATEDIF(O1486,'Cleaning Summary'!$B$62,"Y")</f>
        <v>61</v>
      </c>
    </row>
    <row r="1487" spans="1:16" x14ac:dyDescent="0.35">
      <c r="A1487" s="23" t="s">
        <v>1823</v>
      </c>
      <c r="B1487" s="23">
        <v>1961</v>
      </c>
      <c r="C1487" s="23" t="s">
        <v>4806</v>
      </c>
      <c r="D1487" s="23">
        <v>28</v>
      </c>
      <c r="E1487" s="23">
        <v>0</v>
      </c>
      <c r="F1487" s="28">
        <v>12574.05</v>
      </c>
      <c r="G1487" s="23" t="s">
        <v>87</v>
      </c>
      <c r="H1487" s="23" t="s">
        <v>85</v>
      </c>
      <c r="I1487" s="23" t="s">
        <v>4812</v>
      </c>
      <c r="J1487" s="23">
        <f>IF(TRIM(B1487)="?",'Cleaning Summary'!$B$28,B1487)</f>
        <v>1961</v>
      </c>
      <c r="K1487" s="23" t="str">
        <f>IF(TRIM(C1487)="?",'Cleaning Summary'!$B$27,C1487)</f>
        <v>Nov</v>
      </c>
      <c r="L1487" s="23" t="str">
        <f>IF(TRIM(G1487)="?",'Cleaning Summary'!$B$40,G1487)</f>
        <v>tier - 3</v>
      </c>
      <c r="M1487" s="23" t="str">
        <f>IF(TRIM(H1487)="?",'Cleaning Summary'!$B$45,H1487)</f>
        <v>tier - 1</v>
      </c>
      <c r="N1487" s="23" t="str">
        <f>IF(TRIM(I1487)="?",'Cleaning Summary'!$B$29,I1487)</f>
        <v>R1011</v>
      </c>
      <c r="O1487" s="29">
        <f>DATE(J1487,MATCH(K1487,{"Jan","Feb","Mar","Apr","May","Jun","Jul","Aug","Sep","Oct","Nov","Dec"},0),D1487)</f>
        <v>22613</v>
      </c>
      <c r="P1487" s="23">
        <f>DATEDIF(O1487,'Cleaning Summary'!$B$62,"Y")</f>
        <v>61</v>
      </c>
    </row>
    <row r="1488" spans="1:16" x14ac:dyDescent="0.35">
      <c r="A1488" s="23" t="s">
        <v>1821</v>
      </c>
      <c r="B1488" s="23">
        <v>1969</v>
      </c>
      <c r="C1488" s="23" t="s">
        <v>4806</v>
      </c>
      <c r="D1488" s="23">
        <v>26</v>
      </c>
      <c r="E1488" s="23">
        <v>0</v>
      </c>
      <c r="F1488" s="28">
        <v>12579.92</v>
      </c>
      <c r="G1488" s="23" t="s">
        <v>87</v>
      </c>
      <c r="H1488" s="23" t="s">
        <v>85</v>
      </c>
      <c r="I1488" s="23" t="s">
        <v>4817</v>
      </c>
      <c r="J1488" s="23">
        <f>IF(TRIM(B1488)="?",'Cleaning Summary'!$B$28,B1488)</f>
        <v>1969</v>
      </c>
      <c r="K1488" s="23" t="str">
        <f>IF(TRIM(C1488)="?",'Cleaning Summary'!$B$27,C1488)</f>
        <v>Nov</v>
      </c>
      <c r="L1488" s="23" t="str">
        <f>IF(TRIM(G1488)="?",'Cleaning Summary'!$B$40,G1488)</f>
        <v>tier - 3</v>
      </c>
      <c r="M1488" s="23" t="str">
        <f>IF(TRIM(H1488)="?",'Cleaning Summary'!$B$45,H1488)</f>
        <v>tier - 1</v>
      </c>
      <c r="N1488" s="23" t="str">
        <f>IF(TRIM(I1488)="?",'Cleaning Summary'!$B$29,I1488)</f>
        <v>R1025</v>
      </c>
      <c r="O1488" s="29">
        <f>DATE(J1488,MATCH(K1488,{"Jan","Feb","Mar","Apr","May","Jun","Jul","Aug","Sep","Oct","Nov","Dec"},0),D1488)</f>
        <v>25533</v>
      </c>
      <c r="P1488" s="23">
        <f>DATEDIF(O1488,'Cleaning Summary'!$B$62,"Y")</f>
        <v>53</v>
      </c>
    </row>
    <row r="1489" spans="1:16" x14ac:dyDescent="0.35">
      <c r="A1489" s="23" t="s">
        <v>1819</v>
      </c>
      <c r="B1489" s="23">
        <v>1970</v>
      </c>
      <c r="C1489" s="23" t="s">
        <v>4807</v>
      </c>
      <c r="D1489" s="23">
        <v>18</v>
      </c>
      <c r="E1489" s="23">
        <v>5</v>
      </c>
      <c r="F1489" s="28">
        <v>12592.53</v>
      </c>
      <c r="G1489" s="23" t="s">
        <v>87</v>
      </c>
      <c r="H1489" s="23" t="s">
        <v>86</v>
      </c>
      <c r="I1489" s="23" t="s">
        <v>4805</v>
      </c>
      <c r="J1489" s="23">
        <f>IF(TRIM(B1489)="?",'Cleaning Summary'!$B$28,B1489)</f>
        <v>1970</v>
      </c>
      <c r="K1489" s="23" t="str">
        <f>IF(TRIM(C1489)="?",'Cleaning Summary'!$B$27,C1489)</f>
        <v>Jun</v>
      </c>
      <c r="L1489" s="23" t="str">
        <f>IF(TRIM(G1489)="?",'Cleaning Summary'!$B$40,G1489)</f>
        <v>tier - 3</v>
      </c>
      <c r="M1489" s="23" t="str">
        <f>IF(TRIM(H1489)="?",'Cleaning Summary'!$B$45,H1489)</f>
        <v>tier - 2</v>
      </c>
      <c r="N1489" s="23" t="str">
        <f>IF(TRIM(I1489)="?",'Cleaning Summary'!$B$29,I1489)</f>
        <v>R1013</v>
      </c>
      <c r="O1489" s="29">
        <f>DATE(J1489,MATCH(K1489,{"Jan","Feb","Mar","Apr","May","Jun","Jul","Aug","Sep","Oct","Nov","Dec"},0),D1489)</f>
        <v>25737</v>
      </c>
      <c r="P1489" s="23">
        <f>DATEDIF(O1489,'Cleaning Summary'!$B$62,"Y")</f>
        <v>52</v>
      </c>
    </row>
    <row r="1490" spans="1:16" x14ac:dyDescent="0.35">
      <c r="A1490" s="23" t="s">
        <v>1817</v>
      </c>
      <c r="B1490" s="23">
        <v>1988</v>
      </c>
      <c r="C1490" s="23" t="s">
        <v>4810</v>
      </c>
      <c r="D1490" s="23">
        <v>11</v>
      </c>
      <c r="E1490" s="23">
        <v>3</v>
      </c>
      <c r="F1490" s="28">
        <v>12600.46</v>
      </c>
      <c r="G1490" s="23" t="s">
        <v>87</v>
      </c>
      <c r="H1490" s="23" t="s">
        <v>85</v>
      </c>
      <c r="I1490" s="23" t="s">
        <v>4819</v>
      </c>
      <c r="J1490" s="23">
        <f>IF(TRIM(B1490)="?",'Cleaning Summary'!$B$28,B1490)</f>
        <v>1988</v>
      </c>
      <c r="K1490" s="23" t="str">
        <f>IF(TRIM(C1490)="?",'Cleaning Summary'!$B$27,C1490)</f>
        <v>Aug</v>
      </c>
      <c r="L1490" s="23" t="str">
        <f>IF(TRIM(G1490)="?",'Cleaning Summary'!$B$40,G1490)</f>
        <v>tier - 3</v>
      </c>
      <c r="M1490" s="23" t="str">
        <f>IF(TRIM(H1490)="?",'Cleaning Summary'!$B$45,H1490)</f>
        <v>tier - 1</v>
      </c>
      <c r="N1490" s="23" t="str">
        <f>IF(TRIM(I1490)="?",'Cleaning Summary'!$B$29,I1490)</f>
        <v>R1023</v>
      </c>
      <c r="O1490" s="29">
        <f>DATE(J1490,MATCH(K1490,{"Jan","Feb","Mar","Apr","May","Jun","Jul","Aug","Sep","Oct","Nov","Dec"},0),D1490)</f>
        <v>32366</v>
      </c>
      <c r="P1490" s="23">
        <f>DATEDIF(O1490,'Cleaning Summary'!$B$62,"Y")</f>
        <v>34</v>
      </c>
    </row>
    <row r="1491" spans="1:16" x14ac:dyDescent="0.35">
      <c r="A1491" s="23" t="s">
        <v>1815</v>
      </c>
      <c r="B1491" s="23">
        <v>1998</v>
      </c>
      <c r="C1491" s="23" t="s">
        <v>4806</v>
      </c>
      <c r="D1491" s="23">
        <v>18</v>
      </c>
      <c r="E1491" s="23">
        <v>1</v>
      </c>
      <c r="F1491" s="28">
        <v>12609.89</v>
      </c>
      <c r="G1491" s="23" t="s">
        <v>87</v>
      </c>
      <c r="H1491" s="23" t="s">
        <v>87</v>
      </c>
      <c r="I1491" s="23" t="s">
        <v>4808</v>
      </c>
      <c r="J1491" s="23">
        <f>IF(TRIM(B1491)="?",'Cleaning Summary'!$B$28,B1491)</f>
        <v>1998</v>
      </c>
      <c r="K1491" s="23" t="str">
        <f>IF(TRIM(C1491)="?",'Cleaning Summary'!$B$27,C1491)</f>
        <v>Nov</v>
      </c>
      <c r="L1491" s="23" t="str">
        <f>IF(TRIM(G1491)="?",'Cleaning Summary'!$B$40,G1491)</f>
        <v>tier - 3</v>
      </c>
      <c r="M1491" s="23" t="str">
        <f>IF(TRIM(H1491)="?",'Cleaning Summary'!$B$45,H1491)</f>
        <v>tier - 3</v>
      </c>
      <c r="N1491" s="23" t="str">
        <f>IF(TRIM(I1491)="?",'Cleaning Summary'!$B$29,I1491)</f>
        <v>R1012</v>
      </c>
      <c r="O1491" s="29">
        <f>DATE(J1491,MATCH(K1491,{"Jan","Feb","Mar","Apr","May","Jun","Jul","Aug","Sep","Oct","Nov","Dec"},0),D1491)</f>
        <v>36117</v>
      </c>
      <c r="P1491" s="23">
        <f>DATEDIF(O1491,'Cleaning Summary'!$B$62,"Y")</f>
        <v>24</v>
      </c>
    </row>
    <row r="1492" spans="1:16" x14ac:dyDescent="0.35">
      <c r="A1492" s="23" t="s">
        <v>1813</v>
      </c>
      <c r="B1492" s="23">
        <v>1963</v>
      </c>
      <c r="C1492" s="23" t="s">
        <v>4810</v>
      </c>
      <c r="D1492" s="23">
        <v>19</v>
      </c>
      <c r="E1492" s="23">
        <v>0</v>
      </c>
      <c r="F1492" s="28">
        <v>12622.18</v>
      </c>
      <c r="G1492" s="23" t="s">
        <v>87</v>
      </c>
      <c r="H1492" s="23" t="s">
        <v>85</v>
      </c>
      <c r="I1492" s="23" t="s">
        <v>4808</v>
      </c>
      <c r="J1492" s="23">
        <f>IF(TRIM(B1492)="?",'Cleaning Summary'!$B$28,B1492)</f>
        <v>1963</v>
      </c>
      <c r="K1492" s="23" t="str">
        <f>IF(TRIM(C1492)="?",'Cleaning Summary'!$B$27,C1492)</f>
        <v>Aug</v>
      </c>
      <c r="L1492" s="23" t="str">
        <f>IF(TRIM(G1492)="?",'Cleaning Summary'!$B$40,G1492)</f>
        <v>tier - 3</v>
      </c>
      <c r="M1492" s="23" t="str">
        <f>IF(TRIM(H1492)="?",'Cleaning Summary'!$B$45,H1492)</f>
        <v>tier - 1</v>
      </c>
      <c r="N1492" s="23" t="str">
        <f>IF(TRIM(I1492)="?",'Cleaning Summary'!$B$29,I1492)</f>
        <v>R1012</v>
      </c>
      <c r="O1492" s="29">
        <f>DATE(J1492,MATCH(K1492,{"Jan","Feb","Mar","Apr","May","Jun","Jul","Aug","Sep","Oct","Nov","Dec"},0),D1492)</f>
        <v>23242</v>
      </c>
      <c r="P1492" s="23">
        <f>DATEDIF(O1492,'Cleaning Summary'!$B$62,"Y")</f>
        <v>59</v>
      </c>
    </row>
    <row r="1493" spans="1:16" x14ac:dyDescent="0.35">
      <c r="A1493" s="23" t="s">
        <v>1811</v>
      </c>
      <c r="B1493" s="23">
        <v>1970</v>
      </c>
      <c r="C1493" s="23" t="s">
        <v>4809</v>
      </c>
      <c r="D1493" s="23">
        <v>28</v>
      </c>
      <c r="E1493" s="23">
        <v>0</v>
      </c>
      <c r="F1493" s="28">
        <v>12624.74</v>
      </c>
      <c r="G1493" s="23" t="s">
        <v>87</v>
      </c>
      <c r="H1493" s="23" t="s">
        <v>85</v>
      </c>
      <c r="I1493" s="23" t="s">
        <v>4808</v>
      </c>
      <c r="J1493" s="23">
        <f>IF(TRIM(B1493)="?",'Cleaning Summary'!$B$28,B1493)</f>
        <v>1970</v>
      </c>
      <c r="K1493" s="23" t="str">
        <f>IF(TRIM(C1493)="?",'Cleaning Summary'!$B$27,C1493)</f>
        <v>Dec</v>
      </c>
      <c r="L1493" s="23" t="str">
        <f>IF(TRIM(G1493)="?",'Cleaning Summary'!$B$40,G1493)</f>
        <v>tier - 3</v>
      </c>
      <c r="M1493" s="23" t="str">
        <f>IF(TRIM(H1493)="?",'Cleaning Summary'!$B$45,H1493)</f>
        <v>tier - 1</v>
      </c>
      <c r="N1493" s="23" t="str">
        <f>IF(TRIM(I1493)="?",'Cleaning Summary'!$B$29,I1493)</f>
        <v>R1012</v>
      </c>
      <c r="O1493" s="29">
        <f>DATE(J1493,MATCH(K1493,{"Jan","Feb","Mar","Apr","May","Jun","Jul","Aug","Sep","Oct","Nov","Dec"},0),D1493)</f>
        <v>25930</v>
      </c>
      <c r="P1493" s="23">
        <f>DATEDIF(O1493,'Cleaning Summary'!$B$62,"Y")</f>
        <v>52</v>
      </c>
    </row>
    <row r="1494" spans="1:16" x14ac:dyDescent="0.35">
      <c r="A1494" s="23" t="s">
        <v>1809</v>
      </c>
      <c r="B1494" s="23">
        <v>1965</v>
      </c>
      <c r="C1494" s="23" t="s">
        <v>4811</v>
      </c>
      <c r="D1494" s="23">
        <v>4</v>
      </c>
      <c r="E1494" s="23">
        <v>2</v>
      </c>
      <c r="F1494" s="28">
        <v>12629.17</v>
      </c>
      <c r="G1494" s="23" t="s">
        <v>87</v>
      </c>
      <c r="H1494" s="23" t="s">
        <v>85</v>
      </c>
      <c r="I1494" s="23" t="s">
        <v>4805</v>
      </c>
      <c r="J1494" s="23">
        <f>IF(TRIM(B1494)="?",'Cleaning Summary'!$B$28,B1494)</f>
        <v>1965</v>
      </c>
      <c r="K1494" s="23" t="str">
        <f>IF(TRIM(C1494)="?",'Cleaning Summary'!$B$27,C1494)</f>
        <v>Oct</v>
      </c>
      <c r="L1494" s="23" t="str">
        <f>IF(TRIM(G1494)="?",'Cleaning Summary'!$B$40,G1494)</f>
        <v>tier - 3</v>
      </c>
      <c r="M1494" s="23" t="str">
        <f>IF(TRIM(H1494)="?",'Cleaning Summary'!$B$45,H1494)</f>
        <v>tier - 1</v>
      </c>
      <c r="N1494" s="23" t="str">
        <f>IF(TRIM(I1494)="?",'Cleaning Summary'!$B$29,I1494)</f>
        <v>R1013</v>
      </c>
      <c r="O1494" s="29">
        <f>DATE(J1494,MATCH(K1494,{"Jan","Feb","Mar","Apr","May","Jun","Jul","Aug","Sep","Oct","Nov","Dec"},0),D1494)</f>
        <v>24019</v>
      </c>
      <c r="P1494" s="23">
        <f>DATEDIF(O1494,'Cleaning Summary'!$B$62,"Y")</f>
        <v>57</v>
      </c>
    </row>
    <row r="1495" spans="1:16" x14ac:dyDescent="0.35">
      <c r="A1495" s="23" t="s">
        <v>1807</v>
      </c>
      <c r="B1495" s="23">
        <v>1962</v>
      </c>
      <c r="C1495" s="23" t="s">
        <v>4806</v>
      </c>
      <c r="D1495" s="23">
        <v>22</v>
      </c>
      <c r="E1495" s="23">
        <v>0</v>
      </c>
      <c r="F1495" s="28">
        <v>12629.9</v>
      </c>
      <c r="G1495" s="23" t="s">
        <v>87</v>
      </c>
      <c r="H1495" s="23" t="s">
        <v>87</v>
      </c>
      <c r="I1495" s="23" t="s">
        <v>4805</v>
      </c>
      <c r="J1495" s="23">
        <f>IF(TRIM(B1495)="?",'Cleaning Summary'!$B$28,B1495)</f>
        <v>1962</v>
      </c>
      <c r="K1495" s="23" t="str">
        <f>IF(TRIM(C1495)="?",'Cleaning Summary'!$B$27,C1495)</f>
        <v>Nov</v>
      </c>
      <c r="L1495" s="23" t="str">
        <f>IF(TRIM(G1495)="?",'Cleaning Summary'!$B$40,G1495)</f>
        <v>tier - 3</v>
      </c>
      <c r="M1495" s="23" t="str">
        <f>IF(TRIM(H1495)="?",'Cleaning Summary'!$B$45,H1495)</f>
        <v>tier - 3</v>
      </c>
      <c r="N1495" s="23" t="str">
        <f>IF(TRIM(I1495)="?",'Cleaning Summary'!$B$29,I1495)</f>
        <v>R1013</v>
      </c>
      <c r="O1495" s="29">
        <f>DATE(J1495,MATCH(K1495,{"Jan","Feb","Mar","Apr","May","Jun","Jul","Aug","Sep","Oct","Nov","Dec"},0),D1495)</f>
        <v>22972</v>
      </c>
      <c r="P1495" s="23">
        <f>DATEDIF(O1495,'Cleaning Summary'!$B$62,"Y")</f>
        <v>60</v>
      </c>
    </row>
    <row r="1496" spans="1:16" x14ac:dyDescent="0.35">
      <c r="A1496" s="23" t="s">
        <v>1805</v>
      </c>
      <c r="B1496" s="23">
        <v>1962</v>
      </c>
      <c r="C1496" s="23" t="s">
        <v>4804</v>
      </c>
      <c r="D1496" s="23">
        <v>22</v>
      </c>
      <c r="E1496" s="23">
        <v>0</v>
      </c>
      <c r="F1496" s="28">
        <v>12638.2</v>
      </c>
      <c r="G1496" s="23" t="s">
        <v>87</v>
      </c>
      <c r="H1496" s="23" t="s">
        <v>85</v>
      </c>
      <c r="I1496" s="23" t="s">
        <v>4812</v>
      </c>
      <c r="J1496" s="23">
        <f>IF(TRIM(B1496)="?",'Cleaning Summary'!$B$28,B1496)</f>
        <v>1962</v>
      </c>
      <c r="K1496" s="23" t="str">
        <f>IF(TRIM(C1496)="?",'Cleaning Summary'!$B$27,C1496)</f>
        <v>Jul</v>
      </c>
      <c r="L1496" s="23" t="str">
        <f>IF(TRIM(G1496)="?",'Cleaning Summary'!$B$40,G1496)</f>
        <v>tier - 3</v>
      </c>
      <c r="M1496" s="23" t="str">
        <f>IF(TRIM(H1496)="?",'Cleaning Summary'!$B$45,H1496)</f>
        <v>tier - 1</v>
      </c>
      <c r="N1496" s="23" t="str">
        <f>IF(TRIM(I1496)="?",'Cleaning Summary'!$B$29,I1496)</f>
        <v>R1011</v>
      </c>
      <c r="O1496" s="29">
        <f>DATE(J1496,MATCH(K1496,{"Jan","Feb","Mar","Apr","May","Jun","Jul","Aug","Sep","Oct","Nov","Dec"},0),D1496)</f>
        <v>22849</v>
      </c>
      <c r="P1496" s="23">
        <f>DATEDIF(O1496,'Cleaning Summary'!$B$62,"Y")</f>
        <v>60</v>
      </c>
    </row>
    <row r="1497" spans="1:16" x14ac:dyDescent="0.35">
      <c r="A1497" s="23" t="s">
        <v>1803</v>
      </c>
      <c r="B1497" s="23">
        <v>1972</v>
      </c>
      <c r="C1497" s="23" t="s">
        <v>73</v>
      </c>
      <c r="D1497" s="23">
        <v>5</v>
      </c>
      <c r="E1497" s="23">
        <v>0</v>
      </c>
      <c r="F1497" s="28">
        <v>12640.24</v>
      </c>
      <c r="G1497" s="23" t="s">
        <v>87</v>
      </c>
      <c r="H1497" s="23" t="s">
        <v>85</v>
      </c>
      <c r="I1497" s="23" t="s">
        <v>4812</v>
      </c>
      <c r="J1497" s="23">
        <f>IF(TRIM(B1497)="?",'Cleaning Summary'!$B$28,B1497)</f>
        <v>1972</v>
      </c>
      <c r="K1497" s="23" t="str">
        <f>IF(TRIM(C1497)="?",'Cleaning Summary'!$B$27,C1497)</f>
        <v>Sep</v>
      </c>
      <c r="L1497" s="23" t="str">
        <f>IF(TRIM(G1497)="?",'Cleaning Summary'!$B$40,G1497)</f>
        <v>tier - 3</v>
      </c>
      <c r="M1497" s="23" t="str">
        <f>IF(TRIM(H1497)="?",'Cleaning Summary'!$B$45,H1497)</f>
        <v>tier - 1</v>
      </c>
      <c r="N1497" s="23" t="str">
        <f>IF(TRIM(I1497)="?",'Cleaning Summary'!$B$29,I1497)</f>
        <v>R1011</v>
      </c>
      <c r="O1497" s="29">
        <f>DATE(J1497,MATCH(K1497,{"Jan","Feb","Mar","Apr","May","Jun","Jul","Aug","Sep","Oct","Nov","Dec"},0),D1497)</f>
        <v>26547</v>
      </c>
      <c r="P1497" s="23">
        <f>DATEDIF(O1497,'Cleaning Summary'!$B$62,"Y")</f>
        <v>50</v>
      </c>
    </row>
    <row r="1498" spans="1:16" x14ac:dyDescent="0.35">
      <c r="A1498" s="23" t="s">
        <v>1801</v>
      </c>
      <c r="B1498" s="23">
        <v>1966</v>
      </c>
      <c r="C1498" s="23" t="s">
        <v>4809</v>
      </c>
      <c r="D1498" s="23">
        <v>17</v>
      </c>
      <c r="E1498" s="23">
        <v>2</v>
      </c>
      <c r="F1498" s="28">
        <v>12643.38</v>
      </c>
      <c r="G1498" s="23" t="s">
        <v>87</v>
      </c>
      <c r="H1498" s="23" t="s">
        <v>85</v>
      </c>
      <c r="I1498" s="23" t="s">
        <v>4808</v>
      </c>
      <c r="J1498" s="23">
        <f>IF(TRIM(B1498)="?",'Cleaning Summary'!$B$28,B1498)</f>
        <v>1966</v>
      </c>
      <c r="K1498" s="23" t="str">
        <f>IF(TRIM(C1498)="?",'Cleaning Summary'!$B$27,C1498)</f>
        <v>Dec</v>
      </c>
      <c r="L1498" s="23" t="str">
        <f>IF(TRIM(G1498)="?",'Cleaning Summary'!$B$40,G1498)</f>
        <v>tier - 3</v>
      </c>
      <c r="M1498" s="23" t="str">
        <f>IF(TRIM(H1498)="?",'Cleaning Summary'!$B$45,H1498)</f>
        <v>tier - 1</v>
      </c>
      <c r="N1498" s="23" t="str">
        <f>IF(TRIM(I1498)="?",'Cleaning Summary'!$B$29,I1498)</f>
        <v>R1012</v>
      </c>
      <c r="O1498" s="29">
        <f>DATE(J1498,MATCH(K1498,{"Jan","Feb","Mar","Apr","May","Jun","Jul","Aug","Sep","Oct","Nov","Dec"},0),D1498)</f>
        <v>24458</v>
      </c>
      <c r="P1498" s="23">
        <f>DATEDIF(O1498,'Cleaning Summary'!$B$62,"Y")</f>
        <v>56</v>
      </c>
    </row>
    <row r="1499" spans="1:16" x14ac:dyDescent="0.35">
      <c r="A1499" s="23" t="s">
        <v>1799</v>
      </c>
      <c r="B1499" s="23">
        <v>1962</v>
      </c>
      <c r="C1499" s="23" t="s">
        <v>4804</v>
      </c>
      <c r="D1499" s="23">
        <v>11</v>
      </c>
      <c r="E1499" s="23">
        <v>0</v>
      </c>
      <c r="F1499" s="28">
        <v>12644.59</v>
      </c>
      <c r="G1499" s="23" t="s">
        <v>87</v>
      </c>
      <c r="H1499" s="23" t="s">
        <v>86</v>
      </c>
      <c r="I1499" s="23" t="s">
        <v>4812</v>
      </c>
      <c r="J1499" s="23">
        <f>IF(TRIM(B1499)="?",'Cleaning Summary'!$B$28,B1499)</f>
        <v>1962</v>
      </c>
      <c r="K1499" s="23" t="str">
        <f>IF(TRIM(C1499)="?",'Cleaning Summary'!$B$27,C1499)</f>
        <v>Jul</v>
      </c>
      <c r="L1499" s="23" t="str">
        <f>IF(TRIM(G1499)="?",'Cleaning Summary'!$B$40,G1499)</f>
        <v>tier - 3</v>
      </c>
      <c r="M1499" s="23" t="str">
        <f>IF(TRIM(H1499)="?",'Cleaning Summary'!$B$45,H1499)</f>
        <v>tier - 2</v>
      </c>
      <c r="N1499" s="23" t="str">
        <f>IF(TRIM(I1499)="?",'Cleaning Summary'!$B$29,I1499)</f>
        <v>R1011</v>
      </c>
      <c r="O1499" s="29">
        <f>DATE(J1499,MATCH(K1499,{"Jan","Feb","Mar","Apr","May","Jun","Jul","Aug","Sep","Oct","Nov","Dec"},0),D1499)</f>
        <v>22838</v>
      </c>
      <c r="P1499" s="23">
        <f>DATEDIF(O1499,'Cleaning Summary'!$B$62,"Y")</f>
        <v>60</v>
      </c>
    </row>
    <row r="1500" spans="1:16" x14ac:dyDescent="0.35">
      <c r="A1500" s="23" t="s">
        <v>1797</v>
      </c>
      <c r="B1500" s="23">
        <v>1965</v>
      </c>
      <c r="C1500" s="23" t="s">
        <v>73</v>
      </c>
      <c r="D1500" s="23">
        <v>14</v>
      </c>
      <c r="E1500" s="23">
        <v>2</v>
      </c>
      <c r="F1500" s="28">
        <v>12646.21</v>
      </c>
      <c r="G1500" s="23" t="s">
        <v>87</v>
      </c>
      <c r="H1500" s="23" t="s">
        <v>86</v>
      </c>
      <c r="I1500" s="23" t="s">
        <v>4812</v>
      </c>
      <c r="J1500" s="23">
        <f>IF(TRIM(B1500)="?",'Cleaning Summary'!$B$28,B1500)</f>
        <v>1965</v>
      </c>
      <c r="K1500" s="23" t="str">
        <f>IF(TRIM(C1500)="?",'Cleaning Summary'!$B$27,C1500)</f>
        <v>Sep</v>
      </c>
      <c r="L1500" s="23" t="str">
        <f>IF(TRIM(G1500)="?",'Cleaning Summary'!$B$40,G1500)</f>
        <v>tier - 3</v>
      </c>
      <c r="M1500" s="23" t="str">
        <f>IF(TRIM(H1500)="?",'Cleaning Summary'!$B$45,H1500)</f>
        <v>tier - 2</v>
      </c>
      <c r="N1500" s="23" t="str">
        <f>IF(TRIM(I1500)="?",'Cleaning Summary'!$B$29,I1500)</f>
        <v>R1011</v>
      </c>
      <c r="O1500" s="29">
        <f>DATE(J1500,MATCH(K1500,{"Jan","Feb","Mar","Apr","May","Jun","Jul","Aug","Sep","Oct","Nov","Dec"},0),D1500)</f>
        <v>23999</v>
      </c>
      <c r="P1500" s="23">
        <f>DATEDIF(O1500,'Cleaning Summary'!$B$62,"Y")</f>
        <v>57</v>
      </c>
    </row>
    <row r="1501" spans="1:16" x14ac:dyDescent="0.35">
      <c r="A1501" s="23" t="s">
        <v>1795</v>
      </c>
      <c r="B1501" s="23">
        <v>1962</v>
      </c>
      <c r="C1501" s="23" t="s">
        <v>4810</v>
      </c>
      <c r="D1501" s="23">
        <v>27</v>
      </c>
      <c r="E1501" s="23">
        <v>0</v>
      </c>
      <c r="F1501" s="28">
        <v>12648.7</v>
      </c>
      <c r="G1501" s="23" t="s">
        <v>87</v>
      </c>
      <c r="H1501" s="23" t="s">
        <v>86</v>
      </c>
      <c r="I1501" s="23" t="s">
        <v>4805</v>
      </c>
      <c r="J1501" s="23">
        <f>IF(TRIM(B1501)="?",'Cleaning Summary'!$B$28,B1501)</f>
        <v>1962</v>
      </c>
      <c r="K1501" s="23" t="str">
        <f>IF(TRIM(C1501)="?",'Cleaning Summary'!$B$27,C1501)</f>
        <v>Aug</v>
      </c>
      <c r="L1501" s="23" t="str">
        <f>IF(TRIM(G1501)="?",'Cleaning Summary'!$B$40,G1501)</f>
        <v>tier - 3</v>
      </c>
      <c r="M1501" s="23" t="str">
        <f>IF(TRIM(H1501)="?",'Cleaning Summary'!$B$45,H1501)</f>
        <v>tier - 2</v>
      </c>
      <c r="N1501" s="23" t="str">
        <f>IF(TRIM(I1501)="?",'Cleaning Summary'!$B$29,I1501)</f>
        <v>R1013</v>
      </c>
      <c r="O1501" s="29">
        <f>DATE(J1501,MATCH(K1501,{"Jan","Feb","Mar","Apr","May","Jun","Jul","Aug","Sep","Oct","Nov","Dec"},0),D1501)</f>
        <v>22885</v>
      </c>
      <c r="P1501" s="23">
        <f>DATEDIF(O1501,'Cleaning Summary'!$B$62,"Y")</f>
        <v>60</v>
      </c>
    </row>
    <row r="1502" spans="1:16" x14ac:dyDescent="0.35">
      <c r="A1502" s="23" t="s">
        <v>1793</v>
      </c>
      <c r="B1502" s="23">
        <v>1974</v>
      </c>
      <c r="C1502" s="23" t="s">
        <v>73</v>
      </c>
      <c r="D1502" s="23">
        <v>24</v>
      </c>
      <c r="E1502" s="23">
        <v>0</v>
      </c>
      <c r="F1502" s="28">
        <v>12697.48</v>
      </c>
      <c r="G1502" s="23" t="s">
        <v>87</v>
      </c>
      <c r="H1502" s="23" t="s">
        <v>87</v>
      </c>
      <c r="I1502" s="23" t="s">
        <v>4821</v>
      </c>
      <c r="J1502" s="23">
        <f>IF(TRIM(B1502)="?",'Cleaning Summary'!$B$28,B1502)</f>
        <v>1974</v>
      </c>
      <c r="K1502" s="23" t="str">
        <f>IF(TRIM(C1502)="?",'Cleaning Summary'!$B$27,C1502)</f>
        <v>Sep</v>
      </c>
      <c r="L1502" s="23" t="str">
        <f>IF(TRIM(G1502)="?",'Cleaning Summary'!$B$40,G1502)</f>
        <v>tier - 3</v>
      </c>
      <c r="M1502" s="23" t="str">
        <f>IF(TRIM(H1502)="?",'Cleaning Summary'!$B$45,H1502)</f>
        <v>tier - 3</v>
      </c>
      <c r="N1502" s="23" t="str">
        <f>IF(TRIM(I1502)="?",'Cleaning Summary'!$B$29,I1502)</f>
        <v>R1021</v>
      </c>
      <c r="O1502" s="29">
        <f>DATE(J1502,MATCH(K1502,{"Jan","Feb","Mar","Apr","May","Jun","Jul","Aug","Sep","Oct","Nov","Dec"},0),D1502)</f>
        <v>27296</v>
      </c>
      <c r="P1502" s="23">
        <f>DATEDIF(O1502,'Cleaning Summary'!$B$62,"Y")</f>
        <v>48</v>
      </c>
    </row>
    <row r="1503" spans="1:16" x14ac:dyDescent="0.35">
      <c r="A1503" s="23" t="s">
        <v>1791</v>
      </c>
      <c r="B1503" s="23">
        <v>1992</v>
      </c>
      <c r="C1503" s="23" t="s">
        <v>4804</v>
      </c>
      <c r="D1503" s="23">
        <v>7</v>
      </c>
      <c r="E1503" s="23">
        <v>0</v>
      </c>
      <c r="F1503" s="28">
        <v>12699.56</v>
      </c>
      <c r="G1503" s="23" t="s">
        <v>87</v>
      </c>
      <c r="H1503" s="23" t="s">
        <v>86</v>
      </c>
      <c r="I1503" s="23" t="s">
        <v>4812</v>
      </c>
      <c r="J1503" s="23">
        <f>IF(TRIM(B1503)="?",'Cleaning Summary'!$B$28,B1503)</f>
        <v>1992</v>
      </c>
      <c r="K1503" s="23" t="str">
        <f>IF(TRIM(C1503)="?",'Cleaning Summary'!$B$27,C1503)</f>
        <v>Jul</v>
      </c>
      <c r="L1503" s="23" t="str">
        <f>IF(TRIM(G1503)="?",'Cleaning Summary'!$B$40,G1503)</f>
        <v>tier - 3</v>
      </c>
      <c r="M1503" s="23" t="str">
        <f>IF(TRIM(H1503)="?",'Cleaning Summary'!$B$45,H1503)</f>
        <v>tier - 2</v>
      </c>
      <c r="N1503" s="23" t="str">
        <f>IF(TRIM(I1503)="?",'Cleaning Summary'!$B$29,I1503)</f>
        <v>R1011</v>
      </c>
      <c r="O1503" s="29">
        <f>DATE(J1503,MATCH(K1503,{"Jan","Feb","Mar","Apr","May","Jun","Jul","Aug","Sep","Oct","Nov","Dec"},0),D1503)</f>
        <v>33792</v>
      </c>
      <c r="P1503" s="23">
        <f>DATEDIF(O1503,'Cleaning Summary'!$B$62,"Y")</f>
        <v>30</v>
      </c>
    </row>
    <row r="1504" spans="1:16" x14ac:dyDescent="0.35">
      <c r="A1504" s="23" t="s">
        <v>1789</v>
      </c>
      <c r="B1504" s="23">
        <v>1964</v>
      </c>
      <c r="C1504" s="23" t="s">
        <v>4806</v>
      </c>
      <c r="D1504" s="23">
        <v>28</v>
      </c>
      <c r="E1504" s="23">
        <v>0</v>
      </c>
      <c r="F1504" s="28">
        <v>12700.63</v>
      </c>
      <c r="G1504" s="23" t="s">
        <v>87</v>
      </c>
      <c r="H1504" s="23" t="s">
        <v>87</v>
      </c>
      <c r="I1504" s="23" t="s">
        <v>4812</v>
      </c>
      <c r="J1504" s="23">
        <f>IF(TRIM(B1504)="?",'Cleaning Summary'!$B$28,B1504)</f>
        <v>1964</v>
      </c>
      <c r="K1504" s="23" t="str">
        <f>IF(TRIM(C1504)="?",'Cleaning Summary'!$B$27,C1504)</f>
        <v>Nov</v>
      </c>
      <c r="L1504" s="23" t="str">
        <f>IF(TRIM(G1504)="?",'Cleaning Summary'!$B$40,G1504)</f>
        <v>tier - 3</v>
      </c>
      <c r="M1504" s="23" t="str">
        <f>IF(TRIM(H1504)="?",'Cleaning Summary'!$B$45,H1504)</f>
        <v>tier - 3</v>
      </c>
      <c r="N1504" s="23" t="str">
        <f>IF(TRIM(I1504)="?",'Cleaning Summary'!$B$29,I1504)</f>
        <v>R1011</v>
      </c>
      <c r="O1504" s="29">
        <f>DATE(J1504,MATCH(K1504,{"Jan","Feb","Mar","Apr","May","Jun","Jul","Aug","Sep","Oct","Nov","Dec"},0),D1504)</f>
        <v>23709</v>
      </c>
      <c r="P1504" s="23">
        <f>DATEDIF(O1504,'Cleaning Summary'!$B$62,"Y")</f>
        <v>58</v>
      </c>
    </row>
    <row r="1505" spans="1:16" x14ac:dyDescent="0.35">
      <c r="A1505" s="23" t="s">
        <v>1787</v>
      </c>
      <c r="B1505" s="23">
        <v>1970</v>
      </c>
      <c r="C1505" s="23" t="s">
        <v>4804</v>
      </c>
      <c r="D1505" s="23">
        <v>8</v>
      </c>
      <c r="E1505" s="23">
        <v>0</v>
      </c>
      <c r="F1505" s="28">
        <v>12713</v>
      </c>
      <c r="G1505" s="23" t="s">
        <v>87</v>
      </c>
      <c r="H1505" s="23" t="s">
        <v>85</v>
      </c>
      <c r="I1505" s="23" t="s">
        <v>4812</v>
      </c>
      <c r="J1505" s="23">
        <f>IF(TRIM(B1505)="?",'Cleaning Summary'!$B$28,B1505)</f>
        <v>1970</v>
      </c>
      <c r="K1505" s="23" t="str">
        <f>IF(TRIM(C1505)="?",'Cleaning Summary'!$B$27,C1505)</f>
        <v>Jul</v>
      </c>
      <c r="L1505" s="23" t="str">
        <f>IF(TRIM(G1505)="?",'Cleaning Summary'!$B$40,G1505)</f>
        <v>tier - 3</v>
      </c>
      <c r="M1505" s="23" t="str">
        <f>IF(TRIM(H1505)="?",'Cleaning Summary'!$B$45,H1505)</f>
        <v>tier - 1</v>
      </c>
      <c r="N1505" s="23" t="str">
        <f>IF(TRIM(I1505)="?",'Cleaning Summary'!$B$29,I1505)</f>
        <v>R1011</v>
      </c>
      <c r="O1505" s="29">
        <f>DATE(J1505,MATCH(K1505,{"Jan","Feb","Mar","Apr","May","Jun","Jul","Aug","Sep","Oct","Nov","Dec"},0),D1505)</f>
        <v>25757</v>
      </c>
      <c r="P1505" s="23">
        <f>DATEDIF(O1505,'Cleaning Summary'!$B$62,"Y")</f>
        <v>52</v>
      </c>
    </row>
    <row r="1506" spans="1:16" x14ac:dyDescent="0.35">
      <c r="A1506" s="23" t="s">
        <v>1785</v>
      </c>
      <c r="B1506" s="23">
        <v>1988</v>
      </c>
      <c r="C1506" s="23" t="s">
        <v>4804</v>
      </c>
      <c r="D1506" s="23">
        <v>17</v>
      </c>
      <c r="E1506" s="23">
        <v>3</v>
      </c>
      <c r="F1506" s="28">
        <v>12718.21</v>
      </c>
      <c r="G1506" s="23" t="s">
        <v>87</v>
      </c>
      <c r="H1506" s="23" t="s">
        <v>85</v>
      </c>
      <c r="I1506" s="23" t="s">
        <v>4824</v>
      </c>
      <c r="J1506" s="23">
        <f>IF(TRIM(B1506)="?",'Cleaning Summary'!$B$28,B1506)</f>
        <v>1988</v>
      </c>
      <c r="K1506" s="23" t="str">
        <f>IF(TRIM(C1506)="?",'Cleaning Summary'!$B$27,C1506)</f>
        <v>Jul</v>
      </c>
      <c r="L1506" s="23" t="str">
        <f>IF(TRIM(G1506)="?",'Cleaning Summary'!$B$40,G1506)</f>
        <v>tier - 3</v>
      </c>
      <c r="M1506" s="23" t="str">
        <f>IF(TRIM(H1506)="?",'Cleaning Summary'!$B$45,H1506)</f>
        <v>tier - 1</v>
      </c>
      <c r="N1506" s="23" t="str">
        <f>IF(TRIM(I1506)="?",'Cleaning Summary'!$B$29,I1506)</f>
        <v>R1026</v>
      </c>
      <c r="O1506" s="29">
        <f>DATE(J1506,MATCH(K1506,{"Jan","Feb","Mar","Apr","May","Jun","Jul","Aug","Sep","Oct","Nov","Dec"},0),D1506)</f>
        <v>32341</v>
      </c>
      <c r="P1506" s="23">
        <f>DATEDIF(O1506,'Cleaning Summary'!$B$62,"Y")</f>
        <v>34</v>
      </c>
    </row>
    <row r="1507" spans="1:16" x14ac:dyDescent="0.35">
      <c r="A1507" s="23" t="s">
        <v>1783</v>
      </c>
      <c r="B1507" s="23">
        <v>1962</v>
      </c>
      <c r="C1507" s="23" t="s">
        <v>73</v>
      </c>
      <c r="D1507" s="23">
        <v>2</v>
      </c>
      <c r="E1507" s="23">
        <v>0</v>
      </c>
      <c r="F1507" s="28">
        <v>12731</v>
      </c>
      <c r="G1507" s="23" t="s">
        <v>87</v>
      </c>
      <c r="H1507" s="23" t="s">
        <v>87</v>
      </c>
      <c r="I1507" s="23" t="s">
        <v>4815</v>
      </c>
      <c r="J1507" s="23">
        <f>IF(TRIM(B1507)="?",'Cleaning Summary'!$B$28,B1507)</f>
        <v>1962</v>
      </c>
      <c r="K1507" s="23" t="str">
        <f>IF(TRIM(C1507)="?",'Cleaning Summary'!$B$27,C1507)</f>
        <v>Sep</v>
      </c>
      <c r="L1507" s="23" t="str">
        <f>IF(TRIM(G1507)="?",'Cleaning Summary'!$B$40,G1507)</f>
        <v>tier - 3</v>
      </c>
      <c r="M1507" s="23" t="str">
        <f>IF(TRIM(H1507)="?",'Cleaning Summary'!$B$45,H1507)</f>
        <v>tier - 3</v>
      </c>
      <c r="N1507" s="23" t="str">
        <f>IF(TRIM(I1507)="?",'Cleaning Summary'!$B$29,I1507)</f>
        <v>R1016</v>
      </c>
      <c r="O1507" s="29">
        <f>DATE(J1507,MATCH(K1507,{"Jan","Feb","Mar","Apr","May","Jun","Jul","Aug","Sep","Oct","Nov","Dec"},0),D1507)</f>
        <v>22891</v>
      </c>
      <c r="P1507" s="23">
        <f>DATEDIF(O1507,'Cleaning Summary'!$B$62,"Y")</f>
        <v>60</v>
      </c>
    </row>
    <row r="1508" spans="1:16" x14ac:dyDescent="0.35">
      <c r="A1508" s="23" t="s">
        <v>1781</v>
      </c>
      <c r="B1508" s="23">
        <v>1962</v>
      </c>
      <c r="C1508" s="23" t="s">
        <v>4811</v>
      </c>
      <c r="D1508" s="23">
        <v>1</v>
      </c>
      <c r="E1508" s="23">
        <v>0</v>
      </c>
      <c r="F1508" s="28">
        <v>12741.17</v>
      </c>
      <c r="G1508" s="23" t="s">
        <v>87</v>
      </c>
      <c r="H1508" s="23" t="s">
        <v>85</v>
      </c>
      <c r="I1508" s="23" t="s">
        <v>4822</v>
      </c>
      <c r="J1508" s="23">
        <f>IF(TRIM(B1508)="?",'Cleaning Summary'!$B$28,B1508)</f>
        <v>1962</v>
      </c>
      <c r="K1508" s="23" t="str">
        <f>IF(TRIM(C1508)="?",'Cleaning Summary'!$B$27,C1508)</f>
        <v>Oct</v>
      </c>
      <c r="L1508" s="23" t="str">
        <f>IF(TRIM(G1508)="?",'Cleaning Summary'!$B$40,G1508)</f>
        <v>tier - 3</v>
      </c>
      <c r="M1508" s="23" t="str">
        <f>IF(TRIM(H1508)="?",'Cleaning Summary'!$B$45,H1508)</f>
        <v>tier - 1</v>
      </c>
      <c r="N1508" s="23" t="str">
        <f>IF(TRIM(I1508)="?",'Cleaning Summary'!$B$29,I1508)</f>
        <v>R1017</v>
      </c>
      <c r="O1508" s="29">
        <f>DATE(J1508,MATCH(K1508,{"Jan","Feb","Mar","Apr","May","Jun","Jul","Aug","Sep","Oct","Nov","Dec"},0),D1508)</f>
        <v>22920</v>
      </c>
      <c r="P1508" s="23">
        <f>DATEDIF(O1508,'Cleaning Summary'!$B$62,"Y")</f>
        <v>60</v>
      </c>
    </row>
    <row r="1509" spans="1:16" x14ac:dyDescent="0.35">
      <c r="A1509" s="23" t="s">
        <v>1779</v>
      </c>
      <c r="B1509" s="23">
        <v>1975</v>
      </c>
      <c r="C1509" s="23" t="s">
        <v>73</v>
      </c>
      <c r="D1509" s="23">
        <v>25</v>
      </c>
      <c r="E1509" s="23">
        <v>1</v>
      </c>
      <c r="F1509" s="28">
        <v>12770.27</v>
      </c>
      <c r="G1509" s="23" t="s">
        <v>87</v>
      </c>
      <c r="H1509" s="23" t="s">
        <v>87</v>
      </c>
      <c r="I1509" s="23" t="s">
        <v>4821</v>
      </c>
      <c r="J1509" s="23">
        <f>IF(TRIM(B1509)="?",'Cleaning Summary'!$B$28,B1509)</f>
        <v>1975</v>
      </c>
      <c r="K1509" s="23" t="str">
        <f>IF(TRIM(C1509)="?",'Cleaning Summary'!$B$27,C1509)</f>
        <v>Sep</v>
      </c>
      <c r="L1509" s="23" t="str">
        <f>IF(TRIM(G1509)="?",'Cleaning Summary'!$B$40,G1509)</f>
        <v>tier - 3</v>
      </c>
      <c r="M1509" s="23" t="str">
        <f>IF(TRIM(H1509)="?",'Cleaning Summary'!$B$45,H1509)</f>
        <v>tier - 3</v>
      </c>
      <c r="N1509" s="23" t="str">
        <f>IF(TRIM(I1509)="?",'Cleaning Summary'!$B$29,I1509)</f>
        <v>R1021</v>
      </c>
      <c r="O1509" s="29">
        <f>DATE(J1509,MATCH(K1509,{"Jan","Feb","Mar","Apr","May","Jun","Jul","Aug","Sep","Oct","Nov","Dec"},0),D1509)</f>
        <v>27662</v>
      </c>
      <c r="P1509" s="23">
        <f>DATEDIF(O1509,'Cleaning Summary'!$B$62,"Y")</f>
        <v>47</v>
      </c>
    </row>
    <row r="1510" spans="1:16" x14ac:dyDescent="0.35">
      <c r="A1510" s="23" t="s">
        <v>1777</v>
      </c>
      <c r="B1510" s="23">
        <v>1972</v>
      </c>
      <c r="C1510" s="23" t="s">
        <v>4811</v>
      </c>
      <c r="D1510" s="23">
        <v>7</v>
      </c>
      <c r="E1510" s="23">
        <v>0</v>
      </c>
      <c r="F1510" s="28">
        <v>12776.05</v>
      </c>
      <c r="G1510" s="23" t="s">
        <v>87</v>
      </c>
      <c r="H1510" s="23" t="s">
        <v>87</v>
      </c>
      <c r="I1510" s="23" t="s">
        <v>4824</v>
      </c>
      <c r="J1510" s="23">
        <f>IF(TRIM(B1510)="?",'Cleaning Summary'!$B$28,B1510)</f>
        <v>1972</v>
      </c>
      <c r="K1510" s="23" t="str">
        <f>IF(TRIM(C1510)="?",'Cleaning Summary'!$B$27,C1510)</f>
        <v>Oct</v>
      </c>
      <c r="L1510" s="23" t="str">
        <f>IF(TRIM(G1510)="?",'Cleaning Summary'!$B$40,G1510)</f>
        <v>tier - 3</v>
      </c>
      <c r="M1510" s="23" t="str">
        <f>IF(TRIM(H1510)="?",'Cleaning Summary'!$B$45,H1510)</f>
        <v>tier - 3</v>
      </c>
      <c r="N1510" s="23" t="str">
        <f>IF(TRIM(I1510)="?",'Cleaning Summary'!$B$29,I1510)</f>
        <v>R1026</v>
      </c>
      <c r="O1510" s="29">
        <f>DATE(J1510,MATCH(K1510,{"Jan","Feb","Mar","Apr","May","Jun","Jul","Aug","Sep","Oct","Nov","Dec"},0),D1510)</f>
        <v>26579</v>
      </c>
      <c r="P1510" s="23">
        <f>DATEDIF(O1510,'Cleaning Summary'!$B$62,"Y")</f>
        <v>50</v>
      </c>
    </row>
    <row r="1511" spans="1:16" x14ac:dyDescent="0.35">
      <c r="A1511" s="23" t="s">
        <v>1775</v>
      </c>
      <c r="B1511" s="23">
        <v>1963</v>
      </c>
      <c r="C1511" s="23" t="s">
        <v>4809</v>
      </c>
      <c r="D1511" s="23">
        <v>5</v>
      </c>
      <c r="E1511" s="23">
        <v>0</v>
      </c>
      <c r="F1511" s="28">
        <v>12788.03</v>
      </c>
      <c r="G1511" s="23" t="s">
        <v>87</v>
      </c>
      <c r="H1511" s="23" t="s">
        <v>87</v>
      </c>
      <c r="I1511" s="23" t="s">
        <v>4817</v>
      </c>
      <c r="J1511" s="23">
        <f>IF(TRIM(B1511)="?",'Cleaning Summary'!$B$28,B1511)</f>
        <v>1963</v>
      </c>
      <c r="K1511" s="23" t="str">
        <f>IF(TRIM(C1511)="?",'Cleaning Summary'!$B$27,C1511)</f>
        <v>Dec</v>
      </c>
      <c r="L1511" s="23" t="str">
        <f>IF(TRIM(G1511)="?",'Cleaning Summary'!$B$40,G1511)</f>
        <v>tier - 3</v>
      </c>
      <c r="M1511" s="23" t="str">
        <f>IF(TRIM(H1511)="?",'Cleaning Summary'!$B$45,H1511)</f>
        <v>tier - 3</v>
      </c>
      <c r="N1511" s="23" t="str">
        <f>IF(TRIM(I1511)="?",'Cleaning Summary'!$B$29,I1511)</f>
        <v>R1025</v>
      </c>
      <c r="O1511" s="29">
        <f>DATE(J1511,MATCH(K1511,{"Jan","Feb","Mar","Apr","May","Jun","Jul","Aug","Sep","Oct","Nov","Dec"},0),D1511)</f>
        <v>23350</v>
      </c>
      <c r="P1511" s="23">
        <f>DATEDIF(O1511,'Cleaning Summary'!$B$62,"Y")</f>
        <v>59</v>
      </c>
    </row>
    <row r="1512" spans="1:16" x14ac:dyDescent="0.35">
      <c r="A1512" s="23" t="s">
        <v>1773</v>
      </c>
      <c r="B1512" s="23">
        <v>1983</v>
      </c>
      <c r="C1512" s="23" t="s">
        <v>4811</v>
      </c>
      <c r="D1512" s="23">
        <v>29</v>
      </c>
      <c r="E1512" s="23">
        <v>3</v>
      </c>
      <c r="F1512" s="28">
        <v>12788.18</v>
      </c>
      <c r="G1512" s="23" t="s">
        <v>87</v>
      </c>
      <c r="H1512" s="23" t="s">
        <v>85</v>
      </c>
      <c r="I1512" s="23" t="s">
        <v>4824</v>
      </c>
      <c r="J1512" s="23">
        <f>IF(TRIM(B1512)="?",'Cleaning Summary'!$B$28,B1512)</f>
        <v>1983</v>
      </c>
      <c r="K1512" s="23" t="str">
        <f>IF(TRIM(C1512)="?",'Cleaning Summary'!$B$27,C1512)</f>
        <v>Oct</v>
      </c>
      <c r="L1512" s="23" t="str">
        <f>IF(TRIM(G1512)="?",'Cleaning Summary'!$B$40,G1512)</f>
        <v>tier - 3</v>
      </c>
      <c r="M1512" s="23" t="str">
        <f>IF(TRIM(H1512)="?",'Cleaning Summary'!$B$45,H1512)</f>
        <v>tier - 1</v>
      </c>
      <c r="N1512" s="23" t="str">
        <f>IF(TRIM(I1512)="?",'Cleaning Summary'!$B$29,I1512)</f>
        <v>R1026</v>
      </c>
      <c r="O1512" s="29">
        <f>DATE(J1512,MATCH(K1512,{"Jan","Feb","Mar","Apr","May","Jun","Jul","Aug","Sep","Oct","Nov","Dec"},0),D1512)</f>
        <v>30618</v>
      </c>
      <c r="P1512" s="23">
        <f>DATEDIF(O1512,'Cleaning Summary'!$B$62,"Y")</f>
        <v>39</v>
      </c>
    </row>
    <row r="1513" spans="1:16" x14ac:dyDescent="0.35">
      <c r="A1513" s="23" t="s">
        <v>1771</v>
      </c>
      <c r="B1513" s="23">
        <v>1978</v>
      </c>
      <c r="C1513" s="23" t="s">
        <v>4804</v>
      </c>
      <c r="D1513" s="23">
        <v>24</v>
      </c>
      <c r="E1513" s="23">
        <v>0</v>
      </c>
      <c r="F1513" s="28">
        <v>12797.21</v>
      </c>
      <c r="G1513" s="23" t="s">
        <v>87</v>
      </c>
      <c r="H1513" s="23" t="s">
        <v>85</v>
      </c>
      <c r="I1513" s="23" t="s">
        <v>4818</v>
      </c>
      <c r="J1513" s="23">
        <f>IF(TRIM(B1513)="?",'Cleaning Summary'!$B$28,B1513)</f>
        <v>1978</v>
      </c>
      <c r="K1513" s="23" t="str">
        <f>IF(TRIM(C1513)="?",'Cleaning Summary'!$B$27,C1513)</f>
        <v>Jul</v>
      </c>
      <c r="L1513" s="23" t="str">
        <f>IF(TRIM(G1513)="?",'Cleaning Summary'!$B$40,G1513)</f>
        <v>tier - 3</v>
      </c>
      <c r="M1513" s="23" t="str">
        <f>IF(TRIM(H1513)="?",'Cleaning Summary'!$B$45,H1513)</f>
        <v>tier - 1</v>
      </c>
      <c r="N1513" s="23" t="str">
        <f>IF(TRIM(I1513)="?",'Cleaning Summary'!$B$29,I1513)</f>
        <v>R1024</v>
      </c>
      <c r="O1513" s="29">
        <f>DATE(J1513,MATCH(K1513,{"Jan","Feb","Mar","Apr","May","Jun","Jul","Aug","Sep","Oct","Nov","Dec"},0),D1513)</f>
        <v>28695</v>
      </c>
      <c r="P1513" s="23">
        <f>DATEDIF(O1513,'Cleaning Summary'!$B$62,"Y")</f>
        <v>44</v>
      </c>
    </row>
    <row r="1514" spans="1:16" x14ac:dyDescent="0.35">
      <c r="A1514" s="23" t="s">
        <v>1769</v>
      </c>
      <c r="B1514" s="23">
        <v>1963</v>
      </c>
      <c r="C1514" s="23" t="s">
        <v>4804</v>
      </c>
      <c r="D1514" s="23">
        <v>20</v>
      </c>
      <c r="E1514" s="23">
        <v>0</v>
      </c>
      <c r="F1514" s="28">
        <v>12815.44</v>
      </c>
      <c r="G1514" s="23" t="s">
        <v>87</v>
      </c>
      <c r="H1514" s="23" t="s">
        <v>87</v>
      </c>
      <c r="I1514" s="23" t="s">
        <v>4818</v>
      </c>
      <c r="J1514" s="23">
        <f>IF(TRIM(B1514)="?",'Cleaning Summary'!$B$28,B1514)</f>
        <v>1963</v>
      </c>
      <c r="K1514" s="23" t="str">
        <f>IF(TRIM(C1514)="?",'Cleaning Summary'!$B$27,C1514)</f>
        <v>Jul</v>
      </c>
      <c r="L1514" s="23" t="str">
        <f>IF(TRIM(G1514)="?",'Cleaning Summary'!$B$40,G1514)</f>
        <v>tier - 3</v>
      </c>
      <c r="M1514" s="23" t="str">
        <f>IF(TRIM(H1514)="?",'Cleaning Summary'!$B$45,H1514)</f>
        <v>tier - 3</v>
      </c>
      <c r="N1514" s="23" t="str">
        <f>IF(TRIM(I1514)="?",'Cleaning Summary'!$B$29,I1514)</f>
        <v>R1024</v>
      </c>
      <c r="O1514" s="29">
        <f>DATE(J1514,MATCH(K1514,{"Jan","Feb","Mar","Apr","May","Jun","Jul","Aug","Sep","Oct","Nov","Dec"},0),D1514)</f>
        <v>23212</v>
      </c>
      <c r="P1514" s="23">
        <f>DATEDIF(O1514,'Cleaning Summary'!$B$62,"Y")</f>
        <v>59</v>
      </c>
    </row>
    <row r="1515" spans="1:16" x14ac:dyDescent="0.35">
      <c r="A1515" s="23" t="s">
        <v>1767</v>
      </c>
      <c r="B1515" s="23">
        <v>1967</v>
      </c>
      <c r="C1515" s="23" t="s">
        <v>73</v>
      </c>
      <c r="D1515" s="23">
        <v>25</v>
      </c>
      <c r="E1515" s="23">
        <v>0</v>
      </c>
      <c r="F1515" s="28">
        <v>12823.25</v>
      </c>
      <c r="G1515" s="23" t="s">
        <v>87</v>
      </c>
      <c r="H1515" s="23" t="s">
        <v>87</v>
      </c>
      <c r="I1515" s="23" t="s">
        <v>4821</v>
      </c>
      <c r="J1515" s="23">
        <f>IF(TRIM(B1515)="?",'Cleaning Summary'!$B$28,B1515)</f>
        <v>1967</v>
      </c>
      <c r="K1515" s="23" t="str">
        <f>IF(TRIM(C1515)="?",'Cleaning Summary'!$B$27,C1515)</f>
        <v>Sep</v>
      </c>
      <c r="L1515" s="23" t="str">
        <f>IF(TRIM(G1515)="?",'Cleaning Summary'!$B$40,G1515)</f>
        <v>tier - 3</v>
      </c>
      <c r="M1515" s="23" t="str">
        <f>IF(TRIM(H1515)="?",'Cleaning Summary'!$B$45,H1515)</f>
        <v>tier - 3</v>
      </c>
      <c r="N1515" s="23" t="str">
        <f>IF(TRIM(I1515)="?",'Cleaning Summary'!$B$29,I1515)</f>
        <v>R1021</v>
      </c>
      <c r="O1515" s="29">
        <f>DATE(J1515,MATCH(K1515,{"Jan","Feb","Mar","Apr","May","Jun","Jul","Aug","Sep","Oct","Nov","Dec"},0),D1515)</f>
        <v>24740</v>
      </c>
      <c r="P1515" s="23">
        <f>DATEDIF(O1515,'Cleaning Summary'!$B$62,"Y")</f>
        <v>55</v>
      </c>
    </row>
    <row r="1516" spans="1:16" x14ac:dyDescent="0.35">
      <c r="A1516" s="23" t="s">
        <v>1765</v>
      </c>
      <c r="B1516" s="23">
        <v>2004</v>
      </c>
      <c r="C1516" s="23" t="s">
        <v>4806</v>
      </c>
      <c r="D1516" s="23">
        <v>9</v>
      </c>
      <c r="E1516" s="23">
        <v>2</v>
      </c>
      <c r="F1516" s="28">
        <v>12829.46</v>
      </c>
      <c r="G1516" s="23" t="s">
        <v>87</v>
      </c>
      <c r="H1516" s="23" t="s">
        <v>87</v>
      </c>
      <c r="I1516" s="23" t="s">
        <v>4815</v>
      </c>
      <c r="J1516" s="23">
        <f>IF(TRIM(B1516)="?",'Cleaning Summary'!$B$28,B1516)</f>
        <v>2004</v>
      </c>
      <c r="K1516" s="23" t="str">
        <f>IF(TRIM(C1516)="?",'Cleaning Summary'!$B$27,C1516)</f>
        <v>Nov</v>
      </c>
      <c r="L1516" s="23" t="str">
        <f>IF(TRIM(G1516)="?",'Cleaning Summary'!$B$40,G1516)</f>
        <v>tier - 3</v>
      </c>
      <c r="M1516" s="23" t="str">
        <f>IF(TRIM(H1516)="?",'Cleaning Summary'!$B$45,H1516)</f>
        <v>tier - 3</v>
      </c>
      <c r="N1516" s="23" t="str">
        <f>IF(TRIM(I1516)="?",'Cleaning Summary'!$B$29,I1516)</f>
        <v>R1016</v>
      </c>
      <c r="O1516" s="29">
        <f>DATE(J1516,MATCH(K1516,{"Jan","Feb","Mar","Apr","May","Jun","Jul","Aug","Sep","Oct","Nov","Dec"},0),D1516)</f>
        <v>38300</v>
      </c>
      <c r="P1516" s="23">
        <f>DATEDIF(O1516,'Cleaning Summary'!$B$62,"Y")</f>
        <v>18</v>
      </c>
    </row>
    <row r="1517" spans="1:16" x14ac:dyDescent="0.35">
      <c r="A1517" s="23" t="s">
        <v>1763</v>
      </c>
      <c r="B1517" s="23">
        <v>1993</v>
      </c>
      <c r="C1517" s="23" t="s">
        <v>73</v>
      </c>
      <c r="D1517" s="23">
        <v>27</v>
      </c>
      <c r="E1517" s="23">
        <v>0</v>
      </c>
      <c r="F1517" s="28">
        <v>12847.24</v>
      </c>
      <c r="G1517" s="23" t="s">
        <v>87</v>
      </c>
      <c r="H1517" s="23" t="s">
        <v>86</v>
      </c>
      <c r="I1517" s="23" t="s">
        <v>4808</v>
      </c>
      <c r="J1517" s="23">
        <f>IF(TRIM(B1517)="?",'Cleaning Summary'!$B$28,B1517)</f>
        <v>1993</v>
      </c>
      <c r="K1517" s="23" t="str">
        <f>IF(TRIM(C1517)="?",'Cleaning Summary'!$B$27,C1517)</f>
        <v>Sep</v>
      </c>
      <c r="L1517" s="23" t="str">
        <f>IF(TRIM(G1517)="?",'Cleaning Summary'!$B$40,G1517)</f>
        <v>tier - 3</v>
      </c>
      <c r="M1517" s="23" t="str">
        <f>IF(TRIM(H1517)="?",'Cleaning Summary'!$B$45,H1517)</f>
        <v>tier - 2</v>
      </c>
      <c r="N1517" s="23" t="str">
        <f>IF(TRIM(I1517)="?",'Cleaning Summary'!$B$29,I1517)</f>
        <v>R1012</v>
      </c>
      <c r="O1517" s="29">
        <f>DATE(J1517,MATCH(K1517,{"Jan","Feb","Mar","Apr","May","Jun","Jul","Aug","Sep","Oct","Nov","Dec"},0),D1517)</f>
        <v>34239</v>
      </c>
      <c r="P1517" s="23">
        <f>DATEDIF(O1517,'Cleaning Summary'!$B$62,"Y")</f>
        <v>29</v>
      </c>
    </row>
    <row r="1518" spans="1:16" x14ac:dyDescent="0.35">
      <c r="A1518" s="23" t="s">
        <v>1761</v>
      </c>
      <c r="B1518" s="23">
        <v>1973</v>
      </c>
      <c r="C1518" s="23" t="s">
        <v>73</v>
      </c>
      <c r="D1518" s="23">
        <v>22</v>
      </c>
      <c r="E1518" s="23">
        <v>0</v>
      </c>
      <c r="F1518" s="28">
        <v>12852.37</v>
      </c>
      <c r="G1518" s="23" t="s">
        <v>87</v>
      </c>
      <c r="H1518" s="23" t="s">
        <v>85</v>
      </c>
      <c r="I1518" s="23" t="s">
        <v>4808</v>
      </c>
      <c r="J1518" s="23">
        <f>IF(TRIM(B1518)="?",'Cleaning Summary'!$B$28,B1518)</f>
        <v>1973</v>
      </c>
      <c r="K1518" s="23" t="str">
        <f>IF(TRIM(C1518)="?",'Cleaning Summary'!$B$27,C1518)</f>
        <v>Sep</v>
      </c>
      <c r="L1518" s="23" t="str">
        <f>IF(TRIM(G1518)="?",'Cleaning Summary'!$B$40,G1518)</f>
        <v>tier - 3</v>
      </c>
      <c r="M1518" s="23" t="str">
        <f>IF(TRIM(H1518)="?",'Cleaning Summary'!$B$45,H1518)</f>
        <v>tier - 1</v>
      </c>
      <c r="N1518" s="23" t="str">
        <f>IF(TRIM(I1518)="?",'Cleaning Summary'!$B$29,I1518)</f>
        <v>R1012</v>
      </c>
      <c r="O1518" s="29">
        <f>DATE(J1518,MATCH(K1518,{"Jan","Feb","Mar","Apr","May","Jun","Jul","Aug","Sep","Oct","Nov","Dec"},0),D1518)</f>
        <v>26929</v>
      </c>
      <c r="P1518" s="23">
        <f>DATEDIF(O1518,'Cleaning Summary'!$B$62,"Y")</f>
        <v>49</v>
      </c>
    </row>
    <row r="1519" spans="1:16" x14ac:dyDescent="0.35">
      <c r="A1519" s="23" t="s">
        <v>1759</v>
      </c>
      <c r="B1519" s="23">
        <v>1963</v>
      </c>
      <c r="C1519" s="23" t="s">
        <v>73</v>
      </c>
      <c r="D1519" s="23">
        <v>27</v>
      </c>
      <c r="E1519" s="23">
        <v>0</v>
      </c>
      <c r="F1519" s="28">
        <v>12856.84</v>
      </c>
      <c r="G1519" s="23" t="s">
        <v>87</v>
      </c>
      <c r="H1519" s="23" t="s">
        <v>87</v>
      </c>
      <c r="I1519" s="23" t="s">
        <v>4821</v>
      </c>
      <c r="J1519" s="23">
        <f>IF(TRIM(B1519)="?",'Cleaning Summary'!$B$28,B1519)</f>
        <v>1963</v>
      </c>
      <c r="K1519" s="23" t="str">
        <f>IF(TRIM(C1519)="?",'Cleaning Summary'!$B$27,C1519)</f>
        <v>Sep</v>
      </c>
      <c r="L1519" s="23" t="str">
        <f>IF(TRIM(G1519)="?",'Cleaning Summary'!$B$40,G1519)</f>
        <v>tier - 3</v>
      </c>
      <c r="M1519" s="23" t="str">
        <f>IF(TRIM(H1519)="?",'Cleaning Summary'!$B$45,H1519)</f>
        <v>tier - 3</v>
      </c>
      <c r="N1519" s="23" t="str">
        <f>IF(TRIM(I1519)="?",'Cleaning Summary'!$B$29,I1519)</f>
        <v>R1021</v>
      </c>
      <c r="O1519" s="29">
        <f>DATE(J1519,MATCH(K1519,{"Jan","Feb","Mar","Apr","May","Jun","Jul","Aug","Sep","Oct","Nov","Dec"},0),D1519)</f>
        <v>23281</v>
      </c>
      <c r="P1519" s="23">
        <f>DATEDIF(O1519,'Cleaning Summary'!$B$62,"Y")</f>
        <v>59</v>
      </c>
    </row>
    <row r="1520" spans="1:16" x14ac:dyDescent="0.35">
      <c r="A1520" s="23" t="s">
        <v>1757</v>
      </c>
      <c r="B1520" s="23">
        <v>1984</v>
      </c>
      <c r="C1520" s="23" t="s">
        <v>4810</v>
      </c>
      <c r="D1520" s="23">
        <v>6</v>
      </c>
      <c r="E1520" s="23">
        <v>3</v>
      </c>
      <c r="F1520" s="28">
        <v>12870.31</v>
      </c>
      <c r="G1520" s="23" t="s">
        <v>87</v>
      </c>
      <c r="H1520" s="23" t="s">
        <v>87</v>
      </c>
      <c r="I1520" s="23" t="s">
        <v>4808</v>
      </c>
      <c r="J1520" s="23">
        <f>IF(TRIM(B1520)="?",'Cleaning Summary'!$B$28,B1520)</f>
        <v>1984</v>
      </c>
      <c r="K1520" s="23" t="str">
        <f>IF(TRIM(C1520)="?",'Cleaning Summary'!$B$27,C1520)</f>
        <v>Aug</v>
      </c>
      <c r="L1520" s="23" t="str">
        <f>IF(TRIM(G1520)="?",'Cleaning Summary'!$B$40,G1520)</f>
        <v>tier - 3</v>
      </c>
      <c r="M1520" s="23" t="str">
        <f>IF(TRIM(H1520)="?",'Cleaning Summary'!$B$45,H1520)</f>
        <v>tier - 3</v>
      </c>
      <c r="N1520" s="23" t="str">
        <f>IF(TRIM(I1520)="?",'Cleaning Summary'!$B$29,I1520)</f>
        <v>R1012</v>
      </c>
      <c r="O1520" s="29">
        <f>DATE(J1520,MATCH(K1520,{"Jan","Feb","Mar","Apr","May","Jun","Jul","Aug","Sep","Oct","Nov","Dec"},0),D1520)</f>
        <v>30900</v>
      </c>
      <c r="P1520" s="23">
        <f>DATEDIF(O1520,'Cleaning Summary'!$B$62,"Y")</f>
        <v>38</v>
      </c>
    </row>
    <row r="1521" spans="1:16" x14ac:dyDescent="0.35">
      <c r="A1521" s="23" t="s">
        <v>1755</v>
      </c>
      <c r="B1521" s="23">
        <v>2004</v>
      </c>
      <c r="C1521" s="23" t="s">
        <v>4804</v>
      </c>
      <c r="D1521" s="23">
        <v>9</v>
      </c>
      <c r="E1521" s="23">
        <v>0</v>
      </c>
      <c r="F1521" s="28">
        <v>12890.06</v>
      </c>
      <c r="G1521" s="23" t="s">
        <v>87</v>
      </c>
      <c r="H1521" s="23" t="s">
        <v>85</v>
      </c>
      <c r="I1521" s="23" t="s">
        <v>4814</v>
      </c>
      <c r="J1521" s="23">
        <f>IF(TRIM(B1521)="?",'Cleaning Summary'!$B$28,B1521)</f>
        <v>2004</v>
      </c>
      <c r="K1521" s="23" t="str">
        <f>IF(TRIM(C1521)="?",'Cleaning Summary'!$B$27,C1521)</f>
        <v>Jul</v>
      </c>
      <c r="L1521" s="23" t="str">
        <f>IF(TRIM(G1521)="?",'Cleaning Summary'!$B$40,G1521)</f>
        <v>tier - 3</v>
      </c>
      <c r="M1521" s="23" t="str">
        <f>IF(TRIM(H1521)="?",'Cleaning Summary'!$B$45,H1521)</f>
        <v>tier - 1</v>
      </c>
      <c r="N1521" s="23" t="str">
        <f>IF(TRIM(I1521)="?",'Cleaning Summary'!$B$29,I1521)</f>
        <v>R1019</v>
      </c>
      <c r="O1521" s="29">
        <f>DATE(J1521,MATCH(K1521,{"Jan","Feb","Mar","Apr","May","Jun","Jul","Aug","Sep","Oct","Nov","Dec"},0),D1521)</f>
        <v>38177</v>
      </c>
      <c r="P1521" s="23">
        <f>DATEDIF(O1521,'Cleaning Summary'!$B$62,"Y")</f>
        <v>18</v>
      </c>
    </row>
    <row r="1522" spans="1:16" x14ac:dyDescent="0.35">
      <c r="A1522" s="23" t="s">
        <v>1753</v>
      </c>
      <c r="B1522" s="23">
        <v>1963</v>
      </c>
      <c r="C1522" s="23" t="s">
        <v>4810</v>
      </c>
      <c r="D1522" s="23">
        <v>16</v>
      </c>
      <c r="E1522" s="23">
        <v>1</v>
      </c>
      <c r="F1522" s="28">
        <v>12913.99</v>
      </c>
      <c r="G1522" s="23" t="s">
        <v>87</v>
      </c>
      <c r="H1522" s="23" t="s">
        <v>86</v>
      </c>
      <c r="I1522" s="23" t="s">
        <v>4815</v>
      </c>
      <c r="J1522" s="23">
        <f>IF(TRIM(B1522)="?",'Cleaning Summary'!$B$28,B1522)</f>
        <v>1963</v>
      </c>
      <c r="K1522" s="23" t="str">
        <f>IF(TRIM(C1522)="?",'Cleaning Summary'!$B$27,C1522)</f>
        <v>Aug</v>
      </c>
      <c r="L1522" s="23" t="str">
        <f>IF(TRIM(G1522)="?",'Cleaning Summary'!$B$40,G1522)</f>
        <v>tier - 3</v>
      </c>
      <c r="M1522" s="23" t="str">
        <f>IF(TRIM(H1522)="?",'Cleaning Summary'!$B$45,H1522)</f>
        <v>tier - 2</v>
      </c>
      <c r="N1522" s="23" t="str">
        <f>IF(TRIM(I1522)="?",'Cleaning Summary'!$B$29,I1522)</f>
        <v>R1016</v>
      </c>
      <c r="O1522" s="29">
        <f>DATE(J1522,MATCH(K1522,{"Jan","Feb","Mar","Apr","May","Jun","Jul","Aug","Sep","Oct","Nov","Dec"},0),D1522)</f>
        <v>23239</v>
      </c>
      <c r="P1522" s="23">
        <f>DATEDIF(O1522,'Cleaning Summary'!$B$62,"Y")</f>
        <v>59</v>
      </c>
    </row>
    <row r="1523" spans="1:16" x14ac:dyDescent="0.35">
      <c r="A1523" s="23" t="s">
        <v>1751</v>
      </c>
      <c r="B1523" s="23">
        <v>1963</v>
      </c>
      <c r="C1523" s="23" t="s">
        <v>73</v>
      </c>
      <c r="D1523" s="23">
        <v>1</v>
      </c>
      <c r="E1523" s="23">
        <v>2</v>
      </c>
      <c r="F1523" s="28">
        <v>12925.89</v>
      </c>
      <c r="G1523" s="23" t="s">
        <v>87</v>
      </c>
      <c r="H1523" s="23" t="s">
        <v>86</v>
      </c>
      <c r="I1523" s="23" t="s">
        <v>4805</v>
      </c>
      <c r="J1523" s="23">
        <f>IF(TRIM(B1523)="?",'Cleaning Summary'!$B$28,B1523)</f>
        <v>1963</v>
      </c>
      <c r="K1523" s="23" t="str">
        <f>IF(TRIM(C1523)="?",'Cleaning Summary'!$B$27,C1523)</f>
        <v>Sep</v>
      </c>
      <c r="L1523" s="23" t="str">
        <f>IF(TRIM(G1523)="?",'Cleaning Summary'!$B$40,G1523)</f>
        <v>tier - 3</v>
      </c>
      <c r="M1523" s="23" t="str">
        <f>IF(TRIM(H1523)="?",'Cleaning Summary'!$B$45,H1523)</f>
        <v>tier - 2</v>
      </c>
      <c r="N1523" s="23" t="str">
        <f>IF(TRIM(I1523)="?",'Cleaning Summary'!$B$29,I1523)</f>
        <v>R1013</v>
      </c>
      <c r="O1523" s="29">
        <f>DATE(J1523,MATCH(K1523,{"Jan","Feb","Mar","Apr","May","Jun","Jul","Aug","Sep","Oct","Nov","Dec"},0),D1523)</f>
        <v>23255</v>
      </c>
      <c r="P1523" s="23">
        <f>DATEDIF(O1523,'Cleaning Summary'!$B$62,"Y")</f>
        <v>59</v>
      </c>
    </row>
    <row r="1524" spans="1:16" x14ac:dyDescent="0.35">
      <c r="A1524" s="23" t="s">
        <v>1749</v>
      </c>
      <c r="B1524" s="23">
        <v>1963</v>
      </c>
      <c r="C1524" s="23" t="s">
        <v>4810</v>
      </c>
      <c r="D1524" s="23">
        <v>14</v>
      </c>
      <c r="E1524" s="23">
        <v>2</v>
      </c>
      <c r="F1524" s="28">
        <v>12928.79</v>
      </c>
      <c r="G1524" s="23" t="s">
        <v>87</v>
      </c>
      <c r="H1524" s="23" t="s">
        <v>86</v>
      </c>
      <c r="I1524" s="23" t="s">
        <v>4805</v>
      </c>
      <c r="J1524" s="23">
        <f>IF(TRIM(B1524)="?",'Cleaning Summary'!$B$28,B1524)</f>
        <v>1963</v>
      </c>
      <c r="K1524" s="23" t="str">
        <f>IF(TRIM(C1524)="?",'Cleaning Summary'!$B$27,C1524)</f>
        <v>Aug</v>
      </c>
      <c r="L1524" s="23" t="str">
        <f>IF(TRIM(G1524)="?",'Cleaning Summary'!$B$40,G1524)</f>
        <v>tier - 3</v>
      </c>
      <c r="M1524" s="23" t="str">
        <f>IF(TRIM(H1524)="?",'Cleaning Summary'!$B$45,H1524)</f>
        <v>tier - 2</v>
      </c>
      <c r="N1524" s="23" t="str">
        <f>IF(TRIM(I1524)="?",'Cleaning Summary'!$B$29,I1524)</f>
        <v>R1013</v>
      </c>
      <c r="O1524" s="29">
        <f>DATE(J1524,MATCH(K1524,{"Jan","Feb","Mar","Apr","May","Jun","Jul","Aug","Sep","Oct","Nov","Dec"},0),D1524)</f>
        <v>23237</v>
      </c>
      <c r="P1524" s="23">
        <f>DATEDIF(O1524,'Cleaning Summary'!$B$62,"Y")</f>
        <v>59</v>
      </c>
    </row>
    <row r="1525" spans="1:16" x14ac:dyDescent="0.35">
      <c r="A1525" s="23" t="s">
        <v>1747</v>
      </c>
      <c r="B1525" s="23">
        <v>1966</v>
      </c>
      <c r="C1525" s="23" t="s">
        <v>4809</v>
      </c>
      <c r="D1525" s="23">
        <v>22</v>
      </c>
      <c r="E1525" s="23">
        <v>4</v>
      </c>
      <c r="F1525" s="28">
        <v>12949.16</v>
      </c>
      <c r="G1525" s="23" t="s">
        <v>87</v>
      </c>
      <c r="H1525" s="23" t="s">
        <v>87</v>
      </c>
      <c r="I1525" s="23" t="s">
        <v>4805</v>
      </c>
      <c r="J1525" s="23">
        <f>IF(TRIM(B1525)="?",'Cleaning Summary'!$B$28,B1525)</f>
        <v>1966</v>
      </c>
      <c r="K1525" s="23" t="str">
        <f>IF(TRIM(C1525)="?",'Cleaning Summary'!$B$27,C1525)</f>
        <v>Dec</v>
      </c>
      <c r="L1525" s="23" t="str">
        <f>IF(TRIM(G1525)="?",'Cleaning Summary'!$B$40,G1525)</f>
        <v>tier - 3</v>
      </c>
      <c r="M1525" s="23" t="str">
        <f>IF(TRIM(H1525)="?",'Cleaning Summary'!$B$45,H1525)</f>
        <v>tier - 3</v>
      </c>
      <c r="N1525" s="23" t="str">
        <f>IF(TRIM(I1525)="?",'Cleaning Summary'!$B$29,I1525)</f>
        <v>R1013</v>
      </c>
      <c r="O1525" s="29">
        <f>DATE(J1525,MATCH(K1525,{"Jan","Feb","Mar","Apr","May","Jun","Jul","Aug","Sep","Oct","Nov","Dec"},0),D1525)</f>
        <v>24463</v>
      </c>
      <c r="P1525" s="23">
        <f>DATEDIF(O1525,'Cleaning Summary'!$B$62,"Y")</f>
        <v>56</v>
      </c>
    </row>
    <row r="1526" spans="1:16" x14ac:dyDescent="0.35">
      <c r="A1526" s="23" t="s">
        <v>1745</v>
      </c>
      <c r="B1526" s="23">
        <v>1961</v>
      </c>
      <c r="C1526" s="23" t="s">
        <v>4810</v>
      </c>
      <c r="D1526" s="23">
        <v>20</v>
      </c>
      <c r="E1526" s="23">
        <v>0</v>
      </c>
      <c r="F1526" s="28">
        <v>12950.07</v>
      </c>
      <c r="G1526" s="23" t="s">
        <v>87</v>
      </c>
      <c r="H1526" s="23" t="s">
        <v>85</v>
      </c>
      <c r="I1526" s="23" t="s">
        <v>4808</v>
      </c>
      <c r="J1526" s="23">
        <f>IF(TRIM(B1526)="?",'Cleaning Summary'!$B$28,B1526)</f>
        <v>1961</v>
      </c>
      <c r="K1526" s="23" t="str">
        <f>IF(TRIM(C1526)="?",'Cleaning Summary'!$B$27,C1526)</f>
        <v>Aug</v>
      </c>
      <c r="L1526" s="23" t="str">
        <f>IF(TRIM(G1526)="?",'Cleaning Summary'!$B$40,G1526)</f>
        <v>tier - 3</v>
      </c>
      <c r="M1526" s="23" t="str">
        <f>IF(TRIM(H1526)="?",'Cleaning Summary'!$B$45,H1526)</f>
        <v>tier - 1</v>
      </c>
      <c r="N1526" s="23" t="str">
        <f>IF(TRIM(I1526)="?",'Cleaning Summary'!$B$29,I1526)</f>
        <v>R1012</v>
      </c>
      <c r="O1526" s="29">
        <f>DATE(J1526,MATCH(K1526,{"Jan","Feb","Mar","Apr","May","Jun","Jul","Aug","Sep","Oct","Nov","Dec"},0),D1526)</f>
        <v>22513</v>
      </c>
      <c r="P1526" s="23">
        <f>DATEDIF(O1526,'Cleaning Summary'!$B$62,"Y")</f>
        <v>61</v>
      </c>
    </row>
    <row r="1527" spans="1:16" x14ac:dyDescent="0.35">
      <c r="A1527" s="23" t="s">
        <v>1743</v>
      </c>
      <c r="B1527" s="23">
        <v>1960</v>
      </c>
      <c r="C1527" s="23" t="s">
        <v>4806</v>
      </c>
      <c r="D1527" s="23">
        <v>4</v>
      </c>
      <c r="E1527" s="23">
        <v>0</v>
      </c>
      <c r="F1527" s="28">
        <v>12957.12</v>
      </c>
      <c r="G1527" s="23" t="s">
        <v>87</v>
      </c>
      <c r="H1527" s="23" t="s">
        <v>85</v>
      </c>
      <c r="I1527" s="23" t="s">
        <v>4812</v>
      </c>
      <c r="J1527" s="23">
        <f>IF(TRIM(B1527)="?",'Cleaning Summary'!$B$28,B1527)</f>
        <v>1960</v>
      </c>
      <c r="K1527" s="23" t="str">
        <f>IF(TRIM(C1527)="?",'Cleaning Summary'!$B$27,C1527)</f>
        <v>Nov</v>
      </c>
      <c r="L1527" s="23" t="str">
        <f>IF(TRIM(G1527)="?",'Cleaning Summary'!$B$40,G1527)</f>
        <v>tier - 3</v>
      </c>
      <c r="M1527" s="23" t="str">
        <f>IF(TRIM(H1527)="?",'Cleaning Summary'!$B$45,H1527)</f>
        <v>tier - 1</v>
      </c>
      <c r="N1527" s="23" t="str">
        <f>IF(TRIM(I1527)="?",'Cleaning Summary'!$B$29,I1527)</f>
        <v>R1011</v>
      </c>
      <c r="O1527" s="29">
        <f>DATE(J1527,MATCH(K1527,{"Jan","Feb","Mar","Apr","May","Jun","Jul","Aug","Sep","Oct","Nov","Dec"},0),D1527)</f>
        <v>22224</v>
      </c>
      <c r="P1527" s="23">
        <f>DATEDIF(O1527,'Cleaning Summary'!$B$62,"Y")</f>
        <v>62</v>
      </c>
    </row>
    <row r="1528" spans="1:16" x14ac:dyDescent="0.35">
      <c r="A1528" s="23" t="s">
        <v>1741</v>
      </c>
      <c r="B1528" s="23">
        <v>1960</v>
      </c>
      <c r="C1528" s="23" t="s">
        <v>4807</v>
      </c>
      <c r="D1528" s="23">
        <v>22</v>
      </c>
      <c r="E1528" s="23">
        <v>0</v>
      </c>
      <c r="F1528" s="28">
        <v>12979.36</v>
      </c>
      <c r="G1528" s="23" t="s">
        <v>87</v>
      </c>
      <c r="H1528" s="23" t="s">
        <v>85</v>
      </c>
      <c r="I1528" s="23" t="s">
        <v>4812</v>
      </c>
      <c r="J1528" s="23">
        <f>IF(TRIM(B1528)="?",'Cleaning Summary'!$B$28,B1528)</f>
        <v>1960</v>
      </c>
      <c r="K1528" s="23" t="str">
        <f>IF(TRIM(C1528)="?",'Cleaning Summary'!$B$27,C1528)</f>
        <v>Jun</v>
      </c>
      <c r="L1528" s="23" t="str">
        <f>IF(TRIM(G1528)="?",'Cleaning Summary'!$B$40,G1528)</f>
        <v>tier - 3</v>
      </c>
      <c r="M1528" s="23" t="str">
        <f>IF(TRIM(H1528)="?",'Cleaning Summary'!$B$45,H1528)</f>
        <v>tier - 1</v>
      </c>
      <c r="N1528" s="23" t="str">
        <f>IF(TRIM(I1528)="?",'Cleaning Summary'!$B$29,I1528)</f>
        <v>R1011</v>
      </c>
      <c r="O1528" s="29">
        <f>DATE(J1528,MATCH(K1528,{"Jan","Feb","Mar","Apr","May","Jun","Jul","Aug","Sep","Oct","Nov","Dec"},0),D1528)</f>
        <v>22089</v>
      </c>
      <c r="P1528" s="23">
        <f>DATEDIF(O1528,'Cleaning Summary'!$B$62,"Y")</f>
        <v>62</v>
      </c>
    </row>
    <row r="1529" spans="1:16" x14ac:dyDescent="0.35">
      <c r="A1529" s="23" t="s">
        <v>1739</v>
      </c>
      <c r="B1529" s="23">
        <v>1960</v>
      </c>
      <c r="C1529" s="23" t="s">
        <v>73</v>
      </c>
      <c r="D1529" s="23">
        <v>23</v>
      </c>
      <c r="E1529" s="23">
        <v>0</v>
      </c>
      <c r="F1529" s="28">
        <v>12981.35</v>
      </c>
      <c r="G1529" s="23" t="s">
        <v>87</v>
      </c>
      <c r="H1529" s="23" t="s">
        <v>87</v>
      </c>
      <c r="I1529" s="23" t="s">
        <v>4805</v>
      </c>
      <c r="J1529" s="23">
        <f>IF(TRIM(B1529)="?",'Cleaning Summary'!$B$28,B1529)</f>
        <v>1960</v>
      </c>
      <c r="K1529" s="23" t="str">
        <f>IF(TRIM(C1529)="?",'Cleaning Summary'!$B$27,C1529)</f>
        <v>Sep</v>
      </c>
      <c r="L1529" s="23" t="str">
        <f>IF(TRIM(G1529)="?",'Cleaning Summary'!$B$40,G1529)</f>
        <v>tier - 3</v>
      </c>
      <c r="M1529" s="23" t="str">
        <f>IF(TRIM(H1529)="?",'Cleaning Summary'!$B$45,H1529)</f>
        <v>tier - 3</v>
      </c>
      <c r="N1529" s="23" t="str">
        <f>IF(TRIM(I1529)="?",'Cleaning Summary'!$B$29,I1529)</f>
        <v>R1013</v>
      </c>
      <c r="O1529" s="29">
        <f>DATE(J1529,MATCH(K1529,{"Jan","Feb","Mar","Apr","May","Jun","Jul","Aug","Sep","Oct","Nov","Dec"},0),D1529)</f>
        <v>22182</v>
      </c>
      <c r="P1529" s="23">
        <f>DATEDIF(O1529,'Cleaning Summary'!$B$62,"Y")</f>
        <v>62</v>
      </c>
    </row>
    <row r="1530" spans="1:16" x14ac:dyDescent="0.35">
      <c r="A1530" s="23" t="s">
        <v>1737</v>
      </c>
      <c r="B1530" s="23">
        <v>1960</v>
      </c>
      <c r="C1530" s="23" t="s">
        <v>4806</v>
      </c>
      <c r="D1530" s="23">
        <v>28</v>
      </c>
      <c r="E1530" s="23">
        <v>0</v>
      </c>
      <c r="F1530" s="28">
        <v>12982.87</v>
      </c>
      <c r="G1530" s="23" t="s">
        <v>87</v>
      </c>
      <c r="H1530" s="23" t="s">
        <v>85</v>
      </c>
      <c r="I1530" s="23" t="s">
        <v>4805</v>
      </c>
      <c r="J1530" s="23">
        <f>IF(TRIM(B1530)="?",'Cleaning Summary'!$B$28,B1530)</f>
        <v>1960</v>
      </c>
      <c r="K1530" s="23" t="str">
        <f>IF(TRIM(C1530)="?",'Cleaning Summary'!$B$27,C1530)</f>
        <v>Nov</v>
      </c>
      <c r="L1530" s="23" t="str">
        <f>IF(TRIM(G1530)="?",'Cleaning Summary'!$B$40,G1530)</f>
        <v>tier - 3</v>
      </c>
      <c r="M1530" s="23" t="str">
        <f>IF(TRIM(H1530)="?",'Cleaning Summary'!$B$45,H1530)</f>
        <v>tier - 1</v>
      </c>
      <c r="N1530" s="23" t="str">
        <f>IF(TRIM(I1530)="?",'Cleaning Summary'!$B$29,I1530)</f>
        <v>R1013</v>
      </c>
      <c r="O1530" s="29">
        <f>DATE(J1530,MATCH(K1530,{"Jan","Feb","Mar","Apr","May","Jun","Jul","Aug","Sep","Oct","Nov","Dec"},0),D1530)</f>
        <v>22248</v>
      </c>
      <c r="P1530" s="23">
        <f>DATEDIF(O1530,'Cleaning Summary'!$B$62,"Y")</f>
        <v>62</v>
      </c>
    </row>
    <row r="1531" spans="1:16" x14ac:dyDescent="0.35">
      <c r="A1531" s="23" t="s">
        <v>1735</v>
      </c>
      <c r="B1531" s="23">
        <v>1979</v>
      </c>
      <c r="C1531" s="23" t="s">
        <v>4806</v>
      </c>
      <c r="D1531" s="23">
        <v>27</v>
      </c>
      <c r="E1531" s="23">
        <v>2</v>
      </c>
      <c r="F1531" s="28">
        <v>12994.12</v>
      </c>
      <c r="G1531" s="23" t="s">
        <v>87</v>
      </c>
      <c r="H1531" s="23" t="s">
        <v>86</v>
      </c>
      <c r="I1531" s="23" t="s">
        <v>4824</v>
      </c>
      <c r="J1531" s="23">
        <f>IF(TRIM(B1531)="?",'Cleaning Summary'!$B$28,B1531)</f>
        <v>1979</v>
      </c>
      <c r="K1531" s="23" t="str">
        <f>IF(TRIM(C1531)="?",'Cleaning Summary'!$B$27,C1531)</f>
        <v>Nov</v>
      </c>
      <c r="L1531" s="23" t="str">
        <f>IF(TRIM(G1531)="?",'Cleaning Summary'!$B$40,G1531)</f>
        <v>tier - 3</v>
      </c>
      <c r="M1531" s="23" t="str">
        <f>IF(TRIM(H1531)="?",'Cleaning Summary'!$B$45,H1531)</f>
        <v>tier - 2</v>
      </c>
      <c r="N1531" s="23" t="str">
        <f>IF(TRIM(I1531)="?",'Cleaning Summary'!$B$29,I1531)</f>
        <v>R1026</v>
      </c>
      <c r="O1531" s="29">
        <f>DATE(J1531,MATCH(K1531,{"Jan","Feb","Mar","Apr","May","Jun","Jul","Aug","Sep","Oct","Nov","Dec"},0),D1531)</f>
        <v>29186</v>
      </c>
      <c r="P1531" s="23">
        <f>DATEDIF(O1531,'Cleaning Summary'!$B$62,"Y")</f>
        <v>43</v>
      </c>
    </row>
    <row r="1532" spans="1:16" x14ac:dyDescent="0.35">
      <c r="A1532" s="23" t="s">
        <v>1733</v>
      </c>
      <c r="B1532" s="23">
        <v>1981</v>
      </c>
      <c r="C1532" s="23" t="s">
        <v>4811</v>
      </c>
      <c r="D1532" s="23">
        <v>30</v>
      </c>
      <c r="E1532" s="23">
        <v>1</v>
      </c>
      <c r="F1532" s="28">
        <v>13002.91</v>
      </c>
      <c r="G1532" s="23" t="s">
        <v>87</v>
      </c>
      <c r="H1532" s="23" t="s">
        <v>85</v>
      </c>
      <c r="I1532" s="23" t="s">
        <v>4808</v>
      </c>
      <c r="J1532" s="23">
        <f>IF(TRIM(B1532)="?",'Cleaning Summary'!$B$28,B1532)</f>
        <v>1981</v>
      </c>
      <c r="K1532" s="23" t="str">
        <f>IF(TRIM(C1532)="?",'Cleaning Summary'!$B$27,C1532)</f>
        <v>Oct</v>
      </c>
      <c r="L1532" s="23" t="str">
        <f>IF(TRIM(G1532)="?",'Cleaning Summary'!$B$40,G1532)</f>
        <v>tier - 3</v>
      </c>
      <c r="M1532" s="23" t="str">
        <f>IF(TRIM(H1532)="?",'Cleaning Summary'!$B$45,H1532)</f>
        <v>tier - 1</v>
      </c>
      <c r="N1532" s="23" t="str">
        <f>IF(TRIM(I1532)="?",'Cleaning Summary'!$B$29,I1532)</f>
        <v>R1012</v>
      </c>
      <c r="O1532" s="29">
        <f>DATE(J1532,MATCH(K1532,{"Jan","Feb","Mar","Apr","May","Jun","Jul","Aug","Sep","Oct","Nov","Dec"},0),D1532)</f>
        <v>29889</v>
      </c>
      <c r="P1532" s="23">
        <f>DATEDIF(O1532,'Cleaning Summary'!$B$62,"Y")</f>
        <v>41</v>
      </c>
    </row>
    <row r="1533" spans="1:16" x14ac:dyDescent="0.35">
      <c r="A1533" s="23" t="s">
        <v>1731</v>
      </c>
      <c r="B1533" s="23">
        <v>1962</v>
      </c>
      <c r="C1533" s="23" t="s">
        <v>4807</v>
      </c>
      <c r="D1533" s="23">
        <v>24</v>
      </c>
      <c r="E1533" s="23">
        <v>0</v>
      </c>
      <c r="F1533" s="28">
        <v>13004.95</v>
      </c>
      <c r="G1533" s="23" t="s">
        <v>87</v>
      </c>
      <c r="H1533" s="23" t="s">
        <v>85</v>
      </c>
      <c r="I1533" s="23" t="s">
        <v>4808</v>
      </c>
      <c r="J1533" s="23">
        <f>IF(TRIM(B1533)="?",'Cleaning Summary'!$B$28,B1533)</f>
        <v>1962</v>
      </c>
      <c r="K1533" s="23" t="str">
        <f>IF(TRIM(C1533)="?",'Cleaning Summary'!$B$27,C1533)</f>
        <v>Jun</v>
      </c>
      <c r="L1533" s="23" t="str">
        <f>IF(TRIM(G1533)="?",'Cleaning Summary'!$B$40,G1533)</f>
        <v>tier - 3</v>
      </c>
      <c r="M1533" s="23" t="str">
        <f>IF(TRIM(H1533)="?",'Cleaning Summary'!$B$45,H1533)</f>
        <v>tier - 1</v>
      </c>
      <c r="N1533" s="23" t="str">
        <f>IF(TRIM(I1533)="?",'Cleaning Summary'!$B$29,I1533)</f>
        <v>R1012</v>
      </c>
      <c r="O1533" s="29">
        <f>DATE(J1533,MATCH(K1533,{"Jan","Feb","Mar","Apr","May","Jun","Jul","Aug","Sep","Oct","Nov","Dec"},0),D1533)</f>
        <v>22821</v>
      </c>
      <c r="P1533" s="23">
        <f>DATEDIF(O1533,'Cleaning Summary'!$B$62,"Y")</f>
        <v>60</v>
      </c>
    </row>
    <row r="1534" spans="1:16" x14ac:dyDescent="0.35">
      <c r="A1534" s="23" t="s">
        <v>1729</v>
      </c>
      <c r="B1534" s="23">
        <v>1969</v>
      </c>
      <c r="C1534" s="23" t="s">
        <v>4809</v>
      </c>
      <c r="D1534" s="23">
        <v>13</v>
      </c>
      <c r="E1534" s="23">
        <v>0</v>
      </c>
      <c r="F1534" s="28">
        <v>13008.07</v>
      </c>
      <c r="G1534" s="23" t="s">
        <v>87</v>
      </c>
      <c r="H1534" s="23" t="s">
        <v>87</v>
      </c>
      <c r="I1534" s="23" t="s">
        <v>4808</v>
      </c>
      <c r="J1534" s="23">
        <f>IF(TRIM(B1534)="?",'Cleaning Summary'!$B$28,B1534)</f>
        <v>1969</v>
      </c>
      <c r="K1534" s="23" t="str">
        <f>IF(TRIM(C1534)="?",'Cleaning Summary'!$B$27,C1534)</f>
        <v>Dec</v>
      </c>
      <c r="L1534" s="23" t="str">
        <f>IF(TRIM(G1534)="?",'Cleaning Summary'!$B$40,G1534)</f>
        <v>tier - 3</v>
      </c>
      <c r="M1534" s="23" t="str">
        <f>IF(TRIM(H1534)="?",'Cleaning Summary'!$B$45,H1534)</f>
        <v>tier - 3</v>
      </c>
      <c r="N1534" s="23" t="str">
        <f>IF(TRIM(I1534)="?",'Cleaning Summary'!$B$29,I1534)</f>
        <v>R1012</v>
      </c>
      <c r="O1534" s="29">
        <f>DATE(J1534,MATCH(K1534,{"Jan","Feb","Mar","Apr","May","Jun","Jul","Aug","Sep","Oct","Nov","Dec"},0),D1534)</f>
        <v>25550</v>
      </c>
      <c r="P1534" s="23">
        <f>DATEDIF(O1534,'Cleaning Summary'!$B$62,"Y")</f>
        <v>53</v>
      </c>
    </row>
    <row r="1535" spans="1:16" x14ac:dyDescent="0.35">
      <c r="A1535" s="23" t="s">
        <v>1727</v>
      </c>
      <c r="B1535" s="23">
        <v>1972</v>
      </c>
      <c r="C1535" s="23" t="s">
        <v>73</v>
      </c>
      <c r="D1535" s="23">
        <v>27</v>
      </c>
      <c r="E1535" s="23">
        <v>0</v>
      </c>
      <c r="F1535" s="28">
        <v>13010.86</v>
      </c>
      <c r="G1535" s="23" t="s">
        <v>87</v>
      </c>
      <c r="H1535" s="23" t="s">
        <v>86</v>
      </c>
      <c r="I1535" s="23" t="s">
        <v>4808</v>
      </c>
      <c r="J1535" s="23">
        <f>IF(TRIM(B1535)="?",'Cleaning Summary'!$B$28,B1535)</f>
        <v>1972</v>
      </c>
      <c r="K1535" s="23" t="str">
        <f>IF(TRIM(C1535)="?",'Cleaning Summary'!$B$27,C1535)</f>
        <v>Sep</v>
      </c>
      <c r="L1535" s="23" t="str">
        <f>IF(TRIM(G1535)="?",'Cleaning Summary'!$B$40,G1535)</f>
        <v>tier - 3</v>
      </c>
      <c r="M1535" s="23" t="str">
        <f>IF(TRIM(H1535)="?",'Cleaning Summary'!$B$45,H1535)</f>
        <v>tier - 2</v>
      </c>
      <c r="N1535" s="23" t="str">
        <f>IF(TRIM(I1535)="?",'Cleaning Summary'!$B$29,I1535)</f>
        <v>R1012</v>
      </c>
      <c r="O1535" s="29">
        <f>DATE(J1535,MATCH(K1535,{"Jan","Feb","Mar","Apr","May","Jun","Jul","Aug","Sep","Oct","Nov","Dec"},0),D1535)</f>
        <v>26569</v>
      </c>
      <c r="P1535" s="23">
        <f>DATEDIF(O1535,'Cleaning Summary'!$B$62,"Y")</f>
        <v>50</v>
      </c>
    </row>
    <row r="1536" spans="1:16" x14ac:dyDescent="0.35">
      <c r="A1536" s="23" t="s">
        <v>1725</v>
      </c>
      <c r="B1536" s="23">
        <v>1962</v>
      </c>
      <c r="C1536" s="23" t="s">
        <v>4804</v>
      </c>
      <c r="D1536" s="23">
        <v>20</v>
      </c>
      <c r="E1536" s="23">
        <v>0</v>
      </c>
      <c r="F1536" s="28">
        <v>13012.21</v>
      </c>
      <c r="G1536" s="23" t="s">
        <v>87</v>
      </c>
      <c r="H1536" s="23" t="s">
        <v>85</v>
      </c>
      <c r="I1536" s="23" t="s">
        <v>4808</v>
      </c>
      <c r="J1536" s="23">
        <f>IF(TRIM(B1536)="?",'Cleaning Summary'!$B$28,B1536)</f>
        <v>1962</v>
      </c>
      <c r="K1536" s="23" t="str">
        <f>IF(TRIM(C1536)="?",'Cleaning Summary'!$B$27,C1536)</f>
        <v>Jul</v>
      </c>
      <c r="L1536" s="23" t="str">
        <f>IF(TRIM(G1536)="?",'Cleaning Summary'!$B$40,G1536)</f>
        <v>tier - 3</v>
      </c>
      <c r="M1536" s="23" t="str">
        <f>IF(TRIM(H1536)="?",'Cleaning Summary'!$B$45,H1536)</f>
        <v>tier - 1</v>
      </c>
      <c r="N1536" s="23" t="str">
        <f>IF(TRIM(I1536)="?",'Cleaning Summary'!$B$29,I1536)</f>
        <v>R1012</v>
      </c>
      <c r="O1536" s="29">
        <f>DATE(J1536,MATCH(K1536,{"Jan","Feb","Mar","Apr","May","Jun","Jul","Aug","Sep","Oct","Nov","Dec"},0),D1536)</f>
        <v>22847</v>
      </c>
      <c r="P1536" s="23">
        <f>DATEDIF(O1536,'Cleaning Summary'!$B$62,"Y")</f>
        <v>60</v>
      </c>
    </row>
    <row r="1537" spans="1:16" x14ac:dyDescent="0.35">
      <c r="A1537" s="23" t="s">
        <v>1723</v>
      </c>
      <c r="B1537" s="23">
        <v>1964</v>
      </c>
      <c r="C1537" s="23" t="s">
        <v>73</v>
      </c>
      <c r="D1537" s="23">
        <v>23</v>
      </c>
      <c r="E1537" s="23">
        <v>1</v>
      </c>
      <c r="F1537" s="28">
        <v>13019.16</v>
      </c>
      <c r="G1537" s="23" t="s">
        <v>87</v>
      </c>
      <c r="H1537" s="23" t="s">
        <v>85</v>
      </c>
      <c r="I1537" s="23" t="s">
        <v>4818</v>
      </c>
      <c r="J1537" s="23">
        <f>IF(TRIM(B1537)="?",'Cleaning Summary'!$B$28,B1537)</f>
        <v>1964</v>
      </c>
      <c r="K1537" s="23" t="str">
        <f>IF(TRIM(C1537)="?",'Cleaning Summary'!$B$27,C1537)</f>
        <v>Sep</v>
      </c>
      <c r="L1537" s="23" t="str">
        <f>IF(TRIM(G1537)="?",'Cleaning Summary'!$B$40,G1537)</f>
        <v>tier - 3</v>
      </c>
      <c r="M1537" s="23" t="str">
        <f>IF(TRIM(H1537)="?",'Cleaning Summary'!$B$45,H1537)</f>
        <v>tier - 1</v>
      </c>
      <c r="N1537" s="23" t="str">
        <f>IF(TRIM(I1537)="?",'Cleaning Summary'!$B$29,I1537)</f>
        <v>R1024</v>
      </c>
      <c r="O1537" s="29">
        <f>DATE(J1537,MATCH(K1537,{"Jan","Feb","Mar","Apr","May","Jun","Jul","Aug","Sep","Oct","Nov","Dec"},0),D1537)</f>
        <v>23643</v>
      </c>
      <c r="P1537" s="23">
        <f>DATEDIF(O1537,'Cleaning Summary'!$B$62,"Y")</f>
        <v>58</v>
      </c>
    </row>
    <row r="1538" spans="1:16" x14ac:dyDescent="0.35">
      <c r="A1538" s="23" t="s">
        <v>1721</v>
      </c>
      <c r="B1538" s="23">
        <v>1965</v>
      </c>
      <c r="C1538" s="23" t="s">
        <v>4806</v>
      </c>
      <c r="D1538" s="23">
        <v>4</v>
      </c>
      <c r="E1538" s="23">
        <v>0</v>
      </c>
      <c r="F1538" s="28">
        <v>13023.93</v>
      </c>
      <c r="G1538" s="23" t="s">
        <v>87</v>
      </c>
      <c r="H1538" s="23" t="s">
        <v>86</v>
      </c>
      <c r="I1538" s="23" t="s">
        <v>4817</v>
      </c>
      <c r="J1538" s="23">
        <f>IF(TRIM(B1538)="?",'Cleaning Summary'!$B$28,B1538)</f>
        <v>1965</v>
      </c>
      <c r="K1538" s="23" t="str">
        <f>IF(TRIM(C1538)="?",'Cleaning Summary'!$B$27,C1538)</f>
        <v>Nov</v>
      </c>
      <c r="L1538" s="23" t="str">
        <f>IF(TRIM(G1538)="?",'Cleaning Summary'!$B$40,G1538)</f>
        <v>tier - 3</v>
      </c>
      <c r="M1538" s="23" t="str">
        <f>IF(TRIM(H1538)="?",'Cleaning Summary'!$B$45,H1538)</f>
        <v>tier - 2</v>
      </c>
      <c r="N1538" s="23" t="str">
        <f>IF(TRIM(I1538)="?",'Cleaning Summary'!$B$29,I1538)</f>
        <v>R1025</v>
      </c>
      <c r="O1538" s="29">
        <f>DATE(J1538,MATCH(K1538,{"Jan","Feb","Mar","Apr","May","Jun","Jul","Aug","Sep","Oct","Nov","Dec"},0),D1538)</f>
        <v>24050</v>
      </c>
      <c r="P1538" s="23">
        <f>DATEDIF(O1538,'Cleaning Summary'!$B$62,"Y")</f>
        <v>57</v>
      </c>
    </row>
    <row r="1539" spans="1:16" x14ac:dyDescent="0.35">
      <c r="A1539" s="23" t="s">
        <v>1719</v>
      </c>
      <c r="B1539" s="23">
        <v>1961</v>
      </c>
      <c r="C1539" s="23" t="s">
        <v>4806</v>
      </c>
      <c r="D1539" s="23">
        <v>9</v>
      </c>
      <c r="E1539" s="23">
        <v>0</v>
      </c>
      <c r="F1539" s="28">
        <v>13041.92</v>
      </c>
      <c r="G1539" s="23" t="s">
        <v>87</v>
      </c>
      <c r="H1539" s="23" t="s">
        <v>85</v>
      </c>
      <c r="I1539" s="23" t="s">
        <v>4812</v>
      </c>
      <c r="J1539" s="23">
        <f>IF(TRIM(B1539)="?",'Cleaning Summary'!$B$28,B1539)</f>
        <v>1961</v>
      </c>
      <c r="K1539" s="23" t="str">
        <f>IF(TRIM(C1539)="?",'Cleaning Summary'!$B$27,C1539)</f>
        <v>Nov</v>
      </c>
      <c r="L1539" s="23" t="str">
        <f>IF(TRIM(G1539)="?",'Cleaning Summary'!$B$40,G1539)</f>
        <v>tier - 3</v>
      </c>
      <c r="M1539" s="23" t="str">
        <f>IF(TRIM(H1539)="?",'Cleaning Summary'!$B$45,H1539)</f>
        <v>tier - 1</v>
      </c>
      <c r="N1539" s="23" t="str">
        <f>IF(TRIM(I1539)="?",'Cleaning Summary'!$B$29,I1539)</f>
        <v>R1011</v>
      </c>
      <c r="O1539" s="29">
        <f>DATE(J1539,MATCH(K1539,{"Jan","Feb","Mar","Apr","May","Jun","Jul","Aug","Sep","Oct","Nov","Dec"},0),D1539)</f>
        <v>22594</v>
      </c>
      <c r="P1539" s="23">
        <f>DATEDIF(O1539,'Cleaning Summary'!$B$62,"Y")</f>
        <v>61</v>
      </c>
    </row>
    <row r="1540" spans="1:16" x14ac:dyDescent="0.35">
      <c r="A1540" s="23" t="s">
        <v>1717</v>
      </c>
      <c r="B1540" s="23">
        <v>1969</v>
      </c>
      <c r="C1540" s="23" t="s">
        <v>73</v>
      </c>
      <c r="D1540" s="23">
        <v>23</v>
      </c>
      <c r="E1540" s="23">
        <v>0</v>
      </c>
      <c r="F1540" s="28">
        <v>13044.41</v>
      </c>
      <c r="G1540" s="23" t="s">
        <v>87</v>
      </c>
      <c r="H1540" s="23" t="s">
        <v>85</v>
      </c>
      <c r="I1540" s="23" t="s">
        <v>4808</v>
      </c>
      <c r="J1540" s="23">
        <f>IF(TRIM(B1540)="?",'Cleaning Summary'!$B$28,B1540)</f>
        <v>1969</v>
      </c>
      <c r="K1540" s="23" t="str">
        <f>IF(TRIM(C1540)="?",'Cleaning Summary'!$B$27,C1540)</f>
        <v>Sep</v>
      </c>
      <c r="L1540" s="23" t="str">
        <f>IF(TRIM(G1540)="?",'Cleaning Summary'!$B$40,G1540)</f>
        <v>tier - 3</v>
      </c>
      <c r="M1540" s="23" t="str">
        <f>IF(TRIM(H1540)="?",'Cleaning Summary'!$B$45,H1540)</f>
        <v>tier - 1</v>
      </c>
      <c r="N1540" s="23" t="str">
        <f>IF(TRIM(I1540)="?",'Cleaning Summary'!$B$29,I1540)</f>
        <v>R1012</v>
      </c>
      <c r="O1540" s="29">
        <f>DATE(J1540,MATCH(K1540,{"Jan","Feb","Mar","Apr","May","Jun","Jul","Aug","Sep","Oct","Nov","Dec"},0),D1540)</f>
        <v>25469</v>
      </c>
      <c r="P1540" s="23">
        <f>DATEDIF(O1540,'Cleaning Summary'!$B$62,"Y")</f>
        <v>53</v>
      </c>
    </row>
    <row r="1541" spans="1:16" x14ac:dyDescent="0.35">
      <c r="A1541" s="23" t="s">
        <v>1715</v>
      </c>
      <c r="B1541" s="23">
        <v>1967</v>
      </c>
      <c r="C1541" s="23" t="s">
        <v>4810</v>
      </c>
      <c r="D1541" s="23">
        <v>6</v>
      </c>
      <c r="E1541" s="23">
        <v>3</v>
      </c>
      <c r="F1541" s="28">
        <v>13047.33</v>
      </c>
      <c r="G1541" s="23" t="s">
        <v>87</v>
      </c>
      <c r="H1541" s="23" t="s">
        <v>87</v>
      </c>
      <c r="I1541" s="23" t="s">
        <v>4818</v>
      </c>
      <c r="J1541" s="23">
        <f>IF(TRIM(B1541)="?",'Cleaning Summary'!$B$28,B1541)</f>
        <v>1967</v>
      </c>
      <c r="K1541" s="23" t="str">
        <f>IF(TRIM(C1541)="?",'Cleaning Summary'!$B$27,C1541)</f>
        <v>Aug</v>
      </c>
      <c r="L1541" s="23" t="str">
        <f>IF(TRIM(G1541)="?",'Cleaning Summary'!$B$40,G1541)</f>
        <v>tier - 3</v>
      </c>
      <c r="M1541" s="23" t="str">
        <f>IF(TRIM(H1541)="?",'Cleaning Summary'!$B$45,H1541)</f>
        <v>tier - 3</v>
      </c>
      <c r="N1541" s="23" t="str">
        <f>IF(TRIM(I1541)="?",'Cleaning Summary'!$B$29,I1541)</f>
        <v>R1024</v>
      </c>
      <c r="O1541" s="29">
        <f>DATE(J1541,MATCH(K1541,{"Jan","Feb","Mar","Apr","May","Jun","Jul","Aug","Sep","Oct","Nov","Dec"},0),D1541)</f>
        <v>24690</v>
      </c>
      <c r="P1541" s="23">
        <f>DATEDIF(O1541,'Cleaning Summary'!$B$62,"Y")</f>
        <v>55</v>
      </c>
    </row>
    <row r="1542" spans="1:16" x14ac:dyDescent="0.35">
      <c r="A1542" s="23" t="s">
        <v>1713</v>
      </c>
      <c r="B1542" s="23">
        <v>1985</v>
      </c>
      <c r="C1542" s="23" t="s">
        <v>4811</v>
      </c>
      <c r="D1542" s="23">
        <v>26</v>
      </c>
      <c r="E1542" s="23">
        <v>3</v>
      </c>
      <c r="F1542" s="28">
        <v>13051.22</v>
      </c>
      <c r="G1542" s="23" t="s">
        <v>87</v>
      </c>
      <c r="H1542" s="23" t="s">
        <v>85</v>
      </c>
      <c r="I1542" s="23" t="s">
        <v>4824</v>
      </c>
      <c r="J1542" s="23">
        <f>IF(TRIM(B1542)="?",'Cleaning Summary'!$B$28,B1542)</f>
        <v>1985</v>
      </c>
      <c r="K1542" s="23" t="str">
        <f>IF(TRIM(C1542)="?",'Cleaning Summary'!$B$27,C1542)</f>
        <v>Oct</v>
      </c>
      <c r="L1542" s="23" t="str">
        <f>IF(TRIM(G1542)="?",'Cleaning Summary'!$B$40,G1542)</f>
        <v>tier - 3</v>
      </c>
      <c r="M1542" s="23" t="str">
        <f>IF(TRIM(H1542)="?",'Cleaning Summary'!$B$45,H1542)</f>
        <v>tier - 1</v>
      </c>
      <c r="N1542" s="23" t="str">
        <f>IF(TRIM(I1542)="?",'Cleaning Summary'!$B$29,I1542)</f>
        <v>R1026</v>
      </c>
      <c r="O1542" s="29">
        <f>DATE(J1542,MATCH(K1542,{"Jan","Feb","Mar","Apr","May","Jun","Jul","Aug","Sep","Oct","Nov","Dec"},0),D1542)</f>
        <v>31346</v>
      </c>
      <c r="P1542" s="23">
        <f>DATEDIF(O1542,'Cleaning Summary'!$B$62,"Y")</f>
        <v>37</v>
      </c>
    </row>
    <row r="1543" spans="1:16" x14ac:dyDescent="0.35">
      <c r="A1543" s="23" t="s">
        <v>1711</v>
      </c>
      <c r="B1543" s="23">
        <v>1961</v>
      </c>
      <c r="C1543" s="23" t="s">
        <v>4806</v>
      </c>
      <c r="D1543" s="23">
        <v>6</v>
      </c>
      <c r="E1543" s="23">
        <v>0</v>
      </c>
      <c r="F1543" s="28">
        <v>13063.88</v>
      </c>
      <c r="G1543" s="23" t="s">
        <v>87</v>
      </c>
      <c r="H1543" s="23" t="s">
        <v>86</v>
      </c>
      <c r="I1543" s="23" t="s">
        <v>4812</v>
      </c>
      <c r="J1543" s="23">
        <f>IF(TRIM(B1543)="?",'Cleaning Summary'!$B$28,B1543)</f>
        <v>1961</v>
      </c>
      <c r="K1543" s="23" t="str">
        <f>IF(TRIM(C1543)="?",'Cleaning Summary'!$B$27,C1543)</f>
        <v>Nov</v>
      </c>
      <c r="L1543" s="23" t="str">
        <f>IF(TRIM(G1543)="?",'Cleaning Summary'!$B$40,G1543)</f>
        <v>tier - 3</v>
      </c>
      <c r="M1543" s="23" t="str">
        <f>IF(TRIM(H1543)="?",'Cleaning Summary'!$B$45,H1543)</f>
        <v>tier - 2</v>
      </c>
      <c r="N1543" s="23" t="str">
        <f>IF(TRIM(I1543)="?",'Cleaning Summary'!$B$29,I1543)</f>
        <v>R1011</v>
      </c>
      <c r="O1543" s="29">
        <f>DATE(J1543,MATCH(K1543,{"Jan","Feb","Mar","Apr","May","Jun","Jul","Aug","Sep","Oct","Nov","Dec"},0),D1543)</f>
        <v>22591</v>
      </c>
      <c r="P1543" s="23">
        <f>DATEDIF(O1543,'Cleaning Summary'!$B$62,"Y")</f>
        <v>61</v>
      </c>
    </row>
    <row r="1544" spans="1:16" x14ac:dyDescent="0.35">
      <c r="A1544" s="23" t="s">
        <v>1709</v>
      </c>
      <c r="B1544" s="23">
        <v>1978</v>
      </c>
      <c r="C1544" s="23" t="s">
        <v>4804</v>
      </c>
      <c r="D1544" s="23">
        <v>17</v>
      </c>
      <c r="E1544" s="23">
        <v>2</v>
      </c>
      <c r="F1544" s="28">
        <v>13101.74</v>
      </c>
      <c r="G1544" s="23" t="s">
        <v>87</v>
      </c>
      <c r="H1544" s="23" t="s">
        <v>86</v>
      </c>
      <c r="I1544" s="23" t="s">
        <v>4824</v>
      </c>
      <c r="J1544" s="23">
        <f>IF(TRIM(B1544)="?",'Cleaning Summary'!$B$28,B1544)</f>
        <v>1978</v>
      </c>
      <c r="K1544" s="23" t="str">
        <f>IF(TRIM(C1544)="?",'Cleaning Summary'!$B$27,C1544)</f>
        <v>Jul</v>
      </c>
      <c r="L1544" s="23" t="str">
        <f>IF(TRIM(G1544)="?",'Cleaning Summary'!$B$40,G1544)</f>
        <v>tier - 3</v>
      </c>
      <c r="M1544" s="23" t="str">
        <f>IF(TRIM(H1544)="?",'Cleaning Summary'!$B$45,H1544)</f>
        <v>tier - 2</v>
      </c>
      <c r="N1544" s="23" t="str">
        <f>IF(TRIM(I1544)="?",'Cleaning Summary'!$B$29,I1544)</f>
        <v>R1026</v>
      </c>
      <c r="O1544" s="29">
        <f>DATE(J1544,MATCH(K1544,{"Jan","Feb","Mar","Apr","May","Jun","Jul","Aug","Sep","Oct","Nov","Dec"},0),D1544)</f>
        <v>28688</v>
      </c>
      <c r="P1544" s="23">
        <f>DATEDIF(O1544,'Cleaning Summary'!$B$62,"Y")</f>
        <v>44</v>
      </c>
    </row>
    <row r="1545" spans="1:16" x14ac:dyDescent="0.35">
      <c r="A1545" s="23" t="s">
        <v>1707</v>
      </c>
      <c r="B1545" s="23">
        <v>1971</v>
      </c>
      <c r="C1545" s="23" t="s">
        <v>4811</v>
      </c>
      <c r="D1545" s="23">
        <v>30</v>
      </c>
      <c r="E1545" s="23">
        <v>0</v>
      </c>
      <c r="F1545" s="28">
        <v>13110.79</v>
      </c>
      <c r="G1545" s="23" t="s">
        <v>87</v>
      </c>
      <c r="H1545" s="23" t="s">
        <v>86</v>
      </c>
      <c r="I1545" s="23" t="s">
        <v>4812</v>
      </c>
      <c r="J1545" s="23">
        <f>IF(TRIM(B1545)="?",'Cleaning Summary'!$B$28,B1545)</f>
        <v>1971</v>
      </c>
      <c r="K1545" s="23" t="str">
        <f>IF(TRIM(C1545)="?",'Cleaning Summary'!$B$27,C1545)</f>
        <v>Oct</v>
      </c>
      <c r="L1545" s="23" t="str">
        <f>IF(TRIM(G1545)="?",'Cleaning Summary'!$B$40,G1545)</f>
        <v>tier - 3</v>
      </c>
      <c r="M1545" s="23" t="str">
        <f>IF(TRIM(H1545)="?",'Cleaning Summary'!$B$45,H1545)</f>
        <v>tier - 2</v>
      </c>
      <c r="N1545" s="23" t="str">
        <f>IF(TRIM(I1545)="?",'Cleaning Summary'!$B$29,I1545)</f>
        <v>R1011</v>
      </c>
      <c r="O1545" s="29">
        <f>DATE(J1545,MATCH(K1545,{"Jan","Feb","Mar","Apr","May","Jun","Jul","Aug","Sep","Oct","Nov","Dec"},0),D1545)</f>
        <v>26236</v>
      </c>
      <c r="P1545" s="23">
        <f>DATEDIF(O1545,'Cleaning Summary'!$B$62,"Y")</f>
        <v>51</v>
      </c>
    </row>
    <row r="1546" spans="1:16" x14ac:dyDescent="0.35">
      <c r="A1546" s="23" t="s">
        <v>1705</v>
      </c>
      <c r="B1546" s="23">
        <v>1962</v>
      </c>
      <c r="C1546" s="23" t="s">
        <v>4810</v>
      </c>
      <c r="D1546" s="23">
        <v>2</v>
      </c>
      <c r="E1546" s="23">
        <v>1</v>
      </c>
      <c r="F1546" s="28">
        <v>13112.6</v>
      </c>
      <c r="G1546" s="23" t="s">
        <v>87</v>
      </c>
      <c r="H1546" s="23" t="s">
        <v>87</v>
      </c>
      <c r="I1546" s="23" t="s">
        <v>4808</v>
      </c>
      <c r="J1546" s="23">
        <f>IF(TRIM(B1546)="?",'Cleaning Summary'!$B$28,B1546)</f>
        <v>1962</v>
      </c>
      <c r="K1546" s="23" t="str">
        <f>IF(TRIM(C1546)="?",'Cleaning Summary'!$B$27,C1546)</f>
        <v>Aug</v>
      </c>
      <c r="L1546" s="23" t="str">
        <f>IF(TRIM(G1546)="?",'Cleaning Summary'!$B$40,G1546)</f>
        <v>tier - 3</v>
      </c>
      <c r="M1546" s="23" t="str">
        <f>IF(TRIM(H1546)="?",'Cleaning Summary'!$B$45,H1546)</f>
        <v>tier - 3</v>
      </c>
      <c r="N1546" s="23" t="str">
        <f>IF(TRIM(I1546)="?",'Cleaning Summary'!$B$29,I1546)</f>
        <v>R1012</v>
      </c>
      <c r="O1546" s="29">
        <f>DATE(J1546,MATCH(K1546,{"Jan","Feb","Mar","Apr","May","Jun","Jul","Aug","Sep","Oct","Nov","Dec"},0),D1546)</f>
        <v>22860</v>
      </c>
      <c r="P1546" s="23">
        <f>DATEDIF(O1546,'Cleaning Summary'!$B$62,"Y")</f>
        <v>60</v>
      </c>
    </row>
    <row r="1547" spans="1:16" x14ac:dyDescent="0.35">
      <c r="A1547" s="23" t="s">
        <v>1703</v>
      </c>
      <c r="B1547" s="23">
        <v>1992</v>
      </c>
      <c r="C1547" s="23" t="s">
        <v>4810</v>
      </c>
      <c r="D1547" s="23">
        <v>12</v>
      </c>
      <c r="E1547" s="23">
        <v>0</v>
      </c>
      <c r="F1547" s="28">
        <v>13113.51</v>
      </c>
      <c r="G1547" s="23" t="s">
        <v>87</v>
      </c>
      <c r="H1547" s="23" t="s">
        <v>86</v>
      </c>
      <c r="I1547" s="23" t="s">
        <v>4824</v>
      </c>
      <c r="J1547" s="23">
        <f>IF(TRIM(B1547)="?",'Cleaning Summary'!$B$28,B1547)</f>
        <v>1992</v>
      </c>
      <c r="K1547" s="23" t="str">
        <f>IF(TRIM(C1547)="?",'Cleaning Summary'!$B$27,C1547)</f>
        <v>Aug</v>
      </c>
      <c r="L1547" s="23" t="str">
        <f>IF(TRIM(G1547)="?",'Cleaning Summary'!$B$40,G1547)</f>
        <v>tier - 3</v>
      </c>
      <c r="M1547" s="23" t="str">
        <f>IF(TRIM(H1547)="?",'Cleaning Summary'!$B$45,H1547)</f>
        <v>tier - 2</v>
      </c>
      <c r="N1547" s="23" t="str">
        <f>IF(TRIM(I1547)="?",'Cleaning Summary'!$B$29,I1547)</f>
        <v>R1026</v>
      </c>
      <c r="O1547" s="29">
        <f>DATE(J1547,MATCH(K1547,{"Jan","Feb","Mar","Apr","May","Jun","Jul","Aug","Sep","Oct","Nov","Dec"},0),D1547)</f>
        <v>33828</v>
      </c>
      <c r="P1547" s="23">
        <f>DATEDIF(O1547,'Cleaning Summary'!$B$62,"Y")</f>
        <v>30</v>
      </c>
    </row>
    <row r="1548" spans="1:16" x14ac:dyDescent="0.35">
      <c r="A1548" s="23" t="s">
        <v>1701</v>
      </c>
      <c r="B1548" s="23">
        <v>1963</v>
      </c>
      <c r="C1548" s="23" t="s">
        <v>73</v>
      </c>
      <c r="D1548" s="23">
        <v>14</v>
      </c>
      <c r="E1548" s="23">
        <v>0</v>
      </c>
      <c r="F1548" s="28">
        <v>13116.84</v>
      </c>
      <c r="G1548" s="23" t="s">
        <v>87</v>
      </c>
      <c r="H1548" s="23" t="s">
        <v>85</v>
      </c>
      <c r="I1548" s="23" t="s">
        <v>4808</v>
      </c>
      <c r="J1548" s="23">
        <f>IF(TRIM(B1548)="?",'Cleaning Summary'!$B$28,B1548)</f>
        <v>1963</v>
      </c>
      <c r="K1548" s="23" t="str">
        <f>IF(TRIM(C1548)="?",'Cleaning Summary'!$B$27,C1548)</f>
        <v>Sep</v>
      </c>
      <c r="L1548" s="23" t="str">
        <f>IF(TRIM(G1548)="?",'Cleaning Summary'!$B$40,G1548)</f>
        <v>tier - 3</v>
      </c>
      <c r="M1548" s="23" t="str">
        <f>IF(TRIM(H1548)="?",'Cleaning Summary'!$B$45,H1548)</f>
        <v>tier - 1</v>
      </c>
      <c r="N1548" s="23" t="str">
        <f>IF(TRIM(I1548)="?",'Cleaning Summary'!$B$29,I1548)</f>
        <v>R1012</v>
      </c>
      <c r="O1548" s="29">
        <f>DATE(J1548,MATCH(K1548,{"Jan","Feb","Mar","Apr","May","Jun","Jul","Aug","Sep","Oct","Nov","Dec"},0),D1548)</f>
        <v>23268</v>
      </c>
      <c r="P1548" s="23">
        <f>DATEDIF(O1548,'Cleaning Summary'!$B$62,"Y")</f>
        <v>59</v>
      </c>
    </row>
    <row r="1549" spans="1:16" x14ac:dyDescent="0.35">
      <c r="A1549" s="23" t="s">
        <v>1699</v>
      </c>
      <c r="B1549" s="23">
        <v>1999</v>
      </c>
      <c r="C1549" s="23" t="s">
        <v>4810</v>
      </c>
      <c r="D1549" s="23">
        <v>16</v>
      </c>
      <c r="E1549" s="23">
        <v>0</v>
      </c>
      <c r="F1549" s="28">
        <v>13126.68</v>
      </c>
      <c r="G1549" s="23" t="s">
        <v>87</v>
      </c>
      <c r="H1549" s="23" t="s">
        <v>87</v>
      </c>
      <c r="I1549" s="23" t="s">
        <v>4812</v>
      </c>
      <c r="J1549" s="23">
        <f>IF(TRIM(B1549)="?",'Cleaning Summary'!$B$28,B1549)</f>
        <v>1999</v>
      </c>
      <c r="K1549" s="23" t="str">
        <f>IF(TRIM(C1549)="?",'Cleaning Summary'!$B$27,C1549)</f>
        <v>Aug</v>
      </c>
      <c r="L1549" s="23" t="str">
        <f>IF(TRIM(G1549)="?",'Cleaning Summary'!$B$40,G1549)</f>
        <v>tier - 3</v>
      </c>
      <c r="M1549" s="23" t="str">
        <f>IF(TRIM(H1549)="?",'Cleaning Summary'!$B$45,H1549)</f>
        <v>tier - 3</v>
      </c>
      <c r="N1549" s="23" t="str">
        <f>IF(TRIM(I1549)="?",'Cleaning Summary'!$B$29,I1549)</f>
        <v>R1011</v>
      </c>
      <c r="O1549" s="29">
        <f>DATE(J1549,MATCH(K1549,{"Jan","Feb","Mar","Apr","May","Jun","Jul","Aug","Sep","Oct","Nov","Dec"},0),D1549)</f>
        <v>36388</v>
      </c>
      <c r="P1549" s="23">
        <f>DATEDIF(O1549,'Cleaning Summary'!$B$62,"Y")</f>
        <v>23</v>
      </c>
    </row>
    <row r="1550" spans="1:16" x14ac:dyDescent="0.35">
      <c r="A1550" s="23" t="s">
        <v>1697</v>
      </c>
      <c r="B1550" s="23">
        <v>1961</v>
      </c>
      <c r="C1550" s="23" t="s">
        <v>73</v>
      </c>
      <c r="D1550" s="23">
        <v>7</v>
      </c>
      <c r="E1550" s="23">
        <v>0</v>
      </c>
      <c r="F1550" s="28">
        <v>13129.6</v>
      </c>
      <c r="G1550" s="23" t="s">
        <v>87</v>
      </c>
      <c r="H1550" s="23" t="s">
        <v>86</v>
      </c>
      <c r="I1550" s="23" t="s">
        <v>4822</v>
      </c>
      <c r="J1550" s="23">
        <f>IF(TRIM(B1550)="?",'Cleaning Summary'!$B$28,B1550)</f>
        <v>1961</v>
      </c>
      <c r="K1550" s="23" t="str">
        <f>IF(TRIM(C1550)="?",'Cleaning Summary'!$B$27,C1550)</f>
        <v>Sep</v>
      </c>
      <c r="L1550" s="23" t="str">
        <f>IF(TRIM(G1550)="?",'Cleaning Summary'!$B$40,G1550)</f>
        <v>tier - 3</v>
      </c>
      <c r="M1550" s="23" t="str">
        <f>IF(TRIM(H1550)="?",'Cleaning Summary'!$B$45,H1550)</f>
        <v>tier - 2</v>
      </c>
      <c r="N1550" s="23" t="str">
        <f>IF(TRIM(I1550)="?",'Cleaning Summary'!$B$29,I1550)</f>
        <v>R1017</v>
      </c>
      <c r="O1550" s="29">
        <f>DATE(J1550,MATCH(K1550,{"Jan","Feb","Mar","Apr","May","Jun","Jul","Aug","Sep","Oct","Nov","Dec"},0),D1550)</f>
        <v>22531</v>
      </c>
      <c r="P1550" s="23">
        <f>DATEDIF(O1550,'Cleaning Summary'!$B$62,"Y")</f>
        <v>61</v>
      </c>
    </row>
    <row r="1551" spans="1:16" x14ac:dyDescent="0.35">
      <c r="A1551" s="23" t="s">
        <v>1695</v>
      </c>
      <c r="B1551" s="23">
        <v>1961</v>
      </c>
      <c r="C1551" s="23" t="s">
        <v>4809</v>
      </c>
      <c r="D1551" s="23">
        <v>6</v>
      </c>
      <c r="E1551" s="23">
        <v>0</v>
      </c>
      <c r="F1551" s="28">
        <v>13143.34</v>
      </c>
      <c r="G1551" s="23" t="s">
        <v>87</v>
      </c>
      <c r="H1551" s="23" t="s">
        <v>86</v>
      </c>
      <c r="I1551" s="23" t="s">
        <v>4823</v>
      </c>
      <c r="J1551" s="23">
        <f>IF(TRIM(B1551)="?",'Cleaning Summary'!$B$28,B1551)</f>
        <v>1961</v>
      </c>
      <c r="K1551" s="23" t="str">
        <f>IF(TRIM(C1551)="?",'Cleaning Summary'!$B$27,C1551)</f>
        <v>Dec</v>
      </c>
      <c r="L1551" s="23" t="str">
        <f>IF(TRIM(G1551)="?",'Cleaning Summary'!$B$40,G1551)</f>
        <v>tier - 3</v>
      </c>
      <c r="M1551" s="23" t="str">
        <f>IF(TRIM(H1551)="?",'Cleaning Summary'!$B$45,H1551)</f>
        <v>tier - 2</v>
      </c>
      <c r="N1551" s="23" t="str">
        <f>IF(TRIM(I1551)="?",'Cleaning Summary'!$B$29,I1551)</f>
        <v>R1020</v>
      </c>
      <c r="O1551" s="29">
        <f>DATE(J1551,MATCH(K1551,{"Jan","Feb","Mar","Apr","May","Jun","Jul","Aug","Sep","Oct","Nov","Dec"},0),D1551)</f>
        <v>22621</v>
      </c>
      <c r="P1551" s="23">
        <f>DATEDIF(O1551,'Cleaning Summary'!$B$62,"Y")</f>
        <v>61</v>
      </c>
    </row>
    <row r="1552" spans="1:16" x14ac:dyDescent="0.35">
      <c r="A1552" s="23" t="s">
        <v>1693</v>
      </c>
      <c r="B1552" s="23">
        <v>1961</v>
      </c>
      <c r="C1552" s="23" t="s">
        <v>4809</v>
      </c>
      <c r="D1552" s="23">
        <v>6</v>
      </c>
      <c r="E1552" s="23">
        <v>0</v>
      </c>
      <c r="F1552" s="28">
        <v>13143.86</v>
      </c>
      <c r="G1552" s="23" t="s">
        <v>87</v>
      </c>
      <c r="H1552" s="23" t="s">
        <v>86</v>
      </c>
      <c r="I1552" s="23" t="s">
        <v>4815</v>
      </c>
      <c r="J1552" s="23">
        <f>IF(TRIM(B1552)="?",'Cleaning Summary'!$B$28,B1552)</f>
        <v>1961</v>
      </c>
      <c r="K1552" s="23" t="str">
        <f>IF(TRIM(C1552)="?",'Cleaning Summary'!$B$27,C1552)</f>
        <v>Dec</v>
      </c>
      <c r="L1552" s="23" t="str">
        <f>IF(TRIM(G1552)="?",'Cleaning Summary'!$B$40,G1552)</f>
        <v>tier - 3</v>
      </c>
      <c r="M1552" s="23" t="str">
        <f>IF(TRIM(H1552)="?",'Cleaning Summary'!$B$45,H1552)</f>
        <v>tier - 2</v>
      </c>
      <c r="N1552" s="23" t="str">
        <f>IF(TRIM(I1552)="?",'Cleaning Summary'!$B$29,I1552)</f>
        <v>R1016</v>
      </c>
      <c r="O1552" s="29">
        <f>DATE(J1552,MATCH(K1552,{"Jan","Feb","Mar","Apr","May","Jun","Jul","Aug","Sep","Oct","Nov","Dec"},0),D1552)</f>
        <v>22621</v>
      </c>
      <c r="P1552" s="23">
        <f>DATEDIF(O1552,'Cleaning Summary'!$B$62,"Y")</f>
        <v>61</v>
      </c>
    </row>
    <row r="1553" spans="1:16" x14ac:dyDescent="0.35">
      <c r="A1553" s="23" t="s">
        <v>1691</v>
      </c>
      <c r="B1553" s="23">
        <v>1962</v>
      </c>
      <c r="C1553" s="23" t="s">
        <v>4810</v>
      </c>
      <c r="D1553" s="23">
        <v>5</v>
      </c>
      <c r="E1553" s="23">
        <v>0</v>
      </c>
      <c r="F1553" s="28">
        <v>13204.29</v>
      </c>
      <c r="G1553" s="23" t="s">
        <v>87</v>
      </c>
      <c r="H1553" s="23" t="s">
        <v>85</v>
      </c>
      <c r="I1553" s="23" t="s">
        <v>4818</v>
      </c>
      <c r="J1553" s="23">
        <f>IF(TRIM(B1553)="?",'Cleaning Summary'!$B$28,B1553)</f>
        <v>1962</v>
      </c>
      <c r="K1553" s="23" t="str">
        <f>IF(TRIM(C1553)="?",'Cleaning Summary'!$B$27,C1553)</f>
        <v>Aug</v>
      </c>
      <c r="L1553" s="23" t="str">
        <f>IF(TRIM(G1553)="?",'Cleaning Summary'!$B$40,G1553)</f>
        <v>tier - 3</v>
      </c>
      <c r="M1553" s="23" t="str">
        <f>IF(TRIM(H1553)="?",'Cleaning Summary'!$B$45,H1553)</f>
        <v>tier - 1</v>
      </c>
      <c r="N1553" s="23" t="str">
        <f>IF(TRIM(I1553)="?",'Cleaning Summary'!$B$29,I1553)</f>
        <v>R1024</v>
      </c>
      <c r="O1553" s="29">
        <f>DATE(J1553,MATCH(K1553,{"Jan","Feb","Mar","Apr","May","Jun","Jul","Aug","Sep","Oct","Nov","Dec"},0),D1553)</f>
        <v>22863</v>
      </c>
      <c r="P1553" s="23">
        <f>DATEDIF(O1553,'Cleaning Summary'!$B$62,"Y")</f>
        <v>60</v>
      </c>
    </row>
    <row r="1554" spans="1:16" x14ac:dyDescent="0.35">
      <c r="A1554" s="23" t="s">
        <v>1689</v>
      </c>
      <c r="B1554" s="23">
        <v>1982</v>
      </c>
      <c r="C1554" s="23" t="s">
        <v>4811</v>
      </c>
      <c r="D1554" s="23">
        <v>15</v>
      </c>
      <c r="E1554" s="23">
        <v>3</v>
      </c>
      <c r="F1554" s="28">
        <v>13214.43</v>
      </c>
      <c r="G1554" s="23" t="s">
        <v>87</v>
      </c>
      <c r="H1554" s="23" t="s">
        <v>86</v>
      </c>
      <c r="I1554" s="23" t="s">
        <v>4808</v>
      </c>
      <c r="J1554" s="23">
        <f>IF(TRIM(B1554)="?",'Cleaning Summary'!$B$28,B1554)</f>
        <v>1982</v>
      </c>
      <c r="K1554" s="23" t="str">
        <f>IF(TRIM(C1554)="?",'Cleaning Summary'!$B$27,C1554)</f>
        <v>Oct</v>
      </c>
      <c r="L1554" s="23" t="str">
        <f>IF(TRIM(G1554)="?",'Cleaning Summary'!$B$40,G1554)</f>
        <v>tier - 3</v>
      </c>
      <c r="M1554" s="23" t="str">
        <f>IF(TRIM(H1554)="?",'Cleaning Summary'!$B$45,H1554)</f>
        <v>tier - 2</v>
      </c>
      <c r="N1554" s="23" t="str">
        <f>IF(TRIM(I1554)="?",'Cleaning Summary'!$B$29,I1554)</f>
        <v>R1012</v>
      </c>
      <c r="O1554" s="29">
        <f>DATE(J1554,MATCH(K1554,{"Jan","Feb","Mar","Apr","May","Jun","Jul","Aug","Sep","Oct","Nov","Dec"},0),D1554)</f>
        <v>30239</v>
      </c>
      <c r="P1554" s="23">
        <f>DATEDIF(O1554,'Cleaning Summary'!$B$62,"Y")</f>
        <v>40</v>
      </c>
    </row>
    <row r="1555" spans="1:16" x14ac:dyDescent="0.35">
      <c r="A1555" s="23" t="s">
        <v>1687</v>
      </c>
      <c r="B1555" s="23">
        <v>1962</v>
      </c>
      <c r="C1555" s="23" t="s">
        <v>4809</v>
      </c>
      <c r="D1555" s="23">
        <v>7</v>
      </c>
      <c r="E1555" s="23">
        <v>0</v>
      </c>
      <c r="F1555" s="28">
        <v>13217.09</v>
      </c>
      <c r="G1555" s="23" t="s">
        <v>87</v>
      </c>
      <c r="H1555" s="23" t="s">
        <v>85</v>
      </c>
      <c r="I1555" s="23" t="s">
        <v>4818</v>
      </c>
      <c r="J1555" s="23">
        <f>IF(TRIM(B1555)="?",'Cleaning Summary'!$B$28,B1555)</f>
        <v>1962</v>
      </c>
      <c r="K1555" s="23" t="str">
        <f>IF(TRIM(C1555)="?",'Cleaning Summary'!$B$27,C1555)</f>
        <v>Dec</v>
      </c>
      <c r="L1555" s="23" t="str">
        <f>IF(TRIM(G1555)="?",'Cleaning Summary'!$B$40,G1555)</f>
        <v>tier - 3</v>
      </c>
      <c r="M1555" s="23" t="str">
        <f>IF(TRIM(H1555)="?",'Cleaning Summary'!$B$45,H1555)</f>
        <v>tier - 1</v>
      </c>
      <c r="N1555" s="23" t="str">
        <f>IF(TRIM(I1555)="?",'Cleaning Summary'!$B$29,I1555)</f>
        <v>R1024</v>
      </c>
      <c r="O1555" s="29">
        <f>DATE(J1555,MATCH(K1555,{"Jan","Feb","Mar","Apr","May","Jun","Jul","Aug","Sep","Oct","Nov","Dec"},0),D1555)</f>
        <v>22987</v>
      </c>
      <c r="P1555" s="23">
        <f>DATEDIF(O1555,'Cleaning Summary'!$B$62,"Y")</f>
        <v>60</v>
      </c>
    </row>
    <row r="1556" spans="1:16" x14ac:dyDescent="0.35">
      <c r="A1556" s="23" t="s">
        <v>1685</v>
      </c>
      <c r="B1556" s="23">
        <v>1965</v>
      </c>
      <c r="C1556" s="23" t="s">
        <v>4806</v>
      </c>
      <c r="D1556" s="23">
        <v>13</v>
      </c>
      <c r="E1556" s="23">
        <v>2</v>
      </c>
      <c r="F1556" s="28">
        <v>13224.06</v>
      </c>
      <c r="G1556" s="23" t="s">
        <v>87</v>
      </c>
      <c r="H1556" s="23" t="s">
        <v>87</v>
      </c>
      <c r="I1556" s="23" t="s">
        <v>4818</v>
      </c>
      <c r="J1556" s="23">
        <f>IF(TRIM(B1556)="?",'Cleaning Summary'!$B$28,B1556)</f>
        <v>1965</v>
      </c>
      <c r="K1556" s="23" t="str">
        <f>IF(TRIM(C1556)="?",'Cleaning Summary'!$B$27,C1556)</f>
        <v>Nov</v>
      </c>
      <c r="L1556" s="23" t="str">
        <f>IF(TRIM(G1556)="?",'Cleaning Summary'!$B$40,G1556)</f>
        <v>tier - 3</v>
      </c>
      <c r="M1556" s="23" t="str">
        <f>IF(TRIM(H1556)="?",'Cleaning Summary'!$B$45,H1556)</f>
        <v>tier - 3</v>
      </c>
      <c r="N1556" s="23" t="str">
        <f>IF(TRIM(I1556)="?",'Cleaning Summary'!$B$29,I1556)</f>
        <v>R1024</v>
      </c>
      <c r="O1556" s="29">
        <f>DATE(J1556,MATCH(K1556,{"Jan","Feb","Mar","Apr","May","Jun","Jul","Aug","Sep","Oct","Nov","Dec"},0),D1556)</f>
        <v>24059</v>
      </c>
      <c r="P1556" s="23">
        <f>DATEDIF(O1556,'Cleaning Summary'!$B$62,"Y")</f>
        <v>57</v>
      </c>
    </row>
    <row r="1557" spans="1:16" x14ac:dyDescent="0.35">
      <c r="A1557" s="23" t="s">
        <v>1683</v>
      </c>
      <c r="B1557" s="23">
        <v>1962</v>
      </c>
      <c r="C1557" s="23" t="s">
        <v>4806</v>
      </c>
      <c r="D1557" s="23">
        <v>24</v>
      </c>
      <c r="E1557" s="23">
        <v>1</v>
      </c>
      <c r="F1557" s="28">
        <v>13224.69</v>
      </c>
      <c r="G1557" s="23" t="s">
        <v>87</v>
      </c>
      <c r="H1557" s="23" t="s">
        <v>86</v>
      </c>
      <c r="I1557" s="23" t="s">
        <v>4812</v>
      </c>
      <c r="J1557" s="23">
        <f>IF(TRIM(B1557)="?",'Cleaning Summary'!$B$28,B1557)</f>
        <v>1962</v>
      </c>
      <c r="K1557" s="23" t="str">
        <f>IF(TRIM(C1557)="?",'Cleaning Summary'!$B$27,C1557)</f>
        <v>Nov</v>
      </c>
      <c r="L1557" s="23" t="str">
        <f>IF(TRIM(G1557)="?",'Cleaning Summary'!$B$40,G1557)</f>
        <v>tier - 3</v>
      </c>
      <c r="M1557" s="23" t="str">
        <f>IF(TRIM(H1557)="?",'Cleaning Summary'!$B$45,H1557)</f>
        <v>tier - 2</v>
      </c>
      <c r="N1557" s="23" t="str">
        <f>IF(TRIM(I1557)="?",'Cleaning Summary'!$B$29,I1557)</f>
        <v>R1011</v>
      </c>
      <c r="O1557" s="29">
        <f>DATE(J1557,MATCH(K1557,{"Jan","Feb","Mar","Apr","May","Jun","Jul","Aug","Sep","Oct","Nov","Dec"},0),D1557)</f>
        <v>22974</v>
      </c>
      <c r="P1557" s="23">
        <f>DATEDIF(O1557,'Cleaning Summary'!$B$62,"Y")</f>
        <v>60</v>
      </c>
    </row>
    <row r="1558" spans="1:16" x14ac:dyDescent="0.35">
      <c r="A1558" s="23" t="s">
        <v>1681</v>
      </c>
      <c r="B1558" s="23">
        <v>1962</v>
      </c>
      <c r="C1558" s="23" t="s">
        <v>4811</v>
      </c>
      <c r="D1558" s="23">
        <v>11</v>
      </c>
      <c r="E1558" s="23">
        <v>0</v>
      </c>
      <c r="F1558" s="28">
        <v>13228.85</v>
      </c>
      <c r="G1558" s="23" t="s">
        <v>87</v>
      </c>
      <c r="H1558" s="23" t="s">
        <v>87</v>
      </c>
      <c r="I1558" s="23" t="s">
        <v>4819</v>
      </c>
      <c r="J1558" s="23">
        <f>IF(TRIM(B1558)="?",'Cleaning Summary'!$B$28,B1558)</f>
        <v>1962</v>
      </c>
      <c r="K1558" s="23" t="str">
        <f>IF(TRIM(C1558)="?",'Cleaning Summary'!$B$27,C1558)</f>
        <v>Oct</v>
      </c>
      <c r="L1558" s="23" t="str">
        <f>IF(TRIM(G1558)="?",'Cleaning Summary'!$B$40,G1558)</f>
        <v>tier - 3</v>
      </c>
      <c r="M1558" s="23" t="str">
        <f>IF(TRIM(H1558)="?",'Cleaning Summary'!$B$45,H1558)</f>
        <v>tier - 3</v>
      </c>
      <c r="N1558" s="23" t="str">
        <f>IF(TRIM(I1558)="?",'Cleaning Summary'!$B$29,I1558)</f>
        <v>R1023</v>
      </c>
      <c r="O1558" s="29">
        <f>DATE(J1558,MATCH(K1558,{"Jan","Feb","Mar","Apr","May","Jun","Jul","Aug","Sep","Oct","Nov","Dec"},0),D1558)</f>
        <v>22930</v>
      </c>
      <c r="P1558" s="23">
        <f>DATEDIF(O1558,'Cleaning Summary'!$B$62,"Y")</f>
        <v>60</v>
      </c>
    </row>
    <row r="1559" spans="1:16" x14ac:dyDescent="0.35">
      <c r="A1559" s="23" t="s">
        <v>1679</v>
      </c>
      <c r="B1559" s="23">
        <v>1994</v>
      </c>
      <c r="C1559" s="23" t="s">
        <v>4804</v>
      </c>
      <c r="D1559" s="23">
        <v>1</v>
      </c>
      <c r="E1559" s="23">
        <v>0</v>
      </c>
      <c r="F1559" s="28">
        <v>13292.52</v>
      </c>
      <c r="G1559" s="23" t="s">
        <v>87</v>
      </c>
      <c r="H1559" s="23" t="s">
        <v>87</v>
      </c>
      <c r="I1559" s="23" t="s">
        <v>4808</v>
      </c>
      <c r="J1559" s="23">
        <f>IF(TRIM(B1559)="?",'Cleaning Summary'!$B$28,B1559)</f>
        <v>1994</v>
      </c>
      <c r="K1559" s="23" t="str">
        <f>IF(TRIM(C1559)="?",'Cleaning Summary'!$B$27,C1559)</f>
        <v>Jul</v>
      </c>
      <c r="L1559" s="23" t="str">
        <f>IF(TRIM(G1559)="?",'Cleaning Summary'!$B$40,G1559)</f>
        <v>tier - 3</v>
      </c>
      <c r="M1559" s="23" t="str">
        <f>IF(TRIM(H1559)="?",'Cleaning Summary'!$B$45,H1559)</f>
        <v>tier - 3</v>
      </c>
      <c r="N1559" s="23" t="str">
        <f>IF(TRIM(I1559)="?",'Cleaning Summary'!$B$29,I1559)</f>
        <v>R1012</v>
      </c>
      <c r="O1559" s="29">
        <f>DATE(J1559,MATCH(K1559,{"Jan","Feb","Mar","Apr","May","Jun","Jul","Aug","Sep","Oct","Nov","Dec"},0),D1559)</f>
        <v>34516</v>
      </c>
      <c r="P1559" s="23">
        <f>DATEDIF(O1559,'Cleaning Summary'!$B$62,"Y")</f>
        <v>28</v>
      </c>
    </row>
    <row r="1560" spans="1:16" x14ac:dyDescent="0.35">
      <c r="A1560" s="23" t="s">
        <v>1677</v>
      </c>
      <c r="B1560" s="23">
        <v>1976</v>
      </c>
      <c r="C1560" s="23" t="s">
        <v>4810</v>
      </c>
      <c r="D1560" s="23">
        <v>23</v>
      </c>
      <c r="E1560" s="23">
        <v>2</v>
      </c>
      <c r="F1560" s="28">
        <v>13333.71</v>
      </c>
      <c r="G1560" s="23" t="s">
        <v>87</v>
      </c>
      <c r="H1560" s="23" t="s">
        <v>86</v>
      </c>
      <c r="I1560" s="23" t="s">
        <v>4808</v>
      </c>
      <c r="J1560" s="23">
        <f>IF(TRIM(B1560)="?",'Cleaning Summary'!$B$28,B1560)</f>
        <v>1976</v>
      </c>
      <c r="K1560" s="23" t="str">
        <f>IF(TRIM(C1560)="?",'Cleaning Summary'!$B$27,C1560)</f>
        <v>Aug</v>
      </c>
      <c r="L1560" s="23" t="str">
        <f>IF(TRIM(G1560)="?",'Cleaning Summary'!$B$40,G1560)</f>
        <v>tier - 3</v>
      </c>
      <c r="M1560" s="23" t="str">
        <f>IF(TRIM(H1560)="?",'Cleaning Summary'!$B$45,H1560)</f>
        <v>tier - 2</v>
      </c>
      <c r="N1560" s="23" t="str">
        <f>IF(TRIM(I1560)="?",'Cleaning Summary'!$B$29,I1560)</f>
        <v>R1012</v>
      </c>
      <c r="O1560" s="29">
        <f>DATE(J1560,MATCH(K1560,{"Jan","Feb","Mar","Apr","May","Jun","Jul","Aug","Sep","Oct","Nov","Dec"},0),D1560)</f>
        <v>27995</v>
      </c>
      <c r="P1560" s="23">
        <f>DATEDIF(O1560,'Cleaning Summary'!$B$62,"Y")</f>
        <v>46</v>
      </c>
    </row>
    <row r="1561" spans="1:16" x14ac:dyDescent="0.35">
      <c r="A1561" s="23" t="s">
        <v>1675</v>
      </c>
      <c r="B1561" s="23">
        <v>1960</v>
      </c>
      <c r="C1561" s="23" t="s">
        <v>4806</v>
      </c>
      <c r="D1561" s="23">
        <v>11</v>
      </c>
      <c r="E1561" s="23">
        <v>0</v>
      </c>
      <c r="F1561" s="28">
        <v>13352.1</v>
      </c>
      <c r="G1561" s="23" t="s">
        <v>87</v>
      </c>
      <c r="H1561" s="23" t="s">
        <v>85</v>
      </c>
      <c r="I1561" s="23" t="s">
        <v>4808</v>
      </c>
      <c r="J1561" s="23">
        <f>IF(TRIM(B1561)="?",'Cleaning Summary'!$B$28,B1561)</f>
        <v>1960</v>
      </c>
      <c r="K1561" s="23" t="str">
        <f>IF(TRIM(C1561)="?",'Cleaning Summary'!$B$27,C1561)</f>
        <v>Nov</v>
      </c>
      <c r="L1561" s="23" t="str">
        <f>IF(TRIM(G1561)="?",'Cleaning Summary'!$B$40,G1561)</f>
        <v>tier - 3</v>
      </c>
      <c r="M1561" s="23" t="str">
        <f>IF(TRIM(H1561)="?",'Cleaning Summary'!$B$45,H1561)</f>
        <v>tier - 1</v>
      </c>
      <c r="N1561" s="23" t="str">
        <f>IF(TRIM(I1561)="?",'Cleaning Summary'!$B$29,I1561)</f>
        <v>R1012</v>
      </c>
      <c r="O1561" s="29">
        <f>DATE(J1561,MATCH(K1561,{"Jan","Feb","Mar","Apr","May","Jun","Jul","Aug","Sep","Oct","Nov","Dec"},0),D1561)</f>
        <v>22231</v>
      </c>
      <c r="P1561" s="23">
        <f>DATEDIF(O1561,'Cleaning Summary'!$B$62,"Y")</f>
        <v>62</v>
      </c>
    </row>
    <row r="1562" spans="1:16" x14ac:dyDescent="0.35">
      <c r="A1562" s="23" t="s">
        <v>1673</v>
      </c>
      <c r="B1562" s="23">
        <v>1990</v>
      </c>
      <c r="C1562" s="23" t="s">
        <v>4811</v>
      </c>
      <c r="D1562" s="23">
        <v>2</v>
      </c>
      <c r="E1562" s="23">
        <v>3</v>
      </c>
      <c r="F1562" s="28">
        <v>13360.94</v>
      </c>
      <c r="G1562" s="23" t="s">
        <v>87</v>
      </c>
      <c r="H1562" s="23" t="s">
        <v>85</v>
      </c>
      <c r="I1562" s="23" t="s">
        <v>4808</v>
      </c>
      <c r="J1562" s="23">
        <f>IF(TRIM(B1562)="?",'Cleaning Summary'!$B$28,B1562)</f>
        <v>1990</v>
      </c>
      <c r="K1562" s="23" t="str">
        <f>IF(TRIM(C1562)="?",'Cleaning Summary'!$B$27,C1562)</f>
        <v>Oct</v>
      </c>
      <c r="L1562" s="23" t="str">
        <f>IF(TRIM(G1562)="?",'Cleaning Summary'!$B$40,G1562)</f>
        <v>tier - 3</v>
      </c>
      <c r="M1562" s="23" t="str">
        <f>IF(TRIM(H1562)="?",'Cleaning Summary'!$B$45,H1562)</f>
        <v>tier - 1</v>
      </c>
      <c r="N1562" s="23" t="str">
        <f>IF(TRIM(I1562)="?",'Cleaning Summary'!$B$29,I1562)</f>
        <v>R1012</v>
      </c>
      <c r="O1562" s="29">
        <f>DATE(J1562,MATCH(K1562,{"Jan","Feb","Mar","Apr","May","Jun","Jul","Aug","Sep","Oct","Nov","Dec"},0),D1562)</f>
        <v>33148</v>
      </c>
      <c r="P1562" s="23">
        <f>DATEDIF(O1562,'Cleaning Summary'!$B$62,"Y")</f>
        <v>32</v>
      </c>
    </row>
    <row r="1563" spans="1:16" x14ac:dyDescent="0.35">
      <c r="A1563" s="23" t="s">
        <v>1671</v>
      </c>
      <c r="B1563" s="23">
        <v>1964</v>
      </c>
      <c r="C1563" s="23" t="s">
        <v>73</v>
      </c>
      <c r="D1563" s="23">
        <v>24</v>
      </c>
      <c r="E1563" s="23">
        <v>0</v>
      </c>
      <c r="F1563" s="28">
        <v>13375.76</v>
      </c>
      <c r="G1563" s="23" t="s">
        <v>87</v>
      </c>
      <c r="H1563" s="23" t="s">
        <v>86</v>
      </c>
      <c r="I1563" s="23" t="s">
        <v>4817</v>
      </c>
      <c r="J1563" s="23">
        <f>IF(TRIM(B1563)="?",'Cleaning Summary'!$B$28,B1563)</f>
        <v>1964</v>
      </c>
      <c r="K1563" s="23" t="str">
        <f>IF(TRIM(C1563)="?",'Cleaning Summary'!$B$27,C1563)</f>
        <v>Sep</v>
      </c>
      <c r="L1563" s="23" t="str">
        <f>IF(TRIM(G1563)="?",'Cleaning Summary'!$B$40,G1563)</f>
        <v>tier - 3</v>
      </c>
      <c r="M1563" s="23" t="str">
        <f>IF(TRIM(H1563)="?",'Cleaning Summary'!$B$45,H1563)</f>
        <v>tier - 2</v>
      </c>
      <c r="N1563" s="23" t="str">
        <f>IF(TRIM(I1563)="?",'Cleaning Summary'!$B$29,I1563)</f>
        <v>R1025</v>
      </c>
      <c r="O1563" s="29">
        <f>DATE(J1563,MATCH(K1563,{"Jan","Feb","Mar","Apr","May","Jun","Jul","Aug","Sep","Oct","Nov","Dec"},0),D1563)</f>
        <v>23644</v>
      </c>
      <c r="P1563" s="23">
        <f>DATEDIF(O1563,'Cleaning Summary'!$B$62,"Y")</f>
        <v>58</v>
      </c>
    </row>
    <row r="1564" spans="1:16" x14ac:dyDescent="0.35">
      <c r="A1564" s="23" t="s">
        <v>1669</v>
      </c>
      <c r="B1564" s="23">
        <v>1979</v>
      </c>
      <c r="C1564" s="23" t="s">
        <v>73</v>
      </c>
      <c r="D1564" s="23">
        <v>30</v>
      </c>
      <c r="E1564" s="23">
        <v>2</v>
      </c>
      <c r="F1564" s="28">
        <v>13377.41</v>
      </c>
      <c r="G1564" s="23" t="s">
        <v>87</v>
      </c>
      <c r="H1564" s="23" t="s">
        <v>87</v>
      </c>
      <c r="I1564" s="23" t="s">
        <v>4824</v>
      </c>
      <c r="J1564" s="23">
        <f>IF(TRIM(B1564)="?",'Cleaning Summary'!$B$28,B1564)</f>
        <v>1979</v>
      </c>
      <c r="K1564" s="23" t="str">
        <f>IF(TRIM(C1564)="?",'Cleaning Summary'!$B$27,C1564)</f>
        <v>Sep</v>
      </c>
      <c r="L1564" s="23" t="str">
        <f>IF(TRIM(G1564)="?",'Cleaning Summary'!$B$40,G1564)</f>
        <v>tier - 3</v>
      </c>
      <c r="M1564" s="23" t="str">
        <f>IF(TRIM(H1564)="?",'Cleaning Summary'!$B$45,H1564)</f>
        <v>tier - 3</v>
      </c>
      <c r="N1564" s="23" t="str">
        <f>IF(TRIM(I1564)="?",'Cleaning Summary'!$B$29,I1564)</f>
        <v>R1026</v>
      </c>
      <c r="O1564" s="29">
        <f>DATE(J1564,MATCH(K1564,{"Jan","Feb","Mar","Apr","May","Jun","Jul","Aug","Sep","Oct","Nov","Dec"},0),D1564)</f>
        <v>29128</v>
      </c>
      <c r="P1564" s="23">
        <f>DATEDIF(O1564,'Cleaning Summary'!$B$62,"Y")</f>
        <v>43</v>
      </c>
    </row>
    <row r="1565" spans="1:16" x14ac:dyDescent="0.35">
      <c r="A1565" s="23" t="s">
        <v>1667</v>
      </c>
      <c r="B1565" s="23">
        <v>1984</v>
      </c>
      <c r="C1565" s="23" t="s">
        <v>4807</v>
      </c>
      <c r="D1565" s="23">
        <v>6</v>
      </c>
      <c r="E1565" s="23">
        <v>3</v>
      </c>
      <c r="F1565" s="28">
        <v>13383.67</v>
      </c>
      <c r="G1565" s="23" t="s">
        <v>87</v>
      </c>
      <c r="H1565" s="23" t="s">
        <v>86</v>
      </c>
      <c r="I1565" s="23" t="s">
        <v>4819</v>
      </c>
      <c r="J1565" s="23">
        <f>IF(TRIM(B1565)="?",'Cleaning Summary'!$B$28,B1565)</f>
        <v>1984</v>
      </c>
      <c r="K1565" s="23" t="str">
        <f>IF(TRIM(C1565)="?",'Cleaning Summary'!$B$27,C1565)</f>
        <v>Jun</v>
      </c>
      <c r="L1565" s="23" t="str">
        <f>IF(TRIM(G1565)="?",'Cleaning Summary'!$B$40,G1565)</f>
        <v>tier - 3</v>
      </c>
      <c r="M1565" s="23" t="str">
        <f>IF(TRIM(H1565)="?",'Cleaning Summary'!$B$45,H1565)</f>
        <v>tier - 2</v>
      </c>
      <c r="N1565" s="23" t="str">
        <f>IF(TRIM(I1565)="?",'Cleaning Summary'!$B$29,I1565)</f>
        <v>R1023</v>
      </c>
      <c r="O1565" s="29">
        <f>DATE(J1565,MATCH(K1565,{"Jan","Feb","Mar","Apr","May","Jun","Jul","Aug","Sep","Oct","Nov","Dec"},0),D1565)</f>
        <v>30839</v>
      </c>
      <c r="P1565" s="23">
        <f>DATEDIF(O1565,'Cleaning Summary'!$B$62,"Y")</f>
        <v>39</v>
      </c>
    </row>
    <row r="1566" spans="1:16" x14ac:dyDescent="0.35">
      <c r="A1566" s="23" t="s">
        <v>1665</v>
      </c>
      <c r="B1566" s="23">
        <v>1959</v>
      </c>
      <c r="C1566" s="23" t="s">
        <v>4809</v>
      </c>
      <c r="D1566" s="23">
        <v>9</v>
      </c>
      <c r="E1566" s="23">
        <v>0</v>
      </c>
      <c r="F1566" s="28">
        <v>13390.56</v>
      </c>
      <c r="G1566" s="23" t="s">
        <v>87</v>
      </c>
      <c r="H1566" s="23" t="s">
        <v>87</v>
      </c>
      <c r="I1566" s="23" t="s">
        <v>4812</v>
      </c>
      <c r="J1566" s="23">
        <f>IF(TRIM(B1566)="?",'Cleaning Summary'!$B$28,B1566)</f>
        <v>1959</v>
      </c>
      <c r="K1566" s="23" t="str">
        <f>IF(TRIM(C1566)="?",'Cleaning Summary'!$B$27,C1566)</f>
        <v>Dec</v>
      </c>
      <c r="L1566" s="23" t="str">
        <f>IF(TRIM(G1566)="?",'Cleaning Summary'!$B$40,G1566)</f>
        <v>tier - 3</v>
      </c>
      <c r="M1566" s="23" t="str">
        <f>IF(TRIM(H1566)="?",'Cleaning Summary'!$B$45,H1566)</f>
        <v>tier - 3</v>
      </c>
      <c r="N1566" s="23" t="str">
        <f>IF(TRIM(I1566)="?",'Cleaning Summary'!$B$29,I1566)</f>
        <v>R1011</v>
      </c>
      <c r="O1566" s="29">
        <f>DATE(J1566,MATCH(K1566,{"Jan","Feb","Mar","Apr","May","Jun","Jul","Aug","Sep","Oct","Nov","Dec"},0),D1566)</f>
        <v>21893</v>
      </c>
      <c r="P1566" s="23">
        <f>DATEDIF(O1566,'Cleaning Summary'!$B$62,"Y")</f>
        <v>63</v>
      </c>
    </row>
    <row r="1567" spans="1:16" x14ac:dyDescent="0.35">
      <c r="A1567" s="23" t="s">
        <v>1663</v>
      </c>
      <c r="B1567" s="23">
        <v>1959</v>
      </c>
      <c r="C1567" s="23" t="s">
        <v>4806</v>
      </c>
      <c r="D1567" s="23">
        <v>25</v>
      </c>
      <c r="E1567" s="23">
        <v>0</v>
      </c>
      <c r="F1567" s="28">
        <v>13393.76</v>
      </c>
      <c r="G1567" s="23" t="s">
        <v>87</v>
      </c>
      <c r="H1567" s="23" t="s">
        <v>85</v>
      </c>
      <c r="I1567" s="23" t="s">
        <v>4812</v>
      </c>
      <c r="J1567" s="23">
        <f>IF(TRIM(B1567)="?",'Cleaning Summary'!$B$28,B1567)</f>
        <v>1959</v>
      </c>
      <c r="K1567" s="23" t="str">
        <f>IF(TRIM(C1567)="?",'Cleaning Summary'!$B$27,C1567)</f>
        <v>Nov</v>
      </c>
      <c r="L1567" s="23" t="str">
        <f>IF(TRIM(G1567)="?",'Cleaning Summary'!$B$40,G1567)</f>
        <v>tier - 3</v>
      </c>
      <c r="M1567" s="23" t="str">
        <f>IF(TRIM(H1567)="?",'Cleaning Summary'!$B$45,H1567)</f>
        <v>tier - 1</v>
      </c>
      <c r="N1567" s="23" t="str">
        <f>IF(TRIM(I1567)="?",'Cleaning Summary'!$B$29,I1567)</f>
        <v>R1011</v>
      </c>
      <c r="O1567" s="29">
        <f>DATE(J1567,MATCH(K1567,{"Jan","Feb","Mar","Apr","May","Jun","Jul","Aug","Sep","Oct","Nov","Dec"},0),D1567)</f>
        <v>21879</v>
      </c>
      <c r="P1567" s="23">
        <f>DATEDIF(O1567,'Cleaning Summary'!$B$62,"Y")</f>
        <v>63</v>
      </c>
    </row>
    <row r="1568" spans="1:16" x14ac:dyDescent="0.35">
      <c r="A1568" s="23" t="s">
        <v>1661</v>
      </c>
      <c r="B1568" s="23">
        <v>1959</v>
      </c>
      <c r="C1568" s="23" t="s">
        <v>4809</v>
      </c>
      <c r="D1568" s="23">
        <v>20</v>
      </c>
      <c r="E1568" s="23">
        <v>0</v>
      </c>
      <c r="F1568" s="28">
        <v>13405.39</v>
      </c>
      <c r="G1568" s="23" t="s">
        <v>87</v>
      </c>
      <c r="H1568" s="23" t="s">
        <v>87</v>
      </c>
      <c r="I1568" s="23" t="s">
        <v>4805</v>
      </c>
      <c r="J1568" s="23">
        <f>IF(TRIM(B1568)="?",'Cleaning Summary'!$B$28,B1568)</f>
        <v>1959</v>
      </c>
      <c r="K1568" s="23" t="str">
        <f>IF(TRIM(C1568)="?",'Cleaning Summary'!$B$27,C1568)</f>
        <v>Dec</v>
      </c>
      <c r="L1568" s="23" t="str">
        <f>IF(TRIM(G1568)="?",'Cleaning Summary'!$B$40,G1568)</f>
        <v>tier - 3</v>
      </c>
      <c r="M1568" s="23" t="str">
        <f>IF(TRIM(H1568)="?",'Cleaning Summary'!$B$45,H1568)</f>
        <v>tier - 3</v>
      </c>
      <c r="N1568" s="23" t="str">
        <f>IF(TRIM(I1568)="?",'Cleaning Summary'!$B$29,I1568)</f>
        <v>R1013</v>
      </c>
      <c r="O1568" s="29">
        <f>DATE(J1568,MATCH(K1568,{"Jan","Feb","Mar","Apr","May","Jun","Jul","Aug","Sep","Oct","Nov","Dec"},0),D1568)</f>
        <v>21904</v>
      </c>
      <c r="P1568" s="23">
        <f>DATEDIF(O1568,'Cleaning Summary'!$B$62,"Y")</f>
        <v>63</v>
      </c>
    </row>
    <row r="1569" spans="1:16" x14ac:dyDescent="0.35">
      <c r="A1569" s="23" t="s">
        <v>1659</v>
      </c>
      <c r="B1569" s="23">
        <v>1992</v>
      </c>
      <c r="C1569" s="23" t="s">
        <v>4809</v>
      </c>
      <c r="D1569" s="23">
        <v>19</v>
      </c>
      <c r="E1569" s="23">
        <v>0</v>
      </c>
      <c r="F1569" s="28">
        <v>13412.97</v>
      </c>
      <c r="G1569" s="23" t="s">
        <v>87</v>
      </c>
      <c r="H1569" s="23" t="s">
        <v>87</v>
      </c>
      <c r="I1569" s="23" t="s">
        <v>4819</v>
      </c>
      <c r="J1569" s="23">
        <f>IF(TRIM(B1569)="?",'Cleaning Summary'!$B$28,B1569)</f>
        <v>1992</v>
      </c>
      <c r="K1569" s="23" t="str">
        <f>IF(TRIM(C1569)="?",'Cleaning Summary'!$B$27,C1569)</f>
        <v>Dec</v>
      </c>
      <c r="L1569" s="23" t="str">
        <f>IF(TRIM(G1569)="?",'Cleaning Summary'!$B$40,G1569)</f>
        <v>tier - 3</v>
      </c>
      <c r="M1569" s="23" t="str">
        <f>IF(TRIM(H1569)="?",'Cleaning Summary'!$B$45,H1569)</f>
        <v>tier - 3</v>
      </c>
      <c r="N1569" s="23" t="str">
        <f>IF(TRIM(I1569)="?",'Cleaning Summary'!$B$29,I1569)</f>
        <v>R1023</v>
      </c>
      <c r="O1569" s="29">
        <f>DATE(J1569,MATCH(K1569,{"Jan","Feb","Mar","Apr","May","Jun","Jul","Aug","Sep","Oct","Nov","Dec"},0),D1569)</f>
        <v>33957</v>
      </c>
      <c r="P1569" s="23">
        <f>DATEDIF(O1569,'Cleaning Summary'!$B$62,"Y")</f>
        <v>30</v>
      </c>
    </row>
    <row r="1570" spans="1:16" x14ac:dyDescent="0.35">
      <c r="A1570" s="23" t="s">
        <v>1657</v>
      </c>
      <c r="B1570" s="23">
        <v>1961</v>
      </c>
      <c r="C1570" s="23" t="s">
        <v>4804</v>
      </c>
      <c r="D1570" s="23">
        <v>22</v>
      </c>
      <c r="E1570" s="23">
        <v>0</v>
      </c>
      <c r="F1570" s="28">
        <v>13415.04</v>
      </c>
      <c r="G1570" s="23" t="s">
        <v>87</v>
      </c>
      <c r="H1570" s="23" t="s">
        <v>86</v>
      </c>
      <c r="I1570" s="23" t="s">
        <v>4808</v>
      </c>
      <c r="J1570" s="23">
        <f>IF(TRIM(B1570)="?",'Cleaning Summary'!$B$28,B1570)</f>
        <v>1961</v>
      </c>
      <c r="K1570" s="23" t="str">
        <f>IF(TRIM(C1570)="?",'Cleaning Summary'!$B$27,C1570)</f>
        <v>Jul</v>
      </c>
      <c r="L1570" s="23" t="str">
        <f>IF(TRIM(G1570)="?",'Cleaning Summary'!$B$40,G1570)</f>
        <v>tier - 3</v>
      </c>
      <c r="M1570" s="23" t="str">
        <f>IF(TRIM(H1570)="?",'Cleaning Summary'!$B$45,H1570)</f>
        <v>tier - 2</v>
      </c>
      <c r="N1570" s="23" t="str">
        <f>IF(TRIM(I1570)="?",'Cleaning Summary'!$B$29,I1570)</f>
        <v>R1012</v>
      </c>
      <c r="O1570" s="29">
        <f>DATE(J1570,MATCH(K1570,{"Jan","Feb","Mar","Apr","May","Jun","Jul","Aug","Sep","Oct","Nov","Dec"},0),D1570)</f>
        <v>22484</v>
      </c>
      <c r="P1570" s="23">
        <f>DATEDIF(O1570,'Cleaning Summary'!$B$62,"Y")</f>
        <v>61</v>
      </c>
    </row>
    <row r="1571" spans="1:16" x14ac:dyDescent="0.35">
      <c r="A1571" s="23" t="s">
        <v>1655</v>
      </c>
      <c r="B1571" s="23">
        <v>1994</v>
      </c>
      <c r="C1571" s="23" t="s">
        <v>4807</v>
      </c>
      <c r="D1571" s="23">
        <v>17</v>
      </c>
      <c r="E1571" s="23">
        <v>0</v>
      </c>
      <c r="F1571" s="28">
        <v>13417.05</v>
      </c>
      <c r="G1571" s="23" t="s">
        <v>87</v>
      </c>
      <c r="H1571" s="23" t="s">
        <v>87</v>
      </c>
      <c r="I1571" s="23" t="s">
        <v>4808</v>
      </c>
      <c r="J1571" s="23">
        <f>IF(TRIM(B1571)="?",'Cleaning Summary'!$B$28,B1571)</f>
        <v>1994</v>
      </c>
      <c r="K1571" s="23" t="str">
        <f>IF(TRIM(C1571)="?",'Cleaning Summary'!$B$27,C1571)</f>
        <v>Jun</v>
      </c>
      <c r="L1571" s="23" t="str">
        <f>IF(TRIM(G1571)="?",'Cleaning Summary'!$B$40,G1571)</f>
        <v>tier - 3</v>
      </c>
      <c r="M1571" s="23" t="str">
        <f>IF(TRIM(H1571)="?",'Cleaning Summary'!$B$45,H1571)</f>
        <v>tier - 3</v>
      </c>
      <c r="N1571" s="23" t="str">
        <f>IF(TRIM(I1571)="?",'Cleaning Summary'!$B$29,I1571)</f>
        <v>R1012</v>
      </c>
      <c r="O1571" s="29">
        <f>DATE(J1571,MATCH(K1571,{"Jan","Feb","Mar","Apr","May","Jun","Jul","Aug","Sep","Oct","Nov","Dec"},0),D1571)</f>
        <v>34502</v>
      </c>
      <c r="P1571" s="23">
        <f>DATEDIF(O1571,'Cleaning Summary'!$B$62,"Y")</f>
        <v>28</v>
      </c>
    </row>
    <row r="1572" spans="1:16" x14ac:dyDescent="0.35">
      <c r="A1572" s="23" t="s">
        <v>1653</v>
      </c>
      <c r="B1572" s="23">
        <v>1961</v>
      </c>
      <c r="C1572" s="23" t="s">
        <v>4806</v>
      </c>
      <c r="D1572" s="23">
        <v>3</v>
      </c>
      <c r="E1572" s="23">
        <v>0</v>
      </c>
      <c r="F1572" s="28">
        <v>13429.04</v>
      </c>
      <c r="G1572" s="23" t="s">
        <v>87</v>
      </c>
      <c r="H1572" s="23" t="s">
        <v>87</v>
      </c>
      <c r="I1572" s="23" t="s">
        <v>4808</v>
      </c>
      <c r="J1572" s="23">
        <f>IF(TRIM(B1572)="?",'Cleaning Summary'!$B$28,B1572)</f>
        <v>1961</v>
      </c>
      <c r="K1572" s="23" t="str">
        <f>IF(TRIM(C1572)="?",'Cleaning Summary'!$B$27,C1572)</f>
        <v>Nov</v>
      </c>
      <c r="L1572" s="23" t="str">
        <f>IF(TRIM(G1572)="?",'Cleaning Summary'!$B$40,G1572)</f>
        <v>tier - 3</v>
      </c>
      <c r="M1572" s="23" t="str">
        <f>IF(TRIM(H1572)="?",'Cleaning Summary'!$B$45,H1572)</f>
        <v>tier - 3</v>
      </c>
      <c r="N1572" s="23" t="str">
        <f>IF(TRIM(I1572)="?",'Cleaning Summary'!$B$29,I1572)</f>
        <v>R1012</v>
      </c>
      <c r="O1572" s="29">
        <f>DATE(J1572,MATCH(K1572,{"Jan","Feb","Mar","Apr","May","Jun","Jul","Aug","Sep","Oct","Nov","Dec"},0),D1572)</f>
        <v>22588</v>
      </c>
      <c r="P1572" s="23">
        <f>DATEDIF(O1572,'Cleaning Summary'!$B$62,"Y")</f>
        <v>61</v>
      </c>
    </row>
    <row r="1573" spans="1:16" x14ac:dyDescent="0.35">
      <c r="A1573" s="23" t="s">
        <v>1651</v>
      </c>
      <c r="B1573" s="23">
        <v>1966</v>
      </c>
      <c r="C1573" s="23" t="s">
        <v>4806</v>
      </c>
      <c r="D1573" s="23">
        <v>14</v>
      </c>
      <c r="E1573" s="23">
        <v>3</v>
      </c>
      <c r="F1573" s="28">
        <v>13430.27</v>
      </c>
      <c r="G1573" s="23" t="s">
        <v>87</v>
      </c>
      <c r="H1573" s="23" t="s">
        <v>87</v>
      </c>
      <c r="I1573" s="23" t="s">
        <v>4818</v>
      </c>
      <c r="J1573" s="23">
        <f>IF(TRIM(B1573)="?",'Cleaning Summary'!$B$28,B1573)</f>
        <v>1966</v>
      </c>
      <c r="K1573" s="23" t="str">
        <f>IF(TRIM(C1573)="?",'Cleaning Summary'!$B$27,C1573)</f>
        <v>Nov</v>
      </c>
      <c r="L1573" s="23" t="str">
        <f>IF(TRIM(G1573)="?",'Cleaning Summary'!$B$40,G1573)</f>
        <v>tier - 3</v>
      </c>
      <c r="M1573" s="23" t="str">
        <f>IF(TRIM(H1573)="?",'Cleaning Summary'!$B$45,H1573)</f>
        <v>tier - 3</v>
      </c>
      <c r="N1573" s="23" t="str">
        <f>IF(TRIM(I1573)="?",'Cleaning Summary'!$B$29,I1573)</f>
        <v>R1024</v>
      </c>
      <c r="O1573" s="29">
        <f>DATE(J1573,MATCH(K1573,{"Jan","Feb","Mar","Apr","May","Jun","Jul","Aug","Sep","Oct","Nov","Dec"},0),D1573)</f>
        <v>24425</v>
      </c>
      <c r="P1573" s="23">
        <f>DATEDIF(O1573,'Cleaning Summary'!$B$62,"Y")</f>
        <v>56</v>
      </c>
    </row>
    <row r="1574" spans="1:16" x14ac:dyDescent="0.35">
      <c r="A1574" s="23" t="s">
        <v>1649</v>
      </c>
      <c r="B1574" s="23">
        <v>1975</v>
      </c>
      <c r="C1574" s="23" t="s">
        <v>4807</v>
      </c>
      <c r="D1574" s="23">
        <v>29</v>
      </c>
      <c r="E1574" s="23">
        <v>1</v>
      </c>
      <c r="F1574" s="28">
        <v>13440.7</v>
      </c>
      <c r="G1574" s="23" t="s">
        <v>87</v>
      </c>
      <c r="H1574" s="23" t="s">
        <v>86</v>
      </c>
      <c r="I1574" s="23" t="s">
        <v>4808</v>
      </c>
      <c r="J1574" s="23">
        <f>IF(TRIM(B1574)="?",'Cleaning Summary'!$B$28,B1574)</f>
        <v>1975</v>
      </c>
      <c r="K1574" s="23" t="str">
        <f>IF(TRIM(C1574)="?",'Cleaning Summary'!$B$27,C1574)</f>
        <v>Jun</v>
      </c>
      <c r="L1574" s="23" t="str">
        <f>IF(TRIM(G1574)="?",'Cleaning Summary'!$B$40,G1574)</f>
        <v>tier - 3</v>
      </c>
      <c r="M1574" s="23" t="str">
        <f>IF(TRIM(H1574)="?",'Cleaning Summary'!$B$45,H1574)</f>
        <v>tier - 2</v>
      </c>
      <c r="N1574" s="23" t="str">
        <f>IF(TRIM(I1574)="?",'Cleaning Summary'!$B$29,I1574)</f>
        <v>R1012</v>
      </c>
      <c r="O1574" s="29">
        <f>DATE(J1574,MATCH(K1574,{"Jan","Feb","Mar","Apr","May","Jun","Jul","Aug","Sep","Oct","Nov","Dec"},0),D1574)</f>
        <v>27574</v>
      </c>
      <c r="P1574" s="23">
        <f>DATEDIF(O1574,'Cleaning Summary'!$B$62,"Y")</f>
        <v>47</v>
      </c>
    </row>
    <row r="1575" spans="1:16" x14ac:dyDescent="0.35">
      <c r="A1575" s="23" t="s">
        <v>1647</v>
      </c>
      <c r="B1575" s="23">
        <v>1960</v>
      </c>
      <c r="C1575" s="23" t="s">
        <v>4810</v>
      </c>
      <c r="D1575" s="23">
        <v>13</v>
      </c>
      <c r="E1575" s="23">
        <v>0</v>
      </c>
      <c r="F1575" s="28">
        <v>13451.12</v>
      </c>
      <c r="G1575" s="23" t="s">
        <v>87</v>
      </c>
      <c r="H1575" s="23" t="s">
        <v>85</v>
      </c>
      <c r="I1575" s="23" t="s">
        <v>4812</v>
      </c>
      <c r="J1575" s="23">
        <f>IF(TRIM(B1575)="?",'Cleaning Summary'!$B$28,B1575)</f>
        <v>1960</v>
      </c>
      <c r="K1575" s="23" t="str">
        <f>IF(TRIM(C1575)="?",'Cleaning Summary'!$B$27,C1575)</f>
        <v>Aug</v>
      </c>
      <c r="L1575" s="23" t="str">
        <f>IF(TRIM(G1575)="?",'Cleaning Summary'!$B$40,G1575)</f>
        <v>tier - 3</v>
      </c>
      <c r="M1575" s="23" t="str">
        <f>IF(TRIM(H1575)="?",'Cleaning Summary'!$B$45,H1575)</f>
        <v>tier - 1</v>
      </c>
      <c r="N1575" s="23" t="str">
        <f>IF(TRIM(I1575)="?",'Cleaning Summary'!$B$29,I1575)</f>
        <v>R1011</v>
      </c>
      <c r="O1575" s="29">
        <f>DATE(J1575,MATCH(K1575,{"Jan","Feb","Mar","Apr","May","Jun","Jul","Aug","Sep","Oct","Nov","Dec"},0),D1575)</f>
        <v>22141</v>
      </c>
      <c r="P1575" s="23">
        <f>DATEDIF(O1575,'Cleaning Summary'!$B$62,"Y")</f>
        <v>62</v>
      </c>
    </row>
    <row r="1576" spans="1:16" x14ac:dyDescent="0.35">
      <c r="A1576" s="23" t="s">
        <v>1645</v>
      </c>
      <c r="B1576" s="23">
        <v>1960</v>
      </c>
      <c r="C1576" s="23" t="s">
        <v>4804</v>
      </c>
      <c r="D1576" s="23">
        <v>11</v>
      </c>
      <c r="E1576" s="23">
        <v>0</v>
      </c>
      <c r="F1576" s="28">
        <v>13457.96</v>
      </c>
      <c r="G1576" s="23" t="s">
        <v>87</v>
      </c>
      <c r="H1576" s="23" t="s">
        <v>85</v>
      </c>
      <c r="I1576" s="23" t="s">
        <v>4805</v>
      </c>
      <c r="J1576" s="23">
        <f>IF(TRIM(B1576)="?",'Cleaning Summary'!$B$28,B1576)</f>
        <v>1960</v>
      </c>
      <c r="K1576" s="23" t="str">
        <f>IF(TRIM(C1576)="?",'Cleaning Summary'!$B$27,C1576)</f>
        <v>Jul</v>
      </c>
      <c r="L1576" s="23" t="str">
        <f>IF(TRIM(G1576)="?",'Cleaning Summary'!$B$40,G1576)</f>
        <v>tier - 3</v>
      </c>
      <c r="M1576" s="23" t="str">
        <f>IF(TRIM(H1576)="?",'Cleaning Summary'!$B$45,H1576)</f>
        <v>tier - 1</v>
      </c>
      <c r="N1576" s="23" t="str">
        <f>IF(TRIM(I1576)="?",'Cleaning Summary'!$B$29,I1576)</f>
        <v>R1013</v>
      </c>
      <c r="O1576" s="29">
        <f>DATE(J1576,MATCH(K1576,{"Jan","Feb","Mar","Apr","May","Jun","Jul","Aug","Sep","Oct","Nov","Dec"},0),D1576)</f>
        <v>22108</v>
      </c>
      <c r="P1576" s="23">
        <f>DATEDIF(O1576,'Cleaning Summary'!$B$62,"Y")</f>
        <v>62</v>
      </c>
    </row>
    <row r="1577" spans="1:16" x14ac:dyDescent="0.35">
      <c r="A1577" s="23" t="s">
        <v>1643</v>
      </c>
      <c r="B1577" s="23">
        <v>1960</v>
      </c>
      <c r="C1577" s="23" t="s">
        <v>4809</v>
      </c>
      <c r="D1577" s="23">
        <v>16</v>
      </c>
      <c r="E1577" s="23">
        <v>0</v>
      </c>
      <c r="F1577" s="28">
        <v>13462.52</v>
      </c>
      <c r="G1577" s="23" t="s">
        <v>87</v>
      </c>
      <c r="H1577" s="23" t="s">
        <v>86</v>
      </c>
      <c r="I1577" s="23" t="s">
        <v>4812</v>
      </c>
      <c r="J1577" s="23">
        <f>IF(TRIM(B1577)="?",'Cleaning Summary'!$B$28,B1577)</f>
        <v>1960</v>
      </c>
      <c r="K1577" s="23" t="str">
        <f>IF(TRIM(C1577)="?",'Cleaning Summary'!$B$27,C1577)</f>
        <v>Dec</v>
      </c>
      <c r="L1577" s="23" t="str">
        <f>IF(TRIM(G1577)="?",'Cleaning Summary'!$B$40,G1577)</f>
        <v>tier - 3</v>
      </c>
      <c r="M1577" s="23" t="str">
        <f>IF(TRIM(H1577)="?",'Cleaning Summary'!$B$45,H1577)</f>
        <v>tier - 2</v>
      </c>
      <c r="N1577" s="23" t="str">
        <f>IF(TRIM(I1577)="?",'Cleaning Summary'!$B$29,I1577)</f>
        <v>R1011</v>
      </c>
      <c r="O1577" s="29">
        <f>DATE(J1577,MATCH(K1577,{"Jan","Feb","Mar","Apr","May","Jun","Jul","Aug","Sep","Oct","Nov","Dec"},0),D1577)</f>
        <v>22266</v>
      </c>
      <c r="P1577" s="23">
        <f>DATEDIF(O1577,'Cleaning Summary'!$B$62,"Y")</f>
        <v>62</v>
      </c>
    </row>
    <row r="1578" spans="1:16" x14ac:dyDescent="0.35">
      <c r="A1578" s="23" t="s">
        <v>1641</v>
      </c>
      <c r="B1578" s="23">
        <v>1985</v>
      </c>
      <c r="C1578" s="23" t="s">
        <v>4810</v>
      </c>
      <c r="D1578" s="23">
        <v>19</v>
      </c>
      <c r="E1578" s="23">
        <v>3</v>
      </c>
      <c r="F1578" s="28">
        <v>13465.8</v>
      </c>
      <c r="G1578" s="23" t="s">
        <v>87</v>
      </c>
      <c r="H1578" s="23" t="s">
        <v>85</v>
      </c>
      <c r="I1578" s="23" t="s">
        <v>4808</v>
      </c>
      <c r="J1578" s="23">
        <f>IF(TRIM(B1578)="?",'Cleaning Summary'!$B$28,B1578)</f>
        <v>1985</v>
      </c>
      <c r="K1578" s="23" t="str">
        <f>IF(TRIM(C1578)="?",'Cleaning Summary'!$B$27,C1578)</f>
        <v>Aug</v>
      </c>
      <c r="L1578" s="23" t="str">
        <f>IF(TRIM(G1578)="?",'Cleaning Summary'!$B$40,G1578)</f>
        <v>tier - 3</v>
      </c>
      <c r="M1578" s="23" t="str">
        <f>IF(TRIM(H1578)="?",'Cleaning Summary'!$B$45,H1578)</f>
        <v>tier - 1</v>
      </c>
      <c r="N1578" s="23" t="str">
        <f>IF(TRIM(I1578)="?",'Cleaning Summary'!$B$29,I1578)</f>
        <v>R1012</v>
      </c>
      <c r="O1578" s="29">
        <f>DATE(J1578,MATCH(K1578,{"Jan","Feb","Mar","Apr","May","Jun","Jul","Aug","Sep","Oct","Nov","Dec"},0),D1578)</f>
        <v>31278</v>
      </c>
      <c r="P1578" s="23">
        <f>DATEDIF(O1578,'Cleaning Summary'!$B$62,"Y")</f>
        <v>37</v>
      </c>
    </row>
    <row r="1579" spans="1:16" x14ac:dyDescent="0.35">
      <c r="A1579" s="23" t="s">
        <v>1639</v>
      </c>
      <c r="B1579" s="23">
        <v>1960</v>
      </c>
      <c r="C1579" s="23" t="s">
        <v>4804</v>
      </c>
      <c r="D1579" s="23">
        <v>28</v>
      </c>
      <c r="E1579" s="23">
        <v>0</v>
      </c>
      <c r="F1579" s="28">
        <v>13470.8</v>
      </c>
      <c r="G1579" s="23" t="s">
        <v>87</v>
      </c>
      <c r="H1579" s="23" t="s">
        <v>86</v>
      </c>
      <c r="I1579" s="23" t="s">
        <v>4805</v>
      </c>
      <c r="J1579" s="23">
        <f>IF(TRIM(B1579)="?",'Cleaning Summary'!$B$28,B1579)</f>
        <v>1960</v>
      </c>
      <c r="K1579" s="23" t="str">
        <f>IF(TRIM(C1579)="?",'Cleaning Summary'!$B$27,C1579)</f>
        <v>Jul</v>
      </c>
      <c r="L1579" s="23" t="str">
        <f>IF(TRIM(G1579)="?",'Cleaning Summary'!$B$40,G1579)</f>
        <v>tier - 3</v>
      </c>
      <c r="M1579" s="23" t="str">
        <f>IF(TRIM(H1579)="?",'Cleaning Summary'!$B$45,H1579)</f>
        <v>tier - 2</v>
      </c>
      <c r="N1579" s="23" t="str">
        <f>IF(TRIM(I1579)="?",'Cleaning Summary'!$B$29,I1579)</f>
        <v>R1013</v>
      </c>
      <c r="O1579" s="29">
        <f>DATE(J1579,MATCH(K1579,{"Jan","Feb","Mar","Apr","May","Jun","Jul","Aug","Sep","Oct","Nov","Dec"},0),D1579)</f>
        <v>22125</v>
      </c>
      <c r="P1579" s="23">
        <f>DATEDIF(O1579,'Cleaning Summary'!$B$62,"Y")</f>
        <v>62</v>
      </c>
    </row>
    <row r="1580" spans="1:16" x14ac:dyDescent="0.35">
      <c r="A1580" s="23" t="s">
        <v>1637</v>
      </c>
      <c r="B1580" s="23">
        <v>1960</v>
      </c>
      <c r="C1580" s="23" t="s">
        <v>4804</v>
      </c>
      <c r="D1580" s="23">
        <v>24</v>
      </c>
      <c r="E1580" s="23">
        <v>0</v>
      </c>
      <c r="F1580" s="28">
        <v>13470.86</v>
      </c>
      <c r="G1580" s="23" t="s">
        <v>87</v>
      </c>
      <c r="H1580" s="23" t="s">
        <v>87</v>
      </c>
      <c r="I1580" s="23" t="s">
        <v>4812</v>
      </c>
      <c r="J1580" s="23">
        <f>IF(TRIM(B1580)="?",'Cleaning Summary'!$B$28,B1580)</f>
        <v>1960</v>
      </c>
      <c r="K1580" s="23" t="str">
        <f>IF(TRIM(C1580)="?",'Cleaning Summary'!$B$27,C1580)</f>
        <v>Jul</v>
      </c>
      <c r="L1580" s="23" t="str">
        <f>IF(TRIM(G1580)="?",'Cleaning Summary'!$B$40,G1580)</f>
        <v>tier - 3</v>
      </c>
      <c r="M1580" s="23" t="str">
        <f>IF(TRIM(H1580)="?",'Cleaning Summary'!$B$45,H1580)</f>
        <v>tier - 3</v>
      </c>
      <c r="N1580" s="23" t="str">
        <f>IF(TRIM(I1580)="?",'Cleaning Summary'!$B$29,I1580)</f>
        <v>R1011</v>
      </c>
      <c r="O1580" s="29">
        <f>DATE(J1580,MATCH(K1580,{"Jan","Feb","Mar","Apr","May","Jun","Jul","Aug","Sep","Oct","Nov","Dec"},0),D1580)</f>
        <v>22121</v>
      </c>
      <c r="P1580" s="23">
        <f>DATEDIF(O1580,'Cleaning Summary'!$B$62,"Y")</f>
        <v>62</v>
      </c>
    </row>
    <row r="1581" spans="1:16" x14ac:dyDescent="0.35">
      <c r="A1581" s="23" t="s">
        <v>1635</v>
      </c>
      <c r="B1581" s="23">
        <v>1975</v>
      </c>
      <c r="C1581" s="23" t="s">
        <v>4810</v>
      </c>
      <c r="D1581" s="23">
        <v>7</v>
      </c>
      <c r="E1581" s="23">
        <v>1</v>
      </c>
      <c r="F1581" s="28">
        <v>13472.19</v>
      </c>
      <c r="G1581" s="23" t="s">
        <v>87</v>
      </c>
      <c r="H1581" s="23" t="s">
        <v>86</v>
      </c>
      <c r="I1581" s="23" t="s">
        <v>4808</v>
      </c>
      <c r="J1581" s="23">
        <f>IF(TRIM(B1581)="?",'Cleaning Summary'!$B$28,B1581)</f>
        <v>1975</v>
      </c>
      <c r="K1581" s="23" t="str">
        <f>IF(TRIM(C1581)="?",'Cleaning Summary'!$B$27,C1581)</f>
        <v>Aug</v>
      </c>
      <c r="L1581" s="23" t="str">
        <f>IF(TRIM(G1581)="?",'Cleaning Summary'!$B$40,G1581)</f>
        <v>tier - 3</v>
      </c>
      <c r="M1581" s="23" t="str">
        <f>IF(TRIM(H1581)="?",'Cleaning Summary'!$B$45,H1581)</f>
        <v>tier - 2</v>
      </c>
      <c r="N1581" s="23" t="str">
        <f>IF(TRIM(I1581)="?",'Cleaning Summary'!$B$29,I1581)</f>
        <v>R1012</v>
      </c>
      <c r="O1581" s="29">
        <f>DATE(J1581,MATCH(K1581,{"Jan","Feb","Mar","Apr","May","Jun","Jul","Aug","Sep","Oct","Nov","Dec"},0),D1581)</f>
        <v>27613</v>
      </c>
      <c r="P1581" s="23">
        <f>DATEDIF(O1581,'Cleaning Summary'!$B$62,"Y")</f>
        <v>47</v>
      </c>
    </row>
    <row r="1582" spans="1:16" x14ac:dyDescent="0.35">
      <c r="A1582" s="23" t="s">
        <v>1633</v>
      </c>
      <c r="B1582" s="23">
        <v>1990</v>
      </c>
      <c r="C1582" s="23" t="s">
        <v>4810</v>
      </c>
      <c r="D1582" s="23">
        <v>30</v>
      </c>
      <c r="E1582" s="23">
        <v>3</v>
      </c>
      <c r="F1582" s="28">
        <v>13480.83</v>
      </c>
      <c r="G1582" s="23" t="s">
        <v>87</v>
      </c>
      <c r="H1582" s="23" t="s">
        <v>86</v>
      </c>
      <c r="I1582" s="23" t="s">
        <v>4819</v>
      </c>
      <c r="J1582" s="23">
        <f>IF(TRIM(B1582)="?",'Cleaning Summary'!$B$28,B1582)</f>
        <v>1990</v>
      </c>
      <c r="K1582" s="23" t="str">
        <f>IF(TRIM(C1582)="?",'Cleaning Summary'!$B$27,C1582)</f>
        <v>Aug</v>
      </c>
      <c r="L1582" s="23" t="str">
        <f>IF(TRIM(G1582)="?",'Cleaning Summary'!$B$40,G1582)</f>
        <v>tier - 3</v>
      </c>
      <c r="M1582" s="23" t="str">
        <f>IF(TRIM(H1582)="?",'Cleaning Summary'!$B$45,H1582)</f>
        <v>tier - 2</v>
      </c>
      <c r="N1582" s="23" t="str">
        <f>IF(TRIM(I1582)="?",'Cleaning Summary'!$B$29,I1582)</f>
        <v>R1023</v>
      </c>
      <c r="O1582" s="29">
        <f>DATE(J1582,MATCH(K1582,{"Jan","Feb","Mar","Apr","May","Jun","Jul","Aug","Sep","Oct","Nov","Dec"},0),D1582)</f>
        <v>33115</v>
      </c>
      <c r="P1582" s="23">
        <f>DATEDIF(O1582,'Cleaning Summary'!$B$62,"Y")</f>
        <v>32</v>
      </c>
    </row>
    <row r="1583" spans="1:16" x14ac:dyDescent="0.35">
      <c r="A1583" s="23" t="s">
        <v>1631</v>
      </c>
      <c r="B1583" s="23">
        <v>1963</v>
      </c>
      <c r="C1583" s="23" t="s">
        <v>4811</v>
      </c>
      <c r="D1583" s="23">
        <v>14</v>
      </c>
      <c r="E1583" s="23">
        <v>0</v>
      </c>
      <c r="F1583" s="28">
        <v>13511.28</v>
      </c>
      <c r="G1583" s="23" t="s">
        <v>87</v>
      </c>
      <c r="H1583" s="23" t="s">
        <v>85</v>
      </c>
      <c r="I1583" s="23" t="s">
        <v>4808</v>
      </c>
      <c r="J1583" s="23">
        <f>IF(TRIM(B1583)="?",'Cleaning Summary'!$B$28,B1583)</f>
        <v>1963</v>
      </c>
      <c r="K1583" s="23" t="str">
        <f>IF(TRIM(C1583)="?",'Cleaning Summary'!$B$27,C1583)</f>
        <v>Oct</v>
      </c>
      <c r="L1583" s="23" t="str">
        <f>IF(TRIM(G1583)="?",'Cleaning Summary'!$B$40,G1583)</f>
        <v>tier - 3</v>
      </c>
      <c r="M1583" s="23" t="str">
        <f>IF(TRIM(H1583)="?",'Cleaning Summary'!$B$45,H1583)</f>
        <v>tier - 1</v>
      </c>
      <c r="N1583" s="23" t="str">
        <f>IF(TRIM(I1583)="?",'Cleaning Summary'!$B$29,I1583)</f>
        <v>R1012</v>
      </c>
      <c r="O1583" s="29">
        <f>DATE(J1583,MATCH(K1583,{"Jan","Feb","Mar","Apr","May","Jun","Jul","Aug","Sep","Oct","Nov","Dec"},0),D1583)</f>
        <v>23298</v>
      </c>
      <c r="P1583" s="23">
        <f>DATEDIF(O1583,'Cleaning Summary'!$B$62,"Y")</f>
        <v>59</v>
      </c>
    </row>
    <row r="1584" spans="1:16" x14ac:dyDescent="0.35">
      <c r="A1584" s="23" t="s">
        <v>1629</v>
      </c>
      <c r="B1584" s="23">
        <v>1960</v>
      </c>
      <c r="C1584" s="23" t="s">
        <v>4804</v>
      </c>
      <c r="D1584" s="23">
        <v>11</v>
      </c>
      <c r="E1584" s="23">
        <v>0</v>
      </c>
      <c r="F1584" s="28">
        <v>13555</v>
      </c>
      <c r="G1584" s="23" t="s">
        <v>87</v>
      </c>
      <c r="H1584" s="23" t="s">
        <v>87</v>
      </c>
      <c r="I1584" s="23" t="s">
        <v>4822</v>
      </c>
      <c r="J1584" s="23">
        <f>IF(TRIM(B1584)="?",'Cleaning Summary'!$B$28,B1584)</f>
        <v>1960</v>
      </c>
      <c r="K1584" s="23" t="str">
        <f>IF(TRIM(C1584)="?",'Cleaning Summary'!$B$27,C1584)</f>
        <v>Jul</v>
      </c>
      <c r="L1584" s="23" t="str">
        <f>IF(TRIM(G1584)="?",'Cleaning Summary'!$B$40,G1584)</f>
        <v>tier - 3</v>
      </c>
      <c r="M1584" s="23" t="str">
        <f>IF(TRIM(H1584)="?",'Cleaning Summary'!$B$45,H1584)</f>
        <v>tier - 3</v>
      </c>
      <c r="N1584" s="23" t="str">
        <f>IF(TRIM(I1584)="?",'Cleaning Summary'!$B$29,I1584)</f>
        <v>R1017</v>
      </c>
      <c r="O1584" s="29">
        <f>DATE(J1584,MATCH(K1584,{"Jan","Feb","Mar","Apr","May","Jun","Jul","Aug","Sep","Oct","Nov","Dec"},0),D1584)</f>
        <v>22108</v>
      </c>
      <c r="P1584" s="23">
        <f>DATEDIF(O1584,'Cleaning Summary'!$B$62,"Y")</f>
        <v>62</v>
      </c>
    </row>
    <row r="1585" spans="1:16" x14ac:dyDescent="0.35">
      <c r="A1585" s="23" t="s">
        <v>1627</v>
      </c>
      <c r="B1585" s="23">
        <v>1968</v>
      </c>
      <c r="C1585" s="23" t="s">
        <v>4804</v>
      </c>
      <c r="D1585" s="23">
        <v>15</v>
      </c>
      <c r="E1585" s="23">
        <v>0</v>
      </c>
      <c r="F1585" s="28">
        <v>13566.04</v>
      </c>
      <c r="G1585" s="23" t="s">
        <v>87</v>
      </c>
      <c r="H1585" s="23" t="s">
        <v>87</v>
      </c>
      <c r="I1585" s="23" t="s">
        <v>4824</v>
      </c>
      <c r="J1585" s="23">
        <f>IF(TRIM(B1585)="?",'Cleaning Summary'!$B$28,B1585)</f>
        <v>1968</v>
      </c>
      <c r="K1585" s="23" t="str">
        <f>IF(TRIM(C1585)="?",'Cleaning Summary'!$B$27,C1585)</f>
        <v>Jul</v>
      </c>
      <c r="L1585" s="23" t="str">
        <f>IF(TRIM(G1585)="?",'Cleaning Summary'!$B$40,G1585)</f>
        <v>tier - 3</v>
      </c>
      <c r="M1585" s="23" t="str">
        <f>IF(TRIM(H1585)="?",'Cleaning Summary'!$B$45,H1585)</f>
        <v>tier - 3</v>
      </c>
      <c r="N1585" s="23" t="str">
        <f>IF(TRIM(I1585)="?",'Cleaning Summary'!$B$29,I1585)</f>
        <v>R1026</v>
      </c>
      <c r="O1585" s="29">
        <f>DATE(J1585,MATCH(K1585,{"Jan","Feb","Mar","Apr","May","Jun","Jul","Aug","Sep","Oct","Nov","Dec"},0),D1585)</f>
        <v>25034</v>
      </c>
      <c r="P1585" s="23">
        <f>DATEDIF(O1585,'Cleaning Summary'!$B$62,"Y")</f>
        <v>54</v>
      </c>
    </row>
    <row r="1586" spans="1:16" x14ac:dyDescent="0.35">
      <c r="A1586" s="23" t="s">
        <v>1625</v>
      </c>
      <c r="B1586" s="23">
        <v>1992</v>
      </c>
      <c r="C1586" s="23" t="s">
        <v>4810</v>
      </c>
      <c r="D1586" s="23">
        <v>14</v>
      </c>
      <c r="E1586" s="23">
        <v>0</v>
      </c>
      <c r="F1586" s="28">
        <v>13588.17</v>
      </c>
      <c r="G1586" s="23" t="s">
        <v>87</v>
      </c>
      <c r="H1586" s="23" t="s">
        <v>85</v>
      </c>
      <c r="I1586" s="23" t="s">
        <v>4808</v>
      </c>
      <c r="J1586" s="23">
        <f>IF(TRIM(B1586)="?",'Cleaning Summary'!$B$28,B1586)</f>
        <v>1992</v>
      </c>
      <c r="K1586" s="23" t="str">
        <f>IF(TRIM(C1586)="?",'Cleaning Summary'!$B$27,C1586)</f>
        <v>Aug</v>
      </c>
      <c r="L1586" s="23" t="str">
        <f>IF(TRIM(G1586)="?",'Cleaning Summary'!$B$40,G1586)</f>
        <v>tier - 3</v>
      </c>
      <c r="M1586" s="23" t="str">
        <f>IF(TRIM(H1586)="?",'Cleaning Summary'!$B$45,H1586)</f>
        <v>tier - 1</v>
      </c>
      <c r="N1586" s="23" t="str">
        <f>IF(TRIM(I1586)="?",'Cleaning Summary'!$B$29,I1586)</f>
        <v>R1012</v>
      </c>
      <c r="O1586" s="29">
        <f>DATE(J1586,MATCH(K1586,{"Jan","Feb","Mar","Apr","May","Jun","Jul","Aug","Sep","Oct","Nov","Dec"},0),D1586)</f>
        <v>33830</v>
      </c>
      <c r="P1586" s="23">
        <f>DATEDIF(O1586,'Cleaning Summary'!$B$62,"Y")</f>
        <v>30</v>
      </c>
    </row>
    <row r="1587" spans="1:16" x14ac:dyDescent="0.35">
      <c r="A1587" s="23" t="s">
        <v>1623</v>
      </c>
      <c r="B1587" s="23">
        <v>1964</v>
      </c>
      <c r="C1587" s="23" t="s">
        <v>73</v>
      </c>
      <c r="D1587" s="23">
        <v>10</v>
      </c>
      <c r="E1587" s="23">
        <v>2</v>
      </c>
      <c r="F1587" s="28">
        <v>13607.37</v>
      </c>
      <c r="G1587" s="23" t="s">
        <v>87</v>
      </c>
      <c r="H1587" s="23" t="s">
        <v>85</v>
      </c>
      <c r="I1587" s="23" t="s">
        <v>4818</v>
      </c>
      <c r="J1587" s="23">
        <f>IF(TRIM(B1587)="?",'Cleaning Summary'!$B$28,B1587)</f>
        <v>1964</v>
      </c>
      <c r="K1587" s="23" t="str">
        <f>IF(TRIM(C1587)="?",'Cleaning Summary'!$B$27,C1587)</f>
        <v>Sep</v>
      </c>
      <c r="L1587" s="23" t="str">
        <f>IF(TRIM(G1587)="?",'Cleaning Summary'!$B$40,G1587)</f>
        <v>tier - 3</v>
      </c>
      <c r="M1587" s="23" t="str">
        <f>IF(TRIM(H1587)="?",'Cleaning Summary'!$B$45,H1587)</f>
        <v>tier - 1</v>
      </c>
      <c r="N1587" s="23" t="str">
        <f>IF(TRIM(I1587)="?",'Cleaning Summary'!$B$29,I1587)</f>
        <v>R1024</v>
      </c>
      <c r="O1587" s="29">
        <f>DATE(J1587,MATCH(K1587,{"Jan","Feb","Mar","Apr","May","Jun","Jul","Aug","Sep","Oct","Nov","Dec"},0),D1587)</f>
        <v>23630</v>
      </c>
      <c r="P1587" s="23">
        <f>DATEDIF(O1587,'Cleaning Summary'!$B$62,"Y")</f>
        <v>58</v>
      </c>
    </row>
    <row r="1588" spans="1:16" x14ac:dyDescent="0.35">
      <c r="A1588" s="23" t="s">
        <v>1621</v>
      </c>
      <c r="B1588" s="23">
        <v>1961</v>
      </c>
      <c r="C1588" s="23" t="s">
        <v>4806</v>
      </c>
      <c r="D1588" s="23">
        <v>18</v>
      </c>
      <c r="E1588" s="23">
        <v>0</v>
      </c>
      <c r="F1588" s="28">
        <v>13616.36</v>
      </c>
      <c r="G1588" s="23" t="s">
        <v>87</v>
      </c>
      <c r="H1588" s="23" t="s">
        <v>87</v>
      </c>
      <c r="I1588" s="23" t="s">
        <v>4818</v>
      </c>
      <c r="J1588" s="23">
        <f>IF(TRIM(B1588)="?",'Cleaning Summary'!$B$28,B1588)</f>
        <v>1961</v>
      </c>
      <c r="K1588" s="23" t="str">
        <f>IF(TRIM(C1588)="?",'Cleaning Summary'!$B$27,C1588)</f>
        <v>Nov</v>
      </c>
      <c r="L1588" s="23" t="str">
        <f>IF(TRIM(G1588)="?",'Cleaning Summary'!$B$40,G1588)</f>
        <v>tier - 3</v>
      </c>
      <c r="M1588" s="23" t="str">
        <f>IF(TRIM(H1588)="?",'Cleaning Summary'!$B$45,H1588)</f>
        <v>tier - 3</v>
      </c>
      <c r="N1588" s="23" t="str">
        <f>IF(TRIM(I1588)="?",'Cleaning Summary'!$B$29,I1588)</f>
        <v>R1024</v>
      </c>
      <c r="O1588" s="29">
        <f>DATE(J1588,MATCH(K1588,{"Jan","Feb","Mar","Apr","May","Jun","Jul","Aug","Sep","Oct","Nov","Dec"},0),D1588)</f>
        <v>22603</v>
      </c>
      <c r="P1588" s="23">
        <f>DATEDIF(O1588,'Cleaning Summary'!$B$62,"Y")</f>
        <v>61</v>
      </c>
    </row>
    <row r="1589" spans="1:16" x14ac:dyDescent="0.35">
      <c r="A1589" s="23" t="s">
        <v>1619</v>
      </c>
      <c r="B1589" s="23">
        <v>1969</v>
      </c>
      <c r="C1589" s="23" t="s">
        <v>4804</v>
      </c>
      <c r="D1589" s="23">
        <v>26</v>
      </c>
      <c r="E1589" s="23">
        <v>0</v>
      </c>
      <c r="F1589" s="28">
        <v>13622.01</v>
      </c>
      <c r="G1589" s="23" t="s">
        <v>87</v>
      </c>
      <c r="H1589" s="23" t="s">
        <v>87</v>
      </c>
      <c r="I1589" s="23" t="s">
        <v>4808</v>
      </c>
      <c r="J1589" s="23">
        <f>IF(TRIM(B1589)="?",'Cleaning Summary'!$B$28,B1589)</f>
        <v>1969</v>
      </c>
      <c r="K1589" s="23" t="str">
        <f>IF(TRIM(C1589)="?",'Cleaning Summary'!$B$27,C1589)</f>
        <v>Jul</v>
      </c>
      <c r="L1589" s="23" t="str">
        <f>IF(TRIM(G1589)="?",'Cleaning Summary'!$B$40,G1589)</f>
        <v>tier - 3</v>
      </c>
      <c r="M1589" s="23" t="str">
        <f>IF(TRIM(H1589)="?",'Cleaning Summary'!$B$45,H1589)</f>
        <v>tier - 3</v>
      </c>
      <c r="N1589" s="23" t="str">
        <f>IF(TRIM(I1589)="?",'Cleaning Summary'!$B$29,I1589)</f>
        <v>R1012</v>
      </c>
      <c r="O1589" s="29">
        <f>DATE(J1589,MATCH(K1589,{"Jan","Feb","Mar","Apr","May","Jun","Jul","Aug","Sep","Oct","Nov","Dec"},0),D1589)</f>
        <v>25410</v>
      </c>
      <c r="P1589" s="23">
        <f>DATEDIF(O1589,'Cleaning Summary'!$B$62,"Y")</f>
        <v>53</v>
      </c>
    </row>
    <row r="1590" spans="1:16" x14ac:dyDescent="0.35">
      <c r="A1590" s="23" t="s">
        <v>1617</v>
      </c>
      <c r="B1590" s="23">
        <v>1961</v>
      </c>
      <c r="C1590" s="23" t="s">
        <v>4809</v>
      </c>
      <c r="D1590" s="23">
        <v>24</v>
      </c>
      <c r="E1590" s="23">
        <v>0</v>
      </c>
      <c r="F1590" s="28">
        <v>13635.64</v>
      </c>
      <c r="G1590" s="23" t="s">
        <v>87</v>
      </c>
      <c r="H1590" s="23" t="s">
        <v>87</v>
      </c>
      <c r="I1590" s="23" t="s">
        <v>4818</v>
      </c>
      <c r="J1590" s="23">
        <f>IF(TRIM(B1590)="?",'Cleaning Summary'!$B$28,B1590)</f>
        <v>1961</v>
      </c>
      <c r="K1590" s="23" t="str">
        <f>IF(TRIM(C1590)="?",'Cleaning Summary'!$B$27,C1590)</f>
        <v>Dec</v>
      </c>
      <c r="L1590" s="23" t="str">
        <f>IF(TRIM(G1590)="?",'Cleaning Summary'!$B$40,G1590)</f>
        <v>tier - 3</v>
      </c>
      <c r="M1590" s="23" t="str">
        <f>IF(TRIM(H1590)="?",'Cleaning Summary'!$B$45,H1590)</f>
        <v>tier - 3</v>
      </c>
      <c r="N1590" s="23" t="str">
        <f>IF(TRIM(I1590)="?",'Cleaning Summary'!$B$29,I1590)</f>
        <v>R1024</v>
      </c>
      <c r="O1590" s="29">
        <f>DATE(J1590,MATCH(K1590,{"Jan","Feb","Mar","Apr","May","Jun","Jul","Aug","Sep","Oct","Nov","Dec"},0),D1590)</f>
        <v>22639</v>
      </c>
      <c r="P1590" s="23">
        <f>DATEDIF(O1590,'Cleaning Summary'!$B$62,"Y")</f>
        <v>61</v>
      </c>
    </row>
    <row r="1591" spans="1:16" x14ac:dyDescent="0.35">
      <c r="A1591" s="23" t="s">
        <v>1615</v>
      </c>
      <c r="B1591" s="23">
        <v>1984</v>
      </c>
      <c r="C1591" s="23" t="s">
        <v>4804</v>
      </c>
      <c r="D1591" s="23">
        <v>20</v>
      </c>
      <c r="E1591" s="23">
        <v>3</v>
      </c>
      <c r="F1591" s="28">
        <v>13638.06</v>
      </c>
      <c r="G1591" s="23" t="s">
        <v>87</v>
      </c>
      <c r="H1591" s="23" t="s">
        <v>87</v>
      </c>
      <c r="I1591" s="23" t="s">
        <v>4819</v>
      </c>
      <c r="J1591" s="23">
        <f>IF(TRIM(B1591)="?",'Cleaning Summary'!$B$28,B1591)</f>
        <v>1984</v>
      </c>
      <c r="K1591" s="23" t="str">
        <f>IF(TRIM(C1591)="?",'Cleaning Summary'!$B$27,C1591)</f>
        <v>Jul</v>
      </c>
      <c r="L1591" s="23" t="str">
        <f>IF(TRIM(G1591)="?",'Cleaning Summary'!$B$40,G1591)</f>
        <v>tier - 3</v>
      </c>
      <c r="M1591" s="23" t="str">
        <f>IF(TRIM(H1591)="?",'Cleaning Summary'!$B$45,H1591)</f>
        <v>tier - 3</v>
      </c>
      <c r="N1591" s="23" t="str">
        <f>IF(TRIM(I1591)="?",'Cleaning Summary'!$B$29,I1591)</f>
        <v>R1023</v>
      </c>
      <c r="O1591" s="29">
        <f>DATE(J1591,MATCH(K1591,{"Jan","Feb","Mar","Apr","May","Jun","Jul","Aug","Sep","Oct","Nov","Dec"},0),D1591)</f>
        <v>30883</v>
      </c>
      <c r="P1591" s="23">
        <f>DATEDIF(O1591,'Cleaning Summary'!$B$62,"Y")</f>
        <v>38</v>
      </c>
    </row>
    <row r="1592" spans="1:16" x14ac:dyDescent="0.35">
      <c r="A1592" s="23" t="s">
        <v>1613</v>
      </c>
      <c r="B1592" s="23">
        <v>1963</v>
      </c>
      <c r="C1592" s="23" t="s">
        <v>4810</v>
      </c>
      <c r="D1592" s="23">
        <v>4</v>
      </c>
      <c r="E1592" s="23">
        <v>0</v>
      </c>
      <c r="F1592" s="28">
        <v>13677.68</v>
      </c>
      <c r="G1592" s="23" t="s">
        <v>87</v>
      </c>
      <c r="H1592" s="23" t="s">
        <v>86</v>
      </c>
      <c r="I1592" s="23" t="s">
        <v>4821</v>
      </c>
      <c r="J1592" s="23">
        <f>IF(TRIM(B1592)="?",'Cleaning Summary'!$B$28,B1592)</f>
        <v>1963</v>
      </c>
      <c r="K1592" s="23" t="str">
        <f>IF(TRIM(C1592)="?",'Cleaning Summary'!$B$27,C1592)</f>
        <v>Aug</v>
      </c>
      <c r="L1592" s="23" t="str">
        <f>IF(TRIM(G1592)="?",'Cleaning Summary'!$B$40,G1592)</f>
        <v>tier - 3</v>
      </c>
      <c r="M1592" s="23" t="str">
        <f>IF(TRIM(H1592)="?",'Cleaning Summary'!$B$45,H1592)</f>
        <v>tier - 2</v>
      </c>
      <c r="N1592" s="23" t="str">
        <f>IF(TRIM(I1592)="?",'Cleaning Summary'!$B$29,I1592)</f>
        <v>R1021</v>
      </c>
      <c r="O1592" s="29">
        <f>DATE(J1592,MATCH(K1592,{"Jan","Feb","Mar","Apr","May","Jun","Jul","Aug","Sep","Oct","Nov","Dec"},0),D1592)</f>
        <v>23227</v>
      </c>
      <c r="P1592" s="23">
        <f>DATEDIF(O1592,'Cleaning Summary'!$B$62,"Y")</f>
        <v>59</v>
      </c>
    </row>
    <row r="1593" spans="1:16" x14ac:dyDescent="0.35">
      <c r="A1593" s="23" t="s">
        <v>1611</v>
      </c>
      <c r="B1593" s="23">
        <v>1985</v>
      </c>
      <c r="C1593" s="23" t="s">
        <v>73</v>
      </c>
      <c r="D1593" s="23">
        <v>14</v>
      </c>
      <c r="E1593" s="23">
        <v>3</v>
      </c>
      <c r="F1593" s="28">
        <v>13685.51</v>
      </c>
      <c r="G1593" s="23" t="s">
        <v>87</v>
      </c>
      <c r="H1593" s="23" t="s">
        <v>85</v>
      </c>
      <c r="I1593" s="23" t="s">
        <v>4824</v>
      </c>
      <c r="J1593" s="23">
        <f>IF(TRIM(B1593)="?",'Cleaning Summary'!$B$28,B1593)</f>
        <v>1985</v>
      </c>
      <c r="K1593" s="23" t="str">
        <f>IF(TRIM(C1593)="?",'Cleaning Summary'!$B$27,C1593)</f>
        <v>Sep</v>
      </c>
      <c r="L1593" s="23" t="str">
        <f>IF(TRIM(G1593)="?",'Cleaning Summary'!$B$40,G1593)</f>
        <v>tier - 3</v>
      </c>
      <c r="M1593" s="23" t="str">
        <f>IF(TRIM(H1593)="?",'Cleaning Summary'!$B$45,H1593)</f>
        <v>tier - 1</v>
      </c>
      <c r="N1593" s="23" t="str">
        <f>IF(TRIM(I1593)="?",'Cleaning Summary'!$B$29,I1593)</f>
        <v>R1026</v>
      </c>
      <c r="O1593" s="29">
        <f>DATE(J1593,MATCH(K1593,{"Jan","Feb","Mar","Apr","May","Jun","Jul","Aug","Sep","Oct","Nov","Dec"},0),D1593)</f>
        <v>31304</v>
      </c>
      <c r="P1593" s="23">
        <f>DATEDIF(O1593,'Cleaning Summary'!$B$62,"Y")</f>
        <v>37</v>
      </c>
    </row>
    <row r="1594" spans="1:16" x14ac:dyDescent="0.35">
      <c r="A1594" s="23" t="s">
        <v>1609</v>
      </c>
      <c r="B1594" s="23">
        <v>1986</v>
      </c>
      <c r="C1594" s="23" t="s">
        <v>4806</v>
      </c>
      <c r="D1594" s="23">
        <v>24</v>
      </c>
      <c r="E1594" s="23">
        <v>3</v>
      </c>
      <c r="F1594" s="28">
        <v>13714.55</v>
      </c>
      <c r="G1594" s="23" t="s">
        <v>87</v>
      </c>
      <c r="H1594" s="23" t="s">
        <v>86</v>
      </c>
      <c r="I1594" s="23" t="s">
        <v>4819</v>
      </c>
      <c r="J1594" s="23">
        <f>IF(TRIM(B1594)="?",'Cleaning Summary'!$B$28,B1594)</f>
        <v>1986</v>
      </c>
      <c r="K1594" s="23" t="str">
        <f>IF(TRIM(C1594)="?",'Cleaning Summary'!$B$27,C1594)</f>
        <v>Nov</v>
      </c>
      <c r="L1594" s="23" t="str">
        <f>IF(TRIM(G1594)="?",'Cleaning Summary'!$B$40,G1594)</f>
        <v>tier - 3</v>
      </c>
      <c r="M1594" s="23" t="str">
        <f>IF(TRIM(H1594)="?",'Cleaning Summary'!$B$45,H1594)</f>
        <v>tier - 2</v>
      </c>
      <c r="N1594" s="23" t="str">
        <f>IF(TRIM(I1594)="?",'Cleaning Summary'!$B$29,I1594)</f>
        <v>R1023</v>
      </c>
      <c r="O1594" s="29">
        <f>DATE(J1594,MATCH(K1594,{"Jan","Feb","Mar","Apr","May","Jun","Jul","Aug","Sep","Oct","Nov","Dec"},0),D1594)</f>
        <v>31740</v>
      </c>
      <c r="P1594" s="23">
        <f>DATEDIF(O1594,'Cleaning Summary'!$B$62,"Y")</f>
        <v>36</v>
      </c>
    </row>
    <row r="1595" spans="1:16" x14ac:dyDescent="0.35">
      <c r="A1595" s="23" t="s">
        <v>1607</v>
      </c>
      <c r="B1595" s="23">
        <v>1981</v>
      </c>
      <c r="C1595" s="23" t="s">
        <v>4810</v>
      </c>
      <c r="D1595" s="23">
        <v>2</v>
      </c>
      <c r="E1595" s="23">
        <v>1</v>
      </c>
      <c r="F1595" s="28">
        <v>13725.47</v>
      </c>
      <c r="G1595" s="23" t="s">
        <v>87</v>
      </c>
      <c r="H1595" s="23" t="s">
        <v>86</v>
      </c>
      <c r="I1595" s="23" t="s">
        <v>4818</v>
      </c>
      <c r="J1595" s="23">
        <f>IF(TRIM(B1595)="?",'Cleaning Summary'!$B$28,B1595)</f>
        <v>1981</v>
      </c>
      <c r="K1595" s="23" t="str">
        <f>IF(TRIM(C1595)="?",'Cleaning Summary'!$B$27,C1595)</f>
        <v>Aug</v>
      </c>
      <c r="L1595" s="23" t="str">
        <f>IF(TRIM(G1595)="?",'Cleaning Summary'!$B$40,G1595)</f>
        <v>tier - 3</v>
      </c>
      <c r="M1595" s="23" t="str">
        <f>IF(TRIM(H1595)="?",'Cleaning Summary'!$B$45,H1595)</f>
        <v>tier - 2</v>
      </c>
      <c r="N1595" s="23" t="str">
        <f>IF(TRIM(I1595)="?",'Cleaning Summary'!$B$29,I1595)</f>
        <v>R1024</v>
      </c>
      <c r="O1595" s="29">
        <f>DATE(J1595,MATCH(K1595,{"Jan","Feb","Mar","Apr","May","Jun","Jul","Aug","Sep","Oct","Nov","Dec"},0),D1595)</f>
        <v>29800</v>
      </c>
      <c r="P1595" s="23">
        <f>DATEDIF(O1595,'Cleaning Summary'!$B$62,"Y")</f>
        <v>41</v>
      </c>
    </row>
    <row r="1596" spans="1:16" x14ac:dyDescent="0.35">
      <c r="A1596" s="23" t="s">
        <v>1605</v>
      </c>
      <c r="B1596" s="23">
        <v>1985</v>
      </c>
      <c r="C1596" s="23" t="s">
        <v>4810</v>
      </c>
      <c r="D1596" s="23">
        <v>29</v>
      </c>
      <c r="E1596" s="23">
        <v>3</v>
      </c>
      <c r="F1596" s="28">
        <v>13726.21</v>
      </c>
      <c r="G1596" s="23" t="s">
        <v>87</v>
      </c>
      <c r="H1596" s="23" t="s">
        <v>87</v>
      </c>
      <c r="I1596" s="23" t="s">
        <v>4824</v>
      </c>
      <c r="J1596" s="23">
        <f>IF(TRIM(B1596)="?",'Cleaning Summary'!$B$28,B1596)</f>
        <v>1985</v>
      </c>
      <c r="K1596" s="23" t="str">
        <f>IF(TRIM(C1596)="?",'Cleaning Summary'!$B$27,C1596)</f>
        <v>Aug</v>
      </c>
      <c r="L1596" s="23" t="str">
        <f>IF(TRIM(G1596)="?",'Cleaning Summary'!$B$40,G1596)</f>
        <v>tier - 3</v>
      </c>
      <c r="M1596" s="23" t="str">
        <f>IF(TRIM(H1596)="?",'Cleaning Summary'!$B$45,H1596)</f>
        <v>tier - 3</v>
      </c>
      <c r="N1596" s="23" t="str">
        <f>IF(TRIM(I1596)="?",'Cleaning Summary'!$B$29,I1596)</f>
        <v>R1026</v>
      </c>
      <c r="O1596" s="29">
        <f>DATE(J1596,MATCH(K1596,{"Jan","Feb","Mar","Apr","May","Jun","Jul","Aug","Sep","Oct","Nov","Dec"},0),D1596)</f>
        <v>31288</v>
      </c>
      <c r="P1596" s="23">
        <f>DATEDIF(O1596,'Cleaning Summary'!$B$62,"Y")</f>
        <v>37</v>
      </c>
    </row>
    <row r="1597" spans="1:16" x14ac:dyDescent="0.35">
      <c r="A1597" s="23" t="s">
        <v>1603</v>
      </c>
      <c r="B1597" s="23">
        <v>1969</v>
      </c>
      <c r="C1597" s="23" t="s">
        <v>4811</v>
      </c>
      <c r="D1597" s="23">
        <v>23</v>
      </c>
      <c r="E1597" s="23">
        <v>0</v>
      </c>
      <c r="F1597" s="28">
        <v>13746.74</v>
      </c>
      <c r="G1597" s="23" t="s">
        <v>87</v>
      </c>
      <c r="H1597" s="23" t="s">
        <v>86</v>
      </c>
      <c r="I1597" s="23" t="s">
        <v>4824</v>
      </c>
      <c r="J1597" s="23">
        <f>IF(TRIM(B1597)="?",'Cleaning Summary'!$B$28,B1597)</f>
        <v>1969</v>
      </c>
      <c r="K1597" s="23" t="str">
        <f>IF(TRIM(C1597)="?",'Cleaning Summary'!$B$27,C1597)</f>
        <v>Oct</v>
      </c>
      <c r="L1597" s="23" t="str">
        <f>IF(TRIM(G1597)="?",'Cleaning Summary'!$B$40,G1597)</f>
        <v>tier - 3</v>
      </c>
      <c r="M1597" s="23" t="str">
        <f>IF(TRIM(H1597)="?",'Cleaning Summary'!$B$45,H1597)</f>
        <v>tier - 2</v>
      </c>
      <c r="N1597" s="23" t="str">
        <f>IF(TRIM(I1597)="?",'Cleaning Summary'!$B$29,I1597)</f>
        <v>R1026</v>
      </c>
      <c r="O1597" s="29">
        <f>DATE(J1597,MATCH(K1597,{"Jan","Feb","Mar","Apr","May","Jun","Jul","Aug","Sep","Oct","Nov","Dec"},0),D1597)</f>
        <v>25499</v>
      </c>
      <c r="P1597" s="23">
        <f>DATEDIF(O1597,'Cleaning Summary'!$B$62,"Y")</f>
        <v>53</v>
      </c>
    </row>
    <row r="1598" spans="1:16" x14ac:dyDescent="0.35">
      <c r="A1598" s="23" t="s">
        <v>1601</v>
      </c>
      <c r="B1598" s="23">
        <v>2004</v>
      </c>
      <c r="C1598" s="23" t="s">
        <v>4804</v>
      </c>
      <c r="D1598" s="23">
        <v>16</v>
      </c>
      <c r="E1598" s="23">
        <v>0</v>
      </c>
      <c r="F1598" s="28">
        <v>13747.87</v>
      </c>
      <c r="G1598" s="23" t="s">
        <v>87</v>
      </c>
      <c r="H1598" s="23" t="s">
        <v>86</v>
      </c>
      <c r="I1598" s="23" t="s">
        <v>4816</v>
      </c>
      <c r="J1598" s="23">
        <f>IF(TRIM(B1598)="?",'Cleaning Summary'!$B$28,B1598)</f>
        <v>2004</v>
      </c>
      <c r="K1598" s="23" t="str">
        <f>IF(TRIM(C1598)="?",'Cleaning Summary'!$B$27,C1598)</f>
        <v>Jul</v>
      </c>
      <c r="L1598" s="23" t="str">
        <f>IF(TRIM(G1598)="?",'Cleaning Summary'!$B$40,G1598)</f>
        <v>tier - 3</v>
      </c>
      <c r="M1598" s="23" t="str">
        <f>IF(TRIM(H1598)="?",'Cleaning Summary'!$B$45,H1598)</f>
        <v>tier - 2</v>
      </c>
      <c r="N1598" s="23" t="str">
        <f>IF(TRIM(I1598)="?",'Cleaning Summary'!$B$29,I1598)</f>
        <v>R1018</v>
      </c>
      <c r="O1598" s="29">
        <f>DATE(J1598,MATCH(K1598,{"Jan","Feb","Mar","Apr","May","Jun","Jul","Aug","Sep","Oct","Nov","Dec"},0),D1598)</f>
        <v>38184</v>
      </c>
      <c r="P1598" s="23">
        <f>DATEDIF(O1598,'Cleaning Summary'!$B$62,"Y")</f>
        <v>18</v>
      </c>
    </row>
    <row r="1599" spans="1:16" x14ac:dyDescent="0.35">
      <c r="A1599" s="23" t="s">
        <v>1599</v>
      </c>
      <c r="B1599" s="23">
        <v>1959</v>
      </c>
      <c r="C1599" s="23" t="s">
        <v>4810</v>
      </c>
      <c r="D1599" s="23">
        <v>6</v>
      </c>
      <c r="E1599" s="23">
        <v>0</v>
      </c>
      <c r="F1599" s="28">
        <v>13770.1</v>
      </c>
      <c r="G1599" s="23" t="s">
        <v>87</v>
      </c>
      <c r="H1599" s="23" t="s">
        <v>85</v>
      </c>
      <c r="I1599" s="23" t="s">
        <v>4808</v>
      </c>
      <c r="J1599" s="23">
        <f>IF(TRIM(B1599)="?",'Cleaning Summary'!$B$28,B1599)</f>
        <v>1959</v>
      </c>
      <c r="K1599" s="23" t="str">
        <f>IF(TRIM(C1599)="?",'Cleaning Summary'!$B$27,C1599)</f>
        <v>Aug</v>
      </c>
      <c r="L1599" s="23" t="str">
        <f>IF(TRIM(G1599)="?",'Cleaning Summary'!$B$40,G1599)</f>
        <v>tier - 3</v>
      </c>
      <c r="M1599" s="23" t="str">
        <f>IF(TRIM(H1599)="?",'Cleaning Summary'!$B$45,H1599)</f>
        <v>tier - 1</v>
      </c>
      <c r="N1599" s="23" t="str">
        <f>IF(TRIM(I1599)="?",'Cleaning Summary'!$B$29,I1599)</f>
        <v>R1012</v>
      </c>
      <c r="O1599" s="29">
        <f>DATE(J1599,MATCH(K1599,{"Jan","Feb","Mar","Apr","May","Jun","Jul","Aug","Sep","Oct","Nov","Dec"},0),D1599)</f>
        <v>21768</v>
      </c>
      <c r="P1599" s="23">
        <f>DATEDIF(O1599,'Cleaning Summary'!$B$62,"Y")</f>
        <v>63</v>
      </c>
    </row>
    <row r="1600" spans="1:16" x14ac:dyDescent="0.35">
      <c r="A1600" s="23" t="s">
        <v>1597</v>
      </c>
      <c r="B1600" s="23">
        <v>1966</v>
      </c>
      <c r="C1600" s="23" t="s">
        <v>4806</v>
      </c>
      <c r="D1600" s="23">
        <v>10</v>
      </c>
      <c r="E1600" s="23">
        <v>0</v>
      </c>
      <c r="F1600" s="28">
        <v>13801.61</v>
      </c>
      <c r="G1600" s="23" t="s">
        <v>87</v>
      </c>
      <c r="H1600" s="23" t="s">
        <v>87</v>
      </c>
      <c r="I1600" s="23" t="s">
        <v>4824</v>
      </c>
      <c r="J1600" s="23">
        <f>IF(TRIM(B1600)="?",'Cleaning Summary'!$B$28,B1600)</f>
        <v>1966</v>
      </c>
      <c r="K1600" s="23" t="str">
        <f>IF(TRIM(C1600)="?",'Cleaning Summary'!$B$27,C1600)</f>
        <v>Nov</v>
      </c>
      <c r="L1600" s="23" t="str">
        <f>IF(TRIM(G1600)="?",'Cleaning Summary'!$B$40,G1600)</f>
        <v>tier - 3</v>
      </c>
      <c r="M1600" s="23" t="str">
        <f>IF(TRIM(H1600)="?",'Cleaning Summary'!$B$45,H1600)</f>
        <v>tier - 3</v>
      </c>
      <c r="N1600" s="23" t="str">
        <f>IF(TRIM(I1600)="?",'Cleaning Summary'!$B$29,I1600)</f>
        <v>R1026</v>
      </c>
      <c r="O1600" s="29">
        <f>DATE(J1600,MATCH(K1600,{"Jan","Feb","Mar","Apr","May","Jun","Jul","Aug","Sep","Oct","Nov","Dec"},0),D1600)</f>
        <v>24421</v>
      </c>
      <c r="P1600" s="23">
        <f>DATEDIF(O1600,'Cleaning Summary'!$B$62,"Y")</f>
        <v>56</v>
      </c>
    </row>
    <row r="1601" spans="1:16" x14ac:dyDescent="0.35">
      <c r="A1601" s="23" t="s">
        <v>1595</v>
      </c>
      <c r="B1601" s="23">
        <v>1986</v>
      </c>
      <c r="C1601" s="23" t="s">
        <v>4809</v>
      </c>
      <c r="D1601" s="23">
        <v>8</v>
      </c>
      <c r="E1601" s="23">
        <v>3</v>
      </c>
      <c r="F1601" s="28">
        <v>13819.49</v>
      </c>
      <c r="G1601" s="23" t="s">
        <v>87</v>
      </c>
      <c r="H1601" s="23" t="s">
        <v>86</v>
      </c>
      <c r="I1601" s="23" t="s">
        <v>4808</v>
      </c>
      <c r="J1601" s="23">
        <f>IF(TRIM(B1601)="?",'Cleaning Summary'!$B$28,B1601)</f>
        <v>1986</v>
      </c>
      <c r="K1601" s="23" t="str">
        <f>IF(TRIM(C1601)="?",'Cleaning Summary'!$B$27,C1601)</f>
        <v>Dec</v>
      </c>
      <c r="L1601" s="23" t="str">
        <f>IF(TRIM(G1601)="?",'Cleaning Summary'!$B$40,G1601)</f>
        <v>tier - 3</v>
      </c>
      <c r="M1601" s="23" t="str">
        <f>IF(TRIM(H1601)="?",'Cleaning Summary'!$B$45,H1601)</f>
        <v>tier - 2</v>
      </c>
      <c r="N1601" s="23" t="str">
        <f>IF(TRIM(I1601)="?",'Cleaning Summary'!$B$29,I1601)</f>
        <v>R1012</v>
      </c>
      <c r="O1601" s="29">
        <f>DATE(J1601,MATCH(K1601,{"Jan","Feb","Mar","Apr","May","Jun","Jul","Aug","Sep","Oct","Nov","Dec"},0),D1601)</f>
        <v>31754</v>
      </c>
      <c r="P1601" s="23">
        <f>DATEDIF(O1601,'Cleaning Summary'!$B$62,"Y")</f>
        <v>36</v>
      </c>
    </row>
    <row r="1602" spans="1:16" x14ac:dyDescent="0.35">
      <c r="A1602" s="23" t="s">
        <v>1593</v>
      </c>
      <c r="B1602" s="23">
        <v>1958</v>
      </c>
      <c r="C1602" s="23" t="s">
        <v>4806</v>
      </c>
      <c r="D1602" s="23">
        <v>25</v>
      </c>
      <c r="E1602" s="23">
        <v>0</v>
      </c>
      <c r="F1602" s="28">
        <v>13822.8</v>
      </c>
      <c r="G1602" s="23" t="s">
        <v>87</v>
      </c>
      <c r="H1602" s="23" t="s">
        <v>87</v>
      </c>
      <c r="I1602" s="23" t="s">
        <v>4812</v>
      </c>
      <c r="J1602" s="23">
        <f>IF(TRIM(B1602)="?",'Cleaning Summary'!$B$28,B1602)</f>
        <v>1958</v>
      </c>
      <c r="K1602" s="23" t="str">
        <f>IF(TRIM(C1602)="?",'Cleaning Summary'!$B$27,C1602)</f>
        <v>Nov</v>
      </c>
      <c r="L1602" s="23" t="str">
        <f>IF(TRIM(G1602)="?",'Cleaning Summary'!$B$40,G1602)</f>
        <v>tier - 3</v>
      </c>
      <c r="M1602" s="23" t="str">
        <f>IF(TRIM(H1602)="?",'Cleaning Summary'!$B$45,H1602)</f>
        <v>tier - 3</v>
      </c>
      <c r="N1602" s="23" t="str">
        <f>IF(TRIM(I1602)="?",'Cleaning Summary'!$B$29,I1602)</f>
        <v>R1011</v>
      </c>
      <c r="O1602" s="29">
        <f>DATE(J1602,MATCH(K1602,{"Jan","Feb","Mar","Apr","May","Jun","Jul","Aug","Sep","Oct","Nov","Dec"},0),D1602)</f>
        <v>21514</v>
      </c>
      <c r="P1602" s="23">
        <f>DATEDIF(O1602,'Cleaning Summary'!$B$62,"Y")</f>
        <v>64</v>
      </c>
    </row>
    <row r="1603" spans="1:16" x14ac:dyDescent="0.35">
      <c r="A1603" s="23" t="s">
        <v>1591</v>
      </c>
      <c r="B1603" s="23">
        <v>1958</v>
      </c>
      <c r="C1603" s="23" t="s">
        <v>4809</v>
      </c>
      <c r="D1603" s="23">
        <v>10</v>
      </c>
      <c r="E1603" s="23">
        <v>0</v>
      </c>
      <c r="F1603" s="28">
        <v>13831.12</v>
      </c>
      <c r="G1603" s="23" t="s">
        <v>87</v>
      </c>
      <c r="H1603" s="23" t="s">
        <v>85</v>
      </c>
      <c r="I1603" s="23" t="s">
        <v>4805</v>
      </c>
      <c r="J1603" s="23">
        <f>IF(TRIM(B1603)="?",'Cleaning Summary'!$B$28,B1603)</f>
        <v>1958</v>
      </c>
      <c r="K1603" s="23" t="str">
        <f>IF(TRIM(C1603)="?",'Cleaning Summary'!$B$27,C1603)</f>
        <v>Dec</v>
      </c>
      <c r="L1603" s="23" t="str">
        <f>IF(TRIM(G1603)="?",'Cleaning Summary'!$B$40,G1603)</f>
        <v>tier - 3</v>
      </c>
      <c r="M1603" s="23" t="str">
        <f>IF(TRIM(H1603)="?",'Cleaning Summary'!$B$45,H1603)</f>
        <v>tier - 1</v>
      </c>
      <c r="N1603" s="23" t="str">
        <f>IF(TRIM(I1603)="?",'Cleaning Summary'!$B$29,I1603)</f>
        <v>R1013</v>
      </c>
      <c r="O1603" s="29">
        <f>DATE(J1603,MATCH(K1603,{"Jan","Feb","Mar","Apr","May","Jun","Jul","Aug","Sep","Oct","Nov","Dec"},0),D1603)</f>
        <v>21529</v>
      </c>
      <c r="P1603" s="23">
        <f>DATEDIF(O1603,'Cleaning Summary'!$B$62,"Y")</f>
        <v>64</v>
      </c>
    </row>
    <row r="1604" spans="1:16" x14ac:dyDescent="0.35">
      <c r="A1604" s="23" t="s">
        <v>1589</v>
      </c>
      <c r="B1604" s="23">
        <v>2003</v>
      </c>
      <c r="C1604" s="23" t="s">
        <v>4807</v>
      </c>
      <c r="D1604" s="23">
        <v>7</v>
      </c>
      <c r="E1604" s="23">
        <v>0</v>
      </c>
      <c r="F1604" s="28">
        <v>13844.51</v>
      </c>
      <c r="G1604" s="23" t="s">
        <v>86</v>
      </c>
      <c r="H1604" s="23" t="s">
        <v>85</v>
      </c>
      <c r="I1604" s="23" t="s">
        <v>4812</v>
      </c>
      <c r="J1604" s="23">
        <f>IF(TRIM(B1604)="?",'Cleaning Summary'!$B$28,B1604)</f>
        <v>2003</v>
      </c>
      <c r="K1604" s="23" t="str">
        <f>IF(TRIM(C1604)="?",'Cleaning Summary'!$B$27,C1604)</f>
        <v>Jun</v>
      </c>
      <c r="L1604" s="23" t="str">
        <f>IF(TRIM(G1604)="?",'Cleaning Summary'!$B$40,G1604)</f>
        <v>tier - 2</v>
      </c>
      <c r="M1604" s="23" t="str">
        <f>IF(TRIM(H1604)="?",'Cleaning Summary'!$B$45,H1604)</f>
        <v>tier - 1</v>
      </c>
      <c r="N1604" s="23" t="str">
        <f>IF(TRIM(I1604)="?",'Cleaning Summary'!$B$29,I1604)</f>
        <v>R1011</v>
      </c>
      <c r="O1604" s="29">
        <f>DATE(J1604,MATCH(K1604,{"Jan","Feb","Mar","Apr","May","Jun","Jul","Aug","Sep","Oct","Nov","Dec"},0),D1604)</f>
        <v>37779</v>
      </c>
      <c r="P1604" s="23">
        <f>DATEDIF(O1604,'Cleaning Summary'!$B$62,"Y")</f>
        <v>20</v>
      </c>
    </row>
    <row r="1605" spans="1:16" x14ac:dyDescent="0.35">
      <c r="A1605" s="23" t="s">
        <v>1587</v>
      </c>
      <c r="B1605" s="23">
        <v>1960</v>
      </c>
      <c r="C1605" s="23" t="s">
        <v>4804</v>
      </c>
      <c r="D1605" s="23">
        <v>21</v>
      </c>
      <c r="E1605" s="23">
        <v>0</v>
      </c>
      <c r="F1605" s="28">
        <v>13844.8</v>
      </c>
      <c r="G1605" s="23" t="s">
        <v>86</v>
      </c>
      <c r="H1605" s="23" t="s">
        <v>86</v>
      </c>
      <c r="I1605" s="23" t="s">
        <v>4808</v>
      </c>
      <c r="J1605" s="23">
        <f>IF(TRIM(B1605)="?",'Cleaning Summary'!$B$28,B1605)</f>
        <v>1960</v>
      </c>
      <c r="K1605" s="23" t="str">
        <f>IF(TRIM(C1605)="?",'Cleaning Summary'!$B$27,C1605)</f>
        <v>Jul</v>
      </c>
      <c r="L1605" s="23" t="str">
        <f>IF(TRIM(G1605)="?",'Cleaning Summary'!$B$40,G1605)</f>
        <v>tier - 2</v>
      </c>
      <c r="M1605" s="23" t="str">
        <f>IF(TRIM(H1605)="?",'Cleaning Summary'!$B$45,H1605)</f>
        <v>tier - 2</v>
      </c>
      <c r="N1605" s="23" t="str">
        <f>IF(TRIM(I1605)="?",'Cleaning Summary'!$B$29,I1605)</f>
        <v>R1012</v>
      </c>
      <c r="O1605" s="29">
        <f>DATE(J1605,MATCH(K1605,{"Jan","Feb","Mar","Apr","May","Jun","Jul","Aug","Sep","Oct","Nov","Dec"},0),D1605)</f>
        <v>22118</v>
      </c>
      <c r="P1605" s="23">
        <f>DATEDIF(O1605,'Cleaning Summary'!$B$62,"Y")</f>
        <v>62</v>
      </c>
    </row>
    <row r="1606" spans="1:16" x14ac:dyDescent="0.35">
      <c r="A1606" s="23" t="s">
        <v>1585</v>
      </c>
      <c r="B1606" s="23">
        <v>1978</v>
      </c>
      <c r="C1606" s="23" t="s">
        <v>4809</v>
      </c>
      <c r="D1606" s="23">
        <v>19</v>
      </c>
      <c r="E1606" s="23">
        <v>2</v>
      </c>
      <c r="F1606" s="28">
        <v>13874.89</v>
      </c>
      <c r="G1606" s="23" t="s">
        <v>86</v>
      </c>
      <c r="H1606" s="23" t="s">
        <v>85</v>
      </c>
      <c r="I1606" s="23" t="s">
        <v>4808</v>
      </c>
      <c r="J1606" s="23">
        <f>IF(TRIM(B1606)="?",'Cleaning Summary'!$B$28,B1606)</f>
        <v>1978</v>
      </c>
      <c r="K1606" s="23" t="str">
        <f>IF(TRIM(C1606)="?",'Cleaning Summary'!$B$27,C1606)</f>
        <v>Dec</v>
      </c>
      <c r="L1606" s="23" t="str">
        <f>IF(TRIM(G1606)="?",'Cleaning Summary'!$B$40,G1606)</f>
        <v>tier - 2</v>
      </c>
      <c r="M1606" s="23" t="str">
        <f>IF(TRIM(H1606)="?",'Cleaning Summary'!$B$45,H1606)</f>
        <v>tier - 1</v>
      </c>
      <c r="N1606" s="23" t="str">
        <f>IF(TRIM(I1606)="?",'Cleaning Summary'!$B$29,I1606)</f>
        <v>R1012</v>
      </c>
      <c r="O1606" s="29">
        <f>DATE(J1606,MATCH(K1606,{"Jan","Feb","Mar","Apr","May","Jun","Jul","Aug","Sep","Oct","Nov","Dec"},0),D1606)</f>
        <v>28843</v>
      </c>
      <c r="P1606" s="23">
        <f>DATEDIF(O1606,'Cleaning Summary'!$B$62,"Y")</f>
        <v>44</v>
      </c>
    </row>
    <row r="1607" spans="1:16" x14ac:dyDescent="0.35">
      <c r="A1607" s="23" t="s">
        <v>1583</v>
      </c>
      <c r="B1607" s="23">
        <v>1959</v>
      </c>
      <c r="C1607" s="23" t="s">
        <v>4811</v>
      </c>
      <c r="D1607" s="23">
        <v>5</v>
      </c>
      <c r="E1607" s="23">
        <v>0</v>
      </c>
      <c r="F1607" s="28">
        <v>13880.95</v>
      </c>
      <c r="G1607" s="23" t="s">
        <v>86</v>
      </c>
      <c r="H1607" s="23" t="s">
        <v>86</v>
      </c>
      <c r="I1607" s="23" t="s">
        <v>4812</v>
      </c>
      <c r="J1607" s="23">
        <f>IF(TRIM(B1607)="?",'Cleaning Summary'!$B$28,B1607)</f>
        <v>1959</v>
      </c>
      <c r="K1607" s="23" t="str">
        <f>IF(TRIM(C1607)="?",'Cleaning Summary'!$B$27,C1607)</f>
        <v>Oct</v>
      </c>
      <c r="L1607" s="23" t="str">
        <f>IF(TRIM(G1607)="?",'Cleaning Summary'!$B$40,G1607)</f>
        <v>tier - 2</v>
      </c>
      <c r="M1607" s="23" t="str">
        <f>IF(TRIM(H1607)="?",'Cleaning Summary'!$B$45,H1607)</f>
        <v>tier - 2</v>
      </c>
      <c r="N1607" s="23" t="str">
        <f>IF(TRIM(I1607)="?",'Cleaning Summary'!$B$29,I1607)</f>
        <v>R1011</v>
      </c>
      <c r="O1607" s="29">
        <f>DATE(J1607,MATCH(K1607,{"Jan","Feb","Mar","Apr","May","Jun","Jul","Aug","Sep","Oct","Nov","Dec"},0),D1607)</f>
        <v>21828</v>
      </c>
      <c r="P1607" s="23">
        <f>DATEDIF(O1607,'Cleaning Summary'!$B$62,"Y")</f>
        <v>63</v>
      </c>
    </row>
    <row r="1608" spans="1:16" x14ac:dyDescent="0.35">
      <c r="A1608" s="23" t="s">
        <v>1581</v>
      </c>
      <c r="B1608" s="23">
        <v>1985</v>
      </c>
      <c r="C1608" s="23" t="s">
        <v>73</v>
      </c>
      <c r="D1608" s="23">
        <v>25</v>
      </c>
      <c r="E1608" s="23">
        <v>3</v>
      </c>
      <c r="F1608" s="28">
        <v>13886.4</v>
      </c>
      <c r="G1608" s="23" t="s">
        <v>86</v>
      </c>
      <c r="H1608" s="23" t="s">
        <v>86</v>
      </c>
      <c r="I1608" s="23" t="s">
        <v>4808</v>
      </c>
      <c r="J1608" s="23">
        <f>IF(TRIM(B1608)="?",'Cleaning Summary'!$B$28,B1608)</f>
        <v>1985</v>
      </c>
      <c r="K1608" s="23" t="str">
        <f>IF(TRIM(C1608)="?",'Cleaning Summary'!$B$27,C1608)</f>
        <v>Sep</v>
      </c>
      <c r="L1608" s="23" t="str">
        <f>IF(TRIM(G1608)="?",'Cleaning Summary'!$B$40,G1608)</f>
        <v>tier - 2</v>
      </c>
      <c r="M1608" s="23" t="str">
        <f>IF(TRIM(H1608)="?",'Cleaning Summary'!$B$45,H1608)</f>
        <v>tier - 2</v>
      </c>
      <c r="N1608" s="23" t="str">
        <f>IF(TRIM(I1608)="?",'Cleaning Summary'!$B$29,I1608)</f>
        <v>R1012</v>
      </c>
      <c r="O1608" s="29">
        <f>DATE(J1608,MATCH(K1608,{"Jan","Feb","Mar","Apr","May","Jun","Jul","Aug","Sep","Oct","Nov","Dec"},0),D1608)</f>
        <v>31315</v>
      </c>
      <c r="P1608" s="23">
        <f>DATEDIF(O1608,'Cleaning Summary'!$B$62,"Y")</f>
        <v>37</v>
      </c>
    </row>
    <row r="1609" spans="1:16" x14ac:dyDescent="0.35">
      <c r="A1609" s="23" t="s">
        <v>1579</v>
      </c>
      <c r="B1609" s="23">
        <v>1959</v>
      </c>
      <c r="C1609" s="23" t="s">
        <v>4809</v>
      </c>
      <c r="D1609" s="23">
        <v>29</v>
      </c>
      <c r="E1609" s="23">
        <v>0</v>
      </c>
      <c r="F1609" s="28">
        <v>13887.2</v>
      </c>
      <c r="G1609" s="23" t="s">
        <v>86</v>
      </c>
      <c r="H1609" s="23" t="s">
        <v>87</v>
      </c>
      <c r="I1609" s="23" t="s">
        <v>4805</v>
      </c>
      <c r="J1609" s="23">
        <f>IF(TRIM(B1609)="?",'Cleaning Summary'!$B$28,B1609)</f>
        <v>1959</v>
      </c>
      <c r="K1609" s="23" t="str">
        <f>IF(TRIM(C1609)="?",'Cleaning Summary'!$B$27,C1609)</f>
        <v>Dec</v>
      </c>
      <c r="L1609" s="23" t="str">
        <f>IF(TRIM(G1609)="?",'Cleaning Summary'!$B$40,G1609)</f>
        <v>tier - 2</v>
      </c>
      <c r="M1609" s="23" t="str">
        <f>IF(TRIM(H1609)="?",'Cleaning Summary'!$B$45,H1609)</f>
        <v>tier - 3</v>
      </c>
      <c r="N1609" s="23" t="str">
        <f>IF(TRIM(I1609)="?",'Cleaning Summary'!$B$29,I1609)</f>
        <v>R1013</v>
      </c>
      <c r="O1609" s="29">
        <f>DATE(J1609,MATCH(K1609,{"Jan","Feb","Mar","Apr","May","Jun","Jul","Aug","Sep","Oct","Nov","Dec"},0),D1609)</f>
        <v>21913</v>
      </c>
      <c r="P1609" s="23">
        <f>DATEDIF(O1609,'Cleaning Summary'!$B$62,"Y")</f>
        <v>63</v>
      </c>
    </row>
    <row r="1610" spans="1:16" x14ac:dyDescent="0.35">
      <c r="A1610" s="23" t="s">
        <v>1577</v>
      </c>
      <c r="B1610" s="23">
        <v>1959</v>
      </c>
      <c r="C1610" s="23" t="s">
        <v>4804</v>
      </c>
      <c r="D1610" s="23">
        <v>7</v>
      </c>
      <c r="E1610" s="23">
        <v>0</v>
      </c>
      <c r="F1610" s="28">
        <v>13887.97</v>
      </c>
      <c r="G1610" s="23" t="s">
        <v>86</v>
      </c>
      <c r="H1610" s="23" t="s">
        <v>86</v>
      </c>
      <c r="I1610" s="23" t="s">
        <v>4805</v>
      </c>
      <c r="J1610" s="23">
        <f>IF(TRIM(B1610)="?",'Cleaning Summary'!$B$28,B1610)</f>
        <v>1959</v>
      </c>
      <c r="K1610" s="23" t="str">
        <f>IF(TRIM(C1610)="?",'Cleaning Summary'!$B$27,C1610)</f>
        <v>Jul</v>
      </c>
      <c r="L1610" s="23" t="str">
        <f>IF(TRIM(G1610)="?",'Cleaning Summary'!$B$40,G1610)</f>
        <v>tier - 2</v>
      </c>
      <c r="M1610" s="23" t="str">
        <f>IF(TRIM(H1610)="?",'Cleaning Summary'!$B$45,H1610)</f>
        <v>tier - 2</v>
      </c>
      <c r="N1610" s="23" t="str">
        <f>IF(TRIM(I1610)="?",'Cleaning Summary'!$B$29,I1610)</f>
        <v>R1013</v>
      </c>
      <c r="O1610" s="29">
        <f>DATE(J1610,MATCH(K1610,{"Jan","Feb","Mar","Apr","May","Jun","Jul","Aug","Sep","Oct","Nov","Dec"},0),D1610)</f>
        <v>21738</v>
      </c>
      <c r="P1610" s="23">
        <f>DATEDIF(O1610,'Cleaning Summary'!$B$62,"Y")</f>
        <v>63</v>
      </c>
    </row>
    <row r="1611" spans="1:16" x14ac:dyDescent="0.35">
      <c r="A1611" s="23" t="s">
        <v>1575</v>
      </c>
      <c r="B1611" s="23">
        <v>1962</v>
      </c>
      <c r="C1611" s="23" t="s">
        <v>4804</v>
      </c>
      <c r="D1611" s="23">
        <v>27</v>
      </c>
      <c r="E1611" s="23">
        <v>3</v>
      </c>
      <c r="F1611" s="28">
        <v>13919.82</v>
      </c>
      <c r="G1611" s="23" t="s">
        <v>86</v>
      </c>
      <c r="H1611" s="23" t="s">
        <v>86</v>
      </c>
      <c r="I1611" s="23" t="s">
        <v>4805</v>
      </c>
      <c r="J1611" s="23">
        <f>IF(TRIM(B1611)="?",'Cleaning Summary'!$B$28,B1611)</f>
        <v>1962</v>
      </c>
      <c r="K1611" s="23" t="str">
        <f>IF(TRIM(C1611)="?",'Cleaning Summary'!$B$27,C1611)</f>
        <v>Jul</v>
      </c>
      <c r="L1611" s="23" t="str">
        <f>IF(TRIM(G1611)="?",'Cleaning Summary'!$B$40,G1611)</f>
        <v>tier - 2</v>
      </c>
      <c r="M1611" s="23" t="str">
        <f>IF(TRIM(H1611)="?",'Cleaning Summary'!$B$45,H1611)</f>
        <v>tier - 2</v>
      </c>
      <c r="N1611" s="23" t="str">
        <f>IF(TRIM(I1611)="?",'Cleaning Summary'!$B$29,I1611)</f>
        <v>R1013</v>
      </c>
      <c r="O1611" s="29">
        <f>DATE(J1611,MATCH(K1611,{"Jan","Feb","Mar","Apr","May","Jun","Jul","Aug","Sep","Oct","Nov","Dec"},0),D1611)</f>
        <v>22854</v>
      </c>
      <c r="P1611" s="23">
        <f>DATEDIF(O1611,'Cleaning Summary'!$B$62,"Y")</f>
        <v>60</v>
      </c>
    </row>
    <row r="1612" spans="1:16" x14ac:dyDescent="0.35">
      <c r="A1612" s="23" t="s">
        <v>1573</v>
      </c>
      <c r="B1612" s="23">
        <v>1960</v>
      </c>
      <c r="C1612" s="23" t="s">
        <v>4807</v>
      </c>
      <c r="D1612" s="23">
        <v>18</v>
      </c>
      <c r="E1612" s="23">
        <v>1</v>
      </c>
      <c r="F1612" s="28">
        <v>13937.67</v>
      </c>
      <c r="G1612" s="23" t="s">
        <v>86</v>
      </c>
      <c r="H1612" s="23" t="s">
        <v>85</v>
      </c>
      <c r="I1612" s="23" t="s">
        <v>4808</v>
      </c>
      <c r="J1612" s="23">
        <f>IF(TRIM(B1612)="?",'Cleaning Summary'!$B$28,B1612)</f>
        <v>1960</v>
      </c>
      <c r="K1612" s="23" t="str">
        <f>IF(TRIM(C1612)="?",'Cleaning Summary'!$B$27,C1612)</f>
        <v>Jun</v>
      </c>
      <c r="L1612" s="23" t="str">
        <f>IF(TRIM(G1612)="?",'Cleaning Summary'!$B$40,G1612)</f>
        <v>tier - 2</v>
      </c>
      <c r="M1612" s="23" t="str">
        <f>IF(TRIM(H1612)="?",'Cleaning Summary'!$B$45,H1612)</f>
        <v>tier - 1</v>
      </c>
      <c r="N1612" s="23" t="str">
        <f>IF(TRIM(I1612)="?",'Cleaning Summary'!$B$29,I1612)</f>
        <v>R1012</v>
      </c>
      <c r="O1612" s="29">
        <f>DATE(J1612,MATCH(K1612,{"Jan","Feb","Mar","Apr","May","Jun","Jul","Aug","Sep","Oct","Nov","Dec"},0),D1612)</f>
        <v>22085</v>
      </c>
      <c r="P1612" s="23">
        <f>DATEDIF(O1612,'Cleaning Summary'!$B$62,"Y")</f>
        <v>62</v>
      </c>
    </row>
    <row r="1613" spans="1:16" x14ac:dyDescent="0.35">
      <c r="A1613" s="23" t="s">
        <v>1571</v>
      </c>
      <c r="B1613" s="23">
        <v>1959</v>
      </c>
      <c r="C1613" s="23" t="s">
        <v>4810</v>
      </c>
      <c r="D1613" s="23">
        <v>29</v>
      </c>
      <c r="E1613" s="23">
        <v>0</v>
      </c>
      <c r="F1613" s="28">
        <v>13974.46</v>
      </c>
      <c r="G1613" s="23" t="s">
        <v>86</v>
      </c>
      <c r="H1613" s="23" t="s">
        <v>86</v>
      </c>
      <c r="I1613" s="23" t="s">
        <v>4814</v>
      </c>
      <c r="J1613" s="23">
        <f>IF(TRIM(B1613)="?",'Cleaning Summary'!$B$28,B1613)</f>
        <v>1959</v>
      </c>
      <c r="K1613" s="23" t="str">
        <f>IF(TRIM(C1613)="?",'Cleaning Summary'!$B$27,C1613)</f>
        <v>Aug</v>
      </c>
      <c r="L1613" s="23" t="str">
        <f>IF(TRIM(G1613)="?",'Cleaning Summary'!$B$40,G1613)</f>
        <v>tier - 2</v>
      </c>
      <c r="M1613" s="23" t="str">
        <f>IF(TRIM(H1613)="?",'Cleaning Summary'!$B$45,H1613)</f>
        <v>tier - 2</v>
      </c>
      <c r="N1613" s="23" t="str">
        <f>IF(TRIM(I1613)="?",'Cleaning Summary'!$B$29,I1613)</f>
        <v>R1019</v>
      </c>
      <c r="O1613" s="29">
        <f>DATE(J1613,MATCH(K1613,{"Jan","Feb","Mar","Apr","May","Jun","Jul","Aug","Sep","Oct","Nov","Dec"},0),D1613)</f>
        <v>21791</v>
      </c>
      <c r="P1613" s="23">
        <f>DATEDIF(O1613,'Cleaning Summary'!$B$62,"Y")</f>
        <v>63</v>
      </c>
    </row>
    <row r="1614" spans="1:16" x14ac:dyDescent="0.35">
      <c r="A1614" s="23" t="s">
        <v>1569</v>
      </c>
      <c r="B1614" s="23">
        <v>1990</v>
      </c>
      <c r="C1614" s="23" t="s">
        <v>4804</v>
      </c>
      <c r="D1614" s="23">
        <v>13</v>
      </c>
      <c r="E1614" s="23">
        <v>3</v>
      </c>
      <c r="F1614" s="28">
        <v>13979.45</v>
      </c>
      <c r="G1614" s="23" t="s">
        <v>86</v>
      </c>
      <c r="H1614" s="23" t="s">
        <v>85</v>
      </c>
      <c r="I1614" s="23" t="s">
        <v>4819</v>
      </c>
      <c r="J1614" s="23">
        <f>IF(TRIM(B1614)="?",'Cleaning Summary'!$B$28,B1614)</f>
        <v>1990</v>
      </c>
      <c r="K1614" s="23" t="str">
        <f>IF(TRIM(C1614)="?",'Cleaning Summary'!$B$27,C1614)</f>
        <v>Jul</v>
      </c>
      <c r="L1614" s="23" t="str">
        <f>IF(TRIM(G1614)="?",'Cleaning Summary'!$B$40,G1614)</f>
        <v>tier - 2</v>
      </c>
      <c r="M1614" s="23" t="str">
        <f>IF(TRIM(H1614)="?",'Cleaning Summary'!$B$45,H1614)</f>
        <v>tier - 1</v>
      </c>
      <c r="N1614" s="23" t="str">
        <f>IF(TRIM(I1614)="?",'Cleaning Summary'!$B$29,I1614)</f>
        <v>R1023</v>
      </c>
      <c r="O1614" s="29">
        <f>DATE(J1614,MATCH(K1614,{"Jan","Feb","Mar","Apr","May","Jun","Jul","Aug","Sep","Oct","Nov","Dec"},0),D1614)</f>
        <v>33067</v>
      </c>
      <c r="P1614" s="23">
        <f>DATEDIF(O1614,'Cleaning Summary'!$B$62,"Y")</f>
        <v>32</v>
      </c>
    </row>
    <row r="1615" spans="1:16" x14ac:dyDescent="0.35">
      <c r="A1615" s="23" t="s">
        <v>1567</v>
      </c>
      <c r="B1615" s="23">
        <v>1959</v>
      </c>
      <c r="C1615" s="23" t="s">
        <v>73</v>
      </c>
      <c r="D1615" s="23">
        <v>6</v>
      </c>
      <c r="E1615" s="23">
        <v>0</v>
      </c>
      <c r="F1615" s="28">
        <v>13981.85</v>
      </c>
      <c r="G1615" s="23" t="s">
        <v>86</v>
      </c>
      <c r="H1615" s="23" t="s">
        <v>85</v>
      </c>
      <c r="I1615" s="23" t="s">
        <v>4815</v>
      </c>
      <c r="J1615" s="23">
        <f>IF(TRIM(B1615)="?",'Cleaning Summary'!$B$28,B1615)</f>
        <v>1959</v>
      </c>
      <c r="K1615" s="23" t="str">
        <f>IF(TRIM(C1615)="?",'Cleaning Summary'!$B$27,C1615)</f>
        <v>Sep</v>
      </c>
      <c r="L1615" s="23" t="str">
        <f>IF(TRIM(G1615)="?",'Cleaning Summary'!$B$40,G1615)</f>
        <v>tier - 2</v>
      </c>
      <c r="M1615" s="23" t="str">
        <f>IF(TRIM(H1615)="?",'Cleaning Summary'!$B$45,H1615)</f>
        <v>tier - 1</v>
      </c>
      <c r="N1615" s="23" t="str">
        <f>IF(TRIM(I1615)="?",'Cleaning Summary'!$B$29,I1615)</f>
        <v>R1016</v>
      </c>
      <c r="O1615" s="29">
        <f>DATE(J1615,MATCH(K1615,{"Jan","Feb","Mar","Apr","May","Jun","Jul","Aug","Sep","Oct","Nov","Dec"},0),D1615)</f>
        <v>21799</v>
      </c>
      <c r="P1615" s="23">
        <f>DATEDIF(O1615,'Cleaning Summary'!$B$62,"Y")</f>
        <v>63</v>
      </c>
    </row>
    <row r="1616" spans="1:16" x14ac:dyDescent="0.35">
      <c r="A1616" s="23" t="s">
        <v>1565</v>
      </c>
      <c r="B1616" s="23">
        <v>1963</v>
      </c>
      <c r="C1616" s="23" t="s">
        <v>4809</v>
      </c>
      <c r="D1616" s="23">
        <v>23</v>
      </c>
      <c r="E1616" s="23">
        <v>3</v>
      </c>
      <c r="F1616" s="28">
        <v>14001.13</v>
      </c>
      <c r="G1616" s="23" t="s">
        <v>86</v>
      </c>
      <c r="H1616" s="23" t="s">
        <v>85</v>
      </c>
      <c r="I1616" s="23" t="s">
        <v>4805</v>
      </c>
      <c r="J1616" s="23">
        <f>IF(TRIM(B1616)="?",'Cleaning Summary'!$B$28,B1616)</f>
        <v>1963</v>
      </c>
      <c r="K1616" s="23" t="str">
        <f>IF(TRIM(C1616)="?",'Cleaning Summary'!$B$27,C1616)</f>
        <v>Dec</v>
      </c>
      <c r="L1616" s="23" t="str">
        <f>IF(TRIM(G1616)="?",'Cleaning Summary'!$B$40,G1616)</f>
        <v>tier - 2</v>
      </c>
      <c r="M1616" s="23" t="str">
        <f>IF(TRIM(H1616)="?",'Cleaning Summary'!$B$45,H1616)</f>
        <v>tier - 1</v>
      </c>
      <c r="N1616" s="23" t="str">
        <f>IF(TRIM(I1616)="?",'Cleaning Summary'!$B$29,I1616)</f>
        <v>R1013</v>
      </c>
      <c r="O1616" s="29">
        <f>DATE(J1616,MATCH(K1616,{"Jan","Feb","Mar","Apr","May","Jun","Jul","Aug","Sep","Oct","Nov","Dec"},0),D1616)</f>
        <v>23368</v>
      </c>
      <c r="P1616" s="23">
        <f>DATEDIF(O1616,'Cleaning Summary'!$B$62,"Y")</f>
        <v>59</v>
      </c>
    </row>
    <row r="1617" spans="1:16" x14ac:dyDescent="0.35">
      <c r="A1617" s="23" t="s">
        <v>1563</v>
      </c>
      <c r="B1617" s="23">
        <v>1963</v>
      </c>
      <c r="C1617" s="23" t="s">
        <v>4804</v>
      </c>
      <c r="D1617" s="23">
        <v>6</v>
      </c>
      <c r="E1617" s="23">
        <v>3</v>
      </c>
      <c r="F1617" s="28">
        <v>14001.29</v>
      </c>
      <c r="G1617" s="23" t="s">
        <v>86</v>
      </c>
      <c r="H1617" s="23" t="s">
        <v>86</v>
      </c>
      <c r="I1617" s="23" t="s">
        <v>4805</v>
      </c>
      <c r="J1617" s="23">
        <f>IF(TRIM(B1617)="?",'Cleaning Summary'!$B$28,B1617)</f>
        <v>1963</v>
      </c>
      <c r="K1617" s="23" t="str">
        <f>IF(TRIM(C1617)="?",'Cleaning Summary'!$B$27,C1617)</f>
        <v>Jul</v>
      </c>
      <c r="L1617" s="23" t="str">
        <f>IF(TRIM(G1617)="?",'Cleaning Summary'!$B$40,G1617)</f>
        <v>tier - 2</v>
      </c>
      <c r="M1617" s="23" t="str">
        <f>IF(TRIM(H1617)="?",'Cleaning Summary'!$B$45,H1617)</f>
        <v>tier - 2</v>
      </c>
      <c r="N1617" s="23" t="str">
        <f>IF(TRIM(I1617)="?",'Cleaning Summary'!$B$29,I1617)</f>
        <v>R1013</v>
      </c>
      <c r="O1617" s="29">
        <f>DATE(J1617,MATCH(K1617,{"Jan","Feb","Mar","Apr","May","Jun","Jul","Aug","Sep","Oct","Nov","Dec"},0),D1617)</f>
        <v>23198</v>
      </c>
      <c r="P1617" s="23">
        <f>DATEDIF(O1617,'Cleaning Summary'!$B$62,"Y")</f>
        <v>59</v>
      </c>
    </row>
    <row r="1618" spans="1:16" x14ac:dyDescent="0.35">
      <c r="A1618" s="23" t="s">
        <v>1561</v>
      </c>
      <c r="B1618" s="23">
        <v>1963</v>
      </c>
      <c r="C1618" s="23" t="s">
        <v>4804</v>
      </c>
      <c r="D1618" s="23">
        <v>8</v>
      </c>
      <c r="E1618" s="23">
        <v>3</v>
      </c>
      <c r="F1618" s="28">
        <v>14007.22</v>
      </c>
      <c r="G1618" s="23" t="s">
        <v>86</v>
      </c>
      <c r="H1618" s="23" t="s">
        <v>87</v>
      </c>
      <c r="I1618" s="23" t="s">
        <v>4812</v>
      </c>
      <c r="J1618" s="23">
        <f>IF(TRIM(B1618)="?",'Cleaning Summary'!$B$28,B1618)</f>
        <v>1963</v>
      </c>
      <c r="K1618" s="23" t="str">
        <f>IF(TRIM(C1618)="?",'Cleaning Summary'!$B$27,C1618)</f>
        <v>Jul</v>
      </c>
      <c r="L1618" s="23" t="str">
        <f>IF(TRIM(G1618)="?",'Cleaning Summary'!$B$40,G1618)</f>
        <v>tier - 2</v>
      </c>
      <c r="M1618" s="23" t="str">
        <f>IF(TRIM(H1618)="?",'Cleaning Summary'!$B$45,H1618)</f>
        <v>tier - 3</v>
      </c>
      <c r="N1618" s="23" t="str">
        <f>IF(TRIM(I1618)="?",'Cleaning Summary'!$B$29,I1618)</f>
        <v>R1011</v>
      </c>
      <c r="O1618" s="29">
        <f>DATE(J1618,MATCH(K1618,{"Jan","Feb","Mar","Apr","May","Jun","Jul","Aug","Sep","Oct","Nov","Dec"},0),D1618)</f>
        <v>23200</v>
      </c>
      <c r="P1618" s="23">
        <f>DATEDIF(O1618,'Cleaning Summary'!$B$62,"Y")</f>
        <v>59</v>
      </c>
    </row>
    <row r="1619" spans="1:16" x14ac:dyDescent="0.35">
      <c r="A1619" s="23" t="s">
        <v>1559</v>
      </c>
      <c r="B1619" s="23">
        <v>1960</v>
      </c>
      <c r="C1619" s="23" t="s">
        <v>4806</v>
      </c>
      <c r="D1619" s="23">
        <v>8</v>
      </c>
      <c r="E1619" s="23">
        <v>0</v>
      </c>
      <c r="F1619" s="28">
        <v>14043.48</v>
      </c>
      <c r="G1619" s="23" t="s">
        <v>86</v>
      </c>
      <c r="H1619" s="23" t="s">
        <v>87</v>
      </c>
      <c r="I1619" s="23" t="s">
        <v>4818</v>
      </c>
      <c r="J1619" s="23">
        <f>IF(TRIM(B1619)="?",'Cleaning Summary'!$B$28,B1619)</f>
        <v>1960</v>
      </c>
      <c r="K1619" s="23" t="str">
        <f>IF(TRIM(C1619)="?",'Cleaning Summary'!$B$27,C1619)</f>
        <v>Nov</v>
      </c>
      <c r="L1619" s="23" t="str">
        <f>IF(TRIM(G1619)="?",'Cleaning Summary'!$B$40,G1619)</f>
        <v>tier - 2</v>
      </c>
      <c r="M1619" s="23" t="str">
        <f>IF(TRIM(H1619)="?",'Cleaning Summary'!$B$45,H1619)</f>
        <v>tier - 3</v>
      </c>
      <c r="N1619" s="23" t="str">
        <f>IF(TRIM(I1619)="?",'Cleaning Summary'!$B$29,I1619)</f>
        <v>R1024</v>
      </c>
      <c r="O1619" s="29">
        <f>DATE(J1619,MATCH(K1619,{"Jan","Feb","Mar","Apr","May","Jun","Jul","Aug","Sep","Oct","Nov","Dec"},0),D1619)</f>
        <v>22228</v>
      </c>
      <c r="P1619" s="23">
        <f>DATEDIF(O1619,'Cleaning Summary'!$B$62,"Y")</f>
        <v>62</v>
      </c>
    </row>
    <row r="1620" spans="1:16" x14ac:dyDescent="0.35">
      <c r="A1620" s="23" t="s">
        <v>1557</v>
      </c>
      <c r="B1620" s="23">
        <v>1991</v>
      </c>
      <c r="C1620" s="23" t="s">
        <v>73</v>
      </c>
      <c r="D1620" s="23">
        <v>12</v>
      </c>
      <c r="E1620" s="23">
        <v>3</v>
      </c>
      <c r="F1620" s="28">
        <v>14081.93</v>
      </c>
      <c r="G1620" s="23" t="s">
        <v>86</v>
      </c>
      <c r="H1620" s="23" t="s">
        <v>87</v>
      </c>
      <c r="I1620" s="23" t="s">
        <v>4808</v>
      </c>
      <c r="J1620" s="23">
        <f>IF(TRIM(B1620)="?",'Cleaning Summary'!$B$28,B1620)</f>
        <v>1991</v>
      </c>
      <c r="K1620" s="23" t="str">
        <f>IF(TRIM(C1620)="?",'Cleaning Summary'!$B$27,C1620)</f>
        <v>Sep</v>
      </c>
      <c r="L1620" s="23" t="str">
        <f>IF(TRIM(G1620)="?",'Cleaning Summary'!$B$40,G1620)</f>
        <v>tier - 2</v>
      </c>
      <c r="M1620" s="23" t="str">
        <f>IF(TRIM(H1620)="?",'Cleaning Summary'!$B$45,H1620)</f>
        <v>tier - 3</v>
      </c>
      <c r="N1620" s="23" t="str">
        <f>IF(TRIM(I1620)="?",'Cleaning Summary'!$B$29,I1620)</f>
        <v>R1012</v>
      </c>
      <c r="O1620" s="29">
        <f>DATE(J1620,MATCH(K1620,{"Jan","Feb","Mar","Apr","May","Jun","Jul","Aug","Sep","Oct","Nov","Dec"},0),D1620)</f>
        <v>33493</v>
      </c>
      <c r="P1620" s="23">
        <f>DATEDIF(O1620,'Cleaning Summary'!$B$62,"Y")</f>
        <v>31</v>
      </c>
    </row>
    <row r="1621" spans="1:16" x14ac:dyDescent="0.35">
      <c r="A1621" s="23" t="s">
        <v>1555</v>
      </c>
      <c r="B1621" s="23">
        <v>1976</v>
      </c>
      <c r="C1621" s="23" t="s">
        <v>73</v>
      </c>
      <c r="D1621" s="23">
        <v>26</v>
      </c>
      <c r="E1621" s="23">
        <v>2</v>
      </c>
      <c r="F1621" s="28">
        <v>14098.07</v>
      </c>
      <c r="G1621" s="23" t="s">
        <v>86</v>
      </c>
      <c r="H1621" s="23" t="s">
        <v>87</v>
      </c>
      <c r="I1621" s="23" t="s">
        <v>4819</v>
      </c>
      <c r="J1621" s="23">
        <f>IF(TRIM(B1621)="?",'Cleaning Summary'!$B$28,B1621)</f>
        <v>1976</v>
      </c>
      <c r="K1621" s="23" t="str">
        <f>IF(TRIM(C1621)="?",'Cleaning Summary'!$B$27,C1621)</f>
        <v>Sep</v>
      </c>
      <c r="L1621" s="23" t="str">
        <f>IF(TRIM(G1621)="?",'Cleaning Summary'!$B$40,G1621)</f>
        <v>tier - 2</v>
      </c>
      <c r="M1621" s="23" t="str">
        <f>IF(TRIM(H1621)="?",'Cleaning Summary'!$B$45,H1621)</f>
        <v>tier - 3</v>
      </c>
      <c r="N1621" s="23" t="str">
        <f>IF(TRIM(I1621)="?",'Cleaning Summary'!$B$29,I1621)</f>
        <v>R1023</v>
      </c>
      <c r="O1621" s="29">
        <f>DATE(J1621,MATCH(K1621,{"Jan","Feb","Mar","Apr","May","Jun","Jul","Aug","Sep","Oct","Nov","Dec"},0),D1621)</f>
        <v>28029</v>
      </c>
      <c r="P1621" s="23">
        <f>DATEDIF(O1621,'Cleaning Summary'!$B$62,"Y")</f>
        <v>46</v>
      </c>
    </row>
    <row r="1622" spans="1:16" x14ac:dyDescent="0.35">
      <c r="A1622" s="23" t="s">
        <v>1553</v>
      </c>
      <c r="B1622" s="23">
        <v>1961</v>
      </c>
      <c r="C1622" s="23" t="s">
        <v>4807</v>
      </c>
      <c r="D1622" s="23">
        <v>14</v>
      </c>
      <c r="E1622" s="23">
        <v>2</v>
      </c>
      <c r="F1622" s="28">
        <v>14119.62</v>
      </c>
      <c r="G1622" s="23" t="s">
        <v>86</v>
      </c>
      <c r="H1622" s="23" t="s">
        <v>85</v>
      </c>
      <c r="I1622" s="23" t="s">
        <v>4808</v>
      </c>
      <c r="J1622" s="23">
        <f>IF(TRIM(B1622)="?",'Cleaning Summary'!$B$28,B1622)</f>
        <v>1961</v>
      </c>
      <c r="K1622" s="23" t="str">
        <f>IF(TRIM(C1622)="?",'Cleaning Summary'!$B$27,C1622)</f>
        <v>Jun</v>
      </c>
      <c r="L1622" s="23" t="str">
        <f>IF(TRIM(G1622)="?",'Cleaning Summary'!$B$40,G1622)</f>
        <v>tier - 2</v>
      </c>
      <c r="M1622" s="23" t="str">
        <f>IF(TRIM(H1622)="?",'Cleaning Summary'!$B$45,H1622)</f>
        <v>tier - 1</v>
      </c>
      <c r="N1622" s="23" t="str">
        <f>IF(TRIM(I1622)="?",'Cleaning Summary'!$B$29,I1622)</f>
        <v>R1012</v>
      </c>
      <c r="O1622" s="29">
        <f>DATE(J1622,MATCH(K1622,{"Jan","Feb","Mar","Apr","May","Jun","Jul","Aug","Sep","Oct","Nov","Dec"},0),D1622)</f>
        <v>22446</v>
      </c>
      <c r="P1622" s="23">
        <f>DATEDIF(O1622,'Cleaning Summary'!$B$62,"Y")</f>
        <v>61</v>
      </c>
    </row>
    <row r="1623" spans="1:16" x14ac:dyDescent="0.35">
      <c r="A1623" s="23" t="s">
        <v>1551</v>
      </c>
      <c r="B1623" s="23">
        <v>2004</v>
      </c>
      <c r="C1623" s="23" t="s">
        <v>4804</v>
      </c>
      <c r="D1623" s="23">
        <v>6</v>
      </c>
      <c r="E1623" s="23">
        <v>0</v>
      </c>
      <c r="F1623" s="28">
        <v>14133.04</v>
      </c>
      <c r="G1623" s="23" t="s">
        <v>86</v>
      </c>
      <c r="H1623" s="23" t="s">
        <v>87</v>
      </c>
      <c r="I1623" s="23" t="s">
        <v>4805</v>
      </c>
      <c r="J1623" s="23">
        <f>IF(TRIM(B1623)="?",'Cleaning Summary'!$B$28,B1623)</f>
        <v>2004</v>
      </c>
      <c r="K1623" s="23" t="str">
        <f>IF(TRIM(C1623)="?",'Cleaning Summary'!$B$27,C1623)</f>
        <v>Jul</v>
      </c>
      <c r="L1623" s="23" t="str">
        <f>IF(TRIM(G1623)="?",'Cleaning Summary'!$B$40,G1623)</f>
        <v>tier - 2</v>
      </c>
      <c r="M1623" s="23" t="str">
        <f>IF(TRIM(H1623)="?",'Cleaning Summary'!$B$45,H1623)</f>
        <v>tier - 3</v>
      </c>
      <c r="N1623" s="23" t="str">
        <f>IF(TRIM(I1623)="?",'Cleaning Summary'!$B$29,I1623)</f>
        <v>R1013</v>
      </c>
      <c r="O1623" s="29">
        <f>DATE(J1623,MATCH(K1623,{"Jan","Feb","Mar","Apr","May","Jun","Jul","Aug","Sep","Oct","Nov","Dec"},0),D1623)</f>
        <v>38174</v>
      </c>
      <c r="P1623" s="23">
        <f>DATEDIF(O1623,'Cleaning Summary'!$B$62,"Y")</f>
        <v>18</v>
      </c>
    </row>
    <row r="1624" spans="1:16" x14ac:dyDescent="0.35">
      <c r="A1624" s="23" t="s">
        <v>1549</v>
      </c>
      <c r="B1624" s="23">
        <v>1984</v>
      </c>
      <c r="C1624" s="23" t="s">
        <v>4804</v>
      </c>
      <c r="D1624" s="23">
        <v>7</v>
      </c>
      <c r="E1624" s="23">
        <v>3</v>
      </c>
      <c r="F1624" s="28">
        <v>14152.46</v>
      </c>
      <c r="G1624" s="23" t="s">
        <v>86</v>
      </c>
      <c r="H1624" s="23" t="s">
        <v>85</v>
      </c>
      <c r="I1624" s="23" t="s">
        <v>4808</v>
      </c>
      <c r="J1624" s="23">
        <f>IF(TRIM(B1624)="?",'Cleaning Summary'!$B$28,B1624)</f>
        <v>1984</v>
      </c>
      <c r="K1624" s="23" t="str">
        <f>IF(TRIM(C1624)="?",'Cleaning Summary'!$B$27,C1624)</f>
        <v>Jul</v>
      </c>
      <c r="L1624" s="23" t="str">
        <f>IF(TRIM(G1624)="?",'Cleaning Summary'!$B$40,G1624)</f>
        <v>tier - 2</v>
      </c>
      <c r="M1624" s="23" t="str">
        <f>IF(TRIM(H1624)="?",'Cleaning Summary'!$B$45,H1624)</f>
        <v>tier - 1</v>
      </c>
      <c r="N1624" s="23" t="str">
        <f>IF(TRIM(I1624)="?",'Cleaning Summary'!$B$29,I1624)</f>
        <v>R1012</v>
      </c>
      <c r="O1624" s="29">
        <f>DATE(J1624,MATCH(K1624,{"Jan","Feb","Mar","Apr","May","Jun","Jul","Aug","Sep","Oct","Nov","Dec"},0),D1624)</f>
        <v>30870</v>
      </c>
      <c r="P1624" s="23">
        <f>DATEDIF(O1624,'Cleaning Summary'!$B$62,"Y")</f>
        <v>38</v>
      </c>
    </row>
    <row r="1625" spans="1:16" x14ac:dyDescent="0.35">
      <c r="A1625" s="23" t="s">
        <v>1547</v>
      </c>
      <c r="B1625" s="23">
        <v>1968</v>
      </c>
      <c r="C1625" s="23" t="s">
        <v>4809</v>
      </c>
      <c r="D1625" s="23">
        <v>25</v>
      </c>
      <c r="E1625" s="23">
        <v>0</v>
      </c>
      <c r="F1625" s="28">
        <v>14193.55</v>
      </c>
      <c r="G1625" s="23" t="s">
        <v>86</v>
      </c>
      <c r="H1625" s="23" t="s">
        <v>85</v>
      </c>
      <c r="I1625" s="23" t="s">
        <v>4824</v>
      </c>
      <c r="J1625" s="23">
        <f>IF(TRIM(B1625)="?",'Cleaning Summary'!$B$28,B1625)</f>
        <v>1968</v>
      </c>
      <c r="K1625" s="23" t="str">
        <f>IF(TRIM(C1625)="?",'Cleaning Summary'!$B$27,C1625)</f>
        <v>Dec</v>
      </c>
      <c r="L1625" s="23" t="str">
        <f>IF(TRIM(G1625)="?",'Cleaning Summary'!$B$40,G1625)</f>
        <v>tier - 2</v>
      </c>
      <c r="M1625" s="23" t="str">
        <f>IF(TRIM(H1625)="?",'Cleaning Summary'!$B$45,H1625)</f>
        <v>tier - 1</v>
      </c>
      <c r="N1625" s="23" t="str">
        <f>IF(TRIM(I1625)="?",'Cleaning Summary'!$B$29,I1625)</f>
        <v>R1026</v>
      </c>
      <c r="O1625" s="29">
        <f>DATE(J1625,MATCH(K1625,{"Jan","Feb","Mar","Apr","May","Jun","Jul","Aug","Sep","Oct","Nov","Dec"},0),D1625)</f>
        <v>25197</v>
      </c>
      <c r="P1625" s="23">
        <f>DATEDIF(O1625,'Cleaning Summary'!$B$62,"Y")</f>
        <v>54</v>
      </c>
    </row>
    <row r="1626" spans="1:16" x14ac:dyDescent="0.35">
      <c r="A1626" s="23" t="s">
        <v>1545</v>
      </c>
      <c r="B1626" s="23">
        <v>1983</v>
      </c>
      <c r="C1626" s="23" t="s">
        <v>4806</v>
      </c>
      <c r="D1626" s="23">
        <v>17</v>
      </c>
      <c r="E1626" s="23">
        <v>3</v>
      </c>
      <c r="F1626" s="28">
        <v>14209.4</v>
      </c>
      <c r="G1626" s="23" t="s">
        <v>86</v>
      </c>
      <c r="H1626" s="23" t="s">
        <v>85</v>
      </c>
      <c r="I1626" s="23" t="s">
        <v>4824</v>
      </c>
      <c r="J1626" s="23">
        <f>IF(TRIM(B1626)="?",'Cleaning Summary'!$B$28,B1626)</f>
        <v>1983</v>
      </c>
      <c r="K1626" s="23" t="str">
        <f>IF(TRIM(C1626)="?",'Cleaning Summary'!$B$27,C1626)</f>
        <v>Nov</v>
      </c>
      <c r="L1626" s="23" t="str">
        <f>IF(TRIM(G1626)="?",'Cleaning Summary'!$B$40,G1626)</f>
        <v>tier - 2</v>
      </c>
      <c r="M1626" s="23" t="str">
        <f>IF(TRIM(H1626)="?",'Cleaning Summary'!$B$45,H1626)</f>
        <v>tier - 1</v>
      </c>
      <c r="N1626" s="23" t="str">
        <f>IF(TRIM(I1626)="?",'Cleaning Summary'!$B$29,I1626)</f>
        <v>R1026</v>
      </c>
      <c r="O1626" s="29">
        <f>DATE(J1626,MATCH(K1626,{"Jan","Feb","Mar","Apr","May","Jun","Jul","Aug","Sep","Oct","Nov","Dec"},0),D1626)</f>
        <v>30637</v>
      </c>
      <c r="P1626" s="23">
        <f>DATEDIF(O1626,'Cleaning Summary'!$B$62,"Y")</f>
        <v>39</v>
      </c>
    </row>
    <row r="1627" spans="1:16" x14ac:dyDescent="0.35">
      <c r="A1627" s="23" t="s">
        <v>1543</v>
      </c>
      <c r="B1627" s="23">
        <v>1958</v>
      </c>
      <c r="C1627" s="23" t="s">
        <v>73</v>
      </c>
      <c r="D1627" s="23">
        <v>21</v>
      </c>
      <c r="E1627" s="23">
        <v>0</v>
      </c>
      <c r="F1627" s="28">
        <v>14210.54</v>
      </c>
      <c r="G1627" s="23" t="s">
        <v>86</v>
      </c>
      <c r="H1627" s="23" t="s">
        <v>86</v>
      </c>
      <c r="I1627" s="23" t="s">
        <v>4808</v>
      </c>
      <c r="J1627" s="23">
        <f>IF(TRIM(B1627)="?",'Cleaning Summary'!$B$28,B1627)</f>
        <v>1958</v>
      </c>
      <c r="K1627" s="23" t="str">
        <f>IF(TRIM(C1627)="?",'Cleaning Summary'!$B$27,C1627)</f>
        <v>Sep</v>
      </c>
      <c r="L1627" s="23" t="str">
        <f>IF(TRIM(G1627)="?",'Cleaning Summary'!$B$40,G1627)</f>
        <v>tier - 2</v>
      </c>
      <c r="M1627" s="23" t="str">
        <f>IF(TRIM(H1627)="?",'Cleaning Summary'!$B$45,H1627)</f>
        <v>tier - 2</v>
      </c>
      <c r="N1627" s="23" t="str">
        <f>IF(TRIM(I1627)="?",'Cleaning Summary'!$B$29,I1627)</f>
        <v>R1012</v>
      </c>
      <c r="O1627" s="29">
        <f>DATE(J1627,MATCH(K1627,{"Jan","Feb","Mar","Apr","May","Jun","Jul","Aug","Sep","Oct","Nov","Dec"},0),D1627)</f>
        <v>21449</v>
      </c>
      <c r="P1627" s="23">
        <f>DATEDIF(O1627,'Cleaning Summary'!$B$62,"Y")</f>
        <v>64</v>
      </c>
    </row>
    <row r="1628" spans="1:16" x14ac:dyDescent="0.35">
      <c r="A1628" s="23" t="s">
        <v>1541</v>
      </c>
      <c r="B1628" s="23">
        <v>1961</v>
      </c>
      <c r="C1628" s="23" t="s">
        <v>73</v>
      </c>
      <c r="D1628" s="23">
        <v>25</v>
      </c>
      <c r="E1628" s="23">
        <v>2</v>
      </c>
      <c r="F1628" s="28">
        <v>14235.07</v>
      </c>
      <c r="G1628" s="23" t="s">
        <v>86</v>
      </c>
      <c r="H1628" s="23" t="s">
        <v>85</v>
      </c>
      <c r="I1628" s="23" t="s">
        <v>4812</v>
      </c>
      <c r="J1628" s="23">
        <f>IF(TRIM(B1628)="?",'Cleaning Summary'!$B$28,B1628)</f>
        <v>1961</v>
      </c>
      <c r="K1628" s="23" t="str">
        <f>IF(TRIM(C1628)="?",'Cleaning Summary'!$B$27,C1628)</f>
        <v>Sep</v>
      </c>
      <c r="L1628" s="23" t="str">
        <f>IF(TRIM(G1628)="?",'Cleaning Summary'!$B$40,G1628)</f>
        <v>tier - 2</v>
      </c>
      <c r="M1628" s="23" t="str">
        <f>IF(TRIM(H1628)="?",'Cleaning Summary'!$B$45,H1628)</f>
        <v>tier - 1</v>
      </c>
      <c r="N1628" s="23" t="str">
        <f>IF(TRIM(I1628)="?",'Cleaning Summary'!$B$29,I1628)</f>
        <v>R1011</v>
      </c>
      <c r="O1628" s="29">
        <f>DATE(J1628,MATCH(K1628,{"Jan","Feb","Mar","Apr","May","Jun","Jul","Aug","Sep","Oct","Nov","Dec"},0),D1628)</f>
        <v>22549</v>
      </c>
      <c r="P1628" s="23">
        <f>DATEDIF(O1628,'Cleaning Summary'!$B$62,"Y")</f>
        <v>61</v>
      </c>
    </row>
    <row r="1629" spans="1:16" x14ac:dyDescent="0.35">
      <c r="A1629" s="23" t="s">
        <v>1539</v>
      </c>
      <c r="B1629" s="23">
        <v>1959</v>
      </c>
      <c r="C1629" s="23" t="s">
        <v>4811</v>
      </c>
      <c r="D1629" s="23">
        <v>10</v>
      </c>
      <c r="E1629" s="23">
        <v>0</v>
      </c>
      <c r="F1629" s="28">
        <v>14254.61</v>
      </c>
      <c r="G1629" s="23" t="s">
        <v>86</v>
      </c>
      <c r="H1629" s="23" t="s">
        <v>85</v>
      </c>
      <c r="I1629" s="23" t="s">
        <v>4808</v>
      </c>
      <c r="J1629" s="23">
        <f>IF(TRIM(B1629)="?",'Cleaning Summary'!$B$28,B1629)</f>
        <v>1959</v>
      </c>
      <c r="K1629" s="23" t="str">
        <f>IF(TRIM(C1629)="?",'Cleaning Summary'!$B$27,C1629)</f>
        <v>Oct</v>
      </c>
      <c r="L1629" s="23" t="str">
        <f>IF(TRIM(G1629)="?",'Cleaning Summary'!$B$40,G1629)</f>
        <v>tier - 2</v>
      </c>
      <c r="M1629" s="23" t="str">
        <f>IF(TRIM(H1629)="?",'Cleaning Summary'!$B$45,H1629)</f>
        <v>tier - 1</v>
      </c>
      <c r="N1629" s="23" t="str">
        <f>IF(TRIM(I1629)="?",'Cleaning Summary'!$B$29,I1629)</f>
        <v>R1012</v>
      </c>
      <c r="O1629" s="29">
        <f>DATE(J1629,MATCH(K1629,{"Jan","Feb","Mar","Apr","May","Jun","Jul","Aug","Sep","Oct","Nov","Dec"},0),D1629)</f>
        <v>21833</v>
      </c>
      <c r="P1629" s="23">
        <f>DATEDIF(O1629,'Cleaning Summary'!$B$62,"Y")</f>
        <v>63</v>
      </c>
    </row>
    <row r="1630" spans="1:16" x14ac:dyDescent="0.35">
      <c r="A1630" s="23" t="s">
        <v>1537</v>
      </c>
      <c r="B1630" s="23">
        <v>1959</v>
      </c>
      <c r="C1630" s="23" t="s">
        <v>4806</v>
      </c>
      <c r="D1630" s="23">
        <v>8</v>
      </c>
      <c r="E1630" s="23">
        <v>0</v>
      </c>
      <c r="F1630" s="28">
        <v>14256.19</v>
      </c>
      <c r="G1630" s="23" t="s">
        <v>86</v>
      </c>
      <c r="H1630" s="23" t="s">
        <v>87</v>
      </c>
      <c r="I1630" s="23" t="s">
        <v>4808</v>
      </c>
      <c r="J1630" s="23">
        <f>IF(TRIM(B1630)="?",'Cleaning Summary'!$B$28,B1630)</f>
        <v>1959</v>
      </c>
      <c r="K1630" s="23" t="str">
        <f>IF(TRIM(C1630)="?",'Cleaning Summary'!$B$27,C1630)</f>
        <v>Nov</v>
      </c>
      <c r="L1630" s="23" t="str">
        <f>IF(TRIM(G1630)="?",'Cleaning Summary'!$B$40,G1630)</f>
        <v>tier - 2</v>
      </c>
      <c r="M1630" s="23" t="str">
        <f>IF(TRIM(H1630)="?",'Cleaning Summary'!$B$45,H1630)</f>
        <v>tier - 3</v>
      </c>
      <c r="N1630" s="23" t="str">
        <f>IF(TRIM(I1630)="?",'Cleaning Summary'!$B$29,I1630)</f>
        <v>R1012</v>
      </c>
      <c r="O1630" s="29">
        <f>DATE(J1630,MATCH(K1630,{"Jan","Feb","Mar","Apr","May","Jun","Jul","Aug","Sep","Oct","Nov","Dec"},0),D1630)</f>
        <v>21862</v>
      </c>
      <c r="P1630" s="23">
        <f>DATEDIF(O1630,'Cleaning Summary'!$B$62,"Y")</f>
        <v>63</v>
      </c>
    </row>
    <row r="1631" spans="1:16" x14ac:dyDescent="0.35">
      <c r="A1631" s="23" t="s">
        <v>1535</v>
      </c>
      <c r="B1631" s="23">
        <v>1974</v>
      </c>
      <c r="C1631" s="23" t="s">
        <v>4809</v>
      </c>
      <c r="D1631" s="23">
        <v>26</v>
      </c>
      <c r="E1631" s="23">
        <v>0</v>
      </c>
      <c r="F1631" s="28">
        <v>14256.79</v>
      </c>
      <c r="G1631" s="23" t="s">
        <v>86</v>
      </c>
      <c r="H1631" s="23" t="s">
        <v>86</v>
      </c>
      <c r="I1631" s="23" t="s">
        <v>4824</v>
      </c>
      <c r="J1631" s="23">
        <f>IF(TRIM(B1631)="?",'Cleaning Summary'!$B$28,B1631)</f>
        <v>1974</v>
      </c>
      <c r="K1631" s="23" t="str">
        <f>IF(TRIM(C1631)="?",'Cleaning Summary'!$B$27,C1631)</f>
        <v>Dec</v>
      </c>
      <c r="L1631" s="23" t="str">
        <f>IF(TRIM(G1631)="?",'Cleaning Summary'!$B$40,G1631)</f>
        <v>tier - 2</v>
      </c>
      <c r="M1631" s="23" t="str">
        <f>IF(TRIM(H1631)="?",'Cleaning Summary'!$B$45,H1631)</f>
        <v>tier - 2</v>
      </c>
      <c r="N1631" s="23" t="str">
        <f>IF(TRIM(I1631)="?",'Cleaning Summary'!$B$29,I1631)</f>
        <v>R1026</v>
      </c>
      <c r="O1631" s="29">
        <f>DATE(J1631,MATCH(K1631,{"Jan","Feb","Mar","Apr","May","Jun","Jul","Aug","Sep","Oct","Nov","Dec"},0),D1631)</f>
        <v>27389</v>
      </c>
      <c r="P1631" s="23">
        <f>DATEDIF(O1631,'Cleaning Summary'!$B$62,"Y")</f>
        <v>48</v>
      </c>
    </row>
    <row r="1632" spans="1:16" x14ac:dyDescent="0.35">
      <c r="A1632" s="23" t="s">
        <v>1533</v>
      </c>
      <c r="B1632" s="23">
        <v>1972</v>
      </c>
      <c r="C1632" s="23" t="s">
        <v>4804</v>
      </c>
      <c r="D1632" s="23">
        <v>13</v>
      </c>
      <c r="E1632" s="23">
        <v>0</v>
      </c>
      <c r="F1632" s="28">
        <v>14258.33</v>
      </c>
      <c r="G1632" s="23" t="s">
        <v>86</v>
      </c>
      <c r="H1632" s="23" t="s">
        <v>86</v>
      </c>
      <c r="I1632" s="23" t="s">
        <v>4824</v>
      </c>
      <c r="J1632" s="23">
        <f>IF(TRIM(B1632)="?",'Cleaning Summary'!$B$28,B1632)</f>
        <v>1972</v>
      </c>
      <c r="K1632" s="23" t="str">
        <f>IF(TRIM(C1632)="?",'Cleaning Summary'!$B$27,C1632)</f>
        <v>Jul</v>
      </c>
      <c r="L1632" s="23" t="str">
        <f>IF(TRIM(G1632)="?",'Cleaning Summary'!$B$40,G1632)</f>
        <v>tier - 2</v>
      </c>
      <c r="M1632" s="23" t="str">
        <f>IF(TRIM(H1632)="?",'Cleaning Summary'!$B$45,H1632)</f>
        <v>tier - 2</v>
      </c>
      <c r="N1632" s="23" t="str">
        <f>IF(TRIM(I1632)="?",'Cleaning Summary'!$B$29,I1632)</f>
        <v>R1026</v>
      </c>
      <c r="O1632" s="29">
        <f>DATE(J1632,MATCH(K1632,{"Jan","Feb","Mar","Apr","May","Jun","Jul","Aug","Sep","Oct","Nov","Dec"},0),D1632)</f>
        <v>26493</v>
      </c>
      <c r="P1632" s="23">
        <f>DATEDIF(O1632,'Cleaning Summary'!$B$62,"Y")</f>
        <v>50</v>
      </c>
    </row>
    <row r="1633" spans="1:16" x14ac:dyDescent="0.35">
      <c r="A1633" s="23" t="s">
        <v>1531</v>
      </c>
      <c r="B1633" s="23">
        <v>2004</v>
      </c>
      <c r="C1633" s="23" t="s">
        <v>73</v>
      </c>
      <c r="D1633" s="23">
        <v>6</v>
      </c>
      <c r="E1633" s="23">
        <v>0</v>
      </c>
      <c r="F1633" s="28">
        <v>14283.46</v>
      </c>
      <c r="G1633" s="23" t="s">
        <v>86</v>
      </c>
      <c r="H1633" s="23" t="s">
        <v>86</v>
      </c>
      <c r="I1633" s="23" t="s">
        <v>4818</v>
      </c>
      <c r="J1633" s="23">
        <f>IF(TRIM(B1633)="?",'Cleaning Summary'!$B$28,B1633)</f>
        <v>2004</v>
      </c>
      <c r="K1633" s="23" t="str">
        <f>IF(TRIM(C1633)="?",'Cleaning Summary'!$B$27,C1633)</f>
        <v>Sep</v>
      </c>
      <c r="L1633" s="23" t="str">
        <f>IF(TRIM(G1633)="?",'Cleaning Summary'!$B$40,G1633)</f>
        <v>tier - 2</v>
      </c>
      <c r="M1633" s="23" t="str">
        <f>IF(TRIM(H1633)="?",'Cleaning Summary'!$B$45,H1633)</f>
        <v>tier - 2</v>
      </c>
      <c r="N1633" s="23" t="str">
        <f>IF(TRIM(I1633)="?",'Cleaning Summary'!$B$29,I1633)</f>
        <v>R1024</v>
      </c>
      <c r="O1633" s="29">
        <f>DATE(J1633,MATCH(K1633,{"Jan","Feb","Mar","Apr","May","Jun","Jul","Aug","Sep","Oct","Nov","Dec"},0),D1633)</f>
        <v>38236</v>
      </c>
      <c r="P1633" s="23">
        <f>DATEDIF(O1633,'Cleaning Summary'!$B$62,"Y")</f>
        <v>18</v>
      </c>
    </row>
    <row r="1634" spans="1:16" x14ac:dyDescent="0.35">
      <c r="A1634" s="23" t="s">
        <v>1529</v>
      </c>
      <c r="B1634" s="23">
        <v>1968</v>
      </c>
      <c r="C1634" s="23" t="s">
        <v>4809</v>
      </c>
      <c r="D1634" s="23">
        <v>15</v>
      </c>
      <c r="E1634" s="23">
        <v>0</v>
      </c>
      <c r="F1634" s="28">
        <v>14285.9</v>
      </c>
      <c r="G1634" s="23" t="s">
        <v>86</v>
      </c>
      <c r="H1634" s="23" t="s">
        <v>87</v>
      </c>
      <c r="I1634" s="23" t="s">
        <v>4808</v>
      </c>
      <c r="J1634" s="23">
        <f>IF(TRIM(B1634)="?",'Cleaning Summary'!$B$28,B1634)</f>
        <v>1968</v>
      </c>
      <c r="K1634" s="23" t="str">
        <f>IF(TRIM(C1634)="?",'Cleaning Summary'!$B$27,C1634)</f>
        <v>Dec</v>
      </c>
      <c r="L1634" s="23" t="str">
        <f>IF(TRIM(G1634)="?",'Cleaning Summary'!$B$40,G1634)</f>
        <v>tier - 2</v>
      </c>
      <c r="M1634" s="23" t="str">
        <f>IF(TRIM(H1634)="?",'Cleaning Summary'!$B$45,H1634)</f>
        <v>tier - 3</v>
      </c>
      <c r="N1634" s="23" t="str">
        <f>IF(TRIM(I1634)="?",'Cleaning Summary'!$B$29,I1634)</f>
        <v>R1012</v>
      </c>
      <c r="O1634" s="29">
        <f>DATE(J1634,MATCH(K1634,{"Jan","Feb","Mar","Apr","May","Jun","Jul","Aug","Sep","Oct","Nov","Dec"},0),D1634)</f>
        <v>25187</v>
      </c>
      <c r="P1634" s="23">
        <f>DATEDIF(O1634,'Cleaning Summary'!$B$62,"Y")</f>
        <v>54</v>
      </c>
    </row>
    <row r="1635" spans="1:16" x14ac:dyDescent="0.35">
      <c r="A1635" s="23" t="s">
        <v>1527</v>
      </c>
      <c r="B1635" s="23">
        <v>1958</v>
      </c>
      <c r="C1635" s="23" t="s">
        <v>4811</v>
      </c>
      <c r="D1635" s="23">
        <v>15</v>
      </c>
      <c r="E1635" s="23">
        <v>0</v>
      </c>
      <c r="F1635" s="28">
        <v>14313.85</v>
      </c>
      <c r="G1635" s="23" t="s">
        <v>86</v>
      </c>
      <c r="H1635" s="23" t="s">
        <v>87</v>
      </c>
      <c r="I1635" s="23" t="s">
        <v>4805</v>
      </c>
      <c r="J1635" s="23">
        <f>IF(TRIM(B1635)="?",'Cleaning Summary'!$B$28,B1635)</f>
        <v>1958</v>
      </c>
      <c r="K1635" s="23" t="str">
        <f>IF(TRIM(C1635)="?",'Cleaning Summary'!$B$27,C1635)</f>
        <v>Oct</v>
      </c>
      <c r="L1635" s="23" t="str">
        <f>IF(TRIM(G1635)="?",'Cleaning Summary'!$B$40,G1635)</f>
        <v>tier - 2</v>
      </c>
      <c r="M1635" s="23" t="str">
        <f>IF(TRIM(H1635)="?",'Cleaning Summary'!$B$45,H1635)</f>
        <v>tier - 3</v>
      </c>
      <c r="N1635" s="23" t="str">
        <f>IF(TRIM(I1635)="?",'Cleaning Summary'!$B$29,I1635)</f>
        <v>R1013</v>
      </c>
      <c r="O1635" s="29">
        <f>DATE(J1635,MATCH(K1635,{"Jan","Feb","Mar","Apr","May","Jun","Jul","Aug","Sep","Oct","Nov","Dec"},0),D1635)</f>
        <v>21473</v>
      </c>
      <c r="P1635" s="23">
        <f>DATEDIF(O1635,'Cleaning Summary'!$B$62,"Y")</f>
        <v>64</v>
      </c>
    </row>
    <row r="1636" spans="1:16" x14ac:dyDescent="0.35">
      <c r="A1636" s="23" t="s">
        <v>1525</v>
      </c>
      <c r="B1636" s="23">
        <v>1958</v>
      </c>
      <c r="C1636" s="23" t="s">
        <v>4804</v>
      </c>
      <c r="D1636" s="23">
        <v>10</v>
      </c>
      <c r="E1636" s="23">
        <v>0</v>
      </c>
      <c r="F1636" s="28">
        <v>14319.03</v>
      </c>
      <c r="G1636" s="23" t="s">
        <v>86</v>
      </c>
      <c r="H1636" s="23" t="s">
        <v>86</v>
      </c>
      <c r="I1636" s="23" t="s">
        <v>4812</v>
      </c>
      <c r="J1636" s="23">
        <f>IF(TRIM(B1636)="?",'Cleaning Summary'!$B$28,B1636)</f>
        <v>1958</v>
      </c>
      <c r="K1636" s="23" t="str">
        <f>IF(TRIM(C1636)="?",'Cleaning Summary'!$B$27,C1636)</f>
        <v>Jul</v>
      </c>
      <c r="L1636" s="23" t="str">
        <f>IF(TRIM(G1636)="?",'Cleaning Summary'!$B$40,G1636)</f>
        <v>tier - 2</v>
      </c>
      <c r="M1636" s="23" t="str">
        <f>IF(TRIM(H1636)="?",'Cleaning Summary'!$B$45,H1636)</f>
        <v>tier - 2</v>
      </c>
      <c r="N1636" s="23" t="str">
        <f>IF(TRIM(I1636)="?",'Cleaning Summary'!$B$29,I1636)</f>
        <v>R1011</v>
      </c>
      <c r="O1636" s="29">
        <f>DATE(J1636,MATCH(K1636,{"Jan","Feb","Mar","Apr","May","Jun","Jul","Aug","Sep","Oct","Nov","Dec"},0),D1636)</f>
        <v>21376</v>
      </c>
      <c r="P1636" s="23">
        <f>DATEDIF(O1636,'Cleaning Summary'!$B$62,"Y")</f>
        <v>64</v>
      </c>
    </row>
    <row r="1637" spans="1:16" x14ac:dyDescent="0.35">
      <c r="A1637" s="23" t="s">
        <v>1523</v>
      </c>
      <c r="B1637" s="23">
        <v>1969</v>
      </c>
      <c r="C1637" s="23" t="s">
        <v>73</v>
      </c>
      <c r="D1637" s="23">
        <v>26</v>
      </c>
      <c r="E1637" s="23">
        <v>0</v>
      </c>
      <c r="F1637" s="28">
        <v>14337.91</v>
      </c>
      <c r="G1637" s="23" t="s">
        <v>86</v>
      </c>
      <c r="H1637" s="23" t="s">
        <v>87</v>
      </c>
      <c r="I1637" s="23" t="s">
        <v>4825</v>
      </c>
      <c r="J1637" s="23">
        <f>IF(TRIM(B1637)="?",'Cleaning Summary'!$B$28,B1637)</f>
        <v>1969</v>
      </c>
      <c r="K1637" s="23" t="str">
        <f>IF(TRIM(C1637)="?",'Cleaning Summary'!$B$27,C1637)</f>
        <v>Sep</v>
      </c>
      <c r="L1637" s="23" t="str">
        <f>IF(TRIM(G1637)="?",'Cleaning Summary'!$B$40,G1637)</f>
        <v>tier - 2</v>
      </c>
      <c r="M1637" s="23" t="str">
        <f>IF(TRIM(H1637)="?",'Cleaning Summary'!$B$45,H1637)</f>
        <v>tier - 3</v>
      </c>
      <c r="N1637" s="23" t="str">
        <f>IF(TRIM(I1637)="?",'Cleaning Summary'!$B$29,I1637)</f>
        <v>R1022</v>
      </c>
      <c r="O1637" s="29">
        <f>DATE(J1637,MATCH(K1637,{"Jan","Feb","Mar","Apr","May","Jun","Jul","Aug","Sep","Oct","Nov","Dec"},0),D1637)</f>
        <v>25472</v>
      </c>
      <c r="P1637" s="23">
        <f>DATEDIF(O1637,'Cleaning Summary'!$B$62,"Y")</f>
        <v>53</v>
      </c>
    </row>
    <row r="1638" spans="1:16" x14ac:dyDescent="0.35">
      <c r="A1638" s="23" t="s">
        <v>1521</v>
      </c>
      <c r="B1638" s="23">
        <v>1959</v>
      </c>
      <c r="C1638" s="23" t="s">
        <v>4809</v>
      </c>
      <c r="D1638" s="23">
        <v>24</v>
      </c>
      <c r="E1638" s="23">
        <v>1</v>
      </c>
      <c r="F1638" s="28">
        <v>14349.85</v>
      </c>
      <c r="G1638" s="23" t="s">
        <v>86</v>
      </c>
      <c r="H1638" s="23" t="s">
        <v>86</v>
      </c>
      <c r="I1638" s="23" t="s">
        <v>4808</v>
      </c>
      <c r="J1638" s="23">
        <f>IF(TRIM(B1638)="?",'Cleaning Summary'!$B$28,B1638)</f>
        <v>1959</v>
      </c>
      <c r="K1638" s="23" t="str">
        <f>IF(TRIM(C1638)="?",'Cleaning Summary'!$B$27,C1638)</f>
        <v>Dec</v>
      </c>
      <c r="L1638" s="23" t="str">
        <f>IF(TRIM(G1638)="?",'Cleaning Summary'!$B$40,G1638)</f>
        <v>tier - 2</v>
      </c>
      <c r="M1638" s="23" t="str">
        <f>IF(TRIM(H1638)="?",'Cleaning Summary'!$B$45,H1638)</f>
        <v>tier - 2</v>
      </c>
      <c r="N1638" s="23" t="str">
        <f>IF(TRIM(I1638)="?",'Cleaning Summary'!$B$29,I1638)</f>
        <v>R1012</v>
      </c>
      <c r="O1638" s="29">
        <f>DATE(J1638,MATCH(K1638,{"Jan","Feb","Mar","Apr","May","Jun","Jul","Aug","Sep","Oct","Nov","Dec"},0),D1638)</f>
        <v>21908</v>
      </c>
      <c r="P1638" s="23">
        <f>DATEDIF(O1638,'Cleaning Summary'!$B$62,"Y")</f>
        <v>63</v>
      </c>
    </row>
    <row r="1639" spans="1:16" x14ac:dyDescent="0.35">
      <c r="A1639" s="23" t="s">
        <v>1519</v>
      </c>
      <c r="B1639" s="23">
        <v>1967</v>
      </c>
      <c r="C1639" s="23" t="s">
        <v>4811</v>
      </c>
      <c r="D1639" s="23">
        <v>10</v>
      </c>
      <c r="E1639" s="23">
        <v>0</v>
      </c>
      <c r="F1639" s="28">
        <v>14355.43</v>
      </c>
      <c r="G1639" s="23" t="s">
        <v>86</v>
      </c>
      <c r="H1639" s="23" t="s">
        <v>85</v>
      </c>
      <c r="I1639" s="23" t="s">
        <v>4824</v>
      </c>
      <c r="J1639" s="23">
        <f>IF(TRIM(B1639)="?",'Cleaning Summary'!$B$28,B1639)</f>
        <v>1967</v>
      </c>
      <c r="K1639" s="23" t="str">
        <f>IF(TRIM(C1639)="?",'Cleaning Summary'!$B$27,C1639)</f>
        <v>Oct</v>
      </c>
      <c r="L1639" s="23" t="str">
        <f>IF(TRIM(G1639)="?",'Cleaning Summary'!$B$40,G1639)</f>
        <v>tier - 2</v>
      </c>
      <c r="M1639" s="23" t="str">
        <f>IF(TRIM(H1639)="?",'Cleaning Summary'!$B$45,H1639)</f>
        <v>tier - 1</v>
      </c>
      <c r="N1639" s="23" t="str">
        <f>IF(TRIM(I1639)="?",'Cleaning Summary'!$B$29,I1639)</f>
        <v>R1026</v>
      </c>
      <c r="O1639" s="29">
        <f>DATE(J1639,MATCH(K1639,{"Jan","Feb","Mar","Apr","May","Jun","Jul","Aug","Sep","Oct","Nov","Dec"},0),D1639)</f>
        <v>24755</v>
      </c>
      <c r="P1639" s="23">
        <f>DATEDIF(O1639,'Cleaning Summary'!$B$62,"Y")</f>
        <v>55</v>
      </c>
    </row>
    <row r="1640" spans="1:16" x14ac:dyDescent="0.35">
      <c r="A1640" s="23" t="s">
        <v>1517</v>
      </c>
      <c r="B1640" s="23">
        <v>1988</v>
      </c>
      <c r="C1640" s="23" t="s">
        <v>4806</v>
      </c>
      <c r="D1640" s="23">
        <v>16</v>
      </c>
      <c r="E1640" s="23">
        <v>1</v>
      </c>
      <c r="F1640" s="28">
        <v>14358.36</v>
      </c>
      <c r="G1640" s="23" t="s">
        <v>86</v>
      </c>
      <c r="H1640" s="23" t="s">
        <v>86</v>
      </c>
      <c r="I1640" s="23" t="s">
        <v>4812</v>
      </c>
      <c r="J1640" s="23">
        <f>IF(TRIM(B1640)="?",'Cleaning Summary'!$B$28,B1640)</f>
        <v>1988</v>
      </c>
      <c r="K1640" s="23" t="str">
        <f>IF(TRIM(C1640)="?",'Cleaning Summary'!$B$27,C1640)</f>
        <v>Nov</v>
      </c>
      <c r="L1640" s="23" t="str">
        <f>IF(TRIM(G1640)="?",'Cleaning Summary'!$B$40,G1640)</f>
        <v>tier - 2</v>
      </c>
      <c r="M1640" s="23" t="str">
        <f>IF(TRIM(H1640)="?",'Cleaning Summary'!$B$45,H1640)</f>
        <v>tier - 2</v>
      </c>
      <c r="N1640" s="23" t="str">
        <f>IF(TRIM(I1640)="?",'Cleaning Summary'!$B$29,I1640)</f>
        <v>R1011</v>
      </c>
      <c r="O1640" s="29">
        <f>DATE(J1640,MATCH(K1640,{"Jan","Feb","Mar","Apr","May","Jun","Jul","Aug","Sep","Oct","Nov","Dec"},0),D1640)</f>
        <v>32463</v>
      </c>
      <c r="P1640" s="23">
        <f>DATEDIF(O1640,'Cleaning Summary'!$B$62,"Y")</f>
        <v>34</v>
      </c>
    </row>
    <row r="1641" spans="1:16" x14ac:dyDescent="0.35">
      <c r="A1641" s="23" t="s">
        <v>1515</v>
      </c>
      <c r="B1641" s="23">
        <v>1963</v>
      </c>
      <c r="C1641" s="23" t="s">
        <v>4804</v>
      </c>
      <c r="D1641" s="23">
        <v>16</v>
      </c>
      <c r="E1641" s="23">
        <v>3</v>
      </c>
      <c r="F1641" s="28">
        <v>14382.71</v>
      </c>
      <c r="G1641" s="23" t="s">
        <v>86</v>
      </c>
      <c r="H1641" s="23" t="s">
        <v>86</v>
      </c>
      <c r="I1641" s="23" t="s">
        <v>4808</v>
      </c>
      <c r="J1641" s="23">
        <f>IF(TRIM(B1641)="?",'Cleaning Summary'!$B$28,B1641)</f>
        <v>1963</v>
      </c>
      <c r="K1641" s="23" t="str">
        <f>IF(TRIM(C1641)="?",'Cleaning Summary'!$B$27,C1641)</f>
        <v>Jul</v>
      </c>
      <c r="L1641" s="23" t="str">
        <f>IF(TRIM(G1641)="?",'Cleaning Summary'!$B$40,G1641)</f>
        <v>tier - 2</v>
      </c>
      <c r="M1641" s="23" t="str">
        <f>IF(TRIM(H1641)="?",'Cleaning Summary'!$B$45,H1641)</f>
        <v>tier - 2</v>
      </c>
      <c r="N1641" s="23" t="str">
        <f>IF(TRIM(I1641)="?",'Cleaning Summary'!$B$29,I1641)</f>
        <v>R1012</v>
      </c>
      <c r="O1641" s="29">
        <f>DATE(J1641,MATCH(K1641,{"Jan","Feb","Mar","Apr","May","Jun","Jul","Aug","Sep","Oct","Nov","Dec"},0),D1641)</f>
        <v>23208</v>
      </c>
      <c r="P1641" s="23">
        <f>DATEDIF(O1641,'Cleaning Summary'!$B$62,"Y")</f>
        <v>59</v>
      </c>
    </row>
    <row r="1642" spans="1:16" x14ac:dyDescent="0.35">
      <c r="A1642" s="23" t="s">
        <v>1513</v>
      </c>
      <c r="B1642" s="23">
        <v>1965</v>
      </c>
      <c r="C1642" s="23" t="s">
        <v>4807</v>
      </c>
      <c r="D1642" s="23">
        <v>22</v>
      </c>
      <c r="E1642" s="23">
        <v>4</v>
      </c>
      <c r="F1642" s="28">
        <v>14394.4</v>
      </c>
      <c r="G1642" s="23" t="s">
        <v>86</v>
      </c>
      <c r="H1642" s="23" t="s">
        <v>87</v>
      </c>
      <c r="I1642" s="23" t="s">
        <v>4818</v>
      </c>
      <c r="J1642" s="23">
        <f>IF(TRIM(B1642)="?",'Cleaning Summary'!$B$28,B1642)</f>
        <v>1965</v>
      </c>
      <c r="K1642" s="23" t="str">
        <f>IF(TRIM(C1642)="?",'Cleaning Summary'!$B$27,C1642)</f>
        <v>Jun</v>
      </c>
      <c r="L1642" s="23" t="str">
        <f>IF(TRIM(G1642)="?",'Cleaning Summary'!$B$40,G1642)</f>
        <v>tier - 2</v>
      </c>
      <c r="M1642" s="23" t="str">
        <f>IF(TRIM(H1642)="?",'Cleaning Summary'!$B$45,H1642)</f>
        <v>tier - 3</v>
      </c>
      <c r="N1642" s="23" t="str">
        <f>IF(TRIM(I1642)="?",'Cleaning Summary'!$B$29,I1642)</f>
        <v>R1024</v>
      </c>
      <c r="O1642" s="29">
        <f>DATE(J1642,MATCH(K1642,{"Jan","Feb","Mar","Apr","May","Jun","Jul","Aug","Sep","Oct","Nov","Dec"},0),D1642)</f>
        <v>23915</v>
      </c>
      <c r="P1642" s="23">
        <f>DATEDIF(O1642,'Cleaning Summary'!$B$62,"Y")</f>
        <v>57</v>
      </c>
    </row>
    <row r="1643" spans="1:16" x14ac:dyDescent="0.35">
      <c r="A1643" s="23" t="s">
        <v>1511</v>
      </c>
      <c r="B1643" s="23">
        <v>1958</v>
      </c>
      <c r="C1643" s="23" t="s">
        <v>73</v>
      </c>
      <c r="D1643" s="23">
        <v>14</v>
      </c>
      <c r="E1643" s="23">
        <v>0</v>
      </c>
      <c r="F1643" s="28">
        <v>14394.56</v>
      </c>
      <c r="G1643" s="23" t="s">
        <v>86</v>
      </c>
      <c r="H1643" s="23" t="s">
        <v>85</v>
      </c>
      <c r="I1643" s="23" t="s">
        <v>4816</v>
      </c>
      <c r="J1643" s="23">
        <f>IF(TRIM(B1643)="?",'Cleaning Summary'!$B$28,B1643)</f>
        <v>1958</v>
      </c>
      <c r="K1643" s="23" t="str">
        <f>IF(TRIM(C1643)="?",'Cleaning Summary'!$B$27,C1643)</f>
        <v>Sep</v>
      </c>
      <c r="L1643" s="23" t="str">
        <f>IF(TRIM(G1643)="?",'Cleaning Summary'!$B$40,G1643)</f>
        <v>tier - 2</v>
      </c>
      <c r="M1643" s="23" t="str">
        <f>IF(TRIM(H1643)="?",'Cleaning Summary'!$B$45,H1643)</f>
        <v>tier - 1</v>
      </c>
      <c r="N1643" s="23" t="str">
        <f>IF(TRIM(I1643)="?",'Cleaning Summary'!$B$29,I1643)</f>
        <v>R1018</v>
      </c>
      <c r="O1643" s="29">
        <f>DATE(J1643,MATCH(K1643,{"Jan","Feb","Mar","Apr","May","Jun","Jul","Aug","Sep","Oct","Nov","Dec"},0),D1643)</f>
        <v>21442</v>
      </c>
      <c r="P1643" s="23">
        <f>DATEDIF(O1643,'Cleaning Summary'!$B$62,"Y")</f>
        <v>64</v>
      </c>
    </row>
    <row r="1644" spans="1:16" x14ac:dyDescent="0.35">
      <c r="A1644" s="23" t="s">
        <v>1509</v>
      </c>
      <c r="B1644" s="23">
        <v>1958</v>
      </c>
      <c r="C1644" s="23" t="s">
        <v>4804</v>
      </c>
      <c r="D1644" s="23">
        <v>29</v>
      </c>
      <c r="E1644" s="23">
        <v>0</v>
      </c>
      <c r="F1644" s="28">
        <v>14410.93</v>
      </c>
      <c r="G1644" s="23" t="s">
        <v>86</v>
      </c>
      <c r="H1644" s="23" t="s">
        <v>86</v>
      </c>
      <c r="I1644" s="23" t="s">
        <v>4815</v>
      </c>
      <c r="J1644" s="23">
        <f>IF(TRIM(B1644)="?",'Cleaning Summary'!$B$28,B1644)</f>
        <v>1958</v>
      </c>
      <c r="K1644" s="23" t="str">
        <f>IF(TRIM(C1644)="?",'Cleaning Summary'!$B$27,C1644)</f>
        <v>Jul</v>
      </c>
      <c r="L1644" s="23" t="str">
        <f>IF(TRIM(G1644)="?",'Cleaning Summary'!$B$40,G1644)</f>
        <v>tier - 2</v>
      </c>
      <c r="M1644" s="23" t="str">
        <f>IF(TRIM(H1644)="?",'Cleaning Summary'!$B$45,H1644)</f>
        <v>tier - 2</v>
      </c>
      <c r="N1644" s="23" t="str">
        <f>IF(TRIM(I1644)="?",'Cleaning Summary'!$B$29,I1644)</f>
        <v>R1016</v>
      </c>
      <c r="O1644" s="29">
        <f>DATE(J1644,MATCH(K1644,{"Jan","Feb","Mar","Apr","May","Jun","Jul","Aug","Sep","Oct","Nov","Dec"},0),D1644)</f>
        <v>21395</v>
      </c>
      <c r="P1644" s="23">
        <f>DATEDIF(O1644,'Cleaning Summary'!$B$62,"Y")</f>
        <v>64</v>
      </c>
    </row>
    <row r="1645" spans="1:16" x14ac:dyDescent="0.35">
      <c r="A1645" s="23" t="s">
        <v>1507</v>
      </c>
      <c r="B1645" s="23">
        <v>1958</v>
      </c>
      <c r="C1645" s="23" t="s">
        <v>73</v>
      </c>
      <c r="D1645" s="23">
        <v>20</v>
      </c>
      <c r="E1645" s="23">
        <v>1</v>
      </c>
      <c r="F1645" s="28">
        <v>14418.28</v>
      </c>
      <c r="G1645" s="23" t="s">
        <v>86</v>
      </c>
      <c r="H1645" s="23" t="s">
        <v>87</v>
      </c>
      <c r="I1645" s="23" t="s">
        <v>4805</v>
      </c>
      <c r="J1645" s="23">
        <f>IF(TRIM(B1645)="?",'Cleaning Summary'!$B$28,B1645)</f>
        <v>1958</v>
      </c>
      <c r="K1645" s="23" t="str">
        <f>IF(TRIM(C1645)="?",'Cleaning Summary'!$B$27,C1645)</f>
        <v>Sep</v>
      </c>
      <c r="L1645" s="23" t="str">
        <f>IF(TRIM(G1645)="?",'Cleaning Summary'!$B$40,G1645)</f>
        <v>tier - 2</v>
      </c>
      <c r="M1645" s="23" t="str">
        <f>IF(TRIM(H1645)="?",'Cleaning Summary'!$B$45,H1645)</f>
        <v>tier - 3</v>
      </c>
      <c r="N1645" s="23" t="str">
        <f>IF(TRIM(I1645)="?",'Cleaning Summary'!$B$29,I1645)</f>
        <v>R1013</v>
      </c>
      <c r="O1645" s="29">
        <f>DATE(J1645,MATCH(K1645,{"Jan","Feb","Mar","Apr","May","Jun","Jul","Aug","Sep","Oct","Nov","Dec"},0),D1645)</f>
        <v>21448</v>
      </c>
      <c r="P1645" s="23">
        <f>DATEDIF(O1645,'Cleaning Summary'!$B$62,"Y")</f>
        <v>64</v>
      </c>
    </row>
    <row r="1646" spans="1:16" x14ac:dyDescent="0.35">
      <c r="A1646" s="23" t="s">
        <v>1505</v>
      </c>
      <c r="B1646" s="23">
        <v>1999</v>
      </c>
      <c r="C1646" s="23" t="s">
        <v>4810</v>
      </c>
      <c r="D1646" s="23">
        <v>10</v>
      </c>
      <c r="E1646" s="23">
        <v>2</v>
      </c>
      <c r="F1646" s="28">
        <v>14426.07</v>
      </c>
      <c r="G1646" s="23" t="s">
        <v>86</v>
      </c>
      <c r="H1646" s="23" t="s">
        <v>85</v>
      </c>
      <c r="I1646" s="23" t="s">
        <v>4808</v>
      </c>
      <c r="J1646" s="23">
        <f>IF(TRIM(B1646)="?",'Cleaning Summary'!$B$28,B1646)</f>
        <v>1999</v>
      </c>
      <c r="K1646" s="23" t="str">
        <f>IF(TRIM(C1646)="?",'Cleaning Summary'!$B$27,C1646)</f>
        <v>Aug</v>
      </c>
      <c r="L1646" s="23" t="str">
        <f>IF(TRIM(G1646)="?",'Cleaning Summary'!$B$40,G1646)</f>
        <v>tier - 2</v>
      </c>
      <c r="M1646" s="23" t="str">
        <f>IF(TRIM(H1646)="?",'Cleaning Summary'!$B$45,H1646)</f>
        <v>tier - 1</v>
      </c>
      <c r="N1646" s="23" t="str">
        <f>IF(TRIM(I1646)="?",'Cleaning Summary'!$B$29,I1646)</f>
        <v>R1012</v>
      </c>
      <c r="O1646" s="29">
        <f>DATE(J1646,MATCH(K1646,{"Jan","Feb","Mar","Apr","May","Jun","Jul","Aug","Sep","Oct","Nov","Dec"},0),D1646)</f>
        <v>36382</v>
      </c>
      <c r="P1646" s="23">
        <f>DATEDIF(O1646,'Cleaning Summary'!$B$62,"Y")</f>
        <v>23</v>
      </c>
    </row>
    <row r="1647" spans="1:16" x14ac:dyDescent="0.35">
      <c r="A1647" s="23" t="s">
        <v>1503</v>
      </c>
      <c r="B1647" s="23">
        <v>1967</v>
      </c>
      <c r="C1647" s="23" t="s">
        <v>4810</v>
      </c>
      <c r="D1647" s="23">
        <v>15</v>
      </c>
      <c r="E1647" s="23">
        <v>0</v>
      </c>
      <c r="F1647" s="28">
        <v>14426.66</v>
      </c>
      <c r="G1647" s="23" t="s">
        <v>86</v>
      </c>
      <c r="H1647" s="23" t="s">
        <v>86</v>
      </c>
      <c r="I1647" s="23" t="s">
        <v>4824</v>
      </c>
      <c r="J1647" s="23">
        <f>IF(TRIM(B1647)="?",'Cleaning Summary'!$B$28,B1647)</f>
        <v>1967</v>
      </c>
      <c r="K1647" s="23" t="str">
        <f>IF(TRIM(C1647)="?",'Cleaning Summary'!$B$27,C1647)</f>
        <v>Aug</v>
      </c>
      <c r="L1647" s="23" t="str">
        <f>IF(TRIM(G1647)="?",'Cleaning Summary'!$B$40,G1647)</f>
        <v>tier - 2</v>
      </c>
      <c r="M1647" s="23" t="str">
        <f>IF(TRIM(H1647)="?",'Cleaning Summary'!$B$45,H1647)</f>
        <v>tier - 2</v>
      </c>
      <c r="N1647" s="23" t="str">
        <f>IF(TRIM(I1647)="?",'Cleaning Summary'!$B$29,I1647)</f>
        <v>R1026</v>
      </c>
      <c r="O1647" s="29">
        <f>DATE(J1647,MATCH(K1647,{"Jan","Feb","Mar","Apr","May","Jun","Jul","Aug","Sep","Oct","Nov","Dec"},0),D1647)</f>
        <v>24699</v>
      </c>
      <c r="P1647" s="23">
        <f>DATEDIF(O1647,'Cleaning Summary'!$B$62,"Y")</f>
        <v>55</v>
      </c>
    </row>
    <row r="1648" spans="1:16" x14ac:dyDescent="0.35">
      <c r="A1648" s="23" t="s">
        <v>1501</v>
      </c>
      <c r="B1648" s="23">
        <v>1967</v>
      </c>
      <c r="C1648" s="23" t="s">
        <v>4806</v>
      </c>
      <c r="D1648" s="23">
        <v>4</v>
      </c>
      <c r="E1648" s="23">
        <v>0</v>
      </c>
      <c r="F1648" s="28">
        <v>14427.63</v>
      </c>
      <c r="G1648" s="23" t="s">
        <v>86</v>
      </c>
      <c r="H1648" s="23" t="s">
        <v>86</v>
      </c>
      <c r="I1648" s="23" t="s">
        <v>4821</v>
      </c>
      <c r="J1648" s="23">
        <f>IF(TRIM(B1648)="?",'Cleaning Summary'!$B$28,B1648)</f>
        <v>1967</v>
      </c>
      <c r="K1648" s="23" t="str">
        <f>IF(TRIM(C1648)="?",'Cleaning Summary'!$B$27,C1648)</f>
        <v>Nov</v>
      </c>
      <c r="L1648" s="23" t="str">
        <f>IF(TRIM(G1648)="?",'Cleaning Summary'!$B$40,G1648)</f>
        <v>tier - 2</v>
      </c>
      <c r="M1648" s="23" t="str">
        <f>IF(TRIM(H1648)="?",'Cleaning Summary'!$B$45,H1648)</f>
        <v>tier - 2</v>
      </c>
      <c r="N1648" s="23" t="str">
        <f>IF(TRIM(I1648)="?",'Cleaning Summary'!$B$29,I1648)</f>
        <v>R1021</v>
      </c>
      <c r="O1648" s="29">
        <f>DATE(J1648,MATCH(K1648,{"Jan","Feb","Mar","Apr","May","Jun","Jul","Aug","Sep","Oct","Nov","Dec"},0),D1648)</f>
        <v>24780</v>
      </c>
      <c r="P1648" s="23">
        <f>DATEDIF(O1648,'Cleaning Summary'!$B$62,"Y")</f>
        <v>55</v>
      </c>
    </row>
    <row r="1649" spans="1:16" x14ac:dyDescent="0.35">
      <c r="A1649" s="23" t="s">
        <v>1499</v>
      </c>
      <c r="B1649" s="23">
        <v>1959</v>
      </c>
      <c r="C1649" s="23" t="s">
        <v>4807</v>
      </c>
      <c r="D1649" s="23">
        <v>29</v>
      </c>
      <c r="E1649" s="23">
        <v>0</v>
      </c>
      <c r="F1649" s="28">
        <v>14449.85</v>
      </c>
      <c r="G1649" s="23" t="s">
        <v>86</v>
      </c>
      <c r="H1649" s="23" t="s">
        <v>85</v>
      </c>
      <c r="I1649" s="23" t="s">
        <v>4818</v>
      </c>
      <c r="J1649" s="23">
        <f>IF(TRIM(B1649)="?",'Cleaning Summary'!$B$28,B1649)</f>
        <v>1959</v>
      </c>
      <c r="K1649" s="23" t="str">
        <f>IF(TRIM(C1649)="?",'Cleaning Summary'!$B$27,C1649)</f>
        <v>Jun</v>
      </c>
      <c r="L1649" s="23" t="str">
        <f>IF(TRIM(G1649)="?",'Cleaning Summary'!$B$40,G1649)</f>
        <v>tier - 2</v>
      </c>
      <c r="M1649" s="23" t="str">
        <f>IF(TRIM(H1649)="?",'Cleaning Summary'!$B$45,H1649)</f>
        <v>tier - 1</v>
      </c>
      <c r="N1649" s="23" t="str">
        <f>IF(TRIM(I1649)="?",'Cleaning Summary'!$B$29,I1649)</f>
        <v>R1024</v>
      </c>
      <c r="O1649" s="29">
        <f>DATE(J1649,MATCH(K1649,{"Jan","Feb","Mar","Apr","May","Jun","Jul","Aug","Sep","Oct","Nov","Dec"},0),D1649)</f>
        <v>21730</v>
      </c>
      <c r="P1649" s="23">
        <f>DATEDIF(O1649,'Cleaning Summary'!$B$62,"Y")</f>
        <v>63</v>
      </c>
    </row>
    <row r="1650" spans="1:16" x14ac:dyDescent="0.35">
      <c r="A1650" s="23" t="s">
        <v>1497</v>
      </c>
      <c r="B1650" s="23">
        <v>1959</v>
      </c>
      <c r="C1650" s="23" t="s">
        <v>4810</v>
      </c>
      <c r="D1650" s="23">
        <v>3</v>
      </c>
      <c r="E1650" s="23">
        <v>0</v>
      </c>
      <c r="F1650" s="28">
        <v>14451.84</v>
      </c>
      <c r="G1650" s="23" t="s">
        <v>86</v>
      </c>
      <c r="H1650" s="23" t="s">
        <v>87</v>
      </c>
      <c r="I1650" s="23" t="s">
        <v>4819</v>
      </c>
      <c r="J1650" s="23">
        <f>IF(TRIM(B1650)="?",'Cleaning Summary'!$B$28,B1650)</f>
        <v>1959</v>
      </c>
      <c r="K1650" s="23" t="str">
        <f>IF(TRIM(C1650)="?",'Cleaning Summary'!$B$27,C1650)</f>
        <v>Aug</v>
      </c>
      <c r="L1650" s="23" t="str">
        <f>IF(TRIM(G1650)="?",'Cleaning Summary'!$B$40,G1650)</f>
        <v>tier - 2</v>
      </c>
      <c r="M1650" s="23" t="str">
        <f>IF(TRIM(H1650)="?",'Cleaning Summary'!$B$45,H1650)</f>
        <v>tier - 3</v>
      </c>
      <c r="N1650" s="23" t="str">
        <f>IF(TRIM(I1650)="?",'Cleaning Summary'!$B$29,I1650)</f>
        <v>R1023</v>
      </c>
      <c r="O1650" s="29">
        <f>DATE(J1650,MATCH(K1650,{"Jan","Feb","Mar","Apr","May","Jun","Jul","Aug","Sep","Oct","Nov","Dec"},0),D1650)</f>
        <v>21765</v>
      </c>
      <c r="P1650" s="23">
        <f>DATEDIF(O1650,'Cleaning Summary'!$B$62,"Y")</f>
        <v>63</v>
      </c>
    </row>
    <row r="1651" spans="1:16" x14ac:dyDescent="0.35">
      <c r="A1651" s="23" t="s">
        <v>1495</v>
      </c>
      <c r="B1651" s="23">
        <v>1996</v>
      </c>
      <c r="C1651" s="23" t="s">
        <v>4806</v>
      </c>
      <c r="D1651" s="23">
        <v>10</v>
      </c>
      <c r="E1651" s="23">
        <v>2</v>
      </c>
      <c r="F1651" s="28">
        <v>14455.64</v>
      </c>
      <c r="G1651" s="23" t="s">
        <v>86</v>
      </c>
      <c r="H1651" s="23" t="s">
        <v>87</v>
      </c>
      <c r="I1651" s="23" t="s">
        <v>4818</v>
      </c>
      <c r="J1651" s="23">
        <f>IF(TRIM(B1651)="?",'Cleaning Summary'!$B$28,B1651)</f>
        <v>1996</v>
      </c>
      <c r="K1651" s="23" t="str">
        <f>IF(TRIM(C1651)="?",'Cleaning Summary'!$B$27,C1651)</f>
        <v>Nov</v>
      </c>
      <c r="L1651" s="23" t="str">
        <f>IF(TRIM(G1651)="?",'Cleaning Summary'!$B$40,G1651)</f>
        <v>tier - 2</v>
      </c>
      <c r="M1651" s="23" t="str">
        <f>IF(TRIM(H1651)="?",'Cleaning Summary'!$B$45,H1651)</f>
        <v>tier - 3</v>
      </c>
      <c r="N1651" s="23" t="str">
        <f>IF(TRIM(I1651)="?",'Cleaning Summary'!$B$29,I1651)</f>
        <v>R1024</v>
      </c>
      <c r="O1651" s="29">
        <f>DATE(J1651,MATCH(K1651,{"Jan","Feb","Mar","Apr","May","Jun","Jul","Aug","Sep","Oct","Nov","Dec"},0),D1651)</f>
        <v>35379</v>
      </c>
      <c r="P1651" s="23">
        <f>DATEDIF(O1651,'Cleaning Summary'!$B$62,"Y")</f>
        <v>26</v>
      </c>
    </row>
    <row r="1652" spans="1:16" x14ac:dyDescent="0.35">
      <c r="A1652" s="23" t="s">
        <v>1493</v>
      </c>
      <c r="B1652" s="23">
        <v>1976</v>
      </c>
      <c r="C1652" s="23" t="s">
        <v>4806</v>
      </c>
      <c r="D1652" s="23">
        <v>27</v>
      </c>
      <c r="E1652" s="23">
        <v>2</v>
      </c>
      <c r="F1652" s="28">
        <v>14470.01</v>
      </c>
      <c r="G1652" s="23" t="s">
        <v>86</v>
      </c>
      <c r="H1652" s="23" t="s">
        <v>87</v>
      </c>
      <c r="I1652" s="23" t="s">
        <v>4808</v>
      </c>
      <c r="J1652" s="23">
        <f>IF(TRIM(B1652)="?",'Cleaning Summary'!$B$28,B1652)</f>
        <v>1976</v>
      </c>
      <c r="K1652" s="23" t="str">
        <f>IF(TRIM(C1652)="?",'Cleaning Summary'!$B$27,C1652)</f>
        <v>Nov</v>
      </c>
      <c r="L1652" s="23" t="str">
        <f>IF(TRIM(G1652)="?",'Cleaning Summary'!$B$40,G1652)</f>
        <v>tier - 2</v>
      </c>
      <c r="M1652" s="23" t="str">
        <f>IF(TRIM(H1652)="?",'Cleaning Summary'!$B$45,H1652)</f>
        <v>tier - 3</v>
      </c>
      <c r="N1652" s="23" t="str">
        <f>IF(TRIM(I1652)="?",'Cleaning Summary'!$B$29,I1652)</f>
        <v>R1012</v>
      </c>
      <c r="O1652" s="29">
        <f>DATE(J1652,MATCH(K1652,{"Jan","Feb","Mar","Apr","May","Jun","Jul","Aug","Sep","Oct","Nov","Dec"},0),D1652)</f>
        <v>28091</v>
      </c>
      <c r="P1652" s="23">
        <f>DATEDIF(O1652,'Cleaning Summary'!$B$62,"Y")</f>
        <v>46</v>
      </c>
    </row>
    <row r="1653" spans="1:16" x14ac:dyDescent="0.35">
      <c r="A1653" s="23" t="s">
        <v>1491</v>
      </c>
      <c r="B1653" s="23">
        <v>1959</v>
      </c>
      <c r="C1653" s="23" t="s">
        <v>4806</v>
      </c>
      <c r="D1653" s="23">
        <v>20</v>
      </c>
      <c r="E1653" s="23">
        <v>1</v>
      </c>
      <c r="F1653" s="28">
        <v>14474.68</v>
      </c>
      <c r="G1653" s="23" t="s">
        <v>86</v>
      </c>
      <c r="H1653" s="23" t="s">
        <v>86</v>
      </c>
      <c r="I1653" s="23" t="s">
        <v>4805</v>
      </c>
      <c r="J1653" s="23">
        <f>IF(TRIM(B1653)="?",'Cleaning Summary'!$B$28,B1653)</f>
        <v>1959</v>
      </c>
      <c r="K1653" s="23" t="str">
        <f>IF(TRIM(C1653)="?",'Cleaning Summary'!$B$27,C1653)</f>
        <v>Nov</v>
      </c>
      <c r="L1653" s="23" t="str">
        <f>IF(TRIM(G1653)="?",'Cleaning Summary'!$B$40,G1653)</f>
        <v>tier - 2</v>
      </c>
      <c r="M1653" s="23" t="str">
        <f>IF(TRIM(H1653)="?",'Cleaning Summary'!$B$45,H1653)</f>
        <v>tier - 2</v>
      </c>
      <c r="N1653" s="23" t="str">
        <f>IF(TRIM(I1653)="?",'Cleaning Summary'!$B$29,I1653)</f>
        <v>R1013</v>
      </c>
      <c r="O1653" s="29">
        <f>DATE(J1653,MATCH(K1653,{"Jan","Feb","Mar","Apr","May","Jun","Jul","Aug","Sep","Oct","Nov","Dec"},0),D1653)</f>
        <v>21874</v>
      </c>
      <c r="P1653" s="23">
        <f>DATEDIF(O1653,'Cleaning Summary'!$B$62,"Y")</f>
        <v>63</v>
      </c>
    </row>
    <row r="1654" spans="1:16" x14ac:dyDescent="0.35">
      <c r="A1654" s="23" t="s">
        <v>1489</v>
      </c>
      <c r="B1654" s="23">
        <v>1979</v>
      </c>
      <c r="C1654" s="23" t="s">
        <v>4811</v>
      </c>
      <c r="D1654" s="23">
        <v>20</v>
      </c>
      <c r="E1654" s="23">
        <v>5</v>
      </c>
      <c r="F1654" s="28">
        <v>14478.33</v>
      </c>
      <c r="G1654" s="23" t="s">
        <v>86</v>
      </c>
      <c r="H1654" s="23" t="s">
        <v>86</v>
      </c>
      <c r="I1654" s="23" t="s">
        <v>4805</v>
      </c>
      <c r="J1654" s="23">
        <f>IF(TRIM(B1654)="?",'Cleaning Summary'!$B$28,B1654)</f>
        <v>1979</v>
      </c>
      <c r="K1654" s="23" t="str">
        <f>IF(TRIM(C1654)="?",'Cleaning Summary'!$B$27,C1654)</f>
        <v>Oct</v>
      </c>
      <c r="L1654" s="23" t="str">
        <f>IF(TRIM(G1654)="?",'Cleaning Summary'!$B$40,G1654)</f>
        <v>tier - 2</v>
      </c>
      <c r="M1654" s="23" t="str">
        <f>IF(TRIM(H1654)="?",'Cleaning Summary'!$B$45,H1654)</f>
        <v>tier - 2</v>
      </c>
      <c r="N1654" s="23" t="str">
        <f>IF(TRIM(I1654)="?",'Cleaning Summary'!$B$29,I1654)</f>
        <v>R1013</v>
      </c>
      <c r="O1654" s="29">
        <f>DATE(J1654,MATCH(K1654,{"Jan","Feb","Mar","Apr","May","Jun","Jul","Aug","Sep","Oct","Nov","Dec"},0),D1654)</f>
        <v>29148</v>
      </c>
      <c r="P1654" s="23">
        <f>DATEDIF(O1654,'Cleaning Summary'!$B$62,"Y")</f>
        <v>43</v>
      </c>
    </row>
    <row r="1655" spans="1:16" x14ac:dyDescent="0.35">
      <c r="A1655" s="23" t="s">
        <v>1487</v>
      </c>
      <c r="B1655" s="23">
        <v>1989</v>
      </c>
      <c r="C1655" s="23" t="s">
        <v>4804</v>
      </c>
      <c r="D1655" s="23">
        <v>22</v>
      </c>
      <c r="E1655" s="23">
        <v>3</v>
      </c>
      <c r="F1655" s="28">
        <v>14507.46</v>
      </c>
      <c r="G1655" s="23" t="s">
        <v>86</v>
      </c>
      <c r="H1655" s="23" t="s">
        <v>87</v>
      </c>
      <c r="I1655" s="23" t="s">
        <v>4808</v>
      </c>
      <c r="J1655" s="23">
        <f>IF(TRIM(B1655)="?",'Cleaning Summary'!$B$28,B1655)</f>
        <v>1989</v>
      </c>
      <c r="K1655" s="23" t="str">
        <f>IF(TRIM(C1655)="?",'Cleaning Summary'!$B$27,C1655)</f>
        <v>Jul</v>
      </c>
      <c r="L1655" s="23" t="str">
        <f>IF(TRIM(G1655)="?",'Cleaning Summary'!$B$40,G1655)</f>
        <v>tier - 2</v>
      </c>
      <c r="M1655" s="23" t="str">
        <f>IF(TRIM(H1655)="?",'Cleaning Summary'!$B$45,H1655)</f>
        <v>tier - 3</v>
      </c>
      <c r="N1655" s="23" t="str">
        <f>IF(TRIM(I1655)="?",'Cleaning Summary'!$B$29,I1655)</f>
        <v>R1012</v>
      </c>
      <c r="O1655" s="29">
        <f>DATE(J1655,MATCH(K1655,{"Jan","Feb","Mar","Apr","May","Jun","Jul","Aug","Sep","Oct","Nov","Dec"},0),D1655)</f>
        <v>32711</v>
      </c>
      <c r="P1655" s="23">
        <f>DATEDIF(O1655,'Cleaning Summary'!$B$62,"Y")</f>
        <v>33</v>
      </c>
    </row>
    <row r="1656" spans="1:16" x14ac:dyDescent="0.35">
      <c r="A1656" s="23" t="s">
        <v>1485</v>
      </c>
      <c r="B1656" s="23">
        <v>1989</v>
      </c>
      <c r="C1656" s="23" t="s">
        <v>4804</v>
      </c>
      <c r="D1656" s="23">
        <v>14</v>
      </c>
      <c r="E1656" s="23">
        <v>3</v>
      </c>
      <c r="F1656" s="28">
        <v>14547.26</v>
      </c>
      <c r="G1656" s="23" t="s">
        <v>86</v>
      </c>
      <c r="H1656" s="23" t="s">
        <v>87</v>
      </c>
      <c r="I1656" s="23" t="s">
        <v>4812</v>
      </c>
      <c r="J1656" s="23">
        <f>IF(TRIM(B1656)="?",'Cleaning Summary'!$B$28,B1656)</f>
        <v>1989</v>
      </c>
      <c r="K1656" s="23" t="str">
        <f>IF(TRIM(C1656)="?",'Cleaning Summary'!$B$27,C1656)</f>
        <v>Jul</v>
      </c>
      <c r="L1656" s="23" t="str">
        <f>IF(TRIM(G1656)="?",'Cleaning Summary'!$B$40,G1656)</f>
        <v>tier - 2</v>
      </c>
      <c r="M1656" s="23" t="str">
        <f>IF(TRIM(H1656)="?",'Cleaning Summary'!$B$45,H1656)</f>
        <v>tier - 3</v>
      </c>
      <c r="N1656" s="23" t="str">
        <f>IF(TRIM(I1656)="?",'Cleaning Summary'!$B$29,I1656)</f>
        <v>R1011</v>
      </c>
      <c r="O1656" s="29">
        <f>DATE(J1656,MATCH(K1656,{"Jan","Feb","Mar","Apr","May","Jun","Jul","Aug","Sep","Oct","Nov","Dec"},0),D1656)</f>
        <v>32703</v>
      </c>
      <c r="P1656" s="23">
        <f>DATEDIF(O1656,'Cleaning Summary'!$B$62,"Y")</f>
        <v>33</v>
      </c>
    </row>
    <row r="1657" spans="1:16" x14ac:dyDescent="0.35">
      <c r="A1657" s="23" t="s">
        <v>1483</v>
      </c>
      <c r="B1657" s="23">
        <v>1998</v>
      </c>
      <c r="C1657" s="23" t="s">
        <v>73</v>
      </c>
      <c r="D1657" s="23">
        <v>12</v>
      </c>
      <c r="E1657" s="23">
        <v>0</v>
      </c>
      <c r="F1657" s="28">
        <v>14571.89</v>
      </c>
      <c r="G1657" s="23" t="s">
        <v>86</v>
      </c>
      <c r="H1657" s="23" t="s">
        <v>85</v>
      </c>
      <c r="I1657" s="23" t="s">
        <v>4818</v>
      </c>
      <c r="J1657" s="23">
        <f>IF(TRIM(B1657)="?",'Cleaning Summary'!$B$28,B1657)</f>
        <v>1998</v>
      </c>
      <c r="K1657" s="23" t="str">
        <f>IF(TRIM(C1657)="?",'Cleaning Summary'!$B$27,C1657)</f>
        <v>Sep</v>
      </c>
      <c r="L1657" s="23" t="str">
        <f>IF(TRIM(G1657)="?",'Cleaning Summary'!$B$40,G1657)</f>
        <v>tier - 2</v>
      </c>
      <c r="M1657" s="23" t="str">
        <f>IF(TRIM(H1657)="?",'Cleaning Summary'!$B$45,H1657)</f>
        <v>tier - 1</v>
      </c>
      <c r="N1657" s="23" t="str">
        <f>IF(TRIM(I1657)="?",'Cleaning Summary'!$B$29,I1657)</f>
        <v>R1024</v>
      </c>
      <c r="O1657" s="29">
        <f>DATE(J1657,MATCH(K1657,{"Jan","Feb","Mar","Apr","May","Jun","Jul","Aug","Sep","Oct","Nov","Dec"},0),D1657)</f>
        <v>36050</v>
      </c>
      <c r="P1657" s="23">
        <f>DATEDIF(O1657,'Cleaning Summary'!$B$62,"Y")</f>
        <v>24</v>
      </c>
    </row>
    <row r="1658" spans="1:16" x14ac:dyDescent="0.35">
      <c r="A1658" s="23" t="s">
        <v>1481</v>
      </c>
      <c r="B1658" s="23">
        <v>1962</v>
      </c>
      <c r="C1658" s="23" t="s">
        <v>4809</v>
      </c>
      <c r="D1658" s="23">
        <v>3</v>
      </c>
      <c r="E1658" s="23">
        <v>0</v>
      </c>
      <c r="F1658" s="28">
        <v>14574.64</v>
      </c>
      <c r="G1658" s="23" t="s">
        <v>86</v>
      </c>
      <c r="H1658" s="23" t="s">
        <v>85</v>
      </c>
      <c r="I1658" s="23" t="s">
        <v>4817</v>
      </c>
      <c r="J1658" s="23">
        <f>IF(TRIM(B1658)="?",'Cleaning Summary'!$B$28,B1658)</f>
        <v>1962</v>
      </c>
      <c r="K1658" s="23" t="str">
        <f>IF(TRIM(C1658)="?",'Cleaning Summary'!$B$27,C1658)</f>
        <v>Dec</v>
      </c>
      <c r="L1658" s="23" t="str">
        <f>IF(TRIM(G1658)="?",'Cleaning Summary'!$B$40,G1658)</f>
        <v>tier - 2</v>
      </c>
      <c r="M1658" s="23" t="str">
        <f>IF(TRIM(H1658)="?",'Cleaning Summary'!$B$45,H1658)</f>
        <v>tier - 1</v>
      </c>
      <c r="N1658" s="23" t="str">
        <f>IF(TRIM(I1658)="?",'Cleaning Summary'!$B$29,I1658)</f>
        <v>R1025</v>
      </c>
      <c r="O1658" s="29">
        <f>DATE(J1658,MATCH(K1658,{"Jan","Feb","Mar","Apr","May","Jun","Jul","Aug","Sep","Oct","Nov","Dec"},0),D1658)</f>
        <v>22983</v>
      </c>
      <c r="P1658" s="23">
        <f>DATEDIF(O1658,'Cleaning Summary'!$B$62,"Y")</f>
        <v>60</v>
      </c>
    </row>
    <row r="1659" spans="1:16" x14ac:dyDescent="0.35">
      <c r="A1659" s="23" t="s">
        <v>1479</v>
      </c>
      <c r="B1659" s="23">
        <v>1963</v>
      </c>
      <c r="C1659" s="23" t="s">
        <v>4811</v>
      </c>
      <c r="D1659" s="23">
        <v>14</v>
      </c>
      <c r="E1659" s="23">
        <v>3</v>
      </c>
      <c r="F1659" s="28">
        <v>14590.63</v>
      </c>
      <c r="G1659" s="23" t="s">
        <v>86</v>
      </c>
      <c r="H1659" s="23" t="s">
        <v>85</v>
      </c>
      <c r="I1659" s="23" t="s">
        <v>4818</v>
      </c>
      <c r="J1659" s="23">
        <f>IF(TRIM(B1659)="?",'Cleaning Summary'!$B$28,B1659)</f>
        <v>1963</v>
      </c>
      <c r="K1659" s="23" t="str">
        <f>IF(TRIM(C1659)="?",'Cleaning Summary'!$B$27,C1659)</f>
        <v>Oct</v>
      </c>
      <c r="L1659" s="23" t="str">
        <f>IF(TRIM(G1659)="?",'Cleaning Summary'!$B$40,G1659)</f>
        <v>tier - 2</v>
      </c>
      <c r="M1659" s="23" t="str">
        <f>IF(TRIM(H1659)="?",'Cleaning Summary'!$B$45,H1659)</f>
        <v>tier - 1</v>
      </c>
      <c r="N1659" s="23" t="str">
        <f>IF(TRIM(I1659)="?",'Cleaning Summary'!$B$29,I1659)</f>
        <v>R1024</v>
      </c>
      <c r="O1659" s="29">
        <f>DATE(J1659,MATCH(K1659,{"Jan","Feb","Mar","Apr","May","Jun","Jul","Aug","Sep","Oct","Nov","Dec"},0),D1659)</f>
        <v>23298</v>
      </c>
      <c r="P1659" s="23">
        <f>DATEDIF(O1659,'Cleaning Summary'!$B$62,"Y")</f>
        <v>59</v>
      </c>
    </row>
    <row r="1660" spans="1:16" x14ac:dyDescent="0.35">
      <c r="A1660" s="23" t="s">
        <v>1477</v>
      </c>
      <c r="B1660" s="23">
        <v>1967</v>
      </c>
      <c r="C1660" s="23" t="s">
        <v>4804</v>
      </c>
      <c r="D1660" s="23">
        <v>18</v>
      </c>
      <c r="E1660" s="23">
        <v>0</v>
      </c>
      <c r="F1660" s="28">
        <v>14600.62</v>
      </c>
      <c r="G1660" s="23" t="s">
        <v>86</v>
      </c>
      <c r="H1660" s="23" t="s">
        <v>87</v>
      </c>
      <c r="I1660" s="23" t="s">
        <v>4825</v>
      </c>
      <c r="J1660" s="23">
        <f>IF(TRIM(B1660)="?",'Cleaning Summary'!$B$28,B1660)</f>
        <v>1967</v>
      </c>
      <c r="K1660" s="23" t="str">
        <f>IF(TRIM(C1660)="?",'Cleaning Summary'!$B$27,C1660)</f>
        <v>Jul</v>
      </c>
      <c r="L1660" s="23" t="str">
        <f>IF(TRIM(G1660)="?",'Cleaning Summary'!$B$40,G1660)</f>
        <v>tier - 2</v>
      </c>
      <c r="M1660" s="23" t="str">
        <f>IF(TRIM(H1660)="?",'Cleaning Summary'!$B$45,H1660)</f>
        <v>tier - 3</v>
      </c>
      <c r="N1660" s="23" t="str">
        <f>IF(TRIM(I1660)="?",'Cleaning Summary'!$B$29,I1660)</f>
        <v>R1022</v>
      </c>
      <c r="O1660" s="29">
        <f>DATE(J1660,MATCH(K1660,{"Jan","Feb","Mar","Apr","May","Jun","Jul","Aug","Sep","Oct","Nov","Dec"},0),D1660)</f>
        <v>24671</v>
      </c>
      <c r="P1660" s="23">
        <f>DATEDIF(O1660,'Cleaning Summary'!$B$62,"Y")</f>
        <v>55</v>
      </c>
    </row>
    <row r="1661" spans="1:16" x14ac:dyDescent="0.35">
      <c r="A1661" s="23" t="s">
        <v>1475</v>
      </c>
      <c r="B1661" s="23">
        <v>1965</v>
      </c>
      <c r="C1661" s="23" t="s">
        <v>4806</v>
      </c>
      <c r="D1661" s="23">
        <v>8</v>
      </c>
      <c r="E1661" s="23">
        <v>0</v>
      </c>
      <c r="F1661" s="28">
        <v>14612.33</v>
      </c>
      <c r="G1661" s="23" t="s">
        <v>86</v>
      </c>
      <c r="H1661" s="23" t="s">
        <v>87</v>
      </c>
      <c r="I1661" s="23" t="s">
        <v>4821</v>
      </c>
      <c r="J1661" s="23">
        <f>IF(TRIM(B1661)="?",'Cleaning Summary'!$B$28,B1661)</f>
        <v>1965</v>
      </c>
      <c r="K1661" s="23" t="str">
        <f>IF(TRIM(C1661)="?",'Cleaning Summary'!$B$27,C1661)</f>
        <v>Nov</v>
      </c>
      <c r="L1661" s="23" t="str">
        <f>IF(TRIM(G1661)="?",'Cleaning Summary'!$B$40,G1661)</f>
        <v>tier - 2</v>
      </c>
      <c r="M1661" s="23" t="str">
        <f>IF(TRIM(H1661)="?",'Cleaning Summary'!$B$45,H1661)</f>
        <v>tier - 3</v>
      </c>
      <c r="N1661" s="23" t="str">
        <f>IF(TRIM(I1661)="?",'Cleaning Summary'!$B$29,I1661)</f>
        <v>R1021</v>
      </c>
      <c r="O1661" s="29">
        <f>DATE(J1661,MATCH(K1661,{"Jan","Feb","Mar","Apr","May","Jun","Jul","Aug","Sep","Oct","Nov","Dec"},0),D1661)</f>
        <v>24054</v>
      </c>
      <c r="P1661" s="23">
        <f>DATEDIF(O1661,'Cleaning Summary'!$B$62,"Y")</f>
        <v>57</v>
      </c>
    </row>
    <row r="1662" spans="1:16" x14ac:dyDescent="0.35">
      <c r="A1662" s="23" t="s">
        <v>1473</v>
      </c>
      <c r="B1662" s="23">
        <v>1991</v>
      </c>
      <c r="C1662" s="23" t="s">
        <v>4810</v>
      </c>
      <c r="D1662" s="23">
        <v>21</v>
      </c>
      <c r="E1662" s="23">
        <v>3</v>
      </c>
      <c r="F1662" s="28">
        <v>14630.52</v>
      </c>
      <c r="G1662" s="23" t="s">
        <v>86</v>
      </c>
      <c r="H1662" s="23" t="s">
        <v>87</v>
      </c>
      <c r="I1662" s="23" t="s">
        <v>4812</v>
      </c>
      <c r="J1662" s="23">
        <f>IF(TRIM(B1662)="?",'Cleaning Summary'!$B$28,B1662)</f>
        <v>1991</v>
      </c>
      <c r="K1662" s="23" t="str">
        <f>IF(TRIM(C1662)="?",'Cleaning Summary'!$B$27,C1662)</f>
        <v>Aug</v>
      </c>
      <c r="L1662" s="23" t="str">
        <f>IF(TRIM(G1662)="?",'Cleaning Summary'!$B$40,G1662)</f>
        <v>tier - 2</v>
      </c>
      <c r="M1662" s="23" t="str">
        <f>IF(TRIM(H1662)="?",'Cleaning Summary'!$B$45,H1662)</f>
        <v>tier - 3</v>
      </c>
      <c r="N1662" s="23" t="str">
        <f>IF(TRIM(I1662)="?",'Cleaning Summary'!$B$29,I1662)</f>
        <v>R1011</v>
      </c>
      <c r="O1662" s="29">
        <f>DATE(J1662,MATCH(K1662,{"Jan","Feb","Mar","Apr","May","Jun","Jul","Aug","Sep","Oct","Nov","Dec"},0),D1662)</f>
        <v>33471</v>
      </c>
      <c r="P1662" s="23">
        <f>DATEDIF(O1662,'Cleaning Summary'!$B$62,"Y")</f>
        <v>31</v>
      </c>
    </row>
    <row r="1663" spans="1:16" x14ac:dyDescent="0.35">
      <c r="A1663" s="23" t="s">
        <v>1471</v>
      </c>
      <c r="B1663" s="23">
        <v>1967</v>
      </c>
      <c r="C1663" s="23" t="s">
        <v>73</v>
      </c>
      <c r="D1663" s="23">
        <v>1</v>
      </c>
      <c r="E1663" s="23">
        <v>0</v>
      </c>
      <c r="F1663" s="28">
        <v>14640.35</v>
      </c>
      <c r="G1663" s="23" t="s">
        <v>86</v>
      </c>
      <c r="H1663" s="23" t="s">
        <v>87</v>
      </c>
      <c r="I1663" s="23" t="s">
        <v>4824</v>
      </c>
      <c r="J1663" s="23">
        <f>IF(TRIM(B1663)="?",'Cleaning Summary'!$B$28,B1663)</f>
        <v>1967</v>
      </c>
      <c r="K1663" s="23" t="str">
        <f>IF(TRIM(C1663)="?",'Cleaning Summary'!$B$27,C1663)</f>
        <v>Sep</v>
      </c>
      <c r="L1663" s="23" t="str">
        <f>IF(TRIM(G1663)="?",'Cleaning Summary'!$B$40,G1663)</f>
        <v>tier - 2</v>
      </c>
      <c r="M1663" s="23" t="str">
        <f>IF(TRIM(H1663)="?",'Cleaning Summary'!$B$45,H1663)</f>
        <v>tier - 3</v>
      </c>
      <c r="N1663" s="23" t="str">
        <f>IF(TRIM(I1663)="?",'Cleaning Summary'!$B$29,I1663)</f>
        <v>R1026</v>
      </c>
      <c r="O1663" s="29">
        <f>DATE(J1663,MATCH(K1663,{"Jan","Feb","Mar","Apr","May","Jun","Jul","Aug","Sep","Oct","Nov","Dec"},0),D1663)</f>
        <v>24716</v>
      </c>
      <c r="P1663" s="23">
        <f>DATEDIF(O1663,'Cleaning Summary'!$B$62,"Y")</f>
        <v>55</v>
      </c>
    </row>
    <row r="1664" spans="1:16" x14ac:dyDescent="0.35">
      <c r="A1664" s="23" t="s">
        <v>1469</v>
      </c>
      <c r="B1664" s="23">
        <v>1981</v>
      </c>
      <c r="C1664" s="23" t="s">
        <v>4806</v>
      </c>
      <c r="D1664" s="23">
        <v>13</v>
      </c>
      <c r="E1664" s="23">
        <v>1</v>
      </c>
      <c r="F1664" s="28">
        <v>14657.2</v>
      </c>
      <c r="G1664" s="23" t="s">
        <v>86</v>
      </c>
      <c r="H1664" s="23" t="s">
        <v>85</v>
      </c>
      <c r="I1664" s="23" t="s">
        <v>4808</v>
      </c>
      <c r="J1664" s="23">
        <f>IF(TRIM(B1664)="?",'Cleaning Summary'!$B$28,B1664)</f>
        <v>1981</v>
      </c>
      <c r="K1664" s="23" t="str">
        <f>IF(TRIM(C1664)="?",'Cleaning Summary'!$B$27,C1664)</f>
        <v>Nov</v>
      </c>
      <c r="L1664" s="23" t="str">
        <f>IF(TRIM(G1664)="?",'Cleaning Summary'!$B$40,G1664)</f>
        <v>tier - 2</v>
      </c>
      <c r="M1664" s="23" t="str">
        <f>IF(TRIM(H1664)="?",'Cleaning Summary'!$B$45,H1664)</f>
        <v>tier - 1</v>
      </c>
      <c r="N1664" s="23" t="str">
        <f>IF(TRIM(I1664)="?",'Cleaning Summary'!$B$29,I1664)</f>
        <v>R1012</v>
      </c>
      <c r="O1664" s="29">
        <f>DATE(J1664,MATCH(K1664,{"Jan","Feb","Mar","Apr","May","Jun","Jul","Aug","Sep","Oct","Nov","Dec"},0),D1664)</f>
        <v>29903</v>
      </c>
      <c r="P1664" s="23">
        <f>DATEDIF(O1664,'Cleaning Summary'!$B$62,"Y")</f>
        <v>41</v>
      </c>
    </row>
    <row r="1665" spans="1:16" x14ac:dyDescent="0.35">
      <c r="A1665" s="23" t="s">
        <v>1467</v>
      </c>
      <c r="B1665" s="23">
        <v>1969</v>
      </c>
      <c r="C1665" s="23" t="s">
        <v>4811</v>
      </c>
      <c r="D1665" s="23">
        <v>20</v>
      </c>
      <c r="E1665" s="23">
        <v>0</v>
      </c>
      <c r="F1665" s="28">
        <v>14665.75</v>
      </c>
      <c r="G1665" s="23" t="s">
        <v>86</v>
      </c>
      <c r="H1665" s="23" t="s">
        <v>85</v>
      </c>
      <c r="I1665" s="23" t="s">
        <v>4808</v>
      </c>
      <c r="J1665" s="23">
        <f>IF(TRIM(B1665)="?",'Cleaning Summary'!$B$28,B1665)</f>
        <v>1969</v>
      </c>
      <c r="K1665" s="23" t="str">
        <f>IF(TRIM(C1665)="?",'Cleaning Summary'!$B$27,C1665)</f>
        <v>Oct</v>
      </c>
      <c r="L1665" s="23" t="str">
        <f>IF(TRIM(G1665)="?",'Cleaning Summary'!$B$40,G1665)</f>
        <v>tier - 2</v>
      </c>
      <c r="M1665" s="23" t="str">
        <f>IF(TRIM(H1665)="?",'Cleaning Summary'!$B$45,H1665)</f>
        <v>tier - 1</v>
      </c>
      <c r="N1665" s="23" t="str">
        <f>IF(TRIM(I1665)="?",'Cleaning Summary'!$B$29,I1665)</f>
        <v>R1012</v>
      </c>
      <c r="O1665" s="29">
        <f>DATE(J1665,MATCH(K1665,{"Jan","Feb","Mar","Apr","May","Jun","Jul","Aug","Sep","Oct","Nov","Dec"},0),D1665)</f>
        <v>25496</v>
      </c>
      <c r="P1665" s="23">
        <f>DATEDIF(O1665,'Cleaning Summary'!$B$62,"Y")</f>
        <v>53</v>
      </c>
    </row>
    <row r="1666" spans="1:16" x14ac:dyDescent="0.35">
      <c r="A1666" s="23" t="s">
        <v>1465</v>
      </c>
      <c r="B1666" s="23">
        <v>1958</v>
      </c>
      <c r="C1666" s="23" t="s">
        <v>4804</v>
      </c>
      <c r="D1666" s="23">
        <v>23</v>
      </c>
      <c r="E1666" s="23">
        <v>0</v>
      </c>
      <c r="F1666" s="28">
        <v>14692.67</v>
      </c>
      <c r="G1666" s="23" t="s">
        <v>86</v>
      </c>
      <c r="H1666" s="23" t="s">
        <v>85</v>
      </c>
      <c r="I1666" s="23" t="s">
        <v>4808</v>
      </c>
      <c r="J1666" s="23">
        <f>IF(TRIM(B1666)="?",'Cleaning Summary'!$B$28,B1666)</f>
        <v>1958</v>
      </c>
      <c r="K1666" s="23" t="str">
        <f>IF(TRIM(C1666)="?",'Cleaning Summary'!$B$27,C1666)</f>
        <v>Jul</v>
      </c>
      <c r="L1666" s="23" t="str">
        <f>IF(TRIM(G1666)="?",'Cleaning Summary'!$B$40,G1666)</f>
        <v>tier - 2</v>
      </c>
      <c r="M1666" s="23" t="str">
        <f>IF(TRIM(H1666)="?",'Cleaning Summary'!$B$45,H1666)</f>
        <v>tier - 1</v>
      </c>
      <c r="N1666" s="23" t="str">
        <f>IF(TRIM(I1666)="?",'Cleaning Summary'!$B$29,I1666)</f>
        <v>R1012</v>
      </c>
      <c r="O1666" s="29">
        <f>DATE(J1666,MATCH(K1666,{"Jan","Feb","Mar","Apr","May","Jun","Jul","Aug","Sep","Oct","Nov","Dec"},0),D1666)</f>
        <v>21389</v>
      </c>
      <c r="P1666" s="23">
        <f>DATEDIF(O1666,'Cleaning Summary'!$B$62,"Y")</f>
        <v>64</v>
      </c>
    </row>
    <row r="1667" spans="1:16" x14ac:dyDescent="0.35">
      <c r="A1667" s="23" t="s">
        <v>1463</v>
      </c>
      <c r="B1667" s="23">
        <v>1982</v>
      </c>
      <c r="C1667" s="23" t="s">
        <v>73</v>
      </c>
      <c r="D1667" s="23">
        <v>4</v>
      </c>
      <c r="E1667" s="23">
        <v>3</v>
      </c>
      <c r="F1667" s="28">
        <v>14696.77</v>
      </c>
      <c r="G1667" s="23" t="s">
        <v>86</v>
      </c>
      <c r="H1667" s="23" t="s">
        <v>86</v>
      </c>
      <c r="I1667" s="23" t="s">
        <v>4812</v>
      </c>
      <c r="J1667" s="23">
        <f>IF(TRIM(B1667)="?",'Cleaning Summary'!$B$28,B1667)</f>
        <v>1982</v>
      </c>
      <c r="K1667" s="23" t="str">
        <f>IF(TRIM(C1667)="?",'Cleaning Summary'!$B$27,C1667)</f>
        <v>Sep</v>
      </c>
      <c r="L1667" s="23" t="str">
        <f>IF(TRIM(G1667)="?",'Cleaning Summary'!$B$40,G1667)</f>
        <v>tier - 2</v>
      </c>
      <c r="M1667" s="23" t="str">
        <f>IF(TRIM(H1667)="?",'Cleaning Summary'!$B$45,H1667)</f>
        <v>tier - 2</v>
      </c>
      <c r="N1667" s="23" t="str">
        <f>IF(TRIM(I1667)="?",'Cleaning Summary'!$B$29,I1667)</f>
        <v>R1011</v>
      </c>
      <c r="O1667" s="29">
        <f>DATE(J1667,MATCH(K1667,{"Jan","Feb","Mar","Apr","May","Jun","Jul","Aug","Sep","Oct","Nov","Dec"},0),D1667)</f>
        <v>30198</v>
      </c>
      <c r="P1667" s="23">
        <f>DATEDIF(O1667,'Cleaning Summary'!$B$62,"Y")</f>
        <v>40</v>
      </c>
    </row>
    <row r="1668" spans="1:16" x14ac:dyDescent="0.35">
      <c r="A1668" s="23" t="s">
        <v>1461</v>
      </c>
      <c r="B1668" s="23">
        <v>2002</v>
      </c>
      <c r="C1668" s="23" t="s">
        <v>73</v>
      </c>
      <c r="D1668" s="23">
        <v>24</v>
      </c>
      <c r="E1668" s="23">
        <v>0</v>
      </c>
      <c r="F1668" s="28">
        <v>14711.74</v>
      </c>
      <c r="G1668" s="23" t="s">
        <v>86</v>
      </c>
      <c r="H1668" s="23" t="s">
        <v>86</v>
      </c>
      <c r="I1668" s="23" t="s">
        <v>4808</v>
      </c>
      <c r="J1668" s="23">
        <f>IF(TRIM(B1668)="?",'Cleaning Summary'!$B$28,B1668)</f>
        <v>2002</v>
      </c>
      <c r="K1668" s="23" t="str">
        <f>IF(TRIM(C1668)="?",'Cleaning Summary'!$B$27,C1668)</f>
        <v>Sep</v>
      </c>
      <c r="L1668" s="23" t="str">
        <f>IF(TRIM(G1668)="?",'Cleaning Summary'!$B$40,G1668)</f>
        <v>tier - 2</v>
      </c>
      <c r="M1668" s="23" t="str">
        <f>IF(TRIM(H1668)="?",'Cleaning Summary'!$B$45,H1668)</f>
        <v>tier - 2</v>
      </c>
      <c r="N1668" s="23" t="str">
        <f>IF(TRIM(I1668)="?",'Cleaning Summary'!$B$29,I1668)</f>
        <v>R1012</v>
      </c>
      <c r="O1668" s="29">
        <f>DATE(J1668,MATCH(K1668,{"Jan","Feb","Mar","Apr","May","Jun","Jul","Aug","Sep","Oct","Nov","Dec"},0),D1668)</f>
        <v>37523</v>
      </c>
      <c r="P1668" s="23">
        <f>DATEDIF(O1668,'Cleaning Summary'!$B$62,"Y")</f>
        <v>20</v>
      </c>
    </row>
    <row r="1669" spans="1:16" x14ac:dyDescent="0.35">
      <c r="A1669" s="23" t="s">
        <v>1459</v>
      </c>
      <c r="B1669" s="23">
        <v>1962</v>
      </c>
      <c r="C1669" s="23" t="s">
        <v>4804</v>
      </c>
      <c r="D1669" s="23">
        <v>29</v>
      </c>
      <c r="E1669" s="23">
        <v>0</v>
      </c>
      <c r="F1669" s="28">
        <v>14738.43</v>
      </c>
      <c r="G1669" s="23" t="s">
        <v>86</v>
      </c>
      <c r="H1669" s="23" t="s">
        <v>87</v>
      </c>
      <c r="I1669" s="23" t="s">
        <v>4821</v>
      </c>
      <c r="J1669" s="23">
        <f>IF(TRIM(B1669)="?",'Cleaning Summary'!$B$28,B1669)</f>
        <v>1962</v>
      </c>
      <c r="K1669" s="23" t="str">
        <f>IF(TRIM(C1669)="?",'Cleaning Summary'!$B$27,C1669)</f>
        <v>Jul</v>
      </c>
      <c r="L1669" s="23" t="str">
        <f>IF(TRIM(G1669)="?",'Cleaning Summary'!$B$40,G1669)</f>
        <v>tier - 2</v>
      </c>
      <c r="M1669" s="23" t="str">
        <f>IF(TRIM(H1669)="?",'Cleaning Summary'!$B$45,H1669)</f>
        <v>tier - 3</v>
      </c>
      <c r="N1669" s="23" t="str">
        <f>IF(TRIM(I1669)="?",'Cleaning Summary'!$B$29,I1669)</f>
        <v>R1021</v>
      </c>
      <c r="O1669" s="29">
        <f>DATE(J1669,MATCH(K1669,{"Jan","Feb","Mar","Apr","May","Jun","Jul","Aug","Sep","Oct","Nov","Dec"},0),D1669)</f>
        <v>22856</v>
      </c>
      <c r="P1669" s="23">
        <f>DATEDIF(O1669,'Cleaning Summary'!$B$62,"Y")</f>
        <v>60</v>
      </c>
    </row>
    <row r="1670" spans="1:16" x14ac:dyDescent="0.35">
      <c r="A1670" s="23" t="s">
        <v>1457</v>
      </c>
      <c r="B1670" s="23">
        <v>1965</v>
      </c>
      <c r="C1670" s="23" t="s">
        <v>4804</v>
      </c>
      <c r="D1670" s="23">
        <v>27</v>
      </c>
      <c r="E1670" s="23">
        <v>0</v>
      </c>
      <c r="F1670" s="28">
        <v>14750.42</v>
      </c>
      <c r="G1670" s="23" t="s">
        <v>86</v>
      </c>
      <c r="H1670" s="23" t="s">
        <v>86</v>
      </c>
      <c r="I1670" s="23" t="s">
        <v>4824</v>
      </c>
      <c r="J1670" s="23">
        <f>IF(TRIM(B1670)="?",'Cleaning Summary'!$B$28,B1670)</f>
        <v>1965</v>
      </c>
      <c r="K1670" s="23" t="str">
        <f>IF(TRIM(C1670)="?",'Cleaning Summary'!$B$27,C1670)</f>
        <v>Jul</v>
      </c>
      <c r="L1670" s="23" t="str">
        <f>IF(TRIM(G1670)="?",'Cleaning Summary'!$B$40,G1670)</f>
        <v>tier - 2</v>
      </c>
      <c r="M1670" s="23" t="str">
        <f>IF(TRIM(H1670)="?",'Cleaning Summary'!$B$45,H1670)</f>
        <v>tier - 2</v>
      </c>
      <c r="N1670" s="23" t="str">
        <f>IF(TRIM(I1670)="?",'Cleaning Summary'!$B$29,I1670)</f>
        <v>R1026</v>
      </c>
      <c r="O1670" s="29">
        <f>DATE(J1670,MATCH(K1670,{"Jan","Feb","Mar","Apr","May","Jun","Jul","Aug","Sep","Oct","Nov","Dec"},0),D1670)</f>
        <v>23950</v>
      </c>
      <c r="P1670" s="23">
        <f>DATEDIF(O1670,'Cleaning Summary'!$B$62,"Y")</f>
        <v>57</v>
      </c>
    </row>
    <row r="1671" spans="1:16" x14ac:dyDescent="0.35">
      <c r="A1671" s="23" t="s">
        <v>1455</v>
      </c>
      <c r="B1671" s="23">
        <v>1975</v>
      </c>
      <c r="C1671" s="23" t="s">
        <v>4809</v>
      </c>
      <c r="D1671" s="23">
        <v>10</v>
      </c>
      <c r="E1671" s="23">
        <v>1</v>
      </c>
      <c r="F1671" s="28">
        <v>14819</v>
      </c>
      <c r="G1671" s="23" t="s">
        <v>86</v>
      </c>
      <c r="H1671" s="23" t="s">
        <v>87</v>
      </c>
      <c r="I1671" s="23" t="s">
        <v>4819</v>
      </c>
      <c r="J1671" s="23">
        <f>IF(TRIM(B1671)="?",'Cleaning Summary'!$B$28,B1671)</f>
        <v>1975</v>
      </c>
      <c r="K1671" s="23" t="str">
        <f>IF(TRIM(C1671)="?",'Cleaning Summary'!$B$27,C1671)</f>
        <v>Dec</v>
      </c>
      <c r="L1671" s="23" t="str">
        <f>IF(TRIM(G1671)="?",'Cleaning Summary'!$B$40,G1671)</f>
        <v>tier - 2</v>
      </c>
      <c r="M1671" s="23" t="str">
        <f>IF(TRIM(H1671)="?",'Cleaning Summary'!$B$45,H1671)</f>
        <v>tier - 3</v>
      </c>
      <c r="N1671" s="23" t="str">
        <f>IF(TRIM(I1671)="?",'Cleaning Summary'!$B$29,I1671)</f>
        <v>R1023</v>
      </c>
      <c r="O1671" s="29">
        <f>DATE(J1671,MATCH(K1671,{"Jan","Feb","Mar","Apr","May","Jun","Jul","Aug","Sep","Oct","Nov","Dec"},0),D1671)</f>
        <v>27738</v>
      </c>
      <c r="P1671" s="23">
        <f>DATEDIF(O1671,'Cleaning Summary'!$B$62,"Y")</f>
        <v>47</v>
      </c>
    </row>
    <row r="1672" spans="1:16" x14ac:dyDescent="0.35">
      <c r="A1672" s="23" t="s">
        <v>1453</v>
      </c>
      <c r="B1672" s="23">
        <v>1979</v>
      </c>
      <c r="C1672" s="23" t="s">
        <v>4811</v>
      </c>
      <c r="D1672" s="23">
        <v>18</v>
      </c>
      <c r="E1672" s="23">
        <v>2</v>
      </c>
      <c r="F1672" s="28">
        <v>14839.34</v>
      </c>
      <c r="G1672" s="23" t="s">
        <v>86</v>
      </c>
      <c r="H1672" s="23" t="s">
        <v>87</v>
      </c>
      <c r="I1672" s="23" t="s">
        <v>4824</v>
      </c>
      <c r="J1672" s="23">
        <f>IF(TRIM(B1672)="?",'Cleaning Summary'!$B$28,B1672)</f>
        <v>1979</v>
      </c>
      <c r="K1672" s="23" t="str">
        <f>IF(TRIM(C1672)="?",'Cleaning Summary'!$B$27,C1672)</f>
        <v>Oct</v>
      </c>
      <c r="L1672" s="23" t="str">
        <f>IF(TRIM(G1672)="?",'Cleaning Summary'!$B$40,G1672)</f>
        <v>tier - 2</v>
      </c>
      <c r="M1672" s="23" t="str">
        <f>IF(TRIM(H1672)="?",'Cleaning Summary'!$B$45,H1672)</f>
        <v>tier - 3</v>
      </c>
      <c r="N1672" s="23" t="str">
        <f>IF(TRIM(I1672)="?",'Cleaning Summary'!$B$29,I1672)</f>
        <v>R1026</v>
      </c>
      <c r="O1672" s="29">
        <f>DATE(J1672,MATCH(K1672,{"Jan","Feb","Mar","Apr","May","Jun","Jul","Aug","Sep","Oct","Nov","Dec"},0),D1672)</f>
        <v>29146</v>
      </c>
      <c r="P1672" s="23">
        <f>DATEDIF(O1672,'Cleaning Summary'!$B$62,"Y")</f>
        <v>43</v>
      </c>
    </row>
    <row r="1673" spans="1:16" x14ac:dyDescent="0.35">
      <c r="A1673" s="23" t="s">
        <v>1451</v>
      </c>
      <c r="B1673" s="23">
        <v>1981</v>
      </c>
      <c r="C1673" s="23" t="s">
        <v>4807</v>
      </c>
      <c r="D1673" s="23">
        <v>5</v>
      </c>
      <c r="E1673" s="23">
        <v>1</v>
      </c>
      <c r="F1673" s="28">
        <v>14843.96</v>
      </c>
      <c r="G1673" s="23" t="s">
        <v>86</v>
      </c>
      <c r="H1673" s="23" t="s">
        <v>87</v>
      </c>
      <c r="I1673" s="23" t="s">
        <v>4824</v>
      </c>
      <c r="J1673" s="23">
        <f>IF(TRIM(B1673)="?",'Cleaning Summary'!$B$28,B1673)</f>
        <v>1981</v>
      </c>
      <c r="K1673" s="23" t="str">
        <f>IF(TRIM(C1673)="?",'Cleaning Summary'!$B$27,C1673)</f>
        <v>Jun</v>
      </c>
      <c r="L1673" s="23" t="str">
        <f>IF(TRIM(G1673)="?",'Cleaning Summary'!$B$40,G1673)</f>
        <v>tier - 2</v>
      </c>
      <c r="M1673" s="23" t="str">
        <f>IF(TRIM(H1673)="?",'Cleaning Summary'!$B$45,H1673)</f>
        <v>tier - 3</v>
      </c>
      <c r="N1673" s="23" t="str">
        <f>IF(TRIM(I1673)="?",'Cleaning Summary'!$B$29,I1673)</f>
        <v>R1026</v>
      </c>
      <c r="O1673" s="29">
        <f>DATE(J1673,MATCH(K1673,{"Jan","Feb","Mar","Apr","May","Jun","Jul","Aug","Sep","Oct","Nov","Dec"},0),D1673)</f>
        <v>29742</v>
      </c>
      <c r="P1673" s="23">
        <f>DATEDIF(O1673,'Cleaning Summary'!$B$62,"Y")</f>
        <v>42</v>
      </c>
    </row>
    <row r="1674" spans="1:16" x14ac:dyDescent="0.35">
      <c r="A1674" s="23" t="s">
        <v>1449</v>
      </c>
      <c r="B1674" s="23">
        <v>1970</v>
      </c>
      <c r="C1674" s="23" t="s">
        <v>4806</v>
      </c>
      <c r="D1674" s="23">
        <v>11</v>
      </c>
      <c r="E1674" s="23">
        <v>0</v>
      </c>
      <c r="F1674" s="28">
        <v>14847.63</v>
      </c>
      <c r="G1674" s="23" t="s">
        <v>86</v>
      </c>
      <c r="H1674" s="23" t="s">
        <v>86</v>
      </c>
      <c r="I1674" s="23" t="s">
        <v>4819</v>
      </c>
      <c r="J1674" s="23">
        <f>IF(TRIM(B1674)="?",'Cleaning Summary'!$B$28,B1674)</f>
        <v>1970</v>
      </c>
      <c r="K1674" s="23" t="str">
        <f>IF(TRIM(C1674)="?",'Cleaning Summary'!$B$27,C1674)</f>
        <v>Nov</v>
      </c>
      <c r="L1674" s="23" t="str">
        <f>IF(TRIM(G1674)="?",'Cleaning Summary'!$B$40,G1674)</f>
        <v>tier - 2</v>
      </c>
      <c r="M1674" s="23" t="str">
        <f>IF(TRIM(H1674)="?",'Cleaning Summary'!$B$45,H1674)</f>
        <v>tier - 2</v>
      </c>
      <c r="N1674" s="23" t="str">
        <f>IF(TRIM(I1674)="?",'Cleaning Summary'!$B$29,I1674)</f>
        <v>R1023</v>
      </c>
      <c r="O1674" s="29">
        <f>DATE(J1674,MATCH(K1674,{"Jan","Feb","Mar","Apr","May","Jun","Jul","Aug","Sep","Oct","Nov","Dec"},0),D1674)</f>
        <v>25883</v>
      </c>
      <c r="P1674" s="23">
        <f>DATEDIF(O1674,'Cleaning Summary'!$B$62,"Y")</f>
        <v>52</v>
      </c>
    </row>
    <row r="1675" spans="1:16" x14ac:dyDescent="0.35">
      <c r="A1675" s="23" t="s">
        <v>1447</v>
      </c>
      <c r="B1675" s="23">
        <v>1958</v>
      </c>
      <c r="C1675" s="23" t="s">
        <v>4811</v>
      </c>
      <c r="D1675" s="23">
        <v>17</v>
      </c>
      <c r="E1675" s="23">
        <v>0</v>
      </c>
      <c r="F1675" s="28">
        <v>14901.52</v>
      </c>
      <c r="G1675" s="23" t="s">
        <v>86</v>
      </c>
      <c r="H1675" s="23" t="s">
        <v>86</v>
      </c>
      <c r="I1675" s="23" t="s">
        <v>4818</v>
      </c>
      <c r="J1675" s="23">
        <f>IF(TRIM(B1675)="?",'Cleaning Summary'!$B$28,B1675)</f>
        <v>1958</v>
      </c>
      <c r="K1675" s="23" t="str">
        <f>IF(TRIM(C1675)="?",'Cleaning Summary'!$B$27,C1675)</f>
        <v>Oct</v>
      </c>
      <c r="L1675" s="23" t="str">
        <f>IF(TRIM(G1675)="?",'Cleaning Summary'!$B$40,G1675)</f>
        <v>tier - 2</v>
      </c>
      <c r="M1675" s="23" t="str">
        <f>IF(TRIM(H1675)="?",'Cleaning Summary'!$B$45,H1675)</f>
        <v>tier - 2</v>
      </c>
      <c r="N1675" s="23" t="str">
        <f>IF(TRIM(I1675)="?",'Cleaning Summary'!$B$29,I1675)</f>
        <v>R1024</v>
      </c>
      <c r="O1675" s="29">
        <f>DATE(J1675,MATCH(K1675,{"Jan","Feb","Mar","Apr","May","Jun","Jul","Aug","Sep","Oct","Nov","Dec"},0),D1675)</f>
        <v>21475</v>
      </c>
      <c r="P1675" s="23">
        <f>DATEDIF(O1675,'Cleaning Summary'!$B$62,"Y")</f>
        <v>64</v>
      </c>
    </row>
    <row r="1676" spans="1:16" x14ac:dyDescent="0.35">
      <c r="A1676" s="23" t="s">
        <v>1445</v>
      </c>
      <c r="B1676" s="23">
        <v>1981</v>
      </c>
      <c r="C1676" s="23" t="s">
        <v>4804</v>
      </c>
      <c r="D1676" s="23">
        <v>4</v>
      </c>
      <c r="E1676" s="23">
        <v>1</v>
      </c>
      <c r="F1676" s="28">
        <v>14908.27</v>
      </c>
      <c r="G1676" s="23" t="s">
        <v>86</v>
      </c>
      <c r="H1676" s="23" t="s">
        <v>85</v>
      </c>
      <c r="I1676" s="23" t="s">
        <v>4812</v>
      </c>
      <c r="J1676" s="23">
        <f>IF(TRIM(B1676)="?",'Cleaning Summary'!$B$28,B1676)</f>
        <v>1981</v>
      </c>
      <c r="K1676" s="23" t="str">
        <f>IF(TRIM(C1676)="?",'Cleaning Summary'!$B$27,C1676)</f>
        <v>Jul</v>
      </c>
      <c r="L1676" s="23" t="str">
        <f>IF(TRIM(G1676)="?",'Cleaning Summary'!$B$40,G1676)</f>
        <v>tier - 2</v>
      </c>
      <c r="M1676" s="23" t="str">
        <f>IF(TRIM(H1676)="?",'Cleaning Summary'!$B$45,H1676)</f>
        <v>tier - 1</v>
      </c>
      <c r="N1676" s="23" t="str">
        <f>IF(TRIM(I1676)="?",'Cleaning Summary'!$B$29,I1676)</f>
        <v>R1011</v>
      </c>
      <c r="O1676" s="29">
        <f>DATE(J1676,MATCH(K1676,{"Jan","Feb","Mar","Apr","May","Jun","Jul","Aug","Sep","Oct","Nov","Dec"},0),D1676)</f>
        <v>29771</v>
      </c>
      <c r="P1676" s="23">
        <f>DATEDIF(O1676,'Cleaning Summary'!$B$62,"Y")</f>
        <v>41</v>
      </c>
    </row>
    <row r="1677" spans="1:16" x14ac:dyDescent="0.35">
      <c r="A1677" s="23" t="s">
        <v>1443</v>
      </c>
      <c r="B1677" s="23">
        <v>1968</v>
      </c>
      <c r="C1677" s="23" t="s">
        <v>4806</v>
      </c>
      <c r="D1677" s="23">
        <v>8</v>
      </c>
      <c r="E1677" s="23">
        <v>0</v>
      </c>
      <c r="F1677" s="28">
        <v>14926.97</v>
      </c>
      <c r="G1677" s="23" t="s">
        <v>86</v>
      </c>
      <c r="H1677" s="23" t="s">
        <v>86</v>
      </c>
      <c r="I1677" s="23" t="s">
        <v>4808</v>
      </c>
      <c r="J1677" s="23">
        <f>IF(TRIM(B1677)="?",'Cleaning Summary'!$B$28,B1677)</f>
        <v>1968</v>
      </c>
      <c r="K1677" s="23" t="str">
        <f>IF(TRIM(C1677)="?",'Cleaning Summary'!$B$27,C1677)</f>
        <v>Nov</v>
      </c>
      <c r="L1677" s="23" t="str">
        <f>IF(TRIM(G1677)="?",'Cleaning Summary'!$B$40,G1677)</f>
        <v>tier - 2</v>
      </c>
      <c r="M1677" s="23" t="str">
        <f>IF(TRIM(H1677)="?",'Cleaning Summary'!$B$45,H1677)</f>
        <v>tier - 2</v>
      </c>
      <c r="N1677" s="23" t="str">
        <f>IF(TRIM(I1677)="?",'Cleaning Summary'!$B$29,I1677)</f>
        <v>R1012</v>
      </c>
      <c r="O1677" s="29">
        <f>DATE(J1677,MATCH(K1677,{"Jan","Feb","Mar","Apr","May","Jun","Jul","Aug","Sep","Oct","Nov","Dec"},0),D1677)</f>
        <v>25150</v>
      </c>
      <c r="P1677" s="23">
        <f>DATEDIF(O1677,'Cleaning Summary'!$B$62,"Y")</f>
        <v>54</v>
      </c>
    </row>
    <row r="1678" spans="1:16" x14ac:dyDescent="0.35">
      <c r="A1678" s="23" t="s">
        <v>1441</v>
      </c>
      <c r="B1678" s="23">
        <v>1962</v>
      </c>
      <c r="C1678" s="23" t="s">
        <v>4806</v>
      </c>
      <c r="D1678" s="23">
        <v>29</v>
      </c>
      <c r="E1678" s="23">
        <v>0</v>
      </c>
      <c r="F1678" s="28">
        <v>14945.34</v>
      </c>
      <c r="G1678" s="23" t="s">
        <v>86</v>
      </c>
      <c r="H1678" s="23" t="s">
        <v>85</v>
      </c>
      <c r="I1678" s="23" t="s">
        <v>4821</v>
      </c>
      <c r="J1678" s="23">
        <f>IF(TRIM(B1678)="?",'Cleaning Summary'!$B$28,B1678)</f>
        <v>1962</v>
      </c>
      <c r="K1678" s="23" t="str">
        <f>IF(TRIM(C1678)="?",'Cleaning Summary'!$B$27,C1678)</f>
        <v>Nov</v>
      </c>
      <c r="L1678" s="23" t="str">
        <f>IF(TRIM(G1678)="?",'Cleaning Summary'!$B$40,G1678)</f>
        <v>tier - 2</v>
      </c>
      <c r="M1678" s="23" t="str">
        <f>IF(TRIM(H1678)="?",'Cleaning Summary'!$B$45,H1678)</f>
        <v>tier - 1</v>
      </c>
      <c r="N1678" s="23" t="str">
        <f>IF(TRIM(I1678)="?",'Cleaning Summary'!$B$29,I1678)</f>
        <v>R1021</v>
      </c>
      <c r="O1678" s="29">
        <f>DATE(J1678,MATCH(K1678,{"Jan","Feb","Mar","Apr","May","Jun","Jul","Aug","Sep","Oct","Nov","Dec"},0),D1678)</f>
        <v>22979</v>
      </c>
      <c r="P1678" s="23">
        <f>DATEDIF(O1678,'Cleaning Summary'!$B$62,"Y")</f>
        <v>60</v>
      </c>
    </row>
    <row r="1679" spans="1:16" x14ac:dyDescent="0.35">
      <c r="A1679" s="23" t="s">
        <v>1439</v>
      </c>
      <c r="B1679" s="23">
        <v>1958</v>
      </c>
      <c r="C1679" s="23" t="s">
        <v>4804</v>
      </c>
      <c r="D1679" s="23">
        <v>29</v>
      </c>
      <c r="E1679" s="23">
        <v>2</v>
      </c>
      <c r="F1679" s="28">
        <v>14988.43</v>
      </c>
      <c r="G1679" s="23" t="s">
        <v>86</v>
      </c>
      <c r="H1679" s="23" t="s">
        <v>87</v>
      </c>
      <c r="I1679" s="23" t="s">
        <v>4812</v>
      </c>
      <c r="J1679" s="23">
        <f>IF(TRIM(B1679)="?",'Cleaning Summary'!$B$28,B1679)</f>
        <v>1958</v>
      </c>
      <c r="K1679" s="23" t="str">
        <f>IF(TRIM(C1679)="?",'Cleaning Summary'!$B$27,C1679)</f>
        <v>Jul</v>
      </c>
      <c r="L1679" s="23" t="str">
        <f>IF(TRIM(G1679)="?",'Cleaning Summary'!$B$40,G1679)</f>
        <v>tier - 2</v>
      </c>
      <c r="M1679" s="23" t="str">
        <f>IF(TRIM(H1679)="?",'Cleaning Summary'!$B$45,H1679)</f>
        <v>tier - 3</v>
      </c>
      <c r="N1679" s="23" t="str">
        <f>IF(TRIM(I1679)="?",'Cleaning Summary'!$B$29,I1679)</f>
        <v>R1011</v>
      </c>
      <c r="O1679" s="29">
        <f>DATE(J1679,MATCH(K1679,{"Jan","Feb","Mar","Apr","May","Jun","Jul","Aug","Sep","Oct","Nov","Dec"},0),D1679)</f>
        <v>21395</v>
      </c>
      <c r="P1679" s="23">
        <f>DATEDIF(O1679,'Cleaning Summary'!$B$62,"Y")</f>
        <v>64</v>
      </c>
    </row>
    <row r="1680" spans="1:16" x14ac:dyDescent="0.35">
      <c r="A1680" s="23" t="s">
        <v>1437</v>
      </c>
      <c r="B1680" s="23">
        <v>1995</v>
      </c>
      <c r="C1680" s="23" t="s">
        <v>4810</v>
      </c>
      <c r="D1680" s="23">
        <v>2</v>
      </c>
      <c r="E1680" s="23">
        <v>2</v>
      </c>
      <c r="F1680" s="28">
        <v>15006.58</v>
      </c>
      <c r="G1680" s="23" t="s">
        <v>86</v>
      </c>
      <c r="H1680" s="23" t="s">
        <v>86</v>
      </c>
      <c r="I1680" s="23" t="s">
        <v>4818</v>
      </c>
      <c r="J1680" s="23">
        <f>IF(TRIM(B1680)="?",'Cleaning Summary'!$B$28,B1680)</f>
        <v>1995</v>
      </c>
      <c r="K1680" s="23" t="str">
        <f>IF(TRIM(C1680)="?",'Cleaning Summary'!$B$27,C1680)</f>
        <v>Aug</v>
      </c>
      <c r="L1680" s="23" t="str">
        <f>IF(TRIM(G1680)="?",'Cleaning Summary'!$B$40,G1680)</f>
        <v>tier - 2</v>
      </c>
      <c r="M1680" s="23" t="str">
        <f>IF(TRIM(H1680)="?",'Cleaning Summary'!$B$45,H1680)</f>
        <v>tier - 2</v>
      </c>
      <c r="N1680" s="23" t="str">
        <f>IF(TRIM(I1680)="?",'Cleaning Summary'!$B$29,I1680)</f>
        <v>R1024</v>
      </c>
      <c r="O1680" s="29">
        <f>DATE(J1680,MATCH(K1680,{"Jan","Feb","Mar","Apr","May","Jun","Jul","Aug","Sep","Oct","Nov","Dec"},0),D1680)</f>
        <v>34913</v>
      </c>
      <c r="P1680" s="23">
        <f>DATEDIF(O1680,'Cleaning Summary'!$B$62,"Y")</f>
        <v>27</v>
      </c>
    </row>
    <row r="1681" spans="1:16" x14ac:dyDescent="0.35">
      <c r="A1681" s="23" t="s">
        <v>1435</v>
      </c>
      <c r="B1681" s="23">
        <v>1960</v>
      </c>
      <c r="C1681" s="23" t="s">
        <v>4810</v>
      </c>
      <c r="D1681" s="23">
        <v>8</v>
      </c>
      <c r="E1681" s="23">
        <v>2</v>
      </c>
      <c r="F1681" s="28">
        <v>15019.76</v>
      </c>
      <c r="G1681" s="23" t="s">
        <v>86</v>
      </c>
      <c r="H1681" s="23" t="s">
        <v>86</v>
      </c>
      <c r="I1681" s="23" t="s">
        <v>4808</v>
      </c>
      <c r="J1681" s="23">
        <f>IF(TRIM(B1681)="?",'Cleaning Summary'!$B$28,B1681)</f>
        <v>1960</v>
      </c>
      <c r="K1681" s="23" t="str">
        <f>IF(TRIM(C1681)="?",'Cleaning Summary'!$B$27,C1681)</f>
        <v>Aug</v>
      </c>
      <c r="L1681" s="23" t="str">
        <f>IF(TRIM(G1681)="?",'Cleaning Summary'!$B$40,G1681)</f>
        <v>tier - 2</v>
      </c>
      <c r="M1681" s="23" t="str">
        <f>IF(TRIM(H1681)="?",'Cleaning Summary'!$B$45,H1681)</f>
        <v>tier - 2</v>
      </c>
      <c r="N1681" s="23" t="str">
        <f>IF(TRIM(I1681)="?",'Cleaning Summary'!$B$29,I1681)</f>
        <v>R1012</v>
      </c>
      <c r="O1681" s="29">
        <f>DATE(J1681,MATCH(K1681,{"Jan","Feb","Mar","Apr","May","Jun","Jul","Aug","Sep","Oct","Nov","Dec"},0),D1681)</f>
        <v>22136</v>
      </c>
      <c r="P1681" s="23">
        <f>DATEDIF(O1681,'Cleaning Summary'!$B$62,"Y")</f>
        <v>62</v>
      </c>
    </row>
    <row r="1682" spans="1:16" x14ac:dyDescent="0.35">
      <c r="A1682" s="23" t="s">
        <v>1433</v>
      </c>
      <c r="B1682" s="23">
        <v>1979</v>
      </c>
      <c r="C1682" s="23" t="s">
        <v>4806</v>
      </c>
      <c r="D1682" s="23">
        <v>25</v>
      </c>
      <c r="E1682" s="23">
        <v>2</v>
      </c>
      <c r="F1682" s="28">
        <v>15025.76</v>
      </c>
      <c r="G1682" s="23" t="s">
        <v>86</v>
      </c>
      <c r="H1682" s="23" t="s">
        <v>85</v>
      </c>
      <c r="I1682" s="23" t="s">
        <v>4812</v>
      </c>
      <c r="J1682" s="23">
        <f>IF(TRIM(B1682)="?",'Cleaning Summary'!$B$28,B1682)</f>
        <v>1979</v>
      </c>
      <c r="K1682" s="23" t="str">
        <f>IF(TRIM(C1682)="?",'Cleaning Summary'!$B$27,C1682)</f>
        <v>Nov</v>
      </c>
      <c r="L1682" s="23" t="str">
        <f>IF(TRIM(G1682)="?",'Cleaning Summary'!$B$40,G1682)</f>
        <v>tier - 2</v>
      </c>
      <c r="M1682" s="23" t="str">
        <f>IF(TRIM(H1682)="?",'Cleaning Summary'!$B$45,H1682)</f>
        <v>tier - 1</v>
      </c>
      <c r="N1682" s="23" t="str">
        <f>IF(TRIM(I1682)="?",'Cleaning Summary'!$B$29,I1682)</f>
        <v>R1011</v>
      </c>
      <c r="O1682" s="29">
        <f>DATE(J1682,MATCH(K1682,{"Jan","Feb","Mar","Apr","May","Jun","Jul","Aug","Sep","Oct","Nov","Dec"},0),D1682)</f>
        <v>29184</v>
      </c>
      <c r="P1682" s="23">
        <f>DATEDIF(O1682,'Cleaning Summary'!$B$62,"Y")</f>
        <v>43</v>
      </c>
    </row>
    <row r="1683" spans="1:16" x14ac:dyDescent="0.35">
      <c r="A1683" s="23" t="s">
        <v>1431</v>
      </c>
      <c r="B1683" s="23">
        <v>1970</v>
      </c>
      <c r="C1683" s="23" t="s">
        <v>73</v>
      </c>
      <c r="D1683" s="23">
        <v>11</v>
      </c>
      <c r="E1683" s="23">
        <v>0</v>
      </c>
      <c r="F1683" s="28">
        <v>15026.3</v>
      </c>
      <c r="G1683" s="23" t="s">
        <v>86</v>
      </c>
      <c r="H1683" s="23" t="s">
        <v>87</v>
      </c>
      <c r="I1683" s="23" t="s">
        <v>4812</v>
      </c>
      <c r="J1683" s="23">
        <f>IF(TRIM(B1683)="?",'Cleaning Summary'!$B$28,B1683)</f>
        <v>1970</v>
      </c>
      <c r="K1683" s="23" t="str">
        <f>IF(TRIM(C1683)="?",'Cleaning Summary'!$B$27,C1683)</f>
        <v>Sep</v>
      </c>
      <c r="L1683" s="23" t="str">
        <f>IF(TRIM(G1683)="?",'Cleaning Summary'!$B$40,G1683)</f>
        <v>tier - 2</v>
      </c>
      <c r="M1683" s="23" t="str">
        <f>IF(TRIM(H1683)="?",'Cleaning Summary'!$B$45,H1683)</f>
        <v>tier - 3</v>
      </c>
      <c r="N1683" s="23" t="str">
        <f>IF(TRIM(I1683)="?",'Cleaning Summary'!$B$29,I1683)</f>
        <v>R1011</v>
      </c>
      <c r="O1683" s="29">
        <f>DATE(J1683,MATCH(K1683,{"Jan","Feb","Mar","Apr","May","Jun","Jul","Aug","Sep","Oct","Nov","Dec"},0),D1683)</f>
        <v>25822</v>
      </c>
      <c r="P1683" s="23">
        <f>DATEDIF(O1683,'Cleaning Summary'!$B$62,"Y")</f>
        <v>52</v>
      </c>
    </row>
    <row r="1684" spans="1:16" x14ac:dyDescent="0.35">
      <c r="A1684" s="23" t="s">
        <v>1429</v>
      </c>
      <c r="B1684" s="23">
        <v>1971</v>
      </c>
      <c r="C1684" s="23" t="s">
        <v>4810</v>
      </c>
      <c r="D1684" s="23">
        <v>15</v>
      </c>
      <c r="E1684" s="23">
        <v>0</v>
      </c>
      <c r="F1684" s="28">
        <v>15038.51</v>
      </c>
      <c r="G1684" s="23" t="s">
        <v>86</v>
      </c>
      <c r="H1684" s="23" t="s">
        <v>87</v>
      </c>
      <c r="I1684" s="23" t="s">
        <v>4819</v>
      </c>
      <c r="J1684" s="23">
        <f>IF(TRIM(B1684)="?",'Cleaning Summary'!$B$28,B1684)</f>
        <v>1971</v>
      </c>
      <c r="K1684" s="23" t="str">
        <f>IF(TRIM(C1684)="?",'Cleaning Summary'!$B$27,C1684)</f>
        <v>Aug</v>
      </c>
      <c r="L1684" s="23" t="str">
        <f>IF(TRIM(G1684)="?",'Cleaning Summary'!$B$40,G1684)</f>
        <v>tier - 2</v>
      </c>
      <c r="M1684" s="23" t="str">
        <f>IF(TRIM(H1684)="?",'Cleaning Summary'!$B$45,H1684)</f>
        <v>tier - 3</v>
      </c>
      <c r="N1684" s="23" t="str">
        <f>IF(TRIM(I1684)="?",'Cleaning Summary'!$B$29,I1684)</f>
        <v>R1023</v>
      </c>
      <c r="O1684" s="29">
        <f>DATE(J1684,MATCH(K1684,{"Jan","Feb","Mar","Apr","May","Jun","Jul","Aug","Sep","Oct","Nov","Dec"},0),D1684)</f>
        <v>26160</v>
      </c>
      <c r="P1684" s="23">
        <f>DATEDIF(O1684,'Cleaning Summary'!$B$62,"Y")</f>
        <v>51</v>
      </c>
    </row>
    <row r="1685" spans="1:16" x14ac:dyDescent="0.35">
      <c r="A1685" s="23" t="s">
        <v>1427</v>
      </c>
      <c r="B1685" s="23">
        <v>1968</v>
      </c>
      <c r="C1685" s="23" t="s">
        <v>4807</v>
      </c>
      <c r="D1685" s="23">
        <v>12</v>
      </c>
      <c r="E1685" s="23">
        <v>0</v>
      </c>
      <c r="F1685" s="28">
        <v>15052.68</v>
      </c>
      <c r="G1685" s="23" t="s">
        <v>86</v>
      </c>
      <c r="H1685" s="23" t="s">
        <v>86</v>
      </c>
      <c r="I1685" s="23" t="s">
        <v>4825</v>
      </c>
      <c r="J1685" s="23">
        <f>IF(TRIM(B1685)="?",'Cleaning Summary'!$B$28,B1685)</f>
        <v>1968</v>
      </c>
      <c r="K1685" s="23" t="str">
        <f>IF(TRIM(C1685)="?",'Cleaning Summary'!$B$27,C1685)</f>
        <v>Jun</v>
      </c>
      <c r="L1685" s="23" t="str">
        <f>IF(TRIM(G1685)="?",'Cleaning Summary'!$B$40,G1685)</f>
        <v>tier - 2</v>
      </c>
      <c r="M1685" s="23" t="str">
        <f>IF(TRIM(H1685)="?",'Cleaning Summary'!$B$45,H1685)</f>
        <v>tier - 2</v>
      </c>
      <c r="N1685" s="23" t="str">
        <f>IF(TRIM(I1685)="?",'Cleaning Summary'!$B$29,I1685)</f>
        <v>R1022</v>
      </c>
      <c r="O1685" s="29">
        <f>DATE(J1685,MATCH(K1685,{"Jan","Feb","Mar","Apr","May","Jun","Jul","Aug","Sep","Oct","Nov","Dec"},0),D1685)</f>
        <v>25001</v>
      </c>
      <c r="P1685" s="23">
        <f>DATEDIF(O1685,'Cleaning Summary'!$B$62,"Y")</f>
        <v>54</v>
      </c>
    </row>
    <row r="1686" spans="1:16" x14ac:dyDescent="0.35">
      <c r="A1686" s="23" t="s">
        <v>1425</v>
      </c>
      <c r="B1686" s="23">
        <v>1975</v>
      </c>
      <c r="C1686" s="23" t="s">
        <v>4811</v>
      </c>
      <c r="D1686" s="23">
        <v>26</v>
      </c>
      <c r="E1686" s="23">
        <v>1</v>
      </c>
      <c r="F1686" s="28">
        <v>15090.35</v>
      </c>
      <c r="G1686" s="23" t="s">
        <v>86</v>
      </c>
      <c r="H1686" s="23" t="s">
        <v>85</v>
      </c>
      <c r="I1686" s="23" t="s">
        <v>4819</v>
      </c>
      <c r="J1686" s="23">
        <f>IF(TRIM(B1686)="?",'Cleaning Summary'!$B$28,B1686)</f>
        <v>1975</v>
      </c>
      <c r="K1686" s="23" t="str">
        <f>IF(TRIM(C1686)="?",'Cleaning Summary'!$B$27,C1686)</f>
        <v>Oct</v>
      </c>
      <c r="L1686" s="23" t="str">
        <f>IF(TRIM(G1686)="?",'Cleaning Summary'!$B$40,G1686)</f>
        <v>tier - 2</v>
      </c>
      <c r="M1686" s="23" t="str">
        <f>IF(TRIM(H1686)="?",'Cleaning Summary'!$B$45,H1686)</f>
        <v>tier - 1</v>
      </c>
      <c r="N1686" s="23" t="str">
        <f>IF(TRIM(I1686)="?",'Cleaning Summary'!$B$29,I1686)</f>
        <v>R1023</v>
      </c>
      <c r="O1686" s="29">
        <f>DATE(J1686,MATCH(K1686,{"Jan","Feb","Mar","Apr","May","Jun","Jul","Aug","Sep","Oct","Nov","Dec"},0),D1686)</f>
        <v>27693</v>
      </c>
      <c r="P1686" s="23">
        <f>DATEDIF(O1686,'Cleaning Summary'!$B$62,"Y")</f>
        <v>47</v>
      </c>
    </row>
    <row r="1687" spans="1:16" x14ac:dyDescent="0.35">
      <c r="A1687" s="23" t="s">
        <v>1423</v>
      </c>
      <c r="B1687" s="23">
        <v>1972</v>
      </c>
      <c r="C1687" s="23" t="s">
        <v>4806</v>
      </c>
      <c r="D1687" s="23">
        <v>7</v>
      </c>
      <c r="E1687" s="23">
        <v>0</v>
      </c>
      <c r="F1687" s="28">
        <v>15103.69</v>
      </c>
      <c r="G1687" s="23" t="s">
        <v>86</v>
      </c>
      <c r="H1687" s="23" t="s">
        <v>85</v>
      </c>
      <c r="I1687" s="23" t="s">
        <v>4808</v>
      </c>
      <c r="J1687" s="23">
        <f>IF(TRIM(B1687)="?",'Cleaning Summary'!$B$28,B1687)</f>
        <v>1972</v>
      </c>
      <c r="K1687" s="23" t="str">
        <f>IF(TRIM(C1687)="?",'Cleaning Summary'!$B$27,C1687)</f>
        <v>Nov</v>
      </c>
      <c r="L1687" s="23" t="str">
        <f>IF(TRIM(G1687)="?",'Cleaning Summary'!$B$40,G1687)</f>
        <v>tier - 2</v>
      </c>
      <c r="M1687" s="23" t="str">
        <f>IF(TRIM(H1687)="?",'Cleaning Summary'!$B$45,H1687)</f>
        <v>tier - 1</v>
      </c>
      <c r="N1687" s="23" t="str">
        <f>IF(TRIM(I1687)="?",'Cleaning Summary'!$B$29,I1687)</f>
        <v>R1012</v>
      </c>
      <c r="O1687" s="29">
        <f>DATE(J1687,MATCH(K1687,{"Jan","Feb","Mar","Apr","May","Jun","Jul","Aug","Sep","Oct","Nov","Dec"},0),D1687)</f>
        <v>26610</v>
      </c>
      <c r="P1687" s="23">
        <f>DATEDIF(O1687,'Cleaning Summary'!$B$62,"Y")</f>
        <v>50</v>
      </c>
    </row>
    <row r="1688" spans="1:16" x14ac:dyDescent="0.35">
      <c r="A1688" s="23" t="s">
        <v>1421</v>
      </c>
      <c r="B1688" s="23">
        <v>1978</v>
      </c>
      <c r="C1688" s="23" t="s">
        <v>73</v>
      </c>
      <c r="D1688" s="23">
        <v>5</v>
      </c>
      <c r="E1688" s="23">
        <v>2</v>
      </c>
      <c r="F1688" s="28">
        <v>15123.19</v>
      </c>
      <c r="G1688" s="23" t="s">
        <v>86</v>
      </c>
      <c r="H1688" s="23" t="s">
        <v>85</v>
      </c>
      <c r="I1688" s="23" t="s">
        <v>4812</v>
      </c>
      <c r="J1688" s="23">
        <f>IF(TRIM(B1688)="?",'Cleaning Summary'!$B$28,B1688)</f>
        <v>1978</v>
      </c>
      <c r="K1688" s="23" t="str">
        <f>IF(TRIM(C1688)="?",'Cleaning Summary'!$B$27,C1688)</f>
        <v>Sep</v>
      </c>
      <c r="L1688" s="23" t="str">
        <f>IF(TRIM(G1688)="?",'Cleaning Summary'!$B$40,G1688)</f>
        <v>tier - 2</v>
      </c>
      <c r="M1688" s="23" t="str">
        <f>IF(TRIM(H1688)="?",'Cleaning Summary'!$B$45,H1688)</f>
        <v>tier - 1</v>
      </c>
      <c r="N1688" s="23" t="str">
        <f>IF(TRIM(I1688)="?",'Cleaning Summary'!$B$29,I1688)</f>
        <v>R1011</v>
      </c>
      <c r="O1688" s="29">
        <f>DATE(J1688,MATCH(K1688,{"Jan","Feb","Mar","Apr","May","Jun","Jul","Aug","Sep","Oct","Nov","Dec"},0),D1688)</f>
        <v>28738</v>
      </c>
      <c r="P1688" s="23">
        <f>DATEDIF(O1688,'Cleaning Summary'!$B$62,"Y")</f>
        <v>44</v>
      </c>
    </row>
    <row r="1689" spans="1:16" x14ac:dyDescent="0.35">
      <c r="A1689" s="23" t="s">
        <v>1419</v>
      </c>
      <c r="B1689" s="23">
        <v>1971</v>
      </c>
      <c r="C1689" s="23" t="s">
        <v>4806</v>
      </c>
      <c r="D1689" s="23">
        <v>25</v>
      </c>
      <c r="E1689" s="23">
        <v>0</v>
      </c>
      <c r="F1689" s="28">
        <v>15150.44</v>
      </c>
      <c r="G1689" s="23" t="s">
        <v>86</v>
      </c>
      <c r="H1689" s="23" t="s">
        <v>85</v>
      </c>
      <c r="I1689" s="23" t="s">
        <v>4819</v>
      </c>
      <c r="J1689" s="23">
        <f>IF(TRIM(B1689)="?",'Cleaning Summary'!$B$28,B1689)</f>
        <v>1971</v>
      </c>
      <c r="K1689" s="23" t="str">
        <f>IF(TRIM(C1689)="?",'Cleaning Summary'!$B$27,C1689)</f>
        <v>Nov</v>
      </c>
      <c r="L1689" s="23" t="str">
        <f>IF(TRIM(G1689)="?",'Cleaning Summary'!$B$40,G1689)</f>
        <v>tier - 2</v>
      </c>
      <c r="M1689" s="23" t="str">
        <f>IF(TRIM(H1689)="?",'Cleaning Summary'!$B$45,H1689)</f>
        <v>tier - 1</v>
      </c>
      <c r="N1689" s="23" t="str">
        <f>IF(TRIM(I1689)="?",'Cleaning Summary'!$B$29,I1689)</f>
        <v>R1023</v>
      </c>
      <c r="O1689" s="29">
        <f>DATE(J1689,MATCH(K1689,{"Jan","Feb","Mar","Apr","May","Jun","Jul","Aug","Sep","Oct","Nov","Dec"},0),D1689)</f>
        <v>26262</v>
      </c>
      <c r="P1689" s="23">
        <f>DATEDIF(O1689,'Cleaning Summary'!$B$62,"Y")</f>
        <v>51</v>
      </c>
    </row>
    <row r="1690" spans="1:16" x14ac:dyDescent="0.35">
      <c r="A1690" s="23" t="s">
        <v>1417</v>
      </c>
      <c r="B1690" s="23">
        <v>1962</v>
      </c>
      <c r="C1690" s="23" t="s">
        <v>4811</v>
      </c>
      <c r="D1690" s="23">
        <v>25</v>
      </c>
      <c r="E1690" s="23">
        <v>0</v>
      </c>
      <c r="F1690" s="28">
        <v>15161.25</v>
      </c>
      <c r="G1690" s="23" t="s">
        <v>86</v>
      </c>
      <c r="H1690" s="23" t="s">
        <v>86</v>
      </c>
      <c r="I1690" s="23" t="s">
        <v>4808</v>
      </c>
      <c r="J1690" s="23">
        <f>IF(TRIM(B1690)="?",'Cleaning Summary'!$B$28,B1690)</f>
        <v>1962</v>
      </c>
      <c r="K1690" s="23" t="str">
        <f>IF(TRIM(C1690)="?",'Cleaning Summary'!$B$27,C1690)</f>
        <v>Oct</v>
      </c>
      <c r="L1690" s="23" t="str">
        <f>IF(TRIM(G1690)="?",'Cleaning Summary'!$B$40,G1690)</f>
        <v>tier - 2</v>
      </c>
      <c r="M1690" s="23" t="str">
        <f>IF(TRIM(H1690)="?",'Cleaning Summary'!$B$45,H1690)</f>
        <v>tier - 2</v>
      </c>
      <c r="N1690" s="23" t="str">
        <f>IF(TRIM(I1690)="?",'Cleaning Summary'!$B$29,I1690)</f>
        <v>R1012</v>
      </c>
      <c r="O1690" s="29">
        <f>DATE(J1690,MATCH(K1690,{"Jan","Feb","Mar","Apr","May","Jun","Jul","Aug","Sep","Oct","Nov","Dec"},0),D1690)</f>
        <v>22944</v>
      </c>
      <c r="P1690" s="23">
        <f>DATEDIF(O1690,'Cleaning Summary'!$B$62,"Y")</f>
        <v>60</v>
      </c>
    </row>
    <row r="1691" spans="1:16" x14ac:dyDescent="0.35">
      <c r="A1691" s="23" t="s">
        <v>1415</v>
      </c>
      <c r="B1691" s="23">
        <v>1959</v>
      </c>
      <c r="C1691" s="23" t="s">
        <v>4807</v>
      </c>
      <c r="D1691" s="23">
        <v>4</v>
      </c>
      <c r="E1691" s="23">
        <v>3</v>
      </c>
      <c r="F1691" s="28">
        <v>15161.53</v>
      </c>
      <c r="G1691" s="23" t="s">
        <v>86</v>
      </c>
      <c r="H1691" s="23" t="s">
        <v>85</v>
      </c>
      <c r="I1691" s="23" t="s">
        <v>4805</v>
      </c>
      <c r="J1691" s="23">
        <f>IF(TRIM(B1691)="?",'Cleaning Summary'!$B$28,B1691)</f>
        <v>1959</v>
      </c>
      <c r="K1691" s="23" t="str">
        <f>IF(TRIM(C1691)="?",'Cleaning Summary'!$B$27,C1691)</f>
        <v>Jun</v>
      </c>
      <c r="L1691" s="23" t="str">
        <f>IF(TRIM(G1691)="?",'Cleaning Summary'!$B$40,G1691)</f>
        <v>tier - 2</v>
      </c>
      <c r="M1691" s="23" t="str">
        <f>IF(TRIM(H1691)="?",'Cleaning Summary'!$B$45,H1691)</f>
        <v>tier - 1</v>
      </c>
      <c r="N1691" s="23" t="str">
        <f>IF(TRIM(I1691)="?",'Cleaning Summary'!$B$29,I1691)</f>
        <v>R1013</v>
      </c>
      <c r="O1691" s="29">
        <f>DATE(J1691,MATCH(K1691,{"Jan","Feb","Mar","Apr","May","Jun","Jul","Aug","Sep","Oct","Nov","Dec"},0),D1691)</f>
        <v>21705</v>
      </c>
      <c r="P1691" s="23">
        <f>DATEDIF(O1691,'Cleaning Summary'!$B$62,"Y")</f>
        <v>64</v>
      </c>
    </row>
    <row r="1692" spans="1:16" x14ac:dyDescent="0.35">
      <c r="A1692" s="23" t="s">
        <v>1413</v>
      </c>
      <c r="B1692" s="23">
        <v>1959</v>
      </c>
      <c r="C1692" s="23" t="s">
        <v>4809</v>
      </c>
      <c r="D1692" s="23">
        <v>3</v>
      </c>
      <c r="E1692" s="23">
        <v>3</v>
      </c>
      <c r="F1692" s="28">
        <v>15170.07</v>
      </c>
      <c r="G1692" s="23" t="s">
        <v>86</v>
      </c>
      <c r="H1692" s="23" t="s">
        <v>87</v>
      </c>
      <c r="I1692" s="23" t="s">
        <v>4812</v>
      </c>
      <c r="J1692" s="23">
        <f>IF(TRIM(B1692)="?",'Cleaning Summary'!$B$28,B1692)</f>
        <v>1959</v>
      </c>
      <c r="K1692" s="23" t="str">
        <f>IF(TRIM(C1692)="?",'Cleaning Summary'!$B$27,C1692)</f>
        <v>Dec</v>
      </c>
      <c r="L1692" s="23" t="str">
        <f>IF(TRIM(G1692)="?",'Cleaning Summary'!$B$40,G1692)</f>
        <v>tier - 2</v>
      </c>
      <c r="M1692" s="23" t="str">
        <f>IF(TRIM(H1692)="?",'Cleaning Summary'!$B$45,H1692)</f>
        <v>tier - 3</v>
      </c>
      <c r="N1692" s="23" t="str">
        <f>IF(TRIM(I1692)="?",'Cleaning Summary'!$B$29,I1692)</f>
        <v>R1011</v>
      </c>
      <c r="O1692" s="29">
        <f>DATE(J1692,MATCH(K1692,{"Jan","Feb","Mar","Apr","May","Jun","Jul","Aug","Sep","Oct","Nov","Dec"},0),D1692)</f>
        <v>21887</v>
      </c>
      <c r="P1692" s="23">
        <f>DATEDIF(O1692,'Cleaning Summary'!$B$62,"Y")</f>
        <v>63</v>
      </c>
    </row>
    <row r="1693" spans="1:16" x14ac:dyDescent="0.35">
      <c r="A1693" s="23" t="s">
        <v>1411</v>
      </c>
      <c r="B1693" s="23">
        <v>1962</v>
      </c>
      <c r="C1693" s="23" t="s">
        <v>4807</v>
      </c>
      <c r="D1693" s="23">
        <v>17</v>
      </c>
      <c r="E1693" s="23">
        <v>0</v>
      </c>
      <c r="F1693" s="28">
        <v>15174.81</v>
      </c>
      <c r="G1693" s="23" t="s">
        <v>86</v>
      </c>
      <c r="H1693" s="23" t="s">
        <v>85</v>
      </c>
      <c r="I1693" s="23" t="s">
        <v>4808</v>
      </c>
      <c r="J1693" s="23">
        <f>IF(TRIM(B1693)="?",'Cleaning Summary'!$B$28,B1693)</f>
        <v>1962</v>
      </c>
      <c r="K1693" s="23" t="str">
        <f>IF(TRIM(C1693)="?",'Cleaning Summary'!$B$27,C1693)</f>
        <v>Jun</v>
      </c>
      <c r="L1693" s="23" t="str">
        <f>IF(TRIM(G1693)="?",'Cleaning Summary'!$B$40,G1693)</f>
        <v>tier - 2</v>
      </c>
      <c r="M1693" s="23" t="str">
        <f>IF(TRIM(H1693)="?",'Cleaning Summary'!$B$45,H1693)</f>
        <v>tier - 1</v>
      </c>
      <c r="N1693" s="23" t="str">
        <f>IF(TRIM(I1693)="?",'Cleaning Summary'!$B$29,I1693)</f>
        <v>R1012</v>
      </c>
      <c r="O1693" s="29">
        <f>DATE(J1693,MATCH(K1693,{"Jan","Feb","Mar","Apr","May","Jun","Jul","Aug","Sep","Oct","Nov","Dec"},0),D1693)</f>
        <v>22814</v>
      </c>
      <c r="P1693" s="23">
        <f>DATEDIF(O1693,'Cleaning Summary'!$B$62,"Y")</f>
        <v>60</v>
      </c>
    </row>
    <row r="1694" spans="1:16" x14ac:dyDescent="0.35">
      <c r="A1694" s="23" t="s">
        <v>1409</v>
      </c>
      <c r="B1694" s="23">
        <v>1978</v>
      </c>
      <c r="C1694" s="23" t="s">
        <v>4806</v>
      </c>
      <c r="D1694" s="23">
        <v>23</v>
      </c>
      <c r="E1694" s="23">
        <v>2</v>
      </c>
      <c r="F1694" s="28">
        <v>15207.92</v>
      </c>
      <c r="G1694" s="23" t="s">
        <v>86</v>
      </c>
      <c r="H1694" s="23" t="s">
        <v>85</v>
      </c>
      <c r="I1694" s="23" t="s">
        <v>4808</v>
      </c>
      <c r="J1694" s="23">
        <f>IF(TRIM(B1694)="?",'Cleaning Summary'!$B$28,B1694)</f>
        <v>1978</v>
      </c>
      <c r="K1694" s="23" t="str">
        <f>IF(TRIM(C1694)="?",'Cleaning Summary'!$B$27,C1694)</f>
        <v>Nov</v>
      </c>
      <c r="L1694" s="23" t="str">
        <f>IF(TRIM(G1694)="?",'Cleaning Summary'!$B$40,G1694)</f>
        <v>tier - 2</v>
      </c>
      <c r="M1694" s="23" t="str">
        <f>IF(TRIM(H1694)="?",'Cleaning Summary'!$B$45,H1694)</f>
        <v>tier - 1</v>
      </c>
      <c r="N1694" s="23" t="str">
        <f>IF(TRIM(I1694)="?",'Cleaning Summary'!$B$29,I1694)</f>
        <v>R1012</v>
      </c>
      <c r="O1694" s="29">
        <f>DATE(J1694,MATCH(K1694,{"Jan","Feb","Mar","Apr","May","Jun","Jul","Aug","Sep","Oct","Nov","Dec"},0),D1694)</f>
        <v>28817</v>
      </c>
      <c r="P1694" s="23">
        <f>DATEDIF(O1694,'Cleaning Summary'!$B$62,"Y")</f>
        <v>44</v>
      </c>
    </row>
    <row r="1695" spans="1:16" x14ac:dyDescent="0.35">
      <c r="A1695" s="23" t="s">
        <v>1407</v>
      </c>
      <c r="B1695" s="23">
        <v>1960</v>
      </c>
      <c r="C1695" s="23" t="s">
        <v>4804</v>
      </c>
      <c r="D1695" s="23">
        <v>25</v>
      </c>
      <c r="E1695" s="23">
        <v>2</v>
      </c>
      <c r="F1695" s="28">
        <v>15230.32</v>
      </c>
      <c r="G1695" s="23" t="s">
        <v>86</v>
      </c>
      <c r="H1695" s="23" t="s">
        <v>86</v>
      </c>
      <c r="I1695" s="23" t="s">
        <v>4818</v>
      </c>
      <c r="J1695" s="23">
        <f>IF(TRIM(B1695)="?",'Cleaning Summary'!$B$28,B1695)</f>
        <v>1960</v>
      </c>
      <c r="K1695" s="23" t="str">
        <f>IF(TRIM(C1695)="?",'Cleaning Summary'!$B$27,C1695)</f>
        <v>Jul</v>
      </c>
      <c r="L1695" s="23" t="str">
        <f>IF(TRIM(G1695)="?",'Cleaning Summary'!$B$40,G1695)</f>
        <v>tier - 2</v>
      </c>
      <c r="M1695" s="23" t="str">
        <f>IF(TRIM(H1695)="?",'Cleaning Summary'!$B$45,H1695)</f>
        <v>tier - 2</v>
      </c>
      <c r="N1695" s="23" t="str">
        <f>IF(TRIM(I1695)="?",'Cleaning Summary'!$B$29,I1695)</f>
        <v>R1024</v>
      </c>
      <c r="O1695" s="29">
        <f>DATE(J1695,MATCH(K1695,{"Jan","Feb","Mar","Apr","May","Jun","Jul","Aug","Sep","Oct","Nov","Dec"},0),D1695)</f>
        <v>22122</v>
      </c>
      <c r="P1695" s="23">
        <f>DATEDIF(O1695,'Cleaning Summary'!$B$62,"Y")</f>
        <v>62</v>
      </c>
    </row>
    <row r="1696" spans="1:16" x14ac:dyDescent="0.35">
      <c r="A1696" s="23" t="s">
        <v>1405</v>
      </c>
      <c r="B1696" s="23">
        <v>1969</v>
      </c>
      <c r="C1696" s="23" t="s">
        <v>73</v>
      </c>
      <c r="D1696" s="23">
        <v>16</v>
      </c>
      <c r="E1696" s="23">
        <v>0</v>
      </c>
      <c r="F1696" s="28">
        <v>15260.52</v>
      </c>
      <c r="G1696" s="23" t="s">
        <v>86</v>
      </c>
      <c r="H1696" s="23" t="s">
        <v>86</v>
      </c>
      <c r="I1696" s="23" t="s">
        <v>4819</v>
      </c>
      <c r="J1696" s="23">
        <f>IF(TRIM(B1696)="?",'Cleaning Summary'!$B$28,B1696)</f>
        <v>1969</v>
      </c>
      <c r="K1696" s="23" t="str">
        <f>IF(TRIM(C1696)="?",'Cleaning Summary'!$B$27,C1696)</f>
        <v>Sep</v>
      </c>
      <c r="L1696" s="23" t="str">
        <f>IF(TRIM(G1696)="?",'Cleaning Summary'!$B$40,G1696)</f>
        <v>tier - 2</v>
      </c>
      <c r="M1696" s="23" t="str">
        <f>IF(TRIM(H1696)="?",'Cleaning Summary'!$B$45,H1696)</f>
        <v>tier - 2</v>
      </c>
      <c r="N1696" s="23" t="str">
        <f>IF(TRIM(I1696)="?",'Cleaning Summary'!$B$29,I1696)</f>
        <v>R1023</v>
      </c>
      <c r="O1696" s="29">
        <f>DATE(J1696,MATCH(K1696,{"Jan","Feb","Mar","Apr","May","Jun","Jul","Aug","Sep","Oct","Nov","Dec"},0),D1696)</f>
        <v>25462</v>
      </c>
      <c r="P1696" s="23">
        <f>DATEDIF(O1696,'Cleaning Summary'!$B$62,"Y")</f>
        <v>53</v>
      </c>
    </row>
    <row r="1697" spans="1:16" x14ac:dyDescent="0.35">
      <c r="A1697" s="23" t="s">
        <v>1403</v>
      </c>
      <c r="B1697" s="23">
        <v>1963</v>
      </c>
      <c r="C1697" s="23" t="s">
        <v>4809</v>
      </c>
      <c r="D1697" s="23">
        <v>13</v>
      </c>
      <c r="E1697" s="23">
        <v>0</v>
      </c>
      <c r="F1697" s="28">
        <v>15322.77</v>
      </c>
      <c r="G1697" s="23" t="s">
        <v>86</v>
      </c>
      <c r="H1697" s="23" t="s">
        <v>87</v>
      </c>
      <c r="I1697" s="23" t="s">
        <v>4821</v>
      </c>
      <c r="J1697" s="23">
        <f>IF(TRIM(B1697)="?",'Cleaning Summary'!$B$28,B1697)</f>
        <v>1963</v>
      </c>
      <c r="K1697" s="23" t="str">
        <f>IF(TRIM(C1697)="?",'Cleaning Summary'!$B$27,C1697)</f>
        <v>Dec</v>
      </c>
      <c r="L1697" s="23" t="str">
        <f>IF(TRIM(G1697)="?",'Cleaning Summary'!$B$40,G1697)</f>
        <v>tier - 2</v>
      </c>
      <c r="M1697" s="23" t="str">
        <f>IF(TRIM(H1697)="?",'Cleaning Summary'!$B$45,H1697)</f>
        <v>tier - 3</v>
      </c>
      <c r="N1697" s="23" t="str">
        <f>IF(TRIM(I1697)="?",'Cleaning Summary'!$B$29,I1697)</f>
        <v>R1021</v>
      </c>
      <c r="O1697" s="29">
        <f>DATE(J1697,MATCH(K1697,{"Jan","Feb","Mar","Apr","May","Jun","Jul","Aug","Sep","Oct","Nov","Dec"},0),D1697)</f>
        <v>23358</v>
      </c>
      <c r="P1697" s="23">
        <f>DATEDIF(O1697,'Cleaning Summary'!$B$62,"Y")</f>
        <v>59</v>
      </c>
    </row>
    <row r="1698" spans="1:16" x14ac:dyDescent="0.35">
      <c r="A1698" s="23" t="s">
        <v>1401</v>
      </c>
      <c r="B1698" s="23">
        <v>2001</v>
      </c>
      <c r="C1698" s="23" t="s">
        <v>4804</v>
      </c>
      <c r="D1698" s="23">
        <v>14</v>
      </c>
      <c r="E1698" s="23">
        <v>1</v>
      </c>
      <c r="F1698" s="28">
        <v>15359.1</v>
      </c>
      <c r="G1698" s="23" t="s">
        <v>86</v>
      </c>
      <c r="H1698" s="23" t="s">
        <v>87</v>
      </c>
      <c r="I1698" s="23" t="s">
        <v>4818</v>
      </c>
      <c r="J1698" s="23">
        <f>IF(TRIM(B1698)="?",'Cleaning Summary'!$B$28,B1698)</f>
        <v>2001</v>
      </c>
      <c r="K1698" s="23" t="str">
        <f>IF(TRIM(C1698)="?",'Cleaning Summary'!$B$27,C1698)</f>
        <v>Jul</v>
      </c>
      <c r="L1698" s="23" t="str">
        <f>IF(TRIM(G1698)="?",'Cleaning Summary'!$B$40,G1698)</f>
        <v>tier - 2</v>
      </c>
      <c r="M1698" s="23" t="str">
        <f>IF(TRIM(H1698)="?",'Cleaning Summary'!$B$45,H1698)</f>
        <v>tier - 3</v>
      </c>
      <c r="N1698" s="23" t="str">
        <f>IF(TRIM(I1698)="?",'Cleaning Summary'!$B$29,I1698)</f>
        <v>R1024</v>
      </c>
      <c r="O1698" s="29">
        <f>DATE(J1698,MATCH(K1698,{"Jan","Feb","Mar","Apr","May","Jun","Jul","Aug","Sep","Oct","Nov","Dec"},0),D1698)</f>
        <v>37086</v>
      </c>
      <c r="P1698" s="23">
        <f>DATEDIF(O1698,'Cleaning Summary'!$B$62,"Y")</f>
        <v>21</v>
      </c>
    </row>
    <row r="1699" spans="1:16" x14ac:dyDescent="0.35">
      <c r="A1699" s="23" t="s">
        <v>1399</v>
      </c>
      <c r="B1699" s="23">
        <v>1988</v>
      </c>
      <c r="C1699" s="23" t="s">
        <v>4809</v>
      </c>
      <c r="D1699" s="23">
        <v>17</v>
      </c>
      <c r="E1699" s="23">
        <v>3</v>
      </c>
      <c r="F1699" s="28">
        <v>15361.5</v>
      </c>
      <c r="G1699" s="23" t="s">
        <v>86</v>
      </c>
      <c r="H1699" s="23" t="s">
        <v>87</v>
      </c>
      <c r="I1699" s="23" t="s">
        <v>4819</v>
      </c>
      <c r="J1699" s="23">
        <f>IF(TRIM(B1699)="?",'Cleaning Summary'!$B$28,B1699)</f>
        <v>1988</v>
      </c>
      <c r="K1699" s="23" t="str">
        <f>IF(TRIM(C1699)="?",'Cleaning Summary'!$B$27,C1699)</f>
        <v>Dec</v>
      </c>
      <c r="L1699" s="23" t="str">
        <f>IF(TRIM(G1699)="?",'Cleaning Summary'!$B$40,G1699)</f>
        <v>tier - 2</v>
      </c>
      <c r="M1699" s="23" t="str">
        <f>IF(TRIM(H1699)="?",'Cleaning Summary'!$B$45,H1699)</f>
        <v>tier - 3</v>
      </c>
      <c r="N1699" s="23" t="str">
        <f>IF(TRIM(I1699)="?",'Cleaning Summary'!$B$29,I1699)</f>
        <v>R1023</v>
      </c>
      <c r="O1699" s="29">
        <f>DATE(J1699,MATCH(K1699,{"Jan","Feb","Mar","Apr","May","Jun","Jul","Aug","Sep","Oct","Nov","Dec"},0),D1699)</f>
        <v>32494</v>
      </c>
      <c r="P1699" s="23">
        <f>DATEDIF(O1699,'Cleaning Summary'!$B$62,"Y")</f>
        <v>34</v>
      </c>
    </row>
    <row r="1700" spans="1:16" x14ac:dyDescent="0.35">
      <c r="A1700" s="23" t="s">
        <v>1397</v>
      </c>
      <c r="B1700" s="23">
        <v>1968</v>
      </c>
      <c r="C1700" s="23" t="s">
        <v>4804</v>
      </c>
      <c r="D1700" s="23">
        <v>18</v>
      </c>
      <c r="E1700" s="23">
        <v>0</v>
      </c>
      <c r="F1700" s="28">
        <v>15363.77</v>
      </c>
      <c r="G1700" s="23" t="s">
        <v>86</v>
      </c>
      <c r="H1700" s="23" t="s">
        <v>85</v>
      </c>
      <c r="I1700" s="23" t="s">
        <v>4824</v>
      </c>
      <c r="J1700" s="23">
        <f>IF(TRIM(B1700)="?",'Cleaning Summary'!$B$28,B1700)</f>
        <v>1968</v>
      </c>
      <c r="K1700" s="23" t="str">
        <f>IF(TRIM(C1700)="?",'Cleaning Summary'!$B$27,C1700)</f>
        <v>Jul</v>
      </c>
      <c r="L1700" s="23" t="str">
        <f>IF(TRIM(G1700)="?",'Cleaning Summary'!$B$40,G1700)</f>
        <v>tier - 2</v>
      </c>
      <c r="M1700" s="23" t="str">
        <f>IF(TRIM(H1700)="?",'Cleaning Summary'!$B$45,H1700)</f>
        <v>tier - 1</v>
      </c>
      <c r="N1700" s="23" t="str">
        <f>IF(TRIM(I1700)="?",'Cleaning Summary'!$B$29,I1700)</f>
        <v>R1026</v>
      </c>
      <c r="O1700" s="29">
        <f>DATE(J1700,MATCH(K1700,{"Jan","Feb","Mar","Apr","May","Jun","Jul","Aug","Sep","Oct","Nov","Dec"},0),D1700)</f>
        <v>25037</v>
      </c>
      <c r="P1700" s="23">
        <f>DATEDIF(O1700,'Cleaning Summary'!$B$62,"Y")</f>
        <v>54</v>
      </c>
    </row>
    <row r="1701" spans="1:16" x14ac:dyDescent="0.35">
      <c r="A1701" s="23" t="s">
        <v>1395</v>
      </c>
      <c r="B1701" s="23">
        <v>1962</v>
      </c>
      <c r="C1701" s="23" t="s">
        <v>73</v>
      </c>
      <c r="D1701" s="23">
        <v>6</v>
      </c>
      <c r="E1701" s="23">
        <v>0</v>
      </c>
      <c r="F1701" s="28">
        <v>15368.22</v>
      </c>
      <c r="G1701" s="23" t="s">
        <v>86</v>
      </c>
      <c r="H1701" s="23" t="s">
        <v>86</v>
      </c>
      <c r="I1701" s="23" t="s">
        <v>4812</v>
      </c>
      <c r="J1701" s="23">
        <f>IF(TRIM(B1701)="?",'Cleaning Summary'!$B$28,B1701)</f>
        <v>1962</v>
      </c>
      <c r="K1701" s="23" t="str">
        <f>IF(TRIM(C1701)="?",'Cleaning Summary'!$B$27,C1701)</f>
        <v>Sep</v>
      </c>
      <c r="L1701" s="23" t="str">
        <f>IF(TRIM(G1701)="?",'Cleaning Summary'!$B$40,G1701)</f>
        <v>tier - 2</v>
      </c>
      <c r="M1701" s="23" t="str">
        <f>IF(TRIM(H1701)="?",'Cleaning Summary'!$B$45,H1701)</f>
        <v>tier - 2</v>
      </c>
      <c r="N1701" s="23" t="str">
        <f>IF(TRIM(I1701)="?",'Cleaning Summary'!$B$29,I1701)</f>
        <v>R1011</v>
      </c>
      <c r="O1701" s="29">
        <f>DATE(J1701,MATCH(K1701,{"Jan","Feb","Mar","Apr","May","Jun","Jul","Aug","Sep","Oct","Nov","Dec"},0),D1701)</f>
        <v>22895</v>
      </c>
      <c r="P1701" s="23">
        <f>DATEDIF(O1701,'Cleaning Summary'!$B$62,"Y")</f>
        <v>60</v>
      </c>
    </row>
    <row r="1702" spans="1:16" x14ac:dyDescent="0.35">
      <c r="A1702" s="23" t="s">
        <v>1393</v>
      </c>
      <c r="B1702" s="23">
        <v>1964</v>
      </c>
      <c r="C1702" s="23" t="s">
        <v>73</v>
      </c>
      <c r="D1702" s="23">
        <v>4</v>
      </c>
      <c r="E1702" s="23">
        <v>0</v>
      </c>
      <c r="F1702" s="28">
        <v>15377.77</v>
      </c>
      <c r="G1702" s="23" t="s">
        <v>86</v>
      </c>
      <c r="H1702" s="23" t="s">
        <v>86</v>
      </c>
      <c r="I1702" s="23" t="s">
        <v>4808</v>
      </c>
      <c r="J1702" s="23">
        <f>IF(TRIM(B1702)="?",'Cleaning Summary'!$B$28,B1702)</f>
        <v>1964</v>
      </c>
      <c r="K1702" s="23" t="str">
        <f>IF(TRIM(C1702)="?",'Cleaning Summary'!$B$27,C1702)</f>
        <v>Sep</v>
      </c>
      <c r="L1702" s="23" t="str">
        <f>IF(TRIM(G1702)="?",'Cleaning Summary'!$B$40,G1702)</f>
        <v>tier - 2</v>
      </c>
      <c r="M1702" s="23" t="str">
        <f>IF(TRIM(H1702)="?",'Cleaning Summary'!$B$45,H1702)</f>
        <v>tier - 2</v>
      </c>
      <c r="N1702" s="23" t="str">
        <f>IF(TRIM(I1702)="?",'Cleaning Summary'!$B$29,I1702)</f>
        <v>R1012</v>
      </c>
      <c r="O1702" s="29">
        <f>DATE(J1702,MATCH(K1702,{"Jan","Feb","Mar","Apr","May","Jun","Jul","Aug","Sep","Oct","Nov","Dec"},0),D1702)</f>
        <v>23624</v>
      </c>
      <c r="P1702" s="23">
        <f>DATEDIF(O1702,'Cleaning Summary'!$B$62,"Y")</f>
        <v>58</v>
      </c>
    </row>
    <row r="1703" spans="1:16" x14ac:dyDescent="0.35">
      <c r="A1703" s="23" t="s">
        <v>1391</v>
      </c>
      <c r="B1703" s="23">
        <v>1990</v>
      </c>
      <c r="C1703" s="23" t="s">
        <v>4811</v>
      </c>
      <c r="D1703" s="23">
        <v>25</v>
      </c>
      <c r="E1703" s="23">
        <v>3</v>
      </c>
      <c r="F1703" s="28">
        <v>15440.2</v>
      </c>
      <c r="G1703" s="23" t="s">
        <v>86</v>
      </c>
      <c r="H1703" s="23" t="s">
        <v>85</v>
      </c>
      <c r="I1703" s="23" t="s">
        <v>4808</v>
      </c>
      <c r="J1703" s="23">
        <f>IF(TRIM(B1703)="?",'Cleaning Summary'!$B$28,B1703)</f>
        <v>1990</v>
      </c>
      <c r="K1703" s="23" t="str">
        <f>IF(TRIM(C1703)="?",'Cleaning Summary'!$B$27,C1703)</f>
        <v>Oct</v>
      </c>
      <c r="L1703" s="23" t="str">
        <f>IF(TRIM(G1703)="?",'Cleaning Summary'!$B$40,G1703)</f>
        <v>tier - 2</v>
      </c>
      <c r="M1703" s="23" t="str">
        <f>IF(TRIM(H1703)="?",'Cleaning Summary'!$B$45,H1703)</f>
        <v>tier - 1</v>
      </c>
      <c r="N1703" s="23" t="str">
        <f>IF(TRIM(I1703)="?",'Cleaning Summary'!$B$29,I1703)</f>
        <v>R1012</v>
      </c>
      <c r="O1703" s="29">
        <f>DATE(J1703,MATCH(K1703,{"Jan","Feb","Mar","Apr","May","Jun","Jul","Aug","Sep","Oct","Nov","Dec"},0),D1703)</f>
        <v>33171</v>
      </c>
      <c r="P1703" s="23">
        <f>DATEDIF(O1703,'Cleaning Summary'!$B$62,"Y")</f>
        <v>32</v>
      </c>
    </row>
    <row r="1704" spans="1:16" x14ac:dyDescent="0.35">
      <c r="A1704" s="23" t="s">
        <v>1389</v>
      </c>
      <c r="B1704" s="23">
        <v>1976</v>
      </c>
      <c r="C1704" s="23" t="s">
        <v>4804</v>
      </c>
      <c r="D1704" s="23">
        <v>20</v>
      </c>
      <c r="E1704" s="23">
        <v>2</v>
      </c>
      <c r="F1704" s="28">
        <v>15450.48</v>
      </c>
      <c r="G1704" s="23" t="s">
        <v>86</v>
      </c>
      <c r="H1704" s="23" t="s">
        <v>85</v>
      </c>
      <c r="I1704" s="23" t="s">
        <v>4824</v>
      </c>
      <c r="J1704" s="23">
        <f>IF(TRIM(B1704)="?",'Cleaning Summary'!$B$28,B1704)</f>
        <v>1976</v>
      </c>
      <c r="K1704" s="23" t="str">
        <f>IF(TRIM(C1704)="?",'Cleaning Summary'!$B$27,C1704)</f>
        <v>Jul</v>
      </c>
      <c r="L1704" s="23" t="str">
        <f>IF(TRIM(G1704)="?",'Cleaning Summary'!$B$40,G1704)</f>
        <v>tier - 2</v>
      </c>
      <c r="M1704" s="23" t="str">
        <f>IF(TRIM(H1704)="?",'Cleaning Summary'!$B$45,H1704)</f>
        <v>tier - 1</v>
      </c>
      <c r="N1704" s="23" t="str">
        <f>IF(TRIM(I1704)="?",'Cleaning Summary'!$B$29,I1704)</f>
        <v>R1026</v>
      </c>
      <c r="O1704" s="29">
        <f>DATE(J1704,MATCH(K1704,{"Jan","Feb","Mar","Apr","May","Jun","Jul","Aug","Sep","Oct","Nov","Dec"},0),D1704)</f>
        <v>27961</v>
      </c>
      <c r="P1704" s="23">
        <f>DATEDIF(O1704,'Cleaning Summary'!$B$62,"Y")</f>
        <v>46</v>
      </c>
    </row>
    <row r="1705" spans="1:16" x14ac:dyDescent="0.35">
      <c r="A1705" s="23" t="s">
        <v>1387</v>
      </c>
      <c r="B1705" s="23">
        <v>2004</v>
      </c>
      <c r="C1705" s="23" t="s">
        <v>4804</v>
      </c>
      <c r="D1705" s="23">
        <v>17</v>
      </c>
      <c r="E1705" s="23">
        <v>0</v>
      </c>
      <c r="F1705" s="28">
        <v>15518.18</v>
      </c>
      <c r="G1705" s="23" t="s">
        <v>86</v>
      </c>
      <c r="H1705" s="23" t="s">
        <v>87</v>
      </c>
      <c r="I1705" s="23" t="s">
        <v>4813</v>
      </c>
      <c r="J1705" s="23">
        <f>IF(TRIM(B1705)="?",'Cleaning Summary'!$B$28,B1705)</f>
        <v>2004</v>
      </c>
      <c r="K1705" s="23" t="str">
        <f>IF(TRIM(C1705)="?",'Cleaning Summary'!$B$27,C1705)</f>
        <v>Jul</v>
      </c>
      <c r="L1705" s="23" t="str">
        <f>IF(TRIM(G1705)="?",'Cleaning Summary'!$B$40,G1705)</f>
        <v>tier - 2</v>
      </c>
      <c r="M1705" s="23" t="str">
        <f>IF(TRIM(H1705)="?",'Cleaning Summary'!$B$45,H1705)</f>
        <v>tier - 3</v>
      </c>
      <c r="N1705" s="23" t="str">
        <f>IF(TRIM(I1705)="?",'Cleaning Summary'!$B$29,I1705)</f>
        <v>R1015</v>
      </c>
      <c r="O1705" s="29">
        <f>DATE(J1705,MATCH(K1705,{"Jan","Feb","Mar","Apr","May","Jun","Jul","Aug","Sep","Oct","Nov","Dec"},0),D1705)</f>
        <v>38185</v>
      </c>
      <c r="P1705" s="23">
        <f>DATEDIF(O1705,'Cleaning Summary'!$B$62,"Y")</f>
        <v>18</v>
      </c>
    </row>
    <row r="1706" spans="1:16" x14ac:dyDescent="0.35">
      <c r="A1706" s="23" t="s">
        <v>1385</v>
      </c>
      <c r="B1706" s="23">
        <v>1974</v>
      </c>
      <c r="C1706" s="23" t="s">
        <v>4807</v>
      </c>
      <c r="D1706" s="23">
        <v>28</v>
      </c>
      <c r="E1706" s="23">
        <v>0</v>
      </c>
      <c r="F1706" s="28">
        <v>15532.16</v>
      </c>
      <c r="G1706" s="23" t="s">
        <v>86</v>
      </c>
      <c r="H1706" s="23" t="s">
        <v>86</v>
      </c>
      <c r="I1706" s="23" t="s">
        <v>4824</v>
      </c>
      <c r="J1706" s="23">
        <f>IF(TRIM(B1706)="?",'Cleaning Summary'!$B$28,B1706)</f>
        <v>1974</v>
      </c>
      <c r="K1706" s="23" t="str">
        <f>IF(TRIM(C1706)="?",'Cleaning Summary'!$B$27,C1706)</f>
        <v>Jun</v>
      </c>
      <c r="L1706" s="23" t="str">
        <f>IF(TRIM(G1706)="?",'Cleaning Summary'!$B$40,G1706)</f>
        <v>tier - 2</v>
      </c>
      <c r="M1706" s="23" t="str">
        <f>IF(TRIM(H1706)="?",'Cleaning Summary'!$B$45,H1706)</f>
        <v>tier - 2</v>
      </c>
      <c r="N1706" s="23" t="str">
        <f>IF(TRIM(I1706)="?",'Cleaning Summary'!$B$29,I1706)</f>
        <v>R1026</v>
      </c>
      <c r="O1706" s="29">
        <f>DATE(J1706,MATCH(K1706,{"Jan","Feb","Mar","Apr","May","Jun","Jul","Aug","Sep","Oct","Nov","Dec"},0),D1706)</f>
        <v>27208</v>
      </c>
      <c r="P1706" s="23">
        <f>DATEDIF(O1706,'Cleaning Summary'!$B$62,"Y")</f>
        <v>48</v>
      </c>
    </row>
    <row r="1707" spans="1:16" x14ac:dyDescent="0.35">
      <c r="A1707" s="23" t="s">
        <v>1383</v>
      </c>
      <c r="B1707" s="23">
        <v>1959</v>
      </c>
      <c r="C1707" s="23" t="s">
        <v>4811</v>
      </c>
      <c r="D1707" s="23">
        <v>2</v>
      </c>
      <c r="E1707" s="23">
        <v>3</v>
      </c>
      <c r="F1707" s="28">
        <v>15555.19</v>
      </c>
      <c r="G1707" s="23" t="s">
        <v>86</v>
      </c>
      <c r="H1707" s="23" t="s">
        <v>87</v>
      </c>
      <c r="I1707" s="23" t="s">
        <v>4808</v>
      </c>
      <c r="J1707" s="23">
        <f>IF(TRIM(B1707)="?",'Cleaning Summary'!$B$28,B1707)</f>
        <v>1959</v>
      </c>
      <c r="K1707" s="23" t="str">
        <f>IF(TRIM(C1707)="?",'Cleaning Summary'!$B$27,C1707)</f>
        <v>Oct</v>
      </c>
      <c r="L1707" s="23" t="str">
        <f>IF(TRIM(G1707)="?",'Cleaning Summary'!$B$40,G1707)</f>
        <v>tier - 2</v>
      </c>
      <c r="M1707" s="23" t="str">
        <f>IF(TRIM(H1707)="?",'Cleaning Summary'!$B$45,H1707)</f>
        <v>tier - 3</v>
      </c>
      <c r="N1707" s="23" t="str">
        <f>IF(TRIM(I1707)="?",'Cleaning Summary'!$B$29,I1707)</f>
        <v>R1012</v>
      </c>
      <c r="O1707" s="29">
        <f>DATE(J1707,MATCH(K1707,{"Jan","Feb","Mar","Apr","May","Jun","Jul","Aug","Sep","Oct","Nov","Dec"},0),D1707)</f>
        <v>21825</v>
      </c>
      <c r="P1707" s="23">
        <f>DATEDIF(O1707,'Cleaning Summary'!$B$62,"Y")</f>
        <v>63</v>
      </c>
    </row>
    <row r="1708" spans="1:16" x14ac:dyDescent="0.35">
      <c r="A1708" s="23" t="s">
        <v>1381</v>
      </c>
      <c r="B1708" s="23">
        <v>1974</v>
      </c>
      <c r="C1708" s="23" t="s">
        <v>4804</v>
      </c>
      <c r="D1708" s="23">
        <v>30</v>
      </c>
      <c r="E1708" s="23">
        <v>0</v>
      </c>
      <c r="F1708" s="28">
        <v>15556.67</v>
      </c>
      <c r="G1708" s="23" t="s">
        <v>86</v>
      </c>
      <c r="H1708" s="23" t="s">
        <v>86</v>
      </c>
      <c r="I1708" s="23" t="s">
        <v>4808</v>
      </c>
      <c r="J1708" s="23">
        <f>IF(TRIM(B1708)="?",'Cleaning Summary'!$B$28,B1708)</f>
        <v>1974</v>
      </c>
      <c r="K1708" s="23" t="str">
        <f>IF(TRIM(C1708)="?",'Cleaning Summary'!$B$27,C1708)</f>
        <v>Jul</v>
      </c>
      <c r="L1708" s="23" t="str">
        <f>IF(TRIM(G1708)="?",'Cleaning Summary'!$B$40,G1708)</f>
        <v>tier - 2</v>
      </c>
      <c r="M1708" s="23" t="str">
        <f>IF(TRIM(H1708)="?",'Cleaning Summary'!$B$45,H1708)</f>
        <v>tier - 2</v>
      </c>
      <c r="N1708" s="23" t="str">
        <f>IF(TRIM(I1708)="?",'Cleaning Summary'!$B$29,I1708)</f>
        <v>R1012</v>
      </c>
      <c r="O1708" s="29">
        <f>DATE(J1708,MATCH(K1708,{"Jan","Feb","Mar","Apr","May","Jun","Jul","Aug","Sep","Oct","Nov","Dec"},0),D1708)</f>
        <v>27240</v>
      </c>
      <c r="P1708" s="23">
        <f>DATEDIF(O1708,'Cleaning Summary'!$B$62,"Y")</f>
        <v>48</v>
      </c>
    </row>
    <row r="1709" spans="1:16" x14ac:dyDescent="0.35">
      <c r="A1709" s="23" t="s">
        <v>1379</v>
      </c>
      <c r="B1709" s="23">
        <v>1965</v>
      </c>
      <c r="C1709" s="23" t="s">
        <v>4811</v>
      </c>
      <c r="D1709" s="23">
        <v>28</v>
      </c>
      <c r="E1709" s="23">
        <v>0</v>
      </c>
      <c r="F1709" s="28">
        <v>15608.58</v>
      </c>
      <c r="G1709" s="23" t="s">
        <v>86</v>
      </c>
      <c r="H1709" s="23" t="s">
        <v>86</v>
      </c>
      <c r="I1709" s="23" t="s">
        <v>4824</v>
      </c>
      <c r="J1709" s="23">
        <f>IF(TRIM(B1709)="?",'Cleaning Summary'!$B$28,B1709)</f>
        <v>1965</v>
      </c>
      <c r="K1709" s="23" t="str">
        <f>IF(TRIM(C1709)="?",'Cleaning Summary'!$B$27,C1709)</f>
        <v>Oct</v>
      </c>
      <c r="L1709" s="23" t="str">
        <f>IF(TRIM(G1709)="?",'Cleaning Summary'!$B$40,G1709)</f>
        <v>tier - 2</v>
      </c>
      <c r="M1709" s="23" t="str">
        <f>IF(TRIM(H1709)="?",'Cleaning Summary'!$B$45,H1709)</f>
        <v>tier - 2</v>
      </c>
      <c r="N1709" s="23" t="str">
        <f>IF(TRIM(I1709)="?",'Cleaning Summary'!$B$29,I1709)</f>
        <v>R1026</v>
      </c>
      <c r="O1709" s="29">
        <f>DATE(J1709,MATCH(K1709,{"Jan","Feb","Mar","Apr","May","Jun","Jul","Aug","Sep","Oct","Nov","Dec"},0),D1709)</f>
        <v>24043</v>
      </c>
      <c r="P1709" s="23">
        <f>DATEDIF(O1709,'Cleaning Summary'!$B$62,"Y")</f>
        <v>57</v>
      </c>
    </row>
    <row r="1710" spans="1:16" x14ac:dyDescent="0.35">
      <c r="A1710" s="23" t="s">
        <v>1377</v>
      </c>
      <c r="B1710" s="23">
        <v>1960</v>
      </c>
      <c r="C1710" s="23" t="s">
        <v>4807</v>
      </c>
      <c r="D1710" s="23">
        <v>6</v>
      </c>
      <c r="E1710" s="23">
        <v>3</v>
      </c>
      <c r="F1710" s="28">
        <v>15612.19</v>
      </c>
      <c r="G1710" s="23" t="s">
        <v>86</v>
      </c>
      <c r="H1710" s="23" t="s">
        <v>86</v>
      </c>
      <c r="I1710" s="23" t="s">
        <v>4808</v>
      </c>
      <c r="J1710" s="23">
        <f>IF(TRIM(B1710)="?",'Cleaning Summary'!$B$28,B1710)</f>
        <v>1960</v>
      </c>
      <c r="K1710" s="23" t="str">
        <f>IF(TRIM(C1710)="?",'Cleaning Summary'!$B$27,C1710)</f>
        <v>Jun</v>
      </c>
      <c r="L1710" s="23" t="str">
        <f>IF(TRIM(G1710)="?",'Cleaning Summary'!$B$40,G1710)</f>
        <v>tier - 2</v>
      </c>
      <c r="M1710" s="23" t="str">
        <f>IF(TRIM(H1710)="?",'Cleaning Summary'!$B$45,H1710)</f>
        <v>tier - 2</v>
      </c>
      <c r="N1710" s="23" t="str">
        <f>IF(TRIM(I1710)="?",'Cleaning Summary'!$B$29,I1710)</f>
        <v>R1012</v>
      </c>
      <c r="O1710" s="29">
        <f>DATE(J1710,MATCH(K1710,{"Jan","Feb","Mar","Apr","May","Jun","Jul","Aug","Sep","Oct","Nov","Dec"},0),D1710)</f>
        <v>22073</v>
      </c>
      <c r="P1710" s="23">
        <f>DATEDIF(O1710,'Cleaning Summary'!$B$62,"Y")</f>
        <v>63</v>
      </c>
    </row>
    <row r="1711" spans="1:16" x14ac:dyDescent="0.35">
      <c r="A1711" s="23" t="s">
        <v>1375</v>
      </c>
      <c r="B1711" s="23">
        <v>1988</v>
      </c>
      <c r="C1711" s="23" t="s">
        <v>4809</v>
      </c>
      <c r="D1711" s="23">
        <v>22</v>
      </c>
      <c r="E1711" s="23">
        <v>3</v>
      </c>
      <c r="F1711" s="28">
        <v>15646.28</v>
      </c>
      <c r="G1711" s="23" t="s">
        <v>86</v>
      </c>
      <c r="H1711" s="23" t="s">
        <v>86</v>
      </c>
      <c r="I1711" s="23" t="s">
        <v>4812</v>
      </c>
      <c r="J1711" s="23">
        <f>IF(TRIM(B1711)="?",'Cleaning Summary'!$B$28,B1711)</f>
        <v>1988</v>
      </c>
      <c r="K1711" s="23" t="str">
        <f>IF(TRIM(C1711)="?",'Cleaning Summary'!$B$27,C1711)</f>
        <v>Dec</v>
      </c>
      <c r="L1711" s="23" t="str">
        <f>IF(TRIM(G1711)="?",'Cleaning Summary'!$B$40,G1711)</f>
        <v>tier - 2</v>
      </c>
      <c r="M1711" s="23" t="str">
        <f>IF(TRIM(H1711)="?",'Cleaning Summary'!$B$45,H1711)</f>
        <v>tier - 2</v>
      </c>
      <c r="N1711" s="23" t="str">
        <f>IF(TRIM(I1711)="?",'Cleaning Summary'!$B$29,I1711)</f>
        <v>R1011</v>
      </c>
      <c r="O1711" s="29">
        <f>DATE(J1711,MATCH(K1711,{"Jan","Feb","Mar","Apr","May","Jun","Jul","Aug","Sep","Oct","Nov","Dec"},0),D1711)</f>
        <v>32499</v>
      </c>
      <c r="P1711" s="23">
        <f>DATEDIF(O1711,'Cleaning Summary'!$B$62,"Y")</f>
        <v>34</v>
      </c>
    </row>
    <row r="1712" spans="1:16" x14ac:dyDescent="0.35">
      <c r="A1712" s="23" t="s">
        <v>1373</v>
      </c>
      <c r="B1712" s="23">
        <v>1973</v>
      </c>
      <c r="C1712" s="23" t="s">
        <v>4807</v>
      </c>
      <c r="D1712" s="23">
        <v>26</v>
      </c>
      <c r="E1712" s="23">
        <v>0</v>
      </c>
      <c r="F1712" s="28">
        <v>15670.3</v>
      </c>
      <c r="G1712" s="23" t="s">
        <v>86</v>
      </c>
      <c r="H1712" s="23" t="s">
        <v>86</v>
      </c>
      <c r="I1712" s="23" t="s">
        <v>4824</v>
      </c>
      <c r="J1712" s="23">
        <f>IF(TRIM(B1712)="?",'Cleaning Summary'!$B$28,B1712)</f>
        <v>1973</v>
      </c>
      <c r="K1712" s="23" t="str">
        <f>IF(TRIM(C1712)="?",'Cleaning Summary'!$B$27,C1712)</f>
        <v>Jun</v>
      </c>
      <c r="L1712" s="23" t="str">
        <f>IF(TRIM(G1712)="?",'Cleaning Summary'!$B$40,G1712)</f>
        <v>tier - 2</v>
      </c>
      <c r="M1712" s="23" t="str">
        <f>IF(TRIM(H1712)="?",'Cleaning Summary'!$B$45,H1712)</f>
        <v>tier - 2</v>
      </c>
      <c r="N1712" s="23" t="str">
        <f>IF(TRIM(I1712)="?",'Cleaning Summary'!$B$29,I1712)</f>
        <v>R1026</v>
      </c>
      <c r="O1712" s="29">
        <f>DATE(J1712,MATCH(K1712,{"Jan","Feb","Mar","Apr","May","Jun","Jul","Aug","Sep","Oct","Nov","Dec"},0),D1712)</f>
        <v>26841</v>
      </c>
      <c r="P1712" s="23">
        <f>DATEDIF(O1712,'Cleaning Summary'!$B$62,"Y")</f>
        <v>49</v>
      </c>
    </row>
    <row r="1713" spans="1:16" x14ac:dyDescent="0.35">
      <c r="A1713" s="23" t="s">
        <v>1371</v>
      </c>
      <c r="B1713" s="23">
        <v>1976</v>
      </c>
      <c r="C1713" s="23" t="s">
        <v>73</v>
      </c>
      <c r="D1713" s="23">
        <v>20</v>
      </c>
      <c r="E1713" s="23">
        <v>2</v>
      </c>
      <c r="F1713" s="28">
        <v>15698.86</v>
      </c>
      <c r="G1713" s="23" t="s">
        <v>86</v>
      </c>
      <c r="H1713" s="23" t="s">
        <v>86</v>
      </c>
      <c r="I1713" s="23" t="s">
        <v>4808</v>
      </c>
      <c r="J1713" s="23">
        <f>IF(TRIM(B1713)="?",'Cleaning Summary'!$B$28,B1713)</f>
        <v>1976</v>
      </c>
      <c r="K1713" s="23" t="str">
        <f>IF(TRIM(C1713)="?",'Cleaning Summary'!$B$27,C1713)</f>
        <v>Sep</v>
      </c>
      <c r="L1713" s="23" t="str">
        <f>IF(TRIM(G1713)="?",'Cleaning Summary'!$B$40,G1713)</f>
        <v>tier - 2</v>
      </c>
      <c r="M1713" s="23" t="str">
        <f>IF(TRIM(H1713)="?",'Cleaning Summary'!$B$45,H1713)</f>
        <v>tier - 2</v>
      </c>
      <c r="N1713" s="23" t="str">
        <f>IF(TRIM(I1713)="?",'Cleaning Summary'!$B$29,I1713)</f>
        <v>R1012</v>
      </c>
      <c r="O1713" s="29">
        <f>DATE(J1713,MATCH(K1713,{"Jan","Feb","Mar","Apr","May","Jun","Jul","Aug","Sep","Oct","Nov","Dec"},0),D1713)</f>
        <v>28023</v>
      </c>
      <c r="P1713" s="23">
        <f>DATEDIF(O1713,'Cleaning Summary'!$B$62,"Y")</f>
        <v>46</v>
      </c>
    </row>
    <row r="1714" spans="1:16" x14ac:dyDescent="0.35">
      <c r="A1714" s="23" t="s">
        <v>1369</v>
      </c>
      <c r="B1714" s="23">
        <v>1974</v>
      </c>
      <c r="C1714" s="23" t="s">
        <v>4810</v>
      </c>
      <c r="D1714" s="23">
        <v>29</v>
      </c>
      <c r="E1714" s="23">
        <v>0</v>
      </c>
      <c r="F1714" s="28">
        <v>15746.62</v>
      </c>
      <c r="G1714" s="23" t="s">
        <v>86</v>
      </c>
      <c r="H1714" s="23" t="s">
        <v>85</v>
      </c>
      <c r="I1714" s="23" t="s">
        <v>4808</v>
      </c>
      <c r="J1714" s="23">
        <f>IF(TRIM(B1714)="?",'Cleaning Summary'!$B$28,B1714)</f>
        <v>1974</v>
      </c>
      <c r="K1714" s="23" t="str">
        <f>IF(TRIM(C1714)="?",'Cleaning Summary'!$B$27,C1714)</f>
        <v>Aug</v>
      </c>
      <c r="L1714" s="23" t="str">
        <f>IF(TRIM(G1714)="?",'Cleaning Summary'!$B$40,G1714)</f>
        <v>tier - 2</v>
      </c>
      <c r="M1714" s="23" t="str">
        <f>IF(TRIM(H1714)="?",'Cleaning Summary'!$B$45,H1714)</f>
        <v>tier - 1</v>
      </c>
      <c r="N1714" s="23" t="str">
        <f>IF(TRIM(I1714)="?",'Cleaning Summary'!$B$29,I1714)</f>
        <v>R1012</v>
      </c>
      <c r="O1714" s="29">
        <f>DATE(J1714,MATCH(K1714,{"Jan","Feb","Mar","Apr","May","Jun","Jul","Aug","Sep","Oct","Nov","Dec"},0),D1714)</f>
        <v>27270</v>
      </c>
      <c r="P1714" s="23">
        <f>DATEDIF(O1714,'Cleaning Summary'!$B$62,"Y")</f>
        <v>48</v>
      </c>
    </row>
    <row r="1715" spans="1:16" x14ac:dyDescent="0.35">
      <c r="A1715" s="23" t="s">
        <v>1367</v>
      </c>
      <c r="B1715" s="23">
        <v>1997</v>
      </c>
      <c r="C1715" s="23" t="s">
        <v>4811</v>
      </c>
      <c r="D1715" s="23">
        <v>9</v>
      </c>
      <c r="E1715" s="23">
        <v>0</v>
      </c>
      <c r="F1715" s="28">
        <v>15817.99</v>
      </c>
      <c r="G1715" s="23" t="s">
        <v>86</v>
      </c>
      <c r="H1715" s="23" t="s">
        <v>86</v>
      </c>
      <c r="I1715" s="23" t="s">
        <v>4808</v>
      </c>
      <c r="J1715" s="23">
        <f>IF(TRIM(B1715)="?",'Cleaning Summary'!$B$28,B1715)</f>
        <v>1997</v>
      </c>
      <c r="K1715" s="23" t="str">
        <f>IF(TRIM(C1715)="?",'Cleaning Summary'!$B$27,C1715)</f>
        <v>Oct</v>
      </c>
      <c r="L1715" s="23" t="str">
        <f>IF(TRIM(G1715)="?",'Cleaning Summary'!$B$40,G1715)</f>
        <v>tier - 2</v>
      </c>
      <c r="M1715" s="23" t="str">
        <f>IF(TRIM(H1715)="?",'Cleaning Summary'!$B$45,H1715)</f>
        <v>tier - 2</v>
      </c>
      <c r="N1715" s="23" t="str">
        <f>IF(TRIM(I1715)="?",'Cleaning Summary'!$B$29,I1715)</f>
        <v>R1012</v>
      </c>
      <c r="O1715" s="29">
        <f>DATE(J1715,MATCH(K1715,{"Jan","Feb","Mar","Apr","May","Jun","Jul","Aug","Sep","Oct","Nov","Dec"},0),D1715)</f>
        <v>35712</v>
      </c>
      <c r="P1715" s="23">
        <f>DATEDIF(O1715,'Cleaning Summary'!$B$62,"Y")</f>
        <v>25</v>
      </c>
    </row>
    <row r="1716" spans="1:16" x14ac:dyDescent="0.35">
      <c r="A1716" s="23" t="s">
        <v>1365</v>
      </c>
      <c r="B1716" s="23">
        <v>1984</v>
      </c>
      <c r="C1716" s="23" t="s">
        <v>4807</v>
      </c>
      <c r="D1716" s="23">
        <v>26</v>
      </c>
      <c r="E1716" s="23">
        <v>0</v>
      </c>
      <c r="F1716" s="28">
        <v>15820.7</v>
      </c>
      <c r="G1716" s="23" t="s">
        <v>86</v>
      </c>
      <c r="H1716" s="23" t="s">
        <v>87</v>
      </c>
      <c r="I1716" s="23" t="s">
        <v>4812</v>
      </c>
      <c r="J1716" s="23">
        <f>IF(TRIM(B1716)="?",'Cleaning Summary'!$B$28,B1716)</f>
        <v>1984</v>
      </c>
      <c r="K1716" s="23" t="str">
        <f>IF(TRIM(C1716)="?",'Cleaning Summary'!$B$27,C1716)</f>
        <v>Jun</v>
      </c>
      <c r="L1716" s="23" t="str">
        <f>IF(TRIM(G1716)="?",'Cleaning Summary'!$B$40,G1716)</f>
        <v>tier - 2</v>
      </c>
      <c r="M1716" s="23" t="str">
        <f>IF(TRIM(H1716)="?",'Cleaning Summary'!$B$45,H1716)</f>
        <v>tier - 3</v>
      </c>
      <c r="N1716" s="23" t="str">
        <f>IF(TRIM(I1716)="?",'Cleaning Summary'!$B$29,I1716)</f>
        <v>R1011</v>
      </c>
      <c r="O1716" s="29">
        <f>DATE(J1716,MATCH(K1716,{"Jan","Feb","Mar","Apr","May","Jun","Jul","Aug","Sep","Oct","Nov","Dec"},0),D1716)</f>
        <v>30859</v>
      </c>
      <c r="P1716" s="23">
        <f>DATEDIF(O1716,'Cleaning Summary'!$B$62,"Y")</f>
        <v>38</v>
      </c>
    </row>
    <row r="1717" spans="1:16" x14ac:dyDescent="0.35">
      <c r="A1717" s="23" t="s">
        <v>1363</v>
      </c>
      <c r="B1717" s="23">
        <v>1982</v>
      </c>
      <c r="C1717" s="23" t="s">
        <v>4806</v>
      </c>
      <c r="D1717" s="23">
        <v>11</v>
      </c>
      <c r="E1717" s="23">
        <v>4</v>
      </c>
      <c r="F1717" s="28">
        <v>15828.82</v>
      </c>
      <c r="G1717" s="23" t="s">
        <v>86</v>
      </c>
      <c r="H1717" s="23" t="s">
        <v>87</v>
      </c>
      <c r="I1717" s="23" t="s">
        <v>4812</v>
      </c>
      <c r="J1717" s="23">
        <f>IF(TRIM(B1717)="?",'Cleaning Summary'!$B$28,B1717)</f>
        <v>1982</v>
      </c>
      <c r="K1717" s="23" t="str">
        <f>IF(TRIM(C1717)="?",'Cleaning Summary'!$B$27,C1717)</f>
        <v>Nov</v>
      </c>
      <c r="L1717" s="23" t="str">
        <f>IF(TRIM(G1717)="?",'Cleaning Summary'!$B$40,G1717)</f>
        <v>tier - 2</v>
      </c>
      <c r="M1717" s="23" t="str">
        <f>IF(TRIM(H1717)="?",'Cleaning Summary'!$B$45,H1717)</f>
        <v>tier - 3</v>
      </c>
      <c r="N1717" s="23" t="str">
        <f>IF(TRIM(I1717)="?",'Cleaning Summary'!$B$29,I1717)</f>
        <v>R1011</v>
      </c>
      <c r="O1717" s="29">
        <f>DATE(J1717,MATCH(K1717,{"Jan","Feb","Mar","Apr","May","Jun","Jul","Aug","Sep","Oct","Nov","Dec"},0),D1717)</f>
        <v>30266</v>
      </c>
      <c r="P1717" s="23">
        <f>DATEDIF(O1717,'Cleaning Summary'!$B$62,"Y")</f>
        <v>40</v>
      </c>
    </row>
    <row r="1718" spans="1:16" x14ac:dyDescent="0.35">
      <c r="A1718" s="23" t="s">
        <v>1361</v>
      </c>
      <c r="B1718" s="23">
        <v>1962</v>
      </c>
      <c r="C1718" s="23" t="s">
        <v>4809</v>
      </c>
      <c r="D1718" s="23">
        <v>25</v>
      </c>
      <c r="E1718" s="23">
        <v>0</v>
      </c>
      <c r="F1718" s="28">
        <v>15840.81</v>
      </c>
      <c r="G1718" s="23" t="s">
        <v>86</v>
      </c>
      <c r="H1718" s="23" t="s">
        <v>85</v>
      </c>
      <c r="I1718" s="23" t="s">
        <v>4825</v>
      </c>
      <c r="J1718" s="23">
        <f>IF(TRIM(B1718)="?",'Cleaning Summary'!$B$28,B1718)</f>
        <v>1962</v>
      </c>
      <c r="K1718" s="23" t="str">
        <f>IF(TRIM(C1718)="?",'Cleaning Summary'!$B$27,C1718)</f>
        <v>Dec</v>
      </c>
      <c r="L1718" s="23" t="str">
        <f>IF(TRIM(G1718)="?",'Cleaning Summary'!$B$40,G1718)</f>
        <v>tier - 2</v>
      </c>
      <c r="M1718" s="23" t="str">
        <f>IF(TRIM(H1718)="?",'Cleaning Summary'!$B$45,H1718)</f>
        <v>tier - 1</v>
      </c>
      <c r="N1718" s="23" t="str">
        <f>IF(TRIM(I1718)="?",'Cleaning Summary'!$B$29,I1718)</f>
        <v>R1022</v>
      </c>
      <c r="O1718" s="29">
        <f>DATE(J1718,MATCH(K1718,{"Jan","Feb","Mar","Apr","May","Jun","Jul","Aug","Sep","Oct","Nov","Dec"},0),D1718)</f>
        <v>23005</v>
      </c>
      <c r="P1718" s="23">
        <f>DATEDIF(O1718,'Cleaning Summary'!$B$62,"Y")</f>
        <v>60</v>
      </c>
    </row>
    <row r="1719" spans="1:16" x14ac:dyDescent="0.35">
      <c r="A1719" s="23" t="s">
        <v>1359</v>
      </c>
      <c r="B1719" s="23">
        <v>1980</v>
      </c>
      <c r="C1719" s="23" t="s">
        <v>4811</v>
      </c>
      <c r="D1719" s="23">
        <v>12</v>
      </c>
      <c r="E1719" s="23">
        <v>2</v>
      </c>
      <c r="F1719" s="28">
        <v>15922.29</v>
      </c>
      <c r="G1719" s="23" t="s">
        <v>86</v>
      </c>
      <c r="H1719" s="23" t="s">
        <v>87</v>
      </c>
      <c r="I1719" s="23" t="s">
        <v>4824</v>
      </c>
      <c r="J1719" s="23">
        <f>IF(TRIM(B1719)="?",'Cleaning Summary'!$B$28,B1719)</f>
        <v>1980</v>
      </c>
      <c r="K1719" s="23" t="str">
        <f>IF(TRIM(C1719)="?",'Cleaning Summary'!$B$27,C1719)</f>
        <v>Oct</v>
      </c>
      <c r="L1719" s="23" t="str">
        <f>IF(TRIM(G1719)="?",'Cleaning Summary'!$B$40,G1719)</f>
        <v>tier - 2</v>
      </c>
      <c r="M1719" s="23" t="str">
        <f>IF(TRIM(H1719)="?",'Cleaning Summary'!$B$45,H1719)</f>
        <v>tier - 3</v>
      </c>
      <c r="N1719" s="23" t="str">
        <f>IF(TRIM(I1719)="?",'Cleaning Summary'!$B$29,I1719)</f>
        <v>R1026</v>
      </c>
      <c r="O1719" s="29">
        <f>DATE(J1719,MATCH(K1719,{"Jan","Feb","Mar","Apr","May","Jun","Jul","Aug","Sep","Oct","Nov","Dec"},0),D1719)</f>
        <v>29506</v>
      </c>
      <c r="P1719" s="23">
        <f>DATEDIF(O1719,'Cleaning Summary'!$B$62,"Y")</f>
        <v>42</v>
      </c>
    </row>
    <row r="1720" spans="1:16" x14ac:dyDescent="0.35">
      <c r="A1720" s="23" t="s">
        <v>1357</v>
      </c>
      <c r="B1720" s="23">
        <v>1982</v>
      </c>
      <c r="C1720" s="23" t="s">
        <v>4804</v>
      </c>
      <c r="D1720" s="23">
        <v>24</v>
      </c>
      <c r="E1720" s="23">
        <v>3</v>
      </c>
      <c r="F1720" s="28">
        <v>15965.29</v>
      </c>
      <c r="G1720" s="23" t="s">
        <v>86</v>
      </c>
      <c r="H1720" s="23" t="s">
        <v>85</v>
      </c>
      <c r="I1720" s="23" t="s">
        <v>4808</v>
      </c>
      <c r="J1720" s="23">
        <f>IF(TRIM(B1720)="?",'Cleaning Summary'!$B$28,B1720)</f>
        <v>1982</v>
      </c>
      <c r="K1720" s="23" t="str">
        <f>IF(TRIM(C1720)="?",'Cleaning Summary'!$B$27,C1720)</f>
        <v>Jul</v>
      </c>
      <c r="L1720" s="23" t="str">
        <f>IF(TRIM(G1720)="?",'Cleaning Summary'!$B$40,G1720)</f>
        <v>tier - 2</v>
      </c>
      <c r="M1720" s="23" t="str">
        <f>IF(TRIM(H1720)="?",'Cleaning Summary'!$B$45,H1720)</f>
        <v>tier - 1</v>
      </c>
      <c r="N1720" s="23" t="str">
        <f>IF(TRIM(I1720)="?",'Cleaning Summary'!$B$29,I1720)</f>
        <v>R1012</v>
      </c>
      <c r="O1720" s="29">
        <f>DATE(J1720,MATCH(K1720,{"Jan","Feb","Mar","Apr","May","Jun","Jul","Aug","Sep","Oct","Nov","Dec"},0),D1720)</f>
        <v>30156</v>
      </c>
      <c r="P1720" s="23">
        <f>DATEDIF(O1720,'Cleaning Summary'!$B$62,"Y")</f>
        <v>40</v>
      </c>
    </row>
    <row r="1721" spans="1:16" x14ac:dyDescent="0.35">
      <c r="A1721" s="23" t="s">
        <v>1355</v>
      </c>
      <c r="B1721" s="23">
        <v>1980</v>
      </c>
      <c r="C1721" s="23" t="s">
        <v>73</v>
      </c>
      <c r="D1721" s="23">
        <v>19</v>
      </c>
      <c r="E1721" s="23">
        <v>2</v>
      </c>
      <c r="F1721" s="28">
        <v>15966.19</v>
      </c>
      <c r="G1721" s="23" t="s">
        <v>86</v>
      </c>
      <c r="H1721" s="23" t="s">
        <v>86</v>
      </c>
      <c r="I1721" s="23" t="s">
        <v>4808</v>
      </c>
      <c r="J1721" s="23">
        <f>IF(TRIM(B1721)="?",'Cleaning Summary'!$B$28,B1721)</f>
        <v>1980</v>
      </c>
      <c r="K1721" s="23" t="str">
        <f>IF(TRIM(C1721)="?",'Cleaning Summary'!$B$27,C1721)</f>
        <v>Sep</v>
      </c>
      <c r="L1721" s="23" t="str">
        <f>IF(TRIM(G1721)="?",'Cleaning Summary'!$B$40,G1721)</f>
        <v>tier - 2</v>
      </c>
      <c r="M1721" s="23" t="str">
        <f>IF(TRIM(H1721)="?",'Cleaning Summary'!$B$45,H1721)</f>
        <v>tier - 2</v>
      </c>
      <c r="N1721" s="23" t="str">
        <f>IF(TRIM(I1721)="?",'Cleaning Summary'!$B$29,I1721)</f>
        <v>R1012</v>
      </c>
      <c r="O1721" s="29">
        <f>DATE(J1721,MATCH(K1721,{"Jan","Feb","Mar","Apr","May","Jun","Jul","Aug","Sep","Oct","Nov","Dec"},0),D1721)</f>
        <v>29483</v>
      </c>
      <c r="P1721" s="23">
        <f>DATEDIF(O1721,'Cleaning Summary'!$B$62,"Y")</f>
        <v>42</v>
      </c>
    </row>
    <row r="1722" spans="1:16" x14ac:dyDescent="0.35">
      <c r="A1722" s="23" t="s">
        <v>1353</v>
      </c>
      <c r="B1722" s="23">
        <v>1988</v>
      </c>
      <c r="C1722" s="23" t="s">
        <v>4809</v>
      </c>
      <c r="D1722" s="23">
        <v>5</v>
      </c>
      <c r="E1722" s="23">
        <v>3</v>
      </c>
      <c r="F1722" s="28">
        <v>16059.06</v>
      </c>
      <c r="G1722" s="23" t="s">
        <v>86</v>
      </c>
      <c r="H1722" s="23" t="s">
        <v>87</v>
      </c>
      <c r="I1722" s="23" t="s">
        <v>4808</v>
      </c>
      <c r="J1722" s="23">
        <f>IF(TRIM(B1722)="?",'Cleaning Summary'!$B$28,B1722)</f>
        <v>1988</v>
      </c>
      <c r="K1722" s="23" t="str">
        <f>IF(TRIM(C1722)="?",'Cleaning Summary'!$B$27,C1722)</f>
        <v>Dec</v>
      </c>
      <c r="L1722" s="23" t="str">
        <f>IF(TRIM(G1722)="?",'Cleaning Summary'!$B$40,G1722)</f>
        <v>tier - 2</v>
      </c>
      <c r="M1722" s="23" t="str">
        <f>IF(TRIM(H1722)="?",'Cleaning Summary'!$B$45,H1722)</f>
        <v>tier - 3</v>
      </c>
      <c r="N1722" s="23" t="str">
        <f>IF(TRIM(I1722)="?",'Cleaning Summary'!$B$29,I1722)</f>
        <v>R1012</v>
      </c>
      <c r="O1722" s="29">
        <f>DATE(J1722,MATCH(K1722,{"Jan","Feb","Mar","Apr","May","Jun","Jul","Aug","Sep","Oct","Nov","Dec"},0),D1722)</f>
        <v>32482</v>
      </c>
      <c r="P1722" s="23">
        <f>DATEDIF(O1722,'Cleaning Summary'!$B$62,"Y")</f>
        <v>34</v>
      </c>
    </row>
    <row r="1723" spans="1:16" x14ac:dyDescent="0.35">
      <c r="A1723" s="23" t="s">
        <v>1351</v>
      </c>
      <c r="B1723" s="23">
        <v>1978</v>
      </c>
      <c r="C1723" s="23" t="s">
        <v>73</v>
      </c>
      <c r="D1723" s="23">
        <v>16</v>
      </c>
      <c r="E1723" s="23">
        <v>2</v>
      </c>
      <c r="F1723" s="28">
        <v>16062.89</v>
      </c>
      <c r="G1723" s="23" t="s">
        <v>86</v>
      </c>
      <c r="H1723" s="23" t="s">
        <v>86</v>
      </c>
      <c r="I1723" s="23" t="s">
        <v>4824</v>
      </c>
      <c r="J1723" s="23">
        <f>IF(TRIM(B1723)="?",'Cleaning Summary'!$B$28,B1723)</f>
        <v>1978</v>
      </c>
      <c r="K1723" s="23" t="str">
        <f>IF(TRIM(C1723)="?",'Cleaning Summary'!$B$27,C1723)</f>
        <v>Sep</v>
      </c>
      <c r="L1723" s="23" t="str">
        <f>IF(TRIM(G1723)="?",'Cleaning Summary'!$B$40,G1723)</f>
        <v>tier - 2</v>
      </c>
      <c r="M1723" s="23" t="str">
        <f>IF(TRIM(H1723)="?",'Cleaning Summary'!$B$45,H1723)</f>
        <v>tier - 2</v>
      </c>
      <c r="N1723" s="23" t="str">
        <f>IF(TRIM(I1723)="?",'Cleaning Summary'!$B$29,I1723)</f>
        <v>R1026</v>
      </c>
      <c r="O1723" s="29">
        <f>DATE(J1723,MATCH(K1723,{"Jan","Feb","Mar","Apr","May","Jun","Jul","Aug","Sep","Oct","Nov","Dec"},0),D1723)</f>
        <v>28749</v>
      </c>
      <c r="P1723" s="23">
        <f>DATEDIF(O1723,'Cleaning Summary'!$B$62,"Y")</f>
        <v>44</v>
      </c>
    </row>
    <row r="1724" spans="1:16" x14ac:dyDescent="0.35">
      <c r="A1724" s="23" t="s">
        <v>1349</v>
      </c>
      <c r="B1724" s="23">
        <v>1958</v>
      </c>
      <c r="C1724" s="23" t="s">
        <v>4811</v>
      </c>
      <c r="D1724" s="23">
        <v>22</v>
      </c>
      <c r="E1724" s="23">
        <v>2</v>
      </c>
      <c r="F1724" s="28">
        <v>16069.08</v>
      </c>
      <c r="G1724" s="23" t="s">
        <v>86</v>
      </c>
      <c r="H1724" s="23" t="s">
        <v>86</v>
      </c>
      <c r="I1724" s="23" t="s">
        <v>4818</v>
      </c>
      <c r="J1724" s="23">
        <f>IF(TRIM(B1724)="?",'Cleaning Summary'!$B$28,B1724)</f>
        <v>1958</v>
      </c>
      <c r="K1724" s="23" t="str">
        <f>IF(TRIM(C1724)="?",'Cleaning Summary'!$B$27,C1724)</f>
        <v>Oct</v>
      </c>
      <c r="L1724" s="23" t="str">
        <f>IF(TRIM(G1724)="?",'Cleaning Summary'!$B$40,G1724)</f>
        <v>tier - 2</v>
      </c>
      <c r="M1724" s="23" t="str">
        <f>IF(TRIM(H1724)="?",'Cleaning Summary'!$B$45,H1724)</f>
        <v>tier - 2</v>
      </c>
      <c r="N1724" s="23" t="str">
        <f>IF(TRIM(I1724)="?",'Cleaning Summary'!$B$29,I1724)</f>
        <v>R1024</v>
      </c>
      <c r="O1724" s="29">
        <f>DATE(J1724,MATCH(K1724,{"Jan","Feb","Mar","Apr","May","Jun","Jul","Aug","Sep","Oct","Nov","Dec"},0),D1724)</f>
        <v>21480</v>
      </c>
      <c r="P1724" s="23">
        <f>DATEDIF(O1724,'Cleaning Summary'!$B$62,"Y")</f>
        <v>64</v>
      </c>
    </row>
    <row r="1725" spans="1:16" x14ac:dyDescent="0.35">
      <c r="A1725" s="23" t="s">
        <v>1347</v>
      </c>
      <c r="B1725" s="23">
        <v>1958</v>
      </c>
      <c r="C1725" s="23" t="s">
        <v>4807</v>
      </c>
      <c r="D1725" s="23">
        <v>21</v>
      </c>
      <c r="E1725" s="23">
        <v>3</v>
      </c>
      <c r="F1725" s="28">
        <v>16085.13</v>
      </c>
      <c r="G1725" s="23" t="s">
        <v>86</v>
      </c>
      <c r="H1725" s="23" t="s">
        <v>86</v>
      </c>
      <c r="I1725" s="23" t="s">
        <v>4805</v>
      </c>
      <c r="J1725" s="23">
        <f>IF(TRIM(B1725)="?",'Cleaning Summary'!$B$28,B1725)</f>
        <v>1958</v>
      </c>
      <c r="K1725" s="23" t="str">
        <f>IF(TRIM(C1725)="?",'Cleaning Summary'!$B$27,C1725)</f>
        <v>Jun</v>
      </c>
      <c r="L1725" s="23" t="str">
        <f>IF(TRIM(G1725)="?",'Cleaning Summary'!$B$40,G1725)</f>
        <v>tier - 2</v>
      </c>
      <c r="M1725" s="23" t="str">
        <f>IF(TRIM(H1725)="?",'Cleaning Summary'!$B$45,H1725)</f>
        <v>tier - 2</v>
      </c>
      <c r="N1725" s="23" t="str">
        <f>IF(TRIM(I1725)="?",'Cleaning Summary'!$B$29,I1725)</f>
        <v>R1013</v>
      </c>
      <c r="O1725" s="29">
        <f>DATE(J1725,MATCH(K1725,{"Jan","Feb","Mar","Apr","May","Jun","Jul","Aug","Sep","Oct","Nov","Dec"},0),D1725)</f>
        <v>21357</v>
      </c>
      <c r="P1725" s="23">
        <f>DATEDIF(O1725,'Cleaning Summary'!$B$62,"Y")</f>
        <v>64</v>
      </c>
    </row>
    <row r="1726" spans="1:16" x14ac:dyDescent="0.35">
      <c r="A1726" s="23" t="s">
        <v>1345</v>
      </c>
      <c r="B1726" s="23">
        <v>1985</v>
      </c>
      <c r="C1726" s="23" t="s">
        <v>4810</v>
      </c>
      <c r="D1726" s="23">
        <v>27</v>
      </c>
      <c r="E1726" s="23">
        <v>3</v>
      </c>
      <c r="F1726" s="28">
        <v>16097.94</v>
      </c>
      <c r="G1726" s="23" t="s">
        <v>86</v>
      </c>
      <c r="H1726" s="23" t="s">
        <v>87</v>
      </c>
      <c r="I1726" s="23" t="s">
        <v>4808</v>
      </c>
      <c r="J1726" s="23">
        <f>IF(TRIM(B1726)="?",'Cleaning Summary'!$B$28,B1726)</f>
        <v>1985</v>
      </c>
      <c r="K1726" s="23" t="str">
        <f>IF(TRIM(C1726)="?",'Cleaning Summary'!$B$27,C1726)</f>
        <v>Aug</v>
      </c>
      <c r="L1726" s="23" t="str">
        <f>IF(TRIM(G1726)="?",'Cleaning Summary'!$B$40,G1726)</f>
        <v>tier - 2</v>
      </c>
      <c r="M1726" s="23" t="str">
        <f>IF(TRIM(H1726)="?",'Cleaning Summary'!$B$45,H1726)</f>
        <v>tier - 3</v>
      </c>
      <c r="N1726" s="23" t="str">
        <f>IF(TRIM(I1726)="?",'Cleaning Summary'!$B$29,I1726)</f>
        <v>R1012</v>
      </c>
      <c r="O1726" s="29">
        <f>DATE(J1726,MATCH(K1726,{"Jan","Feb","Mar","Apr","May","Jun","Jul","Aug","Sep","Oct","Nov","Dec"},0),D1726)</f>
        <v>31286</v>
      </c>
      <c r="P1726" s="23">
        <f>DATEDIF(O1726,'Cleaning Summary'!$B$62,"Y")</f>
        <v>37</v>
      </c>
    </row>
    <row r="1727" spans="1:16" x14ac:dyDescent="0.35">
      <c r="A1727" s="23" t="s">
        <v>1343</v>
      </c>
      <c r="B1727" s="23">
        <v>1993</v>
      </c>
      <c r="C1727" s="23" t="s">
        <v>4810</v>
      </c>
      <c r="D1727" s="23">
        <v>8</v>
      </c>
      <c r="E1727" s="23">
        <v>0</v>
      </c>
      <c r="F1727" s="28">
        <v>16115.3</v>
      </c>
      <c r="G1727" s="23" t="s">
        <v>86</v>
      </c>
      <c r="H1727" s="23" t="s">
        <v>85</v>
      </c>
      <c r="I1727" s="23" t="s">
        <v>4818</v>
      </c>
      <c r="J1727" s="23">
        <f>IF(TRIM(B1727)="?",'Cleaning Summary'!$B$28,B1727)</f>
        <v>1993</v>
      </c>
      <c r="K1727" s="23" t="str">
        <f>IF(TRIM(C1727)="?",'Cleaning Summary'!$B$27,C1727)</f>
        <v>Aug</v>
      </c>
      <c r="L1727" s="23" t="str">
        <f>IF(TRIM(G1727)="?",'Cleaning Summary'!$B$40,G1727)</f>
        <v>tier - 2</v>
      </c>
      <c r="M1727" s="23" t="str">
        <f>IF(TRIM(H1727)="?",'Cleaning Summary'!$B$45,H1727)</f>
        <v>tier - 1</v>
      </c>
      <c r="N1727" s="23" t="str">
        <f>IF(TRIM(I1727)="?",'Cleaning Summary'!$B$29,I1727)</f>
        <v>R1024</v>
      </c>
      <c r="O1727" s="29">
        <f>DATE(J1727,MATCH(K1727,{"Jan","Feb","Mar","Apr","May","Jun","Jul","Aug","Sep","Oct","Nov","Dec"},0),D1727)</f>
        <v>34189</v>
      </c>
      <c r="P1727" s="23">
        <f>DATEDIF(O1727,'Cleaning Summary'!$B$62,"Y")</f>
        <v>29</v>
      </c>
    </row>
    <row r="1728" spans="1:16" x14ac:dyDescent="0.35">
      <c r="A1728" s="23" t="s">
        <v>1341</v>
      </c>
      <c r="B1728" s="23">
        <v>1987</v>
      </c>
      <c r="C1728" s="23" t="s">
        <v>4811</v>
      </c>
      <c r="D1728" s="23">
        <v>6</v>
      </c>
      <c r="E1728" s="23">
        <v>3</v>
      </c>
      <c r="F1728" s="28">
        <v>16122.65</v>
      </c>
      <c r="G1728" s="23" t="s">
        <v>86</v>
      </c>
      <c r="H1728" s="23" t="s">
        <v>85</v>
      </c>
      <c r="I1728" s="23" t="s">
        <v>4812</v>
      </c>
      <c r="J1728" s="23">
        <f>IF(TRIM(B1728)="?",'Cleaning Summary'!$B$28,B1728)</f>
        <v>1987</v>
      </c>
      <c r="K1728" s="23" t="str">
        <f>IF(TRIM(C1728)="?",'Cleaning Summary'!$B$27,C1728)</f>
        <v>Oct</v>
      </c>
      <c r="L1728" s="23" t="str">
        <f>IF(TRIM(G1728)="?",'Cleaning Summary'!$B$40,G1728)</f>
        <v>tier - 2</v>
      </c>
      <c r="M1728" s="23" t="str">
        <f>IF(TRIM(H1728)="?",'Cleaning Summary'!$B$45,H1728)</f>
        <v>tier - 1</v>
      </c>
      <c r="N1728" s="23" t="str">
        <f>IF(TRIM(I1728)="?",'Cleaning Summary'!$B$29,I1728)</f>
        <v>R1011</v>
      </c>
      <c r="O1728" s="29">
        <f>DATE(J1728,MATCH(K1728,{"Jan","Feb","Mar","Apr","May","Jun","Jul","Aug","Sep","Oct","Nov","Dec"},0),D1728)</f>
        <v>32056</v>
      </c>
      <c r="P1728" s="23">
        <f>DATEDIF(O1728,'Cleaning Summary'!$B$62,"Y")</f>
        <v>35</v>
      </c>
    </row>
    <row r="1729" spans="1:16" x14ac:dyDescent="0.35">
      <c r="A1729" s="23" t="s">
        <v>1339</v>
      </c>
      <c r="B1729" s="23">
        <v>1993</v>
      </c>
      <c r="C1729" s="23" t="s">
        <v>4809</v>
      </c>
      <c r="D1729" s="23">
        <v>12</v>
      </c>
      <c r="E1729" s="23">
        <v>0</v>
      </c>
      <c r="F1729" s="28">
        <v>16138.76</v>
      </c>
      <c r="G1729" s="23" t="s">
        <v>86</v>
      </c>
      <c r="H1729" s="23" t="s">
        <v>87</v>
      </c>
      <c r="I1729" s="23" t="s">
        <v>4822</v>
      </c>
      <c r="J1729" s="23">
        <f>IF(TRIM(B1729)="?",'Cleaning Summary'!$B$28,B1729)</f>
        <v>1993</v>
      </c>
      <c r="K1729" s="23" t="str">
        <f>IF(TRIM(C1729)="?",'Cleaning Summary'!$B$27,C1729)</f>
        <v>Dec</v>
      </c>
      <c r="L1729" s="23" t="str">
        <f>IF(TRIM(G1729)="?",'Cleaning Summary'!$B$40,G1729)</f>
        <v>tier - 2</v>
      </c>
      <c r="M1729" s="23" t="str">
        <f>IF(TRIM(H1729)="?",'Cleaning Summary'!$B$45,H1729)</f>
        <v>tier - 3</v>
      </c>
      <c r="N1729" s="23" t="str">
        <f>IF(TRIM(I1729)="?",'Cleaning Summary'!$B$29,I1729)</f>
        <v>R1017</v>
      </c>
      <c r="O1729" s="29">
        <f>DATE(J1729,MATCH(K1729,{"Jan","Feb","Mar","Apr","May","Jun","Jul","Aug","Sep","Oct","Nov","Dec"},0),D1729)</f>
        <v>34315</v>
      </c>
      <c r="P1729" s="23">
        <f>DATEDIF(O1729,'Cleaning Summary'!$B$62,"Y")</f>
        <v>29</v>
      </c>
    </row>
    <row r="1730" spans="1:16" x14ac:dyDescent="0.35">
      <c r="A1730" s="23" t="s">
        <v>1337</v>
      </c>
      <c r="B1730" s="23">
        <v>1982</v>
      </c>
      <c r="C1730" s="23" t="s">
        <v>4804</v>
      </c>
      <c r="D1730" s="23">
        <v>6</v>
      </c>
      <c r="E1730" s="23">
        <v>3</v>
      </c>
      <c r="F1730" s="28">
        <v>16152.04</v>
      </c>
      <c r="G1730" s="23" t="s">
        <v>86</v>
      </c>
      <c r="H1730" s="23" t="s">
        <v>85</v>
      </c>
      <c r="I1730" s="23" t="s">
        <v>4824</v>
      </c>
      <c r="J1730" s="23">
        <f>IF(TRIM(B1730)="?",'Cleaning Summary'!$B$28,B1730)</f>
        <v>1982</v>
      </c>
      <c r="K1730" s="23" t="str">
        <f>IF(TRIM(C1730)="?",'Cleaning Summary'!$B$27,C1730)</f>
        <v>Jul</v>
      </c>
      <c r="L1730" s="23" t="str">
        <f>IF(TRIM(G1730)="?",'Cleaning Summary'!$B$40,G1730)</f>
        <v>tier - 2</v>
      </c>
      <c r="M1730" s="23" t="str">
        <f>IF(TRIM(H1730)="?",'Cleaning Summary'!$B$45,H1730)</f>
        <v>tier - 1</v>
      </c>
      <c r="N1730" s="23" t="str">
        <f>IF(TRIM(I1730)="?",'Cleaning Summary'!$B$29,I1730)</f>
        <v>R1026</v>
      </c>
      <c r="O1730" s="29">
        <f>DATE(J1730,MATCH(K1730,{"Jan","Feb","Mar","Apr","May","Jun","Jul","Aug","Sep","Oct","Nov","Dec"},0),D1730)</f>
        <v>30138</v>
      </c>
      <c r="P1730" s="23">
        <f>DATEDIF(O1730,'Cleaning Summary'!$B$62,"Y")</f>
        <v>40</v>
      </c>
    </row>
    <row r="1731" spans="1:16" x14ac:dyDescent="0.35">
      <c r="A1731" s="23" t="s">
        <v>1335</v>
      </c>
      <c r="B1731" s="23">
        <v>1974</v>
      </c>
      <c r="C1731" s="23" t="s">
        <v>73</v>
      </c>
      <c r="D1731" s="23">
        <v>11</v>
      </c>
      <c r="E1731" s="23">
        <v>0</v>
      </c>
      <c r="F1731" s="28">
        <v>16190.97</v>
      </c>
      <c r="G1731" s="23" t="s">
        <v>86</v>
      </c>
      <c r="H1731" s="23" t="s">
        <v>87</v>
      </c>
      <c r="I1731" s="23" t="s">
        <v>4808</v>
      </c>
      <c r="J1731" s="23">
        <f>IF(TRIM(B1731)="?",'Cleaning Summary'!$B$28,B1731)</f>
        <v>1974</v>
      </c>
      <c r="K1731" s="23" t="str">
        <f>IF(TRIM(C1731)="?",'Cleaning Summary'!$B$27,C1731)</f>
        <v>Sep</v>
      </c>
      <c r="L1731" s="23" t="str">
        <f>IF(TRIM(G1731)="?",'Cleaning Summary'!$B$40,G1731)</f>
        <v>tier - 2</v>
      </c>
      <c r="M1731" s="23" t="str">
        <f>IF(TRIM(H1731)="?",'Cleaning Summary'!$B$45,H1731)</f>
        <v>tier - 3</v>
      </c>
      <c r="N1731" s="23" t="str">
        <f>IF(TRIM(I1731)="?",'Cleaning Summary'!$B$29,I1731)</f>
        <v>R1012</v>
      </c>
      <c r="O1731" s="29">
        <f>DATE(J1731,MATCH(K1731,{"Jan","Feb","Mar","Apr","May","Jun","Jul","Aug","Sep","Oct","Nov","Dec"},0),D1731)</f>
        <v>27283</v>
      </c>
      <c r="P1731" s="23">
        <f>DATEDIF(O1731,'Cleaning Summary'!$B$62,"Y")</f>
        <v>48</v>
      </c>
    </row>
    <row r="1732" spans="1:16" x14ac:dyDescent="0.35">
      <c r="A1732" s="23" t="s">
        <v>1333</v>
      </c>
      <c r="B1732" s="23">
        <v>1988</v>
      </c>
      <c r="C1732" s="23" t="s">
        <v>4810</v>
      </c>
      <c r="D1732" s="23">
        <v>6</v>
      </c>
      <c r="E1732" s="23">
        <v>3</v>
      </c>
      <c r="F1732" s="28">
        <v>16199.1</v>
      </c>
      <c r="G1732" s="23" t="s">
        <v>86</v>
      </c>
      <c r="H1732" s="23" t="s">
        <v>86</v>
      </c>
      <c r="I1732" s="23" t="s">
        <v>4808</v>
      </c>
      <c r="J1732" s="23">
        <f>IF(TRIM(B1732)="?",'Cleaning Summary'!$B$28,B1732)</f>
        <v>1988</v>
      </c>
      <c r="K1732" s="23" t="str">
        <f>IF(TRIM(C1732)="?",'Cleaning Summary'!$B$27,C1732)</f>
        <v>Aug</v>
      </c>
      <c r="L1732" s="23" t="str">
        <f>IF(TRIM(G1732)="?",'Cleaning Summary'!$B$40,G1732)</f>
        <v>tier - 2</v>
      </c>
      <c r="M1732" s="23" t="str">
        <f>IF(TRIM(H1732)="?",'Cleaning Summary'!$B$45,H1732)</f>
        <v>tier - 2</v>
      </c>
      <c r="N1732" s="23" t="str">
        <f>IF(TRIM(I1732)="?",'Cleaning Summary'!$B$29,I1732)</f>
        <v>R1012</v>
      </c>
      <c r="O1732" s="29">
        <f>DATE(J1732,MATCH(K1732,{"Jan","Feb","Mar","Apr","May","Jun","Jul","Aug","Sep","Oct","Nov","Dec"},0),D1732)</f>
        <v>32361</v>
      </c>
      <c r="P1732" s="23">
        <f>DATEDIF(O1732,'Cleaning Summary'!$B$62,"Y")</f>
        <v>34</v>
      </c>
    </row>
    <row r="1733" spans="1:16" x14ac:dyDescent="0.35">
      <c r="A1733" s="23" t="s">
        <v>1331</v>
      </c>
      <c r="B1733" s="23">
        <v>1988</v>
      </c>
      <c r="C1733" s="23" t="s">
        <v>4810</v>
      </c>
      <c r="D1733" s="23">
        <v>21</v>
      </c>
      <c r="E1733" s="23">
        <v>3</v>
      </c>
      <c r="F1733" s="28">
        <v>16205.88</v>
      </c>
      <c r="G1733" s="23" t="s">
        <v>86</v>
      </c>
      <c r="H1733" s="23" t="s">
        <v>85</v>
      </c>
      <c r="I1733" s="23" t="s">
        <v>4808</v>
      </c>
      <c r="J1733" s="23">
        <f>IF(TRIM(B1733)="?",'Cleaning Summary'!$B$28,B1733)</f>
        <v>1988</v>
      </c>
      <c r="K1733" s="23" t="str">
        <f>IF(TRIM(C1733)="?",'Cleaning Summary'!$B$27,C1733)</f>
        <v>Aug</v>
      </c>
      <c r="L1733" s="23" t="str">
        <f>IF(TRIM(G1733)="?",'Cleaning Summary'!$B$40,G1733)</f>
        <v>tier - 2</v>
      </c>
      <c r="M1733" s="23" t="str">
        <f>IF(TRIM(H1733)="?",'Cleaning Summary'!$B$45,H1733)</f>
        <v>tier - 1</v>
      </c>
      <c r="N1733" s="23" t="str">
        <f>IF(TRIM(I1733)="?",'Cleaning Summary'!$B$29,I1733)</f>
        <v>R1012</v>
      </c>
      <c r="O1733" s="29">
        <f>DATE(J1733,MATCH(K1733,{"Jan","Feb","Mar","Apr","May","Jun","Jul","Aug","Sep","Oct","Nov","Dec"},0),D1733)</f>
        <v>32376</v>
      </c>
      <c r="P1733" s="23">
        <f>DATEDIF(O1733,'Cleaning Summary'!$B$62,"Y")</f>
        <v>34</v>
      </c>
    </row>
    <row r="1734" spans="1:16" x14ac:dyDescent="0.35">
      <c r="A1734" s="23" t="s">
        <v>1329</v>
      </c>
      <c r="B1734" s="23">
        <v>2002</v>
      </c>
      <c r="C1734" s="23" t="s">
        <v>73</v>
      </c>
      <c r="D1734" s="23">
        <v>8</v>
      </c>
      <c r="E1734" s="23">
        <v>0</v>
      </c>
      <c r="F1734" s="28">
        <v>16232.85</v>
      </c>
      <c r="G1734" s="23" t="s">
        <v>86</v>
      </c>
      <c r="H1734" s="23" t="s">
        <v>85</v>
      </c>
      <c r="I1734" s="23" t="s">
        <v>4812</v>
      </c>
      <c r="J1734" s="23">
        <f>IF(TRIM(B1734)="?",'Cleaning Summary'!$B$28,B1734)</f>
        <v>2002</v>
      </c>
      <c r="K1734" s="23" t="str">
        <f>IF(TRIM(C1734)="?",'Cleaning Summary'!$B$27,C1734)</f>
        <v>Sep</v>
      </c>
      <c r="L1734" s="23" t="str">
        <f>IF(TRIM(G1734)="?",'Cleaning Summary'!$B$40,G1734)</f>
        <v>tier - 2</v>
      </c>
      <c r="M1734" s="23" t="str">
        <f>IF(TRIM(H1734)="?",'Cleaning Summary'!$B$45,H1734)</f>
        <v>tier - 1</v>
      </c>
      <c r="N1734" s="23" t="str">
        <f>IF(TRIM(I1734)="?",'Cleaning Summary'!$B$29,I1734)</f>
        <v>R1011</v>
      </c>
      <c r="O1734" s="29">
        <f>DATE(J1734,MATCH(K1734,{"Jan","Feb","Mar","Apr","May","Jun","Jul","Aug","Sep","Oct","Nov","Dec"},0),D1734)</f>
        <v>37507</v>
      </c>
      <c r="P1734" s="23">
        <f>DATEDIF(O1734,'Cleaning Summary'!$B$62,"Y")</f>
        <v>20</v>
      </c>
    </row>
    <row r="1735" spans="1:16" x14ac:dyDescent="0.35">
      <c r="A1735" s="23" t="s">
        <v>1327</v>
      </c>
      <c r="B1735" s="23">
        <v>1972</v>
      </c>
      <c r="C1735" s="23" t="s">
        <v>4804</v>
      </c>
      <c r="D1735" s="23">
        <v>30</v>
      </c>
      <c r="E1735" s="23">
        <v>0</v>
      </c>
      <c r="F1735" s="28">
        <v>16267.32</v>
      </c>
      <c r="G1735" s="23" t="s">
        <v>86</v>
      </c>
      <c r="H1735" s="23" t="s">
        <v>86</v>
      </c>
      <c r="I1735" s="23" t="s">
        <v>4819</v>
      </c>
      <c r="J1735" s="23">
        <f>IF(TRIM(B1735)="?",'Cleaning Summary'!$B$28,B1735)</f>
        <v>1972</v>
      </c>
      <c r="K1735" s="23" t="str">
        <f>IF(TRIM(C1735)="?",'Cleaning Summary'!$B$27,C1735)</f>
        <v>Jul</v>
      </c>
      <c r="L1735" s="23" t="str">
        <f>IF(TRIM(G1735)="?",'Cleaning Summary'!$B$40,G1735)</f>
        <v>tier - 2</v>
      </c>
      <c r="M1735" s="23" t="str">
        <f>IF(TRIM(H1735)="?",'Cleaning Summary'!$B$45,H1735)</f>
        <v>tier - 2</v>
      </c>
      <c r="N1735" s="23" t="str">
        <f>IF(TRIM(I1735)="?",'Cleaning Summary'!$B$29,I1735)</f>
        <v>R1023</v>
      </c>
      <c r="O1735" s="29">
        <f>DATE(J1735,MATCH(K1735,{"Jan","Feb","Mar","Apr","May","Jun","Jul","Aug","Sep","Oct","Nov","Dec"},0),D1735)</f>
        <v>26510</v>
      </c>
      <c r="P1735" s="23">
        <f>DATEDIF(O1735,'Cleaning Summary'!$B$62,"Y")</f>
        <v>50</v>
      </c>
    </row>
    <row r="1736" spans="1:16" x14ac:dyDescent="0.35">
      <c r="A1736" s="23" t="s">
        <v>1325</v>
      </c>
      <c r="B1736" s="23">
        <v>2003</v>
      </c>
      <c r="C1736" s="23" t="s">
        <v>4810</v>
      </c>
      <c r="D1736" s="23">
        <v>24</v>
      </c>
      <c r="E1736" s="23">
        <v>0</v>
      </c>
      <c r="F1736" s="28">
        <v>16297.85</v>
      </c>
      <c r="G1736" s="23" t="s">
        <v>86</v>
      </c>
      <c r="H1736" s="23" t="s">
        <v>87</v>
      </c>
      <c r="I1736" s="23" t="s">
        <v>4812</v>
      </c>
      <c r="J1736" s="23">
        <f>IF(TRIM(B1736)="?",'Cleaning Summary'!$B$28,B1736)</f>
        <v>2003</v>
      </c>
      <c r="K1736" s="23" t="str">
        <f>IF(TRIM(C1736)="?",'Cleaning Summary'!$B$27,C1736)</f>
        <v>Aug</v>
      </c>
      <c r="L1736" s="23" t="str">
        <f>IF(TRIM(G1736)="?",'Cleaning Summary'!$B$40,G1736)</f>
        <v>tier - 2</v>
      </c>
      <c r="M1736" s="23" t="str">
        <f>IF(TRIM(H1736)="?",'Cleaning Summary'!$B$45,H1736)</f>
        <v>tier - 3</v>
      </c>
      <c r="N1736" s="23" t="str">
        <f>IF(TRIM(I1736)="?",'Cleaning Summary'!$B$29,I1736)</f>
        <v>R1011</v>
      </c>
      <c r="O1736" s="29">
        <f>DATE(J1736,MATCH(K1736,{"Jan","Feb","Mar","Apr","May","Jun","Jul","Aug","Sep","Oct","Nov","Dec"},0),D1736)</f>
        <v>37857</v>
      </c>
      <c r="P1736" s="23">
        <f>DATEDIF(O1736,'Cleaning Summary'!$B$62,"Y")</f>
        <v>19</v>
      </c>
    </row>
    <row r="1737" spans="1:16" x14ac:dyDescent="0.35">
      <c r="A1737" s="23" t="s">
        <v>1323</v>
      </c>
      <c r="B1737" s="23">
        <v>1969</v>
      </c>
      <c r="C1737" s="23" t="s">
        <v>4810</v>
      </c>
      <c r="D1737" s="23">
        <v>8</v>
      </c>
      <c r="E1737" s="23">
        <v>0</v>
      </c>
      <c r="F1737" s="28">
        <v>16311.05</v>
      </c>
      <c r="G1737" s="23" t="s">
        <v>86</v>
      </c>
      <c r="H1737" s="23" t="s">
        <v>87</v>
      </c>
      <c r="I1737" s="23" t="s">
        <v>4824</v>
      </c>
      <c r="J1737" s="23">
        <f>IF(TRIM(B1737)="?",'Cleaning Summary'!$B$28,B1737)</f>
        <v>1969</v>
      </c>
      <c r="K1737" s="23" t="str">
        <f>IF(TRIM(C1737)="?",'Cleaning Summary'!$B$27,C1737)</f>
        <v>Aug</v>
      </c>
      <c r="L1737" s="23" t="str">
        <f>IF(TRIM(G1737)="?",'Cleaning Summary'!$B$40,G1737)</f>
        <v>tier - 2</v>
      </c>
      <c r="M1737" s="23" t="str">
        <f>IF(TRIM(H1737)="?",'Cleaning Summary'!$B$45,H1737)</f>
        <v>tier - 3</v>
      </c>
      <c r="N1737" s="23" t="str">
        <f>IF(TRIM(I1737)="?",'Cleaning Summary'!$B$29,I1737)</f>
        <v>R1026</v>
      </c>
      <c r="O1737" s="29">
        <f>DATE(J1737,MATCH(K1737,{"Jan","Feb","Mar","Apr","May","Jun","Jul","Aug","Sep","Oct","Nov","Dec"},0),D1737)</f>
        <v>25423</v>
      </c>
      <c r="P1737" s="23">
        <f>DATEDIF(O1737,'Cleaning Summary'!$B$62,"Y")</f>
        <v>53</v>
      </c>
    </row>
    <row r="1738" spans="1:16" x14ac:dyDescent="0.35">
      <c r="A1738" s="23" t="s">
        <v>1321</v>
      </c>
      <c r="B1738" s="23">
        <v>1965</v>
      </c>
      <c r="C1738" s="23" t="s">
        <v>4809</v>
      </c>
      <c r="D1738" s="23">
        <v>5</v>
      </c>
      <c r="E1738" s="23">
        <v>0</v>
      </c>
      <c r="F1738" s="28">
        <v>16351.42</v>
      </c>
      <c r="G1738" s="23" t="s">
        <v>86</v>
      </c>
      <c r="H1738" s="23" t="s">
        <v>87</v>
      </c>
      <c r="I1738" s="23" t="s">
        <v>4824</v>
      </c>
      <c r="J1738" s="23">
        <f>IF(TRIM(B1738)="?",'Cleaning Summary'!$B$28,B1738)</f>
        <v>1965</v>
      </c>
      <c r="K1738" s="23" t="str">
        <f>IF(TRIM(C1738)="?",'Cleaning Summary'!$B$27,C1738)</f>
        <v>Dec</v>
      </c>
      <c r="L1738" s="23" t="str">
        <f>IF(TRIM(G1738)="?",'Cleaning Summary'!$B$40,G1738)</f>
        <v>tier - 2</v>
      </c>
      <c r="M1738" s="23" t="str">
        <f>IF(TRIM(H1738)="?",'Cleaning Summary'!$B$45,H1738)</f>
        <v>tier - 3</v>
      </c>
      <c r="N1738" s="23" t="str">
        <f>IF(TRIM(I1738)="?",'Cleaning Summary'!$B$29,I1738)</f>
        <v>R1026</v>
      </c>
      <c r="O1738" s="29">
        <f>DATE(J1738,MATCH(K1738,{"Jan","Feb","Mar","Apr","May","Jun","Jul","Aug","Sep","Oct","Nov","Dec"},0),D1738)</f>
        <v>24081</v>
      </c>
      <c r="P1738" s="23">
        <f>DATEDIF(O1738,'Cleaning Summary'!$B$62,"Y")</f>
        <v>57</v>
      </c>
    </row>
    <row r="1739" spans="1:16" x14ac:dyDescent="0.35">
      <c r="A1739" s="23" t="s">
        <v>1319</v>
      </c>
      <c r="B1739" s="23">
        <v>1995</v>
      </c>
      <c r="C1739" s="23" t="s">
        <v>73</v>
      </c>
      <c r="D1739" s="23">
        <v>28</v>
      </c>
      <c r="E1739" s="23">
        <v>3</v>
      </c>
      <c r="F1739" s="28">
        <v>16420.490000000002</v>
      </c>
      <c r="G1739" s="23" t="s">
        <v>86</v>
      </c>
      <c r="H1739" s="23" t="s">
        <v>87</v>
      </c>
      <c r="I1739" s="23" t="s">
        <v>4808</v>
      </c>
      <c r="J1739" s="23">
        <f>IF(TRIM(B1739)="?",'Cleaning Summary'!$B$28,B1739)</f>
        <v>1995</v>
      </c>
      <c r="K1739" s="23" t="str">
        <f>IF(TRIM(C1739)="?",'Cleaning Summary'!$B$27,C1739)</f>
        <v>Sep</v>
      </c>
      <c r="L1739" s="23" t="str">
        <f>IF(TRIM(G1739)="?",'Cleaning Summary'!$B$40,G1739)</f>
        <v>tier - 2</v>
      </c>
      <c r="M1739" s="23" t="str">
        <f>IF(TRIM(H1739)="?",'Cleaning Summary'!$B$45,H1739)</f>
        <v>tier - 3</v>
      </c>
      <c r="N1739" s="23" t="str">
        <f>IF(TRIM(I1739)="?",'Cleaning Summary'!$B$29,I1739)</f>
        <v>R1012</v>
      </c>
      <c r="O1739" s="29">
        <f>DATE(J1739,MATCH(K1739,{"Jan","Feb","Mar","Apr","May","Jun","Jul","Aug","Sep","Oct","Nov","Dec"},0),D1739)</f>
        <v>34970</v>
      </c>
      <c r="P1739" s="23">
        <f>DATEDIF(O1739,'Cleaning Summary'!$B$62,"Y")</f>
        <v>27</v>
      </c>
    </row>
    <row r="1740" spans="1:16" x14ac:dyDescent="0.35">
      <c r="A1740" s="23" t="s">
        <v>1317</v>
      </c>
      <c r="B1740" s="23">
        <v>2003</v>
      </c>
      <c r="C1740" s="23" t="s">
        <v>4809</v>
      </c>
      <c r="D1740" s="23">
        <v>20</v>
      </c>
      <c r="E1740" s="23">
        <v>1</v>
      </c>
      <c r="F1740" s="28">
        <v>16450.89</v>
      </c>
      <c r="G1740" s="23" t="s">
        <v>86</v>
      </c>
      <c r="H1740" s="23" t="s">
        <v>85</v>
      </c>
      <c r="I1740" s="23" t="s">
        <v>4808</v>
      </c>
      <c r="J1740" s="23">
        <f>IF(TRIM(B1740)="?",'Cleaning Summary'!$B$28,B1740)</f>
        <v>2003</v>
      </c>
      <c r="K1740" s="23" t="str">
        <f>IF(TRIM(C1740)="?",'Cleaning Summary'!$B$27,C1740)</f>
        <v>Dec</v>
      </c>
      <c r="L1740" s="23" t="str">
        <f>IF(TRIM(G1740)="?",'Cleaning Summary'!$B$40,G1740)</f>
        <v>tier - 2</v>
      </c>
      <c r="M1740" s="23" t="str">
        <f>IF(TRIM(H1740)="?",'Cleaning Summary'!$B$45,H1740)</f>
        <v>tier - 1</v>
      </c>
      <c r="N1740" s="23" t="str">
        <f>IF(TRIM(I1740)="?",'Cleaning Summary'!$B$29,I1740)</f>
        <v>R1012</v>
      </c>
      <c r="O1740" s="29">
        <f>DATE(J1740,MATCH(K1740,{"Jan","Feb","Mar","Apr","May","Jun","Jul","Aug","Sep","Oct","Nov","Dec"},0),D1740)</f>
        <v>37975</v>
      </c>
      <c r="P1740" s="23">
        <f>DATEDIF(O1740,'Cleaning Summary'!$B$62,"Y")</f>
        <v>19</v>
      </c>
    </row>
    <row r="1741" spans="1:16" x14ac:dyDescent="0.35">
      <c r="A1741" s="23" t="s">
        <v>1315</v>
      </c>
      <c r="B1741" s="23">
        <v>1958</v>
      </c>
      <c r="C1741" s="23" t="s">
        <v>4811</v>
      </c>
      <c r="D1741" s="23">
        <v>10</v>
      </c>
      <c r="E1741" s="23">
        <v>3</v>
      </c>
      <c r="F1741" s="28">
        <v>16455.71</v>
      </c>
      <c r="G1741" s="23" t="s">
        <v>86</v>
      </c>
      <c r="H1741" s="23" t="s">
        <v>86</v>
      </c>
      <c r="I1741" s="23" t="s">
        <v>4808</v>
      </c>
      <c r="J1741" s="23">
        <f>IF(TRIM(B1741)="?",'Cleaning Summary'!$B$28,B1741)</f>
        <v>1958</v>
      </c>
      <c r="K1741" s="23" t="str">
        <f>IF(TRIM(C1741)="?",'Cleaning Summary'!$B$27,C1741)</f>
        <v>Oct</v>
      </c>
      <c r="L1741" s="23" t="str">
        <f>IF(TRIM(G1741)="?",'Cleaning Summary'!$B$40,G1741)</f>
        <v>tier - 2</v>
      </c>
      <c r="M1741" s="23" t="str">
        <f>IF(TRIM(H1741)="?",'Cleaning Summary'!$B$45,H1741)</f>
        <v>tier - 2</v>
      </c>
      <c r="N1741" s="23" t="str">
        <f>IF(TRIM(I1741)="?",'Cleaning Summary'!$B$29,I1741)</f>
        <v>R1012</v>
      </c>
      <c r="O1741" s="29">
        <f>DATE(J1741,MATCH(K1741,{"Jan","Feb","Mar","Apr","May","Jun","Jul","Aug","Sep","Oct","Nov","Dec"},0),D1741)</f>
        <v>21468</v>
      </c>
      <c r="P1741" s="23">
        <f>DATEDIF(O1741,'Cleaning Summary'!$B$62,"Y")</f>
        <v>64</v>
      </c>
    </row>
    <row r="1742" spans="1:16" x14ac:dyDescent="0.35">
      <c r="A1742" s="23" t="s">
        <v>1313</v>
      </c>
      <c r="B1742" s="23">
        <v>1995</v>
      </c>
      <c r="C1742" s="23" t="s">
        <v>4809</v>
      </c>
      <c r="D1742" s="23">
        <v>23</v>
      </c>
      <c r="E1742" s="23">
        <v>0</v>
      </c>
      <c r="F1742" s="28">
        <v>16577.78</v>
      </c>
      <c r="G1742" s="23" t="s">
        <v>86</v>
      </c>
      <c r="H1742" s="23" t="s">
        <v>85</v>
      </c>
      <c r="I1742" s="23" t="s">
        <v>4805</v>
      </c>
      <c r="J1742" s="23">
        <f>IF(TRIM(B1742)="?",'Cleaning Summary'!$B$28,B1742)</f>
        <v>1995</v>
      </c>
      <c r="K1742" s="23" t="str">
        <f>IF(TRIM(C1742)="?",'Cleaning Summary'!$B$27,C1742)</f>
        <v>Dec</v>
      </c>
      <c r="L1742" s="23" t="str">
        <f>IF(TRIM(G1742)="?",'Cleaning Summary'!$B$40,G1742)</f>
        <v>tier - 2</v>
      </c>
      <c r="M1742" s="23" t="str">
        <f>IF(TRIM(H1742)="?",'Cleaning Summary'!$B$45,H1742)</f>
        <v>tier - 1</v>
      </c>
      <c r="N1742" s="23" t="str">
        <f>IF(TRIM(I1742)="?",'Cleaning Summary'!$B$29,I1742)</f>
        <v>R1013</v>
      </c>
      <c r="O1742" s="29">
        <f>DATE(J1742,MATCH(K1742,{"Jan","Feb","Mar","Apr","May","Jun","Jul","Aug","Sep","Oct","Nov","Dec"},0),D1742)</f>
        <v>35056</v>
      </c>
      <c r="P1742" s="23">
        <f>DATEDIF(O1742,'Cleaning Summary'!$B$62,"Y")</f>
        <v>27</v>
      </c>
    </row>
    <row r="1743" spans="1:16" x14ac:dyDescent="0.35">
      <c r="A1743" s="23" t="s">
        <v>1311</v>
      </c>
      <c r="B1743" s="23">
        <v>2001</v>
      </c>
      <c r="C1743" s="23" t="s">
        <v>4807</v>
      </c>
      <c r="D1743" s="23">
        <v>25</v>
      </c>
      <c r="E1743" s="23">
        <v>0</v>
      </c>
      <c r="F1743" s="28">
        <v>16586.5</v>
      </c>
      <c r="G1743" s="23" t="s">
        <v>86</v>
      </c>
      <c r="H1743" s="23" t="s">
        <v>85</v>
      </c>
      <c r="I1743" s="23" t="s">
        <v>4805</v>
      </c>
      <c r="J1743" s="23">
        <f>IF(TRIM(B1743)="?",'Cleaning Summary'!$B$28,B1743)</f>
        <v>2001</v>
      </c>
      <c r="K1743" s="23" t="str">
        <f>IF(TRIM(C1743)="?",'Cleaning Summary'!$B$27,C1743)</f>
        <v>Jun</v>
      </c>
      <c r="L1743" s="23" t="str">
        <f>IF(TRIM(G1743)="?",'Cleaning Summary'!$B$40,G1743)</f>
        <v>tier - 2</v>
      </c>
      <c r="M1743" s="23" t="str">
        <f>IF(TRIM(H1743)="?",'Cleaning Summary'!$B$45,H1743)</f>
        <v>tier - 1</v>
      </c>
      <c r="N1743" s="23" t="str">
        <f>IF(TRIM(I1743)="?",'Cleaning Summary'!$B$29,I1743)</f>
        <v>R1013</v>
      </c>
      <c r="O1743" s="29">
        <f>DATE(J1743,MATCH(K1743,{"Jan","Feb","Mar","Apr","May","Jun","Jul","Aug","Sep","Oct","Nov","Dec"},0),D1743)</f>
        <v>37067</v>
      </c>
      <c r="P1743" s="23">
        <f>DATEDIF(O1743,'Cleaning Summary'!$B$62,"Y")</f>
        <v>21</v>
      </c>
    </row>
    <row r="1744" spans="1:16" x14ac:dyDescent="0.35">
      <c r="A1744" s="23" t="s">
        <v>1309</v>
      </c>
      <c r="B1744" s="23">
        <v>1963</v>
      </c>
      <c r="C1744" s="23" t="s">
        <v>4807</v>
      </c>
      <c r="D1744" s="23">
        <v>25</v>
      </c>
      <c r="E1744" s="23">
        <v>0</v>
      </c>
      <c r="F1744" s="28">
        <v>16587.96</v>
      </c>
      <c r="G1744" s="23" t="s">
        <v>86</v>
      </c>
      <c r="H1744" s="23" t="s">
        <v>86</v>
      </c>
      <c r="I1744" s="23" t="s">
        <v>4819</v>
      </c>
      <c r="J1744" s="23">
        <f>IF(TRIM(B1744)="?",'Cleaning Summary'!$B$28,B1744)</f>
        <v>1963</v>
      </c>
      <c r="K1744" s="23" t="str">
        <f>IF(TRIM(C1744)="?",'Cleaning Summary'!$B$27,C1744)</f>
        <v>Jun</v>
      </c>
      <c r="L1744" s="23" t="str">
        <f>IF(TRIM(G1744)="?",'Cleaning Summary'!$B$40,G1744)</f>
        <v>tier - 2</v>
      </c>
      <c r="M1744" s="23" t="str">
        <f>IF(TRIM(H1744)="?",'Cleaning Summary'!$B$45,H1744)</f>
        <v>tier - 2</v>
      </c>
      <c r="N1744" s="23" t="str">
        <f>IF(TRIM(I1744)="?",'Cleaning Summary'!$B$29,I1744)</f>
        <v>R1023</v>
      </c>
      <c r="O1744" s="29">
        <f>DATE(J1744,MATCH(K1744,{"Jan","Feb","Mar","Apr","May","Jun","Jul","Aug","Sep","Oct","Nov","Dec"},0),D1744)</f>
        <v>23187</v>
      </c>
      <c r="P1744" s="23">
        <f>DATEDIF(O1744,'Cleaning Summary'!$B$62,"Y")</f>
        <v>59</v>
      </c>
    </row>
    <row r="1745" spans="1:16" x14ac:dyDescent="0.35">
      <c r="A1745" s="23" t="s">
        <v>1307</v>
      </c>
      <c r="B1745" s="23">
        <v>1970</v>
      </c>
      <c r="C1745" s="23" t="s">
        <v>4804</v>
      </c>
      <c r="D1745" s="23">
        <v>10</v>
      </c>
      <c r="E1745" s="23">
        <v>0</v>
      </c>
      <c r="F1745" s="28">
        <v>16600.16</v>
      </c>
      <c r="G1745" s="23" t="s">
        <v>86</v>
      </c>
      <c r="H1745" s="23" t="s">
        <v>86</v>
      </c>
      <c r="I1745" s="23" t="s">
        <v>4812</v>
      </c>
      <c r="J1745" s="23">
        <f>IF(TRIM(B1745)="?",'Cleaning Summary'!$B$28,B1745)</f>
        <v>1970</v>
      </c>
      <c r="K1745" s="23" t="str">
        <f>IF(TRIM(C1745)="?",'Cleaning Summary'!$B$27,C1745)</f>
        <v>Jul</v>
      </c>
      <c r="L1745" s="23" t="str">
        <f>IF(TRIM(G1745)="?",'Cleaning Summary'!$B$40,G1745)</f>
        <v>tier - 2</v>
      </c>
      <c r="M1745" s="23" t="str">
        <f>IF(TRIM(H1745)="?",'Cleaning Summary'!$B$45,H1745)</f>
        <v>tier - 2</v>
      </c>
      <c r="N1745" s="23" t="str">
        <f>IF(TRIM(I1745)="?",'Cleaning Summary'!$B$29,I1745)</f>
        <v>R1011</v>
      </c>
      <c r="O1745" s="29">
        <f>DATE(J1745,MATCH(K1745,{"Jan","Feb","Mar","Apr","May","Jun","Jul","Aug","Sep","Oct","Nov","Dec"},0),D1745)</f>
        <v>25759</v>
      </c>
      <c r="P1745" s="23">
        <f>DATEDIF(O1745,'Cleaning Summary'!$B$62,"Y")</f>
        <v>52</v>
      </c>
    </row>
    <row r="1746" spans="1:16" x14ac:dyDescent="0.35">
      <c r="A1746" s="23" t="s">
        <v>1305</v>
      </c>
      <c r="B1746" s="23">
        <v>1975</v>
      </c>
      <c r="C1746" s="23" t="s">
        <v>4804</v>
      </c>
      <c r="D1746" s="23">
        <v>24</v>
      </c>
      <c r="E1746" s="23">
        <v>1</v>
      </c>
      <c r="F1746" s="28">
        <v>16602.18</v>
      </c>
      <c r="G1746" s="23" t="s">
        <v>86</v>
      </c>
      <c r="H1746" s="23" t="s">
        <v>85</v>
      </c>
      <c r="I1746" s="23" t="s">
        <v>4824</v>
      </c>
      <c r="J1746" s="23">
        <f>IF(TRIM(B1746)="?",'Cleaning Summary'!$B$28,B1746)</f>
        <v>1975</v>
      </c>
      <c r="K1746" s="23" t="str">
        <f>IF(TRIM(C1746)="?",'Cleaning Summary'!$B$27,C1746)</f>
        <v>Jul</v>
      </c>
      <c r="L1746" s="23" t="str">
        <f>IF(TRIM(G1746)="?",'Cleaning Summary'!$B$40,G1746)</f>
        <v>tier - 2</v>
      </c>
      <c r="M1746" s="23" t="str">
        <f>IF(TRIM(H1746)="?",'Cleaning Summary'!$B$45,H1746)</f>
        <v>tier - 1</v>
      </c>
      <c r="N1746" s="23" t="str">
        <f>IF(TRIM(I1746)="?",'Cleaning Summary'!$B$29,I1746)</f>
        <v>R1026</v>
      </c>
      <c r="O1746" s="29">
        <f>DATE(J1746,MATCH(K1746,{"Jan","Feb","Mar","Apr","May","Jun","Jul","Aug","Sep","Oct","Nov","Dec"},0),D1746)</f>
        <v>27599</v>
      </c>
      <c r="P1746" s="23">
        <f>DATEDIF(O1746,'Cleaning Summary'!$B$62,"Y")</f>
        <v>47</v>
      </c>
    </row>
    <row r="1747" spans="1:16" x14ac:dyDescent="0.35">
      <c r="A1747" s="23" t="s">
        <v>1303</v>
      </c>
      <c r="B1747" s="23">
        <v>1977</v>
      </c>
      <c r="C1747" s="23" t="s">
        <v>73</v>
      </c>
      <c r="D1747" s="23">
        <v>25</v>
      </c>
      <c r="E1747" s="23">
        <v>2</v>
      </c>
      <c r="F1747" s="28">
        <v>16631.61</v>
      </c>
      <c r="G1747" s="23" t="s">
        <v>86</v>
      </c>
      <c r="H1747" s="23" t="s">
        <v>85</v>
      </c>
      <c r="I1747" s="23" t="s">
        <v>4808</v>
      </c>
      <c r="J1747" s="23">
        <f>IF(TRIM(B1747)="?",'Cleaning Summary'!$B$28,B1747)</f>
        <v>1977</v>
      </c>
      <c r="K1747" s="23" t="str">
        <f>IF(TRIM(C1747)="?",'Cleaning Summary'!$B$27,C1747)</f>
        <v>Sep</v>
      </c>
      <c r="L1747" s="23" t="str">
        <f>IF(TRIM(G1747)="?",'Cleaning Summary'!$B$40,G1747)</f>
        <v>tier - 2</v>
      </c>
      <c r="M1747" s="23" t="str">
        <f>IF(TRIM(H1747)="?",'Cleaning Summary'!$B$45,H1747)</f>
        <v>tier - 1</v>
      </c>
      <c r="N1747" s="23" t="str">
        <f>IF(TRIM(I1747)="?",'Cleaning Summary'!$B$29,I1747)</f>
        <v>R1012</v>
      </c>
      <c r="O1747" s="29">
        <f>DATE(J1747,MATCH(K1747,{"Jan","Feb","Mar","Apr","May","Jun","Jul","Aug","Sep","Oct","Nov","Dec"},0),D1747)</f>
        <v>28393</v>
      </c>
      <c r="P1747" s="23">
        <f>DATEDIF(O1747,'Cleaning Summary'!$B$62,"Y")</f>
        <v>45</v>
      </c>
    </row>
    <row r="1748" spans="1:16" x14ac:dyDescent="0.35">
      <c r="A1748" s="23" t="s">
        <v>1301</v>
      </c>
      <c r="B1748" s="23">
        <v>1993</v>
      </c>
      <c r="C1748" s="23" t="s">
        <v>4806</v>
      </c>
      <c r="D1748" s="23">
        <v>5</v>
      </c>
      <c r="E1748" s="23">
        <v>1</v>
      </c>
      <c r="F1748" s="28">
        <v>16657.72</v>
      </c>
      <c r="G1748" s="23" t="s">
        <v>86</v>
      </c>
      <c r="H1748" s="23" t="s">
        <v>85</v>
      </c>
      <c r="I1748" s="23" t="s">
        <v>4818</v>
      </c>
      <c r="J1748" s="23">
        <f>IF(TRIM(B1748)="?",'Cleaning Summary'!$B$28,B1748)</f>
        <v>1993</v>
      </c>
      <c r="K1748" s="23" t="str">
        <f>IF(TRIM(C1748)="?",'Cleaning Summary'!$B$27,C1748)</f>
        <v>Nov</v>
      </c>
      <c r="L1748" s="23" t="str">
        <f>IF(TRIM(G1748)="?",'Cleaning Summary'!$B$40,G1748)</f>
        <v>tier - 2</v>
      </c>
      <c r="M1748" s="23" t="str">
        <f>IF(TRIM(H1748)="?",'Cleaning Summary'!$B$45,H1748)</f>
        <v>tier - 1</v>
      </c>
      <c r="N1748" s="23" t="str">
        <f>IF(TRIM(I1748)="?",'Cleaning Summary'!$B$29,I1748)</f>
        <v>R1024</v>
      </c>
      <c r="O1748" s="29">
        <f>DATE(J1748,MATCH(K1748,{"Jan","Feb","Mar","Apr","May","Jun","Jul","Aug","Sep","Oct","Nov","Dec"},0),D1748)</f>
        <v>34278</v>
      </c>
      <c r="P1748" s="23">
        <f>DATEDIF(O1748,'Cleaning Summary'!$B$62,"Y")</f>
        <v>29</v>
      </c>
    </row>
    <row r="1749" spans="1:16" x14ac:dyDescent="0.35">
      <c r="A1749" s="23" t="s">
        <v>1299</v>
      </c>
      <c r="B1749" s="23">
        <v>1974</v>
      </c>
      <c r="C1749" s="23" t="s">
        <v>4810</v>
      </c>
      <c r="D1749" s="23">
        <v>28</v>
      </c>
      <c r="E1749" s="23">
        <v>0</v>
      </c>
      <c r="F1749" s="28">
        <v>16770.990000000002</v>
      </c>
      <c r="G1749" s="23" t="s">
        <v>86</v>
      </c>
      <c r="H1749" s="23" t="s">
        <v>85</v>
      </c>
      <c r="I1749" s="23" t="s">
        <v>4808</v>
      </c>
      <c r="J1749" s="23">
        <f>IF(TRIM(B1749)="?",'Cleaning Summary'!$B$28,B1749)</f>
        <v>1974</v>
      </c>
      <c r="K1749" s="23" t="str">
        <f>IF(TRIM(C1749)="?",'Cleaning Summary'!$B$27,C1749)</f>
        <v>Aug</v>
      </c>
      <c r="L1749" s="23" t="str">
        <f>IF(TRIM(G1749)="?",'Cleaning Summary'!$B$40,G1749)</f>
        <v>tier - 2</v>
      </c>
      <c r="M1749" s="23" t="str">
        <f>IF(TRIM(H1749)="?",'Cleaning Summary'!$B$45,H1749)</f>
        <v>tier - 1</v>
      </c>
      <c r="N1749" s="23" t="str">
        <f>IF(TRIM(I1749)="?",'Cleaning Summary'!$B$29,I1749)</f>
        <v>R1012</v>
      </c>
      <c r="O1749" s="29">
        <f>DATE(J1749,MATCH(K1749,{"Jan","Feb","Mar","Apr","May","Jun","Jul","Aug","Sep","Oct","Nov","Dec"},0),D1749)</f>
        <v>27269</v>
      </c>
      <c r="P1749" s="23">
        <f>DATEDIF(O1749,'Cleaning Summary'!$B$62,"Y")</f>
        <v>48</v>
      </c>
    </row>
    <row r="1750" spans="1:16" x14ac:dyDescent="0.35">
      <c r="A1750" s="23" t="s">
        <v>1297</v>
      </c>
      <c r="B1750" s="23">
        <v>1989</v>
      </c>
      <c r="C1750" s="23" t="s">
        <v>73</v>
      </c>
      <c r="D1750" s="23">
        <v>23</v>
      </c>
      <c r="E1750" s="23">
        <v>2</v>
      </c>
      <c r="F1750" s="28">
        <v>16776.3</v>
      </c>
      <c r="G1750" s="23" t="s">
        <v>86</v>
      </c>
      <c r="H1750" s="23" t="s">
        <v>86</v>
      </c>
      <c r="I1750" s="23" t="s">
        <v>4818</v>
      </c>
      <c r="J1750" s="23">
        <f>IF(TRIM(B1750)="?",'Cleaning Summary'!$B$28,B1750)</f>
        <v>1989</v>
      </c>
      <c r="K1750" s="23" t="str">
        <f>IF(TRIM(C1750)="?",'Cleaning Summary'!$B$27,C1750)</f>
        <v>Sep</v>
      </c>
      <c r="L1750" s="23" t="str">
        <f>IF(TRIM(G1750)="?",'Cleaning Summary'!$B$40,G1750)</f>
        <v>tier - 2</v>
      </c>
      <c r="M1750" s="23" t="str">
        <f>IF(TRIM(H1750)="?",'Cleaning Summary'!$B$45,H1750)</f>
        <v>tier - 2</v>
      </c>
      <c r="N1750" s="23" t="str">
        <f>IF(TRIM(I1750)="?",'Cleaning Summary'!$B$29,I1750)</f>
        <v>R1024</v>
      </c>
      <c r="O1750" s="29">
        <f>DATE(J1750,MATCH(K1750,{"Jan","Feb","Mar","Apr","May","Jun","Jul","Aug","Sep","Oct","Nov","Dec"},0),D1750)</f>
        <v>32774</v>
      </c>
      <c r="P1750" s="23">
        <f>DATEDIF(O1750,'Cleaning Summary'!$B$62,"Y")</f>
        <v>33</v>
      </c>
    </row>
    <row r="1751" spans="1:16" x14ac:dyDescent="0.35">
      <c r="A1751" s="23" t="s">
        <v>1295</v>
      </c>
      <c r="B1751" s="23">
        <v>1962</v>
      </c>
      <c r="C1751" s="23" t="s">
        <v>4804</v>
      </c>
      <c r="D1751" s="23">
        <v>29</v>
      </c>
      <c r="E1751" s="23">
        <v>0</v>
      </c>
      <c r="F1751" s="28">
        <v>16779.400000000001</v>
      </c>
      <c r="G1751" s="23" t="s">
        <v>86</v>
      </c>
      <c r="H1751" s="23" t="s">
        <v>86</v>
      </c>
      <c r="I1751" s="23" t="s">
        <v>4824</v>
      </c>
      <c r="J1751" s="23">
        <f>IF(TRIM(B1751)="?",'Cleaning Summary'!$B$28,B1751)</f>
        <v>1962</v>
      </c>
      <c r="K1751" s="23" t="str">
        <f>IF(TRIM(C1751)="?",'Cleaning Summary'!$B$27,C1751)</f>
        <v>Jul</v>
      </c>
      <c r="L1751" s="23" t="str">
        <f>IF(TRIM(G1751)="?",'Cleaning Summary'!$B$40,G1751)</f>
        <v>tier - 2</v>
      </c>
      <c r="M1751" s="23" t="str">
        <f>IF(TRIM(H1751)="?",'Cleaning Summary'!$B$45,H1751)</f>
        <v>tier - 2</v>
      </c>
      <c r="N1751" s="23" t="str">
        <f>IF(TRIM(I1751)="?",'Cleaning Summary'!$B$29,I1751)</f>
        <v>R1026</v>
      </c>
      <c r="O1751" s="29">
        <f>DATE(J1751,MATCH(K1751,{"Jan","Feb","Mar","Apr","May","Jun","Jul","Aug","Sep","Oct","Nov","Dec"},0),D1751)</f>
        <v>22856</v>
      </c>
      <c r="P1751" s="23">
        <f>DATEDIF(O1751,'Cleaning Summary'!$B$62,"Y")</f>
        <v>60</v>
      </c>
    </row>
    <row r="1752" spans="1:16" x14ac:dyDescent="0.35">
      <c r="A1752" s="23" t="s">
        <v>1293</v>
      </c>
      <c r="B1752" s="23">
        <v>1995</v>
      </c>
      <c r="C1752" s="23" t="s">
        <v>4811</v>
      </c>
      <c r="D1752" s="23">
        <v>19</v>
      </c>
      <c r="E1752" s="23">
        <v>1</v>
      </c>
      <c r="F1752" s="28">
        <v>16796.41</v>
      </c>
      <c r="G1752" s="23" t="s">
        <v>86</v>
      </c>
      <c r="H1752" s="23" t="s">
        <v>87</v>
      </c>
      <c r="I1752" s="23" t="s">
        <v>4818</v>
      </c>
      <c r="J1752" s="23">
        <f>IF(TRIM(B1752)="?",'Cleaning Summary'!$B$28,B1752)</f>
        <v>1995</v>
      </c>
      <c r="K1752" s="23" t="str">
        <f>IF(TRIM(C1752)="?",'Cleaning Summary'!$B$27,C1752)</f>
        <v>Oct</v>
      </c>
      <c r="L1752" s="23" t="str">
        <f>IF(TRIM(G1752)="?",'Cleaning Summary'!$B$40,G1752)</f>
        <v>tier - 2</v>
      </c>
      <c r="M1752" s="23" t="str">
        <f>IF(TRIM(H1752)="?",'Cleaning Summary'!$B$45,H1752)</f>
        <v>tier - 3</v>
      </c>
      <c r="N1752" s="23" t="str">
        <f>IF(TRIM(I1752)="?",'Cleaning Summary'!$B$29,I1752)</f>
        <v>R1024</v>
      </c>
      <c r="O1752" s="29">
        <f>DATE(J1752,MATCH(K1752,{"Jan","Feb","Mar","Apr","May","Jun","Jul","Aug","Sep","Oct","Nov","Dec"},0),D1752)</f>
        <v>34991</v>
      </c>
      <c r="P1752" s="23">
        <f>DATEDIF(O1752,'Cleaning Summary'!$B$62,"Y")</f>
        <v>27</v>
      </c>
    </row>
    <row r="1753" spans="1:16" x14ac:dyDescent="0.35">
      <c r="A1753" s="23" t="s">
        <v>1291</v>
      </c>
      <c r="B1753" s="23">
        <v>1974</v>
      </c>
      <c r="C1753" s="23" t="s">
        <v>4810</v>
      </c>
      <c r="D1753" s="23">
        <v>8</v>
      </c>
      <c r="E1753" s="23">
        <v>0</v>
      </c>
      <c r="F1753" s="28">
        <v>16841.32</v>
      </c>
      <c r="G1753" s="23" t="s">
        <v>86</v>
      </c>
      <c r="H1753" s="23" t="s">
        <v>87</v>
      </c>
      <c r="I1753" s="23" t="s">
        <v>4812</v>
      </c>
      <c r="J1753" s="23">
        <f>IF(TRIM(B1753)="?",'Cleaning Summary'!$B$28,B1753)</f>
        <v>1974</v>
      </c>
      <c r="K1753" s="23" t="str">
        <f>IF(TRIM(C1753)="?",'Cleaning Summary'!$B$27,C1753)</f>
        <v>Aug</v>
      </c>
      <c r="L1753" s="23" t="str">
        <f>IF(TRIM(G1753)="?",'Cleaning Summary'!$B$40,G1753)</f>
        <v>tier - 2</v>
      </c>
      <c r="M1753" s="23" t="str">
        <f>IF(TRIM(H1753)="?",'Cleaning Summary'!$B$45,H1753)</f>
        <v>tier - 3</v>
      </c>
      <c r="N1753" s="23" t="str">
        <f>IF(TRIM(I1753)="?",'Cleaning Summary'!$B$29,I1753)</f>
        <v>R1011</v>
      </c>
      <c r="O1753" s="29">
        <f>DATE(J1753,MATCH(K1753,{"Jan","Feb","Mar","Apr","May","Jun","Jul","Aug","Sep","Oct","Nov","Dec"},0),D1753)</f>
        <v>27249</v>
      </c>
      <c r="P1753" s="23">
        <f>DATEDIF(O1753,'Cleaning Summary'!$B$62,"Y")</f>
        <v>48</v>
      </c>
    </row>
    <row r="1754" spans="1:16" x14ac:dyDescent="0.35">
      <c r="A1754" s="23" t="s">
        <v>1289</v>
      </c>
      <c r="B1754" s="23">
        <v>2003</v>
      </c>
      <c r="C1754" s="23" t="s">
        <v>73</v>
      </c>
      <c r="D1754" s="23">
        <v>10</v>
      </c>
      <c r="E1754" s="23">
        <v>0</v>
      </c>
      <c r="F1754" s="28">
        <v>16884.919999999998</v>
      </c>
      <c r="G1754" s="23" t="s">
        <v>86</v>
      </c>
      <c r="H1754" s="23" t="s">
        <v>86</v>
      </c>
      <c r="I1754" s="23" t="s">
        <v>4812</v>
      </c>
      <c r="J1754" s="23">
        <f>IF(TRIM(B1754)="?",'Cleaning Summary'!$B$28,B1754)</f>
        <v>2003</v>
      </c>
      <c r="K1754" s="23" t="str">
        <f>IF(TRIM(C1754)="?",'Cleaning Summary'!$B$27,C1754)</f>
        <v>Sep</v>
      </c>
      <c r="L1754" s="23" t="str">
        <f>IF(TRIM(G1754)="?",'Cleaning Summary'!$B$40,G1754)</f>
        <v>tier - 2</v>
      </c>
      <c r="M1754" s="23" t="str">
        <f>IF(TRIM(H1754)="?",'Cleaning Summary'!$B$45,H1754)</f>
        <v>tier - 2</v>
      </c>
      <c r="N1754" s="23" t="str">
        <f>IF(TRIM(I1754)="?",'Cleaning Summary'!$B$29,I1754)</f>
        <v>R1011</v>
      </c>
      <c r="O1754" s="29">
        <f>DATE(J1754,MATCH(K1754,{"Jan","Feb","Mar","Apr","May","Jun","Jul","Aug","Sep","Oct","Nov","Dec"},0),D1754)</f>
        <v>37874</v>
      </c>
      <c r="P1754" s="23">
        <f>DATEDIF(O1754,'Cleaning Summary'!$B$62,"Y")</f>
        <v>19</v>
      </c>
    </row>
    <row r="1755" spans="1:16" x14ac:dyDescent="0.35">
      <c r="A1755" s="23" t="s">
        <v>1287</v>
      </c>
      <c r="B1755" s="23">
        <v>1968</v>
      </c>
      <c r="C1755" s="23" t="s">
        <v>4811</v>
      </c>
      <c r="D1755" s="23">
        <v>21</v>
      </c>
      <c r="E1755" s="23">
        <v>0</v>
      </c>
      <c r="F1755" s="28">
        <v>16903.5</v>
      </c>
      <c r="G1755" s="23" t="s">
        <v>86</v>
      </c>
      <c r="H1755" s="23" t="s">
        <v>87</v>
      </c>
      <c r="I1755" s="23" t="s">
        <v>4808</v>
      </c>
      <c r="J1755" s="23">
        <f>IF(TRIM(B1755)="?",'Cleaning Summary'!$B$28,B1755)</f>
        <v>1968</v>
      </c>
      <c r="K1755" s="23" t="str">
        <f>IF(TRIM(C1755)="?",'Cleaning Summary'!$B$27,C1755)</f>
        <v>Oct</v>
      </c>
      <c r="L1755" s="23" t="str">
        <f>IF(TRIM(G1755)="?",'Cleaning Summary'!$B$40,G1755)</f>
        <v>tier - 2</v>
      </c>
      <c r="M1755" s="23" t="str">
        <f>IF(TRIM(H1755)="?",'Cleaning Summary'!$B$45,H1755)</f>
        <v>tier - 3</v>
      </c>
      <c r="N1755" s="23" t="str">
        <f>IF(TRIM(I1755)="?",'Cleaning Summary'!$B$29,I1755)</f>
        <v>R1012</v>
      </c>
      <c r="O1755" s="29">
        <f>DATE(J1755,MATCH(K1755,{"Jan","Feb","Mar","Apr","May","Jun","Jul","Aug","Sep","Oct","Nov","Dec"},0),D1755)</f>
        <v>25132</v>
      </c>
      <c r="P1755" s="23">
        <f>DATEDIF(O1755,'Cleaning Summary'!$B$62,"Y")</f>
        <v>54</v>
      </c>
    </row>
    <row r="1756" spans="1:16" x14ac:dyDescent="0.35">
      <c r="A1756" s="23" t="s">
        <v>1285</v>
      </c>
      <c r="B1756" s="23">
        <v>1977</v>
      </c>
      <c r="C1756" s="23" t="s">
        <v>4810</v>
      </c>
      <c r="D1756" s="23">
        <v>25</v>
      </c>
      <c r="E1756" s="23">
        <v>2</v>
      </c>
      <c r="F1756" s="28">
        <v>16921.09</v>
      </c>
      <c r="G1756" s="23" t="s">
        <v>86</v>
      </c>
      <c r="H1756" s="23" t="s">
        <v>87</v>
      </c>
      <c r="I1756" s="23" t="s">
        <v>4819</v>
      </c>
      <c r="J1756" s="23">
        <f>IF(TRIM(B1756)="?",'Cleaning Summary'!$B$28,B1756)</f>
        <v>1977</v>
      </c>
      <c r="K1756" s="23" t="str">
        <f>IF(TRIM(C1756)="?",'Cleaning Summary'!$B$27,C1756)</f>
        <v>Aug</v>
      </c>
      <c r="L1756" s="23" t="str">
        <f>IF(TRIM(G1756)="?",'Cleaning Summary'!$B$40,G1756)</f>
        <v>tier - 2</v>
      </c>
      <c r="M1756" s="23" t="str">
        <f>IF(TRIM(H1756)="?",'Cleaning Summary'!$B$45,H1756)</f>
        <v>tier - 3</v>
      </c>
      <c r="N1756" s="23" t="str">
        <f>IF(TRIM(I1756)="?",'Cleaning Summary'!$B$29,I1756)</f>
        <v>R1023</v>
      </c>
      <c r="O1756" s="29">
        <f>DATE(J1756,MATCH(K1756,{"Jan","Feb","Mar","Apr","May","Jun","Jul","Aug","Sep","Oct","Nov","Dec"},0),D1756)</f>
        <v>28362</v>
      </c>
      <c r="P1756" s="23">
        <f>DATEDIF(O1756,'Cleaning Summary'!$B$62,"Y")</f>
        <v>45</v>
      </c>
    </row>
    <row r="1757" spans="1:16" x14ac:dyDescent="0.35">
      <c r="A1757" s="23" t="s">
        <v>1283</v>
      </c>
      <c r="B1757" s="23">
        <v>1980</v>
      </c>
      <c r="C1757" s="23" t="s">
        <v>4804</v>
      </c>
      <c r="D1757" s="23">
        <v>16</v>
      </c>
      <c r="E1757" s="23">
        <v>2</v>
      </c>
      <c r="F1757" s="28">
        <v>16990.55</v>
      </c>
      <c r="G1757" s="23" t="s">
        <v>86</v>
      </c>
      <c r="H1757" s="23" t="s">
        <v>87</v>
      </c>
      <c r="I1757" s="23" t="s">
        <v>4808</v>
      </c>
      <c r="J1757" s="23">
        <f>IF(TRIM(B1757)="?",'Cleaning Summary'!$B$28,B1757)</f>
        <v>1980</v>
      </c>
      <c r="K1757" s="23" t="str">
        <f>IF(TRIM(C1757)="?",'Cleaning Summary'!$B$27,C1757)</f>
        <v>Jul</v>
      </c>
      <c r="L1757" s="23" t="str">
        <f>IF(TRIM(G1757)="?",'Cleaning Summary'!$B$40,G1757)</f>
        <v>tier - 2</v>
      </c>
      <c r="M1757" s="23" t="str">
        <f>IF(TRIM(H1757)="?",'Cleaning Summary'!$B$45,H1757)</f>
        <v>tier - 3</v>
      </c>
      <c r="N1757" s="23" t="str">
        <f>IF(TRIM(I1757)="?",'Cleaning Summary'!$B$29,I1757)</f>
        <v>R1012</v>
      </c>
      <c r="O1757" s="29">
        <f>DATE(J1757,MATCH(K1757,{"Jan","Feb","Mar","Apr","May","Jun","Jul","Aug","Sep","Oct","Nov","Dec"},0),D1757)</f>
        <v>29418</v>
      </c>
      <c r="P1757" s="23">
        <f>DATEDIF(O1757,'Cleaning Summary'!$B$62,"Y")</f>
        <v>42</v>
      </c>
    </row>
    <row r="1758" spans="1:16" x14ac:dyDescent="0.35">
      <c r="A1758" s="23" t="s">
        <v>1281</v>
      </c>
      <c r="B1758" s="23">
        <v>1971</v>
      </c>
      <c r="C1758" s="23" t="s">
        <v>4810</v>
      </c>
      <c r="D1758" s="23">
        <v>22</v>
      </c>
      <c r="E1758" s="23">
        <v>0</v>
      </c>
      <c r="F1758" s="28">
        <v>17016.009999999998</v>
      </c>
      <c r="G1758" s="23" t="s">
        <v>86</v>
      </c>
      <c r="H1758" s="23" t="s">
        <v>86</v>
      </c>
      <c r="I1758" s="23" t="s">
        <v>4819</v>
      </c>
      <c r="J1758" s="23">
        <f>IF(TRIM(B1758)="?",'Cleaning Summary'!$B$28,B1758)</f>
        <v>1971</v>
      </c>
      <c r="K1758" s="23" t="str">
        <f>IF(TRIM(C1758)="?",'Cleaning Summary'!$B$27,C1758)</f>
        <v>Aug</v>
      </c>
      <c r="L1758" s="23" t="str">
        <f>IF(TRIM(G1758)="?",'Cleaning Summary'!$B$40,G1758)</f>
        <v>tier - 2</v>
      </c>
      <c r="M1758" s="23" t="str">
        <f>IF(TRIM(H1758)="?",'Cleaning Summary'!$B$45,H1758)</f>
        <v>tier - 2</v>
      </c>
      <c r="N1758" s="23" t="str">
        <f>IF(TRIM(I1758)="?",'Cleaning Summary'!$B$29,I1758)</f>
        <v>R1023</v>
      </c>
      <c r="O1758" s="29">
        <f>DATE(J1758,MATCH(K1758,{"Jan","Feb","Mar","Apr","May","Jun","Jul","Aug","Sep","Oct","Nov","Dec"},0),D1758)</f>
        <v>26167</v>
      </c>
      <c r="P1758" s="23">
        <f>DATEDIF(O1758,'Cleaning Summary'!$B$62,"Y")</f>
        <v>51</v>
      </c>
    </row>
    <row r="1759" spans="1:16" x14ac:dyDescent="0.35">
      <c r="A1759" s="23" t="s">
        <v>1279</v>
      </c>
      <c r="B1759" s="23">
        <v>1996</v>
      </c>
      <c r="C1759" s="23" t="s">
        <v>4807</v>
      </c>
      <c r="D1759" s="23">
        <v>10</v>
      </c>
      <c r="E1759" s="23">
        <v>0</v>
      </c>
      <c r="F1759" s="28">
        <v>17043.34</v>
      </c>
      <c r="G1759" s="23" t="s">
        <v>86</v>
      </c>
      <c r="H1759" s="23" t="s">
        <v>87</v>
      </c>
      <c r="I1759" s="23" t="s">
        <v>4805</v>
      </c>
      <c r="J1759" s="23">
        <f>IF(TRIM(B1759)="?",'Cleaning Summary'!$B$28,B1759)</f>
        <v>1996</v>
      </c>
      <c r="K1759" s="23" t="str">
        <f>IF(TRIM(C1759)="?",'Cleaning Summary'!$B$27,C1759)</f>
        <v>Jun</v>
      </c>
      <c r="L1759" s="23" t="str">
        <f>IF(TRIM(G1759)="?",'Cleaning Summary'!$B$40,G1759)</f>
        <v>tier - 2</v>
      </c>
      <c r="M1759" s="23" t="str">
        <f>IF(TRIM(H1759)="?",'Cleaning Summary'!$B$45,H1759)</f>
        <v>tier - 3</v>
      </c>
      <c r="N1759" s="23" t="str">
        <f>IF(TRIM(I1759)="?",'Cleaning Summary'!$B$29,I1759)</f>
        <v>R1013</v>
      </c>
      <c r="O1759" s="29">
        <f>DATE(J1759,MATCH(K1759,{"Jan","Feb","Mar","Apr","May","Jun","Jul","Aug","Sep","Oct","Nov","Dec"},0),D1759)</f>
        <v>35226</v>
      </c>
      <c r="P1759" s="23">
        <f>DATEDIF(O1759,'Cleaning Summary'!$B$62,"Y")</f>
        <v>26</v>
      </c>
    </row>
    <row r="1760" spans="1:16" x14ac:dyDescent="0.35">
      <c r="A1760" s="23" t="s">
        <v>1277</v>
      </c>
      <c r="B1760" s="23">
        <v>2003</v>
      </c>
      <c r="C1760" s="23" t="s">
        <v>4809</v>
      </c>
      <c r="D1760" s="23">
        <v>26</v>
      </c>
      <c r="E1760" s="23">
        <v>0</v>
      </c>
      <c r="F1760" s="28">
        <v>17081.080000000002</v>
      </c>
      <c r="G1760" s="23" t="s">
        <v>86</v>
      </c>
      <c r="H1760" s="23" t="s">
        <v>86</v>
      </c>
      <c r="I1760" s="23" t="s">
        <v>4812</v>
      </c>
      <c r="J1760" s="23">
        <f>IF(TRIM(B1760)="?",'Cleaning Summary'!$B$28,B1760)</f>
        <v>2003</v>
      </c>
      <c r="K1760" s="23" t="str">
        <f>IF(TRIM(C1760)="?",'Cleaning Summary'!$B$27,C1760)</f>
        <v>Dec</v>
      </c>
      <c r="L1760" s="23" t="str">
        <f>IF(TRIM(G1760)="?",'Cleaning Summary'!$B$40,G1760)</f>
        <v>tier - 2</v>
      </c>
      <c r="M1760" s="23" t="str">
        <f>IF(TRIM(H1760)="?",'Cleaning Summary'!$B$45,H1760)</f>
        <v>tier - 2</v>
      </c>
      <c r="N1760" s="23" t="str">
        <f>IF(TRIM(I1760)="?",'Cleaning Summary'!$B$29,I1760)</f>
        <v>R1011</v>
      </c>
      <c r="O1760" s="29">
        <f>DATE(J1760,MATCH(K1760,{"Jan","Feb","Mar","Apr","May","Jun","Jul","Aug","Sep","Oct","Nov","Dec"},0),D1760)</f>
        <v>37981</v>
      </c>
      <c r="P1760" s="23">
        <f>DATEDIF(O1760,'Cleaning Summary'!$B$62,"Y")</f>
        <v>19</v>
      </c>
    </row>
    <row r="1761" spans="1:16" x14ac:dyDescent="0.35">
      <c r="A1761" s="23" t="s">
        <v>1275</v>
      </c>
      <c r="B1761" s="23">
        <v>2002</v>
      </c>
      <c r="C1761" s="23" t="s">
        <v>4807</v>
      </c>
      <c r="D1761" s="23">
        <v>28</v>
      </c>
      <c r="E1761" s="23">
        <v>1</v>
      </c>
      <c r="F1761" s="28">
        <v>17085.27</v>
      </c>
      <c r="G1761" s="23" t="s">
        <v>86</v>
      </c>
      <c r="H1761" s="23" t="s">
        <v>87</v>
      </c>
      <c r="I1761" s="23" t="s">
        <v>4805</v>
      </c>
      <c r="J1761" s="23">
        <f>IF(TRIM(B1761)="?",'Cleaning Summary'!$B$28,B1761)</f>
        <v>2002</v>
      </c>
      <c r="K1761" s="23" t="str">
        <f>IF(TRIM(C1761)="?",'Cleaning Summary'!$B$27,C1761)</f>
        <v>Jun</v>
      </c>
      <c r="L1761" s="23" t="str">
        <f>IF(TRIM(G1761)="?",'Cleaning Summary'!$B$40,G1761)</f>
        <v>tier - 2</v>
      </c>
      <c r="M1761" s="23" t="str">
        <f>IF(TRIM(H1761)="?",'Cleaning Summary'!$B$45,H1761)</f>
        <v>tier - 3</v>
      </c>
      <c r="N1761" s="23" t="str">
        <f>IF(TRIM(I1761)="?",'Cleaning Summary'!$B$29,I1761)</f>
        <v>R1013</v>
      </c>
      <c r="O1761" s="29">
        <f>DATE(J1761,MATCH(K1761,{"Jan","Feb","Mar","Apr","May","Jun","Jul","Aug","Sep","Oct","Nov","Dec"},0),D1761)</f>
        <v>37435</v>
      </c>
      <c r="P1761" s="23">
        <f>DATEDIF(O1761,'Cleaning Summary'!$B$62,"Y")</f>
        <v>20</v>
      </c>
    </row>
    <row r="1762" spans="1:16" x14ac:dyDescent="0.35">
      <c r="A1762" s="23" t="s">
        <v>1273</v>
      </c>
      <c r="B1762" s="23">
        <v>1998</v>
      </c>
      <c r="C1762" s="23" t="s">
        <v>4807</v>
      </c>
      <c r="D1762" s="23">
        <v>3</v>
      </c>
      <c r="E1762" s="23">
        <v>4</v>
      </c>
      <c r="F1762" s="28">
        <v>17128.43</v>
      </c>
      <c r="G1762" s="23" t="s">
        <v>86</v>
      </c>
      <c r="H1762" s="23" t="s">
        <v>87</v>
      </c>
      <c r="I1762" s="23" t="s">
        <v>4815</v>
      </c>
      <c r="J1762" s="23">
        <f>IF(TRIM(B1762)="?",'Cleaning Summary'!$B$28,B1762)</f>
        <v>1998</v>
      </c>
      <c r="K1762" s="23" t="str">
        <f>IF(TRIM(C1762)="?",'Cleaning Summary'!$B$27,C1762)</f>
        <v>Jun</v>
      </c>
      <c r="L1762" s="23" t="str">
        <f>IF(TRIM(G1762)="?",'Cleaning Summary'!$B$40,G1762)</f>
        <v>tier - 2</v>
      </c>
      <c r="M1762" s="23" t="str">
        <f>IF(TRIM(H1762)="?",'Cleaning Summary'!$B$45,H1762)</f>
        <v>tier - 3</v>
      </c>
      <c r="N1762" s="23" t="str">
        <f>IF(TRIM(I1762)="?",'Cleaning Summary'!$B$29,I1762)</f>
        <v>R1016</v>
      </c>
      <c r="O1762" s="29">
        <f>DATE(J1762,MATCH(K1762,{"Jan","Feb","Mar","Apr","May","Jun","Jul","Aug","Sep","Oct","Nov","Dec"},0),D1762)</f>
        <v>35949</v>
      </c>
      <c r="P1762" s="23">
        <f>DATEDIF(O1762,'Cleaning Summary'!$B$62,"Y")</f>
        <v>25</v>
      </c>
    </row>
    <row r="1763" spans="1:16" x14ac:dyDescent="0.35">
      <c r="A1763" s="23" t="s">
        <v>1271</v>
      </c>
      <c r="B1763" s="23">
        <v>1965</v>
      </c>
      <c r="C1763" s="23" t="s">
        <v>73</v>
      </c>
      <c r="D1763" s="23">
        <v>16</v>
      </c>
      <c r="E1763" s="23">
        <v>0</v>
      </c>
      <c r="F1763" s="28">
        <v>17172.27</v>
      </c>
      <c r="G1763" s="23" t="s">
        <v>86</v>
      </c>
      <c r="H1763" s="23" t="s">
        <v>86</v>
      </c>
      <c r="I1763" s="23" t="s">
        <v>4824</v>
      </c>
      <c r="J1763" s="23">
        <f>IF(TRIM(B1763)="?",'Cleaning Summary'!$B$28,B1763)</f>
        <v>1965</v>
      </c>
      <c r="K1763" s="23" t="str">
        <f>IF(TRIM(C1763)="?",'Cleaning Summary'!$B$27,C1763)</f>
        <v>Sep</v>
      </c>
      <c r="L1763" s="23" t="str">
        <f>IF(TRIM(G1763)="?",'Cleaning Summary'!$B$40,G1763)</f>
        <v>tier - 2</v>
      </c>
      <c r="M1763" s="23" t="str">
        <f>IF(TRIM(H1763)="?",'Cleaning Summary'!$B$45,H1763)</f>
        <v>tier - 2</v>
      </c>
      <c r="N1763" s="23" t="str">
        <f>IF(TRIM(I1763)="?",'Cleaning Summary'!$B$29,I1763)</f>
        <v>R1026</v>
      </c>
      <c r="O1763" s="29">
        <f>DATE(J1763,MATCH(K1763,{"Jan","Feb","Mar","Apr","May","Jun","Jul","Aug","Sep","Oct","Nov","Dec"},0),D1763)</f>
        <v>24001</v>
      </c>
      <c r="P1763" s="23">
        <f>DATEDIF(O1763,'Cleaning Summary'!$B$62,"Y")</f>
        <v>57</v>
      </c>
    </row>
    <row r="1764" spans="1:16" x14ac:dyDescent="0.35">
      <c r="A1764" s="23" t="s">
        <v>1269</v>
      </c>
      <c r="B1764" s="23">
        <v>1964</v>
      </c>
      <c r="C1764" s="23" t="s">
        <v>4807</v>
      </c>
      <c r="D1764" s="23">
        <v>7</v>
      </c>
      <c r="E1764" s="23">
        <v>0</v>
      </c>
      <c r="F1764" s="28">
        <v>17174.52</v>
      </c>
      <c r="G1764" s="23" t="s">
        <v>86</v>
      </c>
      <c r="H1764" s="23" t="s">
        <v>86</v>
      </c>
      <c r="I1764" s="23" t="s">
        <v>4808</v>
      </c>
      <c r="J1764" s="23">
        <f>IF(TRIM(B1764)="?",'Cleaning Summary'!$B$28,B1764)</f>
        <v>1964</v>
      </c>
      <c r="K1764" s="23" t="str">
        <f>IF(TRIM(C1764)="?",'Cleaning Summary'!$B$27,C1764)</f>
        <v>Jun</v>
      </c>
      <c r="L1764" s="23" t="str">
        <f>IF(TRIM(G1764)="?",'Cleaning Summary'!$B$40,G1764)</f>
        <v>tier - 2</v>
      </c>
      <c r="M1764" s="23" t="str">
        <f>IF(TRIM(H1764)="?",'Cleaning Summary'!$B$45,H1764)</f>
        <v>tier - 2</v>
      </c>
      <c r="N1764" s="23" t="str">
        <f>IF(TRIM(I1764)="?",'Cleaning Summary'!$B$29,I1764)</f>
        <v>R1012</v>
      </c>
      <c r="O1764" s="29">
        <f>DATE(J1764,MATCH(K1764,{"Jan","Feb","Mar","Apr","May","Jun","Jul","Aug","Sep","Oct","Nov","Dec"},0),D1764)</f>
        <v>23535</v>
      </c>
      <c r="P1764" s="23">
        <f>DATEDIF(O1764,'Cleaning Summary'!$B$62,"Y")</f>
        <v>59</v>
      </c>
    </row>
    <row r="1765" spans="1:16" x14ac:dyDescent="0.35">
      <c r="A1765" s="23" t="s">
        <v>1267</v>
      </c>
      <c r="B1765" s="23">
        <v>2004</v>
      </c>
      <c r="C1765" s="23" t="s">
        <v>4810</v>
      </c>
      <c r="D1765" s="23">
        <v>18</v>
      </c>
      <c r="E1765" s="23">
        <v>1</v>
      </c>
      <c r="F1765" s="28">
        <v>17178.68</v>
      </c>
      <c r="G1765" s="23" t="s">
        <v>86</v>
      </c>
      <c r="H1765" s="23" t="s">
        <v>86</v>
      </c>
      <c r="I1765" s="23" t="s">
        <v>4814</v>
      </c>
      <c r="J1765" s="23">
        <f>IF(TRIM(B1765)="?",'Cleaning Summary'!$B$28,B1765)</f>
        <v>2004</v>
      </c>
      <c r="K1765" s="23" t="str">
        <f>IF(TRIM(C1765)="?",'Cleaning Summary'!$B$27,C1765)</f>
        <v>Aug</v>
      </c>
      <c r="L1765" s="23" t="str">
        <f>IF(TRIM(G1765)="?",'Cleaning Summary'!$B$40,G1765)</f>
        <v>tier - 2</v>
      </c>
      <c r="M1765" s="23" t="str">
        <f>IF(TRIM(H1765)="?",'Cleaning Summary'!$B$45,H1765)</f>
        <v>tier - 2</v>
      </c>
      <c r="N1765" s="23" t="str">
        <f>IF(TRIM(I1765)="?",'Cleaning Summary'!$B$29,I1765)</f>
        <v>R1019</v>
      </c>
      <c r="O1765" s="29">
        <f>DATE(J1765,MATCH(K1765,{"Jan","Feb","Mar","Apr","May","Jun","Jul","Aug","Sep","Oct","Nov","Dec"},0),D1765)</f>
        <v>38217</v>
      </c>
      <c r="P1765" s="23">
        <f>DATEDIF(O1765,'Cleaning Summary'!$B$62,"Y")</f>
        <v>18</v>
      </c>
    </row>
    <row r="1766" spans="1:16" x14ac:dyDescent="0.35">
      <c r="A1766" s="23" t="s">
        <v>1265</v>
      </c>
      <c r="B1766" s="23">
        <v>1982</v>
      </c>
      <c r="C1766" s="23" t="s">
        <v>4811</v>
      </c>
      <c r="D1766" s="23">
        <v>22</v>
      </c>
      <c r="E1766" s="23">
        <v>1</v>
      </c>
      <c r="F1766" s="28">
        <v>17179.52</v>
      </c>
      <c r="G1766" s="23" t="s">
        <v>86</v>
      </c>
      <c r="H1766" s="23" t="s">
        <v>85</v>
      </c>
      <c r="I1766" s="23" t="s">
        <v>4805</v>
      </c>
      <c r="J1766" s="23">
        <f>IF(TRIM(B1766)="?",'Cleaning Summary'!$B$28,B1766)</f>
        <v>1982</v>
      </c>
      <c r="K1766" s="23" t="str">
        <f>IF(TRIM(C1766)="?",'Cleaning Summary'!$B$27,C1766)</f>
        <v>Oct</v>
      </c>
      <c r="L1766" s="23" t="str">
        <f>IF(TRIM(G1766)="?",'Cleaning Summary'!$B$40,G1766)</f>
        <v>tier - 2</v>
      </c>
      <c r="M1766" s="23" t="str">
        <f>IF(TRIM(H1766)="?",'Cleaning Summary'!$B$45,H1766)</f>
        <v>tier - 1</v>
      </c>
      <c r="N1766" s="23" t="str">
        <f>IF(TRIM(I1766)="?",'Cleaning Summary'!$B$29,I1766)</f>
        <v>R1013</v>
      </c>
      <c r="O1766" s="29">
        <f>DATE(J1766,MATCH(K1766,{"Jan","Feb","Mar","Apr","May","Jun","Jul","Aug","Sep","Oct","Nov","Dec"},0),D1766)</f>
        <v>30246</v>
      </c>
      <c r="P1766" s="23">
        <f>DATEDIF(O1766,'Cleaning Summary'!$B$62,"Y")</f>
        <v>40</v>
      </c>
    </row>
    <row r="1767" spans="1:16" x14ac:dyDescent="0.35">
      <c r="A1767" s="23" t="s">
        <v>1263</v>
      </c>
      <c r="B1767" s="23">
        <v>1975</v>
      </c>
      <c r="C1767" s="23" t="s">
        <v>4810</v>
      </c>
      <c r="D1767" s="23">
        <v>25</v>
      </c>
      <c r="E1767" s="23">
        <v>1</v>
      </c>
      <c r="F1767" s="28">
        <v>17253.43</v>
      </c>
      <c r="G1767" s="23" t="s">
        <v>86</v>
      </c>
      <c r="H1767" s="23" t="s">
        <v>87</v>
      </c>
      <c r="I1767" s="23" t="s">
        <v>4824</v>
      </c>
      <c r="J1767" s="23">
        <f>IF(TRIM(B1767)="?",'Cleaning Summary'!$B$28,B1767)</f>
        <v>1975</v>
      </c>
      <c r="K1767" s="23" t="str">
        <f>IF(TRIM(C1767)="?",'Cleaning Summary'!$B$27,C1767)</f>
        <v>Aug</v>
      </c>
      <c r="L1767" s="23" t="str">
        <f>IF(TRIM(G1767)="?",'Cleaning Summary'!$B$40,G1767)</f>
        <v>tier - 2</v>
      </c>
      <c r="M1767" s="23" t="str">
        <f>IF(TRIM(H1767)="?",'Cleaning Summary'!$B$45,H1767)</f>
        <v>tier - 3</v>
      </c>
      <c r="N1767" s="23" t="str">
        <f>IF(TRIM(I1767)="?",'Cleaning Summary'!$B$29,I1767)</f>
        <v>R1026</v>
      </c>
      <c r="O1767" s="29">
        <f>DATE(J1767,MATCH(K1767,{"Jan","Feb","Mar","Apr","May","Jun","Jul","Aug","Sep","Oct","Nov","Dec"},0),D1767)</f>
        <v>27631</v>
      </c>
      <c r="P1767" s="23">
        <f>DATEDIF(O1767,'Cleaning Summary'!$B$62,"Y")</f>
        <v>47</v>
      </c>
    </row>
    <row r="1768" spans="1:16" x14ac:dyDescent="0.35">
      <c r="A1768" s="23" t="s">
        <v>1261</v>
      </c>
      <c r="B1768" s="23">
        <v>1963</v>
      </c>
      <c r="C1768" s="23" t="s">
        <v>4804</v>
      </c>
      <c r="D1768" s="23">
        <v>12</v>
      </c>
      <c r="E1768" s="23">
        <v>0</v>
      </c>
      <c r="F1768" s="28">
        <v>17337.580000000002</v>
      </c>
      <c r="G1768" s="23" t="s">
        <v>86</v>
      </c>
      <c r="H1768" s="23" t="s">
        <v>87</v>
      </c>
      <c r="I1768" s="23" t="s">
        <v>4819</v>
      </c>
      <c r="J1768" s="23">
        <f>IF(TRIM(B1768)="?",'Cleaning Summary'!$B$28,B1768)</f>
        <v>1963</v>
      </c>
      <c r="K1768" s="23" t="str">
        <f>IF(TRIM(C1768)="?",'Cleaning Summary'!$B$27,C1768)</f>
        <v>Jul</v>
      </c>
      <c r="L1768" s="23" t="str">
        <f>IF(TRIM(G1768)="?",'Cleaning Summary'!$B$40,G1768)</f>
        <v>tier - 2</v>
      </c>
      <c r="M1768" s="23" t="str">
        <f>IF(TRIM(H1768)="?",'Cleaning Summary'!$B$45,H1768)</f>
        <v>tier - 3</v>
      </c>
      <c r="N1768" s="23" t="str">
        <f>IF(TRIM(I1768)="?",'Cleaning Summary'!$B$29,I1768)</f>
        <v>R1023</v>
      </c>
      <c r="O1768" s="29">
        <f>DATE(J1768,MATCH(K1768,{"Jan","Feb","Mar","Apr","May","Jun","Jul","Aug","Sep","Oct","Nov","Dec"},0),D1768)</f>
        <v>23204</v>
      </c>
      <c r="P1768" s="23">
        <f>DATEDIF(O1768,'Cleaning Summary'!$B$62,"Y")</f>
        <v>59</v>
      </c>
    </row>
    <row r="1769" spans="1:16" x14ac:dyDescent="0.35">
      <c r="A1769" s="23" t="s">
        <v>1259</v>
      </c>
      <c r="B1769" s="23">
        <v>2003</v>
      </c>
      <c r="C1769" s="23" t="s">
        <v>4806</v>
      </c>
      <c r="D1769" s="23">
        <v>1</v>
      </c>
      <c r="E1769" s="23">
        <v>0</v>
      </c>
      <c r="F1769" s="28">
        <v>17352.68</v>
      </c>
      <c r="G1769" s="23" t="s">
        <v>86</v>
      </c>
      <c r="H1769" s="23" t="s">
        <v>87</v>
      </c>
      <c r="I1769" s="23" t="s">
        <v>4808</v>
      </c>
      <c r="J1769" s="23">
        <f>IF(TRIM(B1769)="?",'Cleaning Summary'!$B$28,B1769)</f>
        <v>2003</v>
      </c>
      <c r="K1769" s="23" t="str">
        <f>IF(TRIM(C1769)="?",'Cleaning Summary'!$B$27,C1769)</f>
        <v>Nov</v>
      </c>
      <c r="L1769" s="23" t="str">
        <f>IF(TRIM(G1769)="?",'Cleaning Summary'!$B$40,G1769)</f>
        <v>tier - 2</v>
      </c>
      <c r="M1769" s="23" t="str">
        <f>IF(TRIM(H1769)="?",'Cleaning Summary'!$B$45,H1769)</f>
        <v>tier - 3</v>
      </c>
      <c r="N1769" s="23" t="str">
        <f>IF(TRIM(I1769)="?",'Cleaning Summary'!$B$29,I1769)</f>
        <v>R1012</v>
      </c>
      <c r="O1769" s="29">
        <f>DATE(J1769,MATCH(K1769,{"Jan","Feb","Mar","Apr","May","Jun","Jul","Aug","Sep","Oct","Nov","Dec"},0),D1769)</f>
        <v>37926</v>
      </c>
      <c r="P1769" s="23">
        <f>DATEDIF(O1769,'Cleaning Summary'!$B$62,"Y")</f>
        <v>19</v>
      </c>
    </row>
    <row r="1770" spans="1:16" x14ac:dyDescent="0.35">
      <c r="A1770" s="23" t="s">
        <v>1257</v>
      </c>
      <c r="B1770" s="23">
        <v>1992</v>
      </c>
      <c r="C1770" s="23" t="s">
        <v>4811</v>
      </c>
      <c r="D1770" s="23">
        <v>18</v>
      </c>
      <c r="E1770" s="23">
        <v>2</v>
      </c>
      <c r="F1770" s="28">
        <v>17361.77</v>
      </c>
      <c r="G1770" s="23" t="s">
        <v>86</v>
      </c>
      <c r="H1770" s="23" t="s">
        <v>85</v>
      </c>
      <c r="I1770" s="23" t="s">
        <v>4808</v>
      </c>
      <c r="J1770" s="23">
        <f>IF(TRIM(B1770)="?",'Cleaning Summary'!$B$28,B1770)</f>
        <v>1992</v>
      </c>
      <c r="K1770" s="23" t="str">
        <f>IF(TRIM(C1770)="?",'Cleaning Summary'!$B$27,C1770)</f>
        <v>Oct</v>
      </c>
      <c r="L1770" s="23" t="str">
        <f>IF(TRIM(G1770)="?",'Cleaning Summary'!$B$40,G1770)</f>
        <v>tier - 2</v>
      </c>
      <c r="M1770" s="23" t="str">
        <f>IF(TRIM(H1770)="?",'Cleaning Summary'!$B$45,H1770)</f>
        <v>tier - 1</v>
      </c>
      <c r="N1770" s="23" t="str">
        <f>IF(TRIM(I1770)="?",'Cleaning Summary'!$B$29,I1770)</f>
        <v>R1012</v>
      </c>
      <c r="O1770" s="29">
        <f>DATE(J1770,MATCH(K1770,{"Jan","Feb","Mar","Apr","May","Jun","Jul","Aug","Sep","Oct","Nov","Dec"},0),D1770)</f>
        <v>33895</v>
      </c>
      <c r="P1770" s="23">
        <f>DATEDIF(O1770,'Cleaning Summary'!$B$62,"Y")</f>
        <v>30</v>
      </c>
    </row>
    <row r="1771" spans="1:16" x14ac:dyDescent="0.35">
      <c r="A1771" s="23" t="s">
        <v>1255</v>
      </c>
      <c r="B1771" s="23">
        <v>2003</v>
      </c>
      <c r="C1771" s="23" t="s">
        <v>4806</v>
      </c>
      <c r="D1771" s="23">
        <v>2</v>
      </c>
      <c r="E1771" s="23">
        <v>0</v>
      </c>
      <c r="F1771" s="28">
        <v>17468.98</v>
      </c>
      <c r="G1771" s="23" t="s">
        <v>86</v>
      </c>
      <c r="H1771" s="23" t="s">
        <v>85</v>
      </c>
      <c r="I1771" s="23" t="s">
        <v>4808</v>
      </c>
      <c r="J1771" s="23">
        <f>IF(TRIM(B1771)="?",'Cleaning Summary'!$B$28,B1771)</f>
        <v>2003</v>
      </c>
      <c r="K1771" s="23" t="str">
        <f>IF(TRIM(C1771)="?",'Cleaning Summary'!$B$27,C1771)</f>
        <v>Nov</v>
      </c>
      <c r="L1771" s="23" t="str">
        <f>IF(TRIM(G1771)="?",'Cleaning Summary'!$B$40,G1771)</f>
        <v>tier - 2</v>
      </c>
      <c r="M1771" s="23" t="str">
        <f>IF(TRIM(H1771)="?",'Cleaning Summary'!$B$45,H1771)</f>
        <v>tier - 1</v>
      </c>
      <c r="N1771" s="23" t="str">
        <f>IF(TRIM(I1771)="?",'Cleaning Summary'!$B$29,I1771)</f>
        <v>R1012</v>
      </c>
      <c r="O1771" s="29">
        <f>DATE(J1771,MATCH(K1771,{"Jan","Feb","Mar","Apr","May","Jun","Jul","Aug","Sep","Oct","Nov","Dec"},0),D1771)</f>
        <v>37927</v>
      </c>
      <c r="P1771" s="23">
        <f>DATEDIF(O1771,'Cleaning Summary'!$B$62,"Y")</f>
        <v>19</v>
      </c>
    </row>
    <row r="1772" spans="1:16" x14ac:dyDescent="0.35">
      <c r="A1772" s="23" t="s">
        <v>1253</v>
      </c>
      <c r="B1772" s="23">
        <v>1971</v>
      </c>
      <c r="C1772" s="23" t="s">
        <v>4807</v>
      </c>
      <c r="D1772" s="23">
        <v>8</v>
      </c>
      <c r="E1772" s="23">
        <v>0</v>
      </c>
      <c r="F1772" s="28">
        <v>17479.53</v>
      </c>
      <c r="G1772" s="23" t="s">
        <v>85</v>
      </c>
      <c r="H1772" s="23" t="s">
        <v>85</v>
      </c>
      <c r="I1772" s="23" t="s">
        <v>4808</v>
      </c>
      <c r="J1772" s="23">
        <f>IF(TRIM(B1772)="?",'Cleaning Summary'!$B$28,B1772)</f>
        <v>1971</v>
      </c>
      <c r="K1772" s="23" t="str">
        <f>IF(TRIM(C1772)="?",'Cleaning Summary'!$B$27,C1772)</f>
        <v>Jun</v>
      </c>
      <c r="L1772" s="23" t="str">
        <f>IF(TRIM(G1772)="?",'Cleaning Summary'!$B$40,G1772)</f>
        <v>tier - 1</v>
      </c>
      <c r="M1772" s="23" t="str">
        <f>IF(TRIM(H1772)="?",'Cleaning Summary'!$B$45,H1772)</f>
        <v>tier - 1</v>
      </c>
      <c r="N1772" s="23" t="str">
        <f>IF(TRIM(I1772)="?",'Cleaning Summary'!$B$29,I1772)</f>
        <v>R1012</v>
      </c>
      <c r="O1772" s="29">
        <f>DATE(J1772,MATCH(K1772,{"Jan","Feb","Mar","Apr","May","Jun","Jul","Aug","Sep","Oct","Nov","Dec"},0),D1772)</f>
        <v>26092</v>
      </c>
      <c r="P1772" s="23">
        <f>DATEDIF(O1772,'Cleaning Summary'!$B$62,"Y")</f>
        <v>52</v>
      </c>
    </row>
    <row r="1773" spans="1:16" x14ac:dyDescent="0.35">
      <c r="A1773" s="23" t="s">
        <v>1251</v>
      </c>
      <c r="B1773" s="23">
        <v>1990</v>
      </c>
      <c r="C1773" s="23" t="s">
        <v>4809</v>
      </c>
      <c r="D1773" s="23">
        <v>29</v>
      </c>
      <c r="E1773" s="23">
        <v>0</v>
      </c>
      <c r="F1773" s="28">
        <v>17496.310000000001</v>
      </c>
      <c r="G1773" s="23" t="s">
        <v>85</v>
      </c>
      <c r="H1773" s="23" t="s">
        <v>86</v>
      </c>
      <c r="I1773" s="23" t="s">
        <v>4812</v>
      </c>
      <c r="J1773" s="23">
        <f>IF(TRIM(B1773)="?",'Cleaning Summary'!$B$28,B1773)</f>
        <v>1990</v>
      </c>
      <c r="K1773" s="23" t="str">
        <f>IF(TRIM(C1773)="?",'Cleaning Summary'!$B$27,C1773)</f>
        <v>Dec</v>
      </c>
      <c r="L1773" s="23" t="str">
        <f>IF(TRIM(G1773)="?",'Cleaning Summary'!$B$40,G1773)</f>
        <v>tier - 1</v>
      </c>
      <c r="M1773" s="23" t="str">
        <f>IF(TRIM(H1773)="?",'Cleaning Summary'!$B$45,H1773)</f>
        <v>tier - 2</v>
      </c>
      <c r="N1773" s="23" t="str">
        <f>IF(TRIM(I1773)="?",'Cleaning Summary'!$B$29,I1773)</f>
        <v>R1011</v>
      </c>
      <c r="O1773" s="29">
        <f>DATE(J1773,MATCH(K1773,{"Jan","Feb","Mar","Apr","May","Jun","Jul","Aug","Sep","Oct","Nov","Dec"},0),D1773)</f>
        <v>33236</v>
      </c>
      <c r="P1773" s="23">
        <f>DATEDIF(O1773,'Cleaning Summary'!$B$62,"Y")</f>
        <v>32</v>
      </c>
    </row>
    <row r="1774" spans="1:16" x14ac:dyDescent="0.35">
      <c r="A1774" s="23" t="s">
        <v>1249</v>
      </c>
      <c r="B1774" s="23">
        <v>1965</v>
      </c>
      <c r="C1774" s="23" t="s">
        <v>4807</v>
      </c>
      <c r="D1774" s="23">
        <v>16</v>
      </c>
      <c r="E1774" s="23">
        <v>0</v>
      </c>
      <c r="F1774" s="28">
        <v>17505.650000000001</v>
      </c>
      <c r="G1774" s="23" t="s">
        <v>85</v>
      </c>
      <c r="H1774" s="23" t="s">
        <v>86</v>
      </c>
      <c r="I1774" s="23" t="s">
        <v>4819</v>
      </c>
      <c r="J1774" s="23">
        <f>IF(TRIM(B1774)="?",'Cleaning Summary'!$B$28,B1774)</f>
        <v>1965</v>
      </c>
      <c r="K1774" s="23" t="str">
        <f>IF(TRIM(C1774)="?",'Cleaning Summary'!$B$27,C1774)</f>
        <v>Jun</v>
      </c>
      <c r="L1774" s="23" t="str">
        <f>IF(TRIM(G1774)="?",'Cleaning Summary'!$B$40,G1774)</f>
        <v>tier - 1</v>
      </c>
      <c r="M1774" s="23" t="str">
        <f>IF(TRIM(H1774)="?",'Cleaning Summary'!$B$45,H1774)</f>
        <v>tier - 2</v>
      </c>
      <c r="N1774" s="23" t="str">
        <f>IF(TRIM(I1774)="?",'Cleaning Summary'!$B$29,I1774)</f>
        <v>R1023</v>
      </c>
      <c r="O1774" s="29">
        <f>DATE(J1774,MATCH(K1774,{"Jan","Feb","Mar","Apr","May","Jun","Jul","Aug","Sep","Oct","Nov","Dec"},0),D1774)</f>
        <v>23909</v>
      </c>
      <c r="P1774" s="23">
        <f>DATEDIF(O1774,'Cleaning Summary'!$B$62,"Y")</f>
        <v>57</v>
      </c>
    </row>
    <row r="1775" spans="1:16" x14ac:dyDescent="0.35">
      <c r="A1775" s="23" t="s">
        <v>1247</v>
      </c>
      <c r="B1775" s="23">
        <v>1968</v>
      </c>
      <c r="C1775" s="23" t="s">
        <v>4804</v>
      </c>
      <c r="D1775" s="23">
        <v>12</v>
      </c>
      <c r="E1775" s="23">
        <v>0</v>
      </c>
      <c r="F1775" s="28">
        <v>17507.47</v>
      </c>
      <c r="G1775" s="23" t="s">
        <v>85</v>
      </c>
      <c r="H1775" s="23" t="s">
        <v>85</v>
      </c>
      <c r="I1775" s="23" t="s">
        <v>4824</v>
      </c>
      <c r="J1775" s="23">
        <f>IF(TRIM(B1775)="?",'Cleaning Summary'!$B$28,B1775)</f>
        <v>1968</v>
      </c>
      <c r="K1775" s="23" t="str">
        <f>IF(TRIM(C1775)="?",'Cleaning Summary'!$B$27,C1775)</f>
        <v>Jul</v>
      </c>
      <c r="L1775" s="23" t="str">
        <f>IF(TRIM(G1775)="?",'Cleaning Summary'!$B$40,G1775)</f>
        <v>tier - 1</v>
      </c>
      <c r="M1775" s="23" t="str">
        <f>IF(TRIM(H1775)="?",'Cleaning Summary'!$B$45,H1775)</f>
        <v>tier - 1</v>
      </c>
      <c r="N1775" s="23" t="str">
        <f>IF(TRIM(I1775)="?",'Cleaning Summary'!$B$29,I1775)</f>
        <v>R1026</v>
      </c>
      <c r="O1775" s="29">
        <f>DATE(J1775,MATCH(K1775,{"Jan","Feb","Mar","Apr","May","Jun","Jul","Aug","Sep","Oct","Nov","Dec"},0),D1775)</f>
        <v>25031</v>
      </c>
      <c r="P1775" s="23">
        <f>DATEDIF(O1775,'Cleaning Summary'!$B$62,"Y")</f>
        <v>54</v>
      </c>
    </row>
    <row r="1776" spans="1:16" x14ac:dyDescent="0.35">
      <c r="A1776" s="23" t="s">
        <v>1245</v>
      </c>
      <c r="B1776" s="23">
        <v>1963</v>
      </c>
      <c r="C1776" s="23" t="s">
        <v>4806</v>
      </c>
      <c r="D1776" s="23">
        <v>16</v>
      </c>
      <c r="E1776" s="23">
        <v>0</v>
      </c>
      <c r="F1776" s="28">
        <v>17556.88</v>
      </c>
      <c r="G1776" s="23" t="s">
        <v>85</v>
      </c>
      <c r="H1776" s="23" t="s">
        <v>86</v>
      </c>
      <c r="I1776" s="23" t="s">
        <v>4808</v>
      </c>
      <c r="J1776" s="23">
        <f>IF(TRIM(B1776)="?",'Cleaning Summary'!$B$28,B1776)</f>
        <v>1963</v>
      </c>
      <c r="K1776" s="23" t="str">
        <f>IF(TRIM(C1776)="?",'Cleaning Summary'!$B$27,C1776)</f>
        <v>Nov</v>
      </c>
      <c r="L1776" s="23" t="str">
        <f>IF(TRIM(G1776)="?",'Cleaning Summary'!$B$40,G1776)</f>
        <v>tier - 1</v>
      </c>
      <c r="M1776" s="23" t="str">
        <f>IF(TRIM(H1776)="?",'Cleaning Summary'!$B$45,H1776)</f>
        <v>tier - 2</v>
      </c>
      <c r="N1776" s="23" t="str">
        <f>IF(TRIM(I1776)="?",'Cleaning Summary'!$B$29,I1776)</f>
        <v>R1012</v>
      </c>
      <c r="O1776" s="29">
        <f>DATE(J1776,MATCH(K1776,{"Jan","Feb","Mar","Apr","May","Jun","Jul","Aug","Sep","Oct","Nov","Dec"},0),D1776)</f>
        <v>23331</v>
      </c>
      <c r="P1776" s="23">
        <f>DATEDIF(O1776,'Cleaning Summary'!$B$62,"Y")</f>
        <v>59</v>
      </c>
    </row>
    <row r="1777" spans="1:16" x14ac:dyDescent="0.35">
      <c r="A1777" s="23" t="s">
        <v>1243</v>
      </c>
      <c r="B1777" s="23">
        <v>2002</v>
      </c>
      <c r="C1777" s="23" t="s">
        <v>4810</v>
      </c>
      <c r="D1777" s="23">
        <v>25</v>
      </c>
      <c r="E1777" s="23">
        <v>1</v>
      </c>
      <c r="F1777" s="28">
        <v>17560.38</v>
      </c>
      <c r="G1777" s="23" t="s">
        <v>85</v>
      </c>
      <c r="H1777" s="23" t="s">
        <v>85</v>
      </c>
      <c r="I1777" s="23" t="s">
        <v>4808</v>
      </c>
      <c r="J1777" s="23">
        <f>IF(TRIM(B1777)="?",'Cleaning Summary'!$B$28,B1777)</f>
        <v>2002</v>
      </c>
      <c r="K1777" s="23" t="str">
        <f>IF(TRIM(C1777)="?",'Cleaning Summary'!$B$27,C1777)</f>
        <v>Aug</v>
      </c>
      <c r="L1777" s="23" t="str">
        <f>IF(TRIM(G1777)="?",'Cleaning Summary'!$B$40,G1777)</f>
        <v>tier - 1</v>
      </c>
      <c r="M1777" s="23" t="str">
        <f>IF(TRIM(H1777)="?",'Cleaning Summary'!$B$45,H1777)</f>
        <v>tier - 1</v>
      </c>
      <c r="N1777" s="23" t="str">
        <f>IF(TRIM(I1777)="?",'Cleaning Summary'!$B$29,I1777)</f>
        <v>R1012</v>
      </c>
      <c r="O1777" s="29">
        <f>DATE(J1777,MATCH(K1777,{"Jan","Feb","Mar","Apr","May","Jun","Jul","Aug","Sep","Oct","Nov","Dec"},0),D1777)</f>
        <v>37493</v>
      </c>
      <c r="P1777" s="23">
        <f>DATEDIF(O1777,'Cleaning Summary'!$B$62,"Y")</f>
        <v>20</v>
      </c>
    </row>
    <row r="1778" spans="1:16" x14ac:dyDescent="0.35">
      <c r="A1778" s="23" t="s">
        <v>1241</v>
      </c>
      <c r="B1778" s="23">
        <v>1970</v>
      </c>
      <c r="C1778" s="23" t="s">
        <v>4804</v>
      </c>
      <c r="D1778" s="23">
        <v>26</v>
      </c>
      <c r="E1778" s="23">
        <v>0</v>
      </c>
      <c r="F1778" s="28">
        <v>17584.72</v>
      </c>
      <c r="G1778" s="23" t="s">
        <v>85</v>
      </c>
      <c r="H1778" s="23" t="s">
        <v>87</v>
      </c>
      <c r="I1778" s="23" t="s">
        <v>4808</v>
      </c>
      <c r="J1778" s="23">
        <f>IF(TRIM(B1778)="?",'Cleaning Summary'!$B$28,B1778)</f>
        <v>1970</v>
      </c>
      <c r="K1778" s="23" t="str">
        <f>IF(TRIM(C1778)="?",'Cleaning Summary'!$B$27,C1778)</f>
        <v>Jul</v>
      </c>
      <c r="L1778" s="23" t="str">
        <f>IF(TRIM(G1778)="?",'Cleaning Summary'!$B$40,G1778)</f>
        <v>tier - 1</v>
      </c>
      <c r="M1778" s="23" t="str">
        <f>IF(TRIM(H1778)="?",'Cleaning Summary'!$B$45,H1778)</f>
        <v>tier - 3</v>
      </c>
      <c r="N1778" s="23" t="str">
        <f>IF(TRIM(I1778)="?",'Cleaning Summary'!$B$29,I1778)</f>
        <v>R1012</v>
      </c>
      <c r="O1778" s="29">
        <f>DATE(J1778,MATCH(K1778,{"Jan","Feb","Mar","Apr","May","Jun","Jul","Aug","Sep","Oct","Nov","Dec"},0),D1778)</f>
        <v>25775</v>
      </c>
      <c r="P1778" s="23">
        <f>DATEDIF(O1778,'Cleaning Summary'!$B$62,"Y")</f>
        <v>52</v>
      </c>
    </row>
    <row r="1779" spans="1:16" x14ac:dyDescent="0.35">
      <c r="A1779" s="23" t="s">
        <v>1239</v>
      </c>
      <c r="B1779" s="23">
        <v>1990</v>
      </c>
      <c r="C1779" s="23" t="s">
        <v>4811</v>
      </c>
      <c r="D1779" s="23">
        <v>25</v>
      </c>
      <c r="E1779" s="23">
        <v>1</v>
      </c>
      <c r="F1779" s="28">
        <v>17626.240000000002</v>
      </c>
      <c r="G1779" s="23" t="s">
        <v>85</v>
      </c>
      <c r="H1779" s="23" t="s">
        <v>87</v>
      </c>
      <c r="I1779" s="23" t="s">
        <v>4805</v>
      </c>
      <c r="J1779" s="23">
        <f>IF(TRIM(B1779)="?",'Cleaning Summary'!$B$28,B1779)</f>
        <v>1990</v>
      </c>
      <c r="K1779" s="23" t="str">
        <f>IF(TRIM(C1779)="?",'Cleaning Summary'!$B$27,C1779)</f>
        <v>Oct</v>
      </c>
      <c r="L1779" s="23" t="str">
        <f>IF(TRIM(G1779)="?",'Cleaning Summary'!$B$40,G1779)</f>
        <v>tier - 1</v>
      </c>
      <c r="M1779" s="23" t="str">
        <f>IF(TRIM(H1779)="?",'Cleaning Summary'!$B$45,H1779)</f>
        <v>tier - 3</v>
      </c>
      <c r="N1779" s="23" t="str">
        <f>IF(TRIM(I1779)="?",'Cleaning Summary'!$B$29,I1779)</f>
        <v>R1013</v>
      </c>
      <c r="O1779" s="29">
        <f>DATE(J1779,MATCH(K1779,{"Jan","Feb","Mar","Apr","May","Jun","Jul","Aug","Sep","Oct","Nov","Dec"},0),D1779)</f>
        <v>33171</v>
      </c>
      <c r="P1779" s="23">
        <f>DATEDIF(O1779,'Cleaning Summary'!$B$62,"Y")</f>
        <v>32</v>
      </c>
    </row>
    <row r="1780" spans="1:16" x14ac:dyDescent="0.35">
      <c r="A1780" s="23" t="s">
        <v>1237</v>
      </c>
      <c r="B1780" s="23">
        <v>1994</v>
      </c>
      <c r="C1780" s="23" t="s">
        <v>4804</v>
      </c>
      <c r="D1780" s="23">
        <v>1</v>
      </c>
      <c r="E1780" s="23">
        <v>3</v>
      </c>
      <c r="F1780" s="28">
        <v>17663.14</v>
      </c>
      <c r="G1780" s="23" t="s">
        <v>85</v>
      </c>
      <c r="H1780" s="23" t="s">
        <v>87</v>
      </c>
      <c r="I1780" s="23" t="s">
        <v>4805</v>
      </c>
      <c r="J1780" s="23">
        <f>IF(TRIM(B1780)="?",'Cleaning Summary'!$B$28,B1780)</f>
        <v>1994</v>
      </c>
      <c r="K1780" s="23" t="str">
        <f>IF(TRIM(C1780)="?",'Cleaning Summary'!$B$27,C1780)</f>
        <v>Jul</v>
      </c>
      <c r="L1780" s="23" t="str">
        <f>IF(TRIM(G1780)="?",'Cleaning Summary'!$B$40,G1780)</f>
        <v>tier - 1</v>
      </c>
      <c r="M1780" s="23" t="str">
        <f>IF(TRIM(H1780)="?",'Cleaning Summary'!$B$45,H1780)</f>
        <v>tier - 3</v>
      </c>
      <c r="N1780" s="23" t="str">
        <f>IF(TRIM(I1780)="?",'Cleaning Summary'!$B$29,I1780)</f>
        <v>R1013</v>
      </c>
      <c r="O1780" s="29">
        <f>DATE(J1780,MATCH(K1780,{"Jan","Feb","Mar","Apr","May","Jun","Jul","Aug","Sep","Oct","Nov","Dec"},0),D1780)</f>
        <v>34516</v>
      </c>
      <c r="P1780" s="23">
        <f>DATEDIF(O1780,'Cleaning Summary'!$B$62,"Y")</f>
        <v>28</v>
      </c>
    </row>
    <row r="1781" spans="1:16" x14ac:dyDescent="0.35">
      <c r="A1781" s="23" t="s">
        <v>1235</v>
      </c>
      <c r="B1781" s="23">
        <v>2003</v>
      </c>
      <c r="C1781" s="23" t="s">
        <v>4804</v>
      </c>
      <c r="D1781" s="23">
        <v>14</v>
      </c>
      <c r="E1781" s="23">
        <v>0</v>
      </c>
      <c r="F1781" s="28">
        <v>17748.509999999998</v>
      </c>
      <c r="G1781" s="23" t="s">
        <v>85</v>
      </c>
      <c r="H1781" s="23" t="s">
        <v>85</v>
      </c>
      <c r="I1781" s="23" t="s">
        <v>4808</v>
      </c>
      <c r="J1781" s="23">
        <f>IF(TRIM(B1781)="?",'Cleaning Summary'!$B$28,B1781)</f>
        <v>2003</v>
      </c>
      <c r="K1781" s="23" t="str">
        <f>IF(TRIM(C1781)="?",'Cleaning Summary'!$B$27,C1781)</f>
        <v>Jul</v>
      </c>
      <c r="L1781" s="23" t="str">
        <f>IF(TRIM(G1781)="?",'Cleaning Summary'!$B$40,G1781)</f>
        <v>tier - 1</v>
      </c>
      <c r="M1781" s="23" t="str">
        <f>IF(TRIM(H1781)="?",'Cleaning Summary'!$B$45,H1781)</f>
        <v>tier - 1</v>
      </c>
      <c r="N1781" s="23" t="str">
        <f>IF(TRIM(I1781)="?",'Cleaning Summary'!$B$29,I1781)</f>
        <v>R1012</v>
      </c>
      <c r="O1781" s="29">
        <f>DATE(J1781,MATCH(K1781,{"Jan","Feb","Mar","Apr","May","Jun","Jul","Aug","Sep","Oct","Nov","Dec"},0),D1781)</f>
        <v>37816</v>
      </c>
      <c r="P1781" s="23">
        <f>DATEDIF(O1781,'Cleaning Summary'!$B$62,"Y")</f>
        <v>19</v>
      </c>
    </row>
    <row r="1782" spans="1:16" x14ac:dyDescent="0.35">
      <c r="A1782" s="23" t="s">
        <v>1233</v>
      </c>
      <c r="B1782" s="23">
        <v>1966</v>
      </c>
      <c r="C1782" s="23" t="s">
        <v>4807</v>
      </c>
      <c r="D1782" s="23">
        <v>21</v>
      </c>
      <c r="E1782" s="23">
        <v>0</v>
      </c>
      <c r="F1782" s="28">
        <v>17777.73</v>
      </c>
      <c r="G1782" s="23" t="s">
        <v>85</v>
      </c>
      <c r="H1782" s="23" t="s">
        <v>87</v>
      </c>
      <c r="I1782" s="23" t="s">
        <v>4808</v>
      </c>
      <c r="J1782" s="23">
        <f>IF(TRIM(B1782)="?",'Cleaning Summary'!$B$28,B1782)</f>
        <v>1966</v>
      </c>
      <c r="K1782" s="23" t="str">
        <f>IF(TRIM(C1782)="?",'Cleaning Summary'!$B$27,C1782)</f>
        <v>Jun</v>
      </c>
      <c r="L1782" s="23" t="str">
        <f>IF(TRIM(G1782)="?",'Cleaning Summary'!$B$40,G1782)</f>
        <v>tier - 1</v>
      </c>
      <c r="M1782" s="23" t="str">
        <f>IF(TRIM(H1782)="?",'Cleaning Summary'!$B$45,H1782)</f>
        <v>tier - 3</v>
      </c>
      <c r="N1782" s="23" t="str">
        <f>IF(TRIM(I1782)="?",'Cleaning Summary'!$B$29,I1782)</f>
        <v>R1012</v>
      </c>
      <c r="O1782" s="29">
        <f>DATE(J1782,MATCH(K1782,{"Jan","Feb","Mar","Apr","May","Jun","Jul","Aug","Sep","Oct","Nov","Dec"},0),D1782)</f>
        <v>24279</v>
      </c>
      <c r="P1782" s="23">
        <f>DATEDIF(O1782,'Cleaning Summary'!$B$62,"Y")</f>
        <v>56</v>
      </c>
    </row>
    <row r="1783" spans="1:16" x14ac:dyDescent="0.35">
      <c r="A1783" s="23" t="s">
        <v>1231</v>
      </c>
      <c r="B1783" s="23">
        <v>1979</v>
      </c>
      <c r="C1783" s="23" t="s">
        <v>4811</v>
      </c>
      <c r="D1783" s="23">
        <v>10</v>
      </c>
      <c r="E1783" s="23">
        <v>2</v>
      </c>
      <c r="F1783" s="28">
        <v>17779.939999999999</v>
      </c>
      <c r="G1783" s="23" t="s">
        <v>85</v>
      </c>
      <c r="H1783" s="23" t="s">
        <v>86</v>
      </c>
      <c r="I1783" s="23" t="s">
        <v>4808</v>
      </c>
      <c r="J1783" s="23">
        <f>IF(TRIM(B1783)="?",'Cleaning Summary'!$B$28,B1783)</f>
        <v>1979</v>
      </c>
      <c r="K1783" s="23" t="str">
        <f>IF(TRIM(C1783)="?",'Cleaning Summary'!$B$27,C1783)</f>
        <v>Oct</v>
      </c>
      <c r="L1783" s="23" t="str">
        <f>IF(TRIM(G1783)="?",'Cleaning Summary'!$B$40,G1783)</f>
        <v>tier - 1</v>
      </c>
      <c r="M1783" s="23" t="str">
        <f>IF(TRIM(H1783)="?",'Cleaning Summary'!$B$45,H1783)</f>
        <v>tier - 2</v>
      </c>
      <c r="N1783" s="23" t="str">
        <f>IF(TRIM(I1783)="?",'Cleaning Summary'!$B$29,I1783)</f>
        <v>R1012</v>
      </c>
      <c r="O1783" s="29">
        <f>DATE(J1783,MATCH(K1783,{"Jan","Feb","Mar","Apr","May","Jun","Jul","Aug","Sep","Oct","Nov","Dec"},0),D1783)</f>
        <v>29138</v>
      </c>
      <c r="P1783" s="23">
        <f>DATEDIF(O1783,'Cleaning Summary'!$B$62,"Y")</f>
        <v>43</v>
      </c>
    </row>
    <row r="1784" spans="1:16" x14ac:dyDescent="0.35">
      <c r="A1784" s="23" t="s">
        <v>1229</v>
      </c>
      <c r="B1784" s="23">
        <v>1963</v>
      </c>
      <c r="C1784" s="23" t="s">
        <v>4809</v>
      </c>
      <c r="D1784" s="23">
        <v>8</v>
      </c>
      <c r="E1784" s="23">
        <v>0</v>
      </c>
      <c r="F1784" s="28">
        <v>17832.599999999999</v>
      </c>
      <c r="G1784" s="23" t="s">
        <v>85</v>
      </c>
      <c r="H1784" s="23" t="s">
        <v>86</v>
      </c>
      <c r="I1784" s="23" t="s">
        <v>4808</v>
      </c>
      <c r="J1784" s="23">
        <f>IF(TRIM(B1784)="?",'Cleaning Summary'!$B$28,B1784)</f>
        <v>1963</v>
      </c>
      <c r="K1784" s="23" t="str">
        <f>IF(TRIM(C1784)="?",'Cleaning Summary'!$B$27,C1784)</f>
        <v>Dec</v>
      </c>
      <c r="L1784" s="23" t="str">
        <f>IF(TRIM(G1784)="?",'Cleaning Summary'!$B$40,G1784)</f>
        <v>tier - 1</v>
      </c>
      <c r="M1784" s="23" t="str">
        <f>IF(TRIM(H1784)="?",'Cleaning Summary'!$B$45,H1784)</f>
        <v>tier - 2</v>
      </c>
      <c r="N1784" s="23" t="str">
        <f>IF(TRIM(I1784)="?",'Cleaning Summary'!$B$29,I1784)</f>
        <v>R1012</v>
      </c>
      <c r="O1784" s="29">
        <f>DATE(J1784,MATCH(K1784,{"Jan","Feb","Mar","Apr","May","Jun","Jul","Aug","Sep","Oct","Nov","Dec"},0),D1784)</f>
        <v>23353</v>
      </c>
      <c r="P1784" s="23">
        <f>DATEDIF(O1784,'Cleaning Summary'!$B$62,"Y")</f>
        <v>59</v>
      </c>
    </row>
    <row r="1785" spans="1:16" x14ac:dyDescent="0.35">
      <c r="A1785" s="23" t="s">
        <v>1227</v>
      </c>
      <c r="B1785" s="23">
        <v>1976</v>
      </c>
      <c r="C1785" s="23" t="s">
        <v>4809</v>
      </c>
      <c r="D1785" s="23">
        <v>12</v>
      </c>
      <c r="E1785" s="23">
        <v>2</v>
      </c>
      <c r="F1785" s="28">
        <v>17862.919999999998</v>
      </c>
      <c r="G1785" s="23" t="s">
        <v>85</v>
      </c>
      <c r="H1785" s="23" t="s">
        <v>86</v>
      </c>
      <c r="I1785" s="23" t="s">
        <v>4808</v>
      </c>
      <c r="J1785" s="23">
        <f>IF(TRIM(B1785)="?",'Cleaning Summary'!$B$28,B1785)</f>
        <v>1976</v>
      </c>
      <c r="K1785" s="23" t="str">
        <f>IF(TRIM(C1785)="?",'Cleaning Summary'!$B$27,C1785)</f>
        <v>Dec</v>
      </c>
      <c r="L1785" s="23" t="str">
        <f>IF(TRIM(G1785)="?",'Cleaning Summary'!$B$40,G1785)</f>
        <v>tier - 1</v>
      </c>
      <c r="M1785" s="23" t="str">
        <f>IF(TRIM(H1785)="?",'Cleaning Summary'!$B$45,H1785)</f>
        <v>tier - 2</v>
      </c>
      <c r="N1785" s="23" t="str">
        <f>IF(TRIM(I1785)="?",'Cleaning Summary'!$B$29,I1785)</f>
        <v>R1012</v>
      </c>
      <c r="O1785" s="29">
        <f>DATE(J1785,MATCH(K1785,{"Jan","Feb","Mar","Apr","May","Jun","Jul","Aug","Sep","Oct","Nov","Dec"},0),D1785)</f>
        <v>28106</v>
      </c>
      <c r="P1785" s="23">
        <f>DATEDIF(O1785,'Cleaning Summary'!$B$62,"Y")</f>
        <v>46</v>
      </c>
    </row>
    <row r="1786" spans="1:16" x14ac:dyDescent="0.35">
      <c r="A1786" s="23" t="s">
        <v>1225</v>
      </c>
      <c r="B1786" s="23">
        <v>1997</v>
      </c>
      <c r="C1786" s="23" t="s">
        <v>4810</v>
      </c>
      <c r="D1786" s="23">
        <v>26</v>
      </c>
      <c r="E1786" s="23">
        <v>0</v>
      </c>
      <c r="F1786" s="28">
        <v>17878.900000000001</v>
      </c>
      <c r="G1786" s="23" t="s">
        <v>85</v>
      </c>
      <c r="H1786" s="23" t="s">
        <v>86</v>
      </c>
      <c r="I1786" s="23" t="s">
        <v>4818</v>
      </c>
      <c r="J1786" s="23">
        <f>IF(TRIM(B1786)="?",'Cleaning Summary'!$B$28,B1786)</f>
        <v>1997</v>
      </c>
      <c r="K1786" s="23" t="str">
        <f>IF(TRIM(C1786)="?",'Cleaning Summary'!$B$27,C1786)</f>
        <v>Aug</v>
      </c>
      <c r="L1786" s="23" t="str">
        <f>IF(TRIM(G1786)="?",'Cleaning Summary'!$B$40,G1786)</f>
        <v>tier - 1</v>
      </c>
      <c r="M1786" s="23" t="str">
        <f>IF(TRIM(H1786)="?",'Cleaning Summary'!$B$45,H1786)</f>
        <v>tier - 2</v>
      </c>
      <c r="N1786" s="23" t="str">
        <f>IF(TRIM(I1786)="?",'Cleaning Summary'!$B$29,I1786)</f>
        <v>R1024</v>
      </c>
      <c r="O1786" s="29">
        <f>DATE(J1786,MATCH(K1786,{"Jan","Feb","Mar","Apr","May","Jun","Jul","Aug","Sep","Oct","Nov","Dec"},0),D1786)</f>
        <v>35668</v>
      </c>
      <c r="P1786" s="23">
        <f>DATEDIF(O1786,'Cleaning Summary'!$B$62,"Y")</f>
        <v>25</v>
      </c>
    </row>
    <row r="1787" spans="1:16" x14ac:dyDescent="0.35">
      <c r="A1787" s="23" t="s">
        <v>1223</v>
      </c>
      <c r="B1787" s="23">
        <v>1979</v>
      </c>
      <c r="C1787" s="23" t="s">
        <v>4806</v>
      </c>
      <c r="D1787" s="23">
        <v>12</v>
      </c>
      <c r="E1787" s="23">
        <v>2</v>
      </c>
      <c r="F1787" s="28">
        <v>17882.669999999998</v>
      </c>
      <c r="G1787" s="23" t="s">
        <v>85</v>
      </c>
      <c r="H1787" s="23" t="s">
        <v>87</v>
      </c>
      <c r="I1787" s="23" t="s">
        <v>4808</v>
      </c>
      <c r="J1787" s="23">
        <f>IF(TRIM(B1787)="?",'Cleaning Summary'!$B$28,B1787)</f>
        <v>1979</v>
      </c>
      <c r="K1787" s="23" t="str">
        <f>IF(TRIM(C1787)="?",'Cleaning Summary'!$B$27,C1787)</f>
        <v>Nov</v>
      </c>
      <c r="L1787" s="23" t="str">
        <f>IF(TRIM(G1787)="?",'Cleaning Summary'!$B$40,G1787)</f>
        <v>tier - 1</v>
      </c>
      <c r="M1787" s="23" t="str">
        <f>IF(TRIM(H1787)="?",'Cleaning Summary'!$B$45,H1787)</f>
        <v>tier - 3</v>
      </c>
      <c r="N1787" s="23" t="str">
        <f>IF(TRIM(I1787)="?",'Cleaning Summary'!$B$29,I1787)</f>
        <v>R1012</v>
      </c>
      <c r="O1787" s="29">
        <f>DATE(J1787,MATCH(K1787,{"Jan","Feb","Mar","Apr","May","Jun","Jul","Aug","Sep","Oct","Nov","Dec"},0),D1787)</f>
        <v>29171</v>
      </c>
      <c r="P1787" s="23">
        <f>DATEDIF(O1787,'Cleaning Summary'!$B$62,"Y")</f>
        <v>43</v>
      </c>
    </row>
    <row r="1788" spans="1:16" x14ac:dyDescent="0.35">
      <c r="A1788" s="23" t="s">
        <v>1221</v>
      </c>
      <c r="B1788" s="23">
        <v>1989</v>
      </c>
      <c r="C1788" s="23" t="s">
        <v>4809</v>
      </c>
      <c r="D1788" s="23">
        <v>4</v>
      </c>
      <c r="E1788" s="23">
        <v>0</v>
      </c>
      <c r="F1788" s="28">
        <v>17904.53</v>
      </c>
      <c r="G1788" s="23" t="s">
        <v>85</v>
      </c>
      <c r="H1788" s="23" t="s">
        <v>86</v>
      </c>
      <c r="I1788" s="23" t="s">
        <v>4822</v>
      </c>
      <c r="J1788" s="23">
        <f>IF(TRIM(B1788)="?",'Cleaning Summary'!$B$28,B1788)</f>
        <v>1989</v>
      </c>
      <c r="K1788" s="23" t="str">
        <f>IF(TRIM(C1788)="?",'Cleaning Summary'!$B$27,C1788)</f>
        <v>Dec</v>
      </c>
      <c r="L1788" s="23" t="str">
        <f>IF(TRIM(G1788)="?",'Cleaning Summary'!$B$40,G1788)</f>
        <v>tier - 1</v>
      </c>
      <c r="M1788" s="23" t="str">
        <f>IF(TRIM(H1788)="?",'Cleaning Summary'!$B$45,H1788)</f>
        <v>tier - 2</v>
      </c>
      <c r="N1788" s="23" t="str">
        <f>IF(TRIM(I1788)="?",'Cleaning Summary'!$B$29,I1788)</f>
        <v>R1017</v>
      </c>
      <c r="O1788" s="29">
        <f>DATE(J1788,MATCH(K1788,{"Jan","Feb","Mar","Apr","May","Jun","Jul","Aug","Sep","Oct","Nov","Dec"},0),D1788)</f>
        <v>32846</v>
      </c>
      <c r="P1788" s="23">
        <f>DATEDIF(O1788,'Cleaning Summary'!$B$62,"Y")</f>
        <v>33</v>
      </c>
    </row>
    <row r="1789" spans="1:16" x14ac:dyDescent="0.35">
      <c r="A1789" s="23" t="s">
        <v>1219</v>
      </c>
      <c r="B1789" s="23">
        <v>1977</v>
      </c>
      <c r="C1789" s="23" t="s">
        <v>4811</v>
      </c>
      <c r="D1789" s="23">
        <v>17</v>
      </c>
      <c r="E1789" s="23">
        <v>0</v>
      </c>
      <c r="F1789" s="28">
        <v>17929.3</v>
      </c>
      <c r="G1789" s="23" t="s">
        <v>85</v>
      </c>
      <c r="H1789" s="23" t="s">
        <v>86</v>
      </c>
      <c r="I1789" s="23" t="s">
        <v>4805</v>
      </c>
      <c r="J1789" s="23">
        <f>IF(TRIM(B1789)="?",'Cleaning Summary'!$B$28,B1789)</f>
        <v>1977</v>
      </c>
      <c r="K1789" s="23" t="str">
        <f>IF(TRIM(C1789)="?",'Cleaning Summary'!$B$27,C1789)</f>
        <v>Oct</v>
      </c>
      <c r="L1789" s="23" t="str">
        <f>IF(TRIM(G1789)="?",'Cleaning Summary'!$B$40,G1789)</f>
        <v>tier - 1</v>
      </c>
      <c r="M1789" s="23" t="str">
        <f>IF(TRIM(H1789)="?",'Cleaning Summary'!$B$45,H1789)</f>
        <v>tier - 2</v>
      </c>
      <c r="N1789" s="23" t="str">
        <f>IF(TRIM(I1789)="?",'Cleaning Summary'!$B$29,I1789)</f>
        <v>R1013</v>
      </c>
      <c r="O1789" s="29">
        <f>DATE(J1789,MATCH(K1789,{"Jan","Feb","Mar","Apr","May","Jun","Jul","Aug","Sep","Oct","Nov","Dec"},0),D1789)</f>
        <v>28415</v>
      </c>
      <c r="P1789" s="23">
        <f>DATEDIF(O1789,'Cleaning Summary'!$B$62,"Y")</f>
        <v>45</v>
      </c>
    </row>
    <row r="1790" spans="1:16" x14ac:dyDescent="0.35">
      <c r="A1790" s="23" t="s">
        <v>1217</v>
      </c>
      <c r="B1790" s="23">
        <v>2001</v>
      </c>
      <c r="C1790" s="23" t="s">
        <v>73</v>
      </c>
      <c r="D1790" s="23">
        <v>28</v>
      </c>
      <c r="E1790" s="23">
        <v>4</v>
      </c>
      <c r="F1790" s="28">
        <v>17942.11</v>
      </c>
      <c r="G1790" s="23" t="s">
        <v>85</v>
      </c>
      <c r="H1790" s="23" t="s">
        <v>86</v>
      </c>
      <c r="I1790" s="23" t="s">
        <v>4812</v>
      </c>
      <c r="J1790" s="23">
        <f>IF(TRIM(B1790)="?",'Cleaning Summary'!$B$28,B1790)</f>
        <v>2001</v>
      </c>
      <c r="K1790" s="23" t="str">
        <f>IF(TRIM(C1790)="?",'Cleaning Summary'!$B$27,C1790)</f>
        <v>Sep</v>
      </c>
      <c r="L1790" s="23" t="str">
        <f>IF(TRIM(G1790)="?",'Cleaning Summary'!$B$40,G1790)</f>
        <v>tier - 1</v>
      </c>
      <c r="M1790" s="23" t="str">
        <f>IF(TRIM(H1790)="?",'Cleaning Summary'!$B$45,H1790)</f>
        <v>tier - 2</v>
      </c>
      <c r="N1790" s="23" t="str">
        <f>IF(TRIM(I1790)="?",'Cleaning Summary'!$B$29,I1790)</f>
        <v>R1011</v>
      </c>
      <c r="O1790" s="29">
        <f>DATE(J1790,MATCH(K1790,{"Jan","Feb","Mar","Apr","May","Jun","Jul","Aug","Sep","Oct","Nov","Dec"},0),D1790)</f>
        <v>37162</v>
      </c>
      <c r="P1790" s="23">
        <f>DATEDIF(O1790,'Cleaning Summary'!$B$62,"Y")</f>
        <v>21</v>
      </c>
    </row>
    <row r="1791" spans="1:16" x14ac:dyDescent="0.35">
      <c r="A1791" s="23" t="s">
        <v>1215</v>
      </c>
      <c r="B1791" s="23">
        <v>1975</v>
      </c>
      <c r="C1791" s="23" t="s">
        <v>4807</v>
      </c>
      <c r="D1791" s="23">
        <v>27</v>
      </c>
      <c r="E1791" s="23">
        <v>1</v>
      </c>
      <c r="F1791" s="28">
        <v>18031.16</v>
      </c>
      <c r="G1791" s="23" t="s">
        <v>85</v>
      </c>
      <c r="H1791" s="23" t="s">
        <v>87</v>
      </c>
      <c r="I1791" s="23" t="s">
        <v>4819</v>
      </c>
      <c r="J1791" s="23">
        <f>IF(TRIM(B1791)="?",'Cleaning Summary'!$B$28,B1791)</f>
        <v>1975</v>
      </c>
      <c r="K1791" s="23" t="str">
        <f>IF(TRIM(C1791)="?",'Cleaning Summary'!$B$27,C1791)</f>
        <v>Jun</v>
      </c>
      <c r="L1791" s="23" t="str">
        <f>IF(TRIM(G1791)="?",'Cleaning Summary'!$B$40,G1791)</f>
        <v>tier - 1</v>
      </c>
      <c r="M1791" s="23" t="str">
        <f>IF(TRIM(H1791)="?",'Cleaning Summary'!$B$45,H1791)</f>
        <v>tier - 3</v>
      </c>
      <c r="N1791" s="23" t="str">
        <f>IF(TRIM(I1791)="?",'Cleaning Summary'!$B$29,I1791)</f>
        <v>R1023</v>
      </c>
      <c r="O1791" s="29">
        <f>DATE(J1791,MATCH(K1791,{"Jan","Feb","Mar","Apr","May","Jun","Jul","Aug","Sep","Oct","Nov","Dec"},0),D1791)</f>
        <v>27572</v>
      </c>
      <c r="P1791" s="23">
        <f>DATEDIF(O1791,'Cleaning Summary'!$B$62,"Y")</f>
        <v>47</v>
      </c>
    </row>
    <row r="1792" spans="1:16" x14ac:dyDescent="0.35">
      <c r="A1792" s="23" t="s">
        <v>1213</v>
      </c>
      <c r="B1792" s="23">
        <v>1965</v>
      </c>
      <c r="C1792" s="23" t="s">
        <v>4811</v>
      </c>
      <c r="D1792" s="23">
        <v>17</v>
      </c>
      <c r="E1792" s="23">
        <v>0</v>
      </c>
      <c r="F1792" s="28">
        <v>18031.189999999999</v>
      </c>
      <c r="G1792" s="23" t="s">
        <v>85</v>
      </c>
      <c r="H1792" s="23" t="s">
        <v>86</v>
      </c>
      <c r="I1792" s="23" t="s">
        <v>4808</v>
      </c>
      <c r="J1792" s="23">
        <f>IF(TRIM(B1792)="?",'Cleaning Summary'!$B$28,B1792)</f>
        <v>1965</v>
      </c>
      <c r="K1792" s="23" t="str">
        <f>IF(TRIM(C1792)="?",'Cleaning Summary'!$B$27,C1792)</f>
        <v>Oct</v>
      </c>
      <c r="L1792" s="23" t="str">
        <f>IF(TRIM(G1792)="?",'Cleaning Summary'!$B$40,G1792)</f>
        <v>tier - 1</v>
      </c>
      <c r="M1792" s="23" t="str">
        <f>IF(TRIM(H1792)="?",'Cleaning Summary'!$B$45,H1792)</f>
        <v>tier - 2</v>
      </c>
      <c r="N1792" s="23" t="str">
        <f>IF(TRIM(I1792)="?",'Cleaning Summary'!$B$29,I1792)</f>
        <v>R1012</v>
      </c>
      <c r="O1792" s="29">
        <f>DATE(J1792,MATCH(K1792,{"Jan","Feb","Mar","Apr","May","Jun","Jul","Aug","Sep","Oct","Nov","Dec"},0),D1792)</f>
        <v>24032</v>
      </c>
      <c r="P1792" s="23">
        <f>DATEDIF(O1792,'Cleaning Summary'!$B$62,"Y")</f>
        <v>57</v>
      </c>
    </row>
    <row r="1793" spans="1:16" x14ac:dyDescent="0.35">
      <c r="A1793" s="23" t="s">
        <v>1211</v>
      </c>
      <c r="B1793" s="23">
        <v>1999</v>
      </c>
      <c r="C1793" s="23" t="s">
        <v>4811</v>
      </c>
      <c r="D1793" s="23">
        <v>24</v>
      </c>
      <c r="E1793" s="23">
        <v>0</v>
      </c>
      <c r="F1793" s="28">
        <v>18033.97</v>
      </c>
      <c r="G1793" s="23" t="s">
        <v>85</v>
      </c>
      <c r="H1793" s="23" t="s">
        <v>85</v>
      </c>
      <c r="I1793" s="23" t="s">
        <v>4808</v>
      </c>
      <c r="J1793" s="23">
        <f>IF(TRIM(B1793)="?",'Cleaning Summary'!$B$28,B1793)</f>
        <v>1999</v>
      </c>
      <c r="K1793" s="23" t="str">
        <f>IF(TRIM(C1793)="?",'Cleaning Summary'!$B$27,C1793)</f>
        <v>Oct</v>
      </c>
      <c r="L1793" s="23" t="str">
        <f>IF(TRIM(G1793)="?",'Cleaning Summary'!$B$40,G1793)</f>
        <v>tier - 1</v>
      </c>
      <c r="M1793" s="23" t="str">
        <f>IF(TRIM(H1793)="?",'Cleaning Summary'!$B$45,H1793)</f>
        <v>tier - 1</v>
      </c>
      <c r="N1793" s="23" t="str">
        <f>IF(TRIM(I1793)="?",'Cleaning Summary'!$B$29,I1793)</f>
        <v>R1012</v>
      </c>
      <c r="O1793" s="29">
        <f>DATE(J1793,MATCH(K1793,{"Jan","Feb","Mar","Apr","May","Jun","Jul","Aug","Sep","Oct","Nov","Dec"},0),D1793)</f>
        <v>36457</v>
      </c>
      <c r="P1793" s="23">
        <f>DATEDIF(O1793,'Cleaning Summary'!$B$62,"Y")</f>
        <v>23</v>
      </c>
    </row>
    <row r="1794" spans="1:16" x14ac:dyDescent="0.35">
      <c r="A1794" s="23" t="s">
        <v>1209</v>
      </c>
      <c r="B1794" s="23">
        <v>1993</v>
      </c>
      <c r="C1794" s="23" t="s">
        <v>4804</v>
      </c>
      <c r="D1794" s="23">
        <v>12</v>
      </c>
      <c r="E1794" s="23">
        <v>2</v>
      </c>
      <c r="F1794" s="28">
        <v>18157.88</v>
      </c>
      <c r="G1794" s="23" t="s">
        <v>85</v>
      </c>
      <c r="H1794" s="23" t="s">
        <v>85</v>
      </c>
      <c r="I1794" s="23" t="s">
        <v>4808</v>
      </c>
      <c r="J1794" s="23">
        <f>IF(TRIM(B1794)="?",'Cleaning Summary'!$B$28,B1794)</f>
        <v>1993</v>
      </c>
      <c r="K1794" s="23" t="str">
        <f>IF(TRIM(C1794)="?",'Cleaning Summary'!$B$27,C1794)</f>
        <v>Jul</v>
      </c>
      <c r="L1794" s="23" t="str">
        <f>IF(TRIM(G1794)="?",'Cleaning Summary'!$B$40,G1794)</f>
        <v>tier - 1</v>
      </c>
      <c r="M1794" s="23" t="str">
        <f>IF(TRIM(H1794)="?",'Cleaning Summary'!$B$45,H1794)</f>
        <v>tier - 1</v>
      </c>
      <c r="N1794" s="23" t="str">
        <f>IF(TRIM(I1794)="?",'Cleaning Summary'!$B$29,I1794)</f>
        <v>R1012</v>
      </c>
      <c r="O1794" s="29">
        <f>DATE(J1794,MATCH(K1794,{"Jan","Feb","Mar","Apr","May","Jun","Jul","Aug","Sep","Oct","Nov","Dec"},0),D1794)</f>
        <v>34162</v>
      </c>
      <c r="P1794" s="23">
        <f>DATEDIF(O1794,'Cleaning Summary'!$B$62,"Y")</f>
        <v>29</v>
      </c>
    </row>
    <row r="1795" spans="1:16" x14ac:dyDescent="0.35">
      <c r="A1795" s="23" t="s">
        <v>1207</v>
      </c>
      <c r="B1795" s="23">
        <v>1963</v>
      </c>
      <c r="C1795" s="23" t="s">
        <v>4804</v>
      </c>
      <c r="D1795" s="23">
        <v>4</v>
      </c>
      <c r="E1795" s="23">
        <v>0</v>
      </c>
      <c r="F1795" s="28">
        <v>18208.34</v>
      </c>
      <c r="G1795" s="23" t="s">
        <v>85</v>
      </c>
      <c r="H1795" s="23" t="s">
        <v>86</v>
      </c>
      <c r="I1795" s="23" t="s">
        <v>4824</v>
      </c>
      <c r="J1795" s="23">
        <f>IF(TRIM(B1795)="?",'Cleaning Summary'!$B$28,B1795)</f>
        <v>1963</v>
      </c>
      <c r="K1795" s="23" t="str">
        <f>IF(TRIM(C1795)="?",'Cleaning Summary'!$B$27,C1795)</f>
        <v>Jul</v>
      </c>
      <c r="L1795" s="23" t="str">
        <f>IF(TRIM(G1795)="?",'Cleaning Summary'!$B$40,G1795)</f>
        <v>tier - 1</v>
      </c>
      <c r="M1795" s="23" t="str">
        <f>IF(TRIM(H1795)="?",'Cleaning Summary'!$B$45,H1795)</f>
        <v>tier - 2</v>
      </c>
      <c r="N1795" s="23" t="str">
        <f>IF(TRIM(I1795)="?",'Cleaning Summary'!$B$29,I1795)</f>
        <v>R1026</v>
      </c>
      <c r="O1795" s="29">
        <f>DATE(J1795,MATCH(K1795,{"Jan","Feb","Mar","Apr","May","Jun","Jul","Aug","Sep","Oct","Nov","Dec"},0),D1795)</f>
        <v>23196</v>
      </c>
      <c r="P1795" s="23">
        <f>DATEDIF(O1795,'Cleaning Summary'!$B$62,"Y")</f>
        <v>59</v>
      </c>
    </row>
    <row r="1796" spans="1:16" x14ac:dyDescent="0.35">
      <c r="A1796" s="23" t="s">
        <v>1205</v>
      </c>
      <c r="B1796" s="23">
        <v>1997</v>
      </c>
      <c r="C1796" s="23" t="s">
        <v>4807</v>
      </c>
      <c r="D1796" s="23">
        <v>15</v>
      </c>
      <c r="E1796" s="23">
        <v>1</v>
      </c>
      <c r="F1796" s="28">
        <v>18218.16</v>
      </c>
      <c r="G1796" s="23" t="s">
        <v>85</v>
      </c>
      <c r="H1796" s="23" t="s">
        <v>85</v>
      </c>
      <c r="I1796" s="23" t="s">
        <v>4805</v>
      </c>
      <c r="J1796" s="23">
        <f>IF(TRIM(B1796)="?",'Cleaning Summary'!$B$28,B1796)</f>
        <v>1997</v>
      </c>
      <c r="K1796" s="23" t="str">
        <f>IF(TRIM(C1796)="?",'Cleaning Summary'!$B$27,C1796)</f>
        <v>Jun</v>
      </c>
      <c r="L1796" s="23" t="str">
        <f>IF(TRIM(G1796)="?",'Cleaning Summary'!$B$40,G1796)</f>
        <v>tier - 1</v>
      </c>
      <c r="M1796" s="23" t="str">
        <f>IF(TRIM(H1796)="?",'Cleaning Summary'!$B$45,H1796)</f>
        <v>tier - 1</v>
      </c>
      <c r="N1796" s="23" t="str">
        <f>IF(TRIM(I1796)="?",'Cleaning Summary'!$B$29,I1796)</f>
        <v>R1013</v>
      </c>
      <c r="O1796" s="29">
        <f>DATE(J1796,MATCH(K1796,{"Jan","Feb","Mar","Apr","May","Jun","Jul","Aug","Sep","Oct","Nov","Dec"},0),D1796)</f>
        <v>35596</v>
      </c>
      <c r="P1796" s="23">
        <f>DATEDIF(O1796,'Cleaning Summary'!$B$62,"Y")</f>
        <v>25</v>
      </c>
    </row>
    <row r="1797" spans="1:16" x14ac:dyDescent="0.35">
      <c r="A1797" s="23" t="s">
        <v>1203</v>
      </c>
      <c r="B1797" s="23">
        <v>2004</v>
      </c>
      <c r="C1797" s="23" t="s">
        <v>73</v>
      </c>
      <c r="D1797" s="23">
        <v>10</v>
      </c>
      <c r="E1797" s="23">
        <v>3</v>
      </c>
      <c r="F1797" s="28">
        <v>18223.45</v>
      </c>
      <c r="G1797" s="23" t="s">
        <v>85</v>
      </c>
      <c r="H1797" s="23" t="s">
        <v>87</v>
      </c>
      <c r="I1797" s="23" t="s">
        <v>4805</v>
      </c>
      <c r="J1797" s="23">
        <f>IF(TRIM(B1797)="?",'Cleaning Summary'!$B$28,B1797)</f>
        <v>2004</v>
      </c>
      <c r="K1797" s="23" t="str">
        <f>IF(TRIM(C1797)="?",'Cleaning Summary'!$B$27,C1797)</f>
        <v>Sep</v>
      </c>
      <c r="L1797" s="23" t="str">
        <f>IF(TRIM(G1797)="?",'Cleaning Summary'!$B$40,G1797)</f>
        <v>tier - 1</v>
      </c>
      <c r="M1797" s="23" t="str">
        <f>IF(TRIM(H1797)="?",'Cleaning Summary'!$B$45,H1797)</f>
        <v>tier - 3</v>
      </c>
      <c r="N1797" s="23" t="str">
        <f>IF(TRIM(I1797)="?",'Cleaning Summary'!$B$29,I1797)</f>
        <v>R1013</v>
      </c>
      <c r="O1797" s="29">
        <f>DATE(J1797,MATCH(K1797,{"Jan","Feb","Mar","Apr","May","Jun","Jul","Aug","Sep","Oct","Nov","Dec"},0),D1797)</f>
        <v>38240</v>
      </c>
      <c r="P1797" s="23">
        <f>DATEDIF(O1797,'Cleaning Summary'!$B$62,"Y")</f>
        <v>18</v>
      </c>
    </row>
    <row r="1798" spans="1:16" x14ac:dyDescent="0.35">
      <c r="A1798" s="23" t="s">
        <v>1201</v>
      </c>
      <c r="B1798" s="23">
        <v>1995</v>
      </c>
      <c r="C1798" s="23" t="s">
        <v>4810</v>
      </c>
      <c r="D1798" s="23">
        <v>3</v>
      </c>
      <c r="E1798" s="23">
        <v>0</v>
      </c>
      <c r="F1798" s="28">
        <v>18246.5</v>
      </c>
      <c r="G1798" s="23" t="s">
        <v>85</v>
      </c>
      <c r="H1798" s="23" t="s">
        <v>85</v>
      </c>
      <c r="I1798" s="23" t="s">
        <v>4805</v>
      </c>
      <c r="J1798" s="23">
        <f>IF(TRIM(B1798)="?",'Cleaning Summary'!$B$28,B1798)</f>
        <v>1995</v>
      </c>
      <c r="K1798" s="23" t="str">
        <f>IF(TRIM(C1798)="?",'Cleaning Summary'!$B$27,C1798)</f>
        <v>Aug</v>
      </c>
      <c r="L1798" s="23" t="str">
        <f>IF(TRIM(G1798)="?",'Cleaning Summary'!$B$40,G1798)</f>
        <v>tier - 1</v>
      </c>
      <c r="M1798" s="23" t="str">
        <f>IF(TRIM(H1798)="?",'Cleaning Summary'!$B$45,H1798)</f>
        <v>tier - 1</v>
      </c>
      <c r="N1798" s="23" t="str">
        <f>IF(TRIM(I1798)="?",'Cleaning Summary'!$B$29,I1798)</f>
        <v>R1013</v>
      </c>
      <c r="O1798" s="29">
        <f>DATE(J1798,MATCH(K1798,{"Jan","Feb","Mar","Apr","May","Jun","Jul","Aug","Sep","Oct","Nov","Dec"},0),D1798)</f>
        <v>34914</v>
      </c>
      <c r="P1798" s="23">
        <f>DATEDIF(O1798,'Cleaning Summary'!$B$62,"Y")</f>
        <v>27</v>
      </c>
    </row>
    <row r="1799" spans="1:16" x14ac:dyDescent="0.35">
      <c r="A1799" s="23" t="s">
        <v>1199</v>
      </c>
      <c r="B1799" s="23">
        <v>1992</v>
      </c>
      <c r="C1799" s="23" t="s">
        <v>4809</v>
      </c>
      <c r="D1799" s="23">
        <v>25</v>
      </c>
      <c r="E1799" s="23">
        <v>3</v>
      </c>
      <c r="F1799" s="28">
        <v>18259.22</v>
      </c>
      <c r="G1799" s="23" t="s">
        <v>85</v>
      </c>
      <c r="H1799" s="23" t="s">
        <v>87</v>
      </c>
      <c r="I1799" s="23" t="s">
        <v>4812</v>
      </c>
      <c r="J1799" s="23">
        <f>IF(TRIM(B1799)="?",'Cleaning Summary'!$B$28,B1799)</f>
        <v>1992</v>
      </c>
      <c r="K1799" s="23" t="str">
        <f>IF(TRIM(C1799)="?",'Cleaning Summary'!$B$27,C1799)</f>
        <v>Dec</v>
      </c>
      <c r="L1799" s="23" t="str">
        <f>IF(TRIM(G1799)="?",'Cleaning Summary'!$B$40,G1799)</f>
        <v>tier - 1</v>
      </c>
      <c r="M1799" s="23" t="str">
        <f>IF(TRIM(H1799)="?",'Cleaning Summary'!$B$45,H1799)</f>
        <v>tier - 3</v>
      </c>
      <c r="N1799" s="23" t="str">
        <f>IF(TRIM(I1799)="?",'Cleaning Summary'!$B$29,I1799)</f>
        <v>R1011</v>
      </c>
      <c r="O1799" s="29">
        <f>DATE(J1799,MATCH(K1799,{"Jan","Feb","Mar","Apr","May","Jun","Jul","Aug","Sep","Oct","Nov","Dec"},0),D1799)</f>
        <v>33963</v>
      </c>
      <c r="P1799" s="23">
        <f>DATEDIF(O1799,'Cleaning Summary'!$B$62,"Y")</f>
        <v>30</v>
      </c>
    </row>
    <row r="1800" spans="1:16" x14ac:dyDescent="0.35">
      <c r="A1800" s="23" t="s">
        <v>1197</v>
      </c>
      <c r="B1800" s="23">
        <v>1995</v>
      </c>
      <c r="C1800" s="23" t="s">
        <v>4804</v>
      </c>
      <c r="D1800" s="23">
        <v>4</v>
      </c>
      <c r="E1800" s="23">
        <v>0</v>
      </c>
      <c r="F1800" s="28">
        <v>18310.740000000002</v>
      </c>
      <c r="G1800" s="23" t="s">
        <v>85</v>
      </c>
      <c r="H1800" s="23" t="s">
        <v>87</v>
      </c>
      <c r="I1800" s="23" t="s">
        <v>4808</v>
      </c>
      <c r="J1800" s="23">
        <f>IF(TRIM(B1800)="?",'Cleaning Summary'!$B$28,B1800)</f>
        <v>1995</v>
      </c>
      <c r="K1800" s="23" t="str">
        <f>IF(TRIM(C1800)="?",'Cleaning Summary'!$B$27,C1800)</f>
        <v>Jul</v>
      </c>
      <c r="L1800" s="23" t="str">
        <f>IF(TRIM(G1800)="?",'Cleaning Summary'!$B$40,G1800)</f>
        <v>tier - 1</v>
      </c>
      <c r="M1800" s="23" t="str">
        <f>IF(TRIM(H1800)="?",'Cleaning Summary'!$B$45,H1800)</f>
        <v>tier - 3</v>
      </c>
      <c r="N1800" s="23" t="str">
        <f>IF(TRIM(I1800)="?",'Cleaning Summary'!$B$29,I1800)</f>
        <v>R1012</v>
      </c>
      <c r="O1800" s="29">
        <f>DATE(J1800,MATCH(K1800,{"Jan","Feb","Mar","Apr","May","Jun","Jul","Aug","Sep","Oct","Nov","Dec"},0),D1800)</f>
        <v>34884</v>
      </c>
      <c r="P1800" s="23">
        <f>DATEDIF(O1800,'Cleaning Summary'!$B$62,"Y")</f>
        <v>27</v>
      </c>
    </row>
    <row r="1801" spans="1:16" x14ac:dyDescent="0.35">
      <c r="A1801" s="23" t="s">
        <v>1195</v>
      </c>
      <c r="B1801" s="23">
        <v>1999</v>
      </c>
      <c r="C1801" s="23" t="s">
        <v>4809</v>
      </c>
      <c r="D1801" s="23">
        <v>15</v>
      </c>
      <c r="E1801" s="23">
        <v>1</v>
      </c>
      <c r="F1801" s="28">
        <v>18328.240000000002</v>
      </c>
      <c r="G1801" s="23" t="s">
        <v>85</v>
      </c>
      <c r="H1801" s="23" t="s">
        <v>86</v>
      </c>
      <c r="I1801" s="23" t="s">
        <v>4805</v>
      </c>
      <c r="J1801" s="23">
        <f>IF(TRIM(B1801)="?",'Cleaning Summary'!$B$28,B1801)</f>
        <v>1999</v>
      </c>
      <c r="K1801" s="23" t="str">
        <f>IF(TRIM(C1801)="?",'Cleaning Summary'!$B$27,C1801)</f>
        <v>Dec</v>
      </c>
      <c r="L1801" s="23" t="str">
        <f>IF(TRIM(G1801)="?",'Cleaning Summary'!$B$40,G1801)</f>
        <v>tier - 1</v>
      </c>
      <c r="M1801" s="23" t="str">
        <f>IF(TRIM(H1801)="?",'Cleaning Summary'!$B$45,H1801)</f>
        <v>tier - 2</v>
      </c>
      <c r="N1801" s="23" t="str">
        <f>IF(TRIM(I1801)="?",'Cleaning Summary'!$B$29,I1801)</f>
        <v>R1013</v>
      </c>
      <c r="O1801" s="29">
        <f>DATE(J1801,MATCH(K1801,{"Jan","Feb","Mar","Apr","May","Jun","Jul","Aug","Sep","Oct","Nov","Dec"},0),D1801)</f>
        <v>36509</v>
      </c>
      <c r="P1801" s="23">
        <f>DATEDIF(O1801,'Cleaning Summary'!$B$62,"Y")</f>
        <v>23</v>
      </c>
    </row>
    <row r="1802" spans="1:16" x14ac:dyDescent="0.35">
      <c r="A1802" s="23" t="s">
        <v>1193</v>
      </c>
      <c r="B1802" s="23">
        <v>1964</v>
      </c>
      <c r="C1802" s="23" t="s">
        <v>73</v>
      </c>
      <c r="D1802" s="23">
        <v>26</v>
      </c>
      <c r="E1802" s="23">
        <v>0</v>
      </c>
      <c r="F1802" s="28">
        <v>18443.11</v>
      </c>
      <c r="G1802" s="23" t="s">
        <v>85</v>
      </c>
      <c r="H1802" s="23" t="s">
        <v>86</v>
      </c>
      <c r="I1802" s="23" t="s">
        <v>4808</v>
      </c>
      <c r="J1802" s="23">
        <f>IF(TRIM(B1802)="?",'Cleaning Summary'!$B$28,B1802)</f>
        <v>1964</v>
      </c>
      <c r="K1802" s="23" t="str">
        <f>IF(TRIM(C1802)="?",'Cleaning Summary'!$B$27,C1802)</f>
        <v>Sep</v>
      </c>
      <c r="L1802" s="23" t="str">
        <f>IF(TRIM(G1802)="?",'Cleaning Summary'!$B$40,G1802)</f>
        <v>tier - 1</v>
      </c>
      <c r="M1802" s="23" t="str">
        <f>IF(TRIM(H1802)="?",'Cleaning Summary'!$B$45,H1802)</f>
        <v>tier - 2</v>
      </c>
      <c r="N1802" s="23" t="str">
        <f>IF(TRIM(I1802)="?",'Cleaning Summary'!$B$29,I1802)</f>
        <v>R1012</v>
      </c>
      <c r="O1802" s="29">
        <f>DATE(J1802,MATCH(K1802,{"Jan","Feb","Mar","Apr","May","Jun","Jul","Aug","Sep","Oct","Nov","Dec"},0),D1802)</f>
        <v>23646</v>
      </c>
      <c r="P1802" s="23">
        <f>DATEDIF(O1802,'Cleaning Summary'!$B$62,"Y")</f>
        <v>58</v>
      </c>
    </row>
    <row r="1803" spans="1:16" x14ac:dyDescent="0.35">
      <c r="A1803" s="23" t="s">
        <v>1191</v>
      </c>
      <c r="B1803" s="23">
        <v>1986</v>
      </c>
      <c r="C1803" s="23" t="s">
        <v>4810</v>
      </c>
      <c r="D1803" s="23">
        <v>12</v>
      </c>
      <c r="E1803" s="23">
        <v>2</v>
      </c>
      <c r="F1803" s="28">
        <v>18608.259999999998</v>
      </c>
      <c r="G1803" s="23" t="s">
        <v>85</v>
      </c>
      <c r="H1803" s="23" t="s">
        <v>87</v>
      </c>
      <c r="I1803" s="23" t="s">
        <v>4812</v>
      </c>
      <c r="J1803" s="23">
        <f>IF(TRIM(B1803)="?",'Cleaning Summary'!$B$28,B1803)</f>
        <v>1986</v>
      </c>
      <c r="K1803" s="23" t="str">
        <f>IF(TRIM(C1803)="?",'Cleaning Summary'!$B$27,C1803)</f>
        <v>Aug</v>
      </c>
      <c r="L1803" s="23" t="str">
        <f>IF(TRIM(G1803)="?",'Cleaning Summary'!$B$40,G1803)</f>
        <v>tier - 1</v>
      </c>
      <c r="M1803" s="23" t="str">
        <f>IF(TRIM(H1803)="?",'Cleaning Summary'!$B$45,H1803)</f>
        <v>tier - 3</v>
      </c>
      <c r="N1803" s="23" t="str">
        <f>IF(TRIM(I1803)="?",'Cleaning Summary'!$B$29,I1803)</f>
        <v>R1011</v>
      </c>
      <c r="O1803" s="29">
        <f>DATE(J1803,MATCH(K1803,{"Jan","Feb","Mar","Apr","May","Jun","Jul","Aug","Sep","Oct","Nov","Dec"},0),D1803)</f>
        <v>31636</v>
      </c>
      <c r="P1803" s="23">
        <f>DATEDIF(O1803,'Cleaning Summary'!$B$62,"Y")</f>
        <v>36</v>
      </c>
    </row>
    <row r="1804" spans="1:16" x14ac:dyDescent="0.35">
      <c r="A1804" s="23" t="s">
        <v>1189</v>
      </c>
      <c r="B1804" s="23">
        <v>1998</v>
      </c>
      <c r="C1804" s="23" t="s">
        <v>73</v>
      </c>
      <c r="D1804" s="23">
        <v>23</v>
      </c>
      <c r="E1804" s="23">
        <v>0</v>
      </c>
      <c r="F1804" s="28">
        <v>18648.419999999998</v>
      </c>
      <c r="G1804" s="23" t="s">
        <v>85</v>
      </c>
      <c r="H1804" s="23" t="s">
        <v>85</v>
      </c>
      <c r="I1804" s="23" t="s">
        <v>4814</v>
      </c>
      <c r="J1804" s="23">
        <f>IF(TRIM(B1804)="?",'Cleaning Summary'!$B$28,B1804)</f>
        <v>1998</v>
      </c>
      <c r="K1804" s="23" t="str">
        <f>IF(TRIM(C1804)="?",'Cleaning Summary'!$B$27,C1804)</f>
        <v>Sep</v>
      </c>
      <c r="L1804" s="23" t="str">
        <f>IF(TRIM(G1804)="?",'Cleaning Summary'!$B$40,G1804)</f>
        <v>tier - 1</v>
      </c>
      <c r="M1804" s="23" t="str">
        <f>IF(TRIM(H1804)="?",'Cleaning Summary'!$B$45,H1804)</f>
        <v>tier - 1</v>
      </c>
      <c r="N1804" s="23" t="str">
        <f>IF(TRIM(I1804)="?",'Cleaning Summary'!$B$29,I1804)</f>
        <v>R1019</v>
      </c>
      <c r="O1804" s="29">
        <f>DATE(J1804,MATCH(K1804,{"Jan","Feb","Mar","Apr","May","Jun","Jul","Aug","Sep","Oct","Nov","Dec"},0),D1804)</f>
        <v>36061</v>
      </c>
      <c r="P1804" s="23">
        <f>DATEDIF(O1804,'Cleaning Summary'!$B$62,"Y")</f>
        <v>24</v>
      </c>
    </row>
    <row r="1805" spans="1:16" x14ac:dyDescent="0.35">
      <c r="A1805" s="23" t="s">
        <v>1187</v>
      </c>
      <c r="B1805" s="23">
        <v>1970</v>
      </c>
      <c r="C1805" s="23" t="s">
        <v>4811</v>
      </c>
      <c r="D1805" s="23">
        <v>17</v>
      </c>
      <c r="E1805" s="23">
        <v>0</v>
      </c>
      <c r="F1805" s="28">
        <v>18682.740000000002</v>
      </c>
      <c r="G1805" s="23" t="s">
        <v>85</v>
      </c>
      <c r="H1805" s="23" t="s">
        <v>87</v>
      </c>
      <c r="I1805" s="23" t="s">
        <v>4808</v>
      </c>
      <c r="J1805" s="23">
        <f>IF(TRIM(B1805)="?",'Cleaning Summary'!$B$28,B1805)</f>
        <v>1970</v>
      </c>
      <c r="K1805" s="23" t="str">
        <f>IF(TRIM(C1805)="?",'Cleaning Summary'!$B$27,C1805)</f>
        <v>Oct</v>
      </c>
      <c r="L1805" s="23" t="str">
        <f>IF(TRIM(G1805)="?",'Cleaning Summary'!$B$40,G1805)</f>
        <v>tier - 1</v>
      </c>
      <c r="M1805" s="23" t="str">
        <f>IF(TRIM(H1805)="?",'Cleaning Summary'!$B$45,H1805)</f>
        <v>tier - 3</v>
      </c>
      <c r="N1805" s="23" t="str">
        <f>IF(TRIM(I1805)="?",'Cleaning Summary'!$B$29,I1805)</f>
        <v>R1012</v>
      </c>
      <c r="O1805" s="29">
        <f>DATE(J1805,MATCH(K1805,{"Jan","Feb","Mar","Apr","May","Jun","Jul","Aug","Sep","Oct","Nov","Dec"},0),D1805)</f>
        <v>25858</v>
      </c>
      <c r="P1805" s="23">
        <f>DATEDIF(O1805,'Cleaning Summary'!$B$62,"Y")</f>
        <v>52</v>
      </c>
    </row>
    <row r="1806" spans="1:16" x14ac:dyDescent="0.35">
      <c r="A1806" s="23" t="s">
        <v>1185</v>
      </c>
      <c r="B1806" s="23">
        <v>1967</v>
      </c>
      <c r="C1806" s="23" t="s">
        <v>4810</v>
      </c>
      <c r="D1806" s="23">
        <v>30</v>
      </c>
      <c r="E1806" s="23">
        <v>0</v>
      </c>
      <c r="F1806" s="28">
        <v>18694.689999999999</v>
      </c>
      <c r="G1806" s="23" t="s">
        <v>85</v>
      </c>
      <c r="H1806" s="23" t="s">
        <v>85</v>
      </c>
      <c r="I1806" s="23" t="s">
        <v>4819</v>
      </c>
      <c r="J1806" s="23">
        <f>IF(TRIM(B1806)="?",'Cleaning Summary'!$B$28,B1806)</f>
        <v>1967</v>
      </c>
      <c r="K1806" s="23" t="str">
        <f>IF(TRIM(C1806)="?",'Cleaning Summary'!$B$27,C1806)</f>
        <v>Aug</v>
      </c>
      <c r="L1806" s="23" t="str">
        <f>IF(TRIM(G1806)="?",'Cleaning Summary'!$B$40,G1806)</f>
        <v>tier - 1</v>
      </c>
      <c r="M1806" s="23" t="str">
        <f>IF(TRIM(H1806)="?",'Cleaning Summary'!$B$45,H1806)</f>
        <v>tier - 1</v>
      </c>
      <c r="N1806" s="23" t="str">
        <f>IF(TRIM(I1806)="?",'Cleaning Summary'!$B$29,I1806)</f>
        <v>R1023</v>
      </c>
      <c r="O1806" s="29">
        <f>DATE(J1806,MATCH(K1806,{"Jan","Feb","Mar","Apr","May","Jun","Jul","Aug","Sep","Oct","Nov","Dec"},0),D1806)</f>
        <v>24714</v>
      </c>
      <c r="P1806" s="23">
        <f>DATEDIF(O1806,'Cleaning Summary'!$B$62,"Y")</f>
        <v>55</v>
      </c>
    </row>
    <row r="1807" spans="1:16" x14ac:dyDescent="0.35">
      <c r="A1807" s="23" t="s">
        <v>1183</v>
      </c>
      <c r="B1807" s="23">
        <v>1992</v>
      </c>
      <c r="C1807" s="23" t="s">
        <v>4809</v>
      </c>
      <c r="D1807" s="23">
        <v>27</v>
      </c>
      <c r="E1807" s="23">
        <v>3</v>
      </c>
      <c r="F1807" s="28">
        <v>18765.88</v>
      </c>
      <c r="G1807" s="23" t="s">
        <v>85</v>
      </c>
      <c r="H1807" s="23" t="s">
        <v>86</v>
      </c>
      <c r="I1807" s="23" t="s">
        <v>4808</v>
      </c>
      <c r="J1807" s="23">
        <f>IF(TRIM(B1807)="?",'Cleaning Summary'!$B$28,B1807)</f>
        <v>1992</v>
      </c>
      <c r="K1807" s="23" t="str">
        <f>IF(TRIM(C1807)="?",'Cleaning Summary'!$B$27,C1807)</f>
        <v>Dec</v>
      </c>
      <c r="L1807" s="23" t="str">
        <f>IF(TRIM(G1807)="?",'Cleaning Summary'!$B$40,G1807)</f>
        <v>tier - 1</v>
      </c>
      <c r="M1807" s="23" t="str">
        <f>IF(TRIM(H1807)="?",'Cleaning Summary'!$B$45,H1807)</f>
        <v>tier - 2</v>
      </c>
      <c r="N1807" s="23" t="str">
        <f>IF(TRIM(I1807)="?",'Cleaning Summary'!$B$29,I1807)</f>
        <v>R1012</v>
      </c>
      <c r="O1807" s="29">
        <f>DATE(J1807,MATCH(K1807,{"Jan","Feb","Mar","Apr","May","Jun","Jul","Aug","Sep","Oct","Nov","Dec"},0),D1807)</f>
        <v>33965</v>
      </c>
      <c r="P1807" s="23">
        <f>DATEDIF(O1807,'Cleaning Summary'!$B$62,"Y")</f>
        <v>30</v>
      </c>
    </row>
    <row r="1808" spans="1:16" x14ac:dyDescent="0.35">
      <c r="A1808" s="23" t="s">
        <v>1181</v>
      </c>
      <c r="B1808" s="23">
        <v>1979</v>
      </c>
      <c r="C1808" s="23" t="s">
        <v>4806</v>
      </c>
      <c r="D1808" s="23">
        <v>19</v>
      </c>
      <c r="E1808" s="23">
        <v>2</v>
      </c>
      <c r="F1808" s="28">
        <v>18767.740000000002</v>
      </c>
      <c r="G1808" s="23" t="s">
        <v>85</v>
      </c>
      <c r="H1808" s="23" t="s">
        <v>85</v>
      </c>
      <c r="I1808" s="23" t="s">
        <v>4805</v>
      </c>
      <c r="J1808" s="23">
        <f>IF(TRIM(B1808)="?",'Cleaning Summary'!$B$28,B1808)</f>
        <v>1979</v>
      </c>
      <c r="K1808" s="23" t="str">
        <f>IF(TRIM(C1808)="?",'Cleaning Summary'!$B$27,C1808)</f>
        <v>Nov</v>
      </c>
      <c r="L1808" s="23" t="str">
        <f>IF(TRIM(G1808)="?",'Cleaning Summary'!$B$40,G1808)</f>
        <v>tier - 1</v>
      </c>
      <c r="M1808" s="23" t="str">
        <f>IF(TRIM(H1808)="?",'Cleaning Summary'!$B$45,H1808)</f>
        <v>tier - 1</v>
      </c>
      <c r="N1808" s="23" t="str">
        <f>IF(TRIM(I1808)="?",'Cleaning Summary'!$B$29,I1808)</f>
        <v>R1013</v>
      </c>
      <c r="O1808" s="29">
        <f>DATE(J1808,MATCH(K1808,{"Jan","Feb","Mar","Apr","May","Jun","Jul","Aug","Sep","Oct","Nov","Dec"},0),D1808)</f>
        <v>29178</v>
      </c>
      <c r="P1808" s="23">
        <f>DATEDIF(O1808,'Cleaning Summary'!$B$62,"Y")</f>
        <v>43</v>
      </c>
    </row>
    <row r="1809" spans="1:16" x14ac:dyDescent="0.35">
      <c r="A1809" s="23" t="s">
        <v>1179</v>
      </c>
      <c r="B1809" s="23">
        <v>1995</v>
      </c>
      <c r="C1809" s="23" t="s">
        <v>4806</v>
      </c>
      <c r="D1809" s="23">
        <v>28</v>
      </c>
      <c r="E1809" s="23">
        <v>3</v>
      </c>
      <c r="F1809" s="28">
        <v>18804.75</v>
      </c>
      <c r="G1809" s="23" t="s">
        <v>85</v>
      </c>
      <c r="H1809" s="23" t="s">
        <v>85</v>
      </c>
      <c r="I1809" s="23" t="s">
        <v>4808</v>
      </c>
      <c r="J1809" s="23">
        <f>IF(TRIM(B1809)="?",'Cleaning Summary'!$B$28,B1809)</f>
        <v>1995</v>
      </c>
      <c r="K1809" s="23" t="str">
        <f>IF(TRIM(C1809)="?",'Cleaning Summary'!$B$27,C1809)</f>
        <v>Nov</v>
      </c>
      <c r="L1809" s="23" t="str">
        <f>IF(TRIM(G1809)="?",'Cleaning Summary'!$B$40,G1809)</f>
        <v>tier - 1</v>
      </c>
      <c r="M1809" s="23" t="str">
        <f>IF(TRIM(H1809)="?",'Cleaning Summary'!$B$45,H1809)</f>
        <v>tier - 1</v>
      </c>
      <c r="N1809" s="23" t="str">
        <f>IF(TRIM(I1809)="?",'Cleaning Summary'!$B$29,I1809)</f>
        <v>R1012</v>
      </c>
      <c r="O1809" s="29">
        <f>DATE(J1809,MATCH(K1809,{"Jan","Feb","Mar","Apr","May","Jun","Jul","Aug","Sep","Oct","Nov","Dec"},0),D1809)</f>
        <v>35031</v>
      </c>
      <c r="P1809" s="23">
        <f>DATEDIF(O1809,'Cleaning Summary'!$B$62,"Y")</f>
        <v>27</v>
      </c>
    </row>
    <row r="1810" spans="1:16" x14ac:dyDescent="0.35">
      <c r="A1810" s="23" t="s">
        <v>1177</v>
      </c>
      <c r="B1810" s="23">
        <v>1979</v>
      </c>
      <c r="C1810" s="23" t="s">
        <v>4811</v>
      </c>
      <c r="D1810" s="23">
        <v>15</v>
      </c>
      <c r="E1810" s="23">
        <v>2</v>
      </c>
      <c r="F1810" s="28">
        <v>18806.150000000001</v>
      </c>
      <c r="G1810" s="23" t="s">
        <v>85</v>
      </c>
      <c r="H1810" s="23" t="s">
        <v>86</v>
      </c>
      <c r="I1810" s="23" t="s">
        <v>4805</v>
      </c>
      <c r="J1810" s="23">
        <f>IF(TRIM(B1810)="?",'Cleaning Summary'!$B$28,B1810)</f>
        <v>1979</v>
      </c>
      <c r="K1810" s="23" t="str">
        <f>IF(TRIM(C1810)="?",'Cleaning Summary'!$B$27,C1810)</f>
        <v>Oct</v>
      </c>
      <c r="L1810" s="23" t="str">
        <f>IF(TRIM(G1810)="?",'Cleaning Summary'!$B$40,G1810)</f>
        <v>tier - 1</v>
      </c>
      <c r="M1810" s="23" t="str">
        <f>IF(TRIM(H1810)="?",'Cleaning Summary'!$B$45,H1810)</f>
        <v>tier - 2</v>
      </c>
      <c r="N1810" s="23" t="str">
        <f>IF(TRIM(I1810)="?",'Cleaning Summary'!$B$29,I1810)</f>
        <v>R1013</v>
      </c>
      <c r="O1810" s="29">
        <f>DATE(J1810,MATCH(K1810,{"Jan","Feb","Mar","Apr","May","Jun","Jul","Aug","Sep","Oct","Nov","Dec"},0),D1810)</f>
        <v>29143</v>
      </c>
      <c r="P1810" s="23">
        <f>DATEDIF(O1810,'Cleaning Summary'!$B$62,"Y")</f>
        <v>43</v>
      </c>
    </row>
    <row r="1811" spans="1:16" x14ac:dyDescent="0.35">
      <c r="A1811" s="23" t="s">
        <v>1175</v>
      </c>
      <c r="B1811" s="23">
        <v>1962</v>
      </c>
      <c r="C1811" s="23" t="s">
        <v>4809</v>
      </c>
      <c r="D1811" s="23">
        <v>18</v>
      </c>
      <c r="E1811" s="23">
        <v>0</v>
      </c>
      <c r="F1811" s="28">
        <v>18815.53</v>
      </c>
      <c r="G1811" s="23" t="s">
        <v>85</v>
      </c>
      <c r="H1811" s="23" t="s">
        <v>85</v>
      </c>
      <c r="I1811" s="23" t="s">
        <v>4819</v>
      </c>
      <c r="J1811" s="23">
        <f>IF(TRIM(B1811)="?",'Cleaning Summary'!$B$28,B1811)</f>
        <v>1962</v>
      </c>
      <c r="K1811" s="23" t="str">
        <f>IF(TRIM(C1811)="?",'Cleaning Summary'!$B$27,C1811)</f>
        <v>Dec</v>
      </c>
      <c r="L1811" s="23" t="str">
        <f>IF(TRIM(G1811)="?",'Cleaning Summary'!$B$40,G1811)</f>
        <v>tier - 1</v>
      </c>
      <c r="M1811" s="23" t="str">
        <f>IF(TRIM(H1811)="?",'Cleaning Summary'!$B$45,H1811)</f>
        <v>tier - 1</v>
      </c>
      <c r="N1811" s="23" t="str">
        <f>IF(TRIM(I1811)="?",'Cleaning Summary'!$B$29,I1811)</f>
        <v>R1023</v>
      </c>
      <c r="O1811" s="29">
        <f>DATE(J1811,MATCH(K1811,{"Jan","Feb","Mar","Apr","May","Jun","Jul","Aug","Sep","Oct","Nov","Dec"},0),D1811)</f>
        <v>22998</v>
      </c>
      <c r="P1811" s="23">
        <f>DATEDIF(O1811,'Cleaning Summary'!$B$62,"Y")</f>
        <v>60</v>
      </c>
    </row>
    <row r="1812" spans="1:16" x14ac:dyDescent="0.35">
      <c r="A1812" s="23" t="s">
        <v>1173</v>
      </c>
      <c r="B1812" s="23">
        <v>2003</v>
      </c>
      <c r="C1812" s="23" t="s">
        <v>4804</v>
      </c>
      <c r="D1812" s="23">
        <v>24</v>
      </c>
      <c r="E1812" s="23">
        <v>3</v>
      </c>
      <c r="F1812" s="28">
        <v>18838.7</v>
      </c>
      <c r="G1812" s="23" t="s">
        <v>85</v>
      </c>
      <c r="H1812" s="23" t="s">
        <v>87</v>
      </c>
      <c r="I1812" s="23" t="s">
        <v>4808</v>
      </c>
      <c r="J1812" s="23">
        <f>IF(TRIM(B1812)="?",'Cleaning Summary'!$B$28,B1812)</f>
        <v>2003</v>
      </c>
      <c r="K1812" s="23" t="str">
        <f>IF(TRIM(C1812)="?",'Cleaning Summary'!$B$27,C1812)</f>
        <v>Jul</v>
      </c>
      <c r="L1812" s="23" t="str">
        <f>IF(TRIM(G1812)="?",'Cleaning Summary'!$B$40,G1812)</f>
        <v>tier - 1</v>
      </c>
      <c r="M1812" s="23" t="str">
        <f>IF(TRIM(H1812)="?",'Cleaning Summary'!$B$45,H1812)</f>
        <v>tier - 3</v>
      </c>
      <c r="N1812" s="23" t="str">
        <f>IF(TRIM(I1812)="?",'Cleaning Summary'!$B$29,I1812)</f>
        <v>R1012</v>
      </c>
      <c r="O1812" s="29">
        <f>DATE(J1812,MATCH(K1812,{"Jan","Feb","Mar","Apr","May","Jun","Jul","Aug","Sep","Oct","Nov","Dec"},0),D1812)</f>
        <v>37826</v>
      </c>
      <c r="P1812" s="23">
        <f>DATEDIF(O1812,'Cleaning Summary'!$B$62,"Y")</f>
        <v>19</v>
      </c>
    </row>
    <row r="1813" spans="1:16" x14ac:dyDescent="0.35">
      <c r="A1813" s="23" t="s">
        <v>1171</v>
      </c>
      <c r="B1813" s="23">
        <v>1963</v>
      </c>
      <c r="C1813" s="23" t="s">
        <v>4809</v>
      </c>
      <c r="D1813" s="23">
        <v>6</v>
      </c>
      <c r="E1813" s="23">
        <v>0</v>
      </c>
      <c r="F1813" s="28">
        <v>18883.330000000002</v>
      </c>
      <c r="G1813" s="23" t="s">
        <v>85</v>
      </c>
      <c r="H1813" s="23" t="s">
        <v>85</v>
      </c>
      <c r="I1813" s="23" t="s">
        <v>4824</v>
      </c>
      <c r="J1813" s="23">
        <f>IF(TRIM(B1813)="?",'Cleaning Summary'!$B$28,B1813)</f>
        <v>1963</v>
      </c>
      <c r="K1813" s="23" t="str">
        <f>IF(TRIM(C1813)="?",'Cleaning Summary'!$B$27,C1813)</f>
        <v>Dec</v>
      </c>
      <c r="L1813" s="23" t="str">
        <f>IF(TRIM(G1813)="?",'Cleaning Summary'!$B$40,G1813)</f>
        <v>tier - 1</v>
      </c>
      <c r="M1813" s="23" t="str">
        <f>IF(TRIM(H1813)="?",'Cleaning Summary'!$B$45,H1813)</f>
        <v>tier - 1</v>
      </c>
      <c r="N1813" s="23" t="str">
        <f>IF(TRIM(I1813)="?",'Cleaning Summary'!$B$29,I1813)</f>
        <v>R1026</v>
      </c>
      <c r="O1813" s="29">
        <f>DATE(J1813,MATCH(K1813,{"Jan","Feb","Mar","Apr","May","Jun","Jul","Aug","Sep","Oct","Nov","Dec"},0),D1813)</f>
        <v>23351</v>
      </c>
      <c r="P1813" s="23">
        <f>DATEDIF(O1813,'Cleaning Summary'!$B$62,"Y")</f>
        <v>59</v>
      </c>
    </row>
    <row r="1814" spans="1:16" x14ac:dyDescent="0.35">
      <c r="A1814" s="23" t="s">
        <v>1169</v>
      </c>
      <c r="B1814" s="23">
        <v>1995</v>
      </c>
      <c r="C1814" s="23" t="s">
        <v>73</v>
      </c>
      <c r="D1814" s="23">
        <v>27</v>
      </c>
      <c r="E1814" s="23">
        <v>1</v>
      </c>
      <c r="F1814" s="28">
        <v>18903.490000000002</v>
      </c>
      <c r="G1814" s="23" t="s">
        <v>85</v>
      </c>
      <c r="H1814" s="23" t="s">
        <v>86</v>
      </c>
      <c r="I1814" s="23" t="s">
        <v>4818</v>
      </c>
      <c r="J1814" s="23">
        <f>IF(TRIM(B1814)="?",'Cleaning Summary'!$B$28,B1814)</f>
        <v>1995</v>
      </c>
      <c r="K1814" s="23" t="str">
        <f>IF(TRIM(C1814)="?",'Cleaning Summary'!$B$27,C1814)</f>
        <v>Sep</v>
      </c>
      <c r="L1814" s="23" t="str">
        <f>IF(TRIM(G1814)="?",'Cleaning Summary'!$B$40,G1814)</f>
        <v>tier - 1</v>
      </c>
      <c r="M1814" s="23" t="str">
        <f>IF(TRIM(H1814)="?",'Cleaning Summary'!$B$45,H1814)</f>
        <v>tier - 2</v>
      </c>
      <c r="N1814" s="23" t="str">
        <f>IF(TRIM(I1814)="?",'Cleaning Summary'!$B$29,I1814)</f>
        <v>R1024</v>
      </c>
      <c r="O1814" s="29">
        <f>DATE(J1814,MATCH(K1814,{"Jan","Feb","Mar","Apr","May","Jun","Jul","Aug","Sep","Oct","Nov","Dec"},0),D1814)</f>
        <v>34969</v>
      </c>
      <c r="P1814" s="23">
        <f>DATEDIF(O1814,'Cleaning Summary'!$B$62,"Y")</f>
        <v>27</v>
      </c>
    </row>
    <row r="1815" spans="1:16" x14ac:dyDescent="0.35">
      <c r="A1815" s="23" t="s">
        <v>1167</v>
      </c>
      <c r="B1815" s="23">
        <v>1969</v>
      </c>
      <c r="C1815" s="23" t="s">
        <v>4810</v>
      </c>
      <c r="D1815" s="23">
        <v>3</v>
      </c>
      <c r="E1815" s="23">
        <v>0</v>
      </c>
      <c r="F1815" s="28">
        <v>18932.810000000001</v>
      </c>
      <c r="G1815" s="23" t="s">
        <v>85</v>
      </c>
      <c r="H1815" s="23" t="s">
        <v>87</v>
      </c>
      <c r="I1815" s="23" t="s">
        <v>4808</v>
      </c>
      <c r="J1815" s="23">
        <f>IF(TRIM(B1815)="?",'Cleaning Summary'!$B$28,B1815)</f>
        <v>1969</v>
      </c>
      <c r="K1815" s="23" t="str">
        <f>IF(TRIM(C1815)="?",'Cleaning Summary'!$B$27,C1815)</f>
        <v>Aug</v>
      </c>
      <c r="L1815" s="23" t="str">
        <f>IF(TRIM(G1815)="?",'Cleaning Summary'!$B$40,G1815)</f>
        <v>tier - 1</v>
      </c>
      <c r="M1815" s="23" t="str">
        <f>IF(TRIM(H1815)="?",'Cleaning Summary'!$B$45,H1815)</f>
        <v>tier - 3</v>
      </c>
      <c r="N1815" s="23" t="str">
        <f>IF(TRIM(I1815)="?",'Cleaning Summary'!$B$29,I1815)</f>
        <v>R1012</v>
      </c>
      <c r="O1815" s="29">
        <f>DATE(J1815,MATCH(K1815,{"Jan","Feb","Mar","Apr","May","Jun","Jul","Aug","Sep","Oct","Nov","Dec"},0),D1815)</f>
        <v>25418</v>
      </c>
      <c r="P1815" s="23">
        <f>DATEDIF(O1815,'Cleaning Summary'!$B$62,"Y")</f>
        <v>53</v>
      </c>
    </row>
    <row r="1816" spans="1:16" x14ac:dyDescent="0.35">
      <c r="A1816" s="23" t="s">
        <v>1165</v>
      </c>
      <c r="B1816" s="23">
        <v>1963</v>
      </c>
      <c r="C1816" s="23" t="s">
        <v>4811</v>
      </c>
      <c r="D1816" s="23">
        <v>20</v>
      </c>
      <c r="E1816" s="23">
        <v>0</v>
      </c>
      <c r="F1816" s="28">
        <v>18954.560000000001</v>
      </c>
      <c r="G1816" s="23" t="s">
        <v>85</v>
      </c>
      <c r="H1816" s="23" t="s">
        <v>85</v>
      </c>
      <c r="I1816" s="23" t="s">
        <v>4824</v>
      </c>
      <c r="J1816" s="23">
        <f>IF(TRIM(B1816)="?",'Cleaning Summary'!$B$28,B1816)</f>
        <v>1963</v>
      </c>
      <c r="K1816" s="23" t="str">
        <f>IF(TRIM(C1816)="?",'Cleaning Summary'!$B$27,C1816)</f>
        <v>Oct</v>
      </c>
      <c r="L1816" s="23" t="str">
        <f>IF(TRIM(G1816)="?",'Cleaning Summary'!$B$40,G1816)</f>
        <v>tier - 1</v>
      </c>
      <c r="M1816" s="23" t="str">
        <f>IF(TRIM(H1816)="?",'Cleaning Summary'!$B$45,H1816)</f>
        <v>tier - 1</v>
      </c>
      <c r="N1816" s="23" t="str">
        <f>IF(TRIM(I1816)="?",'Cleaning Summary'!$B$29,I1816)</f>
        <v>R1026</v>
      </c>
      <c r="O1816" s="29">
        <f>DATE(J1816,MATCH(K1816,{"Jan","Feb","Mar","Apr","May","Jun","Jul","Aug","Sep","Oct","Nov","Dec"},0),D1816)</f>
        <v>23304</v>
      </c>
      <c r="P1816" s="23">
        <f>DATEDIF(O1816,'Cleaning Summary'!$B$62,"Y")</f>
        <v>59</v>
      </c>
    </row>
    <row r="1817" spans="1:16" x14ac:dyDescent="0.35">
      <c r="A1817" s="23" t="s">
        <v>1163</v>
      </c>
      <c r="B1817" s="23">
        <v>1998</v>
      </c>
      <c r="C1817" s="23" t="s">
        <v>4810</v>
      </c>
      <c r="D1817" s="23">
        <v>6</v>
      </c>
      <c r="E1817" s="23">
        <v>0</v>
      </c>
      <c r="F1817" s="28">
        <v>18955.22</v>
      </c>
      <c r="G1817" s="23" t="s">
        <v>85</v>
      </c>
      <c r="H1817" s="23" t="s">
        <v>87</v>
      </c>
      <c r="I1817" s="23" t="s">
        <v>4812</v>
      </c>
      <c r="J1817" s="23">
        <f>IF(TRIM(B1817)="?",'Cleaning Summary'!$B$28,B1817)</f>
        <v>1998</v>
      </c>
      <c r="K1817" s="23" t="str">
        <f>IF(TRIM(C1817)="?",'Cleaning Summary'!$B$27,C1817)</f>
        <v>Aug</v>
      </c>
      <c r="L1817" s="23" t="str">
        <f>IF(TRIM(G1817)="?",'Cleaning Summary'!$B$40,G1817)</f>
        <v>tier - 1</v>
      </c>
      <c r="M1817" s="23" t="str">
        <f>IF(TRIM(H1817)="?",'Cleaning Summary'!$B$45,H1817)</f>
        <v>tier - 3</v>
      </c>
      <c r="N1817" s="23" t="str">
        <f>IF(TRIM(I1817)="?",'Cleaning Summary'!$B$29,I1817)</f>
        <v>R1011</v>
      </c>
      <c r="O1817" s="29">
        <f>DATE(J1817,MATCH(K1817,{"Jan","Feb","Mar","Apr","May","Jun","Jul","Aug","Sep","Oct","Nov","Dec"},0),D1817)</f>
        <v>36013</v>
      </c>
      <c r="P1817" s="23">
        <f>DATEDIF(O1817,'Cleaning Summary'!$B$62,"Y")</f>
        <v>24</v>
      </c>
    </row>
    <row r="1818" spans="1:16" x14ac:dyDescent="0.35">
      <c r="A1818" s="23" t="s">
        <v>1161</v>
      </c>
      <c r="B1818" s="23">
        <v>1992</v>
      </c>
      <c r="C1818" s="23" t="s">
        <v>4806</v>
      </c>
      <c r="D1818" s="23">
        <v>30</v>
      </c>
      <c r="E1818" s="23">
        <v>1</v>
      </c>
      <c r="F1818" s="28">
        <v>18963.169999999998</v>
      </c>
      <c r="G1818" s="23" t="s">
        <v>85</v>
      </c>
      <c r="H1818" s="23" t="s">
        <v>85</v>
      </c>
      <c r="I1818" s="23" t="s">
        <v>4805</v>
      </c>
      <c r="J1818" s="23">
        <f>IF(TRIM(B1818)="?",'Cleaning Summary'!$B$28,B1818)</f>
        <v>1992</v>
      </c>
      <c r="K1818" s="23" t="str">
        <f>IF(TRIM(C1818)="?",'Cleaning Summary'!$B$27,C1818)</f>
        <v>Nov</v>
      </c>
      <c r="L1818" s="23" t="str">
        <f>IF(TRIM(G1818)="?",'Cleaning Summary'!$B$40,G1818)</f>
        <v>tier - 1</v>
      </c>
      <c r="M1818" s="23" t="str">
        <f>IF(TRIM(H1818)="?",'Cleaning Summary'!$B$45,H1818)</f>
        <v>tier - 1</v>
      </c>
      <c r="N1818" s="23" t="str">
        <f>IF(TRIM(I1818)="?",'Cleaning Summary'!$B$29,I1818)</f>
        <v>R1013</v>
      </c>
      <c r="O1818" s="29">
        <f>DATE(J1818,MATCH(K1818,{"Jan","Feb","Mar","Apr","May","Jun","Jul","Aug","Sep","Oct","Nov","Dec"},0),D1818)</f>
        <v>33938</v>
      </c>
      <c r="P1818" s="23">
        <f>DATEDIF(O1818,'Cleaning Summary'!$B$62,"Y")</f>
        <v>30</v>
      </c>
    </row>
    <row r="1819" spans="1:16" x14ac:dyDescent="0.35">
      <c r="A1819" s="23" t="s">
        <v>1159</v>
      </c>
      <c r="B1819" s="23">
        <v>1988</v>
      </c>
      <c r="C1819" s="23" t="s">
        <v>4811</v>
      </c>
      <c r="D1819" s="23">
        <v>24</v>
      </c>
      <c r="E1819" s="23">
        <v>2</v>
      </c>
      <c r="F1819" s="28">
        <v>18972.5</v>
      </c>
      <c r="G1819" s="23" t="s">
        <v>85</v>
      </c>
      <c r="H1819" s="23" t="s">
        <v>87</v>
      </c>
      <c r="I1819" s="23" t="s">
        <v>4805</v>
      </c>
      <c r="J1819" s="23">
        <f>IF(TRIM(B1819)="?",'Cleaning Summary'!$B$28,B1819)</f>
        <v>1988</v>
      </c>
      <c r="K1819" s="23" t="str">
        <f>IF(TRIM(C1819)="?",'Cleaning Summary'!$B$27,C1819)</f>
        <v>Oct</v>
      </c>
      <c r="L1819" s="23" t="str">
        <f>IF(TRIM(G1819)="?",'Cleaning Summary'!$B$40,G1819)</f>
        <v>tier - 1</v>
      </c>
      <c r="M1819" s="23" t="str">
        <f>IF(TRIM(H1819)="?",'Cleaning Summary'!$B$45,H1819)</f>
        <v>tier - 3</v>
      </c>
      <c r="N1819" s="23" t="str">
        <f>IF(TRIM(I1819)="?",'Cleaning Summary'!$B$29,I1819)</f>
        <v>R1013</v>
      </c>
      <c r="O1819" s="29">
        <f>DATE(J1819,MATCH(K1819,{"Jan","Feb","Mar","Apr","May","Jun","Jul","Aug","Sep","Oct","Nov","Dec"},0),D1819)</f>
        <v>32440</v>
      </c>
      <c r="P1819" s="23">
        <f>DATEDIF(O1819,'Cleaning Summary'!$B$62,"Y")</f>
        <v>34</v>
      </c>
    </row>
    <row r="1820" spans="1:16" x14ac:dyDescent="0.35">
      <c r="A1820" s="23" t="s">
        <v>1157</v>
      </c>
      <c r="B1820" s="23">
        <v>1983</v>
      </c>
      <c r="C1820" s="23" t="s">
        <v>4809</v>
      </c>
      <c r="D1820" s="23">
        <v>19</v>
      </c>
      <c r="E1820" s="23">
        <v>5</v>
      </c>
      <c r="F1820" s="28">
        <v>19023.259999999998</v>
      </c>
      <c r="G1820" s="23" t="s">
        <v>85</v>
      </c>
      <c r="H1820" s="23" t="s">
        <v>87</v>
      </c>
      <c r="I1820" s="23" t="s">
        <v>4812</v>
      </c>
      <c r="J1820" s="23">
        <f>IF(TRIM(B1820)="?",'Cleaning Summary'!$B$28,B1820)</f>
        <v>1983</v>
      </c>
      <c r="K1820" s="23" t="str">
        <f>IF(TRIM(C1820)="?",'Cleaning Summary'!$B$27,C1820)</f>
        <v>Dec</v>
      </c>
      <c r="L1820" s="23" t="str">
        <f>IF(TRIM(G1820)="?",'Cleaning Summary'!$B$40,G1820)</f>
        <v>tier - 1</v>
      </c>
      <c r="M1820" s="23" t="str">
        <f>IF(TRIM(H1820)="?",'Cleaning Summary'!$B$45,H1820)</f>
        <v>tier - 3</v>
      </c>
      <c r="N1820" s="23" t="str">
        <f>IF(TRIM(I1820)="?",'Cleaning Summary'!$B$29,I1820)</f>
        <v>R1011</v>
      </c>
      <c r="O1820" s="29">
        <f>DATE(J1820,MATCH(K1820,{"Jan","Feb","Mar","Apr","May","Jun","Jul","Aug","Sep","Oct","Nov","Dec"},0),D1820)</f>
        <v>30669</v>
      </c>
      <c r="P1820" s="23">
        <f>DATEDIF(O1820,'Cleaning Summary'!$B$62,"Y")</f>
        <v>39</v>
      </c>
    </row>
    <row r="1821" spans="1:16" x14ac:dyDescent="0.35">
      <c r="A1821" s="23" t="s">
        <v>1155</v>
      </c>
      <c r="B1821" s="23">
        <v>1989</v>
      </c>
      <c r="C1821" s="23" t="s">
        <v>4807</v>
      </c>
      <c r="D1821" s="23">
        <v>5</v>
      </c>
      <c r="E1821" s="23">
        <v>1</v>
      </c>
      <c r="F1821" s="28">
        <v>19040.88</v>
      </c>
      <c r="G1821" s="23" t="s">
        <v>85</v>
      </c>
      <c r="H1821" s="23" t="s">
        <v>87</v>
      </c>
      <c r="I1821" s="23" t="s">
        <v>4812</v>
      </c>
      <c r="J1821" s="23">
        <f>IF(TRIM(B1821)="?",'Cleaning Summary'!$B$28,B1821)</f>
        <v>1989</v>
      </c>
      <c r="K1821" s="23" t="str">
        <f>IF(TRIM(C1821)="?",'Cleaning Summary'!$B$27,C1821)</f>
        <v>Jun</v>
      </c>
      <c r="L1821" s="23" t="str">
        <f>IF(TRIM(G1821)="?",'Cleaning Summary'!$B$40,G1821)</f>
        <v>tier - 1</v>
      </c>
      <c r="M1821" s="23" t="str">
        <f>IF(TRIM(H1821)="?",'Cleaning Summary'!$B$45,H1821)</f>
        <v>tier - 3</v>
      </c>
      <c r="N1821" s="23" t="str">
        <f>IF(TRIM(I1821)="?",'Cleaning Summary'!$B$29,I1821)</f>
        <v>R1011</v>
      </c>
      <c r="O1821" s="29">
        <f>DATE(J1821,MATCH(K1821,{"Jan","Feb","Mar","Apr","May","Jun","Jul","Aug","Sep","Oct","Nov","Dec"},0),D1821)</f>
        <v>32664</v>
      </c>
      <c r="P1821" s="23">
        <f>DATEDIF(O1821,'Cleaning Summary'!$B$62,"Y")</f>
        <v>34</v>
      </c>
    </row>
    <row r="1822" spans="1:16" x14ac:dyDescent="0.35">
      <c r="A1822" s="23" t="s">
        <v>1153</v>
      </c>
      <c r="B1822" s="23">
        <v>1993</v>
      </c>
      <c r="C1822" s="23" t="s">
        <v>73</v>
      </c>
      <c r="D1822" s="23">
        <v>28</v>
      </c>
      <c r="E1822" s="23">
        <v>1</v>
      </c>
      <c r="F1822" s="28">
        <v>19107.78</v>
      </c>
      <c r="G1822" s="23" t="s">
        <v>85</v>
      </c>
      <c r="H1822" s="23" t="s">
        <v>86</v>
      </c>
      <c r="I1822" s="23" t="s">
        <v>4805</v>
      </c>
      <c r="J1822" s="23">
        <f>IF(TRIM(B1822)="?",'Cleaning Summary'!$B$28,B1822)</f>
        <v>1993</v>
      </c>
      <c r="K1822" s="23" t="str">
        <f>IF(TRIM(C1822)="?",'Cleaning Summary'!$B$27,C1822)</f>
        <v>Sep</v>
      </c>
      <c r="L1822" s="23" t="str">
        <f>IF(TRIM(G1822)="?",'Cleaning Summary'!$B$40,G1822)</f>
        <v>tier - 1</v>
      </c>
      <c r="M1822" s="23" t="str">
        <f>IF(TRIM(H1822)="?",'Cleaning Summary'!$B$45,H1822)</f>
        <v>tier - 2</v>
      </c>
      <c r="N1822" s="23" t="str">
        <f>IF(TRIM(I1822)="?",'Cleaning Summary'!$B$29,I1822)</f>
        <v>R1013</v>
      </c>
      <c r="O1822" s="29">
        <f>DATE(J1822,MATCH(K1822,{"Jan","Feb","Mar","Apr","May","Jun","Jul","Aug","Sep","Oct","Nov","Dec"},0),D1822)</f>
        <v>34240</v>
      </c>
      <c r="P1822" s="23">
        <f>DATEDIF(O1822,'Cleaning Summary'!$B$62,"Y")</f>
        <v>29</v>
      </c>
    </row>
    <row r="1823" spans="1:16" x14ac:dyDescent="0.35">
      <c r="A1823" s="23" t="s">
        <v>1151</v>
      </c>
      <c r="B1823" s="23">
        <v>1979</v>
      </c>
      <c r="C1823" s="23" t="s">
        <v>4804</v>
      </c>
      <c r="D1823" s="23">
        <v>2</v>
      </c>
      <c r="E1823" s="23">
        <v>2</v>
      </c>
      <c r="F1823" s="28">
        <v>19144.580000000002</v>
      </c>
      <c r="G1823" s="23" t="s">
        <v>85</v>
      </c>
      <c r="H1823" s="23" t="s">
        <v>85</v>
      </c>
      <c r="I1823" s="23" t="s">
        <v>4818</v>
      </c>
      <c r="J1823" s="23">
        <f>IF(TRIM(B1823)="?",'Cleaning Summary'!$B$28,B1823)</f>
        <v>1979</v>
      </c>
      <c r="K1823" s="23" t="str">
        <f>IF(TRIM(C1823)="?",'Cleaning Summary'!$B$27,C1823)</f>
        <v>Jul</v>
      </c>
      <c r="L1823" s="23" t="str">
        <f>IF(TRIM(G1823)="?",'Cleaning Summary'!$B$40,G1823)</f>
        <v>tier - 1</v>
      </c>
      <c r="M1823" s="23" t="str">
        <f>IF(TRIM(H1823)="?",'Cleaning Summary'!$B$45,H1823)</f>
        <v>tier - 1</v>
      </c>
      <c r="N1823" s="23" t="str">
        <f>IF(TRIM(I1823)="?",'Cleaning Summary'!$B$29,I1823)</f>
        <v>R1024</v>
      </c>
      <c r="O1823" s="29">
        <f>DATE(J1823,MATCH(K1823,{"Jan","Feb","Mar","Apr","May","Jun","Jul","Aug","Sep","Oct","Nov","Dec"},0),D1823)</f>
        <v>29038</v>
      </c>
      <c r="P1823" s="23">
        <f>DATEDIF(O1823,'Cleaning Summary'!$B$62,"Y")</f>
        <v>43</v>
      </c>
    </row>
    <row r="1824" spans="1:16" x14ac:dyDescent="0.35">
      <c r="A1824" s="23" t="s">
        <v>1149</v>
      </c>
      <c r="B1824" s="23">
        <v>1991</v>
      </c>
      <c r="C1824" s="23" t="s">
        <v>73</v>
      </c>
      <c r="D1824" s="23">
        <v>16</v>
      </c>
      <c r="E1824" s="23">
        <v>3</v>
      </c>
      <c r="F1824" s="28">
        <v>19199.939999999999</v>
      </c>
      <c r="G1824" s="23" t="s">
        <v>85</v>
      </c>
      <c r="H1824" s="23" t="s">
        <v>87</v>
      </c>
      <c r="I1824" s="23" t="s">
        <v>4812</v>
      </c>
      <c r="J1824" s="23">
        <f>IF(TRIM(B1824)="?",'Cleaning Summary'!$B$28,B1824)</f>
        <v>1991</v>
      </c>
      <c r="K1824" s="23" t="str">
        <f>IF(TRIM(C1824)="?",'Cleaning Summary'!$B$27,C1824)</f>
        <v>Sep</v>
      </c>
      <c r="L1824" s="23" t="str">
        <f>IF(TRIM(G1824)="?",'Cleaning Summary'!$B$40,G1824)</f>
        <v>tier - 1</v>
      </c>
      <c r="M1824" s="23" t="str">
        <f>IF(TRIM(H1824)="?",'Cleaning Summary'!$B$45,H1824)</f>
        <v>tier - 3</v>
      </c>
      <c r="N1824" s="23" t="str">
        <f>IF(TRIM(I1824)="?",'Cleaning Summary'!$B$29,I1824)</f>
        <v>R1011</v>
      </c>
      <c r="O1824" s="29">
        <f>DATE(J1824,MATCH(K1824,{"Jan","Feb","Mar","Apr","May","Jun","Jul","Aug","Sep","Oct","Nov","Dec"},0),D1824)</f>
        <v>33497</v>
      </c>
      <c r="P1824" s="23">
        <f>DATEDIF(O1824,'Cleaning Summary'!$B$62,"Y")</f>
        <v>31</v>
      </c>
    </row>
    <row r="1825" spans="1:16" x14ac:dyDescent="0.35">
      <c r="A1825" s="23" t="s">
        <v>1147</v>
      </c>
      <c r="B1825" s="23">
        <v>1985</v>
      </c>
      <c r="C1825" s="23" t="s">
        <v>4809</v>
      </c>
      <c r="D1825" s="23">
        <v>28</v>
      </c>
      <c r="E1825" s="23">
        <v>0</v>
      </c>
      <c r="F1825" s="28">
        <v>19214.71</v>
      </c>
      <c r="G1825" s="23" t="s">
        <v>85</v>
      </c>
      <c r="H1825" s="23" t="s">
        <v>87</v>
      </c>
      <c r="I1825" s="23" t="s">
        <v>4805</v>
      </c>
      <c r="J1825" s="23">
        <f>IF(TRIM(B1825)="?",'Cleaning Summary'!$B$28,B1825)</f>
        <v>1985</v>
      </c>
      <c r="K1825" s="23" t="str">
        <f>IF(TRIM(C1825)="?",'Cleaning Summary'!$B$27,C1825)</f>
        <v>Dec</v>
      </c>
      <c r="L1825" s="23" t="str">
        <f>IF(TRIM(G1825)="?",'Cleaning Summary'!$B$40,G1825)</f>
        <v>tier - 1</v>
      </c>
      <c r="M1825" s="23" t="str">
        <f>IF(TRIM(H1825)="?",'Cleaning Summary'!$B$45,H1825)</f>
        <v>tier - 3</v>
      </c>
      <c r="N1825" s="23" t="str">
        <f>IF(TRIM(I1825)="?",'Cleaning Summary'!$B$29,I1825)</f>
        <v>R1013</v>
      </c>
      <c r="O1825" s="29">
        <f>DATE(J1825,MATCH(K1825,{"Jan","Feb","Mar","Apr","May","Jun","Jul","Aug","Sep","Oct","Nov","Dec"},0),D1825)</f>
        <v>31409</v>
      </c>
      <c r="P1825" s="23">
        <f>DATEDIF(O1825,'Cleaning Summary'!$B$62,"Y")</f>
        <v>37</v>
      </c>
    </row>
    <row r="1826" spans="1:16" x14ac:dyDescent="0.35">
      <c r="A1826" s="23" t="s">
        <v>1145</v>
      </c>
      <c r="B1826" s="23">
        <v>1967</v>
      </c>
      <c r="C1826" s="23" t="s">
        <v>4804</v>
      </c>
      <c r="D1826" s="23">
        <v>29</v>
      </c>
      <c r="E1826" s="23">
        <v>0</v>
      </c>
      <c r="F1826" s="28">
        <v>19259.96</v>
      </c>
      <c r="G1826" s="23" t="s">
        <v>85</v>
      </c>
      <c r="H1826" s="23" t="s">
        <v>85</v>
      </c>
      <c r="I1826" s="23" t="s">
        <v>4808</v>
      </c>
      <c r="J1826" s="23">
        <f>IF(TRIM(B1826)="?",'Cleaning Summary'!$B$28,B1826)</f>
        <v>1967</v>
      </c>
      <c r="K1826" s="23" t="str">
        <f>IF(TRIM(C1826)="?",'Cleaning Summary'!$B$27,C1826)</f>
        <v>Jul</v>
      </c>
      <c r="L1826" s="23" t="str">
        <f>IF(TRIM(G1826)="?",'Cleaning Summary'!$B$40,G1826)</f>
        <v>tier - 1</v>
      </c>
      <c r="M1826" s="23" t="str">
        <f>IF(TRIM(H1826)="?",'Cleaning Summary'!$B$45,H1826)</f>
        <v>tier - 1</v>
      </c>
      <c r="N1826" s="23" t="str">
        <f>IF(TRIM(I1826)="?",'Cleaning Summary'!$B$29,I1826)</f>
        <v>R1012</v>
      </c>
      <c r="O1826" s="29">
        <f>DATE(J1826,MATCH(K1826,{"Jan","Feb","Mar","Apr","May","Jun","Jul","Aug","Sep","Oct","Nov","Dec"},0),D1826)</f>
        <v>24682</v>
      </c>
      <c r="P1826" s="23">
        <f>DATEDIF(O1826,'Cleaning Summary'!$B$62,"Y")</f>
        <v>55</v>
      </c>
    </row>
    <row r="1827" spans="1:16" x14ac:dyDescent="0.35">
      <c r="A1827" s="23" t="s">
        <v>1143</v>
      </c>
      <c r="B1827" s="23">
        <v>1966</v>
      </c>
      <c r="C1827" s="23" t="s">
        <v>4806</v>
      </c>
      <c r="D1827" s="23">
        <v>15</v>
      </c>
      <c r="E1827" s="23">
        <v>0</v>
      </c>
      <c r="F1827" s="28">
        <v>19321.060000000001</v>
      </c>
      <c r="G1827" s="23" t="s">
        <v>85</v>
      </c>
      <c r="H1827" s="23" t="s">
        <v>85</v>
      </c>
      <c r="I1827" s="23" t="s">
        <v>4808</v>
      </c>
      <c r="J1827" s="23">
        <f>IF(TRIM(B1827)="?",'Cleaning Summary'!$B$28,B1827)</f>
        <v>1966</v>
      </c>
      <c r="K1827" s="23" t="str">
        <f>IF(TRIM(C1827)="?",'Cleaning Summary'!$B$27,C1827)</f>
        <v>Nov</v>
      </c>
      <c r="L1827" s="23" t="str">
        <f>IF(TRIM(G1827)="?",'Cleaning Summary'!$B$40,G1827)</f>
        <v>tier - 1</v>
      </c>
      <c r="M1827" s="23" t="str">
        <f>IF(TRIM(H1827)="?",'Cleaning Summary'!$B$45,H1827)</f>
        <v>tier - 1</v>
      </c>
      <c r="N1827" s="23" t="str">
        <f>IF(TRIM(I1827)="?",'Cleaning Summary'!$B$29,I1827)</f>
        <v>R1012</v>
      </c>
      <c r="O1827" s="29">
        <f>DATE(J1827,MATCH(K1827,{"Jan","Feb","Mar","Apr","May","Jun","Jul","Aug","Sep","Oct","Nov","Dec"},0),D1827)</f>
        <v>24426</v>
      </c>
      <c r="P1827" s="23">
        <f>DATEDIF(O1827,'Cleaning Summary'!$B$62,"Y")</f>
        <v>56</v>
      </c>
    </row>
    <row r="1828" spans="1:16" x14ac:dyDescent="0.35">
      <c r="A1828" s="23" t="s">
        <v>1141</v>
      </c>
      <c r="B1828" s="23">
        <v>1991</v>
      </c>
      <c r="C1828" s="23" t="s">
        <v>4810</v>
      </c>
      <c r="D1828" s="23">
        <v>24</v>
      </c>
      <c r="E1828" s="23">
        <v>0</v>
      </c>
      <c r="F1828" s="28">
        <v>19350.37</v>
      </c>
      <c r="G1828" s="23" t="s">
        <v>85</v>
      </c>
      <c r="H1828" s="23" t="s">
        <v>87</v>
      </c>
      <c r="I1828" s="23" t="s">
        <v>4805</v>
      </c>
      <c r="J1828" s="23">
        <f>IF(TRIM(B1828)="?",'Cleaning Summary'!$B$28,B1828)</f>
        <v>1991</v>
      </c>
      <c r="K1828" s="23" t="str">
        <f>IF(TRIM(C1828)="?",'Cleaning Summary'!$B$27,C1828)</f>
        <v>Aug</v>
      </c>
      <c r="L1828" s="23" t="str">
        <f>IF(TRIM(G1828)="?",'Cleaning Summary'!$B$40,G1828)</f>
        <v>tier - 1</v>
      </c>
      <c r="M1828" s="23" t="str">
        <f>IF(TRIM(H1828)="?",'Cleaning Summary'!$B$45,H1828)</f>
        <v>tier - 3</v>
      </c>
      <c r="N1828" s="23" t="str">
        <f>IF(TRIM(I1828)="?",'Cleaning Summary'!$B$29,I1828)</f>
        <v>R1013</v>
      </c>
      <c r="O1828" s="29">
        <f>DATE(J1828,MATCH(K1828,{"Jan","Feb","Mar","Apr","May","Jun","Jul","Aug","Sep","Oct","Nov","Dec"},0),D1828)</f>
        <v>33474</v>
      </c>
      <c r="P1828" s="23">
        <f>DATEDIF(O1828,'Cleaning Summary'!$B$62,"Y")</f>
        <v>31</v>
      </c>
    </row>
    <row r="1829" spans="1:16" x14ac:dyDescent="0.35">
      <c r="A1829" s="23" t="s">
        <v>1139</v>
      </c>
      <c r="B1829" s="23">
        <v>1987</v>
      </c>
      <c r="C1829" s="23" t="s">
        <v>4807</v>
      </c>
      <c r="D1829" s="23">
        <v>30</v>
      </c>
      <c r="E1829" s="23">
        <v>3</v>
      </c>
      <c r="F1829" s="28">
        <v>19362</v>
      </c>
      <c r="G1829" s="23" t="s">
        <v>85</v>
      </c>
      <c r="H1829" s="23" t="s">
        <v>87</v>
      </c>
      <c r="I1829" s="23" t="s">
        <v>4805</v>
      </c>
      <c r="J1829" s="23">
        <f>IF(TRIM(B1829)="?",'Cleaning Summary'!$B$28,B1829)</f>
        <v>1987</v>
      </c>
      <c r="K1829" s="23" t="str">
        <f>IF(TRIM(C1829)="?",'Cleaning Summary'!$B$27,C1829)</f>
        <v>Jun</v>
      </c>
      <c r="L1829" s="23" t="str">
        <f>IF(TRIM(G1829)="?",'Cleaning Summary'!$B$40,G1829)</f>
        <v>tier - 1</v>
      </c>
      <c r="M1829" s="23" t="str">
        <f>IF(TRIM(H1829)="?",'Cleaning Summary'!$B$45,H1829)</f>
        <v>tier - 3</v>
      </c>
      <c r="N1829" s="23" t="str">
        <f>IF(TRIM(I1829)="?",'Cleaning Summary'!$B$29,I1829)</f>
        <v>R1013</v>
      </c>
      <c r="O1829" s="29">
        <f>DATE(J1829,MATCH(K1829,{"Jan","Feb","Mar","Apr","May","Jun","Jul","Aug","Sep","Oct","Nov","Dec"},0),D1829)</f>
        <v>31958</v>
      </c>
      <c r="P1829" s="23">
        <f>DATEDIF(O1829,'Cleaning Summary'!$B$62,"Y")</f>
        <v>35</v>
      </c>
    </row>
    <row r="1830" spans="1:16" x14ac:dyDescent="0.35">
      <c r="A1830" s="23" t="s">
        <v>1137</v>
      </c>
      <c r="B1830" s="23">
        <v>1993</v>
      </c>
      <c r="C1830" s="23" t="s">
        <v>73</v>
      </c>
      <c r="D1830" s="23">
        <v>6</v>
      </c>
      <c r="E1830" s="23">
        <v>2</v>
      </c>
      <c r="F1830" s="28">
        <v>19442.349999999999</v>
      </c>
      <c r="G1830" s="23" t="s">
        <v>85</v>
      </c>
      <c r="H1830" s="23" t="s">
        <v>87</v>
      </c>
      <c r="I1830" s="23" t="s">
        <v>4808</v>
      </c>
      <c r="J1830" s="23">
        <f>IF(TRIM(B1830)="?",'Cleaning Summary'!$B$28,B1830)</f>
        <v>1993</v>
      </c>
      <c r="K1830" s="23" t="str">
        <f>IF(TRIM(C1830)="?",'Cleaning Summary'!$B$27,C1830)</f>
        <v>Sep</v>
      </c>
      <c r="L1830" s="23" t="str">
        <f>IF(TRIM(G1830)="?",'Cleaning Summary'!$B$40,G1830)</f>
        <v>tier - 1</v>
      </c>
      <c r="M1830" s="23" t="str">
        <f>IF(TRIM(H1830)="?",'Cleaning Summary'!$B$45,H1830)</f>
        <v>tier - 3</v>
      </c>
      <c r="N1830" s="23" t="str">
        <f>IF(TRIM(I1830)="?",'Cleaning Summary'!$B$29,I1830)</f>
        <v>R1012</v>
      </c>
      <c r="O1830" s="29">
        <f>DATE(J1830,MATCH(K1830,{"Jan","Feb","Mar","Apr","May","Jun","Jul","Aug","Sep","Oct","Nov","Dec"},0),D1830)</f>
        <v>34218</v>
      </c>
      <c r="P1830" s="23">
        <f>DATEDIF(O1830,'Cleaning Summary'!$B$62,"Y")</f>
        <v>29</v>
      </c>
    </row>
    <row r="1831" spans="1:16" x14ac:dyDescent="0.35">
      <c r="A1831" s="23" t="s">
        <v>1135</v>
      </c>
      <c r="B1831" s="23">
        <v>1982</v>
      </c>
      <c r="C1831" s="23" t="s">
        <v>4809</v>
      </c>
      <c r="D1831" s="23">
        <v>15</v>
      </c>
      <c r="E1831" s="23">
        <v>2</v>
      </c>
      <c r="F1831" s="28">
        <v>19444.27</v>
      </c>
      <c r="G1831" s="23" t="s">
        <v>85</v>
      </c>
      <c r="H1831" s="23" t="s">
        <v>85</v>
      </c>
      <c r="I1831" s="23" t="s">
        <v>4805</v>
      </c>
      <c r="J1831" s="23">
        <f>IF(TRIM(B1831)="?",'Cleaning Summary'!$B$28,B1831)</f>
        <v>1982</v>
      </c>
      <c r="K1831" s="23" t="str">
        <f>IF(TRIM(C1831)="?",'Cleaning Summary'!$B$27,C1831)</f>
        <v>Dec</v>
      </c>
      <c r="L1831" s="23" t="str">
        <f>IF(TRIM(G1831)="?",'Cleaning Summary'!$B$40,G1831)</f>
        <v>tier - 1</v>
      </c>
      <c r="M1831" s="23" t="str">
        <f>IF(TRIM(H1831)="?",'Cleaning Summary'!$B$45,H1831)</f>
        <v>tier - 1</v>
      </c>
      <c r="N1831" s="23" t="str">
        <f>IF(TRIM(I1831)="?",'Cleaning Summary'!$B$29,I1831)</f>
        <v>R1013</v>
      </c>
      <c r="O1831" s="29">
        <f>DATE(J1831,MATCH(K1831,{"Jan","Feb","Mar","Apr","May","Jun","Jul","Aug","Sep","Oct","Nov","Dec"},0),D1831)</f>
        <v>30300</v>
      </c>
      <c r="P1831" s="23">
        <f>DATEDIF(O1831,'Cleaning Summary'!$B$62,"Y")</f>
        <v>40</v>
      </c>
    </row>
    <row r="1832" spans="1:16" x14ac:dyDescent="0.35">
      <c r="A1832" s="23" t="s">
        <v>1133</v>
      </c>
      <c r="B1832" s="23">
        <v>1987</v>
      </c>
      <c r="C1832" s="23" t="s">
        <v>4806</v>
      </c>
      <c r="D1832" s="23">
        <v>30</v>
      </c>
      <c r="E1832" s="23">
        <v>4</v>
      </c>
      <c r="F1832" s="28">
        <v>19496.72</v>
      </c>
      <c r="G1832" s="23" t="s">
        <v>85</v>
      </c>
      <c r="H1832" s="23" t="s">
        <v>87</v>
      </c>
      <c r="I1832" s="23" t="s">
        <v>4814</v>
      </c>
      <c r="J1832" s="23">
        <f>IF(TRIM(B1832)="?",'Cleaning Summary'!$B$28,B1832)</f>
        <v>1987</v>
      </c>
      <c r="K1832" s="23" t="str">
        <f>IF(TRIM(C1832)="?",'Cleaning Summary'!$B$27,C1832)</f>
        <v>Nov</v>
      </c>
      <c r="L1832" s="23" t="str">
        <f>IF(TRIM(G1832)="?",'Cleaning Summary'!$B$40,G1832)</f>
        <v>tier - 1</v>
      </c>
      <c r="M1832" s="23" t="str">
        <f>IF(TRIM(H1832)="?",'Cleaning Summary'!$B$45,H1832)</f>
        <v>tier - 3</v>
      </c>
      <c r="N1832" s="23" t="str">
        <f>IF(TRIM(I1832)="?",'Cleaning Summary'!$B$29,I1832)</f>
        <v>R1019</v>
      </c>
      <c r="O1832" s="29">
        <f>DATE(J1832,MATCH(K1832,{"Jan","Feb","Mar","Apr","May","Jun","Jul","Aug","Sep","Oct","Nov","Dec"},0),D1832)</f>
        <v>32111</v>
      </c>
      <c r="P1832" s="23">
        <f>DATEDIF(O1832,'Cleaning Summary'!$B$62,"Y")</f>
        <v>35</v>
      </c>
    </row>
    <row r="1833" spans="1:16" x14ac:dyDescent="0.35">
      <c r="A1833" s="23" t="s">
        <v>1131</v>
      </c>
      <c r="B1833" s="23">
        <v>1980</v>
      </c>
      <c r="C1833" s="23" t="s">
        <v>4806</v>
      </c>
      <c r="D1833" s="23">
        <v>8</v>
      </c>
      <c r="E1833" s="23">
        <v>0</v>
      </c>
      <c r="F1833" s="28">
        <v>19515.54</v>
      </c>
      <c r="G1833" s="23" t="s">
        <v>85</v>
      </c>
      <c r="H1833" s="23" t="s">
        <v>85</v>
      </c>
      <c r="I1833" s="23" t="s">
        <v>4805</v>
      </c>
      <c r="J1833" s="23">
        <f>IF(TRIM(B1833)="?",'Cleaning Summary'!$B$28,B1833)</f>
        <v>1980</v>
      </c>
      <c r="K1833" s="23" t="str">
        <f>IF(TRIM(C1833)="?",'Cleaning Summary'!$B$27,C1833)</f>
        <v>Nov</v>
      </c>
      <c r="L1833" s="23" t="str">
        <f>IF(TRIM(G1833)="?",'Cleaning Summary'!$B$40,G1833)</f>
        <v>tier - 1</v>
      </c>
      <c r="M1833" s="23" t="str">
        <f>IF(TRIM(H1833)="?",'Cleaning Summary'!$B$45,H1833)</f>
        <v>tier - 1</v>
      </c>
      <c r="N1833" s="23" t="str">
        <f>IF(TRIM(I1833)="?",'Cleaning Summary'!$B$29,I1833)</f>
        <v>R1013</v>
      </c>
      <c r="O1833" s="29">
        <f>DATE(J1833,MATCH(K1833,{"Jan","Feb","Mar","Apr","May","Jun","Jul","Aug","Sep","Oct","Nov","Dec"},0),D1833)</f>
        <v>29533</v>
      </c>
      <c r="P1833" s="23">
        <f>DATEDIF(O1833,'Cleaning Summary'!$B$62,"Y")</f>
        <v>42</v>
      </c>
    </row>
    <row r="1834" spans="1:16" x14ac:dyDescent="0.35">
      <c r="A1834" s="23" t="s">
        <v>1129</v>
      </c>
      <c r="B1834" s="23">
        <v>1992</v>
      </c>
      <c r="C1834" s="23" t="s">
        <v>4810</v>
      </c>
      <c r="D1834" s="23">
        <v>19</v>
      </c>
      <c r="E1834" s="23">
        <v>1</v>
      </c>
      <c r="F1834" s="28">
        <v>19521.97</v>
      </c>
      <c r="G1834" s="23" t="s">
        <v>85</v>
      </c>
      <c r="H1834" s="23" t="s">
        <v>86</v>
      </c>
      <c r="I1834" s="23" t="s">
        <v>4805</v>
      </c>
      <c r="J1834" s="23">
        <f>IF(TRIM(B1834)="?",'Cleaning Summary'!$B$28,B1834)</f>
        <v>1992</v>
      </c>
      <c r="K1834" s="23" t="str">
        <f>IF(TRIM(C1834)="?",'Cleaning Summary'!$B$27,C1834)</f>
        <v>Aug</v>
      </c>
      <c r="L1834" s="23" t="str">
        <f>IF(TRIM(G1834)="?",'Cleaning Summary'!$B$40,G1834)</f>
        <v>tier - 1</v>
      </c>
      <c r="M1834" s="23" t="str">
        <f>IF(TRIM(H1834)="?",'Cleaning Summary'!$B$45,H1834)</f>
        <v>tier - 2</v>
      </c>
      <c r="N1834" s="23" t="str">
        <f>IF(TRIM(I1834)="?",'Cleaning Summary'!$B$29,I1834)</f>
        <v>R1013</v>
      </c>
      <c r="O1834" s="29">
        <f>DATE(J1834,MATCH(K1834,{"Jan","Feb","Mar","Apr","May","Jun","Jul","Aug","Sep","Oct","Nov","Dec"},0),D1834)</f>
        <v>33835</v>
      </c>
      <c r="P1834" s="23">
        <f>DATEDIF(O1834,'Cleaning Summary'!$B$62,"Y")</f>
        <v>30</v>
      </c>
    </row>
    <row r="1835" spans="1:16" x14ac:dyDescent="0.35">
      <c r="A1835" s="23" t="s">
        <v>1127</v>
      </c>
      <c r="B1835" s="23">
        <v>1985</v>
      </c>
      <c r="C1835" s="23" t="s">
        <v>73</v>
      </c>
      <c r="D1835" s="23">
        <v>17</v>
      </c>
      <c r="E1835" s="23">
        <v>0</v>
      </c>
      <c r="F1835" s="28">
        <v>19539.240000000002</v>
      </c>
      <c r="G1835" s="23" t="s">
        <v>85</v>
      </c>
      <c r="H1835" s="23" t="s">
        <v>85</v>
      </c>
      <c r="I1835" s="23" t="s">
        <v>4805</v>
      </c>
      <c r="J1835" s="23">
        <f>IF(TRIM(B1835)="?",'Cleaning Summary'!$B$28,B1835)</f>
        <v>1985</v>
      </c>
      <c r="K1835" s="23" t="str">
        <f>IF(TRIM(C1835)="?",'Cleaning Summary'!$B$27,C1835)</f>
        <v>Sep</v>
      </c>
      <c r="L1835" s="23" t="str">
        <f>IF(TRIM(G1835)="?",'Cleaning Summary'!$B$40,G1835)</f>
        <v>tier - 1</v>
      </c>
      <c r="M1835" s="23" t="str">
        <f>IF(TRIM(H1835)="?",'Cleaning Summary'!$B$45,H1835)</f>
        <v>tier - 1</v>
      </c>
      <c r="N1835" s="23" t="str">
        <f>IF(TRIM(I1835)="?",'Cleaning Summary'!$B$29,I1835)</f>
        <v>R1013</v>
      </c>
      <c r="O1835" s="29">
        <f>DATE(J1835,MATCH(K1835,{"Jan","Feb","Mar","Apr","May","Jun","Jul","Aug","Sep","Oct","Nov","Dec"},0),D1835)</f>
        <v>31307</v>
      </c>
      <c r="P1835" s="23">
        <f>DATEDIF(O1835,'Cleaning Summary'!$B$62,"Y")</f>
        <v>37</v>
      </c>
    </row>
    <row r="1836" spans="1:16" x14ac:dyDescent="0.35">
      <c r="A1836" s="23" t="s">
        <v>1125</v>
      </c>
      <c r="B1836" s="23">
        <v>1963</v>
      </c>
      <c r="C1836" s="23" t="s">
        <v>4804</v>
      </c>
      <c r="D1836" s="23">
        <v>14</v>
      </c>
      <c r="E1836" s="23">
        <v>0</v>
      </c>
      <c r="F1836" s="28">
        <v>19551.34</v>
      </c>
      <c r="G1836" s="23" t="s">
        <v>85</v>
      </c>
      <c r="H1836" s="23" t="s">
        <v>87</v>
      </c>
      <c r="I1836" s="23" t="s">
        <v>4808</v>
      </c>
      <c r="J1836" s="23">
        <f>IF(TRIM(B1836)="?",'Cleaning Summary'!$B$28,B1836)</f>
        <v>1963</v>
      </c>
      <c r="K1836" s="23" t="str">
        <f>IF(TRIM(C1836)="?",'Cleaning Summary'!$B$27,C1836)</f>
        <v>Jul</v>
      </c>
      <c r="L1836" s="23" t="str">
        <f>IF(TRIM(G1836)="?",'Cleaning Summary'!$B$40,G1836)</f>
        <v>tier - 1</v>
      </c>
      <c r="M1836" s="23" t="str">
        <f>IF(TRIM(H1836)="?",'Cleaning Summary'!$B$45,H1836)</f>
        <v>tier - 3</v>
      </c>
      <c r="N1836" s="23" t="str">
        <f>IF(TRIM(I1836)="?",'Cleaning Summary'!$B$29,I1836)</f>
        <v>R1012</v>
      </c>
      <c r="O1836" s="29">
        <f>DATE(J1836,MATCH(K1836,{"Jan","Feb","Mar","Apr","May","Jun","Jul","Aug","Sep","Oct","Nov","Dec"},0),D1836)</f>
        <v>23206</v>
      </c>
      <c r="P1836" s="23">
        <f>DATEDIF(O1836,'Cleaning Summary'!$B$62,"Y")</f>
        <v>59</v>
      </c>
    </row>
    <row r="1837" spans="1:16" x14ac:dyDescent="0.35">
      <c r="A1837" s="23" t="s">
        <v>1123</v>
      </c>
      <c r="B1837" s="23">
        <v>1978</v>
      </c>
      <c r="C1837" s="23" t="s">
        <v>73</v>
      </c>
      <c r="D1837" s="23">
        <v>24</v>
      </c>
      <c r="E1837" s="23">
        <v>1</v>
      </c>
      <c r="F1837" s="28">
        <v>19594.810000000001</v>
      </c>
      <c r="G1837" s="23" t="s">
        <v>85</v>
      </c>
      <c r="H1837" s="23" t="s">
        <v>85</v>
      </c>
      <c r="I1837" s="23" t="s">
        <v>4818</v>
      </c>
      <c r="J1837" s="23">
        <f>IF(TRIM(B1837)="?",'Cleaning Summary'!$B$28,B1837)</f>
        <v>1978</v>
      </c>
      <c r="K1837" s="23" t="str">
        <f>IF(TRIM(C1837)="?",'Cleaning Summary'!$B$27,C1837)</f>
        <v>Sep</v>
      </c>
      <c r="L1837" s="23" t="str">
        <f>IF(TRIM(G1837)="?",'Cleaning Summary'!$B$40,G1837)</f>
        <v>tier - 1</v>
      </c>
      <c r="M1837" s="23" t="str">
        <f>IF(TRIM(H1837)="?",'Cleaning Summary'!$B$45,H1837)</f>
        <v>tier - 1</v>
      </c>
      <c r="N1837" s="23" t="str">
        <f>IF(TRIM(I1837)="?",'Cleaning Summary'!$B$29,I1837)</f>
        <v>R1024</v>
      </c>
      <c r="O1837" s="29">
        <f>DATE(J1837,MATCH(K1837,{"Jan","Feb","Mar","Apr","May","Jun","Jul","Aug","Sep","Oct","Nov","Dec"},0),D1837)</f>
        <v>28757</v>
      </c>
      <c r="P1837" s="23">
        <f>DATEDIF(O1837,'Cleaning Summary'!$B$62,"Y")</f>
        <v>44</v>
      </c>
    </row>
    <row r="1838" spans="1:16" x14ac:dyDescent="0.35">
      <c r="A1838" s="23" t="s">
        <v>1121</v>
      </c>
      <c r="B1838" s="23">
        <v>1994</v>
      </c>
      <c r="C1838" s="23" t="s">
        <v>4810</v>
      </c>
      <c r="D1838" s="23">
        <v>27</v>
      </c>
      <c r="E1838" s="23">
        <v>0</v>
      </c>
      <c r="F1838" s="28">
        <v>19673.34</v>
      </c>
      <c r="G1838" s="23" t="s">
        <v>85</v>
      </c>
      <c r="H1838" s="23" t="s">
        <v>86</v>
      </c>
      <c r="I1838" s="23" t="s">
        <v>4808</v>
      </c>
      <c r="J1838" s="23">
        <f>IF(TRIM(B1838)="?",'Cleaning Summary'!$B$28,B1838)</f>
        <v>1994</v>
      </c>
      <c r="K1838" s="23" t="str">
        <f>IF(TRIM(C1838)="?",'Cleaning Summary'!$B$27,C1838)</f>
        <v>Aug</v>
      </c>
      <c r="L1838" s="23" t="str">
        <f>IF(TRIM(G1838)="?",'Cleaning Summary'!$B$40,G1838)</f>
        <v>tier - 1</v>
      </c>
      <c r="M1838" s="23" t="str">
        <f>IF(TRIM(H1838)="?",'Cleaning Summary'!$B$45,H1838)</f>
        <v>tier - 2</v>
      </c>
      <c r="N1838" s="23" t="str">
        <f>IF(TRIM(I1838)="?",'Cleaning Summary'!$B$29,I1838)</f>
        <v>R1012</v>
      </c>
      <c r="O1838" s="29">
        <f>DATE(J1838,MATCH(K1838,{"Jan","Feb","Mar","Apr","May","Jun","Jul","Aug","Sep","Oct","Nov","Dec"},0),D1838)</f>
        <v>34573</v>
      </c>
      <c r="P1838" s="23">
        <f>DATEDIF(O1838,'Cleaning Summary'!$B$62,"Y")</f>
        <v>28</v>
      </c>
    </row>
    <row r="1839" spans="1:16" x14ac:dyDescent="0.35">
      <c r="A1839" s="23" t="s">
        <v>1119</v>
      </c>
      <c r="B1839" s="23">
        <v>1990</v>
      </c>
      <c r="C1839" s="23" t="s">
        <v>4810</v>
      </c>
      <c r="D1839" s="23">
        <v>8</v>
      </c>
      <c r="E1839" s="23">
        <v>1</v>
      </c>
      <c r="F1839" s="28">
        <v>19719.689999999999</v>
      </c>
      <c r="G1839" s="23" t="s">
        <v>85</v>
      </c>
      <c r="H1839" s="23" t="s">
        <v>86</v>
      </c>
      <c r="I1839" s="23" t="s">
        <v>4805</v>
      </c>
      <c r="J1839" s="23">
        <f>IF(TRIM(B1839)="?",'Cleaning Summary'!$B$28,B1839)</f>
        <v>1990</v>
      </c>
      <c r="K1839" s="23" t="str">
        <f>IF(TRIM(C1839)="?",'Cleaning Summary'!$B$27,C1839)</f>
        <v>Aug</v>
      </c>
      <c r="L1839" s="23" t="str">
        <f>IF(TRIM(G1839)="?",'Cleaning Summary'!$B$40,G1839)</f>
        <v>tier - 1</v>
      </c>
      <c r="M1839" s="23" t="str">
        <f>IF(TRIM(H1839)="?",'Cleaning Summary'!$B$45,H1839)</f>
        <v>tier - 2</v>
      </c>
      <c r="N1839" s="23" t="str">
        <f>IF(TRIM(I1839)="?",'Cleaning Summary'!$B$29,I1839)</f>
        <v>R1013</v>
      </c>
      <c r="O1839" s="29">
        <f>DATE(J1839,MATCH(K1839,{"Jan","Feb","Mar","Apr","May","Jun","Jul","Aug","Sep","Oct","Nov","Dec"},0),D1839)</f>
        <v>33093</v>
      </c>
      <c r="P1839" s="23">
        <f>DATEDIF(O1839,'Cleaning Summary'!$B$62,"Y")</f>
        <v>32</v>
      </c>
    </row>
    <row r="1840" spans="1:16" x14ac:dyDescent="0.35">
      <c r="A1840" s="23" t="s">
        <v>1117</v>
      </c>
      <c r="B1840" s="23">
        <v>1972</v>
      </c>
      <c r="C1840" s="23" t="s">
        <v>4807</v>
      </c>
      <c r="D1840" s="23">
        <v>14</v>
      </c>
      <c r="E1840" s="23">
        <v>3</v>
      </c>
      <c r="F1840" s="28">
        <v>19749.38</v>
      </c>
      <c r="G1840" s="23" t="s">
        <v>85</v>
      </c>
      <c r="H1840" s="23" t="s">
        <v>87</v>
      </c>
      <c r="I1840" s="23" t="s">
        <v>4805</v>
      </c>
      <c r="J1840" s="23">
        <f>IF(TRIM(B1840)="?",'Cleaning Summary'!$B$28,B1840)</f>
        <v>1972</v>
      </c>
      <c r="K1840" s="23" t="str">
        <f>IF(TRIM(C1840)="?",'Cleaning Summary'!$B$27,C1840)</f>
        <v>Jun</v>
      </c>
      <c r="L1840" s="23" t="str">
        <f>IF(TRIM(G1840)="?",'Cleaning Summary'!$B$40,G1840)</f>
        <v>tier - 1</v>
      </c>
      <c r="M1840" s="23" t="str">
        <f>IF(TRIM(H1840)="?",'Cleaning Summary'!$B$45,H1840)</f>
        <v>tier - 3</v>
      </c>
      <c r="N1840" s="23" t="str">
        <f>IF(TRIM(I1840)="?",'Cleaning Summary'!$B$29,I1840)</f>
        <v>R1013</v>
      </c>
      <c r="O1840" s="29">
        <f>DATE(J1840,MATCH(K1840,{"Jan","Feb","Mar","Apr","May","Jun","Jul","Aug","Sep","Oct","Nov","Dec"},0),D1840)</f>
        <v>26464</v>
      </c>
      <c r="P1840" s="23">
        <f>DATEDIF(O1840,'Cleaning Summary'!$B$62,"Y")</f>
        <v>50</v>
      </c>
    </row>
    <row r="1841" spans="1:16" x14ac:dyDescent="0.35">
      <c r="A1841" s="23" t="s">
        <v>1115</v>
      </c>
      <c r="B1841" s="23">
        <v>1979</v>
      </c>
      <c r="C1841" s="23" t="s">
        <v>4811</v>
      </c>
      <c r="D1841" s="23">
        <v>30</v>
      </c>
      <c r="E1841" s="23">
        <v>2</v>
      </c>
      <c r="F1841" s="28">
        <v>19798.05</v>
      </c>
      <c r="G1841" s="23" t="s">
        <v>85</v>
      </c>
      <c r="H1841" s="23" t="s">
        <v>85</v>
      </c>
      <c r="I1841" s="23" t="s">
        <v>4818</v>
      </c>
      <c r="J1841" s="23">
        <f>IF(TRIM(B1841)="?",'Cleaning Summary'!$B$28,B1841)</f>
        <v>1979</v>
      </c>
      <c r="K1841" s="23" t="str">
        <f>IF(TRIM(C1841)="?",'Cleaning Summary'!$B$27,C1841)</f>
        <v>Oct</v>
      </c>
      <c r="L1841" s="23" t="str">
        <f>IF(TRIM(G1841)="?",'Cleaning Summary'!$B$40,G1841)</f>
        <v>tier - 1</v>
      </c>
      <c r="M1841" s="23" t="str">
        <f>IF(TRIM(H1841)="?",'Cleaning Summary'!$B$45,H1841)</f>
        <v>tier - 1</v>
      </c>
      <c r="N1841" s="23" t="str">
        <f>IF(TRIM(I1841)="?",'Cleaning Summary'!$B$29,I1841)</f>
        <v>R1024</v>
      </c>
      <c r="O1841" s="29">
        <f>DATE(J1841,MATCH(K1841,{"Jan","Feb","Mar","Apr","May","Jun","Jul","Aug","Sep","Oct","Nov","Dec"},0),D1841)</f>
        <v>29158</v>
      </c>
      <c r="P1841" s="23">
        <f>DATEDIF(O1841,'Cleaning Summary'!$B$62,"Y")</f>
        <v>43</v>
      </c>
    </row>
    <row r="1842" spans="1:16" x14ac:dyDescent="0.35">
      <c r="A1842" s="23" t="s">
        <v>1113</v>
      </c>
      <c r="B1842" s="23">
        <v>1997</v>
      </c>
      <c r="C1842" s="23" t="s">
        <v>4811</v>
      </c>
      <c r="D1842" s="23">
        <v>18</v>
      </c>
      <c r="E1842" s="23">
        <v>3</v>
      </c>
      <c r="F1842" s="28">
        <v>19933.46</v>
      </c>
      <c r="G1842" s="23" t="s">
        <v>85</v>
      </c>
      <c r="H1842" s="23" t="s">
        <v>87</v>
      </c>
      <c r="I1842" s="23" t="s">
        <v>4812</v>
      </c>
      <c r="J1842" s="23">
        <f>IF(TRIM(B1842)="?",'Cleaning Summary'!$B$28,B1842)</f>
        <v>1997</v>
      </c>
      <c r="K1842" s="23" t="str">
        <f>IF(TRIM(C1842)="?",'Cleaning Summary'!$B$27,C1842)</f>
        <v>Oct</v>
      </c>
      <c r="L1842" s="23" t="str">
        <f>IF(TRIM(G1842)="?",'Cleaning Summary'!$B$40,G1842)</f>
        <v>tier - 1</v>
      </c>
      <c r="M1842" s="23" t="str">
        <f>IF(TRIM(H1842)="?",'Cleaning Summary'!$B$45,H1842)</f>
        <v>tier - 3</v>
      </c>
      <c r="N1842" s="23" t="str">
        <f>IF(TRIM(I1842)="?",'Cleaning Summary'!$B$29,I1842)</f>
        <v>R1011</v>
      </c>
      <c r="O1842" s="29">
        <f>DATE(J1842,MATCH(K1842,{"Jan","Feb","Mar","Apr","May","Jun","Jul","Aug","Sep","Oct","Nov","Dec"},0),D1842)</f>
        <v>35721</v>
      </c>
      <c r="P1842" s="23">
        <f>DATEDIF(O1842,'Cleaning Summary'!$B$62,"Y")</f>
        <v>25</v>
      </c>
    </row>
    <row r="1843" spans="1:16" x14ac:dyDescent="0.35">
      <c r="A1843" s="23" t="s">
        <v>1111</v>
      </c>
      <c r="B1843" s="23">
        <v>1980</v>
      </c>
      <c r="C1843" s="23" t="s">
        <v>4811</v>
      </c>
      <c r="D1843" s="23">
        <v>9</v>
      </c>
      <c r="E1843" s="23">
        <v>0</v>
      </c>
      <c r="F1843" s="28">
        <v>19964.75</v>
      </c>
      <c r="G1843" s="23" t="s">
        <v>85</v>
      </c>
      <c r="H1843" s="23" t="s">
        <v>86</v>
      </c>
      <c r="I1843" s="23" t="s">
        <v>4818</v>
      </c>
      <c r="J1843" s="23">
        <f>IF(TRIM(B1843)="?",'Cleaning Summary'!$B$28,B1843)</f>
        <v>1980</v>
      </c>
      <c r="K1843" s="23" t="str">
        <f>IF(TRIM(C1843)="?",'Cleaning Summary'!$B$27,C1843)</f>
        <v>Oct</v>
      </c>
      <c r="L1843" s="23" t="str">
        <f>IF(TRIM(G1843)="?",'Cleaning Summary'!$B$40,G1843)</f>
        <v>tier - 1</v>
      </c>
      <c r="M1843" s="23" t="str">
        <f>IF(TRIM(H1843)="?",'Cleaning Summary'!$B$45,H1843)</f>
        <v>tier - 2</v>
      </c>
      <c r="N1843" s="23" t="str">
        <f>IF(TRIM(I1843)="?",'Cleaning Summary'!$B$29,I1843)</f>
        <v>R1024</v>
      </c>
      <c r="O1843" s="29">
        <f>DATE(J1843,MATCH(K1843,{"Jan","Feb","Mar","Apr","May","Jun","Jul","Aug","Sep","Oct","Nov","Dec"},0),D1843)</f>
        <v>29503</v>
      </c>
      <c r="P1843" s="23">
        <f>DATEDIF(O1843,'Cleaning Summary'!$B$62,"Y")</f>
        <v>42</v>
      </c>
    </row>
    <row r="1844" spans="1:16" x14ac:dyDescent="0.35">
      <c r="A1844" s="23" t="s">
        <v>1109</v>
      </c>
      <c r="B1844" s="23">
        <v>1966</v>
      </c>
      <c r="C1844" s="23" t="s">
        <v>4810</v>
      </c>
      <c r="D1844" s="23">
        <v>10</v>
      </c>
      <c r="E1844" s="23">
        <v>0</v>
      </c>
      <c r="F1844" s="28">
        <v>19995.29</v>
      </c>
      <c r="G1844" s="23" t="s">
        <v>85</v>
      </c>
      <c r="H1844" s="23" t="s">
        <v>87</v>
      </c>
      <c r="I1844" s="23" t="s">
        <v>4824</v>
      </c>
      <c r="J1844" s="23">
        <f>IF(TRIM(B1844)="?",'Cleaning Summary'!$B$28,B1844)</f>
        <v>1966</v>
      </c>
      <c r="K1844" s="23" t="str">
        <f>IF(TRIM(C1844)="?",'Cleaning Summary'!$B$27,C1844)</f>
        <v>Aug</v>
      </c>
      <c r="L1844" s="23" t="str">
        <f>IF(TRIM(G1844)="?",'Cleaning Summary'!$B$40,G1844)</f>
        <v>tier - 1</v>
      </c>
      <c r="M1844" s="23" t="str">
        <f>IF(TRIM(H1844)="?",'Cleaning Summary'!$B$45,H1844)</f>
        <v>tier - 3</v>
      </c>
      <c r="N1844" s="23" t="str">
        <f>IF(TRIM(I1844)="?",'Cleaning Summary'!$B$29,I1844)</f>
        <v>R1026</v>
      </c>
      <c r="O1844" s="29">
        <f>DATE(J1844,MATCH(K1844,{"Jan","Feb","Mar","Apr","May","Jun","Jul","Aug","Sep","Oct","Nov","Dec"},0),D1844)</f>
        <v>24329</v>
      </c>
      <c r="P1844" s="23">
        <f>DATEDIF(O1844,'Cleaning Summary'!$B$62,"Y")</f>
        <v>56</v>
      </c>
    </row>
    <row r="1845" spans="1:16" x14ac:dyDescent="0.35">
      <c r="A1845" s="23" t="s">
        <v>1107</v>
      </c>
      <c r="B1845" s="23">
        <v>1988</v>
      </c>
      <c r="C1845" s="23" t="s">
        <v>4804</v>
      </c>
      <c r="D1845" s="23">
        <v>25</v>
      </c>
      <c r="E1845" s="23">
        <v>1</v>
      </c>
      <c r="F1845" s="28">
        <v>20009.63</v>
      </c>
      <c r="G1845" s="23" t="s">
        <v>86</v>
      </c>
      <c r="H1845" s="23" t="s">
        <v>85</v>
      </c>
      <c r="I1845" s="23" t="s">
        <v>4808</v>
      </c>
      <c r="J1845" s="23">
        <f>IF(TRIM(B1845)="?",'Cleaning Summary'!$B$28,B1845)</f>
        <v>1988</v>
      </c>
      <c r="K1845" s="23" t="str">
        <f>IF(TRIM(C1845)="?",'Cleaning Summary'!$B$27,C1845)</f>
        <v>Jul</v>
      </c>
      <c r="L1845" s="23" t="str">
        <f>IF(TRIM(G1845)="?",'Cleaning Summary'!$B$40,G1845)</f>
        <v>tier - 2</v>
      </c>
      <c r="M1845" s="23" t="str">
        <f>IF(TRIM(H1845)="?",'Cleaning Summary'!$B$45,H1845)</f>
        <v>tier - 1</v>
      </c>
      <c r="N1845" s="23" t="str">
        <f>IF(TRIM(I1845)="?",'Cleaning Summary'!$B$29,I1845)</f>
        <v>R1012</v>
      </c>
      <c r="O1845" s="29">
        <f>DATE(J1845,MATCH(K1845,{"Jan","Feb","Mar","Apr","May","Jun","Jul","Aug","Sep","Oct","Nov","Dec"},0),D1845)</f>
        <v>32349</v>
      </c>
      <c r="P1845" s="23">
        <f>DATEDIF(O1845,'Cleaning Summary'!$B$62,"Y")</f>
        <v>34</v>
      </c>
    </row>
    <row r="1846" spans="1:16" x14ac:dyDescent="0.35">
      <c r="A1846" s="23" t="s">
        <v>1105</v>
      </c>
      <c r="B1846" s="23">
        <v>1983</v>
      </c>
      <c r="C1846" s="23" t="s">
        <v>4811</v>
      </c>
      <c r="D1846" s="23">
        <v>6</v>
      </c>
      <c r="E1846" s="23">
        <v>0</v>
      </c>
      <c r="F1846" s="28">
        <v>20149.32</v>
      </c>
      <c r="G1846" s="23" t="s">
        <v>86</v>
      </c>
      <c r="H1846" s="23" t="s">
        <v>85</v>
      </c>
      <c r="I1846" s="23" t="s">
        <v>4815</v>
      </c>
      <c r="J1846" s="23">
        <f>IF(TRIM(B1846)="?",'Cleaning Summary'!$B$28,B1846)</f>
        <v>1983</v>
      </c>
      <c r="K1846" s="23" t="str">
        <f>IF(TRIM(C1846)="?",'Cleaning Summary'!$B$27,C1846)</f>
        <v>Oct</v>
      </c>
      <c r="L1846" s="23" t="str">
        <f>IF(TRIM(G1846)="?",'Cleaning Summary'!$B$40,G1846)</f>
        <v>tier - 2</v>
      </c>
      <c r="M1846" s="23" t="str">
        <f>IF(TRIM(H1846)="?",'Cleaning Summary'!$B$45,H1846)</f>
        <v>tier - 1</v>
      </c>
      <c r="N1846" s="23" t="str">
        <f>IF(TRIM(I1846)="?",'Cleaning Summary'!$B$29,I1846)</f>
        <v>R1016</v>
      </c>
      <c r="O1846" s="29">
        <f>DATE(J1846,MATCH(K1846,{"Jan","Feb","Mar","Apr","May","Jun","Jul","Aug","Sep","Oct","Nov","Dec"},0),D1846)</f>
        <v>30595</v>
      </c>
      <c r="P1846" s="23">
        <f>DATEDIF(O1846,'Cleaning Summary'!$B$62,"Y")</f>
        <v>39</v>
      </c>
    </row>
    <row r="1847" spans="1:16" x14ac:dyDescent="0.35">
      <c r="A1847" s="23" t="s">
        <v>1103</v>
      </c>
      <c r="B1847" s="23">
        <v>2002</v>
      </c>
      <c r="C1847" s="23" t="s">
        <v>4804</v>
      </c>
      <c r="D1847" s="23">
        <v>9</v>
      </c>
      <c r="E1847" s="23">
        <v>0</v>
      </c>
      <c r="F1847" s="28">
        <v>20167.34</v>
      </c>
      <c r="G1847" s="23" t="s">
        <v>87</v>
      </c>
      <c r="H1847" s="23" t="s">
        <v>87</v>
      </c>
      <c r="I1847" s="23" t="s">
        <v>4812</v>
      </c>
      <c r="J1847" s="23">
        <f>IF(TRIM(B1847)="?",'Cleaning Summary'!$B$28,B1847)</f>
        <v>2002</v>
      </c>
      <c r="K1847" s="23" t="str">
        <f>IF(TRIM(C1847)="?",'Cleaning Summary'!$B$27,C1847)</f>
        <v>Jul</v>
      </c>
      <c r="L1847" s="23" t="str">
        <f>IF(TRIM(G1847)="?",'Cleaning Summary'!$B$40,G1847)</f>
        <v>tier - 3</v>
      </c>
      <c r="M1847" s="23" t="str">
        <f>IF(TRIM(H1847)="?",'Cleaning Summary'!$B$45,H1847)</f>
        <v>tier - 3</v>
      </c>
      <c r="N1847" s="23" t="str">
        <f>IF(TRIM(I1847)="?",'Cleaning Summary'!$B$29,I1847)</f>
        <v>R1011</v>
      </c>
      <c r="O1847" s="29">
        <f>DATE(J1847,MATCH(K1847,{"Jan","Feb","Mar","Apr","May","Jun","Jul","Aug","Sep","Oct","Nov","Dec"},0),D1847)</f>
        <v>37446</v>
      </c>
      <c r="P1847" s="23">
        <f>DATEDIF(O1847,'Cleaning Summary'!$B$62,"Y")</f>
        <v>20</v>
      </c>
    </row>
    <row r="1848" spans="1:16" x14ac:dyDescent="0.35">
      <c r="A1848" s="23" t="s">
        <v>1101</v>
      </c>
      <c r="B1848" s="23">
        <v>1994</v>
      </c>
      <c r="C1848" s="23" t="s">
        <v>4807</v>
      </c>
      <c r="D1848" s="23">
        <v>8</v>
      </c>
      <c r="E1848" s="23">
        <v>2</v>
      </c>
      <c r="F1848" s="28">
        <v>20177.669999999998</v>
      </c>
      <c r="G1848" s="23" t="s">
        <v>86</v>
      </c>
      <c r="H1848" s="23" t="s">
        <v>85</v>
      </c>
      <c r="I1848" s="23" t="s">
        <v>4812</v>
      </c>
      <c r="J1848" s="23">
        <f>IF(TRIM(B1848)="?",'Cleaning Summary'!$B$28,B1848)</f>
        <v>1994</v>
      </c>
      <c r="K1848" s="23" t="str">
        <f>IF(TRIM(C1848)="?",'Cleaning Summary'!$B$27,C1848)</f>
        <v>Jun</v>
      </c>
      <c r="L1848" s="23" t="str">
        <f>IF(TRIM(G1848)="?",'Cleaning Summary'!$B$40,G1848)</f>
        <v>tier - 2</v>
      </c>
      <c r="M1848" s="23" t="str">
        <f>IF(TRIM(H1848)="?",'Cleaning Summary'!$B$45,H1848)</f>
        <v>tier - 1</v>
      </c>
      <c r="N1848" s="23" t="str">
        <f>IF(TRIM(I1848)="?",'Cleaning Summary'!$B$29,I1848)</f>
        <v>R1011</v>
      </c>
      <c r="O1848" s="29">
        <f>DATE(J1848,MATCH(K1848,{"Jan","Feb","Mar","Apr","May","Jun","Jul","Aug","Sep","Oct","Nov","Dec"},0),D1848)</f>
        <v>34493</v>
      </c>
      <c r="P1848" s="23">
        <f>DATEDIF(O1848,'Cleaning Summary'!$B$62,"Y")</f>
        <v>29</v>
      </c>
    </row>
    <row r="1849" spans="1:16" x14ac:dyDescent="0.35">
      <c r="A1849" s="23" t="s">
        <v>1099</v>
      </c>
      <c r="B1849" s="23">
        <v>1987</v>
      </c>
      <c r="C1849" s="23" t="s">
        <v>4811</v>
      </c>
      <c r="D1849" s="23">
        <v>17</v>
      </c>
      <c r="E1849" s="23">
        <v>0</v>
      </c>
      <c r="F1849" s="28">
        <v>20234.849999999999</v>
      </c>
      <c r="G1849" s="23" t="s">
        <v>86</v>
      </c>
      <c r="H1849" s="23" t="s">
        <v>87</v>
      </c>
      <c r="I1849" s="23" t="s">
        <v>4808</v>
      </c>
      <c r="J1849" s="23">
        <f>IF(TRIM(B1849)="?",'Cleaning Summary'!$B$28,B1849)</f>
        <v>1987</v>
      </c>
      <c r="K1849" s="23" t="str">
        <f>IF(TRIM(C1849)="?",'Cleaning Summary'!$B$27,C1849)</f>
        <v>Oct</v>
      </c>
      <c r="L1849" s="23" t="str">
        <f>IF(TRIM(G1849)="?",'Cleaning Summary'!$B$40,G1849)</f>
        <v>tier - 2</v>
      </c>
      <c r="M1849" s="23" t="str">
        <f>IF(TRIM(H1849)="?",'Cleaning Summary'!$B$45,H1849)</f>
        <v>tier - 3</v>
      </c>
      <c r="N1849" s="23" t="str">
        <f>IF(TRIM(I1849)="?",'Cleaning Summary'!$B$29,I1849)</f>
        <v>R1012</v>
      </c>
      <c r="O1849" s="29">
        <f>DATE(J1849,MATCH(K1849,{"Jan","Feb","Mar","Apr","May","Jun","Jul","Aug","Sep","Oct","Nov","Dec"},0),D1849)</f>
        <v>32067</v>
      </c>
      <c r="P1849" s="23">
        <f>DATEDIF(O1849,'Cleaning Summary'!$B$62,"Y")</f>
        <v>35</v>
      </c>
    </row>
    <row r="1850" spans="1:16" x14ac:dyDescent="0.35">
      <c r="A1850" s="23" t="s">
        <v>1097</v>
      </c>
      <c r="B1850" s="23">
        <v>1966</v>
      </c>
      <c r="C1850" s="23" t="s">
        <v>4810</v>
      </c>
      <c r="D1850" s="23">
        <v>22</v>
      </c>
      <c r="E1850" s="23">
        <v>0</v>
      </c>
      <c r="F1850" s="28">
        <v>20253.84</v>
      </c>
      <c r="G1850" s="23" t="s">
        <v>86</v>
      </c>
      <c r="H1850" s="23" t="s">
        <v>87</v>
      </c>
      <c r="I1850" s="23" t="s">
        <v>4808</v>
      </c>
      <c r="J1850" s="23">
        <f>IF(TRIM(B1850)="?",'Cleaning Summary'!$B$28,B1850)</f>
        <v>1966</v>
      </c>
      <c r="K1850" s="23" t="str">
        <f>IF(TRIM(C1850)="?",'Cleaning Summary'!$B$27,C1850)</f>
        <v>Aug</v>
      </c>
      <c r="L1850" s="23" t="str">
        <f>IF(TRIM(G1850)="?",'Cleaning Summary'!$B$40,G1850)</f>
        <v>tier - 2</v>
      </c>
      <c r="M1850" s="23" t="str">
        <f>IF(TRIM(H1850)="?",'Cleaning Summary'!$B$45,H1850)</f>
        <v>tier - 3</v>
      </c>
      <c r="N1850" s="23" t="str">
        <f>IF(TRIM(I1850)="?",'Cleaning Summary'!$B$29,I1850)</f>
        <v>R1012</v>
      </c>
      <c r="O1850" s="29">
        <f>DATE(J1850,MATCH(K1850,{"Jan","Feb","Mar","Apr","May","Jun","Jul","Aug","Sep","Oct","Nov","Dec"},0),D1850)</f>
        <v>24341</v>
      </c>
      <c r="P1850" s="23">
        <f>DATEDIF(O1850,'Cleaning Summary'!$B$62,"Y")</f>
        <v>56</v>
      </c>
    </row>
    <row r="1851" spans="1:16" x14ac:dyDescent="0.35">
      <c r="A1851" s="23" t="s">
        <v>1095</v>
      </c>
      <c r="B1851" s="23">
        <v>1993</v>
      </c>
      <c r="C1851" s="23" t="s">
        <v>73</v>
      </c>
      <c r="D1851" s="23">
        <v>7</v>
      </c>
      <c r="E1851" s="23">
        <v>1</v>
      </c>
      <c r="F1851" s="28">
        <v>20277.810000000001</v>
      </c>
      <c r="G1851" s="23" t="s">
        <v>87</v>
      </c>
      <c r="H1851" s="23" t="s">
        <v>87</v>
      </c>
      <c r="I1851" s="23" t="s">
        <v>4815</v>
      </c>
      <c r="J1851" s="23">
        <f>IF(TRIM(B1851)="?",'Cleaning Summary'!$B$28,B1851)</f>
        <v>1993</v>
      </c>
      <c r="K1851" s="23" t="str">
        <f>IF(TRIM(C1851)="?",'Cleaning Summary'!$B$27,C1851)</f>
        <v>Sep</v>
      </c>
      <c r="L1851" s="23" t="str">
        <f>IF(TRIM(G1851)="?",'Cleaning Summary'!$B$40,G1851)</f>
        <v>tier - 3</v>
      </c>
      <c r="M1851" s="23" t="str">
        <f>IF(TRIM(H1851)="?",'Cleaning Summary'!$B$45,H1851)</f>
        <v>tier - 3</v>
      </c>
      <c r="N1851" s="23" t="str">
        <f>IF(TRIM(I1851)="?",'Cleaning Summary'!$B$29,I1851)</f>
        <v>R1016</v>
      </c>
      <c r="O1851" s="29">
        <f>DATE(J1851,MATCH(K1851,{"Jan","Feb","Mar","Apr","May","Jun","Jul","Aug","Sep","Oct","Nov","Dec"},0),D1851)</f>
        <v>34219</v>
      </c>
      <c r="P1851" s="23">
        <f>DATEDIF(O1851,'Cleaning Summary'!$B$62,"Y")</f>
        <v>29</v>
      </c>
    </row>
    <row r="1852" spans="1:16" x14ac:dyDescent="0.35">
      <c r="A1852" s="23" t="s">
        <v>1093</v>
      </c>
      <c r="B1852" s="23">
        <v>1985</v>
      </c>
      <c r="C1852" s="23" t="s">
        <v>73</v>
      </c>
      <c r="D1852" s="23">
        <v>17</v>
      </c>
      <c r="E1852" s="23">
        <v>1</v>
      </c>
      <c r="F1852" s="28">
        <v>20296.86</v>
      </c>
      <c r="G1852" s="23" t="s">
        <v>87</v>
      </c>
      <c r="H1852" s="23" t="s">
        <v>85</v>
      </c>
      <c r="I1852" s="23" t="s">
        <v>4818</v>
      </c>
      <c r="J1852" s="23">
        <f>IF(TRIM(B1852)="?",'Cleaning Summary'!$B$28,B1852)</f>
        <v>1985</v>
      </c>
      <c r="K1852" s="23" t="str">
        <f>IF(TRIM(C1852)="?",'Cleaning Summary'!$B$27,C1852)</f>
        <v>Sep</v>
      </c>
      <c r="L1852" s="23" t="str">
        <f>IF(TRIM(G1852)="?",'Cleaning Summary'!$B$40,G1852)</f>
        <v>tier - 3</v>
      </c>
      <c r="M1852" s="23" t="str">
        <f>IF(TRIM(H1852)="?",'Cleaning Summary'!$B$45,H1852)</f>
        <v>tier - 1</v>
      </c>
      <c r="N1852" s="23" t="str">
        <f>IF(TRIM(I1852)="?",'Cleaning Summary'!$B$29,I1852)</f>
        <v>R1024</v>
      </c>
      <c r="O1852" s="29">
        <f>DATE(J1852,MATCH(K1852,{"Jan","Feb","Mar","Apr","May","Jun","Jul","Aug","Sep","Oct","Nov","Dec"},0),D1852)</f>
        <v>31307</v>
      </c>
      <c r="P1852" s="23">
        <f>DATEDIF(O1852,'Cleaning Summary'!$B$62,"Y")</f>
        <v>37</v>
      </c>
    </row>
    <row r="1853" spans="1:16" x14ac:dyDescent="0.35">
      <c r="A1853" s="23" t="s">
        <v>1091</v>
      </c>
      <c r="B1853" s="23">
        <v>1962</v>
      </c>
      <c r="C1853" s="23" t="s">
        <v>4804</v>
      </c>
      <c r="D1853" s="23">
        <v>2</v>
      </c>
      <c r="E1853" s="23">
        <v>0</v>
      </c>
      <c r="F1853" s="28">
        <v>20354.5</v>
      </c>
      <c r="G1853" s="23" t="s">
        <v>87</v>
      </c>
      <c r="H1853" s="23" t="s">
        <v>86</v>
      </c>
      <c r="I1853" s="23" t="s">
        <v>4824</v>
      </c>
      <c r="J1853" s="23">
        <f>IF(TRIM(B1853)="?",'Cleaning Summary'!$B$28,B1853)</f>
        <v>1962</v>
      </c>
      <c r="K1853" s="23" t="str">
        <f>IF(TRIM(C1853)="?",'Cleaning Summary'!$B$27,C1853)</f>
        <v>Jul</v>
      </c>
      <c r="L1853" s="23" t="str">
        <f>IF(TRIM(G1853)="?",'Cleaning Summary'!$B$40,G1853)</f>
        <v>tier - 3</v>
      </c>
      <c r="M1853" s="23" t="str">
        <f>IF(TRIM(H1853)="?",'Cleaning Summary'!$B$45,H1853)</f>
        <v>tier - 2</v>
      </c>
      <c r="N1853" s="23" t="str">
        <f>IF(TRIM(I1853)="?",'Cleaning Summary'!$B$29,I1853)</f>
        <v>R1026</v>
      </c>
      <c r="O1853" s="29">
        <f>DATE(J1853,MATCH(K1853,{"Jan","Feb","Mar","Apr","May","Jun","Jul","Aug","Sep","Oct","Nov","Dec"},0),D1853)</f>
        <v>22829</v>
      </c>
      <c r="P1853" s="23">
        <f>DATEDIF(O1853,'Cleaning Summary'!$B$62,"Y")</f>
        <v>60</v>
      </c>
    </row>
    <row r="1854" spans="1:16" x14ac:dyDescent="0.35">
      <c r="A1854" s="23" t="s">
        <v>1089</v>
      </c>
      <c r="B1854" s="23">
        <v>1985</v>
      </c>
      <c r="C1854" s="23" t="s">
        <v>4804</v>
      </c>
      <c r="D1854" s="23">
        <v>12</v>
      </c>
      <c r="E1854" s="23">
        <v>0</v>
      </c>
      <c r="F1854" s="28">
        <v>20420.599999999999</v>
      </c>
      <c r="G1854" s="23" t="s">
        <v>87</v>
      </c>
      <c r="H1854" s="23" t="s">
        <v>86</v>
      </c>
      <c r="I1854" s="23" t="s">
        <v>4812</v>
      </c>
      <c r="J1854" s="23">
        <f>IF(TRIM(B1854)="?",'Cleaning Summary'!$B$28,B1854)</f>
        <v>1985</v>
      </c>
      <c r="K1854" s="23" t="str">
        <f>IF(TRIM(C1854)="?",'Cleaning Summary'!$B$27,C1854)</f>
        <v>Jul</v>
      </c>
      <c r="L1854" s="23" t="str">
        <f>IF(TRIM(G1854)="?",'Cleaning Summary'!$B$40,G1854)</f>
        <v>tier - 3</v>
      </c>
      <c r="M1854" s="23" t="str">
        <f>IF(TRIM(H1854)="?",'Cleaning Summary'!$B$45,H1854)</f>
        <v>tier - 2</v>
      </c>
      <c r="N1854" s="23" t="str">
        <f>IF(TRIM(I1854)="?",'Cleaning Summary'!$B$29,I1854)</f>
        <v>R1011</v>
      </c>
      <c r="O1854" s="29">
        <f>DATE(J1854,MATCH(K1854,{"Jan","Feb","Mar","Apr","May","Jun","Jul","Aug","Sep","Oct","Nov","Dec"},0),D1854)</f>
        <v>31240</v>
      </c>
      <c r="P1854" s="23">
        <f>DATEDIF(O1854,'Cleaning Summary'!$B$62,"Y")</f>
        <v>37</v>
      </c>
    </row>
    <row r="1855" spans="1:16" x14ac:dyDescent="0.35">
      <c r="A1855" s="23" t="s">
        <v>1087</v>
      </c>
      <c r="B1855" s="23">
        <v>1962</v>
      </c>
      <c r="C1855" s="23" t="s">
        <v>4811</v>
      </c>
      <c r="D1855" s="23">
        <v>18</v>
      </c>
      <c r="E1855" s="23">
        <v>0</v>
      </c>
      <c r="F1855" s="28">
        <v>20446.849999999999</v>
      </c>
      <c r="G1855" s="23" t="s">
        <v>86</v>
      </c>
      <c r="H1855" s="23" t="s">
        <v>85</v>
      </c>
      <c r="I1855" s="23" t="s">
        <v>4808</v>
      </c>
      <c r="J1855" s="23">
        <f>IF(TRIM(B1855)="?",'Cleaning Summary'!$B$28,B1855)</f>
        <v>1962</v>
      </c>
      <c r="K1855" s="23" t="str">
        <f>IF(TRIM(C1855)="?",'Cleaning Summary'!$B$27,C1855)</f>
        <v>Oct</v>
      </c>
      <c r="L1855" s="23" t="str">
        <f>IF(TRIM(G1855)="?",'Cleaning Summary'!$B$40,G1855)</f>
        <v>tier - 2</v>
      </c>
      <c r="M1855" s="23" t="str">
        <f>IF(TRIM(H1855)="?",'Cleaning Summary'!$B$45,H1855)</f>
        <v>tier - 1</v>
      </c>
      <c r="N1855" s="23" t="str">
        <f>IF(TRIM(I1855)="?",'Cleaning Summary'!$B$29,I1855)</f>
        <v>R1012</v>
      </c>
      <c r="O1855" s="29">
        <f>DATE(J1855,MATCH(K1855,{"Jan","Feb","Mar","Apr","May","Jun","Jul","Aug","Sep","Oct","Nov","Dec"},0),D1855)</f>
        <v>22937</v>
      </c>
      <c r="P1855" s="23">
        <f>DATEDIF(O1855,'Cleaning Summary'!$B$62,"Y")</f>
        <v>60</v>
      </c>
    </row>
    <row r="1856" spans="1:16" x14ac:dyDescent="0.35">
      <c r="A1856" s="23" t="s">
        <v>1085</v>
      </c>
      <c r="B1856" s="23">
        <v>1969</v>
      </c>
      <c r="C1856" s="23" t="s">
        <v>4811</v>
      </c>
      <c r="D1856" s="23">
        <v>13</v>
      </c>
      <c r="E1856" s="23">
        <v>3</v>
      </c>
      <c r="F1856" s="28">
        <v>20463</v>
      </c>
      <c r="G1856" s="23" t="s">
        <v>86</v>
      </c>
      <c r="H1856" s="23" t="s">
        <v>86</v>
      </c>
      <c r="I1856" s="23" t="s">
        <v>4805</v>
      </c>
      <c r="J1856" s="23">
        <f>IF(TRIM(B1856)="?",'Cleaning Summary'!$B$28,B1856)</f>
        <v>1969</v>
      </c>
      <c r="K1856" s="23" t="str">
        <f>IF(TRIM(C1856)="?",'Cleaning Summary'!$B$27,C1856)</f>
        <v>Oct</v>
      </c>
      <c r="L1856" s="23" t="str">
        <f>IF(TRIM(G1856)="?",'Cleaning Summary'!$B$40,G1856)</f>
        <v>tier - 2</v>
      </c>
      <c r="M1856" s="23" t="str">
        <f>IF(TRIM(H1856)="?",'Cleaning Summary'!$B$45,H1856)</f>
        <v>tier - 2</v>
      </c>
      <c r="N1856" s="23" t="str">
        <f>IF(TRIM(I1856)="?",'Cleaning Summary'!$B$29,I1856)</f>
        <v>R1013</v>
      </c>
      <c r="O1856" s="29">
        <f>DATE(J1856,MATCH(K1856,{"Jan","Feb","Mar","Apr","May","Jun","Jul","Aug","Sep","Oct","Nov","Dec"},0),D1856)</f>
        <v>25489</v>
      </c>
      <c r="P1856" s="23">
        <f>DATEDIF(O1856,'Cleaning Summary'!$B$62,"Y")</f>
        <v>53</v>
      </c>
    </row>
    <row r="1857" spans="1:16" x14ac:dyDescent="0.35">
      <c r="A1857" s="23" t="s">
        <v>1083</v>
      </c>
      <c r="B1857" s="23">
        <v>1966</v>
      </c>
      <c r="C1857" s="23" t="s">
        <v>4804</v>
      </c>
      <c r="D1857" s="23">
        <v>9</v>
      </c>
      <c r="E1857" s="23">
        <v>0</v>
      </c>
      <c r="F1857" s="28">
        <v>20568.32</v>
      </c>
      <c r="G1857" s="23" t="s">
        <v>87</v>
      </c>
      <c r="H1857" s="23" t="s">
        <v>86</v>
      </c>
      <c r="I1857" s="23" t="s">
        <v>4808</v>
      </c>
      <c r="J1857" s="23">
        <f>IF(TRIM(B1857)="?",'Cleaning Summary'!$B$28,B1857)</f>
        <v>1966</v>
      </c>
      <c r="K1857" s="23" t="str">
        <f>IF(TRIM(C1857)="?",'Cleaning Summary'!$B$27,C1857)</f>
        <v>Jul</v>
      </c>
      <c r="L1857" s="23" t="str">
        <f>IF(TRIM(G1857)="?",'Cleaning Summary'!$B$40,G1857)</f>
        <v>tier - 3</v>
      </c>
      <c r="M1857" s="23" t="str">
        <f>IF(TRIM(H1857)="?",'Cleaning Summary'!$B$45,H1857)</f>
        <v>tier - 2</v>
      </c>
      <c r="N1857" s="23" t="str">
        <f>IF(TRIM(I1857)="?",'Cleaning Summary'!$B$29,I1857)</f>
        <v>R1012</v>
      </c>
      <c r="O1857" s="29">
        <f>DATE(J1857,MATCH(K1857,{"Jan","Feb","Mar","Apr","May","Jun","Jul","Aug","Sep","Oct","Nov","Dec"},0),D1857)</f>
        <v>24297</v>
      </c>
      <c r="P1857" s="23">
        <f>DATEDIF(O1857,'Cleaning Summary'!$B$62,"Y")</f>
        <v>56</v>
      </c>
    </row>
    <row r="1858" spans="1:16" x14ac:dyDescent="0.35">
      <c r="A1858" s="23" t="s">
        <v>1081</v>
      </c>
      <c r="B1858" s="23">
        <v>1967</v>
      </c>
      <c r="C1858" s="23" t="s">
        <v>4809</v>
      </c>
      <c r="D1858" s="23">
        <v>17</v>
      </c>
      <c r="E1858" s="23">
        <v>0</v>
      </c>
      <c r="F1858" s="28">
        <v>20630.28</v>
      </c>
      <c r="G1858" s="23" t="s">
        <v>86</v>
      </c>
      <c r="H1858" s="23" t="s">
        <v>87</v>
      </c>
      <c r="I1858" s="23" t="s">
        <v>4812</v>
      </c>
      <c r="J1858" s="23">
        <f>IF(TRIM(B1858)="?",'Cleaning Summary'!$B$28,B1858)</f>
        <v>1967</v>
      </c>
      <c r="K1858" s="23" t="str">
        <f>IF(TRIM(C1858)="?",'Cleaning Summary'!$B$27,C1858)</f>
        <v>Dec</v>
      </c>
      <c r="L1858" s="23" t="str">
        <f>IF(TRIM(G1858)="?",'Cleaning Summary'!$B$40,G1858)</f>
        <v>tier - 2</v>
      </c>
      <c r="M1858" s="23" t="str">
        <f>IF(TRIM(H1858)="?",'Cleaning Summary'!$B$45,H1858)</f>
        <v>tier - 3</v>
      </c>
      <c r="N1858" s="23" t="str">
        <f>IF(TRIM(I1858)="?",'Cleaning Summary'!$B$29,I1858)</f>
        <v>R1011</v>
      </c>
      <c r="O1858" s="29">
        <f>DATE(J1858,MATCH(K1858,{"Jan","Feb","Mar","Apr","May","Jun","Jul","Aug","Sep","Oct","Nov","Dec"},0),D1858)</f>
        <v>24823</v>
      </c>
      <c r="P1858" s="23">
        <f>DATEDIF(O1858,'Cleaning Summary'!$B$62,"Y")</f>
        <v>55</v>
      </c>
    </row>
    <row r="1859" spans="1:16" x14ac:dyDescent="0.35">
      <c r="A1859" s="23" t="s">
        <v>1079</v>
      </c>
      <c r="B1859" s="23">
        <v>1965</v>
      </c>
      <c r="C1859" s="23" t="s">
        <v>4810</v>
      </c>
      <c r="D1859" s="23">
        <v>1</v>
      </c>
      <c r="E1859" s="23">
        <v>0</v>
      </c>
      <c r="F1859" s="28">
        <v>20709.02</v>
      </c>
      <c r="G1859" s="23" t="s">
        <v>87</v>
      </c>
      <c r="H1859" s="23" t="s">
        <v>86</v>
      </c>
      <c r="I1859" s="23" t="s">
        <v>4814</v>
      </c>
      <c r="J1859" s="23">
        <f>IF(TRIM(B1859)="?",'Cleaning Summary'!$B$28,B1859)</f>
        <v>1965</v>
      </c>
      <c r="K1859" s="23" t="str">
        <f>IF(TRIM(C1859)="?",'Cleaning Summary'!$B$27,C1859)</f>
        <v>Aug</v>
      </c>
      <c r="L1859" s="23" t="str">
        <f>IF(TRIM(G1859)="?",'Cleaning Summary'!$B$40,G1859)</f>
        <v>tier - 3</v>
      </c>
      <c r="M1859" s="23" t="str">
        <f>IF(TRIM(H1859)="?",'Cleaning Summary'!$B$45,H1859)</f>
        <v>tier - 2</v>
      </c>
      <c r="N1859" s="23" t="str">
        <f>IF(TRIM(I1859)="?",'Cleaning Summary'!$B$29,I1859)</f>
        <v>R1019</v>
      </c>
      <c r="O1859" s="29">
        <f>DATE(J1859,MATCH(K1859,{"Jan","Feb","Mar","Apr","May","Jun","Jul","Aug","Sep","Oct","Nov","Dec"},0),D1859)</f>
        <v>23955</v>
      </c>
      <c r="P1859" s="23">
        <f>DATEDIF(O1859,'Cleaning Summary'!$B$62,"Y")</f>
        <v>57</v>
      </c>
    </row>
    <row r="1860" spans="1:16" x14ac:dyDescent="0.35">
      <c r="A1860" s="23" t="s">
        <v>1077</v>
      </c>
      <c r="B1860" s="23">
        <v>1992</v>
      </c>
      <c r="C1860" s="23" t="s">
        <v>73</v>
      </c>
      <c r="D1860" s="23">
        <v>14</v>
      </c>
      <c r="E1860" s="23">
        <v>3</v>
      </c>
      <c r="F1860" s="28">
        <v>20745.990000000002</v>
      </c>
      <c r="G1860" s="23" t="s">
        <v>87</v>
      </c>
      <c r="H1860" s="23" t="s">
        <v>85</v>
      </c>
      <c r="I1860" s="23" t="s">
        <v>4808</v>
      </c>
      <c r="J1860" s="23">
        <f>IF(TRIM(B1860)="?",'Cleaning Summary'!$B$28,B1860)</f>
        <v>1992</v>
      </c>
      <c r="K1860" s="23" t="str">
        <f>IF(TRIM(C1860)="?",'Cleaning Summary'!$B$27,C1860)</f>
        <v>Sep</v>
      </c>
      <c r="L1860" s="23" t="str">
        <f>IF(TRIM(G1860)="?",'Cleaning Summary'!$B$40,G1860)</f>
        <v>tier - 3</v>
      </c>
      <c r="M1860" s="23" t="str">
        <f>IF(TRIM(H1860)="?",'Cleaning Summary'!$B$45,H1860)</f>
        <v>tier - 1</v>
      </c>
      <c r="N1860" s="23" t="str">
        <f>IF(TRIM(I1860)="?",'Cleaning Summary'!$B$29,I1860)</f>
        <v>R1012</v>
      </c>
      <c r="O1860" s="29">
        <f>DATE(J1860,MATCH(K1860,{"Jan","Feb","Mar","Apr","May","Jun","Jul","Aug","Sep","Oct","Nov","Dec"},0),D1860)</f>
        <v>33861</v>
      </c>
      <c r="P1860" s="23">
        <f>DATEDIF(O1860,'Cleaning Summary'!$B$62,"Y")</f>
        <v>30</v>
      </c>
    </row>
    <row r="1861" spans="1:16" x14ac:dyDescent="0.35">
      <c r="A1861" s="23" t="s">
        <v>1075</v>
      </c>
      <c r="B1861" s="23">
        <v>1986</v>
      </c>
      <c r="C1861" s="23" t="s">
        <v>4810</v>
      </c>
      <c r="D1861" s="23">
        <v>4</v>
      </c>
      <c r="E1861" s="23">
        <v>1</v>
      </c>
      <c r="F1861" s="28">
        <v>20773.63</v>
      </c>
      <c r="G1861" s="23" t="s">
        <v>86</v>
      </c>
      <c r="H1861" s="23" t="s">
        <v>87</v>
      </c>
      <c r="I1861" s="23" t="s">
        <v>4822</v>
      </c>
      <c r="J1861" s="23">
        <f>IF(TRIM(B1861)="?",'Cleaning Summary'!$B$28,B1861)</f>
        <v>1986</v>
      </c>
      <c r="K1861" s="23" t="str">
        <f>IF(TRIM(C1861)="?",'Cleaning Summary'!$B$27,C1861)</f>
        <v>Aug</v>
      </c>
      <c r="L1861" s="23" t="str">
        <f>IF(TRIM(G1861)="?",'Cleaning Summary'!$B$40,G1861)</f>
        <v>tier - 2</v>
      </c>
      <c r="M1861" s="23" t="str">
        <f>IF(TRIM(H1861)="?",'Cleaning Summary'!$B$45,H1861)</f>
        <v>tier - 3</v>
      </c>
      <c r="N1861" s="23" t="str">
        <f>IF(TRIM(I1861)="?",'Cleaning Summary'!$B$29,I1861)</f>
        <v>R1017</v>
      </c>
      <c r="O1861" s="29">
        <f>DATE(J1861,MATCH(K1861,{"Jan","Feb","Mar","Apr","May","Jun","Jul","Aug","Sep","Oct","Nov","Dec"},0),D1861)</f>
        <v>31628</v>
      </c>
      <c r="P1861" s="23">
        <f>DATEDIF(O1861,'Cleaning Summary'!$B$62,"Y")</f>
        <v>36</v>
      </c>
    </row>
    <row r="1862" spans="1:16" x14ac:dyDescent="0.35">
      <c r="A1862" s="23" t="s">
        <v>1073</v>
      </c>
      <c r="B1862" s="23">
        <v>1967</v>
      </c>
      <c r="C1862" s="23" t="s">
        <v>73</v>
      </c>
      <c r="D1862" s="23">
        <v>8</v>
      </c>
      <c r="E1862" s="23">
        <v>0</v>
      </c>
      <c r="F1862" s="28">
        <v>20781.490000000002</v>
      </c>
      <c r="G1862" s="23" t="s">
        <v>86</v>
      </c>
      <c r="H1862" s="23" t="s">
        <v>87</v>
      </c>
      <c r="I1862" s="23" t="s">
        <v>4805</v>
      </c>
      <c r="J1862" s="23">
        <f>IF(TRIM(B1862)="?",'Cleaning Summary'!$B$28,B1862)</f>
        <v>1967</v>
      </c>
      <c r="K1862" s="23" t="str">
        <f>IF(TRIM(C1862)="?",'Cleaning Summary'!$B$27,C1862)</f>
        <v>Sep</v>
      </c>
      <c r="L1862" s="23" t="str">
        <f>IF(TRIM(G1862)="?",'Cleaning Summary'!$B$40,G1862)</f>
        <v>tier - 2</v>
      </c>
      <c r="M1862" s="23" t="str">
        <f>IF(TRIM(H1862)="?",'Cleaning Summary'!$B$45,H1862)</f>
        <v>tier - 3</v>
      </c>
      <c r="N1862" s="23" t="str">
        <f>IF(TRIM(I1862)="?",'Cleaning Summary'!$B$29,I1862)</f>
        <v>R1013</v>
      </c>
      <c r="O1862" s="29">
        <f>DATE(J1862,MATCH(K1862,{"Jan","Feb","Mar","Apr","May","Jun","Jul","Aug","Sep","Oct","Nov","Dec"},0),D1862)</f>
        <v>24723</v>
      </c>
      <c r="P1862" s="23">
        <f>DATEDIF(O1862,'Cleaning Summary'!$B$62,"Y")</f>
        <v>55</v>
      </c>
    </row>
    <row r="1863" spans="1:16" x14ac:dyDescent="0.35">
      <c r="A1863" s="23" t="s">
        <v>1071</v>
      </c>
      <c r="B1863" s="23">
        <v>1975</v>
      </c>
      <c r="C1863" s="23" t="s">
        <v>4809</v>
      </c>
      <c r="D1863" s="23">
        <v>8</v>
      </c>
      <c r="E1863" s="23">
        <v>0</v>
      </c>
      <c r="F1863" s="28">
        <v>20878.78</v>
      </c>
      <c r="G1863" s="23" t="s">
        <v>86</v>
      </c>
      <c r="H1863" s="23" t="s">
        <v>85</v>
      </c>
      <c r="I1863" s="23" t="s">
        <v>4818</v>
      </c>
      <c r="J1863" s="23">
        <f>IF(TRIM(B1863)="?",'Cleaning Summary'!$B$28,B1863)</f>
        <v>1975</v>
      </c>
      <c r="K1863" s="23" t="str">
        <f>IF(TRIM(C1863)="?",'Cleaning Summary'!$B$27,C1863)</f>
        <v>Dec</v>
      </c>
      <c r="L1863" s="23" t="str">
        <f>IF(TRIM(G1863)="?",'Cleaning Summary'!$B$40,G1863)</f>
        <v>tier - 2</v>
      </c>
      <c r="M1863" s="23" t="str">
        <f>IF(TRIM(H1863)="?",'Cleaning Summary'!$B$45,H1863)</f>
        <v>tier - 1</v>
      </c>
      <c r="N1863" s="23" t="str">
        <f>IF(TRIM(I1863)="?",'Cleaning Summary'!$B$29,I1863)</f>
        <v>R1024</v>
      </c>
      <c r="O1863" s="29">
        <f>DATE(J1863,MATCH(K1863,{"Jan","Feb","Mar","Apr","May","Jun","Jul","Aug","Sep","Oct","Nov","Dec"},0),D1863)</f>
        <v>27736</v>
      </c>
      <c r="P1863" s="23">
        <f>DATEDIF(O1863,'Cleaning Summary'!$B$62,"Y")</f>
        <v>47</v>
      </c>
    </row>
    <row r="1864" spans="1:16" x14ac:dyDescent="0.35">
      <c r="A1864" s="23" t="s">
        <v>1069</v>
      </c>
      <c r="B1864" s="23">
        <v>1964</v>
      </c>
      <c r="C1864" s="23" t="s">
        <v>4806</v>
      </c>
      <c r="D1864" s="23">
        <v>19</v>
      </c>
      <c r="E1864" s="23">
        <v>0</v>
      </c>
      <c r="F1864" s="28">
        <v>20893.060000000001</v>
      </c>
      <c r="G1864" s="23" t="s">
        <v>86</v>
      </c>
      <c r="H1864" s="23" t="s">
        <v>87</v>
      </c>
      <c r="I1864" s="23" t="s">
        <v>4808</v>
      </c>
      <c r="J1864" s="23">
        <f>IF(TRIM(B1864)="?",'Cleaning Summary'!$B$28,B1864)</f>
        <v>1964</v>
      </c>
      <c r="K1864" s="23" t="str">
        <f>IF(TRIM(C1864)="?",'Cleaning Summary'!$B$27,C1864)</f>
        <v>Nov</v>
      </c>
      <c r="L1864" s="23" t="str">
        <f>IF(TRIM(G1864)="?",'Cleaning Summary'!$B$40,G1864)</f>
        <v>tier - 2</v>
      </c>
      <c r="M1864" s="23" t="str">
        <f>IF(TRIM(H1864)="?",'Cleaning Summary'!$B$45,H1864)</f>
        <v>tier - 3</v>
      </c>
      <c r="N1864" s="23" t="str">
        <f>IF(TRIM(I1864)="?",'Cleaning Summary'!$B$29,I1864)</f>
        <v>R1012</v>
      </c>
      <c r="O1864" s="29">
        <f>DATE(J1864,MATCH(K1864,{"Jan","Feb","Mar","Apr","May","Jun","Jul","Aug","Sep","Oct","Nov","Dec"},0),D1864)</f>
        <v>23700</v>
      </c>
      <c r="P1864" s="23">
        <f>DATEDIF(O1864,'Cleaning Summary'!$B$62,"Y")</f>
        <v>58</v>
      </c>
    </row>
    <row r="1865" spans="1:16" x14ac:dyDescent="0.35">
      <c r="A1865" s="23" t="s">
        <v>4826</v>
      </c>
      <c r="B1865" s="23">
        <v>1987</v>
      </c>
      <c r="C1865" s="23" t="s">
        <v>4806</v>
      </c>
      <c r="D1865" s="23">
        <v>27</v>
      </c>
      <c r="E1865" s="23">
        <v>2</v>
      </c>
      <c r="F1865" s="28">
        <v>20984.09</v>
      </c>
      <c r="G1865" s="23" t="s">
        <v>86</v>
      </c>
      <c r="H1865" s="23" t="s">
        <v>86</v>
      </c>
      <c r="I1865" s="23" t="s">
        <v>4813</v>
      </c>
      <c r="J1865" s="23">
        <f>IF(TRIM(B1865)="?",'Cleaning Summary'!$B$28,B1865)</f>
        <v>1987</v>
      </c>
      <c r="K1865" s="23" t="str">
        <f>IF(TRIM(C1865)="?",'Cleaning Summary'!$B$27,C1865)</f>
        <v>Nov</v>
      </c>
      <c r="L1865" s="23" t="str">
        <f>IF(TRIM(G1865)="?",'Cleaning Summary'!$B$40,G1865)</f>
        <v>tier - 2</v>
      </c>
      <c r="M1865" s="23" t="str">
        <f>IF(TRIM(H1865)="?",'Cleaning Summary'!$B$45,H1865)</f>
        <v>tier - 2</v>
      </c>
      <c r="N1865" s="23" t="str">
        <f>IF(TRIM(I1865)="?",'Cleaning Summary'!$B$29,I1865)</f>
        <v>R1015</v>
      </c>
      <c r="O1865" s="29">
        <f>DATE(J1865,MATCH(K1865,{"Jan","Feb","Mar","Apr","May","Jun","Jul","Aug","Sep","Oct","Nov","Dec"},0),D1865)</f>
        <v>32108</v>
      </c>
      <c r="P1865" s="23">
        <f>DATEDIF(O1865,'Cleaning Summary'!$B$62,"Y")</f>
        <v>35</v>
      </c>
    </row>
    <row r="1866" spans="1:16" x14ac:dyDescent="0.35">
      <c r="A1866" s="23" t="s">
        <v>1067</v>
      </c>
      <c r="B1866" s="23">
        <v>1983</v>
      </c>
      <c r="C1866" s="23" t="s">
        <v>4804</v>
      </c>
      <c r="D1866" s="23">
        <v>2</v>
      </c>
      <c r="E1866" s="23">
        <v>1</v>
      </c>
      <c r="F1866" s="28">
        <v>21082.16</v>
      </c>
      <c r="G1866" s="23" t="s">
        <v>87</v>
      </c>
      <c r="H1866" s="23" t="s">
        <v>86</v>
      </c>
      <c r="I1866" s="23" t="s">
        <v>4812</v>
      </c>
      <c r="J1866" s="23">
        <f>IF(TRIM(B1866)="?",'Cleaning Summary'!$B$28,B1866)</f>
        <v>1983</v>
      </c>
      <c r="K1866" s="23" t="str">
        <f>IF(TRIM(C1866)="?",'Cleaning Summary'!$B$27,C1866)</f>
        <v>Jul</v>
      </c>
      <c r="L1866" s="23" t="str">
        <f>IF(TRIM(G1866)="?",'Cleaning Summary'!$B$40,G1866)</f>
        <v>tier - 3</v>
      </c>
      <c r="M1866" s="23" t="str">
        <f>IF(TRIM(H1866)="?",'Cleaning Summary'!$B$45,H1866)</f>
        <v>tier - 2</v>
      </c>
      <c r="N1866" s="23" t="str">
        <f>IF(TRIM(I1866)="?",'Cleaning Summary'!$B$29,I1866)</f>
        <v>R1011</v>
      </c>
      <c r="O1866" s="29">
        <f>DATE(J1866,MATCH(K1866,{"Jan","Feb","Mar","Apr","May","Jun","Jul","Aug","Sep","Oct","Nov","Dec"},0),D1866)</f>
        <v>30499</v>
      </c>
      <c r="P1866" s="23">
        <f>DATEDIF(O1866,'Cleaning Summary'!$B$62,"Y")</f>
        <v>39</v>
      </c>
    </row>
    <row r="1867" spans="1:16" x14ac:dyDescent="0.35">
      <c r="A1867" s="23" t="s">
        <v>1065</v>
      </c>
      <c r="B1867" s="23">
        <v>1977</v>
      </c>
      <c r="C1867" s="23" t="s">
        <v>4806</v>
      </c>
      <c r="D1867" s="23">
        <v>23</v>
      </c>
      <c r="E1867" s="23">
        <v>2</v>
      </c>
      <c r="F1867" s="28">
        <v>21098.55</v>
      </c>
      <c r="G1867" s="23" t="s">
        <v>87</v>
      </c>
      <c r="H1867" s="23" t="s">
        <v>87</v>
      </c>
      <c r="I1867" s="23" t="s">
        <v>4808</v>
      </c>
      <c r="J1867" s="23">
        <f>IF(TRIM(B1867)="?",'Cleaning Summary'!$B$28,B1867)</f>
        <v>1977</v>
      </c>
      <c r="K1867" s="23" t="str">
        <f>IF(TRIM(C1867)="?",'Cleaning Summary'!$B$27,C1867)</f>
        <v>Nov</v>
      </c>
      <c r="L1867" s="23" t="str">
        <f>IF(TRIM(G1867)="?",'Cleaning Summary'!$B$40,G1867)</f>
        <v>tier - 3</v>
      </c>
      <c r="M1867" s="23" t="str">
        <f>IF(TRIM(H1867)="?",'Cleaning Summary'!$B$45,H1867)</f>
        <v>tier - 3</v>
      </c>
      <c r="N1867" s="23" t="str">
        <f>IF(TRIM(I1867)="?",'Cleaning Summary'!$B$29,I1867)</f>
        <v>R1012</v>
      </c>
      <c r="O1867" s="29">
        <f>DATE(J1867,MATCH(K1867,{"Jan","Feb","Mar","Apr","May","Jun","Jul","Aug","Sep","Oct","Nov","Dec"},0),D1867)</f>
        <v>28452</v>
      </c>
      <c r="P1867" s="23">
        <f>DATEDIF(O1867,'Cleaning Summary'!$B$62,"Y")</f>
        <v>45</v>
      </c>
    </row>
    <row r="1868" spans="1:16" x14ac:dyDescent="0.35">
      <c r="A1868" s="23" t="s">
        <v>1063</v>
      </c>
      <c r="B1868" s="23">
        <v>1969</v>
      </c>
      <c r="C1868" s="23" t="s">
        <v>4810</v>
      </c>
      <c r="D1868" s="23">
        <v>26</v>
      </c>
      <c r="E1868" s="23">
        <v>0</v>
      </c>
      <c r="F1868" s="28">
        <v>21195.82</v>
      </c>
      <c r="G1868" s="23" t="s">
        <v>87</v>
      </c>
      <c r="H1868" s="23" t="s">
        <v>85</v>
      </c>
      <c r="I1868" s="23" t="s">
        <v>4805</v>
      </c>
      <c r="J1868" s="23">
        <f>IF(TRIM(B1868)="?",'Cleaning Summary'!$B$28,B1868)</f>
        <v>1969</v>
      </c>
      <c r="K1868" s="23" t="str">
        <f>IF(TRIM(C1868)="?",'Cleaning Summary'!$B$27,C1868)</f>
        <v>Aug</v>
      </c>
      <c r="L1868" s="23" t="str">
        <f>IF(TRIM(G1868)="?",'Cleaning Summary'!$B$40,G1868)</f>
        <v>tier - 3</v>
      </c>
      <c r="M1868" s="23" t="str">
        <f>IF(TRIM(H1868)="?",'Cleaning Summary'!$B$45,H1868)</f>
        <v>tier - 1</v>
      </c>
      <c r="N1868" s="23" t="str">
        <f>IF(TRIM(I1868)="?",'Cleaning Summary'!$B$29,I1868)</f>
        <v>R1013</v>
      </c>
      <c r="O1868" s="29">
        <f>DATE(J1868,MATCH(K1868,{"Jan","Feb","Mar","Apr","May","Jun","Jul","Aug","Sep","Oct","Nov","Dec"},0),D1868)</f>
        <v>25441</v>
      </c>
      <c r="P1868" s="23">
        <f>DATEDIF(O1868,'Cleaning Summary'!$B$62,"Y")</f>
        <v>53</v>
      </c>
    </row>
    <row r="1869" spans="1:16" x14ac:dyDescent="0.35">
      <c r="A1869" s="23" t="s">
        <v>1061</v>
      </c>
      <c r="B1869" s="23">
        <v>1974</v>
      </c>
      <c r="C1869" s="23" t="s">
        <v>4811</v>
      </c>
      <c r="D1869" s="23">
        <v>14</v>
      </c>
      <c r="E1869" s="23">
        <v>0</v>
      </c>
      <c r="F1869" s="28">
        <v>21223.68</v>
      </c>
      <c r="G1869" s="23" t="s">
        <v>87</v>
      </c>
      <c r="H1869" s="23" t="s">
        <v>86</v>
      </c>
      <c r="I1869" s="23" t="s">
        <v>4805</v>
      </c>
      <c r="J1869" s="23">
        <f>IF(TRIM(B1869)="?",'Cleaning Summary'!$B$28,B1869)</f>
        <v>1974</v>
      </c>
      <c r="K1869" s="23" t="str">
        <f>IF(TRIM(C1869)="?",'Cleaning Summary'!$B$27,C1869)</f>
        <v>Oct</v>
      </c>
      <c r="L1869" s="23" t="str">
        <f>IF(TRIM(G1869)="?",'Cleaning Summary'!$B$40,G1869)</f>
        <v>tier - 3</v>
      </c>
      <c r="M1869" s="23" t="str">
        <f>IF(TRIM(H1869)="?",'Cleaning Summary'!$B$45,H1869)</f>
        <v>tier - 2</v>
      </c>
      <c r="N1869" s="23" t="str">
        <f>IF(TRIM(I1869)="?",'Cleaning Summary'!$B$29,I1869)</f>
        <v>R1013</v>
      </c>
      <c r="O1869" s="29">
        <f>DATE(J1869,MATCH(K1869,{"Jan","Feb","Mar","Apr","May","Jun","Jul","Aug","Sep","Oct","Nov","Dec"},0),D1869)</f>
        <v>27316</v>
      </c>
      <c r="P1869" s="23">
        <f>DATEDIF(O1869,'Cleaning Summary'!$B$62,"Y")</f>
        <v>48</v>
      </c>
    </row>
    <row r="1870" spans="1:16" x14ac:dyDescent="0.35">
      <c r="A1870" s="23" t="s">
        <v>1059</v>
      </c>
      <c r="B1870" s="23">
        <v>1974</v>
      </c>
      <c r="C1870" s="23" t="s">
        <v>73</v>
      </c>
      <c r="D1870" s="23">
        <v>3</v>
      </c>
      <c r="E1870" s="23">
        <v>0</v>
      </c>
      <c r="F1870" s="28">
        <v>21232.18</v>
      </c>
      <c r="G1870" s="23" t="s">
        <v>87</v>
      </c>
      <c r="H1870" s="23" t="s">
        <v>86</v>
      </c>
      <c r="I1870" s="23" t="s">
        <v>4812</v>
      </c>
      <c r="J1870" s="23">
        <f>IF(TRIM(B1870)="?",'Cleaning Summary'!$B$28,B1870)</f>
        <v>1974</v>
      </c>
      <c r="K1870" s="23" t="str">
        <f>IF(TRIM(C1870)="?",'Cleaning Summary'!$B$27,C1870)</f>
        <v>Sep</v>
      </c>
      <c r="L1870" s="23" t="str">
        <f>IF(TRIM(G1870)="?",'Cleaning Summary'!$B$40,G1870)</f>
        <v>tier - 3</v>
      </c>
      <c r="M1870" s="23" t="str">
        <f>IF(TRIM(H1870)="?",'Cleaning Summary'!$B$45,H1870)</f>
        <v>tier - 2</v>
      </c>
      <c r="N1870" s="23" t="str">
        <f>IF(TRIM(I1870)="?",'Cleaning Summary'!$B$29,I1870)</f>
        <v>R1011</v>
      </c>
      <c r="O1870" s="29">
        <f>DATE(J1870,MATCH(K1870,{"Jan","Feb","Mar","Apr","May","Jun","Jul","Aug","Sep","Oct","Nov","Dec"},0),D1870)</f>
        <v>27275</v>
      </c>
      <c r="P1870" s="23">
        <f>DATEDIF(O1870,'Cleaning Summary'!$B$62,"Y")</f>
        <v>48</v>
      </c>
    </row>
    <row r="1871" spans="1:16" x14ac:dyDescent="0.35">
      <c r="A1871" s="23" t="s">
        <v>1057</v>
      </c>
      <c r="B1871" s="23">
        <v>1980</v>
      </c>
      <c r="C1871" s="23" t="s">
        <v>4809</v>
      </c>
      <c r="D1871" s="23">
        <v>10</v>
      </c>
      <c r="E1871" s="23">
        <v>2</v>
      </c>
      <c r="F1871" s="28">
        <v>21259.38</v>
      </c>
      <c r="G1871" s="23" t="s">
        <v>87</v>
      </c>
      <c r="H1871" s="23" t="s">
        <v>87</v>
      </c>
      <c r="I1871" s="23" t="s">
        <v>4814</v>
      </c>
      <c r="J1871" s="23">
        <f>IF(TRIM(B1871)="?",'Cleaning Summary'!$B$28,B1871)</f>
        <v>1980</v>
      </c>
      <c r="K1871" s="23" t="str">
        <f>IF(TRIM(C1871)="?",'Cleaning Summary'!$B$27,C1871)</f>
        <v>Dec</v>
      </c>
      <c r="L1871" s="23" t="str">
        <f>IF(TRIM(G1871)="?",'Cleaning Summary'!$B$40,G1871)</f>
        <v>tier - 3</v>
      </c>
      <c r="M1871" s="23" t="str">
        <f>IF(TRIM(H1871)="?",'Cleaning Summary'!$B$45,H1871)</f>
        <v>tier - 3</v>
      </c>
      <c r="N1871" s="23" t="str">
        <f>IF(TRIM(I1871)="?",'Cleaning Summary'!$B$29,I1871)</f>
        <v>R1019</v>
      </c>
      <c r="O1871" s="29">
        <f>DATE(J1871,MATCH(K1871,{"Jan","Feb","Mar","Apr","May","Jun","Jul","Aug","Sep","Oct","Nov","Dec"},0),D1871)</f>
        <v>29565</v>
      </c>
      <c r="P1871" s="23">
        <f>DATEDIF(O1871,'Cleaning Summary'!$B$62,"Y")</f>
        <v>42</v>
      </c>
    </row>
    <row r="1872" spans="1:16" x14ac:dyDescent="0.35">
      <c r="A1872" s="23" t="s">
        <v>1055</v>
      </c>
      <c r="B1872" s="23">
        <v>2004</v>
      </c>
      <c r="C1872" s="23" t="s">
        <v>4810</v>
      </c>
      <c r="D1872" s="23">
        <v>4</v>
      </c>
      <c r="E1872" s="23">
        <v>0</v>
      </c>
      <c r="F1872" s="28">
        <v>21344.85</v>
      </c>
      <c r="G1872" s="23" t="s">
        <v>87</v>
      </c>
      <c r="H1872" s="23" t="s">
        <v>85</v>
      </c>
      <c r="I1872" s="23" t="s">
        <v>4818</v>
      </c>
      <c r="J1872" s="23">
        <f>IF(TRIM(B1872)="?",'Cleaning Summary'!$B$28,B1872)</f>
        <v>2004</v>
      </c>
      <c r="K1872" s="23" t="str">
        <f>IF(TRIM(C1872)="?",'Cleaning Summary'!$B$27,C1872)</f>
        <v>Aug</v>
      </c>
      <c r="L1872" s="23" t="str">
        <f>IF(TRIM(G1872)="?",'Cleaning Summary'!$B$40,G1872)</f>
        <v>tier - 3</v>
      </c>
      <c r="M1872" s="23" t="str">
        <f>IF(TRIM(H1872)="?",'Cleaning Summary'!$B$45,H1872)</f>
        <v>tier - 1</v>
      </c>
      <c r="N1872" s="23" t="str">
        <f>IF(TRIM(I1872)="?",'Cleaning Summary'!$B$29,I1872)</f>
        <v>R1024</v>
      </c>
      <c r="O1872" s="29">
        <f>DATE(J1872,MATCH(K1872,{"Jan","Feb","Mar","Apr","May","Jun","Jul","Aug","Sep","Oct","Nov","Dec"},0),D1872)</f>
        <v>38203</v>
      </c>
      <c r="P1872" s="23">
        <f>DATEDIF(O1872,'Cleaning Summary'!$B$62,"Y")</f>
        <v>18</v>
      </c>
    </row>
    <row r="1873" spans="1:16" x14ac:dyDescent="0.35">
      <c r="A1873" s="23" t="s">
        <v>1053</v>
      </c>
      <c r="B1873" s="23">
        <v>1980</v>
      </c>
      <c r="C1873" s="23" t="s">
        <v>73</v>
      </c>
      <c r="D1873" s="23">
        <v>4</v>
      </c>
      <c r="E1873" s="23">
        <v>0</v>
      </c>
      <c r="F1873" s="28">
        <v>21348.71</v>
      </c>
      <c r="G1873" s="23" t="s">
        <v>86</v>
      </c>
      <c r="H1873" s="23" t="s">
        <v>85</v>
      </c>
      <c r="I1873" s="23" t="s">
        <v>4808</v>
      </c>
      <c r="J1873" s="23">
        <f>IF(TRIM(B1873)="?",'Cleaning Summary'!$B$28,B1873)</f>
        <v>1980</v>
      </c>
      <c r="K1873" s="23" t="str">
        <f>IF(TRIM(C1873)="?",'Cleaning Summary'!$B$27,C1873)</f>
        <v>Sep</v>
      </c>
      <c r="L1873" s="23" t="str">
        <f>IF(TRIM(G1873)="?",'Cleaning Summary'!$B$40,G1873)</f>
        <v>tier - 2</v>
      </c>
      <c r="M1873" s="23" t="str">
        <f>IF(TRIM(H1873)="?",'Cleaning Summary'!$B$45,H1873)</f>
        <v>tier - 1</v>
      </c>
      <c r="N1873" s="23" t="str">
        <f>IF(TRIM(I1873)="?",'Cleaning Summary'!$B$29,I1873)</f>
        <v>R1012</v>
      </c>
      <c r="O1873" s="29">
        <f>DATE(J1873,MATCH(K1873,{"Jan","Feb","Mar","Apr","May","Jun","Jul","Aug","Sep","Oct","Nov","Dec"},0),D1873)</f>
        <v>29468</v>
      </c>
      <c r="P1873" s="23">
        <f>DATEDIF(O1873,'Cleaning Summary'!$B$62,"Y")</f>
        <v>42</v>
      </c>
    </row>
    <row r="1874" spans="1:16" x14ac:dyDescent="0.35">
      <c r="A1874" s="23" t="s">
        <v>1051</v>
      </c>
      <c r="B1874" s="23">
        <v>1990</v>
      </c>
      <c r="C1874" s="23" t="s">
        <v>4806</v>
      </c>
      <c r="D1874" s="23">
        <v>21</v>
      </c>
      <c r="E1874" s="23">
        <v>4</v>
      </c>
      <c r="F1874" s="28">
        <v>21472.48</v>
      </c>
      <c r="G1874" s="23" t="s">
        <v>86</v>
      </c>
      <c r="H1874" s="23" t="s">
        <v>86</v>
      </c>
      <c r="I1874" s="23" t="s">
        <v>4808</v>
      </c>
      <c r="J1874" s="23">
        <f>IF(TRIM(B1874)="?",'Cleaning Summary'!$B$28,B1874)</f>
        <v>1990</v>
      </c>
      <c r="K1874" s="23" t="str">
        <f>IF(TRIM(C1874)="?",'Cleaning Summary'!$B$27,C1874)</f>
        <v>Nov</v>
      </c>
      <c r="L1874" s="23" t="str">
        <f>IF(TRIM(G1874)="?",'Cleaning Summary'!$B$40,G1874)</f>
        <v>tier - 2</v>
      </c>
      <c r="M1874" s="23" t="str">
        <f>IF(TRIM(H1874)="?",'Cleaning Summary'!$B$45,H1874)</f>
        <v>tier - 2</v>
      </c>
      <c r="N1874" s="23" t="str">
        <f>IF(TRIM(I1874)="?",'Cleaning Summary'!$B$29,I1874)</f>
        <v>R1012</v>
      </c>
      <c r="O1874" s="29">
        <f>DATE(J1874,MATCH(K1874,{"Jan","Feb","Mar","Apr","May","Jun","Jul","Aug","Sep","Oct","Nov","Dec"},0),D1874)</f>
        <v>33198</v>
      </c>
      <c r="P1874" s="23">
        <f>DATEDIF(O1874,'Cleaning Summary'!$B$62,"Y")</f>
        <v>32</v>
      </c>
    </row>
    <row r="1875" spans="1:16" x14ac:dyDescent="0.35">
      <c r="A1875" s="23" t="s">
        <v>1049</v>
      </c>
      <c r="B1875" s="23">
        <v>1999</v>
      </c>
      <c r="C1875" s="23" t="s">
        <v>4807</v>
      </c>
      <c r="D1875" s="23">
        <v>12</v>
      </c>
      <c r="E1875" s="23">
        <v>0</v>
      </c>
      <c r="F1875" s="28">
        <v>21595.38</v>
      </c>
      <c r="G1875" s="23" t="s">
        <v>86</v>
      </c>
      <c r="H1875" s="23" t="s">
        <v>87</v>
      </c>
      <c r="I1875" s="23" t="s">
        <v>4808</v>
      </c>
      <c r="J1875" s="23">
        <f>IF(TRIM(B1875)="?",'Cleaning Summary'!$B$28,B1875)</f>
        <v>1999</v>
      </c>
      <c r="K1875" s="23" t="str">
        <f>IF(TRIM(C1875)="?",'Cleaning Summary'!$B$27,C1875)</f>
        <v>Jun</v>
      </c>
      <c r="L1875" s="23" t="str">
        <f>IF(TRIM(G1875)="?",'Cleaning Summary'!$B$40,G1875)</f>
        <v>tier - 2</v>
      </c>
      <c r="M1875" s="23" t="str">
        <f>IF(TRIM(H1875)="?",'Cleaning Summary'!$B$45,H1875)</f>
        <v>tier - 3</v>
      </c>
      <c r="N1875" s="23" t="str">
        <f>IF(TRIM(I1875)="?",'Cleaning Summary'!$B$29,I1875)</f>
        <v>R1012</v>
      </c>
      <c r="O1875" s="29">
        <f>DATE(J1875,MATCH(K1875,{"Jan","Feb","Mar","Apr","May","Jun","Jul","Aug","Sep","Oct","Nov","Dec"},0),D1875)</f>
        <v>36323</v>
      </c>
      <c r="P1875" s="23">
        <f>DATEDIF(O1875,'Cleaning Summary'!$B$62,"Y")</f>
        <v>23</v>
      </c>
    </row>
    <row r="1876" spans="1:16" x14ac:dyDescent="0.35">
      <c r="A1876" s="23" t="s">
        <v>1047</v>
      </c>
      <c r="B1876" s="23">
        <v>1983</v>
      </c>
      <c r="C1876" s="23" t="s">
        <v>4809</v>
      </c>
      <c r="D1876" s="23">
        <v>25</v>
      </c>
      <c r="E1876" s="23">
        <v>3</v>
      </c>
      <c r="F1876" s="28">
        <v>21659.93</v>
      </c>
      <c r="G1876" s="23" t="s">
        <v>87</v>
      </c>
      <c r="H1876" s="23" t="s">
        <v>87</v>
      </c>
      <c r="I1876" s="23" t="s">
        <v>4818</v>
      </c>
      <c r="J1876" s="23">
        <f>IF(TRIM(B1876)="?",'Cleaning Summary'!$B$28,B1876)</f>
        <v>1983</v>
      </c>
      <c r="K1876" s="23" t="str">
        <f>IF(TRIM(C1876)="?",'Cleaning Summary'!$B$27,C1876)</f>
        <v>Dec</v>
      </c>
      <c r="L1876" s="23" t="str">
        <f>IF(TRIM(G1876)="?",'Cleaning Summary'!$B$40,G1876)</f>
        <v>tier - 3</v>
      </c>
      <c r="M1876" s="23" t="str">
        <f>IF(TRIM(H1876)="?",'Cleaning Summary'!$B$45,H1876)</f>
        <v>tier - 3</v>
      </c>
      <c r="N1876" s="23" t="str">
        <f>IF(TRIM(I1876)="?",'Cleaning Summary'!$B$29,I1876)</f>
        <v>R1024</v>
      </c>
      <c r="O1876" s="29">
        <f>DATE(J1876,MATCH(K1876,{"Jan","Feb","Mar","Apr","May","Jun","Jul","Aug","Sep","Oct","Nov","Dec"},0),D1876)</f>
        <v>30675</v>
      </c>
      <c r="P1876" s="23">
        <f>DATEDIF(O1876,'Cleaning Summary'!$B$62,"Y")</f>
        <v>39</v>
      </c>
    </row>
    <row r="1877" spans="1:16" x14ac:dyDescent="0.35">
      <c r="A1877" s="23" t="s">
        <v>1045</v>
      </c>
      <c r="B1877" s="23">
        <v>1962</v>
      </c>
      <c r="C1877" s="23" t="s">
        <v>4806</v>
      </c>
      <c r="D1877" s="23">
        <v>16</v>
      </c>
      <c r="E1877" s="23">
        <v>0</v>
      </c>
      <c r="F1877" s="28">
        <v>21661.16</v>
      </c>
      <c r="G1877" s="23" t="s">
        <v>86</v>
      </c>
      <c r="H1877" s="23" t="s">
        <v>86</v>
      </c>
      <c r="I1877" s="23" t="s">
        <v>4808</v>
      </c>
      <c r="J1877" s="23">
        <f>IF(TRIM(B1877)="?",'Cleaning Summary'!$B$28,B1877)</f>
        <v>1962</v>
      </c>
      <c r="K1877" s="23" t="str">
        <f>IF(TRIM(C1877)="?",'Cleaning Summary'!$B$27,C1877)</f>
        <v>Nov</v>
      </c>
      <c r="L1877" s="23" t="str">
        <f>IF(TRIM(G1877)="?",'Cleaning Summary'!$B$40,G1877)</f>
        <v>tier - 2</v>
      </c>
      <c r="M1877" s="23" t="str">
        <f>IF(TRIM(H1877)="?",'Cleaning Summary'!$B$45,H1877)</f>
        <v>tier - 2</v>
      </c>
      <c r="N1877" s="23" t="str">
        <f>IF(TRIM(I1877)="?",'Cleaning Summary'!$B$29,I1877)</f>
        <v>R1012</v>
      </c>
      <c r="O1877" s="29">
        <f>DATE(J1877,MATCH(K1877,{"Jan","Feb","Mar","Apr","May","Jun","Jul","Aug","Sep","Oct","Nov","Dec"},0),D1877)</f>
        <v>22966</v>
      </c>
      <c r="P1877" s="23">
        <f>DATEDIF(O1877,'Cleaning Summary'!$B$62,"Y")</f>
        <v>60</v>
      </c>
    </row>
    <row r="1878" spans="1:16" x14ac:dyDescent="0.35">
      <c r="A1878" s="23" t="s">
        <v>1043</v>
      </c>
      <c r="B1878" s="23">
        <v>1976</v>
      </c>
      <c r="C1878" s="23" t="s">
        <v>4804</v>
      </c>
      <c r="D1878" s="23">
        <v>18</v>
      </c>
      <c r="E1878" s="23">
        <v>1</v>
      </c>
      <c r="F1878" s="28">
        <v>21677.279999999999</v>
      </c>
      <c r="G1878" s="23" t="s">
        <v>87</v>
      </c>
      <c r="H1878" s="23" t="s">
        <v>85</v>
      </c>
      <c r="I1878" s="23" t="s">
        <v>4808</v>
      </c>
      <c r="J1878" s="23">
        <f>IF(TRIM(B1878)="?",'Cleaning Summary'!$B$28,B1878)</f>
        <v>1976</v>
      </c>
      <c r="K1878" s="23" t="str">
        <f>IF(TRIM(C1878)="?",'Cleaning Summary'!$B$27,C1878)</f>
        <v>Jul</v>
      </c>
      <c r="L1878" s="23" t="str">
        <f>IF(TRIM(G1878)="?",'Cleaning Summary'!$B$40,G1878)</f>
        <v>tier - 3</v>
      </c>
      <c r="M1878" s="23" t="str">
        <f>IF(TRIM(H1878)="?",'Cleaning Summary'!$B$45,H1878)</f>
        <v>tier - 1</v>
      </c>
      <c r="N1878" s="23" t="str">
        <f>IF(TRIM(I1878)="?",'Cleaning Summary'!$B$29,I1878)</f>
        <v>R1012</v>
      </c>
      <c r="O1878" s="29">
        <f>DATE(J1878,MATCH(K1878,{"Jan","Feb","Mar","Apr","May","Jun","Jul","Aug","Sep","Oct","Nov","Dec"},0),D1878)</f>
        <v>27959</v>
      </c>
      <c r="P1878" s="23">
        <f>DATEDIF(O1878,'Cleaning Summary'!$B$62,"Y")</f>
        <v>46</v>
      </c>
    </row>
    <row r="1879" spans="1:16" x14ac:dyDescent="0.35">
      <c r="A1879" s="23" t="s">
        <v>1041</v>
      </c>
      <c r="B1879" s="23">
        <v>1979</v>
      </c>
      <c r="C1879" s="23" t="s">
        <v>73</v>
      </c>
      <c r="D1879" s="23">
        <v>20</v>
      </c>
      <c r="E1879" s="23">
        <v>1</v>
      </c>
      <c r="F1879" s="28">
        <v>21771.34</v>
      </c>
      <c r="G1879" s="23" t="s">
        <v>87</v>
      </c>
      <c r="H1879" s="23" t="s">
        <v>85</v>
      </c>
      <c r="I1879" s="23" t="s">
        <v>4818</v>
      </c>
      <c r="J1879" s="23">
        <f>IF(TRIM(B1879)="?",'Cleaning Summary'!$B$28,B1879)</f>
        <v>1979</v>
      </c>
      <c r="K1879" s="23" t="str">
        <f>IF(TRIM(C1879)="?",'Cleaning Summary'!$B$27,C1879)</f>
        <v>Sep</v>
      </c>
      <c r="L1879" s="23" t="str">
        <f>IF(TRIM(G1879)="?",'Cleaning Summary'!$B$40,G1879)</f>
        <v>tier - 3</v>
      </c>
      <c r="M1879" s="23" t="str">
        <f>IF(TRIM(H1879)="?",'Cleaning Summary'!$B$45,H1879)</f>
        <v>tier - 1</v>
      </c>
      <c r="N1879" s="23" t="str">
        <f>IF(TRIM(I1879)="?",'Cleaning Summary'!$B$29,I1879)</f>
        <v>R1024</v>
      </c>
      <c r="O1879" s="29">
        <f>DATE(J1879,MATCH(K1879,{"Jan","Feb","Mar","Apr","May","Jun","Jul","Aug","Sep","Oct","Nov","Dec"},0),D1879)</f>
        <v>29118</v>
      </c>
      <c r="P1879" s="23">
        <f>DATEDIF(O1879,'Cleaning Summary'!$B$62,"Y")</f>
        <v>43</v>
      </c>
    </row>
    <row r="1880" spans="1:16" x14ac:dyDescent="0.35">
      <c r="A1880" s="23" t="s">
        <v>1039</v>
      </c>
      <c r="B1880" s="23">
        <v>1979</v>
      </c>
      <c r="C1880" s="23" t="s">
        <v>73</v>
      </c>
      <c r="D1880" s="23">
        <v>28</v>
      </c>
      <c r="E1880" s="23">
        <v>0</v>
      </c>
      <c r="F1880" s="28">
        <v>21774.32</v>
      </c>
      <c r="G1880" s="23" t="s">
        <v>87</v>
      </c>
      <c r="H1880" s="23" t="s">
        <v>86</v>
      </c>
      <c r="I1880" s="23" t="s">
        <v>4808</v>
      </c>
      <c r="J1880" s="23">
        <f>IF(TRIM(B1880)="?",'Cleaning Summary'!$B$28,B1880)</f>
        <v>1979</v>
      </c>
      <c r="K1880" s="23" t="str">
        <f>IF(TRIM(C1880)="?",'Cleaning Summary'!$B$27,C1880)</f>
        <v>Sep</v>
      </c>
      <c r="L1880" s="23" t="str">
        <f>IF(TRIM(G1880)="?",'Cleaning Summary'!$B$40,G1880)</f>
        <v>tier - 3</v>
      </c>
      <c r="M1880" s="23" t="str">
        <f>IF(TRIM(H1880)="?",'Cleaning Summary'!$B$45,H1880)</f>
        <v>tier - 2</v>
      </c>
      <c r="N1880" s="23" t="str">
        <f>IF(TRIM(I1880)="?",'Cleaning Summary'!$B$29,I1880)</f>
        <v>R1012</v>
      </c>
      <c r="O1880" s="29">
        <f>DATE(J1880,MATCH(K1880,{"Jan","Feb","Mar","Apr","May","Jun","Jul","Aug","Sep","Oct","Nov","Dec"},0),D1880)</f>
        <v>29126</v>
      </c>
      <c r="P1880" s="23">
        <f>DATEDIF(O1880,'Cleaning Summary'!$B$62,"Y")</f>
        <v>43</v>
      </c>
    </row>
    <row r="1881" spans="1:16" x14ac:dyDescent="0.35">
      <c r="A1881" s="23" t="s">
        <v>1037</v>
      </c>
      <c r="B1881" s="23">
        <v>1963</v>
      </c>
      <c r="C1881" s="23" t="s">
        <v>4810</v>
      </c>
      <c r="D1881" s="23">
        <v>27</v>
      </c>
      <c r="E1881" s="23">
        <v>0</v>
      </c>
      <c r="F1881" s="28">
        <v>21797</v>
      </c>
      <c r="G1881" s="23" t="s">
        <v>87</v>
      </c>
      <c r="H1881" s="23" t="s">
        <v>85</v>
      </c>
      <c r="I1881" s="23" t="s">
        <v>4812</v>
      </c>
      <c r="J1881" s="23">
        <f>IF(TRIM(B1881)="?",'Cleaning Summary'!$B$28,B1881)</f>
        <v>1963</v>
      </c>
      <c r="K1881" s="23" t="str">
        <f>IF(TRIM(C1881)="?",'Cleaning Summary'!$B$27,C1881)</f>
        <v>Aug</v>
      </c>
      <c r="L1881" s="23" t="str">
        <f>IF(TRIM(G1881)="?",'Cleaning Summary'!$B$40,G1881)</f>
        <v>tier - 3</v>
      </c>
      <c r="M1881" s="23" t="str">
        <f>IF(TRIM(H1881)="?",'Cleaning Summary'!$B$45,H1881)</f>
        <v>tier - 1</v>
      </c>
      <c r="N1881" s="23" t="str">
        <f>IF(TRIM(I1881)="?",'Cleaning Summary'!$B$29,I1881)</f>
        <v>R1011</v>
      </c>
      <c r="O1881" s="29">
        <f>DATE(J1881,MATCH(K1881,{"Jan","Feb","Mar","Apr","May","Jun","Jul","Aug","Sep","Oct","Nov","Dec"},0),D1881)</f>
        <v>23250</v>
      </c>
      <c r="P1881" s="23">
        <f>DATEDIF(O1881,'Cleaning Summary'!$B$62,"Y")</f>
        <v>59</v>
      </c>
    </row>
    <row r="1882" spans="1:16" x14ac:dyDescent="0.35">
      <c r="A1882" s="23" t="s">
        <v>1035</v>
      </c>
      <c r="B1882" s="23">
        <v>1979</v>
      </c>
      <c r="C1882" s="23" t="s">
        <v>4810</v>
      </c>
      <c r="D1882" s="23">
        <v>17</v>
      </c>
      <c r="E1882" s="23">
        <v>2</v>
      </c>
      <c r="F1882" s="28">
        <v>21880.82</v>
      </c>
      <c r="G1882" s="23" t="s">
        <v>87</v>
      </c>
      <c r="H1882" s="23" t="s">
        <v>85</v>
      </c>
      <c r="I1882" s="23" t="s">
        <v>4808</v>
      </c>
      <c r="J1882" s="23">
        <f>IF(TRIM(B1882)="?",'Cleaning Summary'!$B$28,B1882)</f>
        <v>1979</v>
      </c>
      <c r="K1882" s="23" t="str">
        <f>IF(TRIM(C1882)="?",'Cleaning Summary'!$B$27,C1882)</f>
        <v>Aug</v>
      </c>
      <c r="L1882" s="23" t="str">
        <f>IF(TRIM(G1882)="?",'Cleaning Summary'!$B$40,G1882)</f>
        <v>tier - 3</v>
      </c>
      <c r="M1882" s="23" t="str">
        <f>IF(TRIM(H1882)="?",'Cleaning Summary'!$B$45,H1882)</f>
        <v>tier - 1</v>
      </c>
      <c r="N1882" s="23" t="str">
        <f>IF(TRIM(I1882)="?",'Cleaning Summary'!$B$29,I1882)</f>
        <v>R1012</v>
      </c>
      <c r="O1882" s="29">
        <f>DATE(J1882,MATCH(K1882,{"Jan","Feb","Mar","Apr","May","Jun","Jul","Aug","Sep","Oct","Nov","Dec"},0),D1882)</f>
        <v>29084</v>
      </c>
      <c r="P1882" s="23">
        <f>DATEDIF(O1882,'Cleaning Summary'!$B$62,"Y")</f>
        <v>43</v>
      </c>
    </row>
    <row r="1883" spans="1:16" x14ac:dyDescent="0.35">
      <c r="A1883" s="23" t="s">
        <v>1033</v>
      </c>
      <c r="B1883" s="23">
        <v>2003</v>
      </c>
      <c r="C1883" s="23" t="s">
        <v>73</v>
      </c>
      <c r="D1883" s="23">
        <v>28</v>
      </c>
      <c r="E1883" s="23">
        <v>0</v>
      </c>
      <c r="F1883" s="28">
        <v>21882.400000000001</v>
      </c>
      <c r="G1883" s="23" t="s">
        <v>86</v>
      </c>
      <c r="H1883" s="23" t="s">
        <v>85</v>
      </c>
      <c r="I1883" s="23" t="s">
        <v>4812</v>
      </c>
      <c r="J1883" s="23">
        <f>IF(TRIM(B1883)="?",'Cleaning Summary'!$B$28,B1883)</f>
        <v>2003</v>
      </c>
      <c r="K1883" s="23" t="str">
        <f>IF(TRIM(C1883)="?",'Cleaning Summary'!$B$27,C1883)</f>
        <v>Sep</v>
      </c>
      <c r="L1883" s="23" t="str">
        <f>IF(TRIM(G1883)="?",'Cleaning Summary'!$B$40,G1883)</f>
        <v>tier - 2</v>
      </c>
      <c r="M1883" s="23" t="str">
        <f>IF(TRIM(H1883)="?",'Cleaning Summary'!$B$45,H1883)</f>
        <v>tier - 1</v>
      </c>
      <c r="N1883" s="23" t="str">
        <f>IF(TRIM(I1883)="?",'Cleaning Summary'!$B$29,I1883)</f>
        <v>R1011</v>
      </c>
      <c r="O1883" s="29">
        <f>DATE(J1883,MATCH(K1883,{"Jan","Feb","Mar","Apr","May","Jun","Jul","Aug","Sep","Oct","Nov","Dec"},0),D1883)</f>
        <v>37892</v>
      </c>
      <c r="P1883" s="23">
        <f>DATEDIF(O1883,'Cleaning Summary'!$B$62,"Y")</f>
        <v>19</v>
      </c>
    </row>
    <row r="1884" spans="1:16" x14ac:dyDescent="0.35">
      <c r="A1884" s="23" t="s">
        <v>1031</v>
      </c>
      <c r="B1884" s="23">
        <v>1975</v>
      </c>
      <c r="C1884" s="23" t="s">
        <v>4809</v>
      </c>
      <c r="D1884" s="23">
        <v>19</v>
      </c>
      <c r="E1884" s="23">
        <v>1</v>
      </c>
      <c r="F1884" s="28">
        <v>21978.68</v>
      </c>
      <c r="G1884" s="23" t="s">
        <v>87</v>
      </c>
      <c r="H1884" s="23" t="s">
        <v>87</v>
      </c>
      <c r="I1884" s="23" t="s">
        <v>4805</v>
      </c>
      <c r="J1884" s="23">
        <f>IF(TRIM(B1884)="?",'Cleaning Summary'!$B$28,B1884)</f>
        <v>1975</v>
      </c>
      <c r="K1884" s="23" t="str">
        <f>IF(TRIM(C1884)="?",'Cleaning Summary'!$B$27,C1884)</f>
        <v>Dec</v>
      </c>
      <c r="L1884" s="23" t="str">
        <f>IF(TRIM(G1884)="?",'Cleaning Summary'!$B$40,G1884)</f>
        <v>tier - 3</v>
      </c>
      <c r="M1884" s="23" t="str">
        <f>IF(TRIM(H1884)="?",'Cleaning Summary'!$B$45,H1884)</f>
        <v>tier - 3</v>
      </c>
      <c r="N1884" s="23" t="str">
        <f>IF(TRIM(I1884)="?",'Cleaning Summary'!$B$29,I1884)</f>
        <v>R1013</v>
      </c>
      <c r="O1884" s="29">
        <f>DATE(J1884,MATCH(K1884,{"Jan","Feb","Mar","Apr","May","Jun","Jul","Aug","Sep","Oct","Nov","Dec"},0),D1884)</f>
        <v>27747</v>
      </c>
      <c r="P1884" s="23">
        <f>DATEDIF(O1884,'Cleaning Summary'!$B$62,"Y")</f>
        <v>47</v>
      </c>
    </row>
    <row r="1885" spans="1:16" x14ac:dyDescent="0.35">
      <c r="A1885" s="23" t="s">
        <v>1029</v>
      </c>
      <c r="B1885" s="23">
        <v>1989</v>
      </c>
      <c r="C1885" s="23" t="s">
        <v>4811</v>
      </c>
      <c r="D1885" s="23">
        <v>14</v>
      </c>
      <c r="E1885" s="23">
        <v>0</v>
      </c>
      <c r="F1885" s="28">
        <v>21984.47</v>
      </c>
      <c r="G1885" s="23" t="s">
        <v>87</v>
      </c>
      <c r="H1885" s="23" t="s">
        <v>85</v>
      </c>
      <c r="I1885" s="23" t="s">
        <v>4808</v>
      </c>
      <c r="J1885" s="23">
        <f>IF(TRIM(B1885)="?",'Cleaning Summary'!$B$28,B1885)</f>
        <v>1989</v>
      </c>
      <c r="K1885" s="23" t="str">
        <f>IF(TRIM(C1885)="?",'Cleaning Summary'!$B$27,C1885)</f>
        <v>Oct</v>
      </c>
      <c r="L1885" s="23" t="str">
        <f>IF(TRIM(G1885)="?",'Cleaning Summary'!$B$40,G1885)</f>
        <v>tier - 3</v>
      </c>
      <c r="M1885" s="23" t="str">
        <f>IF(TRIM(H1885)="?",'Cleaning Summary'!$B$45,H1885)</f>
        <v>tier - 1</v>
      </c>
      <c r="N1885" s="23" t="str">
        <f>IF(TRIM(I1885)="?",'Cleaning Summary'!$B$29,I1885)</f>
        <v>R1012</v>
      </c>
      <c r="O1885" s="29">
        <f>DATE(J1885,MATCH(K1885,{"Jan","Feb","Mar","Apr","May","Jun","Jul","Aug","Sep","Oct","Nov","Dec"},0),D1885)</f>
        <v>32795</v>
      </c>
      <c r="P1885" s="23">
        <f>DATEDIF(O1885,'Cleaning Summary'!$B$62,"Y")</f>
        <v>33</v>
      </c>
    </row>
    <row r="1886" spans="1:16" x14ac:dyDescent="0.35">
      <c r="A1886" s="23" t="s">
        <v>1027</v>
      </c>
      <c r="B1886" s="23">
        <v>2001</v>
      </c>
      <c r="C1886" s="23" t="s">
        <v>4810</v>
      </c>
      <c r="D1886" s="23">
        <v>28</v>
      </c>
      <c r="E1886" s="23">
        <v>0</v>
      </c>
      <c r="F1886" s="28">
        <v>22097.62</v>
      </c>
      <c r="G1886" s="23" t="s">
        <v>87</v>
      </c>
      <c r="H1886" s="23" t="s">
        <v>85</v>
      </c>
      <c r="I1886" s="23" t="s">
        <v>4812</v>
      </c>
      <c r="J1886" s="23">
        <f>IF(TRIM(B1886)="?",'Cleaning Summary'!$B$28,B1886)</f>
        <v>2001</v>
      </c>
      <c r="K1886" s="23" t="str">
        <f>IF(TRIM(C1886)="?",'Cleaning Summary'!$B$27,C1886)</f>
        <v>Aug</v>
      </c>
      <c r="L1886" s="23" t="str">
        <f>IF(TRIM(G1886)="?",'Cleaning Summary'!$B$40,G1886)</f>
        <v>tier - 3</v>
      </c>
      <c r="M1886" s="23" t="str">
        <f>IF(TRIM(H1886)="?",'Cleaning Summary'!$B$45,H1886)</f>
        <v>tier - 1</v>
      </c>
      <c r="N1886" s="23" t="str">
        <f>IF(TRIM(I1886)="?",'Cleaning Summary'!$B$29,I1886)</f>
        <v>R1011</v>
      </c>
      <c r="O1886" s="29">
        <f>DATE(J1886,MATCH(K1886,{"Jan","Feb","Mar","Apr","May","Jun","Jul","Aug","Sep","Oct","Nov","Dec"},0),D1886)</f>
        <v>37131</v>
      </c>
      <c r="P1886" s="23">
        <f>DATEDIF(O1886,'Cleaning Summary'!$B$62,"Y")</f>
        <v>21</v>
      </c>
    </row>
    <row r="1887" spans="1:16" x14ac:dyDescent="0.35">
      <c r="A1887" s="23" t="s">
        <v>1025</v>
      </c>
      <c r="B1887" s="23">
        <v>1980</v>
      </c>
      <c r="C1887" s="23" t="s">
        <v>73</v>
      </c>
      <c r="D1887" s="23">
        <v>12</v>
      </c>
      <c r="E1887" s="23">
        <v>0</v>
      </c>
      <c r="F1887" s="28">
        <v>22144.03</v>
      </c>
      <c r="G1887" s="23" t="s">
        <v>86</v>
      </c>
      <c r="H1887" s="23" t="s">
        <v>86</v>
      </c>
      <c r="I1887" s="23" t="s">
        <v>4812</v>
      </c>
      <c r="J1887" s="23">
        <f>IF(TRIM(B1887)="?",'Cleaning Summary'!$B$28,B1887)</f>
        <v>1980</v>
      </c>
      <c r="K1887" s="23" t="str">
        <f>IF(TRIM(C1887)="?",'Cleaning Summary'!$B$27,C1887)</f>
        <v>Sep</v>
      </c>
      <c r="L1887" s="23" t="str">
        <f>IF(TRIM(G1887)="?",'Cleaning Summary'!$B$40,G1887)</f>
        <v>tier - 2</v>
      </c>
      <c r="M1887" s="23" t="str">
        <f>IF(TRIM(H1887)="?",'Cleaning Summary'!$B$45,H1887)</f>
        <v>tier - 2</v>
      </c>
      <c r="N1887" s="23" t="str">
        <f>IF(TRIM(I1887)="?",'Cleaning Summary'!$B$29,I1887)</f>
        <v>R1011</v>
      </c>
      <c r="O1887" s="29">
        <f>DATE(J1887,MATCH(K1887,{"Jan","Feb","Mar","Apr","May","Jun","Jul","Aug","Sep","Oct","Nov","Dec"},0),D1887)</f>
        <v>29476</v>
      </c>
      <c r="P1887" s="23">
        <f>DATEDIF(O1887,'Cleaning Summary'!$B$62,"Y")</f>
        <v>42</v>
      </c>
    </row>
    <row r="1888" spans="1:16" x14ac:dyDescent="0.35">
      <c r="A1888" s="23" t="s">
        <v>1023</v>
      </c>
      <c r="B1888" s="23">
        <v>1965</v>
      </c>
      <c r="C1888" s="23" t="s">
        <v>4810</v>
      </c>
      <c r="D1888" s="23">
        <v>24</v>
      </c>
      <c r="E1888" s="23">
        <v>1</v>
      </c>
      <c r="F1888" s="28">
        <v>22192.44</v>
      </c>
      <c r="G1888" s="23" t="s">
        <v>87</v>
      </c>
      <c r="H1888" s="23" t="s">
        <v>85</v>
      </c>
      <c r="I1888" s="23" t="s">
        <v>4805</v>
      </c>
      <c r="J1888" s="23">
        <f>IF(TRIM(B1888)="?",'Cleaning Summary'!$B$28,B1888)</f>
        <v>1965</v>
      </c>
      <c r="K1888" s="23" t="str">
        <f>IF(TRIM(C1888)="?",'Cleaning Summary'!$B$27,C1888)</f>
        <v>Aug</v>
      </c>
      <c r="L1888" s="23" t="str">
        <f>IF(TRIM(G1888)="?",'Cleaning Summary'!$B$40,G1888)</f>
        <v>tier - 3</v>
      </c>
      <c r="M1888" s="23" t="str">
        <f>IF(TRIM(H1888)="?",'Cleaning Summary'!$B$45,H1888)</f>
        <v>tier - 1</v>
      </c>
      <c r="N1888" s="23" t="str">
        <f>IF(TRIM(I1888)="?",'Cleaning Summary'!$B$29,I1888)</f>
        <v>R1013</v>
      </c>
      <c r="O1888" s="29">
        <f>DATE(J1888,MATCH(K1888,{"Jan","Feb","Mar","Apr","May","Jun","Jul","Aug","Sep","Oct","Nov","Dec"},0),D1888)</f>
        <v>23978</v>
      </c>
      <c r="P1888" s="23">
        <f>DATEDIF(O1888,'Cleaning Summary'!$B$62,"Y")</f>
        <v>57</v>
      </c>
    </row>
    <row r="1889" spans="1:16" x14ac:dyDescent="0.35">
      <c r="A1889" s="23" t="s">
        <v>1021</v>
      </c>
      <c r="B1889" s="23">
        <v>1971</v>
      </c>
      <c r="C1889" s="23" t="s">
        <v>4807</v>
      </c>
      <c r="D1889" s="23">
        <v>16</v>
      </c>
      <c r="E1889" s="23">
        <v>1</v>
      </c>
      <c r="F1889" s="28">
        <v>22218.11</v>
      </c>
      <c r="G1889" s="23" t="s">
        <v>86</v>
      </c>
      <c r="H1889" s="23" t="s">
        <v>87</v>
      </c>
      <c r="I1889" s="23" t="s">
        <v>4805</v>
      </c>
      <c r="J1889" s="23">
        <f>IF(TRIM(B1889)="?",'Cleaning Summary'!$B$28,B1889)</f>
        <v>1971</v>
      </c>
      <c r="K1889" s="23" t="str">
        <f>IF(TRIM(C1889)="?",'Cleaning Summary'!$B$27,C1889)</f>
        <v>Jun</v>
      </c>
      <c r="L1889" s="23" t="str">
        <f>IF(TRIM(G1889)="?",'Cleaning Summary'!$B$40,G1889)</f>
        <v>tier - 2</v>
      </c>
      <c r="M1889" s="23" t="str">
        <f>IF(TRIM(H1889)="?",'Cleaning Summary'!$B$45,H1889)</f>
        <v>tier - 3</v>
      </c>
      <c r="N1889" s="23" t="str">
        <f>IF(TRIM(I1889)="?",'Cleaning Summary'!$B$29,I1889)</f>
        <v>R1013</v>
      </c>
      <c r="O1889" s="29">
        <f>DATE(J1889,MATCH(K1889,{"Jan","Feb","Mar","Apr","May","Jun","Jul","Aug","Sep","Oct","Nov","Dec"},0),D1889)</f>
        <v>26100</v>
      </c>
      <c r="P1889" s="23">
        <f>DATEDIF(O1889,'Cleaning Summary'!$B$62,"Y")</f>
        <v>51</v>
      </c>
    </row>
    <row r="1890" spans="1:16" x14ac:dyDescent="0.35">
      <c r="A1890" s="23" t="s">
        <v>1019</v>
      </c>
      <c r="B1890" s="23">
        <v>1982</v>
      </c>
      <c r="C1890" s="23" t="s">
        <v>4809</v>
      </c>
      <c r="D1890" s="23">
        <v>27</v>
      </c>
      <c r="E1890" s="23">
        <v>1</v>
      </c>
      <c r="F1890" s="28">
        <v>22331.57</v>
      </c>
      <c r="G1890" s="23" t="s">
        <v>86</v>
      </c>
      <c r="H1890" s="23" t="s">
        <v>87</v>
      </c>
      <c r="I1890" s="23" t="s">
        <v>4818</v>
      </c>
      <c r="J1890" s="23">
        <f>IF(TRIM(B1890)="?",'Cleaning Summary'!$B$28,B1890)</f>
        <v>1982</v>
      </c>
      <c r="K1890" s="23" t="str">
        <f>IF(TRIM(C1890)="?",'Cleaning Summary'!$B$27,C1890)</f>
        <v>Dec</v>
      </c>
      <c r="L1890" s="23" t="str">
        <f>IF(TRIM(G1890)="?",'Cleaning Summary'!$B$40,G1890)</f>
        <v>tier - 2</v>
      </c>
      <c r="M1890" s="23" t="str">
        <f>IF(TRIM(H1890)="?",'Cleaning Summary'!$B$45,H1890)</f>
        <v>tier - 3</v>
      </c>
      <c r="N1890" s="23" t="str">
        <f>IF(TRIM(I1890)="?",'Cleaning Summary'!$B$29,I1890)</f>
        <v>R1024</v>
      </c>
      <c r="O1890" s="29">
        <f>DATE(J1890,MATCH(K1890,{"Jan","Feb","Mar","Apr","May","Jun","Jul","Aug","Sep","Oct","Nov","Dec"},0),D1890)</f>
        <v>30312</v>
      </c>
      <c r="P1890" s="23">
        <f>DATEDIF(O1890,'Cleaning Summary'!$B$62,"Y")</f>
        <v>40</v>
      </c>
    </row>
    <row r="1891" spans="1:16" x14ac:dyDescent="0.35">
      <c r="A1891" s="23" t="s">
        <v>1017</v>
      </c>
      <c r="B1891" s="23">
        <v>1999</v>
      </c>
      <c r="C1891" s="23" t="s">
        <v>4810</v>
      </c>
      <c r="D1891" s="23">
        <v>26</v>
      </c>
      <c r="E1891" s="23">
        <v>2</v>
      </c>
      <c r="F1891" s="28">
        <v>22395.74</v>
      </c>
      <c r="G1891" s="23" t="s">
        <v>87</v>
      </c>
      <c r="H1891" s="23" t="s">
        <v>86</v>
      </c>
      <c r="I1891" s="23" t="s">
        <v>4818</v>
      </c>
      <c r="J1891" s="23">
        <f>IF(TRIM(B1891)="?",'Cleaning Summary'!$B$28,B1891)</f>
        <v>1999</v>
      </c>
      <c r="K1891" s="23" t="str">
        <f>IF(TRIM(C1891)="?",'Cleaning Summary'!$B$27,C1891)</f>
        <v>Aug</v>
      </c>
      <c r="L1891" s="23" t="str">
        <f>IF(TRIM(G1891)="?",'Cleaning Summary'!$B$40,G1891)</f>
        <v>tier - 3</v>
      </c>
      <c r="M1891" s="23" t="str">
        <f>IF(TRIM(H1891)="?",'Cleaning Summary'!$B$45,H1891)</f>
        <v>tier - 2</v>
      </c>
      <c r="N1891" s="23" t="str">
        <f>IF(TRIM(I1891)="?",'Cleaning Summary'!$B$29,I1891)</f>
        <v>R1024</v>
      </c>
      <c r="O1891" s="29">
        <f>DATE(J1891,MATCH(K1891,{"Jan","Feb","Mar","Apr","May","Jun","Jul","Aug","Sep","Oct","Nov","Dec"},0),D1891)</f>
        <v>36398</v>
      </c>
      <c r="P1891" s="23">
        <f>DATEDIF(O1891,'Cleaning Summary'!$B$62,"Y")</f>
        <v>23</v>
      </c>
    </row>
    <row r="1892" spans="1:16" x14ac:dyDescent="0.35">
      <c r="A1892" s="23" t="s">
        <v>1015</v>
      </c>
      <c r="B1892" s="23">
        <v>1966</v>
      </c>
      <c r="C1892" s="23" t="s">
        <v>4810</v>
      </c>
      <c r="D1892" s="23">
        <v>18</v>
      </c>
      <c r="E1892" s="23">
        <v>0</v>
      </c>
      <c r="F1892" s="28">
        <v>22412.65</v>
      </c>
      <c r="G1892" s="23" t="s">
        <v>87</v>
      </c>
      <c r="H1892" s="23" t="s">
        <v>87</v>
      </c>
      <c r="I1892" s="23" t="s">
        <v>4820</v>
      </c>
      <c r="J1892" s="23">
        <f>IF(TRIM(B1892)="?",'Cleaning Summary'!$B$28,B1892)</f>
        <v>1966</v>
      </c>
      <c r="K1892" s="23" t="str">
        <f>IF(TRIM(C1892)="?",'Cleaning Summary'!$B$27,C1892)</f>
        <v>Aug</v>
      </c>
      <c r="L1892" s="23" t="str">
        <f>IF(TRIM(G1892)="?",'Cleaning Summary'!$B$40,G1892)</f>
        <v>tier - 3</v>
      </c>
      <c r="M1892" s="23" t="str">
        <f>IF(TRIM(H1892)="?",'Cleaning Summary'!$B$45,H1892)</f>
        <v>tier - 3</v>
      </c>
      <c r="N1892" s="23" t="str">
        <f>IF(TRIM(I1892)="?",'Cleaning Summary'!$B$29,I1892)</f>
        <v>R1014</v>
      </c>
      <c r="O1892" s="29">
        <f>DATE(J1892,MATCH(K1892,{"Jan","Feb","Mar","Apr","May","Jun","Jul","Aug","Sep","Oct","Nov","Dec"},0),D1892)</f>
        <v>24337</v>
      </c>
      <c r="P1892" s="23">
        <f>DATEDIF(O1892,'Cleaning Summary'!$B$62,"Y")</f>
        <v>56</v>
      </c>
    </row>
    <row r="1893" spans="1:16" x14ac:dyDescent="0.35">
      <c r="A1893" s="23" t="s">
        <v>1013</v>
      </c>
      <c r="B1893" s="23">
        <v>1983</v>
      </c>
      <c r="C1893" s="23" t="s">
        <v>4809</v>
      </c>
      <c r="D1893" s="23">
        <v>21</v>
      </c>
      <c r="E1893" s="23">
        <v>1</v>
      </c>
      <c r="F1893" s="28">
        <v>22462.04</v>
      </c>
      <c r="G1893" s="23" t="s">
        <v>87</v>
      </c>
      <c r="H1893" s="23" t="s">
        <v>85</v>
      </c>
      <c r="I1893" s="23" t="s">
        <v>4814</v>
      </c>
      <c r="J1893" s="23">
        <f>IF(TRIM(B1893)="?",'Cleaning Summary'!$B$28,B1893)</f>
        <v>1983</v>
      </c>
      <c r="K1893" s="23" t="str">
        <f>IF(TRIM(C1893)="?",'Cleaning Summary'!$B$27,C1893)</f>
        <v>Dec</v>
      </c>
      <c r="L1893" s="23" t="str">
        <f>IF(TRIM(G1893)="?",'Cleaning Summary'!$B$40,G1893)</f>
        <v>tier - 3</v>
      </c>
      <c r="M1893" s="23" t="str">
        <f>IF(TRIM(H1893)="?",'Cleaning Summary'!$B$45,H1893)</f>
        <v>tier - 1</v>
      </c>
      <c r="N1893" s="23" t="str">
        <f>IF(TRIM(I1893)="?",'Cleaning Summary'!$B$29,I1893)</f>
        <v>R1019</v>
      </c>
      <c r="O1893" s="29">
        <f>DATE(J1893,MATCH(K1893,{"Jan","Feb","Mar","Apr","May","Jun","Jul","Aug","Sep","Oct","Nov","Dec"},0),D1893)</f>
        <v>30671</v>
      </c>
      <c r="P1893" s="23">
        <f>DATEDIF(O1893,'Cleaning Summary'!$B$62,"Y")</f>
        <v>39</v>
      </c>
    </row>
    <row r="1894" spans="1:16" x14ac:dyDescent="0.35">
      <c r="A1894" s="23" t="s">
        <v>1011</v>
      </c>
      <c r="B1894" s="23">
        <v>1979</v>
      </c>
      <c r="C1894" s="23" t="s">
        <v>4806</v>
      </c>
      <c r="D1894" s="23">
        <v>14</v>
      </c>
      <c r="E1894" s="23">
        <v>2</v>
      </c>
      <c r="F1894" s="28">
        <v>22478.6</v>
      </c>
      <c r="G1894" s="23" t="s">
        <v>87</v>
      </c>
      <c r="H1894" s="23" t="s">
        <v>86</v>
      </c>
      <c r="I1894" s="23" t="s">
        <v>4812</v>
      </c>
      <c r="J1894" s="23">
        <f>IF(TRIM(B1894)="?",'Cleaning Summary'!$B$28,B1894)</f>
        <v>1979</v>
      </c>
      <c r="K1894" s="23" t="str">
        <f>IF(TRIM(C1894)="?",'Cleaning Summary'!$B$27,C1894)</f>
        <v>Nov</v>
      </c>
      <c r="L1894" s="23" t="str">
        <f>IF(TRIM(G1894)="?",'Cleaning Summary'!$B$40,G1894)</f>
        <v>tier - 3</v>
      </c>
      <c r="M1894" s="23" t="str">
        <f>IF(TRIM(H1894)="?",'Cleaning Summary'!$B$45,H1894)</f>
        <v>tier - 2</v>
      </c>
      <c r="N1894" s="23" t="str">
        <f>IF(TRIM(I1894)="?",'Cleaning Summary'!$B$29,I1894)</f>
        <v>R1011</v>
      </c>
      <c r="O1894" s="29">
        <f>DATE(J1894,MATCH(K1894,{"Jan","Feb","Mar","Apr","May","Jun","Jul","Aug","Sep","Oct","Nov","Dec"},0),D1894)</f>
        <v>29173</v>
      </c>
      <c r="P1894" s="23">
        <f>DATEDIF(O1894,'Cleaning Summary'!$B$62,"Y")</f>
        <v>43</v>
      </c>
    </row>
    <row r="1895" spans="1:16" x14ac:dyDescent="0.35">
      <c r="A1895" s="23" t="s">
        <v>1009</v>
      </c>
      <c r="B1895" s="23">
        <v>2003</v>
      </c>
      <c r="C1895" s="23" t="s">
        <v>4804</v>
      </c>
      <c r="D1895" s="23">
        <v>25</v>
      </c>
      <c r="E1895" s="23">
        <v>2</v>
      </c>
      <c r="F1895" s="28">
        <v>22493.66</v>
      </c>
      <c r="G1895" s="23" t="s">
        <v>86</v>
      </c>
      <c r="H1895" s="23" t="s">
        <v>85</v>
      </c>
      <c r="I1895" s="23" t="s">
        <v>4808</v>
      </c>
      <c r="J1895" s="23">
        <f>IF(TRIM(B1895)="?",'Cleaning Summary'!$B$28,B1895)</f>
        <v>2003</v>
      </c>
      <c r="K1895" s="23" t="str">
        <f>IF(TRIM(C1895)="?",'Cleaning Summary'!$B$27,C1895)</f>
        <v>Jul</v>
      </c>
      <c r="L1895" s="23" t="str">
        <f>IF(TRIM(G1895)="?",'Cleaning Summary'!$B$40,G1895)</f>
        <v>tier - 2</v>
      </c>
      <c r="M1895" s="23" t="str">
        <f>IF(TRIM(H1895)="?",'Cleaning Summary'!$B$45,H1895)</f>
        <v>tier - 1</v>
      </c>
      <c r="N1895" s="23" t="str">
        <f>IF(TRIM(I1895)="?",'Cleaning Summary'!$B$29,I1895)</f>
        <v>R1012</v>
      </c>
      <c r="O1895" s="29">
        <f>DATE(J1895,MATCH(K1895,{"Jan","Feb","Mar","Apr","May","Jun","Jul","Aug","Sep","Oct","Nov","Dec"},0),D1895)</f>
        <v>37827</v>
      </c>
      <c r="P1895" s="23">
        <f>DATEDIF(O1895,'Cleaning Summary'!$B$62,"Y")</f>
        <v>19</v>
      </c>
    </row>
    <row r="1896" spans="1:16" x14ac:dyDescent="0.35">
      <c r="A1896" s="23" t="s">
        <v>1007</v>
      </c>
      <c r="B1896" s="23">
        <v>1970</v>
      </c>
      <c r="C1896" s="23" t="s">
        <v>4806</v>
      </c>
      <c r="D1896" s="23">
        <v>9</v>
      </c>
      <c r="E1896" s="23">
        <v>0</v>
      </c>
      <c r="F1896" s="28">
        <v>23045.57</v>
      </c>
      <c r="G1896" s="23" t="s">
        <v>86</v>
      </c>
      <c r="H1896" s="23" t="s">
        <v>86</v>
      </c>
      <c r="I1896" s="23" t="s">
        <v>4818</v>
      </c>
      <c r="J1896" s="23">
        <f>IF(TRIM(B1896)="?",'Cleaning Summary'!$B$28,B1896)</f>
        <v>1970</v>
      </c>
      <c r="K1896" s="23" t="str">
        <f>IF(TRIM(C1896)="?",'Cleaning Summary'!$B$27,C1896)</f>
        <v>Nov</v>
      </c>
      <c r="L1896" s="23" t="str">
        <f>IF(TRIM(G1896)="?",'Cleaning Summary'!$B$40,G1896)</f>
        <v>tier - 2</v>
      </c>
      <c r="M1896" s="23" t="str">
        <f>IF(TRIM(H1896)="?",'Cleaning Summary'!$B$45,H1896)</f>
        <v>tier - 2</v>
      </c>
      <c r="N1896" s="23" t="str">
        <f>IF(TRIM(I1896)="?",'Cleaning Summary'!$B$29,I1896)</f>
        <v>R1024</v>
      </c>
      <c r="O1896" s="29">
        <f>DATE(J1896,MATCH(K1896,{"Jan","Feb","Mar","Apr","May","Jun","Jul","Aug","Sep","Oct","Nov","Dec"},0),D1896)</f>
        <v>25881</v>
      </c>
      <c r="P1896" s="23">
        <f>DATEDIF(O1896,'Cleaning Summary'!$B$62,"Y")</f>
        <v>52</v>
      </c>
    </row>
    <row r="1897" spans="1:16" x14ac:dyDescent="0.35">
      <c r="A1897" s="23" t="s">
        <v>1005</v>
      </c>
      <c r="B1897" s="23">
        <v>1975</v>
      </c>
      <c r="C1897" s="23" t="s">
        <v>73</v>
      </c>
      <c r="D1897" s="23">
        <v>9</v>
      </c>
      <c r="E1897" s="23">
        <v>0</v>
      </c>
      <c r="F1897" s="28">
        <v>23065.42</v>
      </c>
      <c r="G1897" s="23" t="s">
        <v>86</v>
      </c>
      <c r="H1897" s="23" t="s">
        <v>86</v>
      </c>
      <c r="I1897" s="23" t="s">
        <v>4805</v>
      </c>
      <c r="J1897" s="23">
        <f>IF(TRIM(B1897)="?",'Cleaning Summary'!$B$28,B1897)</f>
        <v>1975</v>
      </c>
      <c r="K1897" s="23" t="str">
        <f>IF(TRIM(C1897)="?",'Cleaning Summary'!$B$27,C1897)</f>
        <v>Sep</v>
      </c>
      <c r="L1897" s="23" t="str">
        <f>IF(TRIM(G1897)="?",'Cleaning Summary'!$B$40,G1897)</f>
        <v>tier - 2</v>
      </c>
      <c r="M1897" s="23" t="str">
        <f>IF(TRIM(H1897)="?",'Cleaning Summary'!$B$45,H1897)</f>
        <v>tier - 2</v>
      </c>
      <c r="N1897" s="23" t="str">
        <f>IF(TRIM(I1897)="?",'Cleaning Summary'!$B$29,I1897)</f>
        <v>R1013</v>
      </c>
      <c r="O1897" s="29">
        <f>DATE(J1897,MATCH(K1897,{"Jan","Feb","Mar","Apr","May","Jun","Jul","Aug","Sep","Oct","Nov","Dec"},0),D1897)</f>
        <v>27646</v>
      </c>
      <c r="P1897" s="23">
        <f>DATEDIF(O1897,'Cleaning Summary'!$B$62,"Y")</f>
        <v>47</v>
      </c>
    </row>
    <row r="1898" spans="1:16" x14ac:dyDescent="0.35">
      <c r="A1898" s="23" t="s">
        <v>1003</v>
      </c>
      <c r="B1898" s="23">
        <v>2003</v>
      </c>
      <c r="C1898" s="23" t="s">
        <v>4809</v>
      </c>
      <c r="D1898" s="23">
        <v>14</v>
      </c>
      <c r="E1898" s="23">
        <v>0</v>
      </c>
      <c r="F1898" s="28">
        <v>23082.959999999999</v>
      </c>
      <c r="G1898" s="23" t="s">
        <v>86</v>
      </c>
      <c r="H1898" s="23" t="s">
        <v>86</v>
      </c>
      <c r="I1898" s="23" t="s">
        <v>4812</v>
      </c>
      <c r="J1898" s="23">
        <f>IF(TRIM(B1898)="?",'Cleaning Summary'!$B$28,B1898)</f>
        <v>2003</v>
      </c>
      <c r="K1898" s="23" t="str">
        <f>IF(TRIM(C1898)="?",'Cleaning Summary'!$B$27,C1898)</f>
        <v>Dec</v>
      </c>
      <c r="L1898" s="23" t="str">
        <f>IF(TRIM(G1898)="?",'Cleaning Summary'!$B$40,G1898)</f>
        <v>tier - 2</v>
      </c>
      <c r="M1898" s="23" t="str">
        <f>IF(TRIM(H1898)="?",'Cleaning Summary'!$B$45,H1898)</f>
        <v>tier - 2</v>
      </c>
      <c r="N1898" s="23" t="str">
        <f>IF(TRIM(I1898)="?",'Cleaning Summary'!$B$29,I1898)</f>
        <v>R1011</v>
      </c>
      <c r="O1898" s="29">
        <f>DATE(J1898,MATCH(K1898,{"Jan","Feb","Mar","Apr","May","Jun","Jul","Aug","Sep","Oct","Nov","Dec"},0),D1898)</f>
        <v>37969</v>
      </c>
      <c r="P1898" s="23">
        <f>DATEDIF(O1898,'Cleaning Summary'!$B$62,"Y")</f>
        <v>19</v>
      </c>
    </row>
    <row r="1899" spans="1:16" x14ac:dyDescent="0.35">
      <c r="A1899" s="23" t="s">
        <v>1001</v>
      </c>
      <c r="B1899" s="23">
        <v>1997</v>
      </c>
      <c r="C1899" s="23" t="s">
        <v>4810</v>
      </c>
      <c r="D1899" s="23">
        <v>7</v>
      </c>
      <c r="E1899" s="23">
        <v>2</v>
      </c>
      <c r="F1899" s="28">
        <v>23241.47</v>
      </c>
      <c r="G1899" s="23" t="s">
        <v>86</v>
      </c>
      <c r="H1899" s="23" t="s">
        <v>87</v>
      </c>
      <c r="I1899" s="23" t="s">
        <v>4816</v>
      </c>
      <c r="J1899" s="23">
        <f>IF(TRIM(B1899)="?",'Cleaning Summary'!$B$28,B1899)</f>
        <v>1997</v>
      </c>
      <c r="K1899" s="23" t="str">
        <f>IF(TRIM(C1899)="?",'Cleaning Summary'!$B$27,C1899)</f>
        <v>Aug</v>
      </c>
      <c r="L1899" s="23" t="str">
        <f>IF(TRIM(G1899)="?",'Cleaning Summary'!$B$40,G1899)</f>
        <v>tier - 2</v>
      </c>
      <c r="M1899" s="23" t="str">
        <f>IF(TRIM(H1899)="?",'Cleaning Summary'!$B$45,H1899)</f>
        <v>tier - 3</v>
      </c>
      <c r="N1899" s="23" t="str">
        <f>IF(TRIM(I1899)="?",'Cleaning Summary'!$B$29,I1899)</f>
        <v>R1018</v>
      </c>
      <c r="O1899" s="29">
        <f>DATE(J1899,MATCH(K1899,{"Jan","Feb","Mar","Apr","May","Jun","Jul","Aug","Sep","Oct","Nov","Dec"},0),D1899)</f>
        <v>35649</v>
      </c>
      <c r="P1899" s="23">
        <f>DATEDIF(O1899,'Cleaning Summary'!$B$62,"Y")</f>
        <v>25</v>
      </c>
    </row>
    <row r="1900" spans="1:16" x14ac:dyDescent="0.35">
      <c r="A1900" s="23" t="s">
        <v>999</v>
      </c>
      <c r="B1900" s="23">
        <v>1969</v>
      </c>
      <c r="C1900" s="23" t="s">
        <v>4806</v>
      </c>
      <c r="D1900" s="23">
        <v>14</v>
      </c>
      <c r="E1900" s="23">
        <v>1</v>
      </c>
      <c r="F1900" s="28">
        <v>23244.79</v>
      </c>
      <c r="G1900" s="23" t="s">
        <v>86</v>
      </c>
      <c r="H1900" s="23" t="s">
        <v>87</v>
      </c>
      <c r="I1900" s="23" t="s">
        <v>4805</v>
      </c>
      <c r="J1900" s="23">
        <f>IF(TRIM(B1900)="?",'Cleaning Summary'!$B$28,B1900)</f>
        <v>1969</v>
      </c>
      <c r="K1900" s="23" t="str">
        <f>IF(TRIM(C1900)="?",'Cleaning Summary'!$B$27,C1900)</f>
        <v>Nov</v>
      </c>
      <c r="L1900" s="23" t="str">
        <f>IF(TRIM(G1900)="?",'Cleaning Summary'!$B$40,G1900)</f>
        <v>tier - 2</v>
      </c>
      <c r="M1900" s="23" t="str">
        <f>IF(TRIM(H1900)="?",'Cleaning Summary'!$B$45,H1900)</f>
        <v>tier - 3</v>
      </c>
      <c r="N1900" s="23" t="str">
        <f>IF(TRIM(I1900)="?",'Cleaning Summary'!$B$29,I1900)</f>
        <v>R1013</v>
      </c>
      <c r="O1900" s="29">
        <f>DATE(J1900,MATCH(K1900,{"Jan","Feb","Mar","Apr","May","Jun","Jul","Aug","Sep","Oct","Nov","Dec"},0),D1900)</f>
        <v>25521</v>
      </c>
      <c r="P1900" s="23">
        <f>DATEDIF(O1900,'Cleaning Summary'!$B$62,"Y")</f>
        <v>53</v>
      </c>
    </row>
    <row r="1901" spans="1:16" x14ac:dyDescent="0.35">
      <c r="A1901" s="23" t="s">
        <v>997</v>
      </c>
      <c r="B1901" s="23">
        <v>1994</v>
      </c>
      <c r="C1901" s="23" t="s">
        <v>4811</v>
      </c>
      <c r="D1901" s="23">
        <v>3</v>
      </c>
      <c r="E1901" s="23">
        <v>1</v>
      </c>
      <c r="F1901" s="28">
        <v>23288.93</v>
      </c>
      <c r="G1901" s="23" t="s">
        <v>86</v>
      </c>
      <c r="H1901" s="23" t="s">
        <v>87</v>
      </c>
      <c r="I1901" s="23" t="s">
        <v>4818</v>
      </c>
      <c r="J1901" s="23">
        <f>IF(TRIM(B1901)="?",'Cleaning Summary'!$B$28,B1901)</f>
        <v>1994</v>
      </c>
      <c r="K1901" s="23" t="str">
        <f>IF(TRIM(C1901)="?",'Cleaning Summary'!$B$27,C1901)</f>
        <v>Oct</v>
      </c>
      <c r="L1901" s="23" t="str">
        <f>IF(TRIM(G1901)="?",'Cleaning Summary'!$B$40,G1901)</f>
        <v>tier - 2</v>
      </c>
      <c r="M1901" s="23" t="str">
        <f>IF(TRIM(H1901)="?",'Cleaning Summary'!$B$45,H1901)</f>
        <v>tier - 3</v>
      </c>
      <c r="N1901" s="23" t="str">
        <f>IF(TRIM(I1901)="?",'Cleaning Summary'!$B$29,I1901)</f>
        <v>R1024</v>
      </c>
      <c r="O1901" s="29">
        <f>DATE(J1901,MATCH(K1901,{"Jan","Feb","Mar","Apr","May","Jun","Jul","Aug","Sep","Oct","Nov","Dec"},0),D1901)</f>
        <v>34610</v>
      </c>
      <c r="P1901" s="23">
        <f>DATEDIF(O1901,'Cleaning Summary'!$B$62,"Y")</f>
        <v>28</v>
      </c>
    </row>
    <row r="1902" spans="1:16" x14ac:dyDescent="0.35">
      <c r="A1902" s="23" t="s">
        <v>995</v>
      </c>
      <c r="B1902" s="23">
        <v>1973</v>
      </c>
      <c r="C1902" s="23" t="s">
        <v>4811</v>
      </c>
      <c r="D1902" s="23">
        <v>22</v>
      </c>
      <c r="E1902" s="23">
        <v>2</v>
      </c>
      <c r="F1902" s="28">
        <v>23306.55</v>
      </c>
      <c r="G1902" s="23" t="s">
        <v>86</v>
      </c>
      <c r="H1902" s="23" t="s">
        <v>86</v>
      </c>
      <c r="I1902" s="23" t="s">
        <v>4812</v>
      </c>
      <c r="J1902" s="23">
        <f>IF(TRIM(B1902)="?",'Cleaning Summary'!$B$28,B1902)</f>
        <v>1973</v>
      </c>
      <c r="K1902" s="23" t="str">
        <f>IF(TRIM(C1902)="?",'Cleaning Summary'!$B$27,C1902)</f>
        <v>Oct</v>
      </c>
      <c r="L1902" s="23" t="str">
        <f>IF(TRIM(G1902)="?",'Cleaning Summary'!$B$40,G1902)</f>
        <v>tier - 2</v>
      </c>
      <c r="M1902" s="23" t="str">
        <f>IF(TRIM(H1902)="?",'Cleaning Summary'!$B$45,H1902)</f>
        <v>tier - 2</v>
      </c>
      <c r="N1902" s="23" t="str">
        <f>IF(TRIM(I1902)="?",'Cleaning Summary'!$B$29,I1902)</f>
        <v>R1011</v>
      </c>
      <c r="O1902" s="29">
        <f>DATE(J1902,MATCH(K1902,{"Jan","Feb","Mar","Apr","May","Jun","Jul","Aug","Sep","Oct","Nov","Dec"},0),D1902)</f>
        <v>26959</v>
      </c>
      <c r="P1902" s="23">
        <f>DATEDIF(O1902,'Cleaning Summary'!$B$62,"Y")</f>
        <v>49</v>
      </c>
    </row>
    <row r="1903" spans="1:16" x14ac:dyDescent="0.35">
      <c r="A1903" s="23" t="s">
        <v>993</v>
      </c>
      <c r="B1903" s="23">
        <v>1975</v>
      </c>
      <c r="C1903" s="23" t="s">
        <v>4806</v>
      </c>
      <c r="D1903" s="23">
        <v>13</v>
      </c>
      <c r="E1903" s="23">
        <v>1</v>
      </c>
      <c r="F1903" s="28">
        <v>23401.31</v>
      </c>
      <c r="G1903" s="23" t="s">
        <v>86</v>
      </c>
      <c r="H1903" s="23" t="s">
        <v>87</v>
      </c>
      <c r="I1903" s="23" t="s">
        <v>4818</v>
      </c>
      <c r="J1903" s="23">
        <f>IF(TRIM(B1903)="?",'Cleaning Summary'!$B$28,B1903)</f>
        <v>1975</v>
      </c>
      <c r="K1903" s="23" t="str">
        <f>IF(TRIM(C1903)="?",'Cleaning Summary'!$B$27,C1903)</f>
        <v>Nov</v>
      </c>
      <c r="L1903" s="23" t="str">
        <f>IF(TRIM(G1903)="?",'Cleaning Summary'!$B$40,G1903)</f>
        <v>tier - 2</v>
      </c>
      <c r="M1903" s="23" t="str">
        <f>IF(TRIM(H1903)="?",'Cleaning Summary'!$B$45,H1903)</f>
        <v>tier - 3</v>
      </c>
      <c r="N1903" s="23" t="str">
        <f>IF(TRIM(I1903)="?",'Cleaning Summary'!$B$29,I1903)</f>
        <v>R1024</v>
      </c>
      <c r="O1903" s="29">
        <f>DATE(J1903,MATCH(K1903,{"Jan","Feb","Mar","Apr","May","Jun","Jul","Aug","Sep","Oct","Nov","Dec"},0),D1903)</f>
        <v>27711</v>
      </c>
      <c r="P1903" s="23">
        <f>DATEDIF(O1903,'Cleaning Summary'!$B$62,"Y")</f>
        <v>47</v>
      </c>
    </row>
    <row r="1904" spans="1:16" x14ac:dyDescent="0.35">
      <c r="A1904" s="23" t="s">
        <v>991</v>
      </c>
      <c r="B1904" s="23">
        <v>1983</v>
      </c>
      <c r="C1904" s="23" t="s">
        <v>4810</v>
      </c>
      <c r="D1904" s="23">
        <v>26</v>
      </c>
      <c r="E1904" s="23">
        <v>2</v>
      </c>
      <c r="F1904" s="28">
        <v>23563.02</v>
      </c>
      <c r="G1904" s="23" t="s">
        <v>86</v>
      </c>
      <c r="H1904" s="23" t="s">
        <v>86</v>
      </c>
      <c r="I1904" s="23" t="s">
        <v>4805</v>
      </c>
      <c r="J1904" s="23">
        <f>IF(TRIM(B1904)="?",'Cleaning Summary'!$B$28,B1904)</f>
        <v>1983</v>
      </c>
      <c r="K1904" s="23" t="str">
        <f>IF(TRIM(C1904)="?",'Cleaning Summary'!$B$27,C1904)</f>
        <v>Aug</v>
      </c>
      <c r="L1904" s="23" t="str">
        <f>IF(TRIM(G1904)="?",'Cleaning Summary'!$B$40,G1904)</f>
        <v>tier - 2</v>
      </c>
      <c r="M1904" s="23" t="str">
        <f>IF(TRIM(H1904)="?",'Cleaning Summary'!$B$45,H1904)</f>
        <v>tier - 2</v>
      </c>
      <c r="N1904" s="23" t="str">
        <f>IF(TRIM(I1904)="?",'Cleaning Summary'!$B$29,I1904)</f>
        <v>R1013</v>
      </c>
      <c r="O1904" s="29">
        <f>DATE(J1904,MATCH(K1904,{"Jan","Feb","Mar","Apr","May","Jun","Jul","Aug","Sep","Oct","Nov","Dec"},0),D1904)</f>
        <v>30554</v>
      </c>
      <c r="P1904" s="23">
        <f>DATEDIF(O1904,'Cleaning Summary'!$B$62,"Y")</f>
        <v>39</v>
      </c>
    </row>
    <row r="1905" spans="1:16" x14ac:dyDescent="0.35">
      <c r="A1905" s="23" t="s">
        <v>989</v>
      </c>
      <c r="B1905" s="23">
        <v>1974</v>
      </c>
      <c r="C1905" s="23" t="s">
        <v>4807</v>
      </c>
      <c r="D1905" s="23">
        <v>2</v>
      </c>
      <c r="E1905" s="23">
        <v>1</v>
      </c>
      <c r="F1905" s="28">
        <v>23568.27</v>
      </c>
      <c r="G1905" s="23" t="s">
        <v>86</v>
      </c>
      <c r="H1905" s="23" t="s">
        <v>86</v>
      </c>
      <c r="I1905" s="23" t="s">
        <v>4812</v>
      </c>
      <c r="J1905" s="23">
        <f>IF(TRIM(B1905)="?",'Cleaning Summary'!$B$28,B1905)</f>
        <v>1974</v>
      </c>
      <c r="K1905" s="23" t="str">
        <f>IF(TRIM(C1905)="?",'Cleaning Summary'!$B$27,C1905)</f>
        <v>Jun</v>
      </c>
      <c r="L1905" s="23" t="str">
        <f>IF(TRIM(G1905)="?",'Cleaning Summary'!$B$40,G1905)</f>
        <v>tier - 2</v>
      </c>
      <c r="M1905" s="23" t="str">
        <f>IF(TRIM(H1905)="?",'Cleaning Summary'!$B$45,H1905)</f>
        <v>tier - 2</v>
      </c>
      <c r="N1905" s="23" t="str">
        <f>IF(TRIM(I1905)="?",'Cleaning Summary'!$B$29,I1905)</f>
        <v>R1011</v>
      </c>
      <c r="O1905" s="29">
        <f>DATE(J1905,MATCH(K1905,{"Jan","Feb","Mar","Apr","May","Jun","Jul","Aug","Sep","Oct","Nov","Dec"},0),D1905)</f>
        <v>27182</v>
      </c>
      <c r="P1905" s="23">
        <f>DATEDIF(O1905,'Cleaning Summary'!$B$62,"Y")</f>
        <v>49</v>
      </c>
    </row>
    <row r="1906" spans="1:16" x14ac:dyDescent="0.35">
      <c r="A1906" s="23" t="s">
        <v>987</v>
      </c>
      <c r="B1906" s="23">
        <v>1973</v>
      </c>
      <c r="C1906" s="23" t="s">
        <v>4807</v>
      </c>
      <c r="D1906" s="23">
        <v>27</v>
      </c>
      <c r="E1906" s="23">
        <v>2</v>
      </c>
      <c r="F1906" s="28">
        <v>23807.24</v>
      </c>
      <c r="G1906" s="23" t="s">
        <v>86</v>
      </c>
      <c r="H1906" s="23" t="s">
        <v>87</v>
      </c>
      <c r="I1906" s="23" t="s">
        <v>4808</v>
      </c>
      <c r="J1906" s="23">
        <f>IF(TRIM(B1906)="?",'Cleaning Summary'!$B$28,B1906)</f>
        <v>1973</v>
      </c>
      <c r="K1906" s="23" t="str">
        <f>IF(TRIM(C1906)="?",'Cleaning Summary'!$B$27,C1906)</f>
        <v>Jun</v>
      </c>
      <c r="L1906" s="23" t="str">
        <f>IF(TRIM(G1906)="?",'Cleaning Summary'!$B$40,G1906)</f>
        <v>tier - 2</v>
      </c>
      <c r="M1906" s="23" t="str">
        <f>IF(TRIM(H1906)="?",'Cleaning Summary'!$B$45,H1906)</f>
        <v>tier - 3</v>
      </c>
      <c r="N1906" s="23" t="str">
        <f>IF(TRIM(I1906)="?",'Cleaning Summary'!$B$29,I1906)</f>
        <v>R1012</v>
      </c>
      <c r="O1906" s="29">
        <f>DATE(J1906,MATCH(K1906,{"Jan","Feb","Mar","Apr","May","Jun","Jul","Aug","Sep","Oct","Nov","Dec"},0),D1906)</f>
        <v>26842</v>
      </c>
      <c r="P1906" s="23">
        <f>DATEDIF(O1906,'Cleaning Summary'!$B$62,"Y")</f>
        <v>49</v>
      </c>
    </row>
    <row r="1907" spans="1:16" x14ac:dyDescent="0.35">
      <c r="A1907" s="23" t="s">
        <v>985</v>
      </c>
      <c r="B1907" s="23">
        <v>1970</v>
      </c>
      <c r="C1907" s="23" t="s">
        <v>4810</v>
      </c>
      <c r="D1907" s="23">
        <v>8</v>
      </c>
      <c r="E1907" s="23">
        <v>1</v>
      </c>
      <c r="F1907" s="28">
        <v>23887.66</v>
      </c>
      <c r="G1907" s="23" t="s">
        <v>86</v>
      </c>
      <c r="H1907" s="23" t="s">
        <v>87</v>
      </c>
      <c r="I1907" s="23" t="s">
        <v>4808</v>
      </c>
      <c r="J1907" s="23">
        <f>IF(TRIM(B1907)="?",'Cleaning Summary'!$B$28,B1907)</f>
        <v>1970</v>
      </c>
      <c r="K1907" s="23" t="str">
        <f>IF(TRIM(C1907)="?",'Cleaning Summary'!$B$27,C1907)</f>
        <v>Aug</v>
      </c>
      <c r="L1907" s="23" t="str">
        <f>IF(TRIM(G1907)="?",'Cleaning Summary'!$B$40,G1907)</f>
        <v>tier - 2</v>
      </c>
      <c r="M1907" s="23" t="str">
        <f>IF(TRIM(H1907)="?",'Cleaning Summary'!$B$45,H1907)</f>
        <v>tier - 3</v>
      </c>
      <c r="N1907" s="23" t="str">
        <f>IF(TRIM(I1907)="?",'Cleaning Summary'!$B$29,I1907)</f>
        <v>R1012</v>
      </c>
      <c r="O1907" s="29">
        <f>DATE(J1907,MATCH(K1907,{"Jan","Feb","Mar","Apr","May","Jun","Jul","Aug","Sep","Oct","Nov","Dec"},0),D1907)</f>
        <v>25788</v>
      </c>
      <c r="P1907" s="23">
        <f>DATEDIF(O1907,'Cleaning Summary'!$B$62,"Y")</f>
        <v>52</v>
      </c>
    </row>
    <row r="1908" spans="1:16" x14ac:dyDescent="0.35">
      <c r="A1908" s="23" t="s">
        <v>983</v>
      </c>
      <c r="B1908" s="23">
        <v>1971</v>
      </c>
      <c r="C1908" s="23" t="s">
        <v>4804</v>
      </c>
      <c r="D1908" s="23">
        <v>10</v>
      </c>
      <c r="E1908" s="23">
        <v>2</v>
      </c>
      <c r="F1908" s="28">
        <v>23967.38</v>
      </c>
      <c r="G1908" s="23" t="s">
        <v>86</v>
      </c>
      <c r="H1908" s="23" t="s">
        <v>86</v>
      </c>
      <c r="I1908" s="23" t="s">
        <v>4808</v>
      </c>
      <c r="J1908" s="23">
        <f>IF(TRIM(B1908)="?",'Cleaning Summary'!$B$28,B1908)</f>
        <v>1971</v>
      </c>
      <c r="K1908" s="23" t="str">
        <f>IF(TRIM(C1908)="?",'Cleaning Summary'!$B$27,C1908)</f>
        <v>Jul</v>
      </c>
      <c r="L1908" s="23" t="str">
        <f>IF(TRIM(G1908)="?",'Cleaning Summary'!$B$40,G1908)</f>
        <v>tier - 2</v>
      </c>
      <c r="M1908" s="23" t="str">
        <f>IF(TRIM(H1908)="?",'Cleaning Summary'!$B$45,H1908)</f>
        <v>tier - 2</v>
      </c>
      <c r="N1908" s="23" t="str">
        <f>IF(TRIM(I1908)="?",'Cleaning Summary'!$B$29,I1908)</f>
        <v>R1012</v>
      </c>
      <c r="O1908" s="29">
        <f>DATE(J1908,MATCH(K1908,{"Jan","Feb","Mar","Apr","May","Jun","Jul","Aug","Sep","Oct","Nov","Dec"},0),D1908)</f>
        <v>26124</v>
      </c>
      <c r="P1908" s="23">
        <f>DATEDIF(O1908,'Cleaning Summary'!$B$62,"Y")</f>
        <v>51</v>
      </c>
    </row>
    <row r="1909" spans="1:16" x14ac:dyDescent="0.35">
      <c r="A1909" s="23" t="s">
        <v>981</v>
      </c>
      <c r="B1909" s="23">
        <v>2003</v>
      </c>
      <c r="C1909" s="23" t="s">
        <v>4809</v>
      </c>
      <c r="D1909" s="23">
        <v>30</v>
      </c>
      <c r="E1909" s="23">
        <v>2</v>
      </c>
      <c r="F1909" s="28">
        <v>24059.68</v>
      </c>
      <c r="G1909" s="23" t="s">
        <v>86</v>
      </c>
      <c r="H1909" s="23" t="s">
        <v>86</v>
      </c>
      <c r="I1909" s="23" t="s">
        <v>4808</v>
      </c>
      <c r="J1909" s="23">
        <f>IF(TRIM(B1909)="?",'Cleaning Summary'!$B$28,B1909)</f>
        <v>2003</v>
      </c>
      <c r="K1909" s="23" t="str">
        <f>IF(TRIM(C1909)="?",'Cleaning Summary'!$B$27,C1909)</f>
        <v>Dec</v>
      </c>
      <c r="L1909" s="23" t="str">
        <f>IF(TRIM(G1909)="?",'Cleaning Summary'!$B$40,G1909)</f>
        <v>tier - 2</v>
      </c>
      <c r="M1909" s="23" t="str">
        <f>IF(TRIM(H1909)="?",'Cleaning Summary'!$B$45,H1909)</f>
        <v>tier - 2</v>
      </c>
      <c r="N1909" s="23" t="str">
        <f>IF(TRIM(I1909)="?",'Cleaning Summary'!$B$29,I1909)</f>
        <v>R1012</v>
      </c>
      <c r="O1909" s="29">
        <f>DATE(J1909,MATCH(K1909,{"Jan","Feb","Mar","Apr","May","Jun","Jul","Aug","Sep","Oct","Nov","Dec"},0),D1909)</f>
        <v>37985</v>
      </c>
      <c r="P1909" s="23">
        <f>DATEDIF(O1909,'Cleaning Summary'!$B$62,"Y")</f>
        <v>19</v>
      </c>
    </row>
    <row r="1910" spans="1:16" x14ac:dyDescent="0.35">
      <c r="A1910" s="23" t="s">
        <v>979</v>
      </c>
      <c r="B1910" s="23">
        <v>1973</v>
      </c>
      <c r="C1910" s="23" t="s">
        <v>4807</v>
      </c>
      <c r="D1910" s="23">
        <v>13</v>
      </c>
      <c r="E1910" s="23">
        <v>3</v>
      </c>
      <c r="F1910" s="28">
        <v>24106.91</v>
      </c>
      <c r="G1910" s="23" t="s">
        <v>86</v>
      </c>
      <c r="H1910" s="23" t="s">
        <v>86</v>
      </c>
      <c r="I1910" s="23" t="s">
        <v>4818</v>
      </c>
      <c r="J1910" s="23">
        <f>IF(TRIM(B1910)="?",'Cleaning Summary'!$B$28,B1910)</f>
        <v>1973</v>
      </c>
      <c r="K1910" s="23" t="str">
        <f>IF(TRIM(C1910)="?",'Cleaning Summary'!$B$27,C1910)</f>
        <v>Jun</v>
      </c>
      <c r="L1910" s="23" t="str">
        <f>IF(TRIM(G1910)="?",'Cleaning Summary'!$B$40,G1910)</f>
        <v>tier - 2</v>
      </c>
      <c r="M1910" s="23" t="str">
        <f>IF(TRIM(H1910)="?",'Cleaning Summary'!$B$45,H1910)</f>
        <v>tier - 2</v>
      </c>
      <c r="N1910" s="23" t="str">
        <f>IF(TRIM(I1910)="?",'Cleaning Summary'!$B$29,I1910)</f>
        <v>R1024</v>
      </c>
      <c r="O1910" s="29">
        <f>DATE(J1910,MATCH(K1910,{"Jan","Feb","Mar","Apr","May","Jun","Jul","Aug","Sep","Oct","Nov","Dec"},0),D1910)</f>
        <v>26828</v>
      </c>
      <c r="P1910" s="23">
        <f>DATEDIF(O1910,'Cleaning Summary'!$B$62,"Y")</f>
        <v>49</v>
      </c>
    </row>
    <row r="1911" spans="1:16" x14ac:dyDescent="0.35">
      <c r="A1911" s="23" t="s">
        <v>977</v>
      </c>
      <c r="B1911" s="23">
        <v>1974</v>
      </c>
      <c r="C1911" s="23" t="s">
        <v>73</v>
      </c>
      <c r="D1911" s="23">
        <v>10</v>
      </c>
      <c r="E1911" s="23">
        <v>3</v>
      </c>
      <c r="F1911" s="28">
        <v>24180.93</v>
      </c>
      <c r="G1911" s="23" t="s">
        <v>86</v>
      </c>
      <c r="H1911" s="23" t="s">
        <v>85</v>
      </c>
      <c r="I1911" s="23" t="s">
        <v>4805</v>
      </c>
      <c r="J1911" s="23">
        <f>IF(TRIM(B1911)="?",'Cleaning Summary'!$B$28,B1911)</f>
        <v>1974</v>
      </c>
      <c r="K1911" s="23" t="str">
        <f>IF(TRIM(C1911)="?",'Cleaning Summary'!$B$27,C1911)</f>
        <v>Sep</v>
      </c>
      <c r="L1911" s="23" t="str">
        <f>IF(TRIM(G1911)="?",'Cleaning Summary'!$B$40,G1911)</f>
        <v>tier - 2</v>
      </c>
      <c r="M1911" s="23" t="str">
        <f>IF(TRIM(H1911)="?",'Cleaning Summary'!$B$45,H1911)</f>
        <v>tier - 1</v>
      </c>
      <c r="N1911" s="23" t="str">
        <f>IF(TRIM(I1911)="?",'Cleaning Summary'!$B$29,I1911)</f>
        <v>R1013</v>
      </c>
      <c r="O1911" s="29">
        <f>DATE(J1911,MATCH(K1911,{"Jan","Feb","Mar","Apr","May","Jun","Jul","Aug","Sep","Oct","Nov","Dec"},0),D1911)</f>
        <v>27282</v>
      </c>
      <c r="P1911" s="23">
        <f>DATEDIF(O1911,'Cleaning Summary'!$B$62,"Y")</f>
        <v>48</v>
      </c>
    </row>
    <row r="1912" spans="1:16" x14ac:dyDescent="0.35">
      <c r="A1912" s="23" t="s">
        <v>975</v>
      </c>
      <c r="B1912" s="23">
        <v>1964</v>
      </c>
      <c r="C1912" s="23" t="s">
        <v>4809</v>
      </c>
      <c r="D1912" s="23">
        <v>16</v>
      </c>
      <c r="E1912" s="23">
        <v>0</v>
      </c>
      <c r="F1912" s="28">
        <v>24227.34</v>
      </c>
      <c r="G1912" s="23" t="s">
        <v>86</v>
      </c>
      <c r="H1912" s="23" t="s">
        <v>85</v>
      </c>
      <c r="I1912" s="23" t="s">
        <v>4805</v>
      </c>
      <c r="J1912" s="23">
        <f>IF(TRIM(B1912)="?",'Cleaning Summary'!$B$28,B1912)</f>
        <v>1964</v>
      </c>
      <c r="K1912" s="23" t="str">
        <f>IF(TRIM(C1912)="?",'Cleaning Summary'!$B$27,C1912)</f>
        <v>Dec</v>
      </c>
      <c r="L1912" s="23" t="str">
        <f>IF(TRIM(G1912)="?",'Cleaning Summary'!$B$40,G1912)</f>
        <v>tier - 2</v>
      </c>
      <c r="M1912" s="23" t="str">
        <f>IF(TRIM(H1912)="?",'Cleaning Summary'!$B$45,H1912)</f>
        <v>tier - 1</v>
      </c>
      <c r="N1912" s="23" t="str">
        <f>IF(TRIM(I1912)="?",'Cleaning Summary'!$B$29,I1912)</f>
        <v>R1013</v>
      </c>
      <c r="O1912" s="29">
        <f>DATE(J1912,MATCH(K1912,{"Jan","Feb","Mar","Apr","May","Jun","Jul","Aug","Sep","Oct","Nov","Dec"},0),D1912)</f>
        <v>23727</v>
      </c>
      <c r="P1912" s="23">
        <f>DATEDIF(O1912,'Cleaning Summary'!$B$62,"Y")</f>
        <v>58</v>
      </c>
    </row>
    <row r="1913" spans="1:16" x14ac:dyDescent="0.35">
      <c r="A1913" s="23" t="s">
        <v>973</v>
      </c>
      <c r="B1913" s="23">
        <v>2004</v>
      </c>
      <c r="C1913" s="23" t="s">
        <v>4810</v>
      </c>
      <c r="D1913" s="23">
        <v>3</v>
      </c>
      <c r="E1913" s="23">
        <v>0</v>
      </c>
      <c r="F1913" s="28">
        <v>24294.02</v>
      </c>
      <c r="G1913" s="23" t="s">
        <v>86</v>
      </c>
      <c r="H1913" s="23" t="s">
        <v>85</v>
      </c>
      <c r="I1913" s="23" t="s">
        <v>4812</v>
      </c>
      <c r="J1913" s="23">
        <f>IF(TRIM(B1913)="?",'Cleaning Summary'!$B$28,B1913)</f>
        <v>2004</v>
      </c>
      <c r="K1913" s="23" t="str">
        <f>IF(TRIM(C1913)="?",'Cleaning Summary'!$B$27,C1913)</f>
        <v>Aug</v>
      </c>
      <c r="L1913" s="23" t="str">
        <f>IF(TRIM(G1913)="?",'Cleaning Summary'!$B$40,G1913)</f>
        <v>tier - 2</v>
      </c>
      <c r="M1913" s="23" t="str">
        <f>IF(TRIM(H1913)="?",'Cleaning Summary'!$B$45,H1913)</f>
        <v>tier - 1</v>
      </c>
      <c r="N1913" s="23" t="str">
        <f>IF(TRIM(I1913)="?",'Cleaning Summary'!$B$29,I1913)</f>
        <v>R1011</v>
      </c>
      <c r="O1913" s="29">
        <f>DATE(J1913,MATCH(K1913,{"Jan","Feb","Mar","Apr","May","Jun","Jul","Aug","Sep","Oct","Nov","Dec"},0),D1913)</f>
        <v>38202</v>
      </c>
      <c r="P1913" s="23">
        <f>DATEDIF(O1913,'Cleaning Summary'!$B$62,"Y")</f>
        <v>18</v>
      </c>
    </row>
    <row r="1914" spans="1:16" x14ac:dyDescent="0.35">
      <c r="A1914" s="23" t="s">
        <v>971</v>
      </c>
      <c r="B1914" s="23">
        <v>1999</v>
      </c>
      <c r="C1914" s="23" t="s">
        <v>4811</v>
      </c>
      <c r="D1914" s="23">
        <v>7</v>
      </c>
      <c r="E1914" s="23">
        <v>0</v>
      </c>
      <c r="F1914" s="28">
        <v>24387.74</v>
      </c>
      <c r="G1914" s="23" t="s">
        <v>86</v>
      </c>
      <c r="H1914" s="23" t="s">
        <v>85</v>
      </c>
      <c r="I1914" s="23" t="s">
        <v>4812</v>
      </c>
      <c r="J1914" s="23">
        <f>IF(TRIM(B1914)="?",'Cleaning Summary'!$B$28,B1914)</f>
        <v>1999</v>
      </c>
      <c r="K1914" s="23" t="str">
        <f>IF(TRIM(C1914)="?",'Cleaning Summary'!$B$27,C1914)</f>
        <v>Oct</v>
      </c>
      <c r="L1914" s="23" t="str">
        <f>IF(TRIM(G1914)="?",'Cleaning Summary'!$B$40,G1914)</f>
        <v>tier - 2</v>
      </c>
      <c r="M1914" s="23" t="str">
        <f>IF(TRIM(H1914)="?",'Cleaning Summary'!$B$45,H1914)</f>
        <v>tier - 1</v>
      </c>
      <c r="N1914" s="23" t="str">
        <f>IF(TRIM(I1914)="?",'Cleaning Summary'!$B$29,I1914)</f>
        <v>R1011</v>
      </c>
      <c r="O1914" s="29">
        <f>DATE(J1914,MATCH(K1914,{"Jan","Feb","Mar","Apr","May","Jun","Jul","Aug","Sep","Oct","Nov","Dec"},0),D1914)</f>
        <v>36440</v>
      </c>
      <c r="P1914" s="23">
        <f>DATEDIF(O1914,'Cleaning Summary'!$B$62,"Y")</f>
        <v>23</v>
      </c>
    </row>
    <row r="1915" spans="1:16" x14ac:dyDescent="0.35">
      <c r="A1915" s="23" t="s">
        <v>969</v>
      </c>
      <c r="B1915" s="23">
        <v>1970</v>
      </c>
      <c r="C1915" s="23" t="s">
        <v>4806</v>
      </c>
      <c r="D1915" s="23">
        <v>30</v>
      </c>
      <c r="E1915" s="23">
        <v>0</v>
      </c>
      <c r="F1915" s="28">
        <v>24393.62</v>
      </c>
      <c r="G1915" s="23" t="s">
        <v>86</v>
      </c>
      <c r="H1915" s="23" t="s">
        <v>87</v>
      </c>
      <c r="I1915" s="23" t="s">
        <v>4808</v>
      </c>
      <c r="J1915" s="23">
        <f>IF(TRIM(B1915)="?",'Cleaning Summary'!$B$28,B1915)</f>
        <v>1970</v>
      </c>
      <c r="K1915" s="23" t="str">
        <f>IF(TRIM(C1915)="?",'Cleaning Summary'!$B$27,C1915)</f>
        <v>Nov</v>
      </c>
      <c r="L1915" s="23" t="str">
        <f>IF(TRIM(G1915)="?",'Cleaning Summary'!$B$40,G1915)</f>
        <v>tier - 2</v>
      </c>
      <c r="M1915" s="23" t="str">
        <f>IF(TRIM(H1915)="?",'Cleaning Summary'!$B$45,H1915)</f>
        <v>tier - 3</v>
      </c>
      <c r="N1915" s="23" t="str">
        <f>IF(TRIM(I1915)="?",'Cleaning Summary'!$B$29,I1915)</f>
        <v>R1012</v>
      </c>
      <c r="O1915" s="29">
        <f>DATE(J1915,MATCH(K1915,{"Jan","Feb","Mar","Apr","May","Jun","Jul","Aug","Sep","Oct","Nov","Dec"},0),D1915)</f>
        <v>25902</v>
      </c>
      <c r="P1915" s="23">
        <f>DATEDIF(O1915,'Cleaning Summary'!$B$62,"Y")</f>
        <v>52</v>
      </c>
    </row>
    <row r="1916" spans="1:16" x14ac:dyDescent="0.35">
      <c r="A1916" s="23" t="s">
        <v>967</v>
      </c>
      <c r="B1916" s="23">
        <v>1968</v>
      </c>
      <c r="C1916" s="23" t="s">
        <v>4804</v>
      </c>
      <c r="D1916" s="23">
        <v>6</v>
      </c>
      <c r="E1916" s="23">
        <v>0</v>
      </c>
      <c r="F1916" s="28">
        <v>24476.48</v>
      </c>
      <c r="G1916" s="23" t="s">
        <v>86</v>
      </c>
      <c r="H1916" s="23" t="s">
        <v>86</v>
      </c>
      <c r="I1916" s="23" t="s">
        <v>4808</v>
      </c>
      <c r="J1916" s="23">
        <f>IF(TRIM(B1916)="?",'Cleaning Summary'!$B$28,B1916)</f>
        <v>1968</v>
      </c>
      <c r="K1916" s="23" t="str">
        <f>IF(TRIM(C1916)="?",'Cleaning Summary'!$B$27,C1916)</f>
        <v>Jul</v>
      </c>
      <c r="L1916" s="23" t="str">
        <f>IF(TRIM(G1916)="?",'Cleaning Summary'!$B$40,G1916)</f>
        <v>tier - 2</v>
      </c>
      <c r="M1916" s="23" t="str">
        <f>IF(TRIM(H1916)="?",'Cleaning Summary'!$B$45,H1916)</f>
        <v>tier - 2</v>
      </c>
      <c r="N1916" s="23" t="str">
        <f>IF(TRIM(I1916)="?",'Cleaning Summary'!$B$29,I1916)</f>
        <v>R1012</v>
      </c>
      <c r="O1916" s="29">
        <f>DATE(J1916,MATCH(K1916,{"Jan","Feb","Mar","Apr","May","Jun","Jul","Aug","Sep","Oct","Nov","Dec"},0),D1916)</f>
        <v>25025</v>
      </c>
      <c r="P1916" s="23">
        <f>DATEDIF(O1916,'Cleaning Summary'!$B$62,"Y")</f>
        <v>54</v>
      </c>
    </row>
    <row r="1917" spans="1:16" x14ac:dyDescent="0.35">
      <c r="A1917" s="23" t="s">
        <v>965</v>
      </c>
      <c r="B1917" s="23">
        <v>1961</v>
      </c>
      <c r="C1917" s="23" t="s">
        <v>4811</v>
      </c>
      <c r="D1917" s="23">
        <v>21</v>
      </c>
      <c r="E1917" s="23">
        <v>0</v>
      </c>
      <c r="F1917" s="28">
        <v>24513.09</v>
      </c>
      <c r="G1917" s="23" t="s">
        <v>86</v>
      </c>
      <c r="H1917" s="23" t="s">
        <v>86</v>
      </c>
      <c r="I1917" s="23" t="s">
        <v>4805</v>
      </c>
      <c r="J1917" s="23">
        <f>IF(TRIM(B1917)="?",'Cleaning Summary'!$B$28,B1917)</f>
        <v>1961</v>
      </c>
      <c r="K1917" s="23" t="str">
        <f>IF(TRIM(C1917)="?",'Cleaning Summary'!$B$27,C1917)</f>
        <v>Oct</v>
      </c>
      <c r="L1917" s="23" t="str">
        <f>IF(TRIM(G1917)="?",'Cleaning Summary'!$B$40,G1917)</f>
        <v>tier - 2</v>
      </c>
      <c r="M1917" s="23" t="str">
        <f>IF(TRIM(H1917)="?",'Cleaning Summary'!$B$45,H1917)</f>
        <v>tier - 2</v>
      </c>
      <c r="N1917" s="23" t="str">
        <f>IF(TRIM(I1917)="?",'Cleaning Summary'!$B$29,I1917)</f>
        <v>R1013</v>
      </c>
      <c r="O1917" s="29">
        <f>DATE(J1917,MATCH(K1917,{"Jan","Feb","Mar","Apr","May","Jun","Jul","Aug","Sep","Oct","Nov","Dec"},0),D1917)</f>
        <v>22575</v>
      </c>
      <c r="P1917" s="23">
        <f>DATEDIF(O1917,'Cleaning Summary'!$B$62,"Y")</f>
        <v>61</v>
      </c>
    </row>
    <row r="1918" spans="1:16" x14ac:dyDescent="0.35">
      <c r="A1918" s="23" t="s">
        <v>963</v>
      </c>
      <c r="B1918" s="23">
        <v>1972</v>
      </c>
      <c r="C1918" s="23" t="s">
        <v>73</v>
      </c>
      <c r="D1918" s="23">
        <v>14</v>
      </c>
      <c r="E1918" s="23">
        <v>1</v>
      </c>
      <c r="F1918" s="28">
        <v>24520.26</v>
      </c>
      <c r="G1918" s="23" t="s">
        <v>86</v>
      </c>
      <c r="H1918" s="23" t="s">
        <v>87</v>
      </c>
      <c r="I1918" s="23" t="s">
        <v>4812</v>
      </c>
      <c r="J1918" s="23">
        <f>IF(TRIM(B1918)="?",'Cleaning Summary'!$B$28,B1918)</f>
        <v>1972</v>
      </c>
      <c r="K1918" s="23" t="str">
        <f>IF(TRIM(C1918)="?",'Cleaning Summary'!$B$27,C1918)</f>
        <v>Sep</v>
      </c>
      <c r="L1918" s="23" t="str">
        <f>IF(TRIM(G1918)="?",'Cleaning Summary'!$B$40,G1918)</f>
        <v>tier - 2</v>
      </c>
      <c r="M1918" s="23" t="str">
        <f>IF(TRIM(H1918)="?",'Cleaning Summary'!$B$45,H1918)</f>
        <v>tier - 3</v>
      </c>
      <c r="N1918" s="23" t="str">
        <f>IF(TRIM(I1918)="?",'Cleaning Summary'!$B$29,I1918)</f>
        <v>R1011</v>
      </c>
      <c r="O1918" s="29">
        <f>DATE(J1918,MATCH(K1918,{"Jan","Feb","Mar","Apr","May","Jun","Jul","Aug","Sep","Oct","Nov","Dec"},0),D1918)</f>
        <v>26556</v>
      </c>
      <c r="P1918" s="23">
        <f>DATEDIF(O1918,'Cleaning Summary'!$B$62,"Y")</f>
        <v>50</v>
      </c>
    </row>
    <row r="1919" spans="1:16" x14ac:dyDescent="0.35">
      <c r="A1919" s="23" t="s">
        <v>961</v>
      </c>
      <c r="B1919" s="23">
        <v>1975</v>
      </c>
      <c r="C1919" s="23" t="s">
        <v>4807</v>
      </c>
      <c r="D1919" s="23">
        <v>13</v>
      </c>
      <c r="E1919" s="23">
        <v>2</v>
      </c>
      <c r="F1919" s="28">
        <v>24535.7</v>
      </c>
      <c r="G1919" s="23" t="s">
        <v>86</v>
      </c>
      <c r="H1919" s="23" t="s">
        <v>86</v>
      </c>
      <c r="I1919" s="23" t="s">
        <v>4808</v>
      </c>
      <c r="J1919" s="23">
        <f>IF(TRIM(B1919)="?",'Cleaning Summary'!$B$28,B1919)</f>
        <v>1975</v>
      </c>
      <c r="K1919" s="23" t="str">
        <f>IF(TRIM(C1919)="?",'Cleaning Summary'!$B$27,C1919)</f>
        <v>Jun</v>
      </c>
      <c r="L1919" s="23" t="str">
        <f>IF(TRIM(G1919)="?",'Cleaning Summary'!$B$40,G1919)</f>
        <v>tier - 2</v>
      </c>
      <c r="M1919" s="23" t="str">
        <f>IF(TRIM(H1919)="?",'Cleaning Summary'!$B$45,H1919)</f>
        <v>tier - 2</v>
      </c>
      <c r="N1919" s="23" t="str">
        <f>IF(TRIM(I1919)="?",'Cleaning Summary'!$B$29,I1919)</f>
        <v>R1012</v>
      </c>
      <c r="O1919" s="29">
        <f>DATE(J1919,MATCH(K1919,{"Jan","Feb","Mar","Apr","May","Jun","Jul","Aug","Sep","Oct","Nov","Dec"},0),D1919)</f>
        <v>27558</v>
      </c>
      <c r="P1919" s="23">
        <f>DATEDIF(O1919,'Cleaning Summary'!$B$62,"Y")</f>
        <v>47</v>
      </c>
    </row>
    <row r="1920" spans="1:16" x14ac:dyDescent="0.35">
      <c r="A1920" s="23" t="s">
        <v>959</v>
      </c>
      <c r="B1920" s="23">
        <v>1976</v>
      </c>
      <c r="C1920" s="23" t="s">
        <v>4811</v>
      </c>
      <c r="D1920" s="23">
        <v>12</v>
      </c>
      <c r="E1920" s="23">
        <v>0</v>
      </c>
      <c r="F1920" s="28">
        <v>24603.05</v>
      </c>
      <c r="G1920" s="23" t="s">
        <v>86</v>
      </c>
      <c r="H1920" s="23" t="s">
        <v>86</v>
      </c>
      <c r="I1920" s="23" t="s">
        <v>4812</v>
      </c>
      <c r="J1920" s="23">
        <f>IF(TRIM(B1920)="?",'Cleaning Summary'!$B$28,B1920)</f>
        <v>1976</v>
      </c>
      <c r="K1920" s="23" t="str">
        <f>IF(TRIM(C1920)="?",'Cleaning Summary'!$B$27,C1920)</f>
        <v>Oct</v>
      </c>
      <c r="L1920" s="23" t="str">
        <f>IF(TRIM(G1920)="?",'Cleaning Summary'!$B$40,G1920)</f>
        <v>tier - 2</v>
      </c>
      <c r="M1920" s="23" t="str">
        <f>IF(TRIM(H1920)="?",'Cleaning Summary'!$B$45,H1920)</f>
        <v>tier - 2</v>
      </c>
      <c r="N1920" s="23" t="str">
        <f>IF(TRIM(I1920)="?",'Cleaning Summary'!$B$29,I1920)</f>
        <v>R1011</v>
      </c>
      <c r="O1920" s="29">
        <f>DATE(J1920,MATCH(K1920,{"Jan","Feb","Mar","Apr","May","Jun","Jul","Aug","Sep","Oct","Nov","Dec"},0),D1920)</f>
        <v>28045</v>
      </c>
      <c r="P1920" s="23">
        <f>DATEDIF(O1920,'Cleaning Summary'!$B$62,"Y")</f>
        <v>46</v>
      </c>
    </row>
    <row r="1921" spans="1:16" x14ac:dyDescent="0.35">
      <c r="A1921" s="23" t="s">
        <v>957</v>
      </c>
      <c r="B1921" s="23">
        <v>1970</v>
      </c>
      <c r="C1921" s="23" t="s">
        <v>4807</v>
      </c>
      <c r="D1921" s="23">
        <v>12</v>
      </c>
      <c r="E1921" s="23">
        <v>2</v>
      </c>
      <c r="F1921" s="28">
        <v>24667.42</v>
      </c>
      <c r="G1921" s="23" t="s">
        <v>86</v>
      </c>
      <c r="H1921" s="23" t="s">
        <v>87</v>
      </c>
      <c r="I1921" s="23" t="s">
        <v>4805</v>
      </c>
      <c r="J1921" s="23">
        <f>IF(TRIM(B1921)="?",'Cleaning Summary'!$B$28,B1921)</f>
        <v>1970</v>
      </c>
      <c r="K1921" s="23" t="str">
        <f>IF(TRIM(C1921)="?",'Cleaning Summary'!$B$27,C1921)</f>
        <v>Jun</v>
      </c>
      <c r="L1921" s="23" t="str">
        <f>IF(TRIM(G1921)="?",'Cleaning Summary'!$B$40,G1921)</f>
        <v>tier - 2</v>
      </c>
      <c r="M1921" s="23" t="str">
        <f>IF(TRIM(H1921)="?",'Cleaning Summary'!$B$45,H1921)</f>
        <v>tier - 3</v>
      </c>
      <c r="N1921" s="23" t="str">
        <f>IF(TRIM(I1921)="?",'Cleaning Summary'!$B$29,I1921)</f>
        <v>R1013</v>
      </c>
      <c r="O1921" s="29">
        <f>DATE(J1921,MATCH(K1921,{"Jan","Feb","Mar","Apr","May","Jun","Jul","Aug","Sep","Oct","Nov","Dec"},0),D1921)</f>
        <v>25731</v>
      </c>
      <c r="P1921" s="23">
        <f>DATEDIF(O1921,'Cleaning Summary'!$B$62,"Y")</f>
        <v>52</v>
      </c>
    </row>
    <row r="1922" spans="1:16" x14ac:dyDescent="0.35">
      <c r="A1922" s="23" t="s">
        <v>955</v>
      </c>
      <c r="B1922" s="23">
        <v>1996</v>
      </c>
      <c r="C1922" s="23" t="s">
        <v>4810</v>
      </c>
      <c r="D1922" s="23">
        <v>28</v>
      </c>
      <c r="E1922" s="23">
        <v>4</v>
      </c>
      <c r="F1922" s="28">
        <v>24671.66</v>
      </c>
      <c r="G1922" s="23" t="s">
        <v>86</v>
      </c>
      <c r="H1922" s="23" t="s">
        <v>85</v>
      </c>
      <c r="I1922" s="23" t="s">
        <v>4818</v>
      </c>
      <c r="J1922" s="23">
        <f>IF(TRIM(B1922)="?",'Cleaning Summary'!$B$28,B1922)</f>
        <v>1996</v>
      </c>
      <c r="K1922" s="23" t="str">
        <f>IF(TRIM(C1922)="?",'Cleaning Summary'!$B$27,C1922)</f>
        <v>Aug</v>
      </c>
      <c r="L1922" s="23" t="str">
        <f>IF(TRIM(G1922)="?",'Cleaning Summary'!$B$40,G1922)</f>
        <v>tier - 2</v>
      </c>
      <c r="M1922" s="23" t="str">
        <f>IF(TRIM(H1922)="?",'Cleaning Summary'!$B$45,H1922)</f>
        <v>tier - 1</v>
      </c>
      <c r="N1922" s="23" t="str">
        <f>IF(TRIM(I1922)="?",'Cleaning Summary'!$B$29,I1922)</f>
        <v>R1024</v>
      </c>
      <c r="O1922" s="29">
        <f>DATE(J1922,MATCH(K1922,{"Jan","Feb","Mar","Apr","May","Jun","Jul","Aug","Sep","Oct","Nov","Dec"},0),D1922)</f>
        <v>35305</v>
      </c>
      <c r="P1922" s="23">
        <f>DATEDIF(O1922,'Cleaning Summary'!$B$62,"Y")</f>
        <v>26</v>
      </c>
    </row>
    <row r="1923" spans="1:16" x14ac:dyDescent="0.35">
      <c r="A1923" s="23" t="s">
        <v>953</v>
      </c>
      <c r="B1923" s="23">
        <v>1992</v>
      </c>
      <c r="C1923" s="23" t="s">
        <v>4811</v>
      </c>
      <c r="D1923" s="23">
        <v>11</v>
      </c>
      <c r="E1923" s="23">
        <v>0</v>
      </c>
      <c r="F1923" s="28">
        <v>24795.040000000001</v>
      </c>
      <c r="G1923" s="23" t="s">
        <v>86</v>
      </c>
      <c r="H1923" s="23" t="s">
        <v>87</v>
      </c>
      <c r="I1923" s="23" t="s">
        <v>4812</v>
      </c>
      <c r="J1923" s="23">
        <f>IF(TRIM(B1923)="?",'Cleaning Summary'!$B$28,B1923)</f>
        <v>1992</v>
      </c>
      <c r="K1923" s="23" t="str">
        <f>IF(TRIM(C1923)="?",'Cleaning Summary'!$B$27,C1923)</f>
        <v>Oct</v>
      </c>
      <c r="L1923" s="23" t="str">
        <f>IF(TRIM(G1923)="?",'Cleaning Summary'!$B$40,G1923)</f>
        <v>tier - 2</v>
      </c>
      <c r="M1923" s="23" t="str">
        <f>IF(TRIM(H1923)="?",'Cleaning Summary'!$B$45,H1923)</f>
        <v>tier - 3</v>
      </c>
      <c r="N1923" s="23" t="str">
        <f>IF(TRIM(I1923)="?",'Cleaning Summary'!$B$29,I1923)</f>
        <v>R1011</v>
      </c>
      <c r="O1923" s="29">
        <f>DATE(J1923,MATCH(K1923,{"Jan","Feb","Mar","Apr","May","Jun","Jul","Aug","Sep","Oct","Nov","Dec"},0),D1923)</f>
        <v>33888</v>
      </c>
      <c r="P1923" s="23">
        <f>DATEDIF(O1923,'Cleaning Summary'!$B$62,"Y")</f>
        <v>30</v>
      </c>
    </row>
    <row r="1924" spans="1:16" x14ac:dyDescent="0.35">
      <c r="A1924" s="23" t="s">
        <v>951</v>
      </c>
      <c r="B1924" s="23">
        <v>1994</v>
      </c>
      <c r="C1924" s="23" t="s">
        <v>73</v>
      </c>
      <c r="D1924" s="23">
        <v>9</v>
      </c>
      <c r="E1924" s="23">
        <v>0</v>
      </c>
      <c r="F1924" s="28">
        <v>24817.25</v>
      </c>
      <c r="G1924" s="23" t="s">
        <v>86</v>
      </c>
      <c r="H1924" s="23" t="s">
        <v>86</v>
      </c>
      <c r="I1924" s="23" t="s">
        <v>4812</v>
      </c>
      <c r="J1924" s="23">
        <f>IF(TRIM(B1924)="?",'Cleaning Summary'!$B$28,B1924)</f>
        <v>1994</v>
      </c>
      <c r="K1924" s="23" t="str">
        <f>IF(TRIM(C1924)="?",'Cleaning Summary'!$B$27,C1924)</f>
        <v>Sep</v>
      </c>
      <c r="L1924" s="23" t="str">
        <f>IF(TRIM(G1924)="?",'Cleaning Summary'!$B$40,G1924)</f>
        <v>tier - 2</v>
      </c>
      <c r="M1924" s="23" t="str">
        <f>IF(TRIM(H1924)="?",'Cleaning Summary'!$B$45,H1924)</f>
        <v>tier - 2</v>
      </c>
      <c r="N1924" s="23" t="str">
        <f>IF(TRIM(I1924)="?",'Cleaning Summary'!$B$29,I1924)</f>
        <v>R1011</v>
      </c>
      <c r="O1924" s="29">
        <f>DATE(J1924,MATCH(K1924,{"Jan","Feb","Mar","Apr","May","Jun","Jul","Aug","Sep","Oct","Nov","Dec"},0),D1924)</f>
        <v>34586</v>
      </c>
      <c r="P1924" s="23">
        <f>DATEDIF(O1924,'Cleaning Summary'!$B$62,"Y")</f>
        <v>28</v>
      </c>
    </row>
    <row r="1925" spans="1:16" x14ac:dyDescent="0.35">
      <c r="A1925" s="23" t="s">
        <v>949</v>
      </c>
      <c r="B1925" s="23">
        <v>1995</v>
      </c>
      <c r="C1925" s="23" t="s">
        <v>4807</v>
      </c>
      <c r="D1925" s="23">
        <v>10</v>
      </c>
      <c r="E1925" s="23">
        <v>0</v>
      </c>
      <c r="F1925" s="28">
        <v>24863.25</v>
      </c>
      <c r="G1925" s="23" t="s">
        <v>86</v>
      </c>
      <c r="H1925" s="23" t="s">
        <v>87</v>
      </c>
      <c r="I1925" s="23" t="s">
        <v>4812</v>
      </c>
      <c r="J1925" s="23">
        <f>IF(TRIM(B1925)="?",'Cleaning Summary'!$B$28,B1925)</f>
        <v>1995</v>
      </c>
      <c r="K1925" s="23" t="str">
        <f>IF(TRIM(C1925)="?",'Cleaning Summary'!$B$27,C1925)</f>
        <v>Jun</v>
      </c>
      <c r="L1925" s="23" t="str">
        <f>IF(TRIM(G1925)="?",'Cleaning Summary'!$B$40,G1925)</f>
        <v>tier - 2</v>
      </c>
      <c r="M1925" s="23" t="str">
        <f>IF(TRIM(H1925)="?",'Cleaning Summary'!$B$45,H1925)</f>
        <v>tier - 3</v>
      </c>
      <c r="N1925" s="23" t="str">
        <f>IF(TRIM(I1925)="?",'Cleaning Summary'!$B$29,I1925)</f>
        <v>R1011</v>
      </c>
      <c r="O1925" s="29">
        <f>DATE(J1925,MATCH(K1925,{"Jan","Feb","Mar","Apr","May","Jun","Jul","Aug","Sep","Oct","Nov","Dec"},0),D1925)</f>
        <v>34860</v>
      </c>
      <c r="P1925" s="23">
        <f>DATEDIF(O1925,'Cleaning Summary'!$B$62,"Y")</f>
        <v>27</v>
      </c>
    </row>
    <row r="1926" spans="1:16" x14ac:dyDescent="0.35">
      <c r="A1926" s="23" t="s">
        <v>947</v>
      </c>
      <c r="B1926" s="23">
        <v>1970</v>
      </c>
      <c r="C1926" s="23" t="s">
        <v>4806</v>
      </c>
      <c r="D1926" s="23">
        <v>26</v>
      </c>
      <c r="E1926" s="23">
        <v>3</v>
      </c>
      <c r="F1926" s="28">
        <v>24869.84</v>
      </c>
      <c r="G1926" s="23" t="s">
        <v>86</v>
      </c>
      <c r="H1926" s="23" t="s">
        <v>86</v>
      </c>
      <c r="I1926" s="23" t="s">
        <v>4815</v>
      </c>
      <c r="J1926" s="23">
        <f>IF(TRIM(B1926)="?",'Cleaning Summary'!$B$28,B1926)</f>
        <v>1970</v>
      </c>
      <c r="K1926" s="23" t="str">
        <f>IF(TRIM(C1926)="?",'Cleaning Summary'!$B$27,C1926)</f>
        <v>Nov</v>
      </c>
      <c r="L1926" s="23" t="str">
        <f>IF(TRIM(G1926)="?",'Cleaning Summary'!$B$40,G1926)</f>
        <v>tier - 2</v>
      </c>
      <c r="M1926" s="23" t="str">
        <f>IF(TRIM(H1926)="?",'Cleaning Summary'!$B$45,H1926)</f>
        <v>tier - 2</v>
      </c>
      <c r="N1926" s="23" t="str">
        <f>IF(TRIM(I1926)="?",'Cleaning Summary'!$B$29,I1926)</f>
        <v>R1016</v>
      </c>
      <c r="O1926" s="29">
        <f>DATE(J1926,MATCH(K1926,{"Jan","Feb","Mar","Apr","May","Jun","Jul","Aug","Sep","Oct","Nov","Dec"},0),D1926)</f>
        <v>25898</v>
      </c>
      <c r="P1926" s="23">
        <f>DATEDIF(O1926,'Cleaning Summary'!$B$62,"Y")</f>
        <v>52</v>
      </c>
    </row>
    <row r="1927" spans="1:16" x14ac:dyDescent="0.35">
      <c r="A1927" s="23" t="s">
        <v>945</v>
      </c>
      <c r="B1927" s="23">
        <v>1969</v>
      </c>
      <c r="C1927" s="23" t="s">
        <v>4804</v>
      </c>
      <c r="D1927" s="23">
        <v>23</v>
      </c>
      <c r="E1927" s="23">
        <v>3</v>
      </c>
      <c r="F1927" s="28">
        <v>24873.38</v>
      </c>
      <c r="G1927" s="23" t="s">
        <v>86</v>
      </c>
      <c r="H1927" s="23" t="s">
        <v>85</v>
      </c>
      <c r="I1927" s="23" t="s">
        <v>4818</v>
      </c>
      <c r="J1927" s="23">
        <f>IF(TRIM(B1927)="?",'Cleaning Summary'!$B$28,B1927)</f>
        <v>1969</v>
      </c>
      <c r="K1927" s="23" t="str">
        <f>IF(TRIM(C1927)="?",'Cleaning Summary'!$B$27,C1927)</f>
        <v>Jul</v>
      </c>
      <c r="L1927" s="23" t="str">
        <f>IF(TRIM(G1927)="?",'Cleaning Summary'!$B$40,G1927)</f>
        <v>tier - 2</v>
      </c>
      <c r="M1927" s="23" t="str">
        <f>IF(TRIM(H1927)="?",'Cleaning Summary'!$B$45,H1927)</f>
        <v>tier - 1</v>
      </c>
      <c r="N1927" s="23" t="str">
        <f>IF(TRIM(I1927)="?",'Cleaning Summary'!$B$29,I1927)</f>
        <v>R1024</v>
      </c>
      <c r="O1927" s="29">
        <f>DATE(J1927,MATCH(K1927,{"Jan","Feb","Mar","Apr","May","Jun","Jul","Aug","Sep","Oct","Nov","Dec"},0),D1927)</f>
        <v>25407</v>
      </c>
      <c r="P1927" s="23">
        <f>DATEDIF(O1927,'Cleaning Summary'!$B$62,"Y")</f>
        <v>53</v>
      </c>
    </row>
    <row r="1928" spans="1:16" x14ac:dyDescent="0.35">
      <c r="A1928" s="23" t="s">
        <v>943</v>
      </c>
      <c r="B1928" s="23">
        <v>1987</v>
      </c>
      <c r="C1928" s="23" t="s">
        <v>4807</v>
      </c>
      <c r="D1928" s="23">
        <v>14</v>
      </c>
      <c r="E1928" s="23">
        <v>2</v>
      </c>
      <c r="F1928" s="28">
        <v>24915.05</v>
      </c>
      <c r="G1928" s="23" t="s">
        <v>86</v>
      </c>
      <c r="H1928" s="23" t="s">
        <v>85</v>
      </c>
      <c r="I1928" s="23" t="s">
        <v>4818</v>
      </c>
      <c r="J1928" s="23">
        <f>IF(TRIM(B1928)="?",'Cleaning Summary'!$B$28,B1928)</f>
        <v>1987</v>
      </c>
      <c r="K1928" s="23" t="str">
        <f>IF(TRIM(C1928)="?",'Cleaning Summary'!$B$27,C1928)</f>
        <v>Jun</v>
      </c>
      <c r="L1928" s="23" t="str">
        <f>IF(TRIM(G1928)="?",'Cleaning Summary'!$B$40,G1928)</f>
        <v>tier - 2</v>
      </c>
      <c r="M1928" s="23" t="str">
        <f>IF(TRIM(H1928)="?",'Cleaning Summary'!$B$45,H1928)</f>
        <v>tier - 1</v>
      </c>
      <c r="N1928" s="23" t="str">
        <f>IF(TRIM(I1928)="?",'Cleaning Summary'!$B$29,I1928)</f>
        <v>R1024</v>
      </c>
      <c r="O1928" s="29">
        <f>DATE(J1928,MATCH(K1928,{"Jan","Feb","Mar","Apr","May","Jun","Jul","Aug","Sep","Oct","Nov","Dec"},0),D1928)</f>
        <v>31942</v>
      </c>
      <c r="P1928" s="23">
        <f>DATEDIF(O1928,'Cleaning Summary'!$B$62,"Y")</f>
        <v>35</v>
      </c>
    </row>
    <row r="1929" spans="1:16" x14ac:dyDescent="0.35">
      <c r="A1929" s="23" t="s">
        <v>941</v>
      </c>
      <c r="B1929" s="23">
        <v>1975</v>
      </c>
      <c r="C1929" s="23" t="s">
        <v>4806</v>
      </c>
      <c r="D1929" s="23">
        <v>14</v>
      </c>
      <c r="E1929" s="23">
        <v>3</v>
      </c>
      <c r="F1929" s="28">
        <v>24915.22</v>
      </c>
      <c r="G1929" s="23" t="s">
        <v>86</v>
      </c>
      <c r="H1929" s="23" t="s">
        <v>87</v>
      </c>
      <c r="I1929" s="23" t="s">
        <v>4808</v>
      </c>
      <c r="J1929" s="23">
        <f>IF(TRIM(B1929)="?",'Cleaning Summary'!$B$28,B1929)</f>
        <v>1975</v>
      </c>
      <c r="K1929" s="23" t="str">
        <f>IF(TRIM(C1929)="?",'Cleaning Summary'!$B$27,C1929)</f>
        <v>Nov</v>
      </c>
      <c r="L1929" s="23" t="str">
        <f>IF(TRIM(G1929)="?",'Cleaning Summary'!$B$40,G1929)</f>
        <v>tier - 2</v>
      </c>
      <c r="M1929" s="23" t="str">
        <f>IF(TRIM(H1929)="?",'Cleaning Summary'!$B$45,H1929)</f>
        <v>tier - 3</v>
      </c>
      <c r="N1929" s="23" t="str">
        <f>IF(TRIM(I1929)="?",'Cleaning Summary'!$B$29,I1929)</f>
        <v>R1012</v>
      </c>
      <c r="O1929" s="29">
        <f>DATE(J1929,MATCH(K1929,{"Jan","Feb","Mar","Apr","May","Jun","Jul","Aug","Sep","Oct","Nov","Dec"},0),D1929)</f>
        <v>27712</v>
      </c>
      <c r="P1929" s="23">
        <f>DATEDIF(O1929,'Cleaning Summary'!$B$62,"Y")</f>
        <v>47</v>
      </c>
    </row>
    <row r="1930" spans="1:16" x14ac:dyDescent="0.35">
      <c r="A1930" s="23" t="s">
        <v>939</v>
      </c>
      <c r="B1930" s="23">
        <v>1995</v>
      </c>
      <c r="C1930" s="23" t="s">
        <v>4809</v>
      </c>
      <c r="D1930" s="23">
        <v>4</v>
      </c>
      <c r="E1930" s="23">
        <v>0</v>
      </c>
      <c r="F1930" s="28">
        <v>25075.97</v>
      </c>
      <c r="G1930" s="23" t="s">
        <v>86</v>
      </c>
      <c r="H1930" s="23" t="s">
        <v>86</v>
      </c>
      <c r="I1930" s="23" t="s">
        <v>4812</v>
      </c>
      <c r="J1930" s="23">
        <f>IF(TRIM(B1930)="?",'Cleaning Summary'!$B$28,B1930)</f>
        <v>1995</v>
      </c>
      <c r="K1930" s="23" t="str">
        <f>IF(TRIM(C1930)="?",'Cleaning Summary'!$B$27,C1930)</f>
        <v>Dec</v>
      </c>
      <c r="L1930" s="23" t="str">
        <f>IF(TRIM(G1930)="?",'Cleaning Summary'!$B$40,G1930)</f>
        <v>tier - 2</v>
      </c>
      <c r="M1930" s="23" t="str">
        <f>IF(TRIM(H1930)="?",'Cleaning Summary'!$B$45,H1930)</f>
        <v>tier - 2</v>
      </c>
      <c r="N1930" s="23" t="str">
        <f>IF(TRIM(I1930)="?",'Cleaning Summary'!$B$29,I1930)</f>
        <v>R1011</v>
      </c>
      <c r="O1930" s="29">
        <f>DATE(J1930,MATCH(K1930,{"Jan","Feb","Mar","Apr","May","Jun","Jul","Aug","Sep","Oct","Nov","Dec"},0),D1930)</f>
        <v>35037</v>
      </c>
      <c r="P1930" s="23">
        <f>DATEDIF(O1930,'Cleaning Summary'!$B$62,"Y")</f>
        <v>27</v>
      </c>
    </row>
    <row r="1931" spans="1:16" x14ac:dyDescent="0.35">
      <c r="A1931" s="23" t="s">
        <v>937</v>
      </c>
      <c r="B1931" s="23">
        <v>1998</v>
      </c>
      <c r="C1931" s="23" t="s">
        <v>4807</v>
      </c>
      <c r="D1931" s="23">
        <v>14</v>
      </c>
      <c r="E1931" s="23">
        <v>0</v>
      </c>
      <c r="F1931" s="28">
        <v>25081.77</v>
      </c>
      <c r="G1931" s="23" t="s">
        <v>86</v>
      </c>
      <c r="H1931" s="23" t="s">
        <v>86</v>
      </c>
      <c r="I1931" s="23" t="s">
        <v>4805</v>
      </c>
      <c r="J1931" s="23">
        <f>IF(TRIM(B1931)="?",'Cleaning Summary'!$B$28,B1931)</f>
        <v>1998</v>
      </c>
      <c r="K1931" s="23" t="str">
        <f>IF(TRIM(C1931)="?",'Cleaning Summary'!$B$27,C1931)</f>
        <v>Jun</v>
      </c>
      <c r="L1931" s="23" t="str">
        <f>IF(TRIM(G1931)="?",'Cleaning Summary'!$B$40,G1931)</f>
        <v>tier - 2</v>
      </c>
      <c r="M1931" s="23" t="str">
        <f>IF(TRIM(H1931)="?",'Cleaning Summary'!$B$45,H1931)</f>
        <v>tier - 2</v>
      </c>
      <c r="N1931" s="23" t="str">
        <f>IF(TRIM(I1931)="?",'Cleaning Summary'!$B$29,I1931)</f>
        <v>R1013</v>
      </c>
      <c r="O1931" s="29">
        <f>DATE(J1931,MATCH(K1931,{"Jan","Feb","Mar","Apr","May","Jun","Jul","Aug","Sep","Oct","Nov","Dec"},0),D1931)</f>
        <v>35960</v>
      </c>
      <c r="P1931" s="23">
        <f>DATEDIF(O1931,'Cleaning Summary'!$B$62,"Y")</f>
        <v>24</v>
      </c>
    </row>
    <row r="1932" spans="1:16" x14ac:dyDescent="0.35">
      <c r="A1932" s="23" t="s">
        <v>935</v>
      </c>
      <c r="B1932" s="23">
        <v>1998</v>
      </c>
      <c r="C1932" s="23" t="s">
        <v>4806</v>
      </c>
      <c r="D1932" s="23">
        <v>24</v>
      </c>
      <c r="E1932" s="23">
        <v>0</v>
      </c>
      <c r="F1932" s="28">
        <v>25127.22</v>
      </c>
      <c r="G1932" s="23" t="s">
        <v>86</v>
      </c>
      <c r="H1932" s="23" t="s">
        <v>87</v>
      </c>
      <c r="I1932" s="23" t="s">
        <v>4812</v>
      </c>
      <c r="J1932" s="23">
        <f>IF(TRIM(B1932)="?",'Cleaning Summary'!$B$28,B1932)</f>
        <v>1998</v>
      </c>
      <c r="K1932" s="23" t="str">
        <f>IF(TRIM(C1932)="?",'Cleaning Summary'!$B$27,C1932)</f>
        <v>Nov</v>
      </c>
      <c r="L1932" s="23" t="str">
        <f>IF(TRIM(G1932)="?",'Cleaning Summary'!$B$40,G1932)</f>
        <v>tier - 2</v>
      </c>
      <c r="M1932" s="23" t="str">
        <f>IF(TRIM(H1932)="?",'Cleaning Summary'!$B$45,H1932)</f>
        <v>tier - 3</v>
      </c>
      <c r="N1932" s="23" t="str">
        <f>IF(TRIM(I1932)="?",'Cleaning Summary'!$B$29,I1932)</f>
        <v>R1011</v>
      </c>
      <c r="O1932" s="29">
        <f>DATE(J1932,MATCH(K1932,{"Jan","Feb","Mar","Apr","May","Jun","Jul","Aug","Sep","Oct","Nov","Dec"},0),D1932)</f>
        <v>36123</v>
      </c>
      <c r="P1932" s="23">
        <f>DATEDIF(O1932,'Cleaning Summary'!$B$62,"Y")</f>
        <v>24</v>
      </c>
    </row>
    <row r="1933" spans="1:16" x14ac:dyDescent="0.35">
      <c r="A1933" s="23" t="s">
        <v>933</v>
      </c>
      <c r="B1933" s="23">
        <v>1975</v>
      </c>
      <c r="C1933" s="23" t="s">
        <v>4809</v>
      </c>
      <c r="D1933" s="23">
        <v>14</v>
      </c>
      <c r="E1933" s="23">
        <v>3</v>
      </c>
      <c r="F1933" s="28">
        <v>25309.49</v>
      </c>
      <c r="G1933" s="23" t="s">
        <v>86</v>
      </c>
      <c r="H1933" s="23" t="s">
        <v>85</v>
      </c>
      <c r="I1933" s="23" t="s">
        <v>4812</v>
      </c>
      <c r="J1933" s="23">
        <f>IF(TRIM(B1933)="?",'Cleaning Summary'!$B$28,B1933)</f>
        <v>1975</v>
      </c>
      <c r="K1933" s="23" t="str">
        <f>IF(TRIM(C1933)="?",'Cleaning Summary'!$B$27,C1933)</f>
        <v>Dec</v>
      </c>
      <c r="L1933" s="23" t="str">
        <f>IF(TRIM(G1933)="?",'Cleaning Summary'!$B$40,G1933)</f>
        <v>tier - 2</v>
      </c>
      <c r="M1933" s="23" t="str">
        <f>IF(TRIM(H1933)="?",'Cleaning Summary'!$B$45,H1933)</f>
        <v>tier - 1</v>
      </c>
      <c r="N1933" s="23" t="str">
        <f>IF(TRIM(I1933)="?",'Cleaning Summary'!$B$29,I1933)</f>
        <v>R1011</v>
      </c>
      <c r="O1933" s="29">
        <f>DATE(J1933,MATCH(K1933,{"Jan","Feb","Mar","Apr","May","Jun","Jul","Aug","Sep","Oct","Nov","Dec"},0),D1933)</f>
        <v>27742</v>
      </c>
      <c r="P1933" s="23">
        <f>DATEDIF(O1933,'Cleaning Summary'!$B$62,"Y")</f>
        <v>47</v>
      </c>
    </row>
    <row r="1934" spans="1:16" x14ac:dyDescent="0.35">
      <c r="A1934" s="23" t="s">
        <v>931</v>
      </c>
      <c r="B1934" s="23">
        <v>1972</v>
      </c>
      <c r="C1934" s="23" t="s">
        <v>73</v>
      </c>
      <c r="D1934" s="23">
        <v>26</v>
      </c>
      <c r="E1934" s="23">
        <v>2</v>
      </c>
      <c r="F1934" s="28">
        <v>25333.33</v>
      </c>
      <c r="G1934" s="23" t="s">
        <v>86</v>
      </c>
      <c r="H1934" s="23" t="s">
        <v>86</v>
      </c>
      <c r="I1934" s="23" t="s">
        <v>4822</v>
      </c>
      <c r="J1934" s="23">
        <f>IF(TRIM(B1934)="?",'Cleaning Summary'!$B$28,B1934)</f>
        <v>1972</v>
      </c>
      <c r="K1934" s="23" t="str">
        <f>IF(TRIM(C1934)="?",'Cleaning Summary'!$B$27,C1934)</f>
        <v>Sep</v>
      </c>
      <c r="L1934" s="23" t="str">
        <f>IF(TRIM(G1934)="?",'Cleaning Summary'!$B$40,G1934)</f>
        <v>tier - 2</v>
      </c>
      <c r="M1934" s="23" t="str">
        <f>IF(TRIM(H1934)="?",'Cleaning Summary'!$B$45,H1934)</f>
        <v>tier - 2</v>
      </c>
      <c r="N1934" s="23" t="str">
        <f>IF(TRIM(I1934)="?",'Cleaning Summary'!$B$29,I1934)</f>
        <v>R1017</v>
      </c>
      <c r="O1934" s="29">
        <f>DATE(J1934,MATCH(K1934,{"Jan","Feb","Mar","Apr","May","Jun","Jul","Aug","Sep","Oct","Nov","Dec"},0),D1934)</f>
        <v>26568</v>
      </c>
      <c r="P1934" s="23">
        <f>DATEDIF(O1934,'Cleaning Summary'!$B$62,"Y")</f>
        <v>50</v>
      </c>
    </row>
    <row r="1935" spans="1:16" x14ac:dyDescent="0.35">
      <c r="A1935" s="23" t="s">
        <v>929</v>
      </c>
      <c r="B1935" s="23">
        <v>1968</v>
      </c>
      <c r="C1935" s="23" t="s">
        <v>4810</v>
      </c>
      <c r="D1935" s="23">
        <v>22</v>
      </c>
      <c r="E1935" s="23">
        <v>3</v>
      </c>
      <c r="F1935" s="28">
        <v>25382.3</v>
      </c>
      <c r="G1935" s="23" t="s">
        <v>86</v>
      </c>
      <c r="H1935" s="23" t="s">
        <v>86</v>
      </c>
      <c r="I1935" s="23" t="s">
        <v>4812</v>
      </c>
      <c r="J1935" s="23">
        <f>IF(TRIM(B1935)="?",'Cleaning Summary'!$B$28,B1935)</f>
        <v>1968</v>
      </c>
      <c r="K1935" s="23" t="str">
        <f>IF(TRIM(C1935)="?",'Cleaning Summary'!$B$27,C1935)</f>
        <v>Aug</v>
      </c>
      <c r="L1935" s="23" t="str">
        <f>IF(TRIM(G1935)="?",'Cleaning Summary'!$B$40,G1935)</f>
        <v>tier - 2</v>
      </c>
      <c r="M1935" s="23" t="str">
        <f>IF(TRIM(H1935)="?",'Cleaning Summary'!$B$45,H1935)</f>
        <v>tier - 2</v>
      </c>
      <c r="N1935" s="23" t="str">
        <f>IF(TRIM(I1935)="?",'Cleaning Summary'!$B$29,I1935)</f>
        <v>R1011</v>
      </c>
      <c r="O1935" s="29">
        <f>DATE(J1935,MATCH(K1935,{"Jan","Feb","Mar","Apr","May","Jun","Jul","Aug","Sep","Oct","Nov","Dec"},0),D1935)</f>
        <v>25072</v>
      </c>
      <c r="P1935" s="23">
        <f>DATEDIF(O1935,'Cleaning Summary'!$B$62,"Y")</f>
        <v>54</v>
      </c>
    </row>
    <row r="1936" spans="1:16" x14ac:dyDescent="0.35">
      <c r="A1936" s="23" t="s">
        <v>927</v>
      </c>
      <c r="B1936" s="23">
        <v>1968</v>
      </c>
      <c r="C1936" s="23" t="s">
        <v>4809</v>
      </c>
      <c r="D1936" s="23">
        <v>11</v>
      </c>
      <c r="E1936" s="23">
        <v>1</v>
      </c>
      <c r="F1936" s="28">
        <v>25517.11</v>
      </c>
      <c r="G1936" s="23" t="s">
        <v>86</v>
      </c>
      <c r="H1936" s="23" t="s">
        <v>87</v>
      </c>
      <c r="I1936" s="23" t="s">
        <v>4822</v>
      </c>
      <c r="J1936" s="23">
        <f>IF(TRIM(B1936)="?",'Cleaning Summary'!$B$28,B1936)</f>
        <v>1968</v>
      </c>
      <c r="K1936" s="23" t="str">
        <f>IF(TRIM(C1936)="?",'Cleaning Summary'!$B$27,C1936)</f>
        <v>Dec</v>
      </c>
      <c r="L1936" s="23" t="str">
        <f>IF(TRIM(G1936)="?",'Cleaning Summary'!$B$40,G1936)</f>
        <v>tier - 2</v>
      </c>
      <c r="M1936" s="23" t="str">
        <f>IF(TRIM(H1936)="?",'Cleaning Summary'!$B$45,H1936)</f>
        <v>tier - 3</v>
      </c>
      <c r="N1936" s="23" t="str">
        <f>IF(TRIM(I1936)="?",'Cleaning Summary'!$B$29,I1936)</f>
        <v>R1017</v>
      </c>
      <c r="O1936" s="29">
        <f>DATE(J1936,MATCH(K1936,{"Jan","Feb","Mar","Apr","May","Jun","Jul","Aug","Sep","Oct","Nov","Dec"},0),D1936)</f>
        <v>25183</v>
      </c>
      <c r="P1936" s="23">
        <f>DATEDIF(O1936,'Cleaning Summary'!$B$62,"Y")</f>
        <v>54</v>
      </c>
    </row>
    <row r="1937" spans="1:16" x14ac:dyDescent="0.35">
      <c r="A1937" s="23" t="s">
        <v>925</v>
      </c>
      <c r="B1937" s="23">
        <v>2001</v>
      </c>
      <c r="C1937" s="23" t="s">
        <v>4810</v>
      </c>
      <c r="D1937" s="23">
        <v>2</v>
      </c>
      <c r="E1937" s="23">
        <v>0</v>
      </c>
      <c r="F1937" s="28">
        <v>25648.98</v>
      </c>
      <c r="G1937" s="23" t="s">
        <v>86</v>
      </c>
      <c r="H1937" s="23" t="s">
        <v>85</v>
      </c>
      <c r="I1937" s="23" t="s">
        <v>4812</v>
      </c>
      <c r="J1937" s="23">
        <f>IF(TRIM(B1937)="?",'Cleaning Summary'!$B$28,B1937)</f>
        <v>2001</v>
      </c>
      <c r="K1937" s="23" t="str">
        <f>IF(TRIM(C1937)="?",'Cleaning Summary'!$B$27,C1937)</f>
        <v>Aug</v>
      </c>
      <c r="L1937" s="23" t="str">
        <f>IF(TRIM(G1937)="?",'Cleaning Summary'!$B$40,G1937)</f>
        <v>tier - 2</v>
      </c>
      <c r="M1937" s="23" t="str">
        <f>IF(TRIM(H1937)="?",'Cleaning Summary'!$B$45,H1937)</f>
        <v>tier - 1</v>
      </c>
      <c r="N1937" s="23" t="str">
        <f>IF(TRIM(I1937)="?",'Cleaning Summary'!$B$29,I1937)</f>
        <v>R1011</v>
      </c>
      <c r="O1937" s="29">
        <f>DATE(J1937,MATCH(K1937,{"Jan","Feb","Mar","Apr","May","Jun","Jul","Aug","Sep","Oct","Nov","Dec"},0),D1937)</f>
        <v>37105</v>
      </c>
      <c r="P1937" s="23">
        <f>DATEDIF(O1937,'Cleaning Summary'!$B$62,"Y")</f>
        <v>21</v>
      </c>
    </row>
    <row r="1938" spans="1:16" x14ac:dyDescent="0.35">
      <c r="A1938" s="23" t="s">
        <v>923</v>
      </c>
      <c r="B1938" s="23">
        <v>1972</v>
      </c>
      <c r="C1938" s="23" t="s">
        <v>4804</v>
      </c>
      <c r="D1938" s="23">
        <v>17</v>
      </c>
      <c r="E1938" s="23">
        <v>0</v>
      </c>
      <c r="F1938" s="28">
        <v>25656.58</v>
      </c>
      <c r="G1938" s="23" t="s">
        <v>86</v>
      </c>
      <c r="H1938" s="23" t="s">
        <v>87</v>
      </c>
      <c r="I1938" s="23" t="s">
        <v>4818</v>
      </c>
      <c r="J1938" s="23">
        <f>IF(TRIM(B1938)="?",'Cleaning Summary'!$B$28,B1938)</f>
        <v>1972</v>
      </c>
      <c r="K1938" s="23" t="str">
        <f>IF(TRIM(C1938)="?",'Cleaning Summary'!$B$27,C1938)</f>
        <v>Jul</v>
      </c>
      <c r="L1938" s="23" t="str">
        <f>IF(TRIM(G1938)="?",'Cleaning Summary'!$B$40,G1938)</f>
        <v>tier - 2</v>
      </c>
      <c r="M1938" s="23" t="str">
        <f>IF(TRIM(H1938)="?",'Cleaning Summary'!$B$45,H1938)</f>
        <v>tier - 3</v>
      </c>
      <c r="N1938" s="23" t="str">
        <f>IF(TRIM(I1938)="?",'Cleaning Summary'!$B$29,I1938)</f>
        <v>R1024</v>
      </c>
      <c r="O1938" s="29">
        <f>DATE(J1938,MATCH(K1938,{"Jan","Feb","Mar","Apr","May","Jun","Jul","Aug","Sep","Oct","Nov","Dec"},0),D1938)</f>
        <v>26497</v>
      </c>
      <c r="P1938" s="23">
        <f>DATEDIF(O1938,'Cleaning Summary'!$B$62,"Y")</f>
        <v>50</v>
      </c>
    </row>
    <row r="1939" spans="1:16" x14ac:dyDescent="0.35">
      <c r="A1939" s="23" t="s">
        <v>921</v>
      </c>
      <c r="B1939" s="23">
        <v>1963</v>
      </c>
      <c r="C1939" s="23" t="s">
        <v>4810</v>
      </c>
      <c r="D1939" s="23">
        <v>21</v>
      </c>
      <c r="E1939" s="23">
        <v>0</v>
      </c>
      <c r="F1939" s="28">
        <v>25678.78</v>
      </c>
      <c r="G1939" s="23" t="s">
        <v>86</v>
      </c>
      <c r="H1939" s="23" t="s">
        <v>87</v>
      </c>
      <c r="I1939" s="23" t="s">
        <v>4808</v>
      </c>
      <c r="J1939" s="23">
        <f>IF(TRIM(B1939)="?",'Cleaning Summary'!$B$28,B1939)</f>
        <v>1963</v>
      </c>
      <c r="K1939" s="23" t="str">
        <f>IF(TRIM(C1939)="?",'Cleaning Summary'!$B$27,C1939)</f>
        <v>Aug</v>
      </c>
      <c r="L1939" s="23" t="str">
        <f>IF(TRIM(G1939)="?",'Cleaning Summary'!$B$40,G1939)</f>
        <v>tier - 2</v>
      </c>
      <c r="M1939" s="23" t="str">
        <f>IF(TRIM(H1939)="?",'Cleaning Summary'!$B$45,H1939)</f>
        <v>tier - 3</v>
      </c>
      <c r="N1939" s="23" t="str">
        <f>IF(TRIM(I1939)="?",'Cleaning Summary'!$B$29,I1939)</f>
        <v>R1012</v>
      </c>
      <c r="O1939" s="29">
        <f>DATE(J1939,MATCH(K1939,{"Jan","Feb","Mar","Apr","May","Jun","Jul","Aug","Sep","Oct","Nov","Dec"},0),D1939)</f>
        <v>23244</v>
      </c>
      <c r="P1939" s="23">
        <f>DATEDIF(O1939,'Cleaning Summary'!$B$62,"Y")</f>
        <v>59</v>
      </c>
    </row>
    <row r="1940" spans="1:16" x14ac:dyDescent="0.35">
      <c r="A1940" s="23" t="s">
        <v>919</v>
      </c>
      <c r="B1940" s="23">
        <v>1970</v>
      </c>
      <c r="C1940" s="23" t="s">
        <v>4809</v>
      </c>
      <c r="D1940" s="23">
        <v>3</v>
      </c>
      <c r="E1940" s="23">
        <v>3</v>
      </c>
      <c r="F1940" s="28">
        <v>25992.82</v>
      </c>
      <c r="G1940" s="23" t="s">
        <v>86</v>
      </c>
      <c r="H1940" s="23" t="s">
        <v>86</v>
      </c>
      <c r="I1940" s="23" t="s">
        <v>4805</v>
      </c>
      <c r="J1940" s="23">
        <f>IF(TRIM(B1940)="?",'Cleaning Summary'!$B$28,B1940)</f>
        <v>1970</v>
      </c>
      <c r="K1940" s="23" t="str">
        <f>IF(TRIM(C1940)="?",'Cleaning Summary'!$B$27,C1940)</f>
        <v>Dec</v>
      </c>
      <c r="L1940" s="23" t="str">
        <f>IF(TRIM(G1940)="?",'Cleaning Summary'!$B$40,G1940)</f>
        <v>tier - 2</v>
      </c>
      <c r="M1940" s="23" t="str">
        <f>IF(TRIM(H1940)="?",'Cleaning Summary'!$B$45,H1940)</f>
        <v>tier - 2</v>
      </c>
      <c r="N1940" s="23" t="str">
        <f>IF(TRIM(I1940)="?",'Cleaning Summary'!$B$29,I1940)</f>
        <v>R1013</v>
      </c>
      <c r="O1940" s="29">
        <f>DATE(J1940,MATCH(K1940,{"Jan","Feb","Mar","Apr","May","Jun","Jul","Aug","Sep","Oct","Nov","Dec"},0),D1940)</f>
        <v>25905</v>
      </c>
      <c r="P1940" s="23">
        <f>DATEDIF(O1940,'Cleaning Summary'!$B$62,"Y")</f>
        <v>52</v>
      </c>
    </row>
    <row r="1941" spans="1:16" x14ac:dyDescent="0.35">
      <c r="A1941" s="23" t="s">
        <v>917</v>
      </c>
      <c r="B1941" s="23">
        <v>2001</v>
      </c>
      <c r="C1941" s="23" t="s">
        <v>4807</v>
      </c>
      <c r="D1941" s="23">
        <v>5</v>
      </c>
      <c r="E1941" s="23">
        <v>2</v>
      </c>
      <c r="F1941" s="28">
        <v>26018.95</v>
      </c>
      <c r="G1941" s="23" t="s">
        <v>86</v>
      </c>
      <c r="H1941" s="23" t="s">
        <v>86</v>
      </c>
      <c r="I1941" s="23" t="s">
        <v>4808</v>
      </c>
      <c r="J1941" s="23">
        <f>IF(TRIM(B1941)="?",'Cleaning Summary'!$B$28,B1941)</f>
        <v>2001</v>
      </c>
      <c r="K1941" s="23" t="str">
        <f>IF(TRIM(C1941)="?",'Cleaning Summary'!$B$27,C1941)</f>
        <v>Jun</v>
      </c>
      <c r="L1941" s="23" t="str">
        <f>IF(TRIM(G1941)="?",'Cleaning Summary'!$B$40,G1941)</f>
        <v>tier - 2</v>
      </c>
      <c r="M1941" s="23" t="str">
        <f>IF(TRIM(H1941)="?",'Cleaning Summary'!$B$45,H1941)</f>
        <v>tier - 2</v>
      </c>
      <c r="N1941" s="23" t="str">
        <f>IF(TRIM(I1941)="?",'Cleaning Summary'!$B$29,I1941)</f>
        <v>R1012</v>
      </c>
      <c r="O1941" s="29">
        <f>DATE(J1941,MATCH(K1941,{"Jan","Feb","Mar","Apr","May","Jun","Jul","Aug","Sep","Oct","Nov","Dec"},0),D1941)</f>
        <v>37047</v>
      </c>
      <c r="P1941" s="23">
        <f>DATEDIF(O1941,'Cleaning Summary'!$B$62,"Y")</f>
        <v>22</v>
      </c>
    </row>
    <row r="1942" spans="1:16" x14ac:dyDescent="0.35">
      <c r="A1942" s="23" t="s">
        <v>915</v>
      </c>
      <c r="B1942" s="23">
        <v>2000</v>
      </c>
      <c r="C1942" s="23" t="s">
        <v>4809</v>
      </c>
      <c r="D1942" s="23">
        <v>26</v>
      </c>
      <c r="E1942" s="23">
        <v>0</v>
      </c>
      <c r="F1942" s="28">
        <v>26026.97</v>
      </c>
      <c r="G1942" s="23" t="s">
        <v>86</v>
      </c>
      <c r="H1942" s="23" t="s">
        <v>87</v>
      </c>
      <c r="I1942" s="23" t="s">
        <v>4812</v>
      </c>
      <c r="J1942" s="23">
        <f>IF(TRIM(B1942)="?",'Cleaning Summary'!$B$28,B1942)</f>
        <v>2000</v>
      </c>
      <c r="K1942" s="23" t="str">
        <f>IF(TRIM(C1942)="?",'Cleaning Summary'!$B$27,C1942)</f>
        <v>Dec</v>
      </c>
      <c r="L1942" s="23" t="str">
        <f>IF(TRIM(G1942)="?",'Cleaning Summary'!$B$40,G1942)</f>
        <v>tier - 2</v>
      </c>
      <c r="M1942" s="23" t="str">
        <f>IF(TRIM(H1942)="?",'Cleaning Summary'!$B$45,H1942)</f>
        <v>tier - 3</v>
      </c>
      <c r="N1942" s="23" t="str">
        <f>IF(TRIM(I1942)="?",'Cleaning Summary'!$B$29,I1942)</f>
        <v>R1011</v>
      </c>
      <c r="O1942" s="29">
        <f>DATE(J1942,MATCH(K1942,{"Jan","Feb","Mar","Apr","May","Jun","Jul","Aug","Sep","Oct","Nov","Dec"},0),D1942)</f>
        <v>36886</v>
      </c>
      <c r="P1942" s="23">
        <f>DATEDIF(O1942,'Cleaning Summary'!$B$62,"Y")</f>
        <v>22</v>
      </c>
    </row>
    <row r="1943" spans="1:16" x14ac:dyDescent="0.35">
      <c r="A1943" s="23" t="s">
        <v>913</v>
      </c>
      <c r="B1943" s="23">
        <v>1966</v>
      </c>
      <c r="C1943" s="23" t="s">
        <v>4804</v>
      </c>
      <c r="D1943" s="23">
        <v>9</v>
      </c>
      <c r="E1943" s="23">
        <v>1</v>
      </c>
      <c r="F1943" s="28">
        <v>26109.33</v>
      </c>
      <c r="G1943" s="23" t="s">
        <v>86</v>
      </c>
      <c r="H1943" s="23" t="s">
        <v>87</v>
      </c>
      <c r="I1943" s="23" t="s">
        <v>4808</v>
      </c>
      <c r="J1943" s="23">
        <f>IF(TRIM(B1943)="?",'Cleaning Summary'!$B$28,B1943)</f>
        <v>1966</v>
      </c>
      <c r="K1943" s="23" t="str">
        <f>IF(TRIM(C1943)="?",'Cleaning Summary'!$B$27,C1943)</f>
        <v>Jul</v>
      </c>
      <c r="L1943" s="23" t="str">
        <f>IF(TRIM(G1943)="?",'Cleaning Summary'!$B$40,G1943)</f>
        <v>tier - 2</v>
      </c>
      <c r="M1943" s="23" t="str">
        <f>IF(TRIM(H1943)="?",'Cleaning Summary'!$B$45,H1943)</f>
        <v>tier - 3</v>
      </c>
      <c r="N1943" s="23" t="str">
        <f>IF(TRIM(I1943)="?",'Cleaning Summary'!$B$29,I1943)</f>
        <v>R1012</v>
      </c>
      <c r="O1943" s="29">
        <f>DATE(J1943,MATCH(K1943,{"Jan","Feb","Mar","Apr","May","Jun","Jul","Aug","Sep","Oct","Nov","Dec"},0),D1943)</f>
        <v>24297</v>
      </c>
      <c r="P1943" s="23">
        <f>DATEDIF(O1943,'Cleaning Summary'!$B$62,"Y")</f>
        <v>56</v>
      </c>
    </row>
    <row r="1944" spans="1:16" x14ac:dyDescent="0.35">
      <c r="A1944" s="23" t="s">
        <v>911</v>
      </c>
      <c r="B1944" s="23">
        <v>2002</v>
      </c>
      <c r="C1944" s="23" t="s">
        <v>4811</v>
      </c>
      <c r="D1944" s="23">
        <v>11</v>
      </c>
      <c r="E1944" s="23">
        <v>0</v>
      </c>
      <c r="F1944" s="28">
        <v>26125.67</v>
      </c>
      <c r="G1944" s="23" t="s">
        <v>86</v>
      </c>
      <c r="H1944" s="23" t="s">
        <v>85</v>
      </c>
      <c r="I1944" s="23" t="s">
        <v>4805</v>
      </c>
      <c r="J1944" s="23">
        <f>IF(TRIM(B1944)="?",'Cleaning Summary'!$B$28,B1944)</f>
        <v>2002</v>
      </c>
      <c r="K1944" s="23" t="str">
        <f>IF(TRIM(C1944)="?",'Cleaning Summary'!$B$27,C1944)</f>
        <v>Oct</v>
      </c>
      <c r="L1944" s="23" t="str">
        <f>IF(TRIM(G1944)="?",'Cleaning Summary'!$B$40,G1944)</f>
        <v>tier - 2</v>
      </c>
      <c r="M1944" s="23" t="str">
        <f>IF(TRIM(H1944)="?",'Cleaning Summary'!$B$45,H1944)</f>
        <v>tier - 1</v>
      </c>
      <c r="N1944" s="23" t="str">
        <f>IF(TRIM(I1944)="?",'Cleaning Summary'!$B$29,I1944)</f>
        <v>R1013</v>
      </c>
      <c r="O1944" s="29">
        <f>DATE(J1944,MATCH(K1944,{"Jan","Feb","Mar","Apr","May","Jun","Jul","Aug","Sep","Oct","Nov","Dec"},0),D1944)</f>
        <v>37540</v>
      </c>
      <c r="P1944" s="23">
        <f>DATEDIF(O1944,'Cleaning Summary'!$B$62,"Y")</f>
        <v>20</v>
      </c>
    </row>
    <row r="1945" spans="1:16" x14ac:dyDescent="0.35">
      <c r="A1945" s="23" t="s">
        <v>909</v>
      </c>
      <c r="B1945" s="23">
        <v>1973</v>
      </c>
      <c r="C1945" s="23" t="s">
        <v>4804</v>
      </c>
      <c r="D1945" s="23">
        <v>7</v>
      </c>
      <c r="E1945" s="23">
        <v>1</v>
      </c>
      <c r="F1945" s="28">
        <v>26140.36</v>
      </c>
      <c r="G1945" s="23" t="s">
        <v>86</v>
      </c>
      <c r="H1945" s="23" t="s">
        <v>87</v>
      </c>
      <c r="I1945" s="23" t="s">
        <v>4812</v>
      </c>
      <c r="J1945" s="23">
        <f>IF(TRIM(B1945)="?",'Cleaning Summary'!$B$28,B1945)</f>
        <v>1973</v>
      </c>
      <c r="K1945" s="23" t="str">
        <f>IF(TRIM(C1945)="?",'Cleaning Summary'!$B$27,C1945)</f>
        <v>Jul</v>
      </c>
      <c r="L1945" s="23" t="str">
        <f>IF(TRIM(G1945)="?",'Cleaning Summary'!$B$40,G1945)</f>
        <v>tier - 2</v>
      </c>
      <c r="M1945" s="23" t="str">
        <f>IF(TRIM(H1945)="?",'Cleaning Summary'!$B$45,H1945)</f>
        <v>tier - 3</v>
      </c>
      <c r="N1945" s="23" t="str">
        <f>IF(TRIM(I1945)="?",'Cleaning Summary'!$B$29,I1945)</f>
        <v>R1011</v>
      </c>
      <c r="O1945" s="29">
        <f>DATE(J1945,MATCH(K1945,{"Jan","Feb","Mar","Apr","May","Jun","Jul","Aug","Sep","Oct","Nov","Dec"},0),D1945)</f>
        <v>26852</v>
      </c>
      <c r="P1945" s="23">
        <f>DATEDIF(O1945,'Cleaning Summary'!$B$62,"Y")</f>
        <v>49</v>
      </c>
    </row>
    <row r="1946" spans="1:16" x14ac:dyDescent="0.35">
      <c r="A1946" s="23" t="s">
        <v>907</v>
      </c>
      <c r="B1946" s="23">
        <v>1975</v>
      </c>
      <c r="C1946" s="23" t="s">
        <v>4807</v>
      </c>
      <c r="D1946" s="23">
        <v>4</v>
      </c>
      <c r="E1946" s="23">
        <v>1</v>
      </c>
      <c r="F1946" s="28">
        <v>26236.58</v>
      </c>
      <c r="G1946" s="23" t="s">
        <v>86</v>
      </c>
      <c r="H1946" s="23" t="s">
        <v>85</v>
      </c>
      <c r="I1946" s="23" t="s">
        <v>4812</v>
      </c>
      <c r="J1946" s="23">
        <f>IF(TRIM(B1946)="?",'Cleaning Summary'!$B$28,B1946)</f>
        <v>1975</v>
      </c>
      <c r="K1946" s="23" t="str">
        <f>IF(TRIM(C1946)="?",'Cleaning Summary'!$B$27,C1946)</f>
        <v>Jun</v>
      </c>
      <c r="L1946" s="23" t="str">
        <f>IF(TRIM(G1946)="?",'Cleaning Summary'!$B$40,G1946)</f>
        <v>tier - 2</v>
      </c>
      <c r="M1946" s="23" t="str">
        <f>IF(TRIM(H1946)="?",'Cleaning Summary'!$B$45,H1946)</f>
        <v>tier - 1</v>
      </c>
      <c r="N1946" s="23" t="str">
        <f>IF(TRIM(I1946)="?",'Cleaning Summary'!$B$29,I1946)</f>
        <v>R1011</v>
      </c>
      <c r="O1946" s="29">
        <f>DATE(J1946,MATCH(K1946,{"Jan","Feb","Mar","Apr","May","Jun","Jul","Aug","Sep","Oct","Nov","Dec"},0),D1946)</f>
        <v>27549</v>
      </c>
      <c r="P1946" s="23">
        <f>DATEDIF(O1946,'Cleaning Summary'!$B$62,"Y")</f>
        <v>48</v>
      </c>
    </row>
    <row r="1947" spans="1:16" x14ac:dyDescent="0.35">
      <c r="A1947" s="23" t="s">
        <v>905</v>
      </c>
      <c r="B1947" s="23">
        <v>2004</v>
      </c>
      <c r="C1947" s="23" t="s">
        <v>4809</v>
      </c>
      <c r="D1947" s="23">
        <v>5</v>
      </c>
      <c r="E1947" s="23">
        <v>0</v>
      </c>
      <c r="F1947" s="28">
        <v>26316.59</v>
      </c>
      <c r="G1947" s="23" t="s">
        <v>86</v>
      </c>
      <c r="H1947" s="23" t="s">
        <v>87</v>
      </c>
      <c r="I1947" s="23" t="s">
        <v>4812</v>
      </c>
      <c r="J1947" s="23">
        <f>IF(TRIM(B1947)="?",'Cleaning Summary'!$B$28,B1947)</f>
        <v>2004</v>
      </c>
      <c r="K1947" s="23" t="str">
        <f>IF(TRIM(C1947)="?",'Cleaning Summary'!$B$27,C1947)</f>
        <v>Dec</v>
      </c>
      <c r="L1947" s="23" t="str">
        <f>IF(TRIM(G1947)="?",'Cleaning Summary'!$B$40,G1947)</f>
        <v>tier - 2</v>
      </c>
      <c r="M1947" s="23" t="str">
        <f>IF(TRIM(H1947)="?",'Cleaning Summary'!$B$45,H1947)</f>
        <v>tier - 3</v>
      </c>
      <c r="N1947" s="23" t="str">
        <f>IF(TRIM(I1947)="?",'Cleaning Summary'!$B$29,I1947)</f>
        <v>R1011</v>
      </c>
      <c r="O1947" s="29">
        <f>DATE(J1947,MATCH(K1947,{"Jan","Feb","Mar","Apr","May","Jun","Jul","Aug","Sep","Oct","Nov","Dec"},0),D1947)</f>
        <v>38326</v>
      </c>
      <c r="P1947" s="23">
        <f>DATEDIF(O1947,'Cleaning Summary'!$B$62,"Y")</f>
        <v>18</v>
      </c>
    </row>
    <row r="1948" spans="1:16" x14ac:dyDescent="0.35">
      <c r="A1948" s="23" t="s">
        <v>903</v>
      </c>
      <c r="B1948" s="23">
        <v>1974</v>
      </c>
      <c r="C1948" s="23" t="s">
        <v>73</v>
      </c>
      <c r="D1948" s="23">
        <v>21</v>
      </c>
      <c r="E1948" s="23">
        <v>1</v>
      </c>
      <c r="F1948" s="28">
        <v>26392.26</v>
      </c>
      <c r="G1948" s="23" t="s">
        <v>86</v>
      </c>
      <c r="H1948" s="23" t="s">
        <v>86</v>
      </c>
      <c r="I1948" s="23" t="s">
        <v>4818</v>
      </c>
      <c r="J1948" s="23">
        <f>IF(TRIM(B1948)="?",'Cleaning Summary'!$B$28,B1948)</f>
        <v>1974</v>
      </c>
      <c r="K1948" s="23" t="str">
        <f>IF(TRIM(C1948)="?",'Cleaning Summary'!$B$27,C1948)</f>
        <v>Sep</v>
      </c>
      <c r="L1948" s="23" t="str">
        <f>IF(TRIM(G1948)="?",'Cleaning Summary'!$B$40,G1948)</f>
        <v>tier - 2</v>
      </c>
      <c r="M1948" s="23" t="str">
        <f>IF(TRIM(H1948)="?",'Cleaning Summary'!$B$45,H1948)</f>
        <v>tier - 2</v>
      </c>
      <c r="N1948" s="23" t="str">
        <f>IF(TRIM(I1948)="?",'Cleaning Summary'!$B$29,I1948)</f>
        <v>R1024</v>
      </c>
      <c r="O1948" s="29">
        <f>DATE(J1948,MATCH(K1948,{"Jan","Feb","Mar","Apr","May","Jun","Jul","Aug","Sep","Oct","Nov","Dec"},0),D1948)</f>
        <v>27293</v>
      </c>
      <c r="P1948" s="23">
        <f>DATEDIF(O1948,'Cleaning Summary'!$B$62,"Y")</f>
        <v>48</v>
      </c>
    </row>
    <row r="1949" spans="1:16" x14ac:dyDescent="0.35">
      <c r="A1949" s="23" t="s">
        <v>901</v>
      </c>
      <c r="B1949" s="23">
        <v>1970</v>
      </c>
      <c r="C1949" s="23" t="s">
        <v>4810</v>
      </c>
      <c r="D1949" s="23">
        <v>27</v>
      </c>
      <c r="E1949" s="23">
        <v>2</v>
      </c>
      <c r="F1949" s="28">
        <v>26467.1</v>
      </c>
      <c r="G1949" s="23" t="s">
        <v>86</v>
      </c>
      <c r="H1949" s="23" t="s">
        <v>87</v>
      </c>
      <c r="I1949" s="23" t="s">
        <v>4808</v>
      </c>
      <c r="J1949" s="23">
        <f>IF(TRIM(B1949)="?",'Cleaning Summary'!$B$28,B1949)</f>
        <v>1970</v>
      </c>
      <c r="K1949" s="23" t="str">
        <f>IF(TRIM(C1949)="?",'Cleaning Summary'!$B$27,C1949)</f>
        <v>Aug</v>
      </c>
      <c r="L1949" s="23" t="str">
        <f>IF(TRIM(G1949)="?",'Cleaning Summary'!$B$40,G1949)</f>
        <v>tier - 2</v>
      </c>
      <c r="M1949" s="23" t="str">
        <f>IF(TRIM(H1949)="?",'Cleaning Summary'!$B$45,H1949)</f>
        <v>tier - 3</v>
      </c>
      <c r="N1949" s="23" t="str">
        <f>IF(TRIM(I1949)="?",'Cleaning Summary'!$B$29,I1949)</f>
        <v>R1012</v>
      </c>
      <c r="O1949" s="29">
        <f>DATE(J1949,MATCH(K1949,{"Jan","Feb","Mar","Apr","May","Jun","Jul","Aug","Sep","Oct","Nov","Dec"},0),D1949)</f>
        <v>25807</v>
      </c>
      <c r="P1949" s="23">
        <f>DATEDIF(O1949,'Cleaning Summary'!$B$62,"Y")</f>
        <v>52</v>
      </c>
    </row>
    <row r="1950" spans="1:16" x14ac:dyDescent="0.35">
      <c r="A1950" s="23" t="s">
        <v>899</v>
      </c>
      <c r="B1950" s="23">
        <v>2004</v>
      </c>
      <c r="C1950" s="23" t="s">
        <v>73</v>
      </c>
      <c r="D1950" s="23">
        <v>5</v>
      </c>
      <c r="E1950" s="23">
        <v>0</v>
      </c>
      <c r="F1950" s="28">
        <v>26479.4</v>
      </c>
      <c r="G1950" s="23" t="s">
        <v>86</v>
      </c>
      <c r="H1950" s="23" t="s">
        <v>86</v>
      </c>
      <c r="I1950" s="23" t="s">
        <v>4812</v>
      </c>
      <c r="J1950" s="23">
        <f>IF(TRIM(B1950)="?",'Cleaning Summary'!$B$28,B1950)</f>
        <v>2004</v>
      </c>
      <c r="K1950" s="23" t="str">
        <f>IF(TRIM(C1950)="?",'Cleaning Summary'!$B$27,C1950)</f>
        <v>Sep</v>
      </c>
      <c r="L1950" s="23" t="str">
        <f>IF(TRIM(G1950)="?",'Cleaning Summary'!$B$40,G1950)</f>
        <v>tier - 2</v>
      </c>
      <c r="M1950" s="23" t="str">
        <f>IF(TRIM(H1950)="?",'Cleaning Summary'!$B$45,H1950)</f>
        <v>tier - 2</v>
      </c>
      <c r="N1950" s="23" t="str">
        <f>IF(TRIM(I1950)="?",'Cleaning Summary'!$B$29,I1950)</f>
        <v>R1011</v>
      </c>
      <c r="O1950" s="29">
        <f>DATE(J1950,MATCH(K1950,{"Jan","Feb","Mar","Apr","May","Jun","Jul","Aug","Sep","Oct","Nov","Dec"},0),D1950)</f>
        <v>38235</v>
      </c>
      <c r="P1950" s="23">
        <f>DATEDIF(O1950,'Cleaning Summary'!$B$62,"Y")</f>
        <v>18</v>
      </c>
    </row>
    <row r="1951" spans="1:16" x14ac:dyDescent="0.35">
      <c r="A1951" s="23" t="s">
        <v>897</v>
      </c>
      <c r="B1951" s="23">
        <v>1988</v>
      </c>
      <c r="C1951" s="23" t="s">
        <v>4804</v>
      </c>
      <c r="D1951" s="23">
        <v>22</v>
      </c>
      <c r="E1951" s="23">
        <v>3</v>
      </c>
      <c r="F1951" s="28">
        <v>26607.89</v>
      </c>
      <c r="G1951" s="23" t="s">
        <v>86</v>
      </c>
      <c r="H1951" s="23" t="s">
        <v>85</v>
      </c>
      <c r="I1951" s="23" t="s">
        <v>4812</v>
      </c>
      <c r="J1951" s="23">
        <f>IF(TRIM(B1951)="?",'Cleaning Summary'!$B$28,B1951)</f>
        <v>1988</v>
      </c>
      <c r="K1951" s="23" t="str">
        <f>IF(TRIM(C1951)="?",'Cleaning Summary'!$B$27,C1951)</f>
        <v>Jul</v>
      </c>
      <c r="L1951" s="23" t="str">
        <f>IF(TRIM(G1951)="?",'Cleaning Summary'!$B$40,G1951)</f>
        <v>tier - 2</v>
      </c>
      <c r="M1951" s="23" t="str">
        <f>IF(TRIM(H1951)="?",'Cleaning Summary'!$B$45,H1951)</f>
        <v>tier - 1</v>
      </c>
      <c r="N1951" s="23" t="str">
        <f>IF(TRIM(I1951)="?",'Cleaning Summary'!$B$29,I1951)</f>
        <v>R1011</v>
      </c>
      <c r="O1951" s="29">
        <f>DATE(J1951,MATCH(K1951,{"Jan","Feb","Mar","Apr","May","Jun","Jul","Aug","Sep","Oct","Nov","Dec"},0),D1951)</f>
        <v>32346</v>
      </c>
      <c r="P1951" s="23">
        <f>DATEDIF(O1951,'Cleaning Summary'!$B$62,"Y")</f>
        <v>34</v>
      </c>
    </row>
    <row r="1952" spans="1:16" x14ac:dyDescent="0.35">
      <c r="A1952" s="23" t="s">
        <v>895</v>
      </c>
      <c r="B1952" s="23">
        <v>1991</v>
      </c>
      <c r="C1952" s="23" t="s">
        <v>4810</v>
      </c>
      <c r="D1952" s="23">
        <v>22</v>
      </c>
      <c r="E1952" s="23">
        <v>3</v>
      </c>
      <c r="F1952" s="28">
        <v>26912.560000000001</v>
      </c>
      <c r="G1952" s="23" t="s">
        <v>86</v>
      </c>
      <c r="H1952" s="23" t="s">
        <v>86</v>
      </c>
      <c r="I1952" s="23" t="s">
        <v>4812</v>
      </c>
      <c r="J1952" s="23">
        <f>IF(TRIM(B1952)="?",'Cleaning Summary'!$B$28,B1952)</f>
        <v>1991</v>
      </c>
      <c r="K1952" s="23" t="str">
        <f>IF(TRIM(C1952)="?",'Cleaning Summary'!$B$27,C1952)</f>
        <v>Aug</v>
      </c>
      <c r="L1952" s="23" t="str">
        <f>IF(TRIM(G1952)="?",'Cleaning Summary'!$B$40,G1952)</f>
        <v>tier - 2</v>
      </c>
      <c r="M1952" s="23" t="str">
        <f>IF(TRIM(H1952)="?",'Cleaning Summary'!$B$45,H1952)</f>
        <v>tier - 2</v>
      </c>
      <c r="N1952" s="23" t="str">
        <f>IF(TRIM(I1952)="?",'Cleaning Summary'!$B$29,I1952)</f>
        <v>R1011</v>
      </c>
      <c r="O1952" s="29">
        <f>DATE(J1952,MATCH(K1952,{"Jan","Feb","Mar","Apr","May","Jun","Jul","Aug","Sep","Oct","Nov","Dec"},0),D1952)</f>
        <v>33472</v>
      </c>
      <c r="P1952" s="23">
        <f>DATEDIF(O1952,'Cleaning Summary'!$B$62,"Y")</f>
        <v>31</v>
      </c>
    </row>
    <row r="1953" spans="1:16" x14ac:dyDescent="0.35">
      <c r="A1953" s="23" t="s">
        <v>893</v>
      </c>
      <c r="B1953" s="23">
        <v>1958</v>
      </c>
      <c r="C1953" s="23" t="s">
        <v>4809</v>
      </c>
      <c r="D1953" s="23">
        <v>25</v>
      </c>
      <c r="E1953" s="23">
        <v>0</v>
      </c>
      <c r="F1953" s="28">
        <v>26926.51</v>
      </c>
      <c r="G1953" s="23" t="s">
        <v>86</v>
      </c>
      <c r="H1953" s="23" t="s">
        <v>85</v>
      </c>
      <c r="I1953" s="23" t="s">
        <v>4805</v>
      </c>
      <c r="J1953" s="23">
        <f>IF(TRIM(B1953)="?",'Cleaning Summary'!$B$28,B1953)</f>
        <v>1958</v>
      </c>
      <c r="K1953" s="23" t="str">
        <f>IF(TRIM(C1953)="?",'Cleaning Summary'!$B$27,C1953)</f>
        <v>Dec</v>
      </c>
      <c r="L1953" s="23" t="str">
        <f>IF(TRIM(G1953)="?",'Cleaning Summary'!$B$40,G1953)</f>
        <v>tier - 2</v>
      </c>
      <c r="M1953" s="23" t="str">
        <f>IF(TRIM(H1953)="?",'Cleaning Summary'!$B$45,H1953)</f>
        <v>tier - 1</v>
      </c>
      <c r="N1953" s="23" t="str">
        <f>IF(TRIM(I1953)="?",'Cleaning Summary'!$B$29,I1953)</f>
        <v>R1013</v>
      </c>
      <c r="O1953" s="29">
        <f>DATE(J1953,MATCH(K1953,{"Jan","Feb","Mar","Apr","May","Jun","Jul","Aug","Sep","Oct","Nov","Dec"},0),D1953)</f>
        <v>21544</v>
      </c>
      <c r="P1953" s="23">
        <f>DATEDIF(O1953,'Cleaning Summary'!$B$62,"Y")</f>
        <v>64</v>
      </c>
    </row>
    <row r="1954" spans="1:16" x14ac:dyDescent="0.35">
      <c r="A1954" s="23" t="s">
        <v>891</v>
      </c>
      <c r="B1954" s="23">
        <v>2002</v>
      </c>
      <c r="C1954" s="23" t="s">
        <v>4807</v>
      </c>
      <c r="D1954" s="23">
        <v>17</v>
      </c>
      <c r="E1954" s="23">
        <v>0</v>
      </c>
      <c r="F1954" s="28">
        <v>26927.69</v>
      </c>
      <c r="G1954" s="23" t="s">
        <v>86</v>
      </c>
      <c r="H1954" s="23" t="s">
        <v>86</v>
      </c>
      <c r="I1954" s="23" t="s">
        <v>4812</v>
      </c>
      <c r="J1954" s="23">
        <f>IF(TRIM(B1954)="?",'Cleaning Summary'!$B$28,B1954)</f>
        <v>2002</v>
      </c>
      <c r="K1954" s="23" t="str">
        <f>IF(TRIM(C1954)="?",'Cleaning Summary'!$B$27,C1954)</f>
        <v>Jun</v>
      </c>
      <c r="L1954" s="23" t="str">
        <f>IF(TRIM(G1954)="?",'Cleaning Summary'!$B$40,G1954)</f>
        <v>tier - 2</v>
      </c>
      <c r="M1954" s="23" t="str">
        <f>IF(TRIM(H1954)="?",'Cleaning Summary'!$B$45,H1954)</f>
        <v>tier - 2</v>
      </c>
      <c r="N1954" s="23" t="str">
        <f>IF(TRIM(I1954)="?",'Cleaning Summary'!$B$29,I1954)</f>
        <v>R1011</v>
      </c>
      <c r="O1954" s="29">
        <f>DATE(J1954,MATCH(K1954,{"Jan","Feb","Mar","Apr","May","Jun","Jul","Aug","Sep","Oct","Nov","Dec"},0),D1954)</f>
        <v>37424</v>
      </c>
      <c r="P1954" s="23">
        <f>DATEDIF(O1954,'Cleaning Summary'!$B$62,"Y")</f>
        <v>20</v>
      </c>
    </row>
    <row r="1955" spans="1:16" x14ac:dyDescent="0.35">
      <c r="A1955" s="23" t="s">
        <v>889</v>
      </c>
      <c r="B1955" s="23">
        <v>2000</v>
      </c>
      <c r="C1955" s="23" t="s">
        <v>4806</v>
      </c>
      <c r="D1955" s="23">
        <v>9</v>
      </c>
      <c r="E1955" s="23">
        <v>0</v>
      </c>
      <c r="F1955" s="28">
        <v>26936.98</v>
      </c>
      <c r="G1955" s="23" t="s">
        <v>86</v>
      </c>
      <c r="H1955" s="23" t="s">
        <v>87</v>
      </c>
      <c r="I1955" s="23" t="s">
        <v>4812</v>
      </c>
      <c r="J1955" s="23">
        <f>IF(TRIM(B1955)="?",'Cleaning Summary'!$B$28,B1955)</f>
        <v>2000</v>
      </c>
      <c r="K1955" s="23" t="str">
        <f>IF(TRIM(C1955)="?",'Cleaning Summary'!$B$27,C1955)</f>
        <v>Nov</v>
      </c>
      <c r="L1955" s="23" t="str">
        <f>IF(TRIM(G1955)="?",'Cleaning Summary'!$B$40,G1955)</f>
        <v>tier - 2</v>
      </c>
      <c r="M1955" s="23" t="str">
        <f>IF(TRIM(H1955)="?",'Cleaning Summary'!$B$45,H1955)</f>
        <v>tier - 3</v>
      </c>
      <c r="N1955" s="23" t="str">
        <f>IF(TRIM(I1955)="?",'Cleaning Summary'!$B$29,I1955)</f>
        <v>R1011</v>
      </c>
      <c r="O1955" s="29">
        <f>DATE(J1955,MATCH(K1955,{"Jan","Feb","Mar","Apr","May","Jun","Jul","Aug","Sep","Oct","Nov","Dec"},0),D1955)</f>
        <v>36839</v>
      </c>
      <c r="P1955" s="23">
        <f>DATEDIF(O1955,'Cleaning Summary'!$B$62,"Y")</f>
        <v>22</v>
      </c>
    </row>
    <row r="1956" spans="1:16" x14ac:dyDescent="0.35">
      <c r="A1956" s="23" t="s">
        <v>887</v>
      </c>
      <c r="B1956" s="23">
        <v>1960</v>
      </c>
      <c r="C1956" s="23" t="s">
        <v>4804</v>
      </c>
      <c r="D1956" s="23">
        <v>9</v>
      </c>
      <c r="E1956" s="23">
        <v>1</v>
      </c>
      <c r="F1956" s="28">
        <v>27000.98</v>
      </c>
      <c r="G1956" s="23" t="s">
        <v>86</v>
      </c>
      <c r="H1956" s="23" t="s">
        <v>86</v>
      </c>
      <c r="I1956" s="23" t="s">
        <v>4805</v>
      </c>
      <c r="J1956" s="23">
        <f>IF(TRIM(B1956)="?",'Cleaning Summary'!$B$28,B1956)</f>
        <v>1960</v>
      </c>
      <c r="K1956" s="23" t="str">
        <f>IF(TRIM(C1956)="?",'Cleaning Summary'!$B$27,C1956)</f>
        <v>Jul</v>
      </c>
      <c r="L1956" s="23" t="str">
        <f>IF(TRIM(G1956)="?",'Cleaning Summary'!$B$40,G1956)</f>
        <v>tier - 2</v>
      </c>
      <c r="M1956" s="23" t="str">
        <f>IF(TRIM(H1956)="?",'Cleaning Summary'!$B$45,H1956)</f>
        <v>tier - 2</v>
      </c>
      <c r="N1956" s="23" t="str">
        <f>IF(TRIM(I1956)="?",'Cleaning Summary'!$B$29,I1956)</f>
        <v>R1013</v>
      </c>
      <c r="O1956" s="29">
        <f>DATE(J1956,MATCH(K1956,{"Jan","Feb","Mar","Apr","May","Jun","Jul","Aug","Sep","Oct","Nov","Dec"},0),D1956)</f>
        <v>22106</v>
      </c>
      <c r="P1956" s="23">
        <f>DATEDIF(O1956,'Cleaning Summary'!$B$62,"Y")</f>
        <v>62</v>
      </c>
    </row>
    <row r="1957" spans="1:16" x14ac:dyDescent="0.35">
      <c r="A1957" s="23" t="s">
        <v>885</v>
      </c>
      <c r="B1957" s="23">
        <v>1958</v>
      </c>
      <c r="C1957" s="23" t="s">
        <v>4807</v>
      </c>
      <c r="D1957" s="23">
        <v>30</v>
      </c>
      <c r="E1957" s="23">
        <v>0</v>
      </c>
      <c r="F1957" s="28">
        <v>27037.91</v>
      </c>
      <c r="G1957" s="23" t="s">
        <v>86</v>
      </c>
      <c r="H1957" s="23" t="s">
        <v>86</v>
      </c>
      <c r="I1957" s="23" t="s">
        <v>4805</v>
      </c>
      <c r="J1957" s="23">
        <f>IF(TRIM(B1957)="?",'Cleaning Summary'!$B$28,B1957)</f>
        <v>1958</v>
      </c>
      <c r="K1957" s="23" t="str">
        <f>IF(TRIM(C1957)="?",'Cleaning Summary'!$B$27,C1957)</f>
        <v>Jun</v>
      </c>
      <c r="L1957" s="23" t="str">
        <f>IF(TRIM(G1957)="?",'Cleaning Summary'!$B$40,G1957)</f>
        <v>tier - 2</v>
      </c>
      <c r="M1957" s="23" t="str">
        <f>IF(TRIM(H1957)="?",'Cleaning Summary'!$B$45,H1957)</f>
        <v>tier - 2</v>
      </c>
      <c r="N1957" s="23" t="str">
        <f>IF(TRIM(I1957)="?",'Cleaning Summary'!$B$29,I1957)</f>
        <v>R1013</v>
      </c>
      <c r="O1957" s="29">
        <f>DATE(J1957,MATCH(K1957,{"Jan","Feb","Mar","Apr","May","Jun","Jul","Aug","Sep","Oct","Nov","Dec"},0),D1957)</f>
        <v>21366</v>
      </c>
      <c r="P1957" s="23">
        <f>DATEDIF(O1957,'Cleaning Summary'!$B$62,"Y")</f>
        <v>64</v>
      </c>
    </row>
    <row r="1958" spans="1:16" x14ac:dyDescent="0.35">
      <c r="A1958" s="23" t="s">
        <v>883</v>
      </c>
      <c r="B1958" s="23">
        <v>1994</v>
      </c>
      <c r="C1958" s="23" t="s">
        <v>4804</v>
      </c>
      <c r="D1958" s="23">
        <v>2</v>
      </c>
      <c r="E1958" s="23">
        <v>0</v>
      </c>
      <c r="F1958" s="28">
        <v>27080.639999999999</v>
      </c>
      <c r="G1958" s="23" t="s">
        <v>86</v>
      </c>
      <c r="H1958" s="23" t="s">
        <v>86</v>
      </c>
      <c r="I1958" s="23" t="s">
        <v>4812</v>
      </c>
      <c r="J1958" s="23">
        <f>IF(TRIM(B1958)="?",'Cleaning Summary'!$B$28,B1958)</f>
        <v>1994</v>
      </c>
      <c r="K1958" s="23" t="str">
        <f>IF(TRIM(C1958)="?",'Cleaning Summary'!$B$27,C1958)</f>
        <v>Jul</v>
      </c>
      <c r="L1958" s="23" t="str">
        <f>IF(TRIM(G1958)="?",'Cleaning Summary'!$B$40,G1958)</f>
        <v>tier - 2</v>
      </c>
      <c r="M1958" s="23" t="str">
        <f>IF(TRIM(H1958)="?",'Cleaning Summary'!$B$45,H1958)</f>
        <v>tier - 2</v>
      </c>
      <c r="N1958" s="23" t="str">
        <f>IF(TRIM(I1958)="?",'Cleaning Summary'!$B$29,I1958)</f>
        <v>R1011</v>
      </c>
      <c r="O1958" s="29">
        <f>DATE(J1958,MATCH(K1958,{"Jan","Feb","Mar","Apr","May","Jun","Jul","Aug","Sep","Oct","Nov","Dec"},0),D1958)</f>
        <v>34517</v>
      </c>
      <c r="P1958" s="23">
        <f>DATEDIF(O1958,'Cleaning Summary'!$B$62,"Y")</f>
        <v>28</v>
      </c>
    </row>
    <row r="1959" spans="1:16" x14ac:dyDescent="0.35">
      <c r="A1959" s="23" t="s">
        <v>881</v>
      </c>
      <c r="B1959" s="23">
        <v>1990</v>
      </c>
      <c r="C1959" s="23" t="s">
        <v>4809</v>
      </c>
      <c r="D1959" s="23">
        <v>13</v>
      </c>
      <c r="E1959" s="23">
        <v>3</v>
      </c>
      <c r="F1959" s="28">
        <v>27092.38</v>
      </c>
      <c r="G1959" s="23" t="s">
        <v>86</v>
      </c>
      <c r="H1959" s="23" t="s">
        <v>87</v>
      </c>
      <c r="I1959" s="23" t="s">
        <v>4812</v>
      </c>
      <c r="J1959" s="23">
        <f>IF(TRIM(B1959)="?",'Cleaning Summary'!$B$28,B1959)</f>
        <v>1990</v>
      </c>
      <c r="K1959" s="23" t="str">
        <f>IF(TRIM(C1959)="?",'Cleaning Summary'!$B$27,C1959)</f>
        <v>Dec</v>
      </c>
      <c r="L1959" s="23" t="str">
        <f>IF(TRIM(G1959)="?",'Cleaning Summary'!$B$40,G1959)</f>
        <v>tier - 2</v>
      </c>
      <c r="M1959" s="23" t="str">
        <f>IF(TRIM(H1959)="?",'Cleaning Summary'!$B$45,H1959)</f>
        <v>tier - 3</v>
      </c>
      <c r="N1959" s="23" t="str">
        <f>IF(TRIM(I1959)="?",'Cleaning Summary'!$B$29,I1959)</f>
        <v>R1011</v>
      </c>
      <c r="O1959" s="29">
        <f>DATE(J1959,MATCH(K1959,{"Jan","Feb","Mar","Apr","May","Jun","Jul","Aug","Sep","Oct","Nov","Dec"},0),D1959)</f>
        <v>33220</v>
      </c>
      <c r="P1959" s="23">
        <f>DATEDIF(O1959,'Cleaning Summary'!$B$62,"Y")</f>
        <v>32</v>
      </c>
    </row>
    <row r="1960" spans="1:16" x14ac:dyDescent="0.35">
      <c r="A1960" s="23" t="s">
        <v>879</v>
      </c>
      <c r="B1960" s="23">
        <v>1970</v>
      </c>
      <c r="C1960" s="23" t="s">
        <v>4811</v>
      </c>
      <c r="D1960" s="23">
        <v>2</v>
      </c>
      <c r="E1960" s="23">
        <v>0</v>
      </c>
      <c r="F1960" s="28">
        <v>27117.99</v>
      </c>
      <c r="G1960" s="23" t="s">
        <v>86</v>
      </c>
      <c r="H1960" s="23" t="s">
        <v>86</v>
      </c>
      <c r="I1960" s="23" t="s">
        <v>4805</v>
      </c>
      <c r="J1960" s="23">
        <f>IF(TRIM(B1960)="?",'Cleaning Summary'!$B$28,B1960)</f>
        <v>1970</v>
      </c>
      <c r="K1960" s="23" t="str">
        <f>IF(TRIM(C1960)="?",'Cleaning Summary'!$B$27,C1960)</f>
        <v>Oct</v>
      </c>
      <c r="L1960" s="23" t="str">
        <f>IF(TRIM(G1960)="?",'Cleaning Summary'!$B$40,G1960)</f>
        <v>tier - 2</v>
      </c>
      <c r="M1960" s="23" t="str">
        <f>IF(TRIM(H1960)="?",'Cleaning Summary'!$B$45,H1960)</f>
        <v>tier - 2</v>
      </c>
      <c r="N1960" s="23" t="str">
        <f>IF(TRIM(I1960)="?",'Cleaning Summary'!$B$29,I1960)</f>
        <v>R1013</v>
      </c>
      <c r="O1960" s="29">
        <f>DATE(J1960,MATCH(K1960,{"Jan","Feb","Mar","Apr","May","Jun","Jul","Aug","Sep","Oct","Nov","Dec"},0),D1960)</f>
        <v>25843</v>
      </c>
      <c r="P1960" s="23">
        <f>DATEDIF(O1960,'Cleaning Summary'!$B$62,"Y")</f>
        <v>52</v>
      </c>
    </row>
    <row r="1961" spans="1:16" x14ac:dyDescent="0.35">
      <c r="A1961" s="23" t="s">
        <v>877</v>
      </c>
      <c r="B1961" s="23">
        <v>1965</v>
      </c>
      <c r="C1961" s="23" t="s">
        <v>4809</v>
      </c>
      <c r="D1961" s="23">
        <v>21</v>
      </c>
      <c r="E1961" s="23">
        <v>0</v>
      </c>
      <c r="F1961" s="28">
        <v>27218.44</v>
      </c>
      <c r="G1961" s="23" t="s">
        <v>86</v>
      </c>
      <c r="H1961" s="23" t="s">
        <v>85</v>
      </c>
      <c r="I1961" s="23" t="s">
        <v>4822</v>
      </c>
      <c r="J1961" s="23">
        <f>IF(TRIM(B1961)="?",'Cleaning Summary'!$B$28,B1961)</f>
        <v>1965</v>
      </c>
      <c r="K1961" s="23" t="str">
        <f>IF(TRIM(C1961)="?",'Cleaning Summary'!$B$27,C1961)</f>
        <v>Dec</v>
      </c>
      <c r="L1961" s="23" t="str">
        <f>IF(TRIM(G1961)="?",'Cleaning Summary'!$B$40,G1961)</f>
        <v>tier - 2</v>
      </c>
      <c r="M1961" s="23" t="str">
        <f>IF(TRIM(H1961)="?",'Cleaning Summary'!$B$45,H1961)</f>
        <v>tier - 1</v>
      </c>
      <c r="N1961" s="23" t="str">
        <f>IF(TRIM(I1961)="?",'Cleaning Summary'!$B$29,I1961)</f>
        <v>R1017</v>
      </c>
      <c r="O1961" s="29">
        <f>DATE(J1961,MATCH(K1961,{"Jan","Feb","Mar","Apr","May","Jun","Jul","Aug","Sep","Oct","Nov","Dec"},0),D1961)</f>
        <v>24097</v>
      </c>
      <c r="P1961" s="23">
        <f>DATEDIF(O1961,'Cleaning Summary'!$B$62,"Y")</f>
        <v>57</v>
      </c>
    </row>
    <row r="1962" spans="1:16" x14ac:dyDescent="0.35">
      <c r="A1962" s="23" t="s">
        <v>875</v>
      </c>
      <c r="B1962" s="23">
        <v>1999</v>
      </c>
      <c r="C1962" s="23" t="s">
        <v>4809</v>
      </c>
      <c r="D1962" s="23">
        <v>2</v>
      </c>
      <c r="E1962" s="23">
        <v>0</v>
      </c>
      <c r="F1962" s="28">
        <v>27236.959999999999</v>
      </c>
      <c r="G1962" s="23" t="s">
        <v>86</v>
      </c>
      <c r="H1962" s="23" t="s">
        <v>85</v>
      </c>
      <c r="I1962" s="23" t="s">
        <v>4812</v>
      </c>
      <c r="J1962" s="23">
        <f>IF(TRIM(B1962)="?",'Cleaning Summary'!$B$28,B1962)</f>
        <v>1999</v>
      </c>
      <c r="K1962" s="23" t="str">
        <f>IF(TRIM(C1962)="?",'Cleaning Summary'!$B$27,C1962)</f>
        <v>Dec</v>
      </c>
      <c r="L1962" s="23" t="str">
        <f>IF(TRIM(G1962)="?",'Cleaning Summary'!$B$40,G1962)</f>
        <v>tier - 2</v>
      </c>
      <c r="M1962" s="23" t="str">
        <f>IF(TRIM(H1962)="?",'Cleaning Summary'!$B$45,H1962)</f>
        <v>tier - 1</v>
      </c>
      <c r="N1962" s="23" t="str">
        <f>IF(TRIM(I1962)="?",'Cleaning Summary'!$B$29,I1962)</f>
        <v>R1011</v>
      </c>
      <c r="O1962" s="29">
        <f>DATE(J1962,MATCH(K1962,{"Jan","Feb","Mar","Apr","May","Jun","Jul","Aug","Sep","Oct","Nov","Dec"},0),D1962)</f>
        <v>36496</v>
      </c>
      <c r="P1962" s="23">
        <f>DATEDIF(O1962,'Cleaning Summary'!$B$62,"Y")</f>
        <v>23</v>
      </c>
    </row>
    <row r="1963" spans="1:16" x14ac:dyDescent="0.35">
      <c r="A1963" s="23" t="s">
        <v>873</v>
      </c>
      <c r="B1963" s="23">
        <v>1968</v>
      </c>
      <c r="C1963" s="23" t="s">
        <v>4807</v>
      </c>
      <c r="D1963" s="23">
        <v>6</v>
      </c>
      <c r="E1963" s="23">
        <v>3</v>
      </c>
      <c r="F1963" s="28">
        <v>27322.73</v>
      </c>
      <c r="G1963" s="23" t="s">
        <v>86</v>
      </c>
      <c r="H1963" s="23" t="s">
        <v>86</v>
      </c>
      <c r="I1963" s="23" t="s">
        <v>4805</v>
      </c>
      <c r="J1963" s="23">
        <f>IF(TRIM(B1963)="?",'Cleaning Summary'!$B$28,B1963)</f>
        <v>1968</v>
      </c>
      <c r="K1963" s="23" t="str">
        <f>IF(TRIM(C1963)="?",'Cleaning Summary'!$B$27,C1963)</f>
        <v>Jun</v>
      </c>
      <c r="L1963" s="23" t="str">
        <f>IF(TRIM(G1963)="?",'Cleaning Summary'!$B$40,G1963)</f>
        <v>tier - 2</v>
      </c>
      <c r="M1963" s="23" t="str">
        <f>IF(TRIM(H1963)="?",'Cleaning Summary'!$B$45,H1963)</f>
        <v>tier - 2</v>
      </c>
      <c r="N1963" s="23" t="str">
        <f>IF(TRIM(I1963)="?",'Cleaning Summary'!$B$29,I1963)</f>
        <v>R1013</v>
      </c>
      <c r="O1963" s="29">
        <f>DATE(J1963,MATCH(K1963,{"Jan","Feb","Mar","Apr","May","Jun","Jul","Aug","Sep","Oct","Nov","Dec"},0),D1963)</f>
        <v>24995</v>
      </c>
      <c r="P1963" s="23">
        <f>DATEDIF(O1963,'Cleaning Summary'!$B$62,"Y")</f>
        <v>55</v>
      </c>
    </row>
    <row r="1964" spans="1:16" x14ac:dyDescent="0.35">
      <c r="A1964" s="23" t="s">
        <v>871</v>
      </c>
      <c r="B1964" s="23">
        <v>1969</v>
      </c>
      <c r="C1964" s="23" t="s">
        <v>4811</v>
      </c>
      <c r="D1964" s="23">
        <v>16</v>
      </c>
      <c r="E1964" s="23">
        <v>0</v>
      </c>
      <c r="F1964" s="28">
        <v>27346.04</v>
      </c>
      <c r="G1964" s="23" t="s">
        <v>86</v>
      </c>
      <c r="H1964" s="23" t="s">
        <v>86</v>
      </c>
      <c r="I1964" s="23" t="s">
        <v>4805</v>
      </c>
      <c r="J1964" s="23">
        <f>IF(TRIM(B1964)="?",'Cleaning Summary'!$B$28,B1964)</f>
        <v>1969</v>
      </c>
      <c r="K1964" s="23" t="str">
        <f>IF(TRIM(C1964)="?",'Cleaning Summary'!$B$27,C1964)</f>
        <v>Oct</v>
      </c>
      <c r="L1964" s="23" t="str">
        <f>IF(TRIM(G1964)="?",'Cleaning Summary'!$B$40,G1964)</f>
        <v>tier - 2</v>
      </c>
      <c r="M1964" s="23" t="str">
        <f>IF(TRIM(H1964)="?",'Cleaning Summary'!$B$45,H1964)</f>
        <v>tier - 2</v>
      </c>
      <c r="N1964" s="23" t="str">
        <f>IF(TRIM(I1964)="?",'Cleaning Summary'!$B$29,I1964)</f>
        <v>R1013</v>
      </c>
      <c r="O1964" s="29">
        <f>DATE(J1964,MATCH(K1964,{"Jan","Feb","Mar","Apr","May","Jun","Jul","Aug","Sep","Oct","Nov","Dec"},0),D1964)</f>
        <v>25492</v>
      </c>
      <c r="P1964" s="23">
        <f>DATEDIF(O1964,'Cleaning Summary'!$B$62,"Y")</f>
        <v>53</v>
      </c>
    </row>
    <row r="1965" spans="1:16" x14ac:dyDescent="0.35">
      <c r="A1965" s="23" t="s">
        <v>869</v>
      </c>
      <c r="B1965" s="23">
        <v>1988</v>
      </c>
      <c r="C1965" s="23" t="s">
        <v>73</v>
      </c>
      <c r="D1965" s="23">
        <v>15</v>
      </c>
      <c r="E1965" s="23">
        <v>2</v>
      </c>
      <c r="F1965" s="28">
        <v>27375.9</v>
      </c>
      <c r="G1965" s="23" t="s">
        <v>86</v>
      </c>
      <c r="H1965" s="23" t="s">
        <v>87</v>
      </c>
      <c r="I1965" s="23" t="s">
        <v>4813</v>
      </c>
      <c r="J1965" s="23">
        <f>IF(TRIM(B1965)="?",'Cleaning Summary'!$B$28,B1965)</f>
        <v>1988</v>
      </c>
      <c r="K1965" s="23" t="str">
        <f>IF(TRIM(C1965)="?",'Cleaning Summary'!$B$27,C1965)</f>
        <v>Sep</v>
      </c>
      <c r="L1965" s="23" t="str">
        <f>IF(TRIM(G1965)="?",'Cleaning Summary'!$B$40,G1965)</f>
        <v>tier - 2</v>
      </c>
      <c r="M1965" s="23" t="str">
        <f>IF(TRIM(H1965)="?",'Cleaning Summary'!$B$45,H1965)</f>
        <v>tier - 3</v>
      </c>
      <c r="N1965" s="23" t="str">
        <f>IF(TRIM(I1965)="?",'Cleaning Summary'!$B$29,I1965)</f>
        <v>R1015</v>
      </c>
      <c r="O1965" s="29">
        <f>DATE(J1965,MATCH(K1965,{"Jan","Feb","Mar","Apr","May","Jun","Jul","Aug","Sep","Oct","Nov","Dec"},0),D1965)</f>
        <v>32401</v>
      </c>
      <c r="P1965" s="23">
        <f>DATEDIF(O1965,'Cleaning Summary'!$B$62,"Y")</f>
        <v>34</v>
      </c>
    </row>
    <row r="1966" spans="1:16" x14ac:dyDescent="0.35">
      <c r="A1966" s="23" t="s">
        <v>867</v>
      </c>
      <c r="B1966" s="23">
        <v>1985</v>
      </c>
      <c r="C1966" s="23" t="s">
        <v>4809</v>
      </c>
      <c r="D1966" s="23">
        <v>5</v>
      </c>
      <c r="E1966" s="23">
        <v>3</v>
      </c>
      <c r="F1966" s="28">
        <v>27432.73</v>
      </c>
      <c r="G1966" s="23" t="s">
        <v>86</v>
      </c>
      <c r="H1966" s="23" t="s">
        <v>85</v>
      </c>
      <c r="I1966" s="23" t="s">
        <v>4812</v>
      </c>
      <c r="J1966" s="23">
        <f>IF(TRIM(B1966)="?",'Cleaning Summary'!$B$28,B1966)</f>
        <v>1985</v>
      </c>
      <c r="K1966" s="23" t="str">
        <f>IF(TRIM(C1966)="?",'Cleaning Summary'!$B$27,C1966)</f>
        <v>Dec</v>
      </c>
      <c r="L1966" s="23" t="str">
        <f>IF(TRIM(G1966)="?",'Cleaning Summary'!$B$40,G1966)</f>
        <v>tier - 2</v>
      </c>
      <c r="M1966" s="23" t="str">
        <f>IF(TRIM(H1966)="?",'Cleaning Summary'!$B$45,H1966)</f>
        <v>tier - 1</v>
      </c>
      <c r="N1966" s="23" t="str">
        <f>IF(TRIM(I1966)="?",'Cleaning Summary'!$B$29,I1966)</f>
        <v>R1011</v>
      </c>
      <c r="O1966" s="29">
        <f>DATE(J1966,MATCH(K1966,{"Jan","Feb","Mar","Apr","May","Jun","Jul","Aug","Sep","Oct","Nov","Dec"},0),D1966)</f>
        <v>31386</v>
      </c>
      <c r="P1966" s="23">
        <f>DATEDIF(O1966,'Cleaning Summary'!$B$62,"Y")</f>
        <v>37</v>
      </c>
    </row>
    <row r="1967" spans="1:16" x14ac:dyDescent="0.35">
      <c r="A1967" s="23" t="s">
        <v>865</v>
      </c>
      <c r="B1967" s="23">
        <v>1981</v>
      </c>
      <c r="C1967" s="23" t="s">
        <v>4811</v>
      </c>
      <c r="D1967" s="23">
        <v>3</v>
      </c>
      <c r="E1967" s="23">
        <v>1</v>
      </c>
      <c r="F1967" s="28">
        <v>27495.59</v>
      </c>
      <c r="G1967" s="23" t="s">
        <v>86</v>
      </c>
      <c r="H1967" s="23" t="s">
        <v>85</v>
      </c>
      <c r="I1967" s="23" t="s">
        <v>4812</v>
      </c>
      <c r="J1967" s="23">
        <f>IF(TRIM(B1967)="?",'Cleaning Summary'!$B$28,B1967)</f>
        <v>1981</v>
      </c>
      <c r="K1967" s="23" t="str">
        <f>IF(TRIM(C1967)="?",'Cleaning Summary'!$B$27,C1967)</f>
        <v>Oct</v>
      </c>
      <c r="L1967" s="23" t="str">
        <f>IF(TRIM(G1967)="?",'Cleaning Summary'!$B$40,G1967)</f>
        <v>tier - 2</v>
      </c>
      <c r="M1967" s="23" t="str">
        <f>IF(TRIM(H1967)="?",'Cleaning Summary'!$B$45,H1967)</f>
        <v>tier - 1</v>
      </c>
      <c r="N1967" s="23" t="str">
        <f>IF(TRIM(I1967)="?",'Cleaning Summary'!$B$29,I1967)</f>
        <v>R1011</v>
      </c>
      <c r="O1967" s="29">
        <f>DATE(J1967,MATCH(K1967,{"Jan","Feb","Mar","Apr","May","Jun","Jul","Aug","Sep","Oct","Nov","Dec"},0),D1967)</f>
        <v>29862</v>
      </c>
      <c r="P1967" s="23">
        <f>DATEDIF(O1967,'Cleaning Summary'!$B$62,"Y")</f>
        <v>41</v>
      </c>
    </row>
    <row r="1968" spans="1:16" x14ac:dyDescent="0.35">
      <c r="A1968" s="23" t="s">
        <v>863</v>
      </c>
      <c r="B1968" s="23">
        <v>1965</v>
      </c>
      <c r="C1968" s="23" t="s">
        <v>4811</v>
      </c>
      <c r="D1968" s="23">
        <v>19</v>
      </c>
      <c r="E1968" s="23">
        <v>0</v>
      </c>
      <c r="F1968" s="28">
        <v>27533.91</v>
      </c>
      <c r="G1968" s="23" t="s">
        <v>86</v>
      </c>
      <c r="H1968" s="23" t="s">
        <v>87</v>
      </c>
      <c r="I1968" s="23" t="s">
        <v>4805</v>
      </c>
      <c r="J1968" s="23">
        <f>IF(TRIM(B1968)="?",'Cleaning Summary'!$B$28,B1968)</f>
        <v>1965</v>
      </c>
      <c r="K1968" s="23" t="str">
        <f>IF(TRIM(C1968)="?",'Cleaning Summary'!$B$27,C1968)</f>
        <v>Oct</v>
      </c>
      <c r="L1968" s="23" t="str">
        <f>IF(TRIM(G1968)="?",'Cleaning Summary'!$B$40,G1968)</f>
        <v>tier - 2</v>
      </c>
      <c r="M1968" s="23" t="str">
        <f>IF(TRIM(H1968)="?",'Cleaning Summary'!$B$45,H1968)</f>
        <v>tier - 3</v>
      </c>
      <c r="N1968" s="23" t="str">
        <f>IF(TRIM(I1968)="?",'Cleaning Summary'!$B$29,I1968)</f>
        <v>R1013</v>
      </c>
      <c r="O1968" s="29">
        <f>DATE(J1968,MATCH(K1968,{"Jan","Feb","Mar","Apr","May","Jun","Jul","Aug","Sep","Oct","Nov","Dec"},0),D1968)</f>
        <v>24034</v>
      </c>
      <c r="P1968" s="23">
        <f>DATEDIF(O1968,'Cleaning Summary'!$B$62,"Y")</f>
        <v>57</v>
      </c>
    </row>
    <row r="1969" spans="1:16" x14ac:dyDescent="0.35">
      <c r="A1969" s="23" t="s">
        <v>861</v>
      </c>
      <c r="B1969" s="23">
        <v>1984</v>
      </c>
      <c r="C1969" s="23" t="s">
        <v>4804</v>
      </c>
      <c r="D1969" s="23">
        <v>22</v>
      </c>
      <c r="E1969" s="23">
        <v>3</v>
      </c>
      <c r="F1969" s="28">
        <v>27534.53</v>
      </c>
      <c r="G1969" s="23" t="s">
        <v>86</v>
      </c>
      <c r="H1969" s="23" t="s">
        <v>86</v>
      </c>
      <c r="I1969" s="23" t="s">
        <v>4812</v>
      </c>
      <c r="J1969" s="23">
        <f>IF(TRIM(B1969)="?",'Cleaning Summary'!$B$28,B1969)</f>
        <v>1984</v>
      </c>
      <c r="K1969" s="23" t="str">
        <f>IF(TRIM(C1969)="?",'Cleaning Summary'!$B$27,C1969)</f>
        <v>Jul</v>
      </c>
      <c r="L1969" s="23" t="str">
        <f>IF(TRIM(G1969)="?",'Cleaning Summary'!$B$40,G1969)</f>
        <v>tier - 2</v>
      </c>
      <c r="M1969" s="23" t="str">
        <f>IF(TRIM(H1969)="?",'Cleaning Summary'!$B$45,H1969)</f>
        <v>tier - 2</v>
      </c>
      <c r="N1969" s="23" t="str">
        <f>IF(TRIM(I1969)="?",'Cleaning Summary'!$B$29,I1969)</f>
        <v>R1011</v>
      </c>
      <c r="O1969" s="29">
        <f>DATE(J1969,MATCH(K1969,{"Jan","Feb","Mar","Apr","May","Jun","Jul","Aug","Sep","Oct","Nov","Dec"},0),D1969)</f>
        <v>30885</v>
      </c>
      <c r="P1969" s="23">
        <f>DATEDIF(O1969,'Cleaning Summary'!$B$62,"Y")</f>
        <v>38</v>
      </c>
    </row>
    <row r="1970" spans="1:16" x14ac:dyDescent="0.35">
      <c r="A1970" s="23" t="s">
        <v>859</v>
      </c>
      <c r="B1970" s="23">
        <v>1985</v>
      </c>
      <c r="C1970" s="23" t="s">
        <v>4806</v>
      </c>
      <c r="D1970" s="23">
        <v>6</v>
      </c>
      <c r="E1970" s="23">
        <v>3</v>
      </c>
      <c r="F1970" s="28">
        <v>27598.93</v>
      </c>
      <c r="G1970" s="23" t="s">
        <v>86</v>
      </c>
      <c r="H1970" s="23" t="s">
        <v>85</v>
      </c>
      <c r="I1970" s="23" t="s">
        <v>4812</v>
      </c>
      <c r="J1970" s="23">
        <f>IF(TRIM(B1970)="?",'Cleaning Summary'!$B$28,B1970)</f>
        <v>1985</v>
      </c>
      <c r="K1970" s="23" t="str">
        <f>IF(TRIM(C1970)="?",'Cleaning Summary'!$B$27,C1970)</f>
        <v>Nov</v>
      </c>
      <c r="L1970" s="23" t="str">
        <f>IF(TRIM(G1970)="?",'Cleaning Summary'!$B$40,G1970)</f>
        <v>tier - 2</v>
      </c>
      <c r="M1970" s="23" t="str">
        <f>IF(TRIM(H1970)="?",'Cleaning Summary'!$B$45,H1970)</f>
        <v>tier - 1</v>
      </c>
      <c r="N1970" s="23" t="str">
        <f>IF(TRIM(I1970)="?",'Cleaning Summary'!$B$29,I1970)</f>
        <v>R1011</v>
      </c>
      <c r="O1970" s="29">
        <f>DATE(J1970,MATCH(K1970,{"Jan","Feb","Mar","Apr","May","Jun","Jul","Aug","Sep","Oct","Nov","Dec"},0),D1970)</f>
        <v>31357</v>
      </c>
      <c r="P1970" s="23">
        <f>DATEDIF(O1970,'Cleaning Summary'!$B$62,"Y")</f>
        <v>37</v>
      </c>
    </row>
    <row r="1971" spans="1:16" x14ac:dyDescent="0.35">
      <c r="A1971" s="23" t="s">
        <v>857</v>
      </c>
      <c r="B1971" s="23">
        <v>1992</v>
      </c>
      <c r="C1971" s="23" t="s">
        <v>4807</v>
      </c>
      <c r="D1971" s="23">
        <v>11</v>
      </c>
      <c r="E1971" s="23">
        <v>0</v>
      </c>
      <c r="F1971" s="28">
        <v>27614.71</v>
      </c>
      <c r="G1971" s="23" t="s">
        <v>86</v>
      </c>
      <c r="H1971" s="23" t="s">
        <v>87</v>
      </c>
      <c r="I1971" s="23" t="s">
        <v>4812</v>
      </c>
      <c r="J1971" s="23">
        <f>IF(TRIM(B1971)="?",'Cleaning Summary'!$B$28,B1971)</f>
        <v>1992</v>
      </c>
      <c r="K1971" s="23" t="str">
        <f>IF(TRIM(C1971)="?",'Cleaning Summary'!$B$27,C1971)</f>
        <v>Jun</v>
      </c>
      <c r="L1971" s="23" t="str">
        <f>IF(TRIM(G1971)="?",'Cleaning Summary'!$B$40,G1971)</f>
        <v>tier - 2</v>
      </c>
      <c r="M1971" s="23" t="str">
        <f>IF(TRIM(H1971)="?",'Cleaning Summary'!$B$45,H1971)</f>
        <v>tier - 3</v>
      </c>
      <c r="N1971" s="23" t="str">
        <f>IF(TRIM(I1971)="?",'Cleaning Summary'!$B$29,I1971)</f>
        <v>R1011</v>
      </c>
      <c r="O1971" s="29">
        <f>DATE(J1971,MATCH(K1971,{"Jan","Feb","Mar","Apr","May","Jun","Jul","Aug","Sep","Oct","Nov","Dec"},0),D1971)</f>
        <v>33766</v>
      </c>
      <c r="P1971" s="23">
        <f>DATEDIF(O1971,'Cleaning Summary'!$B$62,"Y")</f>
        <v>30</v>
      </c>
    </row>
    <row r="1972" spans="1:16" x14ac:dyDescent="0.35">
      <c r="A1972" s="23" t="s">
        <v>855</v>
      </c>
      <c r="B1972" s="23">
        <v>1997</v>
      </c>
      <c r="C1972" s="23" t="s">
        <v>73</v>
      </c>
      <c r="D1972" s="23">
        <v>9</v>
      </c>
      <c r="E1972" s="23">
        <v>0</v>
      </c>
      <c r="F1972" s="28">
        <v>27619.360000000001</v>
      </c>
      <c r="G1972" s="23" t="s">
        <v>86</v>
      </c>
      <c r="H1972" s="23" t="s">
        <v>87</v>
      </c>
      <c r="I1972" s="23" t="s">
        <v>4812</v>
      </c>
      <c r="J1972" s="23">
        <f>IF(TRIM(B1972)="?",'Cleaning Summary'!$B$28,B1972)</f>
        <v>1997</v>
      </c>
      <c r="K1972" s="23" t="str">
        <f>IF(TRIM(C1972)="?",'Cleaning Summary'!$B$27,C1972)</f>
        <v>Sep</v>
      </c>
      <c r="L1972" s="23" t="str">
        <f>IF(TRIM(G1972)="?",'Cleaning Summary'!$B$40,G1972)</f>
        <v>tier - 2</v>
      </c>
      <c r="M1972" s="23" t="str">
        <f>IF(TRIM(H1972)="?",'Cleaning Summary'!$B$45,H1972)</f>
        <v>tier - 3</v>
      </c>
      <c r="N1972" s="23" t="str">
        <f>IF(TRIM(I1972)="?",'Cleaning Summary'!$B$29,I1972)</f>
        <v>R1011</v>
      </c>
      <c r="O1972" s="29">
        <f>DATE(J1972,MATCH(K1972,{"Jan","Feb","Mar","Apr","May","Jun","Jul","Aug","Sep","Oct","Nov","Dec"},0),D1972)</f>
        <v>35682</v>
      </c>
      <c r="P1972" s="23">
        <f>DATEDIF(O1972,'Cleaning Summary'!$B$62,"Y")</f>
        <v>25</v>
      </c>
    </row>
    <row r="1973" spans="1:16" x14ac:dyDescent="0.35">
      <c r="A1973" s="23" t="s">
        <v>853</v>
      </c>
      <c r="B1973" s="23">
        <v>1997</v>
      </c>
      <c r="C1973" s="23" t="s">
        <v>4811</v>
      </c>
      <c r="D1973" s="23">
        <v>7</v>
      </c>
      <c r="E1973" s="23">
        <v>0</v>
      </c>
      <c r="F1973" s="28">
        <v>27625.17</v>
      </c>
      <c r="G1973" s="23" t="s">
        <v>85</v>
      </c>
      <c r="H1973" s="23" t="s">
        <v>85</v>
      </c>
      <c r="I1973" s="23" t="s">
        <v>4812</v>
      </c>
      <c r="J1973" s="23">
        <f>IF(TRIM(B1973)="?",'Cleaning Summary'!$B$28,B1973)</f>
        <v>1997</v>
      </c>
      <c r="K1973" s="23" t="str">
        <f>IF(TRIM(C1973)="?",'Cleaning Summary'!$B$27,C1973)</f>
        <v>Oct</v>
      </c>
      <c r="L1973" s="23" t="str">
        <f>IF(TRIM(G1973)="?",'Cleaning Summary'!$B$40,G1973)</f>
        <v>tier - 1</v>
      </c>
      <c r="M1973" s="23" t="str">
        <f>IF(TRIM(H1973)="?",'Cleaning Summary'!$B$45,H1973)</f>
        <v>tier - 1</v>
      </c>
      <c r="N1973" s="23" t="str">
        <f>IF(TRIM(I1973)="?",'Cleaning Summary'!$B$29,I1973)</f>
        <v>R1011</v>
      </c>
      <c r="O1973" s="29">
        <f>DATE(J1973,MATCH(K1973,{"Jan","Feb","Mar","Apr","May","Jun","Jul","Aug","Sep","Oct","Nov","Dec"},0),D1973)</f>
        <v>35710</v>
      </c>
      <c r="P1973" s="23">
        <f>DATEDIF(O1973,'Cleaning Summary'!$B$62,"Y")</f>
        <v>25</v>
      </c>
    </row>
    <row r="1974" spans="1:16" x14ac:dyDescent="0.35">
      <c r="A1974" s="23" t="s">
        <v>851</v>
      </c>
      <c r="B1974" s="23">
        <v>1992</v>
      </c>
      <c r="C1974" s="23" t="s">
        <v>4804</v>
      </c>
      <c r="D1974" s="23">
        <v>3</v>
      </c>
      <c r="E1974" s="23">
        <v>0</v>
      </c>
      <c r="F1974" s="28">
        <v>27696.11</v>
      </c>
      <c r="G1974" s="23" t="s">
        <v>85</v>
      </c>
      <c r="H1974" s="23" t="s">
        <v>86</v>
      </c>
      <c r="I1974" s="23" t="s">
        <v>4812</v>
      </c>
      <c r="J1974" s="23">
        <f>IF(TRIM(B1974)="?",'Cleaning Summary'!$B$28,B1974)</f>
        <v>1992</v>
      </c>
      <c r="K1974" s="23" t="str">
        <f>IF(TRIM(C1974)="?",'Cleaning Summary'!$B$27,C1974)</f>
        <v>Jul</v>
      </c>
      <c r="L1974" s="23" t="str">
        <f>IF(TRIM(G1974)="?",'Cleaning Summary'!$B$40,G1974)</f>
        <v>tier - 1</v>
      </c>
      <c r="M1974" s="23" t="str">
        <f>IF(TRIM(H1974)="?",'Cleaning Summary'!$B$45,H1974)</f>
        <v>tier - 2</v>
      </c>
      <c r="N1974" s="23" t="str">
        <f>IF(TRIM(I1974)="?",'Cleaning Summary'!$B$29,I1974)</f>
        <v>R1011</v>
      </c>
      <c r="O1974" s="29">
        <f>DATE(J1974,MATCH(K1974,{"Jan","Feb","Mar","Apr","May","Jun","Jul","Aug","Sep","Oct","Nov","Dec"},0),D1974)</f>
        <v>33788</v>
      </c>
      <c r="P1974" s="23">
        <f>DATEDIF(O1974,'Cleaning Summary'!$B$62,"Y")</f>
        <v>30</v>
      </c>
    </row>
    <row r="1975" spans="1:16" x14ac:dyDescent="0.35">
      <c r="A1975" s="23" t="s">
        <v>849</v>
      </c>
      <c r="B1975" s="23">
        <v>2002</v>
      </c>
      <c r="C1975" s="23" t="s">
        <v>4809</v>
      </c>
      <c r="D1975" s="23">
        <v>6</v>
      </c>
      <c r="E1975" s="23">
        <v>1</v>
      </c>
      <c r="F1975" s="28">
        <v>27724.29</v>
      </c>
      <c r="G1975" s="23" t="s">
        <v>85</v>
      </c>
      <c r="H1975" s="23" t="s">
        <v>87</v>
      </c>
      <c r="I1975" s="23" t="s">
        <v>4805</v>
      </c>
      <c r="J1975" s="23">
        <f>IF(TRIM(B1975)="?",'Cleaning Summary'!$B$28,B1975)</f>
        <v>2002</v>
      </c>
      <c r="K1975" s="23" t="str">
        <f>IF(TRIM(C1975)="?",'Cleaning Summary'!$B$27,C1975)</f>
        <v>Dec</v>
      </c>
      <c r="L1975" s="23" t="str">
        <f>IF(TRIM(G1975)="?",'Cleaning Summary'!$B$40,G1975)</f>
        <v>tier - 1</v>
      </c>
      <c r="M1975" s="23" t="str">
        <f>IF(TRIM(H1975)="?",'Cleaning Summary'!$B$45,H1975)</f>
        <v>tier - 3</v>
      </c>
      <c r="N1975" s="23" t="str">
        <f>IF(TRIM(I1975)="?",'Cleaning Summary'!$B$29,I1975)</f>
        <v>R1013</v>
      </c>
      <c r="O1975" s="29">
        <f>DATE(J1975,MATCH(K1975,{"Jan","Feb","Mar","Apr","May","Jun","Jul","Aug","Sep","Oct","Nov","Dec"},0),D1975)</f>
        <v>37596</v>
      </c>
      <c r="P1975" s="23">
        <f>DATEDIF(O1975,'Cleaning Summary'!$B$62,"Y")</f>
        <v>20</v>
      </c>
    </row>
    <row r="1976" spans="1:16" x14ac:dyDescent="0.35">
      <c r="A1976" s="23" t="s">
        <v>847</v>
      </c>
      <c r="B1976" s="23">
        <v>1960</v>
      </c>
      <c r="C1976" s="23" t="s">
        <v>4804</v>
      </c>
      <c r="D1976" s="23">
        <v>6</v>
      </c>
      <c r="E1976" s="23">
        <v>0</v>
      </c>
      <c r="F1976" s="28">
        <v>27808.73</v>
      </c>
      <c r="G1976" s="23" t="s">
        <v>85</v>
      </c>
      <c r="H1976" s="23" t="s">
        <v>85</v>
      </c>
      <c r="I1976" s="23" t="s">
        <v>4805</v>
      </c>
      <c r="J1976" s="23">
        <f>IF(TRIM(B1976)="?",'Cleaning Summary'!$B$28,B1976)</f>
        <v>1960</v>
      </c>
      <c r="K1976" s="23" t="str">
        <f>IF(TRIM(C1976)="?",'Cleaning Summary'!$B$27,C1976)</f>
        <v>Jul</v>
      </c>
      <c r="L1976" s="23" t="str">
        <f>IF(TRIM(G1976)="?",'Cleaning Summary'!$B$40,G1976)</f>
        <v>tier - 1</v>
      </c>
      <c r="M1976" s="23" t="str">
        <f>IF(TRIM(H1976)="?",'Cleaning Summary'!$B$45,H1976)</f>
        <v>tier - 1</v>
      </c>
      <c r="N1976" s="23" t="str">
        <f>IF(TRIM(I1976)="?",'Cleaning Summary'!$B$29,I1976)</f>
        <v>R1013</v>
      </c>
      <c r="O1976" s="29">
        <f>DATE(J1976,MATCH(K1976,{"Jan","Feb","Mar","Apr","May","Jun","Jul","Aug","Sep","Oct","Nov","Dec"},0),D1976)</f>
        <v>22103</v>
      </c>
      <c r="P1976" s="23">
        <f>DATEDIF(O1976,'Cleaning Summary'!$B$62,"Y")</f>
        <v>62</v>
      </c>
    </row>
    <row r="1977" spans="1:16" x14ac:dyDescent="0.35">
      <c r="A1977" s="23" t="s">
        <v>845</v>
      </c>
      <c r="B1977" s="23">
        <v>1985</v>
      </c>
      <c r="C1977" s="23" t="s">
        <v>4809</v>
      </c>
      <c r="D1977" s="23">
        <v>4</v>
      </c>
      <c r="E1977" s="23">
        <v>3</v>
      </c>
      <c r="F1977" s="28">
        <v>27849.94</v>
      </c>
      <c r="G1977" s="23" t="s">
        <v>85</v>
      </c>
      <c r="H1977" s="23" t="s">
        <v>85</v>
      </c>
      <c r="I1977" s="23" t="s">
        <v>4812</v>
      </c>
      <c r="J1977" s="23">
        <f>IF(TRIM(B1977)="?",'Cleaning Summary'!$B$28,B1977)</f>
        <v>1985</v>
      </c>
      <c r="K1977" s="23" t="str">
        <f>IF(TRIM(C1977)="?",'Cleaning Summary'!$B$27,C1977)</f>
        <v>Dec</v>
      </c>
      <c r="L1977" s="23" t="str">
        <f>IF(TRIM(G1977)="?",'Cleaning Summary'!$B$40,G1977)</f>
        <v>tier - 1</v>
      </c>
      <c r="M1977" s="23" t="str">
        <f>IF(TRIM(H1977)="?",'Cleaning Summary'!$B$45,H1977)</f>
        <v>tier - 1</v>
      </c>
      <c r="N1977" s="23" t="str">
        <f>IF(TRIM(I1977)="?",'Cleaning Summary'!$B$29,I1977)</f>
        <v>R1011</v>
      </c>
      <c r="O1977" s="29">
        <f>DATE(J1977,MATCH(K1977,{"Jan","Feb","Mar","Apr","May","Jun","Jul","Aug","Sep","Oct","Nov","Dec"},0),D1977)</f>
        <v>31385</v>
      </c>
      <c r="P1977" s="23">
        <f>DATEDIF(O1977,'Cleaning Summary'!$B$62,"Y")</f>
        <v>37</v>
      </c>
    </row>
    <row r="1978" spans="1:16" x14ac:dyDescent="0.35">
      <c r="A1978" s="23" t="s">
        <v>843</v>
      </c>
      <c r="B1978" s="23">
        <v>1989</v>
      </c>
      <c r="C1978" s="23" t="s">
        <v>4806</v>
      </c>
      <c r="D1978" s="23">
        <v>21</v>
      </c>
      <c r="E1978" s="23">
        <v>3</v>
      </c>
      <c r="F1978" s="28">
        <v>27925.86</v>
      </c>
      <c r="G1978" s="23" t="s">
        <v>85</v>
      </c>
      <c r="H1978" s="23" t="s">
        <v>86</v>
      </c>
      <c r="I1978" s="23" t="s">
        <v>4812</v>
      </c>
      <c r="J1978" s="23">
        <f>IF(TRIM(B1978)="?",'Cleaning Summary'!$B$28,B1978)</f>
        <v>1989</v>
      </c>
      <c r="K1978" s="23" t="str">
        <f>IF(TRIM(C1978)="?",'Cleaning Summary'!$B$27,C1978)</f>
        <v>Nov</v>
      </c>
      <c r="L1978" s="23" t="str">
        <f>IF(TRIM(G1978)="?",'Cleaning Summary'!$B$40,G1978)</f>
        <v>tier - 1</v>
      </c>
      <c r="M1978" s="23" t="str">
        <f>IF(TRIM(H1978)="?",'Cleaning Summary'!$B$45,H1978)</f>
        <v>tier - 2</v>
      </c>
      <c r="N1978" s="23" t="str">
        <f>IF(TRIM(I1978)="?",'Cleaning Summary'!$B$29,I1978)</f>
        <v>R1011</v>
      </c>
      <c r="O1978" s="29">
        <f>DATE(J1978,MATCH(K1978,{"Jan","Feb","Mar","Apr","May","Jun","Jul","Aug","Sep","Oct","Nov","Dec"},0),D1978)</f>
        <v>32833</v>
      </c>
      <c r="P1978" s="23">
        <f>DATEDIF(O1978,'Cleaning Summary'!$B$62,"Y")</f>
        <v>33</v>
      </c>
    </row>
    <row r="1979" spans="1:16" x14ac:dyDescent="0.35">
      <c r="A1979" s="23" t="s">
        <v>841</v>
      </c>
      <c r="B1979" s="23">
        <v>1991</v>
      </c>
      <c r="C1979" s="23" t="s">
        <v>4807</v>
      </c>
      <c r="D1979" s="23">
        <v>4</v>
      </c>
      <c r="E1979" s="23">
        <v>3</v>
      </c>
      <c r="F1979" s="28">
        <v>27931.11</v>
      </c>
      <c r="G1979" s="23" t="s">
        <v>85</v>
      </c>
      <c r="H1979" s="23" t="s">
        <v>87</v>
      </c>
      <c r="I1979" s="23" t="s">
        <v>4812</v>
      </c>
      <c r="J1979" s="23">
        <f>IF(TRIM(B1979)="?",'Cleaning Summary'!$B$28,B1979)</f>
        <v>1991</v>
      </c>
      <c r="K1979" s="23" t="str">
        <f>IF(TRIM(C1979)="?",'Cleaning Summary'!$B$27,C1979)</f>
        <v>Jun</v>
      </c>
      <c r="L1979" s="23" t="str">
        <f>IF(TRIM(G1979)="?",'Cleaning Summary'!$B$40,G1979)</f>
        <v>tier - 1</v>
      </c>
      <c r="M1979" s="23" t="str">
        <f>IF(TRIM(H1979)="?",'Cleaning Summary'!$B$45,H1979)</f>
        <v>tier - 3</v>
      </c>
      <c r="N1979" s="23" t="str">
        <f>IF(TRIM(I1979)="?",'Cleaning Summary'!$B$29,I1979)</f>
        <v>R1011</v>
      </c>
      <c r="O1979" s="29">
        <f>DATE(J1979,MATCH(K1979,{"Jan","Feb","Mar","Apr","May","Jun","Jul","Aug","Sep","Oct","Nov","Dec"},0),D1979)</f>
        <v>33393</v>
      </c>
      <c r="P1979" s="23">
        <f>DATEDIF(O1979,'Cleaning Summary'!$B$62,"Y")</f>
        <v>32</v>
      </c>
    </row>
    <row r="1980" spans="1:16" x14ac:dyDescent="0.35">
      <c r="A1980" s="23" t="s">
        <v>839</v>
      </c>
      <c r="B1980" s="23">
        <v>1961</v>
      </c>
      <c r="C1980" s="23" t="s">
        <v>4804</v>
      </c>
      <c r="D1980" s="23">
        <v>28</v>
      </c>
      <c r="E1980" s="23">
        <v>3</v>
      </c>
      <c r="F1980" s="28">
        <v>27941.29</v>
      </c>
      <c r="G1980" s="23" t="s">
        <v>85</v>
      </c>
      <c r="H1980" s="23" t="s">
        <v>87</v>
      </c>
      <c r="I1980" s="23" t="s">
        <v>4812</v>
      </c>
      <c r="J1980" s="23">
        <f>IF(TRIM(B1980)="?",'Cleaning Summary'!$B$28,B1980)</f>
        <v>1961</v>
      </c>
      <c r="K1980" s="23" t="str">
        <f>IF(TRIM(C1980)="?",'Cleaning Summary'!$B$27,C1980)</f>
        <v>Jul</v>
      </c>
      <c r="L1980" s="23" t="str">
        <f>IF(TRIM(G1980)="?",'Cleaning Summary'!$B$40,G1980)</f>
        <v>tier - 1</v>
      </c>
      <c r="M1980" s="23" t="str">
        <f>IF(TRIM(H1980)="?",'Cleaning Summary'!$B$45,H1980)</f>
        <v>tier - 3</v>
      </c>
      <c r="N1980" s="23" t="str">
        <f>IF(TRIM(I1980)="?",'Cleaning Summary'!$B$29,I1980)</f>
        <v>R1011</v>
      </c>
      <c r="O1980" s="29">
        <f>DATE(J1980,MATCH(K1980,{"Jan","Feb","Mar","Apr","May","Jun","Jul","Aug","Sep","Oct","Nov","Dec"},0),D1980)</f>
        <v>22490</v>
      </c>
      <c r="P1980" s="23">
        <f>DATEDIF(O1980,'Cleaning Summary'!$B$62,"Y")</f>
        <v>61</v>
      </c>
    </row>
    <row r="1981" spans="1:16" x14ac:dyDescent="0.35">
      <c r="A1981" s="23" t="s">
        <v>837</v>
      </c>
      <c r="B1981" s="23">
        <v>1999</v>
      </c>
      <c r="C1981" s="23" t="s">
        <v>4809</v>
      </c>
      <c r="D1981" s="23">
        <v>21</v>
      </c>
      <c r="E1981" s="23">
        <v>0</v>
      </c>
      <c r="F1981" s="28">
        <v>27980.77</v>
      </c>
      <c r="G1981" s="23" t="s">
        <v>85</v>
      </c>
      <c r="H1981" s="23" t="s">
        <v>85</v>
      </c>
      <c r="I1981" s="23" t="s">
        <v>4812</v>
      </c>
      <c r="J1981" s="23">
        <f>IF(TRIM(B1981)="?",'Cleaning Summary'!$B$28,B1981)</f>
        <v>1999</v>
      </c>
      <c r="K1981" s="23" t="str">
        <f>IF(TRIM(C1981)="?",'Cleaning Summary'!$B$27,C1981)</f>
        <v>Dec</v>
      </c>
      <c r="L1981" s="23" t="str">
        <f>IF(TRIM(G1981)="?",'Cleaning Summary'!$B$40,G1981)</f>
        <v>tier - 1</v>
      </c>
      <c r="M1981" s="23" t="str">
        <f>IF(TRIM(H1981)="?",'Cleaning Summary'!$B$45,H1981)</f>
        <v>tier - 1</v>
      </c>
      <c r="N1981" s="23" t="str">
        <f>IF(TRIM(I1981)="?",'Cleaning Summary'!$B$29,I1981)</f>
        <v>R1011</v>
      </c>
      <c r="O1981" s="29">
        <f>DATE(J1981,MATCH(K1981,{"Jan","Feb","Mar","Apr","May","Jun","Jul","Aug","Sep","Oct","Nov","Dec"},0),D1981)</f>
        <v>36515</v>
      </c>
      <c r="P1981" s="23">
        <f>DATEDIF(O1981,'Cleaning Summary'!$B$62,"Y")</f>
        <v>23</v>
      </c>
    </row>
    <row r="1982" spans="1:16" x14ac:dyDescent="0.35">
      <c r="A1982" s="23" t="s">
        <v>835</v>
      </c>
      <c r="B1982" s="23">
        <v>1985</v>
      </c>
      <c r="C1982" s="23" t="s">
        <v>4806</v>
      </c>
      <c r="D1982" s="23">
        <v>29</v>
      </c>
      <c r="E1982" s="23">
        <v>3</v>
      </c>
      <c r="F1982" s="28">
        <v>28006.94</v>
      </c>
      <c r="G1982" s="23" t="s">
        <v>85</v>
      </c>
      <c r="H1982" s="23" t="s">
        <v>86</v>
      </c>
      <c r="I1982" s="23" t="s">
        <v>4812</v>
      </c>
      <c r="J1982" s="23">
        <f>IF(TRIM(B1982)="?",'Cleaning Summary'!$B$28,B1982)</f>
        <v>1985</v>
      </c>
      <c r="K1982" s="23" t="str">
        <f>IF(TRIM(C1982)="?",'Cleaning Summary'!$B$27,C1982)</f>
        <v>Nov</v>
      </c>
      <c r="L1982" s="23" t="str">
        <f>IF(TRIM(G1982)="?",'Cleaning Summary'!$B$40,G1982)</f>
        <v>tier - 1</v>
      </c>
      <c r="M1982" s="23" t="str">
        <f>IF(TRIM(H1982)="?",'Cleaning Summary'!$B$45,H1982)</f>
        <v>tier - 2</v>
      </c>
      <c r="N1982" s="23" t="str">
        <f>IF(TRIM(I1982)="?",'Cleaning Summary'!$B$29,I1982)</f>
        <v>R1011</v>
      </c>
      <c r="O1982" s="29">
        <f>DATE(J1982,MATCH(K1982,{"Jan","Feb","Mar","Apr","May","Jun","Jul","Aug","Sep","Oct","Nov","Dec"},0),D1982)</f>
        <v>31380</v>
      </c>
      <c r="P1982" s="23">
        <f>DATEDIF(O1982,'Cleaning Summary'!$B$62,"Y")</f>
        <v>37</v>
      </c>
    </row>
    <row r="1983" spans="1:16" x14ac:dyDescent="0.35">
      <c r="A1983" s="23" t="s">
        <v>833</v>
      </c>
      <c r="B1983" s="23">
        <v>1960</v>
      </c>
      <c r="C1983" s="23" t="s">
        <v>4806</v>
      </c>
      <c r="D1983" s="23">
        <v>22</v>
      </c>
      <c r="E1983" s="23">
        <v>0</v>
      </c>
      <c r="F1983" s="28">
        <v>28101.33</v>
      </c>
      <c r="G1983" s="23" t="s">
        <v>85</v>
      </c>
      <c r="H1983" s="23" t="s">
        <v>86</v>
      </c>
      <c r="I1983" s="23" t="s">
        <v>4814</v>
      </c>
      <c r="J1983" s="23">
        <f>IF(TRIM(B1983)="?",'Cleaning Summary'!$B$28,B1983)</f>
        <v>1960</v>
      </c>
      <c r="K1983" s="23" t="str">
        <f>IF(TRIM(C1983)="?",'Cleaning Summary'!$B$27,C1983)</f>
        <v>Nov</v>
      </c>
      <c r="L1983" s="23" t="str">
        <f>IF(TRIM(G1983)="?",'Cleaning Summary'!$B$40,G1983)</f>
        <v>tier - 1</v>
      </c>
      <c r="M1983" s="23" t="str">
        <f>IF(TRIM(H1983)="?",'Cleaning Summary'!$B$45,H1983)</f>
        <v>tier - 2</v>
      </c>
      <c r="N1983" s="23" t="str">
        <f>IF(TRIM(I1983)="?",'Cleaning Summary'!$B$29,I1983)</f>
        <v>R1019</v>
      </c>
      <c r="O1983" s="29">
        <f>DATE(J1983,MATCH(K1983,{"Jan","Feb","Mar","Apr","May","Jun","Jul","Aug","Sep","Oct","Nov","Dec"},0),D1983)</f>
        <v>22242</v>
      </c>
      <c r="P1983" s="23">
        <f>DATEDIF(O1983,'Cleaning Summary'!$B$62,"Y")</f>
        <v>62</v>
      </c>
    </row>
    <row r="1984" spans="1:16" x14ac:dyDescent="0.35">
      <c r="A1984" s="23" t="s">
        <v>831</v>
      </c>
      <c r="B1984" s="23">
        <v>1999</v>
      </c>
      <c r="C1984" s="23" t="s">
        <v>73</v>
      </c>
      <c r="D1984" s="23">
        <v>6</v>
      </c>
      <c r="E1984" s="23">
        <v>0</v>
      </c>
      <c r="F1984" s="28">
        <v>28245.34</v>
      </c>
      <c r="G1984" s="23" t="s">
        <v>85</v>
      </c>
      <c r="H1984" s="23" t="s">
        <v>87</v>
      </c>
      <c r="I1984" s="23" t="s">
        <v>4812</v>
      </c>
      <c r="J1984" s="23">
        <f>IF(TRIM(B1984)="?",'Cleaning Summary'!$B$28,B1984)</f>
        <v>1999</v>
      </c>
      <c r="K1984" s="23" t="str">
        <f>IF(TRIM(C1984)="?",'Cleaning Summary'!$B$27,C1984)</f>
        <v>Sep</v>
      </c>
      <c r="L1984" s="23" t="str">
        <f>IF(TRIM(G1984)="?",'Cleaning Summary'!$B$40,G1984)</f>
        <v>tier - 1</v>
      </c>
      <c r="M1984" s="23" t="str">
        <f>IF(TRIM(H1984)="?",'Cleaning Summary'!$B$45,H1984)</f>
        <v>tier - 3</v>
      </c>
      <c r="N1984" s="23" t="str">
        <f>IF(TRIM(I1984)="?",'Cleaning Summary'!$B$29,I1984)</f>
        <v>R1011</v>
      </c>
      <c r="O1984" s="29">
        <f>DATE(J1984,MATCH(K1984,{"Jan","Feb","Mar","Apr","May","Jun","Jul","Aug","Sep","Oct","Nov","Dec"},0),D1984)</f>
        <v>36409</v>
      </c>
      <c r="P1984" s="23">
        <f>DATEDIF(O1984,'Cleaning Summary'!$B$62,"Y")</f>
        <v>23</v>
      </c>
    </row>
    <row r="1985" spans="1:16" x14ac:dyDescent="0.35">
      <c r="A1985" s="23" t="s">
        <v>829</v>
      </c>
      <c r="B1985" s="23">
        <v>1963</v>
      </c>
      <c r="C1985" s="23" t="s">
        <v>4806</v>
      </c>
      <c r="D1985" s="23">
        <v>25</v>
      </c>
      <c r="E1985" s="23">
        <v>1</v>
      </c>
      <c r="F1985" s="28">
        <v>28287.9</v>
      </c>
      <c r="G1985" s="23" t="s">
        <v>85</v>
      </c>
      <c r="H1985" s="23" t="s">
        <v>85</v>
      </c>
      <c r="I1985" s="23" t="s">
        <v>4805</v>
      </c>
      <c r="J1985" s="23">
        <f>IF(TRIM(B1985)="?",'Cleaning Summary'!$B$28,B1985)</f>
        <v>1963</v>
      </c>
      <c r="K1985" s="23" t="str">
        <f>IF(TRIM(C1985)="?",'Cleaning Summary'!$B$27,C1985)</f>
        <v>Nov</v>
      </c>
      <c r="L1985" s="23" t="str">
        <f>IF(TRIM(G1985)="?",'Cleaning Summary'!$B$40,G1985)</f>
        <v>tier - 1</v>
      </c>
      <c r="M1985" s="23" t="str">
        <f>IF(TRIM(H1985)="?",'Cleaning Summary'!$B$45,H1985)</f>
        <v>tier - 1</v>
      </c>
      <c r="N1985" s="23" t="str">
        <f>IF(TRIM(I1985)="?",'Cleaning Summary'!$B$29,I1985)</f>
        <v>R1013</v>
      </c>
      <c r="O1985" s="29">
        <f>DATE(J1985,MATCH(K1985,{"Jan","Feb","Mar","Apr","May","Jun","Jul","Aug","Sep","Oct","Nov","Dec"},0),D1985)</f>
        <v>23340</v>
      </c>
      <c r="P1985" s="23">
        <f>DATEDIF(O1985,'Cleaning Summary'!$B$62,"Y")</f>
        <v>59</v>
      </c>
    </row>
    <row r="1986" spans="1:16" x14ac:dyDescent="0.35">
      <c r="A1986" s="23" t="s">
        <v>827</v>
      </c>
      <c r="B1986" s="23">
        <v>1990</v>
      </c>
      <c r="C1986" s="23" t="s">
        <v>4809</v>
      </c>
      <c r="D1986" s="23">
        <v>24</v>
      </c>
      <c r="E1986" s="23">
        <v>3</v>
      </c>
      <c r="F1986" s="28">
        <v>28302.33</v>
      </c>
      <c r="G1986" s="23" t="s">
        <v>85</v>
      </c>
      <c r="H1986" s="23" t="s">
        <v>86</v>
      </c>
      <c r="I1986" s="23" t="s">
        <v>4812</v>
      </c>
      <c r="J1986" s="23">
        <f>IF(TRIM(B1986)="?",'Cleaning Summary'!$B$28,B1986)</f>
        <v>1990</v>
      </c>
      <c r="K1986" s="23" t="str">
        <f>IF(TRIM(C1986)="?",'Cleaning Summary'!$B$27,C1986)</f>
        <v>Dec</v>
      </c>
      <c r="L1986" s="23" t="str">
        <f>IF(TRIM(G1986)="?",'Cleaning Summary'!$B$40,G1986)</f>
        <v>tier - 1</v>
      </c>
      <c r="M1986" s="23" t="str">
        <f>IF(TRIM(H1986)="?",'Cleaning Summary'!$B$45,H1986)</f>
        <v>tier - 2</v>
      </c>
      <c r="N1986" s="23" t="str">
        <f>IF(TRIM(I1986)="?",'Cleaning Summary'!$B$29,I1986)</f>
        <v>R1011</v>
      </c>
      <c r="O1986" s="29">
        <f>DATE(J1986,MATCH(K1986,{"Jan","Feb","Mar","Apr","May","Jun","Jul","Aug","Sep","Oct","Nov","Dec"},0),D1986)</f>
        <v>33231</v>
      </c>
      <c r="P1986" s="23">
        <f>DATEDIF(O1986,'Cleaning Summary'!$B$62,"Y")</f>
        <v>32</v>
      </c>
    </row>
    <row r="1987" spans="1:16" x14ac:dyDescent="0.35">
      <c r="A1987" s="23" t="s">
        <v>825</v>
      </c>
      <c r="B1987" s="23">
        <v>1977</v>
      </c>
      <c r="C1987" s="23" t="s">
        <v>4809</v>
      </c>
      <c r="D1987" s="23">
        <v>2</v>
      </c>
      <c r="E1987" s="23">
        <v>1</v>
      </c>
      <c r="F1987" s="28">
        <v>28340.19</v>
      </c>
      <c r="G1987" s="23" t="s">
        <v>85</v>
      </c>
      <c r="H1987" s="23" t="s">
        <v>86</v>
      </c>
      <c r="I1987" s="23" t="s">
        <v>4808</v>
      </c>
      <c r="J1987" s="23">
        <f>IF(TRIM(B1987)="?",'Cleaning Summary'!$B$28,B1987)</f>
        <v>1977</v>
      </c>
      <c r="K1987" s="23" t="str">
        <f>IF(TRIM(C1987)="?",'Cleaning Summary'!$B$27,C1987)</f>
        <v>Dec</v>
      </c>
      <c r="L1987" s="23" t="str">
        <f>IF(TRIM(G1987)="?",'Cleaning Summary'!$B$40,G1987)</f>
        <v>tier - 1</v>
      </c>
      <c r="M1987" s="23" t="str">
        <f>IF(TRIM(H1987)="?",'Cleaning Summary'!$B$45,H1987)</f>
        <v>tier - 2</v>
      </c>
      <c r="N1987" s="23" t="str">
        <f>IF(TRIM(I1987)="?",'Cleaning Summary'!$B$29,I1987)</f>
        <v>R1012</v>
      </c>
      <c r="O1987" s="29">
        <f>DATE(J1987,MATCH(K1987,{"Jan","Feb","Mar","Apr","May","Jun","Jul","Aug","Sep","Oct","Nov","Dec"},0),D1987)</f>
        <v>28461</v>
      </c>
      <c r="P1987" s="23">
        <f>DATEDIF(O1987,'Cleaning Summary'!$B$62,"Y")</f>
        <v>45</v>
      </c>
    </row>
    <row r="1988" spans="1:16" x14ac:dyDescent="0.35">
      <c r="A1988" s="23" t="s">
        <v>823</v>
      </c>
      <c r="B1988" s="23">
        <v>1974</v>
      </c>
      <c r="C1988" s="23" t="s">
        <v>73</v>
      </c>
      <c r="D1988" s="23">
        <v>16</v>
      </c>
      <c r="E1988" s="23">
        <v>1</v>
      </c>
      <c r="F1988" s="28">
        <v>28468.92</v>
      </c>
      <c r="G1988" s="23" t="s">
        <v>85</v>
      </c>
      <c r="H1988" s="23" t="s">
        <v>85</v>
      </c>
      <c r="I1988" s="23" t="s">
        <v>4808</v>
      </c>
      <c r="J1988" s="23">
        <f>IF(TRIM(B1988)="?",'Cleaning Summary'!$B$28,B1988)</f>
        <v>1974</v>
      </c>
      <c r="K1988" s="23" t="str">
        <f>IF(TRIM(C1988)="?",'Cleaning Summary'!$B$27,C1988)</f>
        <v>Sep</v>
      </c>
      <c r="L1988" s="23" t="str">
        <f>IF(TRIM(G1988)="?",'Cleaning Summary'!$B$40,G1988)</f>
        <v>tier - 1</v>
      </c>
      <c r="M1988" s="23" t="str">
        <f>IF(TRIM(H1988)="?",'Cleaning Summary'!$B$45,H1988)</f>
        <v>tier - 1</v>
      </c>
      <c r="N1988" s="23" t="str">
        <f>IF(TRIM(I1988)="?",'Cleaning Summary'!$B$29,I1988)</f>
        <v>R1012</v>
      </c>
      <c r="O1988" s="29">
        <f>DATE(J1988,MATCH(K1988,{"Jan","Feb","Mar","Apr","May","Jun","Jul","Aug","Sep","Oct","Nov","Dec"},0),D1988)</f>
        <v>27288</v>
      </c>
      <c r="P1988" s="23">
        <f>DATEDIF(O1988,'Cleaning Summary'!$B$62,"Y")</f>
        <v>48</v>
      </c>
    </row>
    <row r="1989" spans="1:16" x14ac:dyDescent="0.35">
      <c r="A1989" s="23" t="s">
        <v>821</v>
      </c>
      <c r="B1989" s="23">
        <v>1982</v>
      </c>
      <c r="C1989" s="23" t="s">
        <v>4809</v>
      </c>
      <c r="D1989" s="23">
        <v>11</v>
      </c>
      <c r="E1989" s="23">
        <v>1</v>
      </c>
      <c r="F1989" s="28">
        <v>28476.73</v>
      </c>
      <c r="G1989" s="23" t="s">
        <v>85</v>
      </c>
      <c r="H1989" s="23" t="s">
        <v>86</v>
      </c>
      <c r="I1989" s="23" t="s">
        <v>4808</v>
      </c>
      <c r="J1989" s="23">
        <f>IF(TRIM(B1989)="?",'Cleaning Summary'!$B$28,B1989)</f>
        <v>1982</v>
      </c>
      <c r="K1989" s="23" t="str">
        <f>IF(TRIM(C1989)="?",'Cleaning Summary'!$B$27,C1989)</f>
        <v>Dec</v>
      </c>
      <c r="L1989" s="23" t="str">
        <f>IF(TRIM(G1989)="?",'Cleaning Summary'!$B$40,G1989)</f>
        <v>tier - 1</v>
      </c>
      <c r="M1989" s="23" t="str">
        <f>IF(TRIM(H1989)="?",'Cleaning Summary'!$B$45,H1989)</f>
        <v>tier - 2</v>
      </c>
      <c r="N1989" s="23" t="str">
        <f>IF(TRIM(I1989)="?",'Cleaning Summary'!$B$29,I1989)</f>
        <v>R1012</v>
      </c>
      <c r="O1989" s="29">
        <f>DATE(J1989,MATCH(K1989,{"Jan","Feb","Mar","Apr","May","Jun","Jul","Aug","Sep","Oct","Nov","Dec"},0),D1989)</f>
        <v>30296</v>
      </c>
      <c r="P1989" s="23">
        <f>DATEDIF(O1989,'Cleaning Summary'!$B$62,"Y")</f>
        <v>40</v>
      </c>
    </row>
    <row r="1990" spans="1:16" x14ac:dyDescent="0.35">
      <c r="A1990" s="23" t="s">
        <v>819</v>
      </c>
      <c r="B1990" s="23">
        <v>1985</v>
      </c>
      <c r="C1990" s="23" t="s">
        <v>73</v>
      </c>
      <c r="D1990" s="23">
        <v>27</v>
      </c>
      <c r="E1990" s="23">
        <v>3</v>
      </c>
      <c r="F1990" s="28">
        <v>28542.86</v>
      </c>
      <c r="G1990" s="23" t="s">
        <v>85</v>
      </c>
      <c r="H1990" s="23" t="s">
        <v>87</v>
      </c>
      <c r="I1990" s="23" t="s">
        <v>4812</v>
      </c>
      <c r="J1990" s="23">
        <f>IF(TRIM(B1990)="?",'Cleaning Summary'!$B$28,B1990)</f>
        <v>1985</v>
      </c>
      <c r="K1990" s="23" t="str">
        <f>IF(TRIM(C1990)="?",'Cleaning Summary'!$B$27,C1990)</f>
        <v>Sep</v>
      </c>
      <c r="L1990" s="23" t="str">
        <f>IF(TRIM(G1990)="?",'Cleaning Summary'!$B$40,G1990)</f>
        <v>tier - 1</v>
      </c>
      <c r="M1990" s="23" t="str">
        <f>IF(TRIM(H1990)="?",'Cleaning Summary'!$B$45,H1990)</f>
        <v>tier - 3</v>
      </c>
      <c r="N1990" s="23" t="str">
        <f>IF(TRIM(I1990)="?",'Cleaning Summary'!$B$29,I1990)</f>
        <v>R1011</v>
      </c>
      <c r="O1990" s="29">
        <f>DATE(J1990,MATCH(K1990,{"Jan","Feb","Mar","Apr","May","Jun","Jul","Aug","Sep","Oct","Nov","Dec"},0),D1990)</f>
        <v>31317</v>
      </c>
      <c r="P1990" s="23">
        <f>DATEDIF(O1990,'Cleaning Summary'!$B$62,"Y")</f>
        <v>37</v>
      </c>
    </row>
    <row r="1991" spans="1:16" x14ac:dyDescent="0.35">
      <c r="A1991" s="23" t="s">
        <v>817</v>
      </c>
      <c r="B1991" s="23">
        <v>1990</v>
      </c>
      <c r="C1991" s="23" t="s">
        <v>4809</v>
      </c>
      <c r="D1991" s="23">
        <v>5</v>
      </c>
      <c r="E1991" s="23">
        <v>3</v>
      </c>
      <c r="F1991" s="28">
        <v>28716.14</v>
      </c>
      <c r="G1991" s="23" t="s">
        <v>85</v>
      </c>
      <c r="H1991" s="23" t="s">
        <v>87</v>
      </c>
      <c r="I1991" s="23" t="s">
        <v>4812</v>
      </c>
      <c r="J1991" s="23">
        <f>IF(TRIM(B1991)="?",'Cleaning Summary'!$B$28,B1991)</f>
        <v>1990</v>
      </c>
      <c r="K1991" s="23" t="str">
        <f>IF(TRIM(C1991)="?",'Cleaning Summary'!$B$27,C1991)</f>
        <v>Dec</v>
      </c>
      <c r="L1991" s="23" t="str">
        <f>IF(TRIM(G1991)="?",'Cleaning Summary'!$B$40,G1991)</f>
        <v>tier - 1</v>
      </c>
      <c r="M1991" s="23" t="str">
        <f>IF(TRIM(H1991)="?",'Cleaning Summary'!$B$45,H1991)</f>
        <v>tier - 3</v>
      </c>
      <c r="N1991" s="23" t="str">
        <f>IF(TRIM(I1991)="?",'Cleaning Summary'!$B$29,I1991)</f>
        <v>R1011</v>
      </c>
      <c r="O1991" s="29">
        <f>DATE(J1991,MATCH(K1991,{"Jan","Feb","Mar","Apr","May","Jun","Jul","Aug","Sep","Oct","Nov","Dec"},0),D1991)</f>
        <v>33212</v>
      </c>
      <c r="P1991" s="23">
        <f>DATEDIF(O1991,'Cleaning Summary'!$B$62,"Y")</f>
        <v>32</v>
      </c>
    </row>
    <row r="1992" spans="1:16" x14ac:dyDescent="0.35">
      <c r="A1992" s="23" t="s">
        <v>815</v>
      </c>
      <c r="B1992" s="23">
        <v>1961</v>
      </c>
      <c r="C1992" s="23" t="s">
        <v>4810</v>
      </c>
      <c r="D1992" s="23">
        <v>3</v>
      </c>
      <c r="E1992" s="23">
        <v>1</v>
      </c>
      <c r="F1992" s="28">
        <v>28868.66</v>
      </c>
      <c r="G1992" s="23" t="s">
        <v>85</v>
      </c>
      <c r="H1992" s="23" t="s">
        <v>86</v>
      </c>
      <c r="I1992" s="23" t="s">
        <v>4808</v>
      </c>
      <c r="J1992" s="23">
        <f>IF(TRIM(B1992)="?",'Cleaning Summary'!$B$28,B1992)</f>
        <v>1961</v>
      </c>
      <c r="K1992" s="23" t="str">
        <f>IF(TRIM(C1992)="?",'Cleaning Summary'!$B$27,C1992)</f>
        <v>Aug</v>
      </c>
      <c r="L1992" s="23" t="str">
        <f>IF(TRIM(G1992)="?",'Cleaning Summary'!$B$40,G1992)</f>
        <v>tier - 1</v>
      </c>
      <c r="M1992" s="23" t="str">
        <f>IF(TRIM(H1992)="?",'Cleaning Summary'!$B$45,H1992)</f>
        <v>tier - 2</v>
      </c>
      <c r="N1992" s="23" t="str">
        <f>IF(TRIM(I1992)="?",'Cleaning Summary'!$B$29,I1992)</f>
        <v>R1012</v>
      </c>
      <c r="O1992" s="29">
        <f>DATE(J1992,MATCH(K1992,{"Jan","Feb","Mar","Apr","May","Jun","Jul","Aug","Sep","Oct","Nov","Dec"},0),D1992)</f>
        <v>22496</v>
      </c>
      <c r="P1992" s="23">
        <f>DATEDIF(O1992,'Cleaning Summary'!$B$62,"Y")</f>
        <v>61</v>
      </c>
    </row>
    <row r="1993" spans="1:16" x14ac:dyDescent="0.35">
      <c r="A1993" s="23" t="s">
        <v>813</v>
      </c>
      <c r="B1993" s="23">
        <v>1962</v>
      </c>
      <c r="C1993" s="23" t="s">
        <v>4804</v>
      </c>
      <c r="D1993" s="23">
        <v>25</v>
      </c>
      <c r="E1993" s="23">
        <v>0</v>
      </c>
      <c r="F1993" s="28">
        <v>28923.14</v>
      </c>
      <c r="G1993" s="23" t="s">
        <v>85</v>
      </c>
      <c r="H1993" s="23" t="s">
        <v>85</v>
      </c>
      <c r="I1993" s="23" t="s">
        <v>4808</v>
      </c>
      <c r="J1993" s="23">
        <f>IF(TRIM(B1993)="?",'Cleaning Summary'!$B$28,B1993)</f>
        <v>1962</v>
      </c>
      <c r="K1993" s="23" t="str">
        <f>IF(TRIM(C1993)="?",'Cleaning Summary'!$B$27,C1993)</f>
        <v>Jul</v>
      </c>
      <c r="L1993" s="23" t="str">
        <f>IF(TRIM(G1993)="?",'Cleaning Summary'!$B$40,G1993)</f>
        <v>tier - 1</v>
      </c>
      <c r="M1993" s="23" t="str">
        <f>IF(TRIM(H1993)="?",'Cleaning Summary'!$B$45,H1993)</f>
        <v>tier - 1</v>
      </c>
      <c r="N1993" s="23" t="str">
        <f>IF(TRIM(I1993)="?",'Cleaning Summary'!$B$29,I1993)</f>
        <v>R1012</v>
      </c>
      <c r="O1993" s="29">
        <f>DATE(J1993,MATCH(K1993,{"Jan","Feb","Mar","Apr","May","Jun","Jul","Aug","Sep","Oct","Nov","Dec"},0),D1993)</f>
        <v>22852</v>
      </c>
      <c r="P1993" s="23">
        <f>DATEDIF(O1993,'Cleaning Summary'!$B$62,"Y")</f>
        <v>60</v>
      </c>
    </row>
    <row r="1994" spans="1:16" x14ac:dyDescent="0.35">
      <c r="A1994" s="23" t="s">
        <v>811</v>
      </c>
      <c r="B1994" s="23">
        <v>1959</v>
      </c>
      <c r="C1994" s="23" t="s">
        <v>4809</v>
      </c>
      <c r="D1994" s="23">
        <v>5</v>
      </c>
      <c r="E1994" s="23">
        <v>0</v>
      </c>
      <c r="F1994" s="28">
        <v>28950.47</v>
      </c>
      <c r="G1994" s="23" t="s">
        <v>85</v>
      </c>
      <c r="H1994" s="23" t="s">
        <v>85</v>
      </c>
      <c r="I1994" s="23" t="s">
        <v>4808</v>
      </c>
      <c r="J1994" s="23">
        <f>IF(TRIM(B1994)="?",'Cleaning Summary'!$B$28,B1994)</f>
        <v>1959</v>
      </c>
      <c r="K1994" s="23" t="str">
        <f>IF(TRIM(C1994)="?",'Cleaning Summary'!$B$27,C1994)</f>
        <v>Dec</v>
      </c>
      <c r="L1994" s="23" t="str">
        <f>IF(TRIM(G1994)="?",'Cleaning Summary'!$B$40,G1994)</f>
        <v>tier - 1</v>
      </c>
      <c r="M1994" s="23" t="str">
        <f>IF(TRIM(H1994)="?",'Cleaning Summary'!$B$45,H1994)</f>
        <v>tier - 1</v>
      </c>
      <c r="N1994" s="23" t="str">
        <f>IF(TRIM(I1994)="?",'Cleaning Summary'!$B$29,I1994)</f>
        <v>R1012</v>
      </c>
      <c r="O1994" s="29">
        <f>DATE(J1994,MATCH(K1994,{"Jan","Feb","Mar","Apr","May","Jun","Jul","Aug","Sep","Oct","Nov","Dec"},0),D1994)</f>
        <v>21889</v>
      </c>
      <c r="P1994" s="23">
        <f>DATEDIF(O1994,'Cleaning Summary'!$B$62,"Y")</f>
        <v>63</v>
      </c>
    </row>
    <row r="1995" spans="1:16" x14ac:dyDescent="0.35">
      <c r="A1995" s="23" t="s">
        <v>809</v>
      </c>
      <c r="B1995" s="23">
        <v>2003</v>
      </c>
      <c r="C1995" s="23" t="s">
        <v>73</v>
      </c>
      <c r="D1995" s="23">
        <v>1</v>
      </c>
      <c r="E1995" s="23">
        <v>0</v>
      </c>
      <c r="F1995" s="28">
        <v>28998.68</v>
      </c>
      <c r="G1995" s="23" t="s">
        <v>85</v>
      </c>
      <c r="H1995" s="23" t="s">
        <v>87</v>
      </c>
      <c r="I1995" s="23" t="s">
        <v>4812</v>
      </c>
      <c r="J1995" s="23">
        <f>IF(TRIM(B1995)="?",'Cleaning Summary'!$B$28,B1995)</f>
        <v>2003</v>
      </c>
      <c r="K1995" s="23" t="str">
        <f>IF(TRIM(C1995)="?",'Cleaning Summary'!$B$27,C1995)</f>
        <v>Sep</v>
      </c>
      <c r="L1995" s="23" t="str">
        <f>IF(TRIM(G1995)="?",'Cleaning Summary'!$B$40,G1995)</f>
        <v>tier - 1</v>
      </c>
      <c r="M1995" s="23" t="str">
        <f>IF(TRIM(H1995)="?",'Cleaning Summary'!$B$45,H1995)</f>
        <v>tier - 3</v>
      </c>
      <c r="N1995" s="23" t="str">
        <f>IF(TRIM(I1995)="?",'Cleaning Summary'!$B$29,I1995)</f>
        <v>R1011</v>
      </c>
      <c r="O1995" s="29">
        <f>DATE(J1995,MATCH(K1995,{"Jan","Feb","Mar","Apr","May","Jun","Jul","Aug","Sep","Oct","Nov","Dec"},0),D1995)</f>
        <v>37865</v>
      </c>
      <c r="P1995" s="23">
        <f>DATEDIF(O1995,'Cleaning Summary'!$B$62,"Y")</f>
        <v>19</v>
      </c>
    </row>
    <row r="1996" spans="1:16" x14ac:dyDescent="0.35">
      <c r="A1996" s="23" t="s">
        <v>807</v>
      </c>
      <c r="B1996" s="23">
        <v>1992</v>
      </c>
      <c r="C1996" s="23" t="s">
        <v>4804</v>
      </c>
      <c r="D1996" s="23">
        <v>7</v>
      </c>
      <c r="E1996" s="23">
        <v>0</v>
      </c>
      <c r="F1996" s="28">
        <v>29007.82</v>
      </c>
      <c r="G1996" s="23" t="s">
        <v>85</v>
      </c>
      <c r="H1996" s="23" t="s">
        <v>87</v>
      </c>
      <c r="I1996" s="23" t="s">
        <v>4812</v>
      </c>
      <c r="J1996" s="23">
        <f>IF(TRIM(B1996)="?",'Cleaning Summary'!$B$28,B1996)</f>
        <v>1992</v>
      </c>
      <c r="K1996" s="23" t="str">
        <f>IF(TRIM(C1996)="?",'Cleaning Summary'!$B$27,C1996)</f>
        <v>Jul</v>
      </c>
      <c r="L1996" s="23" t="str">
        <f>IF(TRIM(G1996)="?",'Cleaning Summary'!$B$40,G1996)</f>
        <v>tier - 1</v>
      </c>
      <c r="M1996" s="23" t="str">
        <f>IF(TRIM(H1996)="?",'Cleaning Summary'!$B$45,H1996)</f>
        <v>tier - 3</v>
      </c>
      <c r="N1996" s="23" t="str">
        <f>IF(TRIM(I1996)="?",'Cleaning Summary'!$B$29,I1996)</f>
        <v>R1011</v>
      </c>
      <c r="O1996" s="29">
        <f>DATE(J1996,MATCH(K1996,{"Jan","Feb","Mar","Apr","May","Jun","Jul","Aug","Sep","Oct","Nov","Dec"},0),D1996)</f>
        <v>33792</v>
      </c>
      <c r="P1996" s="23">
        <f>DATEDIF(O1996,'Cleaning Summary'!$B$62,"Y")</f>
        <v>30</v>
      </c>
    </row>
    <row r="1997" spans="1:16" x14ac:dyDescent="0.35">
      <c r="A1997" s="23" t="s">
        <v>805</v>
      </c>
      <c r="B1997" s="23">
        <v>1980</v>
      </c>
      <c r="C1997" s="23" t="s">
        <v>4804</v>
      </c>
      <c r="D1997" s="23">
        <v>14</v>
      </c>
      <c r="E1997" s="23">
        <v>2</v>
      </c>
      <c r="F1997" s="28">
        <v>29114.21</v>
      </c>
      <c r="G1997" s="23" t="s">
        <v>85</v>
      </c>
      <c r="H1997" s="23" t="s">
        <v>87</v>
      </c>
      <c r="I1997" s="23" t="s">
        <v>4812</v>
      </c>
      <c r="J1997" s="23">
        <f>IF(TRIM(B1997)="?",'Cleaning Summary'!$B$28,B1997)</f>
        <v>1980</v>
      </c>
      <c r="K1997" s="23" t="str">
        <f>IF(TRIM(C1997)="?",'Cleaning Summary'!$B$27,C1997)</f>
        <v>Jul</v>
      </c>
      <c r="L1997" s="23" t="str">
        <f>IF(TRIM(G1997)="?",'Cleaning Summary'!$B$40,G1997)</f>
        <v>tier - 1</v>
      </c>
      <c r="M1997" s="23" t="str">
        <f>IF(TRIM(H1997)="?",'Cleaning Summary'!$B$45,H1997)</f>
        <v>tier - 3</v>
      </c>
      <c r="N1997" s="23" t="str">
        <f>IF(TRIM(I1997)="?",'Cleaning Summary'!$B$29,I1997)</f>
        <v>R1011</v>
      </c>
      <c r="O1997" s="29">
        <f>DATE(J1997,MATCH(K1997,{"Jan","Feb","Mar","Apr","May","Jun","Jul","Aug","Sep","Oct","Nov","Dec"},0),D1997)</f>
        <v>29416</v>
      </c>
      <c r="P1997" s="23">
        <f>DATEDIF(O1997,'Cleaning Summary'!$B$62,"Y")</f>
        <v>42</v>
      </c>
    </row>
    <row r="1998" spans="1:16" x14ac:dyDescent="0.35">
      <c r="A1998" s="23" t="s">
        <v>803</v>
      </c>
      <c r="B1998" s="23">
        <v>1978</v>
      </c>
      <c r="C1998" s="23" t="s">
        <v>4806</v>
      </c>
      <c r="D1998" s="23">
        <v>29</v>
      </c>
      <c r="E1998" s="23">
        <v>2</v>
      </c>
      <c r="F1998" s="28">
        <v>29114.77</v>
      </c>
      <c r="G1998" s="23" t="s">
        <v>85</v>
      </c>
      <c r="H1998" s="23" t="s">
        <v>85</v>
      </c>
      <c r="I1998" s="23" t="s">
        <v>4812</v>
      </c>
      <c r="J1998" s="23">
        <f>IF(TRIM(B1998)="?",'Cleaning Summary'!$B$28,B1998)</f>
        <v>1978</v>
      </c>
      <c r="K1998" s="23" t="str">
        <f>IF(TRIM(C1998)="?",'Cleaning Summary'!$B$27,C1998)</f>
        <v>Nov</v>
      </c>
      <c r="L1998" s="23" t="str">
        <f>IF(TRIM(G1998)="?",'Cleaning Summary'!$B$40,G1998)</f>
        <v>tier - 1</v>
      </c>
      <c r="M1998" s="23" t="str">
        <f>IF(TRIM(H1998)="?",'Cleaning Summary'!$B$45,H1998)</f>
        <v>tier - 1</v>
      </c>
      <c r="N1998" s="23" t="str">
        <f>IF(TRIM(I1998)="?",'Cleaning Summary'!$B$29,I1998)</f>
        <v>R1011</v>
      </c>
      <c r="O1998" s="29">
        <f>DATE(J1998,MATCH(K1998,{"Jan","Feb","Mar","Apr","May","Jun","Jul","Aug","Sep","Oct","Nov","Dec"},0),D1998)</f>
        <v>28823</v>
      </c>
      <c r="P1998" s="23">
        <f>DATEDIF(O1998,'Cleaning Summary'!$B$62,"Y")</f>
        <v>44</v>
      </c>
    </row>
    <row r="1999" spans="1:16" x14ac:dyDescent="0.35">
      <c r="A1999" s="23" t="s">
        <v>801</v>
      </c>
      <c r="B1999" s="23">
        <v>1961</v>
      </c>
      <c r="C1999" s="23" t="s">
        <v>4809</v>
      </c>
      <c r="D1999" s="23">
        <v>24</v>
      </c>
      <c r="E1999" s="23">
        <v>0</v>
      </c>
      <c r="F1999" s="28">
        <v>29141.360000000001</v>
      </c>
      <c r="G1999" s="23" t="s">
        <v>85</v>
      </c>
      <c r="H1999" s="23" t="s">
        <v>87</v>
      </c>
      <c r="I1999" s="23" t="s">
        <v>4808</v>
      </c>
      <c r="J1999" s="23">
        <f>IF(TRIM(B1999)="?",'Cleaning Summary'!$B$28,B1999)</f>
        <v>1961</v>
      </c>
      <c r="K1999" s="23" t="str">
        <f>IF(TRIM(C1999)="?",'Cleaning Summary'!$B$27,C1999)</f>
        <v>Dec</v>
      </c>
      <c r="L1999" s="23" t="str">
        <f>IF(TRIM(G1999)="?",'Cleaning Summary'!$B$40,G1999)</f>
        <v>tier - 1</v>
      </c>
      <c r="M1999" s="23" t="str">
        <f>IF(TRIM(H1999)="?",'Cleaning Summary'!$B$45,H1999)</f>
        <v>tier - 3</v>
      </c>
      <c r="N1999" s="23" t="str">
        <f>IF(TRIM(I1999)="?",'Cleaning Summary'!$B$29,I1999)</f>
        <v>R1012</v>
      </c>
      <c r="O1999" s="29">
        <f>DATE(J1999,MATCH(K1999,{"Jan","Feb","Mar","Apr","May","Jun","Jul","Aug","Sep","Oct","Nov","Dec"},0),D1999)</f>
        <v>22639</v>
      </c>
      <c r="P1999" s="23">
        <f>DATEDIF(O1999,'Cleaning Summary'!$B$62,"Y")</f>
        <v>61</v>
      </c>
    </row>
    <row r="2000" spans="1:16" x14ac:dyDescent="0.35">
      <c r="A2000" s="23" t="s">
        <v>799</v>
      </c>
      <c r="B2000" s="23">
        <v>1976</v>
      </c>
      <c r="C2000" s="23" t="s">
        <v>4806</v>
      </c>
      <c r="D2000" s="23">
        <v>8</v>
      </c>
      <c r="E2000" s="23">
        <v>2</v>
      </c>
      <c r="F2000" s="28">
        <v>29160.39</v>
      </c>
      <c r="G2000" s="23" t="s">
        <v>85</v>
      </c>
      <c r="H2000" s="23" t="s">
        <v>86</v>
      </c>
      <c r="I2000" s="23" t="s">
        <v>4812</v>
      </c>
      <c r="J2000" s="23">
        <f>IF(TRIM(B2000)="?",'Cleaning Summary'!$B$28,B2000)</f>
        <v>1976</v>
      </c>
      <c r="K2000" s="23" t="str">
        <f>IF(TRIM(C2000)="?",'Cleaning Summary'!$B$27,C2000)</f>
        <v>Nov</v>
      </c>
      <c r="L2000" s="23" t="str">
        <f>IF(TRIM(G2000)="?",'Cleaning Summary'!$B$40,G2000)</f>
        <v>tier - 1</v>
      </c>
      <c r="M2000" s="23" t="str">
        <f>IF(TRIM(H2000)="?",'Cleaning Summary'!$B$45,H2000)</f>
        <v>tier - 2</v>
      </c>
      <c r="N2000" s="23" t="str">
        <f>IF(TRIM(I2000)="?",'Cleaning Summary'!$B$29,I2000)</f>
        <v>R1011</v>
      </c>
      <c r="O2000" s="29">
        <f>DATE(J2000,MATCH(K2000,{"Jan","Feb","Mar","Apr","May","Jun","Jul","Aug","Sep","Oct","Nov","Dec"},0),D2000)</f>
        <v>28072</v>
      </c>
      <c r="P2000" s="23">
        <f>DATEDIF(O2000,'Cleaning Summary'!$B$62,"Y")</f>
        <v>46</v>
      </c>
    </row>
    <row r="2001" spans="1:16" x14ac:dyDescent="0.35">
      <c r="A2001" s="23" t="s">
        <v>797</v>
      </c>
      <c r="B2001" s="23">
        <v>1969</v>
      </c>
      <c r="C2001" s="23" t="s">
        <v>4804</v>
      </c>
      <c r="D2001" s="23">
        <v>9</v>
      </c>
      <c r="E2001" s="23">
        <v>2</v>
      </c>
      <c r="F2001" s="28">
        <v>29186.48</v>
      </c>
      <c r="G2001" s="23" t="s">
        <v>85</v>
      </c>
      <c r="H2001" s="23" t="s">
        <v>87</v>
      </c>
      <c r="I2001" s="23" t="s">
        <v>4818</v>
      </c>
      <c r="J2001" s="23">
        <f>IF(TRIM(B2001)="?",'Cleaning Summary'!$B$28,B2001)</f>
        <v>1969</v>
      </c>
      <c r="K2001" s="23" t="str">
        <f>IF(TRIM(C2001)="?",'Cleaning Summary'!$B$27,C2001)</f>
        <v>Jul</v>
      </c>
      <c r="L2001" s="23" t="str">
        <f>IF(TRIM(G2001)="?",'Cleaning Summary'!$B$40,G2001)</f>
        <v>tier - 1</v>
      </c>
      <c r="M2001" s="23" t="str">
        <f>IF(TRIM(H2001)="?",'Cleaning Summary'!$B$45,H2001)</f>
        <v>tier - 3</v>
      </c>
      <c r="N2001" s="23" t="str">
        <f>IF(TRIM(I2001)="?",'Cleaning Summary'!$B$29,I2001)</f>
        <v>R1024</v>
      </c>
      <c r="O2001" s="29">
        <f>DATE(J2001,MATCH(K2001,{"Jan","Feb","Mar","Apr","May","Jun","Jul","Aug","Sep","Oct","Nov","Dec"},0),D2001)</f>
        <v>25393</v>
      </c>
      <c r="P2001" s="23">
        <f>DATEDIF(O2001,'Cleaning Summary'!$B$62,"Y")</f>
        <v>53</v>
      </c>
    </row>
    <row r="2002" spans="1:16" x14ac:dyDescent="0.35">
      <c r="A2002" s="23" t="s">
        <v>795</v>
      </c>
      <c r="B2002" s="23">
        <v>1978</v>
      </c>
      <c r="C2002" s="23" t="s">
        <v>4804</v>
      </c>
      <c r="D2002" s="23">
        <v>21</v>
      </c>
      <c r="E2002" s="23">
        <v>2</v>
      </c>
      <c r="F2002" s="28">
        <v>29227.599999999999</v>
      </c>
      <c r="G2002" s="23" t="s">
        <v>85</v>
      </c>
      <c r="H2002" s="23" t="s">
        <v>87</v>
      </c>
      <c r="I2002" s="23" t="s">
        <v>4808</v>
      </c>
      <c r="J2002" s="23">
        <f>IF(TRIM(B2002)="?",'Cleaning Summary'!$B$28,B2002)</f>
        <v>1978</v>
      </c>
      <c r="K2002" s="23" t="str">
        <f>IF(TRIM(C2002)="?",'Cleaning Summary'!$B$27,C2002)</f>
        <v>Jul</v>
      </c>
      <c r="L2002" s="23" t="str">
        <f>IF(TRIM(G2002)="?",'Cleaning Summary'!$B$40,G2002)</f>
        <v>tier - 1</v>
      </c>
      <c r="M2002" s="23" t="str">
        <f>IF(TRIM(H2002)="?",'Cleaning Summary'!$B$45,H2002)</f>
        <v>tier - 3</v>
      </c>
      <c r="N2002" s="23" t="str">
        <f>IF(TRIM(I2002)="?",'Cleaning Summary'!$B$29,I2002)</f>
        <v>R1012</v>
      </c>
      <c r="O2002" s="29">
        <f>DATE(J2002,MATCH(K2002,{"Jan","Feb","Mar","Apr","May","Jun","Jul","Aug","Sep","Oct","Nov","Dec"},0),D2002)</f>
        <v>28692</v>
      </c>
      <c r="P2002" s="23">
        <f>DATEDIF(O2002,'Cleaning Summary'!$B$62,"Y")</f>
        <v>44</v>
      </c>
    </row>
    <row r="2003" spans="1:16" x14ac:dyDescent="0.35">
      <c r="A2003" s="23" t="s">
        <v>793</v>
      </c>
      <c r="B2003" s="23">
        <v>1958</v>
      </c>
      <c r="C2003" s="23" t="s">
        <v>4807</v>
      </c>
      <c r="D2003" s="23">
        <v>5</v>
      </c>
      <c r="E2003" s="23">
        <v>0</v>
      </c>
      <c r="F2003" s="28">
        <v>29330.98</v>
      </c>
      <c r="G2003" s="23" t="s">
        <v>85</v>
      </c>
      <c r="H2003" s="23" t="s">
        <v>86</v>
      </c>
      <c r="I2003" s="23" t="s">
        <v>4808</v>
      </c>
      <c r="J2003" s="23">
        <f>IF(TRIM(B2003)="?",'Cleaning Summary'!$B$28,B2003)</f>
        <v>1958</v>
      </c>
      <c r="K2003" s="23" t="str">
        <f>IF(TRIM(C2003)="?",'Cleaning Summary'!$B$27,C2003)</f>
        <v>Jun</v>
      </c>
      <c r="L2003" s="23" t="str">
        <f>IF(TRIM(G2003)="?",'Cleaning Summary'!$B$40,G2003)</f>
        <v>tier - 1</v>
      </c>
      <c r="M2003" s="23" t="str">
        <f>IF(TRIM(H2003)="?",'Cleaning Summary'!$B$45,H2003)</f>
        <v>tier - 2</v>
      </c>
      <c r="N2003" s="23" t="str">
        <f>IF(TRIM(I2003)="?",'Cleaning Summary'!$B$29,I2003)</f>
        <v>R1012</v>
      </c>
      <c r="O2003" s="29">
        <f>DATE(J2003,MATCH(K2003,{"Jan","Feb","Mar","Apr","May","Jun","Jul","Aug","Sep","Oct","Nov","Dec"},0),D2003)</f>
        <v>21341</v>
      </c>
      <c r="P2003" s="23">
        <f>DATEDIF(O2003,'Cleaning Summary'!$B$62,"Y")</f>
        <v>65</v>
      </c>
    </row>
    <row r="2004" spans="1:16" x14ac:dyDescent="0.35">
      <c r="A2004" s="23" t="s">
        <v>791</v>
      </c>
      <c r="B2004" s="23">
        <v>1985</v>
      </c>
      <c r="C2004" s="23" t="s">
        <v>4806</v>
      </c>
      <c r="D2004" s="23">
        <v>7</v>
      </c>
      <c r="E2004" s="23">
        <v>3</v>
      </c>
      <c r="F2004" s="28">
        <v>29352.560000000001</v>
      </c>
      <c r="G2004" s="23" t="s">
        <v>85</v>
      </c>
      <c r="H2004" s="23" t="s">
        <v>85</v>
      </c>
      <c r="I2004" s="23" t="s">
        <v>4812</v>
      </c>
      <c r="J2004" s="23">
        <f>IF(TRIM(B2004)="?",'Cleaning Summary'!$B$28,B2004)</f>
        <v>1985</v>
      </c>
      <c r="K2004" s="23" t="str">
        <f>IF(TRIM(C2004)="?",'Cleaning Summary'!$B$27,C2004)</f>
        <v>Nov</v>
      </c>
      <c r="L2004" s="23" t="str">
        <f>IF(TRIM(G2004)="?",'Cleaning Summary'!$B$40,G2004)</f>
        <v>tier - 1</v>
      </c>
      <c r="M2004" s="23" t="str">
        <f>IF(TRIM(H2004)="?",'Cleaning Summary'!$B$45,H2004)</f>
        <v>tier - 1</v>
      </c>
      <c r="N2004" s="23" t="str">
        <f>IF(TRIM(I2004)="?",'Cleaning Summary'!$B$29,I2004)</f>
        <v>R1011</v>
      </c>
      <c r="O2004" s="29">
        <f>DATE(J2004,MATCH(K2004,{"Jan","Feb","Mar","Apr","May","Jun","Jul","Aug","Sep","Oct","Nov","Dec"},0),D2004)</f>
        <v>31358</v>
      </c>
      <c r="P2004" s="23">
        <f>DATEDIF(O2004,'Cleaning Summary'!$B$62,"Y")</f>
        <v>37</v>
      </c>
    </row>
    <row r="2005" spans="1:16" x14ac:dyDescent="0.35">
      <c r="A2005" s="23" t="s">
        <v>789</v>
      </c>
      <c r="B2005" s="23">
        <v>1987</v>
      </c>
      <c r="C2005" s="23" t="s">
        <v>4804</v>
      </c>
      <c r="D2005" s="23">
        <v>16</v>
      </c>
      <c r="E2005" s="23">
        <v>3</v>
      </c>
      <c r="F2005" s="28">
        <v>29443.59</v>
      </c>
      <c r="G2005" s="23" t="s">
        <v>85</v>
      </c>
      <c r="H2005" s="23" t="s">
        <v>85</v>
      </c>
      <c r="I2005" s="23" t="s">
        <v>4812</v>
      </c>
      <c r="J2005" s="23">
        <f>IF(TRIM(B2005)="?",'Cleaning Summary'!$B$28,B2005)</f>
        <v>1987</v>
      </c>
      <c r="K2005" s="23" t="str">
        <f>IF(TRIM(C2005)="?",'Cleaning Summary'!$B$27,C2005)</f>
        <v>Jul</v>
      </c>
      <c r="L2005" s="23" t="str">
        <f>IF(TRIM(G2005)="?",'Cleaning Summary'!$B$40,G2005)</f>
        <v>tier - 1</v>
      </c>
      <c r="M2005" s="23" t="str">
        <f>IF(TRIM(H2005)="?",'Cleaning Summary'!$B$45,H2005)</f>
        <v>tier - 1</v>
      </c>
      <c r="N2005" s="23" t="str">
        <f>IF(TRIM(I2005)="?",'Cleaning Summary'!$B$29,I2005)</f>
        <v>R1011</v>
      </c>
      <c r="O2005" s="29">
        <f>DATE(J2005,MATCH(K2005,{"Jan","Feb","Mar","Apr","May","Jun","Jul","Aug","Sep","Oct","Nov","Dec"},0),D2005)</f>
        <v>31974</v>
      </c>
      <c r="P2005" s="23">
        <f>DATEDIF(O2005,'Cleaning Summary'!$B$62,"Y")</f>
        <v>35</v>
      </c>
    </row>
    <row r="2006" spans="1:16" x14ac:dyDescent="0.35">
      <c r="A2006" s="23" t="s">
        <v>787</v>
      </c>
      <c r="B2006" s="23">
        <v>1959</v>
      </c>
      <c r="C2006" s="23" t="s">
        <v>4811</v>
      </c>
      <c r="D2006" s="23">
        <v>20</v>
      </c>
      <c r="E2006" s="23">
        <v>0</v>
      </c>
      <c r="F2006" s="28">
        <v>29523.17</v>
      </c>
      <c r="G2006" s="23" t="s">
        <v>85</v>
      </c>
      <c r="H2006" s="23" t="s">
        <v>86</v>
      </c>
      <c r="I2006" s="23" t="s">
        <v>4818</v>
      </c>
      <c r="J2006" s="23">
        <f>IF(TRIM(B2006)="?",'Cleaning Summary'!$B$28,B2006)</f>
        <v>1959</v>
      </c>
      <c r="K2006" s="23" t="str">
        <f>IF(TRIM(C2006)="?",'Cleaning Summary'!$B$27,C2006)</f>
        <v>Oct</v>
      </c>
      <c r="L2006" s="23" t="str">
        <f>IF(TRIM(G2006)="?",'Cleaning Summary'!$B$40,G2006)</f>
        <v>tier - 1</v>
      </c>
      <c r="M2006" s="23" t="str">
        <f>IF(TRIM(H2006)="?",'Cleaning Summary'!$B$45,H2006)</f>
        <v>tier - 2</v>
      </c>
      <c r="N2006" s="23" t="str">
        <f>IF(TRIM(I2006)="?",'Cleaning Summary'!$B$29,I2006)</f>
        <v>R1024</v>
      </c>
      <c r="O2006" s="29">
        <f>DATE(J2006,MATCH(K2006,{"Jan","Feb","Mar","Apr","May","Jun","Jul","Aug","Sep","Oct","Nov","Dec"},0),D2006)</f>
        <v>21843</v>
      </c>
      <c r="P2006" s="23">
        <f>DATEDIF(O2006,'Cleaning Summary'!$B$62,"Y")</f>
        <v>63</v>
      </c>
    </row>
    <row r="2007" spans="1:16" x14ac:dyDescent="0.35">
      <c r="A2007" s="23" t="s">
        <v>785</v>
      </c>
      <c r="B2007" s="23">
        <v>1975</v>
      </c>
      <c r="C2007" s="23" t="s">
        <v>4806</v>
      </c>
      <c r="D2007" s="23">
        <v>3</v>
      </c>
      <c r="E2007" s="23">
        <v>1</v>
      </c>
      <c r="F2007" s="28">
        <v>29583.8</v>
      </c>
      <c r="G2007" s="23" t="s">
        <v>85</v>
      </c>
      <c r="H2007" s="23" t="s">
        <v>85</v>
      </c>
      <c r="I2007" s="23" t="s">
        <v>4812</v>
      </c>
      <c r="J2007" s="23">
        <f>IF(TRIM(B2007)="?",'Cleaning Summary'!$B$28,B2007)</f>
        <v>1975</v>
      </c>
      <c r="K2007" s="23" t="str">
        <f>IF(TRIM(C2007)="?",'Cleaning Summary'!$B$27,C2007)</f>
        <v>Nov</v>
      </c>
      <c r="L2007" s="23" t="str">
        <f>IF(TRIM(G2007)="?",'Cleaning Summary'!$B$40,G2007)</f>
        <v>tier - 1</v>
      </c>
      <c r="M2007" s="23" t="str">
        <f>IF(TRIM(H2007)="?",'Cleaning Summary'!$B$45,H2007)</f>
        <v>tier - 1</v>
      </c>
      <c r="N2007" s="23" t="str">
        <f>IF(TRIM(I2007)="?",'Cleaning Summary'!$B$29,I2007)</f>
        <v>R1011</v>
      </c>
      <c r="O2007" s="29">
        <f>DATE(J2007,MATCH(K2007,{"Jan","Feb","Mar","Apr","May","Jun","Jul","Aug","Sep","Oct","Nov","Dec"},0),D2007)</f>
        <v>27701</v>
      </c>
      <c r="P2007" s="23">
        <f>DATEDIF(O2007,'Cleaning Summary'!$B$62,"Y")</f>
        <v>47</v>
      </c>
    </row>
    <row r="2008" spans="1:16" x14ac:dyDescent="0.35">
      <c r="A2008" s="23" t="s">
        <v>783</v>
      </c>
      <c r="B2008" s="23">
        <v>1993</v>
      </c>
      <c r="C2008" s="23" t="s">
        <v>4804</v>
      </c>
      <c r="D2008" s="23">
        <v>27</v>
      </c>
      <c r="E2008" s="23">
        <v>0</v>
      </c>
      <c r="F2008" s="28">
        <v>29622.69</v>
      </c>
      <c r="G2008" s="23" t="s">
        <v>85</v>
      </c>
      <c r="H2008" s="23" t="s">
        <v>85</v>
      </c>
      <c r="I2008" s="23" t="s">
        <v>4812</v>
      </c>
      <c r="J2008" s="23">
        <f>IF(TRIM(B2008)="?",'Cleaning Summary'!$B$28,B2008)</f>
        <v>1993</v>
      </c>
      <c r="K2008" s="23" t="str">
        <f>IF(TRIM(C2008)="?",'Cleaning Summary'!$B$27,C2008)</f>
        <v>Jul</v>
      </c>
      <c r="L2008" s="23" t="str">
        <f>IF(TRIM(G2008)="?",'Cleaning Summary'!$B$40,G2008)</f>
        <v>tier - 1</v>
      </c>
      <c r="M2008" s="23" t="str">
        <f>IF(TRIM(H2008)="?",'Cleaning Summary'!$B$45,H2008)</f>
        <v>tier - 1</v>
      </c>
      <c r="N2008" s="23" t="str">
        <f>IF(TRIM(I2008)="?",'Cleaning Summary'!$B$29,I2008)</f>
        <v>R1011</v>
      </c>
      <c r="O2008" s="29">
        <f>DATE(J2008,MATCH(K2008,{"Jan","Feb","Mar","Apr","May","Jun","Jul","Aug","Sep","Oct","Nov","Dec"},0),D2008)</f>
        <v>34177</v>
      </c>
      <c r="P2008" s="23">
        <f>DATEDIF(O2008,'Cleaning Summary'!$B$62,"Y")</f>
        <v>29</v>
      </c>
    </row>
    <row r="2009" spans="1:16" x14ac:dyDescent="0.35">
      <c r="A2009" s="23" t="s">
        <v>781</v>
      </c>
      <c r="B2009" s="23">
        <v>1973</v>
      </c>
      <c r="C2009" s="23" t="s">
        <v>4810</v>
      </c>
      <c r="D2009" s="23">
        <v>23</v>
      </c>
      <c r="E2009" s="23">
        <v>0</v>
      </c>
      <c r="F2009" s="28">
        <v>29757.69</v>
      </c>
      <c r="G2009" s="23" t="s">
        <v>85</v>
      </c>
      <c r="H2009" s="23" t="s">
        <v>87</v>
      </c>
      <c r="I2009" s="23" t="s">
        <v>4812</v>
      </c>
      <c r="J2009" s="23">
        <f>IF(TRIM(B2009)="?",'Cleaning Summary'!$B$28,B2009)</f>
        <v>1973</v>
      </c>
      <c r="K2009" s="23" t="str">
        <f>IF(TRIM(C2009)="?",'Cleaning Summary'!$B$27,C2009)</f>
        <v>Aug</v>
      </c>
      <c r="L2009" s="23" t="str">
        <f>IF(TRIM(G2009)="?",'Cleaning Summary'!$B$40,G2009)</f>
        <v>tier - 1</v>
      </c>
      <c r="M2009" s="23" t="str">
        <f>IF(TRIM(H2009)="?",'Cleaning Summary'!$B$45,H2009)</f>
        <v>tier - 3</v>
      </c>
      <c r="N2009" s="23" t="str">
        <f>IF(TRIM(I2009)="?",'Cleaning Summary'!$B$29,I2009)</f>
        <v>R1011</v>
      </c>
      <c r="O2009" s="29">
        <f>DATE(J2009,MATCH(K2009,{"Jan","Feb","Mar","Apr","May","Jun","Jul","Aug","Sep","Oct","Nov","Dec"},0),D2009)</f>
        <v>26899</v>
      </c>
      <c r="P2009" s="23">
        <f>DATEDIF(O2009,'Cleaning Summary'!$B$62,"Y")</f>
        <v>49</v>
      </c>
    </row>
    <row r="2010" spans="1:16" x14ac:dyDescent="0.35">
      <c r="A2010" s="23" t="s">
        <v>779</v>
      </c>
      <c r="B2010" s="23">
        <v>1998</v>
      </c>
      <c r="C2010" s="23" t="s">
        <v>4807</v>
      </c>
      <c r="D2010" s="23">
        <v>20</v>
      </c>
      <c r="E2010" s="23">
        <v>0</v>
      </c>
      <c r="F2010" s="28">
        <v>29760.6</v>
      </c>
      <c r="G2010" s="23" t="s">
        <v>85</v>
      </c>
      <c r="H2010" s="23" t="s">
        <v>86</v>
      </c>
      <c r="I2010" s="23" t="s">
        <v>4812</v>
      </c>
      <c r="J2010" s="23">
        <f>IF(TRIM(B2010)="?",'Cleaning Summary'!$B$28,B2010)</f>
        <v>1998</v>
      </c>
      <c r="K2010" s="23" t="str">
        <f>IF(TRIM(C2010)="?",'Cleaning Summary'!$B$27,C2010)</f>
        <v>Jun</v>
      </c>
      <c r="L2010" s="23" t="str">
        <f>IF(TRIM(G2010)="?",'Cleaning Summary'!$B$40,G2010)</f>
        <v>tier - 1</v>
      </c>
      <c r="M2010" s="23" t="str">
        <f>IF(TRIM(H2010)="?",'Cleaning Summary'!$B$45,H2010)</f>
        <v>tier - 2</v>
      </c>
      <c r="N2010" s="23" t="str">
        <f>IF(TRIM(I2010)="?",'Cleaning Summary'!$B$29,I2010)</f>
        <v>R1011</v>
      </c>
      <c r="O2010" s="29">
        <f>DATE(J2010,MATCH(K2010,{"Jan","Feb","Mar","Apr","May","Jun","Jul","Aug","Sep","Oct","Nov","Dec"},0),D2010)</f>
        <v>35966</v>
      </c>
      <c r="P2010" s="23">
        <f>DATEDIF(O2010,'Cleaning Summary'!$B$62,"Y")</f>
        <v>24</v>
      </c>
    </row>
    <row r="2011" spans="1:16" x14ac:dyDescent="0.35">
      <c r="A2011" s="23" t="s">
        <v>777</v>
      </c>
      <c r="B2011" s="23">
        <v>1981</v>
      </c>
      <c r="C2011" s="23" t="s">
        <v>4810</v>
      </c>
      <c r="D2011" s="23">
        <v>13</v>
      </c>
      <c r="E2011" s="23">
        <v>1</v>
      </c>
      <c r="F2011" s="28">
        <v>29816.639999999999</v>
      </c>
      <c r="G2011" s="23" t="s">
        <v>85</v>
      </c>
      <c r="H2011" s="23" t="s">
        <v>86</v>
      </c>
      <c r="I2011" s="23" t="s">
        <v>4812</v>
      </c>
      <c r="J2011" s="23">
        <f>IF(TRIM(B2011)="?",'Cleaning Summary'!$B$28,B2011)</f>
        <v>1981</v>
      </c>
      <c r="K2011" s="23" t="str">
        <f>IF(TRIM(C2011)="?",'Cleaning Summary'!$B$27,C2011)</f>
        <v>Aug</v>
      </c>
      <c r="L2011" s="23" t="str">
        <f>IF(TRIM(G2011)="?",'Cleaning Summary'!$B$40,G2011)</f>
        <v>tier - 1</v>
      </c>
      <c r="M2011" s="23" t="str">
        <f>IF(TRIM(H2011)="?",'Cleaning Summary'!$B$45,H2011)</f>
        <v>tier - 2</v>
      </c>
      <c r="N2011" s="23" t="str">
        <f>IF(TRIM(I2011)="?",'Cleaning Summary'!$B$29,I2011)</f>
        <v>R1011</v>
      </c>
      <c r="O2011" s="29">
        <f>DATE(J2011,MATCH(K2011,{"Jan","Feb","Mar","Apr","May","Jun","Jul","Aug","Sep","Oct","Nov","Dec"},0),D2011)</f>
        <v>29811</v>
      </c>
      <c r="P2011" s="23">
        <f>DATEDIF(O2011,'Cleaning Summary'!$B$62,"Y")</f>
        <v>41</v>
      </c>
    </row>
    <row r="2012" spans="1:16" x14ac:dyDescent="0.35">
      <c r="A2012" s="23" t="s">
        <v>775</v>
      </c>
      <c r="B2012" s="23">
        <v>1982</v>
      </c>
      <c r="C2012" s="23" t="s">
        <v>4811</v>
      </c>
      <c r="D2012" s="23">
        <v>29</v>
      </c>
      <c r="E2012" s="23">
        <v>3</v>
      </c>
      <c r="F2012" s="28">
        <v>29818.76</v>
      </c>
      <c r="G2012" s="23" t="s">
        <v>85</v>
      </c>
      <c r="H2012" s="23" t="s">
        <v>85</v>
      </c>
      <c r="I2012" s="23" t="s">
        <v>4808</v>
      </c>
      <c r="J2012" s="23">
        <f>IF(TRIM(B2012)="?",'Cleaning Summary'!$B$28,B2012)</f>
        <v>1982</v>
      </c>
      <c r="K2012" s="23" t="str">
        <f>IF(TRIM(C2012)="?",'Cleaning Summary'!$B$27,C2012)</f>
        <v>Oct</v>
      </c>
      <c r="L2012" s="23" t="str">
        <f>IF(TRIM(G2012)="?",'Cleaning Summary'!$B$40,G2012)</f>
        <v>tier - 1</v>
      </c>
      <c r="M2012" s="23" t="str">
        <f>IF(TRIM(H2012)="?",'Cleaning Summary'!$B$45,H2012)</f>
        <v>tier - 1</v>
      </c>
      <c r="N2012" s="23" t="str">
        <f>IF(TRIM(I2012)="?",'Cleaning Summary'!$B$29,I2012)</f>
        <v>R1012</v>
      </c>
      <c r="O2012" s="29">
        <f>DATE(J2012,MATCH(K2012,{"Jan","Feb","Mar","Apr","May","Jun","Jul","Aug","Sep","Oct","Nov","Dec"},0),D2012)</f>
        <v>30253</v>
      </c>
      <c r="P2012" s="23">
        <f>DATEDIF(O2012,'Cleaning Summary'!$B$62,"Y")</f>
        <v>40</v>
      </c>
    </row>
    <row r="2013" spans="1:16" x14ac:dyDescent="0.35">
      <c r="A2013" s="23" t="s">
        <v>773</v>
      </c>
      <c r="B2013" s="23">
        <v>1989</v>
      </c>
      <c r="C2013" s="23" t="s">
        <v>4809</v>
      </c>
      <c r="D2013" s="23">
        <v>30</v>
      </c>
      <c r="E2013" s="23">
        <v>3</v>
      </c>
      <c r="F2013" s="28">
        <v>29852.48</v>
      </c>
      <c r="G2013" s="23" t="s">
        <v>85</v>
      </c>
      <c r="H2013" s="23" t="s">
        <v>87</v>
      </c>
      <c r="I2013" s="23" t="s">
        <v>4812</v>
      </c>
      <c r="J2013" s="23">
        <f>IF(TRIM(B2013)="?",'Cleaning Summary'!$B$28,B2013)</f>
        <v>1989</v>
      </c>
      <c r="K2013" s="23" t="str">
        <f>IF(TRIM(C2013)="?",'Cleaning Summary'!$B$27,C2013)</f>
        <v>Dec</v>
      </c>
      <c r="L2013" s="23" t="str">
        <f>IF(TRIM(G2013)="?",'Cleaning Summary'!$B$40,G2013)</f>
        <v>tier - 1</v>
      </c>
      <c r="M2013" s="23" t="str">
        <f>IF(TRIM(H2013)="?",'Cleaning Summary'!$B$45,H2013)</f>
        <v>tier - 3</v>
      </c>
      <c r="N2013" s="23" t="str">
        <f>IF(TRIM(I2013)="?",'Cleaning Summary'!$B$29,I2013)</f>
        <v>R1011</v>
      </c>
      <c r="O2013" s="29">
        <f>DATE(J2013,MATCH(K2013,{"Jan","Feb","Mar","Apr","May","Jun","Jul","Aug","Sep","Oct","Nov","Dec"},0),D2013)</f>
        <v>32872</v>
      </c>
      <c r="P2013" s="23">
        <f>DATEDIF(O2013,'Cleaning Summary'!$B$62,"Y")</f>
        <v>33</v>
      </c>
    </row>
    <row r="2014" spans="1:16" x14ac:dyDescent="0.35">
      <c r="A2014" s="23" t="s">
        <v>771</v>
      </c>
      <c r="B2014" s="23">
        <v>1975</v>
      </c>
      <c r="C2014" s="23" t="s">
        <v>4810</v>
      </c>
      <c r="D2014" s="23">
        <v>19</v>
      </c>
      <c r="E2014" s="23">
        <v>1</v>
      </c>
      <c r="F2014" s="28">
        <v>29899.25</v>
      </c>
      <c r="G2014" s="23" t="s">
        <v>85</v>
      </c>
      <c r="H2014" s="23" t="s">
        <v>87</v>
      </c>
      <c r="I2014" s="23" t="s">
        <v>4812</v>
      </c>
      <c r="J2014" s="23">
        <f>IF(TRIM(B2014)="?",'Cleaning Summary'!$B$28,B2014)</f>
        <v>1975</v>
      </c>
      <c r="K2014" s="23" t="str">
        <f>IF(TRIM(C2014)="?",'Cleaning Summary'!$B$27,C2014)</f>
        <v>Aug</v>
      </c>
      <c r="L2014" s="23" t="str">
        <f>IF(TRIM(G2014)="?",'Cleaning Summary'!$B$40,G2014)</f>
        <v>tier - 1</v>
      </c>
      <c r="M2014" s="23" t="str">
        <f>IF(TRIM(H2014)="?",'Cleaning Summary'!$B$45,H2014)</f>
        <v>tier - 3</v>
      </c>
      <c r="N2014" s="23" t="str">
        <f>IF(TRIM(I2014)="?",'Cleaning Summary'!$B$29,I2014)</f>
        <v>R1011</v>
      </c>
      <c r="O2014" s="29">
        <f>DATE(J2014,MATCH(K2014,{"Jan","Feb","Mar","Apr","May","Jun","Jul","Aug","Sep","Oct","Nov","Dec"},0),D2014)</f>
        <v>27625</v>
      </c>
      <c r="P2014" s="23">
        <f>DATEDIF(O2014,'Cleaning Summary'!$B$62,"Y")</f>
        <v>47</v>
      </c>
    </row>
    <row r="2015" spans="1:16" x14ac:dyDescent="0.35">
      <c r="A2015" s="23" t="s">
        <v>769</v>
      </c>
      <c r="B2015" s="23">
        <v>1988</v>
      </c>
      <c r="C2015" s="23" t="s">
        <v>4809</v>
      </c>
      <c r="D2015" s="23">
        <v>30</v>
      </c>
      <c r="E2015" s="23">
        <v>3</v>
      </c>
      <c r="F2015" s="28">
        <v>29929.56</v>
      </c>
      <c r="G2015" s="23" t="s">
        <v>85</v>
      </c>
      <c r="H2015" s="23" t="s">
        <v>85</v>
      </c>
      <c r="I2015" s="23" t="s">
        <v>4812</v>
      </c>
      <c r="J2015" s="23">
        <f>IF(TRIM(B2015)="?",'Cleaning Summary'!$B$28,B2015)</f>
        <v>1988</v>
      </c>
      <c r="K2015" s="23" t="str">
        <f>IF(TRIM(C2015)="?",'Cleaning Summary'!$B$27,C2015)</f>
        <v>Dec</v>
      </c>
      <c r="L2015" s="23" t="str">
        <f>IF(TRIM(G2015)="?",'Cleaning Summary'!$B$40,G2015)</f>
        <v>tier - 1</v>
      </c>
      <c r="M2015" s="23" t="str">
        <f>IF(TRIM(H2015)="?",'Cleaning Summary'!$B$45,H2015)</f>
        <v>tier - 1</v>
      </c>
      <c r="N2015" s="23" t="str">
        <f>IF(TRIM(I2015)="?",'Cleaning Summary'!$B$29,I2015)</f>
        <v>R1011</v>
      </c>
      <c r="O2015" s="29">
        <f>DATE(J2015,MATCH(K2015,{"Jan","Feb","Mar","Apr","May","Jun","Jul","Aug","Sep","Oct","Nov","Dec"},0),D2015)</f>
        <v>32507</v>
      </c>
      <c r="P2015" s="23">
        <f>DATEDIF(O2015,'Cleaning Summary'!$B$62,"Y")</f>
        <v>34</v>
      </c>
    </row>
    <row r="2016" spans="1:16" x14ac:dyDescent="0.35">
      <c r="A2016" s="23" t="s">
        <v>767</v>
      </c>
      <c r="B2016" s="23">
        <v>1976</v>
      </c>
      <c r="C2016" s="23" t="s">
        <v>4807</v>
      </c>
      <c r="D2016" s="23">
        <v>12</v>
      </c>
      <c r="E2016" s="23">
        <v>2</v>
      </c>
      <c r="F2016" s="28">
        <v>29933.75</v>
      </c>
      <c r="G2016" s="23" t="s">
        <v>85</v>
      </c>
      <c r="H2016" s="23" t="s">
        <v>85</v>
      </c>
      <c r="I2016" s="23" t="s">
        <v>4812</v>
      </c>
      <c r="J2016" s="23">
        <f>IF(TRIM(B2016)="?",'Cleaning Summary'!$B$28,B2016)</f>
        <v>1976</v>
      </c>
      <c r="K2016" s="23" t="str">
        <f>IF(TRIM(C2016)="?",'Cleaning Summary'!$B$27,C2016)</f>
        <v>Jun</v>
      </c>
      <c r="L2016" s="23" t="str">
        <f>IF(TRIM(G2016)="?",'Cleaning Summary'!$B$40,G2016)</f>
        <v>tier - 1</v>
      </c>
      <c r="M2016" s="23" t="str">
        <f>IF(TRIM(H2016)="?",'Cleaning Summary'!$B$45,H2016)</f>
        <v>tier - 1</v>
      </c>
      <c r="N2016" s="23" t="str">
        <f>IF(TRIM(I2016)="?",'Cleaning Summary'!$B$29,I2016)</f>
        <v>R1011</v>
      </c>
      <c r="O2016" s="29">
        <f>DATE(J2016,MATCH(K2016,{"Jan","Feb","Mar","Apr","May","Jun","Jul","Aug","Sep","Oct","Nov","Dec"},0),D2016)</f>
        <v>27923</v>
      </c>
      <c r="P2016" s="23">
        <f>DATEDIF(O2016,'Cleaning Summary'!$B$62,"Y")</f>
        <v>46</v>
      </c>
    </row>
    <row r="2017" spans="1:16" x14ac:dyDescent="0.35">
      <c r="A2017" s="23" t="s">
        <v>765</v>
      </c>
      <c r="B2017" s="23">
        <v>1991</v>
      </c>
      <c r="C2017" s="23" t="s">
        <v>4811</v>
      </c>
      <c r="D2017" s="23">
        <v>5</v>
      </c>
      <c r="E2017" s="23">
        <v>3</v>
      </c>
      <c r="F2017" s="28">
        <v>29969.67</v>
      </c>
      <c r="G2017" s="23" t="s">
        <v>85</v>
      </c>
      <c r="H2017" s="23" t="s">
        <v>85</v>
      </c>
      <c r="I2017" s="23" t="s">
        <v>4812</v>
      </c>
      <c r="J2017" s="23">
        <f>IF(TRIM(B2017)="?",'Cleaning Summary'!$B$28,B2017)</f>
        <v>1991</v>
      </c>
      <c r="K2017" s="23" t="str">
        <f>IF(TRIM(C2017)="?",'Cleaning Summary'!$B$27,C2017)</f>
        <v>Oct</v>
      </c>
      <c r="L2017" s="23" t="str">
        <f>IF(TRIM(G2017)="?",'Cleaning Summary'!$B$40,G2017)</f>
        <v>tier - 1</v>
      </c>
      <c r="M2017" s="23" t="str">
        <f>IF(TRIM(H2017)="?",'Cleaning Summary'!$B$45,H2017)</f>
        <v>tier - 1</v>
      </c>
      <c r="N2017" s="23" t="str">
        <f>IF(TRIM(I2017)="?",'Cleaning Summary'!$B$29,I2017)</f>
        <v>R1011</v>
      </c>
      <c r="O2017" s="29">
        <f>DATE(J2017,MATCH(K2017,{"Jan","Feb","Mar","Apr","May","Jun","Jul","Aug","Sep","Oct","Nov","Dec"},0),D2017)</f>
        <v>33516</v>
      </c>
      <c r="P2017" s="23">
        <f>DATEDIF(O2017,'Cleaning Summary'!$B$62,"Y")</f>
        <v>31</v>
      </c>
    </row>
    <row r="2018" spans="1:16" x14ac:dyDescent="0.35">
      <c r="A2018" s="23" t="s">
        <v>763</v>
      </c>
      <c r="B2018" s="23">
        <v>1981</v>
      </c>
      <c r="C2018" s="23" t="s">
        <v>4810</v>
      </c>
      <c r="D2018" s="23">
        <v>4</v>
      </c>
      <c r="E2018" s="23">
        <v>1</v>
      </c>
      <c r="F2018" s="28">
        <v>30026.87</v>
      </c>
      <c r="G2018" s="23" t="s">
        <v>86</v>
      </c>
      <c r="H2018" s="23" t="s">
        <v>87</v>
      </c>
      <c r="I2018" s="23" t="s">
        <v>4808</v>
      </c>
      <c r="J2018" s="23">
        <f>IF(TRIM(B2018)="?",'Cleaning Summary'!$B$28,B2018)</f>
        <v>1981</v>
      </c>
      <c r="K2018" s="23" t="str">
        <f>IF(TRIM(C2018)="?",'Cleaning Summary'!$B$27,C2018)</f>
        <v>Aug</v>
      </c>
      <c r="L2018" s="23" t="str">
        <f>IF(TRIM(G2018)="?",'Cleaning Summary'!$B$40,G2018)</f>
        <v>tier - 2</v>
      </c>
      <c r="M2018" s="23" t="str">
        <f>IF(TRIM(H2018)="?",'Cleaning Summary'!$B$45,H2018)</f>
        <v>tier - 3</v>
      </c>
      <c r="N2018" s="23" t="str">
        <f>IF(TRIM(I2018)="?",'Cleaning Summary'!$B$29,I2018)</f>
        <v>R1012</v>
      </c>
      <c r="O2018" s="29">
        <f>DATE(J2018,MATCH(K2018,{"Jan","Feb","Mar","Apr","May","Jun","Jul","Aug","Sep","Oct","Nov","Dec"},0),D2018)</f>
        <v>29802</v>
      </c>
      <c r="P2018" s="23">
        <f>DATEDIF(O2018,'Cleaning Summary'!$B$62,"Y")</f>
        <v>41</v>
      </c>
    </row>
    <row r="2019" spans="1:16" x14ac:dyDescent="0.35">
      <c r="A2019" s="23" t="s">
        <v>761</v>
      </c>
      <c r="B2019" s="23">
        <v>1967</v>
      </c>
      <c r="C2019" s="23" t="s">
        <v>4807</v>
      </c>
      <c r="D2019" s="23">
        <v>16</v>
      </c>
      <c r="E2019" s="23">
        <v>3</v>
      </c>
      <c r="F2019" s="28">
        <v>30063.58</v>
      </c>
      <c r="G2019" s="23" t="s">
        <v>85</v>
      </c>
      <c r="H2019" s="23" t="s">
        <v>85</v>
      </c>
      <c r="I2019" s="23" t="s">
        <v>4808</v>
      </c>
      <c r="J2019" s="23">
        <f>IF(TRIM(B2019)="?",'Cleaning Summary'!$B$28,B2019)</f>
        <v>1967</v>
      </c>
      <c r="K2019" s="23" t="str">
        <f>IF(TRIM(C2019)="?",'Cleaning Summary'!$B$27,C2019)</f>
        <v>Jun</v>
      </c>
      <c r="L2019" s="23" t="str">
        <f>IF(TRIM(G2019)="?",'Cleaning Summary'!$B$40,G2019)</f>
        <v>tier - 1</v>
      </c>
      <c r="M2019" s="23" t="str">
        <f>IF(TRIM(H2019)="?",'Cleaning Summary'!$B$45,H2019)</f>
        <v>tier - 1</v>
      </c>
      <c r="N2019" s="23" t="str">
        <f>IF(TRIM(I2019)="?",'Cleaning Summary'!$B$29,I2019)</f>
        <v>R1012</v>
      </c>
      <c r="O2019" s="29">
        <f>DATE(J2019,MATCH(K2019,{"Jan","Feb","Mar","Apr","May","Jun","Jul","Aug","Sep","Oct","Nov","Dec"},0),D2019)</f>
        <v>24639</v>
      </c>
      <c r="P2019" s="23">
        <f>DATEDIF(O2019,'Cleaning Summary'!$B$62,"Y")</f>
        <v>55</v>
      </c>
    </row>
    <row r="2020" spans="1:16" x14ac:dyDescent="0.35">
      <c r="A2020" s="23" t="s">
        <v>759</v>
      </c>
      <c r="B2020" s="23">
        <v>1979</v>
      </c>
      <c r="C2020" s="23" t="s">
        <v>73</v>
      </c>
      <c r="D2020" s="23">
        <v>2</v>
      </c>
      <c r="E2020" s="23">
        <v>2</v>
      </c>
      <c r="F2020" s="28">
        <v>30095.97</v>
      </c>
      <c r="G2020" s="23" t="s">
        <v>86</v>
      </c>
      <c r="H2020" s="23" t="s">
        <v>87</v>
      </c>
      <c r="I2020" s="23" t="s">
        <v>4812</v>
      </c>
      <c r="J2020" s="23">
        <f>IF(TRIM(B2020)="?",'Cleaning Summary'!$B$28,B2020)</f>
        <v>1979</v>
      </c>
      <c r="K2020" s="23" t="str">
        <f>IF(TRIM(C2020)="?",'Cleaning Summary'!$B$27,C2020)</f>
        <v>Sep</v>
      </c>
      <c r="L2020" s="23" t="str">
        <f>IF(TRIM(G2020)="?",'Cleaning Summary'!$B$40,G2020)</f>
        <v>tier - 2</v>
      </c>
      <c r="M2020" s="23" t="str">
        <f>IF(TRIM(H2020)="?",'Cleaning Summary'!$B$45,H2020)</f>
        <v>tier - 3</v>
      </c>
      <c r="N2020" s="23" t="str">
        <f>IF(TRIM(I2020)="?",'Cleaning Summary'!$B$29,I2020)</f>
        <v>R1011</v>
      </c>
      <c r="O2020" s="29">
        <f>DATE(J2020,MATCH(K2020,{"Jan","Feb","Mar","Apr","May","Jun","Jul","Aug","Sep","Oct","Nov","Dec"},0),D2020)</f>
        <v>29100</v>
      </c>
      <c r="P2020" s="23">
        <f>DATEDIF(O2020,'Cleaning Summary'!$B$62,"Y")</f>
        <v>43</v>
      </c>
    </row>
    <row r="2021" spans="1:16" x14ac:dyDescent="0.35">
      <c r="A2021" s="23" t="s">
        <v>757</v>
      </c>
      <c r="B2021" s="23">
        <v>1971</v>
      </c>
      <c r="C2021" s="23" t="s">
        <v>4809</v>
      </c>
      <c r="D2021" s="23">
        <v>25</v>
      </c>
      <c r="E2021" s="23">
        <v>0</v>
      </c>
      <c r="F2021" s="28">
        <v>30134.75</v>
      </c>
      <c r="G2021" s="23" t="s">
        <v>86</v>
      </c>
      <c r="H2021" s="23" t="s">
        <v>87</v>
      </c>
      <c r="I2021" s="23" t="s">
        <v>4812</v>
      </c>
      <c r="J2021" s="23">
        <f>IF(TRIM(B2021)="?",'Cleaning Summary'!$B$28,B2021)</f>
        <v>1971</v>
      </c>
      <c r="K2021" s="23" t="str">
        <f>IF(TRIM(C2021)="?",'Cleaning Summary'!$B$27,C2021)</f>
        <v>Dec</v>
      </c>
      <c r="L2021" s="23" t="str">
        <f>IF(TRIM(G2021)="?",'Cleaning Summary'!$B$40,G2021)</f>
        <v>tier - 2</v>
      </c>
      <c r="M2021" s="23" t="str">
        <f>IF(TRIM(H2021)="?",'Cleaning Summary'!$B$45,H2021)</f>
        <v>tier - 3</v>
      </c>
      <c r="N2021" s="23" t="str">
        <f>IF(TRIM(I2021)="?",'Cleaning Summary'!$B$29,I2021)</f>
        <v>R1011</v>
      </c>
      <c r="O2021" s="29">
        <f>DATE(J2021,MATCH(K2021,{"Jan","Feb","Mar","Apr","May","Jun","Jul","Aug","Sep","Oct","Nov","Dec"},0),D2021)</f>
        <v>26292</v>
      </c>
      <c r="P2021" s="23">
        <f>DATEDIF(O2021,'Cleaning Summary'!$B$62,"Y")</f>
        <v>51</v>
      </c>
    </row>
    <row r="2022" spans="1:16" x14ac:dyDescent="0.35">
      <c r="A2022" s="23" t="s">
        <v>755</v>
      </c>
      <c r="B2022" s="23">
        <v>1958</v>
      </c>
      <c r="C2022" s="23" t="s">
        <v>4810</v>
      </c>
      <c r="D2022" s="23">
        <v>11</v>
      </c>
      <c r="E2022" s="23">
        <v>1</v>
      </c>
      <c r="F2022" s="28">
        <v>30166.62</v>
      </c>
      <c r="G2022" s="23" t="s">
        <v>85</v>
      </c>
      <c r="H2022" s="23" t="s">
        <v>87</v>
      </c>
      <c r="I2022" s="23" t="s">
        <v>4808</v>
      </c>
      <c r="J2022" s="23">
        <f>IF(TRIM(B2022)="?",'Cleaning Summary'!$B$28,B2022)</f>
        <v>1958</v>
      </c>
      <c r="K2022" s="23" t="str">
        <f>IF(TRIM(C2022)="?",'Cleaning Summary'!$B$27,C2022)</f>
        <v>Aug</v>
      </c>
      <c r="L2022" s="23" t="str">
        <f>IF(TRIM(G2022)="?",'Cleaning Summary'!$B$40,G2022)</f>
        <v>tier - 1</v>
      </c>
      <c r="M2022" s="23" t="str">
        <f>IF(TRIM(H2022)="?",'Cleaning Summary'!$B$45,H2022)</f>
        <v>tier - 3</v>
      </c>
      <c r="N2022" s="23" t="str">
        <f>IF(TRIM(I2022)="?",'Cleaning Summary'!$B$29,I2022)</f>
        <v>R1012</v>
      </c>
      <c r="O2022" s="29">
        <f>DATE(J2022,MATCH(K2022,{"Jan","Feb","Mar","Apr","May","Jun","Jul","Aug","Sep","Oct","Nov","Dec"},0),D2022)</f>
        <v>21408</v>
      </c>
      <c r="P2022" s="23">
        <f>DATEDIF(O2022,'Cleaning Summary'!$B$62,"Y")</f>
        <v>64</v>
      </c>
    </row>
    <row r="2023" spans="1:16" x14ac:dyDescent="0.35">
      <c r="A2023" s="23" t="s">
        <v>753</v>
      </c>
      <c r="B2023" s="23">
        <v>1963</v>
      </c>
      <c r="C2023" s="23" t="s">
        <v>73</v>
      </c>
      <c r="D2023" s="23">
        <v>13</v>
      </c>
      <c r="E2023" s="23">
        <v>3</v>
      </c>
      <c r="F2023" s="28">
        <v>30184.94</v>
      </c>
      <c r="G2023" s="23" t="s">
        <v>85</v>
      </c>
      <c r="H2023" s="23" t="s">
        <v>85</v>
      </c>
      <c r="I2023" s="23" t="s">
        <v>4820</v>
      </c>
      <c r="J2023" s="23">
        <f>IF(TRIM(B2023)="?",'Cleaning Summary'!$B$28,B2023)</f>
        <v>1963</v>
      </c>
      <c r="K2023" s="23" t="str">
        <f>IF(TRIM(C2023)="?",'Cleaning Summary'!$B$27,C2023)</f>
        <v>Sep</v>
      </c>
      <c r="L2023" s="23" t="str">
        <f>IF(TRIM(G2023)="?",'Cleaning Summary'!$B$40,G2023)</f>
        <v>tier - 1</v>
      </c>
      <c r="M2023" s="23" t="str">
        <f>IF(TRIM(H2023)="?",'Cleaning Summary'!$B$45,H2023)</f>
        <v>tier - 1</v>
      </c>
      <c r="N2023" s="23" t="str">
        <f>IF(TRIM(I2023)="?",'Cleaning Summary'!$B$29,I2023)</f>
        <v>R1014</v>
      </c>
      <c r="O2023" s="29">
        <f>DATE(J2023,MATCH(K2023,{"Jan","Feb","Mar","Apr","May","Jun","Jul","Aug","Sep","Oct","Nov","Dec"},0),D2023)</f>
        <v>23267</v>
      </c>
      <c r="P2023" s="23">
        <f>DATEDIF(O2023,'Cleaning Summary'!$B$62,"Y")</f>
        <v>59</v>
      </c>
    </row>
    <row r="2024" spans="1:16" x14ac:dyDescent="0.35">
      <c r="A2024" s="23" t="s">
        <v>751</v>
      </c>
      <c r="B2024" s="23">
        <v>1962</v>
      </c>
      <c r="C2024" s="23" t="s">
        <v>73</v>
      </c>
      <c r="D2024" s="23">
        <v>15</v>
      </c>
      <c r="E2024" s="23">
        <v>0</v>
      </c>
      <c r="F2024" s="28">
        <v>30260</v>
      </c>
      <c r="G2024" s="23" t="s">
        <v>85</v>
      </c>
      <c r="H2024" s="23" t="s">
        <v>85</v>
      </c>
      <c r="I2024" s="23" t="s">
        <v>4820</v>
      </c>
      <c r="J2024" s="23">
        <f>IF(TRIM(B2024)="?",'Cleaning Summary'!$B$28,B2024)</f>
        <v>1962</v>
      </c>
      <c r="K2024" s="23" t="str">
        <f>IF(TRIM(C2024)="?",'Cleaning Summary'!$B$27,C2024)</f>
        <v>Sep</v>
      </c>
      <c r="L2024" s="23" t="str">
        <f>IF(TRIM(G2024)="?",'Cleaning Summary'!$B$40,G2024)</f>
        <v>tier - 1</v>
      </c>
      <c r="M2024" s="23" t="str">
        <f>IF(TRIM(H2024)="?",'Cleaning Summary'!$B$45,H2024)</f>
        <v>tier - 1</v>
      </c>
      <c r="N2024" s="23" t="str">
        <f>IF(TRIM(I2024)="?",'Cleaning Summary'!$B$29,I2024)</f>
        <v>R1014</v>
      </c>
      <c r="O2024" s="29">
        <f>DATE(J2024,MATCH(K2024,{"Jan","Feb","Mar","Apr","May","Jun","Jul","Aug","Sep","Oct","Nov","Dec"},0),D2024)</f>
        <v>22904</v>
      </c>
      <c r="P2024" s="23">
        <f>DATEDIF(O2024,'Cleaning Summary'!$B$62,"Y")</f>
        <v>60</v>
      </c>
    </row>
    <row r="2025" spans="1:16" x14ac:dyDescent="0.35">
      <c r="A2025" s="23" t="s">
        <v>749</v>
      </c>
      <c r="B2025" s="23">
        <v>1972</v>
      </c>
      <c r="C2025" s="23" t="s">
        <v>4804</v>
      </c>
      <c r="D2025" s="23">
        <v>24</v>
      </c>
      <c r="E2025" s="23">
        <v>2</v>
      </c>
      <c r="F2025" s="28">
        <v>30284.639999999999</v>
      </c>
      <c r="G2025" s="23" t="s">
        <v>85</v>
      </c>
      <c r="H2025" s="23" t="s">
        <v>85</v>
      </c>
      <c r="I2025" s="23" t="s">
        <v>4808</v>
      </c>
      <c r="J2025" s="23">
        <f>IF(TRIM(B2025)="?",'Cleaning Summary'!$B$28,B2025)</f>
        <v>1972</v>
      </c>
      <c r="K2025" s="23" t="str">
        <f>IF(TRIM(C2025)="?",'Cleaning Summary'!$B$27,C2025)</f>
        <v>Jul</v>
      </c>
      <c r="L2025" s="23" t="str">
        <f>IF(TRIM(G2025)="?",'Cleaning Summary'!$B$40,G2025)</f>
        <v>tier - 1</v>
      </c>
      <c r="M2025" s="23" t="str">
        <f>IF(TRIM(H2025)="?",'Cleaning Summary'!$B$45,H2025)</f>
        <v>tier - 1</v>
      </c>
      <c r="N2025" s="23" t="str">
        <f>IF(TRIM(I2025)="?",'Cleaning Summary'!$B$29,I2025)</f>
        <v>R1012</v>
      </c>
      <c r="O2025" s="29">
        <f>DATE(J2025,MATCH(K2025,{"Jan","Feb","Mar","Apr","May","Jun","Jul","Aug","Sep","Oct","Nov","Dec"},0),D2025)</f>
        <v>26504</v>
      </c>
      <c r="P2025" s="23">
        <f>DATEDIF(O2025,'Cleaning Summary'!$B$62,"Y")</f>
        <v>50</v>
      </c>
    </row>
    <row r="2026" spans="1:16" x14ac:dyDescent="0.35">
      <c r="A2026" s="23" t="s">
        <v>747</v>
      </c>
      <c r="B2026" s="23">
        <v>2004</v>
      </c>
      <c r="C2026" s="23" t="s">
        <v>4807</v>
      </c>
      <c r="D2026" s="23">
        <v>1</v>
      </c>
      <c r="E2026" s="23">
        <v>0</v>
      </c>
      <c r="F2026" s="28">
        <v>30328.27</v>
      </c>
      <c r="G2026" s="23" t="s">
        <v>86</v>
      </c>
      <c r="H2026" s="23" t="s">
        <v>86</v>
      </c>
      <c r="I2026" s="23" t="s">
        <v>4812</v>
      </c>
      <c r="J2026" s="23">
        <f>IF(TRIM(B2026)="?",'Cleaning Summary'!$B$28,B2026)</f>
        <v>2004</v>
      </c>
      <c r="K2026" s="23" t="str">
        <f>IF(TRIM(C2026)="?",'Cleaning Summary'!$B$27,C2026)</f>
        <v>Jun</v>
      </c>
      <c r="L2026" s="23" t="str">
        <f>IF(TRIM(G2026)="?",'Cleaning Summary'!$B$40,G2026)</f>
        <v>tier - 2</v>
      </c>
      <c r="M2026" s="23" t="str">
        <f>IF(TRIM(H2026)="?",'Cleaning Summary'!$B$45,H2026)</f>
        <v>tier - 2</v>
      </c>
      <c r="N2026" s="23" t="str">
        <f>IF(TRIM(I2026)="?",'Cleaning Summary'!$B$29,I2026)</f>
        <v>R1011</v>
      </c>
      <c r="O2026" s="29">
        <f>DATE(J2026,MATCH(K2026,{"Jan","Feb","Mar","Apr","May","Jun","Jul","Aug","Sep","Oct","Nov","Dec"},0),D2026)</f>
        <v>38139</v>
      </c>
      <c r="P2026" s="23">
        <f>DATEDIF(O2026,'Cleaning Summary'!$B$62,"Y")</f>
        <v>19</v>
      </c>
    </row>
    <row r="2027" spans="1:16" x14ac:dyDescent="0.35">
      <c r="A2027" s="23" t="s">
        <v>745</v>
      </c>
      <c r="B2027" s="23">
        <v>1969</v>
      </c>
      <c r="C2027" s="23" t="s">
        <v>4804</v>
      </c>
      <c r="D2027" s="23">
        <v>30</v>
      </c>
      <c r="E2027" s="23">
        <v>0</v>
      </c>
      <c r="F2027" s="28">
        <v>30366.93</v>
      </c>
      <c r="G2027" s="23" t="s">
        <v>86</v>
      </c>
      <c r="H2027" s="23" t="s">
        <v>86</v>
      </c>
      <c r="I2027" s="23" t="s">
        <v>4812</v>
      </c>
      <c r="J2027" s="23">
        <f>IF(TRIM(B2027)="?",'Cleaning Summary'!$B$28,B2027)</f>
        <v>1969</v>
      </c>
      <c r="K2027" s="23" t="str">
        <f>IF(TRIM(C2027)="?",'Cleaning Summary'!$B$27,C2027)</f>
        <v>Jul</v>
      </c>
      <c r="L2027" s="23" t="str">
        <f>IF(TRIM(G2027)="?",'Cleaning Summary'!$B$40,G2027)</f>
        <v>tier - 2</v>
      </c>
      <c r="M2027" s="23" t="str">
        <f>IF(TRIM(H2027)="?",'Cleaning Summary'!$B$45,H2027)</f>
        <v>tier - 2</v>
      </c>
      <c r="N2027" s="23" t="str">
        <f>IF(TRIM(I2027)="?",'Cleaning Summary'!$B$29,I2027)</f>
        <v>R1011</v>
      </c>
      <c r="O2027" s="29">
        <f>DATE(J2027,MATCH(K2027,{"Jan","Feb","Mar","Apr","May","Jun","Jul","Aug","Sep","Oct","Nov","Dec"},0),D2027)</f>
        <v>25414</v>
      </c>
      <c r="P2027" s="23">
        <f>DATEDIF(O2027,'Cleaning Summary'!$B$62,"Y")</f>
        <v>53</v>
      </c>
    </row>
    <row r="2028" spans="1:16" x14ac:dyDescent="0.35">
      <c r="A2028" s="23" t="s">
        <v>743</v>
      </c>
      <c r="B2028" s="23">
        <v>1976</v>
      </c>
      <c r="C2028" s="23" t="s">
        <v>73</v>
      </c>
      <c r="D2028" s="23">
        <v>3</v>
      </c>
      <c r="E2028" s="23">
        <v>2</v>
      </c>
      <c r="F2028" s="28">
        <v>30409.53</v>
      </c>
      <c r="G2028" s="23" t="s">
        <v>86</v>
      </c>
      <c r="H2028" s="23" t="s">
        <v>87</v>
      </c>
      <c r="I2028" s="23" t="s">
        <v>4808</v>
      </c>
      <c r="J2028" s="23">
        <f>IF(TRIM(B2028)="?",'Cleaning Summary'!$B$28,B2028)</f>
        <v>1976</v>
      </c>
      <c r="K2028" s="23" t="str">
        <f>IF(TRIM(C2028)="?",'Cleaning Summary'!$B$27,C2028)</f>
        <v>Sep</v>
      </c>
      <c r="L2028" s="23" t="str">
        <f>IF(TRIM(G2028)="?",'Cleaning Summary'!$B$40,G2028)</f>
        <v>tier - 2</v>
      </c>
      <c r="M2028" s="23" t="str">
        <f>IF(TRIM(H2028)="?",'Cleaning Summary'!$B$45,H2028)</f>
        <v>tier - 3</v>
      </c>
      <c r="N2028" s="23" t="str">
        <f>IF(TRIM(I2028)="?",'Cleaning Summary'!$B$29,I2028)</f>
        <v>R1012</v>
      </c>
      <c r="O2028" s="29">
        <f>DATE(J2028,MATCH(K2028,{"Jan","Feb","Mar","Apr","May","Jun","Jul","Aug","Sep","Oct","Nov","Dec"},0),D2028)</f>
        <v>28006</v>
      </c>
      <c r="P2028" s="23">
        <f>DATEDIF(O2028,'Cleaning Summary'!$B$62,"Y")</f>
        <v>46</v>
      </c>
    </row>
    <row r="2029" spans="1:16" x14ac:dyDescent="0.35">
      <c r="A2029" s="23" t="s">
        <v>741</v>
      </c>
      <c r="B2029" s="23">
        <v>1998</v>
      </c>
      <c r="C2029" s="23" t="s">
        <v>4811</v>
      </c>
      <c r="D2029" s="23">
        <v>28</v>
      </c>
      <c r="E2029" s="23">
        <v>0</v>
      </c>
      <c r="F2029" s="28">
        <v>30422.03</v>
      </c>
      <c r="G2029" s="23" t="s">
        <v>86</v>
      </c>
      <c r="H2029" s="23" t="s">
        <v>87</v>
      </c>
      <c r="I2029" s="23" t="s">
        <v>4812</v>
      </c>
      <c r="J2029" s="23">
        <f>IF(TRIM(B2029)="?",'Cleaning Summary'!$B$28,B2029)</f>
        <v>1998</v>
      </c>
      <c r="K2029" s="23" t="str">
        <f>IF(TRIM(C2029)="?",'Cleaning Summary'!$B$27,C2029)</f>
        <v>Oct</v>
      </c>
      <c r="L2029" s="23" t="str">
        <f>IF(TRIM(G2029)="?",'Cleaning Summary'!$B$40,G2029)</f>
        <v>tier - 2</v>
      </c>
      <c r="M2029" s="23" t="str">
        <f>IF(TRIM(H2029)="?",'Cleaning Summary'!$B$45,H2029)</f>
        <v>tier - 3</v>
      </c>
      <c r="N2029" s="23" t="str">
        <f>IF(TRIM(I2029)="?",'Cleaning Summary'!$B$29,I2029)</f>
        <v>R1011</v>
      </c>
      <c r="O2029" s="29">
        <f>DATE(J2029,MATCH(K2029,{"Jan","Feb","Mar","Apr","May","Jun","Jul","Aug","Sep","Oct","Nov","Dec"},0),D2029)</f>
        <v>36096</v>
      </c>
      <c r="P2029" s="23">
        <f>DATEDIF(O2029,'Cleaning Summary'!$B$62,"Y")</f>
        <v>24</v>
      </c>
    </row>
    <row r="2030" spans="1:16" x14ac:dyDescent="0.35">
      <c r="A2030" s="23" t="s">
        <v>739</v>
      </c>
      <c r="B2030" s="23">
        <v>1983</v>
      </c>
      <c r="C2030" s="23" t="s">
        <v>73</v>
      </c>
      <c r="D2030" s="23">
        <v>3</v>
      </c>
      <c r="E2030" s="23">
        <v>3</v>
      </c>
      <c r="F2030" s="28">
        <v>30457.37</v>
      </c>
      <c r="G2030" s="23" t="s">
        <v>86</v>
      </c>
      <c r="H2030" s="23" t="s">
        <v>85</v>
      </c>
      <c r="I2030" s="23" t="s">
        <v>4808</v>
      </c>
      <c r="J2030" s="23">
        <f>IF(TRIM(B2030)="?",'Cleaning Summary'!$B$28,B2030)</f>
        <v>1983</v>
      </c>
      <c r="K2030" s="23" t="str">
        <f>IF(TRIM(C2030)="?",'Cleaning Summary'!$B$27,C2030)</f>
        <v>Sep</v>
      </c>
      <c r="L2030" s="23" t="str">
        <f>IF(TRIM(G2030)="?",'Cleaning Summary'!$B$40,G2030)</f>
        <v>tier - 2</v>
      </c>
      <c r="M2030" s="23" t="str">
        <f>IF(TRIM(H2030)="?",'Cleaning Summary'!$B$45,H2030)</f>
        <v>tier - 1</v>
      </c>
      <c r="N2030" s="23" t="str">
        <f>IF(TRIM(I2030)="?",'Cleaning Summary'!$B$29,I2030)</f>
        <v>R1012</v>
      </c>
      <c r="O2030" s="29">
        <f>DATE(J2030,MATCH(K2030,{"Jan","Feb","Mar","Apr","May","Jun","Jul","Aug","Sep","Oct","Nov","Dec"},0),D2030)</f>
        <v>30562</v>
      </c>
      <c r="P2030" s="23">
        <f>DATEDIF(O2030,'Cleaning Summary'!$B$62,"Y")</f>
        <v>39</v>
      </c>
    </row>
    <row r="2031" spans="1:16" x14ac:dyDescent="0.35">
      <c r="A2031" s="23" t="s">
        <v>737</v>
      </c>
      <c r="B2031" s="23">
        <v>1986</v>
      </c>
      <c r="C2031" s="23" t="s">
        <v>4810</v>
      </c>
      <c r="D2031" s="23">
        <v>10</v>
      </c>
      <c r="E2031" s="23">
        <v>3</v>
      </c>
      <c r="F2031" s="28">
        <v>30530.5</v>
      </c>
      <c r="G2031" s="23" t="s">
        <v>86</v>
      </c>
      <c r="H2031" s="23" t="s">
        <v>85</v>
      </c>
      <c r="I2031" s="23" t="s">
        <v>4812</v>
      </c>
      <c r="J2031" s="23">
        <f>IF(TRIM(B2031)="?",'Cleaning Summary'!$B$28,B2031)</f>
        <v>1986</v>
      </c>
      <c r="K2031" s="23" t="str">
        <f>IF(TRIM(C2031)="?",'Cleaning Summary'!$B$27,C2031)</f>
        <v>Aug</v>
      </c>
      <c r="L2031" s="23" t="str">
        <f>IF(TRIM(G2031)="?",'Cleaning Summary'!$B$40,G2031)</f>
        <v>tier - 2</v>
      </c>
      <c r="M2031" s="23" t="str">
        <f>IF(TRIM(H2031)="?",'Cleaning Summary'!$B$45,H2031)</f>
        <v>tier - 1</v>
      </c>
      <c r="N2031" s="23" t="str">
        <f>IF(TRIM(I2031)="?",'Cleaning Summary'!$B$29,I2031)</f>
        <v>R1011</v>
      </c>
      <c r="O2031" s="29">
        <f>DATE(J2031,MATCH(K2031,{"Jan","Feb","Mar","Apr","May","Jun","Jul","Aug","Sep","Oct","Nov","Dec"},0),D2031)</f>
        <v>31634</v>
      </c>
      <c r="P2031" s="23">
        <f>DATEDIF(O2031,'Cleaning Summary'!$B$62,"Y")</f>
        <v>36</v>
      </c>
    </row>
    <row r="2032" spans="1:16" x14ac:dyDescent="0.35">
      <c r="A2032" s="23" t="s">
        <v>735</v>
      </c>
      <c r="B2032" s="23">
        <v>1970</v>
      </c>
      <c r="C2032" s="23" t="s">
        <v>4806</v>
      </c>
      <c r="D2032" s="23">
        <v>11</v>
      </c>
      <c r="E2032" s="23">
        <v>0</v>
      </c>
      <c r="F2032" s="28">
        <v>30625.65</v>
      </c>
      <c r="G2032" s="23" t="s">
        <v>86</v>
      </c>
      <c r="H2032" s="23" t="s">
        <v>87</v>
      </c>
      <c r="I2032" s="23" t="s">
        <v>4812</v>
      </c>
      <c r="J2032" s="23">
        <f>IF(TRIM(B2032)="?",'Cleaning Summary'!$B$28,B2032)</f>
        <v>1970</v>
      </c>
      <c r="K2032" s="23" t="str">
        <f>IF(TRIM(C2032)="?",'Cleaning Summary'!$B$27,C2032)</f>
        <v>Nov</v>
      </c>
      <c r="L2032" s="23" t="str">
        <f>IF(TRIM(G2032)="?",'Cleaning Summary'!$B$40,G2032)</f>
        <v>tier - 2</v>
      </c>
      <c r="M2032" s="23" t="str">
        <f>IF(TRIM(H2032)="?",'Cleaning Summary'!$B$45,H2032)</f>
        <v>tier - 3</v>
      </c>
      <c r="N2032" s="23" t="str">
        <f>IF(TRIM(I2032)="?",'Cleaning Summary'!$B$29,I2032)</f>
        <v>R1011</v>
      </c>
      <c r="O2032" s="29">
        <f>DATE(J2032,MATCH(K2032,{"Jan","Feb","Mar","Apr","May","Jun","Jul","Aug","Sep","Oct","Nov","Dec"},0),D2032)</f>
        <v>25883</v>
      </c>
      <c r="P2032" s="23">
        <f>DATEDIF(O2032,'Cleaning Summary'!$B$62,"Y")</f>
        <v>52</v>
      </c>
    </row>
    <row r="2033" spans="1:16" x14ac:dyDescent="0.35">
      <c r="A2033" s="23" t="s">
        <v>733</v>
      </c>
      <c r="B2033" s="23">
        <v>1999</v>
      </c>
      <c r="C2033" s="23" t="s">
        <v>73</v>
      </c>
      <c r="D2033" s="23">
        <v>21</v>
      </c>
      <c r="E2033" s="23">
        <v>0</v>
      </c>
      <c r="F2033" s="28">
        <v>30697.71</v>
      </c>
      <c r="G2033" s="23" t="s">
        <v>85</v>
      </c>
      <c r="H2033" s="23" t="s">
        <v>86</v>
      </c>
      <c r="I2033" s="23" t="s">
        <v>4812</v>
      </c>
      <c r="J2033" s="23">
        <f>IF(TRIM(B2033)="?",'Cleaning Summary'!$B$28,B2033)</f>
        <v>1999</v>
      </c>
      <c r="K2033" s="23" t="str">
        <f>IF(TRIM(C2033)="?",'Cleaning Summary'!$B$27,C2033)</f>
        <v>Sep</v>
      </c>
      <c r="L2033" s="23" t="str">
        <f>IF(TRIM(G2033)="?",'Cleaning Summary'!$B$40,G2033)</f>
        <v>tier - 1</v>
      </c>
      <c r="M2033" s="23" t="str">
        <f>IF(TRIM(H2033)="?",'Cleaning Summary'!$B$45,H2033)</f>
        <v>tier - 2</v>
      </c>
      <c r="N2033" s="23" t="str">
        <f>IF(TRIM(I2033)="?",'Cleaning Summary'!$B$29,I2033)</f>
        <v>R1011</v>
      </c>
      <c r="O2033" s="29">
        <f>DATE(J2033,MATCH(K2033,{"Jan","Feb","Mar","Apr","May","Jun","Jul","Aug","Sep","Oct","Nov","Dec"},0),D2033)</f>
        <v>36424</v>
      </c>
      <c r="P2033" s="23">
        <f>DATEDIF(O2033,'Cleaning Summary'!$B$62,"Y")</f>
        <v>23</v>
      </c>
    </row>
    <row r="2034" spans="1:16" x14ac:dyDescent="0.35">
      <c r="A2034" s="23" t="s">
        <v>731</v>
      </c>
      <c r="B2034" s="23">
        <v>1983</v>
      </c>
      <c r="C2034" s="23" t="s">
        <v>4809</v>
      </c>
      <c r="D2034" s="23">
        <v>21</v>
      </c>
      <c r="E2034" s="23">
        <v>3</v>
      </c>
      <c r="F2034" s="28">
        <v>30724.44</v>
      </c>
      <c r="G2034" s="23" t="s">
        <v>86</v>
      </c>
      <c r="H2034" s="23" t="s">
        <v>87</v>
      </c>
      <c r="I2034" s="23" t="s">
        <v>4812</v>
      </c>
      <c r="J2034" s="23">
        <f>IF(TRIM(B2034)="?",'Cleaning Summary'!$B$28,B2034)</f>
        <v>1983</v>
      </c>
      <c r="K2034" s="23" t="str">
        <f>IF(TRIM(C2034)="?",'Cleaning Summary'!$B$27,C2034)</f>
        <v>Dec</v>
      </c>
      <c r="L2034" s="23" t="str">
        <f>IF(TRIM(G2034)="?",'Cleaning Summary'!$B$40,G2034)</f>
        <v>tier - 2</v>
      </c>
      <c r="M2034" s="23" t="str">
        <f>IF(TRIM(H2034)="?",'Cleaning Summary'!$B$45,H2034)</f>
        <v>tier - 3</v>
      </c>
      <c r="N2034" s="23" t="str">
        <f>IF(TRIM(I2034)="?",'Cleaning Summary'!$B$29,I2034)</f>
        <v>R1011</v>
      </c>
      <c r="O2034" s="29">
        <f>DATE(J2034,MATCH(K2034,{"Jan","Feb","Mar","Apr","May","Jun","Jul","Aug","Sep","Oct","Nov","Dec"},0),D2034)</f>
        <v>30671</v>
      </c>
      <c r="P2034" s="23">
        <f>DATEDIF(O2034,'Cleaning Summary'!$B$62,"Y")</f>
        <v>39</v>
      </c>
    </row>
    <row r="2035" spans="1:16" x14ac:dyDescent="0.35">
      <c r="A2035" s="23" t="s">
        <v>729</v>
      </c>
      <c r="B2035" s="23">
        <v>1988</v>
      </c>
      <c r="C2035" s="23" t="s">
        <v>73</v>
      </c>
      <c r="D2035" s="23">
        <v>5</v>
      </c>
      <c r="E2035" s="23">
        <v>3</v>
      </c>
      <c r="F2035" s="28">
        <v>30763.01</v>
      </c>
      <c r="G2035" s="23" t="s">
        <v>86</v>
      </c>
      <c r="H2035" s="23" t="s">
        <v>85</v>
      </c>
      <c r="I2035" s="23" t="s">
        <v>4812</v>
      </c>
      <c r="J2035" s="23">
        <f>IF(TRIM(B2035)="?",'Cleaning Summary'!$B$28,B2035)</f>
        <v>1988</v>
      </c>
      <c r="K2035" s="23" t="str">
        <f>IF(TRIM(C2035)="?",'Cleaning Summary'!$B$27,C2035)</f>
        <v>Sep</v>
      </c>
      <c r="L2035" s="23" t="str">
        <f>IF(TRIM(G2035)="?",'Cleaning Summary'!$B$40,G2035)</f>
        <v>tier - 2</v>
      </c>
      <c r="M2035" s="23" t="str">
        <f>IF(TRIM(H2035)="?",'Cleaning Summary'!$B$45,H2035)</f>
        <v>tier - 1</v>
      </c>
      <c r="N2035" s="23" t="str">
        <f>IF(TRIM(I2035)="?",'Cleaning Summary'!$B$29,I2035)</f>
        <v>R1011</v>
      </c>
      <c r="O2035" s="29">
        <f>DATE(J2035,MATCH(K2035,{"Jan","Feb","Mar","Apr","May","Jun","Jul","Aug","Sep","Oct","Nov","Dec"},0),D2035)</f>
        <v>32391</v>
      </c>
      <c r="P2035" s="23">
        <f>DATEDIF(O2035,'Cleaning Summary'!$B$62,"Y")</f>
        <v>34</v>
      </c>
    </row>
    <row r="2036" spans="1:16" x14ac:dyDescent="0.35">
      <c r="A2036" s="23" t="s">
        <v>727</v>
      </c>
      <c r="B2036" s="23">
        <v>1961</v>
      </c>
      <c r="C2036" s="23" t="s">
        <v>73</v>
      </c>
      <c r="D2036" s="23">
        <v>9</v>
      </c>
      <c r="E2036" s="23">
        <v>3</v>
      </c>
      <c r="F2036" s="28">
        <v>30942.19</v>
      </c>
      <c r="G2036" s="23" t="s">
        <v>86</v>
      </c>
      <c r="H2036" s="23" t="s">
        <v>86</v>
      </c>
      <c r="I2036" s="23" t="s">
        <v>4805</v>
      </c>
      <c r="J2036" s="23">
        <f>IF(TRIM(B2036)="?",'Cleaning Summary'!$B$28,B2036)</f>
        <v>1961</v>
      </c>
      <c r="K2036" s="23" t="str">
        <f>IF(TRIM(C2036)="?",'Cleaning Summary'!$B$27,C2036)</f>
        <v>Sep</v>
      </c>
      <c r="L2036" s="23" t="str">
        <f>IF(TRIM(G2036)="?",'Cleaning Summary'!$B$40,G2036)</f>
        <v>tier - 2</v>
      </c>
      <c r="M2036" s="23" t="str">
        <f>IF(TRIM(H2036)="?",'Cleaning Summary'!$B$45,H2036)</f>
        <v>tier - 2</v>
      </c>
      <c r="N2036" s="23" t="str">
        <f>IF(TRIM(I2036)="?",'Cleaning Summary'!$B$29,I2036)</f>
        <v>R1013</v>
      </c>
      <c r="O2036" s="29">
        <f>DATE(J2036,MATCH(K2036,{"Jan","Feb","Mar","Apr","May","Jun","Jul","Aug","Sep","Oct","Nov","Dec"},0),D2036)</f>
        <v>22533</v>
      </c>
      <c r="P2036" s="23">
        <f>DATEDIF(O2036,'Cleaning Summary'!$B$62,"Y")</f>
        <v>61</v>
      </c>
    </row>
    <row r="2037" spans="1:16" x14ac:dyDescent="0.35">
      <c r="A2037" s="23" t="s">
        <v>725</v>
      </c>
      <c r="B2037" s="23">
        <v>2004</v>
      </c>
      <c r="C2037" s="23" t="s">
        <v>4806</v>
      </c>
      <c r="D2037" s="23">
        <v>9</v>
      </c>
      <c r="E2037" s="23">
        <v>0</v>
      </c>
      <c r="F2037" s="28">
        <v>31196.61</v>
      </c>
      <c r="G2037" s="23" t="s">
        <v>86</v>
      </c>
      <c r="H2037" s="23" t="s">
        <v>85</v>
      </c>
      <c r="I2037" s="23" t="s">
        <v>4812</v>
      </c>
      <c r="J2037" s="23">
        <f>IF(TRIM(B2037)="?",'Cleaning Summary'!$B$28,B2037)</f>
        <v>2004</v>
      </c>
      <c r="K2037" s="23" t="str">
        <f>IF(TRIM(C2037)="?",'Cleaning Summary'!$B$27,C2037)</f>
        <v>Nov</v>
      </c>
      <c r="L2037" s="23" t="str">
        <f>IF(TRIM(G2037)="?",'Cleaning Summary'!$B$40,G2037)</f>
        <v>tier - 2</v>
      </c>
      <c r="M2037" s="23" t="str">
        <f>IF(TRIM(H2037)="?",'Cleaning Summary'!$B$45,H2037)</f>
        <v>tier - 1</v>
      </c>
      <c r="N2037" s="23" t="str">
        <f>IF(TRIM(I2037)="?",'Cleaning Summary'!$B$29,I2037)</f>
        <v>R1011</v>
      </c>
      <c r="O2037" s="29">
        <f>DATE(J2037,MATCH(K2037,{"Jan","Feb","Mar","Apr","May","Jun","Jul","Aug","Sep","Oct","Nov","Dec"},0),D2037)</f>
        <v>38300</v>
      </c>
      <c r="P2037" s="23">
        <f>DATEDIF(O2037,'Cleaning Summary'!$B$62,"Y")</f>
        <v>18</v>
      </c>
    </row>
    <row r="2038" spans="1:16" x14ac:dyDescent="0.35">
      <c r="A2038" s="23" t="s">
        <v>723</v>
      </c>
      <c r="B2038" s="23">
        <v>2000</v>
      </c>
      <c r="C2038" s="23" t="s">
        <v>4804</v>
      </c>
      <c r="D2038" s="23">
        <v>22</v>
      </c>
      <c r="E2038" s="23">
        <v>0</v>
      </c>
      <c r="F2038" s="28">
        <v>31234.560000000001</v>
      </c>
      <c r="G2038" s="23" t="s">
        <v>85</v>
      </c>
      <c r="H2038" s="23" t="s">
        <v>85</v>
      </c>
      <c r="I2038" s="23" t="s">
        <v>4812</v>
      </c>
      <c r="J2038" s="23">
        <f>IF(TRIM(B2038)="?",'Cleaning Summary'!$B$28,B2038)</f>
        <v>2000</v>
      </c>
      <c r="K2038" s="23" t="str">
        <f>IF(TRIM(C2038)="?",'Cleaning Summary'!$B$27,C2038)</f>
        <v>Jul</v>
      </c>
      <c r="L2038" s="23" t="str">
        <f>IF(TRIM(G2038)="?",'Cleaning Summary'!$B$40,G2038)</f>
        <v>tier - 1</v>
      </c>
      <c r="M2038" s="23" t="str">
        <f>IF(TRIM(H2038)="?",'Cleaning Summary'!$B$45,H2038)</f>
        <v>tier - 1</v>
      </c>
      <c r="N2038" s="23" t="str">
        <f>IF(TRIM(I2038)="?",'Cleaning Summary'!$B$29,I2038)</f>
        <v>R1011</v>
      </c>
      <c r="O2038" s="29">
        <f>DATE(J2038,MATCH(K2038,{"Jan","Feb","Mar","Apr","May","Jun","Jul","Aug","Sep","Oct","Nov","Dec"},0),D2038)</f>
        <v>36729</v>
      </c>
      <c r="P2038" s="23">
        <f>DATEDIF(O2038,'Cleaning Summary'!$B$62,"Y")</f>
        <v>22</v>
      </c>
    </row>
    <row r="2039" spans="1:16" x14ac:dyDescent="0.35">
      <c r="A2039" s="23" t="s">
        <v>721</v>
      </c>
      <c r="B2039" s="23">
        <v>1968</v>
      </c>
      <c r="C2039" s="23" t="s">
        <v>4804</v>
      </c>
      <c r="D2039" s="23">
        <v>9</v>
      </c>
      <c r="E2039" s="23">
        <v>0</v>
      </c>
      <c r="F2039" s="28">
        <v>31322.53</v>
      </c>
      <c r="G2039" s="23" t="s">
        <v>86</v>
      </c>
      <c r="H2039" s="23" t="s">
        <v>85</v>
      </c>
      <c r="I2039" s="23" t="s">
        <v>4812</v>
      </c>
      <c r="J2039" s="23">
        <f>IF(TRIM(B2039)="?",'Cleaning Summary'!$B$28,B2039)</f>
        <v>1968</v>
      </c>
      <c r="K2039" s="23" t="str">
        <f>IF(TRIM(C2039)="?",'Cleaning Summary'!$B$27,C2039)</f>
        <v>Jul</v>
      </c>
      <c r="L2039" s="23" t="str">
        <f>IF(TRIM(G2039)="?",'Cleaning Summary'!$B$40,G2039)</f>
        <v>tier - 2</v>
      </c>
      <c r="M2039" s="23" t="str">
        <f>IF(TRIM(H2039)="?",'Cleaning Summary'!$B$45,H2039)</f>
        <v>tier - 1</v>
      </c>
      <c r="N2039" s="23" t="str">
        <f>IF(TRIM(I2039)="?",'Cleaning Summary'!$B$29,I2039)</f>
        <v>R1011</v>
      </c>
      <c r="O2039" s="29">
        <f>DATE(J2039,MATCH(K2039,{"Jan","Feb","Mar","Apr","May","Jun","Jul","Aug","Sep","Oct","Nov","Dec"},0),D2039)</f>
        <v>25028</v>
      </c>
      <c r="P2039" s="23">
        <f>DATEDIF(O2039,'Cleaning Summary'!$B$62,"Y")</f>
        <v>54</v>
      </c>
    </row>
    <row r="2040" spans="1:16" x14ac:dyDescent="0.35">
      <c r="A2040" s="23" t="s">
        <v>719</v>
      </c>
      <c r="B2040" s="23">
        <v>1995</v>
      </c>
      <c r="C2040" s="23" t="s">
        <v>73</v>
      </c>
      <c r="D2040" s="23">
        <v>27</v>
      </c>
      <c r="E2040" s="23">
        <v>0</v>
      </c>
      <c r="F2040" s="28">
        <v>31328.27</v>
      </c>
      <c r="G2040" s="23" t="s">
        <v>86</v>
      </c>
      <c r="H2040" s="23" t="s">
        <v>86</v>
      </c>
      <c r="I2040" s="23" t="s">
        <v>4812</v>
      </c>
      <c r="J2040" s="23">
        <f>IF(TRIM(B2040)="?",'Cleaning Summary'!$B$28,B2040)</f>
        <v>1995</v>
      </c>
      <c r="K2040" s="23" t="str">
        <f>IF(TRIM(C2040)="?",'Cleaning Summary'!$B$27,C2040)</f>
        <v>Sep</v>
      </c>
      <c r="L2040" s="23" t="str">
        <f>IF(TRIM(G2040)="?",'Cleaning Summary'!$B$40,G2040)</f>
        <v>tier - 2</v>
      </c>
      <c r="M2040" s="23" t="str">
        <f>IF(TRIM(H2040)="?",'Cleaning Summary'!$B$45,H2040)</f>
        <v>tier - 2</v>
      </c>
      <c r="N2040" s="23" t="str">
        <f>IF(TRIM(I2040)="?",'Cleaning Summary'!$B$29,I2040)</f>
        <v>R1011</v>
      </c>
      <c r="O2040" s="29">
        <f>DATE(J2040,MATCH(K2040,{"Jan","Feb","Mar","Apr","May","Jun","Jul","Aug","Sep","Oct","Nov","Dec"},0),D2040)</f>
        <v>34969</v>
      </c>
      <c r="P2040" s="23">
        <f>DATEDIF(O2040,'Cleaning Summary'!$B$62,"Y")</f>
        <v>27</v>
      </c>
    </row>
    <row r="2041" spans="1:16" x14ac:dyDescent="0.35">
      <c r="A2041" s="23" t="s">
        <v>717</v>
      </c>
      <c r="B2041" s="23">
        <v>1974</v>
      </c>
      <c r="C2041" s="23" t="s">
        <v>4811</v>
      </c>
      <c r="D2041" s="23">
        <v>8</v>
      </c>
      <c r="E2041" s="23">
        <v>0</v>
      </c>
      <c r="F2041" s="28">
        <v>31368.81</v>
      </c>
      <c r="G2041" s="23" t="s">
        <v>86</v>
      </c>
      <c r="H2041" s="23" t="s">
        <v>87</v>
      </c>
      <c r="I2041" s="23" t="s">
        <v>4812</v>
      </c>
      <c r="J2041" s="23">
        <f>IF(TRIM(B2041)="?",'Cleaning Summary'!$B$28,B2041)</f>
        <v>1974</v>
      </c>
      <c r="K2041" s="23" t="str">
        <f>IF(TRIM(C2041)="?",'Cleaning Summary'!$B$27,C2041)</f>
        <v>Oct</v>
      </c>
      <c r="L2041" s="23" t="str">
        <f>IF(TRIM(G2041)="?",'Cleaning Summary'!$B$40,G2041)</f>
        <v>tier - 2</v>
      </c>
      <c r="M2041" s="23" t="str">
        <f>IF(TRIM(H2041)="?",'Cleaning Summary'!$B$45,H2041)</f>
        <v>tier - 3</v>
      </c>
      <c r="N2041" s="23" t="str">
        <f>IF(TRIM(I2041)="?",'Cleaning Summary'!$B$29,I2041)</f>
        <v>R1011</v>
      </c>
      <c r="O2041" s="29">
        <f>DATE(J2041,MATCH(K2041,{"Jan","Feb","Mar","Apr","May","Jun","Jul","Aug","Sep","Oct","Nov","Dec"},0),D2041)</f>
        <v>27310</v>
      </c>
      <c r="P2041" s="23">
        <f>DATEDIF(O2041,'Cleaning Summary'!$B$62,"Y")</f>
        <v>48</v>
      </c>
    </row>
    <row r="2042" spans="1:16" x14ac:dyDescent="0.35">
      <c r="A2042" s="23" t="s">
        <v>715</v>
      </c>
      <c r="B2042" s="23">
        <v>1975</v>
      </c>
      <c r="C2042" s="23" t="s">
        <v>4811</v>
      </c>
      <c r="D2042" s="23">
        <v>29</v>
      </c>
      <c r="E2042" s="23">
        <v>1</v>
      </c>
      <c r="F2042" s="28">
        <v>31591.82</v>
      </c>
      <c r="G2042" s="23" t="s">
        <v>86</v>
      </c>
      <c r="H2042" s="23" t="s">
        <v>85</v>
      </c>
      <c r="I2042" s="23" t="s">
        <v>4812</v>
      </c>
      <c r="J2042" s="23">
        <f>IF(TRIM(B2042)="?",'Cleaning Summary'!$B$28,B2042)</f>
        <v>1975</v>
      </c>
      <c r="K2042" s="23" t="str">
        <f>IF(TRIM(C2042)="?",'Cleaning Summary'!$B$27,C2042)</f>
        <v>Oct</v>
      </c>
      <c r="L2042" s="23" t="str">
        <f>IF(TRIM(G2042)="?",'Cleaning Summary'!$B$40,G2042)</f>
        <v>tier - 2</v>
      </c>
      <c r="M2042" s="23" t="str">
        <f>IF(TRIM(H2042)="?",'Cleaning Summary'!$B$45,H2042)</f>
        <v>tier - 1</v>
      </c>
      <c r="N2042" s="23" t="str">
        <f>IF(TRIM(I2042)="?",'Cleaning Summary'!$B$29,I2042)</f>
        <v>R1011</v>
      </c>
      <c r="O2042" s="29">
        <f>DATE(J2042,MATCH(K2042,{"Jan","Feb","Mar","Apr","May","Jun","Jul","Aug","Sep","Oct","Nov","Dec"},0),D2042)</f>
        <v>27696</v>
      </c>
      <c r="P2042" s="23">
        <f>DATEDIF(O2042,'Cleaning Summary'!$B$62,"Y")</f>
        <v>47</v>
      </c>
    </row>
    <row r="2043" spans="1:16" x14ac:dyDescent="0.35">
      <c r="A2043" s="23" t="s">
        <v>713</v>
      </c>
      <c r="B2043" s="23">
        <v>1960</v>
      </c>
      <c r="C2043" s="23" t="s">
        <v>4809</v>
      </c>
      <c r="D2043" s="23">
        <v>13</v>
      </c>
      <c r="E2043" s="23">
        <v>1</v>
      </c>
      <c r="F2043" s="28">
        <v>31620</v>
      </c>
      <c r="G2043" s="23" t="s">
        <v>86</v>
      </c>
      <c r="H2043" s="23" t="s">
        <v>85</v>
      </c>
      <c r="I2043" s="23" t="s">
        <v>4818</v>
      </c>
      <c r="J2043" s="23">
        <f>IF(TRIM(B2043)="?",'Cleaning Summary'!$B$28,B2043)</f>
        <v>1960</v>
      </c>
      <c r="K2043" s="23" t="str">
        <f>IF(TRIM(C2043)="?",'Cleaning Summary'!$B$27,C2043)</f>
        <v>Dec</v>
      </c>
      <c r="L2043" s="23" t="str">
        <f>IF(TRIM(G2043)="?",'Cleaning Summary'!$B$40,G2043)</f>
        <v>tier - 2</v>
      </c>
      <c r="M2043" s="23" t="str">
        <f>IF(TRIM(H2043)="?",'Cleaning Summary'!$B$45,H2043)</f>
        <v>tier - 1</v>
      </c>
      <c r="N2043" s="23" t="str">
        <f>IF(TRIM(I2043)="?",'Cleaning Summary'!$B$29,I2043)</f>
        <v>R1024</v>
      </c>
      <c r="O2043" s="29">
        <f>DATE(J2043,MATCH(K2043,{"Jan","Feb","Mar","Apr","May","Jun","Jul","Aug","Sep","Oct","Nov","Dec"},0),D2043)</f>
        <v>22263</v>
      </c>
      <c r="P2043" s="23">
        <f>DATEDIF(O2043,'Cleaning Summary'!$B$62,"Y")</f>
        <v>62</v>
      </c>
    </row>
    <row r="2044" spans="1:16" x14ac:dyDescent="0.35">
      <c r="A2044" s="23" t="s">
        <v>711</v>
      </c>
      <c r="B2044" s="23">
        <v>1977</v>
      </c>
      <c r="C2044" s="23" t="s">
        <v>4811</v>
      </c>
      <c r="D2044" s="23">
        <v>14</v>
      </c>
      <c r="E2044" s="23">
        <v>2</v>
      </c>
      <c r="F2044" s="28">
        <v>31736.7</v>
      </c>
      <c r="G2044" s="23" t="s">
        <v>86</v>
      </c>
      <c r="H2044" s="23" t="s">
        <v>86</v>
      </c>
      <c r="I2044" s="23" t="s">
        <v>4808</v>
      </c>
      <c r="J2044" s="23">
        <f>IF(TRIM(B2044)="?",'Cleaning Summary'!$B$28,B2044)</f>
        <v>1977</v>
      </c>
      <c r="K2044" s="23" t="str">
        <f>IF(TRIM(C2044)="?",'Cleaning Summary'!$B$27,C2044)</f>
        <v>Oct</v>
      </c>
      <c r="L2044" s="23" t="str">
        <f>IF(TRIM(G2044)="?",'Cleaning Summary'!$B$40,G2044)</f>
        <v>tier - 2</v>
      </c>
      <c r="M2044" s="23" t="str">
        <f>IF(TRIM(H2044)="?",'Cleaning Summary'!$B$45,H2044)</f>
        <v>tier - 2</v>
      </c>
      <c r="N2044" s="23" t="str">
        <f>IF(TRIM(I2044)="?",'Cleaning Summary'!$B$29,I2044)</f>
        <v>R1012</v>
      </c>
      <c r="O2044" s="29">
        <f>DATE(J2044,MATCH(K2044,{"Jan","Feb","Mar","Apr","May","Jun","Jul","Aug","Sep","Oct","Nov","Dec"},0),D2044)</f>
        <v>28412</v>
      </c>
      <c r="P2044" s="23">
        <f>DATEDIF(O2044,'Cleaning Summary'!$B$62,"Y")</f>
        <v>45</v>
      </c>
    </row>
    <row r="2045" spans="1:16" x14ac:dyDescent="0.35">
      <c r="A2045" s="23" t="s">
        <v>709</v>
      </c>
      <c r="B2045" s="23">
        <v>1984</v>
      </c>
      <c r="C2045" s="23" t="s">
        <v>73</v>
      </c>
      <c r="D2045" s="23">
        <v>10</v>
      </c>
      <c r="E2045" s="23">
        <v>3</v>
      </c>
      <c r="F2045" s="28">
        <v>31743.919999999998</v>
      </c>
      <c r="G2045" s="23" t="s">
        <v>86</v>
      </c>
      <c r="H2045" s="23" t="s">
        <v>85</v>
      </c>
      <c r="I2045" s="23" t="s">
        <v>4812</v>
      </c>
      <c r="J2045" s="23">
        <f>IF(TRIM(B2045)="?",'Cleaning Summary'!$B$28,B2045)</f>
        <v>1984</v>
      </c>
      <c r="K2045" s="23" t="str">
        <f>IF(TRIM(C2045)="?",'Cleaning Summary'!$B$27,C2045)</f>
        <v>Sep</v>
      </c>
      <c r="L2045" s="23" t="str">
        <f>IF(TRIM(G2045)="?",'Cleaning Summary'!$B$40,G2045)</f>
        <v>tier - 2</v>
      </c>
      <c r="M2045" s="23" t="str">
        <f>IF(TRIM(H2045)="?",'Cleaning Summary'!$B$45,H2045)</f>
        <v>tier - 1</v>
      </c>
      <c r="N2045" s="23" t="str">
        <f>IF(TRIM(I2045)="?",'Cleaning Summary'!$B$29,I2045)</f>
        <v>R1011</v>
      </c>
      <c r="O2045" s="29">
        <f>DATE(J2045,MATCH(K2045,{"Jan","Feb","Mar","Apr","May","Jun","Jul","Aug","Sep","Oct","Nov","Dec"},0),D2045)</f>
        <v>30935</v>
      </c>
      <c r="P2045" s="23">
        <f>DATEDIF(O2045,'Cleaning Summary'!$B$62,"Y")</f>
        <v>38</v>
      </c>
    </row>
    <row r="2046" spans="1:16" x14ac:dyDescent="0.35">
      <c r="A2046" s="23" t="s">
        <v>707</v>
      </c>
      <c r="B2046" s="23">
        <v>1975</v>
      </c>
      <c r="C2046" s="23" t="s">
        <v>73</v>
      </c>
      <c r="D2046" s="23">
        <v>25</v>
      </c>
      <c r="E2046" s="23">
        <v>1</v>
      </c>
      <c r="F2046" s="28">
        <v>31897.1</v>
      </c>
      <c r="G2046" s="23" t="s">
        <v>86</v>
      </c>
      <c r="H2046" s="23" t="s">
        <v>87</v>
      </c>
      <c r="I2046" s="23" t="s">
        <v>4812</v>
      </c>
      <c r="J2046" s="23">
        <f>IF(TRIM(B2046)="?",'Cleaning Summary'!$B$28,B2046)</f>
        <v>1975</v>
      </c>
      <c r="K2046" s="23" t="str">
        <f>IF(TRIM(C2046)="?",'Cleaning Summary'!$B$27,C2046)</f>
        <v>Sep</v>
      </c>
      <c r="L2046" s="23" t="str">
        <f>IF(TRIM(G2046)="?",'Cleaning Summary'!$B$40,G2046)</f>
        <v>tier - 2</v>
      </c>
      <c r="M2046" s="23" t="str">
        <f>IF(TRIM(H2046)="?",'Cleaning Summary'!$B$45,H2046)</f>
        <v>tier - 3</v>
      </c>
      <c r="N2046" s="23" t="str">
        <f>IF(TRIM(I2046)="?",'Cleaning Summary'!$B$29,I2046)</f>
        <v>R1011</v>
      </c>
      <c r="O2046" s="29">
        <f>DATE(J2046,MATCH(K2046,{"Jan","Feb","Mar","Apr","May","Jun","Jul","Aug","Sep","Oct","Nov","Dec"},0),D2046)</f>
        <v>27662</v>
      </c>
      <c r="P2046" s="23">
        <f>DATEDIF(O2046,'Cleaning Summary'!$B$62,"Y")</f>
        <v>47</v>
      </c>
    </row>
    <row r="2047" spans="1:16" x14ac:dyDescent="0.35">
      <c r="A2047" s="23" t="s">
        <v>705</v>
      </c>
      <c r="B2047" s="23">
        <v>1972</v>
      </c>
      <c r="C2047" s="23" t="s">
        <v>73</v>
      </c>
      <c r="D2047" s="23">
        <v>21</v>
      </c>
      <c r="E2047" s="23">
        <v>0</v>
      </c>
      <c r="F2047" s="28">
        <v>31980.89</v>
      </c>
      <c r="G2047" s="23" t="s">
        <v>86</v>
      </c>
      <c r="H2047" s="23" t="s">
        <v>85</v>
      </c>
      <c r="I2047" s="23" t="s">
        <v>4812</v>
      </c>
      <c r="J2047" s="23">
        <f>IF(TRIM(B2047)="?",'Cleaning Summary'!$B$28,B2047)</f>
        <v>1972</v>
      </c>
      <c r="K2047" s="23" t="str">
        <f>IF(TRIM(C2047)="?",'Cleaning Summary'!$B$27,C2047)</f>
        <v>Sep</v>
      </c>
      <c r="L2047" s="23" t="str">
        <f>IF(TRIM(G2047)="?",'Cleaning Summary'!$B$40,G2047)</f>
        <v>tier - 2</v>
      </c>
      <c r="M2047" s="23" t="str">
        <f>IF(TRIM(H2047)="?",'Cleaning Summary'!$B$45,H2047)</f>
        <v>tier - 1</v>
      </c>
      <c r="N2047" s="23" t="str">
        <f>IF(TRIM(I2047)="?",'Cleaning Summary'!$B$29,I2047)</f>
        <v>R1011</v>
      </c>
      <c r="O2047" s="29">
        <f>DATE(J2047,MATCH(K2047,{"Jan","Feb","Mar","Apr","May","Jun","Jul","Aug","Sep","Oct","Nov","Dec"},0),D2047)</f>
        <v>26563</v>
      </c>
      <c r="P2047" s="23">
        <f>DATEDIF(O2047,'Cleaning Summary'!$B$62,"Y")</f>
        <v>50</v>
      </c>
    </row>
    <row r="2048" spans="1:16" x14ac:dyDescent="0.35">
      <c r="A2048" s="23" t="s">
        <v>703</v>
      </c>
      <c r="B2048" s="23">
        <v>1993</v>
      </c>
      <c r="C2048" s="23" t="s">
        <v>73</v>
      </c>
      <c r="D2048" s="23">
        <v>13</v>
      </c>
      <c r="E2048" s="23">
        <v>0</v>
      </c>
      <c r="F2048" s="28">
        <v>32086.21</v>
      </c>
      <c r="G2048" s="23" t="s">
        <v>85</v>
      </c>
      <c r="H2048" s="23" t="s">
        <v>87</v>
      </c>
      <c r="I2048" s="23" t="s">
        <v>4812</v>
      </c>
      <c r="J2048" s="23">
        <f>IF(TRIM(B2048)="?",'Cleaning Summary'!$B$28,B2048)</f>
        <v>1993</v>
      </c>
      <c r="K2048" s="23" t="str">
        <f>IF(TRIM(C2048)="?",'Cleaning Summary'!$B$27,C2048)</f>
        <v>Sep</v>
      </c>
      <c r="L2048" s="23" t="str">
        <f>IF(TRIM(G2048)="?",'Cleaning Summary'!$B$40,G2048)</f>
        <v>tier - 1</v>
      </c>
      <c r="M2048" s="23" t="str">
        <f>IF(TRIM(H2048)="?",'Cleaning Summary'!$B$45,H2048)</f>
        <v>tier - 3</v>
      </c>
      <c r="N2048" s="23" t="str">
        <f>IF(TRIM(I2048)="?",'Cleaning Summary'!$B$29,I2048)</f>
        <v>R1011</v>
      </c>
      <c r="O2048" s="29">
        <f>DATE(J2048,MATCH(K2048,{"Jan","Feb","Mar","Apr","May","Jun","Jul","Aug","Sep","Oct","Nov","Dec"},0),D2048)</f>
        <v>34225</v>
      </c>
      <c r="P2048" s="23">
        <f>DATEDIF(O2048,'Cleaning Summary'!$B$62,"Y")</f>
        <v>29</v>
      </c>
    </row>
    <row r="2049" spans="1:16" x14ac:dyDescent="0.35">
      <c r="A2049" s="23" t="s">
        <v>701</v>
      </c>
      <c r="B2049" s="23">
        <v>1978</v>
      </c>
      <c r="C2049" s="23" t="s">
        <v>4806</v>
      </c>
      <c r="D2049" s="23">
        <v>10</v>
      </c>
      <c r="E2049" s="23">
        <v>2</v>
      </c>
      <c r="F2049" s="28">
        <v>32108.66</v>
      </c>
      <c r="G2049" s="23" t="s">
        <v>85</v>
      </c>
      <c r="H2049" s="23" t="s">
        <v>87</v>
      </c>
      <c r="I2049" s="23" t="s">
        <v>4822</v>
      </c>
      <c r="J2049" s="23">
        <f>IF(TRIM(B2049)="?",'Cleaning Summary'!$B$28,B2049)</f>
        <v>1978</v>
      </c>
      <c r="K2049" s="23" t="str">
        <f>IF(TRIM(C2049)="?",'Cleaning Summary'!$B$27,C2049)</f>
        <v>Nov</v>
      </c>
      <c r="L2049" s="23" t="str">
        <f>IF(TRIM(G2049)="?",'Cleaning Summary'!$B$40,G2049)</f>
        <v>tier - 1</v>
      </c>
      <c r="M2049" s="23" t="str">
        <f>IF(TRIM(H2049)="?",'Cleaning Summary'!$B$45,H2049)</f>
        <v>tier - 3</v>
      </c>
      <c r="N2049" s="23" t="str">
        <f>IF(TRIM(I2049)="?",'Cleaning Summary'!$B$29,I2049)</f>
        <v>R1017</v>
      </c>
      <c r="O2049" s="29">
        <f>DATE(J2049,MATCH(K2049,{"Jan","Feb","Mar","Apr","May","Jun","Jul","Aug","Sep","Oct","Nov","Dec"},0),D2049)</f>
        <v>28804</v>
      </c>
      <c r="P2049" s="23">
        <f>DATEDIF(O2049,'Cleaning Summary'!$B$62,"Y")</f>
        <v>44</v>
      </c>
    </row>
    <row r="2050" spans="1:16" x14ac:dyDescent="0.35">
      <c r="A2050" s="23" t="s">
        <v>699</v>
      </c>
      <c r="B2050" s="23">
        <v>1969</v>
      </c>
      <c r="C2050" s="23" t="s">
        <v>73</v>
      </c>
      <c r="D2050" s="23">
        <v>11</v>
      </c>
      <c r="E2050" s="23">
        <v>0</v>
      </c>
      <c r="F2050" s="28">
        <v>32192.76</v>
      </c>
      <c r="G2050" s="23" t="s">
        <v>85</v>
      </c>
      <c r="H2050" s="23" t="s">
        <v>86</v>
      </c>
      <c r="I2050" s="23" t="s">
        <v>4812</v>
      </c>
      <c r="J2050" s="23">
        <f>IF(TRIM(B2050)="?",'Cleaning Summary'!$B$28,B2050)</f>
        <v>1969</v>
      </c>
      <c r="K2050" s="23" t="str">
        <f>IF(TRIM(C2050)="?",'Cleaning Summary'!$B$27,C2050)</f>
        <v>Sep</v>
      </c>
      <c r="L2050" s="23" t="str">
        <f>IF(TRIM(G2050)="?",'Cleaning Summary'!$B$40,G2050)</f>
        <v>tier - 1</v>
      </c>
      <c r="M2050" s="23" t="str">
        <f>IF(TRIM(H2050)="?",'Cleaning Summary'!$B$45,H2050)</f>
        <v>tier - 2</v>
      </c>
      <c r="N2050" s="23" t="str">
        <f>IF(TRIM(I2050)="?",'Cleaning Summary'!$B$29,I2050)</f>
        <v>R1011</v>
      </c>
      <c r="O2050" s="29">
        <f>DATE(J2050,MATCH(K2050,{"Jan","Feb","Mar","Apr","May","Jun","Jul","Aug","Sep","Oct","Nov","Dec"},0),D2050)</f>
        <v>25457</v>
      </c>
      <c r="P2050" s="23">
        <f>DATEDIF(O2050,'Cleaning Summary'!$B$62,"Y")</f>
        <v>53</v>
      </c>
    </row>
    <row r="2051" spans="1:16" x14ac:dyDescent="0.35">
      <c r="A2051" s="23" t="s">
        <v>697</v>
      </c>
      <c r="B2051" s="23">
        <v>1994</v>
      </c>
      <c r="C2051" s="23" t="s">
        <v>73</v>
      </c>
      <c r="D2051" s="23">
        <v>8</v>
      </c>
      <c r="E2051" s="23">
        <v>0</v>
      </c>
      <c r="F2051" s="28">
        <v>32222.81</v>
      </c>
      <c r="G2051" s="23" t="s">
        <v>86</v>
      </c>
      <c r="H2051" s="23" t="s">
        <v>85</v>
      </c>
      <c r="I2051" s="23" t="s">
        <v>4812</v>
      </c>
      <c r="J2051" s="23">
        <f>IF(TRIM(B2051)="?",'Cleaning Summary'!$B$28,B2051)</f>
        <v>1994</v>
      </c>
      <c r="K2051" s="23" t="str">
        <f>IF(TRIM(C2051)="?",'Cleaning Summary'!$B$27,C2051)</f>
        <v>Sep</v>
      </c>
      <c r="L2051" s="23" t="str">
        <f>IF(TRIM(G2051)="?",'Cleaning Summary'!$B$40,G2051)</f>
        <v>tier - 2</v>
      </c>
      <c r="M2051" s="23" t="str">
        <f>IF(TRIM(H2051)="?",'Cleaning Summary'!$B$45,H2051)</f>
        <v>tier - 1</v>
      </c>
      <c r="N2051" s="23" t="str">
        <f>IF(TRIM(I2051)="?",'Cleaning Summary'!$B$29,I2051)</f>
        <v>R1011</v>
      </c>
      <c r="O2051" s="29">
        <f>DATE(J2051,MATCH(K2051,{"Jan","Feb","Mar","Apr","May","Jun","Jul","Aug","Sep","Oct","Nov","Dec"},0),D2051)</f>
        <v>34585</v>
      </c>
      <c r="P2051" s="23">
        <f>DATEDIF(O2051,'Cleaning Summary'!$B$62,"Y")</f>
        <v>28</v>
      </c>
    </row>
    <row r="2052" spans="1:16" x14ac:dyDescent="0.35">
      <c r="A2052" s="23" t="s">
        <v>695</v>
      </c>
      <c r="B2052" s="23">
        <v>1975</v>
      </c>
      <c r="C2052" s="23" t="s">
        <v>4809</v>
      </c>
      <c r="D2052" s="23">
        <v>17</v>
      </c>
      <c r="E2052" s="23">
        <v>1</v>
      </c>
      <c r="F2052" s="28">
        <v>32259.96</v>
      </c>
      <c r="G2052" s="23" t="s">
        <v>86</v>
      </c>
      <c r="H2052" s="23" t="s">
        <v>87</v>
      </c>
      <c r="I2052" s="23" t="s">
        <v>4808</v>
      </c>
      <c r="J2052" s="23">
        <f>IF(TRIM(B2052)="?",'Cleaning Summary'!$B$28,B2052)</f>
        <v>1975</v>
      </c>
      <c r="K2052" s="23" t="str">
        <f>IF(TRIM(C2052)="?",'Cleaning Summary'!$B$27,C2052)</f>
        <v>Dec</v>
      </c>
      <c r="L2052" s="23" t="str">
        <f>IF(TRIM(G2052)="?",'Cleaning Summary'!$B$40,G2052)</f>
        <v>tier - 2</v>
      </c>
      <c r="M2052" s="23" t="str">
        <f>IF(TRIM(H2052)="?",'Cleaning Summary'!$B$45,H2052)</f>
        <v>tier - 3</v>
      </c>
      <c r="N2052" s="23" t="str">
        <f>IF(TRIM(I2052)="?",'Cleaning Summary'!$B$29,I2052)</f>
        <v>R1012</v>
      </c>
      <c r="O2052" s="29">
        <f>DATE(J2052,MATCH(K2052,{"Jan","Feb","Mar","Apr","May","Jun","Jul","Aug","Sep","Oct","Nov","Dec"},0),D2052)</f>
        <v>27745</v>
      </c>
      <c r="P2052" s="23">
        <f>DATEDIF(O2052,'Cleaning Summary'!$B$62,"Y")</f>
        <v>47</v>
      </c>
    </row>
    <row r="2053" spans="1:16" x14ac:dyDescent="0.35">
      <c r="A2053" s="23" t="s">
        <v>693</v>
      </c>
      <c r="B2053" s="23">
        <v>1986</v>
      </c>
      <c r="C2053" s="23" t="s">
        <v>4809</v>
      </c>
      <c r="D2053" s="23">
        <v>2</v>
      </c>
      <c r="E2053" s="23">
        <v>3</v>
      </c>
      <c r="F2053" s="28">
        <v>32288.49</v>
      </c>
      <c r="G2053" s="23" t="s">
        <v>86</v>
      </c>
      <c r="H2053" s="23" t="s">
        <v>86</v>
      </c>
      <c r="I2053" s="23" t="s">
        <v>4812</v>
      </c>
      <c r="J2053" s="23">
        <f>IF(TRIM(B2053)="?",'Cleaning Summary'!$B$28,B2053)</f>
        <v>1986</v>
      </c>
      <c r="K2053" s="23" t="str">
        <f>IF(TRIM(C2053)="?",'Cleaning Summary'!$B$27,C2053)</f>
        <v>Dec</v>
      </c>
      <c r="L2053" s="23" t="str">
        <f>IF(TRIM(G2053)="?",'Cleaning Summary'!$B$40,G2053)</f>
        <v>tier - 2</v>
      </c>
      <c r="M2053" s="23" t="str">
        <f>IF(TRIM(H2053)="?",'Cleaning Summary'!$B$45,H2053)</f>
        <v>tier - 2</v>
      </c>
      <c r="N2053" s="23" t="str">
        <f>IF(TRIM(I2053)="?",'Cleaning Summary'!$B$29,I2053)</f>
        <v>R1011</v>
      </c>
      <c r="O2053" s="29">
        <f>DATE(J2053,MATCH(K2053,{"Jan","Feb","Mar","Apr","May","Jun","Jul","Aug","Sep","Oct","Nov","Dec"},0),D2053)</f>
        <v>31748</v>
      </c>
      <c r="P2053" s="23">
        <f>DATEDIF(O2053,'Cleaning Summary'!$B$62,"Y")</f>
        <v>36</v>
      </c>
    </row>
    <row r="2054" spans="1:16" x14ac:dyDescent="0.35">
      <c r="A2054" s="23" t="s">
        <v>691</v>
      </c>
      <c r="B2054" s="23">
        <v>1972</v>
      </c>
      <c r="C2054" s="23" t="s">
        <v>4811</v>
      </c>
      <c r="D2054" s="23">
        <v>19</v>
      </c>
      <c r="E2054" s="23">
        <v>0</v>
      </c>
      <c r="F2054" s="28">
        <v>32428.63</v>
      </c>
      <c r="G2054" s="23" t="s">
        <v>86</v>
      </c>
      <c r="H2054" s="23" t="s">
        <v>86</v>
      </c>
      <c r="I2054" s="23" t="s">
        <v>4812</v>
      </c>
      <c r="J2054" s="23">
        <f>IF(TRIM(B2054)="?",'Cleaning Summary'!$B$28,B2054)</f>
        <v>1972</v>
      </c>
      <c r="K2054" s="23" t="str">
        <f>IF(TRIM(C2054)="?",'Cleaning Summary'!$B$27,C2054)</f>
        <v>Oct</v>
      </c>
      <c r="L2054" s="23" t="str">
        <f>IF(TRIM(G2054)="?",'Cleaning Summary'!$B$40,G2054)</f>
        <v>tier - 2</v>
      </c>
      <c r="M2054" s="23" t="str">
        <f>IF(TRIM(H2054)="?",'Cleaning Summary'!$B$45,H2054)</f>
        <v>tier - 2</v>
      </c>
      <c r="N2054" s="23" t="str">
        <f>IF(TRIM(I2054)="?",'Cleaning Summary'!$B$29,I2054)</f>
        <v>R1011</v>
      </c>
      <c r="O2054" s="29">
        <f>DATE(J2054,MATCH(K2054,{"Jan","Feb","Mar","Apr","May","Jun","Jul","Aug","Sep","Oct","Nov","Dec"},0),D2054)</f>
        <v>26591</v>
      </c>
      <c r="P2054" s="23">
        <f>DATEDIF(O2054,'Cleaning Summary'!$B$62,"Y")</f>
        <v>50</v>
      </c>
    </row>
    <row r="2055" spans="1:16" x14ac:dyDescent="0.35">
      <c r="A2055" s="23" t="s">
        <v>689</v>
      </c>
      <c r="B2055" s="23">
        <v>1976</v>
      </c>
      <c r="C2055" s="23" t="s">
        <v>4810</v>
      </c>
      <c r="D2055" s="23">
        <v>9</v>
      </c>
      <c r="E2055" s="23">
        <v>2</v>
      </c>
      <c r="F2055" s="28">
        <v>32430.22</v>
      </c>
      <c r="G2055" s="23" t="s">
        <v>86</v>
      </c>
      <c r="H2055" s="23" t="s">
        <v>87</v>
      </c>
      <c r="I2055" s="23" t="s">
        <v>4812</v>
      </c>
      <c r="J2055" s="23">
        <f>IF(TRIM(B2055)="?",'Cleaning Summary'!$B$28,B2055)</f>
        <v>1976</v>
      </c>
      <c r="K2055" s="23" t="str">
        <f>IF(TRIM(C2055)="?",'Cleaning Summary'!$B$27,C2055)</f>
        <v>Aug</v>
      </c>
      <c r="L2055" s="23" t="str">
        <f>IF(TRIM(G2055)="?",'Cleaning Summary'!$B$40,G2055)</f>
        <v>tier - 2</v>
      </c>
      <c r="M2055" s="23" t="str">
        <f>IF(TRIM(H2055)="?",'Cleaning Summary'!$B$45,H2055)</f>
        <v>tier - 3</v>
      </c>
      <c r="N2055" s="23" t="str">
        <f>IF(TRIM(I2055)="?",'Cleaning Summary'!$B$29,I2055)</f>
        <v>R1011</v>
      </c>
      <c r="O2055" s="29">
        <f>DATE(J2055,MATCH(K2055,{"Jan","Feb","Mar","Apr","May","Jun","Jul","Aug","Sep","Oct","Nov","Dec"},0),D2055)</f>
        <v>27981</v>
      </c>
      <c r="P2055" s="23">
        <f>DATEDIF(O2055,'Cleaning Summary'!$B$62,"Y")</f>
        <v>46</v>
      </c>
    </row>
    <row r="2056" spans="1:16" x14ac:dyDescent="0.35">
      <c r="A2056" s="23" t="s">
        <v>687</v>
      </c>
      <c r="B2056" s="23">
        <v>1981</v>
      </c>
      <c r="C2056" s="23" t="s">
        <v>73</v>
      </c>
      <c r="D2056" s="23">
        <v>27</v>
      </c>
      <c r="E2056" s="23">
        <v>1</v>
      </c>
      <c r="F2056" s="28">
        <v>32462.35</v>
      </c>
      <c r="G2056" s="23" t="s">
        <v>86</v>
      </c>
      <c r="H2056" s="23" t="s">
        <v>86</v>
      </c>
      <c r="I2056" s="23" t="s">
        <v>4812</v>
      </c>
      <c r="J2056" s="23">
        <f>IF(TRIM(B2056)="?",'Cleaning Summary'!$B$28,B2056)</f>
        <v>1981</v>
      </c>
      <c r="K2056" s="23" t="str">
        <f>IF(TRIM(C2056)="?",'Cleaning Summary'!$B$27,C2056)</f>
        <v>Sep</v>
      </c>
      <c r="L2056" s="23" t="str">
        <f>IF(TRIM(G2056)="?",'Cleaning Summary'!$B$40,G2056)</f>
        <v>tier - 2</v>
      </c>
      <c r="M2056" s="23" t="str">
        <f>IF(TRIM(H2056)="?",'Cleaning Summary'!$B$45,H2056)</f>
        <v>tier - 2</v>
      </c>
      <c r="N2056" s="23" t="str">
        <f>IF(TRIM(I2056)="?",'Cleaning Summary'!$B$29,I2056)</f>
        <v>R1011</v>
      </c>
      <c r="O2056" s="29">
        <f>DATE(J2056,MATCH(K2056,{"Jan","Feb","Mar","Apr","May","Jun","Jul","Aug","Sep","Oct","Nov","Dec"},0),D2056)</f>
        <v>29856</v>
      </c>
      <c r="P2056" s="23">
        <f>DATEDIF(O2056,'Cleaning Summary'!$B$62,"Y")</f>
        <v>41</v>
      </c>
    </row>
    <row r="2057" spans="1:16" x14ac:dyDescent="0.35">
      <c r="A2057" s="23" t="s">
        <v>685</v>
      </c>
      <c r="B2057" s="23">
        <v>1976</v>
      </c>
      <c r="C2057" s="23" t="s">
        <v>73</v>
      </c>
      <c r="D2057" s="23">
        <v>19</v>
      </c>
      <c r="E2057" s="23">
        <v>2</v>
      </c>
      <c r="F2057" s="28">
        <v>32485.46</v>
      </c>
      <c r="G2057" s="23" t="s">
        <v>86</v>
      </c>
      <c r="H2057" s="23" t="s">
        <v>85</v>
      </c>
      <c r="I2057" s="23" t="s">
        <v>4812</v>
      </c>
      <c r="J2057" s="23">
        <f>IF(TRIM(B2057)="?",'Cleaning Summary'!$B$28,B2057)</f>
        <v>1976</v>
      </c>
      <c r="K2057" s="23" t="str">
        <f>IF(TRIM(C2057)="?",'Cleaning Summary'!$B$27,C2057)</f>
        <v>Sep</v>
      </c>
      <c r="L2057" s="23" t="str">
        <f>IF(TRIM(G2057)="?",'Cleaning Summary'!$B$40,G2057)</f>
        <v>tier - 2</v>
      </c>
      <c r="M2057" s="23" t="str">
        <f>IF(TRIM(H2057)="?",'Cleaning Summary'!$B$45,H2057)</f>
        <v>tier - 1</v>
      </c>
      <c r="N2057" s="23" t="str">
        <f>IF(TRIM(I2057)="?",'Cleaning Summary'!$B$29,I2057)</f>
        <v>R1011</v>
      </c>
      <c r="O2057" s="29">
        <f>DATE(J2057,MATCH(K2057,{"Jan","Feb","Mar","Apr","May","Jun","Jul","Aug","Sep","Oct","Nov","Dec"},0),D2057)</f>
        <v>28022</v>
      </c>
      <c r="P2057" s="23">
        <f>DATEDIF(O2057,'Cleaning Summary'!$B$62,"Y")</f>
        <v>46</v>
      </c>
    </row>
    <row r="2058" spans="1:16" x14ac:dyDescent="0.35">
      <c r="A2058" s="23" t="s">
        <v>683</v>
      </c>
      <c r="B2058" s="23">
        <v>2003</v>
      </c>
      <c r="C2058" s="23" t="s">
        <v>4811</v>
      </c>
      <c r="D2058" s="23">
        <v>8</v>
      </c>
      <c r="E2058" s="23">
        <v>0</v>
      </c>
      <c r="F2058" s="28">
        <v>32548.34</v>
      </c>
      <c r="G2058" s="23" t="s">
        <v>85</v>
      </c>
      <c r="H2058" s="23" t="s">
        <v>86</v>
      </c>
      <c r="I2058" s="23" t="s">
        <v>4805</v>
      </c>
      <c r="J2058" s="23">
        <f>IF(TRIM(B2058)="?",'Cleaning Summary'!$B$28,B2058)</f>
        <v>2003</v>
      </c>
      <c r="K2058" s="23" t="str">
        <f>IF(TRIM(C2058)="?",'Cleaning Summary'!$B$27,C2058)</f>
        <v>Oct</v>
      </c>
      <c r="L2058" s="23" t="str">
        <f>IF(TRIM(G2058)="?",'Cleaning Summary'!$B$40,G2058)</f>
        <v>tier - 1</v>
      </c>
      <c r="M2058" s="23" t="str">
        <f>IF(TRIM(H2058)="?",'Cleaning Summary'!$B$45,H2058)</f>
        <v>tier - 2</v>
      </c>
      <c r="N2058" s="23" t="str">
        <f>IF(TRIM(I2058)="?",'Cleaning Summary'!$B$29,I2058)</f>
        <v>R1013</v>
      </c>
      <c r="O2058" s="29">
        <f>DATE(J2058,MATCH(K2058,{"Jan","Feb","Mar","Apr","May","Jun","Jul","Aug","Sep","Oct","Nov","Dec"},0),D2058)</f>
        <v>37902</v>
      </c>
      <c r="P2058" s="23">
        <f>DATEDIF(O2058,'Cleaning Summary'!$B$62,"Y")</f>
        <v>19</v>
      </c>
    </row>
    <row r="2059" spans="1:16" x14ac:dyDescent="0.35">
      <c r="A2059" s="23" t="s">
        <v>681</v>
      </c>
      <c r="B2059" s="23">
        <v>1990</v>
      </c>
      <c r="C2059" s="23" t="s">
        <v>4804</v>
      </c>
      <c r="D2059" s="23">
        <v>13</v>
      </c>
      <c r="E2059" s="23">
        <v>3</v>
      </c>
      <c r="F2059" s="28">
        <v>32672.11</v>
      </c>
      <c r="G2059" s="23" t="s">
        <v>85</v>
      </c>
      <c r="H2059" s="23" t="s">
        <v>85</v>
      </c>
      <c r="I2059" s="23" t="s">
        <v>4812</v>
      </c>
      <c r="J2059" s="23">
        <f>IF(TRIM(B2059)="?",'Cleaning Summary'!$B$28,B2059)</f>
        <v>1990</v>
      </c>
      <c r="K2059" s="23" t="str">
        <f>IF(TRIM(C2059)="?",'Cleaning Summary'!$B$27,C2059)</f>
        <v>Jul</v>
      </c>
      <c r="L2059" s="23" t="str">
        <f>IF(TRIM(G2059)="?",'Cleaning Summary'!$B$40,G2059)</f>
        <v>tier - 1</v>
      </c>
      <c r="M2059" s="23" t="str">
        <f>IF(TRIM(H2059)="?",'Cleaning Summary'!$B$45,H2059)</f>
        <v>tier - 1</v>
      </c>
      <c r="N2059" s="23" t="str">
        <f>IF(TRIM(I2059)="?",'Cleaning Summary'!$B$29,I2059)</f>
        <v>R1011</v>
      </c>
      <c r="O2059" s="29">
        <f>DATE(J2059,MATCH(K2059,{"Jan","Feb","Mar","Apr","May","Jun","Jul","Aug","Sep","Oct","Nov","Dec"},0),D2059)</f>
        <v>33067</v>
      </c>
      <c r="P2059" s="23">
        <f>DATEDIF(O2059,'Cleaning Summary'!$B$62,"Y")</f>
        <v>32</v>
      </c>
    </row>
    <row r="2060" spans="1:16" x14ac:dyDescent="0.35">
      <c r="A2060" s="23" t="s">
        <v>679</v>
      </c>
      <c r="B2060" s="23">
        <v>1968</v>
      </c>
      <c r="C2060" s="23" t="s">
        <v>4806</v>
      </c>
      <c r="D2060" s="23">
        <v>1</v>
      </c>
      <c r="E2060" s="23">
        <v>0</v>
      </c>
      <c r="F2060" s="28">
        <v>32686.080000000002</v>
      </c>
      <c r="G2060" s="23" t="s">
        <v>86</v>
      </c>
      <c r="H2060" s="23" t="s">
        <v>87</v>
      </c>
      <c r="I2060" s="23" t="s">
        <v>4812</v>
      </c>
      <c r="J2060" s="23">
        <f>IF(TRIM(B2060)="?",'Cleaning Summary'!$B$28,B2060)</f>
        <v>1968</v>
      </c>
      <c r="K2060" s="23" t="str">
        <f>IF(TRIM(C2060)="?",'Cleaning Summary'!$B$27,C2060)</f>
        <v>Nov</v>
      </c>
      <c r="L2060" s="23" t="str">
        <f>IF(TRIM(G2060)="?",'Cleaning Summary'!$B$40,G2060)</f>
        <v>tier - 2</v>
      </c>
      <c r="M2060" s="23" t="str">
        <f>IF(TRIM(H2060)="?",'Cleaning Summary'!$B$45,H2060)</f>
        <v>tier - 3</v>
      </c>
      <c r="N2060" s="23" t="str">
        <f>IF(TRIM(I2060)="?",'Cleaning Summary'!$B$29,I2060)</f>
        <v>R1011</v>
      </c>
      <c r="O2060" s="29">
        <f>DATE(J2060,MATCH(K2060,{"Jan","Feb","Mar","Apr","May","Jun","Jul","Aug","Sep","Oct","Nov","Dec"},0),D2060)</f>
        <v>25143</v>
      </c>
      <c r="P2060" s="23">
        <f>DATEDIF(O2060,'Cleaning Summary'!$B$62,"Y")</f>
        <v>54</v>
      </c>
    </row>
    <row r="2061" spans="1:16" x14ac:dyDescent="0.35">
      <c r="A2061" s="23" t="s">
        <v>677</v>
      </c>
      <c r="B2061" s="23">
        <v>1990</v>
      </c>
      <c r="C2061" s="23" t="s">
        <v>73</v>
      </c>
      <c r="D2061" s="23">
        <v>30</v>
      </c>
      <c r="E2061" s="23">
        <v>3</v>
      </c>
      <c r="F2061" s="28">
        <v>32716.2</v>
      </c>
      <c r="G2061" s="23" t="s">
        <v>85</v>
      </c>
      <c r="H2061" s="23" t="s">
        <v>86</v>
      </c>
      <c r="I2061" s="23" t="s">
        <v>4812</v>
      </c>
      <c r="J2061" s="23">
        <f>IF(TRIM(B2061)="?",'Cleaning Summary'!$B$28,B2061)</f>
        <v>1990</v>
      </c>
      <c r="K2061" s="23" t="str">
        <f>IF(TRIM(C2061)="?",'Cleaning Summary'!$B$27,C2061)</f>
        <v>Sep</v>
      </c>
      <c r="L2061" s="23" t="str">
        <f>IF(TRIM(G2061)="?",'Cleaning Summary'!$B$40,G2061)</f>
        <v>tier - 1</v>
      </c>
      <c r="M2061" s="23" t="str">
        <f>IF(TRIM(H2061)="?",'Cleaning Summary'!$B$45,H2061)</f>
        <v>tier - 2</v>
      </c>
      <c r="N2061" s="23" t="str">
        <f>IF(TRIM(I2061)="?",'Cleaning Summary'!$B$29,I2061)</f>
        <v>R1011</v>
      </c>
      <c r="O2061" s="29">
        <f>DATE(J2061,MATCH(K2061,{"Jan","Feb","Mar","Apr","May","Jun","Jul","Aug","Sep","Oct","Nov","Dec"},0),D2061)</f>
        <v>33146</v>
      </c>
      <c r="P2061" s="23">
        <f>DATEDIF(O2061,'Cleaning Summary'!$B$62,"Y")</f>
        <v>32</v>
      </c>
    </row>
    <row r="2062" spans="1:16" x14ac:dyDescent="0.35">
      <c r="A2062" s="23" t="s">
        <v>675</v>
      </c>
      <c r="B2062" s="23">
        <v>1990</v>
      </c>
      <c r="C2062" s="23" t="s">
        <v>4804</v>
      </c>
      <c r="D2062" s="23">
        <v>9</v>
      </c>
      <c r="E2062" s="23">
        <v>2</v>
      </c>
      <c r="F2062" s="28">
        <v>32734.19</v>
      </c>
      <c r="G2062" s="23" t="s">
        <v>86</v>
      </c>
      <c r="H2062" s="23" t="s">
        <v>85</v>
      </c>
      <c r="I2062" s="23" t="s">
        <v>4808</v>
      </c>
      <c r="J2062" s="23">
        <f>IF(TRIM(B2062)="?",'Cleaning Summary'!$B$28,B2062)</f>
        <v>1990</v>
      </c>
      <c r="K2062" s="23" t="str">
        <f>IF(TRIM(C2062)="?",'Cleaning Summary'!$B$27,C2062)</f>
        <v>Jul</v>
      </c>
      <c r="L2062" s="23" t="str">
        <f>IF(TRIM(G2062)="?",'Cleaning Summary'!$B$40,G2062)</f>
        <v>tier - 2</v>
      </c>
      <c r="M2062" s="23" t="str">
        <f>IF(TRIM(H2062)="?",'Cleaning Summary'!$B$45,H2062)</f>
        <v>tier - 1</v>
      </c>
      <c r="N2062" s="23" t="str">
        <f>IF(TRIM(I2062)="?",'Cleaning Summary'!$B$29,I2062)</f>
        <v>R1012</v>
      </c>
      <c r="O2062" s="29">
        <f>DATE(J2062,MATCH(K2062,{"Jan","Feb","Mar","Apr","May","Jun","Jul","Aug","Sep","Oct","Nov","Dec"},0),D2062)</f>
        <v>33063</v>
      </c>
      <c r="P2062" s="23">
        <f>DATEDIF(O2062,'Cleaning Summary'!$B$62,"Y")</f>
        <v>32</v>
      </c>
    </row>
    <row r="2063" spans="1:16" x14ac:dyDescent="0.35">
      <c r="A2063" s="23" t="s">
        <v>673</v>
      </c>
      <c r="B2063" s="23">
        <v>1974</v>
      </c>
      <c r="C2063" s="23" t="s">
        <v>4809</v>
      </c>
      <c r="D2063" s="23">
        <v>6</v>
      </c>
      <c r="E2063" s="23">
        <v>0</v>
      </c>
      <c r="F2063" s="28">
        <v>32760.48</v>
      </c>
      <c r="G2063" s="23" t="s">
        <v>85</v>
      </c>
      <c r="H2063" s="23" t="s">
        <v>85</v>
      </c>
      <c r="I2063" s="23" t="s">
        <v>4812</v>
      </c>
      <c r="J2063" s="23">
        <f>IF(TRIM(B2063)="?",'Cleaning Summary'!$B$28,B2063)</f>
        <v>1974</v>
      </c>
      <c r="K2063" s="23" t="str">
        <f>IF(TRIM(C2063)="?",'Cleaning Summary'!$B$27,C2063)</f>
        <v>Dec</v>
      </c>
      <c r="L2063" s="23" t="str">
        <f>IF(TRIM(G2063)="?",'Cleaning Summary'!$B$40,G2063)</f>
        <v>tier - 1</v>
      </c>
      <c r="M2063" s="23" t="str">
        <f>IF(TRIM(H2063)="?",'Cleaning Summary'!$B$45,H2063)</f>
        <v>tier - 1</v>
      </c>
      <c r="N2063" s="23" t="str">
        <f>IF(TRIM(I2063)="?",'Cleaning Summary'!$B$29,I2063)</f>
        <v>R1011</v>
      </c>
      <c r="O2063" s="29">
        <f>DATE(J2063,MATCH(K2063,{"Jan","Feb","Mar","Apr","May","Jun","Jul","Aug","Sep","Oct","Nov","Dec"},0),D2063)</f>
        <v>27369</v>
      </c>
      <c r="P2063" s="23">
        <f>DATEDIF(O2063,'Cleaning Summary'!$B$62,"Y")</f>
        <v>48</v>
      </c>
    </row>
    <row r="2064" spans="1:16" x14ac:dyDescent="0.35">
      <c r="A2064" s="23" t="s">
        <v>671</v>
      </c>
      <c r="B2064" s="23">
        <v>1972</v>
      </c>
      <c r="C2064" s="23" t="s">
        <v>4806</v>
      </c>
      <c r="D2064" s="23">
        <v>7</v>
      </c>
      <c r="E2064" s="23">
        <v>0</v>
      </c>
      <c r="F2064" s="28">
        <v>32765.33</v>
      </c>
      <c r="G2064" s="23" t="s">
        <v>86</v>
      </c>
      <c r="H2064" s="23" t="s">
        <v>86</v>
      </c>
      <c r="I2064" s="23" t="s">
        <v>4808</v>
      </c>
      <c r="J2064" s="23">
        <f>IF(TRIM(B2064)="?",'Cleaning Summary'!$B$28,B2064)</f>
        <v>1972</v>
      </c>
      <c r="K2064" s="23" t="str">
        <f>IF(TRIM(C2064)="?",'Cleaning Summary'!$B$27,C2064)</f>
        <v>Nov</v>
      </c>
      <c r="L2064" s="23" t="str">
        <f>IF(TRIM(G2064)="?",'Cleaning Summary'!$B$40,G2064)</f>
        <v>tier - 2</v>
      </c>
      <c r="M2064" s="23" t="str">
        <f>IF(TRIM(H2064)="?",'Cleaning Summary'!$B$45,H2064)</f>
        <v>tier - 2</v>
      </c>
      <c r="N2064" s="23" t="str">
        <f>IF(TRIM(I2064)="?",'Cleaning Summary'!$B$29,I2064)</f>
        <v>R1012</v>
      </c>
      <c r="O2064" s="29">
        <f>DATE(J2064,MATCH(K2064,{"Jan","Feb","Mar","Apr","May","Jun","Jul","Aug","Sep","Oct","Nov","Dec"},0),D2064)</f>
        <v>26610</v>
      </c>
      <c r="P2064" s="23">
        <f>DATEDIF(O2064,'Cleaning Summary'!$B$62,"Y")</f>
        <v>50</v>
      </c>
    </row>
    <row r="2065" spans="1:16" x14ac:dyDescent="0.35">
      <c r="A2065" s="23" t="s">
        <v>669</v>
      </c>
      <c r="B2065" s="23">
        <v>1980</v>
      </c>
      <c r="C2065" s="23" t="s">
        <v>4809</v>
      </c>
      <c r="D2065" s="23">
        <v>12</v>
      </c>
      <c r="E2065" s="23">
        <v>3</v>
      </c>
      <c r="F2065" s="28">
        <v>32787.46</v>
      </c>
      <c r="G2065" s="23" t="s">
        <v>85</v>
      </c>
      <c r="H2065" s="23" t="s">
        <v>87</v>
      </c>
      <c r="I2065" s="23" t="s">
        <v>4808</v>
      </c>
      <c r="J2065" s="23">
        <f>IF(TRIM(B2065)="?",'Cleaning Summary'!$B$28,B2065)</f>
        <v>1980</v>
      </c>
      <c r="K2065" s="23" t="str">
        <f>IF(TRIM(C2065)="?",'Cleaning Summary'!$B$27,C2065)</f>
        <v>Dec</v>
      </c>
      <c r="L2065" s="23" t="str">
        <f>IF(TRIM(G2065)="?",'Cleaning Summary'!$B$40,G2065)</f>
        <v>tier - 1</v>
      </c>
      <c r="M2065" s="23" t="str">
        <f>IF(TRIM(H2065)="?",'Cleaning Summary'!$B$45,H2065)</f>
        <v>tier - 3</v>
      </c>
      <c r="N2065" s="23" t="str">
        <f>IF(TRIM(I2065)="?",'Cleaning Summary'!$B$29,I2065)</f>
        <v>R1012</v>
      </c>
      <c r="O2065" s="29">
        <f>DATE(J2065,MATCH(K2065,{"Jan","Feb","Mar","Apr","May","Jun","Jul","Aug","Sep","Oct","Nov","Dec"},0),D2065)</f>
        <v>29567</v>
      </c>
      <c r="P2065" s="23">
        <f>DATEDIF(O2065,'Cleaning Summary'!$B$62,"Y")</f>
        <v>42</v>
      </c>
    </row>
    <row r="2066" spans="1:16" x14ac:dyDescent="0.35">
      <c r="A2066" s="23" t="s">
        <v>667</v>
      </c>
      <c r="B2066" s="23">
        <v>1995</v>
      </c>
      <c r="C2066" s="23" t="s">
        <v>4809</v>
      </c>
      <c r="D2066" s="23">
        <v>4</v>
      </c>
      <c r="E2066" s="23">
        <v>0</v>
      </c>
      <c r="F2066" s="28">
        <v>32827.51</v>
      </c>
      <c r="G2066" s="23" t="s">
        <v>85</v>
      </c>
      <c r="H2066" s="23" t="s">
        <v>86</v>
      </c>
      <c r="I2066" s="23" t="s">
        <v>4812</v>
      </c>
      <c r="J2066" s="23">
        <f>IF(TRIM(B2066)="?",'Cleaning Summary'!$B$28,B2066)</f>
        <v>1995</v>
      </c>
      <c r="K2066" s="23" t="str">
        <f>IF(TRIM(C2066)="?",'Cleaning Summary'!$B$27,C2066)</f>
        <v>Dec</v>
      </c>
      <c r="L2066" s="23" t="str">
        <f>IF(TRIM(G2066)="?",'Cleaning Summary'!$B$40,G2066)</f>
        <v>tier - 1</v>
      </c>
      <c r="M2066" s="23" t="str">
        <f>IF(TRIM(H2066)="?",'Cleaning Summary'!$B$45,H2066)</f>
        <v>tier - 2</v>
      </c>
      <c r="N2066" s="23" t="str">
        <f>IF(TRIM(I2066)="?",'Cleaning Summary'!$B$29,I2066)</f>
        <v>R1011</v>
      </c>
      <c r="O2066" s="29">
        <f>DATE(J2066,MATCH(K2066,{"Jan","Feb","Mar","Apr","May","Jun","Jul","Aug","Sep","Oct","Nov","Dec"},0),D2066)</f>
        <v>35037</v>
      </c>
      <c r="P2066" s="23">
        <f>DATEDIF(O2066,'Cleaning Summary'!$B$62,"Y")</f>
        <v>27</v>
      </c>
    </row>
    <row r="2067" spans="1:16" x14ac:dyDescent="0.35">
      <c r="A2067" s="23" t="s">
        <v>665</v>
      </c>
      <c r="B2067" s="23">
        <v>1981</v>
      </c>
      <c r="C2067" s="23" t="s">
        <v>4806</v>
      </c>
      <c r="D2067" s="23">
        <v>17</v>
      </c>
      <c r="E2067" s="23">
        <v>1</v>
      </c>
      <c r="F2067" s="28">
        <v>32906.69</v>
      </c>
      <c r="G2067" s="23" t="s">
        <v>86</v>
      </c>
      <c r="H2067" s="23" t="s">
        <v>87</v>
      </c>
      <c r="I2067" s="23" t="s">
        <v>4812</v>
      </c>
      <c r="J2067" s="23">
        <f>IF(TRIM(B2067)="?",'Cleaning Summary'!$B$28,B2067)</f>
        <v>1981</v>
      </c>
      <c r="K2067" s="23" t="str">
        <f>IF(TRIM(C2067)="?",'Cleaning Summary'!$B$27,C2067)</f>
        <v>Nov</v>
      </c>
      <c r="L2067" s="23" t="str">
        <f>IF(TRIM(G2067)="?",'Cleaning Summary'!$B$40,G2067)</f>
        <v>tier - 2</v>
      </c>
      <c r="M2067" s="23" t="str">
        <f>IF(TRIM(H2067)="?",'Cleaning Summary'!$B$45,H2067)</f>
        <v>tier - 3</v>
      </c>
      <c r="N2067" s="23" t="str">
        <f>IF(TRIM(I2067)="?",'Cleaning Summary'!$B$29,I2067)</f>
        <v>R1011</v>
      </c>
      <c r="O2067" s="29">
        <f>DATE(J2067,MATCH(K2067,{"Jan","Feb","Mar","Apr","May","Jun","Jul","Aug","Sep","Oct","Nov","Dec"},0),D2067)</f>
        <v>29907</v>
      </c>
      <c r="P2067" s="23">
        <f>DATEDIF(O2067,'Cleaning Summary'!$B$62,"Y")</f>
        <v>41</v>
      </c>
    </row>
    <row r="2068" spans="1:16" x14ac:dyDescent="0.35">
      <c r="A2068" s="23" t="s">
        <v>663</v>
      </c>
      <c r="B2068" s="23">
        <v>1971</v>
      </c>
      <c r="C2068" s="23" t="s">
        <v>4810</v>
      </c>
      <c r="D2068" s="23">
        <v>24</v>
      </c>
      <c r="E2068" s="23">
        <v>0</v>
      </c>
      <c r="F2068" s="28">
        <v>32947.629999999997</v>
      </c>
      <c r="G2068" s="23" t="s">
        <v>86</v>
      </c>
      <c r="H2068" s="23" t="s">
        <v>85</v>
      </c>
      <c r="I2068" s="23" t="s">
        <v>4812</v>
      </c>
      <c r="J2068" s="23">
        <f>IF(TRIM(B2068)="?",'Cleaning Summary'!$B$28,B2068)</f>
        <v>1971</v>
      </c>
      <c r="K2068" s="23" t="str">
        <f>IF(TRIM(C2068)="?",'Cleaning Summary'!$B$27,C2068)</f>
        <v>Aug</v>
      </c>
      <c r="L2068" s="23" t="str">
        <f>IF(TRIM(G2068)="?",'Cleaning Summary'!$B$40,G2068)</f>
        <v>tier - 2</v>
      </c>
      <c r="M2068" s="23" t="str">
        <f>IF(TRIM(H2068)="?",'Cleaning Summary'!$B$45,H2068)</f>
        <v>tier - 1</v>
      </c>
      <c r="N2068" s="23" t="str">
        <f>IF(TRIM(I2068)="?",'Cleaning Summary'!$B$29,I2068)</f>
        <v>R1011</v>
      </c>
      <c r="O2068" s="29">
        <f>DATE(J2068,MATCH(K2068,{"Jan","Feb","Mar","Apr","May","Jun","Jul","Aug","Sep","Oct","Nov","Dec"},0),D2068)</f>
        <v>26169</v>
      </c>
      <c r="P2068" s="23">
        <f>DATEDIF(O2068,'Cleaning Summary'!$B$62,"Y")</f>
        <v>51</v>
      </c>
    </row>
    <row r="2069" spans="1:16" x14ac:dyDescent="0.35">
      <c r="A2069" s="23" t="s">
        <v>661</v>
      </c>
      <c r="B2069" s="23">
        <v>1995</v>
      </c>
      <c r="C2069" s="23" t="s">
        <v>4804</v>
      </c>
      <c r="D2069" s="23">
        <v>8</v>
      </c>
      <c r="E2069" s="23">
        <v>0</v>
      </c>
      <c r="F2069" s="28">
        <v>33017.46</v>
      </c>
      <c r="G2069" s="23" t="s">
        <v>85</v>
      </c>
      <c r="H2069" s="23" t="s">
        <v>85</v>
      </c>
      <c r="I2069" s="23" t="s">
        <v>4812</v>
      </c>
      <c r="J2069" s="23">
        <f>IF(TRIM(B2069)="?",'Cleaning Summary'!$B$28,B2069)</f>
        <v>1995</v>
      </c>
      <c r="K2069" s="23" t="str">
        <f>IF(TRIM(C2069)="?",'Cleaning Summary'!$B$27,C2069)</f>
        <v>Jul</v>
      </c>
      <c r="L2069" s="23" t="str">
        <f>IF(TRIM(G2069)="?",'Cleaning Summary'!$B$40,G2069)</f>
        <v>tier - 1</v>
      </c>
      <c r="M2069" s="23" t="str">
        <f>IF(TRIM(H2069)="?",'Cleaning Summary'!$B$45,H2069)</f>
        <v>tier - 1</v>
      </c>
      <c r="N2069" s="23" t="str">
        <f>IF(TRIM(I2069)="?",'Cleaning Summary'!$B$29,I2069)</f>
        <v>R1011</v>
      </c>
      <c r="O2069" s="29">
        <f>DATE(J2069,MATCH(K2069,{"Jan","Feb","Mar","Apr","May","Jun","Jul","Aug","Sep","Oct","Nov","Dec"},0),D2069)</f>
        <v>34888</v>
      </c>
      <c r="P2069" s="23">
        <f>DATEDIF(O2069,'Cleaning Summary'!$B$62,"Y")</f>
        <v>27</v>
      </c>
    </row>
    <row r="2070" spans="1:16" x14ac:dyDescent="0.35">
      <c r="A2070" s="23" t="s">
        <v>659</v>
      </c>
      <c r="B2070" s="23">
        <v>1967</v>
      </c>
      <c r="C2070" s="23" t="s">
        <v>4804</v>
      </c>
      <c r="D2070" s="23">
        <v>10</v>
      </c>
      <c r="E2070" s="23">
        <v>0</v>
      </c>
      <c r="F2070" s="28">
        <v>33025.32</v>
      </c>
      <c r="G2070" s="23" t="s">
        <v>86</v>
      </c>
      <c r="H2070" s="23" t="s">
        <v>87</v>
      </c>
      <c r="I2070" s="23" t="s">
        <v>4812</v>
      </c>
      <c r="J2070" s="23">
        <f>IF(TRIM(B2070)="?",'Cleaning Summary'!$B$28,B2070)</f>
        <v>1967</v>
      </c>
      <c r="K2070" s="23" t="str">
        <f>IF(TRIM(C2070)="?",'Cleaning Summary'!$B$27,C2070)</f>
        <v>Jul</v>
      </c>
      <c r="L2070" s="23" t="str">
        <f>IF(TRIM(G2070)="?",'Cleaning Summary'!$B$40,G2070)</f>
        <v>tier - 2</v>
      </c>
      <c r="M2070" s="23" t="str">
        <f>IF(TRIM(H2070)="?",'Cleaning Summary'!$B$45,H2070)</f>
        <v>tier - 3</v>
      </c>
      <c r="N2070" s="23" t="str">
        <f>IF(TRIM(I2070)="?",'Cleaning Summary'!$B$29,I2070)</f>
        <v>R1011</v>
      </c>
      <c r="O2070" s="29">
        <f>DATE(J2070,MATCH(K2070,{"Jan","Feb","Mar","Apr","May","Jun","Jul","Aug","Sep","Oct","Nov","Dec"},0),D2070)</f>
        <v>24663</v>
      </c>
      <c r="P2070" s="23">
        <f>DATEDIF(O2070,'Cleaning Summary'!$B$62,"Y")</f>
        <v>55</v>
      </c>
    </row>
    <row r="2071" spans="1:16" x14ac:dyDescent="0.35">
      <c r="A2071" s="23" t="s">
        <v>657</v>
      </c>
      <c r="B2071" s="23">
        <v>1994</v>
      </c>
      <c r="C2071" s="23" t="s">
        <v>4804</v>
      </c>
      <c r="D2071" s="23">
        <v>28</v>
      </c>
      <c r="E2071" s="23">
        <v>0</v>
      </c>
      <c r="F2071" s="28">
        <v>33057.230000000003</v>
      </c>
      <c r="G2071" s="23" t="s">
        <v>85</v>
      </c>
      <c r="H2071" s="23" t="s">
        <v>86</v>
      </c>
      <c r="I2071" s="23" t="s">
        <v>4812</v>
      </c>
      <c r="J2071" s="23">
        <f>IF(TRIM(B2071)="?",'Cleaning Summary'!$B$28,B2071)</f>
        <v>1994</v>
      </c>
      <c r="K2071" s="23" t="str">
        <f>IF(TRIM(C2071)="?",'Cleaning Summary'!$B$27,C2071)</f>
        <v>Jul</v>
      </c>
      <c r="L2071" s="23" t="str">
        <f>IF(TRIM(G2071)="?",'Cleaning Summary'!$B$40,G2071)</f>
        <v>tier - 1</v>
      </c>
      <c r="M2071" s="23" t="str">
        <f>IF(TRIM(H2071)="?",'Cleaning Summary'!$B$45,H2071)</f>
        <v>tier - 2</v>
      </c>
      <c r="N2071" s="23" t="str">
        <f>IF(TRIM(I2071)="?",'Cleaning Summary'!$B$29,I2071)</f>
        <v>R1011</v>
      </c>
      <c r="O2071" s="29">
        <f>DATE(J2071,MATCH(K2071,{"Jan","Feb","Mar","Apr","May","Jun","Jul","Aug","Sep","Oct","Nov","Dec"},0),D2071)</f>
        <v>34543</v>
      </c>
      <c r="P2071" s="23">
        <f>DATEDIF(O2071,'Cleaning Summary'!$B$62,"Y")</f>
        <v>28</v>
      </c>
    </row>
    <row r="2072" spans="1:16" x14ac:dyDescent="0.35">
      <c r="A2072" s="23" t="s">
        <v>655</v>
      </c>
      <c r="B2072" s="23">
        <v>1962</v>
      </c>
      <c r="C2072" s="23" t="s">
        <v>4804</v>
      </c>
      <c r="D2072" s="23">
        <v>1</v>
      </c>
      <c r="E2072" s="23">
        <v>0</v>
      </c>
      <c r="F2072" s="28">
        <v>33074.94</v>
      </c>
      <c r="G2072" s="23" t="s">
        <v>85</v>
      </c>
      <c r="H2072" s="23" t="s">
        <v>86</v>
      </c>
      <c r="I2072" s="23" t="s">
        <v>4812</v>
      </c>
      <c r="J2072" s="23">
        <f>IF(TRIM(B2072)="?",'Cleaning Summary'!$B$28,B2072)</f>
        <v>1962</v>
      </c>
      <c r="K2072" s="23" t="str">
        <f>IF(TRIM(C2072)="?",'Cleaning Summary'!$B$27,C2072)</f>
        <v>Jul</v>
      </c>
      <c r="L2072" s="23" t="str">
        <f>IF(TRIM(G2072)="?",'Cleaning Summary'!$B$40,G2072)</f>
        <v>tier - 1</v>
      </c>
      <c r="M2072" s="23" t="str">
        <f>IF(TRIM(H2072)="?",'Cleaning Summary'!$B$45,H2072)</f>
        <v>tier - 2</v>
      </c>
      <c r="N2072" s="23" t="str">
        <f>IF(TRIM(I2072)="?",'Cleaning Summary'!$B$29,I2072)</f>
        <v>R1011</v>
      </c>
      <c r="O2072" s="29">
        <f>DATE(J2072,MATCH(K2072,{"Jan","Feb","Mar","Apr","May","Jun","Jul","Aug","Sep","Oct","Nov","Dec"},0),D2072)</f>
        <v>22828</v>
      </c>
      <c r="P2072" s="23">
        <f>DATEDIF(O2072,'Cleaning Summary'!$B$62,"Y")</f>
        <v>60</v>
      </c>
    </row>
    <row r="2073" spans="1:16" x14ac:dyDescent="0.35">
      <c r="A2073" s="23" t="s">
        <v>653</v>
      </c>
      <c r="B2073" s="23">
        <v>1969</v>
      </c>
      <c r="C2073" s="23" t="s">
        <v>4811</v>
      </c>
      <c r="D2073" s="23">
        <v>30</v>
      </c>
      <c r="E2073" s="23">
        <v>0</v>
      </c>
      <c r="F2073" s="28">
        <v>33090.660000000003</v>
      </c>
      <c r="G2073" s="23" t="s">
        <v>86</v>
      </c>
      <c r="H2073" s="23" t="s">
        <v>86</v>
      </c>
      <c r="I2073" s="23" t="s">
        <v>4812</v>
      </c>
      <c r="J2073" s="23">
        <f>IF(TRIM(B2073)="?",'Cleaning Summary'!$B$28,B2073)</f>
        <v>1969</v>
      </c>
      <c r="K2073" s="23" t="str">
        <f>IF(TRIM(C2073)="?",'Cleaning Summary'!$B$27,C2073)</f>
        <v>Oct</v>
      </c>
      <c r="L2073" s="23" t="str">
        <f>IF(TRIM(G2073)="?",'Cleaning Summary'!$B$40,G2073)</f>
        <v>tier - 2</v>
      </c>
      <c r="M2073" s="23" t="str">
        <f>IF(TRIM(H2073)="?",'Cleaning Summary'!$B$45,H2073)</f>
        <v>tier - 2</v>
      </c>
      <c r="N2073" s="23" t="str">
        <f>IF(TRIM(I2073)="?",'Cleaning Summary'!$B$29,I2073)</f>
        <v>R1011</v>
      </c>
      <c r="O2073" s="29">
        <f>DATE(J2073,MATCH(K2073,{"Jan","Feb","Mar","Apr","May","Jun","Jul","Aug","Sep","Oct","Nov","Dec"},0),D2073)</f>
        <v>25506</v>
      </c>
      <c r="P2073" s="23">
        <f>DATEDIF(O2073,'Cleaning Summary'!$B$62,"Y")</f>
        <v>53</v>
      </c>
    </row>
    <row r="2074" spans="1:16" x14ac:dyDescent="0.35">
      <c r="A2074" s="23" t="s">
        <v>651</v>
      </c>
      <c r="B2074" s="23">
        <v>1985</v>
      </c>
      <c r="C2074" s="23" t="s">
        <v>4804</v>
      </c>
      <c r="D2074" s="23">
        <v>15</v>
      </c>
      <c r="E2074" s="23">
        <v>3</v>
      </c>
      <c r="F2074" s="28">
        <v>33121</v>
      </c>
      <c r="G2074" s="23" t="s">
        <v>86</v>
      </c>
      <c r="H2074" s="23" t="s">
        <v>85</v>
      </c>
      <c r="I2074" s="23" t="s">
        <v>4812</v>
      </c>
      <c r="J2074" s="23">
        <f>IF(TRIM(B2074)="?",'Cleaning Summary'!$B$28,B2074)</f>
        <v>1985</v>
      </c>
      <c r="K2074" s="23" t="str">
        <f>IF(TRIM(C2074)="?",'Cleaning Summary'!$B$27,C2074)</f>
        <v>Jul</v>
      </c>
      <c r="L2074" s="23" t="str">
        <f>IF(TRIM(G2074)="?",'Cleaning Summary'!$B$40,G2074)</f>
        <v>tier - 2</v>
      </c>
      <c r="M2074" s="23" t="str">
        <f>IF(TRIM(H2074)="?",'Cleaning Summary'!$B$45,H2074)</f>
        <v>tier - 1</v>
      </c>
      <c r="N2074" s="23" t="str">
        <f>IF(TRIM(I2074)="?",'Cleaning Summary'!$B$29,I2074)</f>
        <v>R1011</v>
      </c>
      <c r="O2074" s="29">
        <f>DATE(J2074,MATCH(K2074,{"Jan","Feb","Mar","Apr","May","Jun","Jul","Aug","Sep","Oct","Nov","Dec"},0),D2074)</f>
        <v>31243</v>
      </c>
      <c r="P2074" s="23">
        <f>DATEDIF(O2074,'Cleaning Summary'!$B$62,"Y")</f>
        <v>37</v>
      </c>
    </row>
    <row r="2075" spans="1:16" x14ac:dyDescent="0.35">
      <c r="A2075" s="23" t="s">
        <v>649</v>
      </c>
      <c r="B2075" s="23">
        <v>1990</v>
      </c>
      <c r="C2075" s="23" t="s">
        <v>4811</v>
      </c>
      <c r="D2075" s="23">
        <v>12</v>
      </c>
      <c r="E2075" s="23">
        <v>3</v>
      </c>
      <c r="F2075" s="28">
        <v>33292.83</v>
      </c>
      <c r="G2075" s="23" t="s">
        <v>86</v>
      </c>
      <c r="H2075" s="23" t="s">
        <v>85</v>
      </c>
      <c r="I2075" s="23" t="s">
        <v>4812</v>
      </c>
      <c r="J2075" s="23">
        <f>IF(TRIM(B2075)="?",'Cleaning Summary'!$B$28,B2075)</f>
        <v>1990</v>
      </c>
      <c r="K2075" s="23" t="str">
        <f>IF(TRIM(C2075)="?",'Cleaning Summary'!$B$27,C2075)</f>
        <v>Oct</v>
      </c>
      <c r="L2075" s="23" t="str">
        <f>IF(TRIM(G2075)="?",'Cleaning Summary'!$B$40,G2075)</f>
        <v>tier - 2</v>
      </c>
      <c r="M2075" s="23" t="str">
        <f>IF(TRIM(H2075)="?",'Cleaning Summary'!$B$45,H2075)</f>
        <v>tier - 1</v>
      </c>
      <c r="N2075" s="23" t="str">
        <f>IF(TRIM(I2075)="?",'Cleaning Summary'!$B$29,I2075)</f>
        <v>R1011</v>
      </c>
      <c r="O2075" s="29">
        <f>DATE(J2075,MATCH(K2075,{"Jan","Feb","Mar","Apr","May","Jun","Jul","Aug","Sep","Oct","Nov","Dec"},0),D2075)</f>
        <v>33158</v>
      </c>
      <c r="P2075" s="23">
        <f>DATEDIF(O2075,'Cleaning Summary'!$B$62,"Y")</f>
        <v>32</v>
      </c>
    </row>
    <row r="2076" spans="1:16" x14ac:dyDescent="0.35">
      <c r="A2076" s="23" t="s">
        <v>647</v>
      </c>
      <c r="B2076" s="23">
        <v>2003</v>
      </c>
      <c r="C2076" s="23" t="s">
        <v>4806</v>
      </c>
      <c r="D2076" s="23">
        <v>28</v>
      </c>
      <c r="E2076" s="23">
        <v>0</v>
      </c>
      <c r="F2076" s="28">
        <v>33307.550000000003</v>
      </c>
      <c r="G2076" s="23" t="s">
        <v>86</v>
      </c>
      <c r="H2076" s="23" t="s">
        <v>87</v>
      </c>
      <c r="I2076" s="23" t="s">
        <v>4808</v>
      </c>
      <c r="J2076" s="23">
        <f>IF(TRIM(B2076)="?",'Cleaning Summary'!$B$28,B2076)</f>
        <v>2003</v>
      </c>
      <c r="K2076" s="23" t="str">
        <f>IF(TRIM(C2076)="?",'Cleaning Summary'!$B$27,C2076)</f>
        <v>Nov</v>
      </c>
      <c r="L2076" s="23" t="str">
        <f>IF(TRIM(G2076)="?",'Cleaning Summary'!$B$40,G2076)</f>
        <v>tier - 2</v>
      </c>
      <c r="M2076" s="23" t="str">
        <f>IF(TRIM(H2076)="?",'Cleaning Summary'!$B$45,H2076)</f>
        <v>tier - 3</v>
      </c>
      <c r="N2076" s="23" t="str">
        <f>IF(TRIM(I2076)="?",'Cleaning Summary'!$B$29,I2076)</f>
        <v>R1012</v>
      </c>
      <c r="O2076" s="29">
        <f>DATE(J2076,MATCH(K2076,{"Jan","Feb","Mar","Apr","May","Jun","Jul","Aug","Sep","Oct","Nov","Dec"},0),D2076)</f>
        <v>37953</v>
      </c>
      <c r="P2076" s="23">
        <f>DATEDIF(O2076,'Cleaning Summary'!$B$62,"Y")</f>
        <v>19</v>
      </c>
    </row>
    <row r="2077" spans="1:16" x14ac:dyDescent="0.35">
      <c r="A2077" s="23" t="s">
        <v>645</v>
      </c>
      <c r="B2077" s="23">
        <v>1972</v>
      </c>
      <c r="C2077" s="23" t="s">
        <v>73</v>
      </c>
      <c r="D2077" s="23">
        <v>5</v>
      </c>
      <c r="E2077" s="23">
        <v>0</v>
      </c>
      <c r="F2077" s="28">
        <v>33344.449999999997</v>
      </c>
      <c r="G2077" s="23" t="s">
        <v>86</v>
      </c>
      <c r="H2077" s="23" t="s">
        <v>87</v>
      </c>
      <c r="I2077" s="23" t="s">
        <v>4812</v>
      </c>
      <c r="J2077" s="23">
        <f>IF(TRIM(B2077)="?",'Cleaning Summary'!$B$28,B2077)</f>
        <v>1972</v>
      </c>
      <c r="K2077" s="23" t="str">
        <f>IF(TRIM(C2077)="?",'Cleaning Summary'!$B$27,C2077)</f>
        <v>Sep</v>
      </c>
      <c r="L2077" s="23" t="str">
        <f>IF(TRIM(G2077)="?",'Cleaning Summary'!$B$40,G2077)</f>
        <v>tier - 2</v>
      </c>
      <c r="M2077" s="23" t="str">
        <f>IF(TRIM(H2077)="?",'Cleaning Summary'!$B$45,H2077)</f>
        <v>tier - 3</v>
      </c>
      <c r="N2077" s="23" t="str">
        <f>IF(TRIM(I2077)="?",'Cleaning Summary'!$B$29,I2077)</f>
        <v>R1011</v>
      </c>
      <c r="O2077" s="29">
        <f>DATE(J2077,MATCH(K2077,{"Jan","Feb","Mar","Apr","May","Jun","Jul","Aug","Sep","Oct","Nov","Dec"},0),D2077)</f>
        <v>26547</v>
      </c>
      <c r="P2077" s="23">
        <f>DATEDIF(O2077,'Cleaning Summary'!$B$62,"Y")</f>
        <v>50</v>
      </c>
    </row>
    <row r="2078" spans="1:16" x14ac:dyDescent="0.35">
      <c r="A2078" s="23" t="s">
        <v>643</v>
      </c>
      <c r="B2078" s="23">
        <v>1985</v>
      </c>
      <c r="C2078" s="23" t="s">
        <v>4809</v>
      </c>
      <c r="D2078" s="23">
        <v>7</v>
      </c>
      <c r="E2078" s="23">
        <v>3</v>
      </c>
      <c r="F2078" s="28">
        <v>33450.99</v>
      </c>
      <c r="G2078" s="23" t="s">
        <v>86</v>
      </c>
      <c r="H2078" s="23" t="s">
        <v>86</v>
      </c>
      <c r="I2078" s="23" t="s">
        <v>4812</v>
      </c>
      <c r="J2078" s="23">
        <f>IF(TRIM(B2078)="?",'Cleaning Summary'!$B$28,B2078)</f>
        <v>1985</v>
      </c>
      <c r="K2078" s="23" t="str">
        <f>IF(TRIM(C2078)="?",'Cleaning Summary'!$B$27,C2078)</f>
        <v>Dec</v>
      </c>
      <c r="L2078" s="23" t="str">
        <f>IF(TRIM(G2078)="?",'Cleaning Summary'!$B$40,G2078)</f>
        <v>tier - 2</v>
      </c>
      <c r="M2078" s="23" t="str">
        <f>IF(TRIM(H2078)="?",'Cleaning Summary'!$B$45,H2078)</f>
        <v>tier - 2</v>
      </c>
      <c r="N2078" s="23" t="str">
        <f>IF(TRIM(I2078)="?",'Cleaning Summary'!$B$29,I2078)</f>
        <v>R1011</v>
      </c>
      <c r="O2078" s="29">
        <f>DATE(J2078,MATCH(K2078,{"Jan","Feb","Mar","Apr","May","Jun","Jul","Aug","Sep","Oct","Nov","Dec"},0),D2078)</f>
        <v>31388</v>
      </c>
      <c r="P2078" s="23">
        <f>DATEDIF(O2078,'Cleaning Summary'!$B$62,"Y")</f>
        <v>37</v>
      </c>
    </row>
    <row r="2079" spans="1:16" x14ac:dyDescent="0.35">
      <c r="A2079" s="23" t="s">
        <v>641</v>
      </c>
      <c r="B2079" s="23">
        <v>1970</v>
      </c>
      <c r="C2079" s="23" t="s">
        <v>4807</v>
      </c>
      <c r="D2079" s="23">
        <v>18</v>
      </c>
      <c r="E2079" s="23">
        <v>2</v>
      </c>
      <c r="F2079" s="28">
        <v>33471.97</v>
      </c>
      <c r="G2079" s="23" t="s">
        <v>86</v>
      </c>
      <c r="H2079" s="23" t="s">
        <v>86</v>
      </c>
      <c r="I2079" s="23" t="s">
        <v>4808</v>
      </c>
      <c r="J2079" s="23">
        <f>IF(TRIM(B2079)="?",'Cleaning Summary'!$B$28,B2079)</f>
        <v>1970</v>
      </c>
      <c r="K2079" s="23" t="str">
        <f>IF(TRIM(C2079)="?",'Cleaning Summary'!$B$27,C2079)</f>
        <v>Jun</v>
      </c>
      <c r="L2079" s="23" t="str">
        <f>IF(TRIM(G2079)="?",'Cleaning Summary'!$B$40,G2079)</f>
        <v>tier - 2</v>
      </c>
      <c r="M2079" s="23" t="str">
        <f>IF(TRIM(H2079)="?",'Cleaning Summary'!$B$45,H2079)</f>
        <v>tier - 2</v>
      </c>
      <c r="N2079" s="23" t="str">
        <f>IF(TRIM(I2079)="?",'Cleaning Summary'!$B$29,I2079)</f>
        <v>R1012</v>
      </c>
      <c r="O2079" s="29">
        <f>DATE(J2079,MATCH(K2079,{"Jan","Feb","Mar","Apr","May","Jun","Jul","Aug","Sep","Oct","Nov","Dec"},0),D2079)</f>
        <v>25737</v>
      </c>
      <c r="P2079" s="23">
        <f>DATEDIF(O2079,'Cleaning Summary'!$B$62,"Y")</f>
        <v>52</v>
      </c>
    </row>
    <row r="2080" spans="1:16" x14ac:dyDescent="0.35">
      <c r="A2080" s="23" t="s">
        <v>639</v>
      </c>
      <c r="B2080" s="23">
        <v>2002</v>
      </c>
      <c r="C2080" s="23" t="s">
        <v>4810</v>
      </c>
      <c r="D2080" s="23">
        <v>25</v>
      </c>
      <c r="E2080" s="23">
        <v>0</v>
      </c>
      <c r="F2080" s="28">
        <v>33475.82</v>
      </c>
      <c r="G2080" s="23" t="s">
        <v>85</v>
      </c>
      <c r="H2080" s="23" t="s">
        <v>85</v>
      </c>
      <c r="I2080" s="23" t="s">
        <v>4816</v>
      </c>
      <c r="J2080" s="23">
        <f>IF(TRIM(B2080)="?",'Cleaning Summary'!$B$28,B2080)</f>
        <v>2002</v>
      </c>
      <c r="K2080" s="23" t="str">
        <f>IF(TRIM(C2080)="?",'Cleaning Summary'!$B$27,C2080)</f>
        <v>Aug</v>
      </c>
      <c r="L2080" s="23" t="str">
        <f>IF(TRIM(G2080)="?",'Cleaning Summary'!$B$40,G2080)</f>
        <v>tier - 1</v>
      </c>
      <c r="M2080" s="23" t="str">
        <f>IF(TRIM(H2080)="?",'Cleaning Summary'!$B$45,H2080)</f>
        <v>tier - 1</v>
      </c>
      <c r="N2080" s="23" t="str">
        <f>IF(TRIM(I2080)="?",'Cleaning Summary'!$B$29,I2080)</f>
        <v>R1018</v>
      </c>
      <c r="O2080" s="29">
        <f>DATE(J2080,MATCH(K2080,{"Jan","Feb","Mar","Apr","May","Jun","Jul","Aug","Sep","Oct","Nov","Dec"},0),D2080)</f>
        <v>37493</v>
      </c>
      <c r="P2080" s="23">
        <f>DATEDIF(O2080,'Cleaning Summary'!$B$62,"Y")</f>
        <v>20</v>
      </c>
    </row>
    <row r="2081" spans="1:16" x14ac:dyDescent="0.35">
      <c r="A2081" s="23" t="s">
        <v>637</v>
      </c>
      <c r="B2081" s="23">
        <v>1984</v>
      </c>
      <c r="C2081" s="23" t="s">
        <v>4804</v>
      </c>
      <c r="D2081" s="23">
        <v>22</v>
      </c>
      <c r="E2081" s="23">
        <v>3</v>
      </c>
      <c r="F2081" s="28">
        <v>33527.1</v>
      </c>
      <c r="G2081" s="23" t="s">
        <v>86</v>
      </c>
      <c r="H2081" s="23" t="s">
        <v>87</v>
      </c>
      <c r="I2081" s="23" t="s">
        <v>4812</v>
      </c>
      <c r="J2081" s="23">
        <f>IF(TRIM(B2081)="?",'Cleaning Summary'!$B$28,B2081)</f>
        <v>1984</v>
      </c>
      <c r="K2081" s="23" t="str">
        <f>IF(TRIM(C2081)="?",'Cleaning Summary'!$B$27,C2081)</f>
        <v>Jul</v>
      </c>
      <c r="L2081" s="23" t="str">
        <f>IF(TRIM(G2081)="?",'Cleaning Summary'!$B$40,G2081)</f>
        <v>tier - 2</v>
      </c>
      <c r="M2081" s="23" t="str">
        <f>IF(TRIM(H2081)="?",'Cleaning Summary'!$B$45,H2081)</f>
        <v>tier - 3</v>
      </c>
      <c r="N2081" s="23" t="str">
        <f>IF(TRIM(I2081)="?",'Cleaning Summary'!$B$29,I2081)</f>
        <v>R1011</v>
      </c>
      <c r="O2081" s="29">
        <f>DATE(J2081,MATCH(K2081,{"Jan","Feb","Mar","Apr","May","Jun","Jul","Aug","Sep","Oct","Nov","Dec"},0),D2081)</f>
        <v>30885</v>
      </c>
      <c r="P2081" s="23">
        <f>DATEDIF(O2081,'Cleaning Summary'!$B$62,"Y")</f>
        <v>38</v>
      </c>
    </row>
    <row r="2082" spans="1:16" x14ac:dyDescent="0.35">
      <c r="A2082" s="23" t="s">
        <v>635</v>
      </c>
      <c r="B2082" s="23">
        <v>2003</v>
      </c>
      <c r="C2082" s="23" t="s">
        <v>73</v>
      </c>
      <c r="D2082" s="23">
        <v>9</v>
      </c>
      <c r="E2082" s="23">
        <v>0</v>
      </c>
      <c r="F2082" s="28">
        <v>33611.71</v>
      </c>
      <c r="G2082" s="23" t="s">
        <v>85</v>
      </c>
      <c r="H2082" s="23" t="s">
        <v>86</v>
      </c>
      <c r="I2082" s="23" t="s">
        <v>4812</v>
      </c>
      <c r="J2082" s="23">
        <f>IF(TRIM(B2082)="?",'Cleaning Summary'!$B$28,B2082)</f>
        <v>2003</v>
      </c>
      <c r="K2082" s="23" t="str">
        <f>IF(TRIM(C2082)="?",'Cleaning Summary'!$B$27,C2082)</f>
        <v>Sep</v>
      </c>
      <c r="L2082" s="23" t="str">
        <f>IF(TRIM(G2082)="?",'Cleaning Summary'!$B$40,G2082)</f>
        <v>tier - 1</v>
      </c>
      <c r="M2082" s="23" t="str">
        <f>IF(TRIM(H2082)="?",'Cleaning Summary'!$B$45,H2082)</f>
        <v>tier - 2</v>
      </c>
      <c r="N2082" s="23" t="str">
        <f>IF(TRIM(I2082)="?",'Cleaning Summary'!$B$29,I2082)</f>
        <v>R1011</v>
      </c>
      <c r="O2082" s="29">
        <f>DATE(J2082,MATCH(K2082,{"Jan","Feb","Mar","Apr","May","Jun","Jul","Aug","Sep","Oct","Nov","Dec"},0),D2082)</f>
        <v>37873</v>
      </c>
      <c r="P2082" s="23">
        <f>DATEDIF(O2082,'Cleaning Summary'!$B$62,"Y")</f>
        <v>19</v>
      </c>
    </row>
    <row r="2083" spans="1:16" x14ac:dyDescent="0.35">
      <c r="A2083" s="23" t="s">
        <v>633</v>
      </c>
      <c r="B2083" s="23">
        <v>1993</v>
      </c>
      <c r="C2083" s="23" t="s">
        <v>4806</v>
      </c>
      <c r="D2083" s="23">
        <v>28</v>
      </c>
      <c r="E2083" s="23">
        <v>0</v>
      </c>
      <c r="F2083" s="28">
        <v>33707.550000000003</v>
      </c>
      <c r="G2083" s="23" t="s">
        <v>86</v>
      </c>
      <c r="H2083" s="23" t="s">
        <v>86</v>
      </c>
      <c r="I2083" s="23" t="s">
        <v>4812</v>
      </c>
      <c r="J2083" s="23">
        <f>IF(TRIM(B2083)="?",'Cleaning Summary'!$B$28,B2083)</f>
        <v>1993</v>
      </c>
      <c r="K2083" s="23" t="str">
        <f>IF(TRIM(C2083)="?",'Cleaning Summary'!$B$27,C2083)</f>
        <v>Nov</v>
      </c>
      <c r="L2083" s="23" t="str">
        <f>IF(TRIM(G2083)="?",'Cleaning Summary'!$B$40,G2083)</f>
        <v>tier - 2</v>
      </c>
      <c r="M2083" s="23" t="str">
        <f>IF(TRIM(H2083)="?",'Cleaning Summary'!$B$45,H2083)</f>
        <v>tier - 2</v>
      </c>
      <c r="N2083" s="23" t="str">
        <f>IF(TRIM(I2083)="?",'Cleaning Summary'!$B$29,I2083)</f>
        <v>R1011</v>
      </c>
      <c r="O2083" s="29">
        <f>DATE(J2083,MATCH(K2083,{"Jan","Feb","Mar","Apr","May","Jun","Jul","Aug","Sep","Oct","Nov","Dec"},0),D2083)</f>
        <v>34301</v>
      </c>
      <c r="P2083" s="23">
        <f>DATEDIF(O2083,'Cleaning Summary'!$B$62,"Y")</f>
        <v>29</v>
      </c>
    </row>
    <row r="2084" spans="1:16" x14ac:dyDescent="0.35">
      <c r="A2084" s="23" t="s">
        <v>631</v>
      </c>
      <c r="B2084" s="23">
        <v>2004</v>
      </c>
      <c r="C2084" s="23" t="s">
        <v>4806</v>
      </c>
      <c r="D2084" s="23">
        <v>1</v>
      </c>
      <c r="E2084" s="23">
        <v>0</v>
      </c>
      <c r="F2084" s="28">
        <v>33732.69</v>
      </c>
      <c r="G2084" s="23" t="s">
        <v>85</v>
      </c>
      <c r="H2084" s="23" t="s">
        <v>85</v>
      </c>
      <c r="I2084" s="23" t="s">
        <v>4822</v>
      </c>
      <c r="J2084" s="23">
        <f>IF(TRIM(B2084)="?",'Cleaning Summary'!$B$28,B2084)</f>
        <v>2004</v>
      </c>
      <c r="K2084" s="23" t="str">
        <f>IF(TRIM(C2084)="?",'Cleaning Summary'!$B$27,C2084)</f>
        <v>Nov</v>
      </c>
      <c r="L2084" s="23" t="str">
        <f>IF(TRIM(G2084)="?",'Cleaning Summary'!$B$40,G2084)</f>
        <v>tier - 1</v>
      </c>
      <c r="M2084" s="23" t="str">
        <f>IF(TRIM(H2084)="?",'Cleaning Summary'!$B$45,H2084)</f>
        <v>tier - 1</v>
      </c>
      <c r="N2084" s="23" t="str">
        <f>IF(TRIM(I2084)="?",'Cleaning Summary'!$B$29,I2084)</f>
        <v>R1017</v>
      </c>
      <c r="O2084" s="29">
        <f>DATE(J2084,MATCH(K2084,{"Jan","Feb","Mar","Apr","May","Jun","Jul","Aug","Sep","Oct","Nov","Dec"},0),D2084)</f>
        <v>38292</v>
      </c>
      <c r="P2084" s="23">
        <f>DATEDIF(O2084,'Cleaning Summary'!$B$62,"Y")</f>
        <v>18</v>
      </c>
    </row>
    <row r="2085" spans="1:16" x14ac:dyDescent="0.35">
      <c r="A2085" s="23" t="s">
        <v>629</v>
      </c>
      <c r="B2085" s="23">
        <v>2003</v>
      </c>
      <c r="C2085" s="23" t="s">
        <v>73</v>
      </c>
      <c r="D2085" s="23">
        <v>12</v>
      </c>
      <c r="E2085" s="23">
        <v>0</v>
      </c>
      <c r="F2085" s="28">
        <v>33750.29</v>
      </c>
      <c r="G2085" s="23" t="s">
        <v>85</v>
      </c>
      <c r="H2085" s="23" t="s">
        <v>87</v>
      </c>
      <c r="I2085" s="23" t="s">
        <v>4808</v>
      </c>
      <c r="J2085" s="23">
        <f>IF(TRIM(B2085)="?",'Cleaning Summary'!$B$28,B2085)</f>
        <v>2003</v>
      </c>
      <c r="K2085" s="23" t="str">
        <f>IF(TRIM(C2085)="?",'Cleaning Summary'!$B$27,C2085)</f>
        <v>Sep</v>
      </c>
      <c r="L2085" s="23" t="str">
        <f>IF(TRIM(G2085)="?",'Cleaning Summary'!$B$40,G2085)</f>
        <v>tier - 1</v>
      </c>
      <c r="M2085" s="23" t="str">
        <f>IF(TRIM(H2085)="?",'Cleaning Summary'!$B$45,H2085)</f>
        <v>tier - 3</v>
      </c>
      <c r="N2085" s="23" t="str">
        <f>IF(TRIM(I2085)="?",'Cleaning Summary'!$B$29,I2085)</f>
        <v>R1012</v>
      </c>
      <c r="O2085" s="29">
        <f>DATE(J2085,MATCH(K2085,{"Jan","Feb","Mar","Apr","May","Jun","Jul","Aug","Sep","Oct","Nov","Dec"},0),D2085)</f>
        <v>37876</v>
      </c>
      <c r="P2085" s="23">
        <f>DATEDIF(O2085,'Cleaning Summary'!$B$62,"Y")</f>
        <v>19</v>
      </c>
    </row>
    <row r="2086" spans="1:16" x14ac:dyDescent="0.35">
      <c r="A2086" s="23" t="s">
        <v>627</v>
      </c>
      <c r="B2086" s="23">
        <v>1962</v>
      </c>
      <c r="C2086" s="23" t="s">
        <v>4809</v>
      </c>
      <c r="D2086" s="23">
        <v>11</v>
      </c>
      <c r="E2086" s="23">
        <v>0</v>
      </c>
      <c r="F2086" s="28">
        <v>33753.32</v>
      </c>
      <c r="G2086" s="23" t="s">
        <v>85</v>
      </c>
      <c r="H2086" s="23" t="s">
        <v>87</v>
      </c>
      <c r="I2086" s="23" t="s">
        <v>4812</v>
      </c>
      <c r="J2086" s="23">
        <f>IF(TRIM(B2086)="?",'Cleaning Summary'!$B$28,B2086)</f>
        <v>1962</v>
      </c>
      <c r="K2086" s="23" t="str">
        <f>IF(TRIM(C2086)="?",'Cleaning Summary'!$B$27,C2086)</f>
        <v>Dec</v>
      </c>
      <c r="L2086" s="23" t="str">
        <f>IF(TRIM(G2086)="?",'Cleaning Summary'!$B$40,G2086)</f>
        <v>tier - 1</v>
      </c>
      <c r="M2086" s="23" t="str">
        <f>IF(TRIM(H2086)="?",'Cleaning Summary'!$B$45,H2086)</f>
        <v>tier - 3</v>
      </c>
      <c r="N2086" s="23" t="str">
        <f>IF(TRIM(I2086)="?",'Cleaning Summary'!$B$29,I2086)</f>
        <v>R1011</v>
      </c>
      <c r="O2086" s="29">
        <f>DATE(J2086,MATCH(K2086,{"Jan","Feb","Mar","Apr","May","Jun","Jul","Aug","Sep","Oct","Nov","Dec"},0),D2086)</f>
        <v>22991</v>
      </c>
      <c r="P2086" s="23">
        <f>DATEDIF(O2086,'Cleaning Summary'!$B$62,"Y")</f>
        <v>60</v>
      </c>
    </row>
    <row r="2087" spans="1:16" x14ac:dyDescent="0.35">
      <c r="A2087" s="23" t="s">
        <v>625</v>
      </c>
      <c r="B2087" s="23">
        <v>2000</v>
      </c>
      <c r="C2087" s="23" t="s">
        <v>4811</v>
      </c>
      <c r="D2087" s="23">
        <v>26</v>
      </c>
      <c r="E2087" s="23">
        <v>0</v>
      </c>
      <c r="F2087" s="28">
        <v>33829.39</v>
      </c>
      <c r="G2087" s="23" t="s">
        <v>86</v>
      </c>
      <c r="H2087" s="23" t="s">
        <v>87</v>
      </c>
      <c r="I2087" s="23" t="s">
        <v>4812</v>
      </c>
      <c r="J2087" s="23">
        <f>IF(TRIM(B2087)="?",'Cleaning Summary'!$B$28,B2087)</f>
        <v>2000</v>
      </c>
      <c r="K2087" s="23" t="str">
        <f>IF(TRIM(C2087)="?",'Cleaning Summary'!$B$27,C2087)</f>
        <v>Oct</v>
      </c>
      <c r="L2087" s="23" t="str">
        <f>IF(TRIM(G2087)="?",'Cleaning Summary'!$B$40,G2087)</f>
        <v>tier - 2</v>
      </c>
      <c r="M2087" s="23" t="str">
        <f>IF(TRIM(H2087)="?",'Cleaning Summary'!$B$45,H2087)</f>
        <v>tier - 3</v>
      </c>
      <c r="N2087" s="23" t="str">
        <f>IF(TRIM(I2087)="?",'Cleaning Summary'!$B$29,I2087)</f>
        <v>R1011</v>
      </c>
      <c r="O2087" s="29">
        <f>DATE(J2087,MATCH(K2087,{"Jan","Feb","Mar","Apr","May","Jun","Jul","Aug","Sep","Oct","Nov","Dec"},0),D2087)</f>
        <v>36825</v>
      </c>
      <c r="P2087" s="23">
        <f>DATEDIF(O2087,'Cleaning Summary'!$B$62,"Y")</f>
        <v>22</v>
      </c>
    </row>
    <row r="2088" spans="1:16" x14ac:dyDescent="0.35">
      <c r="A2088" s="23" t="s">
        <v>623</v>
      </c>
      <c r="B2088" s="23">
        <v>1997</v>
      </c>
      <c r="C2088" s="23" t="s">
        <v>4810</v>
      </c>
      <c r="D2088" s="23">
        <v>9</v>
      </c>
      <c r="E2088" s="23">
        <v>0</v>
      </c>
      <c r="F2088" s="28">
        <v>33900.65</v>
      </c>
      <c r="G2088" s="23" t="s">
        <v>86</v>
      </c>
      <c r="H2088" s="23" t="s">
        <v>87</v>
      </c>
      <c r="I2088" s="23" t="s">
        <v>4812</v>
      </c>
      <c r="J2088" s="23">
        <f>IF(TRIM(B2088)="?",'Cleaning Summary'!$B$28,B2088)</f>
        <v>1997</v>
      </c>
      <c r="K2088" s="23" t="str">
        <f>IF(TRIM(C2088)="?",'Cleaning Summary'!$B$27,C2088)</f>
        <v>Aug</v>
      </c>
      <c r="L2088" s="23" t="str">
        <f>IF(TRIM(G2088)="?",'Cleaning Summary'!$B$40,G2088)</f>
        <v>tier - 2</v>
      </c>
      <c r="M2088" s="23" t="str">
        <f>IF(TRIM(H2088)="?",'Cleaning Summary'!$B$45,H2088)</f>
        <v>tier - 3</v>
      </c>
      <c r="N2088" s="23" t="str">
        <f>IF(TRIM(I2088)="?",'Cleaning Summary'!$B$29,I2088)</f>
        <v>R1011</v>
      </c>
      <c r="O2088" s="29">
        <f>DATE(J2088,MATCH(K2088,{"Jan","Feb","Mar","Apr","May","Jun","Jul","Aug","Sep","Oct","Nov","Dec"},0),D2088)</f>
        <v>35651</v>
      </c>
      <c r="P2088" s="23">
        <f>DATEDIF(O2088,'Cleaning Summary'!$B$62,"Y")</f>
        <v>25</v>
      </c>
    </row>
    <row r="2089" spans="1:16" x14ac:dyDescent="0.35">
      <c r="A2089" s="23" t="s">
        <v>621</v>
      </c>
      <c r="B2089" s="23">
        <v>2000</v>
      </c>
      <c r="C2089" s="23" t="s">
        <v>4809</v>
      </c>
      <c r="D2089" s="23">
        <v>27</v>
      </c>
      <c r="E2089" s="23">
        <v>0</v>
      </c>
      <c r="F2089" s="28">
        <v>33907.550000000003</v>
      </c>
      <c r="G2089" s="23" t="s">
        <v>86</v>
      </c>
      <c r="H2089" s="23" t="s">
        <v>86</v>
      </c>
      <c r="I2089" s="23" t="s">
        <v>4808</v>
      </c>
      <c r="J2089" s="23">
        <f>IF(TRIM(B2089)="?",'Cleaning Summary'!$B$28,B2089)</f>
        <v>2000</v>
      </c>
      <c r="K2089" s="23" t="str">
        <f>IF(TRIM(C2089)="?",'Cleaning Summary'!$B$27,C2089)</f>
        <v>Dec</v>
      </c>
      <c r="L2089" s="23" t="str">
        <f>IF(TRIM(G2089)="?",'Cleaning Summary'!$B$40,G2089)</f>
        <v>tier - 2</v>
      </c>
      <c r="M2089" s="23" t="str">
        <f>IF(TRIM(H2089)="?",'Cleaning Summary'!$B$45,H2089)</f>
        <v>tier - 2</v>
      </c>
      <c r="N2089" s="23" t="str">
        <f>IF(TRIM(I2089)="?",'Cleaning Summary'!$B$29,I2089)</f>
        <v>R1012</v>
      </c>
      <c r="O2089" s="29">
        <f>DATE(J2089,MATCH(K2089,{"Jan","Feb","Mar","Apr","May","Jun","Jul","Aug","Sep","Oct","Nov","Dec"},0),D2089)</f>
        <v>36887</v>
      </c>
      <c r="P2089" s="23">
        <f>DATEDIF(O2089,'Cleaning Summary'!$B$62,"Y")</f>
        <v>22</v>
      </c>
    </row>
    <row r="2090" spans="1:16" x14ac:dyDescent="0.35">
      <c r="A2090" s="23" t="s">
        <v>619</v>
      </c>
      <c r="B2090" s="23">
        <v>1994</v>
      </c>
      <c r="C2090" s="23" t="s">
        <v>73</v>
      </c>
      <c r="D2090" s="23">
        <v>25</v>
      </c>
      <c r="E2090" s="23">
        <v>0</v>
      </c>
      <c r="F2090" s="28">
        <v>33975.47</v>
      </c>
      <c r="G2090" s="23" t="s">
        <v>86</v>
      </c>
      <c r="H2090" s="23" t="s">
        <v>86</v>
      </c>
      <c r="I2090" s="23" t="s">
        <v>4812</v>
      </c>
      <c r="J2090" s="23">
        <f>IF(TRIM(B2090)="?",'Cleaning Summary'!$B$28,B2090)</f>
        <v>1994</v>
      </c>
      <c r="K2090" s="23" t="str">
        <f>IF(TRIM(C2090)="?",'Cleaning Summary'!$B$27,C2090)</f>
        <v>Sep</v>
      </c>
      <c r="L2090" s="23" t="str">
        <f>IF(TRIM(G2090)="?",'Cleaning Summary'!$B$40,G2090)</f>
        <v>tier - 2</v>
      </c>
      <c r="M2090" s="23" t="str">
        <f>IF(TRIM(H2090)="?",'Cleaning Summary'!$B$45,H2090)</f>
        <v>tier - 2</v>
      </c>
      <c r="N2090" s="23" t="str">
        <f>IF(TRIM(I2090)="?",'Cleaning Summary'!$B$29,I2090)</f>
        <v>R1011</v>
      </c>
      <c r="O2090" s="29">
        <f>DATE(J2090,MATCH(K2090,{"Jan","Feb","Mar","Apr","May","Jun","Jul","Aug","Sep","Oct","Nov","Dec"},0),D2090)</f>
        <v>34602</v>
      </c>
      <c r="P2090" s="23">
        <f>DATEDIF(O2090,'Cleaning Summary'!$B$62,"Y")</f>
        <v>28</v>
      </c>
    </row>
    <row r="2091" spans="1:16" x14ac:dyDescent="0.35">
      <c r="A2091" s="23" t="s">
        <v>617</v>
      </c>
      <c r="B2091" s="23">
        <v>1972</v>
      </c>
      <c r="C2091" s="23" t="s">
        <v>4804</v>
      </c>
      <c r="D2091" s="23">
        <v>26</v>
      </c>
      <c r="E2091" s="23">
        <v>0</v>
      </c>
      <c r="F2091" s="28">
        <v>34053.360000000001</v>
      </c>
      <c r="G2091" s="23" t="s">
        <v>86</v>
      </c>
      <c r="H2091" s="23" t="s">
        <v>86</v>
      </c>
      <c r="I2091" s="23" t="s">
        <v>4812</v>
      </c>
      <c r="J2091" s="23">
        <f>IF(TRIM(B2091)="?",'Cleaning Summary'!$B$28,B2091)</f>
        <v>1972</v>
      </c>
      <c r="K2091" s="23" t="str">
        <f>IF(TRIM(C2091)="?",'Cleaning Summary'!$B$27,C2091)</f>
        <v>Jul</v>
      </c>
      <c r="L2091" s="23" t="str">
        <f>IF(TRIM(G2091)="?",'Cleaning Summary'!$B$40,G2091)</f>
        <v>tier - 2</v>
      </c>
      <c r="M2091" s="23" t="str">
        <f>IF(TRIM(H2091)="?",'Cleaning Summary'!$B$45,H2091)</f>
        <v>tier - 2</v>
      </c>
      <c r="N2091" s="23" t="str">
        <f>IF(TRIM(I2091)="?",'Cleaning Summary'!$B$29,I2091)</f>
        <v>R1011</v>
      </c>
      <c r="O2091" s="29">
        <f>DATE(J2091,MATCH(K2091,{"Jan","Feb","Mar","Apr","May","Jun","Jul","Aug","Sep","Oct","Nov","Dec"},0),D2091)</f>
        <v>26506</v>
      </c>
      <c r="P2091" s="23">
        <f>DATEDIF(O2091,'Cleaning Summary'!$B$62,"Y")</f>
        <v>50</v>
      </c>
    </row>
    <row r="2092" spans="1:16" x14ac:dyDescent="0.35">
      <c r="A2092" s="23" t="s">
        <v>615</v>
      </c>
      <c r="B2092" s="23">
        <v>2002</v>
      </c>
      <c r="C2092" s="23" t="s">
        <v>4809</v>
      </c>
      <c r="D2092" s="23">
        <v>26</v>
      </c>
      <c r="E2092" s="23">
        <v>0</v>
      </c>
      <c r="F2092" s="28">
        <v>34084.68</v>
      </c>
      <c r="G2092" s="23" t="s">
        <v>86</v>
      </c>
      <c r="H2092" s="23" t="s">
        <v>87</v>
      </c>
      <c r="I2092" s="23" t="s">
        <v>4812</v>
      </c>
      <c r="J2092" s="23">
        <f>IF(TRIM(B2092)="?",'Cleaning Summary'!$B$28,B2092)</f>
        <v>2002</v>
      </c>
      <c r="K2092" s="23" t="str">
        <f>IF(TRIM(C2092)="?",'Cleaning Summary'!$B$27,C2092)</f>
        <v>Dec</v>
      </c>
      <c r="L2092" s="23" t="str">
        <f>IF(TRIM(G2092)="?",'Cleaning Summary'!$B$40,G2092)</f>
        <v>tier - 2</v>
      </c>
      <c r="M2092" s="23" t="str">
        <f>IF(TRIM(H2092)="?",'Cleaning Summary'!$B$45,H2092)</f>
        <v>tier - 3</v>
      </c>
      <c r="N2092" s="23" t="str">
        <f>IF(TRIM(I2092)="?",'Cleaning Summary'!$B$29,I2092)</f>
        <v>R1011</v>
      </c>
      <c r="O2092" s="29">
        <f>DATE(J2092,MATCH(K2092,{"Jan","Feb","Mar","Apr","May","Jun","Jul","Aug","Sep","Oct","Nov","Dec"},0),D2092)</f>
        <v>37616</v>
      </c>
      <c r="P2092" s="23">
        <f>DATEDIF(O2092,'Cleaning Summary'!$B$62,"Y")</f>
        <v>20</v>
      </c>
    </row>
    <row r="2093" spans="1:16" x14ac:dyDescent="0.35">
      <c r="A2093" s="23" t="s">
        <v>613</v>
      </c>
      <c r="B2093" s="23">
        <v>1999</v>
      </c>
      <c r="C2093" s="23" t="s">
        <v>4806</v>
      </c>
      <c r="D2093" s="23">
        <v>6</v>
      </c>
      <c r="E2093" s="23">
        <v>0</v>
      </c>
      <c r="F2093" s="28">
        <v>34166.269999999997</v>
      </c>
      <c r="G2093" s="23" t="s">
        <v>86</v>
      </c>
      <c r="H2093" s="23" t="s">
        <v>87</v>
      </c>
      <c r="I2093" s="23" t="s">
        <v>4812</v>
      </c>
      <c r="J2093" s="23">
        <f>IF(TRIM(B2093)="?",'Cleaning Summary'!$B$28,B2093)</f>
        <v>1999</v>
      </c>
      <c r="K2093" s="23" t="str">
        <f>IF(TRIM(C2093)="?",'Cleaning Summary'!$B$27,C2093)</f>
        <v>Nov</v>
      </c>
      <c r="L2093" s="23" t="str">
        <f>IF(TRIM(G2093)="?",'Cleaning Summary'!$B$40,G2093)</f>
        <v>tier - 2</v>
      </c>
      <c r="M2093" s="23" t="str">
        <f>IF(TRIM(H2093)="?",'Cleaning Summary'!$B$45,H2093)</f>
        <v>tier - 3</v>
      </c>
      <c r="N2093" s="23" t="str">
        <f>IF(TRIM(I2093)="?",'Cleaning Summary'!$B$29,I2093)</f>
        <v>R1011</v>
      </c>
      <c r="O2093" s="29">
        <f>DATE(J2093,MATCH(K2093,{"Jan","Feb","Mar","Apr","May","Jun","Jul","Aug","Sep","Oct","Nov","Dec"},0),D2093)</f>
        <v>36470</v>
      </c>
      <c r="P2093" s="23">
        <f>DATEDIF(O2093,'Cleaning Summary'!$B$62,"Y")</f>
        <v>23</v>
      </c>
    </row>
    <row r="2094" spans="1:16" x14ac:dyDescent="0.35">
      <c r="A2094" s="23" t="s">
        <v>611</v>
      </c>
      <c r="B2094" s="23">
        <v>1971</v>
      </c>
      <c r="C2094" s="23" t="s">
        <v>4810</v>
      </c>
      <c r="D2094" s="23">
        <v>25</v>
      </c>
      <c r="E2094" s="23">
        <v>0</v>
      </c>
      <c r="F2094" s="28">
        <v>34205.07</v>
      </c>
      <c r="G2094" s="23" t="s">
        <v>86</v>
      </c>
      <c r="H2094" s="23" t="s">
        <v>86</v>
      </c>
      <c r="I2094" s="23" t="s">
        <v>4812</v>
      </c>
      <c r="J2094" s="23">
        <f>IF(TRIM(B2094)="?",'Cleaning Summary'!$B$28,B2094)</f>
        <v>1971</v>
      </c>
      <c r="K2094" s="23" t="str">
        <f>IF(TRIM(C2094)="?",'Cleaning Summary'!$B$27,C2094)</f>
        <v>Aug</v>
      </c>
      <c r="L2094" s="23" t="str">
        <f>IF(TRIM(G2094)="?",'Cleaning Summary'!$B$40,G2094)</f>
        <v>tier - 2</v>
      </c>
      <c r="M2094" s="23" t="str">
        <f>IF(TRIM(H2094)="?",'Cleaning Summary'!$B$45,H2094)</f>
        <v>tier - 2</v>
      </c>
      <c r="N2094" s="23" t="str">
        <f>IF(TRIM(I2094)="?",'Cleaning Summary'!$B$29,I2094)</f>
        <v>R1011</v>
      </c>
      <c r="O2094" s="29">
        <f>DATE(J2094,MATCH(K2094,{"Jan","Feb","Mar","Apr","May","Jun","Jul","Aug","Sep","Oct","Nov","Dec"},0),D2094)</f>
        <v>26170</v>
      </c>
      <c r="P2094" s="23">
        <f>DATEDIF(O2094,'Cleaning Summary'!$B$62,"Y")</f>
        <v>51</v>
      </c>
    </row>
    <row r="2095" spans="1:16" x14ac:dyDescent="0.35">
      <c r="A2095" s="23" t="s">
        <v>609</v>
      </c>
      <c r="B2095" s="23">
        <v>1975</v>
      </c>
      <c r="C2095" s="23" t="s">
        <v>4804</v>
      </c>
      <c r="D2095" s="23">
        <v>21</v>
      </c>
      <c r="E2095" s="23">
        <v>1</v>
      </c>
      <c r="F2095" s="28">
        <v>34210.33</v>
      </c>
      <c r="G2095" s="23" t="s">
        <v>86</v>
      </c>
      <c r="H2095" s="23" t="s">
        <v>85</v>
      </c>
      <c r="I2095" s="23" t="s">
        <v>4808</v>
      </c>
      <c r="J2095" s="23">
        <f>IF(TRIM(B2095)="?",'Cleaning Summary'!$B$28,B2095)</f>
        <v>1975</v>
      </c>
      <c r="K2095" s="23" t="str">
        <f>IF(TRIM(C2095)="?",'Cleaning Summary'!$B$27,C2095)</f>
        <v>Jul</v>
      </c>
      <c r="L2095" s="23" t="str">
        <f>IF(TRIM(G2095)="?",'Cleaning Summary'!$B$40,G2095)</f>
        <v>tier - 2</v>
      </c>
      <c r="M2095" s="23" t="str">
        <f>IF(TRIM(H2095)="?",'Cleaning Summary'!$B$45,H2095)</f>
        <v>tier - 1</v>
      </c>
      <c r="N2095" s="23" t="str">
        <f>IF(TRIM(I2095)="?",'Cleaning Summary'!$B$29,I2095)</f>
        <v>R1012</v>
      </c>
      <c r="O2095" s="29">
        <f>DATE(J2095,MATCH(K2095,{"Jan","Feb","Mar","Apr","May","Jun","Jul","Aug","Sep","Oct","Nov","Dec"},0),D2095)</f>
        <v>27596</v>
      </c>
      <c r="P2095" s="23">
        <f>DATEDIF(O2095,'Cleaning Summary'!$B$62,"Y")</f>
        <v>47</v>
      </c>
    </row>
    <row r="2096" spans="1:16" x14ac:dyDescent="0.35">
      <c r="A2096" s="23" t="s">
        <v>607</v>
      </c>
      <c r="B2096" s="23">
        <v>1962</v>
      </c>
      <c r="C2096" s="23" t="s">
        <v>4804</v>
      </c>
      <c r="D2096" s="23">
        <v>5</v>
      </c>
      <c r="E2096" s="23">
        <v>0</v>
      </c>
      <c r="F2096" s="28">
        <v>34218.019999999997</v>
      </c>
      <c r="G2096" s="23" t="s">
        <v>85</v>
      </c>
      <c r="H2096" s="23" t="s">
        <v>85</v>
      </c>
      <c r="I2096" s="23" t="s">
        <v>4812</v>
      </c>
      <c r="J2096" s="23">
        <f>IF(TRIM(B2096)="?",'Cleaning Summary'!$B$28,B2096)</f>
        <v>1962</v>
      </c>
      <c r="K2096" s="23" t="str">
        <f>IF(TRIM(C2096)="?",'Cleaning Summary'!$B$27,C2096)</f>
        <v>Jul</v>
      </c>
      <c r="L2096" s="23" t="str">
        <f>IF(TRIM(G2096)="?",'Cleaning Summary'!$B$40,G2096)</f>
        <v>tier - 1</v>
      </c>
      <c r="M2096" s="23" t="str">
        <f>IF(TRIM(H2096)="?",'Cleaning Summary'!$B$45,H2096)</f>
        <v>tier - 1</v>
      </c>
      <c r="N2096" s="23" t="str">
        <f>IF(TRIM(I2096)="?",'Cleaning Summary'!$B$29,I2096)</f>
        <v>R1011</v>
      </c>
      <c r="O2096" s="29">
        <f>DATE(J2096,MATCH(K2096,{"Jan","Feb","Mar","Apr","May","Jun","Jul","Aug","Sep","Oct","Nov","Dec"},0),D2096)</f>
        <v>22832</v>
      </c>
      <c r="P2096" s="23">
        <f>DATEDIF(O2096,'Cleaning Summary'!$B$62,"Y")</f>
        <v>60</v>
      </c>
    </row>
    <row r="2097" spans="1:16" x14ac:dyDescent="0.35">
      <c r="A2097" s="23" t="s">
        <v>605</v>
      </c>
      <c r="B2097" s="23">
        <v>1998</v>
      </c>
      <c r="C2097" s="23" t="s">
        <v>4807</v>
      </c>
      <c r="D2097" s="23">
        <v>11</v>
      </c>
      <c r="E2097" s="23">
        <v>0</v>
      </c>
      <c r="F2097" s="28">
        <v>34254.050000000003</v>
      </c>
      <c r="G2097" s="23" t="s">
        <v>85</v>
      </c>
      <c r="H2097" s="23" t="s">
        <v>87</v>
      </c>
      <c r="I2097" s="23" t="s">
        <v>4814</v>
      </c>
      <c r="J2097" s="23">
        <f>IF(TRIM(B2097)="?",'Cleaning Summary'!$B$28,B2097)</f>
        <v>1998</v>
      </c>
      <c r="K2097" s="23" t="str">
        <f>IF(TRIM(C2097)="?",'Cleaning Summary'!$B$27,C2097)</f>
        <v>Jun</v>
      </c>
      <c r="L2097" s="23" t="str">
        <f>IF(TRIM(G2097)="?",'Cleaning Summary'!$B$40,G2097)</f>
        <v>tier - 1</v>
      </c>
      <c r="M2097" s="23" t="str">
        <f>IF(TRIM(H2097)="?",'Cleaning Summary'!$B$45,H2097)</f>
        <v>tier - 3</v>
      </c>
      <c r="N2097" s="23" t="str">
        <f>IF(TRIM(I2097)="?",'Cleaning Summary'!$B$29,I2097)</f>
        <v>R1019</v>
      </c>
      <c r="O2097" s="29">
        <f>DATE(J2097,MATCH(K2097,{"Jan","Feb","Mar","Apr","May","Jun","Jul","Aug","Sep","Oct","Nov","Dec"},0),D2097)</f>
        <v>35957</v>
      </c>
      <c r="P2097" s="23">
        <f>DATEDIF(O2097,'Cleaning Summary'!$B$62,"Y")</f>
        <v>24</v>
      </c>
    </row>
    <row r="2098" spans="1:16" x14ac:dyDescent="0.35">
      <c r="A2098" s="23" t="s">
        <v>603</v>
      </c>
      <c r="B2098" s="23">
        <v>1995</v>
      </c>
      <c r="C2098" s="23" t="s">
        <v>4811</v>
      </c>
      <c r="D2098" s="23">
        <v>30</v>
      </c>
      <c r="E2098" s="23">
        <v>0</v>
      </c>
      <c r="F2098" s="28">
        <v>34289.43</v>
      </c>
      <c r="G2098" s="23" t="s">
        <v>85</v>
      </c>
      <c r="H2098" s="23" t="s">
        <v>85</v>
      </c>
      <c r="I2098" s="23" t="s">
        <v>4812</v>
      </c>
      <c r="J2098" s="23">
        <f>IF(TRIM(B2098)="?",'Cleaning Summary'!$B$28,B2098)</f>
        <v>1995</v>
      </c>
      <c r="K2098" s="23" t="str">
        <f>IF(TRIM(C2098)="?",'Cleaning Summary'!$B$27,C2098)</f>
        <v>Oct</v>
      </c>
      <c r="L2098" s="23" t="str">
        <f>IF(TRIM(G2098)="?",'Cleaning Summary'!$B$40,G2098)</f>
        <v>tier - 1</v>
      </c>
      <c r="M2098" s="23" t="str">
        <f>IF(TRIM(H2098)="?",'Cleaning Summary'!$B$45,H2098)</f>
        <v>tier - 1</v>
      </c>
      <c r="N2098" s="23" t="str">
        <f>IF(TRIM(I2098)="?",'Cleaning Summary'!$B$29,I2098)</f>
        <v>R1011</v>
      </c>
      <c r="O2098" s="29">
        <f>DATE(J2098,MATCH(K2098,{"Jan","Feb","Mar","Apr","May","Jun","Jul","Aug","Sep","Oct","Nov","Dec"},0),D2098)</f>
        <v>35002</v>
      </c>
      <c r="P2098" s="23">
        <f>DATEDIF(O2098,'Cleaning Summary'!$B$62,"Y")</f>
        <v>27</v>
      </c>
    </row>
    <row r="2099" spans="1:16" x14ac:dyDescent="0.35">
      <c r="A2099" s="23" t="s">
        <v>601</v>
      </c>
      <c r="B2099" s="23">
        <v>1986</v>
      </c>
      <c r="C2099" s="23" t="s">
        <v>4811</v>
      </c>
      <c r="D2099" s="23">
        <v>11</v>
      </c>
      <c r="E2099" s="23">
        <v>3</v>
      </c>
      <c r="F2099" s="28">
        <v>34293.120000000003</v>
      </c>
      <c r="G2099" s="23" t="s">
        <v>85</v>
      </c>
      <c r="H2099" s="23" t="s">
        <v>86</v>
      </c>
      <c r="I2099" s="23" t="s">
        <v>4812</v>
      </c>
      <c r="J2099" s="23">
        <f>IF(TRIM(B2099)="?",'Cleaning Summary'!$B$28,B2099)</f>
        <v>1986</v>
      </c>
      <c r="K2099" s="23" t="str">
        <f>IF(TRIM(C2099)="?",'Cleaning Summary'!$B$27,C2099)</f>
        <v>Oct</v>
      </c>
      <c r="L2099" s="23" t="str">
        <f>IF(TRIM(G2099)="?",'Cleaning Summary'!$B$40,G2099)</f>
        <v>tier - 1</v>
      </c>
      <c r="M2099" s="23" t="str">
        <f>IF(TRIM(H2099)="?",'Cleaning Summary'!$B$45,H2099)</f>
        <v>tier - 2</v>
      </c>
      <c r="N2099" s="23" t="str">
        <f>IF(TRIM(I2099)="?",'Cleaning Summary'!$B$29,I2099)</f>
        <v>R1011</v>
      </c>
      <c r="O2099" s="29">
        <f>DATE(J2099,MATCH(K2099,{"Jan","Feb","Mar","Apr","May","Jun","Jul","Aug","Sep","Oct","Nov","Dec"},0),D2099)</f>
        <v>31696</v>
      </c>
      <c r="P2099" s="23">
        <f>DATEDIF(O2099,'Cleaning Summary'!$B$62,"Y")</f>
        <v>36</v>
      </c>
    </row>
    <row r="2100" spans="1:16" x14ac:dyDescent="0.35">
      <c r="A2100" s="23" t="s">
        <v>4827</v>
      </c>
      <c r="B2100" s="23">
        <v>2004</v>
      </c>
      <c r="C2100" s="23" t="s">
        <v>4806</v>
      </c>
      <c r="D2100" s="23">
        <v>1</v>
      </c>
      <c r="E2100" s="23">
        <v>2</v>
      </c>
      <c r="F2100" s="28">
        <v>34303.17</v>
      </c>
      <c r="G2100" s="23" t="s">
        <v>85</v>
      </c>
      <c r="H2100" s="23" t="s">
        <v>87</v>
      </c>
      <c r="I2100" s="23" t="s">
        <v>4805</v>
      </c>
      <c r="J2100" s="23">
        <f>IF(TRIM(B2100)="?",'Cleaning Summary'!$B$28,B2100)</f>
        <v>2004</v>
      </c>
      <c r="K2100" s="23" t="str">
        <f>IF(TRIM(C2100)="?",'Cleaning Summary'!$B$27,C2100)</f>
        <v>Nov</v>
      </c>
      <c r="L2100" s="23" t="str">
        <f>IF(TRIM(G2100)="?",'Cleaning Summary'!$B$40,G2100)</f>
        <v>tier - 1</v>
      </c>
      <c r="M2100" s="23" t="str">
        <f>IF(TRIM(H2100)="?",'Cleaning Summary'!$B$45,H2100)</f>
        <v>tier - 3</v>
      </c>
      <c r="N2100" s="23" t="str">
        <f>IF(TRIM(I2100)="?",'Cleaning Summary'!$B$29,I2100)</f>
        <v>R1013</v>
      </c>
      <c r="O2100" s="29">
        <f>DATE(J2100,MATCH(K2100,{"Jan","Feb","Mar","Apr","May","Jun","Jul","Aug","Sep","Oct","Nov","Dec"},0),D2100)</f>
        <v>38292</v>
      </c>
      <c r="P2100" s="23">
        <f>DATEDIF(O2100,'Cleaning Summary'!$B$62,"Y")</f>
        <v>18</v>
      </c>
    </row>
    <row r="2101" spans="1:16" x14ac:dyDescent="0.35">
      <c r="A2101" s="23" t="s">
        <v>599</v>
      </c>
      <c r="B2101" s="23">
        <v>1983</v>
      </c>
      <c r="C2101" s="23" t="s">
        <v>4811</v>
      </c>
      <c r="D2101" s="23">
        <v>2</v>
      </c>
      <c r="E2101" s="23">
        <v>3</v>
      </c>
      <c r="F2101" s="28">
        <v>34307.22</v>
      </c>
      <c r="G2101" s="23" t="s">
        <v>86</v>
      </c>
      <c r="H2101" s="23" t="s">
        <v>86</v>
      </c>
      <c r="I2101" s="23" t="s">
        <v>4808</v>
      </c>
      <c r="J2101" s="23">
        <f>IF(TRIM(B2101)="?",'Cleaning Summary'!$B$28,B2101)</f>
        <v>1983</v>
      </c>
      <c r="K2101" s="23" t="str">
        <f>IF(TRIM(C2101)="?",'Cleaning Summary'!$B$27,C2101)</f>
        <v>Oct</v>
      </c>
      <c r="L2101" s="23" t="str">
        <f>IF(TRIM(G2101)="?",'Cleaning Summary'!$B$40,G2101)</f>
        <v>tier - 2</v>
      </c>
      <c r="M2101" s="23" t="str">
        <f>IF(TRIM(H2101)="?",'Cleaning Summary'!$B$45,H2101)</f>
        <v>tier - 2</v>
      </c>
      <c r="N2101" s="23" t="str">
        <f>IF(TRIM(I2101)="?",'Cleaning Summary'!$B$29,I2101)</f>
        <v>R1012</v>
      </c>
      <c r="O2101" s="29">
        <f>DATE(J2101,MATCH(K2101,{"Jan","Feb","Mar","Apr","May","Jun","Jul","Aug","Sep","Oct","Nov","Dec"},0),D2101)</f>
        <v>30591</v>
      </c>
      <c r="P2101" s="23">
        <f>DATEDIF(O2101,'Cleaning Summary'!$B$62,"Y")</f>
        <v>39</v>
      </c>
    </row>
    <row r="2102" spans="1:16" x14ac:dyDescent="0.35">
      <c r="A2102" s="23" t="s">
        <v>597</v>
      </c>
      <c r="B2102" s="23">
        <v>1984</v>
      </c>
      <c r="C2102" s="23" t="s">
        <v>4811</v>
      </c>
      <c r="D2102" s="23">
        <v>1</v>
      </c>
      <c r="E2102" s="23">
        <v>3</v>
      </c>
      <c r="F2102" s="28">
        <v>34402.22</v>
      </c>
      <c r="G2102" s="23" t="s">
        <v>86</v>
      </c>
      <c r="H2102" s="23" t="s">
        <v>87</v>
      </c>
      <c r="I2102" s="23" t="s">
        <v>4812</v>
      </c>
      <c r="J2102" s="23">
        <f>IF(TRIM(B2102)="?",'Cleaning Summary'!$B$28,B2102)</f>
        <v>1984</v>
      </c>
      <c r="K2102" s="23" t="str">
        <f>IF(TRIM(C2102)="?",'Cleaning Summary'!$B$27,C2102)</f>
        <v>Oct</v>
      </c>
      <c r="L2102" s="23" t="str">
        <f>IF(TRIM(G2102)="?",'Cleaning Summary'!$B$40,G2102)</f>
        <v>tier - 2</v>
      </c>
      <c r="M2102" s="23" t="str">
        <f>IF(TRIM(H2102)="?",'Cleaning Summary'!$B$45,H2102)</f>
        <v>tier - 3</v>
      </c>
      <c r="N2102" s="23" t="str">
        <f>IF(TRIM(I2102)="?",'Cleaning Summary'!$B$29,I2102)</f>
        <v>R1011</v>
      </c>
      <c r="O2102" s="29">
        <f>DATE(J2102,MATCH(K2102,{"Jan","Feb","Mar","Apr","May","Jun","Jul","Aug","Sep","Oct","Nov","Dec"},0),D2102)</f>
        <v>30956</v>
      </c>
      <c r="P2102" s="23">
        <f>DATEDIF(O2102,'Cleaning Summary'!$B$62,"Y")</f>
        <v>38</v>
      </c>
    </row>
    <row r="2103" spans="1:16" x14ac:dyDescent="0.35">
      <c r="A2103" s="23" t="s">
        <v>595</v>
      </c>
      <c r="B2103" s="23">
        <v>2003</v>
      </c>
      <c r="C2103" s="23" t="s">
        <v>4811</v>
      </c>
      <c r="D2103" s="23">
        <v>5</v>
      </c>
      <c r="E2103" s="23">
        <v>0</v>
      </c>
      <c r="F2103" s="28">
        <v>34439.86</v>
      </c>
      <c r="G2103" s="23" t="s">
        <v>86</v>
      </c>
      <c r="H2103" s="23" t="s">
        <v>85</v>
      </c>
      <c r="I2103" s="23" t="s">
        <v>4805</v>
      </c>
      <c r="J2103" s="23">
        <f>IF(TRIM(B2103)="?",'Cleaning Summary'!$B$28,B2103)</f>
        <v>2003</v>
      </c>
      <c r="K2103" s="23" t="str">
        <f>IF(TRIM(C2103)="?",'Cleaning Summary'!$B$27,C2103)</f>
        <v>Oct</v>
      </c>
      <c r="L2103" s="23" t="str">
        <f>IF(TRIM(G2103)="?",'Cleaning Summary'!$B$40,G2103)</f>
        <v>tier - 2</v>
      </c>
      <c r="M2103" s="23" t="str">
        <f>IF(TRIM(H2103)="?",'Cleaning Summary'!$B$45,H2103)</f>
        <v>tier - 1</v>
      </c>
      <c r="N2103" s="23" t="str">
        <f>IF(TRIM(I2103)="?",'Cleaning Summary'!$B$29,I2103)</f>
        <v>R1013</v>
      </c>
      <c r="O2103" s="29">
        <f>DATE(J2103,MATCH(K2103,{"Jan","Feb","Mar","Apr","May","Jun","Jul","Aug","Sep","Oct","Nov","Dec"},0),D2103)</f>
        <v>37899</v>
      </c>
      <c r="P2103" s="23">
        <f>DATEDIF(O2103,'Cleaning Summary'!$B$62,"Y")</f>
        <v>19</v>
      </c>
    </row>
    <row r="2104" spans="1:16" x14ac:dyDescent="0.35">
      <c r="A2104" s="23" t="s">
        <v>593</v>
      </c>
      <c r="B2104" s="23">
        <v>1990</v>
      </c>
      <c r="C2104" s="23" t="s">
        <v>73</v>
      </c>
      <c r="D2104" s="23">
        <v>24</v>
      </c>
      <c r="E2104" s="23">
        <v>3</v>
      </c>
      <c r="F2104" s="28">
        <v>34456.269999999997</v>
      </c>
      <c r="G2104" s="23" t="s">
        <v>85</v>
      </c>
      <c r="H2104" s="23" t="s">
        <v>86</v>
      </c>
      <c r="I2104" s="23" t="s">
        <v>4812</v>
      </c>
      <c r="J2104" s="23">
        <f>IF(TRIM(B2104)="?",'Cleaning Summary'!$B$28,B2104)</f>
        <v>1990</v>
      </c>
      <c r="K2104" s="23" t="str">
        <f>IF(TRIM(C2104)="?",'Cleaning Summary'!$B$27,C2104)</f>
        <v>Sep</v>
      </c>
      <c r="L2104" s="23" t="str">
        <f>IF(TRIM(G2104)="?",'Cleaning Summary'!$B$40,G2104)</f>
        <v>tier - 1</v>
      </c>
      <c r="M2104" s="23" t="str">
        <f>IF(TRIM(H2104)="?",'Cleaning Summary'!$B$45,H2104)</f>
        <v>tier - 2</v>
      </c>
      <c r="N2104" s="23" t="str">
        <f>IF(TRIM(I2104)="?",'Cleaning Summary'!$B$29,I2104)</f>
        <v>R1011</v>
      </c>
      <c r="O2104" s="29">
        <f>DATE(J2104,MATCH(K2104,{"Jan","Feb","Mar","Apr","May","Jun","Jul","Aug","Sep","Oct","Nov","Dec"},0),D2104)</f>
        <v>33140</v>
      </c>
      <c r="P2104" s="23">
        <f>DATEDIF(O2104,'Cleaning Summary'!$B$62,"Y")</f>
        <v>32</v>
      </c>
    </row>
    <row r="2105" spans="1:16" x14ac:dyDescent="0.35">
      <c r="A2105" s="23" t="s">
        <v>591</v>
      </c>
      <c r="B2105" s="23">
        <v>1998</v>
      </c>
      <c r="C2105" s="23" t="s">
        <v>4807</v>
      </c>
      <c r="D2105" s="23">
        <v>24</v>
      </c>
      <c r="E2105" s="23">
        <v>0</v>
      </c>
      <c r="F2105" s="28">
        <v>34472.839999999997</v>
      </c>
      <c r="G2105" s="23" t="s">
        <v>85</v>
      </c>
      <c r="H2105" s="23" t="s">
        <v>87</v>
      </c>
      <c r="I2105" s="23" t="s">
        <v>4812</v>
      </c>
      <c r="J2105" s="23">
        <f>IF(TRIM(B2105)="?",'Cleaning Summary'!$B$28,B2105)</f>
        <v>1998</v>
      </c>
      <c r="K2105" s="23" t="str">
        <f>IF(TRIM(C2105)="?",'Cleaning Summary'!$B$27,C2105)</f>
        <v>Jun</v>
      </c>
      <c r="L2105" s="23" t="str">
        <f>IF(TRIM(G2105)="?",'Cleaning Summary'!$B$40,G2105)</f>
        <v>tier - 1</v>
      </c>
      <c r="M2105" s="23" t="str">
        <f>IF(TRIM(H2105)="?",'Cleaning Summary'!$B$45,H2105)</f>
        <v>tier - 3</v>
      </c>
      <c r="N2105" s="23" t="str">
        <f>IF(TRIM(I2105)="?",'Cleaning Summary'!$B$29,I2105)</f>
        <v>R1011</v>
      </c>
      <c r="O2105" s="29">
        <f>DATE(J2105,MATCH(K2105,{"Jan","Feb","Mar","Apr","May","Jun","Jul","Aug","Sep","Oct","Nov","Dec"},0),D2105)</f>
        <v>35970</v>
      </c>
      <c r="P2105" s="23">
        <f>DATEDIF(O2105,'Cleaning Summary'!$B$62,"Y")</f>
        <v>24</v>
      </c>
    </row>
    <row r="2106" spans="1:16" x14ac:dyDescent="0.35">
      <c r="A2106" s="23" t="s">
        <v>589</v>
      </c>
      <c r="B2106" s="23">
        <v>1976</v>
      </c>
      <c r="C2106" s="23" t="s">
        <v>4806</v>
      </c>
      <c r="D2106" s="23">
        <v>25</v>
      </c>
      <c r="E2106" s="23">
        <v>2</v>
      </c>
      <c r="F2106" s="28">
        <v>34543.39</v>
      </c>
      <c r="G2106" s="23" t="s">
        <v>86</v>
      </c>
      <c r="H2106" s="23" t="s">
        <v>87</v>
      </c>
      <c r="I2106" s="23" t="s">
        <v>4812</v>
      </c>
      <c r="J2106" s="23">
        <f>IF(TRIM(B2106)="?",'Cleaning Summary'!$B$28,B2106)</f>
        <v>1976</v>
      </c>
      <c r="K2106" s="23" t="str">
        <f>IF(TRIM(C2106)="?",'Cleaning Summary'!$B$27,C2106)</f>
        <v>Nov</v>
      </c>
      <c r="L2106" s="23" t="str">
        <f>IF(TRIM(G2106)="?",'Cleaning Summary'!$B$40,G2106)</f>
        <v>tier - 2</v>
      </c>
      <c r="M2106" s="23" t="str">
        <f>IF(TRIM(H2106)="?",'Cleaning Summary'!$B$45,H2106)</f>
        <v>tier - 3</v>
      </c>
      <c r="N2106" s="23" t="str">
        <f>IF(TRIM(I2106)="?",'Cleaning Summary'!$B$29,I2106)</f>
        <v>R1011</v>
      </c>
      <c r="O2106" s="29">
        <f>DATE(J2106,MATCH(K2106,{"Jan","Feb","Mar","Apr","May","Jun","Jul","Aug","Sep","Oct","Nov","Dec"},0),D2106)</f>
        <v>28089</v>
      </c>
      <c r="P2106" s="23">
        <f>DATEDIF(O2106,'Cleaning Summary'!$B$62,"Y")</f>
        <v>46</v>
      </c>
    </row>
    <row r="2107" spans="1:16" x14ac:dyDescent="0.35">
      <c r="A2107" s="23" t="s">
        <v>587</v>
      </c>
      <c r="B2107" s="23">
        <v>2004</v>
      </c>
      <c r="C2107" s="23" t="s">
        <v>4811</v>
      </c>
      <c r="D2107" s="23">
        <v>9</v>
      </c>
      <c r="E2107" s="23">
        <v>0</v>
      </c>
      <c r="F2107" s="28">
        <v>34617.839999999997</v>
      </c>
      <c r="G2107" s="23" t="s">
        <v>85</v>
      </c>
      <c r="H2107" s="23" t="s">
        <v>87</v>
      </c>
      <c r="I2107" s="23" t="s">
        <v>4815</v>
      </c>
      <c r="J2107" s="23">
        <f>IF(TRIM(B2107)="?",'Cleaning Summary'!$B$28,B2107)</f>
        <v>2004</v>
      </c>
      <c r="K2107" s="23" t="str">
        <f>IF(TRIM(C2107)="?",'Cleaning Summary'!$B$27,C2107)</f>
        <v>Oct</v>
      </c>
      <c r="L2107" s="23" t="str">
        <f>IF(TRIM(G2107)="?",'Cleaning Summary'!$B$40,G2107)</f>
        <v>tier - 1</v>
      </c>
      <c r="M2107" s="23" t="str">
        <f>IF(TRIM(H2107)="?",'Cleaning Summary'!$B$45,H2107)</f>
        <v>tier - 3</v>
      </c>
      <c r="N2107" s="23" t="str">
        <f>IF(TRIM(I2107)="?",'Cleaning Summary'!$B$29,I2107)</f>
        <v>R1016</v>
      </c>
      <c r="O2107" s="29">
        <f>DATE(J2107,MATCH(K2107,{"Jan","Feb","Mar","Apr","May","Jun","Jul","Aug","Sep","Oct","Nov","Dec"},0),D2107)</f>
        <v>38269</v>
      </c>
      <c r="P2107" s="23">
        <f>DATEDIF(O2107,'Cleaning Summary'!$B$62,"Y")</f>
        <v>18</v>
      </c>
    </row>
    <row r="2108" spans="1:16" x14ac:dyDescent="0.35">
      <c r="A2108" s="23" t="s">
        <v>585</v>
      </c>
      <c r="B2108" s="23">
        <v>1994</v>
      </c>
      <c r="C2108" s="23" t="s">
        <v>4804</v>
      </c>
      <c r="D2108" s="23">
        <v>7</v>
      </c>
      <c r="E2108" s="23">
        <v>0</v>
      </c>
      <c r="F2108" s="28">
        <v>34672.15</v>
      </c>
      <c r="G2108" s="23" t="s">
        <v>85</v>
      </c>
      <c r="H2108" s="23" t="s">
        <v>87</v>
      </c>
      <c r="I2108" s="23" t="s">
        <v>4805</v>
      </c>
      <c r="J2108" s="23">
        <f>IF(TRIM(B2108)="?",'Cleaning Summary'!$B$28,B2108)</f>
        <v>1994</v>
      </c>
      <c r="K2108" s="23" t="str">
        <f>IF(TRIM(C2108)="?",'Cleaning Summary'!$B$27,C2108)</f>
        <v>Jul</v>
      </c>
      <c r="L2108" s="23" t="str">
        <f>IF(TRIM(G2108)="?",'Cleaning Summary'!$B$40,G2108)</f>
        <v>tier - 1</v>
      </c>
      <c r="M2108" s="23" t="str">
        <f>IF(TRIM(H2108)="?",'Cleaning Summary'!$B$45,H2108)</f>
        <v>tier - 3</v>
      </c>
      <c r="N2108" s="23" t="str">
        <f>IF(TRIM(I2108)="?",'Cleaning Summary'!$B$29,I2108)</f>
        <v>R1013</v>
      </c>
      <c r="O2108" s="29">
        <f>DATE(J2108,MATCH(K2108,{"Jan","Feb","Mar","Apr","May","Jun","Jul","Aug","Sep","Oct","Nov","Dec"},0),D2108)</f>
        <v>34522</v>
      </c>
      <c r="P2108" s="23">
        <f>DATEDIF(O2108,'Cleaning Summary'!$B$62,"Y")</f>
        <v>28</v>
      </c>
    </row>
    <row r="2109" spans="1:16" x14ac:dyDescent="0.35">
      <c r="A2109" s="23" t="s">
        <v>583</v>
      </c>
      <c r="B2109" s="23">
        <v>2003</v>
      </c>
      <c r="C2109" s="23" t="s">
        <v>4804</v>
      </c>
      <c r="D2109" s="23">
        <v>3</v>
      </c>
      <c r="E2109" s="23">
        <v>0</v>
      </c>
      <c r="F2109" s="28">
        <v>34779.620000000003</v>
      </c>
      <c r="G2109" s="23" t="s">
        <v>85</v>
      </c>
      <c r="H2109" s="23" t="s">
        <v>86</v>
      </c>
      <c r="I2109" s="23" t="s">
        <v>4812</v>
      </c>
      <c r="J2109" s="23">
        <f>IF(TRIM(B2109)="?",'Cleaning Summary'!$B$28,B2109)</f>
        <v>2003</v>
      </c>
      <c r="K2109" s="23" t="str">
        <f>IF(TRIM(C2109)="?",'Cleaning Summary'!$B$27,C2109)</f>
        <v>Jul</v>
      </c>
      <c r="L2109" s="23" t="str">
        <f>IF(TRIM(G2109)="?",'Cleaning Summary'!$B$40,G2109)</f>
        <v>tier - 1</v>
      </c>
      <c r="M2109" s="23" t="str">
        <f>IF(TRIM(H2109)="?",'Cleaning Summary'!$B$45,H2109)</f>
        <v>tier - 2</v>
      </c>
      <c r="N2109" s="23" t="str">
        <f>IF(TRIM(I2109)="?",'Cleaning Summary'!$B$29,I2109)</f>
        <v>R1011</v>
      </c>
      <c r="O2109" s="29">
        <f>DATE(J2109,MATCH(K2109,{"Jan","Feb","Mar","Apr","May","Jun","Jul","Aug","Sep","Oct","Nov","Dec"},0),D2109)</f>
        <v>37805</v>
      </c>
      <c r="P2109" s="23">
        <f>DATEDIF(O2109,'Cleaning Summary'!$B$62,"Y")</f>
        <v>19</v>
      </c>
    </row>
    <row r="2110" spans="1:16" x14ac:dyDescent="0.35">
      <c r="A2110" s="23" t="s">
        <v>581</v>
      </c>
      <c r="B2110" s="23">
        <v>1995</v>
      </c>
      <c r="C2110" s="23" t="s">
        <v>4809</v>
      </c>
      <c r="D2110" s="23">
        <v>27</v>
      </c>
      <c r="E2110" s="23">
        <v>1</v>
      </c>
      <c r="F2110" s="28">
        <v>34806.47</v>
      </c>
      <c r="G2110" s="23" t="s">
        <v>85</v>
      </c>
      <c r="H2110" s="23" t="s">
        <v>86</v>
      </c>
      <c r="I2110" s="23" t="s">
        <v>4805</v>
      </c>
      <c r="J2110" s="23">
        <f>IF(TRIM(B2110)="?",'Cleaning Summary'!$B$28,B2110)</f>
        <v>1995</v>
      </c>
      <c r="K2110" s="23" t="str">
        <f>IF(TRIM(C2110)="?",'Cleaning Summary'!$B$27,C2110)</f>
        <v>Dec</v>
      </c>
      <c r="L2110" s="23" t="str">
        <f>IF(TRIM(G2110)="?",'Cleaning Summary'!$B$40,G2110)</f>
        <v>tier - 1</v>
      </c>
      <c r="M2110" s="23" t="str">
        <f>IF(TRIM(H2110)="?",'Cleaning Summary'!$B$45,H2110)</f>
        <v>tier - 2</v>
      </c>
      <c r="N2110" s="23" t="str">
        <f>IF(TRIM(I2110)="?",'Cleaning Summary'!$B$29,I2110)</f>
        <v>R1013</v>
      </c>
      <c r="O2110" s="29">
        <f>DATE(J2110,MATCH(K2110,{"Jan","Feb","Mar","Apr","May","Jun","Jul","Aug","Sep","Oct","Nov","Dec"},0),D2110)</f>
        <v>35060</v>
      </c>
      <c r="P2110" s="23">
        <f>DATEDIF(O2110,'Cleaning Summary'!$B$62,"Y")</f>
        <v>27</v>
      </c>
    </row>
    <row r="2111" spans="1:16" x14ac:dyDescent="0.35">
      <c r="A2111" s="23" t="s">
        <v>579</v>
      </c>
      <c r="B2111" s="23">
        <v>2003</v>
      </c>
      <c r="C2111" s="23" t="s">
        <v>73</v>
      </c>
      <c r="D2111" s="23">
        <v>17</v>
      </c>
      <c r="E2111" s="23">
        <v>0</v>
      </c>
      <c r="F2111" s="28">
        <v>34828.65</v>
      </c>
      <c r="G2111" s="23" t="s">
        <v>85</v>
      </c>
      <c r="H2111" s="23" t="s">
        <v>87</v>
      </c>
      <c r="I2111" s="23" t="s">
        <v>4812</v>
      </c>
      <c r="J2111" s="23">
        <f>IF(TRIM(B2111)="?",'Cleaning Summary'!$B$28,B2111)</f>
        <v>2003</v>
      </c>
      <c r="K2111" s="23" t="str">
        <f>IF(TRIM(C2111)="?",'Cleaning Summary'!$B$27,C2111)</f>
        <v>Sep</v>
      </c>
      <c r="L2111" s="23" t="str">
        <f>IF(TRIM(G2111)="?",'Cleaning Summary'!$B$40,G2111)</f>
        <v>tier - 1</v>
      </c>
      <c r="M2111" s="23" t="str">
        <f>IF(TRIM(H2111)="?",'Cleaning Summary'!$B$45,H2111)</f>
        <v>tier - 3</v>
      </c>
      <c r="N2111" s="23" t="str">
        <f>IF(TRIM(I2111)="?",'Cleaning Summary'!$B$29,I2111)</f>
        <v>R1011</v>
      </c>
      <c r="O2111" s="29">
        <f>DATE(J2111,MATCH(K2111,{"Jan","Feb","Mar","Apr","May","Jun","Jul","Aug","Sep","Oct","Nov","Dec"},0),D2111)</f>
        <v>37881</v>
      </c>
      <c r="P2111" s="23">
        <f>DATEDIF(O2111,'Cleaning Summary'!$B$62,"Y")</f>
        <v>19</v>
      </c>
    </row>
    <row r="2112" spans="1:16" x14ac:dyDescent="0.35">
      <c r="A2112" s="23" t="s">
        <v>577</v>
      </c>
      <c r="B2112" s="23">
        <v>1995</v>
      </c>
      <c r="C2112" s="23" t="s">
        <v>4811</v>
      </c>
      <c r="D2112" s="23">
        <v>17</v>
      </c>
      <c r="E2112" s="23">
        <v>0</v>
      </c>
      <c r="F2112" s="28">
        <v>34838.870000000003</v>
      </c>
      <c r="G2112" s="23" t="s">
        <v>86</v>
      </c>
      <c r="H2112" s="23" t="s">
        <v>87</v>
      </c>
      <c r="I2112" s="23" t="s">
        <v>4812</v>
      </c>
      <c r="J2112" s="23">
        <f>IF(TRIM(B2112)="?",'Cleaning Summary'!$B$28,B2112)</f>
        <v>1995</v>
      </c>
      <c r="K2112" s="23" t="str">
        <f>IF(TRIM(C2112)="?",'Cleaning Summary'!$B$27,C2112)</f>
        <v>Oct</v>
      </c>
      <c r="L2112" s="23" t="str">
        <f>IF(TRIM(G2112)="?",'Cleaning Summary'!$B$40,G2112)</f>
        <v>tier - 2</v>
      </c>
      <c r="M2112" s="23" t="str">
        <f>IF(TRIM(H2112)="?",'Cleaning Summary'!$B$45,H2112)</f>
        <v>tier - 3</v>
      </c>
      <c r="N2112" s="23" t="str">
        <f>IF(TRIM(I2112)="?",'Cleaning Summary'!$B$29,I2112)</f>
        <v>R1011</v>
      </c>
      <c r="O2112" s="29">
        <f>DATE(J2112,MATCH(K2112,{"Jan","Feb","Mar","Apr","May","Jun","Jul","Aug","Sep","Oct","Nov","Dec"},0),D2112)</f>
        <v>34989</v>
      </c>
      <c r="P2112" s="23">
        <f>DATEDIF(O2112,'Cleaning Summary'!$B$62,"Y")</f>
        <v>27</v>
      </c>
    </row>
    <row r="2113" spans="1:16" x14ac:dyDescent="0.35">
      <c r="A2113" s="23" t="s">
        <v>575</v>
      </c>
      <c r="B2113" s="23">
        <v>1983</v>
      </c>
      <c r="C2113" s="23" t="s">
        <v>4804</v>
      </c>
      <c r="D2113" s="23">
        <v>29</v>
      </c>
      <c r="E2113" s="23">
        <v>3</v>
      </c>
      <c r="F2113" s="28">
        <v>34940.61</v>
      </c>
      <c r="G2113" s="23" t="s">
        <v>86</v>
      </c>
      <c r="H2113" s="23" t="s">
        <v>87</v>
      </c>
      <c r="I2113" s="23" t="s">
        <v>4812</v>
      </c>
      <c r="J2113" s="23">
        <f>IF(TRIM(B2113)="?",'Cleaning Summary'!$B$28,B2113)</f>
        <v>1983</v>
      </c>
      <c r="K2113" s="23" t="str">
        <f>IF(TRIM(C2113)="?",'Cleaning Summary'!$B$27,C2113)</f>
        <v>Jul</v>
      </c>
      <c r="L2113" s="23" t="str">
        <f>IF(TRIM(G2113)="?",'Cleaning Summary'!$B$40,G2113)</f>
        <v>tier - 2</v>
      </c>
      <c r="M2113" s="23" t="str">
        <f>IF(TRIM(H2113)="?",'Cleaning Summary'!$B$45,H2113)</f>
        <v>tier - 3</v>
      </c>
      <c r="N2113" s="23" t="str">
        <f>IF(TRIM(I2113)="?",'Cleaning Summary'!$B$29,I2113)</f>
        <v>R1011</v>
      </c>
      <c r="O2113" s="29">
        <f>DATE(J2113,MATCH(K2113,{"Jan","Feb","Mar","Apr","May","Jun","Jul","Aug","Sep","Oct","Nov","Dec"},0),D2113)</f>
        <v>30526</v>
      </c>
      <c r="P2113" s="23">
        <f>DATEDIF(O2113,'Cleaning Summary'!$B$62,"Y")</f>
        <v>39</v>
      </c>
    </row>
    <row r="2114" spans="1:16" x14ac:dyDescent="0.35">
      <c r="A2114" s="23" t="s">
        <v>573</v>
      </c>
      <c r="B2114" s="23">
        <v>1967</v>
      </c>
      <c r="C2114" s="23" t="s">
        <v>4811</v>
      </c>
      <c r="D2114" s="23">
        <v>7</v>
      </c>
      <c r="E2114" s="23">
        <v>0</v>
      </c>
      <c r="F2114" s="28">
        <v>34975.68</v>
      </c>
      <c r="G2114" s="23" t="s">
        <v>86</v>
      </c>
      <c r="H2114" s="23" t="s">
        <v>86</v>
      </c>
      <c r="I2114" s="23" t="s">
        <v>4812</v>
      </c>
      <c r="J2114" s="23">
        <f>IF(TRIM(B2114)="?",'Cleaning Summary'!$B$28,B2114)</f>
        <v>1967</v>
      </c>
      <c r="K2114" s="23" t="str">
        <f>IF(TRIM(C2114)="?",'Cleaning Summary'!$B$27,C2114)</f>
        <v>Oct</v>
      </c>
      <c r="L2114" s="23" t="str">
        <f>IF(TRIM(G2114)="?",'Cleaning Summary'!$B$40,G2114)</f>
        <v>tier - 2</v>
      </c>
      <c r="M2114" s="23" t="str">
        <f>IF(TRIM(H2114)="?",'Cleaning Summary'!$B$45,H2114)</f>
        <v>tier - 2</v>
      </c>
      <c r="N2114" s="23" t="str">
        <f>IF(TRIM(I2114)="?",'Cleaning Summary'!$B$29,I2114)</f>
        <v>R1011</v>
      </c>
      <c r="O2114" s="29">
        <f>DATE(J2114,MATCH(K2114,{"Jan","Feb","Mar","Apr","May","Jun","Jul","Aug","Sep","Oct","Nov","Dec"},0),D2114)</f>
        <v>24752</v>
      </c>
      <c r="P2114" s="23">
        <f>DATEDIF(O2114,'Cleaning Summary'!$B$62,"Y")</f>
        <v>55</v>
      </c>
    </row>
    <row r="2115" spans="1:16" x14ac:dyDescent="0.35">
      <c r="A2115" s="23" t="s">
        <v>571</v>
      </c>
      <c r="B2115" s="23">
        <v>1998</v>
      </c>
      <c r="C2115" s="23" t="s">
        <v>4810</v>
      </c>
      <c r="D2115" s="23">
        <v>22</v>
      </c>
      <c r="E2115" s="23">
        <v>0</v>
      </c>
      <c r="F2115" s="28">
        <v>34976.42</v>
      </c>
      <c r="G2115" s="23" t="s">
        <v>86</v>
      </c>
      <c r="H2115" s="23" t="s">
        <v>85</v>
      </c>
      <c r="I2115" s="23" t="s">
        <v>4812</v>
      </c>
      <c r="J2115" s="23">
        <f>IF(TRIM(B2115)="?",'Cleaning Summary'!$B$28,B2115)</f>
        <v>1998</v>
      </c>
      <c r="K2115" s="23" t="str">
        <f>IF(TRIM(C2115)="?",'Cleaning Summary'!$B$27,C2115)</f>
        <v>Aug</v>
      </c>
      <c r="L2115" s="23" t="str">
        <f>IF(TRIM(G2115)="?",'Cleaning Summary'!$B$40,G2115)</f>
        <v>tier - 2</v>
      </c>
      <c r="M2115" s="23" t="str">
        <f>IF(TRIM(H2115)="?",'Cleaning Summary'!$B$45,H2115)</f>
        <v>tier - 1</v>
      </c>
      <c r="N2115" s="23" t="str">
        <f>IF(TRIM(I2115)="?",'Cleaning Summary'!$B$29,I2115)</f>
        <v>R1011</v>
      </c>
      <c r="O2115" s="29">
        <f>DATE(J2115,MATCH(K2115,{"Jan","Feb","Mar","Apr","May","Jun","Jul","Aug","Sep","Oct","Nov","Dec"},0),D2115)</f>
        <v>36029</v>
      </c>
      <c r="P2115" s="23">
        <f>DATEDIF(O2115,'Cleaning Summary'!$B$62,"Y")</f>
        <v>24</v>
      </c>
    </row>
    <row r="2116" spans="1:16" x14ac:dyDescent="0.35">
      <c r="A2116" s="23" t="s">
        <v>569</v>
      </c>
      <c r="B2116" s="23">
        <v>1997</v>
      </c>
      <c r="C2116" s="23" t="s">
        <v>4810</v>
      </c>
      <c r="D2116" s="23">
        <v>22</v>
      </c>
      <c r="E2116" s="23">
        <v>0</v>
      </c>
      <c r="F2116" s="28">
        <v>34979.86</v>
      </c>
      <c r="G2116" s="23" t="s">
        <v>86</v>
      </c>
      <c r="H2116" s="23" t="s">
        <v>86</v>
      </c>
      <c r="I2116" s="23" t="s">
        <v>4812</v>
      </c>
      <c r="J2116" s="23">
        <f>IF(TRIM(B2116)="?",'Cleaning Summary'!$B$28,B2116)</f>
        <v>1997</v>
      </c>
      <c r="K2116" s="23" t="str">
        <f>IF(TRIM(C2116)="?",'Cleaning Summary'!$B$27,C2116)</f>
        <v>Aug</v>
      </c>
      <c r="L2116" s="23" t="str">
        <f>IF(TRIM(G2116)="?",'Cleaning Summary'!$B$40,G2116)</f>
        <v>tier - 2</v>
      </c>
      <c r="M2116" s="23" t="str">
        <f>IF(TRIM(H2116)="?",'Cleaning Summary'!$B$45,H2116)</f>
        <v>tier - 2</v>
      </c>
      <c r="N2116" s="23" t="str">
        <f>IF(TRIM(I2116)="?",'Cleaning Summary'!$B$29,I2116)</f>
        <v>R1011</v>
      </c>
      <c r="O2116" s="29">
        <f>DATE(J2116,MATCH(K2116,{"Jan","Feb","Mar","Apr","May","Jun","Jul","Aug","Sep","Oct","Nov","Dec"},0),D2116)</f>
        <v>35664</v>
      </c>
      <c r="P2116" s="23">
        <f>DATEDIF(O2116,'Cleaning Summary'!$B$62,"Y")</f>
        <v>25</v>
      </c>
    </row>
    <row r="2117" spans="1:16" x14ac:dyDescent="0.35">
      <c r="A2117" s="23" t="s">
        <v>567</v>
      </c>
      <c r="B2117" s="23">
        <v>1982</v>
      </c>
      <c r="C2117" s="23" t="s">
        <v>4804</v>
      </c>
      <c r="D2117" s="23">
        <v>5</v>
      </c>
      <c r="E2117" s="23">
        <v>3</v>
      </c>
      <c r="F2117" s="28">
        <v>35000.730000000003</v>
      </c>
      <c r="G2117" s="23" t="s">
        <v>86</v>
      </c>
      <c r="H2117" s="23" t="s">
        <v>87</v>
      </c>
      <c r="I2117" s="23" t="s">
        <v>4812</v>
      </c>
      <c r="J2117" s="23">
        <f>IF(TRIM(B2117)="?",'Cleaning Summary'!$B$28,B2117)</f>
        <v>1982</v>
      </c>
      <c r="K2117" s="23" t="str">
        <f>IF(TRIM(C2117)="?",'Cleaning Summary'!$B$27,C2117)</f>
        <v>Jul</v>
      </c>
      <c r="L2117" s="23" t="str">
        <f>IF(TRIM(G2117)="?",'Cleaning Summary'!$B$40,G2117)</f>
        <v>tier - 2</v>
      </c>
      <c r="M2117" s="23" t="str">
        <f>IF(TRIM(H2117)="?",'Cleaning Summary'!$B$45,H2117)</f>
        <v>tier - 3</v>
      </c>
      <c r="N2117" s="23" t="str">
        <f>IF(TRIM(I2117)="?",'Cleaning Summary'!$B$29,I2117)</f>
        <v>R1011</v>
      </c>
      <c r="O2117" s="29">
        <f>DATE(J2117,MATCH(K2117,{"Jan","Feb","Mar","Apr","May","Jun","Jul","Aug","Sep","Oct","Nov","Dec"},0),D2117)</f>
        <v>30137</v>
      </c>
      <c r="P2117" s="23">
        <f>DATEDIF(O2117,'Cleaning Summary'!$B$62,"Y")</f>
        <v>40</v>
      </c>
    </row>
    <row r="2118" spans="1:16" x14ac:dyDescent="0.35">
      <c r="A2118" s="23" t="s">
        <v>565</v>
      </c>
      <c r="B2118" s="23">
        <v>1975</v>
      </c>
      <c r="C2118" s="23" t="s">
        <v>4810</v>
      </c>
      <c r="D2118" s="23">
        <v>29</v>
      </c>
      <c r="E2118" s="23">
        <v>1</v>
      </c>
      <c r="F2118" s="28">
        <v>35050.620000000003</v>
      </c>
      <c r="G2118" s="23" t="s">
        <v>86</v>
      </c>
      <c r="H2118" s="23" t="s">
        <v>85</v>
      </c>
      <c r="I2118" s="23" t="s">
        <v>4812</v>
      </c>
      <c r="J2118" s="23">
        <f>IF(TRIM(B2118)="?",'Cleaning Summary'!$B$28,B2118)</f>
        <v>1975</v>
      </c>
      <c r="K2118" s="23" t="str">
        <f>IF(TRIM(C2118)="?",'Cleaning Summary'!$B$27,C2118)</f>
        <v>Aug</v>
      </c>
      <c r="L2118" s="23" t="str">
        <f>IF(TRIM(G2118)="?",'Cleaning Summary'!$B$40,G2118)</f>
        <v>tier - 2</v>
      </c>
      <c r="M2118" s="23" t="str">
        <f>IF(TRIM(H2118)="?",'Cleaning Summary'!$B$45,H2118)</f>
        <v>tier - 1</v>
      </c>
      <c r="N2118" s="23" t="str">
        <f>IF(TRIM(I2118)="?",'Cleaning Summary'!$B$29,I2118)</f>
        <v>R1011</v>
      </c>
      <c r="O2118" s="29">
        <f>DATE(J2118,MATCH(K2118,{"Jan","Feb","Mar","Apr","May","Jun","Jul","Aug","Sep","Oct","Nov","Dec"},0),D2118)</f>
        <v>27635</v>
      </c>
      <c r="P2118" s="23">
        <f>DATEDIF(O2118,'Cleaning Summary'!$B$62,"Y")</f>
        <v>47</v>
      </c>
    </row>
    <row r="2119" spans="1:16" x14ac:dyDescent="0.35">
      <c r="A2119" s="23" t="s">
        <v>563</v>
      </c>
      <c r="B2119" s="23">
        <v>1977</v>
      </c>
      <c r="C2119" s="23" t="s">
        <v>4807</v>
      </c>
      <c r="D2119" s="23">
        <v>29</v>
      </c>
      <c r="E2119" s="23">
        <v>0</v>
      </c>
      <c r="F2119" s="28">
        <v>35069.370000000003</v>
      </c>
      <c r="G2119" s="23" t="s">
        <v>85</v>
      </c>
      <c r="H2119" s="23" t="s">
        <v>85</v>
      </c>
      <c r="I2119" s="23" t="s">
        <v>4822</v>
      </c>
      <c r="J2119" s="23">
        <f>IF(TRIM(B2119)="?",'Cleaning Summary'!$B$28,B2119)</f>
        <v>1977</v>
      </c>
      <c r="K2119" s="23" t="str">
        <f>IF(TRIM(C2119)="?",'Cleaning Summary'!$B$27,C2119)</f>
        <v>Jun</v>
      </c>
      <c r="L2119" s="23" t="str">
        <f>IF(TRIM(G2119)="?",'Cleaning Summary'!$B$40,G2119)</f>
        <v>tier - 1</v>
      </c>
      <c r="M2119" s="23" t="str">
        <f>IF(TRIM(H2119)="?",'Cleaning Summary'!$B$45,H2119)</f>
        <v>tier - 1</v>
      </c>
      <c r="N2119" s="23" t="str">
        <f>IF(TRIM(I2119)="?",'Cleaning Summary'!$B$29,I2119)</f>
        <v>R1017</v>
      </c>
      <c r="O2119" s="29">
        <f>DATE(J2119,MATCH(K2119,{"Jan","Feb","Mar","Apr","May","Jun","Jul","Aug","Sep","Oct","Nov","Dec"},0),D2119)</f>
        <v>28305</v>
      </c>
      <c r="P2119" s="23">
        <f>DATEDIF(O2119,'Cleaning Summary'!$B$62,"Y")</f>
        <v>45</v>
      </c>
    </row>
    <row r="2120" spans="1:16" x14ac:dyDescent="0.35">
      <c r="A2120" s="23" t="s">
        <v>561</v>
      </c>
      <c r="B2120" s="23">
        <v>1998</v>
      </c>
      <c r="C2120" s="23" t="s">
        <v>4809</v>
      </c>
      <c r="D2120" s="23">
        <v>22</v>
      </c>
      <c r="E2120" s="23">
        <v>0</v>
      </c>
      <c r="F2120" s="28">
        <v>35147.53</v>
      </c>
      <c r="G2120" s="23" t="s">
        <v>85</v>
      </c>
      <c r="H2120" s="23" t="s">
        <v>85</v>
      </c>
      <c r="I2120" s="23" t="s">
        <v>4815</v>
      </c>
      <c r="J2120" s="23">
        <f>IF(TRIM(B2120)="?",'Cleaning Summary'!$B$28,B2120)</f>
        <v>1998</v>
      </c>
      <c r="K2120" s="23" t="str">
        <f>IF(TRIM(C2120)="?",'Cleaning Summary'!$B$27,C2120)</f>
        <v>Dec</v>
      </c>
      <c r="L2120" s="23" t="str">
        <f>IF(TRIM(G2120)="?",'Cleaning Summary'!$B$40,G2120)</f>
        <v>tier - 1</v>
      </c>
      <c r="M2120" s="23" t="str">
        <f>IF(TRIM(H2120)="?",'Cleaning Summary'!$B$45,H2120)</f>
        <v>tier - 1</v>
      </c>
      <c r="N2120" s="23" t="str">
        <f>IF(TRIM(I2120)="?",'Cleaning Summary'!$B$29,I2120)</f>
        <v>R1016</v>
      </c>
      <c r="O2120" s="29">
        <f>DATE(J2120,MATCH(K2120,{"Jan","Feb","Mar","Apr","May","Jun","Jul","Aug","Sep","Oct","Nov","Dec"},0),D2120)</f>
        <v>36151</v>
      </c>
      <c r="P2120" s="23">
        <f>DATEDIF(O2120,'Cleaning Summary'!$B$62,"Y")</f>
        <v>24</v>
      </c>
    </row>
    <row r="2121" spans="1:16" x14ac:dyDescent="0.35">
      <c r="A2121" s="23" t="s">
        <v>559</v>
      </c>
      <c r="B2121" s="23">
        <v>1967</v>
      </c>
      <c r="C2121" s="23" t="s">
        <v>4809</v>
      </c>
      <c r="D2121" s="23">
        <v>30</v>
      </c>
      <c r="E2121" s="23">
        <v>1</v>
      </c>
      <c r="F2121" s="28">
        <v>35160.129999999997</v>
      </c>
      <c r="G2121" s="23" t="s">
        <v>86</v>
      </c>
      <c r="H2121" s="23" t="s">
        <v>86</v>
      </c>
      <c r="I2121" s="23" t="s">
        <v>4812</v>
      </c>
      <c r="J2121" s="23">
        <f>IF(TRIM(B2121)="?",'Cleaning Summary'!$B$28,B2121)</f>
        <v>1967</v>
      </c>
      <c r="K2121" s="23" t="str">
        <f>IF(TRIM(C2121)="?",'Cleaning Summary'!$B$27,C2121)</f>
        <v>Dec</v>
      </c>
      <c r="L2121" s="23" t="str">
        <f>IF(TRIM(G2121)="?",'Cleaning Summary'!$B$40,G2121)</f>
        <v>tier - 2</v>
      </c>
      <c r="M2121" s="23" t="str">
        <f>IF(TRIM(H2121)="?",'Cleaning Summary'!$B$45,H2121)</f>
        <v>tier - 2</v>
      </c>
      <c r="N2121" s="23" t="str">
        <f>IF(TRIM(I2121)="?",'Cleaning Summary'!$B$29,I2121)</f>
        <v>R1011</v>
      </c>
      <c r="O2121" s="29">
        <f>DATE(J2121,MATCH(K2121,{"Jan","Feb","Mar","Apr","May","Jun","Jul","Aug","Sep","Oct","Nov","Dec"},0),D2121)</f>
        <v>24836</v>
      </c>
      <c r="P2121" s="23">
        <f>DATEDIF(O2121,'Cleaning Summary'!$B$62,"Y")</f>
        <v>55</v>
      </c>
    </row>
    <row r="2122" spans="1:16" x14ac:dyDescent="0.35">
      <c r="A2122" s="23" t="s">
        <v>557</v>
      </c>
      <c r="B2122" s="23">
        <v>1997</v>
      </c>
      <c r="C2122" s="23" t="s">
        <v>4804</v>
      </c>
      <c r="D2122" s="23">
        <v>9</v>
      </c>
      <c r="E2122" s="23">
        <v>0</v>
      </c>
      <c r="F2122" s="28">
        <v>35302.089999999997</v>
      </c>
      <c r="G2122" s="23" t="s">
        <v>85</v>
      </c>
      <c r="H2122" s="23" t="s">
        <v>86</v>
      </c>
      <c r="I2122" s="23" t="s">
        <v>4812</v>
      </c>
      <c r="J2122" s="23">
        <f>IF(TRIM(B2122)="?",'Cleaning Summary'!$B$28,B2122)</f>
        <v>1997</v>
      </c>
      <c r="K2122" s="23" t="str">
        <f>IF(TRIM(C2122)="?",'Cleaning Summary'!$B$27,C2122)</f>
        <v>Jul</v>
      </c>
      <c r="L2122" s="23" t="str">
        <f>IF(TRIM(G2122)="?",'Cleaning Summary'!$B$40,G2122)</f>
        <v>tier - 1</v>
      </c>
      <c r="M2122" s="23" t="str">
        <f>IF(TRIM(H2122)="?",'Cleaning Summary'!$B$45,H2122)</f>
        <v>tier - 2</v>
      </c>
      <c r="N2122" s="23" t="str">
        <f>IF(TRIM(I2122)="?",'Cleaning Summary'!$B$29,I2122)</f>
        <v>R1011</v>
      </c>
      <c r="O2122" s="29">
        <f>DATE(J2122,MATCH(K2122,{"Jan","Feb","Mar","Apr","May","Jun","Jul","Aug","Sep","Oct","Nov","Dec"},0),D2122)</f>
        <v>35620</v>
      </c>
      <c r="P2122" s="23">
        <f>DATEDIF(O2122,'Cleaning Summary'!$B$62,"Y")</f>
        <v>25</v>
      </c>
    </row>
    <row r="2123" spans="1:16" x14ac:dyDescent="0.35">
      <c r="A2123" s="23" t="s">
        <v>555</v>
      </c>
      <c r="B2123" s="23">
        <v>1988</v>
      </c>
      <c r="C2123" s="23" t="s">
        <v>73</v>
      </c>
      <c r="D2123" s="23">
        <v>19</v>
      </c>
      <c r="E2123" s="23">
        <v>3</v>
      </c>
      <c r="F2123" s="28">
        <v>35315.96</v>
      </c>
      <c r="G2123" s="23" t="s">
        <v>86</v>
      </c>
      <c r="H2123" s="23" t="s">
        <v>85</v>
      </c>
      <c r="I2123" s="23" t="s">
        <v>4812</v>
      </c>
      <c r="J2123" s="23">
        <f>IF(TRIM(B2123)="?",'Cleaning Summary'!$B$28,B2123)</f>
        <v>1988</v>
      </c>
      <c r="K2123" s="23" t="str">
        <f>IF(TRIM(C2123)="?",'Cleaning Summary'!$B$27,C2123)</f>
        <v>Sep</v>
      </c>
      <c r="L2123" s="23" t="str">
        <f>IF(TRIM(G2123)="?",'Cleaning Summary'!$B$40,G2123)</f>
        <v>tier - 2</v>
      </c>
      <c r="M2123" s="23" t="str">
        <f>IF(TRIM(H2123)="?",'Cleaning Summary'!$B$45,H2123)</f>
        <v>tier - 1</v>
      </c>
      <c r="N2123" s="23" t="str">
        <f>IF(TRIM(I2123)="?",'Cleaning Summary'!$B$29,I2123)</f>
        <v>R1011</v>
      </c>
      <c r="O2123" s="29">
        <f>DATE(J2123,MATCH(K2123,{"Jan","Feb","Mar","Apr","May","Jun","Jul","Aug","Sep","Oct","Nov","Dec"},0),D2123)</f>
        <v>32405</v>
      </c>
      <c r="P2123" s="23">
        <f>DATEDIF(O2123,'Cleaning Summary'!$B$62,"Y")</f>
        <v>34</v>
      </c>
    </row>
    <row r="2124" spans="1:16" x14ac:dyDescent="0.35">
      <c r="A2124" s="23" t="s">
        <v>553</v>
      </c>
      <c r="B2124" s="23">
        <v>1971</v>
      </c>
      <c r="C2124" s="23" t="s">
        <v>73</v>
      </c>
      <c r="D2124" s="23">
        <v>22</v>
      </c>
      <c r="E2124" s="23">
        <v>0</v>
      </c>
      <c r="F2124" s="28">
        <v>35345.730000000003</v>
      </c>
      <c r="G2124" s="23" t="s">
        <v>86</v>
      </c>
      <c r="H2124" s="23" t="s">
        <v>87</v>
      </c>
      <c r="I2124" s="23" t="s">
        <v>4812</v>
      </c>
      <c r="J2124" s="23">
        <f>IF(TRIM(B2124)="?",'Cleaning Summary'!$B$28,B2124)</f>
        <v>1971</v>
      </c>
      <c r="K2124" s="23" t="str">
        <f>IF(TRIM(C2124)="?",'Cleaning Summary'!$B$27,C2124)</f>
        <v>Sep</v>
      </c>
      <c r="L2124" s="23" t="str">
        <f>IF(TRIM(G2124)="?",'Cleaning Summary'!$B$40,G2124)</f>
        <v>tier - 2</v>
      </c>
      <c r="M2124" s="23" t="str">
        <f>IF(TRIM(H2124)="?",'Cleaning Summary'!$B$45,H2124)</f>
        <v>tier - 3</v>
      </c>
      <c r="N2124" s="23" t="str">
        <f>IF(TRIM(I2124)="?",'Cleaning Summary'!$B$29,I2124)</f>
        <v>R1011</v>
      </c>
      <c r="O2124" s="29">
        <f>DATE(J2124,MATCH(K2124,{"Jan","Feb","Mar","Apr","May","Jun","Jul","Aug","Sep","Oct","Nov","Dec"},0),D2124)</f>
        <v>26198</v>
      </c>
      <c r="P2124" s="23">
        <f>DATEDIF(O2124,'Cleaning Summary'!$B$62,"Y")</f>
        <v>51</v>
      </c>
    </row>
    <row r="2125" spans="1:16" x14ac:dyDescent="0.35">
      <c r="A2125" s="23" t="s">
        <v>551</v>
      </c>
      <c r="B2125" s="23">
        <v>1988</v>
      </c>
      <c r="C2125" s="23" t="s">
        <v>4806</v>
      </c>
      <c r="D2125" s="23">
        <v>20</v>
      </c>
      <c r="E2125" s="23">
        <v>0</v>
      </c>
      <c r="F2125" s="28">
        <v>35491.64</v>
      </c>
      <c r="G2125" s="23" t="s">
        <v>85</v>
      </c>
      <c r="H2125" s="23" t="s">
        <v>86</v>
      </c>
      <c r="I2125" s="23" t="s">
        <v>4812</v>
      </c>
      <c r="J2125" s="23">
        <f>IF(TRIM(B2125)="?",'Cleaning Summary'!$B$28,B2125)</f>
        <v>1988</v>
      </c>
      <c r="K2125" s="23" t="str">
        <f>IF(TRIM(C2125)="?",'Cleaning Summary'!$B$27,C2125)</f>
        <v>Nov</v>
      </c>
      <c r="L2125" s="23" t="str">
        <f>IF(TRIM(G2125)="?",'Cleaning Summary'!$B$40,G2125)</f>
        <v>tier - 1</v>
      </c>
      <c r="M2125" s="23" t="str">
        <f>IF(TRIM(H2125)="?",'Cleaning Summary'!$B$45,H2125)</f>
        <v>tier - 2</v>
      </c>
      <c r="N2125" s="23" t="str">
        <f>IF(TRIM(I2125)="?",'Cleaning Summary'!$B$29,I2125)</f>
        <v>R1011</v>
      </c>
      <c r="O2125" s="29">
        <f>DATE(J2125,MATCH(K2125,{"Jan","Feb","Mar","Apr","May","Jun","Jul","Aug","Sep","Oct","Nov","Dec"},0),D2125)</f>
        <v>32467</v>
      </c>
      <c r="P2125" s="23">
        <f>DATEDIF(O2125,'Cleaning Summary'!$B$62,"Y")</f>
        <v>34</v>
      </c>
    </row>
    <row r="2126" spans="1:16" x14ac:dyDescent="0.35">
      <c r="A2126" s="23" t="s">
        <v>549</v>
      </c>
      <c r="B2126" s="23">
        <v>1973</v>
      </c>
      <c r="C2126" s="23" t="s">
        <v>4809</v>
      </c>
      <c r="D2126" s="23">
        <v>16</v>
      </c>
      <c r="E2126" s="23">
        <v>0</v>
      </c>
      <c r="F2126" s="28">
        <v>35517.19</v>
      </c>
      <c r="G2126" s="23" t="s">
        <v>86</v>
      </c>
      <c r="H2126" s="23" t="s">
        <v>86</v>
      </c>
      <c r="I2126" s="23" t="s">
        <v>4812</v>
      </c>
      <c r="J2126" s="23">
        <f>IF(TRIM(B2126)="?",'Cleaning Summary'!$B$28,B2126)</f>
        <v>1973</v>
      </c>
      <c r="K2126" s="23" t="str">
        <f>IF(TRIM(C2126)="?",'Cleaning Summary'!$B$27,C2126)</f>
        <v>Dec</v>
      </c>
      <c r="L2126" s="23" t="str">
        <f>IF(TRIM(G2126)="?",'Cleaning Summary'!$B$40,G2126)</f>
        <v>tier - 2</v>
      </c>
      <c r="M2126" s="23" t="str">
        <f>IF(TRIM(H2126)="?",'Cleaning Summary'!$B$45,H2126)</f>
        <v>tier - 2</v>
      </c>
      <c r="N2126" s="23" t="str">
        <f>IF(TRIM(I2126)="?",'Cleaning Summary'!$B$29,I2126)</f>
        <v>R1011</v>
      </c>
      <c r="O2126" s="29">
        <f>DATE(J2126,MATCH(K2126,{"Jan","Feb","Mar","Apr","May","Jun","Jul","Aug","Sep","Oct","Nov","Dec"},0),D2126)</f>
        <v>27014</v>
      </c>
      <c r="P2126" s="23">
        <f>DATEDIF(O2126,'Cleaning Summary'!$B$62,"Y")</f>
        <v>49</v>
      </c>
    </row>
    <row r="2127" spans="1:16" x14ac:dyDescent="0.35">
      <c r="A2127" s="23" t="s">
        <v>547</v>
      </c>
      <c r="B2127" s="23">
        <v>1992</v>
      </c>
      <c r="C2127" s="23" t="s">
        <v>73</v>
      </c>
      <c r="D2127" s="23">
        <v>13</v>
      </c>
      <c r="E2127" s="23">
        <v>0</v>
      </c>
      <c r="F2127" s="28">
        <v>35547.47</v>
      </c>
      <c r="G2127" s="23" t="s">
        <v>86</v>
      </c>
      <c r="H2127" s="23" t="s">
        <v>87</v>
      </c>
      <c r="I2127" s="23" t="s">
        <v>4812</v>
      </c>
      <c r="J2127" s="23">
        <f>IF(TRIM(B2127)="?",'Cleaning Summary'!$B$28,B2127)</f>
        <v>1992</v>
      </c>
      <c r="K2127" s="23" t="str">
        <f>IF(TRIM(C2127)="?",'Cleaning Summary'!$B$27,C2127)</f>
        <v>Sep</v>
      </c>
      <c r="L2127" s="23" t="str">
        <f>IF(TRIM(G2127)="?",'Cleaning Summary'!$B$40,G2127)</f>
        <v>tier - 2</v>
      </c>
      <c r="M2127" s="23" t="str">
        <f>IF(TRIM(H2127)="?",'Cleaning Summary'!$B$45,H2127)</f>
        <v>tier - 3</v>
      </c>
      <c r="N2127" s="23" t="str">
        <f>IF(TRIM(I2127)="?",'Cleaning Summary'!$B$29,I2127)</f>
        <v>R1011</v>
      </c>
      <c r="O2127" s="29">
        <f>DATE(J2127,MATCH(K2127,{"Jan","Feb","Mar","Apr","May","Jun","Jul","Aug","Sep","Oct","Nov","Dec"},0),D2127)</f>
        <v>33860</v>
      </c>
      <c r="P2127" s="23">
        <f>DATEDIF(O2127,'Cleaning Summary'!$B$62,"Y")</f>
        <v>30</v>
      </c>
    </row>
    <row r="2128" spans="1:16" x14ac:dyDescent="0.35">
      <c r="A2128" s="23" t="s">
        <v>545</v>
      </c>
      <c r="B2128" s="23">
        <v>1973</v>
      </c>
      <c r="C2128" s="23" t="s">
        <v>4811</v>
      </c>
      <c r="D2128" s="23">
        <v>27</v>
      </c>
      <c r="E2128" s="23">
        <v>0</v>
      </c>
      <c r="F2128" s="28">
        <v>35547.72</v>
      </c>
      <c r="G2128" s="23" t="s">
        <v>85</v>
      </c>
      <c r="H2128" s="23" t="s">
        <v>85</v>
      </c>
      <c r="I2128" s="23" t="s">
        <v>4812</v>
      </c>
      <c r="J2128" s="23">
        <f>IF(TRIM(B2128)="?",'Cleaning Summary'!$B$28,B2128)</f>
        <v>1973</v>
      </c>
      <c r="K2128" s="23" t="str">
        <f>IF(TRIM(C2128)="?",'Cleaning Summary'!$B$27,C2128)</f>
        <v>Oct</v>
      </c>
      <c r="L2128" s="23" t="str">
        <f>IF(TRIM(G2128)="?",'Cleaning Summary'!$B$40,G2128)</f>
        <v>tier - 1</v>
      </c>
      <c r="M2128" s="23" t="str">
        <f>IF(TRIM(H2128)="?",'Cleaning Summary'!$B$45,H2128)</f>
        <v>tier - 1</v>
      </c>
      <c r="N2128" s="23" t="str">
        <f>IF(TRIM(I2128)="?",'Cleaning Summary'!$B$29,I2128)</f>
        <v>R1011</v>
      </c>
      <c r="O2128" s="29">
        <f>DATE(J2128,MATCH(K2128,{"Jan","Feb","Mar","Apr","May","Jun","Jul","Aug","Sep","Oct","Nov","Dec"},0),D2128)</f>
        <v>26964</v>
      </c>
      <c r="P2128" s="23">
        <f>DATEDIF(O2128,'Cleaning Summary'!$B$62,"Y")</f>
        <v>49</v>
      </c>
    </row>
    <row r="2129" spans="1:16" x14ac:dyDescent="0.35">
      <c r="A2129" s="23" t="s">
        <v>543</v>
      </c>
      <c r="B2129" s="23">
        <v>1964</v>
      </c>
      <c r="C2129" s="23" t="s">
        <v>4810</v>
      </c>
      <c r="D2129" s="23">
        <v>29</v>
      </c>
      <c r="E2129" s="23">
        <v>0</v>
      </c>
      <c r="F2129" s="28">
        <v>35573.26</v>
      </c>
      <c r="G2129" s="23" t="s">
        <v>86</v>
      </c>
      <c r="H2129" s="23" t="s">
        <v>85</v>
      </c>
      <c r="I2129" s="23" t="s">
        <v>4812</v>
      </c>
      <c r="J2129" s="23">
        <f>IF(TRIM(B2129)="?",'Cleaning Summary'!$B$28,B2129)</f>
        <v>1964</v>
      </c>
      <c r="K2129" s="23" t="str">
        <f>IF(TRIM(C2129)="?",'Cleaning Summary'!$B$27,C2129)</f>
        <v>Aug</v>
      </c>
      <c r="L2129" s="23" t="str">
        <f>IF(TRIM(G2129)="?",'Cleaning Summary'!$B$40,G2129)</f>
        <v>tier - 2</v>
      </c>
      <c r="M2129" s="23" t="str">
        <f>IF(TRIM(H2129)="?",'Cleaning Summary'!$B$45,H2129)</f>
        <v>tier - 1</v>
      </c>
      <c r="N2129" s="23" t="str">
        <f>IF(TRIM(I2129)="?",'Cleaning Summary'!$B$29,I2129)</f>
        <v>R1011</v>
      </c>
      <c r="O2129" s="29">
        <f>DATE(J2129,MATCH(K2129,{"Jan","Feb","Mar","Apr","May","Jun","Jul","Aug","Sep","Oct","Nov","Dec"},0),D2129)</f>
        <v>23618</v>
      </c>
      <c r="P2129" s="23">
        <f>DATEDIF(O2129,'Cleaning Summary'!$B$62,"Y")</f>
        <v>58</v>
      </c>
    </row>
    <row r="2130" spans="1:16" x14ac:dyDescent="0.35">
      <c r="A2130" s="23" t="s">
        <v>541</v>
      </c>
      <c r="B2130" s="23">
        <v>1971</v>
      </c>
      <c r="C2130" s="23" t="s">
        <v>4810</v>
      </c>
      <c r="D2130" s="23">
        <v>10</v>
      </c>
      <c r="E2130" s="23">
        <v>0</v>
      </c>
      <c r="F2130" s="28">
        <v>35583.17</v>
      </c>
      <c r="G2130" s="23" t="s">
        <v>85</v>
      </c>
      <c r="H2130" s="23" t="s">
        <v>87</v>
      </c>
      <c r="I2130" s="23" t="s">
        <v>4812</v>
      </c>
      <c r="J2130" s="23">
        <f>IF(TRIM(B2130)="?",'Cleaning Summary'!$B$28,B2130)</f>
        <v>1971</v>
      </c>
      <c r="K2130" s="23" t="str">
        <f>IF(TRIM(C2130)="?",'Cleaning Summary'!$B$27,C2130)</f>
        <v>Aug</v>
      </c>
      <c r="L2130" s="23" t="str">
        <f>IF(TRIM(G2130)="?",'Cleaning Summary'!$B$40,G2130)</f>
        <v>tier - 1</v>
      </c>
      <c r="M2130" s="23" t="str">
        <f>IF(TRIM(H2130)="?",'Cleaning Summary'!$B$45,H2130)</f>
        <v>tier - 3</v>
      </c>
      <c r="N2130" s="23" t="str">
        <f>IF(TRIM(I2130)="?",'Cleaning Summary'!$B$29,I2130)</f>
        <v>R1011</v>
      </c>
      <c r="O2130" s="29">
        <f>DATE(J2130,MATCH(K2130,{"Jan","Feb","Mar","Apr","May","Jun","Jul","Aug","Sep","Oct","Nov","Dec"},0),D2130)</f>
        <v>26155</v>
      </c>
      <c r="P2130" s="23">
        <f>DATEDIF(O2130,'Cleaning Summary'!$B$62,"Y")</f>
        <v>51</v>
      </c>
    </row>
    <row r="2131" spans="1:16" x14ac:dyDescent="0.35">
      <c r="A2131" s="23" t="s">
        <v>97</v>
      </c>
      <c r="B2131" s="23">
        <v>2000</v>
      </c>
      <c r="C2131" s="23" t="s">
        <v>4811</v>
      </c>
      <c r="D2131" s="23">
        <v>13</v>
      </c>
      <c r="E2131" s="23">
        <v>0</v>
      </c>
      <c r="F2131" s="28">
        <v>35585.58</v>
      </c>
      <c r="G2131" s="23" t="s">
        <v>85</v>
      </c>
      <c r="H2131" s="23" t="s">
        <v>86</v>
      </c>
      <c r="I2131" s="23" t="s">
        <v>4812</v>
      </c>
      <c r="J2131" s="23">
        <f>IF(TRIM(B2131)="?",'Cleaning Summary'!$B$28,B2131)</f>
        <v>2000</v>
      </c>
      <c r="K2131" s="23" t="str">
        <f>IF(TRIM(C2131)="?",'Cleaning Summary'!$B$27,C2131)</f>
        <v>Oct</v>
      </c>
      <c r="L2131" s="23" t="str">
        <f>IF(TRIM(G2131)="?",'Cleaning Summary'!$B$40,G2131)</f>
        <v>tier - 1</v>
      </c>
      <c r="M2131" s="23" t="str">
        <f>IF(TRIM(H2131)="?",'Cleaning Summary'!$B$45,H2131)</f>
        <v>tier - 2</v>
      </c>
      <c r="N2131" s="23" t="str">
        <f>IF(TRIM(I2131)="?",'Cleaning Summary'!$B$29,I2131)</f>
        <v>R1011</v>
      </c>
      <c r="O2131" s="29">
        <f>DATE(J2131,MATCH(K2131,{"Jan","Feb","Mar","Apr","May","Jun","Jul","Aug","Sep","Oct","Nov","Dec"},0),D2131)</f>
        <v>36812</v>
      </c>
      <c r="P2131" s="23">
        <f>DATEDIF(O2131,'Cleaning Summary'!$B$62,"Y")</f>
        <v>22</v>
      </c>
    </row>
    <row r="2132" spans="1:16" x14ac:dyDescent="0.35">
      <c r="A2132" s="23" t="s">
        <v>539</v>
      </c>
      <c r="B2132" s="23">
        <v>2000</v>
      </c>
      <c r="C2132" s="23" t="s">
        <v>4806</v>
      </c>
      <c r="D2132" s="23">
        <v>19</v>
      </c>
      <c r="E2132" s="23">
        <v>0</v>
      </c>
      <c r="F2132" s="28">
        <v>35585.58</v>
      </c>
      <c r="G2132" s="23" t="s">
        <v>86</v>
      </c>
      <c r="H2132" s="23" t="s">
        <v>87</v>
      </c>
      <c r="I2132" s="23" t="s">
        <v>4812</v>
      </c>
      <c r="J2132" s="23">
        <f>IF(TRIM(B2132)="?",'Cleaning Summary'!$B$28,B2132)</f>
        <v>2000</v>
      </c>
      <c r="K2132" s="23" t="str">
        <f>IF(TRIM(C2132)="?",'Cleaning Summary'!$B$27,C2132)</f>
        <v>Nov</v>
      </c>
      <c r="L2132" s="23" t="str">
        <f>IF(TRIM(G2132)="?",'Cleaning Summary'!$B$40,G2132)</f>
        <v>tier - 2</v>
      </c>
      <c r="M2132" s="23" t="str">
        <f>IF(TRIM(H2132)="?",'Cleaning Summary'!$B$45,H2132)</f>
        <v>tier - 3</v>
      </c>
      <c r="N2132" s="23" t="str">
        <f>IF(TRIM(I2132)="?",'Cleaning Summary'!$B$29,I2132)</f>
        <v>R1011</v>
      </c>
      <c r="O2132" s="29">
        <f>DATE(J2132,MATCH(K2132,{"Jan","Feb","Mar","Apr","May","Jun","Jul","Aug","Sep","Oct","Nov","Dec"},0),D2132)</f>
        <v>36849</v>
      </c>
      <c r="P2132" s="23">
        <f>DATEDIF(O2132,'Cleaning Summary'!$B$62,"Y")</f>
        <v>22</v>
      </c>
    </row>
    <row r="2133" spans="1:16" x14ac:dyDescent="0.35">
      <c r="A2133" s="23" t="s">
        <v>537</v>
      </c>
      <c r="B2133" s="23">
        <v>2000</v>
      </c>
      <c r="C2133" s="23" t="s">
        <v>4809</v>
      </c>
      <c r="D2133" s="23">
        <v>17</v>
      </c>
      <c r="E2133" s="23">
        <v>3</v>
      </c>
      <c r="F2133" s="28">
        <v>35595.589999999997</v>
      </c>
      <c r="G2133" s="23" t="s">
        <v>86</v>
      </c>
      <c r="H2133" s="23" t="s">
        <v>87</v>
      </c>
      <c r="I2133" s="23" t="s">
        <v>4805</v>
      </c>
      <c r="J2133" s="23">
        <f>IF(TRIM(B2133)="?",'Cleaning Summary'!$B$28,B2133)</f>
        <v>2000</v>
      </c>
      <c r="K2133" s="23" t="str">
        <f>IF(TRIM(C2133)="?",'Cleaning Summary'!$B$27,C2133)</f>
        <v>Dec</v>
      </c>
      <c r="L2133" s="23" t="str">
        <f>IF(TRIM(G2133)="?",'Cleaning Summary'!$B$40,G2133)</f>
        <v>tier - 2</v>
      </c>
      <c r="M2133" s="23" t="str">
        <f>IF(TRIM(H2133)="?",'Cleaning Summary'!$B$45,H2133)</f>
        <v>tier - 3</v>
      </c>
      <c r="N2133" s="23" t="str">
        <f>IF(TRIM(I2133)="?",'Cleaning Summary'!$B$29,I2133)</f>
        <v>R1013</v>
      </c>
      <c r="O2133" s="29">
        <f>DATE(J2133,MATCH(K2133,{"Jan","Feb","Mar","Apr","May","Jun","Jul","Aug","Sep","Oct","Nov","Dec"},0),D2133)</f>
        <v>36877</v>
      </c>
      <c r="P2133" s="23">
        <f>DATEDIF(O2133,'Cleaning Summary'!$B$62,"Y")</f>
        <v>22</v>
      </c>
    </row>
    <row r="2134" spans="1:16" x14ac:dyDescent="0.35">
      <c r="A2134" s="23" t="s">
        <v>535</v>
      </c>
      <c r="B2134" s="23">
        <v>1978</v>
      </c>
      <c r="C2134" s="23" t="s">
        <v>4809</v>
      </c>
      <c r="D2134" s="23">
        <v>19</v>
      </c>
      <c r="E2134" s="23">
        <v>2</v>
      </c>
      <c r="F2134" s="28">
        <v>35701.9</v>
      </c>
      <c r="G2134" s="23" t="s">
        <v>86</v>
      </c>
      <c r="H2134" s="23" t="s">
        <v>85</v>
      </c>
      <c r="I2134" s="23" t="s">
        <v>4812</v>
      </c>
      <c r="J2134" s="23">
        <f>IF(TRIM(B2134)="?",'Cleaning Summary'!$B$28,B2134)</f>
        <v>1978</v>
      </c>
      <c r="K2134" s="23" t="str">
        <f>IF(TRIM(C2134)="?",'Cleaning Summary'!$B$27,C2134)</f>
        <v>Dec</v>
      </c>
      <c r="L2134" s="23" t="str">
        <f>IF(TRIM(G2134)="?",'Cleaning Summary'!$B$40,G2134)</f>
        <v>tier - 2</v>
      </c>
      <c r="M2134" s="23" t="str">
        <f>IF(TRIM(H2134)="?",'Cleaning Summary'!$B$45,H2134)</f>
        <v>tier - 1</v>
      </c>
      <c r="N2134" s="23" t="str">
        <f>IF(TRIM(I2134)="?",'Cleaning Summary'!$B$29,I2134)</f>
        <v>R1011</v>
      </c>
      <c r="O2134" s="29">
        <f>DATE(J2134,MATCH(K2134,{"Jan","Feb","Mar","Apr","May","Jun","Jul","Aug","Sep","Oct","Nov","Dec"},0),D2134)</f>
        <v>28843</v>
      </c>
      <c r="P2134" s="23">
        <f>DATEDIF(O2134,'Cleaning Summary'!$B$62,"Y")</f>
        <v>44</v>
      </c>
    </row>
    <row r="2135" spans="1:16" x14ac:dyDescent="0.35">
      <c r="A2135" s="23" t="s">
        <v>533</v>
      </c>
      <c r="B2135" s="23">
        <v>1974</v>
      </c>
      <c r="C2135" s="23" t="s">
        <v>4804</v>
      </c>
      <c r="D2135" s="23">
        <v>15</v>
      </c>
      <c r="E2135" s="23">
        <v>0</v>
      </c>
      <c r="F2135" s="28">
        <v>35711.39</v>
      </c>
      <c r="G2135" s="23" t="s">
        <v>86</v>
      </c>
      <c r="H2135" s="23" t="s">
        <v>87</v>
      </c>
      <c r="I2135" s="23" t="s">
        <v>4808</v>
      </c>
      <c r="J2135" s="23">
        <f>IF(TRIM(B2135)="?",'Cleaning Summary'!$B$28,B2135)</f>
        <v>1974</v>
      </c>
      <c r="K2135" s="23" t="str">
        <f>IF(TRIM(C2135)="?",'Cleaning Summary'!$B$27,C2135)</f>
        <v>Jul</v>
      </c>
      <c r="L2135" s="23" t="str">
        <f>IF(TRIM(G2135)="?",'Cleaning Summary'!$B$40,G2135)</f>
        <v>tier - 2</v>
      </c>
      <c r="M2135" s="23" t="str">
        <f>IF(TRIM(H2135)="?",'Cleaning Summary'!$B$45,H2135)</f>
        <v>tier - 3</v>
      </c>
      <c r="N2135" s="23" t="str">
        <f>IF(TRIM(I2135)="?",'Cleaning Summary'!$B$29,I2135)</f>
        <v>R1012</v>
      </c>
      <c r="O2135" s="29">
        <f>DATE(J2135,MATCH(K2135,{"Jan","Feb","Mar","Apr","May","Jun","Jul","Aug","Sep","Oct","Nov","Dec"},0),D2135)</f>
        <v>27225</v>
      </c>
      <c r="P2135" s="23">
        <f>DATEDIF(O2135,'Cleaning Summary'!$B$62,"Y")</f>
        <v>48</v>
      </c>
    </row>
    <row r="2136" spans="1:16" x14ac:dyDescent="0.35">
      <c r="A2136" s="23" t="s">
        <v>531</v>
      </c>
      <c r="B2136" s="23">
        <v>1976</v>
      </c>
      <c r="C2136" s="23" t="s">
        <v>4811</v>
      </c>
      <c r="D2136" s="23">
        <v>4</v>
      </c>
      <c r="E2136" s="23">
        <v>2</v>
      </c>
      <c r="F2136" s="28">
        <v>35733.96</v>
      </c>
      <c r="G2136" s="23" t="s">
        <v>86</v>
      </c>
      <c r="H2136" s="23" t="s">
        <v>86</v>
      </c>
      <c r="I2136" s="23" t="s">
        <v>4812</v>
      </c>
      <c r="J2136" s="23">
        <f>IF(TRIM(B2136)="?",'Cleaning Summary'!$B$28,B2136)</f>
        <v>1976</v>
      </c>
      <c r="K2136" s="23" t="str">
        <f>IF(TRIM(C2136)="?",'Cleaning Summary'!$B$27,C2136)</f>
        <v>Oct</v>
      </c>
      <c r="L2136" s="23" t="str">
        <f>IF(TRIM(G2136)="?",'Cleaning Summary'!$B$40,G2136)</f>
        <v>tier - 2</v>
      </c>
      <c r="M2136" s="23" t="str">
        <f>IF(TRIM(H2136)="?",'Cleaning Summary'!$B$45,H2136)</f>
        <v>tier - 2</v>
      </c>
      <c r="N2136" s="23" t="str">
        <f>IF(TRIM(I2136)="?",'Cleaning Summary'!$B$29,I2136)</f>
        <v>R1011</v>
      </c>
      <c r="O2136" s="29">
        <f>DATE(J2136,MATCH(K2136,{"Jan","Feb","Mar","Apr","May","Jun","Jul","Aug","Sep","Oct","Nov","Dec"},0),D2136)</f>
        <v>28037</v>
      </c>
      <c r="P2136" s="23">
        <f>DATEDIF(O2136,'Cleaning Summary'!$B$62,"Y")</f>
        <v>46</v>
      </c>
    </row>
    <row r="2137" spans="1:16" x14ac:dyDescent="0.35">
      <c r="A2137" s="23" t="s">
        <v>529</v>
      </c>
      <c r="B2137" s="23">
        <v>1992</v>
      </c>
      <c r="C2137" s="23" t="s">
        <v>4807</v>
      </c>
      <c r="D2137" s="23">
        <v>18</v>
      </c>
      <c r="E2137" s="23">
        <v>0</v>
      </c>
      <c r="F2137" s="28">
        <v>35883.269999999997</v>
      </c>
      <c r="G2137" s="23" t="s">
        <v>86</v>
      </c>
      <c r="H2137" s="23" t="s">
        <v>85</v>
      </c>
      <c r="I2137" s="23" t="s">
        <v>4812</v>
      </c>
      <c r="J2137" s="23">
        <f>IF(TRIM(B2137)="?",'Cleaning Summary'!$B$28,B2137)</f>
        <v>1992</v>
      </c>
      <c r="K2137" s="23" t="str">
        <f>IF(TRIM(C2137)="?",'Cleaning Summary'!$B$27,C2137)</f>
        <v>Jun</v>
      </c>
      <c r="L2137" s="23" t="str">
        <f>IF(TRIM(G2137)="?",'Cleaning Summary'!$B$40,G2137)</f>
        <v>tier - 2</v>
      </c>
      <c r="M2137" s="23" t="str">
        <f>IF(TRIM(H2137)="?",'Cleaning Summary'!$B$45,H2137)</f>
        <v>tier - 1</v>
      </c>
      <c r="N2137" s="23" t="str">
        <f>IF(TRIM(I2137)="?",'Cleaning Summary'!$B$29,I2137)</f>
        <v>R1011</v>
      </c>
      <c r="O2137" s="29">
        <f>DATE(J2137,MATCH(K2137,{"Jan","Feb","Mar","Apr","May","Jun","Jul","Aug","Sep","Oct","Nov","Dec"},0),D2137)</f>
        <v>33773</v>
      </c>
      <c r="P2137" s="23">
        <f>DATEDIF(O2137,'Cleaning Summary'!$B$62,"Y")</f>
        <v>30</v>
      </c>
    </row>
    <row r="2138" spans="1:16" x14ac:dyDescent="0.35">
      <c r="A2138" s="23" t="s">
        <v>527</v>
      </c>
      <c r="B2138" s="23">
        <v>1981</v>
      </c>
      <c r="C2138" s="23" t="s">
        <v>4806</v>
      </c>
      <c r="D2138" s="23">
        <v>22</v>
      </c>
      <c r="E2138" s="23">
        <v>1</v>
      </c>
      <c r="F2138" s="28">
        <v>35952.65</v>
      </c>
      <c r="G2138" s="23" t="s">
        <v>85</v>
      </c>
      <c r="H2138" s="23" t="s">
        <v>87</v>
      </c>
      <c r="I2138" s="23" t="s">
        <v>4812</v>
      </c>
      <c r="J2138" s="23">
        <f>IF(TRIM(B2138)="?",'Cleaning Summary'!$B$28,B2138)</f>
        <v>1981</v>
      </c>
      <c r="K2138" s="23" t="str">
        <f>IF(TRIM(C2138)="?",'Cleaning Summary'!$B$27,C2138)</f>
        <v>Nov</v>
      </c>
      <c r="L2138" s="23" t="str">
        <f>IF(TRIM(G2138)="?",'Cleaning Summary'!$B$40,G2138)</f>
        <v>tier - 1</v>
      </c>
      <c r="M2138" s="23" t="str">
        <f>IF(TRIM(H2138)="?",'Cleaning Summary'!$B$45,H2138)</f>
        <v>tier - 3</v>
      </c>
      <c r="N2138" s="23" t="str">
        <f>IF(TRIM(I2138)="?",'Cleaning Summary'!$B$29,I2138)</f>
        <v>R1011</v>
      </c>
      <c r="O2138" s="29">
        <f>DATE(J2138,MATCH(K2138,{"Jan","Feb","Mar","Apr","May","Jun","Jul","Aug","Sep","Oct","Nov","Dec"},0),D2138)</f>
        <v>29912</v>
      </c>
      <c r="P2138" s="23">
        <f>DATEDIF(O2138,'Cleaning Summary'!$B$62,"Y")</f>
        <v>41</v>
      </c>
    </row>
    <row r="2139" spans="1:16" x14ac:dyDescent="0.35">
      <c r="A2139" s="23" t="s">
        <v>525</v>
      </c>
      <c r="B2139" s="23">
        <v>1999</v>
      </c>
      <c r="C2139" s="23" t="s">
        <v>73</v>
      </c>
      <c r="D2139" s="23">
        <v>4</v>
      </c>
      <c r="E2139" s="23">
        <v>2</v>
      </c>
      <c r="F2139" s="28">
        <v>36021.01</v>
      </c>
      <c r="G2139" s="23" t="s">
        <v>86</v>
      </c>
      <c r="H2139" s="23" t="s">
        <v>87</v>
      </c>
      <c r="I2139" s="23" t="s">
        <v>4805</v>
      </c>
      <c r="J2139" s="23">
        <f>IF(TRIM(B2139)="?",'Cleaning Summary'!$B$28,B2139)</f>
        <v>1999</v>
      </c>
      <c r="K2139" s="23" t="str">
        <f>IF(TRIM(C2139)="?",'Cleaning Summary'!$B$27,C2139)</f>
        <v>Sep</v>
      </c>
      <c r="L2139" s="23" t="str">
        <f>IF(TRIM(G2139)="?",'Cleaning Summary'!$B$40,G2139)</f>
        <v>tier - 2</v>
      </c>
      <c r="M2139" s="23" t="str">
        <f>IF(TRIM(H2139)="?",'Cleaning Summary'!$B$45,H2139)</f>
        <v>tier - 3</v>
      </c>
      <c r="N2139" s="23" t="str">
        <f>IF(TRIM(I2139)="?",'Cleaning Summary'!$B$29,I2139)</f>
        <v>R1013</v>
      </c>
      <c r="O2139" s="29">
        <f>DATE(J2139,MATCH(K2139,{"Jan","Feb","Mar","Apr","May","Jun","Jul","Aug","Sep","Oct","Nov","Dec"},0),D2139)</f>
        <v>36407</v>
      </c>
      <c r="P2139" s="23">
        <f>DATEDIF(O2139,'Cleaning Summary'!$B$62,"Y")</f>
        <v>23</v>
      </c>
    </row>
    <row r="2140" spans="1:16" x14ac:dyDescent="0.35">
      <c r="A2140" s="23" t="s">
        <v>523</v>
      </c>
      <c r="B2140" s="23">
        <v>1963</v>
      </c>
      <c r="C2140" s="23" t="s">
        <v>4804</v>
      </c>
      <c r="D2140" s="23">
        <v>22</v>
      </c>
      <c r="E2140" s="23">
        <v>0</v>
      </c>
      <c r="F2140" s="28">
        <v>36074.339999999997</v>
      </c>
      <c r="G2140" s="23" t="s">
        <v>86</v>
      </c>
      <c r="H2140" s="23" t="s">
        <v>85</v>
      </c>
      <c r="I2140" s="23" t="s">
        <v>4812</v>
      </c>
      <c r="J2140" s="23">
        <f>IF(TRIM(B2140)="?",'Cleaning Summary'!$B$28,B2140)</f>
        <v>1963</v>
      </c>
      <c r="K2140" s="23" t="str">
        <f>IF(TRIM(C2140)="?",'Cleaning Summary'!$B$27,C2140)</f>
        <v>Jul</v>
      </c>
      <c r="L2140" s="23" t="str">
        <f>IF(TRIM(G2140)="?",'Cleaning Summary'!$B$40,G2140)</f>
        <v>tier - 2</v>
      </c>
      <c r="M2140" s="23" t="str">
        <f>IF(TRIM(H2140)="?",'Cleaning Summary'!$B$45,H2140)</f>
        <v>tier - 1</v>
      </c>
      <c r="N2140" s="23" t="str">
        <f>IF(TRIM(I2140)="?",'Cleaning Summary'!$B$29,I2140)</f>
        <v>R1011</v>
      </c>
      <c r="O2140" s="29">
        <f>DATE(J2140,MATCH(K2140,{"Jan","Feb","Mar","Apr","May","Jun","Jul","Aug","Sep","Oct","Nov","Dec"},0),D2140)</f>
        <v>23214</v>
      </c>
      <c r="P2140" s="23">
        <f>DATEDIF(O2140,'Cleaning Summary'!$B$62,"Y")</f>
        <v>59</v>
      </c>
    </row>
    <row r="2141" spans="1:16" x14ac:dyDescent="0.35">
      <c r="A2141" s="23" t="s">
        <v>521</v>
      </c>
      <c r="B2141" s="23">
        <v>1996</v>
      </c>
      <c r="C2141" s="23" t="s">
        <v>4810</v>
      </c>
      <c r="D2141" s="23">
        <v>20</v>
      </c>
      <c r="E2141" s="23">
        <v>2</v>
      </c>
      <c r="F2141" s="28">
        <v>36085.22</v>
      </c>
      <c r="G2141" s="23" t="s">
        <v>85</v>
      </c>
      <c r="H2141" s="23" t="s">
        <v>85</v>
      </c>
      <c r="I2141" s="23" t="s">
        <v>4812</v>
      </c>
      <c r="J2141" s="23">
        <f>IF(TRIM(B2141)="?",'Cleaning Summary'!$B$28,B2141)</f>
        <v>1996</v>
      </c>
      <c r="K2141" s="23" t="str">
        <f>IF(TRIM(C2141)="?",'Cleaning Summary'!$B$27,C2141)</f>
        <v>Aug</v>
      </c>
      <c r="L2141" s="23" t="str">
        <f>IF(TRIM(G2141)="?",'Cleaning Summary'!$B$40,G2141)</f>
        <v>tier - 1</v>
      </c>
      <c r="M2141" s="23" t="str">
        <f>IF(TRIM(H2141)="?",'Cleaning Summary'!$B$45,H2141)</f>
        <v>tier - 1</v>
      </c>
      <c r="N2141" s="23" t="str">
        <f>IF(TRIM(I2141)="?",'Cleaning Summary'!$B$29,I2141)</f>
        <v>R1011</v>
      </c>
      <c r="O2141" s="29">
        <f>DATE(J2141,MATCH(K2141,{"Jan","Feb","Mar","Apr","May","Jun","Jul","Aug","Sep","Oct","Nov","Dec"},0),D2141)</f>
        <v>35297</v>
      </c>
      <c r="P2141" s="23">
        <f>DATEDIF(O2141,'Cleaning Summary'!$B$62,"Y")</f>
        <v>26</v>
      </c>
    </row>
    <row r="2142" spans="1:16" x14ac:dyDescent="0.35">
      <c r="A2142" s="23" t="s">
        <v>519</v>
      </c>
      <c r="B2142" s="23">
        <v>1979</v>
      </c>
      <c r="C2142" s="23" t="s">
        <v>4806</v>
      </c>
      <c r="D2142" s="23">
        <v>4</v>
      </c>
      <c r="E2142" s="23">
        <v>2</v>
      </c>
      <c r="F2142" s="28">
        <v>36090.49</v>
      </c>
      <c r="G2142" s="23" t="s">
        <v>86</v>
      </c>
      <c r="H2142" s="23" t="s">
        <v>86</v>
      </c>
      <c r="I2142" s="23" t="s">
        <v>4812</v>
      </c>
      <c r="J2142" s="23">
        <f>IF(TRIM(B2142)="?",'Cleaning Summary'!$B$28,B2142)</f>
        <v>1979</v>
      </c>
      <c r="K2142" s="23" t="str">
        <f>IF(TRIM(C2142)="?",'Cleaning Summary'!$B$27,C2142)</f>
        <v>Nov</v>
      </c>
      <c r="L2142" s="23" t="str">
        <f>IF(TRIM(G2142)="?",'Cleaning Summary'!$B$40,G2142)</f>
        <v>tier - 2</v>
      </c>
      <c r="M2142" s="23" t="str">
        <f>IF(TRIM(H2142)="?",'Cleaning Summary'!$B$45,H2142)</f>
        <v>tier - 2</v>
      </c>
      <c r="N2142" s="23" t="str">
        <f>IF(TRIM(I2142)="?",'Cleaning Summary'!$B$29,I2142)</f>
        <v>R1011</v>
      </c>
      <c r="O2142" s="29">
        <f>DATE(J2142,MATCH(K2142,{"Jan","Feb","Mar","Apr","May","Jun","Jul","Aug","Sep","Oct","Nov","Dec"},0),D2142)</f>
        <v>29163</v>
      </c>
      <c r="P2142" s="23">
        <f>DATEDIF(O2142,'Cleaning Summary'!$B$62,"Y")</f>
        <v>43</v>
      </c>
    </row>
    <row r="2143" spans="1:16" x14ac:dyDescent="0.35">
      <c r="A2143" s="23" t="s">
        <v>517</v>
      </c>
      <c r="B2143" s="23">
        <v>1997</v>
      </c>
      <c r="C2143" s="23" t="s">
        <v>4807</v>
      </c>
      <c r="D2143" s="23">
        <v>12</v>
      </c>
      <c r="E2143" s="23">
        <v>2</v>
      </c>
      <c r="F2143" s="28">
        <v>36124.57</v>
      </c>
      <c r="G2143" s="23" t="s">
        <v>85</v>
      </c>
      <c r="H2143" s="23" t="s">
        <v>87</v>
      </c>
      <c r="I2143" s="23" t="s">
        <v>4805</v>
      </c>
      <c r="J2143" s="23">
        <f>IF(TRIM(B2143)="?",'Cleaning Summary'!$B$28,B2143)</f>
        <v>1997</v>
      </c>
      <c r="K2143" s="23" t="str">
        <f>IF(TRIM(C2143)="?",'Cleaning Summary'!$B$27,C2143)</f>
        <v>Jun</v>
      </c>
      <c r="L2143" s="23" t="str">
        <f>IF(TRIM(G2143)="?",'Cleaning Summary'!$B$40,G2143)</f>
        <v>tier - 1</v>
      </c>
      <c r="M2143" s="23" t="str">
        <f>IF(TRIM(H2143)="?",'Cleaning Summary'!$B$45,H2143)</f>
        <v>tier - 3</v>
      </c>
      <c r="N2143" s="23" t="str">
        <f>IF(TRIM(I2143)="?",'Cleaning Summary'!$B$29,I2143)</f>
        <v>R1013</v>
      </c>
      <c r="O2143" s="29">
        <f>DATE(J2143,MATCH(K2143,{"Jan","Feb","Mar","Apr","May","Jun","Jul","Aug","Sep","Oct","Nov","Dec"},0),D2143)</f>
        <v>35593</v>
      </c>
      <c r="P2143" s="23">
        <f>DATEDIF(O2143,'Cleaning Summary'!$B$62,"Y")</f>
        <v>25</v>
      </c>
    </row>
    <row r="2144" spans="1:16" x14ac:dyDescent="0.35">
      <c r="A2144" s="23" t="s">
        <v>515</v>
      </c>
      <c r="B2144" s="23">
        <v>2004</v>
      </c>
      <c r="C2144" s="23" t="s">
        <v>4810</v>
      </c>
      <c r="D2144" s="23">
        <v>30</v>
      </c>
      <c r="E2144" s="23">
        <v>0</v>
      </c>
      <c r="F2144" s="28">
        <v>36149.480000000003</v>
      </c>
      <c r="G2144" s="23" t="s">
        <v>86</v>
      </c>
      <c r="H2144" s="23" t="s">
        <v>86</v>
      </c>
      <c r="I2144" s="23" t="s">
        <v>4805</v>
      </c>
      <c r="J2144" s="23">
        <f>IF(TRIM(B2144)="?",'Cleaning Summary'!$B$28,B2144)</f>
        <v>2004</v>
      </c>
      <c r="K2144" s="23" t="str">
        <f>IF(TRIM(C2144)="?",'Cleaning Summary'!$B$27,C2144)</f>
        <v>Aug</v>
      </c>
      <c r="L2144" s="23" t="str">
        <f>IF(TRIM(G2144)="?",'Cleaning Summary'!$B$40,G2144)</f>
        <v>tier - 2</v>
      </c>
      <c r="M2144" s="23" t="str">
        <f>IF(TRIM(H2144)="?",'Cleaning Summary'!$B$45,H2144)</f>
        <v>tier - 2</v>
      </c>
      <c r="N2144" s="23" t="str">
        <f>IF(TRIM(I2144)="?",'Cleaning Summary'!$B$29,I2144)</f>
        <v>R1013</v>
      </c>
      <c r="O2144" s="29">
        <f>DATE(J2144,MATCH(K2144,{"Jan","Feb","Mar","Apr","May","Jun","Jul","Aug","Sep","Oct","Nov","Dec"},0),D2144)</f>
        <v>38229</v>
      </c>
      <c r="P2144" s="23">
        <f>DATEDIF(O2144,'Cleaning Summary'!$B$62,"Y")</f>
        <v>18</v>
      </c>
    </row>
    <row r="2145" spans="1:16" x14ac:dyDescent="0.35">
      <c r="A2145" s="23" t="s">
        <v>513</v>
      </c>
      <c r="B2145" s="23">
        <v>1974</v>
      </c>
      <c r="C2145" s="23" t="s">
        <v>4809</v>
      </c>
      <c r="D2145" s="23">
        <v>6</v>
      </c>
      <c r="E2145" s="23">
        <v>0</v>
      </c>
      <c r="F2145" s="28">
        <v>36182.870000000003</v>
      </c>
      <c r="G2145" s="23" t="s">
        <v>86</v>
      </c>
      <c r="H2145" s="23" t="s">
        <v>87</v>
      </c>
      <c r="I2145" s="23" t="s">
        <v>4808</v>
      </c>
      <c r="J2145" s="23">
        <f>IF(TRIM(B2145)="?",'Cleaning Summary'!$B$28,B2145)</f>
        <v>1974</v>
      </c>
      <c r="K2145" s="23" t="str">
        <f>IF(TRIM(C2145)="?",'Cleaning Summary'!$B$27,C2145)</f>
        <v>Dec</v>
      </c>
      <c r="L2145" s="23" t="str">
        <f>IF(TRIM(G2145)="?",'Cleaning Summary'!$B$40,G2145)</f>
        <v>tier - 2</v>
      </c>
      <c r="M2145" s="23" t="str">
        <f>IF(TRIM(H2145)="?",'Cleaning Summary'!$B$45,H2145)</f>
        <v>tier - 3</v>
      </c>
      <c r="N2145" s="23" t="str">
        <f>IF(TRIM(I2145)="?",'Cleaning Summary'!$B$29,I2145)</f>
        <v>R1012</v>
      </c>
      <c r="O2145" s="29">
        <f>DATE(J2145,MATCH(K2145,{"Jan","Feb","Mar","Apr","May","Jun","Jul","Aug","Sep","Oct","Nov","Dec"},0),D2145)</f>
        <v>27369</v>
      </c>
      <c r="P2145" s="23">
        <f>DATEDIF(O2145,'Cleaning Summary'!$B$62,"Y")</f>
        <v>48</v>
      </c>
    </row>
    <row r="2146" spans="1:16" x14ac:dyDescent="0.35">
      <c r="A2146" s="23" t="s">
        <v>511</v>
      </c>
      <c r="B2146" s="23">
        <v>1999</v>
      </c>
      <c r="C2146" s="23" t="s">
        <v>4811</v>
      </c>
      <c r="D2146" s="23">
        <v>1</v>
      </c>
      <c r="E2146" s="23">
        <v>3</v>
      </c>
      <c r="F2146" s="28">
        <v>36189.1</v>
      </c>
      <c r="G2146" s="23" t="s">
        <v>85</v>
      </c>
      <c r="H2146" s="23" t="s">
        <v>87</v>
      </c>
      <c r="I2146" s="23" t="s">
        <v>4815</v>
      </c>
      <c r="J2146" s="23">
        <f>IF(TRIM(B2146)="?",'Cleaning Summary'!$B$28,B2146)</f>
        <v>1999</v>
      </c>
      <c r="K2146" s="23" t="str">
        <f>IF(TRIM(C2146)="?",'Cleaning Summary'!$B$27,C2146)</f>
        <v>Oct</v>
      </c>
      <c r="L2146" s="23" t="str">
        <f>IF(TRIM(G2146)="?",'Cleaning Summary'!$B$40,G2146)</f>
        <v>tier - 1</v>
      </c>
      <c r="M2146" s="23" t="str">
        <f>IF(TRIM(H2146)="?",'Cleaning Summary'!$B$45,H2146)</f>
        <v>tier - 3</v>
      </c>
      <c r="N2146" s="23" t="str">
        <f>IF(TRIM(I2146)="?",'Cleaning Summary'!$B$29,I2146)</f>
        <v>R1016</v>
      </c>
      <c r="O2146" s="29">
        <f>DATE(J2146,MATCH(K2146,{"Jan","Feb","Mar","Apr","May","Jun","Jul","Aug","Sep","Oct","Nov","Dec"},0),D2146)</f>
        <v>36434</v>
      </c>
      <c r="P2146" s="23">
        <f>DATEDIF(O2146,'Cleaning Summary'!$B$62,"Y")</f>
        <v>23</v>
      </c>
    </row>
    <row r="2147" spans="1:16" x14ac:dyDescent="0.35">
      <c r="A2147" s="23" t="s">
        <v>509</v>
      </c>
      <c r="B2147" s="23">
        <v>1993</v>
      </c>
      <c r="C2147" s="23" t="s">
        <v>4809</v>
      </c>
      <c r="D2147" s="23">
        <v>28</v>
      </c>
      <c r="E2147" s="23">
        <v>0</v>
      </c>
      <c r="F2147" s="28">
        <v>36197.699999999997</v>
      </c>
      <c r="G2147" s="23" t="s">
        <v>85</v>
      </c>
      <c r="H2147" s="23" t="s">
        <v>87</v>
      </c>
      <c r="I2147" s="23" t="s">
        <v>4812</v>
      </c>
      <c r="J2147" s="23">
        <f>IF(TRIM(B2147)="?",'Cleaning Summary'!$B$28,B2147)</f>
        <v>1993</v>
      </c>
      <c r="K2147" s="23" t="str">
        <f>IF(TRIM(C2147)="?",'Cleaning Summary'!$B$27,C2147)</f>
        <v>Dec</v>
      </c>
      <c r="L2147" s="23" t="str">
        <f>IF(TRIM(G2147)="?",'Cleaning Summary'!$B$40,G2147)</f>
        <v>tier - 1</v>
      </c>
      <c r="M2147" s="23" t="str">
        <f>IF(TRIM(H2147)="?",'Cleaning Summary'!$B$45,H2147)</f>
        <v>tier - 3</v>
      </c>
      <c r="N2147" s="23" t="str">
        <f>IF(TRIM(I2147)="?",'Cleaning Summary'!$B$29,I2147)</f>
        <v>R1011</v>
      </c>
      <c r="O2147" s="29">
        <f>DATE(J2147,MATCH(K2147,{"Jan","Feb","Mar","Apr","May","Jun","Jul","Aug","Sep","Oct","Nov","Dec"},0),D2147)</f>
        <v>34331</v>
      </c>
      <c r="P2147" s="23">
        <f>DATEDIF(O2147,'Cleaning Summary'!$B$62,"Y")</f>
        <v>29</v>
      </c>
    </row>
    <row r="2148" spans="1:16" x14ac:dyDescent="0.35">
      <c r="A2148" s="23" t="s">
        <v>507</v>
      </c>
      <c r="B2148" s="23">
        <v>2003</v>
      </c>
      <c r="C2148" s="23" t="s">
        <v>73</v>
      </c>
      <c r="D2148" s="23">
        <v>5</v>
      </c>
      <c r="E2148" s="23">
        <v>0</v>
      </c>
      <c r="F2148" s="28">
        <v>36219.410000000003</v>
      </c>
      <c r="G2148" s="23" t="s">
        <v>85</v>
      </c>
      <c r="H2148" s="23" t="s">
        <v>85</v>
      </c>
      <c r="I2148" s="23" t="s">
        <v>4808</v>
      </c>
      <c r="J2148" s="23">
        <f>IF(TRIM(B2148)="?",'Cleaning Summary'!$B$28,B2148)</f>
        <v>2003</v>
      </c>
      <c r="K2148" s="23" t="str">
        <f>IF(TRIM(C2148)="?",'Cleaning Summary'!$B$27,C2148)</f>
        <v>Sep</v>
      </c>
      <c r="L2148" s="23" t="str">
        <f>IF(TRIM(G2148)="?",'Cleaning Summary'!$B$40,G2148)</f>
        <v>tier - 1</v>
      </c>
      <c r="M2148" s="23" t="str">
        <f>IF(TRIM(H2148)="?",'Cleaning Summary'!$B$45,H2148)</f>
        <v>tier - 1</v>
      </c>
      <c r="N2148" s="23" t="str">
        <f>IF(TRIM(I2148)="?",'Cleaning Summary'!$B$29,I2148)</f>
        <v>R1012</v>
      </c>
      <c r="O2148" s="29">
        <f>DATE(J2148,MATCH(K2148,{"Jan","Feb","Mar","Apr","May","Jun","Jul","Aug","Sep","Oct","Nov","Dec"},0),D2148)</f>
        <v>37869</v>
      </c>
      <c r="P2148" s="23">
        <f>DATEDIF(O2148,'Cleaning Summary'!$B$62,"Y")</f>
        <v>19</v>
      </c>
    </row>
    <row r="2149" spans="1:16" x14ac:dyDescent="0.35">
      <c r="A2149" s="23" t="s">
        <v>505</v>
      </c>
      <c r="B2149" s="23">
        <v>2004</v>
      </c>
      <c r="C2149" s="23" t="s">
        <v>4809</v>
      </c>
      <c r="D2149" s="23">
        <v>25</v>
      </c>
      <c r="E2149" s="23">
        <v>0</v>
      </c>
      <c r="F2149" s="28">
        <v>36307.800000000003</v>
      </c>
      <c r="G2149" s="23" t="s">
        <v>85</v>
      </c>
      <c r="H2149" s="23" t="s">
        <v>86</v>
      </c>
      <c r="I2149" s="23" t="s">
        <v>4805</v>
      </c>
      <c r="J2149" s="23">
        <f>IF(TRIM(B2149)="?",'Cleaning Summary'!$B$28,B2149)</f>
        <v>2004</v>
      </c>
      <c r="K2149" s="23" t="str">
        <f>IF(TRIM(C2149)="?",'Cleaning Summary'!$B$27,C2149)</f>
        <v>Dec</v>
      </c>
      <c r="L2149" s="23" t="str">
        <f>IF(TRIM(G2149)="?",'Cleaning Summary'!$B$40,G2149)</f>
        <v>tier - 1</v>
      </c>
      <c r="M2149" s="23" t="str">
        <f>IF(TRIM(H2149)="?",'Cleaning Summary'!$B$45,H2149)</f>
        <v>tier - 2</v>
      </c>
      <c r="N2149" s="23" t="str">
        <f>IF(TRIM(I2149)="?",'Cleaning Summary'!$B$29,I2149)</f>
        <v>R1013</v>
      </c>
      <c r="O2149" s="29">
        <f>DATE(J2149,MATCH(K2149,{"Jan","Feb","Mar","Apr","May","Jun","Jul","Aug","Sep","Oct","Nov","Dec"},0),D2149)</f>
        <v>38346</v>
      </c>
      <c r="P2149" s="23">
        <f>DATEDIF(O2149,'Cleaning Summary'!$B$62,"Y")</f>
        <v>18</v>
      </c>
    </row>
    <row r="2150" spans="1:16" x14ac:dyDescent="0.35">
      <c r="A2150" s="23" t="s">
        <v>503</v>
      </c>
      <c r="B2150" s="23">
        <v>1992</v>
      </c>
      <c r="C2150" s="23" t="s">
        <v>4807</v>
      </c>
      <c r="D2150" s="23">
        <v>16</v>
      </c>
      <c r="E2150" s="23">
        <v>0</v>
      </c>
      <c r="F2150" s="28">
        <v>36314.050000000003</v>
      </c>
      <c r="G2150" s="23" t="s">
        <v>86</v>
      </c>
      <c r="H2150" s="23" t="s">
        <v>86</v>
      </c>
      <c r="I2150" s="23" t="s">
        <v>4812</v>
      </c>
      <c r="J2150" s="23">
        <f>IF(TRIM(B2150)="?",'Cleaning Summary'!$B$28,B2150)</f>
        <v>1992</v>
      </c>
      <c r="K2150" s="23" t="str">
        <f>IF(TRIM(C2150)="?",'Cleaning Summary'!$B$27,C2150)</f>
        <v>Jun</v>
      </c>
      <c r="L2150" s="23" t="str">
        <f>IF(TRIM(G2150)="?",'Cleaning Summary'!$B$40,G2150)</f>
        <v>tier - 2</v>
      </c>
      <c r="M2150" s="23" t="str">
        <f>IF(TRIM(H2150)="?",'Cleaning Summary'!$B$45,H2150)</f>
        <v>tier - 2</v>
      </c>
      <c r="N2150" s="23" t="str">
        <f>IF(TRIM(I2150)="?",'Cleaning Summary'!$B$29,I2150)</f>
        <v>R1011</v>
      </c>
      <c r="O2150" s="29">
        <f>DATE(J2150,MATCH(K2150,{"Jan","Feb","Mar","Apr","May","Jun","Jul","Aug","Sep","Oct","Nov","Dec"},0),D2150)</f>
        <v>33771</v>
      </c>
      <c r="P2150" s="23">
        <f>DATEDIF(O2150,'Cleaning Summary'!$B$62,"Y")</f>
        <v>30</v>
      </c>
    </row>
    <row r="2151" spans="1:16" x14ac:dyDescent="0.35">
      <c r="A2151" s="23" t="s">
        <v>501</v>
      </c>
      <c r="B2151" s="23">
        <v>1967</v>
      </c>
      <c r="C2151" s="23" t="s">
        <v>4811</v>
      </c>
      <c r="D2151" s="23">
        <v>18</v>
      </c>
      <c r="E2151" s="23">
        <v>0</v>
      </c>
      <c r="F2151" s="28">
        <v>36332.449999999997</v>
      </c>
      <c r="G2151" s="23" t="s">
        <v>85</v>
      </c>
      <c r="H2151" s="23" t="s">
        <v>87</v>
      </c>
      <c r="I2151" s="23" t="s">
        <v>4812</v>
      </c>
      <c r="J2151" s="23">
        <f>IF(TRIM(B2151)="?",'Cleaning Summary'!$B$28,B2151)</f>
        <v>1967</v>
      </c>
      <c r="K2151" s="23" t="str">
        <f>IF(TRIM(C2151)="?",'Cleaning Summary'!$B$27,C2151)</f>
        <v>Oct</v>
      </c>
      <c r="L2151" s="23" t="str">
        <f>IF(TRIM(G2151)="?",'Cleaning Summary'!$B$40,G2151)</f>
        <v>tier - 1</v>
      </c>
      <c r="M2151" s="23" t="str">
        <f>IF(TRIM(H2151)="?",'Cleaning Summary'!$B$45,H2151)</f>
        <v>tier - 3</v>
      </c>
      <c r="N2151" s="23" t="str">
        <f>IF(TRIM(I2151)="?",'Cleaning Summary'!$B$29,I2151)</f>
        <v>R1011</v>
      </c>
      <c r="O2151" s="29">
        <f>DATE(J2151,MATCH(K2151,{"Jan","Feb","Mar","Apr","May","Jun","Jul","Aug","Sep","Oct","Nov","Dec"},0),D2151)</f>
        <v>24763</v>
      </c>
      <c r="P2151" s="23">
        <f>DATEDIF(O2151,'Cleaning Summary'!$B$62,"Y")</f>
        <v>55</v>
      </c>
    </row>
    <row r="2152" spans="1:16" x14ac:dyDescent="0.35">
      <c r="A2152" s="23" t="s">
        <v>499</v>
      </c>
      <c r="B2152" s="23">
        <v>1975</v>
      </c>
      <c r="C2152" s="23" t="s">
        <v>4807</v>
      </c>
      <c r="D2152" s="23">
        <v>5</v>
      </c>
      <c r="E2152" s="23">
        <v>1</v>
      </c>
      <c r="F2152" s="28">
        <v>36350.71</v>
      </c>
      <c r="G2152" s="23" t="s">
        <v>85</v>
      </c>
      <c r="H2152" s="23" t="s">
        <v>86</v>
      </c>
      <c r="I2152" s="23" t="s">
        <v>4812</v>
      </c>
      <c r="J2152" s="23">
        <f>IF(TRIM(B2152)="?",'Cleaning Summary'!$B$28,B2152)</f>
        <v>1975</v>
      </c>
      <c r="K2152" s="23" t="str">
        <f>IF(TRIM(C2152)="?",'Cleaning Summary'!$B$27,C2152)</f>
        <v>Jun</v>
      </c>
      <c r="L2152" s="23" t="str">
        <f>IF(TRIM(G2152)="?",'Cleaning Summary'!$B$40,G2152)</f>
        <v>tier - 1</v>
      </c>
      <c r="M2152" s="23" t="str">
        <f>IF(TRIM(H2152)="?",'Cleaning Summary'!$B$45,H2152)</f>
        <v>tier - 2</v>
      </c>
      <c r="N2152" s="23" t="str">
        <f>IF(TRIM(I2152)="?",'Cleaning Summary'!$B$29,I2152)</f>
        <v>R1011</v>
      </c>
      <c r="O2152" s="29">
        <f>DATE(J2152,MATCH(K2152,{"Jan","Feb","Mar","Apr","May","Jun","Jul","Aug","Sep","Oct","Nov","Dec"},0),D2152)</f>
        <v>27550</v>
      </c>
      <c r="P2152" s="23">
        <f>DATEDIF(O2152,'Cleaning Summary'!$B$62,"Y")</f>
        <v>48</v>
      </c>
    </row>
    <row r="2153" spans="1:16" x14ac:dyDescent="0.35">
      <c r="A2153" s="23" t="s">
        <v>497</v>
      </c>
      <c r="B2153" s="23">
        <v>2003</v>
      </c>
      <c r="C2153" s="23" t="s">
        <v>4809</v>
      </c>
      <c r="D2153" s="23">
        <v>9</v>
      </c>
      <c r="E2153" s="23">
        <v>2</v>
      </c>
      <c r="F2153" s="28">
        <v>36397.58</v>
      </c>
      <c r="G2153" s="23" t="s">
        <v>86</v>
      </c>
      <c r="H2153" s="23" t="s">
        <v>87</v>
      </c>
      <c r="I2153" s="23" t="s">
        <v>4812</v>
      </c>
      <c r="J2153" s="23">
        <f>IF(TRIM(B2153)="?",'Cleaning Summary'!$B$28,B2153)</f>
        <v>2003</v>
      </c>
      <c r="K2153" s="23" t="str">
        <f>IF(TRIM(C2153)="?",'Cleaning Summary'!$B$27,C2153)</f>
        <v>Dec</v>
      </c>
      <c r="L2153" s="23" t="str">
        <f>IF(TRIM(G2153)="?",'Cleaning Summary'!$B$40,G2153)</f>
        <v>tier - 2</v>
      </c>
      <c r="M2153" s="23" t="str">
        <f>IF(TRIM(H2153)="?",'Cleaning Summary'!$B$45,H2153)</f>
        <v>tier - 3</v>
      </c>
      <c r="N2153" s="23" t="str">
        <f>IF(TRIM(I2153)="?",'Cleaning Summary'!$B$29,I2153)</f>
        <v>R1011</v>
      </c>
      <c r="O2153" s="29">
        <f>DATE(J2153,MATCH(K2153,{"Jan","Feb","Mar","Apr","May","Jun","Jul","Aug","Sep","Oct","Nov","Dec"},0),D2153)</f>
        <v>37964</v>
      </c>
      <c r="P2153" s="23">
        <f>DATEDIF(O2153,'Cleaning Summary'!$B$62,"Y")</f>
        <v>19</v>
      </c>
    </row>
    <row r="2154" spans="1:16" x14ac:dyDescent="0.35">
      <c r="A2154" s="23" t="s">
        <v>495</v>
      </c>
      <c r="B2154" s="23">
        <v>1962</v>
      </c>
      <c r="C2154" s="23" t="s">
        <v>4806</v>
      </c>
      <c r="D2154" s="23">
        <v>19</v>
      </c>
      <c r="E2154" s="23">
        <v>0</v>
      </c>
      <c r="F2154" s="28">
        <v>36445.550000000003</v>
      </c>
      <c r="G2154" s="23" t="s">
        <v>86</v>
      </c>
      <c r="H2154" s="23" t="s">
        <v>86</v>
      </c>
      <c r="I2154" s="23" t="s">
        <v>4812</v>
      </c>
      <c r="J2154" s="23">
        <f>IF(TRIM(B2154)="?",'Cleaning Summary'!$B$28,B2154)</f>
        <v>1962</v>
      </c>
      <c r="K2154" s="23" t="str">
        <f>IF(TRIM(C2154)="?",'Cleaning Summary'!$B$27,C2154)</f>
        <v>Nov</v>
      </c>
      <c r="L2154" s="23" t="str">
        <f>IF(TRIM(G2154)="?",'Cleaning Summary'!$B$40,G2154)</f>
        <v>tier - 2</v>
      </c>
      <c r="M2154" s="23" t="str">
        <f>IF(TRIM(H2154)="?",'Cleaning Summary'!$B$45,H2154)</f>
        <v>tier - 2</v>
      </c>
      <c r="N2154" s="23" t="str">
        <f>IF(TRIM(I2154)="?",'Cleaning Summary'!$B$29,I2154)</f>
        <v>R1011</v>
      </c>
      <c r="O2154" s="29">
        <f>DATE(J2154,MATCH(K2154,{"Jan","Feb","Mar","Apr","May","Jun","Jul","Aug","Sep","Oct","Nov","Dec"},0),D2154)</f>
        <v>22969</v>
      </c>
      <c r="P2154" s="23">
        <f>DATEDIF(O2154,'Cleaning Summary'!$B$62,"Y")</f>
        <v>60</v>
      </c>
    </row>
    <row r="2155" spans="1:16" x14ac:dyDescent="0.35">
      <c r="A2155" s="23" t="s">
        <v>493</v>
      </c>
      <c r="B2155" s="23">
        <v>1973</v>
      </c>
      <c r="C2155" s="23" t="s">
        <v>4810</v>
      </c>
      <c r="D2155" s="23">
        <v>9</v>
      </c>
      <c r="E2155" s="23">
        <v>0</v>
      </c>
      <c r="F2155" s="28">
        <v>36541.550000000003</v>
      </c>
      <c r="G2155" s="23" t="s">
        <v>86</v>
      </c>
      <c r="H2155" s="23" t="s">
        <v>87</v>
      </c>
      <c r="I2155" s="23" t="s">
        <v>4812</v>
      </c>
      <c r="J2155" s="23">
        <f>IF(TRIM(B2155)="?",'Cleaning Summary'!$B$28,B2155)</f>
        <v>1973</v>
      </c>
      <c r="K2155" s="23" t="str">
        <f>IF(TRIM(C2155)="?",'Cleaning Summary'!$B$27,C2155)</f>
        <v>Aug</v>
      </c>
      <c r="L2155" s="23" t="str">
        <f>IF(TRIM(G2155)="?",'Cleaning Summary'!$B$40,G2155)</f>
        <v>tier - 2</v>
      </c>
      <c r="M2155" s="23" t="str">
        <f>IF(TRIM(H2155)="?",'Cleaning Summary'!$B$45,H2155)</f>
        <v>tier - 3</v>
      </c>
      <c r="N2155" s="23" t="str">
        <f>IF(TRIM(I2155)="?",'Cleaning Summary'!$B$29,I2155)</f>
        <v>R1011</v>
      </c>
      <c r="O2155" s="29">
        <f>DATE(J2155,MATCH(K2155,{"Jan","Feb","Mar","Apr","May","Jun","Jul","Aug","Sep","Oct","Nov","Dec"},0),D2155)</f>
        <v>26885</v>
      </c>
      <c r="P2155" s="23">
        <f>DATEDIF(O2155,'Cleaning Summary'!$B$62,"Y")</f>
        <v>49</v>
      </c>
    </row>
    <row r="2156" spans="1:16" x14ac:dyDescent="0.35">
      <c r="A2156" s="23" t="s">
        <v>491</v>
      </c>
      <c r="B2156" s="23">
        <v>1992</v>
      </c>
      <c r="C2156" s="23" t="s">
        <v>4811</v>
      </c>
      <c r="D2156" s="23">
        <v>9</v>
      </c>
      <c r="E2156" s="23">
        <v>0</v>
      </c>
      <c r="F2156" s="28">
        <v>36572.800000000003</v>
      </c>
      <c r="G2156" s="23" t="s">
        <v>85</v>
      </c>
      <c r="H2156" s="23" t="s">
        <v>86</v>
      </c>
      <c r="I2156" s="23" t="s">
        <v>4812</v>
      </c>
      <c r="J2156" s="23">
        <f>IF(TRIM(B2156)="?",'Cleaning Summary'!$B$28,B2156)</f>
        <v>1992</v>
      </c>
      <c r="K2156" s="23" t="str">
        <f>IF(TRIM(C2156)="?",'Cleaning Summary'!$B$27,C2156)</f>
        <v>Oct</v>
      </c>
      <c r="L2156" s="23" t="str">
        <f>IF(TRIM(G2156)="?",'Cleaning Summary'!$B$40,G2156)</f>
        <v>tier - 1</v>
      </c>
      <c r="M2156" s="23" t="str">
        <f>IF(TRIM(H2156)="?",'Cleaning Summary'!$B$45,H2156)</f>
        <v>tier - 2</v>
      </c>
      <c r="N2156" s="23" t="str">
        <f>IF(TRIM(I2156)="?",'Cleaning Summary'!$B$29,I2156)</f>
        <v>R1011</v>
      </c>
      <c r="O2156" s="29">
        <f>DATE(J2156,MATCH(K2156,{"Jan","Feb","Mar","Apr","May","Jun","Jul","Aug","Sep","Oct","Nov","Dec"},0),D2156)</f>
        <v>33886</v>
      </c>
      <c r="P2156" s="23">
        <f>DATEDIF(O2156,'Cleaning Summary'!$B$62,"Y")</f>
        <v>30</v>
      </c>
    </row>
    <row r="2157" spans="1:16" x14ac:dyDescent="0.35">
      <c r="A2157" s="23" t="s">
        <v>489</v>
      </c>
      <c r="B2157" s="23">
        <v>1961</v>
      </c>
      <c r="C2157" s="23" t="s">
        <v>4804</v>
      </c>
      <c r="D2157" s="23">
        <v>29</v>
      </c>
      <c r="E2157" s="23">
        <v>4</v>
      </c>
      <c r="F2157" s="28">
        <v>36580.28</v>
      </c>
      <c r="G2157" s="23" t="s">
        <v>86</v>
      </c>
      <c r="H2157" s="23" t="s">
        <v>86</v>
      </c>
      <c r="I2157" s="23" t="s">
        <v>4805</v>
      </c>
      <c r="J2157" s="23">
        <f>IF(TRIM(B2157)="?",'Cleaning Summary'!$B$28,B2157)</f>
        <v>1961</v>
      </c>
      <c r="K2157" s="23" t="str">
        <f>IF(TRIM(C2157)="?",'Cleaning Summary'!$B$27,C2157)</f>
        <v>Jul</v>
      </c>
      <c r="L2157" s="23" t="str">
        <f>IF(TRIM(G2157)="?",'Cleaning Summary'!$B$40,G2157)</f>
        <v>tier - 2</v>
      </c>
      <c r="M2157" s="23" t="str">
        <f>IF(TRIM(H2157)="?",'Cleaning Summary'!$B$45,H2157)</f>
        <v>tier - 2</v>
      </c>
      <c r="N2157" s="23" t="str">
        <f>IF(TRIM(I2157)="?",'Cleaning Summary'!$B$29,I2157)</f>
        <v>R1013</v>
      </c>
      <c r="O2157" s="29">
        <f>DATE(J2157,MATCH(K2157,{"Jan","Feb","Mar","Apr","May","Jun","Jul","Aug","Sep","Oct","Nov","Dec"},0),D2157)</f>
        <v>22491</v>
      </c>
      <c r="P2157" s="23">
        <f>DATEDIF(O2157,'Cleaning Summary'!$B$62,"Y")</f>
        <v>61</v>
      </c>
    </row>
    <row r="2158" spans="1:16" x14ac:dyDescent="0.35">
      <c r="A2158" s="23" t="s">
        <v>487</v>
      </c>
      <c r="B2158" s="23">
        <v>1970</v>
      </c>
      <c r="C2158" s="23" t="s">
        <v>4804</v>
      </c>
      <c r="D2158" s="23">
        <v>14</v>
      </c>
      <c r="E2158" s="23">
        <v>0</v>
      </c>
      <c r="F2158" s="28">
        <v>36786.370000000003</v>
      </c>
      <c r="G2158" s="23" t="s">
        <v>85</v>
      </c>
      <c r="H2158" s="23" t="s">
        <v>85</v>
      </c>
      <c r="I2158" s="23" t="s">
        <v>4812</v>
      </c>
      <c r="J2158" s="23">
        <f>IF(TRIM(B2158)="?",'Cleaning Summary'!$B$28,B2158)</f>
        <v>1970</v>
      </c>
      <c r="K2158" s="23" t="str">
        <f>IF(TRIM(C2158)="?",'Cleaning Summary'!$B$27,C2158)</f>
        <v>Jul</v>
      </c>
      <c r="L2158" s="23" t="str">
        <f>IF(TRIM(G2158)="?",'Cleaning Summary'!$B$40,G2158)</f>
        <v>tier - 1</v>
      </c>
      <c r="M2158" s="23" t="str">
        <f>IF(TRIM(H2158)="?",'Cleaning Summary'!$B$45,H2158)</f>
        <v>tier - 1</v>
      </c>
      <c r="N2158" s="23" t="str">
        <f>IF(TRIM(I2158)="?",'Cleaning Summary'!$B$29,I2158)</f>
        <v>R1011</v>
      </c>
      <c r="O2158" s="29">
        <f>DATE(J2158,MATCH(K2158,{"Jan","Feb","Mar","Apr","May","Jun","Jul","Aug","Sep","Oct","Nov","Dec"},0),D2158)</f>
        <v>25763</v>
      </c>
      <c r="P2158" s="23">
        <f>DATEDIF(O2158,'Cleaning Summary'!$B$62,"Y")</f>
        <v>52</v>
      </c>
    </row>
    <row r="2159" spans="1:16" x14ac:dyDescent="0.35">
      <c r="A2159" s="23" t="s">
        <v>485</v>
      </c>
      <c r="B2159" s="23">
        <v>1965</v>
      </c>
      <c r="C2159" s="23" t="s">
        <v>4809</v>
      </c>
      <c r="D2159" s="23">
        <v>28</v>
      </c>
      <c r="E2159" s="23">
        <v>0</v>
      </c>
      <c r="F2159" s="28">
        <v>36795.29</v>
      </c>
      <c r="G2159" s="23" t="s">
        <v>86</v>
      </c>
      <c r="H2159" s="23" t="s">
        <v>85</v>
      </c>
      <c r="I2159" s="23" t="s">
        <v>4812</v>
      </c>
      <c r="J2159" s="23">
        <f>IF(TRIM(B2159)="?",'Cleaning Summary'!$B$28,B2159)</f>
        <v>1965</v>
      </c>
      <c r="K2159" s="23" t="str">
        <f>IF(TRIM(C2159)="?",'Cleaning Summary'!$B$27,C2159)</f>
        <v>Dec</v>
      </c>
      <c r="L2159" s="23" t="str">
        <f>IF(TRIM(G2159)="?",'Cleaning Summary'!$B$40,G2159)</f>
        <v>tier - 2</v>
      </c>
      <c r="M2159" s="23" t="str">
        <f>IF(TRIM(H2159)="?",'Cleaning Summary'!$B$45,H2159)</f>
        <v>tier - 1</v>
      </c>
      <c r="N2159" s="23" t="str">
        <f>IF(TRIM(I2159)="?",'Cleaning Summary'!$B$29,I2159)</f>
        <v>R1011</v>
      </c>
      <c r="O2159" s="29">
        <f>DATE(J2159,MATCH(K2159,{"Jan","Feb","Mar","Apr","May","Jun","Jul","Aug","Sep","Oct","Nov","Dec"},0),D2159)</f>
        <v>24104</v>
      </c>
      <c r="P2159" s="23">
        <f>DATEDIF(O2159,'Cleaning Summary'!$B$62,"Y")</f>
        <v>57</v>
      </c>
    </row>
    <row r="2160" spans="1:16" x14ac:dyDescent="0.35">
      <c r="A2160" s="23" t="s">
        <v>97</v>
      </c>
      <c r="B2160" s="23">
        <v>1992</v>
      </c>
      <c r="C2160" s="23" t="s">
        <v>4811</v>
      </c>
      <c r="D2160" s="23">
        <v>6</v>
      </c>
      <c r="E2160" s="23">
        <v>0</v>
      </c>
      <c r="F2160" s="28">
        <v>36837.47</v>
      </c>
      <c r="G2160" s="23" t="s">
        <v>85</v>
      </c>
      <c r="H2160" s="23" t="s">
        <v>86</v>
      </c>
      <c r="I2160" s="23" t="s">
        <v>4812</v>
      </c>
      <c r="J2160" s="23">
        <f>IF(TRIM(B2160)="?",'Cleaning Summary'!$B$28,B2160)</f>
        <v>1992</v>
      </c>
      <c r="K2160" s="23" t="str">
        <f>IF(TRIM(C2160)="?",'Cleaning Summary'!$B$27,C2160)</f>
        <v>Oct</v>
      </c>
      <c r="L2160" s="23" t="str">
        <f>IF(TRIM(G2160)="?",'Cleaning Summary'!$B$40,G2160)</f>
        <v>tier - 1</v>
      </c>
      <c r="M2160" s="23" t="str">
        <f>IF(TRIM(H2160)="?",'Cleaning Summary'!$B$45,H2160)</f>
        <v>tier - 2</v>
      </c>
      <c r="N2160" s="23" t="str">
        <f>IF(TRIM(I2160)="?",'Cleaning Summary'!$B$29,I2160)</f>
        <v>R1011</v>
      </c>
      <c r="O2160" s="29">
        <f>DATE(J2160,MATCH(K2160,{"Jan","Feb","Mar","Apr","May","Jun","Jul","Aug","Sep","Oct","Nov","Dec"},0),D2160)</f>
        <v>33883</v>
      </c>
      <c r="P2160" s="23">
        <f>DATEDIF(O2160,'Cleaning Summary'!$B$62,"Y")</f>
        <v>30</v>
      </c>
    </row>
    <row r="2161" spans="1:16" x14ac:dyDescent="0.35">
      <c r="A2161" s="23" t="s">
        <v>483</v>
      </c>
      <c r="B2161" s="23">
        <v>1992</v>
      </c>
      <c r="C2161" s="23" t="s">
        <v>4804</v>
      </c>
      <c r="D2161" s="23">
        <v>4</v>
      </c>
      <c r="E2161" s="23">
        <v>0</v>
      </c>
      <c r="F2161" s="28">
        <v>36837.47</v>
      </c>
      <c r="G2161" s="23" t="s">
        <v>86</v>
      </c>
      <c r="H2161" s="23" t="s">
        <v>87</v>
      </c>
      <c r="I2161" s="23" t="s">
        <v>4812</v>
      </c>
      <c r="J2161" s="23">
        <f>IF(TRIM(B2161)="?",'Cleaning Summary'!$B$28,B2161)</f>
        <v>1992</v>
      </c>
      <c r="K2161" s="23" t="str">
        <f>IF(TRIM(C2161)="?",'Cleaning Summary'!$B$27,C2161)</f>
        <v>Jul</v>
      </c>
      <c r="L2161" s="23" t="str">
        <f>IF(TRIM(G2161)="?",'Cleaning Summary'!$B$40,G2161)</f>
        <v>tier - 2</v>
      </c>
      <c r="M2161" s="23" t="str">
        <f>IF(TRIM(H2161)="?",'Cleaning Summary'!$B$45,H2161)</f>
        <v>tier - 3</v>
      </c>
      <c r="N2161" s="23" t="str">
        <f>IF(TRIM(I2161)="?",'Cleaning Summary'!$B$29,I2161)</f>
        <v>R1011</v>
      </c>
      <c r="O2161" s="29">
        <f>DATE(J2161,MATCH(K2161,{"Jan","Feb","Mar","Apr","May","Jun","Jul","Aug","Sep","Oct","Nov","Dec"},0),D2161)</f>
        <v>33789</v>
      </c>
      <c r="P2161" s="23">
        <f>DATEDIF(O2161,'Cleaning Summary'!$B$62,"Y")</f>
        <v>30</v>
      </c>
    </row>
    <row r="2162" spans="1:16" x14ac:dyDescent="0.35">
      <c r="A2162" s="23" t="s">
        <v>481</v>
      </c>
      <c r="B2162" s="23">
        <v>1972</v>
      </c>
      <c r="C2162" s="23" t="s">
        <v>4809</v>
      </c>
      <c r="D2162" s="23">
        <v>5</v>
      </c>
      <c r="E2162" s="23">
        <v>0</v>
      </c>
      <c r="F2162" s="28">
        <v>36889.99</v>
      </c>
      <c r="G2162" s="23" t="s">
        <v>85</v>
      </c>
      <c r="H2162" s="23" t="s">
        <v>87</v>
      </c>
      <c r="I2162" s="23" t="s">
        <v>4812</v>
      </c>
      <c r="J2162" s="23">
        <f>IF(TRIM(B2162)="?",'Cleaning Summary'!$B$28,B2162)</f>
        <v>1972</v>
      </c>
      <c r="K2162" s="23" t="str">
        <f>IF(TRIM(C2162)="?",'Cleaning Summary'!$B$27,C2162)</f>
        <v>Dec</v>
      </c>
      <c r="L2162" s="23" t="str">
        <f>IF(TRIM(G2162)="?",'Cleaning Summary'!$B$40,G2162)</f>
        <v>tier - 1</v>
      </c>
      <c r="M2162" s="23" t="str">
        <f>IF(TRIM(H2162)="?",'Cleaning Summary'!$B$45,H2162)</f>
        <v>tier - 3</v>
      </c>
      <c r="N2162" s="23" t="str">
        <f>IF(TRIM(I2162)="?",'Cleaning Summary'!$B$29,I2162)</f>
        <v>R1011</v>
      </c>
      <c r="O2162" s="29">
        <f>DATE(J2162,MATCH(K2162,{"Jan","Feb","Mar","Apr","May","Jun","Jul","Aug","Sep","Oct","Nov","Dec"},0),D2162)</f>
        <v>26638</v>
      </c>
      <c r="P2162" s="23">
        <f>DATEDIF(O2162,'Cleaning Summary'!$B$62,"Y")</f>
        <v>50</v>
      </c>
    </row>
    <row r="2163" spans="1:16" x14ac:dyDescent="0.35">
      <c r="A2163" s="23" t="s">
        <v>479</v>
      </c>
      <c r="B2163" s="23">
        <v>2003</v>
      </c>
      <c r="C2163" s="23" t="s">
        <v>4807</v>
      </c>
      <c r="D2163" s="23">
        <v>21</v>
      </c>
      <c r="E2163" s="23">
        <v>0</v>
      </c>
      <c r="F2163" s="28">
        <v>36898.730000000003</v>
      </c>
      <c r="G2163" s="23" t="s">
        <v>86</v>
      </c>
      <c r="H2163" s="23" t="s">
        <v>85</v>
      </c>
      <c r="I2163" s="23" t="s">
        <v>4808</v>
      </c>
      <c r="J2163" s="23">
        <f>IF(TRIM(B2163)="?",'Cleaning Summary'!$B$28,B2163)</f>
        <v>2003</v>
      </c>
      <c r="K2163" s="23" t="str">
        <f>IF(TRIM(C2163)="?",'Cleaning Summary'!$B$27,C2163)</f>
        <v>Jun</v>
      </c>
      <c r="L2163" s="23" t="str">
        <f>IF(TRIM(G2163)="?",'Cleaning Summary'!$B$40,G2163)</f>
        <v>tier - 2</v>
      </c>
      <c r="M2163" s="23" t="str">
        <f>IF(TRIM(H2163)="?",'Cleaning Summary'!$B$45,H2163)</f>
        <v>tier - 1</v>
      </c>
      <c r="N2163" s="23" t="str">
        <f>IF(TRIM(I2163)="?",'Cleaning Summary'!$B$29,I2163)</f>
        <v>R1012</v>
      </c>
      <c r="O2163" s="29">
        <f>DATE(J2163,MATCH(K2163,{"Jan","Feb","Mar","Apr","May","Jun","Jul","Aug","Sep","Oct","Nov","Dec"},0),D2163)</f>
        <v>37793</v>
      </c>
      <c r="P2163" s="23">
        <f>DATEDIF(O2163,'Cleaning Summary'!$B$62,"Y")</f>
        <v>19</v>
      </c>
    </row>
    <row r="2164" spans="1:16" x14ac:dyDescent="0.35">
      <c r="A2164" s="23" t="s">
        <v>477</v>
      </c>
      <c r="B2164" s="23">
        <v>1963</v>
      </c>
      <c r="C2164" s="23" t="s">
        <v>4804</v>
      </c>
      <c r="D2164" s="23">
        <v>24</v>
      </c>
      <c r="E2164" s="23">
        <v>2</v>
      </c>
      <c r="F2164" s="28">
        <v>36910.61</v>
      </c>
      <c r="G2164" s="23" t="s">
        <v>86</v>
      </c>
      <c r="H2164" s="23" t="s">
        <v>86</v>
      </c>
      <c r="I2164" s="23" t="s">
        <v>4812</v>
      </c>
      <c r="J2164" s="23">
        <f>IF(TRIM(B2164)="?",'Cleaning Summary'!$B$28,B2164)</f>
        <v>1963</v>
      </c>
      <c r="K2164" s="23" t="str">
        <f>IF(TRIM(C2164)="?",'Cleaning Summary'!$B$27,C2164)</f>
        <v>Jul</v>
      </c>
      <c r="L2164" s="23" t="str">
        <f>IF(TRIM(G2164)="?",'Cleaning Summary'!$B$40,G2164)</f>
        <v>tier - 2</v>
      </c>
      <c r="M2164" s="23" t="str">
        <f>IF(TRIM(H2164)="?",'Cleaning Summary'!$B$45,H2164)</f>
        <v>tier - 2</v>
      </c>
      <c r="N2164" s="23" t="str">
        <f>IF(TRIM(I2164)="?",'Cleaning Summary'!$B$29,I2164)</f>
        <v>R1011</v>
      </c>
      <c r="O2164" s="29">
        <f>DATE(J2164,MATCH(K2164,{"Jan","Feb","Mar","Apr","May","Jun","Jul","Aug","Sep","Oct","Nov","Dec"},0),D2164)</f>
        <v>23216</v>
      </c>
      <c r="P2164" s="23">
        <f>DATEDIF(O2164,'Cleaning Summary'!$B$62,"Y")</f>
        <v>59</v>
      </c>
    </row>
    <row r="2165" spans="1:16" x14ac:dyDescent="0.35">
      <c r="A2165" s="23" t="s">
        <v>475</v>
      </c>
      <c r="B2165" s="23">
        <v>1991</v>
      </c>
      <c r="C2165" s="23" t="s">
        <v>4807</v>
      </c>
      <c r="D2165" s="23">
        <v>10</v>
      </c>
      <c r="E2165" s="23">
        <v>3</v>
      </c>
      <c r="F2165" s="28">
        <v>36911.99</v>
      </c>
      <c r="G2165" s="23" t="s">
        <v>86</v>
      </c>
      <c r="H2165" s="23" t="s">
        <v>86</v>
      </c>
      <c r="I2165" s="23" t="s">
        <v>4812</v>
      </c>
      <c r="J2165" s="23">
        <f>IF(TRIM(B2165)="?",'Cleaning Summary'!$B$28,B2165)</f>
        <v>1991</v>
      </c>
      <c r="K2165" s="23" t="str">
        <f>IF(TRIM(C2165)="?",'Cleaning Summary'!$B$27,C2165)</f>
        <v>Jun</v>
      </c>
      <c r="L2165" s="23" t="str">
        <f>IF(TRIM(G2165)="?",'Cleaning Summary'!$B$40,G2165)</f>
        <v>tier - 2</v>
      </c>
      <c r="M2165" s="23" t="str">
        <f>IF(TRIM(H2165)="?",'Cleaning Summary'!$B$45,H2165)</f>
        <v>tier - 2</v>
      </c>
      <c r="N2165" s="23" t="str">
        <f>IF(TRIM(I2165)="?",'Cleaning Summary'!$B$29,I2165)</f>
        <v>R1011</v>
      </c>
      <c r="O2165" s="29">
        <f>DATE(J2165,MATCH(K2165,{"Jan","Feb","Mar","Apr","May","Jun","Jul","Aug","Sep","Oct","Nov","Dec"},0),D2165)</f>
        <v>33399</v>
      </c>
      <c r="P2165" s="23">
        <f>DATEDIF(O2165,'Cleaning Summary'!$B$62,"Y")</f>
        <v>31</v>
      </c>
    </row>
    <row r="2166" spans="1:16" x14ac:dyDescent="0.35">
      <c r="A2166" s="23" t="s">
        <v>473</v>
      </c>
      <c r="B2166" s="23">
        <v>1968</v>
      </c>
      <c r="C2166" s="23" t="s">
        <v>4811</v>
      </c>
      <c r="D2166" s="23">
        <v>22</v>
      </c>
      <c r="E2166" s="23">
        <v>0</v>
      </c>
      <c r="F2166" s="28">
        <v>36922.61</v>
      </c>
      <c r="G2166" s="23" t="s">
        <v>86</v>
      </c>
      <c r="H2166" s="23" t="s">
        <v>85</v>
      </c>
      <c r="I2166" s="23" t="s">
        <v>4812</v>
      </c>
      <c r="J2166" s="23">
        <f>IF(TRIM(B2166)="?",'Cleaning Summary'!$B$28,B2166)</f>
        <v>1968</v>
      </c>
      <c r="K2166" s="23" t="str">
        <f>IF(TRIM(C2166)="?",'Cleaning Summary'!$B$27,C2166)</f>
        <v>Oct</v>
      </c>
      <c r="L2166" s="23" t="str">
        <f>IF(TRIM(G2166)="?",'Cleaning Summary'!$B$40,G2166)</f>
        <v>tier - 2</v>
      </c>
      <c r="M2166" s="23" t="str">
        <f>IF(TRIM(H2166)="?",'Cleaning Summary'!$B$45,H2166)</f>
        <v>tier - 1</v>
      </c>
      <c r="N2166" s="23" t="str">
        <f>IF(TRIM(I2166)="?",'Cleaning Summary'!$B$29,I2166)</f>
        <v>R1011</v>
      </c>
      <c r="O2166" s="29">
        <f>DATE(J2166,MATCH(K2166,{"Jan","Feb","Mar","Apr","May","Jun","Jul","Aug","Sep","Oct","Nov","Dec"},0),D2166)</f>
        <v>25133</v>
      </c>
      <c r="P2166" s="23">
        <f>DATEDIF(O2166,'Cleaning Summary'!$B$62,"Y")</f>
        <v>54</v>
      </c>
    </row>
    <row r="2167" spans="1:16" x14ac:dyDescent="0.35">
      <c r="A2167" s="23" t="s">
        <v>471</v>
      </c>
      <c r="B2167" s="23">
        <v>1977</v>
      </c>
      <c r="C2167" s="23" t="s">
        <v>4810</v>
      </c>
      <c r="D2167" s="23">
        <v>13</v>
      </c>
      <c r="E2167" s="23">
        <v>2</v>
      </c>
      <c r="F2167" s="28">
        <v>36935.64</v>
      </c>
      <c r="G2167" s="23" t="s">
        <v>86</v>
      </c>
      <c r="H2167" s="23" t="s">
        <v>85</v>
      </c>
      <c r="I2167" s="23" t="s">
        <v>4812</v>
      </c>
      <c r="J2167" s="23">
        <f>IF(TRIM(B2167)="?",'Cleaning Summary'!$B$28,B2167)</f>
        <v>1977</v>
      </c>
      <c r="K2167" s="23" t="str">
        <f>IF(TRIM(C2167)="?",'Cleaning Summary'!$B$27,C2167)</f>
        <v>Aug</v>
      </c>
      <c r="L2167" s="23" t="str">
        <f>IF(TRIM(G2167)="?",'Cleaning Summary'!$B$40,G2167)</f>
        <v>tier - 2</v>
      </c>
      <c r="M2167" s="23" t="str">
        <f>IF(TRIM(H2167)="?",'Cleaning Summary'!$B$45,H2167)</f>
        <v>tier - 1</v>
      </c>
      <c r="N2167" s="23" t="str">
        <f>IF(TRIM(I2167)="?",'Cleaning Summary'!$B$29,I2167)</f>
        <v>R1011</v>
      </c>
      <c r="O2167" s="29">
        <f>DATE(J2167,MATCH(K2167,{"Jan","Feb","Mar","Apr","May","Jun","Jul","Aug","Sep","Oct","Nov","Dec"},0),D2167)</f>
        <v>28350</v>
      </c>
      <c r="P2167" s="23">
        <f>DATEDIF(O2167,'Cleaning Summary'!$B$62,"Y")</f>
        <v>45</v>
      </c>
    </row>
    <row r="2168" spans="1:16" x14ac:dyDescent="0.35">
      <c r="A2168" s="23" t="s">
        <v>469</v>
      </c>
      <c r="B2168" s="23">
        <v>1992</v>
      </c>
      <c r="C2168" s="23" t="s">
        <v>4810</v>
      </c>
      <c r="D2168" s="23">
        <v>25</v>
      </c>
      <c r="E2168" s="23">
        <v>0</v>
      </c>
      <c r="F2168" s="28">
        <v>36950.26</v>
      </c>
      <c r="G2168" s="23" t="s">
        <v>85</v>
      </c>
      <c r="H2168" s="23" t="s">
        <v>85</v>
      </c>
      <c r="I2168" s="23" t="s">
        <v>4805</v>
      </c>
      <c r="J2168" s="23">
        <f>IF(TRIM(B2168)="?",'Cleaning Summary'!$B$28,B2168)</f>
        <v>1992</v>
      </c>
      <c r="K2168" s="23" t="str">
        <f>IF(TRIM(C2168)="?",'Cleaning Summary'!$B$27,C2168)</f>
        <v>Aug</v>
      </c>
      <c r="L2168" s="23" t="str">
        <f>IF(TRIM(G2168)="?",'Cleaning Summary'!$B$40,G2168)</f>
        <v>tier - 1</v>
      </c>
      <c r="M2168" s="23" t="str">
        <f>IF(TRIM(H2168)="?",'Cleaning Summary'!$B$45,H2168)</f>
        <v>tier - 1</v>
      </c>
      <c r="N2168" s="23" t="str">
        <f>IF(TRIM(I2168)="?",'Cleaning Summary'!$B$29,I2168)</f>
        <v>R1013</v>
      </c>
      <c r="O2168" s="29">
        <f>DATE(J2168,MATCH(K2168,{"Jan","Feb","Mar","Apr","May","Jun","Jul","Aug","Sep","Oct","Nov","Dec"},0),D2168)</f>
        <v>33841</v>
      </c>
      <c r="P2168" s="23">
        <f>DATEDIF(O2168,'Cleaning Summary'!$B$62,"Y")</f>
        <v>30</v>
      </c>
    </row>
    <row r="2169" spans="1:16" x14ac:dyDescent="0.35">
      <c r="A2169" s="23" t="s">
        <v>467</v>
      </c>
      <c r="B2169" s="23">
        <v>1992</v>
      </c>
      <c r="C2169" s="23" t="s">
        <v>73</v>
      </c>
      <c r="D2169" s="23">
        <v>13</v>
      </c>
      <c r="E2169" s="23">
        <v>0</v>
      </c>
      <c r="F2169" s="28">
        <v>36976.449999999997</v>
      </c>
      <c r="G2169" s="23" t="s">
        <v>86</v>
      </c>
      <c r="H2169" s="23" t="s">
        <v>87</v>
      </c>
      <c r="I2169" s="23" t="s">
        <v>4812</v>
      </c>
      <c r="J2169" s="23">
        <f>IF(TRIM(B2169)="?",'Cleaning Summary'!$B$28,B2169)</f>
        <v>1992</v>
      </c>
      <c r="K2169" s="23" t="str">
        <f>IF(TRIM(C2169)="?",'Cleaning Summary'!$B$27,C2169)</f>
        <v>Sep</v>
      </c>
      <c r="L2169" s="23" t="str">
        <f>IF(TRIM(G2169)="?",'Cleaning Summary'!$B$40,G2169)</f>
        <v>tier - 2</v>
      </c>
      <c r="M2169" s="23" t="str">
        <f>IF(TRIM(H2169)="?",'Cleaning Summary'!$B$45,H2169)</f>
        <v>tier - 3</v>
      </c>
      <c r="N2169" s="23" t="str">
        <f>IF(TRIM(I2169)="?",'Cleaning Summary'!$B$29,I2169)</f>
        <v>R1011</v>
      </c>
      <c r="O2169" s="29">
        <f>DATE(J2169,MATCH(K2169,{"Jan","Feb","Mar","Apr","May","Jun","Jul","Aug","Sep","Oct","Nov","Dec"},0),D2169)</f>
        <v>33860</v>
      </c>
      <c r="P2169" s="23">
        <f>DATEDIF(O2169,'Cleaning Summary'!$B$62,"Y")</f>
        <v>30</v>
      </c>
    </row>
    <row r="2170" spans="1:16" x14ac:dyDescent="0.35">
      <c r="A2170" s="23" t="s">
        <v>465</v>
      </c>
      <c r="B2170" s="23">
        <v>1991</v>
      </c>
      <c r="C2170" s="23" t="s">
        <v>4806</v>
      </c>
      <c r="D2170" s="23">
        <v>1</v>
      </c>
      <c r="E2170" s="23">
        <v>3</v>
      </c>
      <c r="F2170" s="28">
        <v>37040.879999999997</v>
      </c>
      <c r="G2170" s="23" t="s">
        <v>86</v>
      </c>
      <c r="H2170" s="23" t="s">
        <v>86</v>
      </c>
      <c r="I2170" s="23" t="s">
        <v>4812</v>
      </c>
      <c r="J2170" s="23">
        <f>IF(TRIM(B2170)="?",'Cleaning Summary'!$B$28,B2170)</f>
        <v>1991</v>
      </c>
      <c r="K2170" s="23" t="str">
        <f>IF(TRIM(C2170)="?",'Cleaning Summary'!$B$27,C2170)</f>
        <v>Nov</v>
      </c>
      <c r="L2170" s="23" t="str">
        <f>IF(TRIM(G2170)="?",'Cleaning Summary'!$B$40,G2170)</f>
        <v>tier - 2</v>
      </c>
      <c r="M2170" s="23" t="str">
        <f>IF(TRIM(H2170)="?",'Cleaning Summary'!$B$45,H2170)</f>
        <v>tier - 2</v>
      </c>
      <c r="N2170" s="23" t="str">
        <f>IF(TRIM(I2170)="?",'Cleaning Summary'!$B$29,I2170)</f>
        <v>R1011</v>
      </c>
      <c r="O2170" s="29">
        <f>DATE(J2170,MATCH(K2170,{"Jan","Feb","Mar","Apr","May","Jun","Jul","Aug","Sep","Oct","Nov","Dec"},0),D2170)</f>
        <v>33543</v>
      </c>
      <c r="P2170" s="23">
        <f>DATEDIF(O2170,'Cleaning Summary'!$B$62,"Y")</f>
        <v>31</v>
      </c>
    </row>
    <row r="2171" spans="1:16" x14ac:dyDescent="0.35">
      <c r="A2171" s="23" t="s">
        <v>463</v>
      </c>
      <c r="B2171" s="23">
        <v>1988</v>
      </c>
      <c r="C2171" s="23" t="s">
        <v>4809</v>
      </c>
      <c r="D2171" s="23">
        <v>17</v>
      </c>
      <c r="E2171" s="23">
        <v>3</v>
      </c>
      <c r="F2171" s="28">
        <v>37076.370000000003</v>
      </c>
      <c r="G2171" s="23" t="s">
        <v>86</v>
      </c>
      <c r="H2171" s="23" t="s">
        <v>85</v>
      </c>
      <c r="I2171" s="23" t="s">
        <v>4812</v>
      </c>
      <c r="J2171" s="23">
        <f>IF(TRIM(B2171)="?",'Cleaning Summary'!$B$28,B2171)</f>
        <v>1988</v>
      </c>
      <c r="K2171" s="23" t="str">
        <f>IF(TRIM(C2171)="?",'Cleaning Summary'!$B$27,C2171)</f>
        <v>Dec</v>
      </c>
      <c r="L2171" s="23" t="str">
        <f>IF(TRIM(G2171)="?",'Cleaning Summary'!$B$40,G2171)</f>
        <v>tier - 2</v>
      </c>
      <c r="M2171" s="23" t="str">
        <f>IF(TRIM(H2171)="?",'Cleaning Summary'!$B$45,H2171)</f>
        <v>tier - 1</v>
      </c>
      <c r="N2171" s="23" t="str">
        <f>IF(TRIM(I2171)="?",'Cleaning Summary'!$B$29,I2171)</f>
        <v>R1011</v>
      </c>
      <c r="O2171" s="29">
        <f>DATE(J2171,MATCH(K2171,{"Jan","Feb","Mar","Apr","May","Jun","Jul","Aug","Sep","Oct","Nov","Dec"},0),D2171)</f>
        <v>32494</v>
      </c>
      <c r="P2171" s="23">
        <f>DATEDIF(O2171,'Cleaning Summary'!$B$62,"Y")</f>
        <v>34</v>
      </c>
    </row>
    <row r="2172" spans="1:16" x14ac:dyDescent="0.35">
      <c r="A2172" s="23" t="s">
        <v>461</v>
      </c>
      <c r="B2172" s="23">
        <v>1989</v>
      </c>
      <c r="C2172" s="23" t="s">
        <v>4807</v>
      </c>
      <c r="D2172" s="23">
        <v>10</v>
      </c>
      <c r="E2172" s="23">
        <v>0</v>
      </c>
      <c r="F2172" s="28">
        <v>37079.370000000003</v>
      </c>
      <c r="G2172" s="23" t="s">
        <v>86</v>
      </c>
      <c r="H2172" s="23" t="s">
        <v>87</v>
      </c>
      <c r="I2172" s="23" t="s">
        <v>4812</v>
      </c>
      <c r="J2172" s="23">
        <f>IF(TRIM(B2172)="?",'Cleaning Summary'!$B$28,B2172)</f>
        <v>1989</v>
      </c>
      <c r="K2172" s="23" t="str">
        <f>IF(TRIM(C2172)="?",'Cleaning Summary'!$B$27,C2172)</f>
        <v>Jun</v>
      </c>
      <c r="L2172" s="23" t="str">
        <f>IF(TRIM(G2172)="?",'Cleaning Summary'!$B$40,G2172)</f>
        <v>tier - 2</v>
      </c>
      <c r="M2172" s="23" t="str">
        <f>IF(TRIM(H2172)="?",'Cleaning Summary'!$B$45,H2172)</f>
        <v>tier - 3</v>
      </c>
      <c r="N2172" s="23" t="str">
        <f>IF(TRIM(I2172)="?",'Cleaning Summary'!$B$29,I2172)</f>
        <v>R1011</v>
      </c>
      <c r="O2172" s="29">
        <f>DATE(J2172,MATCH(K2172,{"Jan","Feb","Mar","Apr","May","Jun","Jul","Aug","Sep","Oct","Nov","Dec"},0),D2172)</f>
        <v>32669</v>
      </c>
      <c r="P2172" s="23">
        <f>DATEDIF(O2172,'Cleaning Summary'!$B$62,"Y")</f>
        <v>33</v>
      </c>
    </row>
    <row r="2173" spans="1:16" x14ac:dyDescent="0.35">
      <c r="A2173" s="23" t="s">
        <v>459</v>
      </c>
      <c r="B2173" s="23">
        <v>1995</v>
      </c>
      <c r="C2173" s="23" t="s">
        <v>4811</v>
      </c>
      <c r="D2173" s="23">
        <v>30</v>
      </c>
      <c r="E2173" s="23">
        <v>0</v>
      </c>
      <c r="F2173" s="28">
        <v>37133.9</v>
      </c>
      <c r="G2173" s="23" t="s">
        <v>86</v>
      </c>
      <c r="H2173" s="23" t="s">
        <v>86</v>
      </c>
      <c r="I2173" s="23" t="s">
        <v>4805</v>
      </c>
      <c r="J2173" s="23">
        <f>IF(TRIM(B2173)="?",'Cleaning Summary'!$B$28,B2173)</f>
        <v>1995</v>
      </c>
      <c r="K2173" s="23" t="str">
        <f>IF(TRIM(C2173)="?",'Cleaning Summary'!$B$27,C2173)</f>
        <v>Oct</v>
      </c>
      <c r="L2173" s="23" t="str">
        <f>IF(TRIM(G2173)="?",'Cleaning Summary'!$B$40,G2173)</f>
        <v>tier - 2</v>
      </c>
      <c r="M2173" s="23" t="str">
        <f>IF(TRIM(H2173)="?",'Cleaning Summary'!$B$45,H2173)</f>
        <v>tier - 2</v>
      </c>
      <c r="N2173" s="23" t="str">
        <f>IF(TRIM(I2173)="?",'Cleaning Summary'!$B$29,I2173)</f>
        <v>R1013</v>
      </c>
      <c r="O2173" s="29">
        <f>DATE(J2173,MATCH(K2173,{"Jan","Feb","Mar","Apr","May","Jun","Jul","Aug","Sep","Oct","Nov","Dec"},0),D2173)</f>
        <v>35002</v>
      </c>
      <c r="P2173" s="23">
        <f>DATEDIF(O2173,'Cleaning Summary'!$B$62,"Y")</f>
        <v>27</v>
      </c>
    </row>
    <row r="2174" spans="1:16" x14ac:dyDescent="0.35">
      <c r="A2174" s="23" t="s">
        <v>457</v>
      </c>
      <c r="B2174" s="23">
        <v>2000</v>
      </c>
      <c r="C2174" s="23" t="s">
        <v>73</v>
      </c>
      <c r="D2174" s="23">
        <v>5</v>
      </c>
      <c r="E2174" s="23">
        <v>1</v>
      </c>
      <c r="F2174" s="28">
        <v>37165.160000000003</v>
      </c>
      <c r="G2174" s="23" t="s">
        <v>85</v>
      </c>
      <c r="H2174" s="23" t="s">
        <v>87</v>
      </c>
      <c r="I2174" s="23" t="s">
        <v>97</v>
      </c>
      <c r="J2174" s="23">
        <f>IF(TRIM(B2174)="?",'Cleaning Summary'!$B$28,B2174)</f>
        <v>2000</v>
      </c>
      <c r="K2174" s="23" t="str">
        <f>IF(TRIM(C2174)="?",'Cleaning Summary'!$B$27,C2174)</f>
        <v>Sep</v>
      </c>
      <c r="L2174" s="23" t="str">
        <f>IF(TRIM(G2174)="?",'Cleaning Summary'!$B$40,G2174)</f>
        <v>tier - 1</v>
      </c>
      <c r="M2174" s="23" t="str">
        <f>IF(TRIM(H2174)="?",'Cleaning Summary'!$B$45,H2174)</f>
        <v>tier - 3</v>
      </c>
      <c r="N2174" s="23" t="str">
        <f>IF(TRIM(I2174)="?",'Cleaning Summary'!$B$29,I2174)</f>
        <v>Unknown</v>
      </c>
      <c r="O2174" s="29">
        <f>DATE(J2174,MATCH(K2174,{"Jan","Feb","Mar","Apr","May","Jun","Jul","Aug","Sep","Oct","Nov","Dec"},0),D2174)</f>
        <v>36774</v>
      </c>
      <c r="P2174" s="23">
        <f>DATEDIF(O2174,'Cleaning Summary'!$B$62,"Y")</f>
        <v>22</v>
      </c>
    </row>
    <row r="2175" spans="1:16" x14ac:dyDescent="0.35">
      <c r="A2175" s="23" t="s">
        <v>455</v>
      </c>
      <c r="B2175" s="23">
        <v>1990</v>
      </c>
      <c r="C2175" s="23" t="s">
        <v>4811</v>
      </c>
      <c r="D2175" s="23">
        <v>17</v>
      </c>
      <c r="E2175" s="23">
        <v>3</v>
      </c>
      <c r="F2175" s="28">
        <v>37251.22</v>
      </c>
      <c r="G2175" s="23" t="s">
        <v>86</v>
      </c>
      <c r="H2175" s="23" t="s">
        <v>86</v>
      </c>
      <c r="I2175" s="23" t="s">
        <v>4812</v>
      </c>
      <c r="J2175" s="23">
        <f>IF(TRIM(B2175)="?",'Cleaning Summary'!$B$28,B2175)</f>
        <v>1990</v>
      </c>
      <c r="K2175" s="23" t="str">
        <f>IF(TRIM(C2175)="?",'Cleaning Summary'!$B$27,C2175)</f>
        <v>Oct</v>
      </c>
      <c r="L2175" s="23" t="str">
        <f>IF(TRIM(G2175)="?",'Cleaning Summary'!$B$40,G2175)</f>
        <v>tier - 2</v>
      </c>
      <c r="M2175" s="23" t="str">
        <f>IF(TRIM(H2175)="?",'Cleaning Summary'!$B$45,H2175)</f>
        <v>tier - 2</v>
      </c>
      <c r="N2175" s="23" t="str">
        <f>IF(TRIM(I2175)="?",'Cleaning Summary'!$B$29,I2175)</f>
        <v>R1011</v>
      </c>
      <c r="O2175" s="29">
        <f>DATE(J2175,MATCH(K2175,{"Jan","Feb","Mar","Apr","May","Jun","Jul","Aug","Sep","Oct","Nov","Dec"},0),D2175)</f>
        <v>33163</v>
      </c>
      <c r="P2175" s="23">
        <f>DATEDIF(O2175,'Cleaning Summary'!$B$62,"Y")</f>
        <v>32</v>
      </c>
    </row>
    <row r="2176" spans="1:16" x14ac:dyDescent="0.35">
      <c r="A2176" s="23" t="s">
        <v>453</v>
      </c>
      <c r="B2176" s="23">
        <v>1985</v>
      </c>
      <c r="C2176" s="23" t="s">
        <v>4806</v>
      </c>
      <c r="D2176" s="23">
        <v>17</v>
      </c>
      <c r="E2176" s="23">
        <v>0</v>
      </c>
      <c r="F2176" s="28">
        <v>37270.15</v>
      </c>
      <c r="G2176" s="23" t="s">
        <v>86</v>
      </c>
      <c r="H2176" s="23" t="s">
        <v>85</v>
      </c>
      <c r="I2176" s="23" t="s">
        <v>4818</v>
      </c>
      <c r="J2176" s="23">
        <f>IF(TRIM(B2176)="?",'Cleaning Summary'!$B$28,B2176)</f>
        <v>1985</v>
      </c>
      <c r="K2176" s="23" t="str">
        <f>IF(TRIM(C2176)="?",'Cleaning Summary'!$B$27,C2176)</f>
        <v>Nov</v>
      </c>
      <c r="L2176" s="23" t="str">
        <f>IF(TRIM(G2176)="?",'Cleaning Summary'!$B$40,G2176)</f>
        <v>tier - 2</v>
      </c>
      <c r="M2176" s="23" t="str">
        <f>IF(TRIM(H2176)="?",'Cleaning Summary'!$B$45,H2176)</f>
        <v>tier - 1</v>
      </c>
      <c r="N2176" s="23" t="str">
        <f>IF(TRIM(I2176)="?",'Cleaning Summary'!$B$29,I2176)</f>
        <v>R1024</v>
      </c>
      <c r="O2176" s="29">
        <f>DATE(J2176,MATCH(K2176,{"Jan","Feb","Mar","Apr","May","Jun","Jul","Aug","Sep","Oct","Nov","Dec"},0),D2176)</f>
        <v>31368</v>
      </c>
      <c r="P2176" s="23">
        <f>DATEDIF(O2176,'Cleaning Summary'!$B$62,"Y")</f>
        <v>37</v>
      </c>
    </row>
    <row r="2177" spans="1:16" x14ac:dyDescent="0.35">
      <c r="A2177" s="23" t="s">
        <v>451</v>
      </c>
      <c r="B2177" s="23">
        <v>1975</v>
      </c>
      <c r="C2177" s="23" t="s">
        <v>4806</v>
      </c>
      <c r="D2177" s="23">
        <v>9</v>
      </c>
      <c r="E2177" s="23">
        <v>1</v>
      </c>
      <c r="F2177" s="28">
        <v>37272.339999999997</v>
      </c>
      <c r="G2177" s="23" t="s">
        <v>86</v>
      </c>
      <c r="H2177" s="23" t="s">
        <v>87</v>
      </c>
      <c r="I2177" s="23" t="s">
        <v>4812</v>
      </c>
      <c r="J2177" s="23">
        <f>IF(TRIM(B2177)="?",'Cleaning Summary'!$B$28,B2177)</f>
        <v>1975</v>
      </c>
      <c r="K2177" s="23" t="str">
        <f>IF(TRIM(C2177)="?",'Cleaning Summary'!$B$27,C2177)</f>
        <v>Nov</v>
      </c>
      <c r="L2177" s="23" t="str">
        <f>IF(TRIM(G2177)="?",'Cleaning Summary'!$B$40,G2177)</f>
        <v>tier - 2</v>
      </c>
      <c r="M2177" s="23" t="str">
        <f>IF(TRIM(H2177)="?",'Cleaning Summary'!$B$45,H2177)</f>
        <v>tier - 3</v>
      </c>
      <c r="N2177" s="23" t="str">
        <f>IF(TRIM(I2177)="?",'Cleaning Summary'!$B$29,I2177)</f>
        <v>R1011</v>
      </c>
      <c r="O2177" s="29">
        <f>DATE(J2177,MATCH(K2177,{"Jan","Feb","Mar","Apr","May","Jun","Jul","Aug","Sep","Oct","Nov","Dec"},0),D2177)</f>
        <v>27707</v>
      </c>
      <c r="P2177" s="23">
        <f>DATEDIF(O2177,'Cleaning Summary'!$B$62,"Y")</f>
        <v>47</v>
      </c>
    </row>
    <row r="2178" spans="1:16" x14ac:dyDescent="0.35">
      <c r="A2178" s="23" t="s">
        <v>449</v>
      </c>
      <c r="B2178" s="23">
        <v>1969</v>
      </c>
      <c r="C2178" s="23" t="s">
        <v>4811</v>
      </c>
      <c r="D2178" s="23">
        <v>30</v>
      </c>
      <c r="E2178" s="23">
        <v>0</v>
      </c>
      <c r="F2178" s="28">
        <v>37277.269999999997</v>
      </c>
      <c r="G2178" s="23" t="s">
        <v>85</v>
      </c>
      <c r="H2178" s="23" t="s">
        <v>87</v>
      </c>
      <c r="I2178" s="23" t="s">
        <v>4812</v>
      </c>
      <c r="J2178" s="23">
        <f>IF(TRIM(B2178)="?",'Cleaning Summary'!$B$28,B2178)</f>
        <v>1969</v>
      </c>
      <c r="K2178" s="23" t="str">
        <f>IF(TRIM(C2178)="?",'Cleaning Summary'!$B$27,C2178)</f>
        <v>Oct</v>
      </c>
      <c r="L2178" s="23" t="str">
        <f>IF(TRIM(G2178)="?",'Cleaning Summary'!$B$40,G2178)</f>
        <v>tier - 1</v>
      </c>
      <c r="M2178" s="23" t="str">
        <f>IF(TRIM(H2178)="?",'Cleaning Summary'!$B$45,H2178)</f>
        <v>tier - 3</v>
      </c>
      <c r="N2178" s="23" t="str">
        <f>IF(TRIM(I2178)="?",'Cleaning Summary'!$B$29,I2178)</f>
        <v>R1011</v>
      </c>
      <c r="O2178" s="29">
        <f>DATE(J2178,MATCH(K2178,{"Jan","Feb","Mar","Apr","May","Jun","Jul","Aug","Sep","Oct","Nov","Dec"},0),D2178)</f>
        <v>25506</v>
      </c>
      <c r="P2178" s="23">
        <f>DATEDIF(O2178,'Cleaning Summary'!$B$62,"Y")</f>
        <v>53</v>
      </c>
    </row>
    <row r="2179" spans="1:16" x14ac:dyDescent="0.35">
      <c r="A2179" s="23" t="s">
        <v>447</v>
      </c>
      <c r="B2179" s="23">
        <v>1979</v>
      </c>
      <c r="C2179" s="23" t="s">
        <v>4810</v>
      </c>
      <c r="D2179" s="23">
        <v>3</v>
      </c>
      <c r="E2179" s="23">
        <v>2</v>
      </c>
      <c r="F2179" s="28">
        <v>37425.94</v>
      </c>
      <c r="G2179" s="23" t="s">
        <v>86</v>
      </c>
      <c r="H2179" s="23" t="s">
        <v>85</v>
      </c>
      <c r="I2179" s="23" t="s">
        <v>4812</v>
      </c>
      <c r="J2179" s="23">
        <f>IF(TRIM(B2179)="?",'Cleaning Summary'!$B$28,B2179)</f>
        <v>1979</v>
      </c>
      <c r="K2179" s="23" t="str">
        <f>IF(TRIM(C2179)="?",'Cleaning Summary'!$B$27,C2179)</f>
        <v>Aug</v>
      </c>
      <c r="L2179" s="23" t="str">
        <f>IF(TRIM(G2179)="?",'Cleaning Summary'!$B$40,G2179)</f>
        <v>tier - 2</v>
      </c>
      <c r="M2179" s="23" t="str">
        <f>IF(TRIM(H2179)="?",'Cleaning Summary'!$B$45,H2179)</f>
        <v>tier - 1</v>
      </c>
      <c r="N2179" s="23" t="str">
        <f>IF(TRIM(I2179)="?",'Cleaning Summary'!$B$29,I2179)</f>
        <v>R1011</v>
      </c>
      <c r="O2179" s="29">
        <f>DATE(J2179,MATCH(K2179,{"Jan","Feb","Mar","Apr","May","Jun","Jul","Aug","Sep","Oct","Nov","Dec"},0),D2179)</f>
        <v>29070</v>
      </c>
      <c r="P2179" s="23">
        <f>DATEDIF(O2179,'Cleaning Summary'!$B$62,"Y")</f>
        <v>43</v>
      </c>
    </row>
    <row r="2180" spans="1:16" x14ac:dyDescent="0.35">
      <c r="A2180" s="23" t="s">
        <v>445</v>
      </c>
      <c r="B2180" s="23">
        <v>2002</v>
      </c>
      <c r="C2180" s="23" t="s">
        <v>73</v>
      </c>
      <c r="D2180" s="23">
        <v>27</v>
      </c>
      <c r="E2180" s="23">
        <v>3</v>
      </c>
      <c r="F2180" s="28">
        <v>37465.339999999997</v>
      </c>
      <c r="G2180" s="23" t="s">
        <v>85</v>
      </c>
      <c r="H2180" s="23" t="s">
        <v>86</v>
      </c>
      <c r="I2180" s="23" t="s">
        <v>4808</v>
      </c>
      <c r="J2180" s="23">
        <f>IF(TRIM(B2180)="?",'Cleaning Summary'!$B$28,B2180)</f>
        <v>2002</v>
      </c>
      <c r="K2180" s="23" t="str">
        <f>IF(TRIM(C2180)="?",'Cleaning Summary'!$B$27,C2180)</f>
        <v>Sep</v>
      </c>
      <c r="L2180" s="23" t="str">
        <f>IF(TRIM(G2180)="?",'Cleaning Summary'!$B$40,G2180)</f>
        <v>tier - 1</v>
      </c>
      <c r="M2180" s="23" t="str">
        <f>IF(TRIM(H2180)="?",'Cleaning Summary'!$B$45,H2180)</f>
        <v>tier - 2</v>
      </c>
      <c r="N2180" s="23" t="str">
        <f>IF(TRIM(I2180)="?",'Cleaning Summary'!$B$29,I2180)</f>
        <v>R1012</v>
      </c>
      <c r="O2180" s="29">
        <f>DATE(J2180,MATCH(K2180,{"Jan","Feb","Mar","Apr","May","Jun","Jul","Aug","Sep","Oct","Nov","Dec"},0),D2180)</f>
        <v>37526</v>
      </c>
      <c r="P2180" s="23">
        <f>DATEDIF(O2180,'Cleaning Summary'!$B$62,"Y")</f>
        <v>20</v>
      </c>
    </row>
    <row r="2181" spans="1:16" x14ac:dyDescent="0.35">
      <c r="A2181" s="23" t="s">
        <v>443</v>
      </c>
      <c r="B2181" s="23">
        <v>2000</v>
      </c>
      <c r="C2181" s="23" t="s">
        <v>4811</v>
      </c>
      <c r="D2181" s="23">
        <v>12</v>
      </c>
      <c r="E2181" s="23">
        <v>2</v>
      </c>
      <c r="F2181" s="28">
        <v>37484.449999999997</v>
      </c>
      <c r="G2181" s="23" t="s">
        <v>85</v>
      </c>
      <c r="H2181" s="23" t="s">
        <v>85</v>
      </c>
      <c r="I2181" s="23" t="s">
        <v>4805</v>
      </c>
      <c r="J2181" s="23">
        <f>IF(TRIM(B2181)="?",'Cleaning Summary'!$B$28,B2181)</f>
        <v>2000</v>
      </c>
      <c r="K2181" s="23" t="str">
        <f>IF(TRIM(C2181)="?",'Cleaning Summary'!$B$27,C2181)</f>
        <v>Oct</v>
      </c>
      <c r="L2181" s="23" t="str">
        <f>IF(TRIM(G2181)="?",'Cleaning Summary'!$B$40,G2181)</f>
        <v>tier - 1</v>
      </c>
      <c r="M2181" s="23" t="str">
        <f>IF(TRIM(H2181)="?",'Cleaning Summary'!$B$45,H2181)</f>
        <v>tier - 1</v>
      </c>
      <c r="N2181" s="23" t="str">
        <f>IF(TRIM(I2181)="?",'Cleaning Summary'!$B$29,I2181)</f>
        <v>R1013</v>
      </c>
      <c r="O2181" s="29">
        <f>DATE(J2181,MATCH(K2181,{"Jan","Feb","Mar","Apr","May","Jun","Jul","Aug","Sep","Oct","Nov","Dec"},0),D2181)</f>
        <v>36811</v>
      </c>
      <c r="P2181" s="23">
        <f>DATEDIF(O2181,'Cleaning Summary'!$B$62,"Y")</f>
        <v>22</v>
      </c>
    </row>
    <row r="2182" spans="1:16" x14ac:dyDescent="0.35">
      <c r="A2182" s="23" t="s">
        <v>441</v>
      </c>
      <c r="B2182" s="23">
        <v>1990</v>
      </c>
      <c r="C2182" s="23" t="s">
        <v>4806</v>
      </c>
      <c r="D2182" s="23">
        <v>16</v>
      </c>
      <c r="E2182" s="23">
        <v>1</v>
      </c>
      <c r="F2182" s="28">
        <v>37607.53</v>
      </c>
      <c r="G2182" s="23" t="s">
        <v>85</v>
      </c>
      <c r="H2182" s="23" t="s">
        <v>86</v>
      </c>
      <c r="I2182" s="23" t="s">
        <v>4814</v>
      </c>
      <c r="J2182" s="23">
        <f>IF(TRIM(B2182)="?",'Cleaning Summary'!$B$28,B2182)</f>
        <v>1990</v>
      </c>
      <c r="K2182" s="23" t="str">
        <f>IF(TRIM(C2182)="?",'Cleaning Summary'!$B$27,C2182)</f>
        <v>Nov</v>
      </c>
      <c r="L2182" s="23" t="str">
        <f>IF(TRIM(G2182)="?",'Cleaning Summary'!$B$40,G2182)</f>
        <v>tier - 1</v>
      </c>
      <c r="M2182" s="23" t="str">
        <f>IF(TRIM(H2182)="?",'Cleaning Summary'!$B$45,H2182)</f>
        <v>tier - 2</v>
      </c>
      <c r="N2182" s="23" t="str">
        <f>IF(TRIM(I2182)="?",'Cleaning Summary'!$B$29,I2182)</f>
        <v>R1019</v>
      </c>
      <c r="O2182" s="29">
        <f>DATE(J2182,MATCH(K2182,{"Jan","Feb","Mar","Apr","May","Jun","Jul","Aug","Sep","Oct","Nov","Dec"},0),D2182)</f>
        <v>33193</v>
      </c>
      <c r="P2182" s="23">
        <f>DATEDIF(O2182,'Cleaning Summary'!$B$62,"Y")</f>
        <v>32</v>
      </c>
    </row>
    <row r="2183" spans="1:16" x14ac:dyDescent="0.35">
      <c r="A2183" s="23" t="s">
        <v>439</v>
      </c>
      <c r="B2183" s="23">
        <v>1982</v>
      </c>
      <c r="C2183" s="23" t="s">
        <v>4807</v>
      </c>
      <c r="D2183" s="23">
        <v>20</v>
      </c>
      <c r="E2183" s="23">
        <v>3</v>
      </c>
      <c r="F2183" s="28">
        <v>37650.74</v>
      </c>
      <c r="G2183" s="23" t="s">
        <v>86</v>
      </c>
      <c r="H2183" s="23" t="s">
        <v>86</v>
      </c>
      <c r="I2183" s="23" t="s">
        <v>4808</v>
      </c>
      <c r="J2183" s="23">
        <f>IF(TRIM(B2183)="?",'Cleaning Summary'!$B$28,B2183)</f>
        <v>1982</v>
      </c>
      <c r="K2183" s="23" t="str">
        <f>IF(TRIM(C2183)="?",'Cleaning Summary'!$B$27,C2183)</f>
        <v>Jun</v>
      </c>
      <c r="L2183" s="23" t="str">
        <f>IF(TRIM(G2183)="?",'Cleaning Summary'!$B$40,G2183)</f>
        <v>tier - 2</v>
      </c>
      <c r="M2183" s="23" t="str">
        <f>IF(TRIM(H2183)="?",'Cleaning Summary'!$B$45,H2183)</f>
        <v>tier - 2</v>
      </c>
      <c r="N2183" s="23" t="str">
        <f>IF(TRIM(I2183)="?",'Cleaning Summary'!$B$29,I2183)</f>
        <v>R1012</v>
      </c>
      <c r="O2183" s="29">
        <f>DATE(J2183,MATCH(K2183,{"Jan","Feb","Mar","Apr","May","Jun","Jul","Aug","Sep","Oct","Nov","Dec"},0),D2183)</f>
        <v>30122</v>
      </c>
      <c r="P2183" s="23">
        <f>DATEDIF(O2183,'Cleaning Summary'!$B$62,"Y")</f>
        <v>40</v>
      </c>
    </row>
    <row r="2184" spans="1:16" x14ac:dyDescent="0.35">
      <c r="A2184" s="23" t="s">
        <v>437</v>
      </c>
      <c r="B2184" s="23">
        <v>1970</v>
      </c>
      <c r="C2184" s="23" t="s">
        <v>4811</v>
      </c>
      <c r="D2184" s="23">
        <v>28</v>
      </c>
      <c r="E2184" s="23">
        <v>0</v>
      </c>
      <c r="F2184" s="28">
        <v>37675.06</v>
      </c>
      <c r="G2184" s="23" t="s">
        <v>86</v>
      </c>
      <c r="H2184" s="23" t="s">
        <v>87</v>
      </c>
      <c r="I2184" s="23" t="s">
        <v>4812</v>
      </c>
      <c r="J2184" s="23">
        <f>IF(TRIM(B2184)="?",'Cleaning Summary'!$B$28,B2184)</f>
        <v>1970</v>
      </c>
      <c r="K2184" s="23" t="str">
        <f>IF(TRIM(C2184)="?",'Cleaning Summary'!$B$27,C2184)</f>
        <v>Oct</v>
      </c>
      <c r="L2184" s="23" t="str">
        <f>IF(TRIM(G2184)="?",'Cleaning Summary'!$B$40,G2184)</f>
        <v>tier - 2</v>
      </c>
      <c r="M2184" s="23" t="str">
        <f>IF(TRIM(H2184)="?",'Cleaning Summary'!$B$45,H2184)</f>
        <v>tier - 3</v>
      </c>
      <c r="N2184" s="23" t="str">
        <f>IF(TRIM(I2184)="?",'Cleaning Summary'!$B$29,I2184)</f>
        <v>R1011</v>
      </c>
      <c r="O2184" s="29">
        <f>DATE(J2184,MATCH(K2184,{"Jan","Feb","Mar","Apr","May","Jun","Jul","Aug","Sep","Oct","Nov","Dec"},0),D2184)</f>
        <v>25869</v>
      </c>
      <c r="P2184" s="23">
        <f>DATEDIF(O2184,'Cleaning Summary'!$B$62,"Y")</f>
        <v>52</v>
      </c>
    </row>
    <row r="2185" spans="1:16" x14ac:dyDescent="0.35">
      <c r="A2185" s="23" t="s">
        <v>435</v>
      </c>
      <c r="B2185" s="23">
        <v>1988</v>
      </c>
      <c r="C2185" s="23" t="s">
        <v>4811</v>
      </c>
      <c r="D2185" s="23">
        <v>10</v>
      </c>
      <c r="E2185" s="23">
        <v>1</v>
      </c>
      <c r="F2185" s="28">
        <v>37701.879999999997</v>
      </c>
      <c r="G2185" s="23" t="s">
        <v>86</v>
      </c>
      <c r="H2185" s="23" t="s">
        <v>87</v>
      </c>
      <c r="I2185" s="23" t="s">
        <v>4819</v>
      </c>
      <c r="J2185" s="23">
        <f>IF(TRIM(B2185)="?",'Cleaning Summary'!$B$28,B2185)</f>
        <v>1988</v>
      </c>
      <c r="K2185" s="23" t="str">
        <f>IF(TRIM(C2185)="?",'Cleaning Summary'!$B$27,C2185)</f>
        <v>Oct</v>
      </c>
      <c r="L2185" s="23" t="str">
        <f>IF(TRIM(G2185)="?",'Cleaning Summary'!$B$40,G2185)</f>
        <v>tier - 2</v>
      </c>
      <c r="M2185" s="23" t="str">
        <f>IF(TRIM(H2185)="?",'Cleaning Summary'!$B$45,H2185)</f>
        <v>tier - 3</v>
      </c>
      <c r="N2185" s="23" t="str">
        <f>IF(TRIM(I2185)="?",'Cleaning Summary'!$B$29,I2185)</f>
        <v>R1023</v>
      </c>
      <c r="O2185" s="29">
        <f>DATE(J2185,MATCH(K2185,{"Jan","Feb","Mar","Apr","May","Jun","Jul","Aug","Sep","Oct","Nov","Dec"},0),D2185)</f>
        <v>32426</v>
      </c>
      <c r="P2185" s="23">
        <f>DATEDIF(O2185,'Cleaning Summary'!$B$62,"Y")</f>
        <v>34</v>
      </c>
    </row>
    <row r="2186" spans="1:16" x14ac:dyDescent="0.35">
      <c r="A2186" s="23" t="s">
        <v>433</v>
      </c>
      <c r="B2186" s="23">
        <v>1976</v>
      </c>
      <c r="C2186" s="23" t="s">
        <v>73</v>
      </c>
      <c r="D2186" s="23">
        <v>18</v>
      </c>
      <c r="E2186" s="23">
        <v>2</v>
      </c>
      <c r="F2186" s="28">
        <v>37735.199999999997</v>
      </c>
      <c r="G2186" s="23" t="s">
        <v>86</v>
      </c>
      <c r="H2186" s="23" t="s">
        <v>86</v>
      </c>
      <c r="I2186" s="23" t="s">
        <v>4812</v>
      </c>
      <c r="J2186" s="23">
        <f>IF(TRIM(B2186)="?",'Cleaning Summary'!$B$28,B2186)</f>
        <v>1976</v>
      </c>
      <c r="K2186" s="23" t="str">
        <f>IF(TRIM(C2186)="?",'Cleaning Summary'!$B$27,C2186)</f>
        <v>Sep</v>
      </c>
      <c r="L2186" s="23" t="str">
        <f>IF(TRIM(G2186)="?",'Cleaning Summary'!$B$40,G2186)</f>
        <v>tier - 2</v>
      </c>
      <c r="M2186" s="23" t="str">
        <f>IF(TRIM(H2186)="?",'Cleaning Summary'!$B$45,H2186)</f>
        <v>tier - 2</v>
      </c>
      <c r="N2186" s="23" t="str">
        <f>IF(TRIM(I2186)="?",'Cleaning Summary'!$B$29,I2186)</f>
        <v>R1011</v>
      </c>
      <c r="O2186" s="29">
        <f>DATE(J2186,MATCH(K2186,{"Jan","Feb","Mar","Apr","May","Jun","Jul","Aug","Sep","Oct","Nov","Dec"},0),D2186)</f>
        <v>28021</v>
      </c>
      <c r="P2186" s="23">
        <f>DATEDIF(O2186,'Cleaning Summary'!$B$62,"Y")</f>
        <v>46</v>
      </c>
    </row>
    <row r="2187" spans="1:16" x14ac:dyDescent="0.35">
      <c r="A2187" s="23" t="s">
        <v>431</v>
      </c>
      <c r="B2187" s="23">
        <v>1986</v>
      </c>
      <c r="C2187" s="23" t="s">
        <v>4810</v>
      </c>
      <c r="D2187" s="23">
        <v>15</v>
      </c>
      <c r="E2187" s="23">
        <v>0</v>
      </c>
      <c r="F2187" s="28">
        <v>37742.58</v>
      </c>
      <c r="G2187" s="23" t="s">
        <v>85</v>
      </c>
      <c r="H2187" s="23" t="s">
        <v>85</v>
      </c>
      <c r="I2187" s="23" t="s">
        <v>4805</v>
      </c>
      <c r="J2187" s="23">
        <f>IF(TRIM(B2187)="?",'Cleaning Summary'!$B$28,B2187)</f>
        <v>1986</v>
      </c>
      <c r="K2187" s="23" t="str">
        <f>IF(TRIM(C2187)="?",'Cleaning Summary'!$B$27,C2187)</f>
        <v>Aug</v>
      </c>
      <c r="L2187" s="23" t="str">
        <f>IF(TRIM(G2187)="?",'Cleaning Summary'!$B$40,G2187)</f>
        <v>tier - 1</v>
      </c>
      <c r="M2187" s="23" t="str">
        <f>IF(TRIM(H2187)="?",'Cleaning Summary'!$B$45,H2187)</f>
        <v>tier - 1</v>
      </c>
      <c r="N2187" s="23" t="str">
        <f>IF(TRIM(I2187)="?",'Cleaning Summary'!$B$29,I2187)</f>
        <v>R1013</v>
      </c>
      <c r="O2187" s="29">
        <f>DATE(J2187,MATCH(K2187,{"Jan","Feb","Mar","Apr","May","Jun","Jul","Aug","Sep","Oct","Nov","Dec"},0),D2187)</f>
        <v>31639</v>
      </c>
      <c r="P2187" s="23">
        <f>DATEDIF(O2187,'Cleaning Summary'!$B$62,"Y")</f>
        <v>36</v>
      </c>
    </row>
    <row r="2188" spans="1:16" x14ac:dyDescent="0.35">
      <c r="A2188" s="23" t="s">
        <v>429</v>
      </c>
      <c r="B2188" s="23">
        <v>1983</v>
      </c>
      <c r="C2188" s="23" t="s">
        <v>4804</v>
      </c>
      <c r="D2188" s="23">
        <v>26</v>
      </c>
      <c r="E2188" s="23">
        <v>3</v>
      </c>
      <c r="F2188" s="28">
        <v>37800.980000000003</v>
      </c>
      <c r="G2188" s="23" t="s">
        <v>86</v>
      </c>
      <c r="H2188" s="23" t="s">
        <v>86</v>
      </c>
      <c r="I2188" s="23" t="s">
        <v>4812</v>
      </c>
      <c r="J2188" s="23">
        <f>IF(TRIM(B2188)="?",'Cleaning Summary'!$B$28,B2188)</f>
        <v>1983</v>
      </c>
      <c r="K2188" s="23" t="str">
        <f>IF(TRIM(C2188)="?",'Cleaning Summary'!$B$27,C2188)</f>
        <v>Jul</v>
      </c>
      <c r="L2188" s="23" t="str">
        <f>IF(TRIM(G2188)="?",'Cleaning Summary'!$B$40,G2188)</f>
        <v>tier - 2</v>
      </c>
      <c r="M2188" s="23" t="str">
        <f>IF(TRIM(H2188)="?",'Cleaning Summary'!$B$45,H2188)</f>
        <v>tier - 2</v>
      </c>
      <c r="N2188" s="23" t="str">
        <f>IF(TRIM(I2188)="?",'Cleaning Summary'!$B$29,I2188)</f>
        <v>R1011</v>
      </c>
      <c r="O2188" s="29">
        <f>DATE(J2188,MATCH(K2188,{"Jan","Feb","Mar","Apr","May","Jun","Jul","Aug","Sep","Oct","Nov","Dec"},0),D2188)</f>
        <v>30523</v>
      </c>
      <c r="P2188" s="23">
        <f>DATEDIF(O2188,'Cleaning Summary'!$B$62,"Y")</f>
        <v>39</v>
      </c>
    </row>
    <row r="2189" spans="1:16" x14ac:dyDescent="0.35">
      <c r="A2189" s="23" t="s">
        <v>427</v>
      </c>
      <c r="B2189" s="23">
        <v>1979</v>
      </c>
      <c r="C2189" s="23" t="s">
        <v>73</v>
      </c>
      <c r="D2189" s="23">
        <v>9</v>
      </c>
      <c r="E2189" s="23">
        <v>0</v>
      </c>
      <c r="F2189" s="28">
        <v>37829.72</v>
      </c>
      <c r="G2189" s="23" t="s">
        <v>85</v>
      </c>
      <c r="H2189" s="23" t="s">
        <v>86</v>
      </c>
      <c r="I2189" s="23" t="s">
        <v>4812</v>
      </c>
      <c r="J2189" s="23">
        <f>IF(TRIM(B2189)="?",'Cleaning Summary'!$B$28,B2189)</f>
        <v>1979</v>
      </c>
      <c r="K2189" s="23" t="str">
        <f>IF(TRIM(C2189)="?",'Cleaning Summary'!$B$27,C2189)</f>
        <v>Sep</v>
      </c>
      <c r="L2189" s="23" t="str">
        <f>IF(TRIM(G2189)="?",'Cleaning Summary'!$B$40,G2189)</f>
        <v>tier - 1</v>
      </c>
      <c r="M2189" s="23" t="str">
        <f>IF(TRIM(H2189)="?",'Cleaning Summary'!$B$45,H2189)</f>
        <v>tier - 2</v>
      </c>
      <c r="N2189" s="23" t="str">
        <f>IF(TRIM(I2189)="?",'Cleaning Summary'!$B$29,I2189)</f>
        <v>R1011</v>
      </c>
      <c r="O2189" s="29">
        <f>DATE(J2189,MATCH(K2189,{"Jan","Feb","Mar","Apr","May","Jun","Jul","Aug","Sep","Oct","Nov","Dec"},0),D2189)</f>
        <v>29107</v>
      </c>
      <c r="P2189" s="23">
        <f>DATEDIF(O2189,'Cleaning Summary'!$B$62,"Y")</f>
        <v>43</v>
      </c>
    </row>
    <row r="2190" spans="1:16" x14ac:dyDescent="0.35">
      <c r="A2190" s="23" t="s">
        <v>425</v>
      </c>
      <c r="B2190" s="23">
        <v>1998</v>
      </c>
      <c r="C2190" s="23" t="s">
        <v>4804</v>
      </c>
      <c r="D2190" s="23">
        <v>29</v>
      </c>
      <c r="E2190" s="23">
        <v>0</v>
      </c>
      <c r="F2190" s="28">
        <v>38126.25</v>
      </c>
      <c r="G2190" s="23" t="s">
        <v>85</v>
      </c>
      <c r="H2190" s="23" t="s">
        <v>87</v>
      </c>
      <c r="I2190" s="23" t="s">
        <v>4805</v>
      </c>
      <c r="J2190" s="23">
        <f>IF(TRIM(B2190)="?",'Cleaning Summary'!$B$28,B2190)</f>
        <v>1998</v>
      </c>
      <c r="K2190" s="23" t="str">
        <f>IF(TRIM(C2190)="?",'Cleaning Summary'!$B$27,C2190)</f>
        <v>Jul</v>
      </c>
      <c r="L2190" s="23" t="str">
        <f>IF(TRIM(G2190)="?",'Cleaning Summary'!$B$40,G2190)</f>
        <v>tier - 1</v>
      </c>
      <c r="M2190" s="23" t="str">
        <f>IF(TRIM(H2190)="?",'Cleaning Summary'!$B$45,H2190)</f>
        <v>tier - 3</v>
      </c>
      <c r="N2190" s="23" t="str">
        <f>IF(TRIM(I2190)="?",'Cleaning Summary'!$B$29,I2190)</f>
        <v>R1013</v>
      </c>
      <c r="O2190" s="29">
        <f>DATE(J2190,MATCH(K2190,{"Jan","Feb","Mar","Apr","May","Jun","Jul","Aug","Sep","Oct","Nov","Dec"},0),D2190)</f>
        <v>36005</v>
      </c>
      <c r="P2190" s="23">
        <f>DATEDIF(O2190,'Cleaning Summary'!$B$62,"Y")</f>
        <v>24</v>
      </c>
    </row>
    <row r="2191" spans="1:16" x14ac:dyDescent="0.35">
      <c r="A2191" s="23" t="s">
        <v>423</v>
      </c>
      <c r="B2191" s="23">
        <v>1972</v>
      </c>
      <c r="C2191" s="23" t="s">
        <v>4806</v>
      </c>
      <c r="D2191" s="23">
        <v>19</v>
      </c>
      <c r="E2191" s="23">
        <v>0</v>
      </c>
      <c r="F2191" s="28">
        <v>38189.1</v>
      </c>
      <c r="G2191" s="23" t="s">
        <v>86</v>
      </c>
      <c r="H2191" s="23" t="s">
        <v>86</v>
      </c>
      <c r="I2191" s="23" t="s">
        <v>4812</v>
      </c>
      <c r="J2191" s="23">
        <f>IF(TRIM(B2191)="?",'Cleaning Summary'!$B$28,B2191)</f>
        <v>1972</v>
      </c>
      <c r="K2191" s="23" t="str">
        <f>IF(TRIM(C2191)="?",'Cleaning Summary'!$B$27,C2191)</f>
        <v>Nov</v>
      </c>
      <c r="L2191" s="23" t="str">
        <f>IF(TRIM(G2191)="?",'Cleaning Summary'!$B$40,G2191)</f>
        <v>tier - 2</v>
      </c>
      <c r="M2191" s="23" t="str">
        <f>IF(TRIM(H2191)="?",'Cleaning Summary'!$B$45,H2191)</f>
        <v>tier - 2</v>
      </c>
      <c r="N2191" s="23" t="str">
        <f>IF(TRIM(I2191)="?",'Cleaning Summary'!$B$29,I2191)</f>
        <v>R1011</v>
      </c>
      <c r="O2191" s="29">
        <f>DATE(J2191,MATCH(K2191,{"Jan","Feb","Mar","Apr","May","Jun","Jul","Aug","Sep","Oct","Nov","Dec"},0),D2191)</f>
        <v>26622</v>
      </c>
      <c r="P2191" s="23">
        <f>DATEDIF(O2191,'Cleaning Summary'!$B$62,"Y")</f>
        <v>50</v>
      </c>
    </row>
    <row r="2192" spans="1:16" x14ac:dyDescent="0.35">
      <c r="A2192" s="23" t="s">
        <v>421</v>
      </c>
      <c r="B2192" s="23">
        <v>1989</v>
      </c>
      <c r="C2192" s="23" t="s">
        <v>73</v>
      </c>
      <c r="D2192" s="23">
        <v>8</v>
      </c>
      <c r="E2192" s="23">
        <v>3</v>
      </c>
      <c r="F2192" s="28">
        <v>38237.339999999997</v>
      </c>
      <c r="G2192" s="23" t="s">
        <v>86</v>
      </c>
      <c r="H2192" s="23" t="s">
        <v>87</v>
      </c>
      <c r="I2192" s="23" t="s">
        <v>4812</v>
      </c>
      <c r="J2192" s="23">
        <f>IF(TRIM(B2192)="?",'Cleaning Summary'!$B$28,B2192)</f>
        <v>1989</v>
      </c>
      <c r="K2192" s="23" t="str">
        <f>IF(TRIM(C2192)="?",'Cleaning Summary'!$B$27,C2192)</f>
        <v>Sep</v>
      </c>
      <c r="L2192" s="23" t="str">
        <f>IF(TRIM(G2192)="?",'Cleaning Summary'!$B$40,G2192)</f>
        <v>tier - 2</v>
      </c>
      <c r="M2192" s="23" t="str">
        <f>IF(TRIM(H2192)="?",'Cleaning Summary'!$B$45,H2192)</f>
        <v>tier - 3</v>
      </c>
      <c r="N2192" s="23" t="str">
        <f>IF(TRIM(I2192)="?",'Cleaning Summary'!$B$29,I2192)</f>
        <v>R1011</v>
      </c>
      <c r="O2192" s="29">
        <f>DATE(J2192,MATCH(K2192,{"Jan","Feb","Mar","Apr","May","Jun","Jul","Aug","Sep","Oct","Nov","Dec"},0),D2192)</f>
        <v>32759</v>
      </c>
      <c r="P2192" s="23">
        <f>DATEDIF(O2192,'Cleaning Summary'!$B$62,"Y")</f>
        <v>33</v>
      </c>
    </row>
    <row r="2193" spans="1:16" x14ac:dyDescent="0.35">
      <c r="A2193" s="23" t="s">
        <v>419</v>
      </c>
      <c r="B2193" s="23">
        <v>1964</v>
      </c>
      <c r="C2193" s="23" t="s">
        <v>4807</v>
      </c>
      <c r="D2193" s="23">
        <v>16</v>
      </c>
      <c r="E2193" s="23">
        <v>0</v>
      </c>
      <c r="F2193" s="28">
        <v>38241.74</v>
      </c>
      <c r="G2193" s="23" t="s">
        <v>86</v>
      </c>
      <c r="H2193" s="23" t="s">
        <v>87</v>
      </c>
      <c r="I2193" s="23" t="s">
        <v>4812</v>
      </c>
      <c r="J2193" s="23">
        <f>IF(TRIM(B2193)="?",'Cleaning Summary'!$B$28,B2193)</f>
        <v>1964</v>
      </c>
      <c r="K2193" s="23" t="str">
        <f>IF(TRIM(C2193)="?",'Cleaning Summary'!$B$27,C2193)</f>
        <v>Jun</v>
      </c>
      <c r="L2193" s="23" t="str">
        <f>IF(TRIM(G2193)="?",'Cleaning Summary'!$B$40,G2193)</f>
        <v>tier - 2</v>
      </c>
      <c r="M2193" s="23" t="str">
        <f>IF(TRIM(H2193)="?",'Cleaning Summary'!$B$45,H2193)</f>
        <v>tier - 3</v>
      </c>
      <c r="N2193" s="23" t="str">
        <f>IF(TRIM(I2193)="?",'Cleaning Summary'!$B$29,I2193)</f>
        <v>R1011</v>
      </c>
      <c r="O2193" s="29">
        <f>DATE(J2193,MATCH(K2193,{"Jan","Feb","Mar","Apr","May","Jun","Jul","Aug","Sep","Oct","Nov","Dec"},0),D2193)</f>
        <v>23544</v>
      </c>
      <c r="P2193" s="23">
        <f>DATEDIF(O2193,'Cleaning Summary'!$B$62,"Y")</f>
        <v>58</v>
      </c>
    </row>
    <row r="2194" spans="1:16" x14ac:dyDescent="0.35">
      <c r="A2194" s="23" t="s">
        <v>417</v>
      </c>
      <c r="B2194" s="23">
        <v>1980</v>
      </c>
      <c r="C2194" s="23" t="s">
        <v>4810</v>
      </c>
      <c r="D2194" s="23">
        <v>16</v>
      </c>
      <c r="E2194" s="23">
        <v>1</v>
      </c>
      <c r="F2194" s="28">
        <v>38245.589999999997</v>
      </c>
      <c r="G2194" s="23" t="s">
        <v>85</v>
      </c>
      <c r="H2194" s="23" t="s">
        <v>86</v>
      </c>
      <c r="I2194" s="23" t="s">
        <v>4805</v>
      </c>
      <c r="J2194" s="23">
        <f>IF(TRIM(B2194)="?",'Cleaning Summary'!$B$28,B2194)</f>
        <v>1980</v>
      </c>
      <c r="K2194" s="23" t="str">
        <f>IF(TRIM(C2194)="?",'Cleaning Summary'!$B$27,C2194)</f>
        <v>Aug</v>
      </c>
      <c r="L2194" s="23" t="str">
        <f>IF(TRIM(G2194)="?",'Cleaning Summary'!$B$40,G2194)</f>
        <v>tier - 1</v>
      </c>
      <c r="M2194" s="23" t="str">
        <f>IF(TRIM(H2194)="?",'Cleaning Summary'!$B$45,H2194)</f>
        <v>tier - 2</v>
      </c>
      <c r="N2194" s="23" t="str">
        <f>IF(TRIM(I2194)="?",'Cleaning Summary'!$B$29,I2194)</f>
        <v>R1013</v>
      </c>
      <c r="O2194" s="29">
        <f>DATE(J2194,MATCH(K2194,{"Jan","Feb","Mar","Apr","May","Jun","Jul","Aug","Sep","Oct","Nov","Dec"},0),D2194)</f>
        <v>29449</v>
      </c>
      <c r="P2194" s="23">
        <f>DATEDIF(O2194,'Cleaning Summary'!$B$62,"Y")</f>
        <v>42</v>
      </c>
    </row>
    <row r="2195" spans="1:16" x14ac:dyDescent="0.35">
      <c r="A2195" s="23" t="s">
        <v>415</v>
      </c>
      <c r="B2195" s="23">
        <v>1989</v>
      </c>
      <c r="C2195" s="23" t="s">
        <v>4811</v>
      </c>
      <c r="D2195" s="23">
        <v>30</v>
      </c>
      <c r="E2195" s="23">
        <v>1</v>
      </c>
      <c r="F2195" s="28">
        <v>38282.75</v>
      </c>
      <c r="G2195" s="23" t="s">
        <v>85</v>
      </c>
      <c r="H2195" s="23" t="s">
        <v>86</v>
      </c>
      <c r="I2195" s="23" t="s">
        <v>4805</v>
      </c>
      <c r="J2195" s="23">
        <f>IF(TRIM(B2195)="?",'Cleaning Summary'!$B$28,B2195)</f>
        <v>1989</v>
      </c>
      <c r="K2195" s="23" t="str">
        <f>IF(TRIM(C2195)="?",'Cleaning Summary'!$B$27,C2195)</f>
        <v>Oct</v>
      </c>
      <c r="L2195" s="23" t="str">
        <f>IF(TRIM(G2195)="?",'Cleaning Summary'!$B$40,G2195)</f>
        <v>tier - 1</v>
      </c>
      <c r="M2195" s="23" t="str">
        <f>IF(TRIM(H2195)="?",'Cleaning Summary'!$B$45,H2195)</f>
        <v>tier - 2</v>
      </c>
      <c r="N2195" s="23" t="str">
        <f>IF(TRIM(I2195)="?",'Cleaning Summary'!$B$29,I2195)</f>
        <v>R1013</v>
      </c>
      <c r="O2195" s="29">
        <f>DATE(J2195,MATCH(K2195,{"Jan","Feb","Mar","Apr","May","Jun","Jul","Aug","Sep","Oct","Nov","Dec"},0),D2195)</f>
        <v>32811</v>
      </c>
      <c r="P2195" s="23">
        <f>DATEDIF(O2195,'Cleaning Summary'!$B$62,"Y")</f>
        <v>33</v>
      </c>
    </row>
    <row r="2196" spans="1:16" x14ac:dyDescent="0.35">
      <c r="A2196" s="23" t="s">
        <v>413</v>
      </c>
      <c r="B2196" s="23">
        <v>1980</v>
      </c>
      <c r="C2196" s="23" t="s">
        <v>4807</v>
      </c>
      <c r="D2196" s="23">
        <v>12</v>
      </c>
      <c r="E2196" s="23">
        <v>2</v>
      </c>
      <c r="F2196" s="28">
        <v>38313.129999999997</v>
      </c>
      <c r="G2196" s="23" t="s">
        <v>85</v>
      </c>
      <c r="H2196" s="23" t="s">
        <v>87</v>
      </c>
      <c r="I2196" s="23" t="s">
        <v>4812</v>
      </c>
      <c r="J2196" s="23">
        <f>IF(TRIM(B2196)="?",'Cleaning Summary'!$B$28,B2196)</f>
        <v>1980</v>
      </c>
      <c r="K2196" s="23" t="str">
        <f>IF(TRIM(C2196)="?",'Cleaning Summary'!$B$27,C2196)</f>
        <v>Jun</v>
      </c>
      <c r="L2196" s="23" t="str">
        <f>IF(TRIM(G2196)="?",'Cleaning Summary'!$B$40,G2196)</f>
        <v>tier - 1</v>
      </c>
      <c r="M2196" s="23" t="str">
        <f>IF(TRIM(H2196)="?",'Cleaning Summary'!$B$45,H2196)</f>
        <v>tier - 3</v>
      </c>
      <c r="N2196" s="23" t="str">
        <f>IF(TRIM(I2196)="?",'Cleaning Summary'!$B$29,I2196)</f>
        <v>R1011</v>
      </c>
      <c r="O2196" s="29">
        <f>DATE(J2196,MATCH(K2196,{"Jan","Feb","Mar","Apr","May","Jun","Jul","Aug","Sep","Oct","Nov","Dec"},0),D2196)</f>
        <v>29384</v>
      </c>
      <c r="P2196" s="23">
        <f>DATEDIF(O2196,'Cleaning Summary'!$B$62,"Y")</f>
        <v>42</v>
      </c>
    </row>
    <row r="2197" spans="1:16" x14ac:dyDescent="0.35">
      <c r="A2197" s="23" t="s">
        <v>411</v>
      </c>
      <c r="B2197" s="23">
        <v>2002</v>
      </c>
      <c r="C2197" s="23" t="s">
        <v>73</v>
      </c>
      <c r="D2197" s="23">
        <v>17</v>
      </c>
      <c r="E2197" s="23">
        <v>2</v>
      </c>
      <c r="F2197" s="28">
        <v>38344.57</v>
      </c>
      <c r="G2197" s="23" t="s">
        <v>85</v>
      </c>
      <c r="H2197" s="23" t="s">
        <v>87</v>
      </c>
      <c r="I2197" s="23" t="s">
        <v>4812</v>
      </c>
      <c r="J2197" s="23">
        <f>IF(TRIM(B2197)="?",'Cleaning Summary'!$B$28,B2197)</f>
        <v>2002</v>
      </c>
      <c r="K2197" s="23" t="str">
        <f>IF(TRIM(C2197)="?",'Cleaning Summary'!$B$27,C2197)</f>
        <v>Sep</v>
      </c>
      <c r="L2197" s="23" t="str">
        <f>IF(TRIM(G2197)="?",'Cleaning Summary'!$B$40,G2197)</f>
        <v>tier - 1</v>
      </c>
      <c r="M2197" s="23" t="str">
        <f>IF(TRIM(H2197)="?",'Cleaning Summary'!$B$45,H2197)</f>
        <v>tier - 3</v>
      </c>
      <c r="N2197" s="23" t="str">
        <f>IF(TRIM(I2197)="?",'Cleaning Summary'!$B$29,I2197)</f>
        <v>R1011</v>
      </c>
      <c r="O2197" s="29">
        <f>DATE(J2197,MATCH(K2197,{"Jan","Feb","Mar","Apr","May","Jun","Jul","Aug","Sep","Oct","Nov","Dec"},0),D2197)</f>
        <v>37516</v>
      </c>
      <c r="P2197" s="23">
        <f>DATEDIF(O2197,'Cleaning Summary'!$B$62,"Y")</f>
        <v>20</v>
      </c>
    </row>
    <row r="2198" spans="1:16" x14ac:dyDescent="0.35">
      <c r="A2198" s="23" t="s">
        <v>409</v>
      </c>
      <c r="B2198" s="23">
        <v>1970</v>
      </c>
      <c r="C2198" s="23" t="s">
        <v>4810</v>
      </c>
      <c r="D2198" s="23">
        <v>22</v>
      </c>
      <c r="E2198" s="23">
        <v>0</v>
      </c>
      <c r="F2198" s="28">
        <v>38389.79</v>
      </c>
      <c r="G2198" s="23" t="s">
        <v>86</v>
      </c>
      <c r="H2198" s="23" t="s">
        <v>87</v>
      </c>
      <c r="I2198" s="23" t="s">
        <v>4812</v>
      </c>
      <c r="J2198" s="23">
        <f>IF(TRIM(B2198)="?",'Cleaning Summary'!$B$28,B2198)</f>
        <v>1970</v>
      </c>
      <c r="K2198" s="23" t="str">
        <f>IF(TRIM(C2198)="?",'Cleaning Summary'!$B$27,C2198)</f>
        <v>Aug</v>
      </c>
      <c r="L2198" s="23" t="str">
        <f>IF(TRIM(G2198)="?",'Cleaning Summary'!$B$40,G2198)</f>
        <v>tier - 2</v>
      </c>
      <c r="M2198" s="23" t="str">
        <f>IF(TRIM(H2198)="?",'Cleaning Summary'!$B$45,H2198)</f>
        <v>tier - 3</v>
      </c>
      <c r="N2198" s="23" t="str">
        <f>IF(TRIM(I2198)="?",'Cleaning Summary'!$B$29,I2198)</f>
        <v>R1011</v>
      </c>
      <c r="O2198" s="29">
        <f>DATE(J2198,MATCH(K2198,{"Jan","Feb","Mar","Apr","May","Jun","Jul","Aug","Sep","Oct","Nov","Dec"},0),D2198)</f>
        <v>25802</v>
      </c>
      <c r="P2198" s="23">
        <f>DATEDIF(O2198,'Cleaning Summary'!$B$62,"Y")</f>
        <v>52</v>
      </c>
    </row>
    <row r="2199" spans="1:16" x14ac:dyDescent="0.35">
      <c r="A2199" s="23" t="s">
        <v>407</v>
      </c>
      <c r="B2199" s="23">
        <v>1971</v>
      </c>
      <c r="C2199" s="23" t="s">
        <v>4809</v>
      </c>
      <c r="D2199" s="23">
        <v>23</v>
      </c>
      <c r="E2199" s="23">
        <v>0</v>
      </c>
      <c r="F2199" s="28">
        <v>38405.26</v>
      </c>
      <c r="G2199" s="23" t="s">
        <v>86</v>
      </c>
      <c r="H2199" s="23" t="s">
        <v>85</v>
      </c>
      <c r="I2199" s="23" t="s">
        <v>4812</v>
      </c>
      <c r="J2199" s="23">
        <f>IF(TRIM(B2199)="?",'Cleaning Summary'!$B$28,B2199)</f>
        <v>1971</v>
      </c>
      <c r="K2199" s="23" t="str">
        <f>IF(TRIM(C2199)="?",'Cleaning Summary'!$B$27,C2199)</f>
        <v>Dec</v>
      </c>
      <c r="L2199" s="23" t="str">
        <f>IF(TRIM(G2199)="?",'Cleaning Summary'!$B$40,G2199)</f>
        <v>tier - 2</v>
      </c>
      <c r="M2199" s="23" t="str">
        <f>IF(TRIM(H2199)="?",'Cleaning Summary'!$B$45,H2199)</f>
        <v>tier - 1</v>
      </c>
      <c r="N2199" s="23" t="str">
        <f>IF(TRIM(I2199)="?",'Cleaning Summary'!$B$29,I2199)</f>
        <v>R1011</v>
      </c>
      <c r="O2199" s="29">
        <f>DATE(J2199,MATCH(K2199,{"Jan","Feb","Mar","Apr","May","Jun","Jul","Aug","Sep","Oct","Nov","Dec"},0),D2199)</f>
        <v>26290</v>
      </c>
      <c r="P2199" s="23">
        <f>DATEDIF(O2199,'Cleaning Summary'!$B$62,"Y")</f>
        <v>51</v>
      </c>
    </row>
    <row r="2200" spans="1:16" x14ac:dyDescent="0.35">
      <c r="A2200" s="23" t="s">
        <v>405</v>
      </c>
      <c r="B2200" s="23">
        <v>1986</v>
      </c>
      <c r="C2200" s="23" t="s">
        <v>4807</v>
      </c>
      <c r="D2200" s="23">
        <v>21</v>
      </c>
      <c r="E2200" s="23">
        <v>2</v>
      </c>
      <c r="F2200" s="28">
        <v>38415.47</v>
      </c>
      <c r="G2200" s="23" t="s">
        <v>85</v>
      </c>
      <c r="H2200" s="23" t="s">
        <v>86</v>
      </c>
      <c r="I2200" s="23" t="s">
        <v>4812</v>
      </c>
      <c r="J2200" s="23">
        <f>IF(TRIM(B2200)="?",'Cleaning Summary'!$B$28,B2200)</f>
        <v>1986</v>
      </c>
      <c r="K2200" s="23" t="str">
        <f>IF(TRIM(C2200)="?",'Cleaning Summary'!$B$27,C2200)</f>
        <v>Jun</v>
      </c>
      <c r="L2200" s="23" t="str">
        <f>IF(TRIM(G2200)="?",'Cleaning Summary'!$B$40,G2200)</f>
        <v>tier - 1</v>
      </c>
      <c r="M2200" s="23" t="str">
        <f>IF(TRIM(H2200)="?",'Cleaning Summary'!$B$45,H2200)</f>
        <v>tier - 2</v>
      </c>
      <c r="N2200" s="23" t="str">
        <f>IF(TRIM(I2200)="?",'Cleaning Summary'!$B$29,I2200)</f>
        <v>R1011</v>
      </c>
      <c r="O2200" s="29">
        <f>DATE(J2200,MATCH(K2200,{"Jan","Feb","Mar","Apr","May","Jun","Jul","Aug","Sep","Oct","Nov","Dec"},0),D2200)</f>
        <v>31584</v>
      </c>
      <c r="P2200" s="23">
        <f>DATEDIF(O2200,'Cleaning Summary'!$B$62,"Y")</f>
        <v>36</v>
      </c>
    </row>
    <row r="2201" spans="1:16" x14ac:dyDescent="0.35">
      <c r="A2201" s="23" t="s">
        <v>403</v>
      </c>
      <c r="B2201" s="23">
        <v>1999</v>
      </c>
      <c r="C2201" s="23" t="s">
        <v>4806</v>
      </c>
      <c r="D2201" s="23">
        <v>12</v>
      </c>
      <c r="E2201" s="23">
        <v>2</v>
      </c>
      <c r="F2201" s="28">
        <v>38511.629999999997</v>
      </c>
      <c r="G2201" s="23" t="s">
        <v>86</v>
      </c>
      <c r="H2201" s="23" t="s">
        <v>86</v>
      </c>
      <c r="I2201" s="23" t="s">
        <v>4818</v>
      </c>
      <c r="J2201" s="23">
        <f>IF(TRIM(B2201)="?",'Cleaning Summary'!$B$28,B2201)</f>
        <v>1999</v>
      </c>
      <c r="K2201" s="23" t="str">
        <f>IF(TRIM(C2201)="?",'Cleaning Summary'!$B$27,C2201)</f>
        <v>Nov</v>
      </c>
      <c r="L2201" s="23" t="str">
        <f>IF(TRIM(G2201)="?",'Cleaning Summary'!$B$40,G2201)</f>
        <v>tier - 2</v>
      </c>
      <c r="M2201" s="23" t="str">
        <f>IF(TRIM(H2201)="?",'Cleaning Summary'!$B$45,H2201)</f>
        <v>tier - 2</v>
      </c>
      <c r="N2201" s="23" t="str">
        <f>IF(TRIM(I2201)="?",'Cleaning Summary'!$B$29,I2201)</f>
        <v>R1024</v>
      </c>
      <c r="O2201" s="29">
        <f>DATE(J2201,MATCH(K2201,{"Jan","Feb","Mar","Apr","May","Jun","Jul","Aug","Sep","Oct","Nov","Dec"},0),D2201)</f>
        <v>36476</v>
      </c>
      <c r="P2201" s="23">
        <f>DATEDIF(O2201,'Cleaning Summary'!$B$62,"Y")</f>
        <v>23</v>
      </c>
    </row>
    <row r="2202" spans="1:16" x14ac:dyDescent="0.35">
      <c r="A2202" s="23" t="s">
        <v>401</v>
      </c>
      <c r="B2202" s="23">
        <v>1990</v>
      </c>
      <c r="C2202" s="23" t="s">
        <v>4804</v>
      </c>
      <c r="D2202" s="23">
        <v>13</v>
      </c>
      <c r="E2202" s="23">
        <v>3</v>
      </c>
      <c r="F2202" s="28">
        <v>38652.089999999997</v>
      </c>
      <c r="G2202" s="23" t="s">
        <v>86</v>
      </c>
      <c r="H2202" s="23" t="s">
        <v>86</v>
      </c>
      <c r="I2202" s="23" t="s">
        <v>4812</v>
      </c>
      <c r="J2202" s="23">
        <f>IF(TRIM(B2202)="?",'Cleaning Summary'!$B$28,B2202)</f>
        <v>1990</v>
      </c>
      <c r="K2202" s="23" t="str">
        <f>IF(TRIM(C2202)="?",'Cleaning Summary'!$B$27,C2202)</f>
        <v>Jul</v>
      </c>
      <c r="L2202" s="23" t="str">
        <f>IF(TRIM(G2202)="?",'Cleaning Summary'!$B$40,G2202)</f>
        <v>tier - 2</v>
      </c>
      <c r="M2202" s="23" t="str">
        <f>IF(TRIM(H2202)="?",'Cleaning Summary'!$B$45,H2202)</f>
        <v>tier - 2</v>
      </c>
      <c r="N2202" s="23" t="str">
        <f>IF(TRIM(I2202)="?",'Cleaning Summary'!$B$29,I2202)</f>
        <v>R1011</v>
      </c>
      <c r="O2202" s="29">
        <f>DATE(J2202,MATCH(K2202,{"Jan","Feb","Mar","Apr","May","Jun","Jul","Aug","Sep","Oct","Nov","Dec"},0),D2202)</f>
        <v>33067</v>
      </c>
      <c r="P2202" s="23">
        <f>DATEDIF(O2202,'Cleaning Summary'!$B$62,"Y")</f>
        <v>32</v>
      </c>
    </row>
    <row r="2203" spans="1:16" x14ac:dyDescent="0.35">
      <c r="A2203" s="23" t="s">
        <v>399</v>
      </c>
      <c r="B2203" s="23">
        <v>1986</v>
      </c>
      <c r="C2203" s="23" t="s">
        <v>4804</v>
      </c>
      <c r="D2203" s="23">
        <v>20</v>
      </c>
      <c r="E2203" s="23">
        <v>1</v>
      </c>
      <c r="F2203" s="28">
        <v>38709.18</v>
      </c>
      <c r="G2203" s="23" t="s">
        <v>85</v>
      </c>
      <c r="H2203" s="23" t="s">
        <v>87</v>
      </c>
      <c r="I2203" s="23" t="s">
        <v>4805</v>
      </c>
      <c r="J2203" s="23">
        <f>IF(TRIM(B2203)="?",'Cleaning Summary'!$B$28,B2203)</f>
        <v>1986</v>
      </c>
      <c r="K2203" s="23" t="str">
        <f>IF(TRIM(C2203)="?",'Cleaning Summary'!$B$27,C2203)</f>
        <v>Jul</v>
      </c>
      <c r="L2203" s="23" t="str">
        <f>IF(TRIM(G2203)="?",'Cleaning Summary'!$B$40,G2203)</f>
        <v>tier - 1</v>
      </c>
      <c r="M2203" s="23" t="str">
        <f>IF(TRIM(H2203)="?",'Cleaning Summary'!$B$45,H2203)</f>
        <v>tier - 3</v>
      </c>
      <c r="N2203" s="23" t="str">
        <f>IF(TRIM(I2203)="?",'Cleaning Summary'!$B$29,I2203)</f>
        <v>R1013</v>
      </c>
      <c r="O2203" s="29">
        <f>DATE(J2203,MATCH(K2203,{"Jan","Feb","Mar","Apr","May","Jun","Jul","Aug","Sep","Oct","Nov","Dec"},0),D2203)</f>
        <v>31613</v>
      </c>
      <c r="P2203" s="23">
        <f>DATEDIF(O2203,'Cleaning Summary'!$B$62,"Y")</f>
        <v>36</v>
      </c>
    </row>
    <row r="2204" spans="1:16" x14ac:dyDescent="0.35">
      <c r="A2204" s="23" t="s">
        <v>97</v>
      </c>
      <c r="B2204" s="23">
        <v>1991</v>
      </c>
      <c r="C2204" s="23" t="s">
        <v>4806</v>
      </c>
      <c r="D2204" s="23">
        <v>22</v>
      </c>
      <c r="E2204" s="23">
        <v>2</v>
      </c>
      <c r="F2204" s="28">
        <v>38711</v>
      </c>
      <c r="G2204" s="23" t="s">
        <v>85</v>
      </c>
      <c r="H2204" s="23" t="s">
        <v>87</v>
      </c>
      <c r="I2204" s="23" t="s">
        <v>4812</v>
      </c>
      <c r="J2204" s="23">
        <f>IF(TRIM(B2204)="?",'Cleaning Summary'!$B$28,B2204)</f>
        <v>1991</v>
      </c>
      <c r="K2204" s="23" t="str">
        <f>IF(TRIM(C2204)="?",'Cleaning Summary'!$B$27,C2204)</f>
        <v>Nov</v>
      </c>
      <c r="L2204" s="23" t="str">
        <f>IF(TRIM(G2204)="?",'Cleaning Summary'!$B$40,G2204)</f>
        <v>tier - 1</v>
      </c>
      <c r="M2204" s="23" t="str">
        <f>IF(TRIM(H2204)="?",'Cleaning Summary'!$B$45,H2204)</f>
        <v>tier - 3</v>
      </c>
      <c r="N2204" s="23" t="str">
        <f>IF(TRIM(I2204)="?",'Cleaning Summary'!$B$29,I2204)</f>
        <v>R1011</v>
      </c>
      <c r="O2204" s="29">
        <f>DATE(J2204,MATCH(K2204,{"Jan","Feb","Mar","Apr","May","Jun","Jul","Aug","Sep","Oct","Nov","Dec"},0),D2204)</f>
        <v>33564</v>
      </c>
      <c r="P2204" s="23">
        <f>DATEDIF(O2204,'Cleaning Summary'!$B$62,"Y")</f>
        <v>31</v>
      </c>
    </row>
    <row r="2205" spans="1:16" x14ac:dyDescent="0.35">
      <c r="A2205" s="23" t="s">
        <v>397</v>
      </c>
      <c r="B2205" s="23">
        <v>1991</v>
      </c>
      <c r="C2205" s="23" t="s">
        <v>4806</v>
      </c>
      <c r="D2205" s="23">
        <v>2</v>
      </c>
      <c r="E2205" s="23">
        <v>2</v>
      </c>
      <c r="F2205" s="28">
        <v>38711</v>
      </c>
      <c r="G2205" s="23" t="s">
        <v>86</v>
      </c>
      <c r="H2205" s="23" t="s">
        <v>86</v>
      </c>
      <c r="I2205" s="23" t="s">
        <v>4812</v>
      </c>
      <c r="J2205" s="23">
        <f>IF(TRIM(B2205)="?",'Cleaning Summary'!$B$28,B2205)</f>
        <v>1991</v>
      </c>
      <c r="K2205" s="23" t="str">
        <f>IF(TRIM(C2205)="?",'Cleaning Summary'!$B$27,C2205)</f>
        <v>Nov</v>
      </c>
      <c r="L2205" s="23" t="str">
        <f>IF(TRIM(G2205)="?",'Cleaning Summary'!$B$40,G2205)</f>
        <v>tier - 2</v>
      </c>
      <c r="M2205" s="23" t="str">
        <f>IF(TRIM(H2205)="?",'Cleaning Summary'!$B$45,H2205)</f>
        <v>tier - 2</v>
      </c>
      <c r="N2205" s="23" t="str">
        <f>IF(TRIM(I2205)="?",'Cleaning Summary'!$B$29,I2205)</f>
        <v>R1011</v>
      </c>
      <c r="O2205" s="29">
        <f>DATE(J2205,MATCH(K2205,{"Jan","Feb","Mar","Apr","May","Jun","Jul","Aug","Sep","Oct","Nov","Dec"},0),D2205)</f>
        <v>33544</v>
      </c>
      <c r="P2205" s="23">
        <f>DATEDIF(O2205,'Cleaning Summary'!$B$62,"Y")</f>
        <v>31</v>
      </c>
    </row>
    <row r="2206" spans="1:16" x14ac:dyDescent="0.35">
      <c r="A2206" s="23" t="s">
        <v>395</v>
      </c>
      <c r="B2206" s="23">
        <v>1976</v>
      </c>
      <c r="C2206" s="23" t="s">
        <v>4807</v>
      </c>
      <c r="D2206" s="23">
        <v>15</v>
      </c>
      <c r="E2206" s="23">
        <v>2</v>
      </c>
      <c r="F2206" s="28">
        <v>38740.120000000003</v>
      </c>
      <c r="G2206" s="23" t="s">
        <v>86</v>
      </c>
      <c r="H2206" s="23" t="s">
        <v>86</v>
      </c>
      <c r="I2206" s="23" t="s">
        <v>4808</v>
      </c>
      <c r="J2206" s="23">
        <f>IF(TRIM(B2206)="?",'Cleaning Summary'!$B$28,B2206)</f>
        <v>1976</v>
      </c>
      <c r="K2206" s="23" t="str">
        <f>IF(TRIM(C2206)="?",'Cleaning Summary'!$B$27,C2206)</f>
        <v>Jun</v>
      </c>
      <c r="L2206" s="23" t="str">
        <f>IF(TRIM(G2206)="?",'Cleaning Summary'!$B$40,G2206)</f>
        <v>tier - 2</v>
      </c>
      <c r="M2206" s="23" t="str">
        <f>IF(TRIM(H2206)="?",'Cleaning Summary'!$B$45,H2206)</f>
        <v>tier - 2</v>
      </c>
      <c r="N2206" s="23" t="str">
        <f>IF(TRIM(I2206)="?",'Cleaning Summary'!$B$29,I2206)</f>
        <v>R1012</v>
      </c>
      <c r="O2206" s="29">
        <f>DATE(J2206,MATCH(K2206,{"Jan","Feb","Mar","Apr","May","Jun","Jul","Aug","Sep","Oct","Nov","Dec"},0),D2206)</f>
        <v>27926</v>
      </c>
      <c r="P2206" s="23">
        <f>DATEDIF(O2206,'Cleaning Summary'!$B$62,"Y")</f>
        <v>46</v>
      </c>
    </row>
    <row r="2207" spans="1:16" x14ac:dyDescent="0.35">
      <c r="A2207" s="23" t="s">
        <v>393</v>
      </c>
      <c r="B2207" s="23">
        <v>1991</v>
      </c>
      <c r="C2207" s="23" t="s">
        <v>4806</v>
      </c>
      <c r="D2207" s="23">
        <v>8</v>
      </c>
      <c r="E2207" s="23">
        <v>3</v>
      </c>
      <c r="F2207" s="28">
        <v>38746.36</v>
      </c>
      <c r="G2207" s="23" t="s">
        <v>85</v>
      </c>
      <c r="H2207" s="23" t="s">
        <v>86</v>
      </c>
      <c r="I2207" s="23" t="s">
        <v>4808</v>
      </c>
      <c r="J2207" s="23">
        <f>IF(TRIM(B2207)="?",'Cleaning Summary'!$B$28,B2207)</f>
        <v>1991</v>
      </c>
      <c r="K2207" s="23" t="str">
        <f>IF(TRIM(C2207)="?",'Cleaning Summary'!$B$27,C2207)</f>
        <v>Nov</v>
      </c>
      <c r="L2207" s="23" t="str">
        <f>IF(TRIM(G2207)="?",'Cleaning Summary'!$B$40,G2207)</f>
        <v>tier - 1</v>
      </c>
      <c r="M2207" s="23" t="str">
        <f>IF(TRIM(H2207)="?",'Cleaning Summary'!$B$45,H2207)</f>
        <v>tier - 2</v>
      </c>
      <c r="N2207" s="23" t="str">
        <f>IF(TRIM(I2207)="?",'Cleaning Summary'!$B$29,I2207)</f>
        <v>R1012</v>
      </c>
      <c r="O2207" s="29">
        <f>DATE(J2207,MATCH(K2207,{"Jan","Feb","Mar","Apr","May","Jun","Jul","Aug","Sep","Oct","Nov","Dec"},0),D2207)</f>
        <v>33550</v>
      </c>
      <c r="P2207" s="23">
        <f>DATEDIF(O2207,'Cleaning Summary'!$B$62,"Y")</f>
        <v>31</v>
      </c>
    </row>
    <row r="2208" spans="1:16" x14ac:dyDescent="0.35">
      <c r="A2208" s="23" t="s">
        <v>391</v>
      </c>
      <c r="B2208" s="23">
        <v>2004</v>
      </c>
      <c r="C2208" s="23" t="s">
        <v>4809</v>
      </c>
      <c r="D2208" s="23">
        <v>5</v>
      </c>
      <c r="E2208" s="23">
        <v>0</v>
      </c>
      <c r="F2208" s="28">
        <v>38792.69</v>
      </c>
      <c r="G2208" s="23" t="s">
        <v>86</v>
      </c>
      <c r="H2208" s="23" t="s">
        <v>86</v>
      </c>
      <c r="I2208" s="23" t="s">
        <v>4805</v>
      </c>
      <c r="J2208" s="23">
        <f>IF(TRIM(B2208)="?",'Cleaning Summary'!$B$28,B2208)</f>
        <v>2004</v>
      </c>
      <c r="K2208" s="23" t="str">
        <f>IF(TRIM(C2208)="?",'Cleaning Summary'!$B$27,C2208)</f>
        <v>Dec</v>
      </c>
      <c r="L2208" s="23" t="str">
        <f>IF(TRIM(G2208)="?",'Cleaning Summary'!$B$40,G2208)</f>
        <v>tier - 2</v>
      </c>
      <c r="M2208" s="23" t="str">
        <f>IF(TRIM(H2208)="?",'Cleaning Summary'!$B$45,H2208)</f>
        <v>tier - 2</v>
      </c>
      <c r="N2208" s="23" t="str">
        <f>IF(TRIM(I2208)="?",'Cleaning Summary'!$B$29,I2208)</f>
        <v>R1013</v>
      </c>
      <c r="O2208" s="29">
        <f>DATE(J2208,MATCH(K2208,{"Jan","Feb","Mar","Apr","May","Jun","Jul","Aug","Sep","Oct","Nov","Dec"},0),D2208)</f>
        <v>38326</v>
      </c>
      <c r="P2208" s="23">
        <f>DATEDIF(O2208,'Cleaning Summary'!$B$62,"Y")</f>
        <v>18</v>
      </c>
    </row>
    <row r="2209" spans="1:16" x14ac:dyDescent="0.35">
      <c r="A2209" s="23" t="s">
        <v>389</v>
      </c>
      <c r="B2209" s="23">
        <v>1979</v>
      </c>
      <c r="C2209" s="23" t="s">
        <v>4809</v>
      </c>
      <c r="D2209" s="23">
        <v>3</v>
      </c>
      <c r="E2209" s="23">
        <v>2</v>
      </c>
      <c r="F2209" s="28">
        <v>38836.980000000003</v>
      </c>
      <c r="G2209" s="23" t="s">
        <v>86</v>
      </c>
      <c r="H2209" s="23" t="s">
        <v>85</v>
      </c>
      <c r="I2209" s="23" t="s">
        <v>4812</v>
      </c>
      <c r="J2209" s="23">
        <f>IF(TRIM(B2209)="?",'Cleaning Summary'!$B$28,B2209)</f>
        <v>1979</v>
      </c>
      <c r="K2209" s="23" t="str">
        <f>IF(TRIM(C2209)="?",'Cleaning Summary'!$B$27,C2209)</f>
        <v>Dec</v>
      </c>
      <c r="L2209" s="23" t="str">
        <f>IF(TRIM(G2209)="?",'Cleaning Summary'!$B$40,G2209)</f>
        <v>tier - 2</v>
      </c>
      <c r="M2209" s="23" t="str">
        <f>IF(TRIM(H2209)="?",'Cleaning Summary'!$B$45,H2209)</f>
        <v>tier - 1</v>
      </c>
      <c r="N2209" s="23" t="str">
        <f>IF(TRIM(I2209)="?",'Cleaning Summary'!$B$29,I2209)</f>
        <v>R1011</v>
      </c>
      <c r="O2209" s="29">
        <f>DATE(J2209,MATCH(K2209,{"Jan","Feb","Mar","Apr","May","Jun","Jul","Aug","Sep","Oct","Nov","Dec"},0),D2209)</f>
        <v>29192</v>
      </c>
      <c r="P2209" s="23">
        <f>DATEDIF(O2209,'Cleaning Summary'!$B$62,"Y")</f>
        <v>43</v>
      </c>
    </row>
    <row r="2210" spans="1:16" x14ac:dyDescent="0.35">
      <c r="A2210" s="23" t="s">
        <v>387</v>
      </c>
      <c r="B2210" s="23">
        <v>1964</v>
      </c>
      <c r="C2210" s="23" t="s">
        <v>4807</v>
      </c>
      <c r="D2210" s="23">
        <v>6</v>
      </c>
      <c r="E2210" s="23">
        <v>0</v>
      </c>
      <c r="F2210" s="28">
        <v>38869.25</v>
      </c>
      <c r="G2210" s="23" t="s">
        <v>86</v>
      </c>
      <c r="H2210" s="23" t="s">
        <v>86</v>
      </c>
      <c r="I2210" s="23" t="s">
        <v>4812</v>
      </c>
      <c r="J2210" s="23">
        <f>IF(TRIM(B2210)="?",'Cleaning Summary'!$B$28,B2210)</f>
        <v>1964</v>
      </c>
      <c r="K2210" s="23" t="str">
        <f>IF(TRIM(C2210)="?",'Cleaning Summary'!$B$27,C2210)</f>
        <v>Jun</v>
      </c>
      <c r="L2210" s="23" t="str">
        <f>IF(TRIM(G2210)="?",'Cleaning Summary'!$B$40,G2210)</f>
        <v>tier - 2</v>
      </c>
      <c r="M2210" s="23" t="str">
        <f>IF(TRIM(H2210)="?",'Cleaning Summary'!$B$45,H2210)</f>
        <v>tier - 2</v>
      </c>
      <c r="N2210" s="23" t="str">
        <f>IF(TRIM(I2210)="?",'Cleaning Summary'!$B$29,I2210)</f>
        <v>R1011</v>
      </c>
      <c r="O2210" s="29">
        <f>DATE(J2210,MATCH(K2210,{"Jan","Feb","Mar","Apr","May","Jun","Jul","Aug","Sep","Oct","Nov","Dec"},0),D2210)</f>
        <v>23534</v>
      </c>
      <c r="P2210" s="23">
        <f>DATEDIF(O2210,'Cleaning Summary'!$B$62,"Y")</f>
        <v>59</v>
      </c>
    </row>
    <row r="2211" spans="1:16" x14ac:dyDescent="0.35">
      <c r="A2211" s="23" t="s">
        <v>385</v>
      </c>
      <c r="B2211" s="23">
        <v>1967</v>
      </c>
      <c r="C2211" s="23" t="s">
        <v>4804</v>
      </c>
      <c r="D2211" s="23">
        <v>30</v>
      </c>
      <c r="E2211" s="23">
        <v>0</v>
      </c>
      <c r="F2211" s="28">
        <v>38893.360000000001</v>
      </c>
      <c r="G2211" s="23" t="s">
        <v>85</v>
      </c>
      <c r="H2211" s="23" t="s">
        <v>86</v>
      </c>
      <c r="I2211" s="23" t="s">
        <v>4812</v>
      </c>
      <c r="J2211" s="23">
        <f>IF(TRIM(B2211)="?",'Cleaning Summary'!$B$28,B2211)</f>
        <v>1967</v>
      </c>
      <c r="K2211" s="23" t="str">
        <f>IF(TRIM(C2211)="?",'Cleaning Summary'!$B$27,C2211)</f>
        <v>Jul</v>
      </c>
      <c r="L2211" s="23" t="str">
        <f>IF(TRIM(G2211)="?",'Cleaning Summary'!$B$40,G2211)</f>
        <v>tier - 1</v>
      </c>
      <c r="M2211" s="23" t="str">
        <f>IF(TRIM(H2211)="?",'Cleaning Summary'!$B$45,H2211)</f>
        <v>tier - 2</v>
      </c>
      <c r="N2211" s="23" t="str">
        <f>IF(TRIM(I2211)="?",'Cleaning Summary'!$B$29,I2211)</f>
        <v>R1011</v>
      </c>
      <c r="O2211" s="29">
        <f>DATE(J2211,MATCH(K2211,{"Jan","Feb","Mar","Apr","May","Jun","Jul","Aug","Sep","Oct","Nov","Dec"},0),D2211)</f>
        <v>24683</v>
      </c>
      <c r="P2211" s="23">
        <f>DATEDIF(O2211,'Cleaning Summary'!$B$62,"Y")</f>
        <v>55</v>
      </c>
    </row>
    <row r="2212" spans="1:16" x14ac:dyDescent="0.35">
      <c r="A2212" s="23" t="s">
        <v>383</v>
      </c>
      <c r="B2212" s="23">
        <v>1987</v>
      </c>
      <c r="C2212" s="23" t="s">
        <v>4807</v>
      </c>
      <c r="D2212" s="23">
        <v>16</v>
      </c>
      <c r="E2212" s="23">
        <v>3</v>
      </c>
      <c r="F2212" s="28">
        <v>38924.04</v>
      </c>
      <c r="G2212" s="23" t="s">
        <v>86</v>
      </c>
      <c r="H2212" s="23" t="s">
        <v>86</v>
      </c>
      <c r="I2212" s="23" t="s">
        <v>4812</v>
      </c>
      <c r="J2212" s="23">
        <f>IF(TRIM(B2212)="?",'Cleaning Summary'!$B$28,B2212)</f>
        <v>1987</v>
      </c>
      <c r="K2212" s="23" t="str">
        <f>IF(TRIM(C2212)="?",'Cleaning Summary'!$B$27,C2212)</f>
        <v>Jun</v>
      </c>
      <c r="L2212" s="23" t="str">
        <f>IF(TRIM(G2212)="?",'Cleaning Summary'!$B$40,G2212)</f>
        <v>tier - 2</v>
      </c>
      <c r="M2212" s="23" t="str">
        <f>IF(TRIM(H2212)="?",'Cleaning Summary'!$B$45,H2212)</f>
        <v>tier - 2</v>
      </c>
      <c r="N2212" s="23" t="str">
        <f>IF(TRIM(I2212)="?",'Cleaning Summary'!$B$29,I2212)</f>
        <v>R1011</v>
      </c>
      <c r="O2212" s="29">
        <f>DATE(J2212,MATCH(K2212,{"Jan","Feb","Mar","Apr","May","Jun","Jul","Aug","Sep","Oct","Nov","Dec"},0),D2212)</f>
        <v>31944</v>
      </c>
      <c r="P2212" s="23">
        <f>DATEDIF(O2212,'Cleaning Summary'!$B$62,"Y")</f>
        <v>35</v>
      </c>
    </row>
    <row r="2213" spans="1:16" x14ac:dyDescent="0.35">
      <c r="A2213" s="23" t="s">
        <v>381</v>
      </c>
      <c r="B2213" s="23">
        <v>1976</v>
      </c>
      <c r="C2213" s="23" t="s">
        <v>4809</v>
      </c>
      <c r="D2213" s="23">
        <v>15</v>
      </c>
      <c r="E2213" s="23">
        <v>2</v>
      </c>
      <c r="F2213" s="28">
        <v>38932.559999999998</v>
      </c>
      <c r="G2213" s="23" t="s">
        <v>86</v>
      </c>
      <c r="H2213" s="23" t="s">
        <v>87</v>
      </c>
      <c r="I2213" s="23" t="s">
        <v>4812</v>
      </c>
      <c r="J2213" s="23">
        <f>IF(TRIM(B2213)="?",'Cleaning Summary'!$B$28,B2213)</f>
        <v>1976</v>
      </c>
      <c r="K2213" s="23" t="str">
        <f>IF(TRIM(C2213)="?",'Cleaning Summary'!$B$27,C2213)</f>
        <v>Dec</v>
      </c>
      <c r="L2213" s="23" t="str">
        <f>IF(TRIM(G2213)="?",'Cleaning Summary'!$B$40,G2213)</f>
        <v>tier - 2</v>
      </c>
      <c r="M2213" s="23" t="str">
        <f>IF(TRIM(H2213)="?",'Cleaning Summary'!$B$45,H2213)</f>
        <v>tier - 3</v>
      </c>
      <c r="N2213" s="23" t="str">
        <f>IF(TRIM(I2213)="?",'Cleaning Summary'!$B$29,I2213)</f>
        <v>R1011</v>
      </c>
      <c r="O2213" s="29">
        <f>DATE(J2213,MATCH(K2213,{"Jan","Feb","Mar","Apr","May","Jun","Jul","Aug","Sep","Oct","Nov","Dec"},0),D2213)</f>
        <v>28109</v>
      </c>
      <c r="P2213" s="23">
        <f>DATEDIF(O2213,'Cleaning Summary'!$B$62,"Y")</f>
        <v>46</v>
      </c>
    </row>
    <row r="2214" spans="1:16" x14ac:dyDescent="0.35">
      <c r="A2214" s="23" t="s">
        <v>379</v>
      </c>
      <c r="B2214" s="23">
        <v>1980</v>
      </c>
      <c r="C2214" s="23" t="s">
        <v>73</v>
      </c>
      <c r="D2214" s="23">
        <v>24</v>
      </c>
      <c r="E2214" s="23">
        <v>2</v>
      </c>
      <c r="F2214" s="28">
        <v>38947.43</v>
      </c>
      <c r="G2214" s="23" t="s">
        <v>86</v>
      </c>
      <c r="H2214" s="23" t="s">
        <v>87</v>
      </c>
      <c r="I2214" s="23" t="s">
        <v>4812</v>
      </c>
      <c r="J2214" s="23">
        <f>IF(TRIM(B2214)="?",'Cleaning Summary'!$B$28,B2214)</f>
        <v>1980</v>
      </c>
      <c r="K2214" s="23" t="str">
        <f>IF(TRIM(C2214)="?",'Cleaning Summary'!$B$27,C2214)</f>
        <v>Sep</v>
      </c>
      <c r="L2214" s="23" t="str">
        <f>IF(TRIM(G2214)="?",'Cleaning Summary'!$B$40,G2214)</f>
        <v>tier - 2</v>
      </c>
      <c r="M2214" s="23" t="str">
        <f>IF(TRIM(H2214)="?",'Cleaning Summary'!$B$45,H2214)</f>
        <v>tier - 3</v>
      </c>
      <c r="N2214" s="23" t="str">
        <f>IF(TRIM(I2214)="?",'Cleaning Summary'!$B$29,I2214)</f>
        <v>R1011</v>
      </c>
      <c r="O2214" s="29">
        <f>DATE(J2214,MATCH(K2214,{"Jan","Feb","Mar","Apr","May","Jun","Jul","Aug","Sep","Oct","Nov","Dec"},0),D2214)</f>
        <v>29488</v>
      </c>
      <c r="P2214" s="23">
        <f>DATEDIF(O2214,'Cleaning Summary'!$B$62,"Y")</f>
        <v>42</v>
      </c>
    </row>
    <row r="2215" spans="1:16" x14ac:dyDescent="0.35">
      <c r="A2215" s="23" t="s">
        <v>377</v>
      </c>
      <c r="B2215" s="23">
        <v>1978</v>
      </c>
      <c r="C2215" s="23" t="s">
        <v>4811</v>
      </c>
      <c r="D2215" s="23">
        <v>12</v>
      </c>
      <c r="E2215" s="23">
        <v>2</v>
      </c>
      <c r="F2215" s="28">
        <v>38998.550000000003</v>
      </c>
      <c r="G2215" s="23" t="s">
        <v>85</v>
      </c>
      <c r="H2215" s="23" t="s">
        <v>85</v>
      </c>
      <c r="I2215" s="23" t="s">
        <v>4812</v>
      </c>
      <c r="J2215" s="23">
        <f>IF(TRIM(B2215)="?",'Cleaning Summary'!$B$28,B2215)</f>
        <v>1978</v>
      </c>
      <c r="K2215" s="23" t="str">
        <f>IF(TRIM(C2215)="?",'Cleaning Summary'!$B$27,C2215)</f>
        <v>Oct</v>
      </c>
      <c r="L2215" s="23" t="str">
        <f>IF(TRIM(G2215)="?",'Cleaning Summary'!$B$40,G2215)</f>
        <v>tier - 1</v>
      </c>
      <c r="M2215" s="23" t="str">
        <f>IF(TRIM(H2215)="?",'Cleaning Summary'!$B$45,H2215)</f>
        <v>tier - 1</v>
      </c>
      <c r="N2215" s="23" t="str">
        <f>IF(TRIM(I2215)="?",'Cleaning Summary'!$B$29,I2215)</f>
        <v>R1011</v>
      </c>
      <c r="O2215" s="29">
        <f>DATE(J2215,MATCH(K2215,{"Jan","Feb","Mar","Apr","May","Jun","Jul","Aug","Sep","Oct","Nov","Dec"},0),D2215)</f>
        <v>28775</v>
      </c>
      <c r="P2215" s="23">
        <f>DATEDIF(O2215,'Cleaning Summary'!$B$62,"Y")</f>
        <v>44</v>
      </c>
    </row>
    <row r="2216" spans="1:16" x14ac:dyDescent="0.35">
      <c r="A2216" s="23" t="s">
        <v>375</v>
      </c>
      <c r="B2216" s="23">
        <v>1985</v>
      </c>
      <c r="C2216" s="23" t="s">
        <v>73</v>
      </c>
      <c r="D2216" s="23">
        <v>20</v>
      </c>
      <c r="E2216" s="23">
        <v>1</v>
      </c>
      <c r="F2216" s="28">
        <v>39047.29</v>
      </c>
      <c r="G2216" s="23" t="s">
        <v>85</v>
      </c>
      <c r="H2216" s="23" t="s">
        <v>87</v>
      </c>
      <c r="I2216" s="23" t="s">
        <v>4822</v>
      </c>
      <c r="J2216" s="23">
        <f>IF(TRIM(B2216)="?",'Cleaning Summary'!$B$28,B2216)</f>
        <v>1985</v>
      </c>
      <c r="K2216" s="23" t="str">
        <f>IF(TRIM(C2216)="?",'Cleaning Summary'!$B$27,C2216)</f>
        <v>Sep</v>
      </c>
      <c r="L2216" s="23" t="str">
        <f>IF(TRIM(G2216)="?",'Cleaning Summary'!$B$40,G2216)</f>
        <v>tier - 1</v>
      </c>
      <c r="M2216" s="23" t="str">
        <f>IF(TRIM(H2216)="?",'Cleaning Summary'!$B$45,H2216)</f>
        <v>tier - 3</v>
      </c>
      <c r="N2216" s="23" t="str">
        <f>IF(TRIM(I2216)="?",'Cleaning Summary'!$B$29,I2216)</f>
        <v>R1017</v>
      </c>
      <c r="O2216" s="29">
        <f>DATE(J2216,MATCH(K2216,{"Jan","Feb","Mar","Apr","May","Jun","Jul","Aug","Sep","Oct","Nov","Dec"},0),D2216)</f>
        <v>31310</v>
      </c>
      <c r="P2216" s="23">
        <f>DATEDIF(O2216,'Cleaning Summary'!$B$62,"Y")</f>
        <v>37</v>
      </c>
    </row>
    <row r="2217" spans="1:16" x14ac:dyDescent="0.35">
      <c r="A2217" s="23" t="s">
        <v>373</v>
      </c>
      <c r="B2217" s="23">
        <v>1982</v>
      </c>
      <c r="C2217" s="23" t="s">
        <v>4810</v>
      </c>
      <c r="D2217" s="23">
        <v>4</v>
      </c>
      <c r="E2217" s="23">
        <v>1</v>
      </c>
      <c r="F2217" s="28">
        <v>39125.33</v>
      </c>
      <c r="G2217" s="23" t="s">
        <v>85</v>
      </c>
      <c r="H2217" s="23" t="s">
        <v>85</v>
      </c>
      <c r="I2217" s="23" t="s">
        <v>4815</v>
      </c>
      <c r="J2217" s="23">
        <f>IF(TRIM(B2217)="?",'Cleaning Summary'!$B$28,B2217)</f>
        <v>1982</v>
      </c>
      <c r="K2217" s="23" t="str">
        <f>IF(TRIM(C2217)="?",'Cleaning Summary'!$B$27,C2217)</f>
        <v>Aug</v>
      </c>
      <c r="L2217" s="23" t="str">
        <f>IF(TRIM(G2217)="?",'Cleaning Summary'!$B$40,G2217)</f>
        <v>tier - 1</v>
      </c>
      <c r="M2217" s="23" t="str">
        <f>IF(TRIM(H2217)="?",'Cleaning Summary'!$B$45,H2217)</f>
        <v>tier - 1</v>
      </c>
      <c r="N2217" s="23" t="str">
        <f>IF(TRIM(I2217)="?",'Cleaning Summary'!$B$29,I2217)</f>
        <v>R1016</v>
      </c>
      <c r="O2217" s="29">
        <f>DATE(J2217,MATCH(K2217,{"Jan","Feb","Mar","Apr","May","Jun","Jul","Aug","Sep","Oct","Nov","Dec"},0),D2217)</f>
        <v>30167</v>
      </c>
      <c r="P2217" s="23">
        <f>DATEDIF(O2217,'Cleaning Summary'!$B$62,"Y")</f>
        <v>40</v>
      </c>
    </row>
    <row r="2218" spans="1:16" x14ac:dyDescent="0.35">
      <c r="A2218" s="23" t="s">
        <v>371</v>
      </c>
      <c r="B2218" s="23">
        <v>1962</v>
      </c>
      <c r="C2218" s="23" t="s">
        <v>4804</v>
      </c>
      <c r="D2218" s="23">
        <v>7</v>
      </c>
      <c r="E2218" s="23">
        <v>0</v>
      </c>
      <c r="F2218" s="28">
        <v>39221.120000000003</v>
      </c>
      <c r="G2218" s="23" t="s">
        <v>86</v>
      </c>
      <c r="H2218" s="23" t="s">
        <v>85</v>
      </c>
      <c r="I2218" s="23" t="s">
        <v>4812</v>
      </c>
      <c r="J2218" s="23">
        <f>IF(TRIM(B2218)="?",'Cleaning Summary'!$B$28,B2218)</f>
        <v>1962</v>
      </c>
      <c r="K2218" s="23" t="str">
        <f>IF(TRIM(C2218)="?",'Cleaning Summary'!$B$27,C2218)</f>
        <v>Jul</v>
      </c>
      <c r="L2218" s="23" t="str">
        <f>IF(TRIM(G2218)="?",'Cleaning Summary'!$B$40,G2218)</f>
        <v>tier - 2</v>
      </c>
      <c r="M2218" s="23" t="str">
        <f>IF(TRIM(H2218)="?",'Cleaning Summary'!$B$45,H2218)</f>
        <v>tier - 1</v>
      </c>
      <c r="N2218" s="23" t="str">
        <f>IF(TRIM(I2218)="?",'Cleaning Summary'!$B$29,I2218)</f>
        <v>R1011</v>
      </c>
      <c r="O2218" s="29">
        <f>DATE(J2218,MATCH(K2218,{"Jan","Feb","Mar","Apr","May","Jun","Jul","Aug","Sep","Oct","Nov","Dec"},0),D2218)</f>
        <v>22834</v>
      </c>
      <c r="P2218" s="23">
        <f>DATEDIF(O2218,'Cleaning Summary'!$B$62,"Y")</f>
        <v>60</v>
      </c>
    </row>
    <row r="2219" spans="1:16" x14ac:dyDescent="0.35">
      <c r="A2219" s="23" t="s">
        <v>369</v>
      </c>
      <c r="B2219" s="23">
        <v>1992</v>
      </c>
      <c r="C2219" s="23" t="s">
        <v>4806</v>
      </c>
      <c r="D2219" s="23">
        <v>30</v>
      </c>
      <c r="E2219" s="23">
        <v>2</v>
      </c>
      <c r="F2219" s="28">
        <v>39241.440000000002</v>
      </c>
      <c r="G2219" s="23" t="s">
        <v>85</v>
      </c>
      <c r="H2219" s="23" t="s">
        <v>87</v>
      </c>
      <c r="I2219" s="23" t="s">
        <v>4812</v>
      </c>
      <c r="J2219" s="23">
        <f>IF(TRIM(B2219)="?",'Cleaning Summary'!$B$28,B2219)</f>
        <v>1992</v>
      </c>
      <c r="K2219" s="23" t="str">
        <f>IF(TRIM(C2219)="?",'Cleaning Summary'!$B$27,C2219)</f>
        <v>Nov</v>
      </c>
      <c r="L2219" s="23" t="str">
        <f>IF(TRIM(G2219)="?",'Cleaning Summary'!$B$40,G2219)</f>
        <v>tier - 1</v>
      </c>
      <c r="M2219" s="23" t="str">
        <f>IF(TRIM(H2219)="?",'Cleaning Summary'!$B$45,H2219)</f>
        <v>tier - 3</v>
      </c>
      <c r="N2219" s="23" t="str">
        <f>IF(TRIM(I2219)="?",'Cleaning Summary'!$B$29,I2219)</f>
        <v>R1011</v>
      </c>
      <c r="O2219" s="29">
        <f>DATE(J2219,MATCH(K2219,{"Jan","Feb","Mar","Apr","May","Jun","Jul","Aug","Sep","Oct","Nov","Dec"},0),D2219)</f>
        <v>33938</v>
      </c>
      <c r="P2219" s="23">
        <f>DATEDIF(O2219,'Cleaning Summary'!$B$62,"Y")</f>
        <v>30</v>
      </c>
    </row>
    <row r="2220" spans="1:16" x14ac:dyDescent="0.35">
      <c r="A2220" s="23" t="s">
        <v>367</v>
      </c>
      <c r="B2220" s="23">
        <v>1982</v>
      </c>
      <c r="C2220" s="23" t="s">
        <v>4810</v>
      </c>
      <c r="D2220" s="23">
        <v>16</v>
      </c>
      <c r="E2220" s="23">
        <v>3</v>
      </c>
      <c r="F2220" s="28">
        <v>39315.279999999999</v>
      </c>
      <c r="G2220" s="23" t="s">
        <v>86</v>
      </c>
      <c r="H2220" s="23" t="s">
        <v>87</v>
      </c>
      <c r="I2220" s="23" t="s">
        <v>4812</v>
      </c>
      <c r="J2220" s="23">
        <f>IF(TRIM(B2220)="?",'Cleaning Summary'!$B$28,B2220)</f>
        <v>1982</v>
      </c>
      <c r="K2220" s="23" t="str">
        <f>IF(TRIM(C2220)="?",'Cleaning Summary'!$B$27,C2220)</f>
        <v>Aug</v>
      </c>
      <c r="L2220" s="23" t="str">
        <f>IF(TRIM(G2220)="?",'Cleaning Summary'!$B$40,G2220)</f>
        <v>tier - 2</v>
      </c>
      <c r="M2220" s="23" t="str">
        <f>IF(TRIM(H2220)="?",'Cleaning Summary'!$B$45,H2220)</f>
        <v>tier - 3</v>
      </c>
      <c r="N2220" s="23" t="str">
        <f>IF(TRIM(I2220)="?",'Cleaning Summary'!$B$29,I2220)</f>
        <v>R1011</v>
      </c>
      <c r="O2220" s="29">
        <f>DATE(J2220,MATCH(K2220,{"Jan","Feb","Mar","Apr","May","Jun","Jul","Aug","Sep","Oct","Nov","Dec"},0),D2220)</f>
        <v>30179</v>
      </c>
      <c r="P2220" s="23">
        <f>DATEDIF(O2220,'Cleaning Summary'!$B$62,"Y")</f>
        <v>40</v>
      </c>
    </row>
    <row r="2221" spans="1:16" x14ac:dyDescent="0.35">
      <c r="A2221" s="23" t="s">
        <v>365</v>
      </c>
      <c r="B2221" s="23">
        <v>1978</v>
      </c>
      <c r="C2221" s="23" t="s">
        <v>4810</v>
      </c>
      <c r="D2221" s="23">
        <v>5</v>
      </c>
      <c r="E2221" s="23">
        <v>2</v>
      </c>
      <c r="F2221" s="28">
        <v>39352.6</v>
      </c>
      <c r="G2221" s="23" t="s">
        <v>86</v>
      </c>
      <c r="H2221" s="23" t="s">
        <v>87</v>
      </c>
      <c r="I2221" s="23" t="s">
        <v>4812</v>
      </c>
      <c r="J2221" s="23">
        <f>IF(TRIM(B2221)="?",'Cleaning Summary'!$B$28,B2221)</f>
        <v>1978</v>
      </c>
      <c r="K2221" s="23" t="str">
        <f>IF(TRIM(C2221)="?",'Cleaning Summary'!$B$27,C2221)</f>
        <v>Aug</v>
      </c>
      <c r="L2221" s="23" t="str">
        <f>IF(TRIM(G2221)="?",'Cleaning Summary'!$B$40,G2221)</f>
        <v>tier - 2</v>
      </c>
      <c r="M2221" s="23" t="str">
        <f>IF(TRIM(H2221)="?",'Cleaning Summary'!$B$45,H2221)</f>
        <v>tier - 3</v>
      </c>
      <c r="N2221" s="23" t="str">
        <f>IF(TRIM(I2221)="?",'Cleaning Summary'!$B$29,I2221)</f>
        <v>R1011</v>
      </c>
      <c r="O2221" s="29">
        <f>DATE(J2221,MATCH(K2221,{"Jan","Feb","Mar","Apr","May","Jun","Jul","Aug","Sep","Oct","Nov","Dec"},0),D2221)</f>
        <v>28707</v>
      </c>
      <c r="P2221" s="23">
        <f>DATEDIF(O2221,'Cleaning Summary'!$B$62,"Y")</f>
        <v>44</v>
      </c>
    </row>
    <row r="2222" spans="1:16" x14ac:dyDescent="0.35">
      <c r="A2222" s="23" t="s">
        <v>363</v>
      </c>
      <c r="B2222" s="23">
        <v>1966</v>
      </c>
      <c r="C2222" s="23" t="s">
        <v>4807</v>
      </c>
      <c r="D2222" s="23">
        <v>24</v>
      </c>
      <c r="E2222" s="23">
        <v>0</v>
      </c>
      <c r="F2222" s="28">
        <v>39396.86</v>
      </c>
      <c r="G2222" s="23" t="s">
        <v>86</v>
      </c>
      <c r="H2222" s="23" t="s">
        <v>86</v>
      </c>
      <c r="I2222" s="23" t="s">
        <v>4812</v>
      </c>
      <c r="J2222" s="23">
        <f>IF(TRIM(B2222)="?",'Cleaning Summary'!$B$28,B2222)</f>
        <v>1966</v>
      </c>
      <c r="K2222" s="23" t="str">
        <f>IF(TRIM(C2222)="?",'Cleaning Summary'!$B$27,C2222)</f>
        <v>Jun</v>
      </c>
      <c r="L2222" s="23" t="str">
        <f>IF(TRIM(G2222)="?",'Cleaning Summary'!$B$40,G2222)</f>
        <v>tier - 2</v>
      </c>
      <c r="M2222" s="23" t="str">
        <f>IF(TRIM(H2222)="?",'Cleaning Summary'!$B$45,H2222)</f>
        <v>tier - 2</v>
      </c>
      <c r="N2222" s="23" t="str">
        <f>IF(TRIM(I2222)="?",'Cleaning Summary'!$B$29,I2222)</f>
        <v>R1011</v>
      </c>
      <c r="O2222" s="29">
        <f>DATE(J2222,MATCH(K2222,{"Jan","Feb","Mar","Apr","May","Jun","Jul","Aug","Sep","Oct","Nov","Dec"},0),D2222)</f>
        <v>24282</v>
      </c>
      <c r="P2222" s="23">
        <f>DATEDIF(O2222,'Cleaning Summary'!$B$62,"Y")</f>
        <v>56</v>
      </c>
    </row>
    <row r="2223" spans="1:16" x14ac:dyDescent="0.35">
      <c r="A2223" s="23" t="s">
        <v>361</v>
      </c>
      <c r="B2223" s="23">
        <v>1978</v>
      </c>
      <c r="C2223" s="23" t="s">
        <v>4804</v>
      </c>
      <c r="D2223" s="23">
        <v>12</v>
      </c>
      <c r="E2223" s="23">
        <v>1</v>
      </c>
      <c r="F2223" s="28">
        <v>39556.49</v>
      </c>
      <c r="G2223" s="23" t="s">
        <v>85</v>
      </c>
      <c r="H2223" s="23" t="s">
        <v>86</v>
      </c>
      <c r="I2223" s="23" t="s">
        <v>4813</v>
      </c>
      <c r="J2223" s="23">
        <f>IF(TRIM(B2223)="?",'Cleaning Summary'!$B$28,B2223)</f>
        <v>1978</v>
      </c>
      <c r="K2223" s="23" t="str">
        <f>IF(TRIM(C2223)="?",'Cleaning Summary'!$B$27,C2223)</f>
        <v>Jul</v>
      </c>
      <c r="L2223" s="23" t="str">
        <f>IF(TRIM(G2223)="?",'Cleaning Summary'!$B$40,G2223)</f>
        <v>tier - 1</v>
      </c>
      <c r="M2223" s="23" t="str">
        <f>IF(TRIM(H2223)="?",'Cleaning Summary'!$B$45,H2223)</f>
        <v>tier - 2</v>
      </c>
      <c r="N2223" s="23" t="str">
        <f>IF(TRIM(I2223)="?",'Cleaning Summary'!$B$29,I2223)</f>
        <v>R1015</v>
      </c>
      <c r="O2223" s="29">
        <f>DATE(J2223,MATCH(K2223,{"Jan","Feb","Mar","Apr","May","Jun","Jul","Aug","Sep","Oct","Nov","Dec"},0),D2223)</f>
        <v>28683</v>
      </c>
      <c r="P2223" s="23">
        <f>DATEDIF(O2223,'Cleaning Summary'!$B$62,"Y")</f>
        <v>44</v>
      </c>
    </row>
    <row r="2224" spans="1:16" x14ac:dyDescent="0.35">
      <c r="A2224" s="23" t="s">
        <v>359</v>
      </c>
      <c r="B2224" s="23">
        <v>1981</v>
      </c>
      <c r="C2224" s="23" t="s">
        <v>4804</v>
      </c>
      <c r="D2224" s="23">
        <v>5</v>
      </c>
      <c r="E2224" s="23">
        <v>3</v>
      </c>
      <c r="F2224" s="28">
        <v>39597.410000000003</v>
      </c>
      <c r="G2224" s="23" t="s">
        <v>85</v>
      </c>
      <c r="H2224" s="23" t="s">
        <v>86</v>
      </c>
      <c r="I2224" s="23" t="s">
        <v>4822</v>
      </c>
      <c r="J2224" s="23">
        <f>IF(TRIM(B2224)="?",'Cleaning Summary'!$B$28,B2224)</f>
        <v>1981</v>
      </c>
      <c r="K2224" s="23" t="str">
        <f>IF(TRIM(C2224)="?",'Cleaning Summary'!$B$27,C2224)</f>
        <v>Jul</v>
      </c>
      <c r="L2224" s="23" t="str">
        <f>IF(TRIM(G2224)="?",'Cleaning Summary'!$B$40,G2224)</f>
        <v>tier - 1</v>
      </c>
      <c r="M2224" s="23" t="str">
        <f>IF(TRIM(H2224)="?",'Cleaning Summary'!$B$45,H2224)</f>
        <v>tier - 2</v>
      </c>
      <c r="N2224" s="23" t="str">
        <f>IF(TRIM(I2224)="?",'Cleaning Summary'!$B$29,I2224)</f>
        <v>R1017</v>
      </c>
      <c r="O2224" s="29">
        <f>DATE(J2224,MATCH(K2224,{"Jan","Feb","Mar","Apr","May","Jun","Jul","Aug","Sep","Oct","Nov","Dec"},0),D2224)</f>
        <v>29772</v>
      </c>
      <c r="P2224" s="23">
        <f>DATEDIF(O2224,'Cleaning Summary'!$B$62,"Y")</f>
        <v>41</v>
      </c>
    </row>
    <row r="2225" spans="1:16" x14ac:dyDescent="0.35">
      <c r="A2225" s="23" t="s">
        <v>357</v>
      </c>
      <c r="B2225" s="23">
        <v>1995</v>
      </c>
      <c r="C2225" s="23" t="s">
        <v>4810</v>
      </c>
      <c r="D2225" s="23">
        <v>7</v>
      </c>
      <c r="E2225" s="23">
        <v>0</v>
      </c>
      <c r="F2225" s="28">
        <v>39611.760000000002</v>
      </c>
      <c r="G2225" s="23" t="s">
        <v>85</v>
      </c>
      <c r="H2225" s="23" t="s">
        <v>87</v>
      </c>
      <c r="I2225" s="23" t="s">
        <v>4805</v>
      </c>
      <c r="J2225" s="23">
        <f>IF(TRIM(B2225)="?",'Cleaning Summary'!$B$28,B2225)</f>
        <v>1995</v>
      </c>
      <c r="K2225" s="23" t="str">
        <f>IF(TRIM(C2225)="?",'Cleaning Summary'!$B$27,C2225)</f>
        <v>Aug</v>
      </c>
      <c r="L2225" s="23" t="str">
        <f>IF(TRIM(G2225)="?",'Cleaning Summary'!$B$40,G2225)</f>
        <v>tier - 1</v>
      </c>
      <c r="M2225" s="23" t="str">
        <f>IF(TRIM(H2225)="?",'Cleaning Summary'!$B$45,H2225)</f>
        <v>tier - 3</v>
      </c>
      <c r="N2225" s="23" t="str">
        <f>IF(TRIM(I2225)="?",'Cleaning Summary'!$B$29,I2225)</f>
        <v>R1013</v>
      </c>
      <c r="O2225" s="29">
        <f>DATE(J2225,MATCH(K2225,{"Jan","Feb","Mar","Apr","May","Jun","Jul","Aug","Sep","Oct","Nov","Dec"},0),D2225)</f>
        <v>34918</v>
      </c>
      <c r="P2225" s="23">
        <f>DATEDIF(O2225,'Cleaning Summary'!$B$62,"Y")</f>
        <v>27</v>
      </c>
    </row>
    <row r="2226" spans="1:16" x14ac:dyDescent="0.35">
      <c r="A2226" s="23" t="s">
        <v>355</v>
      </c>
      <c r="B2226" s="23">
        <v>1977</v>
      </c>
      <c r="C2226" s="23" t="s">
        <v>4809</v>
      </c>
      <c r="D2226" s="23">
        <v>17</v>
      </c>
      <c r="E2226" s="23">
        <v>2</v>
      </c>
      <c r="F2226" s="28">
        <v>39670.44</v>
      </c>
      <c r="G2226" s="23" t="s">
        <v>86</v>
      </c>
      <c r="H2226" s="23" t="s">
        <v>85</v>
      </c>
      <c r="I2226" s="23" t="s">
        <v>4808</v>
      </c>
      <c r="J2226" s="23">
        <f>IF(TRIM(B2226)="?",'Cleaning Summary'!$B$28,B2226)</f>
        <v>1977</v>
      </c>
      <c r="K2226" s="23" t="str">
        <f>IF(TRIM(C2226)="?",'Cleaning Summary'!$B$27,C2226)</f>
        <v>Dec</v>
      </c>
      <c r="L2226" s="23" t="str">
        <f>IF(TRIM(G2226)="?",'Cleaning Summary'!$B$40,G2226)</f>
        <v>tier - 2</v>
      </c>
      <c r="M2226" s="23" t="str">
        <f>IF(TRIM(H2226)="?",'Cleaning Summary'!$B$45,H2226)</f>
        <v>tier - 1</v>
      </c>
      <c r="N2226" s="23" t="str">
        <f>IF(TRIM(I2226)="?",'Cleaning Summary'!$B$29,I2226)</f>
        <v>R1012</v>
      </c>
      <c r="O2226" s="29">
        <f>DATE(J2226,MATCH(K2226,{"Jan","Feb","Mar","Apr","May","Jun","Jul","Aug","Sep","Oct","Nov","Dec"},0),D2226)</f>
        <v>28476</v>
      </c>
      <c r="P2226" s="23">
        <f>DATEDIF(O2226,'Cleaning Summary'!$B$62,"Y")</f>
        <v>45</v>
      </c>
    </row>
    <row r="2227" spans="1:16" x14ac:dyDescent="0.35">
      <c r="A2227" s="23" t="s">
        <v>353</v>
      </c>
      <c r="B2227" s="23">
        <v>1968</v>
      </c>
      <c r="C2227" s="23" t="s">
        <v>73</v>
      </c>
      <c r="D2227" s="23">
        <v>29</v>
      </c>
      <c r="E2227" s="23">
        <v>0</v>
      </c>
      <c r="F2227" s="28">
        <v>39721.93</v>
      </c>
      <c r="G2227" s="23" t="s">
        <v>86</v>
      </c>
      <c r="H2227" s="23" t="s">
        <v>86</v>
      </c>
      <c r="I2227" s="23" t="s">
        <v>4812</v>
      </c>
      <c r="J2227" s="23">
        <f>IF(TRIM(B2227)="?",'Cleaning Summary'!$B$28,B2227)</f>
        <v>1968</v>
      </c>
      <c r="K2227" s="23" t="str">
        <f>IF(TRIM(C2227)="?",'Cleaning Summary'!$B$27,C2227)</f>
        <v>Sep</v>
      </c>
      <c r="L2227" s="23" t="str">
        <f>IF(TRIM(G2227)="?",'Cleaning Summary'!$B$40,G2227)</f>
        <v>tier - 2</v>
      </c>
      <c r="M2227" s="23" t="str">
        <f>IF(TRIM(H2227)="?",'Cleaning Summary'!$B$45,H2227)</f>
        <v>tier - 2</v>
      </c>
      <c r="N2227" s="23" t="str">
        <f>IF(TRIM(I2227)="?",'Cleaning Summary'!$B$29,I2227)</f>
        <v>R1011</v>
      </c>
      <c r="O2227" s="29">
        <f>DATE(J2227,MATCH(K2227,{"Jan","Feb","Mar","Apr","May","Jun","Jul","Aug","Sep","Oct","Nov","Dec"},0),D2227)</f>
        <v>25110</v>
      </c>
      <c r="P2227" s="23">
        <f>DATEDIF(O2227,'Cleaning Summary'!$B$62,"Y")</f>
        <v>54</v>
      </c>
    </row>
    <row r="2228" spans="1:16" x14ac:dyDescent="0.35">
      <c r="A2228" s="23" t="s">
        <v>351</v>
      </c>
      <c r="B2228" s="23">
        <v>2003</v>
      </c>
      <c r="C2228" s="23" t="s">
        <v>4804</v>
      </c>
      <c r="D2228" s="23">
        <v>16</v>
      </c>
      <c r="E2228" s="23">
        <v>0</v>
      </c>
      <c r="F2228" s="28">
        <v>39722.75</v>
      </c>
      <c r="G2228" s="23" t="s">
        <v>85</v>
      </c>
      <c r="H2228" s="23" t="s">
        <v>85</v>
      </c>
      <c r="I2228" s="23" t="s">
        <v>4805</v>
      </c>
      <c r="J2228" s="23">
        <f>IF(TRIM(B2228)="?",'Cleaning Summary'!$B$28,B2228)</f>
        <v>2003</v>
      </c>
      <c r="K2228" s="23" t="str">
        <f>IF(TRIM(C2228)="?",'Cleaning Summary'!$B$27,C2228)</f>
        <v>Jul</v>
      </c>
      <c r="L2228" s="23" t="str">
        <f>IF(TRIM(G2228)="?",'Cleaning Summary'!$B$40,G2228)</f>
        <v>tier - 1</v>
      </c>
      <c r="M2228" s="23" t="str">
        <f>IF(TRIM(H2228)="?",'Cleaning Summary'!$B$45,H2228)</f>
        <v>tier - 1</v>
      </c>
      <c r="N2228" s="23" t="str">
        <f>IF(TRIM(I2228)="?",'Cleaning Summary'!$B$29,I2228)</f>
        <v>R1013</v>
      </c>
      <c r="O2228" s="29">
        <f>DATE(J2228,MATCH(K2228,{"Jan","Feb","Mar","Apr","May","Jun","Jul","Aug","Sep","Oct","Nov","Dec"},0),D2228)</f>
        <v>37818</v>
      </c>
      <c r="P2228" s="23">
        <f>DATEDIF(O2228,'Cleaning Summary'!$B$62,"Y")</f>
        <v>19</v>
      </c>
    </row>
    <row r="2229" spans="1:16" x14ac:dyDescent="0.35">
      <c r="A2229" s="23" t="s">
        <v>349</v>
      </c>
      <c r="B2229" s="23">
        <v>1977</v>
      </c>
      <c r="C2229" s="23" t="s">
        <v>4810</v>
      </c>
      <c r="D2229" s="23">
        <v>12</v>
      </c>
      <c r="E2229" s="23">
        <v>1</v>
      </c>
      <c r="F2229" s="28">
        <v>39725.519999999997</v>
      </c>
      <c r="G2229" s="23" t="s">
        <v>86</v>
      </c>
      <c r="H2229" s="23" t="s">
        <v>85</v>
      </c>
      <c r="I2229" s="23" t="s">
        <v>4808</v>
      </c>
      <c r="J2229" s="23">
        <f>IF(TRIM(B2229)="?",'Cleaning Summary'!$B$28,B2229)</f>
        <v>1977</v>
      </c>
      <c r="K2229" s="23" t="str">
        <f>IF(TRIM(C2229)="?",'Cleaning Summary'!$B$27,C2229)</f>
        <v>Aug</v>
      </c>
      <c r="L2229" s="23" t="str">
        <f>IF(TRIM(G2229)="?",'Cleaning Summary'!$B$40,G2229)</f>
        <v>tier - 2</v>
      </c>
      <c r="M2229" s="23" t="str">
        <f>IF(TRIM(H2229)="?",'Cleaning Summary'!$B$45,H2229)</f>
        <v>tier - 1</v>
      </c>
      <c r="N2229" s="23" t="str">
        <f>IF(TRIM(I2229)="?",'Cleaning Summary'!$B$29,I2229)</f>
        <v>R1012</v>
      </c>
      <c r="O2229" s="29">
        <f>DATE(J2229,MATCH(K2229,{"Jan","Feb","Mar","Apr","May","Jun","Jul","Aug","Sep","Oct","Nov","Dec"},0),D2229)</f>
        <v>28349</v>
      </c>
      <c r="P2229" s="23">
        <f>DATEDIF(O2229,'Cleaning Summary'!$B$62,"Y")</f>
        <v>45</v>
      </c>
    </row>
    <row r="2230" spans="1:16" x14ac:dyDescent="0.35">
      <c r="A2230" s="23" t="s">
        <v>347</v>
      </c>
      <c r="B2230" s="23">
        <v>1973</v>
      </c>
      <c r="C2230" s="23" t="s">
        <v>4809</v>
      </c>
      <c r="D2230" s="23">
        <v>17</v>
      </c>
      <c r="E2230" s="23">
        <v>0</v>
      </c>
      <c r="F2230" s="28">
        <v>39727.61</v>
      </c>
      <c r="G2230" s="23" t="s">
        <v>85</v>
      </c>
      <c r="H2230" s="23" t="s">
        <v>86</v>
      </c>
      <c r="I2230" s="23" t="s">
        <v>4812</v>
      </c>
      <c r="J2230" s="23">
        <f>IF(TRIM(B2230)="?",'Cleaning Summary'!$B$28,B2230)</f>
        <v>1973</v>
      </c>
      <c r="K2230" s="23" t="str">
        <f>IF(TRIM(C2230)="?",'Cleaning Summary'!$B$27,C2230)</f>
        <v>Dec</v>
      </c>
      <c r="L2230" s="23" t="str">
        <f>IF(TRIM(G2230)="?",'Cleaning Summary'!$B$40,G2230)</f>
        <v>tier - 1</v>
      </c>
      <c r="M2230" s="23" t="str">
        <f>IF(TRIM(H2230)="?",'Cleaning Summary'!$B$45,H2230)</f>
        <v>tier - 2</v>
      </c>
      <c r="N2230" s="23" t="str">
        <f>IF(TRIM(I2230)="?",'Cleaning Summary'!$B$29,I2230)</f>
        <v>R1011</v>
      </c>
      <c r="O2230" s="29">
        <f>DATE(J2230,MATCH(K2230,{"Jan","Feb","Mar","Apr","May","Jun","Jul","Aug","Sep","Oct","Nov","Dec"},0),D2230)</f>
        <v>27015</v>
      </c>
      <c r="P2230" s="23">
        <f>DATEDIF(O2230,'Cleaning Summary'!$B$62,"Y")</f>
        <v>49</v>
      </c>
    </row>
    <row r="2231" spans="1:16" x14ac:dyDescent="0.35">
      <c r="A2231" s="23" t="s">
        <v>345</v>
      </c>
      <c r="B2231" s="23">
        <v>1987</v>
      </c>
      <c r="C2231" s="23" t="s">
        <v>4804</v>
      </c>
      <c r="D2231" s="23">
        <v>24</v>
      </c>
      <c r="E2231" s="23">
        <v>1</v>
      </c>
      <c r="F2231" s="28">
        <v>39774.28</v>
      </c>
      <c r="G2231" s="23" t="s">
        <v>85</v>
      </c>
      <c r="H2231" s="23" t="s">
        <v>85</v>
      </c>
      <c r="I2231" s="23" t="s">
        <v>4820</v>
      </c>
      <c r="J2231" s="23">
        <f>IF(TRIM(B2231)="?",'Cleaning Summary'!$B$28,B2231)</f>
        <v>1987</v>
      </c>
      <c r="K2231" s="23" t="str">
        <f>IF(TRIM(C2231)="?",'Cleaning Summary'!$B$27,C2231)</f>
        <v>Jul</v>
      </c>
      <c r="L2231" s="23" t="str">
        <f>IF(TRIM(G2231)="?",'Cleaning Summary'!$B$40,G2231)</f>
        <v>tier - 1</v>
      </c>
      <c r="M2231" s="23" t="str">
        <f>IF(TRIM(H2231)="?",'Cleaning Summary'!$B$45,H2231)</f>
        <v>tier - 1</v>
      </c>
      <c r="N2231" s="23" t="str">
        <f>IF(TRIM(I2231)="?",'Cleaning Summary'!$B$29,I2231)</f>
        <v>R1014</v>
      </c>
      <c r="O2231" s="29">
        <f>DATE(J2231,MATCH(K2231,{"Jan","Feb","Mar","Apr","May","Jun","Jul","Aug","Sep","Oct","Nov","Dec"},0),D2231)</f>
        <v>31982</v>
      </c>
      <c r="P2231" s="23">
        <f>DATEDIF(O2231,'Cleaning Summary'!$B$62,"Y")</f>
        <v>35</v>
      </c>
    </row>
    <row r="2232" spans="1:16" x14ac:dyDescent="0.35">
      <c r="A2232" s="23" t="s">
        <v>343</v>
      </c>
      <c r="B2232" s="23">
        <v>1985</v>
      </c>
      <c r="C2232" s="23" t="s">
        <v>4804</v>
      </c>
      <c r="D2232" s="23">
        <v>17</v>
      </c>
      <c r="E2232" s="23">
        <v>2</v>
      </c>
      <c r="F2232" s="28">
        <v>39836.519999999997</v>
      </c>
      <c r="G2232" s="23" t="s">
        <v>86</v>
      </c>
      <c r="H2232" s="23" t="s">
        <v>85</v>
      </c>
      <c r="I2232" s="23" t="s">
        <v>4812</v>
      </c>
      <c r="J2232" s="23">
        <f>IF(TRIM(B2232)="?",'Cleaning Summary'!$B$28,B2232)</f>
        <v>1985</v>
      </c>
      <c r="K2232" s="23" t="str">
        <f>IF(TRIM(C2232)="?",'Cleaning Summary'!$B$27,C2232)</f>
        <v>Jul</v>
      </c>
      <c r="L2232" s="23" t="str">
        <f>IF(TRIM(G2232)="?",'Cleaning Summary'!$B$40,G2232)</f>
        <v>tier - 2</v>
      </c>
      <c r="M2232" s="23" t="str">
        <f>IF(TRIM(H2232)="?",'Cleaning Summary'!$B$45,H2232)</f>
        <v>tier - 1</v>
      </c>
      <c r="N2232" s="23" t="str">
        <f>IF(TRIM(I2232)="?",'Cleaning Summary'!$B$29,I2232)</f>
        <v>R1011</v>
      </c>
      <c r="O2232" s="29">
        <f>DATE(J2232,MATCH(K2232,{"Jan","Feb","Mar","Apr","May","Jun","Jul","Aug","Sep","Oct","Nov","Dec"},0),D2232)</f>
        <v>31245</v>
      </c>
      <c r="P2232" s="23">
        <f>DATEDIF(O2232,'Cleaning Summary'!$B$62,"Y")</f>
        <v>37</v>
      </c>
    </row>
    <row r="2233" spans="1:16" x14ac:dyDescent="0.35">
      <c r="A2233" s="23" t="s">
        <v>341</v>
      </c>
      <c r="B2233" s="23">
        <v>1983</v>
      </c>
      <c r="C2233" s="23" t="s">
        <v>4807</v>
      </c>
      <c r="D2233" s="23">
        <v>1</v>
      </c>
      <c r="E2233" s="23">
        <v>3</v>
      </c>
      <c r="F2233" s="28">
        <v>39865.699999999997</v>
      </c>
      <c r="G2233" s="23" t="s">
        <v>86</v>
      </c>
      <c r="H2233" s="23" t="s">
        <v>86</v>
      </c>
      <c r="I2233" s="23" t="s">
        <v>4812</v>
      </c>
      <c r="J2233" s="23">
        <f>IF(TRIM(B2233)="?",'Cleaning Summary'!$B$28,B2233)</f>
        <v>1983</v>
      </c>
      <c r="K2233" s="23" t="str">
        <f>IF(TRIM(C2233)="?",'Cleaning Summary'!$B$27,C2233)</f>
        <v>Jun</v>
      </c>
      <c r="L2233" s="23" t="str">
        <f>IF(TRIM(G2233)="?",'Cleaning Summary'!$B$40,G2233)</f>
        <v>tier - 2</v>
      </c>
      <c r="M2233" s="23" t="str">
        <f>IF(TRIM(H2233)="?",'Cleaning Summary'!$B$45,H2233)</f>
        <v>tier - 2</v>
      </c>
      <c r="N2233" s="23" t="str">
        <f>IF(TRIM(I2233)="?",'Cleaning Summary'!$B$29,I2233)</f>
        <v>R1011</v>
      </c>
      <c r="O2233" s="29">
        <f>DATE(J2233,MATCH(K2233,{"Jan","Feb","Mar","Apr","May","Jun","Jul","Aug","Sep","Oct","Nov","Dec"},0),D2233)</f>
        <v>30468</v>
      </c>
      <c r="P2233" s="23">
        <f>DATEDIF(O2233,'Cleaning Summary'!$B$62,"Y")</f>
        <v>40</v>
      </c>
    </row>
    <row r="2234" spans="1:16" x14ac:dyDescent="0.35">
      <c r="A2234" s="23" t="s">
        <v>339</v>
      </c>
      <c r="B2234" s="23">
        <v>1985</v>
      </c>
      <c r="C2234" s="23" t="s">
        <v>4810</v>
      </c>
      <c r="D2234" s="23">
        <v>22</v>
      </c>
      <c r="E2234" s="23">
        <v>1</v>
      </c>
      <c r="F2234" s="28">
        <v>39871.699999999997</v>
      </c>
      <c r="G2234" s="23" t="s">
        <v>85</v>
      </c>
      <c r="H2234" s="23" t="s">
        <v>86</v>
      </c>
      <c r="I2234" s="23" t="s">
        <v>4805</v>
      </c>
      <c r="J2234" s="23">
        <f>IF(TRIM(B2234)="?",'Cleaning Summary'!$B$28,B2234)</f>
        <v>1985</v>
      </c>
      <c r="K2234" s="23" t="str">
        <f>IF(TRIM(C2234)="?",'Cleaning Summary'!$B$27,C2234)</f>
        <v>Aug</v>
      </c>
      <c r="L2234" s="23" t="str">
        <f>IF(TRIM(G2234)="?",'Cleaning Summary'!$B$40,G2234)</f>
        <v>tier - 1</v>
      </c>
      <c r="M2234" s="23" t="str">
        <f>IF(TRIM(H2234)="?",'Cleaning Summary'!$B$45,H2234)</f>
        <v>tier - 2</v>
      </c>
      <c r="N2234" s="23" t="str">
        <f>IF(TRIM(I2234)="?",'Cleaning Summary'!$B$29,I2234)</f>
        <v>R1013</v>
      </c>
      <c r="O2234" s="29">
        <f>DATE(J2234,MATCH(K2234,{"Jan","Feb","Mar","Apr","May","Jun","Jul","Aug","Sep","Oct","Nov","Dec"},0),D2234)</f>
        <v>31281</v>
      </c>
      <c r="P2234" s="23">
        <f>DATEDIF(O2234,'Cleaning Summary'!$B$62,"Y")</f>
        <v>37</v>
      </c>
    </row>
    <row r="2235" spans="1:16" x14ac:dyDescent="0.35">
      <c r="A2235" s="23" t="s">
        <v>337</v>
      </c>
      <c r="B2235" s="23">
        <v>1975</v>
      </c>
      <c r="C2235" s="23" t="s">
        <v>4809</v>
      </c>
      <c r="D2235" s="23">
        <v>2</v>
      </c>
      <c r="E2235" s="23">
        <v>1</v>
      </c>
      <c r="F2235" s="28">
        <v>39963.120000000003</v>
      </c>
      <c r="G2235" s="23" t="s">
        <v>86</v>
      </c>
      <c r="H2235" s="23" t="s">
        <v>86</v>
      </c>
      <c r="I2235" s="23" t="s">
        <v>4812</v>
      </c>
      <c r="J2235" s="23">
        <f>IF(TRIM(B2235)="?",'Cleaning Summary'!$B$28,B2235)</f>
        <v>1975</v>
      </c>
      <c r="K2235" s="23" t="str">
        <f>IF(TRIM(C2235)="?",'Cleaning Summary'!$B$27,C2235)</f>
        <v>Dec</v>
      </c>
      <c r="L2235" s="23" t="str">
        <f>IF(TRIM(G2235)="?",'Cleaning Summary'!$B$40,G2235)</f>
        <v>tier - 2</v>
      </c>
      <c r="M2235" s="23" t="str">
        <f>IF(TRIM(H2235)="?",'Cleaning Summary'!$B$45,H2235)</f>
        <v>tier - 2</v>
      </c>
      <c r="N2235" s="23" t="str">
        <f>IF(TRIM(I2235)="?",'Cleaning Summary'!$B$29,I2235)</f>
        <v>R1011</v>
      </c>
      <c r="O2235" s="29">
        <f>DATE(J2235,MATCH(K2235,{"Jan","Feb","Mar","Apr","May","Jun","Jul","Aug","Sep","Oct","Nov","Dec"},0),D2235)</f>
        <v>27730</v>
      </c>
      <c r="P2235" s="23">
        <f>DATEDIF(O2235,'Cleaning Summary'!$B$62,"Y")</f>
        <v>47</v>
      </c>
    </row>
    <row r="2236" spans="1:16" x14ac:dyDescent="0.35">
      <c r="A2236" s="23" t="s">
        <v>335</v>
      </c>
      <c r="B2236" s="23">
        <v>1987</v>
      </c>
      <c r="C2236" s="23" t="s">
        <v>4810</v>
      </c>
      <c r="D2236" s="23">
        <v>8</v>
      </c>
      <c r="E2236" s="23">
        <v>3</v>
      </c>
      <c r="F2236" s="28">
        <v>39983.43</v>
      </c>
      <c r="G2236" s="23" t="s">
        <v>86</v>
      </c>
      <c r="H2236" s="23" t="s">
        <v>87</v>
      </c>
      <c r="I2236" s="23" t="s">
        <v>4808</v>
      </c>
      <c r="J2236" s="23">
        <f>IF(TRIM(B2236)="?",'Cleaning Summary'!$B$28,B2236)</f>
        <v>1987</v>
      </c>
      <c r="K2236" s="23" t="str">
        <f>IF(TRIM(C2236)="?",'Cleaning Summary'!$B$27,C2236)</f>
        <v>Aug</v>
      </c>
      <c r="L2236" s="23" t="str">
        <f>IF(TRIM(G2236)="?",'Cleaning Summary'!$B$40,G2236)</f>
        <v>tier - 2</v>
      </c>
      <c r="M2236" s="23" t="str">
        <f>IF(TRIM(H2236)="?",'Cleaning Summary'!$B$45,H2236)</f>
        <v>tier - 3</v>
      </c>
      <c r="N2236" s="23" t="str">
        <f>IF(TRIM(I2236)="?",'Cleaning Summary'!$B$29,I2236)</f>
        <v>R1012</v>
      </c>
      <c r="O2236" s="29">
        <f>DATE(J2236,MATCH(K2236,{"Jan","Feb","Mar","Apr","May","Jun","Jul","Aug","Sep","Oct","Nov","Dec"},0),D2236)</f>
        <v>31997</v>
      </c>
      <c r="P2236" s="23">
        <f>DATEDIF(O2236,'Cleaning Summary'!$B$62,"Y")</f>
        <v>35</v>
      </c>
    </row>
    <row r="2237" spans="1:16" x14ac:dyDescent="0.35">
      <c r="A2237" s="23" t="s">
        <v>333</v>
      </c>
      <c r="B2237" s="23">
        <v>1982</v>
      </c>
      <c r="C2237" s="23" t="s">
        <v>4809</v>
      </c>
      <c r="D2237" s="23">
        <v>25</v>
      </c>
      <c r="E2237" s="23">
        <v>2</v>
      </c>
      <c r="F2237" s="28">
        <v>40003.33</v>
      </c>
      <c r="G2237" s="23" t="s">
        <v>85</v>
      </c>
      <c r="H2237" s="23" t="s">
        <v>85</v>
      </c>
      <c r="I2237" s="23" t="s">
        <v>4808</v>
      </c>
      <c r="J2237" s="23">
        <f>IF(TRIM(B2237)="?",'Cleaning Summary'!$B$28,B2237)</f>
        <v>1982</v>
      </c>
      <c r="K2237" s="23" t="str">
        <f>IF(TRIM(C2237)="?",'Cleaning Summary'!$B$27,C2237)</f>
        <v>Dec</v>
      </c>
      <c r="L2237" s="23" t="str">
        <f>IF(TRIM(G2237)="?",'Cleaning Summary'!$B$40,G2237)</f>
        <v>tier - 1</v>
      </c>
      <c r="M2237" s="23" t="str">
        <f>IF(TRIM(H2237)="?",'Cleaning Summary'!$B$45,H2237)</f>
        <v>tier - 1</v>
      </c>
      <c r="N2237" s="23" t="str">
        <f>IF(TRIM(I2237)="?",'Cleaning Summary'!$B$29,I2237)</f>
        <v>R1012</v>
      </c>
      <c r="O2237" s="29">
        <f>DATE(J2237,MATCH(K2237,{"Jan","Feb","Mar","Apr","May","Jun","Jul","Aug","Sep","Oct","Nov","Dec"},0),D2237)</f>
        <v>30310</v>
      </c>
      <c r="P2237" s="23">
        <f>DATEDIF(O2237,'Cleaning Summary'!$B$62,"Y")</f>
        <v>40</v>
      </c>
    </row>
    <row r="2238" spans="1:16" x14ac:dyDescent="0.35">
      <c r="A2238" s="23" t="s">
        <v>331</v>
      </c>
      <c r="B2238" s="23">
        <v>1978</v>
      </c>
      <c r="C2238" s="23" t="s">
        <v>4809</v>
      </c>
      <c r="D2238" s="23">
        <v>20</v>
      </c>
      <c r="E2238" s="23">
        <v>2</v>
      </c>
      <c r="F2238" s="28">
        <v>40054.730000000003</v>
      </c>
      <c r="G2238" s="23" t="s">
        <v>85</v>
      </c>
      <c r="H2238" s="23" t="s">
        <v>87</v>
      </c>
      <c r="I2238" s="23" t="s">
        <v>4812</v>
      </c>
      <c r="J2238" s="23">
        <f>IF(TRIM(B2238)="?",'Cleaning Summary'!$B$28,B2238)</f>
        <v>1978</v>
      </c>
      <c r="K2238" s="23" t="str">
        <f>IF(TRIM(C2238)="?",'Cleaning Summary'!$B$27,C2238)</f>
        <v>Dec</v>
      </c>
      <c r="L2238" s="23" t="str">
        <f>IF(TRIM(G2238)="?",'Cleaning Summary'!$B$40,G2238)</f>
        <v>tier - 1</v>
      </c>
      <c r="M2238" s="23" t="str">
        <f>IF(TRIM(H2238)="?",'Cleaning Summary'!$B$45,H2238)</f>
        <v>tier - 3</v>
      </c>
      <c r="N2238" s="23" t="str">
        <f>IF(TRIM(I2238)="?",'Cleaning Summary'!$B$29,I2238)</f>
        <v>R1011</v>
      </c>
      <c r="O2238" s="29">
        <f>DATE(J2238,MATCH(K2238,{"Jan","Feb","Mar","Apr","May","Jun","Jul","Aug","Sep","Oct","Nov","Dec"},0),D2238)</f>
        <v>28844</v>
      </c>
      <c r="P2238" s="23">
        <f>DATEDIF(O2238,'Cleaning Summary'!$B$62,"Y")</f>
        <v>44</v>
      </c>
    </row>
    <row r="2239" spans="1:16" x14ac:dyDescent="0.35">
      <c r="A2239" s="23" t="s">
        <v>329</v>
      </c>
      <c r="B2239" s="23">
        <v>1966</v>
      </c>
      <c r="C2239" s="23" t="s">
        <v>4810</v>
      </c>
      <c r="D2239" s="23">
        <v>12</v>
      </c>
      <c r="E2239" s="23">
        <v>0</v>
      </c>
      <c r="F2239" s="28">
        <v>40069.440000000002</v>
      </c>
      <c r="G2239" s="23" t="s">
        <v>85</v>
      </c>
      <c r="H2239" s="23" t="s">
        <v>87</v>
      </c>
      <c r="I2239" s="23" t="s">
        <v>4812</v>
      </c>
      <c r="J2239" s="23">
        <f>IF(TRIM(B2239)="?",'Cleaning Summary'!$B$28,B2239)</f>
        <v>1966</v>
      </c>
      <c r="K2239" s="23" t="str">
        <f>IF(TRIM(C2239)="?",'Cleaning Summary'!$B$27,C2239)</f>
        <v>Aug</v>
      </c>
      <c r="L2239" s="23" t="str">
        <f>IF(TRIM(G2239)="?",'Cleaning Summary'!$B$40,G2239)</f>
        <v>tier - 1</v>
      </c>
      <c r="M2239" s="23" t="str">
        <f>IF(TRIM(H2239)="?",'Cleaning Summary'!$B$45,H2239)</f>
        <v>tier - 3</v>
      </c>
      <c r="N2239" s="23" t="str">
        <f>IF(TRIM(I2239)="?",'Cleaning Summary'!$B$29,I2239)</f>
        <v>R1011</v>
      </c>
      <c r="O2239" s="29">
        <f>DATE(J2239,MATCH(K2239,{"Jan","Feb","Mar","Apr","May","Jun","Jul","Aug","Sep","Oct","Nov","Dec"},0),D2239)</f>
        <v>24331</v>
      </c>
      <c r="P2239" s="23">
        <f>DATEDIF(O2239,'Cleaning Summary'!$B$62,"Y")</f>
        <v>56</v>
      </c>
    </row>
    <row r="2240" spans="1:16" x14ac:dyDescent="0.35">
      <c r="A2240" s="23" t="s">
        <v>327</v>
      </c>
      <c r="B2240" s="23">
        <v>1983</v>
      </c>
      <c r="C2240" s="23" t="s">
        <v>4811</v>
      </c>
      <c r="D2240" s="23">
        <v>14</v>
      </c>
      <c r="E2240" s="23">
        <v>2</v>
      </c>
      <c r="F2240" s="28">
        <v>40103.89</v>
      </c>
      <c r="G2240" s="23" t="s">
        <v>85</v>
      </c>
      <c r="H2240" s="23" t="s">
        <v>86</v>
      </c>
      <c r="I2240" s="23" t="s">
        <v>4812</v>
      </c>
      <c r="J2240" s="23">
        <f>IF(TRIM(B2240)="?",'Cleaning Summary'!$B$28,B2240)</f>
        <v>1983</v>
      </c>
      <c r="K2240" s="23" t="str">
        <f>IF(TRIM(C2240)="?",'Cleaning Summary'!$B$27,C2240)</f>
        <v>Oct</v>
      </c>
      <c r="L2240" s="23" t="str">
        <f>IF(TRIM(G2240)="?",'Cleaning Summary'!$B$40,G2240)</f>
        <v>tier - 1</v>
      </c>
      <c r="M2240" s="23" t="str">
        <f>IF(TRIM(H2240)="?",'Cleaning Summary'!$B$45,H2240)</f>
        <v>tier - 2</v>
      </c>
      <c r="N2240" s="23" t="str">
        <f>IF(TRIM(I2240)="?",'Cleaning Summary'!$B$29,I2240)</f>
        <v>R1011</v>
      </c>
      <c r="O2240" s="29">
        <f>DATE(J2240,MATCH(K2240,{"Jan","Feb","Mar","Apr","May","Jun","Jul","Aug","Sep","Oct","Nov","Dec"},0),D2240)</f>
        <v>30603</v>
      </c>
      <c r="P2240" s="23">
        <f>DATEDIF(O2240,'Cleaning Summary'!$B$62,"Y")</f>
        <v>39</v>
      </c>
    </row>
    <row r="2241" spans="1:16" x14ac:dyDescent="0.35">
      <c r="A2241" s="23" t="s">
        <v>325</v>
      </c>
      <c r="B2241" s="23">
        <v>1985</v>
      </c>
      <c r="C2241" s="23" t="s">
        <v>4811</v>
      </c>
      <c r="D2241" s="23">
        <v>21</v>
      </c>
      <c r="E2241" s="23">
        <v>4</v>
      </c>
      <c r="F2241" s="28">
        <v>40182.25</v>
      </c>
      <c r="G2241" s="23" t="s">
        <v>85</v>
      </c>
      <c r="H2241" s="23" t="s">
        <v>86</v>
      </c>
      <c r="I2241" s="23" t="s">
        <v>4812</v>
      </c>
      <c r="J2241" s="23">
        <f>IF(TRIM(B2241)="?",'Cleaning Summary'!$B$28,B2241)</f>
        <v>1985</v>
      </c>
      <c r="K2241" s="23" t="str">
        <f>IF(TRIM(C2241)="?",'Cleaning Summary'!$B$27,C2241)</f>
        <v>Oct</v>
      </c>
      <c r="L2241" s="23" t="str">
        <f>IF(TRIM(G2241)="?",'Cleaning Summary'!$B$40,G2241)</f>
        <v>tier - 1</v>
      </c>
      <c r="M2241" s="23" t="str">
        <f>IF(TRIM(H2241)="?",'Cleaning Summary'!$B$45,H2241)</f>
        <v>tier - 2</v>
      </c>
      <c r="N2241" s="23" t="str">
        <f>IF(TRIM(I2241)="?",'Cleaning Summary'!$B$29,I2241)</f>
        <v>R1011</v>
      </c>
      <c r="O2241" s="29">
        <f>DATE(J2241,MATCH(K2241,{"Jan","Feb","Mar","Apr","May","Jun","Jul","Aug","Sep","Oct","Nov","Dec"},0),D2241)</f>
        <v>31341</v>
      </c>
      <c r="P2241" s="23">
        <f>DATEDIF(O2241,'Cleaning Summary'!$B$62,"Y")</f>
        <v>37</v>
      </c>
    </row>
    <row r="2242" spans="1:16" x14ac:dyDescent="0.35">
      <c r="A2242" s="23" t="s">
        <v>323</v>
      </c>
      <c r="B2242" s="23">
        <v>1979</v>
      </c>
      <c r="C2242" s="23" t="s">
        <v>4810</v>
      </c>
      <c r="D2242" s="23">
        <v>18</v>
      </c>
      <c r="E2242" s="23">
        <v>2</v>
      </c>
      <c r="F2242" s="28">
        <v>40204.83</v>
      </c>
      <c r="G2242" s="23" t="s">
        <v>85</v>
      </c>
      <c r="H2242" s="23" t="s">
        <v>87</v>
      </c>
      <c r="I2242" s="23" t="s">
        <v>4808</v>
      </c>
      <c r="J2242" s="23">
        <f>IF(TRIM(B2242)="?",'Cleaning Summary'!$B$28,B2242)</f>
        <v>1979</v>
      </c>
      <c r="K2242" s="23" t="str">
        <f>IF(TRIM(C2242)="?",'Cleaning Summary'!$B$27,C2242)</f>
        <v>Aug</v>
      </c>
      <c r="L2242" s="23" t="str">
        <f>IF(TRIM(G2242)="?",'Cleaning Summary'!$B$40,G2242)</f>
        <v>tier - 1</v>
      </c>
      <c r="M2242" s="23" t="str">
        <f>IF(TRIM(H2242)="?",'Cleaning Summary'!$B$45,H2242)</f>
        <v>tier - 3</v>
      </c>
      <c r="N2242" s="23" t="str">
        <f>IF(TRIM(I2242)="?",'Cleaning Summary'!$B$29,I2242)</f>
        <v>R1012</v>
      </c>
      <c r="O2242" s="29">
        <f>DATE(J2242,MATCH(K2242,{"Jan","Feb","Mar","Apr","May","Jun","Jul","Aug","Sep","Oct","Nov","Dec"},0),D2242)</f>
        <v>29085</v>
      </c>
      <c r="P2242" s="23">
        <f>DATEDIF(O2242,'Cleaning Summary'!$B$62,"Y")</f>
        <v>43</v>
      </c>
    </row>
    <row r="2243" spans="1:16" x14ac:dyDescent="0.35">
      <c r="A2243" s="23" t="s">
        <v>321</v>
      </c>
      <c r="B2243" s="23">
        <v>1981</v>
      </c>
      <c r="C2243" s="23" t="s">
        <v>4804</v>
      </c>
      <c r="D2243" s="23">
        <v>28</v>
      </c>
      <c r="E2243" s="23">
        <v>1</v>
      </c>
      <c r="F2243" s="28">
        <v>40208.559999999998</v>
      </c>
      <c r="G2243" s="23" t="s">
        <v>85</v>
      </c>
      <c r="H2243" s="23" t="s">
        <v>86</v>
      </c>
      <c r="I2243" s="23" t="s">
        <v>4812</v>
      </c>
      <c r="J2243" s="23">
        <f>IF(TRIM(B2243)="?",'Cleaning Summary'!$B$28,B2243)</f>
        <v>1981</v>
      </c>
      <c r="K2243" s="23" t="str">
        <f>IF(TRIM(C2243)="?",'Cleaning Summary'!$B$27,C2243)</f>
        <v>Jul</v>
      </c>
      <c r="L2243" s="23" t="str">
        <f>IF(TRIM(G2243)="?",'Cleaning Summary'!$B$40,G2243)</f>
        <v>tier - 1</v>
      </c>
      <c r="M2243" s="23" t="str">
        <f>IF(TRIM(H2243)="?",'Cleaning Summary'!$B$45,H2243)</f>
        <v>tier - 2</v>
      </c>
      <c r="N2243" s="23" t="str">
        <f>IF(TRIM(I2243)="?",'Cleaning Summary'!$B$29,I2243)</f>
        <v>R1011</v>
      </c>
      <c r="O2243" s="29">
        <f>DATE(J2243,MATCH(K2243,{"Jan","Feb","Mar","Apr","May","Jun","Jul","Aug","Sep","Oct","Nov","Dec"},0),D2243)</f>
        <v>29795</v>
      </c>
      <c r="P2243" s="23">
        <f>DATEDIF(O2243,'Cleaning Summary'!$B$62,"Y")</f>
        <v>41</v>
      </c>
    </row>
    <row r="2244" spans="1:16" x14ac:dyDescent="0.35">
      <c r="A2244" s="23" t="s">
        <v>319</v>
      </c>
      <c r="B2244" s="23">
        <v>1981</v>
      </c>
      <c r="C2244" s="23" t="s">
        <v>4811</v>
      </c>
      <c r="D2244" s="23">
        <v>4</v>
      </c>
      <c r="E2244" s="23">
        <v>1</v>
      </c>
      <c r="F2244" s="28">
        <v>40273.65</v>
      </c>
      <c r="G2244" s="23" t="s">
        <v>85</v>
      </c>
      <c r="H2244" s="23" t="s">
        <v>87</v>
      </c>
      <c r="I2244" s="23" t="s">
        <v>4805</v>
      </c>
      <c r="J2244" s="23">
        <f>IF(TRIM(B2244)="?",'Cleaning Summary'!$B$28,B2244)</f>
        <v>1981</v>
      </c>
      <c r="K2244" s="23" t="str">
        <f>IF(TRIM(C2244)="?",'Cleaning Summary'!$B$27,C2244)</f>
        <v>Oct</v>
      </c>
      <c r="L2244" s="23" t="str">
        <f>IF(TRIM(G2244)="?",'Cleaning Summary'!$B$40,G2244)</f>
        <v>tier - 1</v>
      </c>
      <c r="M2244" s="23" t="str">
        <f>IF(TRIM(H2244)="?",'Cleaning Summary'!$B$45,H2244)</f>
        <v>tier - 3</v>
      </c>
      <c r="N2244" s="23" t="str">
        <f>IF(TRIM(I2244)="?",'Cleaning Summary'!$B$29,I2244)</f>
        <v>R1013</v>
      </c>
      <c r="O2244" s="29">
        <f>DATE(J2244,MATCH(K2244,{"Jan","Feb","Mar","Apr","May","Jun","Jul","Aug","Sep","Oct","Nov","Dec"},0),D2244)</f>
        <v>29863</v>
      </c>
      <c r="P2244" s="23">
        <f>DATEDIF(O2244,'Cleaning Summary'!$B$62,"Y")</f>
        <v>41</v>
      </c>
    </row>
    <row r="2245" spans="1:16" x14ac:dyDescent="0.35">
      <c r="A2245" s="23" t="s">
        <v>317</v>
      </c>
      <c r="B2245" s="23">
        <v>1977</v>
      </c>
      <c r="C2245" s="23" t="s">
        <v>4807</v>
      </c>
      <c r="D2245" s="23">
        <v>27</v>
      </c>
      <c r="E2245" s="23">
        <v>2</v>
      </c>
      <c r="F2245" s="28">
        <v>40284.379999999997</v>
      </c>
      <c r="G2245" s="23" t="s">
        <v>85</v>
      </c>
      <c r="H2245" s="23" t="s">
        <v>87</v>
      </c>
      <c r="I2245" s="23" t="s">
        <v>4808</v>
      </c>
      <c r="J2245" s="23">
        <f>IF(TRIM(B2245)="?",'Cleaning Summary'!$B$28,B2245)</f>
        <v>1977</v>
      </c>
      <c r="K2245" s="23" t="str">
        <f>IF(TRIM(C2245)="?",'Cleaning Summary'!$B$27,C2245)</f>
        <v>Jun</v>
      </c>
      <c r="L2245" s="23" t="str">
        <f>IF(TRIM(G2245)="?",'Cleaning Summary'!$B$40,G2245)</f>
        <v>tier - 1</v>
      </c>
      <c r="M2245" s="23" t="str">
        <f>IF(TRIM(H2245)="?",'Cleaning Summary'!$B$45,H2245)</f>
        <v>tier - 3</v>
      </c>
      <c r="N2245" s="23" t="str">
        <f>IF(TRIM(I2245)="?",'Cleaning Summary'!$B$29,I2245)</f>
        <v>R1012</v>
      </c>
      <c r="O2245" s="29">
        <f>DATE(J2245,MATCH(K2245,{"Jan","Feb","Mar","Apr","May","Jun","Jul","Aug","Sep","Oct","Nov","Dec"},0),D2245)</f>
        <v>28303</v>
      </c>
      <c r="P2245" s="23">
        <f>DATEDIF(O2245,'Cleaning Summary'!$B$62,"Y")</f>
        <v>45</v>
      </c>
    </row>
    <row r="2246" spans="1:16" x14ac:dyDescent="0.35">
      <c r="A2246" s="23" t="s">
        <v>315</v>
      </c>
      <c r="B2246" s="23">
        <v>1962</v>
      </c>
      <c r="C2246" s="23" t="s">
        <v>73</v>
      </c>
      <c r="D2246" s="23">
        <v>4</v>
      </c>
      <c r="E2246" s="23">
        <v>0</v>
      </c>
      <c r="F2246" s="28">
        <v>40309.93</v>
      </c>
      <c r="G2246" s="23" t="s">
        <v>85</v>
      </c>
      <c r="H2246" s="23" t="s">
        <v>87</v>
      </c>
      <c r="I2246" s="23" t="s">
        <v>4812</v>
      </c>
      <c r="J2246" s="23">
        <f>IF(TRIM(B2246)="?",'Cleaning Summary'!$B$28,B2246)</f>
        <v>1962</v>
      </c>
      <c r="K2246" s="23" t="str">
        <f>IF(TRIM(C2246)="?",'Cleaning Summary'!$B$27,C2246)</f>
        <v>Sep</v>
      </c>
      <c r="L2246" s="23" t="str">
        <f>IF(TRIM(G2246)="?",'Cleaning Summary'!$B$40,G2246)</f>
        <v>tier - 1</v>
      </c>
      <c r="M2246" s="23" t="str">
        <f>IF(TRIM(H2246)="?",'Cleaning Summary'!$B$45,H2246)</f>
        <v>tier - 3</v>
      </c>
      <c r="N2246" s="23" t="str">
        <f>IF(TRIM(I2246)="?",'Cleaning Summary'!$B$29,I2246)</f>
        <v>R1011</v>
      </c>
      <c r="O2246" s="29">
        <f>DATE(J2246,MATCH(K2246,{"Jan","Feb","Mar","Apr","May","Jun","Jul","Aug","Sep","Oct","Nov","Dec"},0),D2246)</f>
        <v>22893</v>
      </c>
      <c r="P2246" s="23">
        <f>DATEDIF(O2246,'Cleaning Summary'!$B$62,"Y")</f>
        <v>60</v>
      </c>
    </row>
    <row r="2247" spans="1:16" x14ac:dyDescent="0.35">
      <c r="A2247" s="23" t="s">
        <v>313</v>
      </c>
      <c r="B2247" s="23">
        <v>1966</v>
      </c>
      <c r="C2247" s="23" t="s">
        <v>4810</v>
      </c>
      <c r="D2247" s="23">
        <v>12</v>
      </c>
      <c r="E2247" s="23">
        <v>0</v>
      </c>
      <c r="F2247" s="28">
        <v>40373.74</v>
      </c>
      <c r="G2247" s="23" t="s">
        <v>85</v>
      </c>
      <c r="H2247" s="23" t="s">
        <v>87</v>
      </c>
      <c r="I2247" s="23" t="s">
        <v>4812</v>
      </c>
      <c r="J2247" s="23">
        <f>IF(TRIM(B2247)="?",'Cleaning Summary'!$B$28,B2247)</f>
        <v>1966</v>
      </c>
      <c r="K2247" s="23" t="str">
        <f>IF(TRIM(C2247)="?",'Cleaning Summary'!$B$27,C2247)</f>
        <v>Aug</v>
      </c>
      <c r="L2247" s="23" t="str">
        <f>IF(TRIM(G2247)="?",'Cleaning Summary'!$B$40,G2247)</f>
        <v>tier - 1</v>
      </c>
      <c r="M2247" s="23" t="str">
        <f>IF(TRIM(H2247)="?",'Cleaning Summary'!$B$45,H2247)</f>
        <v>tier - 3</v>
      </c>
      <c r="N2247" s="23" t="str">
        <f>IF(TRIM(I2247)="?",'Cleaning Summary'!$B$29,I2247)</f>
        <v>R1011</v>
      </c>
      <c r="O2247" s="29">
        <f>DATE(J2247,MATCH(K2247,{"Jan","Feb","Mar","Apr","May","Jun","Jul","Aug","Sep","Oct","Nov","Dec"},0),D2247)</f>
        <v>24331</v>
      </c>
      <c r="P2247" s="23">
        <f>DATEDIF(O2247,'Cleaning Summary'!$B$62,"Y")</f>
        <v>56</v>
      </c>
    </row>
    <row r="2248" spans="1:16" x14ac:dyDescent="0.35">
      <c r="A2248" s="23" t="s">
        <v>311</v>
      </c>
      <c r="B2248" s="23">
        <v>1985</v>
      </c>
      <c r="C2248" s="23" t="s">
        <v>4806</v>
      </c>
      <c r="D2248" s="23">
        <v>3</v>
      </c>
      <c r="E2248" s="23">
        <v>0</v>
      </c>
      <c r="F2248" s="28">
        <v>40419.019999999997</v>
      </c>
      <c r="G2248" s="23" t="s">
        <v>85</v>
      </c>
      <c r="H2248" s="23" t="s">
        <v>86</v>
      </c>
      <c r="I2248" s="23" t="s">
        <v>4805</v>
      </c>
      <c r="J2248" s="23">
        <f>IF(TRIM(B2248)="?",'Cleaning Summary'!$B$28,B2248)</f>
        <v>1985</v>
      </c>
      <c r="K2248" s="23" t="str">
        <f>IF(TRIM(C2248)="?",'Cleaning Summary'!$B$27,C2248)</f>
        <v>Nov</v>
      </c>
      <c r="L2248" s="23" t="str">
        <f>IF(TRIM(G2248)="?",'Cleaning Summary'!$B$40,G2248)</f>
        <v>tier - 1</v>
      </c>
      <c r="M2248" s="23" t="str">
        <f>IF(TRIM(H2248)="?",'Cleaning Summary'!$B$45,H2248)</f>
        <v>tier - 2</v>
      </c>
      <c r="N2248" s="23" t="str">
        <f>IF(TRIM(I2248)="?",'Cleaning Summary'!$B$29,I2248)</f>
        <v>R1013</v>
      </c>
      <c r="O2248" s="29">
        <f>DATE(J2248,MATCH(K2248,{"Jan","Feb","Mar","Apr","May","Jun","Jul","Aug","Sep","Oct","Nov","Dec"},0),D2248)</f>
        <v>31354</v>
      </c>
      <c r="P2248" s="23">
        <f>DATEDIF(O2248,'Cleaning Summary'!$B$62,"Y")</f>
        <v>37</v>
      </c>
    </row>
    <row r="2249" spans="1:16" x14ac:dyDescent="0.35">
      <c r="A2249" s="23" t="s">
        <v>309</v>
      </c>
      <c r="B2249" s="23">
        <v>1975</v>
      </c>
      <c r="C2249" s="23" t="s">
        <v>4804</v>
      </c>
      <c r="D2249" s="23">
        <v>10</v>
      </c>
      <c r="E2249" s="23">
        <v>1</v>
      </c>
      <c r="F2249" s="28">
        <v>40590.550000000003</v>
      </c>
      <c r="G2249" s="23" t="s">
        <v>85</v>
      </c>
      <c r="H2249" s="23" t="s">
        <v>87</v>
      </c>
      <c r="I2249" s="23" t="s">
        <v>4808</v>
      </c>
      <c r="J2249" s="23">
        <f>IF(TRIM(B2249)="?",'Cleaning Summary'!$B$28,B2249)</f>
        <v>1975</v>
      </c>
      <c r="K2249" s="23" t="str">
        <f>IF(TRIM(C2249)="?",'Cleaning Summary'!$B$27,C2249)</f>
        <v>Jul</v>
      </c>
      <c r="L2249" s="23" t="str">
        <f>IF(TRIM(G2249)="?",'Cleaning Summary'!$B$40,G2249)</f>
        <v>tier - 1</v>
      </c>
      <c r="M2249" s="23" t="str">
        <f>IF(TRIM(H2249)="?",'Cleaning Summary'!$B$45,H2249)</f>
        <v>tier - 3</v>
      </c>
      <c r="N2249" s="23" t="str">
        <f>IF(TRIM(I2249)="?",'Cleaning Summary'!$B$29,I2249)</f>
        <v>R1012</v>
      </c>
      <c r="O2249" s="29">
        <f>DATE(J2249,MATCH(K2249,{"Jan","Feb","Mar","Apr","May","Jun","Jul","Aug","Sep","Oct","Nov","Dec"},0),D2249)</f>
        <v>27585</v>
      </c>
      <c r="P2249" s="23">
        <f>DATEDIF(O2249,'Cleaning Summary'!$B$62,"Y")</f>
        <v>47</v>
      </c>
    </row>
    <row r="2250" spans="1:16" x14ac:dyDescent="0.35">
      <c r="A2250" s="23" t="s">
        <v>307</v>
      </c>
      <c r="B2250" s="23">
        <v>1970</v>
      </c>
      <c r="C2250" s="23" t="s">
        <v>73</v>
      </c>
      <c r="D2250" s="23">
        <v>25</v>
      </c>
      <c r="E2250" s="23">
        <v>0</v>
      </c>
      <c r="F2250" s="28">
        <v>40692.910000000003</v>
      </c>
      <c r="G2250" s="23" t="s">
        <v>85</v>
      </c>
      <c r="H2250" s="23" t="s">
        <v>85</v>
      </c>
      <c r="I2250" s="23" t="s">
        <v>4812</v>
      </c>
      <c r="J2250" s="23">
        <f>IF(TRIM(B2250)="?",'Cleaning Summary'!$B$28,B2250)</f>
        <v>1970</v>
      </c>
      <c r="K2250" s="23" t="str">
        <f>IF(TRIM(C2250)="?",'Cleaning Summary'!$B$27,C2250)</f>
        <v>Sep</v>
      </c>
      <c r="L2250" s="23" t="str">
        <f>IF(TRIM(G2250)="?",'Cleaning Summary'!$B$40,G2250)</f>
        <v>tier - 1</v>
      </c>
      <c r="M2250" s="23" t="str">
        <f>IF(TRIM(H2250)="?",'Cleaning Summary'!$B$45,H2250)</f>
        <v>tier - 1</v>
      </c>
      <c r="N2250" s="23" t="str">
        <f>IF(TRIM(I2250)="?",'Cleaning Summary'!$B$29,I2250)</f>
        <v>R1011</v>
      </c>
      <c r="O2250" s="29">
        <f>DATE(J2250,MATCH(K2250,{"Jan","Feb","Mar","Apr","May","Jun","Jul","Aug","Sep","Oct","Nov","Dec"},0),D2250)</f>
        <v>25836</v>
      </c>
      <c r="P2250" s="23">
        <f>DATEDIF(O2250,'Cleaning Summary'!$B$62,"Y")</f>
        <v>52</v>
      </c>
    </row>
    <row r="2251" spans="1:16" x14ac:dyDescent="0.35">
      <c r="A2251" s="23" t="s">
        <v>305</v>
      </c>
      <c r="B2251" s="23">
        <v>1976</v>
      </c>
      <c r="C2251" s="23" t="s">
        <v>4809</v>
      </c>
      <c r="D2251" s="23">
        <v>26</v>
      </c>
      <c r="E2251" s="23">
        <v>3</v>
      </c>
      <c r="F2251" s="28">
        <v>40720.550000000003</v>
      </c>
      <c r="G2251" s="23" t="s">
        <v>85</v>
      </c>
      <c r="H2251" s="23" t="s">
        <v>87</v>
      </c>
      <c r="I2251" s="23" t="s">
        <v>4808</v>
      </c>
      <c r="J2251" s="23">
        <f>IF(TRIM(B2251)="?",'Cleaning Summary'!$B$28,B2251)</f>
        <v>1976</v>
      </c>
      <c r="K2251" s="23" t="str">
        <f>IF(TRIM(C2251)="?",'Cleaning Summary'!$B$27,C2251)</f>
        <v>Dec</v>
      </c>
      <c r="L2251" s="23" t="str">
        <f>IF(TRIM(G2251)="?",'Cleaning Summary'!$B$40,G2251)</f>
        <v>tier - 1</v>
      </c>
      <c r="M2251" s="23" t="str">
        <f>IF(TRIM(H2251)="?",'Cleaning Summary'!$B$45,H2251)</f>
        <v>tier - 3</v>
      </c>
      <c r="N2251" s="23" t="str">
        <f>IF(TRIM(I2251)="?",'Cleaning Summary'!$B$29,I2251)</f>
        <v>R1012</v>
      </c>
      <c r="O2251" s="29">
        <f>DATE(J2251,MATCH(K2251,{"Jan","Feb","Mar","Apr","May","Jun","Jul","Aug","Sep","Oct","Nov","Dec"},0),D2251)</f>
        <v>28120</v>
      </c>
      <c r="P2251" s="23">
        <f>DATEDIF(O2251,'Cleaning Summary'!$B$62,"Y")</f>
        <v>46</v>
      </c>
    </row>
    <row r="2252" spans="1:16" x14ac:dyDescent="0.35">
      <c r="A2252" s="23" t="s">
        <v>303</v>
      </c>
      <c r="B2252" s="23">
        <v>1972</v>
      </c>
      <c r="C2252" s="23" t="s">
        <v>4807</v>
      </c>
      <c r="D2252" s="23">
        <v>10</v>
      </c>
      <c r="E2252" s="23">
        <v>0</v>
      </c>
      <c r="F2252" s="28">
        <v>40817.85</v>
      </c>
      <c r="G2252" s="23" t="s">
        <v>85</v>
      </c>
      <c r="H2252" s="23" t="s">
        <v>87</v>
      </c>
      <c r="I2252" s="23" t="s">
        <v>4812</v>
      </c>
      <c r="J2252" s="23">
        <f>IF(TRIM(B2252)="?",'Cleaning Summary'!$B$28,B2252)</f>
        <v>1972</v>
      </c>
      <c r="K2252" s="23" t="str">
        <f>IF(TRIM(C2252)="?",'Cleaning Summary'!$B$27,C2252)</f>
        <v>Jun</v>
      </c>
      <c r="L2252" s="23" t="str">
        <f>IF(TRIM(G2252)="?",'Cleaning Summary'!$B$40,G2252)</f>
        <v>tier - 1</v>
      </c>
      <c r="M2252" s="23" t="str">
        <f>IF(TRIM(H2252)="?",'Cleaning Summary'!$B$45,H2252)</f>
        <v>tier - 3</v>
      </c>
      <c r="N2252" s="23" t="str">
        <f>IF(TRIM(I2252)="?",'Cleaning Summary'!$B$29,I2252)</f>
        <v>R1011</v>
      </c>
      <c r="O2252" s="29">
        <f>DATE(J2252,MATCH(K2252,{"Jan","Feb","Mar","Apr","May","Jun","Jul","Aug","Sep","Oct","Nov","Dec"},0),D2252)</f>
        <v>26460</v>
      </c>
      <c r="P2252" s="23">
        <f>DATEDIF(O2252,'Cleaning Summary'!$B$62,"Y")</f>
        <v>50</v>
      </c>
    </row>
    <row r="2253" spans="1:16" x14ac:dyDescent="0.35">
      <c r="A2253" s="23" t="s">
        <v>301</v>
      </c>
      <c r="B2253" s="23">
        <v>1999</v>
      </c>
      <c r="C2253" s="23" t="s">
        <v>4804</v>
      </c>
      <c r="D2253" s="23">
        <v>2</v>
      </c>
      <c r="E2253" s="23">
        <v>1</v>
      </c>
      <c r="F2253" s="28">
        <v>40904.199999999997</v>
      </c>
      <c r="G2253" s="23" t="s">
        <v>85</v>
      </c>
      <c r="H2253" s="23" t="s">
        <v>85</v>
      </c>
      <c r="I2253" s="23" t="s">
        <v>4818</v>
      </c>
      <c r="J2253" s="23">
        <f>IF(TRIM(B2253)="?",'Cleaning Summary'!$B$28,B2253)</f>
        <v>1999</v>
      </c>
      <c r="K2253" s="23" t="str">
        <f>IF(TRIM(C2253)="?",'Cleaning Summary'!$B$27,C2253)</f>
        <v>Jul</v>
      </c>
      <c r="L2253" s="23" t="str">
        <f>IF(TRIM(G2253)="?",'Cleaning Summary'!$B$40,G2253)</f>
        <v>tier - 1</v>
      </c>
      <c r="M2253" s="23" t="str">
        <f>IF(TRIM(H2253)="?",'Cleaning Summary'!$B$45,H2253)</f>
        <v>tier - 1</v>
      </c>
      <c r="N2253" s="23" t="str">
        <f>IF(TRIM(I2253)="?",'Cleaning Summary'!$B$29,I2253)</f>
        <v>R1024</v>
      </c>
      <c r="O2253" s="29">
        <f>DATE(J2253,MATCH(K2253,{"Jan","Feb","Mar","Apr","May","Jun","Jul","Aug","Sep","Oct","Nov","Dec"},0),D2253)</f>
        <v>36343</v>
      </c>
      <c r="P2253" s="23">
        <f>DATEDIF(O2253,'Cleaning Summary'!$B$62,"Y")</f>
        <v>23</v>
      </c>
    </row>
    <row r="2254" spans="1:16" x14ac:dyDescent="0.35">
      <c r="A2254" s="23" t="s">
        <v>299</v>
      </c>
      <c r="B2254" s="23">
        <v>1992</v>
      </c>
      <c r="C2254" s="23" t="s">
        <v>4810</v>
      </c>
      <c r="D2254" s="23">
        <v>4</v>
      </c>
      <c r="E2254" s="23">
        <v>3</v>
      </c>
      <c r="F2254" s="28">
        <v>40932.43</v>
      </c>
      <c r="G2254" s="23" t="s">
        <v>85</v>
      </c>
      <c r="H2254" s="23" t="s">
        <v>86</v>
      </c>
      <c r="I2254" s="23" t="s">
        <v>4805</v>
      </c>
      <c r="J2254" s="23">
        <f>IF(TRIM(B2254)="?",'Cleaning Summary'!$B$28,B2254)</f>
        <v>1992</v>
      </c>
      <c r="K2254" s="23" t="str">
        <f>IF(TRIM(C2254)="?",'Cleaning Summary'!$B$27,C2254)</f>
        <v>Aug</v>
      </c>
      <c r="L2254" s="23" t="str">
        <f>IF(TRIM(G2254)="?",'Cleaning Summary'!$B$40,G2254)</f>
        <v>tier - 1</v>
      </c>
      <c r="M2254" s="23" t="str">
        <f>IF(TRIM(H2254)="?",'Cleaning Summary'!$B$45,H2254)</f>
        <v>tier - 2</v>
      </c>
      <c r="N2254" s="23" t="str">
        <f>IF(TRIM(I2254)="?",'Cleaning Summary'!$B$29,I2254)</f>
        <v>R1013</v>
      </c>
      <c r="O2254" s="29">
        <f>DATE(J2254,MATCH(K2254,{"Jan","Feb","Mar","Apr","May","Jun","Jul","Aug","Sep","Oct","Nov","Dec"},0),D2254)</f>
        <v>33820</v>
      </c>
      <c r="P2254" s="23">
        <f>DATEDIF(O2254,'Cleaning Summary'!$B$62,"Y")</f>
        <v>30</v>
      </c>
    </row>
    <row r="2255" spans="1:16" x14ac:dyDescent="0.35">
      <c r="A2255" s="23" t="s">
        <v>297</v>
      </c>
      <c r="B2255" s="23">
        <v>1979</v>
      </c>
      <c r="C2255" s="23" t="s">
        <v>73</v>
      </c>
      <c r="D2255" s="23">
        <v>16</v>
      </c>
      <c r="E2255" s="23">
        <v>3</v>
      </c>
      <c r="F2255" s="28">
        <v>40941.29</v>
      </c>
      <c r="G2255" s="23" t="s">
        <v>85</v>
      </c>
      <c r="H2255" s="23" t="s">
        <v>86</v>
      </c>
      <c r="I2255" s="23" t="s">
        <v>4805</v>
      </c>
      <c r="J2255" s="23">
        <f>IF(TRIM(B2255)="?",'Cleaning Summary'!$B$28,B2255)</f>
        <v>1979</v>
      </c>
      <c r="K2255" s="23" t="str">
        <f>IF(TRIM(C2255)="?",'Cleaning Summary'!$B$27,C2255)</f>
        <v>Sep</v>
      </c>
      <c r="L2255" s="23" t="str">
        <f>IF(TRIM(G2255)="?",'Cleaning Summary'!$B$40,G2255)</f>
        <v>tier - 1</v>
      </c>
      <c r="M2255" s="23" t="str">
        <f>IF(TRIM(H2255)="?",'Cleaning Summary'!$B$45,H2255)</f>
        <v>tier - 2</v>
      </c>
      <c r="N2255" s="23" t="str">
        <f>IF(TRIM(I2255)="?",'Cleaning Summary'!$B$29,I2255)</f>
        <v>R1013</v>
      </c>
      <c r="O2255" s="29">
        <f>DATE(J2255,MATCH(K2255,{"Jan","Feb","Mar","Apr","May","Jun","Jul","Aug","Sep","Oct","Nov","Dec"},0),D2255)</f>
        <v>29114</v>
      </c>
      <c r="P2255" s="23">
        <f>DATEDIF(O2255,'Cleaning Summary'!$B$62,"Y")</f>
        <v>43</v>
      </c>
    </row>
    <row r="2256" spans="1:16" x14ac:dyDescent="0.35">
      <c r="A2256" s="23" t="s">
        <v>295</v>
      </c>
      <c r="B2256" s="23">
        <v>1983</v>
      </c>
      <c r="C2256" s="23" t="s">
        <v>73</v>
      </c>
      <c r="D2256" s="23">
        <v>8</v>
      </c>
      <c r="E2256" s="23">
        <v>3</v>
      </c>
      <c r="F2256" s="28">
        <v>40961.29</v>
      </c>
      <c r="G2256" s="23" t="s">
        <v>85</v>
      </c>
      <c r="H2256" s="23" t="s">
        <v>86</v>
      </c>
      <c r="I2256" s="23" t="s">
        <v>4812</v>
      </c>
      <c r="J2256" s="23">
        <f>IF(TRIM(B2256)="?",'Cleaning Summary'!$B$28,B2256)</f>
        <v>1983</v>
      </c>
      <c r="K2256" s="23" t="str">
        <f>IF(TRIM(C2256)="?",'Cleaning Summary'!$B$27,C2256)</f>
        <v>Sep</v>
      </c>
      <c r="L2256" s="23" t="str">
        <f>IF(TRIM(G2256)="?",'Cleaning Summary'!$B$40,G2256)</f>
        <v>tier - 1</v>
      </c>
      <c r="M2256" s="23" t="str">
        <f>IF(TRIM(H2256)="?",'Cleaning Summary'!$B$45,H2256)</f>
        <v>tier - 2</v>
      </c>
      <c r="N2256" s="23" t="str">
        <f>IF(TRIM(I2256)="?",'Cleaning Summary'!$B$29,I2256)</f>
        <v>R1011</v>
      </c>
      <c r="O2256" s="29">
        <f>DATE(J2256,MATCH(K2256,{"Jan","Feb","Mar","Apr","May","Jun","Jul","Aug","Sep","Oct","Nov","Dec"},0),D2256)</f>
        <v>30567</v>
      </c>
      <c r="P2256" s="23">
        <f>DATEDIF(O2256,'Cleaning Summary'!$B$62,"Y")</f>
        <v>39</v>
      </c>
    </row>
    <row r="2257" spans="1:16" x14ac:dyDescent="0.35">
      <c r="A2257" s="23" t="s">
        <v>293</v>
      </c>
      <c r="B2257" s="23">
        <v>1974</v>
      </c>
      <c r="C2257" s="23" t="s">
        <v>4807</v>
      </c>
      <c r="D2257" s="23">
        <v>5</v>
      </c>
      <c r="E2257" s="23">
        <v>0</v>
      </c>
      <c r="F2257" s="28">
        <v>40974.160000000003</v>
      </c>
      <c r="G2257" s="23" t="s">
        <v>85</v>
      </c>
      <c r="H2257" s="23" t="s">
        <v>86</v>
      </c>
      <c r="I2257" s="23" t="s">
        <v>4805</v>
      </c>
      <c r="J2257" s="23">
        <f>IF(TRIM(B2257)="?",'Cleaning Summary'!$B$28,B2257)</f>
        <v>1974</v>
      </c>
      <c r="K2257" s="23" t="str">
        <f>IF(TRIM(C2257)="?",'Cleaning Summary'!$B$27,C2257)</f>
        <v>Jun</v>
      </c>
      <c r="L2257" s="23" t="str">
        <f>IF(TRIM(G2257)="?",'Cleaning Summary'!$B$40,G2257)</f>
        <v>tier - 1</v>
      </c>
      <c r="M2257" s="23" t="str">
        <f>IF(TRIM(H2257)="?",'Cleaning Summary'!$B$45,H2257)</f>
        <v>tier - 2</v>
      </c>
      <c r="N2257" s="23" t="str">
        <f>IF(TRIM(I2257)="?",'Cleaning Summary'!$B$29,I2257)</f>
        <v>R1013</v>
      </c>
      <c r="O2257" s="29">
        <f>DATE(J2257,MATCH(K2257,{"Jan","Feb","Mar","Apr","May","Jun","Jul","Aug","Sep","Oct","Nov","Dec"},0),D2257)</f>
        <v>27185</v>
      </c>
      <c r="P2257" s="23">
        <f>DATEDIF(O2257,'Cleaning Summary'!$B$62,"Y")</f>
        <v>49</v>
      </c>
    </row>
    <row r="2258" spans="1:16" x14ac:dyDescent="0.35">
      <c r="A2258" s="23" t="s">
        <v>291</v>
      </c>
      <c r="B2258" s="23">
        <v>1979</v>
      </c>
      <c r="C2258" s="23" t="s">
        <v>4811</v>
      </c>
      <c r="D2258" s="23">
        <v>11</v>
      </c>
      <c r="E2258" s="23">
        <v>1</v>
      </c>
      <c r="F2258" s="28">
        <v>41034.22</v>
      </c>
      <c r="G2258" s="23" t="s">
        <v>85</v>
      </c>
      <c r="H2258" s="23" t="s">
        <v>87</v>
      </c>
      <c r="I2258" s="23" t="s">
        <v>4822</v>
      </c>
      <c r="J2258" s="23">
        <f>IF(TRIM(B2258)="?",'Cleaning Summary'!$B$28,B2258)</f>
        <v>1979</v>
      </c>
      <c r="K2258" s="23" t="str">
        <f>IF(TRIM(C2258)="?",'Cleaning Summary'!$B$27,C2258)</f>
        <v>Oct</v>
      </c>
      <c r="L2258" s="23" t="str">
        <f>IF(TRIM(G2258)="?",'Cleaning Summary'!$B$40,G2258)</f>
        <v>tier - 1</v>
      </c>
      <c r="M2258" s="23" t="str">
        <f>IF(TRIM(H2258)="?",'Cleaning Summary'!$B$45,H2258)</f>
        <v>tier - 3</v>
      </c>
      <c r="N2258" s="23" t="str">
        <f>IF(TRIM(I2258)="?",'Cleaning Summary'!$B$29,I2258)</f>
        <v>R1017</v>
      </c>
      <c r="O2258" s="29">
        <f>DATE(J2258,MATCH(K2258,{"Jan","Feb","Mar","Apr","May","Jun","Jul","Aug","Sep","Oct","Nov","Dec"},0),D2258)</f>
        <v>29139</v>
      </c>
      <c r="P2258" s="23">
        <f>DATEDIF(O2258,'Cleaning Summary'!$B$62,"Y")</f>
        <v>43</v>
      </c>
    </row>
    <row r="2259" spans="1:16" x14ac:dyDescent="0.35">
      <c r="A2259" s="23" t="s">
        <v>289</v>
      </c>
      <c r="B2259" s="23">
        <v>1972</v>
      </c>
      <c r="C2259" s="23" t="s">
        <v>4810</v>
      </c>
      <c r="D2259" s="23">
        <v>12</v>
      </c>
      <c r="E2259" s="23">
        <v>0</v>
      </c>
      <c r="F2259" s="28">
        <v>41055.29</v>
      </c>
      <c r="G2259" s="23" t="s">
        <v>85</v>
      </c>
      <c r="H2259" s="23" t="s">
        <v>86</v>
      </c>
      <c r="I2259" s="23" t="s">
        <v>4812</v>
      </c>
      <c r="J2259" s="23">
        <f>IF(TRIM(B2259)="?",'Cleaning Summary'!$B$28,B2259)</f>
        <v>1972</v>
      </c>
      <c r="K2259" s="23" t="str">
        <f>IF(TRIM(C2259)="?",'Cleaning Summary'!$B$27,C2259)</f>
        <v>Aug</v>
      </c>
      <c r="L2259" s="23" t="str">
        <f>IF(TRIM(G2259)="?",'Cleaning Summary'!$B$40,G2259)</f>
        <v>tier - 1</v>
      </c>
      <c r="M2259" s="23" t="str">
        <f>IF(TRIM(H2259)="?",'Cleaning Summary'!$B$45,H2259)</f>
        <v>tier - 2</v>
      </c>
      <c r="N2259" s="23" t="str">
        <f>IF(TRIM(I2259)="?",'Cleaning Summary'!$B$29,I2259)</f>
        <v>R1011</v>
      </c>
      <c r="O2259" s="29">
        <f>DATE(J2259,MATCH(K2259,{"Jan","Feb","Mar","Apr","May","Jun","Jul","Aug","Sep","Oct","Nov","Dec"},0),D2259)</f>
        <v>26523</v>
      </c>
      <c r="P2259" s="23">
        <f>DATEDIF(O2259,'Cleaning Summary'!$B$62,"Y")</f>
        <v>50</v>
      </c>
    </row>
    <row r="2260" spans="1:16" x14ac:dyDescent="0.35">
      <c r="A2260" s="23" t="s">
        <v>287</v>
      </c>
      <c r="B2260" s="23">
        <v>1972</v>
      </c>
      <c r="C2260" s="23" t="s">
        <v>73</v>
      </c>
      <c r="D2260" s="23">
        <v>6</v>
      </c>
      <c r="E2260" s="23">
        <v>0</v>
      </c>
      <c r="F2260" s="28">
        <v>41097.160000000003</v>
      </c>
      <c r="G2260" s="23" t="s">
        <v>85</v>
      </c>
      <c r="H2260" s="23" t="s">
        <v>87</v>
      </c>
      <c r="I2260" s="23" t="s">
        <v>4815</v>
      </c>
      <c r="J2260" s="23">
        <f>IF(TRIM(B2260)="?",'Cleaning Summary'!$B$28,B2260)</f>
        <v>1972</v>
      </c>
      <c r="K2260" s="23" t="str">
        <f>IF(TRIM(C2260)="?",'Cleaning Summary'!$B$27,C2260)</f>
        <v>Sep</v>
      </c>
      <c r="L2260" s="23" t="str">
        <f>IF(TRIM(G2260)="?",'Cleaning Summary'!$B$40,G2260)</f>
        <v>tier - 1</v>
      </c>
      <c r="M2260" s="23" t="str">
        <f>IF(TRIM(H2260)="?",'Cleaning Summary'!$B$45,H2260)</f>
        <v>tier - 3</v>
      </c>
      <c r="N2260" s="23" t="str">
        <f>IF(TRIM(I2260)="?",'Cleaning Summary'!$B$29,I2260)</f>
        <v>R1016</v>
      </c>
      <c r="O2260" s="29">
        <f>DATE(J2260,MATCH(K2260,{"Jan","Feb","Mar","Apr","May","Jun","Jul","Aug","Sep","Oct","Nov","Dec"},0),D2260)</f>
        <v>26548</v>
      </c>
      <c r="P2260" s="23">
        <f>DATEDIF(O2260,'Cleaning Summary'!$B$62,"Y")</f>
        <v>50</v>
      </c>
    </row>
    <row r="2261" spans="1:16" x14ac:dyDescent="0.35">
      <c r="A2261" s="23" t="s">
        <v>285</v>
      </c>
      <c r="B2261" s="23">
        <v>1969</v>
      </c>
      <c r="C2261" s="23" t="s">
        <v>4810</v>
      </c>
      <c r="D2261" s="23">
        <v>8</v>
      </c>
      <c r="E2261" s="23">
        <v>0</v>
      </c>
      <c r="F2261" s="28">
        <v>41191.57</v>
      </c>
      <c r="G2261" s="23" t="s">
        <v>85</v>
      </c>
      <c r="H2261" s="23" t="s">
        <v>86</v>
      </c>
      <c r="I2261" s="23" t="s">
        <v>4812</v>
      </c>
      <c r="J2261" s="23">
        <f>IF(TRIM(B2261)="?",'Cleaning Summary'!$B$28,B2261)</f>
        <v>1969</v>
      </c>
      <c r="K2261" s="23" t="str">
        <f>IF(TRIM(C2261)="?",'Cleaning Summary'!$B$27,C2261)</f>
        <v>Aug</v>
      </c>
      <c r="L2261" s="23" t="str">
        <f>IF(TRIM(G2261)="?",'Cleaning Summary'!$B$40,G2261)</f>
        <v>tier - 1</v>
      </c>
      <c r="M2261" s="23" t="str">
        <f>IF(TRIM(H2261)="?",'Cleaning Summary'!$B$45,H2261)</f>
        <v>tier - 2</v>
      </c>
      <c r="N2261" s="23" t="str">
        <f>IF(TRIM(I2261)="?",'Cleaning Summary'!$B$29,I2261)</f>
        <v>R1011</v>
      </c>
      <c r="O2261" s="29">
        <f>DATE(J2261,MATCH(K2261,{"Jan","Feb","Mar","Apr","May","Jun","Jul","Aug","Sep","Oct","Nov","Dec"},0),D2261)</f>
        <v>25423</v>
      </c>
      <c r="P2261" s="23">
        <f>DATEDIF(O2261,'Cleaning Summary'!$B$62,"Y")</f>
        <v>53</v>
      </c>
    </row>
    <row r="2262" spans="1:16" x14ac:dyDescent="0.35">
      <c r="A2262" s="23" t="s">
        <v>283</v>
      </c>
      <c r="B2262" s="23">
        <v>1964</v>
      </c>
      <c r="C2262" s="23" t="s">
        <v>4807</v>
      </c>
      <c r="D2262" s="23">
        <v>6</v>
      </c>
      <c r="E2262" s="23">
        <v>0</v>
      </c>
      <c r="F2262" s="28">
        <v>41250.39</v>
      </c>
      <c r="G2262" s="23" t="s">
        <v>85</v>
      </c>
      <c r="H2262" s="23" t="s">
        <v>87</v>
      </c>
      <c r="I2262" s="23" t="s">
        <v>4812</v>
      </c>
      <c r="J2262" s="23">
        <f>IF(TRIM(B2262)="?",'Cleaning Summary'!$B$28,B2262)</f>
        <v>1964</v>
      </c>
      <c r="K2262" s="23" t="str">
        <f>IF(TRIM(C2262)="?",'Cleaning Summary'!$B$27,C2262)</f>
        <v>Jun</v>
      </c>
      <c r="L2262" s="23" t="str">
        <f>IF(TRIM(G2262)="?",'Cleaning Summary'!$B$40,G2262)</f>
        <v>tier - 1</v>
      </c>
      <c r="M2262" s="23" t="str">
        <f>IF(TRIM(H2262)="?",'Cleaning Summary'!$B$45,H2262)</f>
        <v>tier - 3</v>
      </c>
      <c r="N2262" s="23" t="str">
        <f>IF(TRIM(I2262)="?",'Cleaning Summary'!$B$29,I2262)</f>
        <v>R1011</v>
      </c>
      <c r="O2262" s="29">
        <f>DATE(J2262,MATCH(K2262,{"Jan","Feb","Mar","Apr","May","Jun","Jul","Aug","Sep","Oct","Nov","Dec"},0),D2262)</f>
        <v>23534</v>
      </c>
      <c r="P2262" s="23">
        <f>DATEDIF(O2262,'Cleaning Summary'!$B$62,"Y")</f>
        <v>59</v>
      </c>
    </row>
    <row r="2263" spans="1:16" x14ac:dyDescent="0.35">
      <c r="A2263" s="23" t="s">
        <v>281</v>
      </c>
      <c r="B2263" s="23">
        <v>1977</v>
      </c>
      <c r="C2263" s="23" t="s">
        <v>4810</v>
      </c>
      <c r="D2263" s="23">
        <v>27</v>
      </c>
      <c r="E2263" s="23">
        <v>2</v>
      </c>
      <c r="F2263" s="28">
        <v>41271.5</v>
      </c>
      <c r="G2263" s="23" t="s">
        <v>85</v>
      </c>
      <c r="H2263" s="23" t="s">
        <v>86</v>
      </c>
      <c r="I2263" s="23" t="s">
        <v>4812</v>
      </c>
      <c r="J2263" s="23">
        <f>IF(TRIM(B2263)="?",'Cleaning Summary'!$B$28,B2263)</f>
        <v>1977</v>
      </c>
      <c r="K2263" s="23" t="str">
        <f>IF(TRIM(C2263)="?",'Cleaning Summary'!$B$27,C2263)</f>
        <v>Aug</v>
      </c>
      <c r="L2263" s="23" t="str">
        <f>IF(TRIM(G2263)="?",'Cleaning Summary'!$B$40,G2263)</f>
        <v>tier - 1</v>
      </c>
      <c r="M2263" s="23" t="str">
        <f>IF(TRIM(H2263)="?",'Cleaning Summary'!$B$45,H2263)</f>
        <v>tier - 2</v>
      </c>
      <c r="N2263" s="23" t="str">
        <f>IF(TRIM(I2263)="?",'Cleaning Summary'!$B$29,I2263)</f>
        <v>R1011</v>
      </c>
      <c r="O2263" s="29">
        <f>DATE(J2263,MATCH(K2263,{"Jan","Feb","Mar","Apr","May","Jun","Jul","Aug","Sep","Oct","Nov","Dec"},0),D2263)</f>
        <v>28364</v>
      </c>
      <c r="P2263" s="23">
        <f>DATEDIF(O2263,'Cleaning Summary'!$B$62,"Y")</f>
        <v>45</v>
      </c>
    </row>
    <row r="2264" spans="1:16" x14ac:dyDescent="0.35">
      <c r="A2264" s="23" t="s">
        <v>279</v>
      </c>
      <c r="B2264" s="23">
        <v>1964</v>
      </c>
      <c r="C2264" s="23" t="s">
        <v>4811</v>
      </c>
      <c r="D2264" s="23">
        <v>7</v>
      </c>
      <c r="E2264" s="23">
        <v>0</v>
      </c>
      <c r="F2264" s="28">
        <v>41331.79</v>
      </c>
      <c r="G2264" s="23" t="s">
        <v>85</v>
      </c>
      <c r="H2264" s="23" t="s">
        <v>86</v>
      </c>
      <c r="I2264" s="23" t="s">
        <v>4812</v>
      </c>
      <c r="J2264" s="23">
        <f>IF(TRIM(B2264)="?",'Cleaning Summary'!$B$28,B2264)</f>
        <v>1964</v>
      </c>
      <c r="K2264" s="23" t="str">
        <f>IF(TRIM(C2264)="?",'Cleaning Summary'!$B$27,C2264)</f>
        <v>Oct</v>
      </c>
      <c r="L2264" s="23" t="str">
        <f>IF(TRIM(G2264)="?",'Cleaning Summary'!$B$40,G2264)</f>
        <v>tier - 1</v>
      </c>
      <c r="M2264" s="23" t="str">
        <f>IF(TRIM(H2264)="?",'Cleaning Summary'!$B$45,H2264)</f>
        <v>tier - 2</v>
      </c>
      <c r="N2264" s="23" t="str">
        <f>IF(TRIM(I2264)="?",'Cleaning Summary'!$B$29,I2264)</f>
        <v>R1011</v>
      </c>
      <c r="O2264" s="29">
        <f>DATE(J2264,MATCH(K2264,{"Jan","Feb","Mar","Apr","May","Jun","Jul","Aug","Sep","Oct","Nov","Dec"},0),D2264)</f>
        <v>23657</v>
      </c>
      <c r="P2264" s="23">
        <f>DATEDIF(O2264,'Cleaning Summary'!$B$62,"Y")</f>
        <v>58</v>
      </c>
    </row>
    <row r="2265" spans="1:16" x14ac:dyDescent="0.35">
      <c r="A2265" s="23" t="s">
        <v>277</v>
      </c>
      <c r="B2265" s="23">
        <v>1971</v>
      </c>
      <c r="C2265" s="23" t="s">
        <v>4811</v>
      </c>
      <c r="D2265" s="23">
        <v>16</v>
      </c>
      <c r="E2265" s="23">
        <v>0</v>
      </c>
      <c r="F2265" s="28">
        <v>41351.879999999997</v>
      </c>
      <c r="G2265" s="23" t="s">
        <v>85</v>
      </c>
      <c r="H2265" s="23" t="s">
        <v>86</v>
      </c>
      <c r="I2265" s="23" t="s">
        <v>4812</v>
      </c>
      <c r="J2265" s="23">
        <f>IF(TRIM(B2265)="?",'Cleaning Summary'!$B$28,B2265)</f>
        <v>1971</v>
      </c>
      <c r="K2265" s="23" t="str">
        <f>IF(TRIM(C2265)="?",'Cleaning Summary'!$B$27,C2265)</f>
        <v>Oct</v>
      </c>
      <c r="L2265" s="23" t="str">
        <f>IF(TRIM(G2265)="?",'Cleaning Summary'!$B$40,G2265)</f>
        <v>tier - 1</v>
      </c>
      <c r="M2265" s="23" t="str">
        <f>IF(TRIM(H2265)="?",'Cleaning Summary'!$B$45,H2265)</f>
        <v>tier - 2</v>
      </c>
      <c r="N2265" s="23" t="str">
        <f>IF(TRIM(I2265)="?",'Cleaning Summary'!$B$29,I2265)</f>
        <v>R1011</v>
      </c>
      <c r="O2265" s="29">
        <f>DATE(J2265,MATCH(K2265,{"Jan","Feb","Mar","Apr","May","Jun","Jul","Aug","Sep","Oct","Nov","Dec"},0),D2265)</f>
        <v>26222</v>
      </c>
      <c r="P2265" s="23">
        <f>DATEDIF(O2265,'Cleaning Summary'!$B$62,"Y")</f>
        <v>51</v>
      </c>
    </row>
    <row r="2266" spans="1:16" x14ac:dyDescent="0.35">
      <c r="A2266" s="23" t="s">
        <v>275</v>
      </c>
      <c r="B2266" s="23">
        <v>1967</v>
      </c>
      <c r="C2266" s="23" t="s">
        <v>4809</v>
      </c>
      <c r="D2266" s="23">
        <v>22</v>
      </c>
      <c r="E2266" s="23">
        <v>0</v>
      </c>
      <c r="F2266" s="28">
        <v>41505.15</v>
      </c>
      <c r="G2266" s="23" t="s">
        <v>85</v>
      </c>
      <c r="H2266" s="23" t="s">
        <v>86</v>
      </c>
      <c r="I2266" s="23" t="s">
        <v>4812</v>
      </c>
      <c r="J2266" s="23">
        <f>IF(TRIM(B2266)="?",'Cleaning Summary'!$B$28,B2266)</f>
        <v>1967</v>
      </c>
      <c r="K2266" s="23" t="str">
        <f>IF(TRIM(C2266)="?",'Cleaning Summary'!$B$27,C2266)</f>
        <v>Dec</v>
      </c>
      <c r="L2266" s="23" t="str">
        <f>IF(TRIM(G2266)="?",'Cleaning Summary'!$B$40,G2266)</f>
        <v>tier - 1</v>
      </c>
      <c r="M2266" s="23" t="str">
        <f>IF(TRIM(H2266)="?",'Cleaning Summary'!$B$45,H2266)</f>
        <v>tier - 2</v>
      </c>
      <c r="N2266" s="23" t="str">
        <f>IF(TRIM(I2266)="?",'Cleaning Summary'!$B$29,I2266)</f>
        <v>R1011</v>
      </c>
      <c r="O2266" s="29">
        <f>DATE(J2266,MATCH(K2266,{"Jan","Feb","Mar","Apr","May","Jun","Jul","Aug","Sep","Oct","Nov","Dec"},0),D2266)</f>
        <v>24828</v>
      </c>
      <c r="P2266" s="23">
        <f>DATEDIF(O2266,'Cleaning Summary'!$B$62,"Y")</f>
        <v>55</v>
      </c>
    </row>
    <row r="2267" spans="1:16" x14ac:dyDescent="0.35">
      <c r="A2267" s="23" t="s">
        <v>273</v>
      </c>
      <c r="B2267" s="23">
        <v>1974</v>
      </c>
      <c r="C2267" s="23" t="s">
        <v>4806</v>
      </c>
      <c r="D2267" s="23">
        <v>24</v>
      </c>
      <c r="E2267" s="23">
        <v>0</v>
      </c>
      <c r="F2267" s="28">
        <v>41636.199999999997</v>
      </c>
      <c r="G2267" s="23" t="s">
        <v>85</v>
      </c>
      <c r="H2267" s="23" t="s">
        <v>85</v>
      </c>
      <c r="I2267" s="23" t="s">
        <v>4812</v>
      </c>
      <c r="J2267" s="23">
        <f>IF(TRIM(B2267)="?",'Cleaning Summary'!$B$28,B2267)</f>
        <v>1974</v>
      </c>
      <c r="K2267" s="23" t="str">
        <f>IF(TRIM(C2267)="?",'Cleaning Summary'!$B$27,C2267)</f>
        <v>Nov</v>
      </c>
      <c r="L2267" s="23" t="str">
        <f>IF(TRIM(G2267)="?",'Cleaning Summary'!$B$40,G2267)</f>
        <v>tier - 1</v>
      </c>
      <c r="M2267" s="23" t="str">
        <f>IF(TRIM(H2267)="?",'Cleaning Summary'!$B$45,H2267)</f>
        <v>tier - 1</v>
      </c>
      <c r="N2267" s="23" t="str">
        <f>IF(TRIM(I2267)="?",'Cleaning Summary'!$B$29,I2267)</f>
        <v>R1011</v>
      </c>
      <c r="O2267" s="29">
        <f>DATE(J2267,MATCH(K2267,{"Jan","Feb","Mar","Apr","May","Jun","Jul","Aug","Sep","Oct","Nov","Dec"},0),D2267)</f>
        <v>27357</v>
      </c>
      <c r="P2267" s="23">
        <f>DATEDIF(O2267,'Cleaning Summary'!$B$62,"Y")</f>
        <v>48</v>
      </c>
    </row>
    <row r="2268" spans="1:16" x14ac:dyDescent="0.35">
      <c r="A2268" s="23" t="s">
        <v>271</v>
      </c>
      <c r="B2268" s="23">
        <v>1976</v>
      </c>
      <c r="C2268" s="23" t="s">
        <v>4811</v>
      </c>
      <c r="D2268" s="23">
        <v>29</v>
      </c>
      <c r="E2268" s="23">
        <v>1</v>
      </c>
      <c r="F2268" s="28">
        <v>41661.599999999999</v>
      </c>
      <c r="G2268" s="23" t="s">
        <v>85</v>
      </c>
      <c r="H2268" s="23" t="s">
        <v>87</v>
      </c>
      <c r="I2268" s="23" t="s">
        <v>4812</v>
      </c>
      <c r="J2268" s="23">
        <f>IF(TRIM(B2268)="?",'Cleaning Summary'!$B$28,B2268)</f>
        <v>1976</v>
      </c>
      <c r="K2268" s="23" t="str">
        <f>IF(TRIM(C2268)="?",'Cleaning Summary'!$B$27,C2268)</f>
        <v>Oct</v>
      </c>
      <c r="L2268" s="23" t="str">
        <f>IF(TRIM(G2268)="?",'Cleaning Summary'!$B$40,G2268)</f>
        <v>tier - 1</v>
      </c>
      <c r="M2268" s="23" t="str">
        <f>IF(TRIM(H2268)="?",'Cleaning Summary'!$B$45,H2268)</f>
        <v>tier - 3</v>
      </c>
      <c r="N2268" s="23" t="str">
        <f>IF(TRIM(I2268)="?",'Cleaning Summary'!$B$29,I2268)</f>
        <v>R1011</v>
      </c>
      <c r="O2268" s="29">
        <f>DATE(J2268,MATCH(K2268,{"Jan","Feb","Mar","Apr","May","Jun","Jul","Aug","Sep","Oct","Nov","Dec"},0),D2268)</f>
        <v>28062</v>
      </c>
      <c r="P2268" s="23">
        <f>DATEDIF(O2268,'Cleaning Summary'!$B$62,"Y")</f>
        <v>46</v>
      </c>
    </row>
    <row r="2269" spans="1:16" x14ac:dyDescent="0.35">
      <c r="A2269" s="23" t="s">
        <v>269</v>
      </c>
      <c r="B2269" s="23">
        <v>1975</v>
      </c>
      <c r="C2269" s="23" t="s">
        <v>4806</v>
      </c>
      <c r="D2269" s="23">
        <v>14</v>
      </c>
      <c r="E2269" s="23">
        <v>0</v>
      </c>
      <c r="F2269" s="28">
        <v>41676.080000000002</v>
      </c>
      <c r="G2269" s="23" t="s">
        <v>85</v>
      </c>
      <c r="H2269" s="23" t="s">
        <v>86</v>
      </c>
      <c r="I2269" s="23" t="s">
        <v>4805</v>
      </c>
      <c r="J2269" s="23">
        <f>IF(TRIM(B2269)="?",'Cleaning Summary'!$B$28,B2269)</f>
        <v>1975</v>
      </c>
      <c r="K2269" s="23" t="str">
        <f>IF(TRIM(C2269)="?",'Cleaning Summary'!$B$27,C2269)</f>
        <v>Nov</v>
      </c>
      <c r="L2269" s="23" t="str">
        <f>IF(TRIM(G2269)="?",'Cleaning Summary'!$B$40,G2269)</f>
        <v>tier - 1</v>
      </c>
      <c r="M2269" s="23" t="str">
        <f>IF(TRIM(H2269)="?",'Cleaning Summary'!$B$45,H2269)</f>
        <v>tier - 2</v>
      </c>
      <c r="N2269" s="23" t="str">
        <f>IF(TRIM(I2269)="?",'Cleaning Summary'!$B$29,I2269)</f>
        <v>R1013</v>
      </c>
      <c r="O2269" s="29">
        <f>DATE(J2269,MATCH(K2269,{"Jan","Feb","Mar","Apr","May","Jun","Jul","Aug","Sep","Oct","Nov","Dec"},0),D2269)</f>
        <v>27712</v>
      </c>
      <c r="P2269" s="23">
        <f>DATEDIF(O2269,'Cleaning Summary'!$B$62,"Y")</f>
        <v>47</v>
      </c>
    </row>
    <row r="2270" spans="1:16" x14ac:dyDescent="0.35">
      <c r="A2270" s="23" t="s">
        <v>267</v>
      </c>
      <c r="B2270" s="23">
        <v>1975</v>
      </c>
      <c r="C2270" s="23" t="s">
        <v>73</v>
      </c>
      <c r="D2270" s="23">
        <v>29</v>
      </c>
      <c r="E2270" s="23">
        <v>1</v>
      </c>
      <c r="F2270" s="28">
        <v>41681.86</v>
      </c>
      <c r="G2270" s="23" t="s">
        <v>85</v>
      </c>
      <c r="H2270" s="23" t="s">
        <v>85</v>
      </c>
      <c r="I2270" s="23" t="s">
        <v>4812</v>
      </c>
      <c r="J2270" s="23">
        <f>IF(TRIM(B2270)="?",'Cleaning Summary'!$B$28,B2270)</f>
        <v>1975</v>
      </c>
      <c r="K2270" s="23" t="str">
        <f>IF(TRIM(C2270)="?",'Cleaning Summary'!$B$27,C2270)</f>
        <v>Sep</v>
      </c>
      <c r="L2270" s="23" t="str">
        <f>IF(TRIM(G2270)="?",'Cleaning Summary'!$B$40,G2270)</f>
        <v>tier - 1</v>
      </c>
      <c r="M2270" s="23" t="str">
        <f>IF(TRIM(H2270)="?",'Cleaning Summary'!$B$45,H2270)</f>
        <v>tier - 1</v>
      </c>
      <c r="N2270" s="23" t="str">
        <f>IF(TRIM(I2270)="?",'Cleaning Summary'!$B$29,I2270)</f>
        <v>R1011</v>
      </c>
      <c r="O2270" s="29">
        <f>DATE(J2270,MATCH(K2270,{"Jan","Feb","Mar","Apr","May","Jun","Jul","Aug","Sep","Oct","Nov","Dec"},0),D2270)</f>
        <v>27666</v>
      </c>
      <c r="P2270" s="23">
        <f>DATEDIF(O2270,'Cleaning Summary'!$B$62,"Y")</f>
        <v>47</v>
      </c>
    </row>
    <row r="2271" spans="1:16" x14ac:dyDescent="0.35">
      <c r="A2271" s="23" t="s">
        <v>265</v>
      </c>
      <c r="B2271" s="23">
        <v>1962</v>
      </c>
      <c r="C2271" s="23" t="s">
        <v>73</v>
      </c>
      <c r="D2271" s="23">
        <v>22</v>
      </c>
      <c r="E2271" s="23">
        <v>0</v>
      </c>
      <c r="F2271" s="28">
        <v>41794.629999999997</v>
      </c>
      <c r="G2271" s="23" t="s">
        <v>85</v>
      </c>
      <c r="H2271" s="23" t="s">
        <v>87</v>
      </c>
      <c r="I2271" s="23" t="s">
        <v>4812</v>
      </c>
      <c r="J2271" s="23">
        <f>IF(TRIM(B2271)="?",'Cleaning Summary'!$B$28,B2271)</f>
        <v>1962</v>
      </c>
      <c r="K2271" s="23" t="str">
        <f>IF(TRIM(C2271)="?",'Cleaning Summary'!$B$27,C2271)</f>
        <v>Sep</v>
      </c>
      <c r="L2271" s="23" t="str">
        <f>IF(TRIM(G2271)="?",'Cleaning Summary'!$B$40,G2271)</f>
        <v>tier - 1</v>
      </c>
      <c r="M2271" s="23" t="str">
        <f>IF(TRIM(H2271)="?",'Cleaning Summary'!$B$45,H2271)</f>
        <v>tier - 3</v>
      </c>
      <c r="N2271" s="23" t="str">
        <f>IF(TRIM(I2271)="?",'Cleaning Summary'!$B$29,I2271)</f>
        <v>R1011</v>
      </c>
      <c r="O2271" s="29">
        <f>DATE(J2271,MATCH(K2271,{"Jan","Feb","Mar","Apr","May","Jun","Jul","Aug","Sep","Oct","Nov","Dec"},0),D2271)</f>
        <v>22911</v>
      </c>
      <c r="P2271" s="23">
        <f>DATEDIF(O2271,'Cleaning Summary'!$B$62,"Y")</f>
        <v>60</v>
      </c>
    </row>
    <row r="2272" spans="1:16" x14ac:dyDescent="0.35">
      <c r="A2272" s="23" t="s">
        <v>263</v>
      </c>
      <c r="B2272" s="23">
        <v>1966</v>
      </c>
      <c r="C2272" s="23" t="s">
        <v>73</v>
      </c>
      <c r="D2272" s="23">
        <v>21</v>
      </c>
      <c r="E2272" s="23">
        <v>0</v>
      </c>
      <c r="F2272" s="28">
        <v>41886.54</v>
      </c>
      <c r="G2272" s="23" t="s">
        <v>85</v>
      </c>
      <c r="H2272" s="23" t="s">
        <v>87</v>
      </c>
      <c r="I2272" s="23" t="s">
        <v>4812</v>
      </c>
      <c r="J2272" s="23">
        <f>IF(TRIM(B2272)="?",'Cleaning Summary'!$B$28,B2272)</f>
        <v>1966</v>
      </c>
      <c r="K2272" s="23" t="str">
        <f>IF(TRIM(C2272)="?",'Cleaning Summary'!$B$27,C2272)</f>
        <v>Sep</v>
      </c>
      <c r="L2272" s="23" t="str">
        <f>IF(TRIM(G2272)="?",'Cleaning Summary'!$B$40,G2272)</f>
        <v>tier - 1</v>
      </c>
      <c r="M2272" s="23" t="str">
        <f>IF(TRIM(H2272)="?",'Cleaning Summary'!$B$45,H2272)</f>
        <v>tier - 3</v>
      </c>
      <c r="N2272" s="23" t="str">
        <f>IF(TRIM(I2272)="?",'Cleaning Summary'!$B$29,I2272)</f>
        <v>R1011</v>
      </c>
      <c r="O2272" s="29">
        <f>DATE(J2272,MATCH(K2272,{"Jan","Feb","Mar","Apr","May","Jun","Jul","Aug","Sep","Oct","Nov","Dec"},0),D2272)</f>
        <v>24371</v>
      </c>
      <c r="P2272" s="23">
        <f>DATEDIF(O2272,'Cleaning Summary'!$B$62,"Y")</f>
        <v>56</v>
      </c>
    </row>
    <row r="2273" spans="1:16" x14ac:dyDescent="0.35">
      <c r="A2273" s="23" t="s">
        <v>261</v>
      </c>
      <c r="B2273" s="23">
        <v>1972</v>
      </c>
      <c r="C2273" s="23" t="s">
        <v>4807</v>
      </c>
      <c r="D2273" s="23">
        <v>8</v>
      </c>
      <c r="E2273" s="23">
        <v>1</v>
      </c>
      <c r="F2273" s="28">
        <v>41919.1</v>
      </c>
      <c r="G2273" s="23" t="s">
        <v>85</v>
      </c>
      <c r="H2273" s="23" t="s">
        <v>85</v>
      </c>
      <c r="I2273" s="23" t="s">
        <v>4815</v>
      </c>
      <c r="J2273" s="23">
        <f>IF(TRIM(B2273)="?",'Cleaning Summary'!$B$28,B2273)</f>
        <v>1972</v>
      </c>
      <c r="K2273" s="23" t="str">
        <f>IF(TRIM(C2273)="?",'Cleaning Summary'!$B$27,C2273)</f>
        <v>Jun</v>
      </c>
      <c r="L2273" s="23" t="str">
        <f>IF(TRIM(G2273)="?",'Cleaning Summary'!$B$40,G2273)</f>
        <v>tier - 1</v>
      </c>
      <c r="M2273" s="23" t="str">
        <f>IF(TRIM(H2273)="?",'Cleaning Summary'!$B$45,H2273)</f>
        <v>tier - 1</v>
      </c>
      <c r="N2273" s="23" t="str">
        <f>IF(TRIM(I2273)="?",'Cleaning Summary'!$B$29,I2273)</f>
        <v>R1016</v>
      </c>
      <c r="O2273" s="29">
        <f>DATE(J2273,MATCH(K2273,{"Jan","Feb","Mar","Apr","May","Jun","Jul","Aug","Sep","Oct","Nov","Dec"},0),D2273)</f>
        <v>26458</v>
      </c>
      <c r="P2273" s="23">
        <f>DATEDIF(O2273,'Cleaning Summary'!$B$62,"Y")</f>
        <v>51</v>
      </c>
    </row>
    <row r="2274" spans="1:16" x14ac:dyDescent="0.35">
      <c r="A2274" s="23" t="s">
        <v>259</v>
      </c>
      <c r="B2274" s="23">
        <v>1984</v>
      </c>
      <c r="C2274" s="23" t="s">
        <v>4806</v>
      </c>
      <c r="D2274" s="23">
        <v>10</v>
      </c>
      <c r="E2274" s="23">
        <v>3</v>
      </c>
      <c r="F2274" s="28">
        <v>41949.24</v>
      </c>
      <c r="G2274" s="23" t="s">
        <v>85</v>
      </c>
      <c r="H2274" s="23" t="s">
        <v>85</v>
      </c>
      <c r="I2274" s="23" t="s">
        <v>4805</v>
      </c>
      <c r="J2274" s="23">
        <f>IF(TRIM(B2274)="?",'Cleaning Summary'!$B$28,B2274)</f>
        <v>1984</v>
      </c>
      <c r="K2274" s="23" t="str">
        <f>IF(TRIM(C2274)="?",'Cleaning Summary'!$B$27,C2274)</f>
        <v>Nov</v>
      </c>
      <c r="L2274" s="23" t="str">
        <f>IF(TRIM(G2274)="?",'Cleaning Summary'!$B$40,G2274)</f>
        <v>tier - 1</v>
      </c>
      <c r="M2274" s="23" t="str">
        <f>IF(TRIM(H2274)="?",'Cleaning Summary'!$B$45,H2274)</f>
        <v>tier - 1</v>
      </c>
      <c r="N2274" s="23" t="str">
        <f>IF(TRIM(I2274)="?",'Cleaning Summary'!$B$29,I2274)</f>
        <v>R1013</v>
      </c>
      <c r="O2274" s="29">
        <f>DATE(J2274,MATCH(K2274,{"Jan","Feb","Mar","Apr","May","Jun","Jul","Aug","Sep","Oct","Nov","Dec"},0),D2274)</f>
        <v>30996</v>
      </c>
      <c r="P2274" s="23">
        <f>DATEDIF(O2274,'Cleaning Summary'!$B$62,"Y")</f>
        <v>38</v>
      </c>
    </row>
    <row r="2275" spans="1:16" x14ac:dyDescent="0.35">
      <c r="A2275" s="23" t="s">
        <v>257</v>
      </c>
      <c r="B2275" s="23">
        <v>1968</v>
      </c>
      <c r="C2275" s="23" t="s">
        <v>4809</v>
      </c>
      <c r="D2275" s="23">
        <v>19</v>
      </c>
      <c r="E2275" s="23">
        <v>1</v>
      </c>
      <c r="F2275" s="28">
        <v>41999.519999999997</v>
      </c>
      <c r="G2275" s="23" t="s">
        <v>85</v>
      </c>
      <c r="H2275" s="23" t="s">
        <v>87</v>
      </c>
      <c r="I2275" s="23" t="s">
        <v>4805</v>
      </c>
      <c r="J2275" s="23">
        <f>IF(TRIM(B2275)="?",'Cleaning Summary'!$B$28,B2275)</f>
        <v>1968</v>
      </c>
      <c r="K2275" s="23" t="str">
        <f>IF(TRIM(C2275)="?",'Cleaning Summary'!$B$27,C2275)</f>
        <v>Dec</v>
      </c>
      <c r="L2275" s="23" t="str">
        <f>IF(TRIM(G2275)="?",'Cleaning Summary'!$B$40,G2275)</f>
        <v>tier - 1</v>
      </c>
      <c r="M2275" s="23" t="str">
        <f>IF(TRIM(H2275)="?",'Cleaning Summary'!$B$45,H2275)</f>
        <v>tier - 3</v>
      </c>
      <c r="N2275" s="23" t="str">
        <f>IF(TRIM(I2275)="?",'Cleaning Summary'!$B$29,I2275)</f>
        <v>R1013</v>
      </c>
      <c r="O2275" s="29">
        <f>DATE(J2275,MATCH(K2275,{"Jan","Feb","Mar","Apr","May","Jun","Jul","Aug","Sep","Oct","Nov","Dec"},0),D2275)</f>
        <v>25191</v>
      </c>
      <c r="P2275" s="23">
        <f>DATEDIF(O2275,'Cleaning Summary'!$B$62,"Y")</f>
        <v>54</v>
      </c>
    </row>
    <row r="2276" spans="1:16" x14ac:dyDescent="0.35">
      <c r="A2276" s="23" t="s">
        <v>255</v>
      </c>
      <c r="B2276" s="23">
        <v>1976</v>
      </c>
      <c r="C2276" s="23" t="s">
        <v>4806</v>
      </c>
      <c r="D2276" s="23">
        <v>28</v>
      </c>
      <c r="E2276" s="23">
        <v>0</v>
      </c>
      <c r="F2276" s="28">
        <v>42111.66</v>
      </c>
      <c r="G2276" s="23" t="s">
        <v>85</v>
      </c>
      <c r="H2276" s="23" t="s">
        <v>85</v>
      </c>
      <c r="I2276" s="23" t="s">
        <v>4818</v>
      </c>
      <c r="J2276" s="23">
        <f>IF(TRIM(B2276)="?",'Cleaning Summary'!$B$28,B2276)</f>
        <v>1976</v>
      </c>
      <c r="K2276" s="23" t="str">
        <f>IF(TRIM(C2276)="?",'Cleaning Summary'!$B$27,C2276)</f>
        <v>Nov</v>
      </c>
      <c r="L2276" s="23" t="str">
        <f>IF(TRIM(G2276)="?",'Cleaning Summary'!$B$40,G2276)</f>
        <v>tier - 1</v>
      </c>
      <c r="M2276" s="23" t="str">
        <f>IF(TRIM(H2276)="?",'Cleaning Summary'!$B$45,H2276)</f>
        <v>tier - 1</v>
      </c>
      <c r="N2276" s="23" t="str">
        <f>IF(TRIM(I2276)="?",'Cleaning Summary'!$B$29,I2276)</f>
        <v>R1024</v>
      </c>
      <c r="O2276" s="29">
        <f>DATE(J2276,MATCH(K2276,{"Jan","Feb","Mar","Apr","May","Jun","Jul","Aug","Sep","Oct","Nov","Dec"},0),D2276)</f>
        <v>28092</v>
      </c>
      <c r="P2276" s="23">
        <f>DATEDIF(O2276,'Cleaning Summary'!$B$62,"Y")</f>
        <v>46</v>
      </c>
    </row>
    <row r="2277" spans="1:16" x14ac:dyDescent="0.35">
      <c r="A2277" s="23" t="s">
        <v>253</v>
      </c>
      <c r="B2277" s="23">
        <v>1997</v>
      </c>
      <c r="C2277" s="23" t="s">
        <v>4809</v>
      </c>
      <c r="D2277" s="23">
        <v>9</v>
      </c>
      <c r="E2277" s="23">
        <v>2</v>
      </c>
      <c r="F2277" s="28">
        <v>42112.24</v>
      </c>
      <c r="G2277" s="23" t="s">
        <v>85</v>
      </c>
      <c r="H2277" s="23" t="s">
        <v>87</v>
      </c>
      <c r="I2277" s="23" t="s">
        <v>4805</v>
      </c>
      <c r="J2277" s="23">
        <f>IF(TRIM(B2277)="?",'Cleaning Summary'!$B$28,B2277)</f>
        <v>1997</v>
      </c>
      <c r="K2277" s="23" t="str">
        <f>IF(TRIM(C2277)="?",'Cleaning Summary'!$B$27,C2277)</f>
        <v>Dec</v>
      </c>
      <c r="L2277" s="23" t="str">
        <f>IF(TRIM(G2277)="?",'Cleaning Summary'!$B$40,G2277)</f>
        <v>tier - 1</v>
      </c>
      <c r="M2277" s="23" t="str">
        <f>IF(TRIM(H2277)="?",'Cleaning Summary'!$B$45,H2277)</f>
        <v>tier - 3</v>
      </c>
      <c r="N2277" s="23" t="str">
        <f>IF(TRIM(I2277)="?",'Cleaning Summary'!$B$29,I2277)</f>
        <v>R1013</v>
      </c>
      <c r="O2277" s="29">
        <f>DATE(J2277,MATCH(K2277,{"Jan","Feb","Mar","Apr","May","Jun","Jul","Aug","Sep","Oct","Nov","Dec"},0),D2277)</f>
        <v>35773</v>
      </c>
      <c r="P2277" s="23">
        <f>DATEDIF(O2277,'Cleaning Summary'!$B$62,"Y")</f>
        <v>25</v>
      </c>
    </row>
    <row r="2278" spans="1:16" x14ac:dyDescent="0.35">
      <c r="A2278" s="23" t="s">
        <v>251</v>
      </c>
      <c r="B2278" s="23">
        <v>1979</v>
      </c>
      <c r="C2278" s="23" t="s">
        <v>4804</v>
      </c>
      <c r="D2278" s="23">
        <v>3</v>
      </c>
      <c r="E2278" s="23">
        <v>3</v>
      </c>
      <c r="F2278" s="28">
        <v>42124.52</v>
      </c>
      <c r="G2278" s="23" t="s">
        <v>85</v>
      </c>
      <c r="H2278" s="23" t="s">
        <v>85</v>
      </c>
      <c r="I2278" s="23" t="s">
        <v>4805</v>
      </c>
      <c r="J2278" s="23">
        <f>IF(TRIM(B2278)="?",'Cleaning Summary'!$B$28,B2278)</f>
        <v>1979</v>
      </c>
      <c r="K2278" s="23" t="str">
        <f>IF(TRIM(C2278)="?",'Cleaning Summary'!$B$27,C2278)</f>
        <v>Jul</v>
      </c>
      <c r="L2278" s="23" t="str">
        <f>IF(TRIM(G2278)="?",'Cleaning Summary'!$B$40,G2278)</f>
        <v>tier - 1</v>
      </c>
      <c r="M2278" s="23" t="str">
        <f>IF(TRIM(H2278)="?",'Cleaning Summary'!$B$45,H2278)</f>
        <v>tier - 1</v>
      </c>
      <c r="N2278" s="23" t="str">
        <f>IF(TRIM(I2278)="?",'Cleaning Summary'!$B$29,I2278)</f>
        <v>R1013</v>
      </c>
      <c r="O2278" s="29">
        <f>DATE(J2278,MATCH(K2278,{"Jan","Feb","Mar","Apr","May","Jun","Jul","Aug","Sep","Oct","Nov","Dec"},0),D2278)</f>
        <v>29039</v>
      </c>
      <c r="P2278" s="23">
        <f>DATEDIF(O2278,'Cleaning Summary'!$B$62,"Y")</f>
        <v>43</v>
      </c>
    </row>
    <row r="2279" spans="1:16" x14ac:dyDescent="0.35">
      <c r="A2279" s="23" t="s">
        <v>249</v>
      </c>
      <c r="B2279" s="23">
        <v>1973</v>
      </c>
      <c r="C2279" s="23" t="s">
        <v>73</v>
      </c>
      <c r="D2279" s="23">
        <v>18</v>
      </c>
      <c r="E2279" s="23">
        <v>0</v>
      </c>
      <c r="F2279" s="28">
        <v>42188.15</v>
      </c>
      <c r="G2279" s="23" t="s">
        <v>85</v>
      </c>
      <c r="H2279" s="23" t="s">
        <v>85</v>
      </c>
      <c r="I2279" s="23" t="s">
        <v>4812</v>
      </c>
      <c r="J2279" s="23">
        <f>IF(TRIM(B2279)="?",'Cleaning Summary'!$B$28,B2279)</f>
        <v>1973</v>
      </c>
      <c r="K2279" s="23" t="str">
        <f>IF(TRIM(C2279)="?",'Cleaning Summary'!$B$27,C2279)</f>
        <v>Sep</v>
      </c>
      <c r="L2279" s="23" t="str">
        <f>IF(TRIM(G2279)="?",'Cleaning Summary'!$B$40,G2279)</f>
        <v>tier - 1</v>
      </c>
      <c r="M2279" s="23" t="str">
        <f>IF(TRIM(H2279)="?",'Cleaning Summary'!$B$45,H2279)</f>
        <v>tier - 1</v>
      </c>
      <c r="N2279" s="23" t="str">
        <f>IF(TRIM(I2279)="?",'Cleaning Summary'!$B$29,I2279)</f>
        <v>R1011</v>
      </c>
      <c r="O2279" s="29">
        <f>DATE(J2279,MATCH(K2279,{"Jan","Feb","Mar","Apr","May","Jun","Jul","Aug","Sep","Oct","Nov","Dec"},0),D2279)</f>
        <v>26925</v>
      </c>
      <c r="P2279" s="23">
        <f>DATEDIF(O2279,'Cleaning Summary'!$B$62,"Y")</f>
        <v>49</v>
      </c>
    </row>
    <row r="2280" spans="1:16" x14ac:dyDescent="0.35">
      <c r="A2280" s="23" t="s">
        <v>247</v>
      </c>
      <c r="B2280" s="23">
        <v>1975</v>
      </c>
      <c r="C2280" s="23" t="s">
        <v>4810</v>
      </c>
      <c r="D2280" s="23">
        <v>15</v>
      </c>
      <c r="E2280" s="23">
        <v>1</v>
      </c>
      <c r="F2280" s="28">
        <v>42211.14</v>
      </c>
      <c r="G2280" s="23" t="s">
        <v>85</v>
      </c>
      <c r="H2280" s="23" t="s">
        <v>87</v>
      </c>
      <c r="I2280" s="23" t="s">
        <v>4805</v>
      </c>
      <c r="J2280" s="23">
        <f>IF(TRIM(B2280)="?",'Cleaning Summary'!$B$28,B2280)</f>
        <v>1975</v>
      </c>
      <c r="K2280" s="23" t="str">
        <f>IF(TRIM(C2280)="?",'Cleaning Summary'!$B$27,C2280)</f>
        <v>Aug</v>
      </c>
      <c r="L2280" s="23" t="str">
        <f>IF(TRIM(G2280)="?",'Cleaning Summary'!$B$40,G2280)</f>
        <v>tier - 1</v>
      </c>
      <c r="M2280" s="23" t="str">
        <f>IF(TRIM(H2280)="?",'Cleaning Summary'!$B$45,H2280)</f>
        <v>tier - 3</v>
      </c>
      <c r="N2280" s="23" t="str">
        <f>IF(TRIM(I2280)="?",'Cleaning Summary'!$B$29,I2280)</f>
        <v>R1013</v>
      </c>
      <c r="O2280" s="29">
        <f>DATE(J2280,MATCH(K2280,{"Jan","Feb","Mar","Apr","May","Jun","Jul","Aug","Sep","Oct","Nov","Dec"},0),D2280)</f>
        <v>27621</v>
      </c>
      <c r="P2280" s="23">
        <f>DATEDIF(O2280,'Cleaning Summary'!$B$62,"Y")</f>
        <v>47</v>
      </c>
    </row>
    <row r="2281" spans="1:16" x14ac:dyDescent="0.35">
      <c r="A2281" s="23" t="s">
        <v>245</v>
      </c>
      <c r="B2281" s="23">
        <v>1967</v>
      </c>
      <c r="C2281" s="23" t="s">
        <v>4807</v>
      </c>
      <c r="D2281" s="23">
        <v>28</v>
      </c>
      <c r="E2281" s="23">
        <v>0</v>
      </c>
      <c r="F2281" s="28">
        <v>42303.69</v>
      </c>
      <c r="G2281" s="23" t="s">
        <v>85</v>
      </c>
      <c r="H2281" s="23" t="s">
        <v>86</v>
      </c>
      <c r="I2281" s="23" t="s">
        <v>4815</v>
      </c>
      <c r="J2281" s="23">
        <f>IF(TRIM(B2281)="?",'Cleaning Summary'!$B$28,B2281)</f>
        <v>1967</v>
      </c>
      <c r="K2281" s="23" t="str">
        <f>IF(TRIM(C2281)="?",'Cleaning Summary'!$B$27,C2281)</f>
        <v>Jun</v>
      </c>
      <c r="L2281" s="23" t="str">
        <f>IF(TRIM(G2281)="?",'Cleaning Summary'!$B$40,G2281)</f>
        <v>tier - 1</v>
      </c>
      <c r="M2281" s="23" t="str">
        <f>IF(TRIM(H2281)="?",'Cleaning Summary'!$B$45,H2281)</f>
        <v>tier - 2</v>
      </c>
      <c r="N2281" s="23" t="str">
        <f>IF(TRIM(I2281)="?",'Cleaning Summary'!$B$29,I2281)</f>
        <v>R1016</v>
      </c>
      <c r="O2281" s="29">
        <f>DATE(J2281,MATCH(K2281,{"Jan","Feb","Mar","Apr","May","Jun","Jul","Aug","Sep","Oct","Nov","Dec"},0),D2281)</f>
        <v>24651</v>
      </c>
      <c r="P2281" s="23">
        <f>DATEDIF(O2281,'Cleaning Summary'!$B$62,"Y")</f>
        <v>55</v>
      </c>
    </row>
    <row r="2282" spans="1:16" x14ac:dyDescent="0.35">
      <c r="A2282" s="23" t="s">
        <v>243</v>
      </c>
      <c r="B2282" s="23">
        <v>1968</v>
      </c>
      <c r="C2282" s="23" t="s">
        <v>4810</v>
      </c>
      <c r="D2282" s="23">
        <v>3</v>
      </c>
      <c r="E2282" s="23">
        <v>0</v>
      </c>
      <c r="F2282" s="28">
        <v>42478.6</v>
      </c>
      <c r="G2282" s="23" t="s">
        <v>85</v>
      </c>
      <c r="H2282" s="23" t="s">
        <v>86</v>
      </c>
      <c r="I2282" s="23" t="s">
        <v>4812</v>
      </c>
      <c r="J2282" s="23">
        <f>IF(TRIM(B2282)="?",'Cleaning Summary'!$B$28,B2282)</f>
        <v>1968</v>
      </c>
      <c r="K2282" s="23" t="str">
        <f>IF(TRIM(C2282)="?",'Cleaning Summary'!$B$27,C2282)</f>
        <v>Aug</v>
      </c>
      <c r="L2282" s="23" t="str">
        <f>IF(TRIM(G2282)="?",'Cleaning Summary'!$B$40,G2282)</f>
        <v>tier - 1</v>
      </c>
      <c r="M2282" s="23" t="str">
        <f>IF(TRIM(H2282)="?",'Cleaning Summary'!$B$45,H2282)</f>
        <v>tier - 2</v>
      </c>
      <c r="N2282" s="23" t="str">
        <f>IF(TRIM(I2282)="?",'Cleaning Summary'!$B$29,I2282)</f>
        <v>R1011</v>
      </c>
      <c r="O2282" s="29">
        <f>DATE(J2282,MATCH(K2282,{"Jan","Feb","Mar","Apr","May","Jun","Jul","Aug","Sep","Oct","Nov","Dec"},0),D2282)</f>
        <v>25053</v>
      </c>
      <c r="P2282" s="23">
        <f>DATEDIF(O2282,'Cleaning Summary'!$B$62,"Y")</f>
        <v>54</v>
      </c>
    </row>
    <row r="2283" spans="1:16" x14ac:dyDescent="0.35">
      <c r="A2283" s="23" t="s">
        <v>241</v>
      </c>
      <c r="B2283" s="23">
        <v>1967</v>
      </c>
      <c r="C2283" s="23" t="s">
        <v>4807</v>
      </c>
      <c r="D2283" s="23">
        <v>27</v>
      </c>
      <c r="E2283" s="23">
        <v>0</v>
      </c>
      <c r="F2283" s="28">
        <v>42538.720000000001</v>
      </c>
      <c r="G2283" s="23" t="s">
        <v>85</v>
      </c>
      <c r="H2283" s="23" t="s">
        <v>87</v>
      </c>
      <c r="I2283" s="23" t="s">
        <v>4812</v>
      </c>
      <c r="J2283" s="23">
        <f>IF(TRIM(B2283)="?",'Cleaning Summary'!$B$28,B2283)</f>
        <v>1967</v>
      </c>
      <c r="K2283" s="23" t="str">
        <f>IF(TRIM(C2283)="?",'Cleaning Summary'!$B$27,C2283)</f>
        <v>Jun</v>
      </c>
      <c r="L2283" s="23" t="str">
        <f>IF(TRIM(G2283)="?",'Cleaning Summary'!$B$40,G2283)</f>
        <v>tier - 1</v>
      </c>
      <c r="M2283" s="23" t="str">
        <f>IF(TRIM(H2283)="?",'Cleaning Summary'!$B$45,H2283)</f>
        <v>tier - 3</v>
      </c>
      <c r="N2283" s="23" t="str">
        <f>IF(TRIM(I2283)="?",'Cleaning Summary'!$B$29,I2283)</f>
        <v>R1011</v>
      </c>
      <c r="O2283" s="29">
        <f>DATE(J2283,MATCH(K2283,{"Jan","Feb","Mar","Apr","May","Jun","Jul","Aug","Sep","Oct","Nov","Dec"},0),D2283)</f>
        <v>24650</v>
      </c>
      <c r="P2283" s="23">
        <f>DATEDIF(O2283,'Cleaning Summary'!$B$62,"Y")</f>
        <v>55</v>
      </c>
    </row>
    <row r="2284" spans="1:16" x14ac:dyDescent="0.35">
      <c r="A2284" s="23" t="s">
        <v>239</v>
      </c>
      <c r="B2284" s="23">
        <v>1979</v>
      </c>
      <c r="C2284" s="23" t="s">
        <v>4809</v>
      </c>
      <c r="D2284" s="23">
        <v>27</v>
      </c>
      <c r="E2284" s="23">
        <v>2</v>
      </c>
      <c r="F2284" s="28">
        <v>42560.43</v>
      </c>
      <c r="G2284" s="23" t="s">
        <v>85</v>
      </c>
      <c r="H2284" s="23" t="s">
        <v>87</v>
      </c>
      <c r="I2284" s="23" t="s">
        <v>4805</v>
      </c>
      <c r="J2284" s="23">
        <f>IF(TRIM(B2284)="?",'Cleaning Summary'!$B$28,B2284)</f>
        <v>1979</v>
      </c>
      <c r="K2284" s="23" t="str">
        <f>IF(TRIM(C2284)="?",'Cleaning Summary'!$B$27,C2284)</f>
        <v>Dec</v>
      </c>
      <c r="L2284" s="23" t="str">
        <f>IF(TRIM(G2284)="?",'Cleaning Summary'!$B$40,G2284)</f>
        <v>tier - 1</v>
      </c>
      <c r="M2284" s="23" t="str">
        <f>IF(TRIM(H2284)="?",'Cleaning Summary'!$B$45,H2284)</f>
        <v>tier - 3</v>
      </c>
      <c r="N2284" s="23" t="str">
        <f>IF(TRIM(I2284)="?",'Cleaning Summary'!$B$29,I2284)</f>
        <v>R1013</v>
      </c>
      <c r="O2284" s="29">
        <f>DATE(J2284,MATCH(K2284,{"Jan","Feb","Mar","Apr","May","Jun","Jul","Aug","Sep","Oct","Nov","Dec"},0),D2284)</f>
        <v>29216</v>
      </c>
      <c r="P2284" s="23">
        <f>DATEDIF(O2284,'Cleaning Summary'!$B$62,"Y")</f>
        <v>43</v>
      </c>
    </row>
    <row r="2285" spans="1:16" x14ac:dyDescent="0.35">
      <c r="A2285" s="23" t="s">
        <v>237</v>
      </c>
      <c r="B2285" s="23">
        <v>1971</v>
      </c>
      <c r="C2285" s="23" t="s">
        <v>4806</v>
      </c>
      <c r="D2285" s="23">
        <v>3</v>
      </c>
      <c r="E2285" s="23">
        <v>0</v>
      </c>
      <c r="F2285" s="28">
        <v>42644.2</v>
      </c>
      <c r="G2285" s="23" t="s">
        <v>85</v>
      </c>
      <c r="H2285" s="23" t="s">
        <v>87</v>
      </c>
      <c r="I2285" s="23" t="s">
        <v>4812</v>
      </c>
      <c r="J2285" s="23">
        <f>IF(TRIM(B2285)="?",'Cleaning Summary'!$B$28,B2285)</f>
        <v>1971</v>
      </c>
      <c r="K2285" s="23" t="str">
        <f>IF(TRIM(C2285)="?",'Cleaning Summary'!$B$27,C2285)</f>
        <v>Nov</v>
      </c>
      <c r="L2285" s="23" t="str">
        <f>IF(TRIM(G2285)="?",'Cleaning Summary'!$B$40,G2285)</f>
        <v>tier - 1</v>
      </c>
      <c r="M2285" s="23" t="str">
        <f>IF(TRIM(H2285)="?",'Cleaning Summary'!$B$45,H2285)</f>
        <v>tier - 3</v>
      </c>
      <c r="N2285" s="23" t="str">
        <f>IF(TRIM(I2285)="?",'Cleaning Summary'!$B$29,I2285)</f>
        <v>R1011</v>
      </c>
      <c r="O2285" s="29">
        <f>DATE(J2285,MATCH(K2285,{"Jan","Feb","Mar","Apr","May","Jun","Jul","Aug","Sep","Oct","Nov","Dec"},0),D2285)</f>
        <v>26240</v>
      </c>
      <c r="P2285" s="23">
        <f>DATEDIF(O2285,'Cleaning Summary'!$B$62,"Y")</f>
        <v>51</v>
      </c>
    </row>
    <row r="2286" spans="1:16" x14ac:dyDescent="0.35">
      <c r="A2286" s="23" t="s">
        <v>235</v>
      </c>
      <c r="B2286" s="23">
        <v>1977</v>
      </c>
      <c r="C2286" s="23" t="s">
        <v>4811</v>
      </c>
      <c r="D2286" s="23">
        <v>21</v>
      </c>
      <c r="E2286" s="23">
        <v>2</v>
      </c>
      <c r="F2286" s="28">
        <v>42760.5</v>
      </c>
      <c r="G2286" s="23" t="s">
        <v>85</v>
      </c>
      <c r="H2286" s="23" t="s">
        <v>86</v>
      </c>
      <c r="I2286" s="23" t="s">
        <v>4808</v>
      </c>
      <c r="J2286" s="23">
        <f>IF(TRIM(B2286)="?",'Cleaning Summary'!$B$28,B2286)</f>
        <v>1977</v>
      </c>
      <c r="K2286" s="23" t="str">
        <f>IF(TRIM(C2286)="?",'Cleaning Summary'!$B$27,C2286)</f>
        <v>Oct</v>
      </c>
      <c r="L2286" s="23" t="str">
        <f>IF(TRIM(G2286)="?",'Cleaning Summary'!$B$40,G2286)</f>
        <v>tier - 1</v>
      </c>
      <c r="M2286" s="23" t="str">
        <f>IF(TRIM(H2286)="?",'Cleaning Summary'!$B$45,H2286)</f>
        <v>tier - 2</v>
      </c>
      <c r="N2286" s="23" t="str">
        <f>IF(TRIM(I2286)="?",'Cleaning Summary'!$B$29,I2286)</f>
        <v>R1012</v>
      </c>
      <c r="O2286" s="29">
        <f>DATE(J2286,MATCH(K2286,{"Jan","Feb","Mar","Apr","May","Jun","Jul","Aug","Sep","Oct","Nov","Dec"},0),D2286)</f>
        <v>28419</v>
      </c>
      <c r="P2286" s="23">
        <f>DATEDIF(O2286,'Cleaning Summary'!$B$62,"Y")</f>
        <v>45</v>
      </c>
    </row>
    <row r="2287" spans="1:16" x14ac:dyDescent="0.35">
      <c r="A2287" s="23" t="s">
        <v>233</v>
      </c>
      <c r="B2287" s="23">
        <v>1965</v>
      </c>
      <c r="C2287" s="23" t="s">
        <v>4811</v>
      </c>
      <c r="D2287" s="23">
        <v>29</v>
      </c>
      <c r="E2287" s="23">
        <v>0</v>
      </c>
      <c r="F2287" s="28">
        <v>42764.12</v>
      </c>
      <c r="G2287" s="23" t="s">
        <v>85</v>
      </c>
      <c r="H2287" s="23" t="s">
        <v>86</v>
      </c>
      <c r="I2287" s="23" t="s">
        <v>4812</v>
      </c>
      <c r="J2287" s="23">
        <f>IF(TRIM(B2287)="?",'Cleaning Summary'!$B$28,B2287)</f>
        <v>1965</v>
      </c>
      <c r="K2287" s="23" t="str">
        <f>IF(TRIM(C2287)="?",'Cleaning Summary'!$B$27,C2287)</f>
        <v>Oct</v>
      </c>
      <c r="L2287" s="23" t="str">
        <f>IF(TRIM(G2287)="?",'Cleaning Summary'!$B$40,G2287)</f>
        <v>tier - 1</v>
      </c>
      <c r="M2287" s="23" t="str">
        <f>IF(TRIM(H2287)="?",'Cleaning Summary'!$B$45,H2287)</f>
        <v>tier - 2</v>
      </c>
      <c r="N2287" s="23" t="str">
        <f>IF(TRIM(I2287)="?",'Cleaning Summary'!$B$29,I2287)</f>
        <v>R1011</v>
      </c>
      <c r="O2287" s="29">
        <f>DATE(J2287,MATCH(K2287,{"Jan","Feb","Mar","Apr","May","Jun","Jul","Aug","Sep","Oct","Nov","Dec"},0),D2287)</f>
        <v>24044</v>
      </c>
      <c r="P2287" s="23">
        <f>DATEDIF(O2287,'Cleaning Summary'!$B$62,"Y")</f>
        <v>57</v>
      </c>
    </row>
    <row r="2288" spans="1:16" x14ac:dyDescent="0.35">
      <c r="A2288" s="23" t="s">
        <v>231</v>
      </c>
      <c r="B2288" s="23">
        <v>1972</v>
      </c>
      <c r="C2288" s="23" t="s">
        <v>73</v>
      </c>
      <c r="D2288" s="23">
        <v>10</v>
      </c>
      <c r="E2288" s="23">
        <v>2</v>
      </c>
      <c r="F2288" s="28">
        <v>42856.84</v>
      </c>
      <c r="G2288" s="23" t="s">
        <v>85</v>
      </c>
      <c r="H2288" s="23" t="s">
        <v>85</v>
      </c>
      <c r="I2288" s="23" t="s">
        <v>4812</v>
      </c>
      <c r="J2288" s="23">
        <f>IF(TRIM(B2288)="?",'Cleaning Summary'!$B$28,B2288)</f>
        <v>1972</v>
      </c>
      <c r="K2288" s="23" t="str">
        <f>IF(TRIM(C2288)="?",'Cleaning Summary'!$B$27,C2288)</f>
        <v>Sep</v>
      </c>
      <c r="L2288" s="23" t="str">
        <f>IF(TRIM(G2288)="?",'Cleaning Summary'!$B$40,G2288)</f>
        <v>tier - 1</v>
      </c>
      <c r="M2288" s="23" t="str">
        <f>IF(TRIM(H2288)="?",'Cleaning Summary'!$B$45,H2288)</f>
        <v>tier - 1</v>
      </c>
      <c r="N2288" s="23" t="str">
        <f>IF(TRIM(I2288)="?",'Cleaning Summary'!$B$29,I2288)</f>
        <v>R1011</v>
      </c>
      <c r="O2288" s="29">
        <f>DATE(J2288,MATCH(K2288,{"Jan","Feb","Mar","Apr","May","Jun","Jul","Aug","Sep","Oct","Nov","Dec"},0),D2288)</f>
        <v>26552</v>
      </c>
      <c r="P2288" s="23">
        <f>DATEDIF(O2288,'Cleaning Summary'!$B$62,"Y")</f>
        <v>50</v>
      </c>
    </row>
    <row r="2289" spans="1:16" x14ac:dyDescent="0.35">
      <c r="A2289" s="23" t="s">
        <v>229</v>
      </c>
      <c r="B2289" s="23">
        <v>1975</v>
      </c>
      <c r="C2289" s="23" t="s">
        <v>4811</v>
      </c>
      <c r="D2289" s="23">
        <v>23</v>
      </c>
      <c r="E2289" s="23">
        <v>1</v>
      </c>
      <c r="F2289" s="28">
        <v>42969.85</v>
      </c>
      <c r="G2289" s="23" t="s">
        <v>85</v>
      </c>
      <c r="H2289" s="23" t="s">
        <v>87</v>
      </c>
      <c r="I2289" s="23" t="s">
        <v>4805</v>
      </c>
      <c r="J2289" s="23">
        <f>IF(TRIM(B2289)="?",'Cleaning Summary'!$B$28,B2289)</f>
        <v>1975</v>
      </c>
      <c r="K2289" s="23" t="str">
        <f>IF(TRIM(C2289)="?",'Cleaning Summary'!$B$27,C2289)</f>
        <v>Oct</v>
      </c>
      <c r="L2289" s="23" t="str">
        <f>IF(TRIM(G2289)="?",'Cleaning Summary'!$B$40,G2289)</f>
        <v>tier - 1</v>
      </c>
      <c r="M2289" s="23" t="str">
        <f>IF(TRIM(H2289)="?",'Cleaning Summary'!$B$45,H2289)</f>
        <v>tier - 3</v>
      </c>
      <c r="N2289" s="23" t="str">
        <f>IF(TRIM(I2289)="?",'Cleaning Summary'!$B$29,I2289)</f>
        <v>R1013</v>
      </c>
      <c r="O2289" s="29">
        <f>DATE(J2289,MATCH(K2289,{"Jan","Feb","Mar","Apr","May","Jun","Jul","Aug","Sep","Oct","Nov","Dec"},0),D2289)</f>
        <v>27690</v>
      </c>
      <c r="P2289" s="23">
        <f>DATEDIF(O2289,'Cleaning Summary'!$B$62,"Y")</f>
        <v>47</v>
      </c>
    </row>
    <row r="2290" spans="1:16" x14ac:dyDescent="0.35">
      <c r="A2290" s="23" t="s">
        <v>227</v>
      </c>
      <c r="B2290" s="23">
        <v>1978</v>
      </c>
      <c r="C2290" s="23" t="s">
        <v>4806</v>
      </c>
      <c r="D2290" s="23">
        <v>4</v>
      </c>
      <c r="E2290" s="23">
        <v>0</v>
      </c>
      <c r="F2290" s="28">
        <v>42983.46</v>
      </c>
      <c r="G2290" s="23" t="s">
        <v>85</v>
      </c>
      <c r="H2290" s="23" t="s">
        <v>86</v>
      </c>
      <c r="I2290" s="23" t="s">
        <v>4808</v>
      </c>
      <c r="J2290" s="23">
        <f>IF(TRIM(B2290)="?",'Cleaning Summary'!$B$28,B2290)</f>
        <v>1978</v>
      </c>
      <c r="K2290" s="23" t="str">
        <f>IF(TRIM(C2290)="?",'Cleaning Summary'!$B$27,C2290)</f>
        <v>Nov</v>
      </c>
      <c r="L2290" s="23" t="str">
        <f>IF(TRIM(G2290)="?",'Cleaning Summary'!$B$40,G2290)</f>
        <v>tier - 1</v>
      </c>
      <c r="M2290" s="23" t="str">
        <f>IF(TRIM(H2290)="?",'Cleaning Summary'!$B$45,H2290)</f>
        <v>tier - 2</v>
      </c>
      <c r="N2290" s="23" t="str">
        <f>IF(TRIM(I2290)="?",'Cleaning Summary'!$B$29,I2290)</f>
        <v>R1012</v>
      </c>
      <c r="O2290" s="29">
        <f>DATE(J2290,MATCH(K2290,{"Jan","Feb","Mar","Apr","May","Jun","Jul","Aug","Sep","Oct","Nov","Dec"},0),D2290)</f>
        <v>28798</v>
      </c>
      <c r="P2290" s="23">
        <f>DATEDIF(O2290,'Cleaning Summary'!$B$62,"Y")</f>
        <v>44</v>
      </c>
    </row>
    <row r="2291" spans="1:16" x14ac:dyDescent="0.35">
      <c r="A2291" s="23" t="s">
        <v>225</v>
      </c>
      <c r="B2291" s="23">
        <v>1965</v>
      </c>
      <c r="C2291" s="23" t="s">
        <v>4806</v>
      </c>
      <c r="D2291" s="23">
        <v>29</v>
      </c>
      <c r="E2291" s="23">
        <v>0</v>
      </c>
      <c r="F2291" s="28">
        <v>43073.760000000002</v>
      </c>
      <c r="G2291" s="23" t="s">
        <v>86</v>
      </c>
      <c r="H2291" s="23" t="s">
        <v>86</v>
      </c>
      <c r="I2291" s="23" t="s">
        <v>4812</v>
      </c>
      <c r="J2291" s="23">
        <f>IF(TRIM(B2291)="?",'Cleaning Summary'!$B$28,B2291)</f>
        <v>1965</v>
      </c>
      <c r="K2291" s="23" t="str">
        <f>IF(TRIM(C2291)="?",'Cleaning Summary'!$B$27,C2291)</f>
        <v>Nov</v>
      </c>
      <c r="L2291" s="23" t="str">
        <f>IF(TRIM(G2291)="?",'Cleaning Summary'!$B$40,G2291)</f>
        <v>tier - 2</v>
      </c>
      <c r="M2291" s="23" t="str">
        <f>IF(TRIM(H2291)="?",'Cleaning Summary'!$B$45,H2291)</f>
        <v>tier - 2</v>
      </c>
      <c r="N2291" s="23" t="str">
        <f>IF(TRIM(I2291)="?",'Cleaning Summary'!$B$29,I2291)</f>
        <v>R1011</v>
      </c>
      <c r="O2291" s="29">
        <f>DATE(J2291,MATCH(K2291,{"Jan","Feb","Mar","Apr","May","Jun","Jul","Aug","Sep","Oct","Nov","Dec"},0),D2291)</f>
        <v>24075</v>
      </c>
      <c r="P2291" s="23">
        <f>DATEDIF(O2291,'Cleaning Summary'!$B$62,"Y")</f>
        <v>57</v>
      </c>
    </row>
    <row r="2292" spans="1:16" x14ac:dyDescent="0.35">
      <c r="A2292" s="23" t="s">
        <v>223</v>
      </c>
      <c r="B2292" s="23">
        <v>1969</v>
      </c>
      <c r="C2292" s="23" t="s">
        <v>4809</v>
      </c>
      <c r="D2292" s="23">
        <v>3</v>
      </c>
      <c r="E2292" s="23">
        <v>0</v>
      </c>
      <c r="F2292" s="28">
        <v>43254.42</v>
      </c>
      <c r="G2292" s="23" t="s">
        <v>86</v>
      </c>
      <c r="H2292" s="23" t="s">
        <v>86</v>
      </c>
      <c r="I2292" s="23" t="s">
        <v>4815</v>
      </c>
      <c r="J2292" s="23">
        <f>IF(TRIM(B2292)="?",'Cleaning Summary'!$B$28,B2292)</f>
        <v>1969</v>
      </c>
      <c r="K2292" s="23" t="str">
        <f>IF(TRIM(C2292)="?",'Cleaning Summary'!$B$27,C2292)</f>
        <v>Dec</v>
      </c>
      <c r="L2292" s="23" t="str">
        <f>IF(TRIM(G2292)="?",'Cleaning Summary'!$B$40,G2292)</f>
        <v>tier - 2</v>
      </c>
      <c r="M2292" s="23" t="str">
        <f>IF(TRIM(H2292)="?",'Cleaning Summary'!$B$45,H2292)</f>
        <v>tier - 2</v>
      </c>
      <c r="N2292" s="23" t="str">
        <f>IF(TRIM(I2292)="?",'Cleaning Summary'!$B$29,I2292)</f>
        <v>R1016</v>
      </c>
      <c r="O2292" s="29">
        <f>DATE(J2292,MATCH(K2292,{"Jan","Feb","Mar","Apr","May","Jun","Jul","Aug","Sep","Oct","Nov","Dec"},0),D2292)</f>
        <v>25540</v>
      </c>
      <c r="P2292" s="23">
        <f>DATEDIF(O2292,'Cleaning Summary'!$B$62,"Y")</f>
        <v>53</v>
      </c>
    </row>
    <row r="2293" spans="1:16" x14ac:dyDescent="0.35">
      <c r="A2293" s="23" t="s">
        <v>221</v>
      </c>
      <c r="B2293" s="23">
        <v>1965</v>
      </c>
      <c r="C2293" s="23" t="s">
        <v>4810</v>
      </c>
      <c r="D2293" s="23">
        <v>22</v>
      </c>
      <c r="E2293" s="23">
        <v>0</v>
      </c>
      <c r="F2293" s="28">
        <v>43578.94</v>
      </c>
      <c r="G2293" s="23" t="s">
        <v>86</v>
      </c>
      <c r="H2293" s="23" t="s">
        <v>86</v>
      </c>
      <c r="I2293" s="23" t="s">
        <v>4808</v>
      </c>
      <c r="J2293" s="23">
        <f>IF(TRIM(B2293)="?",'Cleaning Summary'!$B$28,B2293)</f>
        <v>1965</v>
      </c>
      <c r="K2293" s="23" t="str">
        <f>IF(TRIM(C2293)="?",'Cleaning Summary'!$B$27,C2293)</f>
        <v>Aug</v>
      </c>
      <c r="L2293" s="23" t="str">
        <f>IF(TRIM(G2293)="?",'Cleaning Summary'!$B$40,G2293)</f>
        <v>tier - 2</v>
      </c>
      <c r="M2293" s="23" t="str">
        <f>IF(TRIM(H2293)="?",'Cleaning Summary'!$B$45,H2293)</f>
        <v>tier - 2</v>
      </c>
      <c r="N2293" s="23" t="str">
        <f>IF(TRIM(I2293)="?",'Cleaning Summary'!$B$29,I2293)</f>
        <v>R1012</v>
      </c>
      <c r="O2293" s="29">
        <f>DATE(J2293,MATCH(K2293,{"Jan","Feb","Mar","Apr","May","Jun","Jul","Aug","Sep","Oct","Nov","Dec"},0),D2293)</f>
        <v>23976</v>
      </c>
      <c r="P2293" s="23">
        <f>DATEDIF(O2293,'Cleaning Summary'!$B$62,"Y")</f>
        <v>57</v>
      </c>
    </row>
    <row r="2294" spans="1:16" x14ac:dyDescent="0.35">
      <c r="A2294" s="23" t="s">
        <v>219</v>
      </c>
      <c r="B2294" s="23">
        <v>1986</v>
      </c>
      <c r="C2294" s="23" t="s">
        <v>4809</v>
      </c>
      <c r="D2294" s="23">
        <v>29</v>
      </c>
      <c r="E2294" s="23">
        <v>3</v>
      </c>
      <c r="F2294" s="28">
        <v>43753.34</v>
      </c>
      <c r="G2294" s="23" t="s">
        <v>86</v>
      </c>
      <c r="H2294" s="23" t="s">
        <v>85</v>
      </c>
      <c r="I2294" s="23" t="s">
        <v>4813</v>
      </c>
      <c r="J2294" s="23">
        <f>IF(TRIM(B2294)="?",'Cleaning Summary'!$B$28,B2294)</f>
        <v>1986</v>
      </c>
      <c r="K2294" s="23" t="str">
        <f>IF(TRIM(C2294)="?",'Cleaning Summary'!$B$27,C2294)</f>
        <v>Dec</v>
      </c>
      <c r="L2294" s="23" t="str">
        <f>IF(TRIM(G2294)="?",'Cleaning Summary'!$B$40,G2294)</f>
        <v>tier - 2</v>
      </c>
      <c r="M2294" s="23" t="str">
        <f>IF(TRIM(H2294)="?",'Cleaning Summary'!$B$45,H2294)</f>
        <v>tier - 1</v>
      </c>
      <c r="N2294" s="23" t="str">
        <f>IF(TRIM(I2294)="?",'Cleaning Summary'!$B$29,I2294)</f>
        <v>R1015</v>
      </c>
      <c r="O2294" s="29">
        <f>DATE(J2294,MATCH(K2294,{"Jan","Feb","Mar","Apr","May","Jun","Jul","Aug","Sep","Oct","Nov","Dec"},0),D2294)</f>
        <v>31775</v>
      </c>
      <c r="P2294" s="23">
        <f>DATEDIF(O2294,'Cleaning Summary'!$B$62,"Y")</f>
        <v>36</v>
      </c>
    </row>
    <row r="2295" spans="1:16" x14ac:dyDescent="0.35">
      <c r="A2295" s="23" t="s">
        <v>217</v>
      </c>
      <c r="B2295" s="23">
        <v>1966</v>
      </c>
      <c r="C2295" s="23" t="s">
        <v>4811</v>
      </c>
      <c r="D2295" s="23">
        <v>25</v>
      </c>
      <c r="E2295" s="23">
        <v>2</v>
      </c>
      <c r="F2295" s="28">
        <v>43813.87</v>
      </c>
      <c r="G2295" s="23" t="s">
        <v>86</v>
      </c>
      <c r="H2295" s="23" t="s">
        <v>86</v>
      </c>
      <c r="I2295" s="23" t="s">
        <v>4805</v>
      </c>
      <c r="J2295" s="23">
        <f>IF(TRIM(B2295)="?",'Cleaning Summary'!$B$28,B2295)</f>
        <v>1966</v>
      </c>
      <c r="K2295" s="23" t="str">
        <f>IF(TRIM(C2295)="?",'Cleaning Summary'!$B$27,C2295)</f>
        <v>Oct</v>
      </c>
      <c r="L2295" s="23" t="str">
        <f>IF(TRIM(G2295)="?",'Cleaning Summary'!$B$40,G2295)</f>
        <v>tier - 2</v>
      </c>
      <c r="M2295" s="23" t="str">
        <f>IF(TRIM(H2295)="?",'Cleaning Summary'!$B$45,H2295)</f>
        <v>tier - 2</v>
      </c>
      <c r="N2295" s="23" t="str">
        <f>IF(TRIM(I2295)="?",'Cleaning Summary'!$B$29,I2295)</f>
        <v>R1013</v>
      </c>
      <c r="O2295" s="29">
        <f>DATE(J2295,MATCH(K2295,{"Jan","Feb","Mar","Apr","May","Jun","Jul","Aug","Sep","Oct","Nov","Dec"},0),D2295)</f>
        <v>24405</v>
      </c>
      <c r="P2295" s="23">
        <f>DATEDIF(O2295,'Cleaning Summary'!$B$62,"Y")</f>
        <v>56</v>
      </c>
    </row>
    <row r="2296" spans="1:16" x14ac:dyDescent="0.35">
      <c r="A2296" s="23" t="s">
        <v>215</v>
      </c>
      <c r="B2296" s="23">
        <v>1966</v>
      </c>
      <c r="C2296" s="23" t="s">
        <v>4804</v>
      </c>
      <c r="D2296" s="23">
        <v>2</v>
      </c>
      <c r="E2296" s="23">
        <v>0</v>
      </c>
      <c r="F2296" s="28">
        <v>43817.45</v>
      </c>
      <c r="G2296" s="23" t="s">
        <v>86</v>
      </c>
      <c r="H2296" s="23" t="s">
        <v>87</v>
      </c>
      <c r="I2296" s="23" t="s">
        <v>4808</v>
      </c>
      <c r="J2296" s="23">
        <f>IF(TRIM(B2296)="?",'Cleaning Summary'!$B$28,B2296)</f>
        <v>1966</v>
      </c>
      <c r="K2296" s="23" t="str">
        <f>IF(TRIM(C2296)="?",'Cleaning Summary'!$B$27,C2296)</f>
        <v>Jul</v>
      </c>
      <c r="L2296" s="23" t="str">
        <f>IF(TRIM(G2296)="?",'Cleaning Summary'!$B$40,G2296)</f>
        <v>tier - 2</v>
      </c>
      <c r="M2296" s="23" t="str">
        <f>IF(TRIM(H2296)="?",'Cleaning Summary'!$B$45,H2296)</f>
        <v>tier - 3</v>
      </c>
      <c r="N2296" s="23" t="str">
        <f>IF(TRIM(I2296)="?",'Cleaning Summary'!$B$29,I2296)</f>
        <v>R1012</v>
      </c>
      <c r="O2296" s="29">
        <f>DATE(J2296,MATCH(K2296,{"Jan","Feb","Mar","Apr","May","Jun","Jul","Aug","Sep","Oct","Nov","Dec"},0),D2296)</f>
        <v>24290</v>
      </c>
      <c r="P2296" s="23">
        <f>DATEDIF(O2296,'Cleaning Summary'!$B$62,"Y")</f>
        <v>56</v>
      </c>
    </row>
    <row r="2297" spans="1:16" x14ac:dyDescent="0.35">
      <c r="A2297" s="23" t="s">
        <v>213</v>
      </c>
      <c r="B2297" s="23">
        <v>1980</v>
      </c>
      <c r="C2297" s="23" t="s">
        <v>4806</v>
      </c>
      <c r="D2297" s="23">
        <v>10</v>
      </c>
      <c r="E2297" s="23">
        <v>2</v>
      </c>
      <c r="F2297" s="28">
        <v>43896.38</v>
      </c>
      <c r="G2297" s="23" t="s">
        <v>86</v>
      </c>
      <c r="H2297" s="23" t="s">
        <v>85</v>
      </c>
      <c r="I2297" s="23" t="s">
        <v>4805</v>
      </c>
      <c r="J2297" s="23">
        <f>IF(TRIM(B2297)="?",'Cleaning Summary'!$B$28,B2297)</f>
        <v>1980</v>
      </c>
      <c r="K2297" s="23" t="str">
        <f>IF(TRIM(C2297)="?",'Cleaning Summary'!$B$27,C2297)</f>
        <v>Nov</v>
      </c>
      <c r="L2297" s="23" t="str">
        <f>IF(TRIM(G2297)="?",'Cleaning Summary'!$B$40,G2297)</f>
        <v>tier - 2</v>
      </c>
      <c r="M2297" s="23" t="str">
        <f>IF(TRIM(H2297)="?",'Cleaning Summary'!$B$45,H2297)</f>
        <v>tier - 1</v>
      </c>
      <c r="N2297" s="23" t="str">
        <f>IF(TRIM(I2297)="?",'Cleaning Summary'!$B$29,I2297)</f>
        <v>R1013</v>
      </c>
      <c r="O2297" s="29">
        <f>DATE(J2297,MATCH(K2297,{"Jan","Feb","Mar","Apr","May","Jun","Jul","Aug","Sep","Oct","Nov","Dec"},0),D2297)</f>
        <v>29535</v>
      </c>
      <c r="P2297" s="23">
        <f>DATEDIF(O2297,'Cleaning Summary'!$B$62,"Y")</f>
        <v>42</v>
      </c>
    </row>
    <row r="2298" spans="1:16" x14ac:dyDescent="0.35">
      <c r="A2298" s="23" t="s">
        <v>211</v>
      </c>
      <c r="B2298" s="23">
        <v>1966</v>
      </c>
      <c r="C2298" s="23" t="s">
        <v>4811</v>
      </c>
      <c r="D2298" s="23">
        <v>5</v>
      </c>
      <c r="E2298" s="23">
        <v>0</v>
      </c>
      <c r="F2298" s="28">
        <v>43921.18</v>
      </c>
      <c r="G2298" s="23" t="s">
        <v>86</v>
      </c>
      <c r="H2298" s="23" t="s">
        <v>86</v>
      </c>
      <c r="I2298" s="23" t="s">
        <v>4808</v>
      </c>
      <c r="J2298" s="23">
        <f>IF(TRIM(B2298)="?",'Cleaning Summary'!$B$28,B2298)</f>
        <v>1966</v>
      </c>
      <c r="K2298" s="23" t="str">
        <f>IF(TRIM(C2298)="?",'Cleaning Summary'!$B$27,C2298)</f>
        <v>Oct</v>
      </c>
      <c r="L2298" s="23" t="str">
        <f>IF(TRIM(G2298)="?",'Cleaning Summary'!$B$40,G2298)</f>
        <v>tier - 2</v>
      </c>
      <c r="M2298" s="23" t="str">
        <f>IF(TRIM(H2298)="?",'Cleaning Summary'!$B$45,H2298)</f>
        <v>tier - 2</v>
      </c>
      <c r="N2298" s="23" t="str">
        <f>IF(TRIM(I2298)="?",'Cleaning Summary'!$B$29,I2298)</f>
        <v>R1012</v>
      </c>
      <c r="O2298" s="29">
        <f>DATE(J2298,MATCH(K2298,{"Jan","Feb","Mar","Apr","May","Jun","Jul","Aug","Sep","Oct","Nov","Dec"},0),D2298)</f>
        <v>24385</v>
      </c>
      <c r="P2298" s="23">
        <f>DATEDIF(O2298,'Cleaning Summary'!$B$62,"Y")</f>
        <v>56</v>
      </c>
    </row>
    <row r="2299" spans="1:16" x14ac:dyDescent="0.35">
      <c r="A2299" s="23" t="s">
        <v>209</v>
      </c>
      <c r="B2299" s="23">
        <v>1988</v>
      </c>
      <c r="C2299" s="23" t="s">
        <v>4804</v>
      </c>
      <c r="D2299" s="23">
        <v>16</v>
      </c>
      <c r="E2299" s="23">
        <v>1</v>
      </c>
      <c r="F2299" s="28">
        <v>43943.88</v>
      </c>
      <c r="G2299" s="23" t="s">
        <v>86</v>
      </c>
      <c r="H2299" s="23" t="s">
        <v>85</v>
      </c>
      <c r="I2299" s="23" t="s">
        <v>4808</v>
      </c>
      <c r="J2299" s="23">
        <f>IF(TRIM(B2299)="?",'Cleaning Summary'!$B$28,B2299)</f>
        <v>1988</v>
      </c>
      <c r="K2299" s="23" t="str">
        <f>IF(TRIM(C2299)="?",'Cleaning Summary'!$B$27,C2299)</f>
        <v>Jul</v>
      </c>
      <c r="L2299" s="23" t="str">
        <f>IF(TRIM(G2299)="?",'Cleaning Summary'!$B$40,G2299)</f>
        <v>tier - 2</v>
      </c>
      <c r="M2299" s="23" t="str">
        <f>IF(TRIM(H2299)="?",'Cleaning Summary'!$B$45,H2299)</f>
        <v>tier - 1</v>
      </c>
      <c r="N2299" s="23" t="str">
        <f>IF(TRIM(I2299)="?",'Cleaning Summary'!$B$29,I2299)</f>
        <v>R1012</v>
      </c>
      <c r="O2299" s="29">
        <f>DATE(J2299,MATCH(K2299,{"Jan","Feb","Mar","Apr","May","Jun","Jul","Aug","Sep","Oct","Nov","Dec"},0),D2299)</f>
        <v>32340</v>
      </c>
      <c r="P2299" s="23">
        <f>DATEDIF(O2299,'Cleaning Summary'!$B$62,"Y")</f>
        <v>34</v>
      </c>
    </row>
    <row r="2300" spans="1:16" x14ac:dyDescent="0.35">
      <c r="A2300" s="23" t="s">
        <v>207</v>
      </c>
      <c r="B2300" s="23">
        <v>1975</v>
      </c>
      <c r="C2300" s="23" t="s">
        <v>4807</v>
      </c>
      <c r="D2300" s="23">
        <v>1</v>
      </c>
      <c r="E2300" s="23">
        <v>2</v>
      </c>
      <c r="F2300" s="28">
        <v>44202.65</v>
      </c>
      <c r="G2300" s="23" t="s">
        <v>86</v>
      </c>
      <c r="H2300" s="23" t="s">
        <v>86</v>
      </c>
      <c r="I2300" s="23" t="s">
        <v>4805</v>
      </c>
      <c r="J2300" s="23">
        <f>IF(TRIM(B2300)="?",'Cleaning Summary'!$B$28,B2300)</f>
        <v>1975</v>
      </c>
      <c r="K2300" s="23" t="str">
        <f>IF(TRIM(C2300)="?",'Cleaning Summary'!$B$27,C2300)</f>
        <v>Jun</v>
      </c>
      <c r="L2300" s="23" t="str">
        <f>IF(TRIM(G2300)="?",'Cleaning Summary'!$B$40,G2300)</f>
        <v>tier - 2</v>
      </c>
      <c r="M2300" s="23" t="str">
        <f>IF(TRIM(H2300)="?",'Cleaning Summary'!$B$45,H2300)</f>
        <v>tier - 2</v>
      </c>
      <c r="N2300" s="23" t="str">
        <f>IF(TRIM(I2300)="?",'Cleaning Summary'!$B$29,I2300)</f>
        <v>R1013</v>
      </c>
      <c r="O2300" s="29">
        <f>DATE(J2300,MATCH(K2300,{"Jan","Feb","Mar","Apr","May","Jun","Jul","Aug","Sep","Oct","Nov","Dec"},0),D2300)</f>
        <v>27546</v>
      </c>
      <c r="P2300" s="23">
        <f>DATEDIF(O2300,'Cleaning Summary'!$B$62,"Y")</f>
        <v>48</v>
      </c>
    </row>
    <row r="2301" spans="1:16" x14ac:dyDescent="0.35">
      <c r="A2301" s="23" t="s">
        <v>205</v>
      </c>
      <c r="B2301" s="23">
        <v>1968</v>
      </c>
      <c r="C2301" s="23" t="s">
        <v>4806</v>
      </c>
      <c r="D2301" s="23">
        <v>24</v>
      </c>
      <c r="E2301" s="23">
        <v>2</v>
      </c>
      <c r="F2301" s="28">
        <v>44260.75</v>
      </c>
      <c r="G2301" s="23" t="s">
        <v>86</v>
      </c>
      <c r="H2301" s="23" t="s">
        <v>85</v>
      </c>
      <c r="I2301" s="23" t="s">
        <v>4805</v>
      </c>
      <c r="J2301" s="23">
        <f>IF(TRIM(B2301)="?",'Cleaning Summary'!$B$28,B2301)</f>
        <v>1968</v>
      </c>
      <c r="K2301" s="23" t="str">
        <f>IF(TRIM(C2301)="?",'Cleaning Summary'!$B$27,C2301)</f>
        <v>Nov</v>
      </c>
      <c r="L2301" s="23" t="str">
        <f>IF(TRIM(G2301)="?",'Cleaning Summary'!$B$40,G2301)</f>
        <v>tier - 2</v>
      </c>
      <c r="M2301" s="23" t="str">
        <f>IF(TRIM(H2301)="?",'Cleaning Summary'!$B$45,H2301)</f>
        <v>tier - 1</v>
      </c>
      <c r="N2301" s="23" t="str">
        <f>IF(TRIM(I2301)="?",'Cleaning Summary'!$B$29,I2301)</f>
        <v>R1013</v>
      </c>
      <c r="O2301" s="29">
        <f>DATE(J2301,MATCH(K2301,{"Jan","Feb","Mar","Apr","May","Jun","Jul","Aug","Sep","Oct","Nov","Dec"},0),D2301)</f>
        <v>25166</v>
      </c>
      <c r="P2301" s="23">
        <f>DATEDIF(O2301,'Cleaning Summary'!$B$62,"Y")</f>
        <v>54</v>
      </c>
    </row>
    <row r="2302" spans="1:16" x14ac:dyDescent="0.35">
      <c r="A2302" s="23" t="s">
        <v>203</v>
      </c>
      <c r="B2302" s="23">
        <v>1971</v>
      </c>
      <c r="C2302" s="23" t="s">
        <v>4811</v>
      </c>
      <c r="D2302" s="23">
        <v>29</v>
      </c>
      <c r="E2302" s="23">
        <v>0</v>
      </c>
      <c r="F2302" s="28">
        <v>44400.41</v>
      </c>
      <c r="G2302" s="23" t="s">
        <v>86</v>
      </c>
      <c r="H2302" s="23" t="s">
        <v>86</v>
      </c>
      <c r="I2302" s="23" t="s">
        <v>4805</v>
      </c>
      <c r="J2302" s="23">
        <f>IF(TRIM(B2302)="?",'Cleaning Summary'!$B$28,B2302)</f>
        <v>1971</v>
      </c>
      <c r="K2302" s="23" t="str">
        <f>IF(TRIM(C2302)="?",'Cleaning Summary'!$B$27,C2302)</f>
        <v>Oct</v>
      </c>
      <c r="L2302" s="23" t="str">
        <f>IF(TRIM(G2302)="?",'Cleaning Summary'!$B$40,G2302)</f>
        <v>tier - 2</v>
      </c>
      <c r="M2302" s="23" t="str">
        <f>IF(TRIM(H2302)="?",'Cleaning Summary'!$B$45,H2302)</f>
        <v>tier - 2</v>
      </c>
      <c r="N2302" s="23" t="str">
        <f>IF(TRIM(I2302)="?",'Cleaning Summary'!$B$29,I2302)</f>
        <v>R1013</v>
      </c>
      <c r="O2302" s="29">
        <f>DATE(J2302,MATCH(K2302,{"Jan","Feb","Mar","Apr","May","Jun","Jul","Aug","Sep","Oct","Nov","Dec"},0),D2302)</f>
        <v>26235</v>
      </c>
      <c r="P2302" s="23">
        <f>DATEDIF(O2302,'Cleaning Summary'!$B$62,"Y")</f>
        <v>51</v>
      </c>
    </row>
    <row r="2303" spans="1:16" x14ac:dyDescent="0.35">
      <c r="A2303" s="23" t="s">
        <v>201</v>
      </c>
      <c r="B2303" s="23">
        <v>1967</v>
      </c>
      <c r="C2303" s="23" t="s">
        <v>73</v>
      </c>
      <c r="D2303" s="23">
        <v>14</v>
      </c>
      <c r="E2303" s="23">
        <v>0</v>
      </c>
      <c r="F2303" s="28">
        <v>44423.8</v>
      </c>
      <c r="G2303" s="23" t="s">
        <v>86</v>
      </c>
      <c r="H2303" s="23" t="s">
        <v>87</v>
      </c>
      <c r="I2303" s="23" t="s">
        <v>4805</v>
      </c>
      <c r="J2303" s="23">
        <f>IF(TRIM(B2303)="?",'Cleaning Summary'!$B$28,B2303)</f>
        <v>1967</v>
      </c>
      <c r="K2303" s="23" t="str">
        <f>IF(TRIM(C2303)="?",'Cleaning Summary'!$B$27,C2303)</f>
        <v>Sep</v>
      </c>
      <c r="L2303" s="23" t="str">
        <f>IF(TRIM(G2303)="?",'Cleaning Summary'!$B$40,G2303)</f>
        <v>tier - 2</v>
      </c>
      <c r="M2303" s="23" t="str">
        <f>IF(TRIM(H2303)="?",'Cleaning Summary'!$B$45,H2303)</f>
        <v>tier - 3</v>
      </c>
      <c r="N2303" s="23" t="str">
        <f>IF(TRIM(I2303)="?",'Cleaning Summary'!$B$29,I2303)</f>
        <v>R1013</v>
      </c>
      <c r="O2303" s="29">
        <f>DATE(J2303,MATCH(K2303,{"Jan","Feb","Mar","Apr","May","Jun","Jul","Aug","Sep","Oct","Nov","Dec"},0),D2303)</f>
        <v>24729</v>
      </c>
      <c r="P2303" s="23">
        <f>DATEDIF(O2303,'Cleaning Summary'!$B$62,"Y")</f>
        <v>55</v>
      </c>
    </row>
    <row r="2304" spans="1:16" x14ac:dyDescent="0.35">
      <c r="A2304" s="23" t="s">
        <v>199</v>
      </c>
      <c r="B2304" s="23">
        <v>2000</v>
      </c>
      <c r="C2304" s="23" t="s">
        <v>4810</v>
      </c>
      <c r="D2304" s="23">
        <v>2</v>
      </c>
      <c r="E2304" s="23">
        <v>1</v>
      </c>
      <c r="F2304" s="28">
        <v>44501.4</v>
      </c>
      <c r="G2304" s="23" t="s">
        <v>86</v>
      </c>
      <c r="H2304" s="23" t="s">
        <v>87</v>
      </c>
      <c r="I2304" s="23" t="s">
        <v>4805</v>
      </c>
      <c r="J2304" s="23">
        <f>IF(TRIM(B2304)="?",'Cleaning Summary'!$B$28,B2304)</f>
        <v>2000</v>
      </c>
      <c r="K2304" s="23" t="str">
        <f>IF(TRIM(C2304)="?",'Cleaning Summary'!$B$27,C2304)</f>
        <v>Aug</v>
      </c>
      <c r="L2304" s="23" t="str">
        <f>IF(TRIM(G2304)="?",'Cleaning Summary'!$B$40,G2304)</f>
        <v>tier - 2</v>
      </c>
      <c r="M2304" s="23" t="str">
        <f>IF(TRIM(H2304)="?",'Cleaning Summary'!$B$45,H2304)</f>
        <v>tier - 3</v>
      </c>
      <c r="N2304" s="23" t="str">
        <f>IF(TRIM(I2304)="?",'Cleaning Summary'!$B$29,I2304)</f>
        <v>R1013</v>
      </c>
      <c r="O2304" s="29">
        <f>DATE(J2304,MATCH(K2304,{"Jan","Feb","Mar","Apr","May","Jun","Jul","Aug","Sep","Oct","Nov","Dec"},0),D2304)</f>
        <v>36740</v>
      </c>
      <c r="P2304" s="23">
        <f>DATEDIF(O2304,'Cleaning Summary'!$B$62,"Y")</f>
        <v>22</v>
      </c>
    </row>
    <row r="2305" spans="1:16" x14ac:dyDescent="0.35">
      <c r="A2305" s="23" t="s">
        <v>197</v>
      </c>
      <c r="B2305" s="23">
        <v>1993</v>
      </c>
      <c r="C2305" s="23" t="s">
        <v>4811</v>
      </c>
      <c r="D2305" s="23">
        <v>11</v>
      </c>
      <c r="E2305" s="23">
        <v>2</v>
      </c>
      <c r="F2305" s="28">
        <v>44585.46</v>
      </c>
      <c r="G2305" s="23" t="s">
        <v>86</v>
      </c>
      <c r="H2305" s="23" t="s">
        <v>86</v>
      </c>
      <c r="I2305" s="23" t="s">
        <v>4812</v>
      </c>
      <c r="J2305" s="23">
        <f>IF(TRIM(B2305)="?",'Cleaning Summary'!$B$28,B2305)</f>
        <v>1993</v>
      </c>
      <c r="K2305" s="23" t="str">
        <f>IF(TRIM(C2305)="?",'Cleaning Summary'!$B$27,C2305)</f>
        <v>Oct</v>
      </c>
      <c r="L2305" s="23" t="str">
        <f>IF(TRIM(G2305)="?",'Cleaning Summary'!$B$40,G2305)</f>
        <v>tier - 2</v>
      </c>
      <c r="M2305" s="23" t="str">
        <f>IF(TRIM(H2305)="?",'Cleaning Summary'!$B$45,H2305)</f>
        <v>tier - 2</v>
      </c>
      <c r="N2305" s="23" t="str">
        <f>IF(TRIM(I2305)="?",'Cleaning Summary'!$B$29,I2305)</f>
        <v>R1011</v>
      </c>
      <c r="O2305" s="29">
        <f>DATE(J2305,MATCH(K2305,{"Jan","Feb","Mar","Apr","May","Jun","Jul","Aug","Sep","Oct","Nov","Dec"},0),D2305)</f>
        <v>34253</v>
      </c>
      <c r="P2305" s="23">
        <f>DATEDIF(O2305,'Cleaning Summary'!$B$62,"Y")</f>
        <v>29</v>
      </c>
    </row>
    <row r="2306" spans="1:16" x14ac:dyDescent="0.35">
      <c r="A2306" s="23" t="s">
        <v>195</v>
      </c>
      <c r="B2306" s="23">
        <v>1971</v>
      </c>
      <c r="C2306" s="23" t="s">
        <v>4810</v>
      </c>
      <c r="D2306" s="23">
        <v>13</v>
      </c>
      <c r="E2306" s="23">
        <v>2</v>
      </c>
      <c r="F2306" s="28">
        <v>44641.2</v>
      </c>
      <c r="G2306" s="23" t="s">
        <v>86</v>
      </c>
      <c r="H2306" s="23" t="s">
        <v>87</v>
      </c>
      <c r="I2306" s="23" t="s">
        <v>4818</v>
      </c>
      <c r="J2306" s="23">
        <f>IF(TRIM(B2306)="?",'Cleaning Summary'!$B$28,B2306)</f>
        <v>1971</v>
      </c>
      <c r="K2306" s="23" t="str">
        <f>IF(TRIM(C2306)="?",'Cleaning Summary'!$B$27,C2306)</f>
        <v>Aug</v>
      </c>
      <c r="L2306" s="23" t="str">
        <f>IF(TRIM(G2306)="?",'Cleaning Summary'!$B$40,G2306)</f>
        <v>tier - 2</v>
      </c>
      <c r="M2306" s="23" t="str">
        <f>IF(TRIM(H2306)="?",'Cleaning Summary'!$B$45,H2306)</f>
        <v>tier - 3</v>
      </c>
      <c r="N2306" s="23" t="str">
        <f>IF(TRIM(I2306)="?",'Cleaning Summary'!$B$29,I2306)</f>
        <v>R1024</v>
      </c>
      <c r="O2306" s="29">
        <f>DATE(J2306,MATCH(K2306,{"Jan","Feb","Mar","Apr","May","Jun","Jul","Aug","Sep","Oct","Nov","Dec"},0),D2306)</f>
        <v>26158</v>
      </c>
      <c r="P2306" s="23">
        <f>DATEDIF(O2306,'Cleaning Summary'!$B$62,"Y")</f>
        <v>51</v>
      </c>
    </row>
    <row r="2307" spans="1:16" x14ac:dyDescent="0.35">
      <c r="A2307" s="23" t="s">
        <v>193</v>
      </c>
      <c r="B2307" s="23">
        <v>1962</v>
      </c>
      <c r="C2307" s="23" t="s">
        <v>4809</v>
      </c>
      <c r="D2307" s="23">
        <v>17</v>
      </c>
      <c r="E2307" s="23">
        <v>0</v>
      </c>
      <c r="F2307" s="28">
        <v>45008.959999999999</v>
      </c>
      <c r="G2307" s="23" t="s">
        <v>86</v>
      </c>
      <c r="H2307" s="23" t="s">
        <v>86</v>
      </c>
      <c r="I2307" s="23" t="s">
        <v>4805</v>
      </c>
      <c r="J2307" s="23">
        <f>IF(TRIM(B2307)="?",'Cleaning Summary'!$B$28,B2307)</f>
        <v>1962</v>
      </c>
      <c r="K2307" s="23" t="str">
        <f>IF(TRIM(C2307)="?",'Cleaning Summary'!$B$27,C2307)</f>
        <v>Dec</v>
      </c>
      <c r="L2307" s="23" t="str">
        <f>IF(TRIM(G2307)="?",'Cleaning Summary'!$B$40,G2307)</f>
        <v>tier - 2</v>
      </c>
      <c r="M2307" s="23" t="str">
        <f>IF(TRIM(H2307)="?",'Cleaning Summary'!$B$45,H2307)</f>
        <v>tier - 2</v>
      </c>
      <c r="N2307" s="23" t="str">
        <f>IF(TRIM(I2307)="?",'Cleaning Summary'!$B$29,I2307)</f>
        <v>R1013</v>
      </c>
      <c r="O2307" s="29">
        <f>DATE(J2307,MATCH(K2307,{"Jan","Feb","Mar","Apr","May","Jun","Jul","Aug","Sep","Oct","Nov","Dec"},0),D2307)</f>
        <v>22997</v>
      </c>
      <c r="P2307" s="23">
        <f>DATEDIF(O2307,'Cleaning Summary'!$B$62,"Y")</f>
        <v>60</v>
      </c>
    </row>
    <row r="2308" spans="1:16" x14ac:dyDescent="0.35">
      <c r="A2308" s="23" t="s">
        <v>191</v>
      </c>
      <c r="B2308" s="23">
        <v>1974</v>
      </c>
      <c r="C2308" s="23" t="s">
        <v>4810</v>
      </c>
      <c r="D2308" s="23">
        <v>9</v>
      </c>
      <c r="E2308" s="23">
        <v>2</v>
      </c>
      <c r="F2308" s="28">
        <v>45702.02</v>
      </c>
      <c r="G2308" s="23" t="s">
        <v>86</v>
      </c>
      <c r="H2308" s="23" t="s">
        <v>86</v>
      </c>
      <c r="I2308" s="23" t="s">
        <v>4808</v>
      </c>
      <c r="J2308" s="23">
        <f>IF(TRIM(B2308)="?",'Cleaning Summary'!$B$28,B2308)</f>
        <v>1974</v>
      </c>
      <c r="K2308" s="23" t="str">
        <f>IF(TRIM(C2308)="?",'Cleaning Summary'!$B$27,C2308)</f>
        <v>Aug</v>
      </c>
      <c r="L2308" s="23" t="str">
        <f>IF(TRIM(G2308)="?",'Cleaning Summary'!$B$40,G2308)</f>
        <v>tier - 2</v>
      </c>
      <c r="M2308" s="23" t="str">
        <f>IF(TRIM(H2308)="?",'Cleaning Summary'!$B$45,H2308)</f>
        <v>tier - 2</v>
      </c>
      <c r="N2308" s="23" t="str">
        <f>IF(TRIM(I2308)="?",'Cleaning Summary'!$B$29,I2308)</f>
        <v>R1012</v>
      </c>
      <c r="O2308" s="29">
        <f>DATE(J2308,MATCH(K2308,{"Jan","Feb","Mar","Apr","May","Jun","Jul","Aug","Sep","Oct","Nov","Dec"},0),D2308)</f>
        <v>27250</v>
      </c>
      <c r="P2308" s="23">
        <f>DATEDIF(O2308,'Cleaning Summary'!$B$62,"Y")</f>
        <v>48</v>
      </c>
    </row>
    <row r="2309" spans="1:16" x14ac:dyDescent="0.35">
      <c r="A2309" s="23" t="s">
        <v>189</v>
      </c>
      <c r="B2309" s="23">
        <v>1960</v>
      </c>
      <c r="C2309" s="23" t="s">
        <v>4809</v>
      </c>
      <c r="D2309" s="23">
        <v>21</v>
      </c>
      <c r="E2309" s="23">
        <v>0</v>
      </c>
      <c r="F2309" s="28">
        <v>45710.21</v>
      </c>
      <c r="G2309" s="23" t="s">
        <v>86</v>
      </c>
      <c r="H2309" s="23" t="s">
        <v>86</v>
      </c>
      <c r="I2309" s="23" t="s">
        <v>4815</v>
      </c>
      <c r="J2309" s="23">
        <f>IF(TRIM(B2309)="?",'Cleaning Summary'!$B$28,B2309)</f>
        <v>1960</v>
      </c>
      <c r="K2309" s="23" t="str">
        <f>IF(TRIM(C2309)="?",'Cleaning Summary'!$B$27,C2309)</f>
        <v>Dec</v>
      </c>
      <c r="L2309" s="23" t="str">
        <f>IF(TRIM(G2309)="?",'Cleaning Summary'!$B$40,G2309)</f>
        <v>tier - 2</v>
      </c>
      <c r="M2309" s="23" t="str">
        <f>IF(TRIM(H2309)="?",'Cleaning Summary'!$B$45,H2309)</f>
        <v>tier - 2</v>
      </c>
      <c r="N2309" s="23" t="str">
        <f>IF(TRIM(I2309)="?",'Cleaning Summary'!$B$29,I2309)</f>
        <v>R1016</v>
      </c>
      <c r="O2309" s="29">
        <f>DATE(J2309,MATCH(K2309,{"Jan","Feb","Mar","Apr","May","Jun","Jul","Aug","Sep","Oct","Nov","Dec"},0),D2309)</f>
        <v>22271</v>
      </c>
      <c r="P2309" s="23">
        <f>DATEDIF(O2309,'Cleaning Summary'!$B$62,"Y")</f>
        <v>62</v>
      </c>
    </row>
    <row r="2310" spans="1:16" x14ac:dyDescent="0.35">
      <c r="A2310" s="23" t="s">
        <v>187</v>
      </c>
      <c r="B2310" s="23">
        <v>1979</v>
      </c>
      <c r="C2310" s="23" t="s">
        <v>4810</v>
      </c>
      <c r="D2310" s="23">
        <v>12</v>
      </c>
      <c r="E2310" s="23">
        <v>0</v>
      </c>
      <c r="F2310" s="28">
        <v>45863.21</v>
      </c>
      <c r="G2310" s="23" t="s">
        <v>86</v>
      </c>
      <c r="H2310" s="23" t="s">
        <v>85</v>
      </c>
      <c r="I2310" s="23" t="s">
        <v>4805</v>
      </c>
      <c r="J2310" s="23">
        <f>IF(TRIM(B2310)="?",'Cleaning Summary'!$B$28,B2310)</f>
        <v>1979</v>
      </c>
      <c r="K2310" s="23" t="str">
        <f>IF(TRIM(C2310)="?",'Cleaning Summary'!$B$27,C2310)</f>
        <v>Aug</v>
      </c>
      <c r="L2310" s="23" t="str">
        <f>IF(TRIM(G2310)="?",'Cleaning Summary'!$B$40,G2310)</f>
        <v>tier - 2</v>
      </c>
      <c r="M2310" s="23" t="str">
        <f>IF(TRIM(H2310)="?",'Cleaning Summary'!$B$45,H2310)</f>
        <v>tier - 1</v>
      </c>
      <c r="N2310" s="23" t="str">
        <f>IF(TRIM(I2310)="?",'Cleaning Summary'!$B$29,I2310)</f>
        <v>R1013</v>
      </c>
      <c r="O2310" s="29">
        <f>DATE(J2310,MATCH(K2310,{"Jan","Feb","Mar","Apr","May","Jun","Jul","Aug","Sep","Oct","Nov","Dec"},0),D2310)</f>
        <v>29079</v>
      </c>
      <c r="P2310" s="23">
        <f>DATEDIF(O2310,'Cleaning Summary'!$B$62,"Y")</f>
        <v>43</v>
      </c>
    </row>
    <row r="2311" spans="1:16" x14ac:dyDescent="0.35">
      <c r="A2311" s="23" t="s">
        <v>185</v>
      </c>
      <c r="B2311" s="23">
        <v>1985</v>
      </c>
      <c r="C2311" s="23" t="s">
        <v>73</v>
      </c>
      <c r="D2311" s="23">
        <v>30</v>
      </c>
      <c r="E2311" s="23">
        <v>2</v>
      </c>
      <c r="F2311" s="28">
        <v>46113.51</v>
      </c>
      <c r="G2311" s="23" t="s">
        <v>86</v>
      </c>
      <c r="H2311" s="23" t="s">
        <v>87</v>
      </c>
      <c r="I2311" s="23" t="s">
        <v>4812</v>
      </c>
      <c r="J2311" s="23">
        <f>IF(TRIM(B2311)="?",'Cleaning Summary'!$B$28,B2311)</f>
        <v>1985</v>
      </c>
      <c r="K2311" s="23" t="str">
        <f>IF(TRIM(C2311)="?",'Cleaning Summary'!$B$27,C2311)</f>
        <v>Sep</v>
      </c>
      <c r="L2311" s="23" t="str">
        <f>IF(TRIM(G2311)="?",'Cleaning Summary'!$B$40,G2311)</f>
        <v>tier - 2</v>
      </c>
      <c r="M2311" s="23" t="str">
        <f>IF(TRIM(H2311)="?",'Cleaning Summary'!$B$45,H2311)</f>
        <v>tier - 3</v>
      </c>
      <c r="N2311" s="23" t="str">
        <f>IF(TRIM(I2311)="?",'Cleaning Summary'!$B$29,I2311)</f>
        <v>R1011</v>
      </c>
      <c r="O2311" s="29">
        <f>DATE(J2311,MATCH(K2311,{"Jan","Feb","Mar","Apr","May","Jun","Jul","Aug","Sep","Oct","Nov","Dec"},0),D2311)</f>
        <v>31320</v>
      </c>
      <c r="P2311" s="23">
        <f>DATEDIF(O2311,'Cleaning Summary'!$B$62,"Y")</f>
        <v>37</v>
      </c>
    </row>
    <row r="2312" spans="1:16" x14ac:dyDescent="0.35">
      <c r="A2312" s="23" t="s">
        <v>183</v>
      </c>
      <c r="B2312" s="23">
        <v>1962</v>
      </c>
      <c r="C2312" s="23" t="s">
        <v>4809</v>
      </c>
      <c r="D2312" s="23">
        <v>4</v>
      </c>
      <c r="E2312" s="23">
        <v>3</v>
      </c>
      <c r="F2312" s="28">
        <v>46130.53</v>
      </c>
      <c r="G2312" s="23" t="s">
        <v>85</v>
      </c>
      <c r="H2312" s="23" t="s">
        <v>85</v>
      </c>
      <c r="I2312" s="23" t="s">
        <v>4808</v>
      </c>
      <c r="J2312" s="23">
        <f>IF(TRIM(B2312)="?",'Cleaning Summary'!$B$28,B2312)</f>
        <v>1962</v>
      </c>
      <c r="K2312" s="23" t="str">
        <f>IF(TRIM(C2312)="?",'Cleaning Summary'!$B$27,C2312)</f>
        <v>Dec</v>
      </c>
      <c r="L2312" s="23" t="str">
        <f>IF(TRIM(G2312)="?",'Cleaning Summary'!$B$40,G2312)</f>
        <v>tier - 1</v>
      </c>
      <c r="M2312" s="23" t="str">
        <f>IF(TRIM(H2312)="?",'Cleaning Summary'!$B$45,H2312)</f>
        <v>tier - 1</v>
      </c>
      <c r="N2312" s="23" t="str">
        <f>IF(TRIM(I2312)="?",'Cleaning Summary'!$B$29,I2312)</f>
        <v>R1012</v>
      </c>
      <c r="O2312" s="29">
        <f>DATE(J2312,MATCH(K2312,{"Jan","Feb","Mar","Apr","May","Jun","Jul","Aug","Sep","Oct","Nov","Dec"},0),D2312)</f>
        <v>22984</v>
      </c>
      <c r="P2312" s="23">
        <f>DATEDIF(O2312,'Cleaning Summary'!$B$62,"Y")</f>
        <v>60</v>
      </c>
    </row>
    <row r="2313" spans="1:16" x14ac:dyDescent="0.35">
      <c r="A2313" s="23" t="s">
        <v>181</v>
      </c>
      <c r="B2313" s="23">
        <v>1976</v>
      </c>
      <c r="C2313" s="23" t="s">
        <v>4809</v>
      </c>
      <c r="D2313" s="23">
        <v>2</v>
      </c>
      <c r="E2313" s="23">
        <v>3</v>
      </c>
      <c r="F2313" s="28">
        <v>46151.12</v>
      </c>
      <c r="G2313" s="23" t="s">
        <v>85</v>
      </c>
      <c r="H2313" s="23" t="s">
        <v>87</v>
      </c>
      <c r="I2313" s="23" t="s">
        <v>4805</v>
      </c>
      <c r="J2313" s="23">
        <f>IF(TRIM(B2313)="?",'Cleaning Summary'!$B$28,B2313)</f>
        <v>1976</v>
      </c>
      <c r="K2313" s="23" t="str">
        <f>IF(TRIM(C2313)="?",'Cleaning Summary'!$B$27,C2313)</f>
        <v>Dec</v>
      </c>
      <c r="L2313" s="23" t="str">
        <f>IF(TRIM(G2313)="?",'Cleaning Summary'!$B$40,G2313)</f>
        <v>tier - 1</v>
      </c>
      <c r="M2313" s="23" t="str">
        <f>IF(TRIM(H2313)="?",'Cleaning Summary'!$B$45,H2313)</f>
        <v>tier - 3</v>
      </c>
      <c r="N2313" s="23" t="str">
        <f>IF(TRIM(I2313)="?",'Cleaning Summary'!$B$29,I2313)</f>
        <v>R1013</v>
      </c>
      <c r="O2313" s="29">
        <f>DATE(J2313,MATCH(K2313,{"Jan","Feb","Mar","Apr","May","Jun","Jul","Aug","Sep","Oct","Nov","Dec"},0),D2313)</f>
        <v>28096</v>
      </c>
      <c r="P2313" s="23">
        <f>DATEDIF(O2313,'Cleaning Summary'!$B$62,"Y")</f>
        <v>46</v>
      </c>
    </row>
    <row r="2314" spans="1:16" x14ac:dyDescent="0.35">
      <c r="A2314" s="23" t="s">
        <v>179</v>
      </c>
      <c r="B2314" s="23">
        <v>1978</v>
      </c>
      <c r="C2314" s="23" t="s">
        <v>4810</v>
      </c>
      <c r="D2314" s="23">
        <v>17</v>
      </c>
      <c r="E2314" s="23">
        <v>2</v>
      </c>
      <c r="F2314" s="28">
        <v>46200.99</v>
      </c>
      <c r="G2314" s="23" t="s">
        <v>85</v>
      </c>
      <c r="H2314" s="23" t="s">
        <v>85</v>
      </c>
      <c r="I2314" s="23" t="s">
        <v>4805</v>
      </c>
      <c r="J2314" s="23">
        <f>IF(TRIM(B2314)="?",'Cleaning Summary'!$B$28,B2314)</f>
        <v>1978</v>
      </c>
      <c r="K2314" s="23" t="str">
        <f>IF(TRIM(C2314)="?",'Cleaning Summary'!$B$27,C2314)</f>
        <v>Aug</v>
      </c>
      <c r="L2314" s="23" t="str">
        <f>IF(TRIM(G2314)="?",'Cleaning Summary'!$B$40,G2314)</f>
        <v>tier - 1</v>
      </c>
      <c r="M2314" s="23" t="str">
        <f>IF(TRIM(H2314)="?",'Cleaning Summary'!$B$45,H2314)</f>
        <v>tier - 1</v>
      </c>
      <c r="N2314" s="23" t="str">
        <f>IF(TRIM(I2314)="?",'Cleaning Summary'!$B$29,I2314)</f>
        <v>R1013</v>
      </c>
      <c r="O2314" s="29">
        <f>DATE(J2314,MATCH(K2314,{"Jan","Feb","Mar","Apr","May","Jun","Jul","Aug","Sep","Oct","Nov","Dec"},0),D2314)</f>
        <v>28719</v>
      </c>
      <c r="P2314" s="23">
        <f>DATEDIF(O2314,'Cleaning Summary'!$B$62,"Y")</f>
        <v>44</v>
      </c>
    </row>
    <row r="2315" spans="1:16" x14ac:dyDescent="0.35">
      <c r="A2315" s="23" t="s">
        <v>177</v>
      </c>
      <c r="B2315" s="23">
        <v>1971</v>
      </c>
      <c r="C2315" s="23" t="s">
        <v>4809</v>
      </c>
      <c r="D2315" s="23">
        <v>6</v>
      </c>
      <c r="E2315" s="23">
        <v>3</v>
      </c>
      <c r="F2315" s="28">
        <v>46255.11</v>
      </c>
      <c r="G2315" s="23" t="s">
        <v>85</v>
      </c>
      <c r="H2315" s="23" t="s">
        <v>87</v>
      </c>
      <c r="I2315" s="23" t="s">
        <v>4818</v>
      </c>
      <c r="J2315" s="23">
        <f>IF(TRIM(B2315)="?",'Cleaning Summary'!$B$28,B2315)</f>
        <v>1971</v>
      </c>
      <c r="K2315" s="23" t="str">
        <f>IF(TRIM(C2315)="?",'Cleaning Summary'!$B$27,C2315)</f>
        <v>Dec</v>
      </c>
      <c r="L2315" s="23" t="str">
        <f>IF(TRIM(G2315)="?",'Cleaning Summary'!$B$40,G2315)</f>
        <v>tier - 1</v>
      </c>
      <c r="M2315" s="23" t="str">
        <f>IF(TRIM(H2315)="?",'Cleaning Summary'!$B$45,H2315)</f>
        <v>tier - 3</v>
      </c>
      <c r="N2315" s="23" t="str">
        <f>IF(TRIM(I2315)="?",'Cleaning Summary'!$B$29,I2315)</f>
        <v>R1024</v>
      </c>
      <c r="O2315" s="29">
        <f>DATE(J2315,MATCH(K2315,{"Jan","Feb","Mar","Apr","May","Jun","Jul","Aug","Sep","Oct","Nov","Dec"},0),D2315)</f>
        <v>26273</v>
      </c>
      <c r="P2315" s="23">
        <f>DATEDIF(O2315,'Cleaning Summary'!$B$62,"Y")</f>
        <v>51</v>
      </c>
    </row>
    <row r="2316" spans="1:16" x14ac:dyDescent="0.35">
      <c r="A2316" s="23" t="s">
        <v>175</v>
      </c>
      <c r="B2316" s="23">
        <v>1961</v>
      </c>
      <c r="C2316" s="23" t="s">
        <v>4810</v>
      </c>
      <c r="D2316" s="23">
        <v>8</v>
      </c>
      <c r="E2316" s="23">
        <v>0</v>
      </c>
      <c r="F2316" s="28">
        <v>46599.11</v>
      </c>
      <c r="G2316" s="23" t="s">
        <v>85</v>
      </c>
      <c r="H2316" s="23" t="s">
        <v>85</v>
      </c>
      <c r="I2316" s="23" t="s">
        <v>4805</v>
      </c>
      <c r="J2316" s="23">
        <f>IF(TRIM(B2316)="?",'Cleaning Summary'!$B$28,B2316)</f>
        <v>1961</v>
      </c>
      <c r="K2316" s="23" t="str">
        <f>IF(TRIM(C2316)="?",'Cleaning Summary'!$B$27,C2316)</f>
        <v>Aug</v>
      </c>
      <c r="L2316" s="23" t="str">
        <f>IF(TRIM(G2316)="?",'Cleaning Summary'!$B$40,G2316)</f>
        <v>tier - 1</v>
      </c>
      <c r="M2316" s="23" t="str">
        <f>IF(TRIM(H2316)="?",'Cleaning Summary'!$B$45,H2316)</f>
        <v>tier - 1</v>
      </c>
      <c r="N2316" s="23" t="str">
        <f>IF(TRIM(I2316)="?",'Cleaning Summary'!$B$29,I2316)</f>
        <v>R1013</v>
      </c>
      <c r="O2316" s="29">
        <f>DATE(J2316,MATCH(K2316,{"Jan","Feb","Mar","Apr","May","Jun","Jul","Aug","Sep","Oct","Nov","Dec"},0),D2316)</f>
        <v>22501</v>
      </c>
      <c r="P2316" s="23">
        <f>DATEDIF(O2316,'Cleaning Summary'!$B$62,"Y")</f>
        <v>61</v>
      </c>
    </row>
    <row r="2317" spans="1:16" x14ac:dyDescent="0.35">
      <c r="A2317" s="23" t="s">
        <v>173</v>
      </c>
      <c r="B2317" s="23">
        <v>1969</v>
      </c>
      <c r="C2317" s="23" t="s">
        <v>4807</v>
      </c>
      <c r="D2317" s="23">
        <v>23</v>
      </c>
      <c r="E2317" s="23">
        <v>3</v>
      </c>
      <c r="F2317" s="28">
        <v>46661.440000000002</v>
      </c>
      <c r="G2317" s="23" t="s">
        <v>85</v>
      </c>
      <c r="H2317" s="23" t="s">
        <v>87</v>
      </c>
      <c r="I2317" s="23" t="s">
        <v>4808</v>
      </c>
      <c r="J2317" s="23">
        <f>IF(TRIM(B2317)="?",'Cleaning Summary'!$B$28,B2317)</f>
        <v>1969</v>
      </c>
      <c r="K2317" s="23" t="str">
        <f>IF(TRIM(C2317)="?",'Cleaning Summary'!$B$27,C2317)</f>
        <v>Jun</v>
      </c>
      <c r="L2317" s="23" t="str">
        <f>IF(TRIM(G2317)="?",'Cleaning Summary'!$B$40,G2317)</f>
        <v>tier - 1</v>
      </c>
      <c r="M2317" s="23" t="str">
        <f>IF(TRIM(H2317)="?",'Cleaning Summary'!$B$45,H2317)</f>
        <v>tier - 3</v>
      </c>
      <c r="N2317" s="23" t="str">
        <f>IF(TRIM(I2317)="?",'Cleaning Summary'!$B$29,I2317)</f>
        <v>R1012</v>
      </c>
      <c r="O2317" s="29">
        <f>DATE(J2317,MATCH(K2317,{"Jan","Feb","Mar","Apr","May","Jun","Jul","Aug","Sep","Oct","Nov","Dec"},0),D2317)</f>
        <v>25377</v>
      </c>
      <c r="P2317" s="23">
        <f>DATEDIF(O2317,'Cleaning Summary'!$B$62,"Y")</f>
        <v>53</v>
      </c>
    </row>
    <row r="2318" spans="1:16" x14ac:dyDescent="0.35">
      <c r="A2318" s="23" t="s">
        <v>171</v>
      </c>
      <c r="B2318" s="23">
        <v>1960</v>
      </c>
      <c r="C2318" s="23" t="s">
        <v>4806</v>
      </c>
      <c r="D2318" s="23">
        <v>17</v>
      </c>
      <c r="E2318" s="23">
        <v>3</v>
      </c>
      <c r="F2318" s="28">
        <v>46718.16</v>
      </c>
      <c r="G2318" s="23" t="s">
        <v>85</v>
      </c>
      <c r="H2318" s="23" t="s">
        <v>85</v>
      </c>
      <c r="I2318" s="23" t="s">
        <v>4808</v>
      </c>
      <c r="J2318" s="23">
        <f>IF(TRIM(B2318)="?",'Cleaning Summary'!$B$28,B2318)</f>
        <v>1960</v>
      </c>
      <c r="K2318" s="23" t="str">
        <f>IF(TRIM(C2318)="?",'Cleaning Summary'!$B$27,C2318)</f>
        <v>Nov</v>
      </c>
      <c r="L2318" s="23" t="str">
        <f>IF(TRIM(G2318)="?",'Cleaning Summary'!$B$40,G2318)</f>
        <v>tier - 1</v>
      </c>
      <c r="M2318" s="23" t="str">
        <f>IF(TRIM(H2318)="?",'Cleaning Summary'!$B$45,H2318)</f>
        <v>tier - 1</v>
      </c>
      <c r="N2318" s="23" t="str">
        <f>IF(TRIM(I2318)="?",'Cleaning Summary'!$B$29,I2318)</f>
        <v>R1012</v>
      </c>
      <c r="O2318" s="29">
        <f>DATE(J2318,MATCH(K2318,{"Jan","Feb","Mar","Apr","May","Jun","Jul","Aug","Sep","Oct","Nov","Dec"},0),D2318)</f>
        <v>22237</v>
      </c>
      <c r="P2318" s="23">
        <f>DATEDIF(O2318,'Cleaning Summary'!$B$62,"Y")</f>
        <v>62</v>
      </c>
    </row>
    <row r="2319" spans="1:16" x14ac:dyDescent="0.35">
      <c r="A2319" s="23" t="s">
        <v>169</v>
      </c>
      <c r="B2319" s="23">
        <v>1958</v>
      </c>
      <c r="C2319" s="23" t="s">
        <v>73</v>
      </c>
      <c r="D2319" s="23">
        <v>15</v>
      </c>
      <c r="E2319" s="23">
        <v>0</v>
      </c>
      <c r="F2319" s="28">
        <v>46889.26</v>
      </c>
      <c r="G2319" s="23" t="s">
        <v>86</v>
      </c>
      <c r="H2319" s="23" t="s">
        <v>87</v>
      </c>
      <c r="I2319" s="23" t="s">
        <v>4805</v>
      </c>
      <c r="J2319" s="23">
        <f>IF(TRIM(B2319)="?",'Cleaning Summary'!$B$28,B2319)</f>
        <v>1958</v>
      </c>
      <c r="K2319" s="23" t="str">
        <f>IF(TRIM(C2319)="?",'Cleaning Summary'!$B$27,C2319)</f>
        <v>Sep</v>
      </c>
      <c r="L2319" s="23" t="str">
        <f>IF(TRIM(G2319)="?",'Cleaning Summary'!$B$40,G2319)</f>
        <v>tier - 2</v>
      </c>
      <c r="M2319" s="23" t="str">
        <f>IF(TRIM(H2319)="?",'Cleaning Summary'!$B$45,H2319)</f>
        <v>tier - 3</v>
      </c>
      <c r="N2319" s="23" t="str">
        <f>IF(TRIM(I2319)="?",'Cleaning Summary'!$B$29,I2319)</f>
        <v>R1013</v>
      </c>
      <c r="O2319" s="29">
        <f>DATE(J2319,MATCH(K2319,{"Jan","Feb","Mar","Apr","May","Jun","Jul","Aug","Sep","Oct","Nov","Dec"},0),D2319)</f>
        <v>21443</v>
      </c>
      <c r="P2319" s="23">
        <f>DATEDIF(O2319,'Cleaning Summary'!$B$62,"Y")</f>
        <v>64</v>
      </c>
    </row>
    <row r="2320" spans="1:16" x14ac:dyDescent="0.35">
      <c r="A2320" s="23" t="s">
        <v>167</v>
      </c>
      <c r="B2320" s="23">
        <v>1959</v>
      </c>
      <c r="C2320" s="23" t="s">
        <v>4804</v>
      </c>
      <c r="D2320" s="23">
        <v>14</v>
      </c>
      <c r="E2320" s="23">
        <v>0</v>
      </c>
      <c r="F2320" s="28">
        <v>47055.53</v>
      </c>
      <c r="G2320" s="23" t="s">
        <v>86</v>
      </c>
      <c r="H2320" s="23" t="s">
        <v>85</v>
      </c>
      <c r="I2320" s="23" t="s">
        <v>4805</v>
      </c>
      <c r="J2320" s="23">
        <f>IF(TRIM(B2320)="?",'Cleaning Summary'!$B$28,B2320)</f>
        <v>1959</v>
      </c>
      <c r="K2320" s="23" t="str">
        <f>IF(TRIM(C2320)="?",'Cleaning Summary'!$B$27,C2320)</f>
        <v>Jul</v>
      </c>
      <c r="L2320" s="23" t="str">
        <f>IF(TRIM(G2320)="?",'Cleaning Summary'!$B$40,G2320)</f>
        <v>tier - 2</v>
      </c>
      <c r="M2320" s="23" t="str">
        <f>IF(TRIM(H2320)="?",'Cleaning Summary'!$B$45,H2320)</f>
        <v>tier - 1</v>
      </c>
      <c r="N2320" s="23" t="str">
        <f>IF(TRIM(I2320)="?",'Cleaning Summary'!$B$29,I2320)</f>
        <v>R1013</v>
      </c>
      <c r="O2320" s="29">
        <f>DATE(J2320,MATCH(K2320,{"Jan","Feb","Mar","Apr","May","Jun","Jul","Aug","Sep","Oct","Nov","Dec"},0),D2320)</f>
        <v>21745</v>
      </c>
      <c r="P2320" s="23">
        <f>DATEDIF(O2320,'Cleaning Summary'!$B$62,"Y")</f>
        <v>63</v>
      </c>
    </row>
    <row r="2321" spans="1:16" x14ac:dyDescent="0.35">
      <c r="A2321" s="23" t="s">
        <v>165</v>
      </c>
      <c r="B2321" s="23">
        <v>1970</v>
      </c>
      <c r="C2321" s="23" t="s">
        <v>4809</v>
      </c>
      <c r="D2321" s="23">
        <v>28</v>
      </c>
      <c r="E2321" s="23">
        <v>2</v>
      </c>
      <c r="F2321" s="28">
        <v>47269.85</v>
      </c>
      <c r="G2321" s="23" t="s">
        <v>85</v>
      </c>
      <c r="H2321" s="23" t="s">
        <v>86</v>
      </c>
      <c r="I2321" s="23" t="s">
        <v>4805</v>
      </c>
      <c r="J2321" s="23">
        <f>IF(TRIM(B2321)="?",'Cleaning Summary'!$B$28,B2321)</f>
        <v>1970</v>
      </c>
      <c r="K2321" s="23" t="str">
        <f>IF(TRIM(C2321)="?",'Cleaning Summary'!$B$27,C2321)</f>
        <v>Dec</v>
      </c>
      <c r="L2321" s="23" t="str">
        <f>IF(TRIM(G2321)="?",'Cleaning Summary'!$B$40,G2321)</f>
        <v>tier - 1</v>
      </c>
      <c r="M2321" s="23" t="str">
        <f>IF(TRIM(H2321)="?",'Cleaning Summary'!$B$45,H2321)</f>
        <v>tier - 2</v>
      </c>
      <c r="N2321" s="23" t="str">
        <f>IF(TRIM(I2321)="?",'Cleaning Summary'!$B$29,I2321)</f>
        <v>R1013</v>
      </c>
      <c r="O2321" s="29">
        <f>DATE(J2321,MATCH(K2321,{"Jan","Feb","Mar","Apr","May","Jun","Jul","Aug","Sep","Oct","Nov","Dec"},0),D2321)</f>
        <v>25930</v>
      </c>
      <c r="P2321" s="23">
        <f>DATEDIF(O2321,'Cleaning Summary'!$B$62,"Y")</f>
        <v>52</v>
      </c>
    </row>
    <row r="2322" spans="1:16" x14ac:dyDescent="0.35">
      <c r="A2322" s="23" t="s">
        <v>163</v>
      </c>
      <c r="B2322" s="23">
        <v>1958</v>
      </c>
      <c r="C2322" s="23" t="s">
        <v>73</v>
      </c>
      <c r="D2322" s="23">
        <v>3</v>
      </c>
      <c r="E2322" s="23">
        <v>2</v>
      </c>
      <c r="F2322" s="28">
        <v>47291.06</v>
      </c>
      <c r="G2322" s="23" t="s">
        <v>86</v>
      </c>
      <c r="H2322" s="23" t="s">
        <v>85</v>
      </c>
      <c r="I2322" s="23" t="s">
        <v>4812</v>
      </c>
      <c r="J2322" s="23">
        <f>IF(TRIM(B2322)="?",'Cleaning Summary'!$B$28,B2322)</f>
        <v>1958</v>
      </c>
      <c r="K2322" s="23" t="str">
        <f>IF(TRIM(C2322)="?",'Cleaning Summary'!$B$27,C2322)</f>
        <v>Sep</v>
      </c>
      <c r="L2322" s="23" t="str">
        <f>IF(TRIM(G2322)="?",'Cleaning Summary'!$B$40,G2322)</f>
        <v>tier - 2</v>
      </c>
      <c r="M2322" s="23" t="str">
        <f>IF(TRIM(H2322)="?",'Cleaning Summary'!$B$45,H2322)</f>
        <v>tier - 1</v>
      </c>
      <c r="N2322" s="23" t="str">
        <f>IF(TRIM(I2322)="?",'Cleaning Summary'!$B$29,I2322)</f>
        <v>R1011</v>
      </c>
      <c r="O2322" s="29">
        <f>DATE(J2322,MATCH(K2322,{"Jan","Feb","Mar","Apr","May","Jun","Jul","Aug","Sep","Oct","Nov","Dec"},0),D2322)</f>
        <v>21431</v>
      </c>
      <c r="P2322" s="23">
        <f>DATEDIF(O2322,'Cleaning Summary'!$B$62,"Y")</f>
        <v>64</v>
      </c>
    </row>
    <row r="2323" spans="1:16" x14ac:dyDescent="0.35">
      <c r="A2323" s="23" t="s">
        <v>161</v>
      </c>
      <c r="B2323" s="23">
        <v>1959</v>
      </c>
      <c r="C2323" s="23" t="s">
        <v>4811</v>
      </c>
      <c r="D2323" s="23">
        <v>4</v>
      </c>
      <c r="E2323" s="23">
        <v>2</v>
      </c>
      <c r="F2323" s="28">
        <v>47305.31</v>
      </c>
      <c r="G2323" s="23" t="s">
        <v>86</v>
      </c>
      <c r="H2323" s="23" t="s">
        <v>85</v>
      </c>
      <c r="I2323" s="23" t="s">
        <v>4812</v>
      </c>
      <c r="J2323" s="23">
        <f>IF(TRIM(B2323)="?",'Cleaning Summary'!$B$28,B2323)</f>
        <v>1959</v>
      </c>
      <c r="K2323" s="23" t="str">
        <f>IF(TRIM(C2323)="?",'Cleaning Summary'!$B$27,C2323)</f>
        <v>Oct</v>
      </c>
      <c r="L2323" s="23" t="str">
        <f>IF(TRIM(G2323)="?",'Cleaning Summary'!$B$40,G2323)</f>
        <v>tier - 2</v>
      </c>
      <c r="M2323" s="23" t="str">
        <f>IF(TRIM(H2323)="?",'Cleaning Summary'!$B$45,H2323)</f>
        <v>tier - 1</v>
      </c>
      <c r="N2323" s="23" t="str">
        <f>IF(TRIM(I2323)="?",'Cleaning Summary'!$B$29,I2323)</f>
        <v>R1011</v>
      </c>
      <c r="O2323" s="29">
        <f>DATE(J2323,MATCH(K2323,{"Jan","Feb","Mar","Apr","May","Jun","Jul","Aug","Sep","Oct","Nov","Dec"},0),D2323)</f>
        <v>21827</v>
      </c>
      <c r="P2323" s="23">
        <f>DATEDIF(O2323,'Cleaning Summary'!$B$62,"Y")</f>
        <v>63</v>
      </c>
    </row>
    <row r="2324" spans="1:16" x14ac:dyDescent="0.35">
      <c r="A2324" s="23" t="s">
        <v>159</v>
      </c>
      <c r="B2324" s="23">
        <v>1961</v>
      </c>
      <c r="C2324" s="23" t="s">
        <v>4807</v>
      </c>
      <c r="D2324" s="23">
        <v>13</v>
      </c>
      <c r="E2324" s="23">
        <v>1</v>
      </c>
      <c r="F2324" s="28">
        <v>47403.88</v>
      </c>
      <c r="G2324" s="23" t="s">
        <v>85</v>
      </c>
      <c r="H2324" s="23" t="s">
        <v>87</v>
      </c>
      <c r="I2324" s="23" t="s">
        <v>4812</v>
      </c>
      <c r="J2324" s="23">
        <f>IF(TRIM(B2324)="?",'Cleaning Summary'!$B$28,B2324)</f>
        <v>1961</v>
      </c>
      <c r="K2324" s="23" t="str">
        <f>IF(TRIM(C2324)="?",'Cleaning Summary'!$B$27,C2324)</f>
        <v>Jun</v>
      </c>
      <c r="L2324" s="23" t="str">
        <f>IF(TRIM(G2324)="?",'Cleaning Summary'!$B$40,G2324)</f>
        <v>tier - 1</v>
      </c>
      <c r="M2324" s="23" t="str">
        <f>IF(TRIM(H2324)="?",'Cleaning Summary'!$B$45,H2324)</f>
        <v>tier - 3</v>
      </c>
      <c r="N2324" s="23" t="str">
        <f>IF(TRIM(I2324)="?",'Cleaning Summary'!$B$29,I2324)</f>
        <v>R1011</v>
      </c>
      <c r="O2324" s="29">
        <f>DATE(J2324,MATCH(K2324,{"Jan","Feb","Mar","Apr","May","Jun","Jul","Aug","Sep","Oct","Nov","Dec"},0),D2324)</f>
        <v>22445</v>
      </c>
      <c r="P2324" s="23">
        <f>DATEDIF(O2324,'Cleaning Summary'!$B$62,"Y")</f>
        <v>61</v>
      </c>
    </row>
    <row r="2325" spans="1:16" x14ac:dyDescent="0.35">
      <c r="A2325" s="23" t="s">
        <v>157</v>
      </c>
      <c r="B2325" s="23">
        <v>1971</v>
      </c>
      <c r="C2325" s="23" t="s">
        <v>73</v>
      </c>
      <c r="D2325" s="23">
        <v>27</v>
      </c>
      <c r="E2325" s="23">
        <v>2</v>
      </c>
      <c r="F2325" s="28">
        <v>47462.89</v>
      </c>
      <c r="G2325" s="23" t="s">
        <v>85</v>
      </c>
      <c r="H2325" s="23" t="s">
        <v>86</v>
      </c>
      <c r="I2325" s="23" t="s">
        <v>4805</v>
      </c>
      <c r="J2325" s="23">
        <f>IF(TRIM(B2325)="?",'Cleaning Summary'!$B$28,B2325)</f>
        <v>1971</v>
      </c>
      <c r="K2325" s="23" t="str">
        <f>IF(TRIM(C2325)="?",'Cleaning Summary'!$B$27,C2325)</f>
        <v>Sep</v>
      </c>
      <c r="L2325" s="23" t="str">
        <f>IF(TRIM(G2325)="?",'Cleaning Summary'!$B$40,G2325)</f>
        <v>tier - 1</v>
      </c>
      <c r="M2325" s="23" t="str">
        <f>IF(TRIM(H2325)="?",'Cleaning Summary'!$B$45,H2325)</f>
        <v>tier - 2</v>
      </c>
      <c r="N2325" s="23" t="str">
        <f>IF(TRIM(I2325)="?",'Cleaning Summary'!$B$29,I2325)</f>
        <v>R1013</v>
      </c>
      <c r="O2325" s="29">
        <f>DATE(J2325,MATCH(K2325,{"Jan","Feb","Mar","Apr","May","Jun","Jul","Aug","Sep","Oct","Nov","Dec"},0),D2325)</f>
        <v>26203</v>
      </c>
      <c r="P2325" s="23">
        <f>DATEDIF(O2325,'Cleaning Summary'!$B$62,"Y")</f>
        <v>51</v>
      </c>
    </row>
    <row r="2326" spans="1:16" x14ac:dyDescent="0.35">
      <c r="A2326" s="23" t="s">
        <v>155</v>
      </c>
      <c r="B2326" s="23">
        <v>1964</v>
      </c>
      <c r="C2326" s="23" t="s">
        <v>4806</v>
      </c>
      <c r="D2326" s="23">
        <v>7</v>
      </c>
      <c r="E2326" s="23">
        <v>2</v>
      </c>
      <c r="F2326" s="28">
        <v>47496.49</v>
      </c>
      <c r="G2326" s="23" t="s">
        <v>85</v>
      </c>
      <c r="H2326" s="23" t="s">
        <v>87</v>
      </c>
      <c r="I2326" s="23" t="s">
        <v>4808</v>
      </c>
      <c r="J2326" s="23">
        <f>IF(TRIM(B2326)="?",'Cleaning Summary'!$B$28,B2326)</f>
        <v>1964</v>
      </c>
      <c r="K2326" s="23" t="str">
        <f>IF(TRIM(C2326)="?",'Cleaning Summary'!$B$27,C2326)</f>
        <v>Nov</v>
      </c>
      <c r="L2326" s="23" t="str">
        <f>IF(TRIM(G2326)="?",'Cleaning Summary'!$B$40,G2326)</f>
        <v>tier - 1</v>
      </c>
      <c r="M2326" s="23" t="str">
        <f>IF(TRIM(H2326)="?",'Cleaning Summary'!$B$45,H2326)</f>
        <v>tier - 3</v>
      </c>
      <c r="N2326" s="23" t="str">
        <f>IF(TRIM(I2326)="?",'Cleaning Summary'!$B$29,I2326)</f>
        <v>R1012</v>
      </c>
      <c r="O2326" s="29">
        <f>DATE(J2326,MATCH(K2326,{"Jan","Feb","Mar","Apr","May","Jun","Jul","Aug","Sep","Oct","Nov","Dec"},0),D2326)</f>
        <v>23688</v>
      </c>
      <c r="P2326" s="23">
        <f>DATEDIF(O2326,'Cleaning Summary'!$B$62,"Y")</f>
        <v>58</v>
      </c>
    </row>
    <row r="2327" spans="1:16" x14ac:dyDescent="0.35">
      <c r="A2327" s="23" t="s">
        <v>153</v>
      </c>
      <c r="B2327" s="23">
        <v>1963</v>
      </c>
      <c r="C2327" s="23" t="s">
        <v>4810</v>
      </c>
      <c r="D2327" s="23">
        <v>5</v>
      </c>
      <c r="E2327" s="23">
        <v>1</v>
      </c>
      <c r="F2327" s="28">
        <v>47896.79</v>
      </c>
      <c r="G2327" s="23" t="s">
        <v>85</v>
      </c>
      <c r="H2327" s="23" t="s">
        <v>87</v>
      </c>
      <c r="I2327" s="23" t="s">
        <v>4818</v>
      </c>
      <c r="J2327" s="23">
        <f>IF(TRIM(B2327)="?",'Cleaning Summary'!$B$28,B2327)</f>
        <v>1963</v>
      </c>
      <c r="K2327" s="23" t="str">
        <f>IF(TRIM(C2327)="?",'Cleaning Summary'!$B$27,C2327)</f>
        <v>Aug</v>
      </c>
      <c r="L2327" s="23" t="str">
        <f>IF(TRIM(G2327)="?",'Cleaning Summary'!$B$40,G2327)</f>
        <v>tier - 1</v>
      </c>
      <c r="M2327" s="23" t="str">
        <f>IF(TRIM(H2327)="?",'Cleaning Summary'!$B$45,H2327)</f>
        <v>tier - 3</v>
      </c>
      <c r="N2327" s="23" t="str">
        <f>IF(TRIM(I2327)="?",'Cleaning Summary'!$B$29,I2327)</f>
        <v>R1024</v>
      </c>
      <c r="O2327" s="29">
        <f>DATE(J2327,MATCH(K2327,{"Jan","Feb","Mar","Apr","May","Jun","Jul","Aug","Sep","Oct","Nov","Dec"},0),D2327)</f>
        <v>23228</v>
      </c>
      <c r="P2327" s="23">
        <f>DATEDIF(O2327,'Cleaning Summary'!$B$62,"Y")</f>
        <v>59</v>
      </c>
    </row>
    <row r="2328" spans="1:16" x14ac:dyDescent="0.35">
      <c r="A2328" s="23" t="s">
        <v>151</v>
      </c>
      <c r="B2328" s="23">
        <v>1958</v>
      </c>
      <c r="C2328" s="23" t="s">
        <v>4806</v>
      </c>
      <c r="D2328" s="23">
        <v>16</v>
      </c>
      <c r="E2328" s="23">
        <v>1</v>
      </c>
      <c r="F2328" s="28">
        <v>47928.03</v>
      </c>
      <c r="G2328" s="23" t="s">
        <v>86</v>
      </c>
      <c r="H2328" s="23" t="s">
        <v>87</v>
      </c>
      <c r="I2328" s="23" t="s">
        <v>4812</v>
      </c>
      <c r="J2328" s="23">
        <f>IF(TRIM(B2328)="?",'Cleaning Summary'!$B$28,B2328)</f>
        <v>1958</v>
      </c>
      <c r="K2328" s="23" t="str">
        <f>IF(TRIM(C2328)="?",'Cleaning Summary'!$B$27,C2328)</f>
        <v>Nov</v>
      </c>
      <c r="L2328" s="23" t="str">
        <f>IF(TRIM(G2328)="?",'Cleaning Summary'!$B$40,G2328)</f>
        <v>tier - 2</v>
      </c>
      <c r="M2328" s="23" t="str">
        <f>IF(TRIM(H2328)="?",'Cleaning Summary'!$B$45,H2328)</f>
        <v>tier - 3</v>
      </c>
      <c r="N2328" s="23" t="str">
        <f>IF(TRIM(I2328)="?",'Cleaning Summary'!$B$29,I2328)</f>
        <v>R1011</v>
      </c>
      <c r="O2328" s="29">
        <f>DATE(J2328,MATCH(K2328,{"Jan","Feb","Mar","Apr","May","Jun","Jul","Aug","Sep","Oct","Nov","Dec"},0),D2328)</f>
        <v>21505</v>
      </c>
      <c r="P2328" s="23">
        <f>DATEDIF(O2328,'Cleaning Summary'!$B$62,"Y")</f>
        <v>64</v>
      </c>
    </row>
    <row r="2329" spans="1:16" x14ac:dyDescent="0.35">
      <c r="A2329" s="23" t="s">
        <v>149</v>
      </c>
      <c r="B2329" s="23">
        <v>1962</v>
      </c>
      <c r="C2329" s="23" t="s">
        <v>4810</v>
      </c>
      <c r="D2329" s="23">
        <v>27</v>
      </c>
      <c r="E2329" s="23">
        <v>0</v>
      </c>
      <c r="F2329" s="28">
        <v>48173.36</v>
      </c>
      <c r="G2329" s="23" t="s">
        <v>85</v>
      </c>
      <c r="H2329" s="23" t="s">
        <v>87</v>
      </c>
      <c r="I2329" s="23" t="s">
        <v>4812</v>
      </c>
      <c r="J2329" s="23">
        <f>IF(TRIM(B2329)="?",'Cleaning Summary'!$B$28,B2329)</f>
        <v>1962</v>
      </c>
      <c r="K2329" s="23" t="str">
        <f>IF(TRIM(C2329)="?",'Cleaning Summary'!$B$27,C2329)</f>
        <v>Aug</v>
      </c>
      <c r="L2329" s="23" t="str">
        <f>IF(TRIM(G2329)="?",'Cleaning Summary'!$B$40,G2329)</f>
        <v>tier - 1</v>
      </c>
      <c r="M2329" s="23" t="str">
        <f>IF(TRIM(H2329)="?",'Cleaning Summary'!$B$45,H2329)</f>
        <v>tier - 3</v>
      </c>
      <c r="N2329" s="23" t="str">
        <f>IF(TRIM(I2329)="?",'Cleaning Summary'!$B$29,I2329)</f>
        <v>R1011</v>
      </c>
      <c r="O2329" s="29">
        <f>DATE(J2329,MATCH(K2329,{"Jan","Feb","Mar","Apr","May","Jun","Jul","Aug","Sep","Oct","Nov","Dec"},0),D2329)</f>
        <v>22885</v>
      </c>
      <c r="P2329" s="23">
        <f>DATEDIF(O2329,'Cleaning Summary'!$B$62,"Y")</f>
        <v>60</v>
      </c>
    </row>
    <row r="2330" spans="1:16" x14ac:dyDescent="0.35">
      <c r="A2330" s="23" t="s">
        <v>147</v>
      </c>
      <c r="B2330" s="23">
        <v>1961</v>
      </c>
      <c r="C2330" s="23" t="s">
        <v>4809</v>
      </c>
      <c r="D2330" s="23">
        <v>21</v>
      </c>
      <c r="E2330" s="23">
        <v>1</v>
      </c>
      <c r="F2330" s="28">
        <v>48517.56</v>
      </c>
      <c r="G2330" s="23" t="s">
        <v>85</v>
      </c>
      <c r="H2330" s="23" t="s">
        <v>87</v>
      </c>
      <c r="I2330" s="23" t="s">
        <v>4818</v>
      </c>
      <c r="J2330" s="23">
        <f>IF(TRIM(B2330)="?",'Cleaning Summary'!$B$28,B2330)</f>
        <v>1961</v>
      </c>
      <c r="K2330" s="23" t="str">
        <f>IF(TRIM(C2330)="?",'Cleaning Summary'!$B$27,C2330)</f>
        <v>Dec</v>
      </c>
      <c r="L2330" s="23" t="str">
        <f>IF(TRIM(G2330)="?",'Cleaning Summary'!$B$40,G2330)</f>
        <v>tier - 1</v>
      </c>
      <c r="M2330" s="23" t="str">
        <f>IF(TRIM(H2330)="?",'Cleaning Summary'!$B$45,H2330)</f>
        <v>tier - 3</v>
      </c>
      <c r="N2330" s="23" t="str">
        <f>IF(TRIM(I2330)="?",'Cleaning Summary'!$B$29,I2330)</f>
        <v>R1024</v>
      </c>
      <c r="O2330" s="29">
        <f>DATE(J2330,MATCH(K2330,{"Jan","Feb","Mar","Apr","May","Jun","Jul","Aug","Sep","Oct","Nov","Dec"},0),D2330)</f>
        <v>22636</v>
      </c>
      <c r="P2330" s="23">
        <f>DATEDIF(O2330,'Cleaning Summary'!$B$62,"Y")</f>
        <v>61</v>
      </c>
    </row>
    <row r="2331" spans="1:16" x14ac:dyDescent="0.35">
      <c r="A2331" s="23" t="s">
        <v>145</v>
      </c>
      <c r="B2331" s="23">
        <v>1968</v>
      </c>
      <c r="C2331" s="23" t="s">
        <v>4809</v>
      </c>
      <c r="D2331" s="23">
        <v>1</v>
      </c>
      <c r="E2331" s="23">
        <v>3</v>
      </c>
      <c r="F2331" s="28">
        <v>48549.18</v>
      </c>
      <c r="G2331" s="23" t="s">
        <v>85</v>
      </c>
      <c r="H2331" s="23" t="s">
        <v>87</v>
      </c>
      <c r="I2331" s="23" t="s">
        <v>4815</v>
      </c>
      <c r="J2331" s="23">
        <f>IF(TRIM(B2331)="?",'Cleaning Summary'!$B$28,B2331)</f>
        <v>1968</v>
      </c>
      <c r="K2331" s="23" t="str">
        <f>IF(TRIM(C2331)="?",'Cleaning Summary'!$B$27,C2331)</f>
        <v>Dec</v>
      </c>
      <c r="L2331" s="23" t="str">
        <f>IF(TRIM(G2331)="?",'Cleaning Summary'!$B$40,G2331)</f>
        <v>tier - 1</v>
      </c>
      <c r="M2331" s="23" t="str">
        <f>IF(TRIM(H2331)="?",'Cleaning Summary'!$B$45,H2331)</f>
        <v>tier - 3</v>
      </c>
      <c r="N2331" s="23" t="str">
        <f>IF(TRIM(I2331)="?",'Cleaning Summary'!$B$29,I2331)</f>
        <v>R1016</v>
      </c>
      <c r="O2331" s="29">
        <f>DATE(J2331,MATCH(K2331,{"Jan","Feb","Mar","Apr","May","Jun","Jul","Aug","Sep","Oct","Nov","Dec"},0),D2331)</f>
        <v>25173</v>
      </c>
      <c r="P2331" s="23">
        <f>DATEDIF(O2331,'Cleaning Summary'!$B$62,"Y")</f>
        <v>54</v>
      </c>
    </row>
    <row r="2332" spans="1:16" x14ac:dyDescent="0.35">
      <c r="A2332" s="23" t="s">
        <v>143</v>
      </c>
      <c r="B2332" s="23">
        <v>1962</v>
      </c>
      <c r="C2332" s="23" t="s">
        <v>4811</v>
      </c>
      <c r="D2332" s="23">
        <v>11</v>
      </c>
      <c r="E2332" s="23">
        <v>0</v>
      </c>
      <c r="F2332" s="28">
        <v>48673.56</v>
      </c>
      <c r="G2332" s="23" t="s">
        <v>85</v>
      </c>
      <c r="H2332" s="23" t="s">
        <v>86</v>
      </c>
      <c r="I2332" s="23" t="s">
        <v>4805</v>
      </c>
      <c r="J2332" s="23">
        <f>IF(TRIM(B2332)="?",'Cleaning Summary'!$B$28,B2332)</f>
        <v>1962</v>
      </c>
      <c r="K2332" s="23" t="str">
        <f>IF(TRIM(C2332)="?",'Cleaning Summary'!$B$27,C2332)</f>
        <v>Oct</v>
      </c>
      <c r="L2332" s="23" t="str">
        <f>IF(TRIM(G2332)="?",'Cleaning Summary'!$B$40,G2332)</f>
        <v>tier - 1</v>
      </c>
      <c r="M2332" s="23" t="str">
        <f>IF(TRIM(H2332)="?",'Cleaning Summary'!$B$45,H2332)</f>
        <v>tier - 2</v>
      </c>
      <c r="N2332" s="23" t="str">
        <f>IF(TRIM(I2332)="?",'Cleaning Summary'!$B$29,I2332)</f>
        <v>R1013</v>
      </c>
      <c r="O2332" s="29">
        <f>DATE(J2332,MATCH(K2332,{"Jan","Feb","Mar","Apr","May","Jun","Jul","Aug","Sep","Oct","Nov","Dec"},0),D2332)</f>
        <v>22930</v>
      </c>
      <c r="P2332" s="23">
        <f>DATEDIF(O2332,'Cleaning Summary'!$B$62,"Y")</f>
        <v>60</v>
      </c>
    </row>
    <row r="2333" spans="1:16" x14ac:dyDescent="0.35">
      <c r="A2333" s="23" t="s">
        <v>141</v>
      </c>
      <c r="B2333" s="23">
        <v>1965</v>
      </c>
      <c r="C2333" s="23" t="s">
        <v>4811</v>
      </c>
      <c r="D2333" s="23">
        <v>27</v>
      </c>
      <c r="E2333" s="23">
        <v>1</v>
      </c>
      <c r="F2333" s="28">
        <v>48675.519999999997</v>
      </c>
      <c r="G2333" s="23" t="s">
        <v>85</v>
      </c>
      <c r="H2333" s="23" t="s">
        <v>86</v>
      </c>
      <c r="I2333" s="23" t="s">
        <v>4805</v>
      </c>
      <c r="J2333" s="23">
        <f>IF(TRIM(B2333)="?",'Cleaning Summary'!$B$28,B2333)</f>
        <v>1965</v>
      </c>
      <c r="K2333" s="23" t="str">
        <f>IF(TRIM(C2333)="?",'Cleaning Summary'!$B$27,C2333)</f>
        <v>Oct</v>
      </c>
      <c r="L2333" s="23" t="str">
        <f>IF(TRIM(G2333)="?",'Cleaning Summary'!$B$40,G2333)</f>
        <v>tier - 1</v>
      </c>
      <c r="M2333" s="23" t="str">
        <f>IF(TRIM(H2333)="?",'Cleaning Summary'!$B$45,H2333)</f>
        <v>tier - 2</v>
      </c>
      <c r="N2333" s="23" t="str">
        <f>IF(TRIM(I2333)="?",'Cleaning Summary'!$B$29,I2333)</f>
        <v>R1013</v>
      </c>
      <c r="O2333" s="29">
        <f>DATE(J2333,MATCH(K2333,{"Jan","Feb","Mar","Apr","May","Jun","Jul","Aug","Sep","Oct","Nov","Dec"},0),D2333)</f>
        <v>24042</v>
      </c>
      <c r="P2333" s="23">
        <f>DATEDIF(O2333,'Cleaning Summary'!$B$62,"Y")</f>
        <v>57</v>
      </c>
    </row>
    <row r="2334" spans="1:16" x14ac:dyDescent="0.35">
      <c r="A2334" s="23" t="s">
        <v>139</v>
      </c>
      <c r="B2334" s="23">
        <v>1959</v>
      </c>
      <c r="C2334" s="23" t="s">
        <v>4804</v>
      </c>
      <c r="D2334" s="23">
        <v>22</v>
      </c>
      <c r="E2334" s="23">
        <v>0</v>
      </c>
      <c r="F2334" s="28">
        <v>48824.45</v>
      </c>
      <c r="G2334" s="23" t="s">
        <v>86</v>
      </c>
      <c r="H2334" s="23" t="s">
        <v>85</v>
      </c>
      <c r="I2334" s="23" t="s">
        <v>4812</v>
      </c>
      <c r="J2334" s="23">
        <f>IF(TRIM(B2334)="?",'Cleaning Summary'!$B$28,B2334)</f>
        <v>1959</v>
      </c>
      <c r="K2334" s="23" t="str">
        <f>IF(TRIM(C2334)="?",'Cleaning Summary'!$B$27,C2334)</f>
        <v>Jul</v>
      </c>
      <c r="L2334" s="23" t="str">
        <f>IF(TRIM(G2334)="?",'Cleaning Summary'!$B$40,G2334)</f>
        <v>tier - 2</v>
      </c>
      <c r="M2334" s="23" t="str">
        <f>IF(TRIM(H2334)="?",'Cleaning Summary'!$B$45,H2334)</f>
        <v>tier - 1</v>
      </c>
      <c r="N2334" s="23" t="str">
        <f>IF(TRIM(I2334)="?",'Cleaning Summary'!$B$29,I2334)</f>
        <v>R1011</v>
      </c>
      <c r="O2334" s="29">
        <f>DATE(J2334,MATCH(K2334,{"Jan","Feb","Mar","Apr","May","Jun","Jul","Aug","Sep","Oct","Nov","Dec"},0),D2334)</f>
        <v>21753</v>
      </c>
      <c r="P2334" s="23">
        <f>DATEDIF(O2334,'Cleaning Summary'!$B$62,"Y")</f>
        <v>63</v>
      </c>
    </row>
    <row r="2335" spans="1:16" x14ac:dyDescent="0.35">
      <c r="A2335" s="23" t="s">
        <v>137</v>
      </c>
      <c r="B2335" s="23">
        <v>1978</v>
      </c>
      <c r="C2335" s="23" t="s">
        <v>4809</v>
      </c>
      <c r="D2335" s="23">
        <v>29</v>
      </c>
      <c r="E2335" s="23">
        <v>0</v>
      </c>
      <c r="F2335" s="28">
        <v>48885.14</v>
      </c>
      <c r="G2335" s="23" t="s">
        <v>85</v>
      </c>
      <c r="H2335" s="23" t="s">
        <v>86</v>
      </c>
      <c r="I2335" s="23" t="s">
        <v>4805</v>
      </c>
      <c r="J2335" s="23">
        <f>IF(TRIM(B2335)="?",'Cleaning Summary'!$B$28,B2335)</f>
        <v>1978</v>
      </c>
      <c r="K2335" s="23" t="str">
        <f>IF(TRIM(C2335)="?",'Cleaning Summary'!$B$27,C2335)</f>
        <v>Dec</v>
      </c>
      <c r="L2335" s="23" t="str">
        <f>IF(TRIM(G2335)="?",'Cleaning Summary'!$B$40,G2335)</f>
        <v>tier - 1</v>
      </c>
      <c r="M2335" s="23" t="str">
        <f>IF(TRIM(H2335)="?",'Cleaning Summary'!$B$45,H2335)</f>
        <v>tier - 2</v>
      </c>
      <c r="N2335" s="23" t="str">
        <f>IF(TRIM(I2335)="?",'Cleaning Summary'!$B$29,I2335)</f>
        <v>R1013</v>
      </c>
      <c r="O2335" s="29">
        <f>DATE(J2335,MATCH(K2335,{"Jan","Feb","Mar","Apr","May","Jun","Jul","Aug","Sep","Oct","Nov","Dec"},0),D2335)</f>
        <v>28853</v>
      </c>
      <c r="P2335" s="23">
        <f>DATEDIF(O2335,'Cleaning Summary'!$B$62,"Y")</f>
        <v>44</v>
      </c>
    </row>
    <row r="2336" spans="1:16" x14ac:dyDescent="0.35">
      <c r="A2336" s="23" t="s">
        <v>135</v>
      </c>
      <c r="B2336" s="23">
        <v>1963</v>
      </c>
      <c r="C2336" s="23" t="s">
        <v>73</v>
      </c>
      <c r="D2336" s="23">
        <v>4</v>
      </c>
      <c r="E2336" s="23">
        <v>1</v>
      </c>
      <c r="F2336" s="28">
        <v>48970.25</v>
      </c>
      <c r="G2336" s="23" t="s">
        <v>85</v>
      </c>
      <c r="H2336" s="23" t="s">
        <v>86</v>
      </c>
      <c r="I2336" s="23" t="s">
        <v>4805</v>
      </c>
      <c r="J2336" s="23">
        <f>IF(TRIM(B2336)="?",'Cleaning Summary'!$B$28,B2336)</f>
        <v>1963</v>
      </c>
      <c r="K2336" s="23" t="str">
        <f>IF(TRIM(C2336)="?",'Cleaning Summary'!$B$27,C2336)</f>
        <v>Sep</v>
      </c>
      <c r="L2336" s="23" t="str">
        <f>IF(TRIM(G2336)="?",'Cleaning Summary'!$B$40,G2336)</f>
        <v>tier - 1</v>
      </c>
      <c r="M2336" s="23" t="str">
        <f>IF(TRIM(H2336)="?",'Cleaning Summary'!$B$45,H2336)</f>
        <v>tier - 2</v>
      </c>
      <c r="N2336" s="23" t="str">
        <f>IF(TRIM(I2336)="?",'Cleaning Summary'!$B$29,I2336)</f>
        <v>R1013</v>
      </c>
      <c r="O2336" s="29">
        <f>DATE(J2336,MATCH(K2336,{"Jan","Feb","Mar","Apr","May","Jun","Jul","Aug","Sep","Oct","Nov","Dec"},0),D2336)</f>
        <v>23258</v>
      </c>
      <c r="P2336" s="23">
        <f>DATEDIF(O2336,'Cleaning Summary'!$B$62,"Y")</f>
        <v>59</v>
      </c>
    </row>
    <row r="2337" spans="1:16" x14ac:dyDescent="0.35">
      <c r="A2337" s="23" t="s">
        <v>133</v>
      </c>
      <c r="B2337" s="23">
        <v>1958</v>
      </c>
      <c r="C2337" s="23" t="s">
        <v>4807</v>
      </c>
      <c r="D2337" s="23">
        <v>27</v>
      </c>
      <c r="E2337" s="23">
        <v>2</v>
      </c>
      <c r="F2337" s="28">
        <v>49577.66</v>
      </c>
      <c r="G2337" s="23" t="s">
        <v>86</v>
      </c>
      <c r="H2337" s="23" t="s">
        <v>86</v>
      </c>
      <c r="I2337" s="23" t="s">
        <v>4805</v>
      </c>
      <c r="J2337" s="23">
        <f>IF(TRIM(B2337)="?",'Cleaning Summary'!$B$28,B2337)</f>
        <v>1958</v>
      </c>
      <c r="K2337" s="23" t="str">
        <f>IF(TRIM(C2337)="?",'Cleaning Summary'!$B$27,C2337)</f>
        <v>Jun</v>
      </c>
      <c r="L2337" s="23" t="str">
        <f>IF(TRIM(G2337)="?",'Cleaning Summary'!$B$40,G2337)</f>
        <v>tier - 2</v>
      </c>
      <c r="M2337" s="23" t="str">
        <f>IF(TRIM(H2337)="?",'Cleaning Summary'!$B$45,H2337)</f>
        <v>tier - 2</v>
      </c>
      <c r="N2337" s="23" t="str">
        <f>IF(TRIM(I2337)="?",'Cleaning Summary'!$B$29,I2337)</f>
        <v>R1013</v>
      </c>
      <c r="O2337" s="29">
        <f>DATE(J2337,MATCH(K2337,{"Jan","Feb","Mar","Apr","May","Jun","Jul","Aug","Sep","Oct","Nov","Dec"},0),D2337)</f>
        <v>21363</v>
      </c>
      <c r="P2337" s="23">
        <f>DATEDIF(O2337,'Cleaning Summary'!$B$62,"Y")</f>
        <v>64</v>
      </c>
    </row>
    <row r="2338" spans="1:16" x14ac:dyDescent="0.35">
      <c r="A2338" s="23" t="s">
        <v>131</v>
      </c>
      <c r="B2338" s="23">
        <v>1994</v>
      </c>
      <c r="C2338" s="23" t="s">
        <v>4811</v>
      </c>
      <c r="D2338" s="23">
        <v>27</v>
      </c>
      <c r="E2338" s="23">
        <v>1</v>
      </c>
      <c r="F2338" s="28">
        <v>51194.559999999998</v>
      </c>
      <c r="G2338" s="23" t="s">
        <v>85</v>
      </c>
      <c r="H2338" s="23" t="s">
        <v>87</v>
      </c>
      <c r="I2338" s="23" t="s">
        <v>4812</v>
      </c>
      <c r="J2338" s="23">
        <f>IF(TRIM(B2338)="?",'Cleaning Summary'!$B$28,B2338)</f>
        <v>1994</v>
      </c>
      <c r="K2338" s="23" t="str">
        <f>IF(TRIM(C2338)="?",'Cleaning Summary'!$B$27,C2338)</f>
        <v>Oct</v>
      </c>
      <c r="L2338" s="23" t="str">
        <f>IF(TRIM(G2338)="?",'Cleaning Summary'!$B$40,G2338)</f>
        <v>tier - 1</v>
      </c>
      <c r="M2338" s="23" t="str">
        <f>IF(TRIM(H2338)="?",'Cleaning Summary'!$B$45,H2338)</f>
        <v>tier - 3</v>
      </c>
      <c r="N2338" s="23" t="str">
        <f>IF(TRIM(I2338)="?",'Cleaning Summary'!$B$29,I2338)</f>
        <v>R1011</v>
      </c>
      <c r="O2338" s="29">
        <f>DATE(J2338,MATCH(K2338,{"Jan","Feb","Mar","Apr","May","Jun","Jul","Aug","Sep","Oct","Nov","Dec"},0),D2338)</f>
        <v>34634</v>
      </c>
      <c r="P2338" s="23">
        <f>DATEDIF(O2338,'Cleaning Summary'!$B$62,"Y")</f>
        <v>28</v>
      </c>
    </row>
    <row r="2339" spans="1:16" x14ac:dyDescent="0.35">
      <c r="A2339" s="23" t="s">
        <v>129</v>
      </c>
      <c r="B2339" s="23">
        <v>1962</v>
      </c>
      <c r="C2339" s="23" t="s">
        <v>4810</v>
      </c>
      <c r="D2339" s="23">
        <v>4</v>
      </c>
      <c r="E2339" s="23">
        <v>0</v>
      </c>
      <c r="F2339" s="28">
        <v>52590.83</v>
      </c>
      <c r="G2339" s="23" t="s">
        <v>85</v>
      </c>
      <c r="H2339" s="23" t="s">
        <v>87</v>
      </c>
      <c r="I2339" s="23" t="s">
        <v>4812</v>
      </c>
      <c r="J2339" s="23">
        <f>IF(TRIM(B2339)="?",'Cleaning Summary'!$B$28,B2339)</f>
        <v>1962</v>
      </c>
      <c r="K2339" s="23" t="str">
        <f>IF(TRIM(C2339)="?",'Cleaning Summary'!$B$27,C2339)</f>
        <v>Aug</v>
      </c>
      <c r="L2339" s="23" t="str">
        <f>IF(TRIM(G2339)="?",'Cleaning Summary'!$B$40,G2339)</f>
        <v>tier - 1</v>
      </c>
      <c r="M2339" s="23" t="str">
        <f>IF(TRIM(H2339)="?",'Cleaning Summary'!$B$45,H2339)</f>
        <v>tier - 3</v>
      </c>
      <c r="N2339" s="23" t="str">
        <f>IF(TRIM(I2339)="?",'Cleaning Summary'!$B$29,I2339)</f>
        <v>R1011</v>
      </c>
      <c r="O2339" s="29">
        <f>DATE(J2339,MATCH(K2339,{"Jan","Feb","Mar","Apr","May","Jun","Jul","Aug","Sep","Oct","Nov","Dec"},0),D2339)</f>
        <v>22862</v>
      </c>
      <c r="P2339" s="23">
        <f>DATEDIF(O2339,'Cleaning Summary'!$B$62,"Y")</f>
        <v>60</v>
      </c>
    </row>
    <row r="2340" spans="1:16" x14ac:dyDescent="0.35">
      <c r="A2340" s="23" t="s">
        <v>127</v>
      </c>
      <c r="B2340" s="23">
        <v>1989</v>
      </c>
      <c r="C2340" s="23" t="s">
        <v>4807</v>
      </c>
      <c r="D2340" s="23">
        <v>19</v>
      </c>
      <c r="E2340" s="23">
        <v>0</v>
      </c>
      <c r="F2340" s="28">
        <v>55135.4</v>
      </c>
      <c r="G2340" s="23" t="s">
        <v>85</v>
      </c>
      <c r="H2340" s="23" t="s">
        <v>86</v>
      </c>
      <c r="I2340" s="23" t="s">
        <v>4808</v>
      </c>
      <c r="J2340" s="23">
        <f>IF(TRIM(B2340)="?",'Cleaning Summary'!$B$28,B2340)</f>
        <v>1989</v>
      </c>
      <c r="K2340" s="23" t="str">
        <f>IF(TRIM(C2340)="?",'Cleaning Summary'!$B$27,C2340)</f>
        <v>Jun</v>
      </c>
      <c r="L2340" s="23" t="str">
        <f>IF(TRIM(G2340)="?",'Cleaning Summary'!$B$40,G2340)</f>
        <v>tier - 1</v>
      </c>
      <c r="M2340" s="23" t="str">
        <f>IF(TRIM(H2340)="?",'Cleaning Summary'!$B$45,H2340)</f>
        <v>tier - 2</v>
      </c>
      <c r="N2340" s="23" t="str">
        <f>IF(TRIM(I2340)="?",'Cleaning Summary'!$B$29,I2340)</f>
        <v>R1012</v>
      </c>
      <c r="O2340" s="29">
        <f>DATE(J2340,MATCH(K2340,{"Jan","Feb","Mar","Apr","May","Jun","Jul","Aug","Sep","Oct","Nov","Dec"},0),D2340)</f>
        <v>32678</v>
      </c>
      <c r="P2340" s="23">
        <f>DATEDIF(O2340,'Cleaning Summary'!$B$62,"Y")</f>
        <v>33</v>
      </c>
    </row>
    <row r="2341" spans="1:16" x14ac:dyDescent="0.35">
      <c r="A2341" s="23" t="s">
        <v>125</v>
      </c>
      <c r="B2341" s="23">
        <v>1991</v>
      </c>
      <c r="C2341" s="23" t="s">
        <v>4807</v>
      </c>
      <c r="D2341" s="23">
        <v>6</v>
      </c>
      <c r="E2341" s="23">
        <v>1</v>
      </c>
      <c r="F2341" s="28">
        <v>58571.07</v>
      </c>
      <c r="G2341" s="23" t="s">
        <v>85</v>
      </c>
      <c r="H2341" s="23" t="s">
        <v>87</v>
      </c>
      <c r="I2341" s="23" t="s">
        <v>4818</v>
      </c>
      <c r="J2341" s="23">
        <f>IF(TRIM(B2341)="?",'Cleaning Summary'!$B$28,B2341)</f>
        <v>1991</v>
      </c>
      <c r="K2341" s="23" t="str">
        <f>IF(TRIM(C2341)="?",'Cleaning Summary'!$B$27,C2341)</f>
        <v>Jun</v>
      </c>
      <c r="L2341" s="23" t="str">
        <f>IF(TRIM(G2341)="?",'Cleaning Summary'!$B$40,G2341)</f>
        <v>tier - 1</v>
      </c>
      <c r="M2341" s="23" t="str">
        <f>IF(TRIM(H2341)="?",'Cleaning Summary'!$B$45,H2341)</f>
        <v>tier - 3</v>
      </c>
      <c r="N2341" s="23" t="str">
        <f>IF(TRIM(I2341)="?",'Cleaning Summary'!$B$29,I2341)</f>
        <v>R1024</v>
      </c>
      <c r="O2341" s="29">
        <f>DATE(J2341,MATCH(K2341,{"Jan","Feb","Mar","Apr","May","Jun","Jul","Aug","Sep","Oct","Nov","Dec"},0),D2341)</f>
        <v>33395</v>
      </c>
      <c r="P2341" s="23">
        <f>DATEDIF(O2341,'Cleaning Summary'!$B$62,"Y")</f>
        <v>32</v>
      </c>
    </row>
    <row r="2342" spans="1:16" x14ac:dyDescent="0.35">
      <c r="A2342" s="23" t="s">
        <v>123</v>
      </c>
      <c r="B2342" s="23">
        <v>1970</v>
      </c>
      <c r="C2342" s="23" t="s">
        <v>97</v>
      </c>
      <c r="D2342" s="23">
        <v>11</v>
      </c>
      <c r="E2342" s="23">
        <v>3</v>
      </c>
      <c r="F2342" s="28">
        <v>60021.4</v>
      </c>
      <c r="G2342" s="23" t="s">
        <v>85</v>
      </c>
      <c r="H2342" s="23" t="s">
        <v>85</v>
      </c>
      <c r="I2342" s="23" t="s">
        <v>4808</v>
      </c>
      <c r="J2342" s="23">
        <f>IF(TRIM(B2342)="?",'Cleaning Summary'!$B$28,B2342)</f>
        <v>1970</v>
      </c>
      <c r="K2342" s="23" t="str">
        <f>IF(TRIM(C2342)="?",'Cleaning Summary'!$B$27,C2342)</f>
        <v>Sep</v>
      </c>
      <c r="L2342" s="23" t="str">
        <f>IF(TRIM(G2342)="?",'Cleaning Summary'!$B$40,G2342)</f>
        <v>tier - 1</v>
      </c>
      <c r="M2342" s="23" t="str">
        <f>IF(TRIM(H2342)="?",'Cleaning Summary'!$B$45,H2342)</f>
        <v>tier - 1</v>
      </c>
      <c r="N2342" s="23" t="str">
        <f>IF(TRIM(I2342)="?",'Cleaning Summary'!$B$29,I2342)</f>
        <v>R1012</v>
      </c>
      <c r="O2342" s="29">
        <f>DATE(J2342,MATCH(K2342,{"Jan","Feb","Mar","Apr","May","Jun","Jul","Aug","Sep","Oct","Nov","Dec"},0),D2342)</f>
        <v>25822</v>
      </c>
      <c r="P2342" s="23">
        <f>DATEDIF(O2342,'Cleaning Summary'!$B$62,"Y")</f>
        <v>52</v>
      </c>
    </row>
    <row r="2343" spans="1:16" x14ac:dyDescent="0.35">
      <c r="A2343" s="23" t="s">
        <v>121</v>
      </c>
      <c r="B2343" s="23">
        <v>1977</v>
      </c>
      <c r="C2343" s="23" t="s">
        <v>4807</v>
      </c>
      <c r="D2343" s="23">
        <v>8</v>
      </c>
      <c r="E2343" s="23">
        <v>0</v>
      </c>
      <c r="F2343" s="28">
        <v>62592.87</v>
      </c>
      <c r="G2343" s="23" t="s">
        <v>86</v>
      </c>
      <c r="H2343" s="23" t="s">
        <v>87</v>
      </c>
      <c r="I2343" s="23" t="s">
        <v>4805</v>
      </c>
      <c r="J2343" s="23">
        <f>IF(TRIM(B2343)="?",'Cleaning Summary'!$B$28,B2343)</f>
        <v>1977</v>
      </c>
      <c r="K2343" s="23" t="str">
        <f>IF(TRIM(C2343)="?",'Cleaning Summary'!$B$27,C2343)</f>
        <v>Jun</v>
      </c>
      <c r="L2343" s="23" t="str">
        <f>IF(TRIM(G2343)="?",'Cleaning Summary'!$B$40,G2343)</f>
        <v>tier - 2</v>
      </c>
      <c r="M2343" s="23" t="str">
        <f>IF(TRIM(H2343)="?",'Cleaning Summary'!$B$45,H2343)</f>
        <v>tier - 3</v>
      </c>
      <c r="N2343" s="23" t="str">
        <f>IF(TRIM(I2343)="?",'Cleaning Summary'!$B$29,I2343)</f>
        <v>R1013</v>
      </c>
      <c r="O2343" s="29">
        <f>DATE(J2343,MATCH(K2343,{"Jan","Feb","Mar","Apr","May","Jun","Jul","Aug","Sep","Oct","Nov","Dec"},0),D2343)</f>
        <v>28284</v>
      </c>
      <c r="P2343" s="23">
        <f>DATEDIF(O2343,'Cleaning Summary'!$B$62,"Y")</f>
        <v>46</v>
      </c>
    </row>
    <row r="2344" spans="1:16" x14ac:dyDescent="0.35">
      <c r="A2344" s="23" t="s">
        <v>119</v>
      </c>
      <c r="B2344" s="23">
        <v>1968</v>
      </c>
      <c r="C2344" s="23" t="s">
        <v>4811</v>
      </c>
      <c r="D2344" s="23">
        <v>12</v>
      </c>
      <c r="E2344" s="23">
        <v>0</v>
      </c>
      <c r="F2344" s="28">
        <v>63770.43</v>
      </c>
      <c r="G2344" s="23" t="s">
        <v>85</v>
      </c>
      <c r="H2344" s="23" t="s">
        <v>87</v>
      </c>
      <c r="I2344" s="23" t="s">
        <v>4805</v>
      </c>
      <c r="J2344" s="23">
        <f>IF(TRIM(B2344)="?",'Cleaning Summary'!$B$28,B2344)</f>
        <v>1968</v>
      </c>
      <c r="K2344" s="23" t="str">
        <f>IF(TRIM(C2344)="?",'Cleaning Summary'!$B$27,C2344)</f>
        <v>Oct</v>
      </c>
      <c r="L2344" s="23" t="str">
        <f>IF(TRIM(G2344)="?",'Cleaning Summary'!$B$40,G2344)</f>
        <v>tier - 1</v>
      </c>
      <c r="M2344" s="23" t="str">
        <f>IF(TRIM(H2344)="?",'Cleaning Summary'!$B$45,H2344)</f>
        <v>tier - 3</v>
      </c>
      <c r="N2344" s="23" t="str">
        <f>IF(TRIM(I2344)="?",'Cleaning Summary'!$B$29,I2344)</f>
        <v>R1013</v>
      </c>
      <c r="O2344" s="29">
        <f>DATE(J2344,MATCH(K2344,{"Jan","Feb","Mar","Apr","May","Jun","Jul","Aug","Sep","Oct","Nov","Dec"},0),D2344)</f>
        <v>25123</v>
      </c>
      <c r="P2344" s="23">
        <f>DATEDIF(O2344,'Cleaning Summary'!$B$62,"Y")</f>
        <v>54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6"/>
  </sheetPr>
  <dimension ref="A1:Q2336"/>
  <sheetViews>
    <sheetView zoomScaleNormal="100" workbookViewId="0">
      <pane xSplit="2" ySplit="1" topLeftCell="H11" activePane="bottomRight" state="frozen"/>
      <selection pane="topRight" activeCell="C1" sqref="C1"/>
      <selection pane="bottomLeft" activeCell="A2" sqref="A2"/>
      <selection pane="bottomRight"/>
    </sheetView>
  </sheetViews>
  <sheetFormatPr defaultColWidth="8.6328125" defaultRowHeight="14.5" x14ac:dyDescent="0.35"/>
  <cols>
    <col min="1" max="1" width="12" customWidth="1"/>
    <col min="2" max="2" width="16" customWidth="1"/>
    <col min="3" max="4" width="8" customWidth="1"/>
    <col min="5" max="5" width="10" customWidth="1"/>
    <col min="6" max="7" width="12" customWidth="1"/>
    <col min="8" max="8" width="14" customWidth="1"/>
    <col min="9" max="9" width="8" customWidth="1"/>
    <col min="10" max="10" width="14" customWidth="1"/>
    <col min="11" max="11" width="13" customWidth="1"/>
    <col min="12" max="12" width="14" customWidth="1"/>
    <col min="13" max="13" width="13" customWidth="1"/>
    <col min="14" max="15" width="11" customWidth="1"/>
    <col min="16" max="16" width="10" customWidth="1"/>
    <col min="17" max="17" width="6" customWidth="1"/>
  </cols>
  <sheetData>
    <row r="1" spans="1:17" ht="31.5" customHeight="1" x14ac:dyDescent="0.35">
      <c r="A1" s="7" t="s">
        <v>52</v>
      </c>
      <c r="B1" s="7" t="s">
        <v>34</v>
      </c>
      <c r="C1" s="7" t="s">
        <v>53</v>
      </c>
      <c r="D1" s="7" t="s">
        <v>54</v>
      </c>
      <c r="E1" s="7" t="s">
        <v>55</v>
      </c>
      <c r="F1" s="7" t="s">
        <v>56</v>
      </c>
      <c r="G1" s="7" t="s">
        <v>57</v>
      </c>
      <c r="H1" s="7" t="s">
        <v>58</v>
      </c>
      <c r="I1" s="7" t="s">
        <v>59</v>
      </c>
      <c r="J1" s="7" t="s">
        <v>4794</v>
      </c>
      <c r="K1" s="7" t="s">
        <v>4795</v>
      </c>
      <c r="L1" s="7" t="s">
        <v>4802</v>
      </c>
      <c r="M1" s="7" t="s">
        <v>64</v>
      </c>
      <c r="N1" s="7" t="s">
        <v>65</v>
      </c>
      <c r="O1" s="7" t="s">
        <v>66</v>
      </c>
      <c r="P1" s="7" t="s">
        <v>67</v>
      </c>
      <c r="Q1" s="7" t="s">
        <v>4803</v>
      </c>
    </row>
    <row r="2" spans="1:17" x14ac:dyDescent="0.35">
      <c r="A2" s="1" t="str">
        <f>'Customer Names'!A2</f>
        <v>Id1</v>
      </c>
      <c r="B2" s="1" t="str">
        <f>VLOOKUP($A2,'Customer Names'!$A$2:$E$2336,4,FALSE())</f>
        <v>Kelly</v>
      </c>
      <c r="C2" s="16">
        <f>VLOOKUP($A2,'Medical Examinations'!$A$2:$O$2336,2,FALSE())</f>
        <v>47.41</v>
      </c>
      <c r="D2" s="16">
        <f>VLOOKUP($A2,'Medical Examinations'!$A$2:$O$2336,3,FALSE())</f>
        <v>7.47</v>
      </c>
      <c r="E2" s="1" t="str">
        <f>VLOOKUP($A2,'Medical Examinations'!$A$2:$O$2336,9,FALSE())</f>
        <v>No</v>
      </c>
      <c r="F2" s="1" t="str">
        <f>VLOOKUP($A2,'Medical Examinations'!$A$2:$O$2336,10,FALSE())</f>
        <v>No</v>
      </c>
      <c r="G2" s="1" t="str">
        <f>VLOOKUP($A2,'Medical Examinations'!$A$2:$O$2336,11,FALSE())</f>
        <v>No</v>
      </c>
      <c r="H2" s="1">
        <f>VLOOKUP($A2,'Medical Examinations'!$A$2:$O$2336,13,FALSE())</f>
        <v>0</v>
      </c>
      <c r="I2" s="1" t="str">
        <f>VLOOKUP($A2,'Medical Examinations'!$A$2:$O$2336,12,FALSE())</f>
        <v>Yes</v>
      </c>
      <c r="J2" s="1" t="str">
        <f>VLOOKUP($A2,'Medical Examinations'!$A$2:$O$2336,14,FALSE())</f>
        <v>Obesity</v>
      </c>
      <c r="K2" s="1" t="str">
        <f>VLOOKUP($A2,'Medical Examinations'!$A$2:$O$2336,15,FALSE())</f>
        <v>Diabetes</v>
      </c>
      <c r="L2" s="17">
        <f>VLOOKUP($A2,'Hospitalisation Details'!$A$2:$P$2344,15,FALSE())</f>
        <v>25123</v>
      </c>
      <c r="M2" s="18">
        <f>VLOOKUP($A2,'Hospitalisation Details'!$A$2:$P$2344,6,FALSE())</f>
        <v>63770.43</v>
      </c>
      <c r="N2" s="1" t="str">
        <f>VLOOKUP($A2,'Hospitalisation Details'!$A$2:$P$2344,12,FALSE())</f>
        <v>tier - 1</v>
      </c>
      <c r="O2" s="1" t="str">
        <f>VLOOKUP($A2,'Hospitalisation Details'!$A$2:$P$2344,13,FALSE())</f>
        <v>tier - 3</v>
      </c>
      <c r="P2" s="1" t="str">
        <f>VLOOKUP($A2,'Hospitalisation Details'!$A$2:$P$2344,14,FALSE())</f>
        <v>R1013</v>
      </c>
      <c r="Q2" s="1">
        <f>VLOOKUP($A2,'Hospitalisation Details'!$A$2:$P$2344,16,FALSE())</f>
        <v>54</v>
      </c>
    </row>
    <row r="3" spans="1:17" x14ac:dyDescent="0.35">
      <c r="A3" s="1" t="str">
        <f>'Customer Names'!A3</f>
        <v>Id2</v>
      </c>
      <c r="B3" s="1" t="str">
        <f>VLOOKUP($A3,'Customer Names'!$A$2:$E$2336,4,FALSE())</f>
        <v>Matthew D</v>
      </c>
      <c r="C3" s="16">
        <f>VLOOKUP($A3,'Medical Examinations'!$A$2:$O$2336,2,FALSE())</f>
        <v>30.36</v>
      </c>
      <c r="D3" s="16">
        <f>VLOOKUP($A3,'Medical Examinations'!$A$2:$O$2336,3,FALSE())</f>
        <v>5.77</v>
      </c>
      <c r="E3" s="1" t="str">
        <f>VLOOKUP($A3,'Medical Examinations'!$A$2:$O$2336,9,FALSE())</f>
        <v>No</v>
      </c>
      <c r="F3" s="1" t="str">
        <f>VLOOKUP($A3,'Medical Examinations'!$A$2:$O$2336,10,FALSE())</f>
        <v>No</v>
      </c>
      <c r="G3" s="1" t="str">
        <f>VLOOKUP($A3,'Medical Examinations'!$A$2:$O$2336,11,FALSE())</f>
        <v>No</v>
      </c>
      <c r="H3" s="1">
        <f>VLOOKUP($A3,'Medical Examinations'!$A$2:$O$2336,13,FALSE())</f>
        <v>0</v>
      </c>
      <c r="I3" s="1" t="str">
        <f>VLOOKUP($A3,'Medical Examinations'!$A$2:$O$2336,12,FALSE())</f>
        <v>Yes</v>
      </c>
      <c r="J3" s="1" t="str">
        <f>VLOOKUP($A3,'Medical Examinations'!$A$2:$O$2336,14,FALSE())</f>
        <v>Obesity</v>
      </c>
      <c r="K3" s="1" t="str">
        <f>VLOOKUP($A3,'Medical Examinations'!$A$2:$O$2336,15,FALSE())</f>
        <v>Prediabetes</v>
      </c>
      <c r="L3" s="17">
        <f>VLOOKUP($A3,'Hospitalisation Details'!$A$2:$P$2344,15,FALSE())</f>
        <v>28284</v>
      </c>
      <c r="M3" s="18">
        <f>VLOOKUP($A3,'Hospitalisation Details'!$A$2:$P$2344,6,FALSE())</f>
        <v>62592.87</v>
      </c>
      <c r="N3" s="1" t="str">
        <f>VLOOKUP($A3,'Hospitalisation Details'!$A$2:$P$2344,12,FALSE())</f>
        <v>tier - 2</v>
      </c>
      <c r="O3" s="1" t="str">
        <f>VLOOKUP($A3,'Hospitalisation Details'!$A$2:$P$2344,13,FALSE())</f>
        <v>tier - 3</v>
      </c>
      <c r="P3" s="1" t="str">
        <f>VLOOKUP($A3,'Hospitalisation Details'!$A$2:$P$2344,14,FALSE())</f>
        <v>R1013</v>
      </c>
      <c r="Q3" s="1">
        <f>VLOOKUP($A3,'Hospitalisation Details'!$A$2:$P$2344,16,FALSE())</f>
        <v>46</v>
      </c>
    </row>
    <row r="4" spans="1:17" x14ac:dyDescent="0.35">
      <c r="A4" s="1" t="str">
        <f>'Customer Names'!A4</f>
        <v>Id3</v>
      </c>
      <c r="B4" s="1" t="str">
        <f>VLOOKUP($A4,'Customer Names'!$A$2:$E$2336,4,FALSE())</f>
        <v>Phil</v>
      </c>
      <c r="C4" s="16">
        <f>VLOOKUP($A4,'Medical Examinations'!$A$2:$O$2336,2,FALSE())</f>
        <v>34.484999999999999</v>
      </c>
      <c r="D4" s="16">
        <f>VLOOKUP($A4,'Medical Examinations'!$A$2:$O$2336,3,FALSE())</f>
        <v>11.87</v>
      </c>
      <c r="E4" s="1" t="str">
        <f>VLOOKUP($A4,'Medical Examinations'!$A$2:$O$2336,9,FALSE())</f>
        <v>Yes</v>
      </c>
      <c r="F4" s="1" t="str">
        <f>VLOOKUP($A4,'Medical Examinations'!$A$2:$O$2336,10,FALSE())</f>
        <v>No</v>
      </c>
      <c r="G4" s="1" t="str">
        <f>VLOOKUP($A4,'Medical Examinations'!$A$2:$O$2336,11,FALSE())</f>
        <v>No</v>
      </c>
      <c r="H4" s="1">
        <f>VLOOKUP($A4,'Medical Examinations'!$A$2:$O$2336,13,FALSE())</f>
        <v>2</v>
      </c>
      <c r="I4" s="1" t="str">
        <f>VLOOKUP($A4,'Medical Examinations'!$A$2:$O$2336,12,FALSE())</f>
        <v>Yes</v>
      </c>
      <c r="J4" s="1" t="str">
        <f>VLOOKUP($A4,'Medical Examinations'!$A$2:$O$2336,14,FALSE())</f>
        <v>Obesity</v>
      </c>
      <c r="K4" s="1" t="str">
        <f>VLOOKUP($A4,'Medical Examinations'!$A$2:$O$2336,15,FALSE())</f>
        <v>Diabetes</v>
      </c>
      <c r="L4" s="17">
        <f>VLOOKUP($A4,'Hospitalisation Details'!$A$2:$P$2344,15,FALSE())</f>
        <v>25822</v>
      </c>
      <c r="M4" s="18">
        <f>VLOOKUP($A4,'Hospitalisation Details'!$A$2:$P$2344,6,FALSE())</f>
        <v>60021.4</v>
      </c>
      <c r="N4" s="1" t="str">
        <f>VLOOKUP($A4,'Hospitalisation Details'!$A$2:$P$2344,12,FALSE())</f>
        <v>tier - 1</v>
      </c>
      <c r="O4" s="1" t="str">
        <f>VLOOKUP($A4,'Hospitalisation Details'!$A$2:$P$2344,13,FALSE())</f>
        <v>tier - 1</v>
      </c>
      <c r="P4" s="1" t="str">
        <f>VLOOKUP($A4,'Hospitalisation Details'!$A$2:$P$2344,14,FALSE())</f>
        <v>R1012</v>
      </c>
      <c r="Q4" s="1">
        <f>VLOOKUP($A4,'Hospitalisation Details'!$A$2:$P$2344,16,FALSE())</f>
        <v>52</v>
      </c>
    </row>
    <row r="5" spans="1:17" x14ac:dyDescent="0.35">
      <c r="A5" s="1" t="str">
        <f>'Customer Names'!A5</f>
        <v>Id4</v>
      </c>
      <c r="B5" s="1" t="str">
        <f>VLOOKUP($A5,'Customer Names'!$A$2:$E$2336,4,FALSE())</f>
        <v>Kelsey</v>
      </c>
      <c r="C5" s="16">
        <f>VLOOKUP($A5,'Medical Examinations'!$A$2:$O$2336,2,FALSE())</f>
        <v>38.094999999999999</v>
      </c>
      <c r="D5" s="16">
        <f>VLOOKUP($A5,'Medical Examinations'!$A$2:$O$2336,3,FALSE())</f>
        <v>6.05</v>
      </c>
      <c r="E5" s="1" t="str">
        <f>VLOOKUP($A5,'Medical Examinations'!$A$2:$O$2336,9,FALSE())</f>
        <v>No</v>
      </c>
      <c r="F5" s="1" t="str">
        <f>VLOOKUP($A5,'Medical Examinations'!$A$2:$O$2336,10,FALSE())</f>
        <v>No</v>
      </c>
      <c r="G5" s="1" t="str">
        <f>VLOOKUP($A5,'Medical Examinations'!$A$2:$O$2336,11,FALSE())</f>
        <v>No</v>
      </c>
      <c r="H5" s="1">
        <f>VLOOKUP($A5,'Medical Examinations'!$A$2:$O$2336,13,FALSE())</f>
        <v>0</v>
      </c>
      <c r="I5" s="1" t="str">
        <f>VLOOKUP($A5,'Medical Examinations'!$A$2:$O$2336,12,FALSE())</f>
        <v>Yes</v>
      </c>
      <c r="J5" s="1" t="str">
        <f>VLOOKUP($A5,'Medical Examinations'!$A$2:$O$2336,14,FALSE())</f>
        <v>Obesity</v>
      </c>
      <c r="K5" s="1" t="str">
        <f>VLOOKUP($A5,'Medical Examinations'!$A$2:$O$2336,15,FALSE())</f>
        <v>Prediabetes</v>
      </c>
      <c r="L5" s="17">
        <f>VLOOKUP($A5,'Hospitalisation Details'!$A$2:$P$2344,15,FALSE())</f>
        <v>33395</v>
      </c>
      <c r="M5" s="18">
        <f>VLOOKUP($A5,'Hospitalisation Details'!$A$2:$P$2344,6,FALSE())</f>
        <v>58571.07</v>
      </c>
      <c r="N5" s="1" t="str">
        <f>VLOOKUP($A5,'Hospitalisation Details'!$A$2:$P$2344,12,FALSE())</f>
        <v>tier - 1</v>
      </c>
      <c r="O5" s="1" t="str">
        <f>VLOOKUP($A5,'Hospitalisation Details'!$A$2:$P$2344,13,FALSE())</f>
        <v>tier - 3</v>
      </c>
      <c r="P5" s="1" t="str">
        <f>VLOOKUP($A5,'Hospitalisation Details'!$A$2:$P$2344,14,FALSE())</f>
        <v>R1024</v>
      </c>
      <c r="Q5" s="1">
        <f>VLOOKUP($A5,'Hospitalisation Details'!$A$2:$P$2344,16,FALSE())</f>
        <v>32</v>
      </c>
    </row>
    <row r="6" spans="1:17" x14ac:dyDescent="0.35">
      <c r="A6" s="1" t="str">
        <f>'Customer Names'!A6</f>
        <v>Id5</v>
      </c>
      <c r="B6" s="1" t="str">
        <f>VLOOKUP($A6,'Customer Names'!$A$2:$E$2336,4,FALSE())</f>
        <v>Kristyn</v>
      </c>
      <c r="C6" s="16">
        <f>VLOOKUP($A6,'Medical Examinations'!$A$2:$O$2336,2,FALSE())</f>
        <v>35.53</v>
      </c>
      <c r="D6" s="16">
        <f>VLOOKUP($A6,'Medical Examinations'!$A$2:$O$2336,3,FALSE())</f>
        <v>5.45</v>
      </c>
      <c r="E6" s="1" t="str">
        <f>VLOOKUP($A6,'Medical Examinations'!$A$2:$O$2336,9,FALSE())</f>
        <v>No</v>
      </c>
      <c r="F6" s="1" t="str">
        <f>VLOOKUP($A6,'Medical Examinations'!$A$2:$O$2336,10,FALSE())</f>
        <v>No</v>
      </c>
      <c r="G6" s="1" t="str">
        <f>VLOOKUP($A6,'Medical Examinations'!$A$2:$O$2336,11,FALSE())</f>
        <v>No</v>
      </c>
      <c r="H6" s="1">
        <f>VLOOKUP($A6,'Medical Examinations'!$A$2:$O$2336,13,FALSE())</f>
        <v>0</v>
      </c>
      <c r="I6" s="1" t="str">
        <f>VLOOKUP($A6,'Medical Examinations'!$A$2:$O$2336,12,FALSE())</f>
        <v>Yes</v>
      </c>
      <c r="J6" s="1" t="str">
        <f>VLOOKUP($A6,'Medical Examinations'!$A$2:$O$2336,14,FALSE())</f>
        <v>Obesity</v>
      </c>
      <c r="K6" s="1" t="str">
        <f>VLOOKUP($A6,'Medical Examinations'!$A$2:$O$2336,15,FALSE())</f>
        <v>Normal</v>
      </c>
      <c r="L6" s="17">
        <f>VLOOKUP($A6,'Hospitalisation Details'!$A$2:$P$2344,15,FALSE())</f>
        <v>32678</v>
      </c>
      <c r="M6" s="18">
        <f>VLOOKUP($A6,'Hospitalisation Details'!$A$2:$P$2344,6,FALSE())</f>
        <v>55135.4</v>
      </c>
      <c r="N6" s="1" t="str">
        <f>VLOOKUP($A6,'Hospitalisation Details'!$A$2:$P$2344,12,FALSE())</f>
        <v>tier - 1</v>
      </c>
      <c r="O6" s="1" t="str">
        <f>VLOOKUP($A6,'Hospitalisation Details'!$A$2:$P$2344,13,FALSE())</f>
        <v>tier - 2</v>
      </c>
      <c r="P6" s="1" t="str">
        <f>VLOOKUP($A6,'Hospitalisation Details'!$A$2:$P$2344,14,FALSE())</f>
        <v>R1012</v>
      </c>
      <c r="Q6" s="1">
        <f>VLOOKUP($A6,'Hospitalisation Details'!$A$2:$P$2344,16,FALSE())</f>
        <v>33</v>
      </c>
    </row>
    <row r="7" spans="1:17" x14ac:dyDescent="0.35">
      <c r="A7" s="1" t="str">
        <f>'Customer Names'!A7</f>
        <v>Id6</v>
      </c>
      <c r="B7" s="1" t="str">
        <f>VLOOKUP($A7,'Customer Names'!$A$2:$E$2336,4,FALSE())</f>
        <v>Russell B.</v>
      </c>
      <c r="C7" s="16">
        <f>VLOOKUP($A7,'Medical Examinations'!$A$2:$O$2336,2,FALSE())</f>
        <v>32.799999999999997</v>
      </c>
      <c r="D7" s="16">
        <f>VLOOKUP($A7,'Medical Examinations'!$A$2:$O$2336,3,FALSE())</f>
        <v>6.59</v>
      </c>
      <c r="E7" s="1" t="str">
        <f>VLOOKUP($A7,'Medical Examinations'!$A$2:$O$2336,9,FALSE())</f>
        <v>No</v>
      </c>
      <c r="F7" s="1" t="str">
        <f>VLOOKUP($A7,'Medical Examinations'!$A$2:$O$2336,10,FALSE())</f>
        <v>No</v>
      </c>
      <c r="G7" s="1" t="str">
        <f>VLOOKUP($A7,'Medical Examinations'!$A$2:$O$2336,11,FALSE())</f>
        <v>No</v>
      </c>
      <c r="H7" s="1">
        <f>VLOOKUP($A7,'Medical Examinations'!$A$2:$O$2336,13,FALSE())</f>
        <v>0</v>
      </c>
      <c r="I7" s="1" t="str">
        <f>VLOOKUP($A7,'Medical Examinations'!$A$2:$O$2336,12,FALSE())</f>
        <v>Yes</v>
      </c>
      <c r="J7" s="1" t="str">
        <f>VLOOKUP($A7,'Medical Examinations'!$A$2:$O$2336,14,FALSE())</f>
        <v>Obesity</v>
      </c>
      <c r="K7" s="1" t="str">
        <f>VLOOKUP($A7,'Medical Examinations'!$A$2:$O$2336,15,FALSE())</f>
        <v>Diabetes</v>
      </c>
      <c r="L7" s="17">
        <f>VLOOKUP($A7,'Hospitalisation Details'!$A$2:$P$2344,15,FALSE())</f>
        <v>22862</v>
      </c>
      <c r="M7" s="18">
        <f>VLOOKUP($A7,'Hospitalisation Details'!$A$2:$P$2344,6,FALSE())</f>
        <v>52590.83</v>
      </c>
      <c r="N7" s="1" t="str">
        <f>VLOOKUP($A7,'Hospitalisation Details'!$A$2:$P$2344,12,FALSE())</f>
        <v>tier - 1</v>
      </c>
      <c r="O7" s="1" t="str">
        <f>VLOOKUP($A7,'Hospitalisation Details'!$A$2:$P$2344,13,FALSE())</f>
        <v>tier - 3</v>
      </c>
      <c r="P7" s="1" t="str">
        <f>VLOOKUP($A7,'Hospitalisation Details'!$A$2:$P$2344,14,FALSE())</f>
        <v>R1011</v>
      </c>
      <c r="Q7" s="1">
        <f>VLOOKUP($A7,'Hospitalisation Details'!$A$2:$P$2344,16,FALSE())</f>
        <v>60</v>
      </c>
    </row>
    <row r="8" spans="1:17" x14ac:dyDescent="0.35">
      <c r="A8" s="1" t="str">
        <f>'Customer Names'!A8</f>
        <v>Id7</v>
      </c>
      <c r="B8" s="1" t="str">
        <f>VLOOKUP($A8,'Customer Names'!$A$2:$E$2336,4,FALSE())</f>
        <v>Scott</v>
      </c>
      <c r="C8" s="16">
        <f>VLOOKUP($A8,'Medical Examinations'!$A$2:$O$2336,2,FALSE())</f>
        <v>36.4</v>
      </c>
      <c r="D8" s="16">
        <f>VLOOKUP($A8,'Medical Examinations'!$A$2:$O$2336,3,FALSE())</f>
        <v>6.07</v>
      </c>
      <c r="E8" s="1" t="str">
        <f>VLOOKUP($A8,'Medical Examinations'!$A$2:$O$2336,9,FALSE())</f>
        <v>No</v>
      </c>
      <c r="F8" s="1" t="str">
        <f>VLOOKUP($A8,'Medical Examinations'!$A$2:$O$2336,10,FALSE())</f>
        <v>No</v>
      </c>
      <c r="G8" s="1" t="str">
        <f>VLOOKUP($A8,'Medical Examinations'!$A$2:$O$2336,11,FALSE())</f>
        <v>No</v>
      </c>
      <c r="H8" s="1">
        <f>VLOOKUP($A8,'Medical Examinations'!$A$2:$O$2336,13,FALSE())</f>
        <v>0</v>
      </c>
      <c r="I8" s="1" t="str">
        <f>VLOOKUP($A8,'Medical Examinations'!$A$2:$O$2336,12,FALSE())</f>
        <v>Yes</v>
      </c>
      <c r="J8" s="1" t="str">
        <f>VLOOKUP($A8,'Medical Examinations'!$A$2:$O$2336,14,FALSE())</f>
        <v>Obesity</v>
      </c>
      <c r="K8" s="1" t="str">
        <f>VLOOKUP($A8,'Medical Examinations'!$A$2:$O$2336,15,FALSE())</f>
        <v>Prediabetes</v>
      </c>
      <c r="L8" s="17">
        <f>VLOOKUP($A8,'Hospitalisation Details'!$A$2:$P$2344,15,FALSE())</f>
        <v>34634</v>
      </c>
      <c r="M8" s="18">
        <f>VLOOKUP($A8,'Hospitalisation Details'!$A$2:$P$2344,6,FALSE())</f>
        <v>51194.559999999998</v>
      </c>
      <c r="N8" s="1" t="str">
        <f>VLOOKUP($A8,'Hospitalisation Details'!$A$2:$P$2344,12,FALSE())</f>
        <v>tier - 1</v>
      </c>
      <c r="O8" s="1" t="str">
        <f>VLOOKUP($A8,'Hospitalisation Details'!$A$2:$P$2344,13,FALSE())</f>
        <v>tier - 3</v>
      </c>
      <c r="P8" s="1" t="str">
        <f>VLOOKUP($A8,'Hospitalisation Details'!$A$2:$P$2344,14,FALSE())</f>
        <v>R1011</v>
      </c>
      <c r="Q8" s="1">
        <f>VLOOKUP($A8,'Hospitalisation Details'!$A$2:$P$2344,16,FALSE())</f>
        <v>28</v>
      </c>
    </row>
    <row r="9" spans="1:17" x14ac:dyDescent="0.35">
      <c r="A9" s="1" t="str">
        <f>'Customer Names'!A9</f>
        <v>Id8</v>
      </c>
      <c r="B9" s="1" t="str">
        <f>VLOOKUP($A9,'Customer Names'!$A$2:$E$2336,4,FALSE())</f>
        <v>Stephen</v>
      </c>
      <c r="C9" s="16">
        <f>VLOOKUP($A9,'Medical Examinations'!$A$2:$O$2336,2,FALSE())</f>
        <v>36.96</v>
      </c>
      <c r="D9" s="16">
        <f>VLOOKUP($A9,'Medical Examinations'!$A$2:$O$2336,3,FALSE())</f>
        <v>7.93</v>
      </c>
      <c r="E9" s="1" t="str">
        <f>VLOOKUP($A9,'Medical Examinations'!$A$2:$O$2336,9,FALSE())</f>
        <v>No</v>
      </c>
      <c r="F9" s="1" t="str">
        <f>VLOOKUP($A9,'Medical Examinations'!$A$2:$O$2336,10,FALSE())</f>
        <v>No</v>
      </c>
      <c r="G9" s="1" t="str">
        <f>VLOOKUP($A9,'Medical Examinations'!$A$2:$O$2336,11,FALSE())</f>
        <v>No</v>
      </c>
      <c r="H9" s="1">
        <f>VLOOKUP($A9,'Medical Examinations'!$A$2:$O$2336,13,FALSE())</f>
        <v>3</v>
      </c>
      <c r="I9" s="1" t="str">
        <f>VLOOKUP($A9,'Medical Examinations'!$A$2:$O$2336,12,FALSE())</f>
        <v>Yes</v>
      </c>
      <c r="J9" s="1" t="str">
        <f>VLOOKUP($A9,'Medical Examinations'!$A$2:$O$2336,14,FALSE())</f>
        <v>Obesity</v>
      </c>
      <c r="K9" s="1" t="str">
        <f>VLOOKUP($A9,'Medical Examinations'!$A$2:$O$2336,15,FALSE())</f>
        <v>Diabetes</v>
      </c>
      <c r="L9" s="17">
        <f>VLOOKUP($A9,'Hospitalisation Details'!$A$2:$P$2344,15,FALSE())</f>
        <v>21363</v>
      </c>
      <c r="M9" s="18">
        <f>VLOOKUP($A9,'Hospitalisation Details'!$A$2:$P$2344,6,FALSE())</f>
        <v>49577.66</v>
      </c>
      <c r="N9" s="1" t="str">
        <f>VLOOKUP($A9,'Hospitalisation Details'!$A$2:$P$2344,12,FALSE())</f>
        <v>tier - 2</v>
      </c>
      <c r="O9" s="1" t="str">
        <f>VLOOKUP($A9,'Hospitalisation Details'!$A$2:$P$2344,13,FALSE())</f>
        <v>tier - 2</v>
      </c>
      <c r="P9" s="1" t="str">
        <f>VLOOKUP($A9,'Hospitalisation Details'!$A$2:$P$2344,14,FALSE())</f>
        <v>R1013</v>
      </c>
      <c r="Q9" s="1">
        <f>VLOOKUP($A9,'Hospitalisation Details'!$A$2:$P$2344,16,FALSE())</f>
        <v>64</v>
      </c>
    </row>
    <row r="10" spans="1:17" x14ac:dyDescent="0.35">
      <c r="A10" s="1" t="str">
        <f>'Customer Names'!A10</f>
        <v>Id9</v>
      </c>
      <c r="B10" s="1" t="str">
        <f>VLOOKUP($A10,'Customer Names'!$A$2:$E$2336,4,FALSE())</f>
        <v>Patrick R.</v>
      </c>
      <c r="C10" s="16">
        <f>VLOOKUP($A10,'Medical Examinations'!$A$2:$O$2336,2,FALSE())</f>
        <v>41.14</v>
      </c>
      <c r="D10" s="16">
        <f>VLOOKUP($A10,'Medical Examinations'!$A$2:$O$2336,3,FALSE())</f>
        <v>9.58</v>
      </c>
      <c r="E10" s="1" t="str">
        <f>VLOOKUP($A10,'Medical Examinations'!$A$2:$O$2336,9,FALSE())</f>
        <v>Yes</v>
      </c>
      <c r="F10" s="1" t="str">
        <f>VLOOKUP($A10,'Medical Examinations'!$A$2:$O$2336,10,FALSE())</f>
        <v>No</v>
      </c>
      <c r="G10" s="1" t="str">
        <f>VLOOKUP($A10,'Medical Examinations'!$A$2:$O$2336,11,FALSE())</f>
        <v>Yes</v>
      </c>
      <c r="H10" s="1">
        <f>VLOOKUP($A10,'Medical Examinations'!$A$2:$O$2336,13,FALSE())</f>
        <v>1</v>
      </c>
      <c r="I10" s="1" t="str">
        <f>VLOOKUP($A10,'Medical Examinations'!$A$2:$O$2336,12,FALSE())</f>
        <v>Yes</v>
      </c>
      <c r="J10" s="1" t="str">
        <f>VLOOKUP($A10,'Medical Examinations'!$A$2:$O$2336,14,FALSE())</f>
        <v>Obesity</v>
      </c>
      <c r="K10" s="1" t="str">
        <f>VLOOKUP($A10,'Medical Examinations'!$A$2:$O$2336,15,FALSE())</f>
        <v>Diabetes</v>
      </c>
      <c r="L10" s="17">
        <f>VLOOKUP($A10,'Hospitalisation Details'!$A$2:$P$2344,15,FALSE())</f>
        <v>23258</v>
      </c>
      <c r="M10" s="18">
        <f>VLOOKUP($A10,'Hospitalisation Details'!$A$2:$P$2344,6,FALSE())</f>
        <v>48970.25</v>
      </c>
      <c r="N10" s="1" t="str">
        <f>VLOOKUP($A10,'Hospitalisation Details'!$A$2:$P$2344,12,FALSE())</f>
        <v>tier - 1</v>
      </c>
      <c r="O10" s="1" t="str">
        <f>VLOOKUP($A10,'Hospitalisation Details'!$A$2:$P$2344,13,FALSE())</f>
        <v>tier - 2</v>
      </c>
      <c r="P10" s="1" t="str">
        <f>VLOOKUP($A10,'Hospitalisation Details'!$A$2:$P$2344,14,FALSE())</f>
        <v>R1013</v>
      </c>
      <c r="Q10" s="1">
        <f>VLOOKUP($A10,'Hospitalisation Details'!$A$2:$P$2344,16,FALSE())</f>
        <v>59</v>
      </c>
    </row>
    <row r="11" spans="1:17" x14ac:dyDescent="0.35">
      <c r="A11" s="1" t="str">
        <f>'Customer Names'!A11</f>
        <v>Id10</v>
      </c>
      <c r="B11" s="1" t="str">
        <f>VLOOKUP($A11,'Customer Names'!$A$2:$E$2336,4,FALSE())</f>
        <v>Brooke N.</v>
      </c>
      <c r="C11" s="16">
        <f>VLOOKUP($A11,'Medical Examinations'!$A$2:$O$2336,2,FALSE())</f>
        <v>38.06</v>
      </c>
      <c r="D11" s="16">
        <f>VLOOKUP($A11,'Medical Examinations'!$A$2:$O$2336,3,FALSE())</f>
        <v>10.79</v>
      </c>
      <c r="E11" s="1" t="str">
        <f>VLOOKUP($A11,'Medical Examinations'!$A$2:$O$2336,9,FALSE())</f>
        <v>No</v>
      </c>
      <c r="F11" s="1" t="str">
        <f>VLOOKUP($A11,'Medical Examinations'!$A$2:$O$2336,10,FALSE())</f>
        <v>No</v>
      </c>
      <c r="G11" s="1" t="str">
        <f>VLOOKUP($A11,'Medical Examinations'!$A$2:$O$2336,11,FALSE())</f>
        <v>No</v>
      </c>
      <c r="H11" s="1">
        <f>VLOOKUP($A11,'Medical Examinations'!$A$2:$O$2336,13,FALSE())</f>
        <v>0</v>
      </c>
      <c r="I11" s="1" t="str">
        <f>VLOOKUP($A11,'Medical Examinations'!$A$2:$O$2336,12,FALSE())</f>
        <v>Yes</v>
      </c>
      <c r="J11" s="1" t="str">
        <f>VLOOKUP($A11,'Medical Examinations'!$A$2:$O$2336,14,FALSE())</f>
        <v>Obesity</v>
      </c>
      <c r="K11" s="1" t="str">
        <f>VLOOKUP($A11,'Medical Examinations'!$A$2:$O$2336,15,FALSE())</f>
        <v>Diabetes</v>
      </c>
      <c r="L11" s="17">
        <f>VLOOKUP($A11,'Hospitalisation Details'!$A$2:$P$2344,15,FALSE())</f>
        <v>28853</v>
      </c>
      <c r="M11" s="18">
        <f>VLOOKUP($A11,'Hospitalisation Details'!$A$2:$P$2344,6,FALSE())</f>
        <v>48885.14</v>
      </c>
      <c r="N11" s="1" t="str">
        <f>VLOOKUP($A11,'Hospitalisation Details'!$A$2:$P$2344,12,FALSE())</f>
        <v>tier - 1</v>
      </c>
      <c r="O11" s="1" t="str">
        <f>VLOOKUP($A11,'Hospitalisation Details'!$A$2:$P$2344,13,FALSE())</f>
        <v>tier - 2</v>
      </c>
      <c r="P11" s="1" t="str">
        <f>VLOOKUP($A11,'Hospitalisation Details'!$A$2:$P$2344,14,FALSE())</f>
        <v>R1013</v>
      </c>
      <c r="Q11" s="1">
        <f>VLOOKUP($A11,'Hospitalisation Details'!$A$2:$P$2344,16,FALSE())</f>
        <v>44</v>
      </c>
    </row>
    <row r="12" spans="1:17" x14ac:dyDescent="0.35">
      <c r="A12" s="1" t="str">
        <f>'Customer Names'!A12</f>
        <v>Id11</v>
      </c>
      <c r="B12" s="1" t="str">
        <f>VLOOKUP($A12,'Customer Names'!$A$2:$E$2336,4,FALSE())</f>
        <v>Paola Andrea</v>
      </c>
      <c r="C12" s="16">
        <f>VLOOKUP($A12,'Medical Examinations'!$A$2:$O$2336,2,FALSE())</f>
        <v>37.700000000000003</v>
      </c>
      <c r="D12" s="16">
        <f>VLOOKUP($A12,'Medical Examinations'!$A$2:$O$2336,3,FALSE())</f>
        <v>5.96</v>
      </c>
      <c r="E12" s="1" t="str">
        <f>VLOOKUP($A12,'Medical Examinations'!$A$2:$O$2336,9,FALSE())</f>
        <v>Yes</v>
      </c>
      <c r="F12" s="1" t="str">
        <f>VLOOKUP($A12,'Medical Examinations'!$A$2:$O$2336,10,FALSE())</f>
        <v>No</v>
      </c>
      <c r="G12" s="1" t="str">
        <f>VLOOKUP($A12,'Medical Examinations'!$A$2:$O$2336,11,FALSE())</f>
        <v>No</v>
      </c>
      <c r="H12" s="1">
        <f>VLOOKUP($A12,'Medical Examinations'!$A$2:$O$2336,13,FALSE())</f>
        <v>2</v>
      </c>
      <c r="I12" s="1" t="str">
        <f>VLOOKUP($A12,'Medical Examinations'!$A$2:$O$2336,12,FALSE())</f>
        <v>Yes</v>
      </c>
      <c r="J12" s="1" t="str">
        <f>VLOOKUP($A12,'Medical Examinations'!$A$2:$O$2336,14,FALSE())</f>
        <v>Obesity</v>
      </c>
      <c r="K12" s="1" t="str">
        <f>VLOOKUP($A12,'Medical Examinations'!$A$2:$O$2336,15,FALSE())</f>
        <v>Prediabetes</v>
      </c>
      <c r="L12" s="17">
        <f>VLOOKUP($A12,'Hospitalisation Details'!$A$2:$P$2344,15,FALSE())</f>
        <v>21753</v>
      </c>
      <c r="M12" s="18">
        <f>VLOOKUP($A12,'Hospitalisation Details'!$A$2:$P$2344,6,FALSE())</f>
        <v>48824.45</v>
      </c>
      <c r="N12" s="1" t="str">
        <f>VLOOKUP($A12,'Hospitalisation Details'!$A$2:$P$2344,12,FALSE())</f>
        <v>tier - 2</v>
      </c>
      <c r="O12" s="1" t="str">
        <f>VLOOKUP($A12,'Hospitalisation Details'!$A$2:$P$2344,13,FALSE())</f>
        <v>tier - 1</v>
      </c>
      <c r="P12" s="1" t="str">
        <f>VLOOKUP($A12,'Hospitalisation Details'!$A$2:$P$2344,14,FALSE())</f>
        <v>R1011</v>
      </c>
      <c r="Q12" s="1">
        <f>VLOOKUP($A12,'Hospitalisation Details'!$A$2:$P$2344,16,FALSE())</f>
        <v>63</v>
      </c>
    </row>
    <row r="13" spans="1:17" x14ac:dyDescent="0.35">
      <c r="A13" s="1" t="str">
        <f>'Customer Names'!A13</f>
        <v>Id12</v>
      </c>
      <c r="B13" s="1" t="str">
        <f>VLOOKUP($A13,'Customer Names'!$A$2:$E$2336,4,FALSE())</f>
        <v>David</v>
      </c>
      <c r="C13" s="16">
        <f>VLOOKUP($A13,'Medical Examinations'!$A$2:$O$2336,2,FALSE())</f>
        <v>42.13</v>
      </c>
      <c r="D13" s="16">
        <f>VLOOKUP($A13,'Medical Examinations'!$A$2:$O$2336,3,FALSE())</f>
        <v>11.9</v>
      </c>
      <c r="E13" s="1" t="str">
        <f>VLOOKUP($A13,'Medical Examinations'!$A$2:$O$2336,9,FALSE())</f>
        <v>No</v>
      </c>
      <c r="F13" s="1" t="str">
        <f>VLOOKUP($A13,'Medical Examinations'!$A$2:$O$2336,10,FALSE())</f>
        <v>No</v>
      </c>
      <c r="G13" s="1" t="str">
        <f>VLOOKUP($A13,'Medical Examinations'!$A$2:$O$2336,11,FALSE())</f>
        <v>No</v>
      </c>
      <c r="H13" s="1">
        <f>VLOOKUP($A13,'Medical Examinations'!$A$2:$O$2336,13,FALSE())</f>
        <v>0</v>
      </c>
      <c r="I13" s="1" t="str">
        <f>VLOOKUP($A13,'Medical Examinations'!$A$2:$O$2336,12,FALSE())</f>
        <v>Yes</v>
      </c>
      <c r="J13" s="1" t="str">
        <f>VLOOKUP($A13,'Medical Examinations'!$A$2:$O$2336,14,FALSE())</f>
        <v>Obesity</v>
      </c>
      <c r="K13" s="1" t="str">
        <f>VLOOKUP($A13,'Medical Examinations'!$A$2:$O$2336,15,FALSE())</f>
        <v>Diabetes</v>
      </c>
      <c r="L13" s="17">
        <f>VLOOKUP($A13,'Hospitalisation Details'!$A$2:$P$2344,15,FALSE())</f>
        <v>24042</v>
      </c>
      <c r="M13" s="18">
        <f>VLOOKUP($A13,'Hospitalisation Details'!$A$2:$P$2344,6,FALSE())</f>
        <v>48675.519999999997</v>
      </c>
      <c r="N13" s="1" t="str">
        <f>VLOOKUP($A13,'Hospitalisation Details'!$A$2:$P$2344,12,FALSE())</f>
        <v>tier - 1</v>
      </c>
      <c r="O13" s="1" t="str">
        <f>VLOOKUP($A13,'Hospitalisation Details'!$A$2:$P$2344,13,FALSE())</f>
        <v>tier - 2</v>
      </c>
      <c r="P13" s="1" t="str">
        <f>VLOOKUP($A13,'Hospitalisation Details'!$A$2:$P$2344,14,FALSE())</f>
        <v>R1013</v>
      </c>
      <c r="Q13" s="1">
        <f>VLOOKUP($A13,'Hospitalisation Details'!$A$2:$P$2344,16,FALSE())</f>
        <v>57</v>
      </c>
    </row>
    <row r="14" spans="1:17" x14ac:dyDescent="0.35">
      <c r="A14" s="1" t="str">
        <f>'Customer Names'!A14</f>
        <v>Id13</v>
      </c>
      <c r="B14" s="1" t="str">
        <f>VLOOKUP($A14,'Customer Names'!$A$2:$E$2336,4,FALSE())</f>
        <v>Wade</v>
      </c>
      <c r="C14" s="16">
        <f>VLOOKUP($A14,'Medical Examinations'!$A$2:$O$2336,2,FALSE())</f>
        <v>40.92</v>
      </c>
      <c r="D14" s="16">
        <f>VLOOKUP($A14,'Medical Examinations'!$A$2:$O$2336,3,FALSE())</f>
        <v>8.41</v>
      </c>
      <c r="E14" s="1" t="str">
        <f>VLOOKUP($A14,'Medical Examinations'!$A$2:$O$2336,9,FALSE())</f>
        <v>No</v>
      </c>
      <c r="F14" s="1" t="str">
        <f>VLOOKUP($A14,'Medical Examinations'!$A$2:$O$2336,10,FALSE())</f>
        <v>No</v>
      </c>
      <c r="G14" s="1" t="str">
        <f>VLOOKUP($A14,'Medical Examinations'!$A$2:$O$2336,11,FALSE())</f>
        <v>No</v>
      </c>
      <c r="H14" s="1">
        <f>VLOOKUP($A14,'Medical Examinations'!$A$2:$O$2336,13,FALSE())</f>
        <v>0</v>
      </c>
      <c r="I14" s="1" t="str">
        <f>VLOOKUP($A14,'Medical Examinations'!$A$2:$O$2336,12,FALSE())</f>
        <v>Yes</v>
      </c>
      <c r="J14" s="1" t="str">
        <f>VLOOKUP($A14,'Medical Examinations'!$A$2:$O$2336,14,FALSE())</f>
        <v>Obesity</v>
      </c>
      <c r="K14" s="1" t="str">
        <f>VLOOKUP($A14,'Medical Examinations'!$A$2:$O$2336,15,FALSE())</f>
        <v>Diabetes</v>
      </c>
      <c r="L14" s="17">
        <f>VLOOKUP($A14,'Hospitalisation Details'!$A$2:$P$2344,15,FALSE())</f>
        <v>22930</v>
      </c>
      <c r="M14" s="18">
        <f>VLOOKUP($A14,'Hospitalisation Details'!$A$2:$P$2344,6,FALSE())</f>
        <v>48673.56</v>
      </c>
      <c r="N14" s="1" t="str">
        <f>VLOOKUP($A14,'Hospitalisation Details'!$A$2:$P$2344,12,FALSE())</f>
        <v>tier - 1</v>
      </c>
      <c r="O14" s="1" t="str">
        <f>VLOOKUP($A14,'Hospitalisation Details'!$A$2:$P$2344,13,FALSE())</f>
        <v>tier - 2</v>
      </c>
      <c r="P14" s="1" t="str">
        <f>VLOOKUP($A14,'Hospitalisation Details'!$A$2:$P$2344,14,FALSE())</f>
        <v>R1013</v>
      </c>
      <c r="Q14" s="1">
        <f>VLOOKUP($A14,'Hospitalisation Details'!$A$2:$P$2344,16,FALSE())</f>
        <v>60</v>
      </c>
    </row>
    <row r="15" spans="1:17" x14ac:dyDescent="0.35">
      <c r="A15" s="1" t="str">
        <f>'Customer Names'!A15</f>
        <v>Id14</v>
      </c>
      <c r="B15" s="1" t="str">
        <f>VLOOKUP($A15,'Customer Names'!$A$2:$E$2336,4,FALSE())</f>
        <v>Franklin</v>
      </c>
      <c r="C15" s="16">
        <f>VLOOKUP($A15,'Medical Examinations'!$A$2:$O$2336,2,FALSE())</f>
        <v>40.564999999999998</v>
      </c>
      <c r="D15" s="16">
        <f>VLOOKUP($A15,'Medical Examinations'!$A$2:$O$2336,3,FALSE())</f>
        <v>7.02</v>
      </c>
      <c r="E15" s="1" t="str">
        <f>VLOOKUP($A15,'Medical Examinations'!$A$2:$O$2336,9,FALSE())</f>
        <v>No</v>
      </c>
      <c r="F15" s="1" t="str">
        <f>VLOOKUP($A15,'Medical Examinations'!$A$2:$O$2336,10,FALSE())</f>
        <v>No</v>
      </c>
      <c r="G15" s="1" t="str">
        <f>VLOOKUP($A15,'Medical Examinations'!$A$2:$O$2336,11,FALSE())</f>
        <v>No</v>
      </c>
      <c r="H15" s="1">
        <f>VLOOKUP($A15,'Medical Examinations'!$A$2:$O$2336,13,FALSE())</f>
        <v>0</v>
      </c>
      <c r="I15" s="1" t="str">
        <f>VLOOKUP($A15,'Medical Examinations'!$A$2:$O$2336,12,FALSE())</f>
        <v>Yes</v>
      </c>
      <c r="J15" s="1" t="str">
        <f>VLOOKUP($A15,'Medical Examinations'!$A$2:$O$2336,14,FALSE())</f>
        <v>Obesity</v>
      </c>
      <c r="K15" s="1" t="str">
        <f>VLOOKUP($A15,'Medical Examinations'!$A$2:$O$2336,15,FALSE())</f>
        <v>Diabetes</v>
      </c>
      <c r="L15" s="17">
        <f>VLOOKUP($A15,'Hospitalisation Details'!$A$2:$P$2344,15,FALSE())</f>
        <v>25173</v>
      </c>
      <c r="M15" s="18">
        <f>VLOOKUP($A15,'Hospitalisation Details'!$A$2:$P$2344,6,FALSE())</f>
        <v>48549.18</v>
      </c>
      <c r="N15" s="1" t="str">
        <f>VLOOKUP($A15,'Hospitalisation Details'!$A$2:$P$2344,12,FALSE())</f>
        <v>tier - 1</v>
      </c>
      <c r="O15" s="1" t="str">
        <f>VLOOKUP($A15,'Hospitalisation Details'!$A$2:$P$2344,13,FALSE())</f>
        <v>tier - 3</v>
      </c>
      <c r="P15" s="1" t="str">
        <f>VLOOKUP($A15,'Hospitalisation Details'!$A$2:$P$2344,14,FALSE())</f>
        <v>R1016</v>
      </c>
      <c r="Q15" s="1">
        <f>VLOOKUP($A15,'Hospitalisation Details'!$A$2:$P$2344,16,FALSE())</f>
        <v>54</v>
      </c>
    </row>
    <row r="16" spans="1:17" x14ac:dyDescent="0.35">
      <c r="A16" s="1" t="str">
        <f>'Customer Names'!A16</f>
        <v>Id15</v>
      </c>
      <c r="B16" s="1" t="str">
        <f>VLOOKUP($A16,'Customer Names'!$A$2:$E$2336,4,FALSE())</f>
        <v>Leilani M.</v>
      </c>
      <c r="C16" s="16">
        <f>VLOOKUP($A16,'Medical Examinations'!$A$2:$O$2336,2,FALSE())</f>
        <v>36.384999999999998</v>
      </c>
      <c r="D16" s="16">
        <f>VLOOKUP($A16,'Medical Examinations'!$A$2:$O$2336,3,FALSE())</f>
        <v>7.59</v>
      </c>
      <c r="E16" s="1" t="str">
        <f>VLOOKUP($A16,'Medical Examinations'!$A$2:$O$2336,9,FALSE())</f>
        <v>Yes</v>
      </c>
      <c r="F16" s="1" t="str">
        <f>VLOOKUP($A16,'Medical Examinations'!$A$2:$O$2336,10,FALSE())</f>
        <v>No</v>
      </c>
      <c r="G16" s="1" t="str">
        <f>VLOOKUP($A16,'Medical Examinations'!$A$2:$O$2336,11,FALSE())</f>
        <v>No</v>
      </c>
      <c r="H16" s="1">
        <f>VLOOKUP($A16,'Medical Examinations'!$A$2:$O$2336,13,FALSE())</f>
        <v>2</v>
      </c>
      <c r="I16" s="1" t="str">
        <f>VLOOKUP($A16,'Medical Examinations'!$A$2:$O$2336,12,FALSE())</f>
        <v>Yes</v>
      </c>
      <c r="J16" s="1" t="str">
        <f>VLOOKUP($A16,'Medical Examinations'!$A$2:$O$2336,14,FALSE())</f>
        <v>Obesity</v>
      </c>
      <c r="K16" s="1" t="str">
        <f>VLOOKUP($A16,'Medical Examinations'!$A$2:$O$2336,15,FALSE())</f>
        <v>Diabetes</v>
      </c>
      <c r="L16" s="17">
        <f>VLOOKUP($A16,'Hospitalisation Details'!$A$2:$P$2344,15,FALSE())</f>
        <v>22636</v>
      </c>
      <c r="M16" s="18">
        <f>VLOOKUP($A16,'Hospitalisation Details'!$A$2:$P$2344,6,FALSE())</f>
        <v>48517.56</v>
      </c>
      <c r="N16" s="1" t="str">
        <f>VLOOKUP($A16,'Hospitalisation Details'!$A$2:$P$2344,12,FALSE())</f>
        <v>tier - 1</v>
      </c>
      <c r="O16" s="1" t="str">
        <f>VLOOKUP($A16,'Hospitalisation Details'!$A$2:$P$2344,13,FALSE())</f>
        <v>tier - 3</v>
      </c>
      <c r="P16" s="1" t="str">
        <f>VLOOKUP($A16,'Hospitalisation Details'!$A$2:$P$2344,14,FALSE())</f>
        <v>R1024</v>
      </c>
      <c r="Q16" s="1">
        <f>VLOOKUP($A16,'Hospitalisation Details'!$A$2:$P$2344,16,FALSE())</f>
        <v>61</v>
      </c>
    </row>
    <row r="17" spans="1:17" x14ac:dyDescent="0.35">
      <c r="A17" s="1" t="str">
        <f>'Customer Names'!A17</f>
        <v>Id16</v>
      </c>
      <c r="B17" s="1" t="str">
        <f>VLOOKUP($A17,'Customer Names'!$A$2:$E$2336,4,FALSE())</f>
        <v>Philippe</v>
      </c>
      <c r="C17" s="16">
        <f>VLOOKUP($A17,'Medical Examinations'!$A$2:$O$2336,2,FALSE())</f>
        <v>39.9</v>
      </c>
      <c r="D17" s="16">
        <f>VLOOKUP($A17,'Medical Examinations'!$A$2:$O$2336,3,FALSE())</f>
        <v>11.32</v>
      </c>
      <c r="E17" s="1" t="str">
        <f>VLOOKUP($A17,'Medical Examinations'!$A$2:$O$2336,9,FALSE())</f>
        <v>No</v>
      </c>
      <c r="F17" s="1" t="str">
        <f>VLOOKUP($A17,'Medical Examinations'!$A$2:$O$2336,10,FALSE())</f>
        <v>No</v>
      </c>
      <c r="G17" s="1" t="str">
        <f>VLOOKUP($A17,'Medical Examinations'!$A$2:$O$2336,11,FALSE())</f>
        <v>No</v>
      </c>
      <c r="H17" s="1">
        <f>VLOOKUP($A17,'Medical Examinations'!$A$2:$O$2336,13,FALSE())</f>
        <v>0</v>
      </c>
      <c r="I17" s="1" t="str">
        <f>VLOOKUP($A17,'Medical Examinations'!$A$2:$O$2336,12,FALSE())</f>
        <v>Yes</v>
      </c>
      <c r="J17" s="1" t="str">
        <f>VLOOKUP($A17,'Medical Examinations'!$A$2:$O$2336,14,FALSE())</f>
        <v>Obesity</v>
      </c>
      <c r="K17" s="1" t="str">
        <f>VLOOKUP($A17,'Medical Examinations'!$A$2:$O$2336,15,FALSE())</f>
        <v>Diabetes</v>
      </c>
      <c r="L17" s="17">
        <f>VLOOKUP($A17,'Hospitalisation Details'!$A$2:$P$2344,15,FALSE())</f>
        <v>22885</v>
      </c>
      <c r="M17" s="18">
        <f>VLOOKUP($A17,'Hospitalisation Details'!$A$2:$P$2344,6,FALSE())</f>
        <v>48173.36</v>
      </c>
      <c r="N17" s="1" t="str">
        <f>VLOOKUP($A17,'Hospitalisation Details'!$A$2:$P$2344,12,FALSE())</f>
        <v>tier - 1</v>
      </c>
      <c r="O17" s="1" t="str">
        <f>VLOOKUP($A17,'Hospitalisation Details'!$A$2:$P$2344,13,FALSE())</f>
        <v>tier - 3</v>
      </c>
      <c r="P17" s="1" t="str">
        <f>VLOOKUP($A17,'Hospitalisation Details'!$A$2:$P$2344,14,FALSE())</f>
        <v>R1011</v>
      </c>
      <c r="Q17" s="1">
        <f>VLOOKUP($A17,'Hospitalisation Details'!$A$2:$P$2344,16,FALSE())</f>
        <v>60</v>
      </c>
    </row>
    <row r="18" spans="1:17" x14ac:dyDescent="0.35">
      <c r="A18" s="1" t="str">
        <f>'Customer Names'!A18</f>
        <v>Id17</v>
      </c>
      <c r="B18" s="1" t="str">
        <f>VLOOKUP($A18,'Customer Names'!$A$2:$E$2336,4,FALSE())</f>
        <v>Jennifer A.</v>
      </c>
      <c r="C18" s="16">
        <f>VLOOKUP($A18,'Medical Examinations'!$A$2:$O$2336,2,FALSE())</f>
        <v>33.799999999999997</v>
      </c>
      <c r="D18" s="16">
        <f>VLOOKUP($A18,'Medical Examinations'!$A$2:$O$2336,3,FALSE())</f>
        <v>7.67</v>
      </c>
      <c r="E18" s="1" t="str">
        <f>VLOOKUP($A18,'Medical Examinations'!$A$2:$O$2336,9,FALSE())</f>
        <v>No</v>
      </c>
      <c r="F18" s="1" t="str">
        <f>VLOOKUP($A18,'Medical Examinations'!$A$2:$O$2336,10,FALSE())</f>
        <v>No</v>
      </c>
      <c r="G18" s="1" t="str">
        <f>VLOOKUP($A18,'Medical Examinations'!$A$2:$O$2336,11,FALSE())</f>
        <v>No</v>
      </c>
      <c r="H18" s="1">
        <f>VLOOKUP($A18,'Medical Examinations'!$A$2:$O$2336,13,FALSE())</f>
        <v>3</v>
      </c>
      <c r="I18" s="1" t="str">
        <f>VLOOKUP($A18,'Medical Examinations'!$A$2:$O$2336,12,FALSE())</f>
        <v>Yes</v>
      </c>
      <c r="J18" s="1" t="str">
        <f>VLOOKUP($A18,'Medical Examinations'!$A$2:$O$2336,14,FALSE())</f>
        <v>Obesity</v>
      </c>
      <c r="K18" s="1" t="str">
        <f>VLOOKUP($A18,'Medical Examinations'!$A$2:$O$2336,15,FALSE())</f>
        <v>Diabetes</v>
      </c>
      <c r="L18" s="17">
        <f>VLOOKUP($A18,'Hospitalisation Details'!$A$2:$P$2344,15,FALSE())</f>
        <v>21505</v>
      </c>
      <c r="M18" s="18">
        <f>VLOOKUP($A18,'Hospitalisation Details'!$A$2:$P$2344,6,FALSE())</f>
        <v>47928.03</v>
      </c>
      <c r="N18" s="1" t="str">
        <f>VLOOKUP($A18,'Hospitalisation Details'!$A$2:$P$2344,12,FALSE())</f>
        <v>tier - 2</v>
      </c>
      <c r="O18" s="1" t="str">
        <f>VLOOKUP($A18,'Hospitalisation Details'!$A$2:$P$2344,13,FALSE())</f>
        <v>tier - 3</v>
      </c>
      <c r="P18" s="1" t="str">
        <f>VLOOKUP($A18,'Hospitalisation Details'!$A$2:$P$2344,14,FALSE())</f>
        <v>R1011</v>
      </c>
      <c r="Q18" s="1">
        <f>VLOOKUP($A18,'Hospitalisation Details'!$A$2:$P$2344,16,FALSE())</f>
        <v>64</v>
      </c>
    </row>
    <row r="19" spans="1:17" x14ac:dyDescent="0.35">
      <c r="A19" s="1" t="str">
        <f>'Customer Names'!A19</f>
        <v>Id18</v>
      </c>
      <c r="B19" s="1" t="str">
        <f>VLOOKUP($A19,'Customer Names'!$A$2:$E$2336,4,FALSE())</f>
        <v>Christina M.</v>
      </c>
      <c r="C19" s="16">
        <f>VLOOKUP($A19,'Medical Examinations'!$A$2:$O$2336,2,FALSE())</f>
        <v>36.765000000000001</v>
      </c>
      <c r="D19" s="16">
        <f>VLOOKUP($A19,'Medical Examinations'!$A$2:$O$2336,3,FALSE())</f>
        <v>7.29</v>
      </c>
      <c r="E19" s="1" t="str">
        <f>VLOOKUP($A19,'Medical Examinations'!$A$2:$O$2336,9,FALSE())</f>
        <v>Yes</v>
      </c>
      <c r="F19" s="1" t="str">
        <f>VLOOKUP($A19,'Medical Examinations'!$A$2:$O$2336,10,FALSE())</f>
        <v>No</v>
      </c>
      <c r="G19" s="1" t="str">
        <f>VLOOKUP($A19,'Medical Examinations'!$A$2:$O$2336,11,FALSE())</f>
        <v>Yes</v>
      </c>
      <c r="H19" s="1">
        <f>VLOOKUP($A19,'Medical Examinations'!$A$2:$O$2336,13,FALSE())</f>
        <v>1</v>
      </c>
      <c r="I19" s="1" t="str">
        <f>VLOOKUP($A19,'Medical Examinations'!$A$2:$O$2336,12,FALSE())</f>
        <v>Yes</v>
      </c>
      <c r="J19" s="1" t="str">
        <f>VLOOKUP($A19,'Medical Examinations'!$A$2:$O$2336,14,FALSE())</f>
        <v>Obesity</v>
      </c>
      <c r="K19" s="1" t="str">
        <f>VLOOKUP($A19,'Medical Examinations'!$A$2:$O$2336,15,FALSE())</f>
        <v>Diabetes</v>
      </c>
      <c r="L19" s="17">
        <f>VLOOKUP($A19,'Hospitalisation Details'!$A$2:$P$2344,15,FALSE())</f>
        <v>23228</v>
      </c>
      <c r="M19" s="18">
        <f>VLOOKUP($A19,'Hospitalisation Details'!$A$2:$P$2344,6,FALSE())</f>
        <v>47896.79</v>
      </c>
      <c r="N19" s="1" t="str">
        <f>VLOOKUP($A19,'Hospitalisation Details'!$A$2:$P$2344,12,FALSE())</f>
        <v>tier - 1</v>
      </c>
      <c r="O19" s="1" t="str">
        <f>VLOOKUP($A19,'Hospitalisation Details'!$A$2:$P$2344,13,FALSE())</f>
        <v>tier - 3</v>
      </c>
      <c r="P19" s="1" t="str">
        <f>VLOOKUP($A19,'Hospitalisation Details'!$A$2:$P$2344,14,FALSE())</f>
        <v>R1024</v>
      </c>
      <c r="Q19" s="1">
        <f>VLOOKUP($A19,'Hospitalisation Details'!$A$2:$P$2344,16,FALSE())</f>
        <v>59</v>
      </c>
    </row>
    <row r="20" spans="1:17" x14ac:dyDescent="0.35">
      <c r="A20" s="1" t="str">
        <f>'Customer Names'!A20</f>
        <v>Id19</v>
      </c>
      <c r="B20" s="1" t="str">
        <f>VLOOKUP($A20,'Customer Names'!$A$2:$E$2336,4,FALSE())</f>
        <v>Said Sr.</v>
      </c>
      <c r="C20" s="16">
        <f>VLOOKUP($A20,'Medical Examinations'!$A$2:$O$2336,2,FALSE())</f>
        <v>36.954999999999998</v>
      </c>
      <c r="D20" s="16">
        <f>VLOOKUP($A20,'Medical Examinations'!$A$2:$O$2336,3,FALSE())</f>
        <v>4.72</v>
      </c>
      <c r="E20" s="1" t="str">
        <f>VLOOKUP($A20,'Medical Examinations'!$A$2:$O$2336,9,FALSE())</f>
        <v>Yes</v>
      </c>
      <c r="F20" s="1" t="str">
        <f>VLOOKUP($A20,'Medical Examinations'!$A$2:$O$2336,10,FALSE())</f>
        <v>No</v>
      </c>
      <c r="G20" s="1" t="str">
        <f>VLOOKUP($A20,'Medical Examinations'!$A$2:$O$2336,11,FALSE())</f>
        <v>No</v>
      </c>
      <c r="H20" s="1">
        <f>VLOOKUP($A20,'Medical Examinations'!$A$2:$O$2336,13,FALSE())</f>
        <v>1</v>
      </c>
      <c r="I20" s="1" t="str">
        <f>VLOOKUP($A20,'Medical Examinations'!$A$2:$O$2336,12,FALSE())</f>
        <v>Yes</v>
      </c>
      <c r="J20" s="1" t="str">
        <f>VLOOKUP($A20,'Medical Examinations'!$A$2:$O$2336,14,FALSE())</f>
        <v>Obesity</v>
      </c>
      <c r="K20" s="1" t="str">
        <f>VLOOKUP($A20,'Medical Examinations'!$A$2:$O$2336,15,FALSE())</f>
        <v>Normal</v>
      </c>
      <c r="L20" s="17">
        <f>VLOOKUP($A20,'Hospitalisation Details'!$A$2:$P$2344,15,FALSE())</f>
        <v>23688</v>
      </c>
      <c r="M20" s="18">
        <f>VLOOKUP($A20,'Hospitalisation Details'!$A$2:$P$2344,6,FALSE())</f>
        <v>47496.49</v>
      </c>
      <c r="N20" s="1" t="str">
        <f>VLOOKUP($A20,'Hospitalisation Details'!$A$2:$P$2344,12,FALSE())</f>
        <v>tier - 1</v>
      </c>
      <c r="O20" s="1" t="str">
        <f>VLOOKUP($A20,'Hospitalisation Details'!$A$2:$P$2344,13,FALSE())</f>
        <v>tier - 3</v>
      </c>
      <c r="P20" s="1" t="str">
        <f>VLOOKUP($A20,'Hospitalisation Details'!$A$2:$P$2344,14,FALSE())</f>
        <v>R1012</v>
      </c>
      <c r="Q20" s="1">
        <f>VLOOKUP($A20,'Hospitalisation Details'!$A$2:$P$2344,16,FALSE())</f>
        <v>58</v>
      </c>
    </row>
    <row r="21" spans="1:17" x14ac:dyDescent="0.35">
      <c r="A21" s="1" t="str">
        <f>'Customer Names'!A21</f>
        <v>Id20</v>
      </c>
      <c r="B21" s="1" t="str">
        <f>VLOOKUP($A21,'Customer Names'!$A$2:$E$2336,4,FALSE())</f>
        <v>John</v>
      </c>
      <c r="C21" s="16">
        <f>VLOOKUP($A21,'Medical Examinations'!$A$2:$O$2336,2,FALSE())</f>
        <v>42.9</v>
      </c>
      <c r="D21" s="16">
        <f>VLOOKUP($A21,'Medical Examinations'!$A$2:$O$2336,3,FALSE())</f>
        <v>11.41</v>
      </c>
      <c r="E21" s="1" t="str">
        <f>VLOOKUP($A21,'Medical Examinations'!$A$2:$O$2336,9,FALSE())</f>
        <v>No</v>
      </c>
      <c r="F21" s="1" t="str">
        <f>VLOOKUP($A21,'Medical Examinations'!$A$2:$O$2336,10,FALSE())</f>
        <v>No</v>
      </c>
      <c r="G21" s="1" t="str">
        <f>VLOOKUP($A21,'Medical Examinations'!$A$2:$O$2336,11,FALSE())</f>
        <v>No</v>
      </c>
      <c r="H21" s="1">
        <f>VLOOKUP($A21,'Medical Examinations'!$A$2:$O$2336,13,FALSE())</f>
        <v>0</v>
      </c>
      <c r="I21" s="1" t="str">
        <f>VLOOKUP($A21,'Medical Examinations'!$A$2:$O$2336,12,FALSE())</f>
        <v>Yes</v>
      </c>
      <c r="J21" s="1" t="str">
        <f>VLOOKUP($A21,'Medical Examinations'!$A$2:$O$2336,14,FALSE())</f>
        <v>Obesity</v>
      </c>
      <c r="K21" s="1" t="str">
        <f>VLOOKUP($A21,'Medical Examinations'!$A$2:$O$2336,15,FALSE())</f>
        <v>Diabetes</v>
      </c>
      <c r="L21" s="17">
        <f>VLOOKUP($A21,'Hospitalisation Details'!$A$2:$P$2344,15,FALSE())</f>
        <v>26203</v>
      </c>
      <c r="M21" s="18">
        <f>VLOOKUP($A21,'Hospitalisation Details'!$A$2:$P$2344,6,FALSE())</f>
        <v>47462.89</v>
      </c>
      <c r="N21" s="1" t="str">
        <f>VLOOKUP($A21,'Hospitalisation Details'!$A$2:$P$2344,12,FALSE())</f>
        <v>tier - 1</v>
      </c>
      <c r="O21" s="1" t="str">
        <f>VLOOKUP($A21,'Hospitalisation Details'!$A$2:$P$2344,13,FALSE())</f>
        <v>tier - 2</v>
      </c>
      <c r="P21" s="1" t="str">
        <f>VLOOKUP($A21,'Hospitalisation Details'!$A$2:$P$2344,14,FALSE())</f>
        <v>R1013</v>
      </c>
      <c r="Q21" s="1">
        <f>VLOOKUP($A21,'Hospitalisation Details'!$A$2:$P$2344,16,FALSE())</f>
        <v>51</v>
      </c>
    </row>
    <row r="22" spans="1:17" x14ac:dyDescent="0.35">
      <c r="A22" s="1" t="str">
        <f>'Customer Names'!A22</f>
        <v>Id21</v>
      </c>
      <c r="B22" s="1" t="str">
        <f>VLOOKUP($A22,'Customer Names'!$A$2:$E$2336,4,FALSE())</f>
        <v>Myles</v>
      </c>
      <c r="C22" s="16">
        <f>VLOOKUP($A22,'Medical Examinations'!$A$2:$O$2336,2,FALSE())</f>
        <v>36.299999999999997</v>
      </c>
      <c r="D22" s="16">
        <f>VLOOKUP($A22,'Medical Examinations'!$A$2:$O$2336,3,FALSE())</f>
        <v>11.5</v>
      </c>
      <c r="E22" s="1" t="str">
        <f>VLOOKUP($A22,'Medical Examinations'!$A$2:$O$2336,9,FALSE())</f>
        <v>Yes</v>
      </c>
      <c r="F22" s="1" t="str">
        <f>VLOOKUP($A22,'Medical Examinations'!$A$2:$O$2336,10,FALSE())</f>
        <v>No</v>
      </c>
      <c r="G22" s="1" t="str">
        <f>VLOOKUP($A22,'Medical Examinations'!$A$2:$O$2336,11,FALSE())</f>
        <v>No</v>
      </c>
      <c r="H22" s="1">
        <f>VLOOKUP($A22,'Medical Examinations'!$A$2:$O$2336,13,FALSE())</f>
        <v>2</v>
      </c>
      <c r="I22" s="1" t="str">
        <f>VLOOKUP($A22,'Medical Examinations'!$A$2:$O$2336,12,FALSE())</f>
        <v>Yes</v>
      </c>
      <c r="J22" s="1" t="str">
        <f>VLOOKUP($A22,'Medical Examinations'!$A$2:$O$2336,14,FALSE())</f>
        <v>Obesity</v>
      </c>
      <c r="K22" s="1" t="str">
        <f>VLOOKUP($A22,'Medical Examinations'!$A$2:$O$2336,15,FALSE())</f>
        <v>Diabetes</v>
      </c>
      <c r="L22" s="17">
        <f>VLOOKUP($A22,'Hospitalisation Details'!$A$2:$P$2344,15,FALSE())</f>
        <v>22445</v>
      </c>
      <c r="M22" s="18">
        <f>VLOOKUP($A22,'Hospitalisation Details'!$A$2:$P$2344,6,FALSE())</f>
        <v>47403.88</v>
      </c>
      <c r="N22" s="1" t="str">
        <f>VLOOKUP($A22,'Hospitalisation Details'!$A$2:$P$2344,12,FALSE())</f>
        <v>tier - 1</v>
      </c>
      <c r="O22" s="1" t="str">
        <f>VLOOKUP($A22,'Hospitalisation Details'!$A$2:$P$2344,13,FALSE())</f>
        <v>tier - 3</v>
      </c>
      <c r="P22" s="1" t="str">
        <f>VLOOKUP($A22,'Hospitalisation Details'!$A$2:$P$2344,14,FALSE())</f>
        <v>R1011</v>
      </c>
      <c r="Q22" s="1">
        <f>VLOOKUP($A22,'Hospitalisation Details'!$A$2:$P$2344,16,FALSE())</f>
        <v>61</v>
      </c>
    </row>
    <row r="23" spans="1:17" x14ac:dyDescent="0.35">
      <c r="A23" s="1" t="str">
        <f>'Customer Names'!A23</f>
        <v>Id22</v>
      </c>
      <c r="B23" s="1" t="str">
        <f>VLOOKUP($A23,'Customer Names'!$A$2:$E$2336,4,FALSE())</f>
        <v>Madelyn C</v>
      </c>
      <c r="C23" s="16">
        <f>VLOOKUP($A23,'Medical Examinations'!$A$2:$O$2336,2,FALSE())</f>
        <v>32.200000000000003</v>
      </c>
      <c r="D23" s="16">
        <f>VLOOKUP($A23,'Medical Examinations'!$A$2:$O$2336,3,FALSE())</f>
        <v>6.22</v>
      </c>
      <c r="E23" s="1" t="str">
        <f>VLOOKUP($A23,'Medical Examinations'!$A$2:$O$2336,9,FALSE())</f>
        <v>Yes</v>
      </c>
      <c r="F23" s="1" t="str">
        <f>VLOOKUP($A23,'Medical Examinations'!$A$2:$O$2336,10,FALSE())</f>
        <v>No</v>
      </c>
      <c r="G23" s="1" t="str">
        <f>VLOOKUP($A23,'Medical Examinations'!$A$2:$O$2336,11,FALSE())</f>
        <v>No</v>
      </c>
      <c r="H23" s="1">
        <f>VLOOKUP($A23,'Medical Examinations'!$A$2:$O$2336,13,FALSE())</f>
        <v>2</v>
      </c>
      <c r="I23" s="1" t="str">
        <f>VLOOKUP($A23,'Medical Examinations'!$A$2:$O$2336,12,FALSE())</f>
        <v>Yes</v>
      </c>
      <c r="J23" s="1" t="str">
        <f>VLOOKUP($A23,'Medical Examinations'!$A$2:$O$2336,14,FALSE())</f>
        <v>Obesity</v>
      </c>
      <c r="K23" s="1" t="str">
        <f>VLOOKUP($A23,'Medical Examinations'!$A$2:$O$2336,15,FALSE())</f>
        <v>Prediabetes</v>
      </c>
      <c r="L23" s="17">
        <f>VLOOKUP($A23,'Hospitalisation Details'!$A$2:$P$2344,15,FALSE())</f>
        <v>21827</v>
      </c>
      <c r="M23" s="18">
        <f>VLOOKUP($A23,'Hospitalisation Details'!$A$2:$P$2344,6,FALSE())</f>
        <v>47305.31</v>
      </c>
      <c r="N23" s="1" t="str">
        <f>VLOOKUP($A23,'Hospitalisation Details'!$A$2:$P$2344,12,FALSE())</f>
        <v>tier - 2</v>
      </c>
      <c r="O23" s="1" t="str">
        <f>VLOOKUP($A23,'Hospitalisation Details'!$A$2:$P$2344,13,FALSE())</f>
        <v>tier - 1</v>
      </c>
      <c r="P23" s="1" t="str">
        <f>VLOOKUP($A23,'Hospitalisation Details'!$A$2:$P$2344,14,FALSE())</f>
        <v>R1011</v>
      </c>
      <c r="Q23" s="1">
        <f>VLOOKUP($A23,'Hospitalisation Details'!$A$2:$P$2344,16,FALSE())</f>
        <v>63</v>
      </c>
    </row>
    <row r="24" spans="1:17" x14ac:dyDescent="0.35">
      <c r="A24" s="1" t="str">
        <f>'Customer Names'!A24</f>
        <v>Id23</v>
      </c>
      <c r="B24" s="1" t="str">
        <f>VLOOKUP($A24,'Customer Names'!$A$2:$E$2336,4,FALSE())</f>
        <v>Nicole</v>
      </c>
      <c r="C24" s="16">
        <f>VLOOKUP($A24,'Medical Examinations'!$A$2:$O$2336,2,FALSE())</f>
        <v>31.3</v>
      </c>
      <c r="D24" s="16">
        <f>VLOOKUP($A24,'Medical Examinations'!$A$2:$O$2336,3,FALSE())</f>
        <v>11.38</v>
      </c>
      <c r="E24" s="1" t="str">
        <f>VLOOKUP($A24,'Medical Examinations'!$A$2:$O$2336,9,FALSE())</f>
        <v>No</v>
      </c>
      <c r="F24" s="1" t="str">
        <f>VLOOKUP($A24,'Medical Examinations'!$A$2:$O$2336,10,FALSE())</f>
        <v>No</v>
      </c>
      <c r="G24" s="1" t="str">
        <f>VLOOKUP($A24,'Medical Examinations'!$A$2:$O$2336,11,FALSE())</f>
        <v>No</v>
      </c>
      <c r="H24" s="1">
        <f>VLOOKUP($A24,'Medical Examinations'!$A$2:$O$2336,13,FALSE())</f>
        <v>3</v>
      </c>
      <c r="I24" s="1" t="str">
        <f>VLOOKUP($A24,'Medical Examinations'!$A$2:$O$2336,12,FALSE())</f>
        <v>Yes</v>
      </c>
      <c r="J24" s="1" t="str">
        <f>VLOOKUP($A24,'Medical Examinations'!$A$2:$O$2336,14,FALSE())</f>
        <v>Obesity</v>
      </c>
      <c r="K24" s="1" t="str">
        <f>VLOOKUP($A24,'Medical Examinations'!$A$2:$O$2336,15,FALSE())</f>
        <v>Diabetes</v>
      </c>
      <c r="L24" s="17">
        <f>VLOOKUP($A24,'Hospitalisation Details'!$A$2:$P$2344,15,FALSE())</f>
        <v>21431</v>
      </c>
      <c r="M24" s="18">
        <f>VLOOKUP($A24,'Hospitalisation Details'!$A$2:$P$2344,6,FALSE())</f>
        <v>47291.06</v>
      </c>
      <c r="N24" s="1" t="str">
        <f>VLOOKUP($A24,'Hospitalisation Details'!$A$2:$P$2344,12,FALSE())</f>
        <v>tier - 2</v>
      </c>
      <c r="O24" s="1" t="str">
        <f>VLOOKUP($A24,'Hospitalisation Details'!$A$2:$P$2344,13,FALSE())</f>
        <v>tier - 1</v>
      </c>
      <c r="P24" s="1" t="str">
        <f>VLOOKUP($A24,'Hospitalisation Details'!$A$2:$P$2344,14,FALSE())</f>
        <v>R1011</v>
      </c>
      <c r="Q24" s="1">
        <f>VLOOKUP($A24,'Hospitalisation Details'!$A$2:$P$2344,16,FALSE())</f>
        <v>64</v>
      </c>
    </row>
    <row r="25" spans="1:17" x14ac:dyDescent="0.35">
      <c r="A25" s="1" t="str">
        <f>'Customer Names'!A25</f>
        <v>Id24</v>
      </c>
      <c r="B25" s="1" t="str">
        <f>VLOOKUP($A25,'Customer Names'!$A$2:$E$2336,4,FALSE())</f>
        <v>Eric A.</v>
      </c>
      <c r="C25" s="16">
        <f>VLOOKUP($A25,'Medical Examinations'!$A$2:$O$2336,2,FALSE())</f>
        <v>41.8</v>
      </c>
      <c r="D25" s="16">
        <f>VLOOKUP($A25,'Medical Examinations'!$A$2:$O$2336,3,FALSE())</f>
        <v>7.89</v>
      </c>
      <c r="E25" s="1" t="str">
        <f>VLOOKUP($A25,'Medical Examinations'!$A$2:$O$2336,9,FALSE())</f>
        <v>Yes</v>
      </c>
      <c r="F25" s="1" t="str">
        <f>VLOOKUP($A25,'Medical Examinations'!$A$2:$O$2336,10,FALSE())</f>
        <v>No</v>
      </c>
      <c r="G25" s="1" t="str">
        <f>VLOOKUP($A25,'Medical Examinations'!$A$2:$O$2336,11,FALSE())</f>
        <v>No</v>
      </c>
      <c r="H25" s="1">
        <f>VLOOKUP($A25,'Medical Examinations'!$A$2:$O$2336,13,FALSE())</f>
        <v>2</v>
      </c>
      <c r="I25" s="1" t="str">
        <f>VLOOKUP($A25,'Medical Examinations'!$A$2:$O$2336,12,FALSE())</f>
        <v>Yes</v>
      </c>
      <c r="J25" s="1" t="str">
        <f>VLOOKUP($A25,'Medical Examinations'!$A$2:$O$2336,14,FALSE())</f>
        <v>Obesity</v>
      </c>
      <c r="K25" s="1" t="str">
        <f>VLOOKUP($A25,'Medical Examinations'!$A$2:$O$2336,15,FALSE())</f>
        <v>Diabetes</v>
      </c>
      <c r="L25" s="17">
        <f>VLOOKUP($A25,'Hospitalisation Details'!$A$2:$P$2344,15,FALSE())</f>
        <v>25930</v>
      </c>
      <c r="M25" s="18">
        <f>VLOOKUP($A25,'Hospitalisation Details'!$A$2:$P$2344,6,FALSE())</f>
        <v>47269.85</v>
      </c>
      <c r="N25" s="1" t="str">
        <f>VLOOKUP($A25,'Hospitalisation Details'!$A$2:$P$2344,12,FALSE())</f>
        <v>tier - 1</v>
      </c>
      <c r="O25" s="1" t="str">
        <f>VLOOKUP($A25,'Hospitalisation Details'!$A$2:$P$2344,13,FALSE())</f>
        <v>tier - 2</v>
      </c>
      <c r="P25" s="1" t="str">
        <f>VLOOKUP($A25,'Hospitalisation Details'!$A$2:$P$2344,14,FALSE())</f>
        <v>R1013</v>
      </c>
      <c r="Q25" s="1">
        <f>VLOOKUP($A25,'Hospitalisation Details'!$A$2:$P$2344,16,FALSE())</f>
        <v>52</v>
      </c>
    </row>
    <row r="26" spans="1:17" x14ac:dyDescent="0.35">
      <c r="A26" s="1" t="str">
        <f>'Customer Names'!A26</f>
        <v>Id25</v>
      </c>
      <c r="B26" s="1" t="str">
        <f>VLOOKUP($A26,'Customer Names'!$A$2:$E$2336,4,FALSE())</f>
        <v>Emiliano I.</v>
      </c>
      <c r="C26" s="16">
        <f>VLOOKUP($A26,'Medical Examinations'!$A$2:$O$2336,2,FALSE())</f>
        <v>35.090000000000003</v>
      </c>
      <c r="D26" s="16">
        <f>VLOOKUP($A26,'Medical Examinations'!$A$2:$O$2336,3,FALSE())</f>
        <v>4.38</v>
      </c>
      <c r="E26" s="1" t="str">
        <f>VLOOKUP($A26,'Medical Examinations'!$A$2:$O$2336,9,FALSE())</f>
        <v>Yes</v>
      </c>
      <c r="F26" s="1" t="str">
        <f>VLOOKUP($A26,'Medical Examinations'!$A$2:$O$2336,10,FALSE())</f>
        <v>No</v>
      </c>
      <c r="G26" s="1" t="str">
        <f>VLOOKUP($A26,'Medical Examinations'!$A$2:$O$2336,11,FALSE())</f>
        <v>No</v>
      </c>
      <c r="H26" s="1">
        <f>VLOOKUP($A26,'Medical Examinations'!$A$2:$O$2336,13,FALSE())</f>
        <v>2</v>
      </c>
      <c r="I26" s="1" t="str">
        <f>VLOOKUP($A26,'Medical Examinations'!$A$2:$O$2336,12,FALSE())</f>
        <v>Yes</v>
      </c>
      <c r="J26" s="1" t="str">
        <f>VLOOKUP($A26,'Medical Examinations'!$A$2:$O$2336,14,FALSE())</f>
        <v>Obesity</v>
      </c>
      <c r="K26" s="1" t="str">
        <f>VLOOKUP($A26,'Medical Examinations'!$A$2:$O$2336,15,FALSE())</f>
        <v>Normal</v>
      </c>
      <c r="L26" s="17">
        <f>VLOOKUP($A26,'Hospitalisation Details'!$A$2:$P$2344,15,FALSE())</f>
        <v>21745</v>
      </c>
      <c r="M26" s="18">
        <f>VLOOKUP($A26,'Hospitalisation Details'!$A$2:$P$2344,6,FALSE())</f>
        <v>47055.53</v>
      </c>
      <c r="N26" s="1" t="str">
        <f>VLOOKUP($A26,'Hospitalisation Details'!$A$2:$P$2344,12,FALSE())</f>
        <v>tier - 2</v>
      </c>
      <c r="O26" s="1" t="str">
        <f>VLOOKUP($A26,'Hospitalisation Details'!$A$2:$P$2344,13,FALSE())</f>
        <v>tier - 1</v>
      </c>
      <c r="P26" s="1" t="str">
        <f>VLOOKUP($A26,'Hospitalisation Details'!$A$2:$P$2344,14,FALSE())</f>
        <v>R1013</v>
      </c>
      <c r="Q26" s="1">
        <f>VLOOKUP($A26,'Hospitalisation Details'!$A$2:$P$2344,16,FALSE())</f>
        <v>63</v>
      </c>
    </row>
    <row r="27" spans="1:17" x14ac:dyDescent="0.35">
      <c r="A27" s="1" t="str">
        <f>'Customer Names'!A27</f>
        <v>Id26</v>
      </c>
      <c r="B27" s="1" t="str">
        <f>VLOOKUP($A27,'Customer Names'!$A$2:$E$2336,4,FALSE())</f>
        <v>Adam</v>
      </c>
      <c r="C27" s="16">
        <f>VLOOKUP($A27,'Medical Examinations'!$A$2:$O$2336,2,FALSE())</f>
        <v>33.880000000000003</v>
      </c>
      <c r="D27" s="16">
        <f>VLOOKUP($A27,'Medical Examinations'!$A$2:$O$2336,3,FALSE())</f>
        <v>7.01</v>
      </c>
      <c r="E27" s="1" t="str">
        <f>VLOOKUP($A27,'Medical Examinations'!$A$2:$O$2336,9,FALSE())</f>
        <v>No</v>
      </c>
      <c r="F27" s="1" t="str">
        <f>VLOOKUP($A27,'Medical Examinations'!$A$2:$O$2336,10,FALSE())</f>
        <v>No</v>
      </c>
      <c r="G27" s="1" t="str">
        <f>VLOOKUP($A27,'Medical Examinations'!$A$2:$O$2336,11,FALSE())</f>
        <v>No</v>
      </c>
      <c r="H27" s="1">
        <f>VLOOKUP($A27,'Medical Examinations'!$A$2:$O$2336,13,FALSE())</f>
        <v>3</v>
      </c>
      <c r="I27" s="1" t="str">
        <f>VLOOKUP($A27,'Medical Examinations'!$A$2:$O$2336,12,FALSE())</f>
        <v>Yes</v>
      </c>
      <c r="J27" s="1" t="str">
        <f>VLOOKUP($A27,'Medical Examinations'!$A$2:$O$2336,14,FALSE())</f>
        <v>Obesity</v>
      </c>
      <c r="K27" s="1" t="str">
        <f>VLOOKUP($A27,'Medical Examinations'!$A$2:$O$2336,15,FALSE())</f>
        <v>Diabetes</v>
      </c>
      <c r="L27" s="17">
        <f>VLOOKUP($A27,'Hospitalisation Details'!$A$2:$P$2344,15,FALSE())</f>
        <v>21443</v>
      </c>
      <c r="M27" s="18">
        <f>VLOOKUP($A27,'Hospitalisation Details'!$A$2:$P$2344,6,FALSE())</f>
        <v>46889.26</v>
      </c>
      <c r="N27" s="1" t="str">
        <f>VLOOKUP($A27,'Hospitalisation Details'!$A$2:$P$2344,12,FALSE())</f>
        <v>tier - 2</v>
      </c>
      <c r="O27" s="1" t="str">
        <f>VLOOKUP($A27,'Hospitalisation Details'!$A$2:$P$2344,13,FALSE())</f>
        <v>tier - 3</v>
      </c>
      <c r="P27" s="1" t="str">
        <f>VLOOKUP($A27,'Hospitalisation Details'!$A$2:$P$2344,14,FALSE())</f>
        <v>R1013</v>
      </c>
      <c r="Q27" s="1">
        <f>VLOOKUP($A27,'Hospitalisation Details'!$A$2:$P$2344,16,FALSE())</f>
        <v>64</v>
      </c>
    </row>
    <row r="28" spans="1:17" x14ac:dyDescent="0.35">
      <c r="A28" s="1" t="str">
        <f>'Customer Names'!A28</f>
        <v>Id27</v>
      </c>
      <c r="B28" s="1" t="str">
        <f>VLOOKUP($A28,'Customer Names'!$A$2:$E$2336,4,FALSE())</f>
        <v>Zach</v>
      </c>
      <c r="C28" s="16">
        <f>VLOOKUP($A28,'Medical Examinations'!$A$2:$O$2336,2,FALSE())</f>
        <v>30.875</v>
      </c>
      <c r="D28" s="16">
        <f>VLOOKUP($A28,'Medical Examinations'!$A$2:$O$2336,3,FALSE())</f>
        <v>11.88</v>
      </c>
      <c r="E28" s="1" t="str">
        <f>VLOOKUP($A28,'Medical Examinations'!$A$2:$O$2336,9,FALSE())</f>
        <v>No</v>
      </c>
      <c r="F28" s="1" t="str">
        <f>VLOOKUP($A28,'Medical Examinations'!$A$2:$O$2336,10,FALSE())</f>
        <v>No</v>
      </c>
      <c r="G28" s="1" t="str">
        <f>VLOOKUP($A28,'Medical Examinations'!$A$2:$O$2336,11,FALSE())</f>
        <v>No</v>
      </c>
      <c r="H28" s="1">
        <f>VLOOKUP($A28,'Medical Examinations'!$A$2:$O$2336,13,FALSE())</f>
        <v>0</v>
      </c>
      <c r="I28" s="1" t="str">
        <f>VLOOKUP($A28,'Medical Examinations'!$A$2:$O$2336,12,FALSE())</f>
        <v>Yes</v>
      </c>
      <c r="J28" s="1" t="str">
        <f>VLOOKUP($A28,'Medical Examinations'!$A$2:$O$2336,14,FALSE())</f>
        <v>Obesity</v>
      </c>
      <c r="K28" s="1" t="str">
        <f>VLOOKUP($A28,'Medical Examinations'!$A$2:$O$2336,15,FALSE())</f>
        <v>Diabetes</v>
      </c>
      <c r="L28" s="17">
        <f>VLOOKUP($A28,'Hospitalisation Details'!$A$2:$P$2344,15,FALSE())</f>
        <v>22237</v>
      </c>
      <c r="M28" s="18">
        <f>VLOOKUP($A28,'Hospitalisation Details'!$A$2:$P$2344,6,FALSE())</f>
        <v>46718.16</v>
      </c>
      <c r="N28" s="1" t="str">
        <f>VLOOKUP($A28,'Hospitalisation Details'!$A$2:$P$2344,12,FALSE())</f>
        <v>tier - 1</v>
      </c>
      <c r="O28" s="1" t="str">
        <f>VLOOKUP($A28,'Hospitalisation Details'!$A$2:$P$2344,13,FALSE())</f>
        <v>tier - 1</v>
      </c>
      <c r="P28" s="1" t="str">
        <f>VLOOKUP($A28,'Hospitalisation Details'!$A$2:$P$2344,14,FALSE())</f>
        <v>R1012</v>
      </c>
      <c r="Q28" s="1">
        <f>VLOOKUP($A28,'Hospitalisation Details'!$A$2:$P$2344,16,FALSE())</f>
        <v>62</v>
      </c>
    </row>
    <row r="29" spans="1:17" x14ac:dyDescent="0.35">
      <c r="A29" s="1" t="str">
        <f>'Customer Names'!A29</f>
        <v>Id28</v>
      </c>
      <c r="B29" s="1" t="str">
        <f>VLOOKUP($A29,'Customer Names'!$A$2:$E$2336,4,FALSE())</f>
        <v>Stephanie W.</v>
      </c>
      <c r="C29" s="16">
        <f>VLOOKUP($A29,'Medical Examinations'!$A$2:$O$2336,2,FALSE())</f>
        <v>36.86</v>
      </c>
      <c r="D29" s="16">
        <f>VLOOKUP($A29,'Medical Examinations'!$A$2:$O$2336,3,FALSE())</f>
        <v>5.19</v>
      </c>
      <c r="E29" s="1" t="str">
        <f>VLOOKUP($A29,'Medical Examinations'!$A$2:$O$2336,9,FALSE())</f>
        <v>Yes</v>
      </c>
      <c r="F29" s="1" t="str">
        <f>VLOOKUP($A29,'Medical Examinations'!$A$2:$O$2336,10,FALSE())</f>
        <v>No</v>
      </c>
      <c r="G29" s="1" t="str">
        <f>VLOOKUP($A29,'Medical Examinations'!$A$2:$O$2336,11,FALSE())</f>
        <v>Yes</v>
      </c>
      <c r="H29" s="1">
        <f>VLOOKUP($A29,'Medical Examinations'!$A$2:$O$2336,13,FALSE())</f>
        <v>1</v>
      </c>
      <c r="I29" s="1" t="str">
        <f>VLOOKUP($A29,'Medical Examinations'!$A$2:$O$2336,12,FALSE())</f>
        <v>Yes</v>
      </c>
      <c r="J29" s="1" t="str">
        <f>VLOOKUP($A29,'Medical Examinations'!$A$2:$O$2336,14,FALSE())</f>
        <v>Obesity</v>
      </c>
      <c r="K29" s="1" t="str">
        <f>VLOOKUP($A29,'Medical Examinations'!$A$2:$O$2336,15,FALSE())</f>
        <v>Normal</v>
      </c>
      <c r="L29" s="17">
        <f>VLOOKUP($A29,'Hospitalisation Details'!$A$2:$P$2344,15,FALSE())</f>
        <v>25377</v>
      </c>
      <c r="M29" s="18">
        <f>VLOOKUP($A29,'Hospitalisation Details'!$A$2:$P$2344,6,FALSE())</f>
        <v>46661.440000000002</v>
      </c>
      <c r="N29" s="1" t="str">
        <f>VLOOKUP($A29,'Hospitalisation Details'!$A$2:$P$2344,12,FALSE())</f>
        <v>tier - 1</v>
      </c>
      <c r="O29" s="1" t="str">
        <f>VLOOKUP($A29,'Hospitalisation Details'!$A$2:$P$2344,13,FALSE())</f>
        <v>tier - 3</v>
      </c>
      <c r="P29" s="1" t="str">
        <f>VLOOKUP($A29,'Hospitalisation Details'!$A$2:$P$2344,14,FALSE())</f>
        <v>R1012</v>
      </c>
      <c r="Q29" s="1">
        <f>VLOOKUP($A29,'Hospitalisation Details'!$A$2:$P$2344,16,FALSE())</f>
        <v>53</v>
      </c>
    </row>
    <row r="30" spans="1:17" x14ac:dyDescent="0.35">
      <c r="A30" s="1" t="str">
        <f>'Customer Names'!A30</f>
        <v>Id29</v>
      </c>
      <c r="B30" s="1" t="str">
        <f>VLOOKUP($A30,'Customer Names'!$A$2:$E$2336,4,FALSE())</f>
        <v>Stephen</v>
      </c>
      <c r="C30" s="16">
        <f>VLOOKUP($A30,'Medical Examinations'!$A$2:$O$2336,2,FALSE())</f>
        <v>35.86</v>
      </c>
      <c r="D30" s="16">
        <f>VLOOKUP($A30,'Medical Examinations'!$A$2:$O$2336,3,FALSE())</f>
        <v>6.74</v>
      </c>
      <c r="E30" s="1" t="str">
        <f>VLOOKUP($A30,'Medical Examinations'!$A$2:$O$2336,9,FALSE())</f>
        <v>Yes</v>
      </c>
      <c r="F30" s="1" t="str">
        <f>VLOOKUP($A30,'Medical Examinations'!$A$2:$O$2336,10,FALSE())</f>
        <v>No</v>
      </c>
      <c r="G30" s="1" t="str">
        <f>VLOOKUP($A30,'Medical Examinations'!$A$2:$O$2336,11,FALSE())</f>
        <v>No</v>
      </c>
      <c r="H30" s="1">
        <f>VLOOKUP($A30,'Medical Examinations'!$A$2:$O$2336,13,FALSE())</f>
        <v>2</v>
      </c>
      <c r="I30" s="1" t="str">
        <f>VLOOKUP($A30,'Medical Examinations'!$A$2:$O$2336,12,FALSE())</f>
        <v>Yes</v>
      </c>
      <c r="J30" s="1" t="str">
        <f>VLOOKUP($A30,'Medical Examinations'!$A$2:$O$2336,14,FALSE())</f>
        <v>Obesity</v>
      </c>
      <c r="K30" s="1" t="str">
        <f>VLOOKUP($A30,'Medical Examinations'!$A$2:$O$2336,15,FALSE())</f>
        <v>Diabetes</v>
      </c>
      <c r="L30" s="17">
        <f>VLOOKUP($A30,'Hospitalisation Details'!$A$2:$P$2344,15,FALSE())</f>
        <v>22501</v>
      </c>
      <c r="M30" s="18">
        <f>VLOOKUP($A30,'Hospitalisation Details'!$A$2:$P$2344,6,FALSE())</f>
        <v>46599.11</v>
      </c>
      <c r="N30" s="1" t="str">
        <f>VLOOKUP($A30,'Hospitalisation Details'!$A$2:$P$2344,12,FALSE())</f>
        <v>tier - 1</v>
      </c>
      <c r="O30" s="1" t="str">
        <f>VLOOKUP($A30,'Hospitalisation Details'!$A$2:$P$2344,13,FALSE())</f>
        <v>tier - 1</v>
      </c>
      <c r="P30" s="1" t="str">
        <f>VLOOKUP($A30,'Hospitalisation Details'!$A$2:$P$2344,14,FALSE())</f>
        <v>R1013</v>
      </c>
      <c r="Q30" s="1">
        <f>VLOOKUP($A30,'Hospitalisation Details'!$A$2:$P$2344,16,FALSE())</f>
        <v>61</v>
      </c>
    </row>
    <row r="31" spans="1:17" x14ac:dyDescent="0.35">
      <c r="A31" s="1" t="str">
        <f>'Customer Names'!A31</f>
        <v>Id30</v>
      </c>
      <c r="B31" s="1" t="str">
        <f>VLOOKUP($A31,'Customer Names'!$A$2:$E$2336,4,FALSE())</f>
        <v>Natalie</v>
      </c>
      <c r="C31" s="16">
        <f>VLOOKUP($A31,'Medical Examinations'!$A$2:$O$2336,2,FALSE())</f>
        <v>37.049999999999997</v>
      </c>
      <c r="D31" s="16">
        <f>VLOOKUP($A31,'Medical Examinations'!$A$2:$O$2336,3,FALSE())</f>
        <v>8.44</v>
      </c>
      <c r="E31" s="1" t="str">
        <f>VLOOKUP($A31,'Medical Examinations'!$A$2:$O$2336,9,FALSE())</f>
        <v>No</v>
      </c>
      <c r="F31" s="1" t="str">
        <f>VLOOKUP($A31,'Medical Examinations'!$A$2:$O$2336,10,FALSE())</f>
        <v>No</v>
      </c>
      <c r="G31" s="1" t="str">
        <f>VLOOKUP($A31,'Medical Examinations'!$A$2:$O$2336,11,FALSE())</f>
        <v>No</v>
      </c>
      <c r="H31" s="1">
        <f>VLOOKUP($A31,'Medical Examinations'!$A$2:$O$2336,13,FALSE())</f>
        <v>0</v>
      </c>
      <c r="I31" s="1" t="str">
        <f>VLOOKUP($A31,'Medical Examinations'!$A$2:$O$2336,12,FALSE())</f>
        <v>Yes</v>
      </c>
      <c r="J31" s="1" t="str">
        <f>VLOOKUP($A31,'Medical Examinations'!$A$2:$O$2336,14,FALSE())</f>
        <v>Obesity</v>
      </c>
      <c r="K31" s="1" t="str">
        <f>VLOOKUP($A31,'Medical Examinations'!$A$2:$O$2336,15,FALSE())</f>
        <v>Diabetes</v>
      </c>
      <c r="L31" s="17">
        <f>VLOOKUP($A31,'Hospitalisation Details'!$A$2:$P$2344,15,FALSE())</f>
        <v>26273</v>
      </c>
      <c r="M31" s="18">
        <f>VLOOKUP($A31,'Hospitalisation Details'!$A$2:$P$2344,6,FALSE())</f>
        <v>46255.11</v>
      </c>
      <c r="N31" s="1" t="str">
        <f>VLOOKUP($A31,'Hospitalisation Details'!$A$2:$P$2344,12,FALSE())</f>
        <v>tier - 1</v>
      </c>
      <c r="O31" s="1" t="str">
        <f>VLOOKUP($A31,'Hospitalisation Details'!$A$2:$P$2344,13,FALSE())</f>
        <v>tier - 3</v>
      </c>
      <c r="P31" s="1" t="str">
        <f>VLOOKUP($A31,'Hospitalisation Details'!$A$2:$P$2344,14,FALSE())</f>
        <v>R1024</v>
      </c>
      <c r="Q31" s="1">
        <f>VLOOKUP($A31,'Hospitalisation Details'!$A$2:$P$2344,16,FALSE())</f>
        <v>51</v>
      </c>
    </row>
    <row r="32" spans="1:17" x14ac:dyDescent="0.35">
      <c r="A32" s="1" t="str">
        <f>'Customer Names'!A32</f>
        <v>Id31</v>
      </c>
      <c r="B32" s="1" t="str">
        <f>VLOOKUP($A32,'Customer Names'!$A$2:$E$2336,4,FALSE())</f>
        <v>Nicole J.</v>
      </c>
      <c r="C32" s="16">
        <f>VLOOKUP($A32,'Medical Examinations'!$A$2:$O$2336,2,FALSE())</f>
        <v>43.89</v>
      </c>
      <c r="D32" s="16">
        <f>VLOOKUP($A32,'Medical Examinations'!$A$2:$O$2336,3,FALSE())</f>
        <v>8.7100000000000009</v>
      </c>
      <c r="E32" s="1" t="str">
        <f>VLOOKUP($A32,'Medical Examinations'!$A$2:$O$2336,9,FALSE())</f>
        <v>No</v>
      </c>
      <c r="F32" s="1" t="str">
        <f>VLOOKUP($A32,'Medical Examinations'!$A$2:$O$2336,10,FALSE())</f>
        <v>No</v>
      </c>
      <c r="G32" s="1" t="str">
        <f>VLOOKUP($A32,'Medical Examinations'!$A$2:$O$2336,11,FALSE())</f>
        <v>No</v>
      </c>
      <c r="H32" s="1">
        <f>VLOOKUP($A32,'Medical Examinations'!$A$2:$O$2336,13,FALSE())</f>
        <v>0</v>
      </c>
      <c r="I32" s="1" t="str">
        <f>VLOOKUP($A32,'Medical Examinations'!$A$2:$O$2336,12,FALSE())</f>
        <v>Yes</v>
      </c>
      <c r="J32" s="1" t="str">
        <f>VLOOKUP($A32,'Medical Examinations'!$A$2:$O$2336,14,FALSE())</f>
        <v>Obesity</v>
      </c>
      <c r="K32" s="1" t="str">
        <f>VLOOKUP($A32,'Medical Examinations'!$A$2:$O$2336,15,FALSE())</f>
        <v>Diabetes</v>
      </c>
      <c r="L32" s="17">
        <f>VLOOKUP($A32,'Hospitalisation Details'!$A$2:$P$2344,15,FALSE())</f>
        <v>28719</v>
      </c>
      <c r="M32" s="18">
        <f>VLOOKUP($A32,'Hospitalisation Details'!$A$2:$P$2344,6,FALSE())</f>
        <v>46200.99</v>
      </c>
      <c r="N32" s="1" t="str">
        <f>VLOOKUP($A32,'Hospitalisation Details'!$A$2:$P$2344,12,FALSE())</f>
        <v>tier - 1</v>
      </c>
      <c r="O32" s="1" t="str">
        <f>VLOOKUP($A32,'Hospitalisation Details'!$A$2:$P$2344,13,FALSE())</f>
        <v>tier - 1</v>
      </c>
      <c r="P32" s="1" t="str">
        <f>VLOOKUP($A32,'Hospitalisation Details'!$A$2:$P$2344,14,FALSE())</f>
        <v>R1013</v>
      </c>
      <c r="Q32" s="1">
        <f>VLOOKUP($A32,'Hospitalisation Details'!$A$2:$P$2344,16,FALSE())</f>
        <v>44</v>
      </c>
    </row>
    <row r="33" spans="1:17" x14ac:dyDescent="0.35">
      <c r="A33" s="1" t="str">
        <f>'Customer Names'!A33</f>
        <v>Id32</v>
      </c>
      <c r="B33" s="1" t="str">
        <f>VLOOKUP($A33,'Customer Names'!$A$2:$E$2336,4,FALSE())</f>
        <v>Jefferson D</v>
      </c>
      <c r="C33" s="16">
        <f>VLOOKUP($A33,'Medical Examinations'!$A$2:$O$2336,2,FALSE())</f>
        <v>42.35</v>
      </c>
      <c r="D33" s="16">
        <f>VLOOKUP($A33,'Medical Examinations'!$A$2:$O$2336,3,FALSE())</f>
        <v>5.08</v>
      </c>
      <c r="E33" s="1" t="str">
        <f>VLOOKUP($A33,'Medical Examinations'!$A$2:$O$2336,9,FALSE())</f>
        <v>Yes</v>
      </c>
      <c r="F33" s="1" t="str">
        <f>VLOOKUP($A33,'Medical Examinations'!$A$2:$O$2336,10,FALSE())</f>
        <v>No</v>
      </c>
      <c r="G33" s="1" t="str">
        <f>VLOOKUP($A33,'Medical Examinations'!$A$2:$O$2336,11,FALSE())</f>
        <v>No</v>
      </c>
      <c r="H33" s="1">
        <f>VLOOKUP($A33,'Medical Examinations'!$A$2:$O$2336,13,FALSE())</f>
        <v>0</v>
      </c>
      <c r="I33" s="1" t="str">
        <f>VLOOKUP($A33,'Medical Examinations'!$A$2:$O$2336,12,FALSE())</f>
        <v>Yes</v>
      </c>
      <c r="J33" s="1" t="str">
        <f>VLOOKUP($A33,'Medical Examinations'!$A$2:$O$2336,14,FALSE())</f>
        <v>Obesity</v>
      </c>
      <c r="K33" s="1" t="str">
        <f>VLOOKUP($A33,'Medical Examinations'!$A$2:$O$2336,15,FALSE())</f>
        <v>Normal</v>
      </c>
      <c r="L33" s="17">
        <f>VLOOKUP($A33,'Hospitalisation Details'!$A$2:$P$2344,15,FALSE())</f>
        <v>28096</v>
      </c>
      <c r="M33" s="18">
        <f>VLOOKUP($A33,'Hospitalisation Details'!$A$2:$P$2344,6,FALSE())</f>
        <v>46151.12</v>
      </c>
      <c r="N33" s="1" t="str">
        <f>VLOOKUP($A33,'Hospitalisation Details'!$A$2:$P$2344,12,FALSE())</f>
        <v>tier - 1</v>
      </c>
      <c r="O33" s="1" t="str">
        <f>VLOOKUP($A33,'Hospitalisation Details'!$A$2:$P$2344,13,FALSE())</f>
        <v>tier - 3</v>
      </c>
      <c r="P33" s="1" t="str">
        <f>VLOOKUP($A33,'Hospitalisation Details'!$A$2:$P$2344,14,FALSE())</f>
        <v>R1013</v>
      </c>
      <c r="Q33" s="1">
        <f>VLOOKUP($A33,'Hospitalisation Details'!$A$2:$P$2344,16,FALSE())</f>
        <v>46</v>
      </c>
    </row>
    <row r="34" spans="1:17" x14ac:dyDescent="0.35">
      <c r="A34" s="1" t="str">
        <f>'Customer Names'!A34</f>
        <v>Id33</v>
      </c>
      <c r="B34" s="1" t="str">
        <f>VLOOKUP($A34,'Customer Names'!$A$2:$E$2336,4,FALSE())</f>
        <v>Brendan D.</v>
      </c>
      <c r="C34" s="16">
        <f>VLOOKUP($A34,'Medical Examinations'!$A$2:$O$2336,2,FALSE())</f>
        <v>31.35</v>
      </c>
      <c r="D34" s="16">
        <f>VLOOKUP($A34,'Medical Examinations'!$A$2:$O$2336,3,FALSE())</f>
        <v>6.86</v>
      </c>
      <c r="E34" s="1" t="str">
        <f>VLOOKUP($A34,'Medical Examinations'!$A$2:$O$2336,9,FALSE())</f>
        <v>No</v>
      </c>
      <c r="F34" s="1" t="str">
        <f>VLOOKUP($A34,'Medical Examinations'!$A$2:$O$2336,10,FALSE())</f>
        <v>No</v>
      </c>
      <c r="G34" s="1" t="str">
        <f>VLOOKUP($A34,'Medical Examinations'!$A$2:$O$2336,11,FALSE())</f>
        <v>No</v>
      </c>
      <c r="H34" s="1">
        <f>VLOOKUP($A34,'Medical Examinations'!$A$2:$O$2336,13,FALSE())</f>
        <v>0</v>
      </c>
      <c r="I34" s="1" t="str">
        <f>VLOOKUP($A34,'Medical Examinations'!$A$2:$O$2336,12,FALSE())</f>
        <v>Yes</v>
      </c>
      <c r="J34" s="1" t="str">
        <f>VLOOKUP($A34,'Medical Examinations'!$A$2:$O$2336,14,FALSE())</f>
        <v>Obesity</v>
      </c>
      <c r="K34" s="1" t="str">
        <f>VLOOKUP($A34,'Medical Examinations'!$A$2:$O$2336,15,FALSE())</f>
        <v>Diabetes</v>
      </c>
      <c r="L34" s="17">
        <f>VLOOKUP($A34,'Hospitalisation Details'!$A$2:$P$2344,15,FALSE())</f>
        <v>22984</v>
      </c>
      <c r="M34" s="18">
        <f>VLOOKUP($A34,'Hospitalisation Details'!$A$2:$P$2344,6,FALSE())</f>
        <v>46130.53</v>
      </c>
      <c r="N34" s="1" t="str">
        <f>VLOOKUP($A34,'Hospitalisation Details'!$A$2:$P$2344,12,FALSE())</f>
        <v>tier - 1</v>
      </c>
      <c r="O34" s="1" t="str">
        <f>VLOOKUP($A34,'Hospitalisation Details'!$A$2:$P$2344,13,FALSE())</f>
        <v>tier - 1</v>
      </c>
      <c r="P34" s="1" t="str">
        <f>VLOOKUP($A34,'Hospitalisation Details'!$A$2:$P$2344,14,FALSE())</f>
        <v>R1012</v>
      </c>
      <c r="Q34" s="1">
        <f>VLOOKUP($A34,'Hospitalisation Details'!$A$2:$P$2344,16,FALSE())</f>
        <v>60</v>
      </c>
    </row>
    <row r="35" spans="1:17" x14ac:dyDescent="0.35">
      <c r="A35" s="1" t="str">
        <f>'Customer Names'!A35</f>
        <v>Id34</v>
      </c>
      <c r="B35" s="1" t="str">
        <f>VLOOKUP($A35,'Customer Names'!$A$2:$E$2336,4,FALSE())</f>
        <v>Courtney</v>
      </c>
      <c r="C35" s="16">
        <f>VLOOKUP($A35,'Medical Examinations'!$A$2:$O$2336,2,FALSE())</f>
        <v>47.6</v>
      </c>
      <c r="D35" s="16">
        <f>VLOOKUP($A35,'Medical Examinations'!$A$2:$O$2336,3,FALSE())</f>
        <v>5.95</v>
      </c>
      <c r="E35" s="1" t="str">
        <f>VLOOKUP($A35,'Medical Examinations'!$A$2:$O$2336,9,FALSE())</f>
        <v>Yes</v>
      </c>
      <c r="F35" s="1" t="str">
        <f>VLOOKUP($A35,'Medical Examinations'!$A$2:$O$2336,10,FALSE())</f>
        <v>No</v>
      </c>
      <c r="G35" s="1" t="str">
        <f>VLOOKUP($A35,'Medical Examinations'!$A$2:$O$2336,11,FALSE())</f>
        <v>No</v>
      </c>
      <c r="H35" s="1">
        <f>VLOOKUP($A35,'Medical Examinations'!$A$2:$O$2336,13,FALSE())</f>
        <v>0</v>
      </c>
      <c r="I35" s="1" t="str">
        <f>VLOOKUP($A35,'Medical Examinations'!$A$2:$O$2336,12,FALSE())</f>
        <v>Yes</v>
      </c>
      <c r="J35" s="1" t="str">
        <f>VLOOKUP($A35,'Medical Examinations'!$A$2:$O$2336,14,FALSE())</f>
        <v>Obesity</v>
      </c>
      <c r="K35" s="1" t="str">
        <f>VLOOKUP($A35,'Medical Examinations'!$A$2:$O$2336,15,FALSE())</f>
        <v>Prediabetes</v>
      </c>
      <c r="L35" s="17">
        <f>VLOOKUP($A35,'Hospitalisation Details'!$A$2:$P$2344,15,FALSE())</f>
        <v>31320</v>
      </c>
      <c r="M35" s="18">
        <f>VLOOKUP($A35,'Hospitalisation Details'!$A$2:$P$2344,6,FALSE())</f>
        <v>46113.51</v>
      </c>
      <c r="N35" s="1" t="str">
        <f>VLOOKUP($A35,'Hospitalisation Details'!$A$2:$P$2344,12,FALSE())</f>
        <v>tier - 2</v>
      </c>
      <c r="O35" s="1" t="str">
        <f>VLOOKUP($A35,'Hospitalisation Details'!$A$2:$P$2344,13,FALSE())</f>
        <v>tier - 3</v>
      </c>
      <c r="P35" s="1" t="str">
        <f>VLOOKUP($A35,'Hospitalisation Details'!$A$2:$P$2344,14,FALSE())</f>
        <v>R1011</v>
      </c>
      <c r="Q35" s="1">
        <f>VLOOKUP($A35,'Hospitalisation Details'!$A$2:$P$2344,16,FALSE())</f>
        <v>37</v>
      </c>
    </row>
    <row r="36" spans="1:17" x14ac:dyDescent="0.35">
      <c r="A36" s="1" t="str">
        <f>'Customer Names'!A36</f>
        <v>Id35</v>
      </c>
      <c r="B36" s="1" t="str">
        <f>VLOOKUP($A36,'Customer Names'!$A$2:$E$2336,4,FALSE())</f>
        <v>Sydney L.</v>
      </c>
      <c r="C36" s="16">
        <f>VLOOKUP($A36,'Medical Examinations'!$A$2:$O$2336,2,FALSE())</f>
        <v>46.2</v>
      </c>
      <c r="D36" s="16">
        <f>VLOOKUP($A36,'Medical Examinations'!$A$2:$O$2336,3,FALSE())</f>
        <v>6.09</v>
      </c>
      <c r="E36" s="1" t="str">
        <f>VLOOKUP($A36,'Medical Examinations'!$A$2:$O$2336,9,FALSE())</f>
        <v>No</v>
      </c>
      <c r="F36" s="1" t="str">
        <f>VLOOKUP($A36,'Medical Examinations'!$A$2:$O$2336,10,FALSE())</f>
        <v>No</v>
      </c>
      <c r="G36" s="1" t="str">
        <f>VLOOKUP($A36,'Medical Examinations'!$A$2:$O$2336,11,FALSE())</f>
        <v>Yes</v>
      </c>
      <c r="H36" s="1">
        <f>VLOOKUP($A36,'Medical Examinations'!$A$2:$O$2336,13,FALSE())</f>
        <v>1</v>
      </c>
      <c r="I36" s="1" t="str">
        <f>VLOOKUP($A36,'Medical Examinations'!$A$2:$O$2336,12,FALSE())</f>
        <v>Yes</v>
      </c>
      <c r="J36" s="1" t="str">
        <f>VLOOKUP($A36,'Medical Examinations'!$A$2:$O$2336,14,FALSE())</f>
        <v>Obesity</v>
      </c>
      <c r="K36" s="1" t="str">
        <f>VLOOKUP($A36,'Medical Examinations'!$A$2:$O$2336,15,FALSE())</f>
        <v>Prediabetes</v>
      </c>
      <c r="L36" s="17">
        <f>VLOOKUP($A36,'Hospitalisation Details'!$A$2:$P$2344,15,FALSE())</f>
        <v>29079</v>
      </c>
      <c r="M36" s="18">
        <f>VLOOKUP($A36,'Hospitalisation Details'!$A$2:$P$2344,6,FALSE())</f>
        <v>45863.21</v>
      </c>
      <c r="N36" s="1" t="str">
        <f>VLOOKUP($A36,'Hospitalisation Details'!$A$2:$P$2344,12,FALSE())</f>
        <v>tier - 2</v>
      </c>
      <c r="O36" s="1" t="str">
        <f>VLOOKUP($A36,'Hospitalisation Details'!$A$2:$P$2344,13,FALSE())</f>
        <v>tier - 1</v>
      </c>
      <c r="P36" s="1" t="str">
        <f>VLOOKUP($A36,'Hospitalisation Details'!$A$2:$P$2344,14,FALSE())</f>
        <v>R1013</v>
      </c>
      <c r="Q36" s="1">
        <f>VLOOKUP($A36,'Hospitalisation Details'!$A$2:$P$2344,16,FALSE())</f>
        <v>43</v>
      </c>
    </row>
    <row r="37" spans="1:17" x14ac:dyDescent="0.35">
      <c r="A37" s="1" t="str">
        <f>'Customer Names'!A37</f>
        <v>Id36</v>
      </c>
      <c r="B37" s="1" t="str">
        <f>VLOOKUP($A37,'Customer Names'!$A$2:$E$2336,4,FALSE())</f>
        <v>Julien</v>
      </c>
      <c r="C37" s="16">
        <f>VLOOKUP($A37,'Medical Examinations'!$A$2:$O$2336,2,FALSE())</f>
        <v>32.015000000000001</v>
      </c>
      <c r="D37" s="16">
        <f>VLOOKUP($A37,'Medical Examinations'!$A$2:$O$2336,3,FALSE())</f>
        <v>11.75</v>
      </c>
      <c r="E37" s="1" t="str">
        <f>VLOOKUP($A37,'Medical Examinations'!$A$2:$O$2336,9,FALSE())</f>
        <v>No</v>
      </c>
      <c r="F37" s="1" t="str">
        <f>VLOOKUP($A37,'Medical Examinations'!$A$2:$O$2336,10,FALSE())</f>
        <v>No</v>
      </c>
      <c r="G37" s="1" t="str">
        <f>VLOOKUP($A37,'Medical Examinations'!$A$2:$O$2336,11,FALSE())</f>
        <v>No</v>
      </c>
      <c r="H37" s="1">
        <f>VLOOKUP($A37,'Medical Examinations'!$A$2:$O$2336,13,FALSE())</f>
        <v>0</v>
      </c>
      <c r="I37" s="1" t="str">
        <f>VLOOKUP($A37,'Medical Examinations'!$A$2:$O$2336,12,FALSE())</f>
        <v>Yes</v>
      </c>
      <c r="J37" s="1" t="str">
        <f>VLOOKUP($A37,'Medical Examinations'!$A$2:$O$2336,14,FALSE())</f>
        <v>Obesity</v>
      </c>
      <c r="K37" s="1" t="str">
        <f>VLOOKUP($A37,'Medical Examinations'!$A$2:$O$2336,15,FALSE())</f>
        <v>Diabetes</v>
      </c>
      <c r="L37" s="17">
        <f>VLOOKUP($A37,'Hospitalisation Details'!$A$2:$P$2344,15,FALSE())</f>
        <v>22271</v>
      </c>
      <c r="M37" s="18">
        <f>VLOOKUP($A37,'Hospitalisation Details'!$A$2:$P$2344,6,FALSE())</f>
        <v>45710.21</v>
      </c>
      <c r="N37" s="1" t="str">
        <f>VLOOKUP($A37,'Hospitalisation Details'!$A$2:$P$2344,12,FALSE())</f>
        <v>tier - 2</v>
      </c>
      <c r="O37" s="1" t="str">
        <f>VLOOKUP($A37,'Hospitalisation Details'!$A$2:$P$2344,13,FALSE())</f>
        <v>tier - 2</v>
      </c>
      <c r="P37" s="1" t="str">
        <f>VLOOKUP($A37,'Hospitalisation Details'!$A$2:$P$2344,14,FALSE())</f>
        <v>R1016</v>
      </c>
      <c r="Q37" s="1">
        <f>VLOOKUP($A37,'Hospitalisation Details'!$A$2:$P$2344,16,FALSE())</f>
        <v>62</v>
      </c>
    </row>
    <row r="38" spans="1:17" x14ac:dyDescent="0.35">
      <c r="A38" s="1" t="str">
        <f>'Customer Names'!A38</f>
        <v>Id37</v>
      </c>
      <c r="B38" s="1" t="str">
        <f>VLOOKUP($A38,'Customer Names'!$A$2:$E$2336,4,FALSE())</f>
        <v>Ryan M</v>
      </c>
      <c r="C38" s="16">
        <f>VLOOKUP($A38,'Medical Examinations'!$A$2:$O$2336,2,FALSE())</f>
        <v>40.564999999999998</v>
      </c>
      <c r="D38" s="16">
        <f>VLOOKUP($A38,'Medical Examinations'!$A$2:$O$2336,3,FALSE())</f>
        <v>7.37</v>
      </c>
      <c r="E38" s="1" t="str">
        <f>VLOOKUP($A38,'Medical Examinations'!$A$2:$O$2336,9,FALSE())</f>
        <v>No</v>
      </c>
      <c r="F38" s="1" t="str">
        <f>VLOOKUP($A38,'Medical Examinations'!$A$2:$O$2336,10,FALSE())</f>
        <v>No</v>
      </c>
      <c r="G38" s="1" t="str">
        <f>VLOOKUP($A38,'Medical Examinations'!$A$2:$O$2336,11,FALSE())</f>
        <v>No</v>
      </c>
      <c r="H38" s="1">
        <f>VLOOKUP($A38,'Medical Examinations'!$A$2:$O$2336,13,FALSE())</f>
        <v>0</v>
      </c>
      <c r="I38" s="1" t="str">
        <f>VLOOKUP($A38,'Medical Examinations'!$A$2:$O$2336,12,FALSE())</f>
        <v>Yes</v>
      </c>
      <c r="J38" s="1" t="str">
        <f>VLOOKUP($A38,'Medical Examinations'!$A$2:$O$2336,14,FALSE())</f>
        <v>Obesity</v>
      </c>
      <c r="K38" s="1" t="str">
        <f>VLOOKUP($A38,'Medical Examinations'!$A$2:$O$2336,15,FALSE())</f>
        <v>Diabetes</v>
      </c>
      <c r="L38" s="17">
        <f>VLOOKUP($A38,'Hospitalisation Details'!$A$2:$P$2344,15,FALSE())</f>
        <v>27250</v>
      </c>
      <c r="M38" s="18">
        <f>VLOOKUP($A38,'Hospitalisation Details'!$A$2:$P$2344,6,FALSE())</f>
        <v>45702.02</v>
      </c>
      <c r="N38" s="1" t="str">
        <f>VLOOKUP($A38,'Hospitalisation Details'!$A$2:$P$2344,12,FALSE())</f>
        <v>tier - 2</v>
      </c>
      <c r="O38" s="1" t="str">
        <f>VLOOKUP($A38,'Hospitalisation Details'!$A$2:$P$2344,13,FALSE())</f>
        <v>tier - 2</v>
      </c>
      <c r="P38" s="1" t="str">
        <f>VLOOKUP($A38,'Hospitalisation Details'!$A$2:$P$2344,14,FALSE())</f>
        <v>R1012</v>
      </c>
      <c r="Q38" s="1">
        <f>VLOOKUP($A38,'Hospitalisation Details'!$A$2:$P$2344,16,FALSE())</f>
        <v>48</v>
      </c>
    </row>
    <row r="39" spans="1:17" x14ac:dyDescent="0.35">
      <c r="A39" s="1" t="str">
        <f>'Customer Names'!A39</f>
        <v>Id38</v>
      </c>
      <c r="B39" s="1" t="str">
        <f>VLOOKUP($A39,'Customer Names'!$A$2:$E$2336,4,FALSE())</f>
        <v>Anna H.</v>
      </c>
      <c r="C39" s="16">
        <f>VLOOKUP($A39,'Medical Examinations'!$A$2:$O$2336,2,FALSE())</f>
        <v>32.450000000000003</v>
      </c>
      <c r="D39" s="16">
        <f>VLOOKUP($A39,'Medical Examinations'!$A$2:$O$2336,3,FALSE())</f>
        <v>11.91</v>
      </c>
      <c r="E39" s="1" t="str">
        <f>VLOOKUP($A39,'Medical Examinations'!$A$2:$O$2336,9,FALSE())</f>
        <v>No</v>
      </c>
      <c r="F39" s="1" t="str">
        <f>VLOOKUP($A39,'Medical Examinations'!$A$2:$O$2336,10,FALSE())</f>
        <v>No</v>
      </c>
      <c r="G39" s="1" t="str">
        <f>VLOOKUP($A39,'Medical Examinations'!$A$2:$O$2336,11,FALSE())</f>
        <v>No</v>
      </c>
      <c r="H39" s="1">
        <f>VLOOKUP($A39,'Medical Examinations'!$A$2:$O$2336,13,FALSE())</f>
        <v>0</v>
      </c>
      <c r="I39" s="1" t="str">
        <f>VLOOKUP($A39,'Medical Examinations'!$A$2:$O$2336,12,FALSE())</f>
        <v>Yes</v>
      </c>
      <c r="J39" s="1" t="str">
        <f>VLOOKUP($A39,'Medical Examinations'!$A$2:$O$2336,14,FALSE())</f>
        <v>Obesity</v>
      </c>
      <c r="K39" s="1" t="str">
        <f>VLOOKUP($A39,'Medical Examinations'!$A$2:$O$2336,15,FALSE())</f>
        <v>Diabetes</v>
      </c>
      <c r="L39" s="17">
        <f>VLOOKUP($A39,'Hospitalisation Details'!$A$2:$P$2344,15,FALSE())</f>
        <v>22997</v>
      </c>
      <c r="M39" s="18">
        <f>VLOOKUP($A39,'Hospitalisation Details'!$A$2:$P$2344,6,FALSE())</f>
        <v>45008.959999999999</v>
      </c>
      <c r="N39" s="1" t="str">
        <f>VLOOKUP($A39,'Hospitalisation Details'!$A$2:$P$2344,12,FALSE())</f>
        <v>tier - 2</v>
      </c>
      <c r="O39" s="1" t="str">
        <f>VLOOKUP($A39,'Hospitalisation Details'!$A$2:$P$2344,13,FALSE())</f>
        <v>tier - 2</v>
      </c>
      <c r="P39" s="1" t="str">
        <f>VLOOKUP($A39,'Hospitalisation Details'!$A$2:$P$2344,14,FALSE())</f>
        <v>R1013</v>
      </c>
      <c r="Q39" s="1">
        <f>VLOOKUP($A39,'Hospitalisation Details'!$A$2:$P$2344,16,FALSE())</f>
        <v>60</v>
      </c>
    </row>
    <row r="40" spans="1:17" x14ac:dyDescent="0.35">
      <c r="A40" s="1" t="str">
        <f>'Customer Names'!A40</f>
        <v>Id39</v>
      </c>
      <c r="B40" s="1" t="str">
        <f>VLOOKUP($A40,'Customer Names'!$A$2:$E$2336,4,FALSE())</f>
        <v>Samantha</v>
      </c>
      <c r="C40" s="16">
        <f>VLOOKUP($A40,'Medical Examinations'!$A$2:$O$2336,2,FALSE())</f>
        <v>34.96</v>
      </c>
      <c r="D40" s="16">
        <f>VLOOKUP($A40,'Medical Examinations'!$A$2:$O$2336,3,FALSE())</f>
        <v>6.52</v>
      </c>
      <c r="E40" s="1" t="str">
        <f>VLOOKUP($A40,'Medical Examinations'!$A$2:$O$2336,9,FALSE())</f>
        <v>No</v>
      </c>
      <c r="F40" s="1" t="str">
        <f>VLOOKUP($A40,'Medical Examinations'!$A$2:$O$2336,10,FALSE())</f>
        <v>No</v>
      </c>
      <c r="G40" s="1" t="str">
        <f>VLOOKUP($A40,'Medical Examinations'!$A$2:$O$2336,11,FALSE())</f>
        <v>No</v>
      </c>
      <c r="H40" s="1">
        <f>VLOOKUP($A40,'Medical Examinations'!$A$2:$O$2336,13,FALSE())</f>
        <v>0</v>
      </c>
      <c r="I40" s="1" t="str">
        <f>VLOOKUP($A40,'Medical Examinations'!$A$2:$O$2336,12,FALSE())</f>
        <v>Yes</v>
      </c>
      <c r="J40" s="1" t="str">
        <f>VLOOKUP($A40,'Medical Examinations'!$A$2:$O$2336,14,FALSE())</f>
        <v>Obesity</v>
      </c>
      <c r="K40" s="1" t="str">
        <f>VLOOKUP($A40,'Medical Examinations'!$A$2:$O$2336,15,FALSE())</f>
        <v>Diabetes</v>
      </c>
      <c r="L40" s="17">
        <f>VLOOKUP($A40,'Hospitalisation Details'!$A$2:$P$2344,15,FALSE())</f>
        <v>26158</v>
      </c>
      <c r="M40" s="18">
        <f>VLOOKUP($A40,'Hospitalisation Details'!$A$2:$P$2344,6,FALSE())</f>
        <v>44641.2</v>
      </c>
      <c r="N40" s="1" t="str">
        <f>VLOOKUP($A40,'Hospitalisation Details'!$A$2:$P$2344,12,FALSE())</f>
        <v>tier - 2</v>
      </c>
      <c r="O40" s="1" t="str">
        <f>VLOOKUP($A40,'Hospitalisation Details'!$A$2:$P$2344,13,FALSE())</f>
        <v>tier - 3</v>
      </c>
      <c r="P40" s="1" t="str">
        <f>VLOOKUP($A40,'Hospitalisation Details'!$A$2:$P$2344,14,FALSE())</f>
        <v>R1024</v>
      </c>
      <c r="Q40" s="1">
        <f>VLOOKUP($A40,'Hospitalisation Details'!$A$2:$P$2344,16,FALSE())</f>
        <v>51</v>
      </c>
    </row>
    <row r="41" spans="1:17" x14ac:dyDescent="0.35">
      <c r="A41" s="1" t="str">
        <f>'Customer Names'!A41</f>
        <v>Id40</v>
      </c>
      <c r="B41" s="1" t="str">
        <f>VLOOKUP($A41,'Customer Names'!$A$2:$E$2336,4,FALSE())</f>
        <v>Robert</v>
      </c>
      <c r="C41" s="16">
        <f>VLOOKUP($A41,'Medical Examinations'!$A$2:$O$2336,2,FALSE())</f>
        <v>35.5</v>
      </c>
      <c r="D41" s="16">
        <f>VLOOKUP($A41,'Medical Examinations'!$A$2:$O$2336,3,FALSE())</f>
        <v>5.14</v>
      </c>
      <c r="E41" s="1" t="str">
        <f>VLOOKUP($A41,'Medical Examinations'!$A$2:$O$2336,9,FALSE())</f>
        <v>No</v>
      </c>
      <c r="F41" s="1" t="str">
        <f>VLOOKUP($A41,'Medical Examinations'!$A$2:$O$2336,10,FALSE())</f>
        <v>No</v>
      </c>
      <c r="G41" s="1" t="str">
        <f>VLOOKUP($A41,'Medical Examinations'!$A$2:$O$2336,11,FALSE())</f>
        <v>Yes</v>
      </c>
      <c r="H41" s="1">
        <f>VLOOKUP($A41,'Medical Examinations'!$A$2:$O$2336,13,FALSE())</f>
        <v>1</v>
      </c>
      <c r="I41" s="1" t="str">
        <f>VLOOKUP($A41,'Medical Examinations'!$A$2:$O$2336,12,FALSE())</f>
        <v>Yes</v>
      </c>
      <c r="J41" s="1" t="str">
        <f>VLOOKUP($A41,'Medical Examinations'!$A$2:$O$2336,14,FALSE())</f>
        <v>Obesity</v>
      </c>
      <c r="K41" s="1" t="str">
        <f>VLOOKUP($A41,'Medical Examinations'!$A$2:$O$2336,15,FALSE())</f>
        <v>Normal</v>
      </c>
      <c r="L41" s="17">
        <f>VLOOKUP($A41,'Hospitalisation Details'!$A$2:$P$2344,15,FALSE())</f>
        <v>34253</v>
      </c>
      <c r="M41" s="18">
        <f>VLOOKUP($A41,'Hospitalisation Details'!$A$2:$P$2344,6,FALSE())</f>
        <v>44585.46</v>
      </c>
      <c r="N41" s="1" t="str">
        <f>VLOOKUP($A41,'Hospitalisation Details'!$A$2:$P$2344,12,FALSE())</f>
        <v>tier - 2</v>
      </c>
      <c r="O41" s="1" t="str">
        <f>VLOOKUP($A41,'Hospitalisation Details'!$A$2:$P$2344,13,FALSE())</f>
        <v>tier - 2</v>
      </c>
      <c r="P41" s="1" t="str">
        <f>VLOOKUP($A41,'Hospitalisation Details'!$A$2:$P$2344,14,FALSE())</f>
        <v>R1011</v>
      </c>
      <c r="Q41" s="1">
        <f>VLOOKUP($A41,'Hospitalisation Details'!$A$2:$P$2344,16,FALSE())</f>
        <v>29</v>
      </c>
    </row>
    <row r="42" spans="1:17" x14ac:dyDescent="0.35">
      <c r="A42" s="1" t="str">
        <f>'Customer Names'!A42</f>
        <v>Id41</v>
      </c>
      <c r="B42" s="1" t="str">
        <f>VLOOKUP($A42,'Customer Names'!$A$2:$E$2336,4,FALSE())</f>
        <v>James R.</v>
      </c>
      <c r="C42" s="16">
        <f>VLOOKUP($A42,'Medical Examinations'!$A$2:$O$2336,2,FALSE())</f>
        <v>52.58</v>
      </c>
      <c r="D42" s="16">
        <f>VLOOKUP($A42,'Medical Examinations'!$A$2:$O$2336,3,FALSE())</f>
        <v>4.1900000000000004</v>
      </c>
      <c r="E42" s="1" t="str">
        <f>VLOOKUP($A42,'Medical Examinations'!$A$2:$O$2336,9,FALSE())</f>
        <v>No</v>
      </c>
      <c r="F42" s="1" t="str">
        <f>VLOOKUP($A42,'Medical Examinations'!$A$2:$O$2336,10,FALSE())</f>
        <v>Yes</v>
      </c>
      <c r="G42" s="1" t="str">
        <f>VLOOKUP($A42,'Medical Examinations'!$A$2:$O$2336,11,FALSE())</f>
        <v>No</v>
      </c>
      <c r="H42" s="1">
        <f>VLOOKUP($A42,'Medical Examinations'!$A$2:$O$2336,13,FALSE())</f>
        <v>1</v>
      </c>
      <c r="I42" s="1" t="str">
        <f>VLOOKUP($A42,'Medical Examinations'!$A$2:$O$2336,12,FALSE())</f>
        <v>Yes</v>
      </c>
      <c r="J42" s="1" t="str">
        <f>VLOOKUP($A42,'Medical Examinations'!$A$2:$O$2336,14,FALSE())</f>
        <v>Obesity</v>
      </c>
      <c r="K42" s="1" t="str">
        <f>VLOOKUP($A42,'Medical Examinations'!$A$2:$O$2336,15,FALSE())</f>
        <v>Normal</v>
      </c>
      <c r="L42" s="17">
        <f>VLOOKUP($A42,'Hospitalisation Details'!$A$2:$P$2344,15,FALSE())</f>
        <v>36740</v>
      </c>
      <c r="M42" s="18">
        <f>VLOOKUP($A42,'Hospitalisation Details'!$A$2:$P$2344,6,FALSE())</f>
        <v>44501.4</v>
      </c>
      <c r="N42" s="1" t="str">
        <f>VLOOKUP($A42,'Hospitalisation Details'!$A$2:$P$2344,12,FALSE())</f>
        <v>tier - 2</v>
      </c>
      <c r="O42" s="1" t="str">
        <f>VLOOKUP($A42,'Hospitalisation Details'!$A$2:$P$2344,13,FALSE())</f>
        <v>tier - 3</v>
      </c>
      <c r="P42" s="1" t="str">
        <f>VLOOKUP($A42,'Hospitalisation Details'!$A$2:$P$2344,14,FALSE())</f>
        <v>R1013</v>
      </c>
      <c r="Q42" s="1">
        <f>VLOOKUP($A42,'Hospitalisation Details'!$A$2:$P$2344,16,FALSE())</f>
        <v>22</v>
      </c>
    </row>
    <row r="43" spans="1:17" x14ac:dyDescent="0.35">
      <c r="A43" s="1" t="str">
        <f>'Customer Names'!A43</f>
        <v>Id42</v>
      </c>
      <c r="B43" s="1" t="str">
        <f>VLOOKUP($A43,'Customer Names'!$A$2:$E$2336,4,FALSE())</f>
        <v>Roseann</v>
      </c>
      <c r="C43" s="16">
        <f>VLOOKUP($A43,'Medical Examinations'!$A$2:$O$2336,2,FALSE())</f>
        <v>35.200000000000003</v>
      </c>
      <c r="D43" s="16">
        <f>VLOOKUP($A43,'Medical Examinations'!$A$2:$O$2336,3,FALSE())</f>
        <v>11.68</v>
      </c>
      <c r="E43" s="1" t="str">
        <f>VLOOKUP($A43,'Medical Examinations'!$A$2:$O$2336,9,FALSE())</f>
        <v>Yes</v>
      </c>
      <c r="F43" s="1" t="str">
        <f>VLOOKUP($A43,'Medical Examinations'!$A$2:$O$2336,10,FALSE())</f>
        <v>No</v>
      </c>
      <c r="G43" s="1" t="str">
        <f>VLOOKUP($A43,'Medical Examinations'!$A$2:$O$2336,11,FALSE())</f>
        <v>No</v>
      </c>
      <c r="H43" s="1">
        <f>VLOOKUP($A43,'Medical Examinations'!$A$2:$O$2336,13,FALSE())</f>
        <v>0</v>
      </c>
      <c r="I43" s="1" t="str">
        <f>VLOOKUP($A43,'Medical Examinations'!$A$2:$O$2336,12,FALSE())</f>
        <v>Yes</v>
      </c>
      <c r="J43" s="1" t="str">
        <f>VLOOKUP($A43,'Medical Examinations'!$A$2:$O$2336,14,FALSE())</f>
        <v>Obesity</v>
      </c>
      <c r="K43" s="1" t="str">
        <f>VLOOKUP($A43,'Medical Examinations'!$A$2:$O$2336,15,FALSE())</f>
        <v>Diabetes</v>
      </c>
      <c r="L43" s="17">
        <f>VLOOKUP($A43,'Hospitalisation Details'!$A$2:$P$2344,15,FALSE())</f>
        <v>24729</v>
      </c>
      <c r="M43" s="18">
        <f>VLOOKUP($A43,'Hospitalisation Details'!$A$2:$P$2344,6,FALSE())</f>
        <v>44423.8</v>
      </c>
      <c r="N43" s="1" t="str">
        <f>VLOOKUP($A43,'Hospitalisation Details'!$A$2:$P$2344,12,FALSE())</f>
        <v>tier - 2</v>
      </c>
      <c r="O43" s="1" t="str">
        <f>VLOOKUP($A43,'Hospitalisation Details'!$A$2:$P$2344,13,FALSE())</f>
        <v>tier - 3</v>
      </c>
      <c r="P43" s="1" t="str">
        <f>VLOOKUP($A43,'Hospitalisation Details'!$A$2:$P$2344,14,FALSE())</f>
        <v>R1013</v>
      </c>
      <c r="Q43" s="1">
        <f>VLOOKUP($A43,'Hospitalisation Details'!$A$2:$P$2344,16,FALSE())</f>
        <v>55</v>
      </c>
    </row>
    <row r="44" spans="1:17" x14ac:dyDescent="0.35">
      <c r="A44" s="1" t="str">
        <f>'Customer Names'!A44</f>
        <v>Id43</v>
      </c>
      <c r="B44" s="1" t="str">
        <f>VLOOKUP($A44,'Customer Names'!$A$2:$E$2336,4,FALSE())</f>
        <v>Nicole</v>
      </c>
      <c r="C44" s="16">
        <f>VLOOKUP($A44,'Medical Examinations'!$A$2:$O$2336,2,FALSE())</f>
        <v>38.06</v>
      </c>
      <c r="D44" s="16">
        <f>VLOOKUP($A44,'Medical Examinations'!$A$2:$O$2336,3,FALSE())</f>
        <v>6.98</v>
      </c>
      <c r="E44" s="1" t="str">
        <f>VLOOKUP($A44,'Medical Examinations'!$A$2:$O$2336,9,FALSE())</f>
        <v>No</v>
      </c>
      <c r="F44" s="1" t="str">
        <f>VLOOKUP($A44,'Medical Examinations'!$A$2:$O$2336,10,FALSE())</f>
        <v>No</v>
      </c>
      <c r="G44" s="1" t="str">
        <f>VLOOKUP($A44,'Medical Examinations'!$A$2:$O$2336,11,FALSE())</f>
        <v>No</v>
      </c>
      <c r="H44" s="1">
        <f>VLOOKUP($A44,'Medical Examinations'!$A$2:$O$2336,13,FALSE())</f>
        <v>0</v>
      </c>
      <c r="I44" s="1" t="str">
        <f>VLOOKUP($A44,'Medical Examinations'!$A$2:$O$2336,12,FALSE())</f>
        <v>Yes</v>
      </c>
      <c r="J44" s="1" t="str">
        <f>VLOOKUP($A44,'Medical Examinations'!$A$2:$O$2336,14,FALSE())</f>
        <v>Obesity</v>
      </c>
      <c r="K44" s="1" t="str">
        <f>VLOOKUP($A44,'Medical Examinations'!$A$2:$O$2336,15,FALSE())</f>
        <v>Diabetes</v>
      </c>
      <c r="L44" s="17">
        <f>VLOOKUP($A44,'Hospitalisation Details'!$A$2:$P$2344,15,FALSE())</f>
        <v>26235</v>
      </c>
      <c r="M44" s="18">
        <f>VLOOKUP($A44,'Hospitalisation Details'!$A$2:$P$2344,6,FALSE())</f>
        <v>44400.41</v>
      </c>
      <c r="N44" s="1" t="str">
        <f>VLOOKUP($A44,'Hospitalisation Details'!$A$2:$P$2344,12,FALSE())</f>
        <v>tier - 2</v>
      </c>
      <c r="O44" s="1" t="str">
        <f>VLOOKUP($A44,'Hospitalisation Details'!$A$2:$P$2344,13,FALSE())</f>
        <v>tier - 2</v>
      </c>
      <c r="P44" s="1" t="str">
        <f>VLOOKUP($A44,'Hospitalisation Details'!$A$2:$P$2344,14,FALSE())</f>
        <v>R1013</v>
      </c>
      <c r="Q44" s="1">
        <f>VLOOKUP($A44,'Hospitalisation Details'!$A$2:$P$2344,16,FALSE())</f>
        <v>51</v>
      </c>
    </row>
    <row r="45" spans="1:17" x14ac:dyDescent="0.35">
      <c r="A45" s="1" t="str">
        <f>'Customer Names'!A45</f>
        <v>Id44</v>
      </c>
      <c r="B45" s="1" t="str">
        <f>VLOOKUP($A45,'Customer Names'!$A$2:$E$2336,4,FALSE())</f>
        <v>Spencer</v>
      </c>
      <c r="C45" s="16">
        <f>VLOOKUP($A45,'Medical Examinations'!$A$2:$O$2336,2,FALSE())</f>
        <v>34.21</v>
      </c>
      <c r="D45" s="16">
        <f>VLOOKUP($A45,'Medical Examinations'!$A$2:$O$2336,3,FALSE())</f>
        <v>8.34</v>
      </c>
      <c r="E45" s="1" t="str">
        <f>VLOOKUP($A45,'Medical Examinations'!$A$2:$O$2336,9,FALSE())</f>
        <v>No</v>
      </c>
      <c r="F45" s="1" t="str">
        <f>VLOOKUP($A45,'Medical Examinations'!$A$2:$O$2336,10,FALSE())</f>
        <v>No</v>
      </c>
      <c r="G45" s="1" t="str">
        <f>VLOOKUP($A45,'Medical Examinations'!$A$2:$O$2336,11,FALSE())</f>
        <v>No</v>
      </c>
      <c r="H45" s="1">
        <f>VLOOKUP($A45,'Medical Examinations'!$A$2:$O$2336,13,FALSE())</f>
        <v>0</v>
      </c>
      <c r="I45" s="1" t="str">
        <f>VLOOKUP($A45,'Medical Examinations'!$A$2:$O$2336,12,FALSE())</f>
        <v>Yes</v>
      </c>
      <c r="J45" s="1" t="str">
        <f>VLOOKUP($A45,'Medical Examinations'!$A$2:$O$2336,14,FALSE())</f>
        <v>Obesity</v>
      </c>
      <c r="K45" s="1" t="str">
        <f>VLOOKUP($A45,'Medical Examinations'!$A$2:$O$2336,15,FALSE())</f>
        <v>Diabetes</v>
      </c>
      <c r="L45" s="17">
        <f>VLOOKUP($A45,'Hospitalisation Details'!$A$2:$P$2344,15,FALSE())</f>
        <v>25166</v>
      </c>
      <c r="M45" s="18">
        <f>VLOOKUP($A45,'Hospitalisation Details'!$A$2:$P$2344,6,FALSE())</f>
        <v>44260.75</v>
      </c>
      <c r="N45" s="1" t="str">
        <f>VLOOKUP($A45,'Hospitalisation Details'!$A$2:$P$2344,12,FALSE())</f>
        <v>tier - 2</v>
      </c>
      <c r="O45" s="1" t="str">
        <f>VLOOKUP($A45,'Hospitalisation Details'!$A$2:$P$2344,13,FALSE())</f>
        <v>tier - 1</v>
      </c>
      <c r="P45" s="1" t="str">
        <f>VLOOKUP($A45,'Hospitalisation Details'!$A$2:$P$2344,14,FALSE())</f>
        <v>R1013</v>
      </c>
      <c r="Q45" s="1">
        <f>VLOOKUP($A45,'Hospitalisation Details'!$A$2:$P$2344,16,FALSE())</f>
        <v>54</v>
      </c>
    </row>
    <row r="46" spans="1:17" x14ac:dyDescent="0.35">
      <c r="A46" s="1" t="str">
        <f>'Customer Names'!A46</f>
        <v>Id45</v>
      </c>
      <c r="B46" s="1" t="str">
        <f>VLOOKUP($A46,'Customer Names'!$A$2:$E$2336,4,FALSE())</f>
        <v>Eric W</v>
      </c>
      <c r="C46" s="16">
        <f>VLOOKUP($A46,'Medical Examinations'!$A$2:$O$2336,2,FALSE())</f>
        <v>38.94</v>
      </c>
      <c r="D46" s="16">
        <f>VLOOKUP($A46,'Medical Examinations'!$A$2:$O$2336,3,FALSE())</f>
        <v>8.49</v>
      </c>
      <c r="E46" s="1" t="str">
        <f>VLOOKUP($A46,'Medical Examinations'!$A$2:$O$2336,9,FALSE())</f>
        <v>Yes</v>
      </c>
      <c r="F46" s="1" t="str">
        <f>VLOOKUP($A46,'Medical Examinations'!$A$2:$O$2336,10,FALSE())</f>
        <v>No</v>
      </c>
      <c r="G46" s="1" t="str">
        <f>VLOOKUP($A46,'Medical Examinations'!$A$2:$O$2336,11,FALSE())</f>
        <v>No</v>
      </c>
      <c r="H46" s="1">
        <f>VLOOKUP($A46,'Medical Examinations'!$A$2:$O$2336,13,FALSE())</f>
        <v>1</v>
      </c>
      <c r="I46" s="1" t="str">
        <f>VLOOKUP($A46,'Medical Examinations'!$A$2:$O$2336,12,FALSE())</f>
        <v>Yes</v>
      </c>
      <c r="J46" s="1" t="str">
        <f>VLOOKUP($A46,'Medical Examinations'!$A$2:$O$2336,14,FALSE())</f>
        <v>Obesity</v>
      </c>
      <c r="K46" s="1" t="str">
        <f>VLOOKUP($A46,'Medical Examinations'!$A$2:$O$2336,15,FALSE())</f>
        <v>Diabetes</v>
      </c>
      <c r="L46" s="17">
        <f>VLOOKUP($A46,'Hospitalisation Details'!$A$2:$P$2344,15,FALSE())</f>
        <v>27546</v>
      </c>
      <c r="M46" s="18">
        <f>VLOOKUP($A46,'Hospitalisation Details'!$A$2:$P$2344,6,FALSE())</f>
        <v>44202.65</v>
      </c>
      <c r="N46" s="1" t="str">
        <f>VLOOKUP($A46,'Hospitalisation Details'!$A$2:$P$2344,12,FALSE())</f>
        <v>tier - 2</v>
      </c>
      <c r="O46" s="1" t="str">
        <f>VLOOKUP($A46,'Hospitalisation Details'!$A$2:$P$2344,13,FALSE())</f>
        <v>tier - 2</v>
      </c>
      <c r="P46" s="1" t="str">
        <f>VLOOKUP($A46,'Hospitalisation Details'!$A$2:$P$2344,14,FALSE())</f>
        <v>R1013</v>
      </c>
      <c r="Q46" s="1">
        <f>VLOOKUP($A46,'Hospitalisation Details'!$A$2:$P$2344,16,FALSE())</f>
        <v>48</v>
      </c>
    </row>
    <row r="47" spans="1:17" x14ac:dyDescent="0.35">
      <c r="A47" s="1" t="str">
        <f>'Customer Names'!A47</f>
        <v>Id46</v>
      </c>
      <c r="B47" s="1" t="str">
        <f>VLOOKUP($A47,'Customer Names'!$A$2:$E$2336,4,FALSE())</f>
        <v>Brianna L</v>
      </c>
      <c r="C47" s="16">
        <f>VLOOKUP($A47,'Medical Examinations'!$A$2:$O$2336,2,FALSE())</f>
        <v>30.21</v>
      </c>
      <c r="D47" s="16">
        <f>VLOOKUP($A47,'Medical Examinations'!$A$2:$O$2336,3,FALSE())</f>
        <v>5.34</v>
      </c>
      <c r="E47" s="1" t="str">
        <f>VLOOKUP($A47,'Medical Examinations'!$A$2:$O$2336,9,FALSE())</f>
        <v>Yes</v>
      </c>
      <c r="F47" s="1" t="str">
        <f>VLOOKUP($A47,'Medical Examinations'!$A$2:$O$2336,10,FALSE())</f>
        <v>No</v>
      </c>
      <c r="G47" s="1" t="str">
        <f>VLOOKUP($A47,'Medical Examinations'!$A$2:$O$2336,11,FALSE())</f>
        <v>No</v>
      </c>
      <c r="H47" s="1">
        <f>VLOOKUP($A47,'Medical Examinations'!$A$2:$O$2336,13,FALSE())</f>
        <v>1</v>
      </c>
      <c r="I47" s="1" t="str">
        <f>VLOOKUP($A47,'Medical Examinations'!$A$2:$O$2336,12,FALSE())</f>
        <v>Yes</v>
      </c>
      <c r="J47" s="1" t="str">
        <f>VLOOKUP($A47,'Medical Examinations'!$A$2:$O$2336,14,FALSE())</f>
        <v>Obesity</v>
      </c>
      <c r="K47" s="1" t="str">
        <f>VLOOKUP($A47,'Medical Examinations'!$A$2:$O$2336,15,FALSE())</f>
        <v>Normal</v>
      </c>
      <c r="L47" s="17">
        <f>VLOOKUP($A47,'Hospitalisation Details'!$A$2:$P$2344,15,FALSE())</f>
        <v>32340</v>
      </c>
      <c r="M47" s="18">
        <f>VLOOKUP($A47,'Hospitalisation Details'!$A$2:$P$2344,6,FALSE())</f>
        <v>43943.88</v>
      </c>
      <c r="N47" s="1" t="str">
        <f>VLOOKUP($A47,'Hospitalisation Details'!$A$2:$P$2344,12,FALSE())</f>
        <v>tier - 2</v>
      </c>
      <c r="O47" s="1" t="str">
        <f>VLOOKUP($A47,'Hospitalisation Details'!$A$2:$P$2344,13,FALSE())</f>
        <v>tier - 1</v>
      </c>
      <c r="P47" s="1" t="str">
        <f>VLOOKUP($A47,'Hospitalisation Details'!$A$2:$P$2344,14,FALSE())</f>
        <v>R1012</v>
      </c>
      <c r="Q47" s="1">
        <f>VLOOKUP($A47,'Hospitalisation Details'!$A$2:$P$2344,16,FALSE())</f>
        <v>34</v>
      </c>
    </row>
    <row r="48" spans="1:17" x14ac:dyDescent="0.35">
      <c r="A48" s="1" t="str">
        <f>'Customer Names'!A48</f>
        <v>Id47</v>
      </c>
      <c r="B48" s="1" t="str">
        <f>VLOOKUP($A48,'Customer Names'!$A$2:$E$2336,4,FALSE())</f>
        <v>Thomas J.</v>
      </c>
      <c r="C48" s="16">
        <f>VLOOKUP($A48,'Medical Examinations'!$A$2:$O$2336,2,FALSE())</f>
        <v>33.630000000000003</v>
      </c>
      <c r="D48" s="16">
        <f>VLOOKUP($A48,'Medical Examinations'!$A$2:$O$2336,3,FALSE())</f>
        <v>4.43</v>
      </c>
      <c r="E48" s="1" t="str">
        <f>VLOOKUP($A48,'Medical Examinations'!$A$2:$O$2336,9,FALSE())</f>
        <v>Yes</v>
      </c>
      <c r="F48" s="1" t="str">
        <f>VLOOKUP($A48,'Medical Examinations'!$A$2:$O$2336,10,FALSE())</f>
        <v>No</v>
      </c>
      <c r="G48" s="1" t="str">
        <f>VLOOKUP($A48,'Medical Examinations'!$A$2:$O$2336,11,FALSE())</f>
        <v>No</v>
      </c>
      <c r="H48" s="1">
        <f>VLOOKUP($A48,'Medical Examinations'!$A$2:$O$2336,13,FALSE())</f>
        <v>2</v>
      </c>
      <c r="I48" s="1" t="str">
        <f>VLOOKUP($A48,'Medical Examinations'!$A$2:$O$2336,12,FALSE())</f>
        <v>Yes</v>
      </c>
      <c r="J48" s="1" t="str">
        <f>VLOOKUP($A48,'Medical Examinations'!$A$2:$O$2336,14,FALSE())</f>
        <v>Obesity</v>
      </c>
      <c r="K48" s="1" t="str">
        <f>VLOOKUP($A48,'Medical Examinations'!$A$2:$O$2336,15,FALSE())</f>
        <v>Normal</v>
      </c>
      <c r="L48" s="17">
        <f>VLOOKUP($A48,'Hospitalisation Details'!$A$2:$P$2344,15,FALSE())</f>
        <v>24385</v>
      </c>
      <c r="M48" s="18">
        <f>VLOOKUP($A48,'Hospitalisation Details'!$A$2:$P$2344,6,FALSE())</f>
        <v>43921.18</v>
      </c>
      <c r="N48" s="1" t="str">
        <f>VLOOKUP($A48,'Hospitalisation Details'!$A$2:$P$2344,12,FALSE())</f>
        <v>tier - 2</v>
      </c>
      <c r="O48" s="1" t="str">
        <f>VLOOKUP($A48,'Hospitalisation Details'!$A$2:$P$2344,13,FALSE())</f>
        <v>tier - 2</v>
      </c>
      <c r="P48" s="1" t="str">
        <f>VLOOKUP($A48,'Hospitalisation Details'!$A$2:$P$2344,14,FALSE())</f>
        <v>R1012</v>
      </c>
      <c r="Q48" s="1">
        <f>VLOOKUP($A48,'Hospitalisation Details'!$A$2:$P$2344,16,FALSE())</f>
        <v>56</v>
      </c>
    </row>
    <row r="49" spans="1:17" x14ac:dyDescent="0.35">
      <c r="A49" s="1" t="str">
        <f>'Customer Names'!A49</f>
        <v>Id48</v>
      </c>
      <c r="B49" s="1" t="str">
        <f>VLOOKUP($A49,'Customer Names'!$A$2:$E$2336,4,FALSE())</f>
        <v>Melissa L</v>
      </c>
      <c r="C49" s="16">
        <f>VLOOKUP($A49,'Medical Examinations'!$A$2:$O$2336,2,FALSE())</f>
        <v>40.369999999999997</v>
      </c>
      <c r="D49" s="16">
        <f>VLOOKUP($A49,'Medical Examinations'!$A$2:$O$2336,3,FALSE())</f>
        <v>4.47</v>
      </c>
      <c r="E49" s="1" t="str">
        <f>VLOOKUP($A49,'Medical Examinations'!$A$2:$O$2336,9,FALSE())</f>
        <v>No</v>
      </c>
      <c r="F49" s="1" t="str">
        <f>VLOOKUP($A49,'Medical Examinations'!$A$2:$O$2336,10,FALSE())</f>
        <v>No</v>
      </c>
      <c r="G49" s="1" t="str">
        <f>VLOOKUP($A49,'Medical Examinations'!$A$2:$O$2336,11,FALSE())</f>
        <v>No</v>
      </c>
      <c r="H49" s="1">
        <f>VLOOKUP($A49,'Medical Examinations'!$A$2:$O$2336,13,FALSE())</f>
        <v>0</v>
      </c>
      <c r="I49" s="1" t="str">
        <f>VLOOKUP($A49,'Medical Examinations'!$A$2:$O$2336,12,FALSE())</f>
        <v>Yes</v>
      </c>
      <c r="J49" s="1" t="str">
        <f>VLOOKUP($A49,'Medical Examinations'!$A$2:$O$2336,14,FALSE())</f>
        <v>Obesity</v>
      </c>
      <c r="K49" s="1" t="str">
        <f>VLOOKUP($A49,'Medical Examinations'!$A$2:$O$2336,15,FALSE())</f>
        <v>Normal</v>
      </c>
      <c r="L49" s="17">
        <f>VLOOKUP($A49,'Hospitalisation Details'!$A$2:$P$2344,15,FALSE())</f>
        <v>29535</v>
      </c>
      <c r="M49" s="18">
        <f>VLOOKUP($A49,'Hospitalisation Details'!$A$2:$P$2344,6,FALSE())</f>
        <v>43896.38</v>
      </c>
      <c r="N49" s="1" t="str">
        <f>VLOOKUP($A49,'Hospitalisation Details'!$A$2:$P$2344,12,FALSE())</f>
        <v>tier - 2</v>
      </c>
      <c r="O49" s="1" t="str">
        <f>VLOOKUP($A49,'Hospitalisation Details'!$A$2:$P$2344,13,FALSE())</f>
        <v>tier - 1</v>
      </c>
      <c r="P49" s="1" t="str">
        <f>VLOOKUP($A49,'Hospitalisation Details'!$A$2:$P$2344,14,FALSE())</f>
        <v>R1013</v>
      </c>
      <c r="Q49" s="1">
        <f>VLOOKUP($A49,'Hospitalisation Details'!$A$2:$P$2344,16,FALSE())</f>
        <v>42</v>
      </c>
    </row>
    <row r="50" spans="1:17" x14ac:dyDescent="0.35">
      <c r="A50" s="1" t="str">
        <f>'Customer Names'!A50</f>
        <v>Id49</v>
      </c>
      <c r="B50" s="1" t="str">
        <f>VLOOKUP($A50,'Customer Names'!$A$2:$E$2336,4,FALSE())</f>
        <v>Flavio</v>
      </c>
      <c r="C50" s="16">
        <f>VLOOKUP($A50,'Medical Examinations'!$A$2:$O$2336,2,FALSE())</f>
        <v>53.09</v>
      </c>
      <c r="D50" s="16">
        <f>VLOOKUP($A50,'Medical Examinations'!$A$2:$O$2336,3,FALSE())</f>
        <v>4.82</v>
      </c>
      <c r="E50" s="1" t="str">
        <f>VLOOKUP($A50,'Medical Examinations'!$A$2:$O$2336,9,FALSE())</f>
        <v>Yes</v>
      </c>
      <c r="F50" s="1" t="str">
        <f>VLOOKUP($A50,'Medical Examinations'!$A$2:$O$2336,10,FALSE())</f>
        <v>No</v>
      </c>
      <c r="G50" s="1" t="str">
        <f>VLOOKUP($A50,'Medical Examinations'!$A$2:$O$2336,11,FALSE())</f>
        <v>No</v>
      </c>
      <c r="H50" s="1">
        <f>VLOOKUP($A50,'Medical Examinations'!$A$2:$O$2336,13,FALSE())</f>
        <v>2</v>
      </c>
      <c r="I50" s="1" t="str">
        <f>VLOOKUP($A50,'Medical Examinations'!$A$2:$O$2336,12,FALSE())</f>
        <v>Yes</v>
      </c>
      <c r="J50" s="1" t="str">
        <f>VLOOKUP($A50,'Medical Examinations'!$A$2:$O$2336,14,FALSE())</f>
        <v>Obesity</v>
      </c>
      <c r="K50" s="1" t="str">
        <f>VLOOKUP($A50,'Medical Examinations'!$A$2:$O$2336,15,FALSE())</f>
        <v>Normal</v>
      </c>
      <c r="L50" s="17">
        <f>VLOOKUP($A50,'Hospitalisation Details'!$A$2:$P$2344,15,FALSE())</f>
        <v>24290</v>
      </c>
      <c r="M50" s="18">
        <f>VLOOKUP($A50,'Hospitalisation Details'!$A$2:$P$2344,6,FALSE())</f>
        <v>43817.45</v>
      </c>
      <c r="N50" s="1" t="str">
        <f>VLOOKUP($A50,'Hospitalisation Details'!$A$2:$P$2344,12,FALSE())</f>
        <v>tier - 2</v>
      </c>
      <c r="O50" s="1" t="str">
        <f>VLOOKUP($A50,'Hospitalisation Details'!$A$2:$P$2344,13,FALSE())</f>
        <v>tier - 3</v>
      </c>
      <c r="P50" s="1" t="str">
        <f>VLOOKUP($A50,'Hospitalisation Details'!$A$2:$P$2344,14,FALSE())</f>
        <v>R1012</v>
      </c>
      <c r="Q50" s="1">
        <f>VLOOKUP($A50,'Hospitalisation Details'!$A$2:$P$2344,16,FALSE())</f>
        <v>56</v>
      </c>
    </row>
    <row r="51" spans="1:17" x14ac:dyDescent="0.35">
      <c r="A51" s="1" t="str">
        <f>'Customer Names'!A51</f>
        <v>Id50</v>
      </c>
      <c r="B51" s="1" t="str">
        <f>VLOOKUP($A51,'Customer Names'!$A$2:$E$2336,4,FALSE())</f>
        <v>Ryan</v>
      </c>
      <c r="C51" s="16">
        <f>VLOOKUP($A51,'Medical Examinations'!$A$2:$O$2336,2,FALSE())</f>
        <v>31.79</v>
      </c>
      <c r="D51" s="16">
        <f>VLOOKUP($A51,'Medical Examinations'!$A$2:$O$2336,3,FALSE())</f>
        <v>5.51</v>
      </c>
      <c r="E51" s="1" t="str">
        <f>VLOOKUP($A51,'Medical Examinations'!$A$2:$O$2336,9,FALSE())</f>
        <v>Yes</v>
      </c>
      <c r="F51" s="1" t="str">
        <f>VLOOKUP($A51,'Medical Examinations'!$A$2:$O$2336,10,FALSE())</f>
        <v>No</v>
      </c>
      <c r="G51" s="1" t="str">
        <f>VLOOKUP($A51,'Medical Examinations'!$A$2:$O$2336,11,FALSE())</f>
        <v>No</v>
      </c>
      <c r="H51" s="1">
        <f>VLOOKUP($A51,'Medical Examinations'!$A$2:$O$2336,13,FALSE())</f>
        <v>2</v>
      </c>
      <c r="I51" s="1" t="str">
        <f>VLOOKUP($A51,'Medical Examinations'!$A$2:$O$2336,12,FALSE())</f>
        <v>Yes</v>
      </c>
      <c r="J51" s="1" t="str">
        <f>VLOOKUP($A51,'Medical Examinations'!$A$2:$O$2336,14,FALSE())</f>
        <v>Obesity</v>
      </c>
      <c r="K51" s="1" t="str">
        <f>VLOOKUP($A51,'Medical Examinations'!$A$2:$O$2336,15,FALSE())</f>
        <v>Normal</v>
      </c>
      <c r="L51" s="17">
        <f>VLOOKUP($A51,'Hospitalisation Details'!$A$2:$P$2344,15,FALSE())</f>
        <v>24405</v>
      </c>
      <c r="M51" s="18">
        <f>VLOOKUP($A51,'Hospitalisation Details'!$A$2:$P$2344,6,FALSE())</f>
        <v>43813.87</v>
      </c>
      <c r="N51" s="1" t="str">
        <f>VLOOKUP($A51,'Hospitalisation Details'!$A$2:$P$2344,12,FALSE())</f>
        <v>tier - 2</v>
      </c>
      <c r="O51" s="1" t="str">
        <f>VLOOKUP($A51,'Hospitalisation Details'!$A$2:$P$2344,13,FALSE())</f>
        <v>tier - 2</v>
      </c>
      <c r="P51" s="1" t="str">
        <f>VLOOKUP($A51,'Hospitalisation Details'!$A$2:$P$2344,14,FALSE())</f>
        <v>R1013</v>
      </c>
      <c r="Q51" s="1">
        <f>VLOOKUP($A51,'Hospitalisation Details'!$A$2:$P$2344,16,FALSE())</f>
        <v>56</v>
      </c>
    </row>
    <row r="52" spans="1:17" x14ac:dyDescent="0.35">
      <c r="A52" s="1" t="str">
        <f>'Customer Names'!A52</f>
        <v>Id51</v>
      </c>
      <c r="B52" s="1" t="str">
        <f>VLOOKUP($A52,'Customer Names'!$A$2:$E$2336,4,FALSE())</f>
        <v>Anthony J.</v>
      </c>
      <c r="C52" s="16">
        <f>VLOOKUP($A52,'Medical Examinations'!$A$2:$O$2336,2,FALSE())</f>
        <v>41.895000000000003</v>
      </c>
      <c r="D52" s="16">
        <f>VLOOKUP($A52,'Medical Examinations'!$A$2:$O$2336,3,FALSE())</f>
        <v>10.87</v>
      </c>
      <c r="E52" s="1" t="str">
        <f>VLOOKUP($A52,'Medical Examinations'!$A$2:$O$2336,9,FALSE())</f>
        <v>Yes</v>
      </c>
      <c r="F52" s="1" t="str">
        <f>VLOOKUP($A52,'Medical Examinations'!$A$2:$O$2336,10,FALSE())</f>
        <v>No</v>
      </c>
      <c r="G52" s="1" t="str">
        <f>VLOOKUP($A52,'Medical Examinations'!$A$2:$O$2336,11,FALSE())</f>
        <v>No</v>
      </c>
      <c r="H52" s="1">
        <f>VLOOKUP($A52,'Medical Examinations'!$A$2:$O$2336,13,FALSE())</f>
        <v>1</v>
      </c>
      <c r="I52" s="1" t="str">
        <f>VLOOKUP($A52,'Medical Examinations'!$A$2:$O$2336,12,FALSE())</f>
        <v>Yes</v>
      </c>
      <c r="J52" s="1" t="str">
        <f>VLOOKUP($A52,'Medical Examinations'!$A$2:$O$2336,14,FALSE())</f>
        <v>Obesity</v>
      </c>
      <c r="K52" s="1" t="str">
        <f>VLOOKUP($A52,'Medical Examinations'!$A$2:$O$2336,15,FALSE())</f>
        <v>Diabetes</v>
      </c>
      <c r="L52" s="17">
        <f>VLOOKUP($A52,'Hospitalisation Details'!$A$2:$P$2344,15,FALSE())</f>
        <v>31775</v>
      </c>
      <c r="M52" s="18">
        <f>VLOOKUP($A52,'Hospitalisation Details'!$A$2:$P$2344,6,FALSE())</f>
        <v>43753.34</v>
      </c>
      <c r="N52" s="1" t="str">
        <f>VLOOKUP($A52,'Hospitalisation Details'!$A$2:$P$2344,12,FALSE())</f>
        <v>tier - 2</v>
      </c>
      <c r="O52" s="1" t="str">
        <f>VLOOKUP($A52,'Hospitalisation Details'!$A$2:$P$2344,13,FALSE())</f>
        <v>tier - 1</v>
      </c>
      <c r="P52" s="1" t="str">
        <f>VLOOKUP($A52,'Hospitalisation Details'!$A$2:$P$2344,14,FALSE())</f>
        <v>R1015</v>
      </c>
      <c r="Q52" s="1">
        <f>VLOOKUP($A52,'Hospitalisation Details'!$A$2:$P$2344,16,FALSE())</f>
        <v>36</v>
      </c>
    </row>
    <row r="53" spans="1:17" x14ac:dyDescent="0.35">
      <c r="A53" s="1" t="str">
        <f>'Customer Names'!A53</f>
        <v>Id52</v>
      </c>
      <c r="B53" s="1" t="str">
        <f>VLOOKUP($A53,'Customer Names'!$A$2:$E$2336,4,FALSE())</f>
        <v>Alex</v>
      </c>
      <c r="C53" s="16">
        <f>VLOOKUP($A53,'Medical Examinations'!$A$2:$O$2336,2,FALSE())</f>
        <v>31.16</v>
      </c>
      <c r="D53" s="16">
        <f>VLOOKUP($A53,'Medical Examinations'!$A$2:$O$2336,3,FALSE())</f>
        <v>9.34</v>
      </c>
      <c r="E53" s="1" t="str">
        <f>VLOOKUP($A53,'Medical Examinations'!$A$2:$O$2336,9,FALSE())</f>
        <v>No</v>
      </c>
      <c r="F53" s="1" t="str">
        <f>VLOOKUP($A53,'Medical Examinations'!$A$2:$O$2336,10,FALSE())</f>
        <v>No</v>
      </c>
      <c r="G53" s="1" t="str">
        <f>VLOOKUP($A53,'Medical Examinations'!$A$2:$O$2336,11,FALSE())</f>
        <v>No</v>
      </c>
      <c r="H53" s="1">
        <f>VLOOKUP($A53,'Medical Examinations'!$A$2:$O$2336,13,FALSE())</f>
        <v>0</v>
      </c>
      <c r="I53" s="1" t="str">
        <f>VLOOKUP($A53,'Medical Examinations'!$A$2:$O$2336,12,FALSE())</f>
        <v>Yes</v>
      </c>
      <c r="J53" s="1" t="str">
        <f>VLOOKUP($A53,'Medical Examinations'!$A$2:$O$2336,14,FALSE())</f>
        <v>Obesity</v>
      </c>
      <c r="K53" s="1" t="str">
        <f>VLOOKUP($A53,'Medical Examinations'!$A$2:$O$2336,15,FALSE())</f>
        <v>Diabetes</v>
      </c>
      <c r="L53" s="17">
        <f>VLOOKUP($A53,'Hospitalisation Details'!$A$2:$P$2344,15,FALSE())</f>
        <v>23976</v>
      </c>
      <c r="M53" s="18">
        <f>VLOOKUP($A53,'Hospitalisation Details'!$A$2:$P$2344,6,FALSE())</f>
        <v>43578.94</v>
      </c>
      <c r="N53" s="1" t="str">
        <f>VLOOKUP($A53,'Hospitalisation Details'!$A$2:$P$2344,12,FALSE())</f>
        <v>tier - 2</v>
      </c>
      <c r="O53" s="1" t="str">
        <f>VLOOKUP($A53,'Hospitalisation Details'!$A$2:$P$2344,13,FALSE())</f>
        <v>tier - 2</v>
      </c>
      <c r="P53" s="1" t="str">
        <f>VLOOKUP($A53,'Hospitalisation Details'!$A$2:$P$2344,14,FALSE())</f>
        <v>R1012</v>
      </c>
      <c r="Q53" s="1">
        <f>VLOOKUP($A53,'Hospitalisation Details'!$A$2:$P$2344,16,FALSE())</f>
        <v>57</v>
      </c>
    </row>
    <row r="54" spans="1:17" x14ac:dyDescent="0.35">
      <c r="A54" s="1" t="str">
        <f>'Customer Names'!A54</f>
        <v>Id53</v>
      </c>
      <c r="B54" s="1" t="str">
        <f>VLOOKUP($A54,'Customer Names'!$A$2:$E$2336,4,FALSE())</f>
        <v>David</v>
      </c>
      <c r="C54" s="16">
        <f>VLOOKUP($A54,'Medical Examinations'!$A$2:$O$2336,2,FALSE())</f>
        <v>34.104999999999997</v>
      </c>
      <c r="D54" s="16">
        <f>VLOOKUP($A54,'Medical Examinations'!$A$2:$O$2336,3,FALSE())</f>
        <v>5.03</v>
      </c>
      <c r="E54" s="1" t="str">
        <f>VLOOKUP($A54,'Medical Examinations'!$A$2:$O$2336,9,FALSE())</f>
        <v>Yes</v>
      </c>
      <c r="F54" s="1" t="str">
        <f>VLOOKUP($A54,'Medical Examinations'!$A$2:$O$2336,10,FALSE())</f>
        <v>No</v>
      </c>
      <c r="G54" s="1" t="str">
        <f>VLOOKUP($A54,'Medical Examinations'!$A$2:$O$2336,11,FALSE())</f>
        <v>Yes</v>
      </c>
      <c r="H54" s="1">
        <f>VLOOKUP($A54,'Medical Examinations'!$A$2:$O$2336,13,FALSE())</f>
        <v>1</v>
      </c>
      <c r="I54" s="1" t="str">
        <f>VLOOKUP($A54,'Medical Examinations'!$A$2:$O$2336,12,FALSE())</f>
        <v>Yes</v>
      </c>
      <c r="J54" s="1" t="str">
        <f>VLOOKUP($A54,'Medical Examinations'!$A$2:$O$2336,14,FALSE())</f>
        <v>Obesity</v>
      </c>
      <c r="K54" s="1" t="str">
        <f>VLOOKUP($A54,'Medical Examinations'!$A$2:$O$2336,15,FALSE())</f>
        <v>Normal</v>
      </c>
      <c r="L54" s="17">
        <f>VLOOKUP($A54,'Hospitalisation Details'!$A$2:$P$2344,15,FALSE())</f>
        <v>25540</v>
      </c>
      <c r="M54" s="18">
        <f>VLOOKUP($A54,'Hospitalisation Details'!$A$2:$P$2344,6,FALSE())</f>
        <v>43254.42</v>
      </c>
      <c r="N54" s="1" t="str">
        <f>VLOOKUP($A54,'Hospitalisation Details'!$A$2:$P$2344,12,FALSE())</f>
        <v>tier - 2</v>
      </c>
      <c r="O54" s="1" t="str">
        <f>VLOOKUP($A54,'Hospitalisation Details'!$A$2:$P$2344,13,FALSE())</f>
        <v>tier - 2</v>
      </c>
      <c r="P54" s="1" t="str">
        <f>VLOOKUP($A54,'Hospitalisation Details'!$A$2:$P$2344,14,FALSE())</f>
        <v>R1016</v>
      </c>
      <c r="Q54" s="1">
        <f>VLOOKUP($A54,'Hospitalisation Details'!$A$2:$P$2344,16,FALSE())</f>
        <v>53</v>
      </c>
    </row>
    <row r="55" spans="1:17" x14ac:dyDescent="0.35">
      <c r="A55" s="1" t="str">
        <f>'Customer Names'!A55</f>
        <v>Id54</v>
      </c>
      <c r="B55" s="1" t="str">
        <f>VLOOKUP($A55,'Customer Names'!$A$2:$E$2336,4,FALSE())</f>
        <v>Andrew B</v>
      </c>
      <c r="C55" s="16">
        <f>VLOOKUP($A55,'Medical Examinations'!$A$2:$O$2336,2,FALSE())</f>
        <v>51.93</v>
      </c>
      <c r="D55" s="16">
        <f>VLOOKUP($A55,'Medical Examinations'!$A$2:$O$2336,3,FALSE())</f>
        <v>11.05</v>
      </c>
      <c r="E55" s="1" t="str">
        <f>VLOOKUP($A55,'Medical Examinations'!$A$2:$O$2336,9,FALSE())</f>
        <v>No</v>
      </c>
      <c r="F55" s="1" t="str">
        <f>VLOOKUP($A55,'Medical Examinations'!$A$2:$O$2336,10,FALSE())</f>
        <v>No</v>
      </c>
      <c r="G55" s="1" t="str">
        <f>VLOOKUP($A55,'Medical Examinations'!$A$2:$O$2336,11,FALSE())</f>
        <v>No</v>
      </c>
      <c r="H55" s="1">
        <f>VLOOKUP($A55,'Medical Examinations'!$A$2:$O$2336,13,FALSE())</f>
        <v>0</v>
      </c>
      <c r="I55" s="1" t="str">
        <f>VLOOKUP($A55,'Medical Examinations'!$A$2:$O$2336,12,FALSE())</f>
        <v>Yes</v>
      </c>
      <c r="J55" s="1" t="str">
        <f>VLOOKUP($A55,'Medical Examinations'!$A$2:$O$2336,14,FALSE())</f>
        <v>Obesity</v>
      </c>
      <c r="K55" s="1" t="str">
        <f>VLOOKUP($A55,'Medical Examinations'!$A$2:$O$2336,15,FALSE())</f>
        <v>Diabetes</v>
      </c>
      <c r="L55" s="17">
        <f>VLOOKUP($A55,'Hospitalisation Details'!$A$2:$P$2344,15,FALSE())</f>
        <v>24075</v>
      </c>
      <c r="M55" s="18">
        <f>VLOOKUP($A55,'Hospitalisation Details'!$A$2:$P$2344,6,FALSE())</f>
        <v>43073.760000000002</v>
      </c>
      <c r="N55" s="1" t="str">
        <f>VLOOKUP($A55,'Hospitalisation Details'!$A$2:$P$2344,12,FALSE())</f>
        <v>tier - 2</v>
      </c>
      <c r="O55" s="1" t="str">
        <f>VLOOKUP($A55,'Hospitalisation Details'!$A$2:$P$2344,13,FALSE())</f>
        <v>tier - 2</v>
      </c>
      <c r="P55" s="1" t="str">
        <f>VLOOKUP($A55,'Hospitalisation Details'!$A$2:$P$2344,14,FALSE())</f>
        <v>R1011</v>
      </c>
      <c r="Q55" s="1">
        <f>VLOOKUP($A55,'Hospitalisation Details'!$A$2:$P$2344,16,FALSE())</f>
        <v>57</v>
      </c>
    </row>
    <row r="56" spans="1:17" x14ac:dyDescent="0.35">
      <c r="A56" s="1" t="str">
        <f>'Customer Names'!A56</f>
        <v>Id55</v>
      </c>
      <c r="B56" s="1" t="str">
        <f>VLOOKUP($A56,'Customer Names'!$A$2:$E$2336,4,FALSE())</f>
        <v>Dara E</v>
      </c>
      <c r="C56" s="16">
        <f>VLOOKUP($A56,'Medical Examinations'!$A$2:$O$2336,2,FALSE())</f>
        <v>38.950000000000003</v>
      </c>
      <c r="D56" s="16">
        <f>VLOOKUP($A56,'Medical Examinations'!$A$2:$O$2336,3,FALSE())</f>
        <v>11.95</v>
      </c>
      <c r="E56" s="1" t="str">
        <f>VLOOKUP($A56,'Medical Examinations'!$A$2:$O$2336,9,FALSE())</f>
        <v>No</v>
      </c>
      <c r="F56" s="1" t="str">
        <f>VLOOKUP($A56,'Medical Examinations'!$A$2:$O$2336,10,FALSE())</f>
        <v>No</v>
      </c>
      <c r="G56" s="1" t="str">
        <f>VLOOKUP($A56,'Medical Examinations'!$A$2:$O$2336,11,FALSE())</f>
        <v>No</v>
      </c>
      <c r="H56" s="1">
        <f>VLOOKUP($A56,'Medical Examinations'!$A$2:$O$2336,13,FALSE())</f>
        <v>0</v>
      </c>
      <c r="I56" s="1" t="str">
        <f>VLOOKUP($A56,'Medical Examinations'!$A$2:$O$2336,12,FALSE())</f>
        <v>Yes</v>
      </c>
      <c r="J56" s="1" t="str">
        <f>VLOOKUP($A56,'Medical Examinations'!$A$2:$O$2336,14,FALSE())</f>
        <v>Obesity</v>
      </c>
      <c r="K56" s="1" t="str">
        <f>VLOOKUP($A56,'Medical Examinations'!$A$2:$O$2336,15,FALSE())</f>
        <v>Diabetes</v>
      </c>
      <c r="L56" s="17">
        <f>VLOOKUP($A56,'Hospitalisation Details'!$A$2:$P$2344,15,FALSE())</f>
        <v>28798</v>
      </c>
      <c r="M56" s="18">
        <f>VLOOKUP($A56,'Hospitalisation Details'!$A$2:$P$2344,6,FALSE())</f>
        <v>42983.46</v>
      </c>
      <c r="N56" s="1" t="str">
        <f>VLOOKUP($A56,'Hospitalisation Details'!$A$2:$P$2344,12,FALSE())</f>
        <v>tier - 1</v>
      </c>
      <c r="O56" s="1" t="str">
        <f>VLOOKUP($A56,'Hospitalisation Details'!$A$2:$P$2344,13,FALSE())</f>
        <v>tier - 2</v>
      </c>
      <c r="P56" s="1" t="str">
        <f>VLOOKUP($A56,'Hospitalisation Details'!$A$2:$P$2344,14,FALSE())</f>
        <v>R1012</v>
      </c>
      <c r="Q56" s="1">
        <f>VLOOKUP($A56,'Hospitalisation Details'!$A$2:$P$2344,16,FALSE())</f>
        <v>44</v>
      </c>
    </row>
    <row r="57" spans="1:17" x14ac:dyDescent="0.35">
      <c r="A57" s="1" t="str">
        <f>'Customer Names'!A57</f>
        <v>Id56</v>
      </c>
      <c r="B57" s="1" t="str">
        <f>VLOOKUP($A57,'Customer Names'!$A$2:$E$2336,4,FALSE())</f>
        <v>Inna</v>
      </c>
      <c r="C57" s="16">
        <f>VLOOKUP($A57,'Medical Examinations'!$A$2:$O$2336,2,FALSE())</f>
        <v>36.630000000000003</v>
      </c>
      <c r="D57" s="16">
        <f>VLOOKUP($A57,'Medical Examinations'!$A$2:$O$2336,3,FALSE())</f>
        <v>7.72</v>
      </c>
      <c r="E57" s="1" t="str">
        <f>VLOOKUP($A57,'Medical Examinations'!$A$2:$O$2336,9,FALSE())</f>
        <v>Yes</v>
      </c>
      <c r="F57" s="1" t="str">
        <f>VLOOKUP($A57,'Medical Examinations'!$A$2:$O$2336,10,FALSE())</f>
        <v>No</v>
      </c>
      <c r="G57" s="1" t="str">
        <f>VLOOKUP($A57,'Medical Examinations'!$A$2:$O$2336,11,FALSE())</f>
        <v>No</v>
      </c>
      <c r="H57" s="1">
        <f>VLOOKUP($A57,'Medical Examinations'!$A$2:$O$2336,13,FALSE())</f>
        <v>1</v>
      </c>
      <c r="I57" s="1" t="str">
        <f>VLOOKUP($A57,'Medical Examinations'!$A$2:$O$2336,12,FALSE())</f>
        <v>Yes</v>
      </c>
      <c r="J57" s="1" t="str">
        <f>VLOOKUP($A57,'Medical Examinations'!$A$2:$O$2336,14,FALSE())</f>
        <v>Obesity</v>
      </c>
      <c r="K57" s="1" t="str">
        <f>VLOOKUP($A57,'Medical Examinations'!$A$2:$O$2336,15,FALSE())</f>
        <v>Diabetes</v>
      </c>
      <c r="L57" s="17">
        <f>VLOOKUP($A57,'Hospitalisation Details'!$A$2:$P$2344,15,FALSE())</f>
        <v>27690</v>
      </c>
      <c r="M57" s="18">
        <f>VLOOKUP($A57,'Hospitalisation Details'!$A$2:$P$2344,6,FALSE())</f>
        <v>42969.85</v>
      </c>
      <c r="N57" s="1" t="str">
        <f>VLOOKUP($A57,'Hospitalisation Details'!$A$2:$P$2344,12,FALSE())</f>
        <v>tier - 1</v>
      </c>
      <c r="O57" s="1" t="str">
        <f>VLOOKUP($A57,'Hospitalisation Details'!$A$2:$P$2344,13,FALSE())</f>
        <v>tier - 3</v>
      </c>
      <c r="P57" s="1" t="str">
        <f>VLOOKUP($A57,'Hospitalisation Details'!$A$2:$P$2344,14,FALSE())</f>
        <v>R1013</v>
      </c>
      <c r="Q57" s="1">
        <f>VLOOKUP($A57,'Hospitalisation Details'!$A$2:$P$2344,16,FALSE())</f>
        <v>47</v>
      </c>
    </row>
    <row r="58" spans="1:17" x14ac:dyDescent="0.35">
      <c r="A58" s="1" t="str">
        <f>'Customer Names'!A58</f>
        <v>Id57</v>
      </c>
      <c r="B58" s="1" t="str">
        <f>VLOOKUP($A58,'Customer Names'!$A$2:$E$2336,4,FALSE())</f>
        <v>Ari</v>
      </c>
      <c r="C58" s="16">
        <f>VLOOKUP($A58,'Medical Examinations'!$A$2:$O$2336,2,FALSE())</f>
        <v>34.200000000000003</v>
      </c>
      <c r="D58" s="16">
        <f>VLOOKUP($A58,'Medical Examinations'!$A$2:$O$2336,3,FALSE())</f>
        <v>5.75</v>
      </c>
      <c r="E58" s="1" t="str">
        <f>VLOOKUP($A58,'Medical Examinations'!$A$2:$O$2336,9,FALSE())</f>
        <v>No</v>
      </c>
      <c r="F58" s="1" t="str">
        <f>VLOOKUP($A58,'Medical Examinations'!$A$2:$O$2336,10,FALSE())</f>
        <v>No</v>
      </c>
      <c r="G58" s="1" t="str">
        <f>VLOOKUP($A58,'Medical Examinations'!$A$2:$O$2336,11,FALSE())</f>
        <v>No</v>
      </c>
      <c r="H58" s="1">
        <f>VLOOKUP($A58,'Medical Examinations'!$A$2:$O$2336,13,FALSE())</f>
        <v>2</v>
      </c>
      <c r="I58" s="1" t="str">
        <f>VLOOKUP($A58,'Medical Examinations'!$A$2:$O$2336,12,FALSE())</f>
        <v>Yes</v>
      </c>
      <c r="J58" s="1" t="str">
        <f>VLOOKUP($A58,'Medical Examinations'!$A$2:$O$2336,14,FALSE())</f>
        <v>Obesity</v>
      </c>
      <c r="K58" s="1" t="str">
        <f>VLOOKUP($A58,'Medical Examinations'!$A$2:$O$2336,15,FALSE())</f>
        <v>Prediabetes</v>
      </c>
      <c r="L58" s="17">
        <f>VLOOKUP($A58,'Hospitalisation Details'!$A$2:$P$2344,15,FALSE())</f>
        <v>26552</v>
      </c>
      <c r="M58" s="18">
        <f>VLOOKUP($A58,'Hospitalisation Details'!$A$2:$P$2344,6,FALSE())</f>
        <v>42856.84</v>
      </c>
      <c r="N58" s="1" t="str">
        <f>VLOOKUP($A58,'Hospitalisation Details'!$A$2:$P$2344,12,FALSE())</f>
        <v>tier - 1</v>
      </c>
      <c r="O58" s="1" t="str">
        <f>VLOOKUP($A58,'Hospitalisation Details'!$A$2:$P$2344,13,FALSE())</f>
        <v>tier - 1</v>
      </c>
      <c r="P58" s="1" t="str">
        <f>VLOOKUP($A58,'Hospitalisation Details'!$A$2:$P$2344,14,FALSE())</f>
        <v>R1011</v>
      </c>
      <c r="Q58" s="1">
        <f>VLOOKUP($A58,'Hospitalisation Details'!$A$2:$P$2344,16,FALSE())</f>
        <v>50</v>
      </c>
    </row>
    <row r="59" spans="1:17" x14ac:dyDescent="0.35">
      <c r="A59" s="1" t="str">
        <f>'Customer Names'!A59</f>
        <v>Id58</v>
      </c>
      <c r="B59" s="1" t="str">
        <f>VLOOKUP($A59,'Customer Names'!$A$2:$E$2336,4,FALSE())</f>
        <v>Lindsey</v>
      </c>
      <c r="C59" s="16">
        <f>VLOOKUP($A59,'Medical Examinations'!$A$2:$O$2336,2,FALSE())</f>
        <v>50.63</v>
      </c>
      <c r="D59" s="16">
        <f>VLOOKUP($A59,'Medical Examinations'!$A$2:$O$2336,3,FALSE())</f>
        <v>11.89</v>
      </c>
      <c r="E59" s="1" t="str">
        <f>VLOOKUP($A59,'Medical Examinations'!$A$2:$O$2336,9,FALSE())</f>
        <v>No</v>
      </c>
      <c r="F59" s="1" t="str">
        <f>VLOOKUP($A59,'Medical Examinations'!$A$2:$O$2336,10,FALSE())</f>
        <v>No</v>
      </c>
      <c r="G59" s="1" t="str">
        <f>VLOOKUP($A59,'Medical Examinations'!$A$2:$O$2336,11,FALSE())</f>
        <v>No</v>
      </c>
      <c r="H59" s="1">
        <f>VLOOKUP($A59,'Medical Examinations'!$A$2:$O$2336,13,FALSE())</f>
        <v>0</v>
      </c>
      <c r="I59" s="1" t="str">
        <f>VLOOKUP($A59,'Medical Examinations'!$A$2:$O$2336,12,FALSE())</f>
        <v>Yes</v>
      </c>
      <c r="J59" s="1" t="str">
        <f>VLOOKUP($A59,'Medical Examinations'!$A$2:$O$2336,14,FALSE())</f>
        <v>Obesity</v>
      </c>
      <c r="K59" s="1" t="str">
        <f>VLOOKUP($A59,'Medical Examinations'!$A$2:$O$2336,15,FALSE())</f>
        <v>Diabetes</v>
      </c>
      <c r="L59" s="17">
        <f>VLOOKUP($A59,'Hospitalisation Details'!$A$2:$P$2344,15,FALSE())</f>
        <v>24044</v>
      </c>
      <c r="M59" s="18">
        <f>VLOOKUP($A59,'Hospitalisation Details'!$A$2:$P$2344,6,FALSE())</f>
        <v>42764.12</v>
      </c>
      <c r="N59" s="1" t="str">
        <f>VLOOKUP($A59,'Hospitalisation Details'!$A$2:$P$2344,12,FALSE())</f>
        <v>tier - 1</v>
      </c>
      <c r="O59" s="1" t="str">
        <f>VLOOKUP($A59,'Hospitalisation Details'!$A$2:$P$2344,13,FALSE())</f>
        <v>tier - 2</v>
      </c>
      <c r="P59" s="1" t="str">
        <f>VLOOKUP($A59,'Hospitalisation Details'!$A$2:$P$2344,14,FALSE())</f>
        <v>R1011</v>
      </c>
      <c r="Q59" s="1">
        <f>VLOOKUP($A59,'Hospitalisation Details'!$A$2:$P$2344,16,FALSE())</f>
        <v>57</v>
      </c>
    </row>
    <row r="60" spans="1:17" x14ac:dyDescent="0.35">
      <c r="A60" s="1" t="str">
        <f>'Customer Names'!A60</f>
        <v>Id59</v>
      </c>
      <c r="B60" s="1" t="str">
        <f>VLOOKUP($A60,'Customer Names'!$A$2:$E$2336,4,FALSE())</f>
        <v>Kenny</v>
      </c>
      <c r="C60" s="16">
        <f>VLOOKUP($A60,'Medical Examinations'!$A$2:$O$2336,2,FALSE())</f>
        <v>36.479999999999997</v>
      </c>
      <c r="D60" s="16">
        <f>VLOOKUP($A60,'Medical Examinations'!$A$2:$O$2336,3,FALSE())</f>
        <v>6.2</v>
      </c>
      <c r="E60" s="1" t="str">
        <f>VLOOKUP($A60,'Medical Examinations'!$A$2:$O$2336,9,FALSE())</f>
        <v>No</v>
      </c>
      <c r="F60" s="1" t="str">
        <f>VLOOKUP($A60,'Medical Examinations'!$A$2:$O$2336,10,FALSE())</f>
        <v>No</v>
      </c>
      <c r="G60" s="1" t="str">
        <f>VLOOKUP($A60,'Medical Examinations'!$A$2:$O$2336,11,FALSE())</f>
        <v>No</v>
      </c>
      <c r="H60" s="1">
        <f>VLOOKUP($A60,'Medical Examinations'!$A$2:$O$2336,13,FALSE())</f>
        <v>0</v>
      </c>
      <c r="I60" s="1" t="str">
        <f>VLOOKUP($A60,'Medical Examinations'!$A$2:$O$2336,12,FALSE())</f>
        <v>Yes</v>
      </c>
      <c r="J60" s="1" t="str">
        <f>VLOOKUP($A60,'Medical Examinations'!$A$2:$O$2336,14,FALSE())</f>
        <v>Obesity</v>
      </c>
      <c r="K60" s="1" t="str">
        <f>VLOOKUP($A60,'Medical Examinations'!$A$2:$O$2336,15,FALSE())</f>
        <v>Prediabetes</v>
      </c>
      <c r="L60" s="17">
        <f>VLOOKUP($A60,'Hospitalisation Details'!$A$2:$P$2344,15,FALSE())</f>
        <v>28419</v>
      </c>
      <c r="M60" s="18">
        <f>VLOOKUP($A60,'Hospitalisation Details'!$A$2:$P$2344,6,FALSE())</f>
        <v>42760.5</v>
      </c>
      <c r="N60" s="1" t="str">
        <f>VLOOKUP($A60,'Hospitalisation Details'!$A$2:$P$2344,12,FALSE())</f>
        <v>tier - 1</v>
      </c>
      <c r="O60" s="1" t="str">
        <f>VLOOKUP($A60,'Hospitalisation Details'!$A$2:$P$2344,13,FALSE())</f>
        <v>tier - 2</v>
      </c>
      <c r="P60" s="1" t="str">
        <f>VLOOKUP($A60,'Hospitalisation Details'!$A$2:$P$2344,14,FALSE())</f>
        <v>R1012</v>
      </c>
      <c r="Q60" s="1">
        <f>VLOOKUP($A60,'Hospitalisation Details'!$A$2:$P$2344,16,FALSE())</f>
        <v>45</v>
      </c>
    </row>
    <row r="61" spans="1:17" x14ac:dyDescent="0.35">
      <c r="A61" s="1" t="str">
        <f>'Customer Names'!A61</f>
        <v>Id60</v>
      </c>
      <c r="B61" s="1" t="str">
        <f>VLOOKUP($A61,'Customer Names'!$A$2:$E$2336,4,FALSE())</f>
        <v>Louise</v>
      </c>
      <c r="C61" s="16">
        <f>VLOOKUP($A61,'Medical Examinations'!$A$2:$O$2336,2,FALSE())</f>
        <v>54.82</v>
      </c>
      <c r="D61" s="16">
        <f>VLOOKUP($A61,'Medical Examinations'!$A$2:$O$2336,3,FALSE())</f>
        <v>10.61</v>
      </c>
      <c r="E61" s="1" t="str">
        <f>VLOOKUP($A61,'Medical Examinations'!$A$2:$O$2336,9,FALSE())</f>
        <v>No</v>
      </c>
      <c r="F61" s="1" t="str">
        <f>VLOOKUP($A61,'Medical Examinations'!$A$2:$O$2336,10,FALSE())</f>
        <v>No</v>
      </c>
      <c r="G61" s="1" t="str">
        <f>VLOOKUP($A61,'Medical Examinations'!$A$2:$O$2336,11,FALSE())</f>
        <v>No</v>
      </c>
      <c r="H61" s="1">
        <f>VLOOKUP($A61,'Medical Examinations'!$A$2:$O$2336,13,FALSE())</f>
        <v>0</v>
      </c>
      <c r="I61" s="1" t="str">
        <f>VLOOKUP($A61,'Medical Examinations'!$A$2:$O$2336,12,FALSE())</f>
        <v>Yes</v>
      </c>
      <c r="J61" s="1" t="str">
        <f>VLOOKUP($A61,'Medical Examinations'!$A$2:$O$2336,14,FALSE())</f>
        <v>Obesity</v>
      </c>
      <c r="K61" s="1" t="str">
        <f>VLOOKUP($A61,'Medical Examinations'!$A$2:$O$2336,15,FALSE())</f>
        <v>Diabetes</v>
      </c>
      <c r="L61" s="17">
        <f>VLOOKUP($A61,'Hospitalisation Details'!$A$2:$P$2344,15,FALSE())</f>
        <v>26240</v>
      </c>
      <c r="M61" s="18">
        <f>VLOOKUP($A61,'Hospitalisation Details'!$A$2:$P$2344,6,FALSE())</f>
        <v>42644.2</v>
      </c>
      <c r="N61" s="1" t="str">
        <f>VLOOKUP($A61,'Hospitalisation Details'!$A$2:$P$2344,12,FALSE())</f>
        <v>tier - 1</v>
      </c>
      <c r="O61" s="1" t="str">
        <f>VLOOKUP($A61,'Hospitalisation Details'!$A$2:$P$2344,13,FALSE())</f>
        <v>tier - 3</v>
      </c>
      <c r="P61" s="1" t="str">
        <f>VLOOKUP($A61,'Hospitalisation Details'!$A$2:$P$2344,14,FALSE())</f>
        <v>R1011</v>
      </c>
      <c r="Q61" s="1">
        <f>VLOOKUP($A61,'Hospitalisation Details'!$A$2:$P$2344,16,FALSE())</f>
        <v>51</v>
      </c>
    </row>
    <row r="62" spans="1:17" x14ac:dyDescent="0.35">
      <c r="A62" s="1" t="str">
        <f>'Customer Names'!A62</f>
        <v>Id61</v>
      </c>
      <c r="B62" s="1" t="str">
        <f>VLOOKUP($A62,'Customer Names'!$A$2:$E$2336,4,FALSE())</f>
        <v>Cameron</v>
      </c>
      <c r="C62" s="16">
        <f>VLOOKUP($A62,'Medical Examinations'!$A$2:$O$2336,2,FALSE())</f>
        <v>38.06</v>
      </c>
      <c r="D62" s="16">
        <f>VLOOKUP($A62,'Medical Examinations'!$A$2:$O$2336,3,FALSE())</f>
        <v>6.04</v>
      </c>
      <c r="E62" s="1" t="str">
        <f>VLOOKUP($A62,'Medical Examinations'!$A$2:$O$2336,9,FALSE())</f>
        <v>No</v>
      </c>
      <c r="F62" s="1" t="str">
        <f>VLOOKUP($A62,'Medical Examinations'!$A$2:$O$2336,10,FALSE())</f>
        <v>No</v>
      </c>
      <c r="G62" s="1" t="str">
        <f>VLOOKUP($A62,'Medical Examinations'!$A$2:$O$2336,11,FALSE())</f>
        <v>Yes</v>
      </c>
      <c r="H62" s="1">
        <f>VLOOKUP($A62,'Medical Examinations'!$A$2:$O$2336,13,FALSE())</f>
        <v>1</v>
      </c>
      <c r="I62" s="1" t="str">
        <f>VLOOKUP($A62,'Medical Examinations'!$A$2:$O$2336,12,FALSE())</f>
        <v>Yes</v>
      </c>
      <c r="J62" s="1" t="str">
        <f>VLOOKUP($A62,'Medical Examinations'!$A$2:$O$2336,14,FALSE())</f>
        <v>Obesity</v>
      </c>
      <c r="K62" s="1" t="str">
        <f>VLOOKUP($A62,'Medical Examinations'!$A$2:$O$2336,15,FALSE())</f>
        <v>Prediabetes</v>
      </c>
      <c r="L62" s="17">
        <f>VLOOKUP($A62,'Hospitalisation Details'!$A$2:$P$2344,15,FALSE())</f>
        <v>29216</v>
      </c>
      <c r="M62" s="18">
        <f>VLOOKUP($A62,'Hospitalisation Details'!$A$2:$P$2344,6,FALSE())</f>
        <v>42560.43</v>
      </c>
      <c r="N62" s="1" t="str">
        <f>VLOOKUP($A62,'Hospitalisation Details'!$A$2:$P$2344,12,FALSE())</f>
        <v>tier - 1</v>
      </c>
      <c r="O62" s="1" t="str">
        <f>VLOOKUP($A62,'Hospitalisation Details'!$A$2:$P$2344,13,FALSE())</f>
        <v>tier - 3</v>
      </c>
      <c r="P62" s="1" t="str">
        <f>VLOOKUP($A62,'Hospitalisation Details'!$A$2:$P$2344,14,FALSE())</f>
        <v>R1013</v>
      </c>
      <c r="Q62" s="1">
        <f>VLOOKUP($A62,'Hospitalisation Details'!$A$2:$P$2344,16,FALSE())</f>
        <v>43</v>
      </c>
    </row>
    <row r="63" spans="1:17" x14ac:dyDescent="0.35">
      <c r="A63" s="1" t="str">
        <f>'Customer Names'!A63</f>
        <v>Id62</v>
      </c>
      <c r="B63" s="1" t="str">
        <f>VLOOKUP($A63,'Customer Names'!$A$2:$E$2336,4,FALSE())</f>
        <v>Katie T.</v>
      </c>
      <c r="C63" s="16">
        <f>VLOOKUP($A63,'Medical Examinations'!$A$2:$O$2336,2,FALSE())</f>
        <v>51.48</v>
      </c>
      <c r="D63" s="16">
        <f>VLOOKUP($A63,'Medical Examinations'!$A$2:$O$2336,3,FALSE())</f>
        <v>9.33</v>
      </c>
      <c r="E63" s="1" t="str">
        <f>VLOOKUP($A63,'Medical Examinations'!$A$2:$O$2336,9,FALSE())</f>
        <v>Yes</v>
      </c>
      <c r="F63" s="1" t="str">
        <f>VLOOKUP($A63,'Medical Examinations'!$A$2:$O$2336,10,FALSE())</f>
        <v>No</v>
      </c>
      <c r="G63" s="1" t="str">
        <f>VLOOKUP($A63,'Medical Examinations'!$A$2:$O$2336,11,FALSE())</f>
        <v>No</v>
      </c>
      <c r="H63" s="1">
        <f>VLOOKUP($A63,'Medical Examinations'!$A$2:$O$2336,13,FALSE())</f>
        <v>0</v>
      </c>
      <c r="I63" s="1" t="str">
        <f>VLOOKUP($A63,'Medical Examinations'!$A$2:$O$2336,12,FALSE())</f>
        <v>Yes</v>
      </c>
      <c r="J63" s="1" t="str">
        <f>VLOOKUP($A63,'Medical Examinations'!$A$2:$O$2336,14,FALSE())</f>
        <v>Obesity</v>
      </c>
      <c r="K63" s="1" t="str">
        <f>VLOOKUP($A63,'Medical Examinations'!$A$2:$O$2336,15,FALSE())</f>
        <v>Diabetes</v>
      </c>
      <c r="L63" s="17">
        <f>VLOOKUP($A63,'Hospitalisation Details'!$A$2:$P$2344,15,FALSE())</f>
        <v>24650</v>
      </c>
      <c r="M63" s="18">
        <f>VLOOKUP($A63,'Hospitalisation Details'!$A$2:$P$2344,6,FALSE())</f>
        <v>42538.720000000001</v>
      </c>
      <c r="N63" s="1" t="str">
        <f>VLOOKUP($A63,'Hospitalisation Details'!$A$2:$P$2344,12,FALSE())</f>
        <v>tier - 1</v>
      </c>
      <c r="O63" s="1" t="str">
        <f>VLOOKUP($A63,'Hospitalisation Details'!$A$2:$P$2344,13,FALSE())</f>
        <v>tier - 3</v>
      </c>
      <c r="P63" s="1" t="str">
        <f>VLOOKUP($A63,'Hospitalisation Details'!$A$2:$P$2344,14,FALSE())</f>
        <v>R1011</v>
      </c>
      <c r="Q63" s="1">
        <f>VLOOKUP($A63,'Hospitalisation Details'!$A$2:$P$2344,16,FALSE())</f>
        <v>55</v>
      </c>
    </row>
    <row r="64" spans="1:17" x14ac:dyDescent="0.35">
      <c r="A64" s="1" t="str">
        <f>'Customer Names'!A64</f>
        <v>Id63</v>
      </c>
      <c r="B64" s="1" t="str">
        <f>VLOOKUP($A64,'Customer Names'!$A$2:$E$2336,4,FALSE())</f>
        <v>Casey</v>
      </c>
      <c r="C64" s="16">
        <f>VLOOKUP($A64,'Medical Examinations'!$A$2:$O$2336,2,FALSE())</f>
        <v>52.06</v>
      </c>
      <c r="D64" s="16">
        <f>VLOOKUP($A64,'Medical Examinations'!$A$2:$O$2336,3,FALSE())</f>
        <v>11.47</v>
      </c>
      <c r="E64" s="1" t="str">
        <f>VLOOKUP($A64,'Medical Examinations'!$A$2:$O$2336,9,FALSE())</f>
        <v>No</v>
      </c>
      <c r="F64" s="1" t="str">
        <f>VLOOKUP($A64,'Medical Examinations'!$A$2:$O$2336,10,FALSE())</f>
        <v>No</v>
      </c>
      <c r="G64" s="1" t="str">
        <f>VLOOKUP($A64,'Medical Examinations'!$A$2:$O$2336,11,FALSE())</f>
        <v>No</v>
      </c>
      <c r="H64" s="1">
        <f>VLOOKUP($A64,'Medical Examinations'!$A$2:$O$2336,13,FALSE())</f>
        <v>0</v>
      </c>
      <c r="I64" s="1" t="str">
        <f>VLOOKUP($A64,'Medical Examinations'!$A$2:$O$2336,12,FALSE())</f>
        <v>Yes</v>
      </c>
      <c r="J64" s="1" t="str">
        <f>VLOOKUP($A64,'Medical Examinations'!$A$2:$O$2336,14,FALSE())</f>
        <v>Obesity</v>
      </c>
      <c r="K64" s="1" t="str">
        <f>VLOOKUP($A64,'Medical Examinations'!$A$2:$O$2336,15,FALSE())</f>
        <v>Diabetes</v>
      </c>
      <c r="L64" s="17">
        <f>VLOOKUP($A64,'Hospitalisation Details'!$A$2:$P$2344,15,FALSE())</f>
        <v>25053</v>
      </c>
      <c r="M64" s="18">
        <f>VLOOKUP($A64,'Hospitalisation Details'!$A$2:$P$2344,6,FALSE())</f>
        <v>42478.6</v>
      </c>
      <c r="N64" s="1" t="str">
        <f>VLOOKUP($A64,'Hospitalisation Details'!$A$2:$P$2344,12,FALSE())</f>
        <v>tier - 1</v>
      </c>
      <c r="O64" s="1" t="str">
        <f>VLOOKUP($A64,'Hospitalisation Details'!$A$2:$P$2344,13,FALSE())</f>
        <v>tier - 2</v>
      </c>
      <c r="P64" s="1" t="str">
        <f>VLOOKUP($A64,'Hospitalisation Details'!$A$2:$P$2344,14,FALSE())</f>
        <v>R1011</v>
      </c>
      <c r="Q64" s="1">
        <f>VLOOKUP($A64,'Hospitalisation Details'!$A$2:$P$2344,16,FALSE())</f>
        <v>54</v>
      </c>
    </row>
    <row r="65" spans="1:17" x14ac:dyDescent="0.35">
      <c r="A65" s="1" t="str">
        <f>'Customer Names'!A65</f>
        <v>Id64</v>
      </c>
      <c r="B65" s="1" t="str">
        <f>VLOOKUP($A65,'Customer Names'!$A$2:$E$2336,4,FALSE())</f>
        <v>David</v>
      </c>
      <c r="C65" s="16">
        <f>VLOOKUP($A65,'Medical Examinations'!$A$2:$O$2336,2,FALSE())</f>
        <v>30.684999999999999</v>
      </c>
      <c r="D65" s="16">
        <f>VLOOKUP($A65,'Medical Examinations'!$A$2:$O$2336,3,FALSE())</f>
        <v>7.02</v>
      </c>
      <c r="E65" s="1" t="str">
        <f>VLOOKUP($A65,'Medical Examinations'!$A$2:$O$2336,9,FALSE())</f>
        <v>Yes</v>
      </c>
      <c r="F65" s="1" t="str">
        <f>VLOOKUP($A65,'Medical Examinations'!$A$2:$O$2336,10,FALSE())</f>
        <v>No</v>
      </c>
      <c r="G65" s="1" t="str">
        <f>VLOOKUP($A65,'Medical Examinations'!$A$2:$O$2336,11,FALSE())</f>
        <v>No</v>
      </c>
      <c r="H65" s="1">
        <f>VLOOKUP($A65,'Medical Examinations'!$A$2:$O$2336,13,FALSE())</f>
        <v>0</v>
      </c>
      <c r="I65" s="1" t="str">
        <f>VLOOKUP($A65,'Medical Examinations'!$A$2:$O$2336,12,FALSE())</f>
        <v>Yes</v>
      </c>
      <c r="J65" s="1" t="str">
        <f>VLOOKUP($A65,'Medical Examinations'!$A$2:$O$2336,14,FALSE())</f>
        <v>Obesity</v>
      </c>
      <c r="K65" s="1" t="str">
        <f>VLOOKUP($A65,'Medical Examinations'!$A$2:$O$2336,15,FALSE())</f>
        <v>Diabetes</v>
      </c>
      <c r="L65" s="17">
        <f>VLOOKUP($A65,'Hospitalisation Details'!$A$2:$P$2344,15,FALSE())</f>
        <v>24651</v>
      </c>
      <c r="M65" s="18">
        <f>VLOOKUP($A65,'Hospitalisation Details'!$A$2:$P$2344,6,FALSE())</f>
        <v>42303.69</v>
      </c>
      <c r="N65" s="1" t="str">
        <f>VLOOKUP($A65,'Hospitalisation Details'!$A$2:$P$2344,12,FALSE())</f>
        <v>tier - 1</v>
      </c>
      <c r="O65" s="1" t="str">
        <f>VLOOKUP($A65,'Hospitalisation Details'!$A$2:$P$2344,13,FALSE())</f>
        <v>tier - 2</v>
      </c>
      <c r="P65" s="1" t="str">
        <f>VLOOKUP($A65,'Hospitalisation Details'!$A$2:$P$2344,14,FALSE())</f>
        <v>R1016</v>
      </c>
      <c r="Q65" s="1">
        <f>VLOOKUP($A65,'Hospitalisation Details'!$A$2:$P$2344,16,FALSE())</f>
        <v>55</v>
      </c>
    </row>
    <row r="66" spans="1:17" x14ac:dyDescent="0.35">
      <c r="A66" s="1" t="str">
        <f>'Customer Names'!A66</f>
        <v>Id65</v>
      </c>
      <c r="B66" s="1" t="str">
        <f>VLOOKUP($A66,'Customer Names'!$A$2:$E$2336,4,FALSE())</f>
        <v>Bryson C.</v>
      </c>
      <c r="C66" s="16">
        <f>VLOOKUP($A66,'Medical Examinations'!$A$2:$O$2336,2,FALSE())</f>
        <v>36.08</v>
      </c>
      <c r="D66" s="16">
        <f>VLOOKUP($A66,'Medical Examinations'!$A$2:$O$2336,3,FALSE())</f>
        <v>8.8000000000000007</v>
      </c>
      <c r="E66" s="1" t="str">
        <f>VLOOKUP($A66,'Medical Examinations'!$A$2:$O$2336,9,FALSE())</f>
        <v>Yes</v>
      </c>
      <c r="F66" s="1" t="str">
        <f>VLOOKUP($A66,'Medical Examinations'!$A$2:$O$2336,10,FALSE())</f>
        <v>No</v>
      </c>
      <c r="G66" s="1" t="str">
        <f>VLOOKUP($A66,'Medical Examinations'!$A$2:$O$2336,11,FALSE())</f>
        <v>No</v>
      </c>
      <c r="H66" s="1">
        <f>VLOOKUP($A66,'Medical Examinations'!$A$2:$O$2336,13,FALSE())</f>
        <v>1</v>
      </c>
      <c r="I66" s="1" t="str">
        <f>VLOOKUP($A66,'Medical Examinations'!$A$2:$O$2336,12,FALSE())</f>
        <v>Yes</v>
      </c>
      <c r="J66" s="1" t="str">
        <f>VLOOKUP($A66,'Medical Examinations'!$A$2:$O$2336,14,FALSE())</f>
        <v>Obesity</v>
      </c>
      <c r="K66" s="1" t="str">
        <f>VLOOKUP($A66,'Medical Examinations'!$A$2:$O$2336,15,FALSE())</f>
        <v>Diabetes</v>
      </c>
      <c r="L66" s="17">
        <f>VLOOKUP($A66,'Hospitalisation Details'!$A$2:$P$2344,15,FALSE())</f>
        <v>27621</v>
      </c>
      <c r="M66" s="18">
        <f>VLOOKUP($A66,'Hospitalisation Details'!$A$2:$P$2344,6,FALSE())</f>
        <v>42211.14</v>
      </c>
      <c r="N66" s="1" t="str">
        <f>VLOOKUP($A66,'Hospitalisation Details'!$A$2:$P$2344,12,FALSE())</f>
        <v>tier - 1</v>
      </c>
      <c r="O66" s="1" t="str">
        <f>VLOOKUP($A66,'Hospitalisation Details'!$A$2:$P$2344,13,FALSE())</f>
        <v>tier - 3</v>
      </c>
      <c r="P66" s="1" t="str">
        <f>VLOOKUP($A66,'Hospitalisation Details'!$A$2:$P$2344,14,FALSE())</f>
        <v>R1013</v>
      </c>
      <c r="Q66" s="1">
        <f>VLOOKUP($A66,'Hospitalisation Details'!$A$2:$P$2344,16,FALSE())</f>
        <v>47</v>
      </c>
    </row>
    <row r="67" spans="1:17" x14ac:dyDescent="0.35">
      <c r="A67" s="1" t="str">
        <f>'Customer Names'!A67</f>
        <v>Id66</v>
      </c>
      <c r="B67" s="1" t="str">
        <f>VLOOKUP($A67,'Customer Names'!$A$2:$E$2336,4,FALSE())</f>
        <v>Megan</v>
      </c>
      <c r="C67" s="16">
        <f>VLOOKUP($A67,'Medical Examinations'!$A$2:$O$2336,2,FALSE())</f>
        <v>54.99</v>
      </c>
      <c r="D67" s="16">
        <f>VLOOKUP($A67,'Medical Examinations'!$A$2:$O$2336,3,FALSE())</f>
        <v>8.68</v>
      </c>
      <c r="E67" s="1" t="str">
        <f>VLOOKUP($A67,'Medical Examinations'!$A$2:$O$2336,9,FALSE())</f>
        <v>No</v>
      </c>
      <c r="F67" s="1" t="str">
        <f>VLOOKUP($A67,'Medical Examinations'!$A$2:$O$2336,10,FALSE())</f>
        <v>No</v>
      </c>
      <c r="G67" s="1" t="str">
        <f>VLOOKUP($A67,'Medical Examinations'!$A$2:$O$2336,11,FALSE())</f>
        <v>No</v>
      </c>
      <c r="H67" s="1">
        <f>VLOOKUP($A67,'Medical Examinations'!$A$2:$O$2336,13,FALSE())</f>
        <v>2</v>
      </c>
      <c r="I67" s="1" t="str">
        <f>VLOOKUP($A67,'Medical Examinations'!$A$2:$O$2336,12,FALSE())</f>
        <v>Yes</v>
      </c>
      <c r="J67" s="1" t="str">
        <f>VLOOKUP($A67,'Medical Examinations'!$A$2:$O$2336,14,FALSE())</f>
        <v>Obesity</v>
      </c>
      <c r="K67" s="1" t="str">
        <f>VLOOKUP($A67,'Medical Examinations'!$A$2:$O$2336,15,FALSE())</f>
        <v>Diabetes</v>
      </c>
      <c r="L67" s="17">
        <f>VLOOKUP($A67,'Hospitalisation Details'!$A$2:$P$2344,15,FALSE())</f>
        <v>26925</v>
      </c>
      <c r="M67" s="18">
        <f>VLOOKUP($A67,'Hospitalisation Details'!$A$2:$P$2344,6,FALSE())</f>
        <v>42188.15</v>
      </c>
      <c r="N67" s="1" t="str">
        <f>VLOOKUP($A67,'Hospitalisation Details'!$A$2:$P$2344,12,FALSE())</f>
        <v>tier - 1</v>
      </c>
      <c r="O67" s="1" t="str">
        <f>VLOOKUP($A67,'Hospitalisation Details'!$A$2:$P$2344,13,FALSE())</f>
        <v>tier - 1</v>
      </c>
      <c r="P67" s="1" t="str">
        <f>VLOOKUP($A67,'Hospitalisation Details'!$A$2:$P$2344,14,FALSE())</f>
        <v>R1011</v>
      </c>
      <c r="Q67" s="1">
        <f>VLOOKUP($A67,'Hospitalisation Details'!$A$2:$P$2344,16,FALSE())</f>
        <v>49</v>
      </c>
    </row>
    <row r="68" spans="1:17" x14ac:dyDescent="0.35">
      <c r="A68" s="1" t="str">
        <f>'Customer Names'!A68</f>
        <v>Id67</v>
      </c>
      <c r="B68" s="1" t="str">
        <f>VLOOKUP($A68,'Customer Names'!$A$2:$E$2336,4,FALSE())</f>
        <v>Daniel</v>
      </c>
      <c r="C68" s="16">
        <f>VLOOKUP($A68,'Medical Examinations'!$A$2:$O$2336,2,FALSE())</f>
        <v>35.97</v>
      </c>
      <c r="D68" s="16">
        <f>VLOOKUP($A68,'Medical Examinations'!$A$2:$O$2336,3,FALSE())</f>
        <v>6.12</v>
      </c>
      <c r="E68" s="1" t="str">
        <f>VLOOKUP($A68,'Medical Examinations'!$A$2:$O$2336,9,FALSE())</f>
        <v>No</v>
      </c>
      <c r="F68" s="1" t="str">
        <f>VLOOKUP($A68,'Medical Examinations'!$A$2:$O$2336,10,FALSE())</f>
        <v>No</v>
      </c>
      <c r="G68" s="1" t="str">
        <f>VLOOKUP($A68,'Medical Examinations'!$A$2:$O$2336,11,FALSE())</f>
        <v>Yes</v>
      </c>
      <c r="H68" s="1">
        <f>VLOOKUP($A68,'Medical Examinations'!$A$2:$O$2336,13,FALSE())</f>
        <v>1</v>
      </c>
      <c r="I68" s="1" t="str">
        <f>VLOOKUP($A68,'Medical Examinations'!$A$2:$O$2336,12,FALSE())</f>
        <v>Yes</v>
      </c>
      <c r="J68" s="1" t="str">
        <f>VLOOKUP($A68,'Medical Examinations'!$A$2:$O$2336,14,FALSE())</f>
        <v>Obesity</v>
      </c>
      <c r="K68" s="1" t="str">
        <f>VLOOKUP($A68,'Medical Examinations'!$A$2:$O$2336,15,FALSE())</f>
        <v>Prediabetes</v>
      </c>
      <c r="L68" s="17">
        <f>VLOOKUP($A68,'Hospitalisation Details'!$A$2:$P$2344,15,FALSE())</f>
        <v>29039</v>
      </c>
      <c r="M68" s="18">
        <f>VLOOKUP($A68,'Hospitalisation Details'!$A$2:$P$2344,6,FALSE())</f>
        <v>42124.52</v>
      </c>
      <c r="N68" s="1" t="str">
        <f>VLOOKUP($A68,'Hospitalisation Details'!$A$2:$P$2344,12,FALSE())</f>
        <v>tier - 1</v>
      </c>
      <c r="O68" s="1" t="str">
        <f>VLOOKUP($A68,'Hospitalisation Details'!$A$2:$P$2344,13,FALSE())</f>
        <v>tier - 1</v>
      </c>
      <c r="P68" s="1" t="str">
        <f>VLOOKUP($A68,'Hospitalisation Details'!$A$2:$P$2344,14,FALSE())</f>
        <v>R1013</v>
      </c>
      <c r="Q68" s="1">
        <f>VLOOKUP($A68,'Hospitalisation Details'!$A$2:$P$2344,16,FALSE())</f>
        <v>43</v>
      </c>
    </row>
    <row r="69" spans="1:17" x14ac:dyDescent="0.35">
      <c r="A69" s="1" t="str">
        <f>'Customer Names'!A69</f>
        <v>Id68</v>
      </c>
      <c r="B69" s="1" t="str">
        <f>VLOOKUP($A69,'Customer Names'!$A$2:$E$2336,4,FALSE())</f>
        <v>Steven M.</v>
      </c>
      <c r="C69" s="16">
        <f>VLOOKUP($A69,'Medical Examinations'!$A$2:$O$2336,2,FALSE())</f>
        <v>45.54</v>
      </c>
      <c r="D69" s="16">
        <f>VLOOKUP($A69,'Medical Examinations'!$A$2:$O$2336,3,FALSE())</f>
        <v>5.4</v>
      </c>
      <c r="E69" s="1" t="str">
        <f>VLOOKUP($A69,'Medical Examinations'!$A$2:$O$2336,9,FALSE())</f>
        <v>Yes</v>
      </c>
      <c r="F69" s="1" t="str">
        <f>VLOOKUP($A69,'Medical Examinations'!$A$2:$O$2336,10,FALSE())</f>
        <v>No</v>
      </c>
      <c r="G69" s="1" t="str">
        <f>VLOOKUP($A69,'Medical Examinations'!$A$2:$O$2336,11,FALSE())</f>
        <v>Yes</v>
      </c>
      <c r="H69" s="1">
        <f>VLOOKUP($A69,'Medical Examinations'!$A$2:$O$2336,13,FALSE())</f>
        <v>1</v>
      </c>
      <c r="I69" s="1" t="str">
        <f>VLOOKUP($A69,'Medical Examinations'!$A$2:$O$2336,12,FALSE())</f>
        <v>Yes</v>
      </c>
      <c r="J69" s="1" t="str">
        <f>VLOOKUP($A69,'Medical Examinations'!$A$2:$O$2336,14,FALSE())</f>
        <v>Obesity</v>
      </c>
      <c r="K69" s="1" t="str">
        <f>VLOOKUP($A69,'Medical Examinations'!$A$2:$O$2336,15,FALSE())</f>
        <v>Normal</v>
      </c>
      <c r="L69" s="17">
        <f>VLOOKUP($A69,'Hospitalisation Details'!$A$2:$P$2344,15,FALSE())</f>
        <v>35773</v>
      </c>
      <c r="M69" s="18">
        <f>VLOOKUP($A69,'Hospitalisation Details'!$A$2:$P$2344,6,FALSE())</f>
        <v>42112.24</v>
      </c>
      <c r="N69" s="1" t="str">
        <f>VLOOKUP($A69,'Hospitalisation Details'!$A$2:$P$2344,12,FALSE())</f>
        <v>tier - 1</v>
      </c>
      <c r="O69" s="1" t="str">
        <f>VLOOKUP($A69,'Hospitalisation Details'!$A$2:$P$2344,13,FALSE())</f>
        <v>tier - 3</v>
      </c>
      <c r="P69" s="1" t="str">
        <f>VLOOKUP($A69,'Hospitalisation Details'!$A$2:$P$2344,14,FALSE())</f>
        <v>R1013</v>
      </c>
      <c r="Q69" s="1">
        <f>VLOOKUP($A69,'Hospitalisation Details'!$A$2:$P$2344,16,FALSE())</f>
        <v>25</v>
      </c>
    </row>
    <row r="70" spans="1:17" x14ac:dyDescent="0.35">
      <c r="A70" s="1" t="str">
        <f>'Customer Names'!A70</f>
        <v>Id69</v>
      </c>
      <c r="B70" s="1" t="str">
        <f>VLOOKUP($A70,'Customer Names'!$A$2:$E$2336,4,FALSE())</f>
        <v>Jenna L.</v>
      </c>
      <c r="C70" s="16">
        <f>VLOOKUP($A70,'Medical Examinations'!$A$2:$O$2336,2,FALSE())</f>
        <v>35.53</v>
      </c>
      <c r="D70" s="16">
        <f>VLOOKUP($A70,'Medical Examinations'!$A$2:$O$2336,3,FALSE())</f>
        <v>4.3600000000000003</v>
      </c>
      <c r="E70" s="1" t="str">
        <f>VLOOKUP($A70,'Medical Examinations'!$A$2:$O$2336,9,FALSE())</f>
        <v>Yes</v>
      </c>
      <c r="F70" s="1" t="str">
        <f>VLOOKUP($A70,'Medical Examinations'!$A$2:$O$2336,10,FALSE())</f>
        <v>No</v>
      </c>
      <c r="G70" s="1" t="str">
        <f>VLOOKUP($A70,'Medical Examinations'!$A$2:$O$2336,11,FALSE())</f>
        <v>No</v>
      </c>
      <c r="H70" s="1">
        <f>VLOOKUP($A70,'Medical Examinations'!$A$2:$O$2336,13,FALSE())</f>
        <v>0</v>
      </c>
      <c r="I70" s="1" t="str">
        <f>VLOOKUP($A70,'Medical Examinations'!$A$2:$O$2336,12,FALSE())</f>
        <v>Yes</v>
      </c>
      <c r="J70" s="1" t="str">
        <f>VLOOKUP($A70,'Medical Examinations'!$A$2:$O$2336,14,FALSE())</f>
        <v>Obesity</v>
      </c>
      <c r="K70" s="1" t="str">
        <f>VLOOKUP($A70,'Medical Examinations'!$A$2:$O$2336,15,FALSE())</f>
        <v>Normal</v>
      </c>
      <c r="L70" s="17">
        <f>VLOOKUP($A70,'Hospitalisation Details'!$A$2:$P$2344,15,FALSE())</f>
        <v>28092</v>
      </c>
      <c r="M70" s="18">
        <f>VLOOKUP($A70,'Hospitalisation Details'!$A$2:$P$2344,6,FALSE())</f>
        <v>42111.66</v>
      </c>
      <c r="N70" s="1" t="str">
        <f>VLOOKUP($A70,'Hospitalisation Details'!$A$2:$P$2344,12,FALSE())</f>
        <v>tier - 1</v>
      </c>
      <c r="O70" s="1" t="str">
        <f>VLOOKUP($A70,'Hospitalisation Details'!$A$2:$P$2344,13,FALSE())</f>
        <v>tier - 1</v>
      </c>
      <c r="P70" s="1" t="str">
        <f>VLOOKUP($A70,'Hospitalisation Details'!$A$2:$P$2344,14,FALSE())</f>
        <v>R1024</v>
      </c>
      <c r="Q70" s="1">
        <f>VLOOKUP($A70,'Hospitalisation Details'!$A$2:$P$2344,16,FALSE())</f>
        <v>46</v>
      </c>
    </row>
    <row r="71" spans="1:17" x14ac:dyDescent="0.35">
      <c r="A71" s="1" t="str">
        <f>'Customer Names'!A71</f>
        <v>Id70</v>
      </c>
      <c r="B71" s="1" t="str">
        <f>VLOOKUP($A71,'Customer Names'!$A$2:$E$2336,4,FALSE())</f>
        <v>Freeman</v>
      </c>
      <c r="C71" s="16">
        <f>VLOOKUP($A71,'Medical Examinations'!$A$2:$O$2336,2,FALSE())</f>
        <v>30.8</v>
      </c>
      <c r="D71" s="16">
        <f>VLOOKUP($A71,'Medical Examinations'!$A$2:$O$2336,3,FALSE())</f>
        <v>9.77</v>
      </c>
      <c r="E71" s="1" t="str">
        <f>VLOOKUP($A71,'Medical Examinations'!$A$2:$O$2336,9,FALSE())</f>
        <v>No</v>
      </c>
      <c r="F71" s="1" t="str">
        <f>VLOOKUP($A71,'Medical Examinations'!$A$2:$O$2336,10,FALSE())</f>
        <v>No</v>
      </c>
      <c r="G71" s="1" t="str">
        <f>VLOOKUP($A71,'Medical Examinations'!$A$2:$O$2336,11,FALSE())</f>
        <v>No</v>
      </c>
      <c r="H71" s="1">
        <f>VLOOKUP($A71,'Medical Examinations'!$A$2:$O$2336,13,FALSE())</f>
        <v>0</v>
      </c>
      <c r="I71" s="1" t="str">
        <f>VLOOKUP($A71,'Medical Examinations'!$A$2:$O$2336,12,FALSE())</f>
        <v>Yes</v>
      </c>
      <c r="J71" s="1" t="str">
        <f>VLOOKUP($A71,'Medical Examinations'!$A$2:$O$2336,14,FALSE())</f>
        <v>Obesity</v>
      </c>
      <c r="K71" s="1" t="str">
        <f>VLOOKUP($A71,'Medical Examinations'!$A$2:$O$2336,15,FALSE())</f>
        <v>Diabetes</v>
      </c>
      <c r="L71" s="17">
        <f>VLOOKUP($A71,'Hospitalisation Details'!$A$2:$P$2344,15,FALSE())</f>
        <v>25191</v>
      </c>
      <c r="M71" s="18">
        <f>VLOOKUP($A71,'Hospitalisation Details'!$A$2:$P$2344,6,FALSE())</f>
        <v>41999.519999999997</v>
      </c>
      <c r="N71" s="1" t="str">
        <f>VLOOKUP($A71,'Hospitalisation Details'!$A$2:$P$2344,12,FALSE())</f>
        <v>tier - 1</v>
      </c>
      <c r="O71" s="1" t="str">
        <f>VLOOKUP($A71,'Hospitalisation Details'!$A$2:$P$2344,13,FALSE())</f>
        <v>tier - 3</v>
      </c>
      <c r="P71" s="1" t="str">
        <f>VLOOKUP($A71,'Hospitalisation Details'!$A$2:$P$2344,14,FALSE())</f>
        <v>R1013</v>
      </c>
      <c r="Q71" s="1">
        <f>VLOOKUP($A71,'Hospitalisation Details'!$A$2:$P$2344,16,FALSE())</f>
        <v>54</v>
      </c>
    </row>
    <row r="72" spans="1:17" x14ac:dyDescent="0.35">
      <c r="A72" s="1" t="str">
        <f>'Customer Names'!A72</f>
        <v>Id71</v>
      </c>
      <c r="B72" s="1" t="str">
        <f>VLOOKUP($A72,'Customer Names'!$A$2:$E$2336,4,FALSE())</f>
        <v>Jeff</v>
      </c>
      <c r="C72" s="16">
        <f>VLOOKUP($A72,'Medical Examinations'!$A$2:$O$2336,2,FALSE())</f>
        <v>38.39</v>
      </c>
      <c r="D72" s="16">
        <f>VLOOKUP($A72,'Medical Examinations'!$A$2:$O$2336,3,FALSE())</f>
        <v>4.25</v>
      </c>
      <c r="E72" s="1" t="str">
        <f>VLOOKUP($A72,'Medical Examinations'!$A$2:$O$2336,9,FALSE())</f>
        <v>No</v>
      </c>
      <c r="F72" s="1" t="str">
        <f>VLOOKUP($A72,'Medical Examinations'!$A$2:$O$2336,10,FALSE())</f>
        <v>No</v>
      </c>
      <c r="G72" s="1" t="str">
        <f>VLOOKUP($A72,'Medical Examinations'!$A$2:$O$2336,11,FALSE())</f>
        <v>No</v>
      </c>
      <c r="H72" s="1">
        <f>VLOOKUP($A72,'Medical Examinations'!$A$2:$O$2336,13,FALSE())</f>
        <v>1</v>
      </c>
      <c r="I72" s="1" t="str">
        <f>VLOOKUP($A72,'Medical Examinations'!$A$2:$O$2336,12,FALSE())</f>
        <v>Yes</v>
      </c>
      <c r="J72" s="1" t="str">
        <f>VLOOKUP($A72,'Medical Examinations'!$A$2:$O$2336,14,FALSE())</f>
        <v>Obesity</v>
      </c>
      <c r="K72" s="1" t="str">
        <f>VLOOKUP($A72,'Medical Examinations'!$A$2:$O$2336,15,FALSE())</f>
        <v>Normal</v>
      </c>
      <c r="L72" s="17">
        <f>VLOOKUP($A72,'Hospitalisation Details'!$A$2:$P$2344,15,FALSE())</f>
        <v>30996</v>
      </c>
      <c r="M72" s="18">
        <f>VLOOKUP($A72,'Hospitalisation Details'!$A$2:$P$2344,6,FALSE())</f>
        <v>41949.24</v>
      </c>
      <c r="N72" s="1" t="str">
        <f>VLOOKUP($A72,'Hospitalisation Details'!$A$2:$P$2344,12,FALSE())</f>
        <v>tier - 1</v>
      </c>
      <c r="O72" s="1" t="str">
        <f>VLOOKUP($A72,'Hospitalisation Details'!$A$2:$P$2344,13,FALSE())</f>
        <v>tier - 1</v>
      </c>
      <c r="P72" s="1" t="str">
        <f>VLOOKUP($A72,'Hospitalisation Details'!$A$2:$P$2344,14,FALSE())</f>
        <v>R1013</v>
      </c>
      <c r="Q72" s="1">
        <f>VLOOKUP($A72,'Hospitalisation Details'!$A$2:$P$2344,16,FALSE())</f>
        <v>38</v>
      </c>
    </row>
    <row r="73" spans="1:17" x14ac:dyDescent="0.35">
      <c r="A73" s="1" t="str">
        <f>'Customer Names'!A73</f>
        <v>Id72</v>
      </c>
      <c r="B73" s="1" t="str">
        <f>VLOOKUP($A73,'Customer Names'!$A$2:$E$2336,4,FALSE())</f>
        <v>Elenilton V. Sr.</v>
      </c>
      <c r="C73" s="16">
        <f>VLOOKUP($A73,'Medical Examinations'!$A$2:$O$2336,2,FALSE())</f>
        <v>32.299999999999997</v>
      </c>
      <c r="D73" s="16">
        <f>VLOOKUP($A73,'Medical Examinations'!$A$2:$O$2336,3,FALSE())</f>
        <v>4.76</v>
      </c>
      <c r="E73" s="1" t="str">
        <f>VLOOKUP($A73,'Medical Examinations'!$A$2:$O$2336,9,FALSE())</f>
        <v>No</v>
      </c>
      <c r="F73" s="1" t="str">
        <f>VLOOKUP($A73,'Medical Examinations'!$A$2:$O$2336,10,FALSE())</f>
        <v>No</v>
      </c>
      <c r="G73" s="1" t="str">
        <f>VLOOKUP($A73,'Medical Examinations'!$A$2:$O$2336,11,FALSE())</f>
        <v>No</v>
      </c>
      <c r="H73" s="1">
        <f>VLOOKUP($A73,'Medical Examinations'!$A$2:$O$2336,13,FALSE())</f>
        <v>2</v>
      </c>
      <c r="I73" s="1" t="str">
        <f>VLOOKUP($A73,'Medical Examinations'!$A$2:$O$2336,12,FALSE())</f>
        <v>Yes</v>
      </c>
      <c r="J73" s="1" t="str">
        <f>VLOOKUP($A73,'Medical Examinations'!$A$2:$O$2336,14,FALSE())</f>
        <v>Obesity</v>
      </c>
      <c r="K73" s="1" t="str">
        <f>VLOOKUP($A73,'Medical Examinations'!$A$2:$O$2336,15,FALSE())</f>
        <v>Normal</v>
      </c>
      <c r="L73" s="17">
        <f>VLOOKUP($A73,'Hospitalisation Details'!$A$2:$P$2344,15,FALSE())</f>
        <v>26458</v>
      </c>
      <c r="M73" s="18">
        <f>VLOOKUP($A73,'Hospitalisation Details'!$A$2:$P$2344,6,FALSE())</f>
        <v>41919.1</v>
      </c>
      <c r="N73" s="1" t="str">
        <f>VLOOKUP($A73,'Hospitalisation Details'!$A$2:$P$2344,12,FALSE())</f>
        <v>tier - 1</v>
      </c>
      <c r="O73" s="1" t="str">
        <f>VLOOKUP($A73,'Hospitalisation Details'!$A$2:$P$2344,13,FALSE())</f>
        <v>tier - 1</v>
      </c>
      <c r="P73" s="1" t="str">
        <f>VLOOKUP($A73,'Hospitalisation Details'!$A$2:$P$2344,14,FALSE())</f>
        <v>R1016</v>
      </c>
      <c r="Q73" s="1">
        <f>VLOOKUP($A73,'Hospitalisation Details'!$A$2:$P$2344,16,FALSE())</f>
        <v>51</v>
      </c>
    </row>
    <row r="74" spans="1:17" x14ac:dyDescent="0.35">
      <c r="A74" s="1" t="str">
        <f>'Customer Names'!A74</f>
        <v>Id73</v>
      </c>
      <c r="B74" s="1" t="str">
        <f>VLOOKUP($A74,'Customer Names'!$A$2:$E$2336,4,FALSE())</f>
        <v>Maurya</v>
      </c>
      <c r="C74" s="16">
        <f>VLOOKUP($A74,'Medical Examinations'!$A$2:$O$2336,2,FALSE())</f>
        <v>48.8</v>
      </c>
      <c r="D74" s="16">
        <f>VLOOKUP($A74,'Medical Examinations'!$A$2:$O$2336,3,FALSE())</f>
        <v>6.22</v>
      </c>
      <c r="E74" s="1" t="str">
        <f>VLOOKUP($A74,'Medical Examinations'!$A$2:$O$2336,9,FALSE())</f>
        <v>Yes</v>
      </c>
      <c r="F74" s="1" t="str">
        <f>VLOOKUP($A74,'Medical Examinations'!$A$2:$O$2336,10,FALSE())</f>
        <v>No</v>
      </c>
      <c r="G74" s="1" t="str">
        <f>VLOOKUP($A74,'Medical Examinations'!$A$2:$O$2336,11,FALSE())</f>
        <v>No</v>
      </c>
      <c r="H74" s="1">
        <f>VLOOKUP($A74,'Medical Examinations'!$A$2:$O$2336,13,FALSE())</f>
        <v>2</v>
      </c>
      <c r="I74" s="1" t="str">
        <f>VLOOKUP($A74,'Medical Examinations'!$A$2:$O$2336,12,FALSE())</f>
        <v>Yes</v>
      </c>
      <c r="J74" s="1" t="str">
        <f>VLOOKUP($A74,'Medical Examinations'!$A$2:$O$2336,14,FALSE())</f>
        <v>Obesity</v>
      </c>
      <c r="K74" s="1" t="str">
        <f>VLOOKUP($A74,'Medical Examinations'!$A$2:$O$2336,15,FALSE())</f>
        <v>Prediabetes</v>
      </c>
      <c r="L74" s="17">
        <f>VLOOKUP($A74,'Hospitalisation Details'!$A$2:$P$2344,15,FALSE())</f>
        <v>24371</v>
      </c>
      <c r="M74" s="18">
        <f>VLOOKUP($A74,'Hospitalisation Details'!$A$2:$P$2344,6,FALSE())</f>
        <v>41886.54</v>
      </c>
      <c r="N74" s="1" t="str">
        <f>VLOOKUP($A74,'Hospitalisation Details'!$A$2:$P$2344,12,FALSE())</f>
        <v>tier - 1</v>
      </c>
      <c r="O74" s="1" t="str">
        <f>VLOOKUP($A74,'Hospitalisation Details'!$A$2:$P$2344,13,FALSE())</f>
        <v>tier - 3</v>
      </c>
      <c r="P74" s="1" t="str">
        <f>VLOOKUP($A74,'Hospitalisation Details'!$A$2:$P$2344,14,FALSE())</f>
        <v>R1011</v>
      </c>
      <c r="Q74" s="1">
        <f>VLOOKUP($A74,'Hospitalisation Details'!$A$2:$P$2344,16,FALSE())</f>
        <v>56</v>
      </c>
    </row>
    <row r="75" spans="1:17" x14ac:dyDescent="0.35">
      <c r="A75" s="1" t="str">
        <f>'Customer Names'!A75</f>
        <v>Id74</v>
      </c>
      <c r="B75" s="1" t="str">
        <f>VLOOKUP($A75,'Customer Names'!$A$2:$E$2336,4,FALSE())</f>
        <v>Samantha C</v>
      </c>
      <c r="C75" s="16">
        <f>VLOOKUP($A75,'Medical Examinations'!$A$2:$O$2336,2,FALSE())</f>
        <v>45.5</v>
      </c>
      <c r="D75" s="16">
        <f>VLOOKUP($A75,'Medical Examinations'!$A$2:$O$2336,3,FALSE())</f>
        <v>7.96</v>
      </c>
      <c r="E75" s="1" t="str">
        <f>VLOOKUP($A75,'Medical Examinations'!$A$2:$O$2336,9,FALSE())</f>
        <v>No</v>
      </c>
      <c r="F75" s="1" t="str">
        <f>VLOOKUP($A75,'Medical Examinations'!$A$2:$O$2336,10,FALSE())</f>
        <v>No</v>
      </c>
      <c r="G75" s="1" t="str">
        <f>VLOOKUP($A75,'Medical Examinations'!$A$2:$O$2336,11,FALSE())</f>
        <v>No</v>
      </c>
      <c r="H75" s="1">
        <f>VLOOKUP($A75,'Medical Examinations'!$A$2:$O$2336,13,FALSE())</f>
        <v>0</v>
      </c>
      <c r="I75" s="1" t="str">
        <f>VLOOKUP($A75,'Medical Examinations'!$A$2:$O$2336,12,FALSE())</f>
        <v>Yes</v>
      </c>
      <c r="J75" s="1" t="str">
        <f>VLOOKUP($A75,'Medical Examinations'!$A$2:$O$2336,14,FALSE())</f>
        <v>Obesity</v>
      </c>
      <c r="K75" s="1" t="str">
        <f>VLOOKUP($A75,'Medical Examinations'!$A$2:$O$2336,15,FALSE())</f>
        <v>Diabetes</v>
      </c>
      <c r="L75" s="17">
        <f>VLOOKUP($A75,'Hospitalisation Details'!$A$2:$P$2344,15,FALSE())</f>
        <v>22911</v>
      </c>
      <c r="M75" s="18">
        <f>VLOOKUP($A75,'Hospitalisation Details'!$A$2:$P$2344,6,FALSE())</f>
        <v>41794.629999999997</v>
      </c>
      <c r="N75" s="1" t="str">
        <f>VLOOKUP($A75,'Hospitalisation Details'!$A$2:$P$2344,12,FALSE())</f>
        <v>tier - 1</v>
      </c>
      <c r="O75" s="1" t="str">
        <f>VLOOKUP($A75,'Hospitalisation Details'!$A$2:$P$2344,13,FALSE())</f>
        <v>tier - 3</v>
      </c>
      <c r="P75" s="1" t="str">
        <f>VLOOKUP($A75,'Hospitalisation Details'!$A$2:$P$2344,14,FALSE())</f>
        <v>R1011</v>
      </c>
      <c r="Q75" s="1">
        <f>VLOOKUP($A75,'Hospitalisation Details'!$A$2:$P$2344,16,FALSE())</f>
        <v>60</v>
      </c>
    </row>
    <row r="76" spans="1:17" x14ac:dyDescent="0.35">
      <c r="A76" s="1" t="str">
        <f>'Customer Names'!A76</f>
        <v>Id75</v>
      </c>
      <c r="B76" s="1" t="str">
        <f>VLOOKUP($A76,'Customer Names'!$A$2:$E$2336,4,FALSE())</f>
        <v>Bethany A</v>
      </c>
      <c r="C76" s="16">
        <f>VLOOKUP($A76,'Medical Examinations'!$A$2:$O$2336,2,FALSE())</f>
        <v>53.61</v>
      </c>
      <c r="D76" s="16">
        <f>VLOOKUP($A76,'Medical Examinations'!$A$2:$O$2336,3,FALSE())</f>
        <v>10.92</v>
      </c>
      <c r="E76" s="1" t="str">
        <f>VLOOKUP($A76,'Medical Examinations'!$A$2:$O$2336,9,FALSE())</f>
        <v>Yes</v>
      </c>
      <c r="F76" s="1" t="str">
        <f>VLOOKUP($A76,'Medical Examinations'!$A$2:$O$2336,10,FALSE())</f>
        <v>No</v>
      </c>
      <c r="G76" s="1" t="str">
        <f>VLOOKUP($A76,'Medical Examinations'!$A$2:$O$2336,11,FALSE())</f>
        <v>No</v>
      </c>
      <c r="H76" s="1">
        <f>VLOOKUP($A76,'Medical Examinations'!$A$2:$O$2336,13,FALSE())</f>
        <v>1</v>
      </c>
      <c r="I76" s="1" t="str">
        <f>VLOOKUP($A76,'Medical Examinations'!$A$2:$O$2336,12,FALSE())</f>
        <v>Yes</v>
      </c>
      <c r="J76" s="1" t="str">
        <f>VLOOKUP($A76,'Medical Examinations'!$A$2:$O$2336,14,FALSE())</f>
        <v>Obesity</v>
      </c>
      <c r="K76" s="1" t="str">
        <f>VLOOKUP($A76,'Medical Examinations'!$A$2:$O$2336,15,FALSE())</f>
        <v>Diabetes</v>
      </c>
      <c r="L76" s="17">
        <f>VLOOKUP($A76,'Hospitalisation Details'!$A$2:$P$2344,15,FALSE())</f>
        <v>27666</v>
      </c>
      <c r="M76" s="18">
        <f>VLOOKUP($A76,'Hospitalisation Details'!$A$2:$P$2344,6,FALSE())</f>
        <v>41681.86</v>
      </c>
      <c r="N76" s="1" t="str">
        <f>VLOOKUP($A76,'Hospitalisation Details'!$A$2:$P$2344,12,FALSE())</f>
        <v>tier - 1</v>
      </c>
      <c r="O76" s="1" t="str">
        <f>VLOOKUP($A76,'Hospitalisation Details'!$A$2:$P$2344,13,FALSE())</f>
        <v>tier - 1</v>
      </c>
      <c r="P76" s="1" t="str">
        <f>VLOOKUP($A76,'Hospitalisation Details'!$A$2:$P$2344,14,FALSE())</f>
        <v>R1011</v>
      </c>
      <c r="Q76" s="1">
        <f>VLOOKUP($A76,'Hospitalisation Details'!$A$2:$P$2344,16,FALSE())</f>
        <v>47</v>
      </c>
    </row>
    <row r="77" spans="1:17" x14ac:dyDescent="0.35">
      <c r="A77" s="1" t="str">
        <f>'Customer Names'!A77</f>
        <v>Id76</v>
      </c>
      <c r="B77" s="1" t="str">
        <f>VLOOKUP($A77,'Customer Names'!$A$2:$E$2336,4,FALSE())</f>
        <v>Yves</v>
      </c>
      <c r="C77" s="16">
        <f>VLOOKUP($A77,'Medical Examinations'!$A$2:$O$2336,2,FALSE())</f>
        <v>36.19</v>
      </c>
      <c r="D77" s="16">
        <f>VLOOKUP($A77,'Medical Examinations'!$A$2:$O$2336,3,FALSE())</f>
        <v>11.51</v>
      </c>
      <c r="E77" s="1" t="str">
        <f>VLOOKUP($A77,'Medical Examinations'!$A$2:$O$2336,9,FALSE())</f>
        <v>Yes</v>
      </c>
      <c r="F77" s="1" t="str">
        <f>VLOOKUP($A77,'Medical Examinations'!$A$2:$O$2336,10,FALSE())</f>
        <v>No</v>
      </c>
      <c r="G77" s="1" t="str">
        <f>VLOOKUP($A77,'Medical Examinations'!$A$2:$O$2336,11,FALSE())</f>
        <v>No</v>
      </c>
      <c r="H77" s="1">
        <f>VLOOKUP($A77,'Medical Examinations'!$A$2:$O$2336,13,FALSE())</f>
        <v>1</v>
      </c>
      <c r="I77" s="1" t="str">
        <f>VLOOKUP($A77,'Medical Examinations'!$A$2:$O$2336,12,FALSE())</f>
        <v>Yes</v>
      </c>
      <c r="J77" s="1" t="str">
        <f>VLOOKUP($A77,'Medical Examinations'!$A$2:$O$2336,14,FALSE())</f>
        <v>Obesity</v>
      </c>
      <c r="K77" s="1" t="str">
        <f>VLOOKUP($A77,'Medical Examinations'!$A$2:$O$2336,15,FALSE())</f>
        <v>Diabetes</v>
      </c>
      <c r="L77" s="17">
        <f>VLOOKUP($A77,'Hospitalisation Details'!$A$2:$P$2344,15,FALSE())</f>
        <v>27712</v>
      </c>
      <c r="M77" s="18">
        <f>VLOOKUP($A77,'Hospitalisation Details'!$A$2:$P$2344,6,FALSE())</f>
        <v>41676.080000000002</v>
      </c>
      <c r="N77" s="1" t="str">
        <f>VLOOKUP($A77,'Hospitalisation Details'!$A$2:$P$2344,12,FALSE())</f>
        <v>tier - 1</v>
      </c>
      <c r="O77" s="1" t="str">
        <f>VLOOKUP($A77,'Hospitalisation Details'!$A$2:$P$2344,13,FALSE())</f>
        <v>tier - 2</v>
      </c>
      <c r="P77" s="1" t="str">
        <f>VLOOKUP($A77,'Hospitalisation Details'!$A$2:$P$2344,14,FALSE())</f>
        <v>R1013</v>
      </c>
      <c r="Q77" s="1">
        <f>VLOOKUP($A77,'Hospitalisation Details'!$A$2:$P$2344,16,FALSE())</f>
        <v>47</v>
      </c>
    </row>
    <row r="78" spans="1:17" x14ac:dyDescent="0.35">
      <c r="A78" s="1" t="str">
        <f>'Customer Names'!A78</f>
        <v>Id77</v>
      </c>
      <c r="B78" s="1" t="str">
        <f>VLOOKUP($A78,'Customer Names'!$A$2:$E$2336,4,FALSE())</f>
        <v>Danielle</v>
      </c>
      <c r="C78" s="16">
        <f>VLOOKUP($A78,'Medical Examinations'!$A$2:$O$2336,2,FALSE())</f>
        <v>34.6</v>
      </c>
      <c r="D78" s="16">
        <f>VLOOKUP($A78,'Medical Examinations'!$A$2:$O$2336,3,FALSE())</f>
        <v>5.99</v>
      </c>
      <c r="E78" s="1" t="str">
        <f>VLOOKUP($A78,'Medical Examinations'!$A$2:$O$2336,9,FALSE())</f>
        <v>Yes</v>
      </c>
      <c r="F78" s="1" t="str">
        <f>VLOOKUP($A78,'Medical Examinations'!$A$2:$O$2336,10,FALSE())</f>
        <v>No</v>
      </c>
      <c r="G78" s="1" t="str">
        <f>VLOOKUP($A78,'Medical Examinations'!$A$2:$O$2336,11,FALSE())</f>
        <v>No</v>
      </c>
      <c r="H78" s="1">
        <f>VLOOKUP($A78,'Medical Examinations'!$A$2:$O$2336,13,FALSE())</f>
        <v>0</v>
      </c>
      <c r="I78" s="1" t="str">
        <f>VLOOKUP($A78,'Medical Examinations'!$A$2:$O$2336,12,FALSE())</f>
        <v>Yes</v>
      </c>
      <c r="J78" s="1" t="str">
        <f>VLOOKUP($A78,'Medical Examinations'!$A$2:$O$2336,14,FALSE())</f>
        <v>Obesity</v>
      </c>
      <c r="K78" s="1" t="str">
        <f>VLOOKUP($A78,'Medical Examinations'!$A$2:$O$2336,15,FALSE())</f>
        <v>Prediabetes</v>
      </c>
      <c r="L78" s="17">
        <f>VLOOKUP($A78,'Hospitalisation Details'!$A$2:$P$2344,15,FALSE())</f>
        <v>28062</v>
      </c>
      <c r="M78" s="18">
        <f>VLOOKUP($A78,'Hospitalisation Details'!$A$2:$P$2344,6,FALSE())</f>
        <v>41661.599999999999</v>
      </c>
      <c r="N78" s="1" t="str">
        <f>VLOOKUP($A78,'Hospitalisation Details'!$A$2:$P$2344,12,FALSE())</f>
        <v>tier - 1</v>
      </c>
      <c r="O78" s="1" t="str">
        <f>VLOOKUP($A78,'Hospitalisation Details'!$A$2:$P$2344,13,FALSE())</f>
        <v>tier - 3</v>
      </c>
      <c r="P78" s="1" t="str">
        <f>VLOOKUP($A78,'Hospitalisation Details'!$A$2:$P$2344,14,FALSE())</f>
        <v>R1011</v>
      </c>
      <c r="Q78" s="1">
        <f>VLOOKUP($A78,'Hospitalisation Details'!$A$2:$P$2344,16,FALSE())</f>
        <v>46</v>
      </c>
    </row>
    <row r="79" spans="1:17" x14ac:dyDescent="0.35">
      <c r="A79" s="1" t="str">
        <f>'Customer Names'!A79</f>
        <v>Id78</v>
      </c>
      <c r="B79" s="1" t="str">
        <f>VLOOKUP($A79,'Customer Names'!$A$2:$E$2336,4,FALSE())</f>
        <v>Julia</v>
      </c>
      <c r="C79" s="16">
        <f>VLOOKUP($A79,'Medical Examinations'!$A$2:$O$2336,2,FALSE())</f>
        <v>54.12</v>
      </c>
      <c r="D79" s="16">
        <f>VLOOKUP($A79,'Medical Examinations'!$A$2:$O$2336,3,FALSE())</f>
        <v>11.57</v>
      </c>
      <c r="E79" s="1" t="str">
        <f>VLOOKUP($A79,'Medical Examinations'!$A$2:$O$2336,9,FALSE())</f>
        <v>No</v>
      </c>
      <c r="F79" s="1" t="str">
        <f>VLOOKUP($A79,'Medical Examinations'!$A$2:$O$2336,10,FALSE())</f>
        <v>No</v>
      </c>
      <c r="G79" s="1" t="str">
        <f>VLOOKUP($A79,'Medical Examinations'!$A$2:$O$2336,11,FALSE())</f>
        <v>No</v>
      </c>
      <c r="H79" s="1">
        <f>VLOOKUP($A79,'Medical Examinations'!$A$2:$O$2336,13,FALSE())</f>
        <v>0</v>
      </c>
      <c r="I79" s="1" t="str">
        <f>VLOOKUP($A79,'Medical Examinations'!$A$2:$O$2336,12,FALSE())</f>
        <v>Yes</v>
      </c>
      <c r="J79" s="1" t="str">
        <f>VLOOKUP($A79,'Medical Examinations'!$A$2:$O$2336,14,FALSE())</f>
        <v>Obesity</v>
      </c>
      <c r="K79" s="1" t="str">
        <f>VLOOKUP($A79,'Medical Examinations'!$A$2:$O$2336,15,FALSE())</f>
        <v>Diabetes</v>
      </c>
      <c r="L79" s="17">
        <f>VLOOKUP($A79,'Hospitalisation Details'!$A$2:$P$2344,15,FALSE())</f>
        <v>27357</v>
      </c>
      <c r="M79" s="18">
        <f>VLOOKUP($A79,'Hospitalisation Details'!$A$2:$P$2344,6,FALSE())</f>
        <v>41636.199999999997</v>
      </c>
      <c r="N79" s="1" t="str">
        <f>VLOOKUP($A79,'Hospitalisation Details'!$A$2:$P$2344,12,FALSE())</f>
        <v>tier - 1</v>
      </c>
      <c r="O79" s="1" t="str">
        <f>VLOOKUP($A79,'Hospitalisation Details'!$A$2:$P$2344,13,FALSE())</f>
        <v>tier - 1</v>
      </c>
      <c r="P79" s="1" t="str">
        <f>VLOOKUP($A79,'Hospitalisation Details'!$A$2:$P$2344,14,FALSE())</f>
        <v>R1011</v>
      </c>
      <c r="Q79" s="1">
        <f>VLOOKUP($A79,'Hospitalisation Details'!$A$2:$P$2344,16,FALSE())</f>
        <v>48</v>
      </c>
    </row>
    <row r="80" spans="1:17" x14ac:dyDescent="0.35">
      <c r="A80" s="1" t="str">
        <f>'Customer Names'!A80</f>
        <v>Id79</v>
      </c>
      <c r="B80" s="1" t="str">
        <f>VLOOKUP($A80,'Customer Names'!$A$2:$E$2336,4,FALSE())</f>
        <v>Joshua</v>
      </c>
      <c r="C80" s="16">
        <f>VLOOKUP($A80,'Medical Examinations'!$A$2:$O$2336,2,FALSE())</f>
        <v>48.82</v>
      </c>
      <c r="D80" s="16">
        <f>VLOOKUP($A80,'Medical Examinations'!$A$2:$O$2336,3,FALSE())</f>
        <v>6.67</v>
      </c>
      <c r="E80" s="1" t="str">
        <f>VLOOKUP($A80,'Medical Examinations'!$A$2:$O$2336,9,FALSE())</f>
        <v>Yes</v>
      </c>
      <c r="F80" s="1" t="str">
        <f>VLOOKUP($A80,'Medical Examinations'!$A$2:$O$2336,10,FALSE())</f>
        <v>No</v>
      </c>
      <c r="G80" s="1" t="str">
        <f>VLOOKUP($A80,'Medical Examinations'!$A$2:$O$2336,11,FALSE())</f>
        <v>No</v>
      </c>
      <c r="H80" s="1">
        <f>VLOOKUP($A80,'Medical Examinations'!$A$2:$O$2336,13,FALSE())</f>
        <v>0</v>
      </c>
      <c r="I80" s="1" t="str">
        <f>VLOOKUP($A80,'Medical Examinations'!$A$2:$O$2336,12,FALSE())</f>
        <v>Yes</v>
      </c>
      <c r="J80" s="1" t="str">
        <f>VLOOKUP($A80,'Medical Examinations'!$A$2:$O$2336,14,FALSE())</f>
        <v>Obesity</v>
      </c>
      <c r="K80" s="1" t="str">
        <f>VLOOKUP($A80,'Medical Examinations'!$A$2:$O$2336,15,FALSE())</f>
        <v>Diabetes</v>
      </c>
      <c r="L80" s="17">
        <f>VLOOKUP($A80,'Hospitalisation Details'!$A$2:$P$2344,15,FALSE())</f>
        <v>24828</v>
      </c>
      <c r="M80" s="18">
        <f>VLOOKUP($A80,'Hospitalisation Details'!$A$2:$P$2344,6,FALSE())</f>
        <v>41505.15</v>
      </c>
      <c r="N80" s="1" t="str">
        <f>VLOOKUP($A80,'Hospitalisation Details'!$A$2:$P$2344,12,FALSE())</f>
        <v>tier - 1</v>
      </c>
      <c r="O80" s="1" t="str">
        <f>VLOOKUP($A80,'Hospitalisation Details'!$A$2:$P$2344,13,FALSE())</f>
        <v>tier - 2</v>
      </c>
      <c r="P80" s="1" t="str">
        <f>VLOOKUP($A80,'Hospitalisation Details'!$A$2:$P$2344,14,FALSE())</f>
        <v>R1011</v>
      </c>
      <c r="Q80" s="1">
        <f>VLOOKUP($A80,'Hospitalisation Details'!$A$2:$P$2344,16,FALSE())</f>
        <v>55</v>
      </c>
    </row>
    <row r="81" spans="1:17" x14ac:dyDescent="0.35">
      <c r="A81" s="1" t="str">
        <f>'Customer Names'!A81</f>
        <v>Id80</v>
      </c>
      <c r="B81" s="1" t="str">
        <f>VLOOKUP($A81,'Customer Names'!$A$2:$E$2336,4,FALSE())</f>
        <v>Jennifer</v>
      </c>
      <c r="C81" s="16">
        <f>VLOOKUP($A81,'Medical Examinations'!$A$2:$O$2336,2,FALSE())</f>
        <v>51.01</v>
      </c>
      <c r="D81" s="16">
        <f>VLOOKUP($A81,'Medical Examinations'!$A$2:$O$2336,3,FALSE())</f>
        <v>9.1999999999999993</v>
      </c>
      <c r="E81" s="1" t="str">
        <f>VLOOKUP($A81,'Medical Examinations'!$A$2:$O$2336,9,FALSE())</f>
        <v>No</v>
      </c>
      <c r="F81" s="1" t="str">
        <f>VLOOKUP($A81,'Medical Examinations'!$A$2:$O$2336,10,FALSE())</f>
        <v>No</v>
      </c>
      <c r="G81" s="1" t="str">
        <f>VLOOKUP($A81,'Medical Examinations'!$A$2:$O$2336,11,FALSE())</f>
        <v>No</v>
      </c>
      <c r="H81" s="1">
        <f>VLOOKUP($A81,'Medical Examinations'!$A$2:$O$2336,13,FALSE())</f>
        <v>0</v>
      </c>
      <c r="I81" s="1" t="str">
        <f>VLOOKUP($A81,'Medical Examinations'!$A$2:$O$2336,12,FALSE())</f>
        <v>Yes</v>
      </c>
      <c r="J81" s="1" t="str">
        <f>VLOOKUP($A81,'Medical Examinations'!$A$2:$O$2336,14,FALSE())</f>
        <v>Obesity</v>
      </c>
      <c r="K81" s="1" t="str">
        <f>VLOOKUP($A81,'Medical Examinations'!$A$2:$O$2336,15,FALSE())</f>
        <v>Diabetes</v>
      </c>
      <c r="L81" s="17">
        <f>VLOOKUP($A81,'Hospitalisation Details'!$A$2:$P$2344,15,FALSE())</f>
        <v>26222</v>
      </c>
      <c r="M81" s="18">
        <f>VLOOKUP($A81,'Hospitalisation Details'!$A$2:$P$2344,6,FALSE())</f>
        <v>41351.879999999997</v>
      </c>
      <c r="N81" s="1" t="str">
        <f>VLOOKUP($A81,'Hospitalisation Details'!$A$2:$P$2344,12,FALSE())</f>
        <v>tier - 1</v>
      </c>
      <c r="O81" s="1" t="str">
        <f>VLOOKUP($A81,'Hospitalisation Details'!$A$2:$P$2344,13,FALSE())</f>
        <v>tier - 2</v>
      </c>
      <c r="P81" s="1" t="str">
        <f>VLOOKUP($A81,'Hospitalisation Details'!$A$2:$P$2344,14,FALSE())</f>
        <v>R1011</v>
      </c>
      <c r="Q81" s="1">
        <f>VLOOKUP($A81,'Hospitalisation Details'!$A$2:$P$2344,16,FALSE())</f>
        <v>51</v>
      </c>
    </row>
    <row r="82" spans="1:17" x14ac:dyDescent="0.35">
      <c r="A82" s="1" t="str">
        <f>'Customer Names'!A82</f>
        <v>Id81</v>
      </c>
      <c r="B82" s="1" t="str">
        <f>VLOOKUP($A82,'Customer Names'!$A$2:$E$2336,4,FALSE())</f>
        <v>Gwen M.</v>
      </c>
      <c r="C82" s="16">
        <f>VLOOKUP($A82,'Medical Examinations'!$A$2:$O$2336,2,FALSE())</f>
        <v>45.65</v>
      </c>
      <c r="D82" s="16">
        <f>VLOOKUP($A82,'Medical Examinations'!$A$2:$O$2336,3,FALSE())</f>
        <v>5.1100000000000003</v>
      </c>
      <c r="E82" s="1" t="str">
        <f>VLOOKUP($A82,'Medical Examinations'!$A$2:$O$2336,9,FALSE())</f>
        <v>Yes</v>
      </c>
      <c r="F82" s="1" t="str">
        <f>VLOOKUP($A82,'Medical Examinations'!$A$2:$O$2336,10,FALSE())</f>
        <v>No</v>
      </c>
      <c r="G82" s="1" t="str">
        <f>VLOOKUP($A82,'Medical Examinations'!$A$2:$O$2336,11,FALSE())</f>
        <v>No</v>
      </c>
      <c r="H82" s="1">
        <f>VLOOKUP($A82,'Medical Examinations'!$A$2:$O$2336,13,FALSE())</f>
        <v>1</v>
      </c>
      <c r="I82" s="1" t="str">
        <f>VLOOKUP($A82,'Medical Examinations'!$A$2:$O$2336,12,FALSE())</f>
        <v>Yes</v>
      </c>
      <c r="J82" s="1" t="str">
        <f>VLOOKUP($A82,'Medical Examinations'!$A$2:$O$2336,14,FALSE())</f>
        <v>Obesity</v>
      </c>
      <c r="K82" s="1" t="str">
        <f>VLOOKUP($A82,'Medical Examinations'!$A$2:$O$2336,15,FALSE())</f>
        <v>Normal</v>
      </c>
      <c r="L82" s="17">
        <f>VLOOKUP($A82,'Hospitalisation Details'!$A$2:$P$2344,15,FALSE())</f>
        <v>23657</v>
      </c>
      <c r="M82" s="18">
        <f>VLOOKUP($A82,'Hospitalisation Details'!$A$2:$P$2344,6,FALSE())</f>
        <v>41331.79</v>
      </c>
      <c r="N82" s="1" t="str">
        <f>VLOOKUP($A82,'Hospitalisation Details'!$A$2:$P$2344,12,FALSE())</f>
        <v>tier - 1</v>
      </c>
      <c r="O82" s="1" t="str">
        <f>VLOOKUP($A82,'Hospitalisation Details'!$A$2:$P$2344,13,FALSE())</f>
        <v>tier - 2</v>
      </c>
      <c r="P82" s="1" t="str">
        <f>VLOOKUP($A82,'Hospitalisation Details'!$A$2:$P$2344,14,FALSE())</f>
        <v>R1011</v>
      </c>
      <c r="Q82" s="1">
        <f>VLOOKUP($A82,'Hospitalisation Details'!$A$2:$P$2344,16,FALSE())</f>
        <v>58</v>
      </c>
    </row>
    <row r="83" spans="1:17" x14ac:dyDescent="0.35">
      <c r="A83" s="1" t="str">
        <f>'Customer Names'!A83</f>
        <v>Id82</v>
      </c>
      <c r="B83" s="1" t="str">
        <f>VLOOKUP($A83,'Customer Names'!$A$2:$E$2336,4,FALSE())</f>
        <v>Patrick</v>
      </c>
      <c r="C83" s="16">
        <f>VLOOKUP($A83,'Medical Examinations'!$A$2:$O$2336,2,FALSE())</f>
        <v>52.9</v>
      </c>
      <c r="D83" s="16">
        <f>VLOOKUP($A83,'Medical Examinations'!$A$2:$O$2336,3,FALSE())</f>
        <v>5.34</v>
      </c>
      <c r="E83" s="1" t="str">
        <f>VLOOKUP($A83,'Medical Examinations'!$A$2:$O$2336,9,FALSE())</f>
        <v>No</v>
      </c>
      <c r="F83" s="1" t="str">
        <f>VLOOKUP($A83,'Medical Examinations'!$A$2:$O$2336,10,FALSE())</f>
        <v>No</v>
      </c>
      <c r="G83" s="1" t="str">
        <f>VLOOKUP($A83,'Medical Examinations'!$A$2:$O$2336,11,FALSE())</f>
        <v>No</v>
      </c>
      <c r="H83" s="1">
        <f>VLOOKUP($A83,'Medical Examinations'!$A$2:$O$2336,13,FALSE())</f>
        <v>0</v>
      </c>
      <c r="I83" s="1" t="str">
        <f>VLOOKUP($A83,'Medical Examinations'!$A$2:$O$2336,12,FALSE())</f>
        <v>Yes</v>
      </c>
      <c r="J83" s="1" t="str">
        <f>VLOOKUP($A83,'Medical Examinations'!$A$2:$O$2336,14,FALSE())</f>
        <v>Obesity</v>
      </c>
      <c r="K83" s="1" t="str">
        <f>VLOOKUP($A83,'Medical Examinations'!$A$2:$O$2336,15,FALSE())</f>
        <v>Normal</v>
      </c>
      <c r="L83" s="17">
        <f>VLOOKUP($A83,'Hospitalisation Details'!$A$2:$P$2344,15,FALSE())</f>
        <v>28364</v>
      </c>
      <c r="M83" s="18">
        <f>VLOOKUP($A83,'Hospitalisation Details'!$A$2:$P$2344,6,FALSE())</f>
        <v>41271.5</v>
      </c>
      <c r="N83" s="1" t="str">
        <f>VLOOKUP($A83,'Hospitalisation Details'!$A$2:$P$2344,12,FALSE())</f>
        <v>tier - 1</v>
      </c>
      <c r="O83" s="1" t="str">
        <f>VLOOKUP($A83,'Hospitalisation Details'!$A$2:$P$2344,13,FALSE())</f>
        <v>tier - 2</v>
      </c>
      <c r="P83" s="1" t="str">
        <f>VLOOKUP($A83,'Hospitalisation Details'!$A$2:$P$2344,14,FALSE())</f>
        <v>R1011</v>
      </c>
      <c r="Q83" s="1">
        <f>VLOOKUP($A83,'Hospitalisation Details'!$A$2:$P$2344,16,FALSE())</f>
        <v>45</v>
      </c>
    </row>
    <row r="84" spans="1:17" x14ac:dyDescent="0.35">
      <c r="A84" s="1" t="str">
        <f>'Customer Names'!A84</f>
        <v>Id83</v>
      </c>
      <c r="B84" s="1" t="str">
        <f>VLOOKUP($A84,'Customer Names'!$A$2:$E$2336,4,FALSE())</f>
        <v>Kate</v>
      </c>
      <c r="C84" s="16">
        <f>VLOOKUP($A84,'Medical Examinations'!$A$2:$O$2336,2,FALSE())</f>
        <v>45.41</v>
      </c>
      <c r="D84" s="16">
        <f>VLOOKUP($A84,'Medical Examinations'!$A$2:$O$2336,3,FALSE())</f>
        <v>4.03</v>
      </c>
      <c r="E84" s="1" t="str">
        <f>VLOOKUP($A84,'Medical Examinations'!$A$2:$O$2336,9,FALSE())</f>
        <v>Yes</v>
      </c>
      <c r="F84" s="1" t="str">
        <f>VLOOKUP($A84,'Medical Examinations'!$A$2:$O$2336,10,FALSE())</f>
        <v>No</v>
      </c>
      <c r="G84" s="1" t="str">
        <f>VLOOKUP($A84,'Medical Examinations'!$A$2:$O$2336,11,FALSE())</f>
        <v>No</v>
      </c>
      <c r="H84" s="1">
        <f>VLOOKUP($A84,'Medical Examinations'!$A$2:$O$2336,13,FALSE())</f>
        <v>1</v>
      </c>
      <c r="I84" s="1" t="str">
        <f>VLOOKUP($A84,'Medical Examinations'!$A$2:$O$2336,12,FALSE())</f>
        <v>Yes</v>
      </c>
      <c r="J84" s="1" t="str">
        <f>VLOOKUP($A84,'Medical Examinations'!$A$2:$O$2336,14,FALSE())</f>
        <v>Obesity</v>
      </c>
      <c r="K84" s="1" t="str">
        <f>VLOOKUP($A84,'Medical Examinations'!$A$2:$O$2336,15,FALSE())</f>
        <v>Normal</v>
      </c>
      <c r="L84" s="17">
        <f>VLOOKUP($A84,'Hospitalisation Details'!$A$2:$P$2344,15,FALSE())</f>
        <v>23534</v>
      </c>
      <c r="M84" s="18">
        <f>VLOOKUP($A84,'Hospitalisation Details'!$A$2:$P$2344,6,FALSE())</f>
        <v>41250.39</v>
      </c>
      <c r="N84" s="1" t="str">
        <f>VLOOKUP($A84,'Hospitalisation Details'!$A$2:$P$2344,12,FALSE())</f>
        <v>tier - 1</v>
      </c>
      <c r="O84" s="1" t="str">
        <f>VLOOKUP($A84,'Hospitalisation Details'!$A$2:$P$2344,13,FALSE())</f>
        <v>tier - 3</v>
      </c>
      <c r="P84" s="1" t="str">
        <f>VLOOKUP($A84,'Hospitalisation Details'!$A$2:$P$2344,14,FALSE())</f>
        <v>R1011</v>
      </c>
      <c r="Q84" s="1">
        <f>VLOOKUP($A84,'Hospitalisation Details'!$A$2:$P$2344,16,FALSE())</f>
        <v>59</v>
      </c>
    </row>
    <row r="85" spans="1:17" x14ac:dyDescent="0.35">
      <c r="A85" s="1" t="str">
        <f>'Customer Names'!A85</f>
        <v>Id84</v>
      </c>
      <c r="B85" s="1" t="str">
        <f>VLOOKUP($A85,'Customer Names'!$A$2:$E$2336,4,FALSE())</f>
        <v>Kevin</v>
      </c>
      <c r="C85" s="16">
        <f>VLOOKUP($A85,'Medical Examinations'!$A$2:$O$2336,2,FALSE())</f>
        <v>49.41</v>
      </c>
      <c r="D85" s="16">
        <f>VLOOKUP($A85,'Medical Examinations'!$A$2:$O$2336,3,FALSE())</f>
        <v>4.2300000000000004</v>
      </c>
      <c r="E85" s="1" t="str">
        <f>VLOOKUP($A85,'Medical Examinations'!$A$2:$O$2336,9,FALSE())</f>
        <v>Yes</v>
      </c>
      <c r="F85" s="1" t="str">
        <f>VLOOKUP($A85,'Medical Examinations'!$A$2:$O$2336,10,FALSE())</f>
        <v>No</v>
      </c>
      <c r="G85" s="1" t="str">
        <f>VLOOKUP($A85,'Medical Examinations'!$A$2:$O$2336,11,FALSE())</f>
        <v>Yes</v>
      </c>
      <c r="H85" s="1">
        <f>VLOOKUP($A85,'Medical Examinations'!$A$2:$O$2336,13,FALSE())</f>
        <v>1</v>
      </c>
      <c r="I85" s="1" t="str">
        <f>VLOOKUP($A85,'Medical Examinations'!$A$2:$O$2336,12,FALSE())</f>
        <v>Yes</v>
      </c>
      <c r="J85" s="1" t="str">
        <f>VLOOKUP($A85,'Medical Examinations'!$A$2:$O$2336,14,FALSE())</f>
        <v>Obesity</v>
      </c>
      <c r="K85" s="1" t="str">
        <f>VLOOKUP($A85,'Medical Examinations'!$A$2:$O$2336,15,FALSE())</f>
        <v>Normal</v>
      </c>
      <c r="L85" s="17">
        <f>VLOOKUP($A85,'Hospitalisation Details'!$A$2:$P$2344,15,FALSE())</f>
        <v>25423</v>
      </c>
      <c r="M85" s="18">
        <f>VLOOKUP($A85,'Hospitalisation Details'!$A$2:$P$2344,6,FALSE())</f>
        <v>41191.57</v>
      </c>
      <c r="N85" s="1" t="str">
        <f>VLOOKUP($A85,'Hospitalisation Details'!$A$2:$P$2344,12,FALSE())</f>
        <v>tier - 1</v>
      </c>
      <c r="O85" s="1" t="str">
        <f>VLOOKUP($A85,'Hospitalisation Details'!$A$2:$P$2344,13,FALSE())</f>
        <v>tier - 2</v>
      </c>
      <c r="P85" s="1" t="str">
        <f>VLOOKUP($A85,'Hospitalisation Details'!$A$2:$P$2344,14,FALSE())</f>
        <v>R1011</v>
      </c>
      <c r="Q85" s="1">
        <f>VLOOKUP($A85,'Hospitalisation Details'!$A$2:$P$2344,16,FALSE())</f>
        <v>53</v>
      </c>
    </row>
    <row r="86" spans="1:17" x14ac:dyDescent="0.35">
      <c r="A86" s="1" t="str">
        <f>'Customer Names'!A86</f>
        <v>Id85</v>
      </c>
      <c r="B86" s="1" t="str">
        <f>VLOOKUP($A86,'Customer Names'!$A$2:$E$2336,4,FALSE())</f>
        <v>Stephen II</v>
      </c>
      <c r="C86" s="16">
        <f>VLOOKUP($A86,'Medical Examinations'!$A$2:$O$2336,2,FALSE())</f>
        <v>31.824999999999999</v>
      </c>
      <c r="D86" s="16">
        <f>VLOOKUP($A86,'Medical Examinations'!$A$2:$O$2336,3,FALSE())</f>
        <v>4.0599999999999996</v>
      </c>
      <c r="E86" s="1" t="str">
        <f>VLOOKUP($A86,'Medical Examinations'!$A$2:$O$2336,9,FALSE())</f>
        <v>No</v>
      </c>
      <c r="F86" s="1" t="str">
        <f>VLOOKUP($A86,'Medical Examinations'!$A$2:$O$2336,10,FALSE())</f>
        <v>No</v>
      </c>
      <c r="G86" s="1" t="str">
        <f>VLOOKUP($A86,'Medical Examinations'!$A$2:$O$2336,11,FALSE())</f>
        <v>No</v>
      </c>
      <c r="H86" s="1">
        <f>VLOOKUP($A86,'Medical Examinations'!$A$2:$O$2336,13,FALSE())</f>
        <v>2</v>
      </c>
      <c r="I86" s="1" t="str">
        <f>VLOOKUP($A86,'Medical Examinations'!$A$2:$O$2336,12,FALSE())</f>
        <v>Yes</v>
      </c>
      <c r="J86" s="1" t="str">
        <f>VLOOKUP($A86,'Medical Examinations'!$A$2:$O$2336,14,FALSE())</f>
        <v>Obesity</v>
      </c>
      <c r="K86" s="1" t="str">
        <f>VLOOKUP($A86,'Medical Examinations'!$A$2:$O$2336,15,FALSE())</f>
        <v>Normal</v>
      </c>
      <c r="L86" s="17">
        <f>VLOOKUP($A86,'Hospitalisation Details'!$A$2:$P$2344,15,FALSE())</f>
        <v>26548</v>
      </c>
      <c r="M86" s="18">
        <f>VLOOKUP($A86,'Hospitalisation Details'!$A$2:$P$2344,6,FALSE())</f>
        <v>41097.160000000003</v>
      </c>
      <c r="N86" s="1" t="str">
        <f>VLOOKUP($A86,'Hospitalisation Details'!$A$2:$P$2344,12,FALSE())</f>
        <v>tier - 1</v>
      </c>
      <c r="O86" s="1" t="str">
        <f>VLOOKUP($A86,'Hospitalisation Details'!$A$2:$P$2344,13,FALSE())</f>
        <v>tier - 3</v>
      </c>
      <c r="P86" s="1" t="str">
        <f>VLOOKUP($A86,'Hospitalisation Details'!$A$2:$P$2344,14,FALSE())</f>
        <v>R1016</v>
      </c>
      <c r="Q86" s="1">
        <f>VLOOKUP($A86,'Hospitalisation Details'!$A$2:$P$2344,16,FALSE())</f>
        <v>50</v>
      </c>
    </row>
    <row r="87" spans="1:17" x14ac:dyDescent="0.35">
      <c r="A87" s="1" t="str">
        <f>'Customer Names'!A87</f>
        <v>Id86</v>
      </c>
      <c r="B87" s="1" t="str">
        <f>VLOOKUP($A87,'Customer Names'!$A$2:$E$2336,4,FALSE())</f>
        <v>Philip</v>
      </c>
      <c r="C87" s="16">
        <f>VLOOKUP($A87,'Medical Examinations'!$A$2:$O$2336,2,FALSE())</f>
        <v>51.28</v>
      </c>
      <c r="D87" s="16">
        <f>VLOOKUP($A87,'Medical Examinations'!$A$2:$O$2336,3,FALSE())</f>
        <v>4.68</v>
      </c>
      <c r="E87" s="1" t="str">
        <f>VLOOKUP($A87,'Medical Examinations'!$A$2:$O$2336,9,FALSE())</f>
        <v>No</v>
      </c>
      <c r="F87" s="1" t="str">
        <f>VLOOKUP($A87,'Medical Examinations'!$A$2:$O$2336,10,FALSE())</f>
        <v>No</v>
      </c>
      <c r="G87" s="1" t="str">
        <f>VLOOKUP($A87,'Medical Examinations'!$A$2:$O$2336,11,FALSE())</f>
        <v>No</v>
      </c>
      <c r="H87" s="1">
        <f>VLOOKUP($A87,'Medical Examinations'!$A$2:$O$2336,13,FALSE())</f>
        <v>2</v>
      </c>
      <c r="I87" s="1" t="str">
        <f>VLOOKUP($A87,'Medical Examinations'!$A$2:$O$2336,12,FALSE())</f>
        <v>Yes</v>
      </c>
      <c r="J87" s="1" t="str">
        <f>VLOOKUP($A87,'Medical Examinations'!$A$2:$O$2336,14,FALSE())</f>
        <v>Obesity</v>
      </c>
      <c r="K87" s="1" t="str">
        <f>VLOOKUP($A87,'Medical Examinations'!$A$2:$O$2336,15,FALSE())</f>
        <v>Normal</v>
      </c>
      <c r="L87" s="17">
        <f>VLOOKUP($A87,'Hospitalisation Details'!$A$2:$P$2344,15,FALSE())</f>
        <v>26523</v>
      </c>
      <c r="M87" s="18">
        <f>VLOOKUP($A87,'Hospitalisation Details'!$A$2:$P$2344,6,FALSE())</f>
        <v>41055.29</v>
      </c>
      <c r="N87" s="1" t="str">
        <f>VLOOKUP($A87,'Hospitalisation Details'!$A$2:$P$2344,12,FALSE())</f>
        <v>tier - 1</v>
      </c>
      <c r="O87" s="1" t="str">
        <f>VLOOKUP($A87,'Hospitalisation Details'!$A$2:$P$2344,13,FALSE())</f>
        <v>tier - 2</v>
      </c>
      <c r="P87" s="1" t="str">
        <f>VLOOKUP($A87,'Hospitalisation Details'!$A$2:$P$2344,14,FALSE())</f>
        <v>R1011</v>
      </c>
      <c r="Q87" s="1">
        <f>VLOOKUP($A87,'Hospitalisation Details'!$A$2:$P$2344,16,FALSE())</f>
        <v>50</v>
      </c>
    </row>
    <row r="88" spans="1:17" x14ac:dyDescent="0.35">
      <c r="A88" s="1" t="str">
        <f>'Customer Names'!A88</f>
        <v>Id87</v>
      </c>
      <c r="B88" s="1" t="str">
        <f>VLOOKUP($A88,'Customer Names'!$A$2:$E$2336,4,FALSE())</f>
        <v>Brett A</v>
      </c>
      <c r="C88" s="16">
        <f>VLOOKUP($A88,'Medical Examinations'!$A$2:$O$2336,2,FALSE())</f>
        <v>34.96</v>
      </c>
      <c r="D88" s="16">
        <f>VLOOKUP($A88,'Medical Examinations'!$A$2:$O$2336,3,FALSE())</f>
        <v>4.34</v>
      </c>
      <c r="E88" s="1" t="str">
        <f>VLOOKUP($A88,'Medical Examinations'!$A$2:$O$2336,9,FALSE())</f>
        <v>No</v>
      </c>
      <c r="F88" s="1" t="str">
        <f>VLOOKUP($A88,'Medical Examinations'!$A$2:$O$2336,10,FALSE())</f>
        <v>No</v>
      </c>
      <c r="G88" s="1" t="str">
        <f>VLOOKUP($A88,'Medical Examinations'!$A$2:$O$2336,11,FALSE())</f>
        <v>Yes</v>
      </c>
      <c r="H88" s="1">
        <f>VLOOKUP($A88,'Medical Examinations'!$A$2:$O$2336,13,FALSE())</f>
        <v>1</v>
      </c>
      <c r="I88" s="1" t="str">
        <f>VLOOKUP($A88,'Medical Examinations'!$A$2:$O$2336,12,FALSE())</f>
        <v>Yes</v>
      </c>
      <c r="J88" s="1" t="str">
        <f>VLOOKUP($A88,'Medical Examinations'!$A$2:$O$2336,14,FALSE())</f>
        <v>Obesity</v>
      </c>
      <c r="K88" s="1" t="str">
        <f>VLOOKUP($A88,'Medical Examinations'!$A$2:$O$2336,15,FALSE())</f>
        <v>Normal</v>
      </c>
      <c r="L88" s="17">
        <f>VLOOKUP($A88,'Hospitalisation Details'!$A$2:$P$2344,15,FALSE())</f>
        <v>29139</v>
      </c>
      <c r="M88" s="18">
        <f>VLOOKUP($A88,'Hospitalisation Details'!$A$2:$P$2344,6,FALSE())</f>
        <v>41034.22</v>
      </c>
      <c r="N88" s="1" t="str">
        <f>VLOOKUP($A88,'Hospitalisation Details'!$A$2:$P$2344,12,FALSE())</f>
        <v>tier - 1</v>
      </c>
      <c r="O88" s="1" t="str">
        <f>VLOOKUP($A88,'Hospitalisation Details'!$A$2:$P$2344,13,FALSE())</f>
        <v>tier - 3</v>
      </c>
      <c r="P88" s="1" t="str">
        <f>VLOOKUP($A88,'Hospitalisation Details'!$A$2:$P$2344,14,FALSE())</f>
        <v>R1017</v>
      </c>
      <c r="Q88" s="1">
        <f>VLOOKUP($A88,'Hospitalisation Details'!$A$2:$P$2344,16,FALSE())</f>
        <v>43</v>
      </c>
    </row>
    <row r="89" spans="1:17" x14ac:dyDescent="0.35">
      <c r="A89" s="1" t="str">
        <f>'Customer Names'!A89</f>
        <v>Id88</v>
      </c>
      <c r="B89" s="1" t="str">
        <f>VLOOKUP($A89,'Customer Names'!$A$2:$E$2336,4,FALSE())</f>
        <v>Rebecca</v>
      </c>
      <c r="C89" s="16">
        <f>VLOOKUP($A89,'Medical Examinations'!$A$2:$O$2336,2,FALSE())</f>
        <v>33.11</v>
      </c>
      <c r="D89" s="16">
        <f>VLOOKUP($A89,'Medical Examinations'!$A$2:$O$2336,3,FALSE())</f>
        <v>10.51</v>
      </c>
      <c r="E89" s="1" t="str">
        <f>VLOOKUP($A89,'Medical Examinations'!$A$2:$O$2336,9,FALSE())</f>
        <v>No</v>
      </c>
      <c r="F89" s="1" t="str">
        <f>VLOOKUP($A89,'Medical Examinations'!$A$2:$O$2336,10,FALSE())</f>
        <v>No</v>
      </c>
      <c r="G89" s="1" t="str">
        <f>VLOOKUP($A89,'Medical Examinations'!$A$2:$O$2336,11,FALSE())</f>
        <v>No</v>
      </c>
      <c r="H89" s="1">
        <f>VLOOKUP($A89,'Medical Examinations'!$A$2:$O$2336,13,FALSE())</f>
        <v>0</v>
      </c>
      <c r="I89" s="1" t="str">
        <f>VLOOKUP($A89,'Medical Examinations'!$A$2:$O$2336,12,FALSE())</f>
        <v>Yes</v>
      </c>
      <c r="J89" s="1" t="str">
        <f>VLOOKUP($A89,'Medical Examinations'!$A$2:$O$2336,14,FALSE())</f>
        <v>Obesity</v>
      </c>
      <c r="K89" s="1" t="str">
        <f>VLOOKUP($A89,'Medical Examinations'!$A$2:$O$2336,15,FALSE())</f>
        <v>Diabetes</v>
      </c>
      <c r="L89" s="17">
        <f>VLOOKUP($A89,'Hospitalisation Details'!$A$2:$P$2344,15,FALSE())</f>
        <v>27185</v>
      </c>
      <c r="M89" s="18">
        <f>VLOOKUP($A89,'Hospitalisation Details'!$A$2:$P$2344,6,FALSE())</f>
        <v>40974.160000000003</v>
      </c>
      <c r="N89" s="1" t="str">
        <f>VLOOKUP($A89,'Hospitalisation Details'!$A$2:$P$2344,12,FALSE())</f>
        <v>tier - 1</v>
      </c>
      <c r="O89" s="1" t="str">
        <f>VLOOKUP($A89,'Hospitalisation Details'!$A$2:$P$2344,13,FALSE())</f>
        <v>tier - 2</v>
      </c>
      <c r="P89" s="1" t="str">
        <f>VLOOKUP($A89,'Hospitalisation Details'!$A$2:$P$2344,14,FALSE())</f>
        <v>R1013</v>
      </c>
      <c r="Q89" s="1">
        <f>VLOOKUP($A89,'Hospitalisation Details'!$A$2:$P$2344,16,FALSE())</f>
        <v>49</v>
      </c>
    </row>
    <row r="90" spans="1:17" x14ac:dyDescent="0.35">
      <c r="A90" s="1" t="str">
        <f>'Customer Names'!A90</f>
        <v>Id89</v>
      </c>
      <c r="B90" s="1" t="str">
        <f>VLOOKUP($A90,'Customer Names'!$A$2:$E$2336,4,FALSE())</f>
        <v>Kelley</v>
      </c>
      <c r="C90" s="16">
        <f>VLOOKUP($A90,'Medical Examinations'!$A$2:$O$2336,2,FALSE())</f>
        <v>54.74</v>
      </c>
      <c r="D90" s="16">
        <f>VLOOKUP($A90,'Medical Examinations'!$A$2:$O$2336,3,FALSE())</f>
        <v>5.84</v>
      </c>
      <c r="E90" s="1" t="str">
        <f>VLOOKUP($A90,'Medical Examinations'!$A$2:$O$2336,9,FALSE())</f>
        <v>Yes</v>
      </c>
      <c r="F90" s="1" t="str">
        <f>VLOOKUP($A90,'Medical Examinations'!$A$2:$O$2336,10,FALSE())</f>
        <v>No</v>
      </c>
      <c r="G90" s="1" t="str">
        <f>VLOOKUP($A90,'Medical Examinations'!$A$2:$O$2336,11,FALSE())</f>
        <v>Yes</v>
      </c>
      <c r="H90" s="1">
        <f>VLOOKUP($A90,'Medical Examinations'!$A$2:$O$2336,13,FALSE())</f>
        <v>1</v>
      </c>
      <c r="I90" s="1" t="str">
        <f>VLOOKUP($A90,'Medical Examinations'!$A$2:$O$2336,12,FALSE())</f>
        <v>Yes</v>
      </c>
      <c r="J90" s="1" t="str">
        <f>VLOOKUP($A90,'Medical Examinations'!$A$2:$O$2336,14,FALSE())</f>
        <v>Obesity</v>
      </c>
      <c r="K90" s="1" t="str">
        <f>VLOOKUP($A90,'Medical Examinations'!$A$2:$O$2336,15,FALSE())</f>
        <v>Prediabetes</v>
      </c>
      <c r="L90" s="17">
        <f>VLOOKUP($A90,'Hospitalisation Details'!$A$2:$P$2344,15,FALSE())</f>
        <v>30567</v>
      </c>
      <c r="M90" s="18">
        <f>VLOOKUP($A90,'Hospitalisation Details'!$A$2:$P$2344,6,FALSE())</f>
        <v>40961.29</v>
      </c>
      <c r="N90" s="1" t="str">
        <f>VLOOKUP($A90,'Hospitalisation Details'!$A$2:$P$2344,12,FALSE())</f>
        <v>tier - 1</v>
      </c>
      <c r="O90" s="1" t="str">
        <f>VLOOKUP($A90,'Hospitalisation Details'!$A$2:$P$2344,13,FALSE())</f>
        <v>tier - 2</v>
      </c>
      <c r="P90" s="1" t="str">
        <f>VLOOKUP($A90,'Hospitalisation Details'!$A$2:$P$2344,14,FALSE())</f>
        <v>R1011</v>
      </c>
      <c r="Q90" s="1">
        <f>VLOOKUP($A90,'Hospitalisation Details'!$A$2:$P$2344,16,FALSE())</f>
        <v>39</v>
      </c>
    </row>
    <row r="91" spans="1:17" x14ac:dyDescent="0.35">
      <c r="A91" s="1" t="str">
        <f>'Customer Names'!A91</f>
        <v>Id90</v>
      </c>
      <c r="B91" s="1" t="str">
        <f>VLOOKUP($A91,'Customer Names'!$A$2:$E$2336,4,FALSE())</f>
        <v>Abigail K</v>
      </c>
      <c r="C91" s="16">
        <f>VLOOKUP($A91,'Medical Examinations'!$A$2:$O$2336,2,FALSE())</f>
        <v>32.56</v>
      </c>
      <c r="D91" s="16">
        <f>VLOOKUP($A91,'Medical Examinations'!$A$2:$O$2336,3,FALSE())</f>
        <v>5.41</v>
      </c>
      <c r="E91" s="1" t="str">
        <f>VLOOKUP($A91,'Medical Examinations'!$A$2:$O$2336,9,FALSE())</f>
        <v>No</v>
      </c>
      <c r="F91" s="1" t="str">
        <f>VLOOKUP($A91,'Medical Examinations'!$A$2:$O$2336,10,FALSE())</f>
        <v>No</v>
      </c>
      <c r="G91" s="1" t="str">
        <f>VLOOKUP($A91,'Medical Examinations'!$A$2:$O$2336,11,FALSE())</f>
        <v>Yes</v>
      </c>
      <c r="H91" s="1">
        <f>VLOOKUP($A91,'Medical Examinations'!$A$2:$O$2336,13,FALSE())</f>
        <v>1</v>
      </c>
      <c r="I91" s="1" t="str">
        <f>VLOOKUP($A91,'Medical Examinations'!$A$2:$O$2336,12,FALSE())</f>
        <v>Yes</v>
      </c>
      <c r="J91" s="1" t="str">
        <f>VLOOKUP($A91,'Medical Examinations'!$A$2:$O$2336,14,FALSE())</f>
        <v>Obesity</v>
      </c>
      <c r="K91" s="1" t="str">
        <f>VLOOKUP($A91,'Medical Examinations'!$A$2:$O$2336,15,FALSE())</f>
        <v>Normal</v>
      </c>
      <c r="L91" s="17">
        <f>VLOOKUP($A91,'Hospitalisation Details'!$A$2:$P$2344,15,FALSE())</f>
        <v>29114</v>
      </c>
      <c r="M91" s="18">
        <f>VLOOKUP($A91,'Hospitalisation Details'!$A$2:$P$2344,6,FALSE())</f>
        <v>40941.29</v>
      </c>
      <c r="N91" s="1" t="str">
        <f>VLOOKUP($A91,'Hospitalisation Details'!$A$2:$P$2344,12,FALSE())</f>
        <v>tier - 1</v>
      </c>
      <c r="O91" s="1" t="str">
        <f>VLOOKUP($A91,'Hospitalisation Details'!$A$2:$P$2344,13,FALSE())</f>
        <v>tier - 2</v>
      </c>
      <c r="P91" s="1" t="str">
        <f>VLOOKUP($A91,'Hospitalisation Details'!$A$2:$P$2344,14,FALSE())</f>
        <v>R1013</v>
      </c>
      <c r="Q91" s="1">
        <f>VLOOKUP($A91,'Hospitalisation Details'!$A$2:$P$2344,16,FALSE())</f>
        <v>43</v>
      </c>
    </row>
    <row r="92" spans="1:17" x14ac:dyDescent="0.35">
      <c r="A92" s="1" t="str">
        <f>'Customer Names'!A92</f>
        <v>Id91</v>
      </c>
      <c r="B92" s="1" t="str">
        <f>VLOOKUP($A92,'Customer Names'!$A$2:$E$2336,4,FALSE())</f>
        <v>Hope</v>
      </c>
      <c r="C92" s="16">
        <f>VLOOKUP($A92,'Medical Examinations'!$A$2:$O$2336,2,FALSE())</f>
        <v>39.049999999999997</v>
      </c>
      <c r="D92" s="16">
        <f>VLOOKUP($A92,'Medical Examinations'!$A$2:$O$2336,3,FALSE())</f>
        <v>6.06</v>
      </c>
      <c r="E92" s="1" t="str">
        <f>VLOOKUP($A92,'Medical Examinations'!$A$2:$O$2336,9,FALSE())</f>
        <v>No</v>
      </c>
      <c r="F92" s="1" t="str">
        <f>VLOOKUP($A92,'Medical Examinations'!$A$2:$O$2336,10,FALSE())</f>
        <v>No</v>
      </c>
      <c r="G92" s="1" t="str">
        <f>VLOOKUP($A92,'Medical Examinations'!$A$2:$O$2336,11,FALSE())</f>
        <v>No</v>
      </c>
      <c r="H92" s="1">
        <f>VLOOKUP($A92,'Medical Examinations'!$A$2:$O$2336,13,FALSE())</f>
        <v>1</v>
      </c>
      <c r="I92" s="1" t="str">
        <f>VLOOKUP($A92,'Medical Examinations'!$A$2:$O$2336,12,FALSE())</f>
        <v>Yes</v>
      </c>
      <c r="J92" s="1" t="str">
        <f>VLOOKUP($A92,'Medical Examinations'!$A$2:$O$2336,14,FALSE())</f>
        <v>Obesity</v>
      </c>
      <c r="K92" s="1" t="str">
        <f>VLOOKUP($A92,'Medical Examinations'!$A$2:$O$2336,15,FALSE())</f>
        <v>Prediabetes</v>
      </c>
      <c r="L92" s="17">
        <f>VLOOKUP($A92,'Hospitalisation Details'!$A$2:$P$2344,15,FALSE())</f>
        <v>33820</v>
      </c>
      <c r="M92" s="18">
        <f>VLOOKUP($A92,'Hospitalisation Details'!$A$2:$P$2344,6,FALSE())</f>
        <v>40932.43</v>
      </c>
      <c r="N92" s="1" t="str">
        <f>VLOOKUP($A92,'Hospitalisation Details'!$A$2:$P$2344,12,FALSE())</f>
        <v>tier - 1</v>
      </c>
      <c r="O92" s="1" t="str">
        <f>VLOOKUP($A92,'Hospitalisation Details'!$A$2:$P$2344,13,FALSE())</f>
        <v>tier - 2</v>
      </c>
      <c r="P92" s="1" t="str">
        <f>VLOOKUP($A92,'Hospitalisation Details'!$A$2:$P$2344,14,FALSE())</f>
        <v>R1013</v>
      </c>
      <c r="Q92" s="1">
        <f>VLOOKUP($A92,'Hospitalisation Details'!$A$2:$P$2344,16,FALSE())</f>
        <v>30</v>
      </c>
    </row>
    <row r="93" spans="1:17" x14ac:dyDescent="0.35">
      <c r="A93" s="1" t="str">
        <f>'Customer Names'!A93</f>
        <v>Id92</v>
      </c>
      <c r="B93" s="1" t="str">
        <f>VLOOKUP($A93,'Customer Names'!$A$2:$E$2336,4,FALSE())</f>
        <v>Elyse M.</v>
      </c>
      <c r="C93" s="16">
        <f>VLOOKUP($A93,'Medical Examinations'!$A$2:$O$2336,2,FALSE())</f>
        <v>42.75</v>
      </c>
      <c r="D93" s="16">
        <f>VLOOKUP($A93,'Medical Examinations'!$A$2:$O$2336,3,FALSE())</f>
        <v>4.22</v>
      </c>
      <c r="E93" s="1" t="str">
        <f>VLOOKUP($A93,'Medical Examinations'!$A$2:$O$2336,9,FALSE())</f>
        <v>No</v>
      </c>
      <c r="F93" s="1" t="str">
        <f>VLOOKUP($A93,'Medical Examinations'!$A$2:$O$2336,10,FALSE())</f>
        <v>No</v>
      </c>
      <c r="G93" s="1" t="str">
        <f>VLOOKUP($A93,'Medical Examinations'!$A$2:$O$2336,11,FALSE())</f>
        <v>No</v>
      </c>
      <c r="H93" s="1">
        <f>VLOOKUP($A93,'Medical Examinations'!$A$2:$O$2336,13,FALSE())</f>
        <v>0</v>
      </c>
      <c r="I93" s="1" t="str">
        <f>VLOOKUP($A93,'Medical Examinations'!$A$2:$O$2336,12,FALSE())</f>
        <v>Yes</v>
      </c>
      <c r="J93" s="1" t="str">
        <f>VLOOKUP($A93,'Medical Examinations'!$A$2:$O$2336,14,FALSE())</f>
        <v>Obesity</v>
      </c>
      <c r="K93" s="1" t="str">
        <f>VLOOKUP($A93,'Medical Examinations'!$A$2:$O$2336,15,FALSE())</f>
        <v>Normal</v>
      </c>
      <c r="L93" s="17">
        <f>VLOOKUP($A93,'Hospitalisation Details'!$A$2:$P$2344,15,FALSE())</f>
        <v>36343</v>
      </c>
      <c r="M93" s="18">
        <f>VLOOKUP($A93,'Hospitalisation Details'!$A$2:$P$2344,6,FALSE())</f>
        <v>40904.199999999997</v>
      </c>
      <c r="N93" s="1" t="str">
        <f>VLOOKUP($A93,'Hospitalisation Details'!$A$2:$P$2344,12,FALSE())</f>
        <v>tier - 1</v>
      </c>
      <c r="O93" s="1" t="str">
        <f>VLOOKUP($A93,'Hospitalisation Details'!$A$2:$P$2344,13,FALSE())</f>
        <v>tier - 1</v>
      </c>
      <c r="P93" s="1" t="str">
        <f>VLOOKUP($A93,'Hospitalisation Details'!$A$2:$P$2344,14,FALSE())</f>
        <v>R1024</v>
      </c>
      <c r="Q93" s="1">
        <f>VLOOKUP($A93,'Hospitalisation Details'!$A$2:$P$2344,16,FALSE())</f>
        <v>23</v>
      </c>
    </row>
    <row r="94" spans="1:17" x14ac:dyDescent="0.35">
      <c r="A94" s="1" t="str">
        <f>'Customer Names'!A94</f>
        <v>Id93</v>
      </c>
      <c r="B94" s="1" t="str">
        <f>VLOOKUP($A94,'Customer Names'!$A$2:$E$2336,4,FALSE())</f>
        <v>Nicholas</v>
      </c>
      <c r="C94" s="16">
        <f>VLOOKUP($A94,'Medical Examinations'!$A$2:$O$2336,2,FALSE())</f>
        <v>50.58</v>
      </c>
      <c r="D94" s="16">
        <f>VLOOKUP($A94,'Medical Examinations'!$A$2:$O$2336,3,FALSE())</f>
        <v>5.12</v>
      </c>
      <c r="E94" s="1" t="str">
        <f>VLOOKUP($A94,'Medical Examinations'!$A$2:$O$2336,9,FALSE())</f>
        <v>No</v>
      </c>
      <c r="F94" s="1" t="str">
        <f>VLOOKUP($A94,'Medical Examinations'!$A$2:$O$2336,10,FALSE())</f>
        <v>No</v>
      </c>
      <c r="G94" s="1" t="str">
        <f>VLOOKUP($A94,'Medical Examinations'!$A$2:$O$2336,11,FALSE())</f>
        <v>No</v>
      </c>
      <c r="H94" s="1">
        <f>VLOOKUP($A94,'Medical Examinations'!$A$2:$O$2336,13,FALSE())</f>
        <v>2</v>
      </c>
      <c r="I94" s="1" t="str">
        <f>VLOOKUP($A94,'Medical Examinations'!$A$2:$O$2336,12,FALSE())</f>
        <v>Yes</v>
      </c>
      <c r="J94" s="1" t="str">
        <f>VLOOKUP($A94,'Medical Examinations'!$A$2:$O$2336,14,FALSE())</f>
        <v>Obesity</v>
      </c>
      <c r="K94" s="1" t="str">
        <f>VLOOKUP($A94,'Medical Examinations'!$A$2:$O$2336,15,FALSE())</f>
        <v>Normal</v>
      </c>
      <c r="L94" s="17">
        <f>VLOOKUP($A94,'Hospitalisation Details'!$A$2:$P$2344,15,FALSE())</f>
        <v>26460</v>
      </c>
      <c r="M94" s="18">
        <f>VLOOKUP($A94,'Hospitalisation Details'!$A$2:$P$2344,6,FALSE())</f>
        <v>40817.85</v>
      </c>
      <c r="N94" s="1" t="str">
        <f>VLOOKUP($A94,'Hospitalisation Details'!$A$2:$P$2344,12,FALSE())</f>
        <v>tier - 1</v>
      </c>
      <c r="O94" s="1" t="str">
        <f>VLOOKUP($A94,'Hospitalisation Details'!$A$2:$P$2344,13,FALSE())</f>
        <v>tier - 3</v>
      </c>
      <c r="P94" s="1" t="str">
        <f>VLOOKUP($A94,'Hospitalisation Details'!$A$2:$P$2344,14,FALSE())</f>
        <v>R1011</v>
      </c>
      <c r="Q94" s="1">
        <f>VLOOKUP($A94,'Hospitalisation Details'!$A$2:$P$2344,16,FALSE())</f>
        <v>50</v>
      </c>
    </row>
    <row r="95" spans="1:17" x14ac:dyDescent="0.35">
      <c r="A95" s="1" t="str">
        <f>'Customer Names'!A95</f>
        <v>Id94</v>
      </c>
      <c r="B95" s="1" t="str">
        <f>VLOOKUP($A95,'Customer Names'!$A$2:$E$2336,4,FALSE())</f>
        <v>David</v>
      </c>
      <c r="C95" s="16">
        <f>VLOOKUP($A95,'Medical Examinations'!$A$2:$O$2336,2,FALSE())</f>
        <v>30.495000000000001</v>
      </c>
      <c r="D95" s="16">
        <f>VLOOKUP($A95,'Medical Examinations'!$A$2:$O$2336,3,FALSE())</f>
        <v>4.57</v>
      </c>
      <c r="E95" s="1" t="str">
        <f>VLOOKUP($A95,'Medical Examinations'!$A$2:$O$2336,9,FALSE())</f>
        <v>Yes</v>
      </c>
      <c r="F95" s="1" t="str">
        <f>VLOOKUP($A95,'Medical Examinations'!$A$2:$O$2336,10,FALSE())</f>
        <v>No</v>
      </c>
      <c r="G95" s="1" t="str">
        <f>VLOOKUP($A95,'Medical Examinations'!$A$2:$O$2336,11,FALSE())</f>
        <v>No</v>
      </c>
      <c r="H95" s="1">
        <f>VLOOKUP($A95,'Medical Examinations'!$A$2:$O$2336,13,FALSE())</f>
        <v>0</v>
      </c>
      <c r="I95" s="1" t="str">
        <f>VLOOKUP($A95,'Medical Examinations'!$A$2:$O$2336,12,FALSE())</f>
        <v>Yes</v>
      </c>
      <c r="J95" s="1" t="str">
        <f>VLOOKUP($A95,'Medical Examinations'!$A$2:$O$2336,14,FALSE())</f>
        <v>Obesity</v>
      </c>
      <c r="K95" s="1" t="str">
        <f>VLOOKUP($A95,'Medical Examinations'!$A$2:$O$2336,15,FALSE())</f>
        <v>Normal</v>
      </c>
      <c r="L95" s="17">
        <f>VLOOKUP($A95,'Hospitalisation Details'!$A$2:$P$2344,15,FALSE())</f>
        <v>28120</v>
      </c>
      <c r="M95" s="18">
        <f>VLOOKUP($A95,'Hospitalisation Details'!$A$2:$P$2344,6,FALSE())</f>
        <v>40720.550000000003</v>
      </c>
      <c r="N95" s="1" t="str">
        <f>VLOOKUP($A95,'Hospitalisation Details'!$A$2:$P$2344,12,FALSE())</f>
        <v>tier - 1</v>
      </c>
      <c r="O95" s="1" t="str">
        <f>VLOOKUP($A95,'Hospitalisation Details'!$A$2:$P$2344,13,FALSE())</f>
        <v>tier - 3</v>
      </c>
      <c r="P95" s="1" t="str">
        <f>VLOOKUP($A95,'Hospitalisation Details'!$A$2:$P$2344,14,FALSE())</f>
        <v>R1012</v>
      </c>
      <c r="Q95" s="1">
        <f>VLOOKUP($A95,'Hospitalisation Details'!$A$2:$P$2344,16,FALSE())</f>
        <v>46</v>
      </c>
    </row>
    <row r="96" spans="1:17" x14ac:dyDescent="0.35">
      <c r="A96" s="1" t="str">
        <f>'Customer Names'!A96</f>
        <v>Id95</v>
      </c>
      <c r="B96" s="1" t="str">
        <f>VLOOKUP($A96,'Customer Names'!$A$2:$E$2336,4,FALSE())</f>
        <v>Natalie</v>
      </c>
      <c r="C96" s="16">
        <f>VLOOKUP($A96,'Medical Examinations'!$A$2:$O$2336,2,FALSE())</f>
        <v>48.31</v>
      </c>
      <c r="D96" s="16">
        <f>VLOOKUP($A96,'Medical Examinations'!$A$2:$O$2336,3,FALSE())</f>
        <v>9.58</v>
      </c>
      <c r="E96" s="1" t="str">
        <f>VLOOKUP($A96,'Medical Examinations'!$A$2:$O$2336,9,FALSE())</f>
        <v>Yes</v>
      </c>
      <c r="F96" s="1" t="str">
        <f>VLOOKUP($A96,'Medical Examinations'!$A$2:$O$2336,10,FALSE())</f>
        <v>No</v>
      </c>
      <c r="G96" s="1" t="str">
        <f>VLOOKUP($A96,'Medical Examinations'!$A$2:$O$2336,11,FALSE())</f>
        <v>No</v>
      </c>
      <c r="H96" s="1">
        <f>VLOOKUP($A96,'Medical Examinations'!$A$2:$O$2336,13,FALSE())</f>
        <v>2</v>
      </c>
      <c r="I96" s="1" t="str">
        <f>VLOOKUP($A96,'Medical Examinations'!$A$2:$O$2336,12,FALSE())</f>
        <v>Yes</v>
      </c>
      <c r="J96" s="1" t="str">
        <f>VLOOKUP($A96,'Medical Examinations'!$A$2:$O$2336,14,FALSE())</f>
        <v>Obesity</v>
      </c>
      <c r="K96" s="1" t="str">
        <f>VLOOKUP($A96,'Medical Examinations'!$A$2:$O$2336,15,FALSE())</f>
        <v>Diabetes</v>
      </c>
      <c r="L96" s="17">
        <f>VLOOKUP($A96,'Hospitalisation Details'!$A$2:$P$2344,15,FALSE())</f>
        <v>25836</v>
      </c>
      <c r="M96" s="18">
        <f>VLOOKUP($A96,'Hospitalisation Details'!$A$2:$P$2344,6,FALSE())</f>
        <v>40692.910000000003</v>
      </c>
      <c r="N96" s="1" t="str">
        <f>VLOOKUP($A96,'Hospitalisation Details'!$A$2:$P$2344,12,FALSE())</f>
        <v>tier - 1</v>
      </c>
      <c r="O96" s="1" t="str">
        <f>VLOOKUP($A96,'Hospitalisation Details'!$A$2:$P$2344,13,FALSE())</f>
        <v>tier - 1</v>
      </c>
      <c r="P96" s="1" t="str">
        <f>VLOOKUP($A96,'Hospitalisation Details'!$A$2:$P$2344,14,FALSE())</f>
        <v>R1011</v>
      </c>
      <c r="Q96" s="1">
        <f>VLOOKUP($A96,'Hospitalisation Details'!$A$2:$P$2344,16,FALSE())</f>
        <v>52</v>
      </c>
    </row>
    <row r="97" spans="1:17" x14ac:dyDescent="0.35">
      <c r="A97" s="1" t="str">
        <f>'Customer Names'!A97</f>
        <v>Id96</v>
      </c>
      <c r="B97" s="1" t="str">
        <f>VLOOKUP($A97,'Customer Names'!$A$2:$E$2336,4,FALSE())</f>
        <v>Thomas</v>
      </c>
      <c r="C97" s="16">
        <f>VLOOKUP($A97,'Medical Examinations'!$A$2:$O$2336,2,FALSE())</f>
        <v>48.99</v>
      </c>
      <c r="D97" s="16">
        <f>VLOOKUP($A97,'Medical Examinations'!$A$2:$O$2336,3,FALSE())</f>
        <v>9.7799999999999994</v>
      </c>
      <c r="E97" s="1" t="str">
        <f>VLOOKUP($A97,'Medical Examinations'!$A$2:$O$2336,9,FALSE())</f>
        <v>Yes</v>
      </c>
      <c r="F97" s="1" t="str">
        <f>VLOOKUP($A97,'Medical Examinations'!$A$2:$O$2336,10,FALSE())</f>
        <v>No</v>
      </c>
      <c r="G97" s="1" t="str">
        <f>VLOOKUP($A97,'Medical Examinations'!$A$2:$O$2336,11,FALSE())</f>
        <v>No</v>
      </c>
      <c r="H97" s="1">
        <f>VLOOKUP($A97,'Medical Examinations'!$A$2:$O$2336,13,FALSE())</f>
        <v>1</v>
      </c>
      <c r="I97" s="1" t="str">
        <f>VLOOKUP($A97,'Medical Examinations'!$A$2:$O$2336,12,FALSE())</f>
        <v>Yes</v>
      </c>
      <c r="J97" s="1" t="str">
        <f>VLOOKUP($A97,'Medical Examinations'!$A$2:$O$2336,14,FALSE())</f>
        <v>Obesity</v>
      </c>
      <c r="K97" s="1" t="str">
        <f>VLOOKUP($A97,'Medical Examinations'!$A$2:$O$2336,15,FALSE())</f>
        <v>Diabetes</v>
      </c>
      <c r="L97" s="17">
        <f>VLOOKUP($A97,'Hospitalisation Details'!$A$2:$P$2344,15,FALSE())</f>
        <v>27585</v>
      </c>
      <c r="M97" s="18">
        <f>VLOOKUP($A97,'Hospitalisation Details'!$A$2:$P$2344,6,FALSE())</f>
        <v>40590.550000000003</v>
      </c>
      <c r="N97" s="1" t="str">
        <f>VLOOKUP($A97,'Hospitalisation Details'!$A$2:$P$2344,12,FALSE())</f>
        <v>tier - 1</v>
      </c>
      <c r="O97" s="1" t="str">
        <f>VLOOKUP($A97,'Hospitalisation Details'!$A$2:$P$2344,13,FALSE())</f>
        <v>tier - 3</v>
      </c>
      <c r="P97" s="1" t="str">
        <f>VLOOKUP($A97,'Hospitalisation Details'!$A$2:$P$2344,14,FALSE())</f>
        <v>R1012</v>
      </c>
      <c r="Q97" s="1">
        <f>VLOOKUP($A97,'Hospitalisation Details'!$A$2:$P$2344,16,FALSE())</f>
        <v>47</v>
      </c>
    </row>
    <row r="98" spans="1:17" x14ac:dyDescent="0.35">
      <c r="A98" s="1" t="str">
        <f>'Customer Names'!A98</f>
        <v>Id97</v>
      </c>
      <c r="B98" s="1" t="str">
        <f>VLOOKUP($A98,'Customer Names'!$A$2:$E$2336,4,FALSE())</f>
        <v>Pamela J.</v>
      </c>
      <c r="C98" s="16">
        <f>VLOOKUP($A98,'Medical Examinations'!$A$2:$O$2336,2,FALSE())</f>
        <v>38.39</v>
      </c>
      <c r="D98" s="16">
        <f>VLOOKUP($A98,'Medical Examinations'!$A$2:$O$2336,3,FALSE())</f>
        <v>4.1100000000000003</v>
      </c>
      <c r="E98" s="1" t="str">
        <f>VLOOKUP($A98,'Medical Examinations'!$A$2:$O$2336,9,FALSE())</f>
        <v>Yes</v>
      </c>
      <c r="F98" s="1" t="str">
        <f>VLOOKUP($A98,'Medical Examinations'!$A$2:$O$2336,10,FALSE())</f>
        <v>No</v>
      </c>
      <c r="G98" s="1" t="str">
        <f>VLOOKUP($A98,'Medical Examinations'!$A$2:$O$2336,11,FALSE())</f>
        <v>No</v>
      </c>
      <c r="H98" s="1">
        <f>VLOOKUP($A98,'Medical Examinations'!$A$2:$O$2336,13,FALSE())</f>
        <v>0</v>
      </c>
      <c r="I98" s="1" t="str">
        <f>VLOOKUP($A98,'Medical Examinations'!$A$2:$O$2336,12,FALSE())</f>
        <v>Yes</v>
      </c>
      <c r="J98" s="1" t="str">
        <f>VLOOKUP($A98,'Medical Examinations'!$A$2:$O$2336,14,FALSE())</f>
        <v>Obesity</v>
      </c>
      <c r="K98" s="1" t="str">
        <f>VLOOKUP($A98,'Medical Examinations'!$A$2:$O$2336,15,FALSE())</f>
        <v>Normal</v>
      </c>
      <c r="L98" s="17">
        <f>VLOOKUP($A98,'Hospitalisation Details'!$A$2:$P$2344,15,FALSE())</f>
        <v>31354</v>
      </c>
      <c r="M98" s="18">
        <f>VLOOKUP($A98,'Hospitalisation Details'!$A$2:$P$2344,6,FALSE())</f>
        <v>40419.019999999997</v>
      </c>
      <c r="N98" s="1" t="str">
        <f>VLOOKUP($A98,'Hospitalisation Details'!$A$2:$P$2344,12,FALSE())</f>
        <v>tier - 1</v>
      </c>
      <c r="O98" s="1" t="str">
        <f>VLOOKUP($A98,'Hospitalisation Details'!$A$2:$P$2344,13,FALSE())</f>
        <v>tier - 2</v>
      </c>
      <c r="P98" s="1" t="str">
        <f>VLOOKUP($A98,'Hospitalisation Details'!$A$2:$P$2344,14,FALSE())</f>
        <v>R1013</v>
      </c>
      <c r="Q98" s="1">
        <f>VLOOKUP($A98,'Hospitalisation Details'!$A$2:$P$2344,16,FALSE())</f>
        <v>37</v>
      </c>
    </row>
    <row r="99" spans="1:17" x14ac:dyDescent="0.35">
      <c r="A99" s="1" t="str">
        <f>'Customer Names'!A99</f>
        <v>Id98</v>
      </c>
      <c r="B99" s="1" t="str">
        <f>VLOOKUP($A99,'Customer Names'!$A$2:$E$2336,4,FALSE())</f>
        <v>Jessica</v>
      </c>
      <c r="C99" s="16">
        <f>VLOOKUP($A99,'Medical Examinations'!$A$2:$O$2336,2,FALSE())</f>
        <v>44.34</v>
      </c>
      <c r="D99" s="16">
        <f>VLOOKUP($A99,'Medical Examinations'!$A$2:$O$2336,3,FALSE())</f>
        <v>4.0199999999999996</v>
      </c>
      <c r="E99" s="1" t="str">
        <f>VLOOKUP($A99,'Medical Examinations'!$A$2:$O$2336,9,FALSE())</f>
        <v>Yes</v>
      </c>
      <c r="F99" s="1" t="str">
        <f>VLOOKUP($A99,'Medical Examinations'!$A$2:$O$2336,10,FALSE())</f>
        <v>No</v>
      </c>
      <c r="G99" s="1" t="str">
        <f>VLOOKUP($A99,'Medical Examinations'!$A$2:$O$2336,11,FALSE())</f>
        <v>No</v>
      </c>
      <c r="H99" s="1">
        <f>VLOOKUP($A99,'Medical Examinations'!$A$2:$O$2336,13,FALSE())</f>
        <v>2</v>
      </c>
      <c r="I99" s="1" t="str">
        <f>VLOOKUP($A99,'Medical Examinations'!$A$2:$O$2336,12,FALSE())</f>
        <v>Yes</v>
      </c>
      <c r="J99" s="1" t="str">
        <f>VLOOKUP($A99,'Medical Examinations'!$A$2:$O$2336,14,FALSE())</f>
        <v>Obesity</v>
      </c>
      <c r="K99" s="1" t="str">
        <f>VLOOKUP($A99,'Medical Examinations'!$A$2:$O$2336,15,FALSE())</f>
        <v>Normal</v>
      </c>
      <c r="L99" s="17">
        <f>VLOOKUP($A99,'Hospitalisation Details'!$A$2:$P$2344,15,FALSE())</f>
        <v>24331</v>
      </c>
      <c r="M99" s="18">
        <f>VLOOKUP($A99,'Hospitalisation Details'!$A$2:$P$2344,6,FALSE())</f>
        <v>40373.74</v>
      </c>
      <c r="N99" s="1" t="str">
        <f>VLOOKUP($A99,'Hospitalisation Details'!$A$2:$P$2344,12,FALSE())</f>
        <v>tier - 1</v>
      </c>
      <c r="O99" s="1" t="str">
        <f>VLOOKUP($A99,'Hospitalisation Details'!$A$2:$P$2344,13,FALSE())</f>
        <v>tier - 3</v>
      </c>
      <c r="P99" s="1" t="str">
        <f>VLOOKUP($A99,'Hospitalisation Details'!$A$2:$P$2344,14,FALSE())</f>
        <v>R1011</v>
      </c>
      <c r="Q99" s="1">
        <f>VLOOKUP($A99,'Hospitalisation Details'!$A$2:$P$2344,16,FALSE())</f>
        <v>56</v>
      </c>
    </row>
    <row r="100" spans="1:17" x14ac:dyDescent="0.35">
      <c r="A100" s="1" t="str">
        <f>'Customer Names'!A100</f>
        <v>Id99</v>
      </c>
      <c r="B100" s="1" t="str">
        <f>VLOOKUP($A100,'Customer Names'!$A$2:$E$2336,4,FALSE())</f>
        <v>Ron N</v>
      </c>
      <c r="C100" s="16">
        <f>VLOOKUP($A100,'Medical Examinations'!$A$2:$O$2336,2,FALSE())</f>
        <v>41.51</v>
      </c>
      <c r="D100" s="16">
        <f>VLOOKUP($A100,'Medical Examinations'!$A$2:$O$2336,3,FALSE())</f>
        <v>6.92</v>
      </c>
      <c r="E100" s="1" t="str">
        <f>VLOOKUP($A100,'Medical Examinations'!$A$2:$O$2336,9,FALSE())</f>
        <v>No</v>
      </c>
      <c r="F100" s="1" t="str">
        <f>VLOOKUP($A100,'Medical Examinations'!$A$2:$O$2336,10,FALSE())</f>
        <v>No</v>
      </c>
      <c r="G100" s="1" t="str">
        <f>VLOOKUP($A100,'Medical Examinations'!$A$2:$O$2336,11,FALSE())</f>
        <v>No</v>
      </c>
      <c r="H100" s="1">
        <f>VLOOKUP($A100,'Medical Examinations'!$A$2:$O$2336,13,FALSE())</f>
        <v>0</v>
      </c>
      <c r="I100" s="1" t="str">
        <f>VLOOKUP($A100,'Medical Examinations'!$A$2:$O$2336,12,FALSE())</f>
        <v>Yes</v>
      </c>
      <c r="J100" s="1" t="str">
        <f>VLOOKUP($A100,'Medical Examinations'!$A$2:$O$2336,14,FALSE())</f>
        <v>Obesity</v>
      </c>
      <c r="K100" s="1" t="str">
        <f>VLOOKUP($A100,'Medical Examinations'!$A$2:$O$2336,15,FALSE())</f>
        <v>Diabetes</v>
      </c>
      <c r="L100" s="17">
        <f>VLOOKUP($A100,'Hospitalisation Details'!$A$2:$P$2344,15,FALSE())</f>
        <v>22893</v>
      </c>
      <c r="M100" s="18">
        <f>VLOOKUP($A100,'Hospitalisation Details'!$A$2:$P$2344,6,FALSE())</f>
        <v>40309.93</v>
      </c>
      <c r="N100" s="1" t="str">
        <f>VLOOKUP($A100,'Hospitalisation Details'!$A$2:$P$2344,12,FALSE())</f>
        <v>tier - 1</v>
      </c>
      <c r="O100" s="1" t="str">
        <f>VLOOKUP($A100,'Hospitalisation Details'!$A$2:$P$2344,13,FALSE())</f>
        <v>tier - 3</v>
      </c>
      <c r="P100" s="1" t="str">
        <f>VLOOKUP($A100,'Hospitalisation Details'!$A$2:$P$2344,14,FALSE())</f>
        <v>R1011</v>
      </c>
      <c r="Q100" s="1">
        <f>VLOOKUP($A100,'Hospitalisation Details'!$A$2:$P$2344,16,FALSE())</f>
        <v>60</v>
      </c>
    </row>
    <row r="101" spans="1:17" x14ac:dyDescent="0.35">
      <c r="A101" s="1" t="str">
        <f>'Customer Names'!A101</f>
        <v>Id100</v>
      </c>
      <c r="B101" s="1" t="str">
        <f>VLOOKUP($A101,'Customer Names'!$A$2:$E$2336,4,FALSE())</f>
        <v>Daniel</v>
      </c>
      <c r="C101" s="16">
        <f>VLOOKUP($A101,'Medical Examinations'!$A$2:$O$2336,2,FALSE())</f>
        <v>48.2</v>
      </c>
      <c r="D101" s="16">
        <f>VLOOKUP($A101,'Medical Examinations'!$A$2:$O$2336,3,FALSE())</f>
        <v>4.84</v>
      </c>
      <c r="E101" s="1" t="str">
        <f>VLOOKUP($A101,'Medical Examinations'!$A$2:$O$2336,9,FALSE())</f>
        <v>No</v>
      </c>
      <c r="F101" s="1" t="str">
        <f>VLOOKUP($A101,'Medical Examinations'!$A$2:$O$2336,10,FALSE())</f>
        <v>No</v>
      </c>
      <c r="G101" s="1" t="str">
        <f>VLOOKUP($A101,'Medical Examinations'!$A$2:$O$2336,11,FALSE())</f>
        <v>No</v>
      </c>
      <c r="H101" s="1">
        <f>VLOOKUP($A101,'Medical Examinations'!$A$2:$O$2336,13,FALSE())</f>
        <v>0</v>
      </c>
      <c r="I101" s="1" t="str">
        <f>VLOOKUP($A101,'Medical Examinations'!$A$2:$O$2336,12,FALSE())</f>
        <v>Yes</v>
      </c>
      <c r="J101" s="1" t="str">
        <f>VLOOKUP($A101,'Medical Examinations'!$A$2:$O$2336,14,FALSE())</f>
        <v>Obesity</v>
      </c>
      <c r="K101" s="1" t="str">
        <f>VLOOKUP($A101,'Medical Examinations'!$A$2:$O$2336,15,FALSE())</f>
        <v>Normal</v>
      </c>
      <c r="L101" s="17">
        <f>VLOOKUP($A101,'Hospitalisation Details'!$A$2:$P$2344,15,FALSE())</f>
        <v>28303</v>
      </c>
      <c r="M101" s="18">
        <f>VLOOKUP($A101,'Hospitalisation Details'!$A$2:$P$2344,6,FALSE())</f>
        <v>40284.379999999997</v>
      </c>
      <c r="N101" s="1" t="str">
        <f>VLOOKUP($A101,'Hospitalisation Details'!$A$2:$P$2344,12,FALSE())</f>
        <v>tier - 1</v>
      </c>
      <c r="O101" s="1" t="str">
        <f>VLOOKUP($A101,'Hospitalisation Details'!$A$2:$P$2344,13,FALSE())</f>
        <v>tier - 3</v>
      </c>
      <c r="P101" s="1" t="str">
        <f>VLOOKUP($A101,'Hospitalisation Details'!$A$2:$P$2344,14,FALSE())</f>
        <v>R1012</v>
      </c>
      <c r="Q101" s="1">
        <f>VLOOKUP($A101,'Hospitalisation Details'!$A$2:$P$2344,16,FALSE())</f>
        <v>45</v>
      </c>
    </row>
    <row r="102" spans="1:17" x14ac:dyDescent="0.35">
      <c r="A102" s="1" t="str">
        <f>'Customer Names'!A102</f>
        <v>Id101</v>
      </c>
      <c r="B102" s="1" t="str">
        <f>VLOOKUP($A102,'Customer Names'!$A$2:$E$2336,4,FALSE())</f>
        <v>Brian</v>
      </c>
      <c r="C102" s="16">
        <f>VLOOKUP($A102,'Medical Examinations'!$A$2:$O$2336,2,FALSE())</f>
        <v>35.75</v>
      </c>
      <c r="D102" s="16">
        <f>VLOOKUP($A102,'Medical Examinations'!$A$2:$O$2336,3,FALSE())</f>
        <v>8</v>
      </c>
      <c r="E102" s="1" t="str">
        <f>VLOOKUP($A102,'Medical Examinations'!$A$2:$O$2336,9,FALSE())</f>
        <v>Yes</v>
      </c>
      <c r="F102" s="1" t="str">
        <f>VLOOKUP($A102,'Medical Examinations'!$A$2:$O$2336,10,FALSE())</f>
        <v>No</v>
      </c>
      <c r="G102" s="1" t="str">
        <f>VLOOKUP($A102,'Medical Examinations'!$A$2:$O$2336,11,FALSE())</f>
        <v>No</v>
      </c>
      <c r="H102" s="1">
        <f>VLOOKUP($A102,'Medical Examinations'!$A$2:$O$2336,13,FALSE())</f>
        <v>0</v>
      </c>
      <c r="I102" s="1" t="str">
        <f>VLOOKUP($A102,'Medical Examinations'!$A$2:$O$2336,12,FALSE())</f>
        <v>Yes</v>
      </c>
      <c r="J102" s="1" t="str">
        <f>VLOOKUP($A102,'Medical Examinations'!$A$2:$O$2336,14,FALSE())</f>
        <v>Obesity</v>
      </c>
      <c r="K102" s="1" t="str">
        <f>VLOOKUP($A102,'Medical Examinations'!$A$2:$O$2336,15,FALSE())</f>
        <v>Diabetes</v>
      </c>
      <c r="L102" s="17">
        <f>VLOOKUP($A102,'Hospitalisation Details'!$A$2:$P$2344,15,FALSE())</f>
        <v>29863</v>
      </c>
      <c r="M102" s="18">
        <f>VLOOKUP($A102,'Hospitalisation Details'!$A$2:$P$2344,6,FALSE())</f>
        <v>40273.65</v>
      </c>
      <c r="N102" s="1" t="str">
        <f>VLOOKUP($A102,'Hospitalisation Details'!$A$2:$P$2344,12,FALSE())</f>
        <v>tier - 1</v>
      </c>
      <c r="O102" s="1" t="str">
        <f>VLOOKUP($A102,'Hospitalisation Details'!$A$2:$P$2344,13,FALSE())</f>
        <v>tier - 3</v>
      </c>
      <c r="P102" s="1" t="str">
        <f>VLOOKUP($A102,'Hospitalisation Details'!$A$2:$P$2344,14,FALSE())</f>
        <v>R1013</v>
      </c>
      <c r="Q102" s="1">
        <f>VLOOKUP($A102,'Hospitalisation Details'!$A$2:$P$2344,16,FALSE())</f>
        <v>41</v>
      </c>
    </row>
    <row r="103" spans="1:17" x14ac:dyDescent="0.35">
      <c r="A103" s="1" t="str">
        <f>'Customer Names'!A103</f>
        <v>Id102</v>
      </c>
      <c r="B103" s="1" t="str">
        <f>VLOOKUP($A103,'Customer Names'!$A$2:$E$2336,4,FALSE())</f>
        <v>Sari</v>
      </c>
      <c r="C103" s="16">
        <f>VLOOKUP($A103,'Medical Examinations'!$A$2:$O$2336,2,FALSE())</f>
        <v>53.81</v>
      </c>
      <c r="D103" s="16">
        <f>VLOOKUP($A103,'Medical Examinations'!$A$2:$O$2336,3,FALSE())</f>
        <v>8.77</v>
      </c>
      <c r="E103" s="1" t="str">
        <f>VLOOKUP($A103,'Medical Examinations'!$A$2:$O$2336,9,FALSE())</f>
        <v>Yes</v>
      </c>
      <c r="F103" s="1" t="str">
        <f>VLOOKUP($A103,'Medical Examinations'!$A$2:$O$2336,10,FALSE())</f>
        <v>No</v>
      </c>
      <c r="G103" s="1" t="str">
        <f>VLOOKUP($A103,'Medical Examinations'!$A$2:$O$2336,11,FALSE())</f>
        <v>No</v>
      </c>
      <c r="H103" s="1">
        <f>VLOOKUP($A103,'Medical Examinations'!$A$2:$O$2336,13,FALSE())</f>
        <v>0</v>
      </c>
      <c r="I103" s="1" t="str">
        <f>VLOOKUP($A103,'Medical Examinations'!$A$2:$O$2336,12,FALSE())</f>
        <v>Yes</v>
      </c>
      <c r="J103" s="1" t="str">
        <f>VLOOKUP($A103,'Medical Examinations'!$A$2:$O$2336,14,FALSE())</f>
        <v>Obesity</v>
      </c>
      <c r="K103" s="1" t="str">
        <f>VLOOKUP($A103,'Medical Examinations'!$A$2:$O$2336,15,FALSE())</f>
        <v>Diabetes</v>
      </c>
      <c r="L103" s="17">
        <f>VLOOKUP($A103,'Hospitalisation Details'!$A$2:$P$2344,15,FALSE())</f>
        <v>29795</v>
      </c>
      <c r="M103" s="18">
        <f>VLOOKUP($A103,'Hospitalisation Details'!$A$2:$P$2344,6,FALSE())</f>
        <v>40208.559999999998</v>
      </c>
      <c r="N103" s="1" t="str">
        <f>VLOOKUP($A103,'Hospitalisation Details'!$A$2:$P$2344,12,FALSE())</f>
        <v>tier - 1</v>
      </c>
      <c r="O103" s="1" t="str">
        <f>VLOOKUP($A103,'Hospitalisation Details'!$A$2:$P$2344,13,FALSE())</f>
        <v>tier - 2</v>
      </c>
      <c r="P103" s="1" t="str">
        <f>VLOOKUP($A103,'Hospitalisation Details'!$A$2:$P$2344,14,FALSE())</f>
        <v>R1011</v>
      </c>
      <c r="Q103" s="1">
        <f>VLOOKUP($A103,'Hospitalisation Details'!$A$2:$P$2344,16,FALSE())</f>
        <v>41</v>
      </c>
    </row>
    <row r="104" spans="1:17" x14ac:dyDescent="0.35">
      <c r="A104" s="1" t="str">
        <f>'Customer Names'!A104</f>
        <v>Id103</v>
      </c>
      <c r="B104" s="1" t="str">
        <f>VLOOKUP($A104,'Customer Names'!$A$2:$E$2336,4,FALSE())</f>
        <v>Robert M.</v>
      </c>
      <c r="C104" s="16">
        <f>VLOOKUP($A104,'Medical Examinations'!$A$2:$O$2336,2,FALSE())</f>
        <v>49.48</v>
      </c>
      <c r="D104" s="16">
        <f>VLOOKUP($A104,'Medical Examinations'!$A$2:$O$2336,3,FALSE())</f>
        <v>4.96</v>
      </c>
      <c r="E104" s="1" t="str">
        <f>VLOOKUP($A104,'Medical Examinations'!$A$2:$O$2336,9,FALSE())</f>
        <v>No</v>
      </c>
      <c r="F104" s="1" t="str">
        <f>VLOOKUP($A104,'Medical Examinations'!$A$2:$O$2336,10,FALSE())</f>
        <v>No</v>
      </c>
      <c r="G104" s="1" t="str">
        <f>VLOOKUP($A104,'Medical Examinations'!$A$2:$O$2336,11,FALSE())</f>
        <v>Yes</v>
      </c>
      <c r="H104" s="1">
        <f>VLOOKUP($A104,'Medical Examinations'!$A$2:$O$2336,13,FALSE())</f>
        <v>1</v>
      </c>
      <c r="I104" s="1" t="str">
        <f>VLOOKUP($A104,'Medical Examinations'!$A$2:$O$2336,12,FALSE())</f>
        <v>Yes</v>
      </c>
      <c r="J104" s="1" t="str">
        <f>VLOOKUP($A104,'Medical Examinations'!$A$2:$O$2336,14,FALSE())</f>
        <v>Obesity</v>
      </c>
      <c r="K104" s="1" t="str">
        <f>VLOOKUP($A104,'Medical Examinations'!$A$2:$O$2336,15,FALSE())</f>
        <v>Normal</v>
      </c>
      <c r="L104" s="17">
        <f>VLOOKUP($A104,'Hospitalisation Details'!$A$2:$P$2344,15,FALSE())</f>
        <v>29085</v>
      </c>
      <c r="M104" s="18">
        <f>VLOOKUP($A104,'Hospitalisation Details'!$A$2:$P$2344,6,FALSE())</f>
        <v>40204.83</v>
      </c>
      <c r="N104" s="1" t="str">
        <f>VLOOKUP($A104,'Hospitalisation Details'!$A$2:$P$2344,12,FALSE())</f>
        <v>tier - 1</v>
      </c>
      <c r="O104" s="1" t="str">
        <f>VLOOKUP($A104,'Hospitalisation Details'!$A$2:$P$2344,13,FALSE())</f>
        <v>tier - 3</v>
      </c>
      <c r="P104" s="1" t="str">
        <f>VLOOKUP($A104,'Hospitalisation Details'!$A$2:$P$2344,14,FALSE())</f>
        <v>R1012</v>
      </c>
      <c r="Q104" s="1">
        <f>VLOOKUP($A104,'Hospitalisation Details'!$A$2:$P$2344,16,FALSE())</f>
        <v>43</v>
      </c>
    </row>
    <row r="105" spans="1:17" x14ac:dyDescent="0.35">
      <c r="A105" s="1" t="str">
        <f>'Customer Names'!A105</f>
        <v>Id104</v>
      </c>
      <c r="B105" s="1" t="str">
        <f>VLOOKUP($A105,'Customer Names'!$A$2:$E$2336,4,FALSE())</f>
        <v>Ricardo</v>
      </c>
      <c r="C105" s="16">
        <f>VLOOKUP($A105,'Medical Examinations'!$A$2:$O$2336,2,FALSE())</f>
        <v>34.1</v>
      </c>
      <c r="D105" s="16">
        <f>VLOOKUP($A105,'Medical Examinations'!$A$2:$O$2336,3,FALSE())</f>
        <v>4.43</v>
      </c>
      <c r="E105" s="1" t="str">
        <f>VLOOKUP($A105,'Medical Examinations'!$A$2:$O$2336,9,FALSE())</f>
        <v>Yes</v>
      </c>
      <c r="F105" s="1" t="str">
        <f>VLOOKUP($A105,'Medical Examinations'!$A$2:$O$2336,10,FALSE())</f>
        <v>No</v>
      </c>
      <c r="G105" s="1" t="str">
        <f>VLOOKUP($A105,'Medical Examinations'!$A$2:$O$2336,11,FALSE())</f>
        <v>No</v>
      </c>
      <c r="H105" s="1">
        <f>VLOOKUP($A105,'Medical Examinations'!$A$2:$O$2336,13,FALSE())</f>
        <v>0</v>
      </c>
      <c r="I105" s="1" t="str">
        <f>VLOOKUP($A105,'Medical Examinations'!$A$2:$O$2336,12,FALSE())</f>
        <v>Yes</v>
      </c>
      <c r="J105" s="1" t="str">
        <f>VLOOKUP($A105,'Medical Examinations'!$A$2:$O$2336,14,FALSE())</f>
        <v>Obesity</v>
      </c>
      <c r="K105" s="1" t="str">
        <f>VLOOKUP($A105,'Medical Examinations'!$A$2:$O$2336,15,FALSE())</f>
        <v>Normal</v>
      </c>
      <c r="L105" s="17">
        <f>VLOOKUP($A105,'Hospitalisation Details'!$A$2:$P$2344,15,FALSE())</f>
        <v>31341</v>
      </c>
      <c r="M105" s="18">
        <f>VLOOKUP($A105,'Hospitalisation Details'!$A$2:$P$2344,6,FALSE())</f>
        <v>40182.25</v>
      </c>
      <c r="N105" s="1" t="str">
        <f>VLOOKUP($A105,'Hospitalisation Details'!$A$2:$P$2344,12,FALSE())</f>
        <v>tier - 1</v>
      </c>
      <c r="O105" s="1" t="str">
        <f>VLOOKUP($A105,'Hospitalisation Details'!$A$2:$P$2344,13,FALSE())</f>
        <v>tier - 2</v>
      </c>
      <c r="P105" s="1" t="str">
        <f>VLOOKUP($A105,'Hospitalisation Details'!$A$2:$P$2344,14,FALSE())</f>
        <v>R1011</v>
      </c>
      <c r="Q105" s="1">
        <f>VLOOKUP($A105,'Hospitalisation Details'!$A$2:$P$2344,16,FALSE())</f>
        <v>37</v>
      </c>
    </row>
    <row r="106" spans="1:17" x14ac:dyDescent="0.35">
      <c r="A106" s="1" t="str">
        <f>'Customer Names'!A106</f>
        <v>Id105</v>
      </c>
      <c r="B106" s="1" t="str">
        <f>VLOOKUP($A106,'Customer Names'!$A$2:$E$2336,4,FALSE())</f>
        <v>Gedion</v>
      </c>
      <c r="C106" s="16">
        <f>VLOOKUP($A106,'Medical Examinations'!$A$2:$O$2336,2,FALSE())</f>
        <v>35.299999999999997</v>
      </c>
      <c r="D106" s="16">
        <f>VLOOKUP($A106,'Medical Examinations'!$A$2:$O$2336,3,FALSE())</f>
        <v>5.82</v>
      </c>
      <c r="E106" s="1" t="str">
        <f>VLOOKUP($A106,'Medical Examinations'!$A$2:$O$2336,9,FALSE())</f>
        <v>Yes</v>
      </c>
      <c r="F106" s="1" t="str">
        <f>VLOOKUP($A106,'Medical Examinations'!$A$2:$O$2336,10,FALSE())</f>
        <v>No</v>
      </c>
      <c r="G106" s="1" t="str">
        <f>VLOOKUP($A106,'Medical Examinations'!$A$2:$O$2336,11,FALSE())</f>
        <v>Yes</v>
      </c>
      <c r="H106" s="1">
        <f>VLOOKUP($A106,'Medical Examinations'!$A$2:$O$2336,13,FALSE())</f>
        <v>1</v>
      </c>
      <c r="I106" s="1" t="str">
        <f>VLOOKUP($A106,'Medical Examinations'!$A$2:$O$2336,12,FALSE())</f>
        <v>Yes</v>
      </c>
      <c r="J106" s="1" t="str">
        <f>VLOOKUP($A106,'Medical Examinations'!$A$2:$O$2336,14,FALSE())</f>
        <v>Obesity</v>
      </c>
      <c r="K106" s="1" t="str">
        <f>VLOOKUP($A106,'Medical Examinations'!$A$2:$O$2336,15,FALSE())</f>
        <v>Prediabetes</v>
      </c>
      <c r="L106" s="17">
        <f>VLOOKUP($A106,'Hospitalisation Details'!$A$2:$P$2344,15,FALSE())</f>
        <v>30603</v>
      </c>
      <c r="M106" s="18">
        <f>VLOOKUP($A106,'Hospitalisation Details'!$A$2:$P$2344,6,FALSE())</f>
        <v>40103.89</v>
      </c>
      <c r="N106" s="1" t="str">
        <f>VLOOKUP($A106,'Hospitalisation Details'!$A$2:$P$2344,12,FALSE())</f>
        <v>tier - 1</v>
      </c>
      <c r="O106" s="1" t="str">
        <f>VLOOKUP($A106,'Hospitalisation Details'!$A$2:$P$2344,13,FALSE())</f>
        <v>tier - 2</v>
      </c>
      <c r="P106" s="1" t="str">
        <f>VLOOKUP($A106,'Hospitalisation Details'!$A$2:$P$2344,14,FALSE())</f>
        <v>R1011</v>
      </c>
      <c r="Q106" s="1">
        <f>VLOOKUP($A106,'Hospitalisation Details'!$A$2:$P$2344,16,FALSE())</f>
        <v>39</v>
      </c>
    </row>
    <row r="107" spans="1:17" x14ac:dyDescent="0.35">
      <c r="A107" s="1" t="str">
        <f>'Customer Names'!A107</f>
        <v>Id106</v>
      </c>
      <c r="B107" s="1" t="str">
        <f>VLOOKUP($A107,'Customer Names'!$A$2:$E$2336,4,FALSE())</f>
        <v>Mark</v>
      </c>
      <c r="C107" s="16">
        <f>VLOOKUP($A107,'Medical Examinations'!$A$2:$O$2336,2,FALSE())</f>
        <v>43.83</v>
      </c>
      <c r="D107" s="16">
        <f>VLOOKUP($A107,'Medical Examinations'!$A$2:$O$2336,3,FALSE())</f>
        <v>6.03</v>
      </c>
      <c r="E107" s="1" t="str">
        <f>VLOOKUP($A107,'Medical Examinations'!$A$2:$O$2336,9,FALSE())</f>
        <v>Yes</v>
      </c>
      <c r="F107" s="1" t="str">
        <f>VLOOKUP($A107,'Medical Examinations'!$A$2:$O$2336,10,FALSE())</f>
        <v>No</v>
      </c>
      <c r="G107" s="1" t="str">
        <f>VLOOKUP($A107,'Medical Examinations'!$A$2:$O$2336,11,FALSE())</f>
        <v>No</v>
      </c>
      <c r="H107" s="1">
        <f>VLOOKUP($A107,'Medical Examinations'!$A$2:$O$2336,13,FALSE())</f>
        <v>2</v>
      </c>
      <c r="I107" s="1" t="str">
        <f>VLOOKUP($A107,'Medical Examinations'!$A$2:$O$2336,12,FALSE())</f>
        <v>Yes</v>
      </c>
      <c r="J107" s="1" t="str">
        <f>VLOOKUP($A107,'Medical Examinations'!$A$2:$O$2336,14,FALSE())</f>
        <v>Obesity</v>
      </c>
      <c r="K107" s="1" t="str">
        <f>VLOOKUP($A107,'Medical Examinations'!$A$2:$O$2336,15,FALSE())</f>
        <v>Prediabetes</v>
      </c>
      <c r="L107" s="17">
        <f>VLOOKUP($A107,'Hospitalisation Details'!$A$2:$P$2344,15,FALSE())</f>
        <v>24331</v>
      </c>
      <c r="M107" s="18">
        <f>VLOOKUP($A107,'Hospitalisation Details'!$A$2:$P$2344,6,FALSE())</f>
        <v>40069.440000000002</v>
      </c>
      <c r="N107" s="1" t="str">
        <f>VLOOKUP($A107,'Hospitalisation Details'!$A$2:$P$2344,12,FALSE())</f>
        <v>tier - 1</v>
      </c>
      <c r="O107" s="1" t="str">
        <f>VLOOKUP($A107,'Hospitalisation Details'!$A$2:$P$2344,13,FALSE())</f>
        <v>tier - 3</v>
      </c>
      <c r="P107" s="1" t="str">
        <f>VLOOKUP($A107,'Hospitalisation Details'!$A$2:$P$2344,14,FALSE())</f>
        <v>R1011</v>
      </c>
      <c r="Q107" s="1">
        <f>VLOOKUP($A107,'Hospitalisation Details'!$A$2:$P$2344,16,FALSE())</f>
        <v>56</v>
      </c>
    </row>
    <row r="108" spans="1:17" x14ac:dyDescent="0.35">
      <c r="A108" s="1" t="str">
        <f>'Customer Names'!A108</f>
        <v>Id107</v>
      </c>
      <c r="B108" s="1" t="str">
        <f>VLOOKUP($A108,'Customer Names'!$A$2:$E$2336,4,FALSE())</f>
        <v>Gamini P.</v>
      </c>
      <c r="C108" s="16">
        <f>VLOOKUP($A108,'Medical Examinations'!$A$2:$O$2336,2,FALSE())</f>
        <v>50.07</v>
      </c>
      <c r="D108" s="16">
        <f>VLOOKUP($A108,'Medical Examinations'!$A$2:$O$2336,3,FALSE())</f>
        <v>9.27</v>
      </c>
      <c r="E108" s="1" t="str">
        <f>VLOOKUP($A108,'Medical Examinations'!$A$2:$O$2336,9,FALSE())</f>
        <v>No</v>
      </c>
      <c r="F108" s="1" t="str">
        <f>VLOOKUP($A108,'Medical Examinations'!$A$2:$O$2336,10,FALSE())</f>
        <v>No</v>
      </c>
      <c r="G108" s="1" t="str">
        <f>VLOOKUP($A108,'Medical Examinations'!$A$2:$O$2336,11,FALSE())</f>
        <v>No</v>
      </c>
      <c r="H108" s="1">
        <f>VLOOKUP($A108,'Medical Examinations'!$A$2:$O$2336,13,FALSE())</f>
        <v>0</v>
      </c>
      <c r="I108" s="1" t="str">
        <f>VLOOKUP($A108,'Medical Examinations'!$A$2:$O$2336,12,FALSE())</f>
        <v>Yes</v>
      </c>
      <c r="J108" s="1" t="str">
        <f>VLOOKUP($A108,'Medical Examinations'!$A$2:$O$2336,14,FALSE())</f>
        <v>Obesity</v>
      </c>
      <c r="K108" s="1" t="str">
        <f>VLOOKUP($A108,'Medical Examinations'!$A$2:$O$2336,15,FALSE())</f>
        <v>Diabetes</v>
      </c>
      <c r="L108" s="17">
        <f>VLOOKUP($A108,'Hospitalisation Details'!$A$2:$P$2344,15,FALSE())</f>
        <v>28844</v>
      </c>
      <c r="M108" s="18">
        <f>VLOOKUP($A108,'Hospitalisation Details'!$A$2:$P$2344,6,FALSE())</f>
        <v>40054.730000000003</v>
      </c>
      <c r="N108" s="1" t="str">
        <f>VLOOKUP($A108,'Hospitalisation Details'!$A$2:$P$2344,12,FALSE())</f>
        <v>tier - 1</v>
      </c>
      <c r="O108" s="1" t="str">
        <f>VLOOKUP($A108,'Hospitalisation Details'!$A$2:$P$2344,13,FALSE())</f>
        <v>tier - 3</v>
      </c>
      <c r="P108" s="1" t="str">
        <f>VLOOKUP($A108,'Hospitalisation Details'!$A$2:$P$2344,14,FALSE())</f>
        <v>R1011</v>
      </c>
      <c r="Q108" s="1">
        <f>VLOOKUP($A108,'Hospitalisation Details'!$A$2:$P$2344,16,FALSE())</f>
        <v>44</v>
      </c>
    </row>
    <row r="109" spans="1:17" x14ac:dyDescent="0.35">
      <c r="A109" s="1" t="str">
        <f>'Customer Names'!A109</f>
        <v>Id108</v>
      </c>
      <c r="B109" s="1" t="str">
        <f>VLOOKUP($A109,'Customer Names'!$A$2:$E$2336,4,FALSE())</f>
        <v>Emily J</v>
      </c>
      <c r="C109" s="16">
        <f>VLOOKUP($A109,'Medical Examinations'!$A$2:$O$2336,2,FALSE())</f>
        <v>32.774999999999999</v>
      </c>
      <c r="D109" s="16">
        <f>VLOOKUP($A109,'Medical Examinations'!$A$2:$O$2336,3,FALSE())</f>
        <v>5.53</v>
      </c>
      <c r="E109" s="1" t="str">
        <f>VLOOKUP($A109,'Medical Examinations'!$A$2:$O$2336,9,FALSE())</f>
        <v>No</v>
      </c>
      <c r="F109" s="1" t="str">
        <f>VLOOKUP($A109,'Medical Examinations'!$A$2:$O$2336,10,FALSE())</f>
        <v>No</v>
      </c>
      <c r="G109" s="1" t="str">
        <f>VLOOKUP($A109,'Medical Examinations'!$A$2:$O$2336,11,FALSE())</f>
        <v>No</v>
      </c>
      <c r="H109" s="1">
        <f>VLOOKUP($A109,'Medical Examinations'!$A$2:$O$2336,13,FALSE())</f>
        <v>0</v>
      </c>
      <c r="I109" s="1" t="str">
        <f>VLOOKUP($A109,'Medical Examinations'!$A$2:$O$2336,12,FALSE())</f>
        <v>Yes</v>
      </c>
      <c r="J109" s="1" t="str">
        <f>VLOOKUP($A109,'Medical Examinations'!$A$2:$O$2336,14,FALSE())</f>
        <v>Obesity</v>
      </c>
      <c r="K109" s="1" t="str">
        <f>VLOOKUP($A109,'Medical Examinations'!$A$2:$O$2336,15,FALSE())</f>
        <v>Normal</v>
      </c>
      <c r="L109" s="17">
        <f>VLOOKUP($A109,'Hospitalisation Details'!$A$2:$P$2344,15,FALSE())</f>
        <v>30310</v>
      </c>
      <c r="M109" s="18">
        <f>VLOOKUP($A109,'Hospitalisation Details'!$A$2:$P$2344,6,FALSE())</f>
        <v>40003.33</v>
      </c>
      <c r="N109" s="1" t="str">
        <f>VLOOKUP($A109,'Hospitalisation Details'!$A$2:$P$2344,12,FALSE())</f>
        <v>tier - 1</v>
      </c>
      <c r="O109" s="1" t="str">
        <f>VLOOKUP($A109,'Hospitalisation Details'!$A$2:$P$2344,13,FALSE())</f>
        <v>tier - 1</v>
      </c>
      <c r="P109" s="1" t="str">
        <f>VLOOKUP($A109,'Hospitalisation Details'!$A$2:$P$2344,14,FALSE())</f>
        <v>R1012</v>
      </c>
      <c r="Q109" s="1">
        <f>VLOOKUP($A109,'Hospitalisation Details'!$A$2:$P$2344,16,FALSE())</f>
        <v>40</v>
      </c>
    </row>
    <row r="110" spans="1:17" x14ac:dyDescent="0.35">
      <c r="A110" s="1" t="str">
        <f>'Customer Names'!A110</f>
        <v>Id109</v>
      </c>
      <c r="B110" s="1" t="str">
        <f>VLOOKUP($A110,'Customer Names'!$A$2:$E$2336,4,FALSE())</f>
        <v>Amanda</v>
      </c>
      <c r="C110" s="16">
        <f>VLOOKUP($A110,'Medical Examinations'!$A$2:$O$2336,2,FALSE())</f>
        <v>34.104999999999997</v>
      </c>
      <c r="D110" s="16">
        <f>VLOOKUP($A110,'Medical Examinations'!$A$2:$O$2336,3,FALSE())</f>
        <v>5.07</v>
      </c>
      <c r="E110" s="1" t="str">
        <f>VLOOKUP($A110,'Medical Examinations'!$A$2:$O$2336,9,FALSE())</f>
        <v>No</v>
      </c>
      <c r="F110" s="1" t="str">
        <f>VLOOKUP($A110,'Medical Examinations'!$A$2:$O$2336,10,FALSE())</f>
        <v>No</v>
      </c>
      <c r="G110" s="1" t="str">
        <f>VLOOKUP($A110,'Medical Examinations'!$A$2:$O$2336,11,FALSE())</f>
        <v>No</v>
      </c>
      <c r="H110" s="1">
        <f>VLOOKUP($A110,'Medical Examinations'!$A$2:$O$2336,13,FALSE())</f>
        <v>1</v>
      </c>
      <c r="I110" s="1" t="str">
        <f>VLOOKUP($A110,'Medical Examinations'!$A$2:$O$2336,12,FALSE())</f>
        <v>Yes</v>
      </c>
      <c r="J110" s="1" t="str">
        <f>VLOOKUP($A110,'Medical Examinations'!$A$2:$O$2336,14,FALSE())</f>
        <v>Obesity</v>
      </c>
      <c r="K110" s="1" t="str">
        <f>VLOOKUP($A110,'Medical Examinations'!$A$2:$O$2336,15,FALSE())</f>
        <v>Normal</v>
      </c>
      <c r="L110" s="17">
        <f>VLOOKUP($A110,'Hospitalisation Details'!$A$2:$P$2344,15,FALSE())</f>
        <v>31997</v>
      </c>
      <c r="M110" s="18">
        <f>VLOOKUP($A110,'Hospitalisation Details'!$A$2:$P$2344,6,FALSE())</f>
        <v>39983.43</v>
      </c>
      <c r="N110" s="1" t="str">
        <f>VLOOKUP($A110,'Hospitalisation Details'!$A$2:$P$2344,12,FALSE())</f>
        <v>tier - 2</v>
      </c>
      <c r="O110" s="1" t="str">
        <f>VLOOKUP($A110,'Hospitalisation Details'!$A$2:$P$2344,13,FALSE())</f>
        <v>tier - 3</v>
      </c>
      <c r="P110" s="1" t="str">
        <f>VLOOKUP($A110,'Hospitalisation Details'!$A$2:$P$2344,14,FALSE())</f>
        <v>R1012</v>
      </c>
      <c r="Q110" s="1">
        <f>VLOOKUP($A110,'Hospitalisation Details'!$A$2:$P$2344,16,FALSE())</f>
        <v>35</v>
      </c>
    </row>
    <row r="111" spans="1:17" x14ac:dyDescent="0.35">
      <c r="A111" s="1" t="str">
        <f>'Customer Names'!A111</f>
        <v>Id110</v>
      </c>
      <c r="B111" s="1" t="str">
        <f>VLOOKUP($A111,'Customer Names'!$A$2:$E$2336,4,FALSE())</f>
        <v>Nicholas</v>
      </c>
      <c r="C111" s="16">
        <f>VLOOKUP($A111,'Medical Examinations'!$A$2:$O$2336,2,FALSE())</f>
        <v>48.93</v>
      </c>
      <c r="D111" s="16">
        <f>VLOOKUP($A111,'Medical Examinations'!$A$2:$O$2336,3,FALSE())</f>
        <v>11.17</v>
      </c>
      <c r="E111" s="1" t="str">
        <f>VLOOKUP($A111,'Medical Examinations'!$A$2:$O$2336,9,FALSE())</f>
        <v>Yes</v>
      </c>
      <c r="F111" s="1" t="str">
        <f>VLOOKUP($A111,'Medical Examinations'!$A$2:$O$2336,10,FALSE())</f>
        <v>No</v>
      </c>
      <c r="G111" s="1" t="str">
        <f>VLOOKUP($A111,'Medical Examinations'!$A$2:$O$2336,11,FALSE())</f>
        <v>No</v>
      </c>
      <c r="H111" s="1">
        <f>VLOOKUP($A111,'Medical Examinations'!$A$2:$O$2336,13,FALSE())</f>
        <v>1</v>
      </c>
      <c r="I111" s="1" t="str">
        <f>VLOOKUP($A111,'Medical Examinations'!$A$2:$O$2336,12,FALSE())</f>
        <v>Yes</v>
      </c>
      <c r="J111" s="1" t="str">
        <f>VLOOKUP($A111,'Medical Examinations'!$A$2:$O$2336,14,FALSE())</f>
        <v>Obesity</v>
      </c>
      <c r="K111" s="1" t="str">
        <f>VLOOKUP($A111,'Medical Examinations'!$A$2:$O$2336,15,FALSE())</f>
        <v>Diabetes</v>
      </c>
      <c r="L111" s="17">
        <f>VLOOKUP($A111,'Hospitalisation Details'!$A$2:$P$2344,15,FALSE())</f>
        <v>27730</v>
      </c>
      <c r="M111" s="18">
        <f>VLOOKUP($A111,'Hospitalisation Details'!$A$2:$P$2344,6,FALSE())</f>
        <v>39963.120000000003</v>
      </c>
      <c r="N111" s="1" t="str">
        <f>VLOOKUP($A111,'Hospitalisation Details'!$A$2:$P$2344,12,FALSE())</f>
        <v>tier - 2</v>
      </c>
      <c r="O111" s="1" t="str">
        <f>VLOOKUP($A111,'Hospitalisation Details'!$A$2:$P$2344,13,FALSE())</f>
        <v>tier - 2</v>
      </c>
      <c r="P111" s="1" t="str">
        <f>VLOOKUP($A111,'Hospitalisation Details'!$A$2:$P$2344,14,FALSE())</f>
        <v>R1011</v>
      </c>
      <c r="Q111" s="1">
        <f>VLOOKUP($A111,'Hospitalisation Details'!$A$2:$P$2344,16,FALSE())</f>
        <v>47</v>
      </c>
    </row>
    <row r="112" spans="1:17" x14ac:dyDescent="0.35">
      <c r="A112" s="1" t="str">
        <f>'Customer Names'!A112</f>
        <v>Id111</v>
      </c>
      <c r="B112" s="1" t="str">
        <f>VLOOKUP($A112,'Customer Names'!$A$2:$E$2336,4,FALSE())</f>
        <v>Knox</v>
      </c>
      <c r="C112" s="16">
        <f>VLOOKUP($A112,'Medical Examinations'!$A$2:$O$2336,2,FALSE())</f>
        <v>37.07</v>
      </c>
      <c r="D112" s="16">
        <f>VLOOKUP($A112,'Medical Examinations'!$A$2:$O$2336,3,FALSE())</f>
        <v>6.14</v>
      </c>
      <c r="E112" s="1" t="str">
        <f>VLOOKUP($A112,'Medical Examinations'!$A$2:$O$2336,9,FALSE())</f>
        <v>Yes</v>
      </c>
      <c r="F112" s="1" t="str">
        <f>VLOOKUP($A112,'Medical Examinations'!$A$2:$O$2336,10,FALSE())</f>
        <v>No</v>
      </c>
      <c r="G112" s="1" t="str">
        <f>VLOOKUP($A112,'Medical Examinations'!$A$2:$O$2336,11,FALSE())</f>
        <v>No</v>
      </c>
      <c r="H112" s="1">
        <f>VLOOKUP($A112,'Medical Examinations'!$A$2:$O$2336,13,FALSE())</f>
        <v>0</v>
      </c>
      <c r="I112" s="1" t="str">
        <f>VLOOKUP($A112,'Medical Examinations'!$A$2:$O$2336,12,FALSE())</f>
        <v>Yes</v>
      </c>
      <c r="J112" s="1" t="str">
        <f>VLOOKUP($A112,'Medical Examinations'!$A$2:$O$2336,14,FALSE())</f>
        <v>Obesity</v>
      </c>
      <c r="K112" s="1" t="str">
        <f>VLOOKUP($A112,'Medical Examinations'!$A$2:$O$2336,15,FALSE())</f>
        <v>Prediabetes</v>
      </c>
      <c r="L112" s="17">
        <f>VLOOKUP($A112,'Hospitalisation Details'!$A$2:$P$2344,15,FALSE())</f>
        <v>31281</v>
      </c>
      <c r="M112" s="18">
        <f>VLOOKUP($A112,'Hospitalisation Details'!$A$2:$P$2344,6,FALSE())</f>
        <v>39871.699999999997</v>
      </c>
      <c r="N112" s="1" t="str">
        <f>VLOOKUP($A112,'Hospitalisation Details'!$A$2:$P$2344,12,FALSE())</f>
        <v>tier - 1</v>
      </c>
      <c r="O112" s="1" t="str">
        <f>VLOOKUP($A112,'Hospitalisation Details'!$A$2:$P$2344,13,FALSE())</f>
        <v>tier - 2</v>
      </c>
      <c r="P112" s="1" t="str">
        <f>VLOOKUP($A112,'Hospitalisation Details'!$A$2:$P$2344,14,FALSE())</f>
        <v>R1013</v>
      </c>
      <c r="Q112" s="1">
        <f>VLOOKUP($A112,'Hospitalisation Details'!$A$2:$P$2344,16,FALSE())</f>
        <v>37</v>
      </c>
    </row>
    <row r="113" spans="1:17" x14ac:dyDescent="0.35">
      <c r="A113" s="1" t="str">
        <f>'Customer Names'!A113</f>
        <v>Id112</v>
      </c>
      <c r="B113" s="1" t="str">
        <f>VLOOKUP($A113,'Customer Names'!$A$2:$E$2336,4,FALSE())</f>
        <v>Yianna</v>
      </c>
      <c r="C113" s="16">
        <f>VLOOKUP($A113,'Medical Examinations'!$A$2:$O$2336,2,FALSE())</f>
        <v>51.51</v>
      </c>
      <c r="D113" s="16">
        <f>VLOOKUP($A113,'Medical Examinations'!$A$2:$O$2336,3,FALSE())</f>
        <v>6.26</v>
      </c>
      <c r="E113" s="1" t="str">
        <f>VLOOKUP($A113,'Medical Examinations'!$A$2:$O$2336,9,FALSE())</f>
        <v>Yes</v>
      </c>
      <c r="F113" s="1" t="str">
        <f>VLOOKUP($A113,'Medical Examinations'!$A$2:$O$2336,10,FALSE())</f>
        <v>No</v>
      </c>
      <c r="G113" s="1" t="str">
        <f>VLOOKUP($A113,'Medical Examinations'!$A$2:$O$2336,11,FALSE())</f>
        <v>Yes</v>
      </c>
      <c r="H113" s="1">
        <f>VLOOKUP($A113,'Medical Examinations'!$A$2:$O$2336,13,FALSE())</f>
        <v>1</v>
      </c>
      <c r="I113" s="1" t="str">
        <f>VLOOKUP($A113,'Medical Examinations'!$A$2:$O$2336,12,FALSE())</f>
        <v>Yes</v>
      </c>
      <c r="J113" s="1" t="str">
        <f>VLOOKUP($A113,'Medical Examinations'!$A$2:$O$2336,14,FALSE())</f>
        <v>Obesity</v>
      </c>
      <c r="K113" s="1" t="str">
        <f>VLOOKUP($A113,'Medical Examinations'!$A$2:$O$2336,15,FALSE())</f>
        <v>Prediabetes</v>
      </c>
      <c r="L113" s="17">
        <f>VLOOKUP($A113,'Hospitalisation Details'!$A$2:$P$2344,15,FALSE())</f>
        <v>30468</v>
      </c>
      <c r="M113" s="18">
        <f>VLOOKUP($A113,'Hospitalisation Details'!$A$2:$P$2344,6,FALSE())</f>
        <v>39865.699999999997</v>
      </c>
      <c r="N113" s="1" t="str">
        <f>VLOOKUP($A113,'Hospitalisation Details'!$A$2:$P$2344,12,FALSE())</f>
        <v>tier - 2</v>
      </c>
      <c r="O113" s="1" t="str">
        <f>VLOOKUP($A113,'Hospitalisation Details'!$A$2:$P$2344,13,FALSE())</f>
        <v>tier - 2</v>
      </c>
      <c r="P113" s="1" t="str">
        <f>VLOOKUP($A113,'Hospitalisation Details'!$A$2:$P$2344,14,FALSE())</f>
        <v>R1011</v>
      </c>
      <c r="Q113" s="1">
        <f>VLOOKUP($A113,'Hospitalisation Details'!$A$2:$P$2344,16,FALSE())</f>
        <v>40</v>
      </c>
    </row>
    <row r="114" spans="1:17" x14ac:dyDescent="0.35">
      <c r="A114" s="1" t="str">
        <f>'Customer Names'!A114</f>
        <v>Id113</v>
      </c>
      <c r="B114" s="1" t="str">
        <f>VLOOKUP($A114,'Customer Names'!$A$2:$E$2336,4,FALSE())</f>
        <v>Roberta</v>
      </c>
      <c r="C114" s="16">
        <f>VLOOKUP($A114,'Medical Examinations'!$A$2:$O$2336,2,FALSE())</f>
        <v>34.799999999999997</v>
      </c>
      <c r="D114" s="16">
        <f>VLOOKUP($A114,'Medical Examinations'!$A$2:$O$2336,3,FALSE())</f>
        <v>4.72</v>
      </c>
      <c r="E114" s="1" t="str">
        <f>VLOOKUP($A114,'Medical Examinations'!$A$2:$O$2336,9,FALSE())</f>
        <v>Yes</v>
      </c>
      <c r="F114" s="1" t="str">
        <f>VLOOKUP($A114,'Medical Examinations'!$A$2:$O$2336,10,FALSE())</f>
        <v>No</v>
      </c>
      <c r="G114" s="1" t="str">
        <f>VLOOKUP($A114,'Medical Examinations'!$A$2:$O$2336,11,FALSE())</f>
        <v>No</v>
      </c>
      <c r="H114" s="1">
        <f>VLOOKUP($A114,'Medical Examinations'!$A$2:$O$2336,13,FALSE())</f>
        <v>0</v>
      </c>
      <c r="I114" s="1" t="str">
        <f>VLOOKUP($A114,'Medical Examinations'!$A$2:$O$2336,12,FALSE())</f>
        <v>Yes</v>
      </c>
      <c r="J114" s="1" t="str">
        <f>VLOOKUP($A114,'Medical Examinations'!$A$2:$O$2336,14,FALSE())</f>
        <v>Obesity</v>
      </c>
      <c r="K114" s="1" t="str">
        <f>VLOOKUP($A114,'Medical Examinations'!$A$2:$O$2336,15,FALSE())</f>
        <v>Normal</v>
      </c>
      <c r="L114" s="17">
        <f>VLOOKUP($A114,'Hospitalisation Details'!$A$2:$P$2344,15,FALSE())</f>
        <v>31245</v>
      </c>
      <c r="M114" s="18">
        <f>VLOOKUP($A114,'Hospitalisation Details'!$A$2:$P$2344,6,FALSE())</f>
        <v>39836.519999999997</v>
      </c>
      <c r="N114" s="1" t="str">
        <f>VLOOKUP($A114,'Hospitalisation Details'!$A$2:$P$2344,12,FALSE())</f>
        <v>tier - 2</v>
      </c>
      <c r="O114" s="1" t="str">
        <f>VLOOKUP($A114,'Hospitalisation Details'!$A$2:$P$2344,13,FALSE())</f>
        <v>tier - 1</v>
      </c>
      <c r="P114" s="1" t="str">
        <f>VLOOKUP($A114,'Hospitalisation Details'!$A$2:$P$2344,14,FALSE())</f>
        <v>R1011</v>
      </c>
      <c r="Q114" s="1">
        <f>VLOOKUP($A114,'Hospitalisation Details'!$A$2:$P$2344,16,FALSE())</f>
        <v>37</v>
      </c>
    </row>
    <row r="115" spans="1:17" x14ac:dyDescent="0.35">
      <c r="A115" s="1" t="str">
        <f>'Customer Names'!A115</f>
        <v>Id114</v>
      </c>
      <c r="B115" s="1" t="str">
        <f>VLOOKUP($A115,'Customer Names'!$A$2:$E$2336,4,FALSE())</f>
        <v>Benjamin P.</v>
      </c>
      <c r="C115" s="16">
        <f>VLOOKUP($A115,'Medical Examinations'!$A$2:$O$2336,2,FALSE())</f>
        <v>36.67</v>
      </c>
      <c r="D115" s="16">
        <f>VLOOKUP($A115,'Medical Examinations'!$A$2:$O$2336,3,FALSE())</f>
        <v>5.18</v>
      </c>
      <c r="E115" s="1" t="str">
        <f>VLOOKUP($A115,'Medical Examinations'!$A$2:$O$2336,9,FALSE())</f>
        <v>No</v>
      </c>
      <c r="F115" s="1" t="str">
        <f>VLOOKUP($A115,'Medical Examinations'!$A$2:$O$2336,10,FALSE())</f>
        <v>No</v>
      </c>
      <c r="G115" s="1" t="str">
        <f>VLOOKUP($A115,'Medical Examinations'!$A$2:$O$2336,11,FALSE())</f>
        <v>No</v>
      </c>
      <c r="H115" s="1">
        <f>VLOOKUP($A115,'Medical Examinations'!$A$2:$O$2336,13,FALSE())</f>
        <v>1</v>
      </c>
      <c r="I115" s="1" t="str">
        <f>VLOOKUP($A115,'Medical Examinations'!$A$2:$O$2336,12,FALSE())</f>
        <v>Yes</v>
      </c>
      <c r="J115" s="1" t="str">
        <f>VLOOKUP($A115,'Medical Examinations'!$A$2:$O$2336,14,FALSE())</f>
        <v>Obesity</v>
      </c>
      <c r="K115" s="1" t="str">
        <f>VLOOKUP($A115,'Medical Examinations'!$A$2:$O$2336,15,FALSE())</f>
        <v>Normal</v>
      </c>
      <c r="L115" s="17">
        <f>VLOOKUP($A115,'Hospitalisation Details'!$A$2:$P$2344,15,FALSE())</f>
        <v>31982</v>
      </c>
      <c r="M115" s="18">
        <f>VLOOKUP($A115,'Hospitalisation Details'!$A$2:$P$2344,6,FALSE())</f>
        <v>39774.28</v>
      </c>
      <c r="N115" s="1" t="str">
        <f>VLOOKUP($A115,'Hospitalisation Details'!$A$2:$P$2344,12,FALSE())</f>
        <v>tier - 1</v>
      </c>
      <c r="O115" s="1" t="str">
        <f>VLOOKUP($A115,'Hospitalisation Details'!$A$2:$P$2344,13,FALSE())</f>
        <v>tier - 1</v>
      </c>
      <c r="P115" s="1" t="str">
        <f>VLOOKUP($A115,'Hospitalisation Details'!$A$2:$P$2344,14,FALSE())</f>
        <v>R1014</v>
      </c>
      <c r="Q115" s="1">
        <f>VLOOKUP($A115,'Hospitalisation Details'!$A$2:$P$2344,16,FALSE())</f>
        <v>35</v>
      </c>
    </row>
    <row r="116" spans="1:17" x14ac:dyDescent="0.35">
      <c r="A116" s="1" t="str">
        <f>'Customer Names'!A116</f>
        <v>Id115</v>
      </c>
      <c r="B116" s="1" t="str">
        <f>VLOOKUP($A116,'Customer Names'!$A$2:$E$2336,4,FALSE())</f>
        <v>Craig</v>
      </c>
      <c r="C116" s="16">
        <f>VLOOKUP($A116,'Medical Examinations'!$A$2:$O$2336,2,FALSE())</f>
        <v>30.9</v>
      </c>
      <c r="D116" s="16">
        <f>VLOOKUP($A116,'Medical Examinations'!$A$2:$O$2336,3,FALSE())</f>
        <v>9.4</v>
      </c>
      <c r="E116" s="1" t="str">
        <f>VLOOKUP($A116,'Medical Examinations'!$A$2:$O$2336,9,FALSE())</f>
        <v>No</v>
      </c>
      <c r="F116" s="1" t="str">
        <f>VLOOKUP($A116,'Medical Examinations'!$A$2:$O$2336,10,FALSE())</f>
        <v>No</v>
      </c>
      <c r="G116" s="1" t="str">
        <f>VLOOKUP($A116,'Medical Examinations'!$A$2:$O$2336,11,FALSE())</f>
        <v>No</v>
      </c>
      <c r="H116" s="1">
        <f>VLOOKUP($A116,'Medical Examinations'!$A$2:$O$2336,13,FALSE())</f>
        <v>2</v>
      </c>
      <c r="I116" s="1" t="str">
        <f>VLOOKUP($A116,'Medical Examinations'!$A$2:$O$2336,12,FALSE())</f>
        <v>Yes</v>
      </c>
      <c r="J116" s="1" t="str">
        <f>VLOOKUP($A116,'Medical Examinations'!$A$2:$O$2336,14,FALSE())</f>
        <v>Obesity</v>
      </c>
      <c r="K116" s="1" t="str">
        <f>VLOOKUP($A116,'Medical Examinations'!$A$2:$O$2336,15,FALSE())</f>
        <v>Diabetes</v>
      </c>
      <c r="L116" s="17">
        <f>VLOOKUP($A116,'Hospitalisation Details'!$A$2:$P$2344,15,FALSE())</f>
        <v>27015</v>
      </c>
      <c r="M116" s="18">
        <f>VLOOKUP($A116,'Hospitalisation Details'!$A$2:$P$2344,6,FALSE())</f>
        <v>39727.61</v>
      </c>
      <c r="N116" s="1" t="str">
        <f>VLOOKUP($A116,'Hospitalisation Details'!$A$2:$P$2344,12,FALSE())</f>
        <v>tier - 1</v>
      </c>
      <c r="O116" s="1" t="str">
        <f>VLOOKUP($A116,'Hospitalisation Details'!$A$2:$P$2344,13,FALSE())</f>
        <v>tier - 2</v>
      </c>
      <c r="P116" s="1" t="str">
        <f>VLOOKUP($A116,'Hospitalisation Details'!$A$2:$P$2344,14,FALSE())</f>
        <v>R1011</v>
      </c>
      <c r="Q116" s="1">
        <f>VLOOKUP($A116,'Hospitalisation Details'!$A$2:$P$2344,16,FALSE())</f>
        <v>49</v>
      </c>
    </row>
    <row r="117" spans="1:17" x14ac:dyDescent="0.35">
      <c r="A117" s="1" t="str">
        <f>'Customer Names'!A117</f>
        <v>Id116</v>
      </c>
      <c r="B117" s="1" t="str">
        <f>VLOOKUP($A117,'Customer Names'!$A$2:$E$2336,4,FALSE())</f>
        <v>Ann</v>
      </c>
      <c r="C117" s="16">
        <f>VLOOKUP($A117,'Medical Examinations'!$A$2:$O$2336,2,FALSE())</f>
        <v>30.495000000000001</v>
      </c>
      <c r="D117" s="16">
        <f>VLOOKUP($A117,'Medical Examinations'!$A$2:$O$2336,3,FALSE())</f>
        <v>6.29</v>
      </c>
      <c r="E117" s="1" t="str">
        <f>VLOOKUP($A117,'Medical Examinations'!$A$2:$O$2336,9,FALSE())</f>
        <v>No</v>
      </c>
      <c r="F117" s="1" t="str">
        <f>VLOOKUP($A117,'Medical Examinations'!$A$2:$O$2336,10,FALSE())</f>
        <v>No</v>
      </c>
      <c r="G117" s="1" t="str">
        <f>VLOOKUP($A117,'Medical Examinations'!$A$2:$O$2336,11,FALSE())</f>
        <v>No</v>
      </c>
      <c r="H117" s="1">
        <f>VLOOKUP($A117,'Medical Examinations'!$A$2:$O$2336,13,FALSE())</f>
        <v>0</v>
      </c>
      <c r="I117" s="1" t="str">
        <f>VLOOKUP($A117,'Medical Examinations'!$A$2:$O$2336,12,FALSE())</f>
        <v>Yes</v>
      </c>
      <c r="J117" s="1" t="str">
        <f>VLOOKUP($A117,'Medical Examinations'!$A$2:$O$2336,14,FALSE())</f>
        <v>Obesity</v>
      </c>
      <c r="K117" s="1" t="str">
        <f>VLOOKUP($A117,'Medical Examinations'!$A$2:$O$2336,15,FALSE())</f>
        <v>Prediabetes</v>
      </c>
      <c r="L117" s="17">
        <f>VLOOKUP($A117,'Hospitalisation Details'!$A$2:$P$2344,15,FALSE())</f>
        <v>28349</v>
      </c>
      <c r="M117" s="18">
        <f>VLOOKUP($A117,'Hospitalisation Details'!$A$2:$P$2344,6,FALSE())</f>
        <v>39725.519999999997</v>
      </c>
      <c r="N117" s="1" t="str">
        <f>VLOOKUP($A117,'Hospitalisation Details'!$A$2:$P$2344,12,FALSE())</f>
        <v>tier - 2</v>
      </c>
      <c r="O117" s="1" t="str">
        <f>VLOOKUP($A117,'Hospitalisation Details'!$A$2:$P$2344,13,FALSE())</f>
        <v>tier - 1</v>
      </c>
      <c r="P117" s="1" t="str">
        <f>VLOOKUP($A117,'Hospitalisation Details'!$A$2:$P$2344,14,FALSE())</f>
        <v>R1012</v>
      </c>
      <c r="Q117" s="1">
        <f>VLOOKUP($A117,'Hospitalisation Details'!$A$2:$P$2344,16,FALSE())</f>
        <v>45</v>
      </c>
    </row>
    <row r="118" spans="1:17" x14ac:dyDescent="0.35">
      <c r="A118" s="1" t="str">
        <f>'Customer Names'!A118</f>
        <v>Id117</v>
      </c>
      <c r="B118" s="1" t="str">
        <f>VLOOKUP($A118,'Customer Names'!$A$2:$E$2336,4,FALSE())</f>
        <v>Jamie P</v>
      </c>
      <c r="C118" s="16">
        <f>VLOOKUP($A118,'Medical Examinations'!$A$2:$O$2336,2,FALSE())</f>
        <v>44.88</v>
      </c>
      <c r="D118" s="16">
        <f>VLOOKUP($A118,'Medical Examinations'!$A$2:$O$2336,3,FALSE())</f>
        <v>6.04</v>
      </c>
      <c r="E118" s="1" t="str">
        <f>VLOOKUP($A118,'Medical Examinations'!$A$2:$O$2336,9,FALSE())</f>
        <v>No</v>
      </c>
      <c r="F118" s="1" t="str">
        <f>VLOOKUP($A118,'Medical Examinations'!$A$2:$O$2336,10,FALSE())</f>
        <v>No</v>
      </c>
      <c r="G118" s="1" t="str">
        <f>VLOOKUP($A118,'Medical Examinations'!$A$2:$O$2336,11,FALSE())</f>
        <v>Yes</v>
      </c>
      <c r="H118" s="1">
        <f>VLOOKUP($A118,'Medical Examinations'!$A$2:$O$2336,13,FALSE())</f>
        <v>1</v>
      </c>
      <c r="I118" s="1" t="str">
        <f>VLOOKUP($A118,'Medical Examinations'!$A$2:$O$2336,12,FALSE())</f>
        <v>Yes</v>
      </c>
      <c r="J118" s="1" t="str">
        <f>VLOOKUP($A118,'Medical Examinations'!$A$2:$O$2336,14,FALSE())</f>
        <v>Obesity</v>
      </c>
      <c r="K118" s="1" t="str">
        <f>VLOOKUP($A118,'Medical Examinations'!$A$2:$O$2336,15,FALSE())</f>
        <v>Prediabetes</v>
      </c>
      <c r="L118" s="17">
        <f>VLOOKUP($A118,'Hospitalisation Details'!$A$2:$P$2344,15,FALSE())</f>
        <v>37818</v>
      </c>
      <c r="M118" s="18">
        <f>VLOOKUP($A118,'Hospitalisation Details'!$A$2:$P$2344,6,FALSE())</f>
        <v>39722.75</v>
      </c>
      <c r="N118" s="1" t="str">
        <f>VLOOKUP($A118,'Hospitalisation Details'!$A$2:$P$2344,12,FALSE())</f>
        <v>tier - 1</v>
      </c>
      <c r="O118" s="1" t="str">
        <f>VLOOKUP($A118,'Hospitalisation Details'!$A$2:$P$2344,13,FALSE())</f>
        <v>tier - 1</v>
      </c>
      <c r="P118" s="1" t="str">
        <f>VLOOKUP($A118,'Hospitalisation Details'!$A$2:$P$2344,14,FALSE())</f>
        <v>R1013</v>
      </c>
      <c r="Q118" s="1">
        <f>VLOOKUP($A118,'Hospitalisation Details'!$A$2:$P$2344,16,FALSE())</f>
        <v>19</v>
      </c>
    </row>
    <row r="119" spans="1:17" x14ac:dyDescent="0.35">
      <c r="A119" s="1" t="str">
        <f>'Customer Names'!A119</f>
        <v>Id118</v>
      </c>
      <c r="B119" s="1" t="str">
        <f>VLOOKUP($A119,'Customer Names'!$A$2:$E$2336,4,FALSE())</f>
        <v>John</v>
      </c>
      <c r="C119" s="16">
        <f>VLOOKUP($A119,'Medical Examinations'!$A$2:$O$2336,2,FALSE())</f>
        <v>44.32</v>
      </c>
      <c r="D119" s="16">
        <f>VLOOKUP($A119,'Medical Examinations'!$A$2:$O$2336,3,FALSE())</f>
        <v>10.55</v>
      </c>
      <c r="E119" s="1" t="str">
        <f>VLOOKUP($A119,'Medical Examinations'!$A$2:$O$2336,9,FALSE())</f>
        <v>No</v>
      </c>
      <c r="F119" s="1" t="str">
        <f>VLOOKUP($A119,'Medical Examinations'!$A$2:$O$2336,10,FALSE())</f>
        <v>No</v>
      </c>
      <c r="G119" s="1" t="str">
        <f>VLOOKUP($A119,'Medical Examinations'!$A$2:$O$2336,11,FALSE())</f>
        <v>No</v>
      </c>
      <c r="H119" s="1">
        <f>VLOOKUP($A119,'Medical Examinations'!$A$2:$O$2336,13,FALSE())</f>
        <v>0</v>
      </c>
      <c r="I119" s="1" t="str">
        <f>VLOOKUP($A119,'Medical Examinations'!$A$2:$O$2336,12,FALSE())</f>
        <v>Yes</v>
      </c>
      <c r="J119" s="1" t="str">
        <f>VLOOKUP($A119,'Medical Examinations'!$A$2:$O$2336,14,FALSE())</f>
        <v>Obesity</v>
      </c>
      <c r="K119" s="1" t="str">
        <f>VLOOKUP($A119,'Medical Examinations'!$A$2:$O$2336,15,FALSE())</f>
        <v>Diabetes</v>
      </c>
      <c r="L119" s="17">
        <f>VLOOKUP($A119,'Hospitalisation Details'!$A$2:$P$2344,15,FALSE())</f>
        <v>25110</v>
      </c>
      <c r="M119" s="18">
        <f>VLOOKUP($A119,'Hospitalisation Details'!$A$2:$P$2344,6,FALSE())</f>
        <v>39721.93</v>
      </c>
      <c r="N119" s="1" t="str">
        <f>VLOOKUP($A119,'Hospitalisation Details'!$A$2:$P$2344,12,FALSE())</f>
        <v>tier - 2</v>
      </c>
      <c r="O119" s="1" t="str">
        <f>VLOOKUP($A119,'Hospitalisation Details'!$A$2:$P$2344,13,FALSE())</f>
        <v>tier - 2</v>
      </c>
      <c r="P119" s="1" t="str">
        <f>VLOOKUP($A119,'Hospitalisation Details'!$A$2:$P$2344,14,FALSE())</f>
        <v>R1011</v>
      </c>
      <c r="Q119" s="1">
        <f>VLOOKUP($A119,'Hospitalisation Details'!$A$2:$P$2344,16,FALSE())</f>
        <v>54</v>
      </c>
    </row>
    <row r="120" spans="1:17" x14ac:dyDescent="0.35">
      <c r="A120" s="1" t="str">
        <f>'Customer Names'!A120</f>
        <v>Id119</v>
      </c>
      <c r="B120" s="1" t="str">
        <f>VLOOKUP($A120,'Customer Names'!$A$2:$E$2336,4,FALSE())</f>
        <v>Charlie</v>
      </c>
      <c r="C120" s="16">
        <f>VLOOKUP($A120,'Medical Examinations'!$A$2:$O$2336,2,FALSE())</f>
        <v>46.39</v>
      </c>
      <c r="D120" s="16">
        <f>VLOOKUP($A120,'Medical Examinations'!$A$2:$O$2336,3,FALSE())</f>
        <v>5.09</v>
      </c>
      <c r="E120" s="1" t="str">
        <f>VLOOKUP($A120,'Medical Examinations'!$A$2:$O$2336,9,FALSE())</f>
        <v>No</v>
      </c>
      <c r="F120" s="1" t="str">
        <f>VLOOKUP($A120,'Medical Examinations'!$A$2:$O$2336,10,FALSE())</f>
        <v>No</v>
      </c>
      <c r="G120" s="1" t="str">
        <f>VLOOKUP($A120,'Medical Examinations'!$A$2:$O$2336,11,FALSE())</f>
        <v>No</v>
      </c>
      <c r="H120" s="1">
        <f>VLOOKUP($A120,'Medical Examinations'!$A$2:$O$2336,13,FALSE())</f>
        <v>0</v>
      </c>
      <c r="I120" s="1" t="str">
        <f>VLOOKUP($A120,'Medical Examinations'!$A$2:$O$2336,12,FALSE())</f>
        <v>Yes</v>
      </c>
      <c r="J120" s="1" t="str">
        <f>VLOOKUP($A120,'Medical Examinations'!$A$2:$O$2336,14,FALSE())</f>
        <v>Obesity</v>
      </c>
      <c r="K120" s="1" t="str">
        <f>VLOOKUP($A120,'Medical Examinations'!$A$2:$O$2336,15,FALSE())</f>
        <v>Normal</v>
      </c>
      <c r="L120" s="17">
        <f>VLOOKUP($A120,'Hospitalisation Details'!$A$2:$P$2344,15,FALSE())</f>
        <v>28476</v>
      </c>
      <c r="M120" s="18">
        <f>VLOOKUP($A120,'Hospitalisation Details'!$A$2:$P$2344,6,FALSE())</f>
        <v>39670.44</v>
      </c>
      <c r="N120" s="1" t="str">
        <f>VLOOKUP($A120,'Hospitalisation Details'!$A$2:$P$2344,12,FALSE())</f>
        <v>tier - 2</v>
      </c>
      <c r="O120" s="1" t="str">
        <f>VLOOKUP($A120,'Hospitalisation Details'!$A$2:$P$2344,13,FALSE())</f>
        <v>tier - 1</v>
      </c>
      <c r="P120" s="1" t="str">
        <f>VLOOKUP($A120,'Hospitalisation Details'!$A$2:$P$2344,14,FALSE())</f>
        <v>R1012</v>
      </c>
      <c r="Q120" s="1">
        <f>VLOOKUP($A120,'Hospitalisation Details'!$A$2:$P$2344,16,FALSE())</f>
        <v>45</v>
      </c>
    </row>
    <row r="121" spans="1:17" x14ac:dyDescent="0.35">
      <c r="A121" s="1" t="str">
        <f>'Customer Names'!A121</f>
        <v>Id120</v>
      </c>
      <c r="B121" s="1" t="str">
        <f>VLOOKUP($A121,'Customer Names'!$A$2:$E$2336,4,FALSE())</f>
        <v>Meb</v>
      </c>
      <c r="C121" s="16">
        <f>VLOOKUP($A121,'Medical Examinations'!$A$2:$O$2336,2,FALSE())</f>
        <v>42.13</v>
      </c>
      <c r="D121" s="16">
        <f>VLOOKUP($A121,'Medical Examinations'!$A$2:$O$2336,3,FALSE())</f>
        <v>5.2</v>
      </c>
      <c r="E121" s="1" t="str">
        <f>VLOOKUP($A121,'Medical Examinations'!$A$2:$O$2336,9,FALSE())</f>
        <v>Yes</v>
      </c>
      <c r="F121" s="1" t="str">
        <f>VLOOKUP($A121,'Medical Examinations'!$A$2:$O$2336,10,FALSE())</f>
        <v>No</v>
      </c>
      <c r="G121" s="1" t="str">
        <f>VLOOKUP($A121,'Medical Examinations'!$A$2:$O$2336,11,FALSE())</f>
        <v>No</v>
      </c>
      <c r="H121" s="1">
        <f>VLOOKUP($A121,'Medical Examinations'!$A$2:$O$2336,13,FALSE())</f>
        <v>1</v>
      </c>
      <c r="I121" s="1" t="str">
        <f>VLOOKUP($A121,'Medical Examinations'!$A$2:$O$2336,12,FALSE())</f>
        <v>Yes</v>
      </c>
      <c r="J121" s="1" t="str">
        <f>VLOOKUP($A121,'Medical Examinations'!$A$2:$O$2336,14,FALSE())</f>
        <v>Obesity</v>
      </c>
      <c r="K121" s="1" t="str">
        <f>VLOOKUP($A121,'Medical Examinations'!$A$2:$O$2336,15,FALSE())</f>
        <v>Normal</v>
      </c>
      <c r="L121" s="17">
        <f>VLOOKUP($A121,'Hospitalisation Details'!$A$2:$P$2344,15,FALSE())</f>
        <v>34918</v>
      </c>
      <c r="M121" s="18">
        <f>VLOOKUP($A121,'Hospitalisation Details'!$A$2:$P$2344,6,FALSE())</f>
        <v>39611.760000000002</v>
      </c>
      <c r="N121" s="1" t="str">
        <f>VLOOKUP($A121,'Hospitalisation Details'!$A$2:$P$2344,12,FALSE())</f>
        <v>tier - 1</v>
      </c>
      <c r="O121" s="1" t="str">
        <f>VLOOKUP($A121,'Hospitalisation Details'!$A$2:$P$2344,13,FALSE())</f>
        <v>tier - 3</v>
      </c>
      <c r="P121" s="1" t="str">
        <f>VLOOKUP($A121,'Hospitalisation Details'!$A$2:$P$2344,14,FALSE())</f>
        <v>R1013</v>
      </c>
      <c r="Q121" s="1">
        <f>VLOOKUP($A121,'Hospitalisation Details'!$A$2:$P$2344,16,FALSE())</f>
        <v>27</v>
      </c>
    </row>
    <row r="122" spans="1:17" x14ac:dyDescent="0.35">
      <c r="A122" s="1" t="str">
        <f>'Customer Names'!A122</f>
        <v>Id121</v>
      </c>
      <c r="B122" s="1" t="str">
        <f>VLOOKUP($A122,'Customer Names'!$A$2:$E$2336,4,FALSE())</f>
        <v>Aaqib L.</v>
      </c>
      <c r="C122" s="16">
        <f>VLOOKUP($A122,'Medical Examinations'!$A$2:$O$2336,2,FALSE())</f>
        <v>30.78</v>
      </c>
      <c r="D122" s="16">
        <f>VLOOKUP($A122,'Medical Examinations'!$A$2:$O$2336,3,FALSE())</f>
        <v>8.4499999999999993</v>
      </c>
      <c r="E122" s="1" t="str">
        <f>VLOOKUP($A122,'Medical Examinations'!$A$2:$O$2336,9,FALSE())</f>
        <v>Yes</v>
      </c>
      <c r="F122" s="1" t="str">
        <f>VLOOKUP($A122,'Medical Examinations'!$A$2:$O$2336,10,FALSE())</f>
        <v>No</v>
      </c>
      <c r="G122" s="1" t="str">
        <f>VLOOKUP($A122,'Medical Examinations'!$A$2:$O$2336,11,FALSE())</f>
        <v>No</v>
      </c>
      <c r="H122" s="1">
        <f>VLOOKUP($A122,'Medical Examinations'!$A$2:$O$2336,13,FALSE())</f>
        <v>0</v>
      </c>
      <c r="I122" s="1" t="str">
        <f>VLOOKUP($A122,'Medical Examinations'!$A$2:$O$2336,12,FALSE())</f>
        <v>Yes</v>
      </c>
      <c r="J122" s="1" t="str">
        <f>VLOOKUP($A122,'Medical Examinations'!$A$2:$O$2336,14,FALSE())</f>
        <v>Obesity</v>
      </c>
      <c r="K122" s="1" t="str">
        <f>VLOOKUP($A122,'Medical Examinations'!$A$2:$O$2336,15,FALSE())</f>
        <v>Diabetes</v>
      </c>
      <c r="L122" s="17">
        <f>VLOOKUP($A122,'Hospitalisation Details'!$A$2:$P$2344,15,FALSE())</f>
        <v>29772</v>
      </c>
      <c r="M122" s="18">
        <f>VLOOKUP($A122,'Hospitalisation Details'!$A$2:$P$2344,6,FALSE())</f>
        <v>39597.410000000003</v>
      </c>
      <c r="N122" s="1" t="str">
        <f>VLOOKUP($A122,'Hospitalisation Details'!$A$2:$P$2344,12,FALSE())</f>
        <v>tier - 1</v>
      </c>
      <c r="O122" s="1" t="str">
        <f>VLOOKUP($A122,'Hospitalisation Details'!$A$2:$P$2344,13,FALSE())</f>
        <v>tier - 2</v>
      </c>
      <c r="P122" s="1" t="str">
        <f>VLOOKUP($A122,'Hospitalisation Details'!$A$2:$P$2344,14,FALSE())</f>
        <v>R1017</v>
      </c>
      <c r="Q122" s="1">
        <f>VLOOKUP($A122,'Hospitalisation Details'!$A$2:$P$2344,16,FALSE())</f>
        <v>41</v>
      </c>
    </row>
    <row r="123" spans="1:17" x14ac:dyDescent="0.35">
      <c r="A123" s="1" t="str">
        <f>'Customer Names'!A123</f>
        <v>Id122</v>
      </c>
      <c r="B123" s="1" t="str">
        <f>VLOOKUP($A123,'Customer Names'!$A$2:$E$2336,4,FALSE())</f>
        <v>Craig A.</v>
      </c>
      <c r="C123" s="16">
        <f>VLOOKUP($A123,'Medical Examinations'!$A$2:$O$2336,2,FALSE())</f>
        <v>31.35</v>
      </c>
      <c r="D123" s="16">
        <f>VLOOKUP($A123,'Medical Examinations'!$A$2:$O$2336,3,FALSE())</f>
        <v>9.5399999999999991</v>
      </c>
      <c r="E123" s="1" t="str">
        <f>VLOOKUP($A123,'Medical Examinations'!$A$2:$O$2336,9,FALSE())</f>
        <v>No</v>
      </c>
      <c r="F123" s="1" t="str">
        <f>VLOOKUP($A123,'Medical Examinations'!$A$2:$O$2336,10,FALSE())</f>
        <v>No</v>
      </c>
      <c r="G123" s="1" t="str">
        <f>VLOOKUP($A123,'Medical Examinations'!$A$2:$O$2336,11,FALSE())</f>
        <v>No</v>
      </c>
      <c r="H123" s="1">
        <f>VLOOKUP($A123,'Medical Examinations'!$A$2:$O$2336,13,FALSE())</f>
        <v>0</v>
      </c>
      <c r="I123" s="1" t="str">
        <f>VLOOKUP($A123,'Medical Examinations'!$A$2:$O$2336,12,FALSE())</f>
        <v>Yes</v>
      </c>
      <c r="J123" s="1" t="str">
        <f>VLOOKUP($A123,'Medical Examinations'!$A$2:$O$2336,14,FALSE())</f>
        <v>Obesity</v>
      </c>
      <c r="K123" s="1" t="str">
        <f>VLOOKUP($A123,'Medical Examinations'!$A$2:$O$2336,15,FALSE())</f>
        <v>Diabetes</v>
      </c>
      <c r="L123" s="17">
        <f>VLOOKUP($A123,'Hospitalisation Details'!$A$2:$P$2344,15,FALSE())</f>
        <v>28683</v>
      </c>
      <c r="M123" s="18">
        <f>VLOOKUP($A123,'Hospitalisation Details'!$A$2:$P$2344,6,FALSE())</f>
        <v>39556.49</v>
      </c>
      <c r="N123" s="1" t="str">
        <f>VLOOKUP($A123,'Hospitalisation Details'!$A$2:$P$2344,12,FALSE())</f>
        <v>tier - 1</v>
      </c>
      <c r="O123" s="1" t="str">
        <f>VLOOKUP($A123,'Hospitalisation Details'!$A$2:$P$2344,13,FALSE())</f>
        <v>tier - 2</v>
      </c>
      <c r="P123" s="1" t="str">
        <f>VLOOKUP($A123,'Hospitalisation Details'!$A$2:$P$2344,14,FALSE())</f>
        <v>R1015</v>
      </c>
      <c r="Q123" s="1">
        <f>VLOOKUP($A123,'Hospitalisation Details'!$A$2:$P$2344,16,FALSE())</f>
        <v>44</v>
      </c>
    </row>
    <row r="124" spans="1:17" x14ac:dyDescent="0.35">
      <c r="A124" s="1" t="str">
        <f>'Customer Names'!A124</f>
        <v>Id123</v>
      </c>
      <c r="B124" s="1" t="str">
        <f>VLOOKUP($A124,'Customer Names'!$A$2:$E$2336,4,FALSE())</f>
        <v>Meredith</v>
      </c>
      <c r="C124" s="16">
        <f>VLOOKUP($A124,'Medical Examinations'!$A$2:$O$2336,2,FALSE())</f>
        <v>41.46</v>
      </c>
      <c r="D124" s="16">
        <f>VLOOKUP($A124,'Medical Examinations'!$A$2:$O$2336,3,FALSE())</f>
        <v>4.99</v>
      </c>
      <c r="E124" s="1" t="str">
        <f>VLOOKUP($A124,'Medical Examinations'!$A$2:$O$2336,9,FALSE())</f>
        <v>Yes</v>
      </c>
      <c r="F124" s="1" t="str">
        <f>VLOOKUP($A124,'Medical Examinations'!$A$2:$O$2336,10,FALSE())</f>
        <v>No</v>
      </c>
      <c r="G124" s="1" t="str">
        <f>VLOOKUP($A124,'Medical Examinations'!$A$2:$O$2336,11,FALSE())</f>
        <v>No</v>
      </c>
      <c r="H124" s="1">
        <f>VLOOKUP($A124,'Medical Examinations'!$A$2:$O$2336,13,FALSE())</f>
        <v>2</v>
      </c>
      <c r="I124" s="1" t="str">
        <f>VLOOKUP($A124,'Medical Examinations'!$A$2:$O$2336,12,FALSE())</f>
        <v>Yes</v>
      </c>
      <c r="J124" s="1" t="str">
        <f>VLOOKUP($A124,'Medical Examinations'!$A$2:$O$2336,14,FALSE())</f>
        <v>Obesity</v>
      </c>
      <c r="K124" s="1" t="str">
        <f>VLOOKUP($A124,'Medical Examinations'!$A$2:$O$2336,15,FALSE())</f>
        <v>Normal</v>
      </c>
      <c r="L124" s="17">
        <f>VLOOKUP($A124,'Hospitalisation Details'!$A$2:$P$2344,15,FALSE())</f>
        <v>24282</v>
      </c>
      <c r="M124" s="18">
        <f>VLOOKUP($A124,'Hospitalisation Details'!$A$2:$P$2344,6,FALSE())</f>
        <v>39396.86</v>
      </c>
      <c r="N124" s="1" t="str">
        <f>VLOOKUP($A124,'Hospitalisation Details'!$A$2:$P$2344,12,FALSE())</f>
        <v>tier - 2</v>
      </c>
      <c r="O124" s="1" t="str">
        <f>VLOOKUP($A124,'Hospitalisation Details'!$A$2:$P$2344,13,FALSE())</f>
        <v>tier - 2</v>
      </c>
      <c r="P124" s="1" t="str">
        <f>VLOOKUP($A124,'Hospitalisation Details'!$A$2:$P$2344,14,FALSE())</f>
        <v>R1011</v>
      </c>
      <c r="Q124" s="1">
        <f>VLOOKUP($A124,'Hospitalisation Details'!$A$2:$P$2344,16,FALSE())</f>
        <v>56</v>
      </c>
    </row>
    <row r="125" spans="1:17" x14ac:dyDescent="0.35">
      <c r="A125" s="1" t="str">
        <f>'Customer Names'!A125</f>
        <v>Id124</v>
      </c>
      <c r="B125" s="1" t="str">
        <f>VLOOKUP($A125,'Customer Names'!$A$2:$E$2336,4,FALSE())</f>
        <v>Doug</v>
      </c>
      <c r="C125" s="16">
        <f>VLOOKUP($A125,'Medical Examinations'!$A$2:$O$2336,2,FALSE())</f>
        <v>48</v>
      </c>
      <c r="D125" s="16">
        <f>VLOOKUP($A125,'Medical Examinations'!$A$2:$O$2336,3,FALSE())</f>
        <v>10.54</v>
      </c>
      <c r="E125" s="1" t="str">
        <f>VLOOKUP($A125,'Medical Examinations'!$A$2:$O$2336,9,FALSE())</f>
        <v>No</v>
      </c>
      <c r="F125" s="1" t="str">
        <f>VLOOKUP($A125,'Medical Examinations'!$A$2:$O$2336,10,FALSE())</f>
        <v>No</v>
      </c>
      <c r="G125" s="1" t="str">
        <f>VLOOKUP($A125,'Medical Examinations'!$A$2:$O$2336,11,FALSE())</f>
        <v>No</v>
      </c>
      <c r="H125" s="1">
        <f>VLOOKUP($A125,'Medical Examinations'!$A$2:$O$2336,13,FALSE())</f>
        <v>0</v>
      </c>
      <c r="I125" s="1" t="str">
        <f>VLOOKUP($A125,'Medical Examinations'!$A$2:$O$2336,12,FALSE())</f>
        <v>Yes</v>
      </c>
      <c r="J125" s="1" t="str">
        <f>VLOOKUP($A125,'Medical Examinations'!$A$2:$O$2336,14,FALSE())</f>
        <v>Obesity</v>
      </c>
      <c r="K125" s="1" t="str">
        <f>VLOOKUP($A125,'Medical Examinations'!$A$2:$O$2336,15,FALSE())</f>
        <v>Diabetes</v>
      </c>
      <c r="L125" s="17">
        <f>VLOOKUP($A125,'Hospitalisation Details'!$A$2:$P$2344,15,FALSE())</f>
        <v>28707</v>
      </c>
      <c r="M125" s="18">
        <f>VLOOKUP($A125,'Hospitalisation Details'!$A$2:$P$2344,6,FALSE())</f>
        <v>39352.6</v>
      </c>
      <c r="N125" s="1" t="str">
        <f>VLOOKUP($A125,'Hospitalisation Details'!$A$2:$P$2344,12,FALSE())</f>
        <v>tier - 2</v>
      </c>
      <c r="O125" s="1" t="str">
        <f>VLOOKUP($A125,'Hospitalisation Details'!$A$2:$P$2344,13,FALSE())</f>
        <v>tier - 3</v>
      </c>
      <c r="P125" s="1" t="str">
        <f>VLOOKUP($A125,'Hospitalisation Details'!$A$2:$P$2344,14,FALSE())</f>
        <v>R1011</v>
      </c>
      <c r="Q125" s="1">
        <f>VLOOKUP($A125,'Hospitalisation Details'!$A$2:$P$2344,16,FALSE())</f>
        <v>44</v>
      </c>
    </row>
    <row r="126" spans="1:17" x14ac:dyDescent="0.35">
      <c r="A126" s="1" t="str">
        <f>'Customer Names'!A126</f>
        <v>Id125</v>
      </c>
      <c r="B126" s="1" t="str">
        <f>VLOOKUP($A126,'Customer Names'!$A$2:$E$2336,4,FALSE())</f>
        <v>Elizabeth J.</v>
      </c>
      <c r="C126" s="16">
        <f>VLOOKUP($A126,'Medical Examinations'!$A$2:$O$2336,2,FALSE())</f>
        <v>49.13</v>
      </c>
      <c r="D126" s="16">
        <f>VLOOKUP($A126,'Medical Examinations'!$A$2:$O$2336,3,FALSE())</f>
        <v>4.54</v>
      </c>
      <c r="E126" s="1" t="str">
        <f>VLOOKUP($A126,'Medical Examinations'!$A$2:$O$2336,9,FALSE())</f>
        <v>No</v>
      </c>
      <c r="F126" s="1" t="str">
        <f>VLOOKUP($A126,'Medical Examinations'!$A$2:$O$2336,10,FALSE())</f>
        <v>No</v>
      </c>
      <c r="G126" s="1" t="str">
        <f>VLOOKUP($A126,'Medical Examinations'!$A$2:$O$2336,11,FALSE())</f>
        <v>No</v>
      </c>
      <c r="H126" s="1">
        <f>VLOOKUP($A126,'Medical Examinations'!$A$2:$O$2336,13,FALSE())</f>
        <v>0</v>
      </c>
      <c r="I126" s="1" t="str">
        <f>VLOOKUP($A126,'Medical Examinations'!$A$2:$O$2336,12,FALSE())</f>
        <v>Yes</v>
      </c>
      <c r="J126" s="1" t="str">
        <f>VLOOKUP($A126,'Medical Examinations'!$A$2:$O$2336,14,FALSE())</f>
        <v>Obesity</v>
      </c>
      <c r="K126" s="1" t="str">
        <f>VLOOKUP($A126,'Medical Examinations'!$A$2:$O$2336,15,FALSE())</f>
        <v>Normal</v>
      </c>
      <c r="L126" s="17">
        <f>VLOOKUP($A126,'Hospitalisation Details'!$A$2:$P$2344,15,FALSE())</f>
        <v>30179</v>
      </c>
      <c r="M126" s="18">
        <f>VLOOKUP($A126,'Hospitalisation Details'!$A$2:$P$2344,6,FALSE())</f>
        <v>39315.279999999999</v>
      </c>
      <c r="N126" s="1" t="str">
        <f>VLOOKUP($A126,'Hospitalisation Details'!$A$2:$P$2344,12,FALSE())</f>
        <v>tier - 2</v>
      </c>
      <c r="O126" s="1" t="str">
        <f>VLOOKUP($A126,'Hospitalisation Details'!$A$2:$P$2344,13,FALSE())</f>
        <v>tier - 3</v>
      </c>
      <c r="P126" s="1" t="str">
        <f>VLOOKUP($A126,'Hospitalisation Details'!$A$2:$P$2344,14,FALSE())</f>
        <v>R1011</v>
      </c>
      <c r="Q126" s="1">
        <f>VLOOKUP($A126,'Hospitalisation Details'!$A$2:$P$2344,16,FALSE())</f>
        <v>40</v>
      </c>
    </row>
    <row r="127" spans="1:17" x14ac:dyDescent="0.35">
      <c r="A127" s="1" t="str">
        <f>'Customer Names'!A127</f>
        <v>Id126</v>
      </c>
      <c r="B127" s="1" t="str">
        <f>VLOOKUP($A127,'Customer Names'!$A$2:$E$2336,4,FALSE())</f>
        <v>Matthew P</v>
      </c>
      <c r="C127" s="16">
        <f>VLOOKUP($A127,'Medical Examinations'!$A$2:$O$2336,2,FALSE())</f>
        <v>37.799999999999997</v>
      </c>
      <c r="D127" s="16">
        <f>VLOOKUP($A127,'Medical Examinations'!$A$2:$O$2336,3,FALSE())</f>
        <v>6.29</v>
      </c>
      <c r="E127" s="1" t="str">
        <f>VLOOKUP($A127,'Medical Examinations'!$A$2:$O$2336,9,FALSE())</f>
        <v>No</v>
      </c>
      <c r="F127" s="1" t="str">
        <f>VLOOKUP($A127,'Medical Examinations'!$A$2:$O$2336,10,FALSE())</f>
        <v>No</v>
      </c>
      <c r="G127" s="1" t="str">
        <f>VLOOKUP($A127,'Medical Examinations'!$A$2:$O$2336,11,FALSE())</f>
        <v>No</v>
      </c>
      <c r="H127" s="1">
        <f>VLOOKUP($A127,'Medical Examinations'!$A$2:$O$2336,13,FALSE())</f>
        <v>1</v>
      </c>
      <c r="I127" s="1" t="str">
        <f>VLOOKUP($A127,'Medical Examinations'!$A$2:$O$2336,12,FALSE())</f>
        <v>Yes</v>
      </c>
      <c r="J127" s="1" t="str">
        <f>VLOOKUP($A127,'Medical Examinations'!$A$2:$O$2336,14,FALSE())</f>
        <v>Obesity</v>
      </c>
      <c r="K127" s="1" t="str">
        <f>VLOOKUP($A127,'Medical Examinations'!$A$2:$O$2336,15,FALSE())</f>
        <v>Prediabetes</v>
      </c>
      <c r="L127" s="17">
        <f>VLOOKUP($A127,'Hospitalisation Details'!$A$2:$P$2344,15,FALSE())</f>
        <v>33938</v>
      </c>
      <c r="M127" s="18">
        <f>VLOOKUP($A127,'Hospitalisation Details'!$A$2:$P$2344,6,FALSE())</f>
        <v>39241.440000000002</v>
      </c>
      <c r="N127" s="1" t="str">
        <f>VLOOKUP($A127,'Hospitalisation Details'!$A$2:$P$2344,12,FALSE())</f>
        <v>tier - 1</v>
      </c>
      <c r="O127" s="1" t="str">
        <f>VLOOKUP($A127,'Hospitalisation Details'!$A$2:$P$2344,13,FALSE())</f>
        <v>tier - 3</v>
      </c>
      <c r="P127" s="1" t="str">
        <f>VLOOKUP($A127,'Hospitalisation Details'!$A$2:$P$2344,14,FALSE())</f>
        <v>R1011</v>
      </c>
      <c r="Q127" s="1">
        <f>VLOOKUP($A127,'Hospitalisation Details'!$A$2:$P$2344,16,FALSE())</f>
        <v>30</v>
      </c>
    </row>
    <row r="128" spans="1:17" x14ac:dyDescent="0.35">
      <c r="A128" s="1" t="str">
        <f>'Customer Names'!A128</f>
        <v>Id127</v>
      </c>
      <c r="B128" s="1" t="str">
        <f>VLOOKUP($A128,'Customer Names'!$A$2:$E$2336,4,FALSE())</f>
        <v>Guillermo Sr.</v>
      </c>
      <c r="C128" s="16">
        <f>VLOOKUP($A128,'Medical Examinations'!$A$2:$O$2336,2,FALSE())</f>
        <v>38.299999999999997</v>
      </c>
      <c r="D128" s="16">
        <f>VLOOKUP($A128,'Medical Examinations'!$A$2:$O$2336,3,FALSE())</f>
        <v>9.51</v>
      </c>
      <c r="E128" s="1" t="str">
        <f>VLOOKUP($A128,'Medical Examinations'!$A$2:$O$2336,9,FALSE())</f>
        <v>No</v>
      </c>
      <c r="F128" s="1" t="str">
        <f>VLOOKUP($A128,'Medical Examinations'!$A$2:$O$2336,10,FALSE())</f>
        <v>No</v>
      </c>
      <c r="G128" s="1" t="str">
        <f>VLOOKUP($A128,'Medical Examinations'!$A$2:$O$2336,11,FALSE())</f>
        <v>No</v>
      </c>
      <c r="H128" s="1">
        <f>VLOOKUP($A128,'Medical Examinations'!$A$2:$O$2336,13,FALSE())</f>
        <v>0</v>
      </c>
      <c r="I128" s="1" t="str">
        <f>VLOOKUP($A128,'Medical Examinations'!$A$2:$O$2336,12,FALSE())</f>
        <v>Yes</v>
      </c>
      <c r="J128" s="1" t="str">
        <f>VLOOKUP($A128,'Medical Examinations'!$A$2:$O$2336,14,FALSE())</f>
        <v>Obesity</v>
      </c>
      <c r="K128" s="1" t="str">
        <f>VLOOKUP($A128,'Medical Examinations'!$A$2:$O$2336,15,FALSE())</f>
        <v>Diabetes</v>
      </c>
      <c r="L128" s="17">
        <f>VLOOKUP($A128,'Hospitalisation Details'!$A$2:$P$2344,15,FALSE())</f>
        <v>22834</v>
      </c>
      <c r="M128" s="18">
        <f>VLOOKUP($A128,'Hospitalisation Details'!$A$2:$P$2344,6,FALSE())</f>
        <v>39221.120000000003</v>
      </c>
      <c r="N128" s="1" t="str">
        <f>VLOOKUP($A128,'Hospitalisation Details'!$A$2:$P$2344,12,FALSE())</f>
        <v>tier - 2</v>
      </c>
      <c r="O128" s="1" t="str">
        <f>VLOOKUP($A128,'Hospitalisation Details'!$A$2:$P$2344,13,FALSE())</f>
        <v>tier - 1</v>
      </c>
      <c r="P128" s="1" t="str">
        <f>VLOOKUP($A128,'Hospitalisation Details'!$A$2:$P$2344,14,FALSE())</f>
        <v>R1011</v>
      </c>
      <c r="Q128" s="1">
        <f>VLOOKUP($A128,'Hospitalisation Details'!$A$2:$P$2344,16,FALSE())</f>
        <v>60</v>
      </c>
    </row>
    <row r="129" spans="1:17" x14ac:dyDescent="0.35">
      <c r="A129" s="1" t="str">
        <f>'Customer Names'!A129</f>
        <v>Id128</v>
      </c>
      <c r="B129" s="1" t="str">
        <f>VLOOKUP($A129,'Customer Names'!$A$2:$E$2336,4,FALSE())</f>
        <v>Ryan C</v>
      </c>
      <c r="C129" s="16">
        <f>VLOOKUP($A129,'Medical Examinations'!$A$2:$O$2336,2,FALSE())</f>
        <v>32.774999999999999</v>
      </c>
      <c r="D129" s="16">
        <f>VLOOKUP($A129,'Medical Examinations'!$A$2:$O$2336,3,FALSE())</f>
        <v>4.72</v>
      </c>
      <c r="E129" s="1" t="str">
        <f>VLOOKUP($A129,'Medical Examinations'!$A$2:$O$2336,9,FALSE())</f>
        <v>No</v>
      </c>
      <c r="F129" s="1" t="str">
        <f>VLOOKUP($A129,'Medical Examinations'!$A$2:$O$2336,10,FALSE())</f>
        <v>No</v>
      </c>
      <c r="G129" s="1" t="str">
        <f>VLOOKUP($A129,'Medical Examinations'!$A$2:$O$2336,11,FALSE())</f>
        <v>No</v>
      </c>
      <c r="H129" s="1">
        <f>VLOOKUP($A129,'Medical Examinations'!$A$2:$O$2336,13,FALSE())</f>
        <v>0</v>
      </c>
      <c r="I129" s="1" t="str">
        <f>VLOOKUP($A129,'Medical Examinations'!$A$2:$O$2336,12,FALSE())</f>
        <v>Yes</v>
      </c>
      <c r="J129" s="1" t="str">
        <f>VLOOKUP($A129,'Medical Examinations'!$A$2:$O$2336,14,FALSE())</f>
        <v>Obesity</v>
      </c>
      <c r="K129" s="1" t="str">
        <f>VLOOKUP($A129,'Medical Examinations'!$A$2:$O$2336,15,FALSE())</f>
        <v>Normal</v>
      </c>
      <c r="L129" s="17">
        <f>VLOOKUP($A129,'Hospitalisation Details'!$A$2:$P$2344,15,FALSE())</f>
        <v>30167</v>
      </c>
      <c r="M129" s="18">
        <f>VLOOKUP($A129,'Hospitalisation Details'!$A$2:$P$2344,6,FALSE())</f>
        <v>39125.33</v>
      </c>
      <c r="N129" s="1" t="str">
        <f>VLOOKUP($A129,'Hospitalisation Details'!$A$2:$P$2344,12,FALSE())</f>
        <v>tier - 1</v>
      </c>
      <c r="O129" s="1" t="str">
        <f>VLOOKUP($A129,'Hospitalisation Details'!$A$2:$P$2344,13,FALSE())</f>
        <v>tier - 1</v>
      </c>
      <c r="P129" s="1" t="str">
        <f>VLOOKUP($A129,'Hospitalisation Details'!$A$2:$P$2344,14,FALSE())</f>
        <v>R1016</v>
      </c>
      <c r="Q129" s="1">
        <f>VLOOKUP($A129,'Hospitalisation Details'!$A$2:$P$2344,16,FALSE())</f>
        <v>40</v>
      </c>
    </row>
    <row r="130" spans="1:17" x14ac:dyDescent="0.35">
      <c r="A130" s="1" t="str">
        <f>'Customer Names'!A130</f>
        <v>Id129</v>
      </c>
      <c r="B130" s="1" t="str">
        <f>VLOOKUP($A130,'Customer Names'!$A$2:$E$2336,4,FALSE())</f>
        <v>Dane</v>
      </c>
      <c r="C130" s="16">
        <f>VLOOKUP($A130,'Medical Examinations'!$A$2:$O$2336,2,FALSE())</f>
        <v>34.200000000000003</v>
      </c>
      <c r="D130" s="16">
        <f>VLOOKUP($A130,'Medical Examinations'!$A$2:$O$2336,3,FALSE())</f>
        <v>5.91</v>
      </c>
      <c r="E130" s="1" t="str">
        <f>VLOOKUP($A130,'Medical Examinations'!$A$2:$O$2336,9,FALSE())</f>
        <v>Yes</v>
      </c>
      <c r="F130" s="1" t="str">
        <f>VLOOKUP($A130,'Medical Examinations'!$A$2:$O$2336,10,FALSE())</f>
        <v>No</v>
      </c>
      <c r="G130" s="1" t="str">
        <f>VLOOKUP($A130,'Medical Examinations'!$A$2:$O$2336,11,FALSE())</f>
        <v>No</v>
      </c>
      <c r="H130" s="1">
        <f>VLOOKUP($A130,'Medical Examinations'!$A$2:$O$2336,13,FALSE())</f>
        <v>0</v>
      </c>
      <c r="I130" s="1" t="str">
        <f>VLOOKUP($A130,'Medical Examinations'!$A$2:$O$2336,12,FALSE())</f>
        <v>Yes</v>
      </c>
      <c r="J130" s="1" t="str">
        <f>VLOOKUP($A130,'Medical Examinations'!$A$2:$O$2336,14,FALSE())</f>
        <v>Obesity</v>
      </c>
      <c r="K130" s="1" t="str">
        <f>VLOOKUP($A130,'Medical Examinations'!$A$2:$O$2336,15,FALSE())</f>
        <v>Prediabetes</v>
      </c>
      <c r="L130" s="17">
        <f>VLOOKUP($A130,'Hospitalisation Details'!$A$2:$P$2344,15,FALSE())</f>
        <v>31310</v>
      </c>
      <c r="M130" s="18">
        <f>VLOOKUP($A130,'Hospitalisation Details'!$A$2:$P$2344,6,FALSE())</f>
        <v>39047.29</v>
      </c>
      <c r="N130" s="1" t="str">
        <f>VLOOKUP($A130,'Hospitalisation Details'!$A$2:$P$2344,12,FALSE())</f>
        <v>tier - 1</v>
      </c>
      <c r="O130" s="1" t="str">
        <f>VLOOKUP($A130,'Hospitalisation Details'!$A$2:$P$2344,13,FALSE())</f>
        <v>tier - 3</v>
      </c>
      <c r="P130" s="1" t="str">
        <f>VLOOKUP($A130,'Hospitalisation Details'!$A$2:$P$2344,14,FALSE())</f>
        <v>R1017</v>
      </c>
      <c r="Q130" s="1">
        <f>VLOOKUP($A130,'Hospitalisation Details'!$A$2:$P$2344,16,FALSE())</f>
        <v>37</v>
      </c>
    </row>
    <row r="131" spans="1:17" x14ac:dyDescent="0.35">
      <c r="A131" s="1" t="str">
        <f>'Customer Names'!A131</f>
        <v>Id130</v>
      </c>
      <c r="B131" s="1" t="str">
        <f>VLOOKUP($A131,'Customer Names'!$A$2:$E$2336,4,FALSE())</f>
        <v>Jonas</v>
      </c>
      <c r="C131" s="16">
        <f>VLOOKUP($A131,'Medical Examinations'!$A$2:$O$2336,2,FALSE())</f>
        <v>30.2</v>
      </c>
      <c r="D131" s="16">
        <f>VLOOKUP($A131,'Medical Examinations'!$A$2:$O$2336,3,FALSE())</f>
        <v>9.58</v>
      </c>
      <c r="E131" s="1" t="str">
        <f>VLOOKUP($A131,'Medical Examinations'!$A$2:$O$2336,9,FALSE())</f>
        <v>No</v>
      </c>
      <c r="F131" s="1" t="str">
        <f>VLOOKUP($A131,'Medical Examinations'!$A$2:$O$2336,10,FALSE())</f>
        <v>No</v>
      </c>
      <c r="G131" s="1" t="str">
        <f>VLOOKUP($A131,'Medical Examinations'!$A$2:$O$2336,11,FALSE())</f>
        <v>No</v>
      </c>
      <c r="H131" s="1">
        <f>VLOOKUP($A131,'Medical Examinations'!$A$2:$O$2336,13,FALSE())</f>
        <v>0</v>
      </c>
      <c r="I131" s="1" t="str">
        <f>VLOOKUP($A131,'Medical Examinations'!$A$2:$O$2336,12,FALSE())</f>
        <v>Yes</v>
      </c>
      <c r="J131" s="1" t="str">
        <f>VLOOKUP($A131,'Medical Examinations'!$A$2:$O$2336,14,FALSE())</f>
        <v>Obesity</v>
      </c>
      <c r="K131" s="1" t="str">
        <f>VLOOKUP($A131,'Medical Examinations'!$A$2:$O$2336,15,FALSE())</f>
        <v>Diabetes</v>
      </c>
      <c r="L131" s="17">
        <f>VLOOKUP($A131,'Hospitalisation Details'!$A$2:$P$2344,15,FALSE())</f>
        <v>28775</v>
      </c>
      <c r="M131" s="18">
        <f>VLOOKUP($A131,'Hospitalisation Details'!$A$2:$P$2344,6,FALSE())</f>
        <v>38998.550000000003</v>
      </c>
      <c r="N131" s="1" t="str">
        <f>VLOOKUP($A131,'Hospitalisation Details'!$A$2:$P$2344,12,FALSE())</f>
        <v>tier - 1</v>
      </c>
      <c r="O131" s="1" t="str">
        <f>VLOOKUP($A131,'Hospitalisation Details'!$A$2:$P$2344,13,FALSE())</f>
        <v>tier - 1</v>
      </c>
      <c r="P131" s="1" t="str">
        <f>VLOOKUP($A131,'Hospitalisation Details'!$A$2:$P$2344,14,FALSE())</f>
        <v>R1011</v>
      </c>
      <c r="Q131" s="1">
        <f>VLOOKUP($A131,'Hospitalisation Details'!$A$2:$P$2344,16,FALSE())</f>
        <v>44</v>
      </c>
    </row>
    <row r="132" spans="1:17" x14ac:dyDescent="0.35">
      <c r="A132" s="1" t="str">
        <f>'Customer Names'!A132</f>
        <v>Id131</v>
      </c>
      <c r="B132" s="1" t="str">
        <f>VLOOKUP($A132,'Customer Names'!$A$2:$E$2336,4,FALSE())</f>
        <v>George E</v>
      </c>
      <c r="C132" s="16">
        <f>VLOOKUP($A132,'Medical Examinations'!$A$2:$O$2336,2,FALSE())</f>
        <v>48.32</v>
      </c>
      <c r="D132" s="16">
        <f>VLOOKUP($A132,'Medical Examinations'!$A$2:$O$2336,3,FALSE())</f>
        <v>5.77</v>
      </c>
      <c r="E132" s="1" t="str">
        <f>VLOOKUP($A132,'Medical Examinations'!$A$2:$O$2336,9,FALSE())</f>
        <v>No</v>
      </c>
      <c r="F132" s="1" t="str">
        <f>VLOOKUP($A132,'Medical Examinations'!$A$2:$O$2336,10,FALSE())</f>
        <v>No</v>
      </c>
      <c r="G132" s="1" t="str">
        <f>VLOOKUP($A132,'Medical Examinations'!$A$2:$O$2336,11,FALSE())</f>
        <v>No</v>
      </c>
      <c r="H132" s="1">
        <f>VLOOKUP($A132,'Medical Examinations'!$A$2:$O$2336,13,FALSE())</f>
        <v>0</v>
      </c>
      <c r="I132" s="1" t="str">
        <f>VLOOKUP($A132,'Medical Examinations'!$A$2:$O$2336,12,FALSE())</f>
        <v>Yes</v>
      </c>
      <c r="J132" s="1" t="str">
        <f>VLOOKUP($A132,'Medical Examinations'!$A$2:$O$2336,14,FALSE())</f>
        <v>Obesity</v>
      </c>
      <c r="K132" s="1" t="str">
        <f>VLOOKUP($A132,'Medical Examinations'!$A$2:$O$2336,15,FALSE())</f>
        <v>Prediabetes</v>
      </c>
      <c r="L132" s="17">
        <f>VLOOKUP($A132,'Hospitalisation Details'!$A$2:$P$2344,15,FALSE())</f>
        <v>29488</v>
      </c>
      <c r="M132" s="18">
        <f>VLOOKUP($A132,'Hospitalisation Details'!$A$2:$P$2344,6,FALSE())</f>
        <v>38947.43</v>
      </c>
      <c r="N132" s="1" t="str">
        <f>VLOOKUP($A132,'Hospitalisation Details'!$A$2:$P$2344,12,FALSE())</f>
        <v>tier - 2</v>
      </c>
      <c r="O132" s="1" t="str">
        <f>VLOOKUP($A132,'Hospitalisation Details'!$A$2:$P$2344,13,FALSE())</f>
        <v>tier - 3</v>
      </c>
      <c r="P132" s="1" t="str">
        <f>VLOOKUP($A132,'Hospitalisation Details'!$A$2:$P$2344,14,FALSE())</f>
        <v>R1011</v>
      </c>
      <c r="Q132" s="1">
        <f>VLOOKUP($A132,'Hospitalisation Details'!$A$2:$P$2344,16,FALSE())</f>
        <v>42</v>
      </c>
    </row>
    <row r="133" spans="1:17" x14ac:dyDescent="0.35">
      <c r="A133" s="1" t="str">
        <f>'Customer Names'!A133</f>
        <v>Id132</v>
      </c>
      <c r="B133" s="1" t="str">
        <f>VLOOKUP($A133,'Customer Names'!$A$2:$E$2336,4,FALSE())</f>
        <v>Sara S</v>
      </c>
      <c r="C133" s="16">
        <f>VLOOKUP($A133,'Medical Examinations'!$A$2:$O$2336,2,FALSE())</f>
        <v>44.86</v>
      </c>
      <c r="D133" s="16">
        <f>VLOOKUP($A133,'Medical Examinations'!$A$2:$O$2336,3,FALSE())</f>
        <v>4.38</v>
      </c>
      <c r="E133" s="1" t="str">
        <f>VLOOKUP($A133,'Medical Examinations'!$A$2:$O$2336,9,FALSE())</f>
        <v>Yes</v>
      </c>
      <c r="F133" s="1" t="str">
        <f>VLOOKUP($A133,'Medical Examinations'!$A$2:$O$2336,10,FALSE())</f>
        <v>No</v>
      </c>
      <c r="G133" s="1" t="str">
        <f>VLOOKUP($A133,'Medical Examinations'!$A$2:$O$2336,11,FALSE())</f>
        <v>No</v>
      </c>
      <c r="H133" s="1">
        <f>VLOOKUP($A133,'Medical Examinations'!$A$2:$O$2336,13,FALSE())</f>
        <v>0</v>
      </c>
      <c r="I133" s="1" t="str">
        <f>VLOOKUP($A133,'Medical Examinations'!$A$2:$O$2336,12,FALSE())</f>
        <v>Yes</v>
      </c>
      <c r="J133" s="1" t="str">
        <f>VLOOKUP($A133,'Medical Examinations'!$A$2:$O$2336,14,FALSE())</f>
        <v>Obesity</v>
      </c>
      <c r="K133" s="1" t="str">
        <f>VLOOKUP($A133,'Medical Examinations'!$A$2:$O$2336,15,FALSE())</f>
        <v>Normal</v>
      </c>
      <c r="L133" s="17">
        <f>VLOOKUP($A133,'Hospitalisation Details'!$A$2:$P$2344,15,FALSE())</f>
        <v>28109</v>
      </c>
      <c r="M133" s="18">
        <f>VLOOKUP($A133,'Hospitalisation Details'!$A$2:$P$2344,6,FALSE())</f>
        <v>38932.559999999998</v>
      </c>
      <c r="N133" s="1" t="str">
        <f>VLOOKUP($A133,'Hospitalisation Details'!$A$2:$P$2344,12,FALSE())</f>
        <v>tier - 2</v>
      </c>
      <c r="O133" s="1" t="str">
        <f>VLOOKUP($A133,'Hospitalisation Details'!$A$2:$P$2344,13,FALSE())</f>
        <v>tier - 3</v>
      </c>
      <c r="P133" s="1" t="str">
        <f>VLOOKUP($A133,'Hospitalisation Details'!$A$2:$P$2344,14,FALSE())</f>
        <v>R1011</v>
      </c>
      <c r="Q133" s="1">
        <f>VLOOKUP($A133,'Hospitalisation Details'!$A$2:$P$2344,16,FALSE())</f>
        <v>46</v>
      </c>
    </row>
    <row r="134" spans="1:17" x14ac:dyDescent="0.35">
      <c r="A134" s="1" t="str">
        <f>'Customer Names'!A134</f>
        <v>Id133</v>
      </c>
      <c r="B134" s="1" t="str">
        <f>VLOOKUP($A134,'Customer Names'!$A$2:$E$2336,4,FALSE())</f>
        <v>Nick</v>
      </c>
      <c r="C134" s="16">
        <f>VLOOKUP($A134,'Medical Examinations'!$A$2:$O$2336,2,FALSE())</f>
        <v>52.15</v>
      </c>
      <c r="D134" s="16">
        <f>VLOOKUP($A134,'Medical Examinations'!$A$2:$O$2336,3,FALSE())</f>
        <v>5.65</v>
      </c>
      <c r="E134" s="1" t="str">
        <f>VLOOKUP($A134,'Medical Examinations'!$A$2:$O$2336,9,FALSE())</f>
        <v>No</v>
      </c>
      <c r="F134" s="1" t="str">
        <f>VLOOKUP($A134,'Medical Examinations'!$A$2:$O$2336,10,FALSE())</f>
        <v>No</v>
      </c>
      <c r="G134" s="1" t="str">
        <f>VLOOKUP($A134,'Medical Examinations'!$A$2:$O$2336,11,FALSE())</f>
        <v>No</v>
      </c>
      <c r="H134" s="1">
        <f>VLOOKUP($A134,'Medical Examinations'!$A$2:$O$2336,13,FALSE())</f>
        <v>1</v>
      </c>
      <c r="I134" s="1" t="str">
        <f>VLOOKUP($A134,'Medical Examinations'!$A$2:$O$2336,12,FALSE())</f>
        <v>Yes</v>
      </c>
      <c r="J134" s="1" t="str">
        <f>VLOOKUP($A134,'Medical Examinations'!$A$2:$O$2336,14,FALSE())</f>
        <v>Obesity</v>
      </c>
      <c r="K134" s="1" t="str">
        <f>VLOOKUP($A134,'Medical Examinations'!$A$2:$O$2336,15,FALSE())</f>
        <v>Normal</v>
      </c>
      <c r="L134" s="17">
        <f>VLOOKUP($A134,'Hospitalisation Details'!$A$2:$P$2344,15,FALSE())</f>
        <v>31944</v>
      </c>
      <c r="M134" s="18">
        <f>VLOOKUP($A134,'Hospitalisation Details'!$A$2:$P$2344,6,FALSE())</f>
        <v>38924.04</v>
      </c>
      <c r="N134" s="1" t="str">
        <f>VLOOKUP($A134,'Hospitalisation Details'!$A$2:$P$2344,12,FALSE())</f>
        <v>tier - 2</v>
      </c>
      <c r="O134" s="1" t="str">
        <f>VLOOKUP($A134,'Hospitalisation Details'!$A$2:$P$2344,13,FALSE())</f>
        <v>tier - 2</v>
      </c>
      <c r="P134" s="1" t="str">
        <f>VLOOKUP($A134,'Hospitalisation Details'!$A$2:$P$2344,14,FALSE())</f>
        <v>R1011</v>
      </c>
      <c r="Q134" s="1">
        <f>VLOOKUP($A134,'Hospitalisation Details'!$A$2:$P$2344,16,FALSE())</f>
        <v>35</v>
      </c>
    </row>
    <row r="135" spans="1:17" x14ac:dyDescent="0.35">
      <c r="A135" s="1" t="str">
        <f>'Customer Names'!A135</f>
        <v>Id134</v>
      </c>
      <c r="B135" s="1" t="str">
        <f>VLOOKUP($A135,'Customer Names'!$A$2:$E$2336,4,FALSE())</f>
        <v>Timothy</v>
      </c>
      <c r="C135" s="16">
        <f>VLOOKUP($A135,'Medical Examinations'!$A$2:$O$2336,2,FALSE())</f>
        <v>41.12</v>
      </c>
      <c r="D135" s="16">
        <f>VLOOKUP($A135,'Medical Examinations'!$A$2:$O$2336,3,FALSE())</f>
        <v>7.54</v>
      </c>
      <c r="E135" s="1" t="str">
        <f>VLOOKUP($A135,'Medical Examinations'!$A$2:$O$2336,9,FALSE())</f>
        <v>Yes</v>
      </c>
      <c r="F135" s="1" t="str">
        <f>VLOOKUP($A135,'Medical Examinations'!$A$2:$O$2336,10,FALSE())</f>
        <v>No</v>
      </c>
      <c r="G135" s="1" t="str">
        <f>VLOOKUP($A135,'Medical Examinations'!$A$2:$O$2336,11,FALSE())</f>
        <v>No</v>
      </c>
      <c r="H135" s="1">
        <f>VLOOKUP($A135,'Medical Examinations'!$A$2:$O$2336,13,FALSE())</f>
        <v>0</v>
      </c>
      <c r="I135" s="1" t="str">
        <f>VLOOKUP($A135,'Medical Examinations'!$A$2:$O$2336,12,FALSE())</f>
        <v>Yes</v>
      </c>
      <c r="J135" s="1" t="str">
        <f>VLOOKUP($A135,'Medical Examinations'!$A$2:$O$2336,14,FALSE())</f>
        <v>Obesity</v>
      </c>
      <c r="K135" s="1" t="str">
        <f>VLOOKUP($A135,'Medical Examinations'!$A$2:$O$2336,15,FALSE())</f>
        <v>Diabetes</v>
      </c>
      <c r="L135" s="17">
        <f>VLOOKUP($A135,'Hospitalisation Details'!$A$2:$P$2344,15,FALSE())</f>
        <v>24683</v>
      </c>
      <c r="M135" s="18">
        <f>VLOOKUP($A135,'Hospitalisation Details'!$A$2:$P$2344,6,FALSE())</f>
        <v>38893.360000000001</v>
      </c>
      <c r="N135" s="1" t="str">
        <f>VLOOKUP($A135,'Hospitalisation Details'!$A$2:$P$2344,12,FALSE())</f>
        <v>tier - 1</v>
      </c>
      <c r="O135" s="1" t="str">
        <f>VLOOKUP($A135,'Hospitalisation Details'!$A$2:$P$2344,13,FALSE())</f>
        <v>tier - 2</v>
      </c>
      <c r="P135" s="1" t="str">
        <f>VLOOKUP($A135,'Hospitalisation Details'!$A$2:$P$2344,14,FALSE())</f>
        <v>R1011</v>
      </c>
      <c r="Q135" s="1">
        <f>VLOOKUP($A135,'Hospitalisation Details'!$A$2:$P$2344,16,FALSE())</f>
        <v>55</v>
      </c>
    </row>
    <row r="136" spans="1:17" x14ac:dyDescent="0.35">
      <c r="A136" s="1" t="str">
        <f>'Customer Names'!A136</f>
        <v>Id135</v>
      </c>
      <c r="B136" s="1" t="str">
        <f>VLOOKUP($A136,'Customer Names'!$A$2:$E$2336,4,FALSE())</f>
        <v>Becky L</v>
      </c>
      <c r="C136" s="16">
        <f>VLOOKUP($A136,'Medical Examinations'!$A$2:$O$2336,2,FALSE())</f>
        <v>38.39</v>
      </c>
      <c r="D136" s="16">
        <f>VLOOKUP($A136,'Medical Examinations'!$A$2:$O$2336,3,FALSE())</f>
        <v>5.1100000000000003</v>
      </c>
      <c r="E136" s="1" t="str">
        <f>VLOOKUP($A136,'Medical Examinations'!$A$2:$O$2336,9,FALSE())</f>
        <v>Yes</v>
      </c>
      <c r="F136" s="1" t="str">
        <f>VLOOKUP($A136,'Medical Examinations'!$A$2:$O$2336,10,FALSE())</f>
        <v>No</v>
      </c>
      <c r="G136" s="1" t="str">
        <f>VLOOKUP($A136,'Medical Examinations'!$A$2:$O$2336,11,FALSE())</f>
        <v>No</v>
      </c>
      <c r="H136" s="1">
        <f>VLOOKUP($A136,'Medical Examinations'!$A$2:$O$2336,13,FALSE())</f>
        <v>1</v>
      </c>
      <c r="I136" s="1" t="str">
        <f>VLOOKUP($A136,'Medical Examinations'!$A$2:$O$2336,12,FALSE())</f>
        <v>Yes</v>
      </c>
      <c r="J136" s="1" t="str">
        <f>VLOOKUP($A136,'Medical Examinations'!$A$2:$O$2336,14,FALSE())</f>
        <v>Obesity</v>
      </c>
      <c r="K136" s="1" t="str">
        <f>VLOOKUP($A136,'Medical Examinations'!$A$2:$O$2336,15,FALSE())</f>
        <v>Normal</v>
      </c>
      <c r="L136" s="17">
        <f>VLOOKUP($A136,'Hospitalisation Details'!$A$2:$P$2344,15,FALSE())</f>
        <v>23534</v>
      </c>
      <c r="M136" s="18">
        <f>VLOOKUP($A136,'Hospitalisation Details'!$A$2:$P$2344,6,FALSE())</f>
        <v>38869.25</v>
      </c>
      <c r="N136" s="1" t="str">
        <f>VLOOKUP($A136,'Hospitalisation Details'!$A$2:$P$2344,12,FALSE())</f>
        <v>tier - 2</v>
      </c>
      <c r="O136" s="1" t="str">
        <f>VLOOKUP($A136,'Hospitalisation Details'!$A$2:$P$2344,13,FALSE())</f>
        <v>tier - 2</v>
      </c>
      <c r="P136" s="1" t="str">
        <f>VLOOKUP($A136,'Hospitalisation Details'!$A$2:$P$2344,14,FALSE())</f>
        <v>R1011</v>
      </c>
      <c r="Q136" s="1">
        <f>VLOOKUP($A136,'Hospitalisation Details'!$A$2:$P$2344,16,FALSE())</f>
        <v>59</v>
      </c>
    </row>
    <row r="137" spans="1:17" x14ac:dyDescent="0.35">
      <c r="A137" s="1" t="str">
        <f>'Customer Names'!A137</f>
        <v>Id136</v>
      </c>
      <c r="B137" s="1" t="str">
        <f>VLOOKUP($A137,'Customer Names'!$A$2:$E$2336,4,FALSE())</f>
        <v>Steph K.</v>
      </c>
      <c r="C137" s="16">
        <f>VLOOKUP($A137,'Medical Examinations'!$A$2:$O$2336,2,FALSE())</f>
        <v>46.85</v>
      </c>
      <c r="D137" s="16">
        <f>VLOOKUP($A137,'Medical Examinations'!$A$2:$O$2336,3,FALSE())</f>
        <v>4.25</v>
      </c>
      <c r="E137" s="1" t="str">
        <f>VLOOKUP($A137,'Medical Examinations'!$A$2:$O$2336,9,FALSE())</f>
        <v>No</v>
      </c>
      <c r="F137" s="1" t="str">
        <f>VLOOKUP($A137,'Medical Examinations'!$A$2:$O$2336,10,FALSE())</f>
        <v>No</v>
      </c>
      <c r="G137" s="1" t="str">
        <f>VLOOKUP($A137,'Medical Examinations'!$A$2:$O$2336,11,FALSE())</f>
        <v>Yes</v>
      </c>
      <c r="H137" s="1">
        <f>VLOOKUP($A137,'Medical Examinations'!$A$2:$O$2336,13,FALSE())</f>
        <v>1</v>
      </c>
      <c r="I137" s="1" t="str">
        <f>VLOOKUP($A137,'Medical Examinations'!$A$2:$O$2336,12,FALSE())</f>
        <v>Yes</v>
      </c>
      <c r="J137" s="1" t="str">
        <f>VLOOKUP($A137,'Medical Examinations'!$A$2:$O$2336,14,FALSE())</f>
        <v>Obesity</v>
      </c>
      <c r="K137" s="1" t="str">
        <f>VLOOKUP($A137,'Medical Examinations'!$A$2:$O$2336,15,FALSE())</f>
        <v>Normal</v>
      </c>
      <c r="L137" s="17">
        <f>VLOOKUP($A137,'Hospitalisation Details'!$A$2:$P$2344,15,FALSE())</f>
        <v>29192</v>
      </c>
      <c r="M137" s="18">
        <f>VLOOKUP($A137,'Hospitalisation Details'!$A$2:$P$2344,6,FALSE())</f>
        <v>38836.980000000003</v>
      </c>
      <c r="N137" s="1" t="str">
        <f>VLOOKUP($A137,'Hospitalisation Details'!$A$2:$P$2344,12,FALSE())</f>
        <v>tier - 2</v>
      </c>
      <c r="O137" s="1" t="str">
        <f>VLOOKUP($A137,'Hospitalisation Details'!$A$2:$P$2344,13,FALSE())</f>
        <v>tier - 1</v>
      </c>
      <c r="P137" s="1" t="str">
        <f>VLOOKUP($A137,'Hospitalisation Details'!$A$2:$P$2344,14,FALSE())</f>
        <v>R1011</v>
      </c>
      <c r="Q137" s="1">
        <f>VLOOKUP($A137,'Hospitalisation Details'!$A$2:$P$2344,16,FALSE())</f>
        <v>43</v>
      </c>
    </row>
    <row r="138" spans="1:17" x14ac:dyDescent="0.35">
      <c r="A138" s="1" t="str">
        <f>'Customer Names'!A138</f>
        <v>Id137</v>
      </c>
      <c r="B138" s="1" t="str">
        <f>VLOOKUP($A138,'Customer Names'!$A$2:$E$2336,4,FALSE())</f>
        <v>Kristine B.</v>
      </c>
      <c r="C138" s="16">
        <f>VLOOKUP($A138,'Medical Examinations'!$A$2:$O$2336,2,FALSE())</f>
        <v>42.24</v>
      </c>
      <c r="D138" s="16">
        <f>VLOOKUP($A138,'Medical Examinations'!$A$2:$O$2336,3,FALSE())</f>
        <v>5.55</v>
      </c>
      <c r="E138" s="1" t="str">
        <f>VLOOKUP($A138,'Medical Examinations'!$A$2:$O$2336,9,FALSE())</f>
        <v>No</v>
      </c>
      <c r="F138" s="1" t="str">
        <f>VLOOKUP($A138,'Medical Examinations'!$A$2:$O$2336,10,FALSE())</f>
        <v>Yes</v>
      </c>
      <c r="G138" s="1" t="str">
        <f>VLOOKUP($A138,'Medical Examinations'!$A$2:$O$2336,11,FALSE())</f>
        <v>No</v>
      </c>
      <c r="H138" s="1">
        <f>VLOOKUP($A138,'Medical Examinations'!$A$2:$O$2336,13,FALSE())</f>
        <v>1</v>
      </c>
      <c r="I138" s="1" t="str">
        <f>VLOOKUP($A138,'Medical Examinations'!$A$2:$O$2336,12,FALSE())</f>
        <v>Yes</v>
      </c>
      <c r="J138" s="1" t="str">
        <f>VLOOKUP($A138,'Medical Examinations'!$A$2:$O$2336,14,FALSE())</f>
        <v>Obesity</v>
      </c>
      <c r="K138" s="1" t="str">
        <f>VLOOKUP($A138,'Medical Examinations'!$A$2:$O$2336,15,FALSE())</f>
        <v>Normal</v>
      </c>
      <c r="L138" s="17">
        <f>VLOOKUP($A138,'Hospitalisation Details'!$A$2:$P$2344,15,FALSE())</f>
        <v>38326</v>
      </c>
      <c r="M138" s="18">
        <f>VLOOKUP($A138,'Hospitalisation Details'!$A$2:$P$2344,6,FALSE())</f>
        <v>38792.69</v>
      </c>
      <c r="N138" s="1" t="str">
        <f>VLOOKUP($A138,'Hospitalisation Details'!$A$2:$P$2344,12,FALSE())</f>
        <v>tier - 2</v>
      </c>
      <c r="O138" s="1" t="str">
        <f>VLOOKUP($A138,'Hospitalisation Details'!$A$2:$P$2344,13,FALSE())</f>
        <v>tier - 2</v>
      </c>
      <c r="P138" s="1" t="str">
        <f>VLOOKUP($A138,'Hospitalisation Details'!$A$2:$P$2344,14,FALSE())</f>
        <v>R1013</v>
      </c>
      <c r="Q138" s="1">
        <f>VLOOKUP($A138,'Hospitalisation Details'!$A$2:$P$2344,16,FALSE())</f>
        <v>18</v>
      </c>
    </row>
    <row r="139" spans="1:17" x14ac:dyDescent="0.35">
      <c r="A139" s="1" t="str">
        <f>'Customer Names'!A139</f>
        <v>Id138</v>
      </c>
      <c r="B139" s="1" t="str">
        <f>VLOOKUP($A139,'Customer Names'!$A$2:$E$2336,4,FALSE())</f>
        <v>Taylor B</v>
      </c>
      <c r="C139" s="16">
        <f>VLOOKUP($A139,'Medical Examinations'!$A$2:$O$2336,2,FALSE())</f>
        <v>34.39</v>
      </c>
      <c r="D139" s="16">
        <f>VLOOKUP($A139,'Medical Examinations'!$A$2:$O$2336,3,FALSE())</f>
        <v>5.78</v>
      </c>
      <c r="E139" s="1" t="str">
        <f>VLOOKUP($A139,'Medical Examinations'!$A$2:$O$2336,9,FALSE())</f>
        <v>No</v>
      </c>
      <c r="F139" s="1" t="str">
        <f>VLOOKUP($A139,'Medical Examinations'!$A$2:$O$2336,10,FALSE())</f>
        <v>No</v>
      </c>
      <c r="G139" s="1" t="str">
        <f>VLOOKUP($A139,'Medical Examinations'!$A$2:$O$2336,11,FALSE())</f>
        <v>No</v>
      </c>
      <c r="H139" s="1">
        <f>VLOOKUP($A139,'Medical Examinations'!$A$2:$O$2336,13,FALSE())</f>
        <v>0</v>
      </c>
      <c r="I139" s="1" t="str">
        <f>VLOOKUP($A139,'Medical Examinations'!$A$2:$O$2336,12,FALSE())</f>
        <v>Yes</v>
      </c>
      <c r="J139" s="1" t="str">
        <f>VLOOKUP($A139,'Medical Examinations'!$A$2:$O$2336,14,FALSE())</f>
        <v>Obesity</v>
      </c>
      <c r="K139" s="1" t="str">
        <f>VLOOKUP($A139,'Medical Examinations'!$A$2:$O$2336,15,FALSE())</f>
        <v>Prediabetes</v>
      </c>
      <c r="L139" s="17">
        <f>VLOOKUP($A139,'Hospitalisation Details'!$A$2:$P$2344,15,FALSE())</f>
        <v>33550</v>
      </c>
      <c r="M139" s="18">
        <f>VLOOKUP($A139,'Hospitalisation Details'!$A$2:$P$2344,6,FALSE())</f>
        <v>38746.36</v>
      </c>
      <c r="N139" s="1" t="str">
        <f>VLOOKUP($A139,'Hospitalisation Details'!$A$2:$P$2344,12,FALSE())</f>
        <v>tier - 1</v>
      </c>
      <c r="O139" s="1" t="str">
        <f>VLOOKUP($A139,'Hospitalisation Details'!$A$2:$P$2344,13,FALSE())</f>
        <v>tier - 2</v>
      </c>
      <c r="P139" s="1" t="str">
        <f>VLOOKUP($A139,'Hospitalisation Details'!$A$2:$P$2344,14,FALSE())</f>
        <v>R1012</v>
      </c>
      <c r="Q139" s="1">
        <f>VLOOKUP($A139,'Hospitalisation Details'!$A$2:$P$2344,16,FALSE())</f>
        <v>31</v>
      </c>
    </row>
    <row r="140" spans="1:17" x14ac:dyDescent="0.35">
      <c r="A140" s="1" t="str">
        <f>'Customer Names'!A140</f>
        <v>Id139</v>
      </c>
      <c r="B140" s="1" t="str">
        <f>VLOOKUP($A140,'Customer Names'!$A$2:$E$2336,4,FALSE())</f>
        <v>William</v>
      </c>
      <c r="C140" s="16">
        <f>VLOOKUP($A140,'Medical Examinations'!$A$2:$O$2336,2,FALSE())</f>
        <v>42.89</v>
      </c>
      <c r="D140" s="16">
        <f>VLOOKUP($A140,'Medical Examinations'!$A$2:$O$2336,3,FALSE())</f>
        <v>5.28</v>
      </c>
      <c r="E140" s="1" t="str">
        <f>VLOOKUP($A140,'Medical Examinations'!$A$2:$O$2336,9,FALSE())</f>
        <v>Yes</v>
      </c>
      <c r="F140" s="1" t="str">
        <f>VLOOKUP($A140,'Medical Examinations'!$A$2:$O$2336,10,FALSE())</f>
        <v>No</v>
      </c>
      <c r="G140" s="1" t="str">
        <f>VLOOKUP($A140,'Medical Examinations'!$A$2:$O$2336,11,FALSE())</f>
        <v>No</v>
      </c>
      <c r="H140" s="1">
        <f>VLOOKUP($A140,'Medical Examinations'!$A$2:$O$2336,13,FALSE())</f>
        <v>0</v>
      </c>
      <c r="I140" s="1" t="str">
        <f>VLOOKUP($A140,'Medical Examinations'!$A$2:$O$2336,12,FALSE())</f>
        <v>Yes</v>
      </c>
      <c r="J140" s="1" t="str">
        <f>VLOOKUP($A140,'Medical Examinations'!$A$2:$O$2336,14,FALSE())</f>
        <v>Obesity</v>
      </c>
      <c r="K140" s="1" t="str">
        <f>VLOOKUP($A140,'Medical Examinations'!$A$2:$O$2336,15,FALSE())</f>
        <v>Normal</v>
      </c>
      <c r="L140" s="17">
        <f>VLOOKUP($A140,'Hospitalisation Details'!$A$2:$P$2344,15,FALSE())</f>
        <v>27926</v>
      </c>
      <c r="M140" s="18">
        <f>VLOOKUP($A140,'Hospitalisation Details'!$A$2:$P$2344,6,FALSE())</f>
        <v>38740.120000000003</v>
      </c>
      <c r="N140" s="1" t="str">
        <f>VLOOKUP($A140,'Hospitalisation Details'!$A$2:$P$2344,12,FALSE())</f>
        <v>tier - 2</v>
      </c>
      <c r="O140" s="1" t="str">
        <f>VLOOKUP($A140,'Hospitalisation Details'!$A$2:$P$2344,13,FALSE())</f>
        <v>tier - 2</v>
      </c>
      <c r="P140" s="1" t="str">
        <f>VLOOKUP($A140,'Hospitalisation Details'!$A$2:$P$2344,14,FALSE())</f>
        <v>R1012</v>
      </c>
      <c r="Q140" s="1">
        <f>VLOOKUP($A140,'Hospitalisation Details'!$A$2:$P$2344,16,FALSE())</f>
        <v>46</v>
      </c>
    </row>
    <row r="141" spans="1:17" x14ac:dyDescent="0.35">
      <c r="A141" s="1" t="str">
        <f>'Customer Names'!A141</f>
        <v>Id140</v>
      </c>
      <c r="B141" s="1" t="str">
        <f>VLOOKUP($A141,'Customer Names'!$A$2:$E$2336,4,FALSE())</f>
        <v>Sage</v>
      </c>
      <c r="C141" s="16">
        <f>VLOOKUP($A141,'Medical Examinations'!$A$2:$O$2336,2,FALSE())</f>
        <v>36.299999999999997</v>
      </c>
      <c r="D141" s="16">
        <f>VLOOKUP($A141,'Medical Examinations'!$A$2:$O$2336,3,FALSE())</f>
        <v>5.39</v>
      </c>
      <c r="E141" s="1" t="str">
        <f>VLOOKUP($A141,'Medical Examinations'!$A$2:$O$2336,9,FALSE())</f>
        <v>No</v>
      </c>
      <c r="F141" s="1" t="str">
        <f>VLOOKUP($A141,'Medical Examinations'!$A$2:$O$2336,10,FALSE())</f>
        <v>No</v>
      </c>
      <c r="G141" s="1" t="str">
        <f>VLOOKUP($A141,'Medical Examinations'!$A$2:$O$2336,11,FALSE())</f>
        <v>No</v>
      </c>
      <c r="H141" s="1">
        <f>VLOOKUP($A141,'Medical Examinations'!$A$2:$O$2336,13,FALSE())</f>
        <v>0</v>
      </c>
      <c r="I141" s="1" t="str">
        <f>VLOOKUP($A141,'Medical Examinations'!$A$2:$O$2336,12,FALSE())</f>
        <v>Yes</v>
      </c>
      <c r="J141" s="1" t="str">
        <f>VLOOKUP($A141,'Medical Examinations'!$A$2:$O$2336,14,FALSE())</f>
        <v>Obesity</v>
      </c>
      <c r="K141" s="1" t="str">
        <f>VLOOKUP($A141,'Medical Examinations'!$A$2:$O$2336,15,FALSE())</f>
        <v>Normal</v>
      </c>
      <c r="L141" s="17">
        <f>VLOOKUP($A141,'Hospitalisation Details'!$A$2:$P$2344,15,FALSE())</f>
        <v>33544</v>
      </c>
      <c r="M141" s="18">
        <f>VLOOKUP($A141,'Hospitalisation Details'!$A$2:$P$2344,6,FALSE())</f>
        <v>38711</v>
      </c>
      <c r="N141" s="1" t="str">
        <f>VLOOKUP($A141,'Hospitalisation Details'!$A$2:$P$2344,12,FALSE())</f>
        <v>tier - 2</v>
      </c>
      <c r="O141" s="1" t="str">
        <f>VLOOKUP($A141,'Hospitalisation Details'!$A$2:$P$2344,13,FALSE())</f>
        <v>tier - 2</v>
      </c>
      <c r="P141" s="1" t="str">
        <f>VLOOKUP($A141,'Hospitalisation Details'!$A$2:$P$2344,14,FALSE())</f>
        <v>R1011</v>
      </c>
      <c r="Q141" s="1">
        <f>VLOOKUP($A141,'Hospitalisation Details'!$A$2:$P$2344,16,FALSE())</f>
        <v>31</v>
      </c>
    </row>
    <row r="142" spans="1:17" x14ac:dyDescent="0.35">
      <c r="A142" s="1" t="str">
        <f>'Customer Names'!A142</f>
        <v>Id141</v>
      </c>
      <c r="B142" s="1" t="str">
        <f>VLOOKUP($A142,'Customer Names'!$A$2:$E$2336,4,FALSE())</f>
        <v>Cole</v>
      </c>
      <c r="C142" s="16">
        <f>VLOOKUP($A142,'Medical Examinations'!$A$2:$O$2336,2,FALSE())</f>
        <v>35.200000000000003</v>
      </c>
      <c r="D142" s="16">
        <f>VLOOKUP($A142,'Medical Examinations'!$A$2:$O$2336,3,FALSE())</f>
        <v>8.01</v>
      </c>
      <c r="E142" s="1" t="str">
        <f>VLOOKUP($A142,'Medical Examinations'!$A$2:$O$2336,9,FALSE())</f>
        <v>Yes</v>
      </c>
      <c r="F142" s="1" t="str">
        <f>VLOOKUP($A142,'Medical Examinations'!$A$2:$O$2336,10,FALSE())</f>
        <v>No</v>
      </c>
      <c r="G142" s="1" t="str">
        <f>VLOOKUP($A142,'Medical Examinations'!$A$2:$O$2336,11,FALSE())</f>
        <v>No</v>
      </c>
      <c r="H142" s="1">
        <f>VLOOKUP($A142,'Medical Examinations'!$A$2:$O$2336,13,FALSE())</f>
        <v>1</v>
      </c>
      <c r="I142" s="1" t="str">
        <f>VLOOKUP($A142,'Medical Examinations'!$A$2:$O$2336,12,FALSE())</f>
        <v>Yes</v>
      </c>
      <c r="J142" s="1" t="str">
        <f>VLOOKUP($A142,'Medical Examinations'!$A$2:$O$2336,14,FALSE())</f>
        <v>Obesity</v>
      </c>
      <c r="K142" s="1" t="str">
        <f>VLOOKUP($A142,'Medical Examinations'!$A$2:$O$2336,15,FALSE())</f>
        <v>Diabetes</v>
      </c>
      <c r="L142" s="17">
        <f>VLOOKUP($A142,'Hospitalisation Details'!$A$2:$P$2344,15,FALSE())</f>
        <v>31613</v>
      </c>
      <c r="M142" s="18">
        <f>VLOOKUP($A142,'Hospitalisation Details'!$A$2:$P$2344,6,FALSE())</f>
        <v>38709.18</v>
      </c>
      <c r="N142" s="1" t="str">
        <f>VLOOKUP($A142,'Hospitalisation Details'!$A$2:$P$2344,12,FALSE())</f>
        <v>tier - 1</v>
      </c>
      <c r="O142" s="1" t="str">
        <f>VLOOKUP($A142,'Hospitalisation Details'!$A$2:$P$2344,13,FALSE())</f>
        <v>tier - 3</v>
      </c>
      <c r="P142" s="1" t="str">
        <f>VLOOKUP($A142,'Hospitalisation Details'!$A$2:$P$2344,14,FALSE())</f>
        <v>R1013</v>
      </c>
      <c r="Q142" s="1">
        <f>VLOOKUP($A142,'Hospitalisation Details'!$A$2:$P$2344,16,FALSE())</f>
        <v>36</v>
      </c>
    </row>
    <row r="143" spans="1:17" x14ac:dyDescent="0.35">
      <c r="A143" s="1" t="str">
        <f>'Customer Names'!A143</f>
        <v>Id142</v>
      </c>
      <c r="B143" s="1" t="str">
        <f>VLOOKUP($A143,'Customer Names'!$A$2:$E$2336,4,FALSE())</f>
        <v>Jesse</v>
      </c>
      <c r="C143" s="16">
        <f>VLOOKUP($A143,'Medical Examinations'!$A$2:$O$2336,2,FALSE())</f>
        <v>53.62</v>
      </c>
      <c r="D143" s="16">
        <f>VLOOKUP($A143,'Medical Examinations'!$A$2:$O$2336,3,FALSE())</f>
        <v>5.21</v>
      </c>
      <c r="E143" s="1" t="str">
        <f>VLOOKUP($A143,'Medical Examinations'!$A$2:$O$2336,9,FALSE())</f>
        <v>No</v>
      </c>
      <c r="F143" s="1" t="str">
        <f>VLOOKUP($A143,'Medical Examinations'!$A$2:$O$2336,10,FALSE())</f>
        <v>No</v>
      </c>
      <c r="G143" s="1" t="str">
        <f>VLOOKUP($A143,'Medical Examinations'!$A$2:$O$2336,11,FALSE())</f>
        <v>No</v>
      </c>
      <c r="H143" s="1">
        <f>VLOOKUP($A143,'Medical Examinations'!$A$2:$O$2336,13,FALSE())</f>
        <v>0</v>
      </c>
      <c r="I143" s="1" t="str">
        <f>VLOOKUP($A143,'Medical Examinations'!$A$2:$O$2336,12,FALSE())</f>
        <v>Yes</v>
      </c>
      <c r="J143" s="1" t="str">
        <f>VLOOKUP($A143,'Medical Examinations'!$A$2:$O$2336,14,FALSE())</f>
        <v>Obesity</v>
      </c>
      <c r="K143" s="1" t="str">
        <f>VLOOKUP($A143,'Medical Examinations'!$A$2:$O$2336,15,FALSE())</f>
        <v>Normal</v>
      </c>
      <c r="L143" s="17">
        <f>VLOOKUP($A143,'Hospitalisation Details'!$A$2:$P$2344,15,FALSE())</f>
        <v>33067</v>
      </c>
      <c r="M143" s="18">
        <f>VLOOKUP($A143,'Hospitalisation Details'!$A$2:$P$2344,6,FALSE())</f>
        <v>38652.089999999997</v>
      </c>
      <c r="N143" s="1" t="str">
        <f>VLOOKUP($A143,'Hospitalisation Details'!$A$2:$P$2344,12,FALSE())</f>
        <v>tier - 2</v>
      </c>
      <c r="O143" s="1" t="str">
        <f>VLOOKUP($A143,'Hospitalisation Details'!$A$2:$P$2344,13,FALSE())</f>
        <v>tier - 2</v>
      </c>
      <c r="P143" s="1" t="str">
        <f>VLOOKUP($A143,'Hospitalisation Details'!$A$2:$P$2344,14,FALSE())</f>
        <v>R1011</v>
      </c>
      <c r="Q143" s="1">
        <f>VLOOKUP($A143,'Hospitalisation Details'!$A$2:$P$2344,16,FALSE())</f>
        <v>32</v>
      </c>
    </row>
    <row r="144" spans="1:17" x14ac:dyDescent="0.35">
      <c r="A144" s="1" t="str">
        <f>'Customer Names'!A144</f>
        <v>Id143</v>
      </c>
      <c r="B144" s="1" t="str">
        <f>VLOOKUP($A144,'Customer Names'!$A$2:$E$2336,4,FALSE())</f>
        <v>Tammi J.</v>
      </c>
      <c r="C144" s="16">
        <f>VLOOKUP($A144,'Medical Examinations'!$A$2:$O$2336,2,FALSE())</f>
        <v>36.67</v>
      </c>
      <c r="D144" s="16">
        <f>VLOOKUP($A144,'Medical Examinations'!$A$2:$O$2336,3,FALSE())</f>
        <v>6.27</v>
      </c>
      <c r="E144" s="1" t="str">
        <f>VLOOKUP($A144,'Medical Examinations'!$A$2:$O$2336,9,FALSE())</f>
        <v>No</v>
      </c>
      <c r="F144" s="1" t="str">
        <f>VLOOKUP($A144,'Medical Examinations'!$A$2:$O$2336,10,FALSE())</f>
        <v>No</v>
      </c>
      <c r="G144" s="1" t="str">
        <f>VLOOKUP($A144,'Medical Examinations'!$A$2:$O$2336,11,FALSE())</f>
        <v>No</v>
      </c>
      <c r="H144" s="1">
        <f>VLOOKUP($A144,'Medical Examinations'!$A$2:$O$2336,13,FALSE())</f>
        <v>0</v>
      </c>
      <c r="I144" s="1" t="str">
        <f>VLOOKUP($A144,'Medical Examinations'!$A$2:$O$2336,12,FALSE())</f>
        <v>Yes</v>
      </c>
      <c r="J144" s="1" t="str">
        <f>VLOOKUP($A144,'Medical Examinations'!$A$2:$O$2336,14,FALSE())</f>
        <v>Obesity</v>
      </c>
      <c r="K144" s="1" t="str">
        <f>VLOOKUP($A144,'Medical Examinations'!$A$2:$O$2336,15,FALSE())</f>
        <v>Prediabetes</v>
      </c>
      <c r="L144" s="17">
        <f>VLOOKUP($A144,'Hospitalisation Details'!$A$2:$P$2344,15,FALSE())</f>
        <v>36476</v>
      </c>
      <c r="M144" s="18">
        <f>VLOOKUP($A144,'Hospitalisation Details'!$A$2:$P$2344,6,FALSE())</f>
        <v>38511.629999999997</v>
      </c>
      <c r="N144" s="1" t="str">
        <f>VLOOKUP($A144,'Hospitalisation Details'!$A$2:$P$2344,12,FALSE())</f>
        <v>tier - 2</v>
      </c>
      <c r="O144" s="1" t="str">
        <f>VLOOKUP($A144,'Hospitalisation Details'!$A$2:$P$2344,13,FALSE())</f>
        <v>tier - 2</v>
      </c>
      <c r="P144" s="1" t="str">
        <f>VLOOKUP($A144,'Hospitalisation Details'!$A$2:$P$2344,14,FALSE())</f>
        <v>R1024</v>
      </c>
      <c r="Q144" s="1">
        <f>VLOOKUP($A144,'Hospitalisation Details'!$A$2:$P$2344,16,FALSE())</f>
        <v>23</v>
      </c>
    </row>
    <row r="145" spans="1:17" x14ac:dyDescent="0.35">
      <c r="A145" s="1" t="str">
        <f>'Customer Names'!A145</f>
        <v>Id144</v>
      </c>
      <c r="B145" s="1" t="str">
        <f>VLOOKUP($A145,'Customer Names'!$A$2:$E$2336,4,FALSE())</f>
        <v>Matthew S.</v>
      </c>
      <c r="C145" s="16">
        <f>VLOOKUP($A145,'Medical Examinations'!$A$2:$O$2336,2,FALSE())</f>
        <v>33.4</v>
      </c>
      <c r="D145" s="16">
        <f>VLOOKUP($A145,'Medical Examinations'!$A$2:$O$2336,3,FALSE())</f>
        <v>10.73</v>
      </c>
      <c r="E145" s="1" t="str">
        <f>VLOOKUP($A145,'Medical Examinations'!$A$2:$O$2336,9,FALSE())</f>
        <v>Yes</v>
      </c>
      <c r="F145" s="1" t="str">
        <f>VLOOKUP($A145,'Medical Examinations'!$A$2:$O$2336,10,FALSE())</f>
        <v>No</v>
      </c>
      <c r="G145" s="1" t="str">
        <f>VLOOKUP($A145,'Medical Examinations'!$A$2:$O$2336,11,FALSE())</f>
        <v>No</v>
      </c>
      <c r="H145" s="1">
        <f>VLOOKUP($A145,'Medical Examinations'!$A$2:$O$2336,13,FALSE())</f>
        <v>1</v>
      </c>
      <c r="I145" s="1" t="str">
        <f>VLOOKUP($A145,'Medical Examinations'!$A$2:$O$2336,12,FALSE())</f>
        <v>Yes</v>
      </c>
      <c r="J145" s="1" t="str">
        <f>VLOOKUP($A145,'Medical Examinations'!$A$2:$O$2336,14,FALSE())</f>
        <v>Obesity</v>
      </c>
      <c r="K145" s="1" t="str">
        <f>VLOOKUP($A145,'Medical Examinations'!$A$2:$O$2336,15,FALSE())</f>
        <v>Diabetes</v>
      </c>
      <c r="L145" s="17">
        <f>VLOOKUP($A145,'Hospitalisation Details'!$A$2:$P$2344,15,FALSE())</f>
        <v>31584</v>
      </c>
      <c r="M145" s="18">
        <f>VLOOKUP($A145,'Hospitalisation Details'!$A$2:$P$2344,6,FALSE())</f>
        <v>38415.47</v>
      </c>
      <c r="N145" s="1" t="str">
        <f>VLOOKUP($A145,'Hospitalisation Details'!$A$2:$P$2344,12,FALSE())</f>
        <v>tier - 1</v>
      </c>
      <c r="O145" s="1" t="str">
        <f>VLOOKUP($A145,'Hospitalisation Details'!$A$2:$P$2344,13,FALSE())</f>
        <v>tier - 2</v>
      </c>
      <c r="P145" s="1" t="str">
        <f>VLOOKUP($A145,'Hospitalisation Details'!$A$2:$P$2344,14,FALSE())</f>
        <v>R1011</v>
      </c>
      <c r="Q145" s="1">
        <f>VLOOKUP($A145,'Hospitalisation Details'!$A$2:$P$2344,16,FALSE())</f>
        <v>36</v>
      </c>
    </row>
    <row r="146" spans="1:17" x14ac:dyDescent="0.35">
      <c r="A146" s="1" t="str">
        <f>'Customer Names'!A146</f>
        <v>Id145</v>
      </c>
      <c r="B146" s="1" t="str">
        <f>VLOOKUP($A146,'Customer Names'!$A$2:$E$2336,4,FALSE())</f>
        <v>Eric</v>
      </c>
      <c r="C146" s="16">
        <f>VLOOKUP($A146,'Medical Examinations'!$A$2:$O$2336,2,FALSE())</f>
        <v>42.71</v>
      </c>
      <c r="D146" s="16">
        <f>VLOOKUP($A146,'Medical Examinations'!$A$2:$O$2336,3,FALSE())</f>
        <v>10.52</v>
      </c>
      <c r="E146" s="1" t="str">
        <f>VLOOKUP($A146,'Medical Examinations'!$A$2:$O$2336,9,FALSE())</f>
        <v>No</v>
      </c>
      <c r="F146" s="1" t="str">
        <f>VLOOKUP($A146,'Medical Examinations'!$A$2:$O$2336,10,FALSE())</f>
        <v>No</v>
      </c>
      <c r="G146" s="1" t="str">
        <f>VLOOKUP($A146,'Medical Examinations'!$A$2:$O$2336,11,FALSE())</f>
        <v>No</v>
      </c>
      <c r="H146" s="1">
        <f>VLOOKUP($A146,'Medical Examinations'!$A$2:$O$2336,13,FALSE())</f>
        <v>0</v>
      </c>
      <c r="I146" s="1" t="str">
        <f>VLOOKUP($A146,'Medical Examinations'!$A$2:$O$2336,12,FALSE())</f>
        <v>Yes</v>
      </c>
      <c r="J146" s="1" t="str">
        <f>VLOOKUP($A146,'Medical Examinations'!$A$2:$O$2336,14,FALSE())</f>
        <v>Obesity</v>
      </c>
      <c r="K146" s="1" t="str">
        <f>VLOOKUP($A146,'Medical Examinations'!$A$2:$O$2336,15,FALSE())</f>
        <v>Diabetes</v>
      </c>
      <c r="L146" s="17">
        <f>VLOOKUP($A146,'Hospitalisation Details'!$A$2:$P$2344,15,FALSE())</f>
        <v>26290</v>
      </c>
      <c r="M146" s="18">
        <f>VLOOKUP($A146,'Hospitalisation Details'!$A$2:$P$2344,6,FALSE())</f>
        <v>38405.26</v>
      </c>
      <c r="N146" s="1" t="str">
        <f>VLOOKUP($A146,'Hospitalisation Details'!$A$2:$P$2344,12,FALSE())</f>
        <v>tier - 2</v>
      </c>
      <c r="O146" s="1" t="str">
        <f>VLOOKUP($A146,'Hospitalisation Details'!$A$2:$P$2344,13,FALSE())</f>
        <v>tier - 1</v>
      </c>
      <c r="P146" s="1" t="str">
        <f>VLOOKUP($A146,'Hospitalisation Details'!$A$2:$P$2344,14,FALSE())</f>
        <v>R1011</v>
      </c>
      <c r="Q146" s="1">
        <f>VLOOKUP($A146,'Hospitalisation Details'!$A$2:$P$2344,16,FALSE())</f>
        <v>51</v>
      </c>
    </row>
    <row r="147" spans="1:17" x14ac:dyDescent="0.35">
      <c r="A147" s="1" t="str">
        <f>'Customer Names'!A147</f>
        <v>Id146</v>
      </c>
      <c r="B147" s="1" t="str">
        <f>VLOOKUP($A147,'Customer Names'!$A$2:$E$2336,4,FALSE())</f>
        <v>Valeria R</v>
      </c>
      <c r="C147" s="16">
        <f>VLOOKUP($A147,'Medical Examinations'!$A$2:$O$2336,2,FALSE())</f>
        <v>41.52</v>
      </c>
      <c r="D147" s="16">
        <f>VLOOKUP($A147,'Medical Examinations'!$A$2:$O$2336,3,FALSE())</f>
        <v>11.82</v>
      </c>
      <c r="E147" s="1" t="str">
        <f>VLOOKUP($A147,'Medical Examinations'!$A$2:$O$2336,9,FALSE())</f>
        <v>Yes</v>
      </c>
      <c r="F147" s="1" t="str">
        <f>VLOOKUP($A147,'Medical Examinations'!$A$2:$O$2336,10,FALSE())</f>
        <v>No</v>
      </c>
      <c r="G147" s="1" t="str">
        <f>VLOOKUP($A147,'Medical Examinations'!$A$2:$O$2336,11,FALSE())</f>
        <v>No</v>
      </c>
      <c r="H147" s="1">
        <f>VLOOKUP($A147,'Medical Examinations'!$A$2:$O$2336,13,FALSE())</f>
        <v>2</v>
      </c>
      <c r="I147" s="1" t="str">
        <f>VLOOKUP($A147,'Medical Examinations'!$A$2:$O$2336,12,FALSE())</f>
        <v>Yes</v>
      </c>
      <c r="J147" s="1" t="str">
        <f>VLOOKUP($A147,'Medical Examinations'!$A$2:$O$2336,14,FALSE())</f>
        <v>Obesity</v>
      </c>
      <c r="K147" s="1" t="str">
        <f>VLOOKUP($A147,'Medical Examinations'!$A$2:$O$2336,15,FALSE())</f>
        <v>Diabetes</v>
      </c>
      <c r="L147" s="17">
        <f>VLOOKUP($A147,'Hospitalisation Details'!$A$2:$P$2344,15,FALSE())</f>
        <v>25802</v>
      </c>
      <c r="M147" s="18">
        <f>VLOOKUP($A147,'Hospitalisation Details'!$A$2:$P$2344,6,FALSE())</f>
        <v>38389.79</v>
      </c>
      <c r="N147" s="1" t="str">
        <f>VLOOKUP($A147,'Hospitalisation Details'!$A$2:$P$2344,12,FALSE())</f>
        <v>tier - 2</v>
      </c>
      <c r="O147" s="1" t="str">
        <f>VLOOKUP($A147,'Hospitalisation Details'!$A$2:$P$2344,13,FALSE())</f>
        <v>tier - 3</v>
      </c>
      <c r="P147" s="1" t="str">
        <f>VLOOKUP($A147,'Hospitalisation Details'!$A$2:$P$2344,14,FALSE())</f>
        <v>R1011</v>
      </c>
      <c r="Q147" s="1">
        <f>VLOOKUP($A147,'Hospitalisation Details'!$A$2:$P$2344,16,FALSE())</f>
        <v>52</v>
      </c>
    </row>
    <row r="148" spans="1:17" x14ac:dyDescent="0.35">
      <c r="A148" s="1" t="str">
        <f>'Customer Names'!A148</f>
        <v>Id147</v>
      </c>
      <c r="B148" s="1" t="str">
        <f>VLOOKUP($A148,'Customer Names'!$A$2:$E$2336,4,FALSE())</f>
        <v>Michael P</v>
      </c>
      <c r="C148" s="16">
        <f>VLOOKUP($A148,'Medical Examinations'!$A$2:$O$2336,2,FALSE())</f>
        <v>39.4</v>
      </c>
      <c r="D148" s="16">
        <f>VLOOKUP($A148,'Medical Examinations'!$A$2:$O$2336,3,FALSE())</f>
        <v>6.76</v>
      </c>
      <c r="E148" s="1" t="str">
        <f>VLOOKUP($A148,'Medical Examinations'!$A$2:$O$2336,9,FALSE())</f>
        <v>No</v>
      </c>
      <c r="F148" s="1" t="str">
        <f>VLOOKUP($A148,'Medical Examinations'!$A$2:$O$2336,10,FALSE())</f>
        <v>No</v>
      </c>
      <c r="G148" s="1" t="str">
        <f>VLOOKUP($A148,'Medical Examinations'!$A$2:$O$2336,11,FALSE())</f>
        <v>No</v>
      </c>
      <c r="H148" s="1">
        <f>VLOOKUP($A148,'Medical Examinations'!$A$2:$O$2336,13,FALSE())</f>
        <v>0</v>
      </c>
      <c r="I148" s="1" t="str">
        <f>VLOOKUP($A148,'Medical Examinations'!$A$2:$O$2336,12,FALSE())</f>
        <v>Yes</v>
      </c>
      <c r="J148" s="1" t="str">
        <f>VLOOKUP($A148,'Medical Examinations'!$A$2:$O$2336,14,FALSE())</f>
        <v>Obesity</v>
      </c>
      <c r="K148" s="1" t="str">
        <f>VLOOKUP($A148,'Medical Examinations'!$A$2:$O$2336,15,FALSE())</f>
        <v>Diabetes</v>
      </c>
      <c r="L148" s="17">
        <f>VLOOKUP($A148,'Hospitalisation Details'!$A$2:$P$2344,15,FALSE())</f>
        <v>37516</v>
      </c>
      <c r="M148" s="18">
        <f>VLOOKUP($A148,'Hospitalisation Details'!$A$2:$P$2344,6,FALSE())</f>
        <v>38344.57</v>
      </c>
      <c r="N148" s="1" t="str">
        <f>VLOOKUP($A148,'Hospitalisation Details'!$A$2:$P$2344,12,FALSE())</f>
        <v>tier - 1</v>
      </c>
      <c r="O148" s="1" t="str">
        <f>VLOOKUP($A148,'Hospitalisation Details'!$A$2:$P$2344,13,FALSE())</f>
        <v>tier - 3</v>
      </c>
      <c r="P148" s="1" t="str">
        <f>VLOOKUP($A148,'Hospitalisation Details'!$A$2:$P$2344,14,FALSE())</f>
        <v>R1011</v>
      </c>
      <c r="Q148" s="1">
        <f>VLOOKUP($A148,'Hospitalisation Details'!$A$2:$P$2344,16,FALSE())</f>
        <v>20</v>
      </c>
    </row>
    <row r="149" spans="1:17" x14ac:dyDescent="0.35">
      <c r="A149" s="1" t="str">
        <f>'Customer Names'!A149</f>
        <v>Id148</v>
      </c>
      <c r="B149" s="1" t="str">
        <f>VLOOKUP($A149,'Customer Names'!$A$2:$E$2336,4,FALSE())</f>
        <v>Rami</v>
      </c>
      <c r="C149" s="16">
        <f>VLOOKUP($A149,'Medical Examinations'!$A$2:$O$2336,2,FALSE())</f>
        <v>46.45</v>
      </c>
      <c r="D149" s="16">
        <f>VLOOKUP($A149,'Medical Examinations'!$A$2:$O$2336,3,FALSE())</f>
        <v>5.62</v>
      </c>
      <c r="E149" s="1" t="str">
        <f>VLOOKUP($A149,'Medical Examinations'!$A$2:$O$2336,9,FALSE())</f>
        <v>No</v>
      </c>
      <c r="F149" s="1" t="str">
        <f>VLOOKUP($A149,'Medical Examinations'!$A$2:$O$2336,10,FALSE())</f>
        <v>No</v>
      </c>
      <c r="G149" s="1" t="str">
        <f>VLOOKUP($A149,'Medical Examinations'!$A$2:$O$2336,11,FALSE())</f>
        <v>No</v>
      </c>
      <c r="H149" s="1">
        <f>VLOOKUP($A149,'Medical Examinations'!$A$2:$O$2336,13,FALSE())</f>
        <v>0</v>
      </c>
      <c r="I149" s="1" t="str">
        <f>VLOOKUP($A149,'Medical Examinations'!$A$2:$O$2336,12,FALSE())</f>
        <v>Yes</v>
      </c>
      <c r="J149" s="1" t="str">
        <f>VLOOKUP($A149,'Medical Examinations'!$A$2:$O$2336,14,FALSE())</f>
        <v>Obesity</v>
      </c>
      <c r="K149" s="1" t="str">
        <f>VLOOKUP($A149,'Medical Examinations'!$A$2:$O$2336,15,FALSE())</f>
        <v>Normal</v>
      </c>
      <c r="L149" s="17">
        <f>VLOOKUP($A149,'Hospitalisation Details'!$A$2:$P$2344,15,FALSE())</f>
        <v>29384</v>
      </c>
      <c r="M149" s="18">
        <f>VLOOKUP($A149,'Hospitalisation Details'!$A$2:$P$2344,6,FALSE())</f>
        <v>38313.129999999997</v>
      </c>
      <c r="N149" s="1" t="str">
        <f>VLOOKUP($A149,'Hospitalisation Details'!$A$2:$P$2344,12,FALSE())</f>
        <v>tier - 1</v>
      </c>
      <c r="O149" s="1" t="str">
        <f>VLOOKUP($A149,'Hospitalisation Details'!$A$2:$P$2344,13,FALSE())</f>
        <v>tier - 3</v>
      </c>
      <c r="P149" s="1" t="str">
        <f>VLOOKUP($A149,'Hospitalisation Details'!$A$2:$P$2344,14,FALSE())</f>
        <v>R1011</v>
      </c>
      <c r="Q149" s="1">
        <f>VLOOKUP($A149,'Hospitalisation Details'!$A$2:$P$2344,16,FALSE())</f>
        <v>42</v>
      </c>
    </row>
    <row r="150" spans="1:17" x14ac:dyDescent="0.35">
      <c r="A150" s="1" t="str">
        <f>'Customer Names'!A150</f>
        <v>Id149</v>
      </c>
      <c r="B150" s="1" t="str">
        <f>VLOOKUP($A150,'Customer Names'!$A$2:$E$2336,4,FALSE())</f>
        <v>Denis</v>
      </c>
      <c r="C150" s="16">
        <f>VLOOKUP($A150,'Medical Examinations'!$A$2:$O$2336,2,FALSE())</f>
        <v>35.75</v>
      </c>
      <c r="D150" s="16">
        <f>VLOOKUP($A150,'Medical Examinations'!$A$2:$O$2336,3,FALSE())</f>
        <v>4.1900000000000004</v>
      </c>
      <c r="E150" s="1" t="str">
        <f>VLOOKUP($A150,'Medical Examinations'!$A$2:$O$2336,9,FALSE())</f>
        <v>No</v>
      </c>
      <c r="F150" s="1" t="str">
        <f>VLOOKUP($A150,'Medical Examinations'!$A$2:$O$2336,10,FALSE())</f>
        <v>No</v>
      </c>
      <c r="G150" s="1" t="str">
        <f>VLOOKUP($A150,'Medical Examinations'!$A$2:$O$2336,11,FALSE())</f>
        <v>No</v>
      </c>
      <c r="H150" s="1">
        <f>VLOOKUP($A150,'Medical Examinations'!$A$2:$O$2336,13,FALSE())</f>
        <v>0</v>
      </c>
      <c r="I150" s="1" t="str">
        <f>VLOOKUP($A150,'Medical Examinations'!$A$2:$O$2336,12,FALSE())</f>
        <v>Yes</v>
      </c>
      <c r="J150" s="1" t="str">
        <f>VLOOKUP($A150,'Medical Examinations'!$A$2:$O$2336,14,FALSE())</f>
        <v>Obesity</v>
      </c>
      <c r="K150" s="1" t="str">
        <f>VLOOKUP($A150,'Medical Examinations'!$A$2:$O$2336,15,FALSE())</f>
        <v>Normal</v>
      </c>
      <c r="L150" s="17">
        <f>VLOOKUP($A150,'Hospitalisation Details'!$A$2:$P$2344,15,FALSE())</f>
        <v>32811</v>
      </c>
      <c r="M150" s="18">
        <f>VLOOKUP($A150,'Hospitalisation Details'!$A$2:$P$2344,6,FALSE())</f>
        <v>38282.75</v>
      </c>
      <c r="N150" s="1" t="str">
        <f>VLOOKUP($A150,'Hospitalisation Details'!$A$2:$P$2344,12,FALSE())</f>
        <v>tier - 1</v>
      </c>
      <c r="O150" s="1" t="str">
        <f>VLOOKUP($A150,'Hospitalisation Details'!$A$2:$P$2344,13,FALSE())</f>
        <v>tier - 2</v>
      </c>
      <c r="P150" s="1" t="str">
        <f>VLOOKUP($A150,'Hospitalisation Details'!$A$2:$P$2344,14,FALSE())</f>
        <v>R1013</v>
      </c>
      <c r="Q150" s="1">
        <f>VLOOKUP($A150,'Hospitalisation Details'!$A$2:$P$2344,16,FALSE())</f>
        <v>33</v>
      </c>
    </row>
    <row r="151" spans="1:17" x14ac:dyDescent="0.35">
      <c r="A151" s="1" t="str">
        <f>'Customer Names'!A151</f>
        <v>Id150</v>
      </c>
      <c r="B151" s="1" t="str">
        <f>VLOOKUP($A151,'Customer Names'!$A$2:$E$2336,4,FALSE())</f>
        <v>Brian E</v>
      </c>
      <c r="C151" s="16">
        <f>VLOOKUP($A151,'Medical Examinations'!$A$2:$O$2336,2,FALSE())</f>
        <v>26.07</v>
      </c>
      <c r="D151" s="16">
        <f>VLOOKUP($A151,'Medical Examinations'!$A$2:$O$2336,3,FALSE())</f>
        <v>5.32</v>
      </c>
      <c r="E151" s="1" t="str">
        <f>VLOOKUP($A151,'Medical Examinations'!$A$2:$O$2336,9,FALSE())</f>
        <v>No</v>
      </c>
      <c r="F151" s="1" t="str">
        <f>VLOOKUP($A151,'Medical Examinations'!$A$2:$O$2336,10,FALSE())</f>
        <v>No</v>
      </c>
      <c r="G151" s="1" t="str">
        <f>VLOOKUP($A151,'Medical Examinations'!$A$2:$O$2336,11,FALSE())</f>
        <v>No</v>
      </c>
      <c r="H151" s="1">
        <f>VLOOKUP($A151,'Medical Examinations'!$A$2:$O$2336,13,FALSE())</f>
        <v>0</v>
      </c>
      <c r="I151" s="1" t="str">
        <f>VLOOKUP($A151,'Medical Examinations'!$A$2:$O$2336,12,FALSE())</f>
        <v>Yes</v>
      </c>
      <c r="J151" s="1" t="str">
        <f>VLOOKUP($A151,'Medical Examinations'!$A$2:$O$2336,14,FALSE())</f>
        <v>Overweight</v>
      </c>
      <c r="K151" s="1" t="str">
        <f>VLOOKUP($A151,'Medical Examinations'!$A$2:$O$2336,15,FALSE())</f>
        <v>Normal</v>
      </c>
      <c r="L151" s="17">
        <f>VLOOKUP($A151,'Hospitalisation Details'!$A$2:$P$2344,15,FALSE())</f>
        <v>29449</v>
      </c>
      <c r="M151" s="18">
        <f>VLOOKUP($A151,'Hospitalisation Details'!$A$2:$P$2344,6,FALSE())</f>
        <v>38245.589999999997</v>
      </c>
      <c r="N151" s="1" t="str">
        <f>VLOOKUP($A151,'Hospitalisation Details'!$A$2:$P$2344,12,FALSE())</f>
        <v>tier - 1</v>
      </c>
      <c r="O151" s="1" t="str">
        <f>VLOOKUP($A151,'Hospitalisation Details'!$A$2:$P$2344,13,FALSE())</f>
        <v>tier - 2</v>
      </c>
      <c r="P151" s="1" t="str">
        <f>VLOOKUP($A151,'Hospitalisation Details'!$A$2:$P$2344,14,FALSE())</f>
        <v>R1013</v>
      </c>
      <c r="Q151" s="1">
        <f>VLOOKUP($A151,'Hospitalisation Details'!$A$2:$P$2344,16,FALSE())</f>
        <v>42</v>
      </c>
    </row>
    <row r="152" spans="1:17" x14ac:dyDescent="0.35">
      <c r="A152" s="1" t="str">
        <f>'Customer Names'!A152</f>
        <v>Id151</v>
      </c>
      <c r="B152" s="1" t="str">
        <f>VLOOKUP($A152,'Customer Names'!$A$2:$E$2336,4,FALSE())</f>
        <v>Bonnie</v>
      </c>
      <c r="C152" s="16">
        <f>VLOOKUP($A152,'Medical Examinations'!$A$2:$O$2336,2,FALSE())</f>
        <v>36.54</v>
      </c>
      <c r="D152" s="16">
        <f>VLOOKUP($A152,'Medical Examinations'!$A$2:$O$2336,3,FALSE())</f>
        <v>4.46</v>
      </c>
      <c r="E152" s="1" t="str">
        <f>VLOOKUP($A152,'Medical Examinations'!$A$2:$O$2336,9,FALSE())</f>
        <v>Yes</v>
      </c>
      <c r="F152" s="1" t="str">
        <f>VLOOKUP($A152,'Medical Examinations'!$A$2:$O$2336,10,FALSE())</f>
        <v>No</v>
      </c>
      <c r="G152" s="1" t="str">
        <f>VLOOKUP($A152,'Medical Examinations'!$A$2:$O$2336,11,FALSE())</f>
        <v>No</v>
      </c>
      <c r="H152" s="1">
        <f>VLOOKUP($A152,'Medical Examinations'!$A$2:$O$2336,13,FALSE())</f>
        <v>1</v>
      </c>
      <c r="I152" s="1" t="str">
        <f>VLOOKUP($A152,'Medical Examinations'!$A$2:$O$2336,12,FALSE())</f>
        <v>Yes</v>
      </c>
      <c r="J152" s="1" t="str">
        <f>VLOOKUP($A152,'Medical Examinations'!$A$2:$O$2336,14,FALSE())</f>
        <v>Obesity</v>
      </c>
      <c r="K152" s="1" t="str">
        <f>VLOOKUP($A152,'Medical Examinations'!$A$2:$O$2336,15,FALSE())</f>
        <v>Normal</v>
      </c>
      <c r="L152" s="17">
        <f>VLOOKUP($A152,'Hospitalisation Details'!$A$2:$P$2344,15,FALSE())</f>
        <v>23544</v>
      </c>
      <c r="M152" s="18">
        <f>VLOOKUP($A152,'Hospitalisation Details'!$A$2:$P$2344,6,FALSE())</f>
        <v>38241.74</v>
      </c>
      <c r="N152" s="1" t="str">
        <f>VLOOKUP($A152,'Hospitalisation Details'!$A$2:$P$2344,12,FALSE())</f>
        <v>tier - 2</v>
      </c>
      <c r="O152" s="1" t="str">
        <f>VLOOKUP($A152,'Hospitalisation Details'!$A$2:$P$2344,13,FALSE())</f>
        <v>tier - 3</v>
      </c>
      <c r="P152" s="1" t="str">
        <f>VLOOKUP($A152,'Hospitalisation Details'!$A$2:$P$2344,14,FALSE())</f>
        <v>R1011</v>
      </c>
      <c r="Q152" s="1">
        <f>VLOOKUP($A152,'Hospitalisation Details'!$A$2:$P$2344,16,FALSE())</f>
        <v>58</v>
      </c>
    </row>
    <row r="153" spans="1:17" x14ac:dyDescent="0.35">
      <c r="A153" s="1" t="str">
        <f>'Customer Names'!A153</f>
        <v>Id152</v>
      </c>
      <c r="B153" s="1" t="str">
        <f>VLOOKUP($A153,'Customer Names'!$A$2:$E$2336,4,FALSE())</f>
        <v>Michael P</v>
      </c>
      <c r="C153" s="16">
        <f>VLOOKUP($A153,'Medical Examinations'!$A$2:$O$2336,2,FALSE())</f>
        <v>51.64</v>
      </c>
      <c r="D153" s="16">
        <f>VLOOKUP($A153,'Medical Examinations'!$A$2:$O$2336,3,FALSE())</f>
        <v>5.65</v>
      </c>
      <c r="E153" s="1" t="str">
        <f>VLOOKUP($A153,'Medical Examinations'!$A$2:$O$2336,9,FALSE())</f>
        <v>No</v>
      </c>
      <c r="F153" s="1" t="str">
        <f>VLOOKUP($A153,'Medical Examinations'!$A$2:$O$2336,10,FALSE())</f>
        <v>No</v>
      </c>
      <c r="G153" s="1" t="str">
        <f>VLOOKUP($A153,'Medical Examinations'!$A$2:$O$2336,11,FALSE())</f>
        <v>No</v>
      </c>
      <c r="H153" s="1">
        <f>VLOOKUP($A153,'Medical Examinations'!$A$2:$O$2336,13,FALSE())</f>
        <v>0</v>
      </c>
      <c r="I153" s="1" t="str">
        <f>VLOOKUP($A153,'Medical Examinations'!$A$2:$O$2336,12,FALSE())</f>
        <v>Yes</v>
      </c>
      <c r="J153" s="1" t="str">
        <f>VLOOKUP($A153,'Medical Examinations'!$A$2:$O$2336,14,FALSE())</f>
        <v>Obesity</v>
      </c>
      <c r="K153" s="1" t="str">
        <f>VLOOKUP($A153,'Medical Examinations'!$A$2:$O$2336,15,FALSE())</f>
        <v>Normal</v>
      </c>
      <c r="L153" s="17">
        <f>VLOOKUP($A153,'Hospitalisation Details'!$A$2:$P$2344,15,FALSE())</f>
        <v>32759</v>
      </c>
      <c r="M153" s="18">
        <f>VLOOKUP($A153,'Hospitalisation Details'!$A$2:$P$2344,6,FALSE())</f>
        <v>38237.339999999997</v>
      </c>
      <c r="N153" s="1" t="str">
        <f>VLOOKUP($A153,'Hospitalisation Details'!$A$2:$P$2344,12,FALSE())</f>
        <v>tier - 2</v>
      </c>
      <c r="O153" s="1" t="str">
        <f>VLOOKUP($A153,'Hospitalisation Details'!$A$2:$P$2344,13,FALSE())</f>
        <v>tier - 3</v>
      </c>
      <c r="P153" s="1" t="str">
        <f>VLOOKUP($A153,'Hospitalisation Details'!$A$2:$P$2344,14,FALSE())</f>
        <v>R1011</v>
      </c>
      <c r="Q153" s="1">
        <f>VLOOKUP($A153,'Hospitalisation Details'!$A$2:$P$2344,16,FALSE())</f>
        <v>33</v>
      </c>
    </row>
    <row r="154" spans="1:17" x14ac:dyDescent="0.35">
      <c r="A154" s="1" t="str">
        <f>'Customer Names'!A154</f>
        <v>Id153</v>
      </c>
      <c r="B154" s="1" t="str">
        <f>VLOOKUP($A154,'Customer Names'!$A$2:$E$2336,4,FALSE())</f>
        <v>Paul</v>
      </c>
      <c r="C154" s="16">
        <f>VLOOKUP($A154,'Medical Examinations'!$A$2:$O$2336,2,FALSE())</f>
        <v>42.83</v>
      </c>
      <c r="D154" s="16">
        <f>VLOOKUP($A154,'Medical Examinations'!$A$2:$O$2336,3,FALSE())</f>
        <v>6.04</v>
      </c>
      <c r="E154" s="1" t="str">
        <f>VLOOKUP($A154,'Medical Examinations'!$A$2:$O$2336,9,FALSE())</f>
        <v>No</v>
      </c>
      <c r="F154" s="1" t="str">
        <f>VLOOKUP($A154,'Medical Examinations'!$A$2:$O$2336,10,FALSE())</f>
        <v>No</v>
      </c>
      <c r="G154" s="1" t="str">
        <f>VLOOKUP($A154,'Medical Examinations'!$A$2:$O$2336,11,FALSE())</f>
        <v>No</v>
      </c>
      <c r="H154" s="1">
        <f>VLOOKUP($A154,'Medical Examinations'!$A$2:$O$2336,13,FALSE())</f>
        <v>2</v>
      </c>
      <c r="I154" s="1" t="str">
        <f>VLOOKUP($A154,'Medical Examinations'!$A$2:$O$2336,12,FALSE())</f>
        <v>Yes</v>
      </c>
      <c r="J154" s="1" t="str">
        <f>VLOOKUP($A154,'Medical Examinations'!$A$2:$O$2336,14,FALSE())</f>
        <v>Obesity</v>
      </c>
      <c r="K154" s="1" t="str">
        <f>VLOOKUP($A154,'Medical Examinations'!$A$2:$O$2336,15,FALSE())</f>
        <v>Prediabetes</v>
      </c>
      <c r="L154" s="17">
        <f>VLOOKUP($A154,'Hospitalisation Details'!$A$2:$P$2344,15,FALSE())</f>
        <v>26622</v>
      </c>
      <c r="M154" s="18">
        <f>VLOOKUP($A154,'Hospitalisation Details'!$A$2:$P$2344,6,FALSE())</f>
        <v>38189.1</v>
      </c>
      <c r="N154" s="1" t="str">
        <f>VLOOKUP($A154,'Hospitalisation Details'!$A$2:$P$2344,12,FALSE())</f>
        <v>tier - 2</v>
      </c>
      <c r="O154" s="1" t="str">
        <f>VLOOKUP($A154,'Hospitalisation Details'!$A$2:$P$2344,13,FALSE())</f>
        <v>tier - 2</v>
      </c>
      <c r="P154" s="1" t="str">
        <f>VLOOKUP($A154,'Hospitalisation Details'!$A$2:$P$2344,14,FALSE())</f>
        <v>R1011</v>
      </c>
      <c r="Q154" s="1">
        <f>VLOOKUP($A154,'Hospitalisation Details'!$A$2:$P$2344,16,FALSE())</f>
        <v>50</v>
      </c>
    </row>
    <row r="155" spans="1:17" x14ac:dyDescent="0.35">
      <c r="A155" s="1" t="str">
        <f>'Customer Names'!A155</f>
        <v>Id154</v>
      </c>
      <c r="B155" s="1" t="str">
        <f>VLOOKUP($A155,'Customer Names'!$A$2:$E$2336,4,FALSE())</f>
        <v>Michael</v>
      </c>
      <c r="C155" s="16">
        <f>VLOOKUP($A155,'Medical Examinations'!$A$2:$O$2336,2,FALSE())</f>
        <v>40.15</v>
      </c>
      <c r="D155" s="16">
        <f>VLOOKUP($A155,'Medical Examinations'!$A$2:$O$2336,3,FALSE())</f>
        <v>5.76</v>
      </c>
      <c r="E155" s="1" t="str">
        <f>VLOOKUP($A155,'Medical Examinations'!$A$2:$O$2336,9,FALSE())</f>
        <v>No</v>
      </c>
      <c r="F155" s="1" t="str">
        <f>VLOOKUP($A155,'Medical Examinations'!$A$2:$O$2336,10,FALSE())</f>
        <v>No</v>
      </c>
      <c r="G155" s="1" t="str">
        <f>VLOOKUP($A155,'Medical Examinations'!$A$2:$O$2336,11,FALSE())</f>
        <v>No</v>
      </c>
      <c r="H155" s="1">
        <f>VLOOKUP($A155,'Medical Examinations'!$A$2:$O$2336,13,FALSE())</f>
        <v>1</v>
      </c>
      <c r="I155" s="1" t="str">
        <f>VLOOKUP($A155,'Medical Examinations'!$A$2:$O$2336,12,FALSE())</f>
        <v>Yes</v>
      </c>
      <c r="J155" s="1" t="str">
        <f>VLOOKUP($A155,'Medical Examinations'!$A$2:$O$2336,14,FALSE())</f>
        <v>Obesity</v>
      </c>
      <c r="K155" s="1" t="str">
        <f>VLOOKUP($A155,'Medical Examinations'!$A$2:$O$2336,15,FALSE())</f>
        <v>Prediabetes</v>
      </c>
      <c r="L155" s="17">
        <f>VLOOKUP($A155,'Hospitalisation Details'!$A$2:$P$2344,15,FALSE())</f>
        <v>36005</v>
      </c>
      <c r="M155" s="18">
        <f>VLOOKUP($A155,'Hospitalisation Details'!$A$2:$P$2344,6,FALSE())</f>
        <v>38126.25</v>
      </c>
      <c r="N155" s="1" t="str">
        <f>VLOOKUP($A155,'Hospitalisation Details'!$A$2:$P$2344,12,FALSE())</f>
        <v>tier - 1</v>
      </c>
      <c r="O155" s="1" t="str">
        <f>VLOOKUP($A155,'Hospitalisation Details'!$A$2:$P$2344,13,FALSE())</f>
        <v>tier - 3</v>
      </c>
      <c r="P155" s="1" t="str">
        <f>VLOOKUP($A155,'Hospitalisation Details'!$A$2:$P$2344,14,FALSE())</f>
        <v>R1013</v>
      </c>
      <c r="Q155" s="1">
        <f>VLOOKUP($A155,'Hospitalisation Details'!$A$2:$P$2344,16,FALSE())</f>
        <v>24</v>
      </c>
    </row>
    <row r="156" spans="1:17" x14ac:dyDescent="0.35">
      <c r="A156" s="1" t="str">
        <f>'Customer Names'!A156</f>
        <v>Id155</v>
      </c>
      <c r="B156" s="1" t="str">
        <f>VLOOKUP($A156,'Customer Names'!$A$2:$E$2336,4,FALSE())</f>
        <v>Samuel</v>
      </c>
      <c r="C156" s="16">
        <f>VLOOKUP($A156,'Medical Examinations'!$A$2:$O$2336,2,FALSE())</f>
        <v>27.8</v>
      </c>
      <c r="D156" s="16">
        <f>VLOOKUP($A156,'Medical Examinations'!$A$2:$O$2336,3,FALSE())</f>
        <v>4.3600000000000003</v>
      </c>
      <c r="E156" s="1" t="str">
        <f>VLOOKUP($A156,'Medical Examinations'!$A$2:$O$2336,9,FALSE())</f>
        <v>No</v>
      </c>
      <c r="F156" s="1" t="str">
        <f>VLOOKUP($A156,'Medical Examinations'!$A$2:$O$2336,10,FALSE())</f>
        <v>No</v>
      </c>
      <c r="G156" s="1" t="str">
        <f>VLOOKUP($A156,'Medical Examinations'!$A$2:$O$2336,11,FALSE())</f>
        <v>Yes</v>
      </c>
      <c r="H156" s="1">
        <f>VLOOKUP($A156,'Medical Examinations'!$A$2:$O$2336,13,FALSE())</f>
        <v>1</v>
      </c>
      <c r="I156" s="1" t="str">
        <f>VLOOKUP($A156,'Medical Examinations'!$A$2:$O$2336,12,FALSE())</f>
        <v>Yes</v>
      </c>
      <c r="J156" s="1" t="str">
        <f>VLOOKUP($A156,'Medical Examinations'!$A$2:$O$2336,14,FALSE())</f>
        <v>Overweight</v>
      </c>
      <c r="K156" s="1" t="str">
        <f>VLOOKUP($A156,'Medical Examinations'!$A$2:$O$2336,15,FALSE())</f>
        <v>Normal</v>
      </c>
      <c r="L156" s="17">
        <f>VLOOKUP($A156,'Hospitalisation Details'!$A$2:$P$2344,15,FALSE())</f>
        <v>29107</v>
      </c>
      <c r="M156" s="18">
        <f>VLOOKUP($A156,'Hospitalisation Details'!$A$2:$P$2344,6,FALSE())</f>
        <v>37829.72</v>
      </c>
      <c r="N156" s="1" t="str">
        <f>VLOOKUP($A156,'Hospitalisation Details'!$A$2:$P$2344,12,FALSE())</f>
        <v>tier - 1</v>
      </c>
      <c r="O156" s="1" t="str">
        <f>VLOOKUP($A156,'Hospitalisation Details'!$A$2:$P$2344,13,FALSE())</f>
        <v>tier - 2</v>
      </c>
      <c r="P156" s="1" t="str">
        <f>VLOOKUP($A156,'Hospitalisation Details'!$A$2:$P$2344,14,FALSE())</f>
        <v>R1011</v>
      </c>
      <c r="Q156" s="1">
        <f>VLOOKUP($A156,'Hospitalisation Details'!$A$2:$P$2344,16,FALSE())</f>
        <v>43</v>
      </c>
    </row>
    <row r="157" spans="1:17" x14ac:dyDescent="0.35">
      <c r="A157" s="1" t="str">
        <f>'Customer Names'!A157</f>
        <v>Id156</v>
      </c>
      <c r="B157" s="1" t="str">
        <f>VLOOKUP($A157,'Customer Names'!$A$2:$E$2336,4,FALSE())</f>
        <v>Matthew</v>
      </c>
      <c r="C157" s="16">
        <f>VLOOKUP($A157,'Medical Examinations'!$A$2:$O$2336,2,FALSE())</f>
        <v>45.81</v>
      </c>
      <c r="D157" s="16">
        <f>VLOOKUP($A157,'Medical Examinations'!$A$2:$O$2336,3,FALSE())</f>
        <v>4.76</v>
      </c>
      <c r="E157" s="1" t="str">
        <f>VLOOKUP($A157,'Medical Examinations'!$A$2:$O$2336,9,FALSE())</f>
        <v>Yes</v>
      </c>
      <c r="F157" s="1" t="str">
        <f>VLOOKUP($A157,'Medical Examinations'!$A$2:$O$2336,10,FALSE())</f>
        <v>No</v>
      </c>
      <c r="G157" s="1" t="str">
        <f>VLOOKUP($A157,'Medical Examinations'!$A$2:$O$2336,11,FALSE())</f>
        <v>Yes</v>
      </c>
      <c r="H157" s="1">
        <f>VLOOKUP($A157,'Medical Examinations'!$A$2:$O$2336,13,FALSE())</f>
        <v>1</v>
      </c>
      <c r="I157" s="1" t="str">
        <f>VLOOKUP($A157,'Medical Examinations'!$A$2:$O$2336,12,FALSE())</f>
        <v>Yes</v>
      </c>
      <c r="J157" s="1" t="str">
        <f>VLOOKUP($A157,'Medical Examinations'!$A$2:$O$2336,14,FALSE())</f>
        <v>Obesity</v>
      </c>
      <c r="K157" s="1" t="str">
        <f>VLOOKUP($A157,'Medical Examinations'!$A$2:$O$2336,15,FALSE())</f>
        <v>Normal</v>
      </c>
      <c r="L157" s="17">
        <f>VLOOKUP($A157,'Hospitalisation Details'!$A$2:$P$2344,15,FALSE())</f>
        <v>30523</v>
      </c>
      <c r="M157" s="18">
        <f>VLOOKUP($A157,'Hospitalisation Details'!$A$2:$P$2344,6,FALSE())</f>
        <v>37800.980000000003</v>
      </c>
      <c r="N157" s="1" t="str">
        <f>VLOOKUP($A157,'Hospitalisation Details'!$A$2:$P$2344,12,FALSE())</f>
        <v>tier - 2</v>
      </c>
      <c r="O157" s="1" t="str">
        <f>VLOOKUP($A157,'Hospitalisation Details'!$A$2:$P$2344,13,FALSE())</f>
        <v>tier - 2</v>
      </c>
      <c r="P157" s="1" t="str">
        <f>VLOOKUP($A157,'Hospitalisation Details'!$A$2:$P$2344,14,FALSE())</f>
        <v>R1011</v>
      </c>
      <c r="Q157" s="1">
        <f>VLOOKUP($A157,'Hospitalisation Details'!$A$2:$P$2344,16,FALSE())</f>
        <v>39</v>
      </c>
    </row>
    <row r="158" spans="1:17" x14ac:dyDescent="0.35">
      <c r="A158" s="1" t="str">
        <f>'Customer Names'!A158</f>
        <v>Id157</v>
      </c>
      <c r="B158" s="1" t="str">
        <f>VLOOKUP($A158,'Customer Names'!$A$2:$E$2336,4,FALSE())</f>
        <v>Daniel</v>
      </c>
      <c r="C158" s="16">
        <f>VLOOKUP($A158,'Medical Examinations'!$A$2:$O$2336,2,FALSE())</f>
        <v>34.43</v>
      </c>
      <c r="D158" s="16">
        <f>VLOOKUP($A158,'Medical Examinations'!$A$2:$O$2336,3,FALSE())</f>
        <v>10.82</v>
      </c>
      <c r="E158" s="1" t="str">
        <f>VLOOKUP($A158,'Medical Examinations'!$A$2:$O$2336,9,FALSE())</f>
        <v>Yes</v>
      </c>
      <c r="F158" s="1" t="str">
        <f>VLOOKUP($A158,'Medical Examinations'!$A$2:$O$2336,10,FALSE())</f>
        <v>No</v>
      </c>
      <c r="G158" s="1" t="str">
        <f>VLOOKUP($A158,'Medical Examinations'!$A$2:$O$2336,11,FALSE())</f>
        <v>No</v>
      </c>
      <c r="H158" s="1">
        <f>VLOOKUP($A158,'Medical Examinations'!$A$2:$O$2336,13,FALSE())</f>
        <v>1</v>
      </c>
      <c r="I158" s="1" t="str">
        <f>VLOOKUP($A158,'Medical Examinations'!$A$2:$O$2336,12,FALSE())</f>
        <v>Yes</v>
      </c>
      <c r="J158" s="1" t="str">
        <f>VLOOKUP($A158,'Medical Examinations'!$A$2:$O$2336,14,FALSE())</f>
        <v>Obesity</v>
      </c>
      <c r="K158" s="1" t="str">
        <f>VLOOKUP($A158,'Medical Examinations'!$A$2:$O$2336,15,FALSE())</f>
        <v>Diabetes</v>
      </c>
      <c r="L158" s="17">
        <f>VLOOKUP($A158,'Hospitalisation Details'!$A$2:$P$2344,15,FALSE())</f>
        <v>31639</v>
      </c>
      <c r="M158" s="18">
        <f>VLOOKUP($A158,'Hospitalisation Details'!$A$2:$P$2344,6,FALSE())</f>
        <v>37742.58</v>
      </c>
      <c r="N158" s="1" t="str">
        <f>VLOOKUP($A158,'Hospitalisation Details'!$A$2:$P$2344,12,FALSE())</f>
        <v>tier - 1</v>
      </c>
      <c r="O158" s="1" t="str">
        <f>VLOOKUP($A158,'Hospitalisation Details'!$A$2:$P$2344,13,FALSE())</f>
        <v>tier - 1</v>
      </c>
      <c r="P158" s="1" t="str">
        <f>VLOOKUP($A158,'Hospitalisation Details'!$A$2:$P$2344,14,FALSE())</f>
        <v>R1013</v>
      </c>
      <c r="Q158" s="1">
        <f>VLOOKUP($A158,'Hospitalisation Details'!$A$2:$P$2344,16,FALSE())</f>
        <v>36</v>
      </c>
    </row>
    <row r="159" spans="1:17" x14ac:dyDescent="0.35">
      <c r="A159" s="1" t="str">
        <f>'Customer Names'!A159</f>
        <v>Id158</v>
      </c>
      <c r="B159" s="1" t="str">
        <f>VLOOKUP($A159,'Customer Names'!$A$2:$E$2336,4,FALSE())</f>
        <v>Syndy</v>
      </c>
      <c r="C159" s="16">
        <f>VLOOKUP($A159,'Medical Examinations'!$A$2:$O$2336,2,FALSE())</f>
        <v>41.33</v>
      </c>
      <c r="D159" s="16">
        <f>VLOOKUP($A159,'Medical Examinations'!$A$2:$O$2336,3,FALSE())</f>
        <v>4.01</v>
      </c>
      <c r="E159" s="1" t="str">
        <f>VLOOKUP($A159,'Medical Examinations'!$A$2:$O$2336,9,FALSE())</f>
        <v>Yes</v>
      </c>
      <c r="F159" s="1" t="str">
        <f>VLOOKUP($A159,'Medical Examinations'!$A$2:$O$2336,10,FALSE())</f>
        <v>No</v>
      </c>
      <c r="G159" s="1" t="str">
        <f>VLOOKUP($A159,'Medical Examinations'!$A$2:$O$2336,11,FALSE())</f>
        <v>No</v>
      </c>
      <c r="H159" s="1">
        <f>VLOOKUP($A159,'Medical Examinations'!$A$2:$O$2336,13,FALSE())</f>
        <v>0</v>
      </c>
      <c r="I159" s="1" t="str">
        <f>VLOOKUP($A159,'Medical Examinations'!$A$2:$O$2336,12,FALSE())</f>
        <v>Yes</v>
      </c>
      <c r="J159" s="1" t="str">
        <f>VLOOKUP($A159,'Medical Examinations'!$A$2:$O$2336,14,FALSE())</f>
        <v>Obesity</v>
      </c>
      <c r="K159" s="1" t="str">
        <f>VLOOKUP($A159,'Medical Examinations'!$A$2:$O$2336,15,FALSE())</f>
        <v>Normal</v>
      </c>
      <c r="L159" s="17">
        <f>VLOOKUP($A159,'Hospitalisation Details'!$A$2:$P$2344,15,FALSE())</f>
        <v>28021</v>
      </c>
      <c r="M159" s="18">
        <f>VLOOKUP($A159,'Hospitalisation Details'!$A$2:$P$2344,6,FALSE())</f>
        <v>37735.199999999997</v>
      </c>
      <c r="N159" s="1" t="str">
        <f>VLOOKUP($A159,'Hospitalisation Details'!$A$2:$P$2344,12,FALSE())</f>
        <v>tier - 2</v>
      </c>
      <c r="O159" s="1" t="str">
        <f>VLOOKUP($A159,'Hospitalisation Details'!$A$2:$P$2344,13,FALSE())</f>
        <v>tier - 2</v>
      </c>
      <c r="P159" s="1" t="str">
        <f>VLOOKUP($A159,'Hospitalisation Details'!$A$2:$P$2344,14,FALSE())</f>
        <v>R1011</v>
      </c>
      <c r="Q159" s="1">
        <f>VLOOKUP($A159,'Hospitalisation Details'!$A$2:$P$2344,16,FALSE())</f>
        <v>46</v>
      </c>
    </row>
    <row r="160" spans="1:17" x14ac:dyDescent="0.35">
      <c r="A160" s="1" t="str">
        <f>'Customer Names'!A160</f>
        <v>Id159</v>
      </c>
      <c r="B160" s="1" t="str">
        <f>VLOOKUP($A160,'Customer Names'!$A$2:$E$2336,4,FALSE())</f>
        <v>Aleksandra</v>
      </c>
      <c r="C160" s="16">
        <f>VLOOKUP($A160,'Medical Examinations'!$A$2:$O$2336,2,FALSE())</f>
        <v>31.92</v>
      </c>
      <c r="D160" s="16">
        <f>VLOOKUP($A160,'Medical Examinations'!$A$2:$O$2336,3,FALSE())</f>
        <v>5.12</v>
      </c>
      <c r="E160" s="1" t="str">
        <f>VLOOKUP($A160,'Medical Examinations'!$A$2:$O$2336,9,FALSE())</f>
        <v>Yes</v>
      </c>
      <c r="F160" s="1" t="str">
        <f>VLOOKUP($A160,'Medical Examinations'!$A$2:$O$2336,10,FALSE())</f>
        <v>No</v>
      </c>
      <c r="G160" s="1" t="str">
        <f>VLOOKUP($A160,'Medical Examinations'!$A$2:$O$2336,11,FALSE())</f>
        <v>No</v>
      </c>
      <c r="H160" s="1">
        <f>VLOOKUP($A160,'Medical Examinations'!$A$2:$O$2336,13,FALSE())</f>
        <v>1</v>
      </c>
      <c r="I160" s="1" t="str">
        <f>VLOOKUP($A160,'Medical Examinations'!$A$2:$O$2336,12,FALSE())</f>
        <v>Yes</v>
      </c>
      <c r="J160" s="1" t="str">
        <f>VLOOKUP($A160,'Medical Examinations'!$A$2:$O$2336,14,FALSE())</f>
        <v>Obesity</v>
      </c>
      <c r="K160" s="1" t="str">
        <f>VLOOKUP($A160,'Medical Examinations'!$A$2:$O$2336,15,FALSE())</f>
        <v>Normal</v>
      </c>
      <c r="L160" s="17">
        <f>VLOOKUP($A160,'Hospitalisation Details'!$A$2:$P$2344,15,FALSE())</f>
        <v>32426</v>
      </c>
      <c r="M160" s="18">
        <f>VLOOKUP($A160,'Hospitalisation Details'!$A$2:$P$2344,6,FALSE())</f>
        <v>37701.879999999997</v>
      </c>
      <c r="N160" s="1" t="str">
        <f>VLOOKUP($A160,'Hospitalisation Details'!$A$2:$P$2344,12,FALSE())</f>
        <v>tier - 2</v>
      </c>
      <c r="O160" s="1" t="str">
        <f>VLOOKUP($A160,'Hospitalisation Details'!$A$2:$P$2344,13,FALSE())</f>
        <v>tier - 3</v>
      </c>
      <c r="P160" s="1" t="str">
        <f>VLOOKUP($A160,'Hospitalisation Details'!$A$2:$P$2344,14,FALSE())</f>
        <v>R1023</v>
      </c>
      <c r="Q160" s="1">
        <f>VLOOKUP($A160,'Hospitalisation Details'!$A$2:$P$2344,16,FALSE())</f>
        <v>34</v>
      </c>
    </row>
    <row r="161" spans="1:17" x14ac:dyDescent="0.35">
      <c r="A161" s="1" t="str">
        <f>'Customer Names'!A161</f>
        <v>Id160</v>
      </c>
      <c r="B161" s="1" t="str">
        <f>VLOOKUP($A161,'Customer Names'!$A$2:$E$2336,4,FALSE())</f>
        <v>Steeve T Sr.</v>
      </c>
      <c r="C161" s="16">
        <f>VLOOKUP($A161,'Medical Examinations'!$A$2:$O$2336,2,FALSE())</f>
        <v>39.799999999999997</v>
      </c>
      <c r="D161" s="16">
        <f>VLOOKUP($A161,'Medical Examinations'!$A$2:$O$2336,3,FALSE())</f>
        <v>10.54</v>
      </c>
      <c r="E161" s="1" t="str">
        <f>VLOOKUP($A161,'Medical Examinations'!$A$2:$O$2336,9,FALSE())</f>
        <v>Yes</v>
      </c>
      <c r="F161" s="1" t="str">
        <f>VLOOKUP($A161,'Medical Examinations'!$A$2:$O$2336,10,FALSE())</f>
        <v>No</v>
      </c>
      <c r="G161" s="1" t="str">
        <f>VLOOKUP($A161,'Medical Examinations'!$A$2:$O$2336,11,FALSE())</f>
        <v>No</v>
      </c>
      <c r="H161" s="1">
        <f>VLOOKUP($A161,'Medical Examinations'!$A$2:$O$2336,13,FALSE())</f>
        <v>2</v>
      </c>
      <c r="I161" s="1" t="str">
        <f>VLOOKUP($A161,'Medical Examinations'!$A$2:$O$2336,12,FALSE())</f>
        <v>Yes</v>
      </c>
      <c r="J161" s="1" t="str">
        <f>VLOOKUP($A161,'Medical Examinations'!$A$2:$O$2336,14,FALSE())</f>
        <v>Obesity</v>
      </c>
      <c r="K161" s="1" t="str">
        <f>VLOOKUP($A161,'Medical Examinations'!$A$2:$O$2336,15,FALSE())</f>
        <v>Diabetes</v>
      </c>
      <c r="L161" s="17">
        <f>VLOOKUP($A161,'Hospitalisation Details'!$A$2:$P$2344,15,FALSE())</f>
        <v>25869</v>
      </c>
      <c r="M161" s="18">
        <f>VLOOKUP($A161,'Hospitalisation Details'!$A$2:$P$2344,6,FALSE())</f>
        <v>37675.06</v>
      </c>
      <c r="N161" s="1" t="str">
        <f>VLOOKUP($A161,'Hospitalisation Details'!$A$2:$P$2344,12,FALSE())</f>
        <v>tier - 2</v>
      </c>
      <c r="O161" s="1" t="str">
        <f>VLOOKUP($A161,'Hospitalisation Details'!$A$2:$P$2344,13,FALSE())</f>
        <v>tier - 3</v>
      </c>
      <c r="P161" s="1" t="str">
        <f>VLOOKUP($A161,'Hospitalisation Details'!$A$2:$P$2344,14,FALSE())</f>
        <v>R1011</v>
      </c>
      <c r="Q161" s="1">
        <f>VLOOKUP($A161,'Hospitalisation Details'!$A$2:$P$2344,16,FALSE())</f>
        <v>52</v>
      </c>
    </row>
    <row r="162" spans="1:17" x14ac:dyDescent="0.35">
      <c r="A162" s="1" t="str">
        <f>'Customer Names'!A162</f>
        <v>Id161</v>
      </c>
      <c r="B162" s="1" t="str">
        <f>VLOOKUP($A162,'Customer Names'!$A$2:$E$2336,4,FALSE())</f>
        <v>Richard</v>
      </c>
      <c r="C162" s="16">
        <f>VLOOKUP($A162,'Medical Examinations'!$A$2:$O$2336,2,FALSE())</f>
        <v>42.82</v>
      </c>
      <c r="D162" s="16">
        <f>VLOOKUP($A162,'Medical Examinations'!$A$2:$O$2336,3,FALSE())</f>
        <v>4.21</v>
      </c>
      <c r="E162" s="1" t="str">
        <f>VLOOKUP($A162,'Medical Examinations'!$A$2:$O$2336,9,FALSE())</f>
        <v>No</v>
      </c>
      <c r="F162" s="1" t="str">
        <f>VLOOKUP($A162,'Medical Examinations'!$A$2:$O$2336,10,FALSE())</f>
        <v>No</v>
      </c>
      <c r="G162" s="1" t="str">
        <f>VLOOKUP($A162,'Medical Examinations'!$A$2:$O$2336,11,FALSE())</f>
        <v>No</v>
      </c>
      <c r="H162" s="1">
        <f>VLOOKUP($A162,'Medical Examinations'!$A$2:$O$2336,13,FALSE())</f>
        <v>0</v>
      </c>
      <c r="I162" s="1" t="str">
        <f>VLOOKUP($A162,'Medical Examinations'!$A$2:$O$2336,12,FALSE())</f>
        <v>Yes</v>
      </c>
      <c r="J162" s="1" t="str">
        <f>VLOOKUP($A162,'Medical Examinations'!$A$2:$O$2336,14,FALSE())</f>
        <v>Obesity</v>
      </c>
      <c r="K162" s="1" t="str">
        <f>VLOOKUP($A162,'Medical Examinations'!$A$2:$O$2336,15,FALSE())</f>
        <v>Normal</v>
      </c>
      <c r="L162" s="17">
        <f>VLOOKUP($A162,'Hospitalisation Details'!$A$2:$P$2344,15,FALSE())</f>
        <v>30122</v>
      </c>
      <c r="M162" s="18">
        <f>VLOOKUP($A162,'Hospitalisation Details'!$A$2:$P$2344,6,FALSE())</f>
        <v>37650.74</v>
      </c>
      <c r="N162" s="1" t="str">
        <f>VLOOKUP($A162,'Hospitalisation Details'!$A$2:$P$2344,12,FALSE())</f>
        <v>tier - 2</v>
      </c>
      <c r="O162" s="1" t="str">
        <f>VLOOKUP($A162,'Hospitalisation Details'!$A$2:$P$2344,13,FALSE())</f>
        <v>tier - 2</v>
      </c>
      <c r="P162" s="1" t="str">
        <f>VLOOKUP($A162,'Hospitalisation Details'!$A$2:$P$2344,14,FALSE())</f>
        <v>R1012</v>
      </c>
      <c r="Q162" s="1">
        <f>VLOOKUP($A162,'Hospitalisation Details'!$A$2:$P$2344,16,FALSE())</f>
        <v>40</v>
      </c>
    </row>
    <row r="163" spans="1:17" x14ac:dyDescent="0.35">
      <c r="A163" s="1" t="str">
        <f>'Customer Names'!A163</f>
        <v>Id162</v>
      </c>
      <c r="B163" s="1" t="str">
        <f>VLOOKUP($A163,'Customer Names'!$A$2:$E$2336,4,FALSE())</f>
        <v>Aaron T</v>
      </c>
      <c r="C163" s="16">
        <f>VLOOKUP($A163,'Medical Examinations'!$A$2:$O$2336,2,FALSE())</f>
        <v>33.630000000000003</v>
      </c>
      <c r="D163" s="16">
        <f>VLOOKUP($A163,'Medical Examinations'!$A$2:$O$2336,3,FALSE())</f>
        <v>5.42</v>
      </c>
      <c r="E163" s="1" t="str">
        <f>VLOOKUP($A163,'Medical Examinations'!$A$2:$O$2336,9,FALSE())</f>
        <v>No</v>
      </c>
      <c r="F163" s="1" t="str">
        <f>VLOOKUP($A163,'Medical Examinations'!$A$2:$O$2336,10,FALSE())</f>
        <v>No</v>
      </c>
      <c r="G163" s="1" t="str">
        <f>VLOOKUP($A163,'Medical Examinations'!$A$2:$O$2336,11,FALSE())</f>
        <v>No</v>
      </c>
      <c r="H163" s="1">
        <f>VLOOKUP($A163,'Medical Examinations'!$A$2:$O$2336,13,FALSE())</f>
        <v>0</v>
      </c>
      <c r="I163" s="1" t="str">
        <f>VLOOKUP($A163,'Medical Examinations'!$A$2:$O$2336,12,FALSE())</f>
        <v>Yes</v>
      </c>
      <c r="J163" s="1" t="str">
        <f>VLOOKUP($A163,'Medical Examinations'!$A$2:$O$2336,14,FALSE())</f>
        <v>Obesity</v>
      </c>
      <c r="K163" s="1" t="str">
        <f>VLOOKUP($A163,'Medical Examinations'!$A$2:$O$2336,15,FALSE())</f>
        <v>Normal</v>
      </c>
      <c r="L163" s="17">
        <f>VLOOKUP($A163,'Hospitalisation Details'!$A$2:$P$2344,15,FALSE())</f>
        <v>33193</v>
      </c>
      <c r="M163" s="18">
        <f>VLOOKUP($A163,'Hospitalisation Details'!$A$2:$P$2344,6,FALSE())</f>
        <v>37607.53</v>
      </c>
      <c r="N163" s="1" t="str">
        <f>VLOOKUP($A163,'Hospitalisation Details'!$A$2:$P$2344,12,FALSE())</f>
        <v>tier - 1</v>
      </c>
      <c r="O163" s="1" t="str">
        <f>VLOOKUP($A163,'Hospitalisation Details'!$A$2:$P$2344,13,FALSE())</f>
        <v>tier - 2</v>
      </c>
      <c r="P163" s="1" t="str">
        <f>VLOOKUP($A163,'Hospitalisation Details'!$A$2:$P$2344,14,FALSE())</f>
        <v>R1019</v>
      </c>
      <c r="Q163" s="1">
        <f>VLOOKUP($A163,'Hospitalisation Details'!$A$2:$P$2344,16,FALSE())</f>
        <v>32</v>
      </c>
    </row>
    <row r="164" spans="1:17" x14ac:dyDescent="0.35">
      <c r="A164" s="1" t="str">
        <f>'Customer Names'!A164</f>
        <v>Id163</v>
      </c>
      <c r="B164" s="1" t="str">
        <f>VLOOKUP($A164,'Customer Names'!$A$2:$E$2336,4,FALSE())</f>
        <v>Akira</v>
      </c>
      <c r="C164" s="16">
        <f>VLOOKUP($A164,'Medical Examinations'!$A$2:$O$2336,2,FALSE())</f>
        <v>37.07</v>
      </c>
      <c r="D164" s="16">
        <f>VLOOKUP($A164,'Medical Examinations'!$A$2:$O$2336,3,FALSE())</f>
        <v>4.28</v>
      </c>
      <c r="E164" s="1" t="str">
        <f>VLOOKUP($A164,'Medical Examinations'!$A$2:$O$2336,9,FALSE())</f>
        <v>No</v>
      </c>
      <c r="F164" s="1" t="str">
        <f>VLOOKUP($A164,'Medical Examinations'!$A$2:$O$2336,10,FALSE())</f>
        <v>Yes</v>
      </c>
      <c r="G164" s="1" t="str">
        <f>VLOOKUP($A164,'Medical Examinations'!$A$2:$O$2336,11,FALSE())</f>
        <v>No</v>
      </c>
      <c r="H164" s="1">
        <f>VLOOKUP($A164,'Medical Examinations'!$A$2:$O$2336,13,FALSE())</f>
        <v>1</v>
      </c>
      <c r="I164" s="1" t="str">
        <f>VLOOKUP($A164,'Medical Examinations'!$A$2:$O$2336,12,FALSE())</f>
        <v>Yes</v>
      </c>
      <c r="J164" s="1" t="str">
        <f>VLOOKUP($A164,'Medical Examinations'!$A$2:$O$2336,14,FALSE())</f>
        <v>Obesity</v>
      </c>
      <c r="K164" s="1" t="str">
        <f>VLOOKUP($A164,'Medical Examinations'!$A$2:$O$2336,15,FALSE())</f>
        <v>Normal</v>
      </c>
      <c r="L164" s="17">
        <f>VLOOKUP($A164,'Hospitalisation Details'!$A$2:$P$2344,15,FALSE())</f>
        <v>36811</v>
      </c>
      <c r="M164" s="18">
        <f>VLOOKUP($A164,'Hospitalisation Details'!$A$2:$P$2344,6,FALSE())</f>
        <v>37484.449999999997</v>
      </c>
      <c r="N164" s="1" t="str">
        <f>VLOOKUP($A164,'Hospitalisation Details'!$A$2:$P$2344,12,FALSE())</f>
        <v>tier - 1</v>
      </c>
      <c r="O164" s="1" t="str">
        <f>VLOOKUP($A164,'Hospitalisation Details'!$A$2:$P$2344,13,FALSE())</f>
        <v>tier - 1</v>
      </c>
      <c r="P164" s="1" t="str">
        <f>VLOOKUP($A164,'Hospitalisation Details'!$A$2:$P$2344,14,FALSE())</f>
        <v>R1013</v>
      </c>
      <c r="Q164" s="1">
        <f>VLOOKUP($A164,'Hospitalisation Details'!$A$2:$P$2344,16,FALSE())</f>
        <v>22</v>
      </c>
    </row>
    <row r="165" spans="1:17" x14ac:dyDescent="0.35">
      <c r="A165" s="1" t="str">
        <f>'Customer Names'!A165</f>
        <v>Id164</v>
      </c>
      <c r="B165" s="1" t="str">
        <f>VLOOKUP($A165,'Customer Names'!$A$2:$E$2336,4,FALSE())</f>
        <v>Ben</v>
      </c>
      <c r="C165" s="16">
        <f>VLOOKUP($A165,'Medical Examinations'!$A$2:$O$2336,2,FALSE())</f>
        <v>35.625</v>
      </c>
      <c r="D165" s="16">
        <f>VLOOKUP($A165,'Medical Examinations'!$A$2:$O$2336,3,FALSE())</f>
        <v>8.9</v>
      </c>
      <c r="E165" s="1" t="str">
        <f>VLOOKUP($A165,'Medical Examinations'!$A$2:$O$2336,9,FALSE())</f>
        <v>No</v>
      </c>
      <c r="F165" s="1" t="str">
        <f>VLOOKUP($A165,'Medical Examinations'!$A$2:$O$2336,10,FALSE())</f>
        <v>No</v>
      </c>
      <c r="G165" s="1" t="str">
        <f>VLOOKUP($A165,'Medical Examinations'!$A$2:$O$2336,11,FALSE())</f>
        <v>No</v>
      </c>
      <c r="H165" s="1">
        <f>VLOOKUP($A165,'Medical Examinations'!$A$2:$O$2336,13,FALSE())</f>
        <v>0</v>
      </c>
      <c r="I165" s="1" t="str">
        <f>VLOOKUP($A165,'Medical Examinations'!$A$2:$O$2336,12,FALSE())</f>
        <v>Yes</v>
      </c>
      <c r="J165" s="1" t="str">
        <f>VLOOKUP($A165,'Medical Examinations'!$A$2:$O$2336,14,FALSE())</f>
        <v>Obesity</v>
      </c>
      <c r="K165" s="1" t="str">
        <f>VLOOKUP($A165,'Medical Examinations'!$A$2:$O$2336,15,FALSE())</f>
        <v>Diabetes</v>
      </c>
      <c r="L165" s="17">
        <f>VLOOKUP($A165,'Hospitalisation Details'!$A$2:$P$2344,15,FALSE())</f>
        <v>37526</v>
      </c>
      <c r="M165" s="18">
        <f>VLOOKUP($A165,'Hospitalisation Details'!$A$2:$P$2344,6,FALSE())</f>
        <v>37465.339999999997</v>
      </c>
      <c r="N165" s="1" t="str">
        <f>VLOOKUP($A165,'Hospitalisation Details'!$A$2:$P$2344,12,FALSE())</f>
        <v>tier - 1</v>
      </c>
      <c r="O165" s="1" t="str">
        <f>VLOOKUP($A165,'Hospitalisation Details'!$A$2:$P$2344,13,FALSE())</f>
        <v>tier - 2</v>
      </c>
      <c r="P165" s="1" t="str">
        <f>VLOOKUP($A165,'Hospitalisation Details'!$A$2:$P$2344,14,FALSE())</f>
        <v>R1012</v>
      </c>
      <c r="Q165" s="1">
        <f>VLOOKUP($A165,'Hospitalisation Details'!$A$2:$P$2344,16,FALSE())</f>
        <v>20</v>
      </c>
    </row>
    <row r="166" spans="1:17" x14ac:dyDescent="0.35">
      <c r="A166" s="1" t="str">
        <f>'Customer Names'!A166</f>
        <v>Id165</v>
      </c>
      <c r="B166" s="1" t="str">
        <f>VLOOKUP($A166,'Customer Names'!$A$2:$E$2336,4,FALSE())</f>
        <v>Jana</v>
      </c>
      <c r="C166" s="16">
        <f>VLOOKUP($A166,'Medical Examinations'!$A$2:$O$2336,2,FALSE())</f>
        <v>42.69</v>
      </c>
      <c r="D166" s="16">
        <f>VLOOKUP($A166,'Medical Examinations'!$A$2:$O$2336,3,FALSE())</f>
        <v>4.8899999999999997</v>
      </c>
      <c r="E166" s="1" t="str">
        <f>VLOOKUP($A166,'Medical Examinations'!$A$2:$O$2336,9,FALSE())</f>
        <v>No</v>
      </c>
      <c r="F166" s="1" t="str">
        <f>VLOOKUP($A166,'Medical Examinations'!$A$2:$O$2336,10,FALSE())</f>
        <v>No</v>
      </c>
      <c r="G166" s="1" t="str">
        <f>VLOOKUP($A166,'Medical Examinations'!$A$2:$O$2336,11,FALSE())</f>
        <v>Yes</v>
      </c>
      <c r="H166" s="1">
        <f>VLOOKUP($A166,'Medical Examinations'!$A$2:$O$2336,13,FALSE())</f>
        <v>1</v>
      </c>
      <c r="I166" s="1" t="str">
        <f>VLOOKUP($A166,'Medical Examinations'!$A$2:$O$2336,12,FALSE())</f>
        <v>Yes</v>
      </c>
      <c r="J166" s="1" t="str">
        <f>VLOOKUP($A166,'Medical Examinations'!$A$2:$O$2336,14,FALSE())</f>
        <v>Obesity</v>
      </c>
      <c r="K166" s="1" t="str">
        <f>VLOOKUP($A166,'Medical Examinations'!$A$2:$O$2336,15,FALSE())</f>
        <v>Normal</v>
      </c>
      <c r="L166" s="17">
        <f>VLOOKUP($A166,'Hospitalisation Details'!$A$2:$P$2344,15,FALSE())</f>
        <v>29070</v>
      </c>
      <c r="M166" s="18">
        <f>VLOOKUP($A166,'Hospitalisation Details'!$A$2:$P$2344,6,FALSE())</f>
        <v>37425.94</v>
      </c>
      <c r="N166" s="1" t="str">
        <f>VLOOKUP($A166,'Hospitalisation Details'!$A$2:$P$2344,12,FALSE())</f>
        <v>tier - 2</v>
      </c>
      <c r="O166" s="1" t="str">
        <f>VLOOKUP($A166,'Hospitalisation Details'!$A$2:$P$2344,13,FALSE())</f>
        <v>tier - 1</v>
      </c>
      <c r="P166" s="1" t="str">
        <f>VLOOKUP($A166,'Hospitalisation Details'!$A$2:$P$2344,14,FALSE())</f>
        <v>R1011</v>
      </c>
      <c r="Q166" s="1">
        <f>VLOOKUP($A166,'Hospitalisation Details'!$A$2:$P$2344,16,FALSE())</f>
        <v>43</v>
      </c>
    </row>
    <row r="167" spans="1:17" x14ac:dyDescent="0.35">
      <c r="A167" s="1" t="str">
        <f>'Customer Names'!A167</f>
        <v>Id166</v>
      </c>
      <c r="B167" s="1" t="str">
        <f>VLOOKUP($A167,'Customer Names'!$A$2:$E$2336,4,FALSE())</f>
        <v>Jay T.</v>
      </c>
      <c r="C167" s="16">
        <f>VLOOKUP($A167,'Medical Examinations'!$A$2:$O$2336,2,FALSE())</f>
        <v>37.869999999999997</v>
      </c>
      <c r="D167" s="16">
        <f>VLOOKUP($A167,'Medical Examinations'!$A$2:$O$2336,3,FALSE())</f>
        <v>4.29</v>
      </c>
      <c r="E167" s="1" t="str">
        <f>VLOOKUP($A167,'Medical Examinations'!$A$2:$O$2336,9,FALSE())</f>
        <v>Yes</v>
      </c>
      <c r="F167" s="1" t="str">
        <f>VLOOKUP($A167,'Medical Examinations'!$A$2:$O$2336,10,FALSE())</f>
        <v>No</v>
      </c>
      <c r="G167" s="1" t="str">
        <f>VLOOKUP($A167,'Medical Examinations'!$A$2:$O$2336,11,FALSE())</f>
        <v>Yes</v>
      </c>
      <c r="H167" s="1">
        <f>VLOOKUP($A167,'Medical Examinations'!$A$2:$O$2336,13,FALSE())</f>
        <v>1</v>
      </c>
      <c r="I167" s="1" t="str">
        <f>VLOOKUP($A167,'Medical Examinations'!$A$2:$O$2336,12,FALSE())</f>
        <v>Yes</v>
      </c>
      <c r="J167" s="1" t="str">
        <f>VLOOKUP($A167,'Medical Examinations'!$A$2:$O$2336,14,FALSE())</f>
        <v>Obesity</v>
      </c>
      <c r="K167" s="1" t="str">
        <f>VLOOKUP($A167,'Medical Examinations'!$A$2:$O$2336,15,FALSE())</f>
        <v>Normal</v>
      </c>
      <c r="L167" s="17">
        <f>VLOOKUP($A167,'Hospitalisation Details'!$A$2:$P$2344,15,FALSE())</f>
        <v>25506</v>
      </c>
      <c r="M167" s="18">
        <f>VLOOKUP($A167,'Hospitalisation Details'!$A$2:$P$2344,6,FALSE())</f>
        <v>37277.269999999997</v>
      </c>
      <c r="N167" s="1" t="str">
        <f>VLOOKUP($A167,'Hospitalisation Details'!$A$2:$P$2344,12,FALSE())</f>
        <v>tier - 1</v>
      </c>
      <c r="O167" s="1" t="str">
        <f>VLOOKUP($A167,'Hospitalisation Details'!$A$2:$P$2344,13,FALSE())</f>
        <v>tier - 3</v>
      </c>
      <c r="P167" s="1" t="str">
        <f>VLOOKUP($A167,'Hospitalisation Details'!$A$2:$P$2344,14,FALSE())</f>
        <v>R1011</v>
      </c>
      <c r="Q167" s="1">
        <f>VLOOKUP($A167,'Hospitalisation Details'!$A$2:$P$2344,16,FALSE())</f>
        <v>53</v>
      </c>
    </row>
    <row r="168" spans="1:17" x14ac:dyDescent="0.35">
      <c r="A168" s="1" t="str">
        <f>'Customer Names'!A168</f>
        <v>Id167</v>
      </c>
      <c r="B168" s="1" t="str">
        <f>VLOOKUP($A168,'Customer Names'!$A$2:$E$2336,4,FALSE())</f>
        <v>Marie-Helene</v>
      </c>
      <c r="C168" s="16">
        <f>VLOOKUP($A168,'Medical Examinations'!$A$2:$O$2336,2,FALSE())</f>
        <v>40.61</v>
      </c>
      <c r="D168" s="16">
        <f>VLOOKUP($A168,'Medical Examinations'!$A$2:$O$2336,3,FALSE())</f>
        <v>8</v>
      </c>
      <c r="E168" s="1" t="str">
        <f>VLOOKUP($A168,'Medical Examinations'!$A$2:$O$2336,9,FALSE())</f>
        <v>Yes</v>
      </c>
      <c r="F168" s="1" t="str">
        <f>VLOOKUP($A168,'Medical Examinations'!$A$2:$O$2336,10,FALSE())</f>
        <v>No</v>
      </c>
      <c r="G168" s="1" t="str">
        <f>VLOOKUP($A168,'Medical Examinations'!$A$2:$O$2336,11,FALSE())</f>
        <v>No</v>
      </c>
      <c r="H168" s="1">
        <f>VLOOKUP($A168,'Medical Examinations'!$A$2:$O$2336,13,FALSE())</f>
        <v>1</v>
      </c>
      <c r="I168" s="1" t="str">
        <f>VLOOKUP($A168,'Medical Examinations'!$A$2:$O$2336,12,FALSE())</f>
        <v>Yes</v>
      </c>
      <c r="J168" s="1" t="str">
        <f>VLOOKUP($A168,'Medical Examinations'!$A$2:$O$2336,14,FALSE())</f>
        <v>Obesity</v>
      </c>
      <c r="K168" s="1" t="str">
        <f>VLOOKUP($A168,'Medical Examinations'!$A$2:$O$2336,15,FALSE())</f>
        <v>Diabetes</v>
      </c>
      <c r="L168" s="17">
        <f>VLOOKUP($A168,'Hospitalisation Details'!$A$2:$P$2344,15,FALSE())</f>
        <v>27707</v>
      </c>
      <c r="M168" s="18">
        <f>VLOOKUP($A168,'Hospitalisation Details'!$A$2:$P$2344,6,FALSE())</f>
        <v>37272.339999999997</v>
      </c>
      <c r="N168" s="1" t="str">
        <f>VLOOKUP($A168,'Hospitalisation Details'!$A$2:$P$2344,12,FALSE())</f>
        <v>tier - 2</v>
      </c>
      <c r="O168" s="1" t="str">
        <f>VLOOKUP($A168,'Hospitalisation Details'!$A$2:$P$2344,13,FALSE())</f>
        <v>tier - 3</v>
      </c>
      <c r="P168" s="1" t="str">
        <f>VLOOKUP($A168,'Hospitalisation Details'!$A$2:$P$2344,14,FALSE())</f>
        <v>R1011</v>
      </c>
      <c r="Q168" s="1">
        <f>VLOOKUP($A168,'Hospitalisation Details'!$A$2:$P$2344,16,FALSE())</f>
        <v>47</v>
      </c>
    </row>
    <row r="169" spans="1:17" x14ac:dyDescent="0.35">
      <c r="A169" s="1" t="str">
        <f>'Customer Names'!A169</f>
        <v>Id168</v>
      </c>
      <c r="B169" s="1" t="str">
        <f>VLOOKUP($A169,'Customer Names'!$A$2:$E$2336,4,FALSE())</f>
        <v>Bret R</v>
      </c>
      <c r="C169" s="16">
        <f>VLOOKUP($A169,'Medical Examinations'!$A$2:$O$2336,2,FALSE())</f>
        <v>30.78</v>
      </c>
      <c r="D169" s="16">
        <f>VLOOKUP($A169,'Medical Examinations'!$A$2:$O$2336,3,FALSE())</f>
        <v>4.67</v>
      </c>
      <c r="E169" s="1" t="str">
        <f>VLOOKUP($A169,'Medical Examinations'!$A$2:$O$2336,9,FALSE())</f>
        <v>Yes</v>
      </c>
      <c r="F169" s="1" t="str">
        <f>VLOOKUP($A169,'Medical Examinations'!$A$2:$O$2336,10,FALSE())</f>
        <v>No</v>
      </c>
      <c r="G169" s="1" t="str">
        <f>VLOOKUP($A169,'Medical Examinations'!$A$2:$O$2336,11,FALSE())</f>
        <v>No</v>
      </c>
      <c r="H169" s="1">
        <f>VLOOKUP($A169,'Medical Examinations'!$A$2:$O$2336,13,FALSE())</f>
        <v>0</v>
      </c>
      <c r="I169" s="1" t="str">
        <f>VLOOKUP($A169,'Medical Examinations'!$A$2:$O$2336,12,FALSE())</f>
        <v>Yes</v>
      </c>
      <c r="J169" s="1" t="str">
        <f>VLOOKUP($A169,'Medical Examinations'!$A$2:$O$2336,14,FALSE())</f>
        <v>Obesity</v>
      </c>
      <c r="K169" s="1" t="str">
        <f>VLOOKUP($A169,'Medical Examinations'!$A$2:$O$2336,15,FALSE())</f>
        <v>Normal</v>
      </c>
      <c r="L169" s="17">
        <f>VLOOKUP($A169,'Hospitalisation Details'!$A$2:$P$2344,15,FALSE())</f>
        <v>31368</v>
      </c>
      <c r="M169" s="18">
        <f>VLOOKUP($A169,'Hospitalisation Details'!$A$2:$P$2344,6,FALSE())</f>
        <v>37270.15</v>
      </c>
      <c r="N169" s="1" t="str">
        <f>VLOOKUP($A169,'Hospitalisation Details'!$A$2:$P$2344,12,FALSE())</f>
        <v>tier - 2</v>
      </c>
      <c r="O169" s="1" t="str">
        <f>VLOOKUP($A169,'Hospitalisation Details'!$A$2:$P$2344,13,FALSE())</f>
        <v>tier - 1</v>
      </c>
      <c r="P169" s="1" t="str">
        <f>VLOOKUP($A169,'Hospitalisation Details'!$A$2:$P$2344,14,FALSE())</f>
        <v>R1024</v>
      </c>
      <c r="Q169" s="1">
        <f>VLOOKUP($A169,'Hospitalisation Details'!$A$2:$P$2344,16,FALSE())</f>
        <v>37</v>
      </c>
    </row>
    <row r="170" spans="1:17" x14ac:dyDescent="0.35">
      <c r="A170" s="1" t="str">
        <f>'Customer Names'!A170</f>
        <v>Id169</v>
      </c>
      <c r="B170" s="1" t="str">
        <f>VLOOKUP($A170,'Customer Names'!$A$2:$E$2336,4,FALSE())</f>
        <v>Gardner L</v>
      </c>
      <c r="C170" s="16">
        <f>VLOOKUP($A170,'Medical Examinations'!$A$2:$O$2336,2,FALSE())</f>
        <v>49.49</v>
      </c>
      <c r="D170" s="16">
        <f>VLOOKUP($A170,'Medical Examinations'!$A$2:$O$2336,3,FALSE())</f>
        <v>4.5</v>
      </c>
      <c r="E170" s="1" t="str">
        <f>VLOOKUP($A170,'Medical Examinations'!$A$2:$O$2336,9,FALSE())</f>
        <v>No</v>
      </c>
      <c r="F170" s="1" t="str">
        <f>VLOOKUP($A170,'Medical Examinations'!$A$2:$O$2336,10,FALSE())</f>
        <v>No</v>
      </c>
      <c r="G170" s="1" t="str">
        <f>VLOOKUP($A170,'Medical Examinations'!$A$2:$O$2336,11,FALSE())</f>
        <v>No</v>
      </c>
      <c r="H170" s="1">
        <f>VLOOKUP($A170,'Medical Examinations'!$A$2:$O$2336,13,FALSE())</f>
        <v>0</v>
      </c>
      <c r="I170" s="1" t="str">
        <f>VLOOKUP($A170,'Medical Examinations'!$A$2:$O$2336,12,FALSE())</f>
        <v>Yes</v>
      </c>
      <c r="J170" s="1" t="str">
        <f>VLOOKUP($A170,'Medical Examinations'!$A$2:$O$2336,14,FALSE())</f>
        <v>Obesity</v>
      </c>
      <c r="K170" s="1" t="str">
        <f>VLOOKUP($A170,'Medical Examinations'!$A$2:$O$2336,15,FALSE())</f>
        <v>Normal</v>
      </c>
      <c r="L170" s="17">
        <f>VLOOKUP($A170,'Hospitalisation Details'!$A$2:$P$2344,15,FALSE())</f>
        <v>33163</v>
      </c>
      <c r="M170" s="18">
        <f>VLOOKUP($A170,'Hospitalisation Details'!$A$2:$P$2344,6,FALSE())</f>
        <v>37251.22</v>
      </c>
      <c r="N170" s="1" t="str">
        <f>VLOOKUP($A170,'Hospitalisation Details'!$A$2:$P$2344,12,FALSE())</f>
        <v>tier - 2</v>
      </c>
      <c r="O170" s="1" t="str">
        <f>VLOOKUP($A170,'Hospitalisation Details'!$A$2:$P$2344,13,FALSE())</f>
        <v>tier - 2</v>
      </c>
      <c r="P170" s="1" t="str">
        <f>VLOOKUP($A170,'Hospitalisation Details'!$A$2:$P$2344,14,FALSE())</f>
        <v>R1011</v>
      </c>
      <c r="Q170" s="1">
        <f>VLOOKUP($A170,'Hospitalisation Details'!$A$2:$P$2344,16,FALSE())</f>
        <v>32</v>
      </c>
    </row>
    <row r="171" spans="1:17" x14ac:dyDescent="0.35">
      <c r="A171" s="1" t="str">
        <f>'Customer Names'!A171</f>
        <v>Id170</v>
      </c>
      <c r="B171" s="1" t="str">
        <f>VLOOKUP($A171,'Customer Names'!$A$2:$E$2336,4,FALSE())</f>
        <v>Bobby</v>
      </c>
      <c r="C171" s="16">
        <f>VLOOKUP($A171,'Medical Examinations'!$A$2:$O$2336,2,FALSE())</f>
        <v>37.619999999999997</v>
      </c>
      <c r="D171" s="16">
        <f>VLOOKUP($A171,'Medical Examinations'!$A$2:$O$2336,3,FALSE())</f>
        <v>6.32</v>
      </c>
      <c r="E171" s="1" t="str">
        <f>VLOOKUP($A171,'Medical Examinations'!$A$2:$O$2336,9,FALSE())</f>
        <v>Yes</v>
      </c>
      <c r="F171" s="1" t="str">
        <f>VLOOKUP($A171,'Medical Examinations'!$A$2:$O$2336,10,FALSE())</f>
        <v>Yes</v>
      </c>
      <c r="G171" s="1" t="str">
        <f>VLOOKUP($A171,'Medical Examinations'!$A$2:$O$2336,11,FALSE())</f>
        <v>No</v>
      </c>
      <c r="H171" s="1">
        <f>VLOOKUP($A171,'Medical Examinations'!$A$2:$O$2336,13,FALSE())</f>
        <v>2</v>
      </c>
      <c r="I171" s="1" t="str">
        <f>VLOOKUP($A171,'Medical Examinations'!$A$2:$O$2336,12,FALSE())</f>
        <v>Yes</v>
      </c>
      <c r="J171" s="1" t="str">
        <f>VLOOKUP($A171,'Medical Examinations'!$A$2:$O$2336,14,FALSE())</f>
        <v>Obesity</v>
      </c>
      <c r="K171" s="1" t="str">
        <f>VLOOKUP($A171,'Medical Examinations'!$A$2:$O$2336,15,FALSE())</f>
        <v>Prediabetes</v>
      </c>
      <c r="L171" s="17">
        <f>VLOOKUP($A171,'Hospitalisation Details'!$A$2:$P$2344,15,FALSE())</f>
        <v>36774</v>
      </c>
      <c r="M171" s="18">
        <f>VLOOKUP($A171,'Hospitalisation Details'!$A$2:$P$2344,6,FALSE())</f>
        <v>37165.160000000003</v>
      </c>
      <c r="N171" s="1" t="str">
        <f>VLOOKUP($A171,'Hospitalisation Details'!$A$2:$P$2344,12,FALSE())</f>
        <v>tier - 1</v>
      </c>
      <c r="O171" s="1" t="str">
        <f>VLOOKUP($A171,'Hospitalisation Details'!$A$2:$P$2344,13,FALSE())</f>
        <v>tier - 3</v>
      </c>
      <c r="P171" s="1" t="str">
        <f>VLOOKUP($A171,'Hospitalisation Details'!$A$2:$P$2344,14,FALSE())</f>
        <v>Unknown</v>
      </c>
      <c r="Q171" s="1">
        <f>VLOOKUP($A171,'Hospitalisation Details'!$A$2:$P$2344,16,FALSE())</f>
        <v>22</v>
      </c>
    </row>
    <row r="172" spans="1:17" x14ac:dyDescent="0.35">
      <c r="A172" s="1" t="str">
        <f>'Customer Names'!A172</f>
        <v>Id171</v>
      </c>
      <c r="B172" s="1" t="str">
        <f>VLOOKUP($A172,'Customer Names'!$A$2:$E$2336,4,FALSE())</f>
        <v>Natalie</v>
      </c>
      <c r="C172" s="16">
        <f>VLOOKUP($A172,'Medical Examinations'!$A$2:$O$2336,2,FALSE())</f>
        <v>36.08</v>
      </c>
      <c r="D172" s="16">
        <f>VLOOKUP($A172,'Medical Examinations'!$A$2:$O$2336,3,FALSE())</f>
        <v>6.1</v>
      </c>
      <c r="E172" s="1" t="str">
        <f>VLOOKUP($A172,'Medical Examinations'!$A$2:$O$2336,9,FALSE())</f>
        <v>Yes</v>
      </c>
      <c r="F172" s="1" t="str">
        <f>VLOOKUP($A172,'Medical Examinations'!$A$2:$O$2336,10,FALSE())</f>
        <v>No</v>
      </c>
      <c r="G172" s="1" t="str">
        <f>VLOOKUP($A172,'Medical Examinations'!$A$2:$O$2336,11,FALSE())</f>
        <v>No</v>
      </c>
      <c r="H172" s="1">
        <f>VLOOKUP($A172,'Medical Examinations'!$A$2:$O$2336,13,FALSE())</f>
        <v>1</v>
      </c>
      <c r="I172" s="1" t="str">
        <f>VLOOKUP($A172,'Medical Examinations'!$A$2:$O$2336,12,FALSE())</f>
        <v>Yes</v>
      </c>
      <c r="J172" s="1" t="str">
        <f>VLOOKUP($A172,'Medical Examinations'!$A$2:$O$2336,14,FALSE())</f>
        <v>Obesity</v>
      </c>
      <c r="K172" s="1" t="str">
        <f>VLOOKUP($A172,'Medical Examinations'!$A$2:$O$2336,15,FALSE())</f>
        <v>Prediabetes</v>
      </c>
      <c r="L172" s="17">
        <f>VLOOKUP($A172,'Hospitalisation Details'!$A$2:$P$2344,15,FALSE())</f>
        <v>35002</v>
      </c>
      <c r="M172" s="18">
        <f>VLOOKUP($A172,'Hospitalisation Details'!$A$2:$P$2344,6,FALSE())</f>
        <v>37133.9</v>
      </c>
      <c r="N172" s="1" t="str">
        <f>VLOOKUP($A172,'Hospitalisation Details'!$A$2:$P$2344,12,FALSE())</f>
        <v>tier - 2</v>
      </c>
      <c r="O172" s="1" t="str">
        <f>VLOOKUP($A172,'Hospitalisation Details'!$A$2:$P$2344,13,FALSE())</f>
        <v>tier - 2</v>
      </c>
      <c r="P172" s="1" t="str">
        <f>VLOOKUP($A172,'Hospitalisation Details'!$A$2:$P$2344,14,FALSE())</f>
        <v>R1013</v>
      </c>
      <c r="Q172" s="1">
        <f>VLOOKUP($A172,'Hospitalisation Details'!$A$2:$P$2344,16,FALSE())</f>
        <v>27</v>
      </c>
    </row>
    <row r="173" spans="1:17" x14ac:dyDescent="0.35">
      <c r="A173" s="1" t="str">
        <f>'Customer Names'!A173</f>
        <v>Id172</v>
      </c>
      <c r="B173" s="1" t="str">
        <f>VLOOKUP($A173,'Customer Names'!$A$2:$E$2336,4,FALSE())</f>
        <v>Lina</v>
      </c>
      <c r="C173" s="16">
        <f>VLOOKUP($A173,'Medical Examinations'!$A$2:$O$2336,2,FALSE())</f>
        <v>33.5</v>
      </c>
      <c r="D173" s="16">
        <f>VLOOKUP($A173,'Medical Examinations'!$A$2:$O$2336,3,FALSE())</f>
        <v>5.4</v>
      </c>
      <c r="E173" s="1" t="str">
        <f>VLOOKUP($A173,'Medical Examinations'!$A$2:$O$2336,9,FALSE())</f>
        <v>No</v>
      </c>
      <c r="F173" s="1" t="str">
        <f>VLOOKUP($A173,'Medical Examinations'!$A$2:$O$2336,10,FALSE())</f>
        <v>No</v>
      </c>
      <c r="G173" s="1" t="str">
        <f>VLOOKUP($A173,'Medical Examinations'!$A$2:$O$2336,11,FALSE())</f>
        <v>No</v>
      </c>
      <c r="H173" s="1">
        <f>VLOOKUP($A173,'Medical Examinations'!$A$2:$O$2336,13,FALSE())</f>
        <v>0</v>
      </c>
      <c r="I173" s="1" t="str">
        <f>VLOOKUP($A173,'Medical Examinations'!$A$2:$O$2336,12,FALSE())</f>
        <v>Yes</v>
      </c>
      <c r="J173" s="1" t="str">
        <f>VLOOKUP($A173,'Medical Examinations'!$A$2:$O$2336,14,FALSE())</f>
        <v>Obesity</v>
      </c>
      <c r="K173" s="1" t="str">
        <f>VLOOKUP($A173,'Medical Examinations'!$A$2:$O$2336,15,FALSE())</f>
        <v>Normal</v>
      </c>
      <c r="L173" s="17">
        <f>VLOOKUP($A173,'Hospitalisation Details'!$A$2:$P$2344,15,FALSE())</f>
        <v>32669</v>
      </c>
      <c r="M173" s="18">
        <f>VLOOKUP($A173,'Hospitalisation Details'!$A$2:$P$2344,6,FALSE())</f>
        <v>37079.370000000003</v>
      </c>
      <c r="N173" s="1" t="str">
        <f>VLOOKUP($A173,'Hospitalisation Details'!$A$2:$P$2344,12,FALSE())</f>
        <v>tier - 2</v>
      </c>
      <c r="O173" s="1" t="str">
        <f>VLOOKUP($A173,'Hospitalisation Details'!$A$2:$P$2344,13,FALSE())</f>
        <v>tier - 3</v>
      </c>
      <c r="P173" s="1" t="str">
        <f>VLOOKUP($A173,'Hospitalisation Details'!$A$2:$P$2344,14,FALSE())</f>
        <v>R1011</v>
      </c>
      <c r="Q173" s="1">
        <f>VLOOKUP($A173,'Hospitalisation Details'!$A$2:$P$2344,16,FALSE())</f>
        <v>33</v>
      </c>
    </row>
    <row r="174" spans="1:17" x14ac:dyDescent="0.35">
      <c r="A174" s="1" t="str">
        <f>'Customer Names'!A174</f>
        <v>Id173</v>
      </c>
      <c r="B174" s="1" t="str">
        <f>VLOOKUP($A174,'Customer Names'!$A$2:$E$2336,4,FALSE())</f>
        <v>Zebulon</v>
      </c>
      <c r="C174" s="16">
        <f>VLOOKUP($A174,'Medical Examinations'!$A$2:$O$2336,2,FALSE())</f>
        <v>47.46</v>
      </c>
      <c r="D174" s="16">
        <f>VLOOKUP($A174,'Medical Examinations'!$A$2:$O$2336,3,FALSE())</f>
        <v>6.24</v>
      </c>
      <c r="E174" s="1" t="str">
        <f>VLOOKUP($A174,'Medical Examinations'!$A$2:$O$2336,9,FALSE())</f>
        <v>Yes</v>
      </c>
      <c r="F174" s="1" t="str">
        <f>VLOOKUP($A174,'Medical Examinations'!$A$2:$O$2336,10,FALSE())</f>
        <v>No</v>
      </c>
      <c r="G174" s="1" t="str">
        <f>VLOOKUP($A174,'Medical Examinations'!$A$2:$O$2336,11,FALSE())</f>
        <v>No</v>
      </c>
      <c r="H174" s="1">
        <f>VLOOKUP($A174,'Medical Examinations'!$A$2:$O$2336,13,FALSE())</f>
        <v>1</v>
      </c>
      <c r="I174" s="1" t="str">
        <f>VLOOKUP($A174,'Medical Examinations'!$A$2:$O$2336,12,FALSE())</f>
        <v>Yes</v>
      </c>
      <c r="J174" s="1" t="str">
        <f>VLOOKUP($A174,'Medical Examinations'!$A$2:$O$2336,14,FALSE())</f>
        <v>Obesity</v>
      </c>
      <c r="K174" s="1" t="str">
        <f>VLOOKUP($A174,'Medical Examinations'!$A$2:$O$2336,15,FALSE())</f>
        <v>Prediabetes</v>
      </c>
      <c r="L174" s="17">
        <f>VLOOKUP($A174,'Hospitalisation Details'!$A$2:$P$2344,15,FALSE())</f>
        <v>32494</v>
      </c>
      <c r="M174" s="18">
        <f>VLOOKUP($A174,'Hospitalisation Details'!$A$2:$P$2344,6,FALSE())</f>
        <v>37076.370000000003</v>
      </c>
      <c r="N174" s="1" t="str">
        <f>VLOOKUP($A174,'Hospitalisation Details'!$A$2:$P$2344,12,FALSE())</f>
        <v>tier - 2</v>
      </c>
      <c r="O174" s="1" t="str">
        <f>VLOOKUP($A174,'Hospitalisation Details'!$A$2:$P$2344,13,FALSE())</f>
        <v>tier - 1</v>
      </c>
      <c r="P174" s="1" t="str">
        <f>VLOOKUP($A174,'Hospitalisation Details'!$A$2:$P$2344,14,FALSE())</f>
        <v>R1011</v>
      </c>
      <c r="Q174" s="1">
        <f>VLOOKUP($A174,'Hospitalisation Details'!$A$2:$P$2344,16,FALSE())</f>
        <v>34</v>
      </c>
    </row>
    <row r="175" spans="1:17" x14ac:dyDescent="0.35">
      <c r="A175" s="1" t="str">
        <f>'Customer Names'!A175</f>
        <v>Id174</v>
      </c>
      <c r="B175" s="1" t="str">
        <f>VLOOKUP($A175,'Customer Names'!$A$2:$E$2336,4,FALSE())</f>
        <v>Amanda</v>
      </c>
      <c r="C175" s="16">
        <f>VLOOKUP($A175,'Medical Examinations'!$A$2:$O$2336,2,FALSE())</f>
        <v>49.24</v>
      </c>
      <c r="D175" s="16">
        <f>VLOOKUP($A175,'Medical Examinations'!$A$2:$O$2336,3,FALSE())</f>
        <v>4.45</v>
      </c>
      <c r="E175" s="1" t="str">
        <f>VLOOKUP($A175,'Medical Examinations'!$A$2:$O$2336,9,FALSE())</f>
        <v>No</v>
      </c>
      <c r="F175" s="1" t="str">
        <f>VLOOKUP($A175,'Medical Examinations'!$A$2:$O$2336,10,FALSE())</f>
        <v>No</v>
      </c>
      <c r="G175" s="1" t="str">
        <f>VLOOKUP($A175,'Medical Examinations'!$A$2:$O$2336,11,FALSE())</f>
        <v>No</v>
      </c>
      <c r="H175" s="1">
        <f>VLOOKUP($A175,'Medical Examinations'!$A$2:$O$2336,13,FALSE())</f>
        <v>0</v>
      </c>
      <c r="I175" s="1" t="str">
        <f>VLOOKUP($A175,'Medical Examinations'!$A$2:$O$2336,12,FALSE())</f>
        <v>Yes</v>
      </c>
      <c r="J175" s="1" t="str">
        <f>VLOOKUP($A175,'Medical Examinations'!$A$2:$O$2336,14,FALSE())</f>
        <v>Obesity</v>
      </c>
      <c r="K175" s="1" t="str">
        <f>VLOOKUP($A175,'Medical Examinations'!$A$2:$O$2336,15,FALSE())</f>
        <v>Normal</v>
      </c>
      <c r="L175" s="17">
        <f>VLOOKUP($A175,'Hospitalisation Details'!$A$2:$P$2344,15,FALSE())</f>
        <v>33543</v>
      </c>
      <c r="M175" s="18">
        <f>VLOOKUP($A175,'Hospitalisation Details'!$A$2:$P$2344,6,FALSE())</f>
        <v>37040.879999999997</v>
      </c>
      <c r="N175" s="1" t="str">
        <f>VLOOKUP($A175,'Hospitalisation Details'!$A$2:$P$2344,12,FALSE())</f>
        <v>tier - 2</v>
      </c>
      <c r="O175" s="1" t="str">
        <f>VLOOKUP($A175,'Hospitalisation Details'!$A$2:$P$2344,13,FALSE())</f>
        <v>tier - 2</v>
      </c>
      <c r="P175" s="1" t="str">
        <f>VLOOKUP($A175,'Hospitalisation Details'!$A$2:$P$2344,14,FALSE())</f>
        <v>R1011</v>
      </c>
      <c r="Q175" s="1">
        <f>VLOOKUP($A175,'Hospitalisation Details'!$A$2:$P$2344,16,FALSE())</f>
        <v>31</v>
      </c>
    </row>
    <row r="176" spans="1:17" x14ac:dyDescent="0.35">
      <c r="A176" s="1" t="str">
        <f>'Customer Names'!A176</f>
        <v>Id175</v>
      </c>
      <c r="B176" s="1" t="str">
        <f>VLOOKUP($A176,'Customer Names'!$A$2:$E$2336,4,FALSE())</f>
        <v>Greg</v>
      </c>
      <c r="C176" s="16">
        <f>VLOOKUP($A176,'Medical Examinations'!$A$2:$O$2336,2,FALSE())</f>
        <v>54.4</v>
      </c>
      <c r="D176" s="16">
        <f>VLOOKUP($A176,'Medical Examinations'!$A$2:$O$2336,3,FALSE())</f>
        <v>5.22</v>
      </c>
      <c r="E176" s="1" t="str">
        <f>VLOOKUP($A176,'Medical Examinations'!$A$2:$O$2336,9,FALSE())</f>
        <v>No</v>
      </c>
      <c r="F176" s="1" t="str">
        <f>VLOOKUP($A176,'Medical Examinations'!$A$2:$O$2336,10,FALSE())</f>
        <v>No</v>
      </c>
      <c r="G176" s="1" t="str">
        <f>VLOOKUP($A176,'Medical Examinations'!$A$2:$O$2336,11,FALSE())</f>
        <v>No</v>
      </c>
      <c r="H176" s="1">
        <f>VLOOKUP($A176,'Medical Examinations'!$A$2:$O$2336,13,FALSE())</f>
        <v>1</v>
      </c>
      <c r="I176" s="1" t="str">
        <f>VLOOKUP($A176,'Medical Examinations'!$A$2:$O$2336,12,FALSE())</f>
        <v>Yes</v>
      </c>
      <c r="J176" s="1" t="str">
        <f>VLOOKUP($A176,'Medical Examinations'!$A$2:$O$2336,14,FALSE())</f>
        <v>Obesity</v>
      </c>
      <c r="K176" s="1" t="str">
        <f>VLOOKUP($A176,'Medical Examinations'!$A$2:$O$2336,15,FALSE())</f>
        <v>Normal</v>
      </c>
      <c r="L176" s="17">
        <f>VLOOKUP($A176,'Hospitalisation Details'!$A$2:$P$2344,15,FALSE())</f>
        <v>33860</v>
      </c>
      <c r="M176" s="18">
        <f>VLOOKUP($A176,'Hospitalisation Details'!$A$2:$P$2344,6,FALSE())</f>
        <v>36976.449999999997</v>
      </c>
      <c r="N176" s="1" t="str">
        <f>VLOOKUP($A176,'Hospitalisation Details'!$A$2:$P$2344,12,FALSE())</f>
        <v>tier - 2</v>
      </c>
      <c r="O176" s="1" t="str">
        <f>VLOOKUP($A176,'Hospitalisation Details'!$A$2:$P$2344,13,FALSE())</f>
        <v>tier - 3</v>
      </c>
      <c r="P176" s="1" t="str">
        <f>VLOOKUP($A176,'Hospitalisation Details'!$A$2:$P$2344,14,FALSE())</f>
        <v>R1011</v>
      </c>
      <c r="Q176" s="1">
        <f>VLOOKUP($A176,'Hospitalisation Details'!$A$2:$P$2344,16,FALSE())</f>
        <v>30</v>
      </c>
    </row>
    <row r="177" spans="1:17" x14ac:dyDescent="0.35">
      <c r="A177" s="1" t="str">
        <f>'Customer Names'!A177</f>
        <v>Id176</v>
      </c>
      <c r="B177" s="1" t="str">
        <f>VLOOKUP($A177,'Customer Names'!$A$2:$E$2336,4,FALSE())</f>
        <v>John</v>
      </c>
      <c r="C177" s="16">
        <f>VLOOKUP($A177,'Medical Examinations'!$A$2:$O$2336,2,FALSE())</f>
        <v>35.53</v>
      </c>
      <c r="D177" s="16">
        <f>VLOOKUP($A177,'Medical Examinations'!$A$2:$O$2336,3,FALSE())</f>
        <v>4.6100000000000003</v>
      </c>
      <c r="E177" s="1" t="str">
        <f>VLOOKUP($A177,'Medical Examinations'!$A$2:$O$2336,9,FALSE())</f>
        <v>No</v>
      </c>
      <c r="F177" s="1" t="str">
        <f>VLOOKUP($A177,'Medical Examinations'!$A$2:$O$2336,10,FALSE())</f>
        <v>No</v>
      </c>
      <c r="G177" s="1" t="str">
        <f>VLOOKUP($A177,'Medical Examinations'!$A$2:$O$2336,11,FALSE())</f>
        <v>No</v>
      </c>
      <c r="H177" s="1">
        <f>VLOOKUP($A177,'Medical Examinations'!$A$2:$O$2336,13,FALSE())</f>
        <v>1</v>
      </c>
      <c r="I177" s="1" t="str">
        <f>VLOOKUP($A177,'Medical Examinations'!$A$2:$O$2336,12,FALSE())</f>
        <v>Yes</v>
      </c>
      <c r="J177" s="1" t="str">
        <f>VLOOKUP($A177,'Medical Examinations'!$A$2:$O$2336,14,FALSE())</f>
        <v>Obesity</v>
      </c>
      <c r="K177" s="1" t="str">
        <f>VLOOKUP($A177,'Medical Examinations'!$A$2:$O$2336,15,FALSE())</f>
        <v>Normal</v>
      </c>
      <c r="L177" s="17">
        <f>VLOOKUP($A177,'Hospitalisation Details'!$A$2:$P$2344,15,FALSE())</f>
        <v>33841</v>
      </c>
      <c r="M177" s="18">
        <f>VLOOKUP($A177,'Hospitalisation Details'!$A$2:$P$2344,6,FALSE())</f>
        <v>36950.26</v>
      </c>
      <c r="N177" s="1" t="str">
        <f>VLOOKUP($A177,'Hospitalisation Details'!$A$2:$P$2344,12,FALSE())</f>
        <v>tier - 1</v>
      </c>
      <c r="O177" s="1" t="str">
        <f>VLOOKUP($A177,'Hospitalisation Details'!$A$2:$P$2344,13,FALSE())</f>
        <v>tier - 1</v>
      </c>
      <c r="P177" s="1" t="str">
        <f>VLOOKUP($A177,'Hospitalisation Details'!$A$2:$P$2344,14,FALSE())</f>
        <v>R1013</v>
      </c>
      <c r="Q177" s="1">
        <f>VLOOKUP($A177,'Hospitalisation Details'!$A$2:$P$2344,16,FALSE())</f>
        <v>30</v>
      </c>
    </row>
    <row r="178" spans="1:17" x14ac:dyDescent="0.35">
      <c r="A178" s="1" t="str">
        <f>'Customer Names'!A178</f>
        <v>Id177</v>
      </c>
      <c r="B178" s="1" t="str">
        <f>VLOOKUP($A178,'Customer Names'!$A$2:$E$2336,4,FALSE())</f>
        <v>Kelsey A.</v>
      </c>
      <c r="C178" s="16">
        <f>VLOOKUP($A178,'Medical Examinations'!$A$2:$O$2336,2,FALSE())</f>
        <v>39.729999999999997</v>
      </c>
      <c r="D178" s="16">
        <f>VLOOKUP($A178,'Medical Examinations'!$A$2:$O$2336,3,FALSE())</f>
        <v>6.24</v>
      </c>
      <c r="E178" s="1" t="str">
        <f>VLOOKUP($A178,'Medical Examinations'!$A$2:$O$2336,9,FALSE())</f>
        <v>No</v>
      </c>
      <c r="F178" s="1" t="str">
        <f>VLOOKUP($A178,'Medical Examinations'!$A$2:$O$2336,10,FALSE())</f>
        <v>No</v>
      </c>
      <c r="G178" s="1" t="str">
        <f>VLOOKUP($A178,'Medical Examinations'!$A$2:$O$2336,11,FALSE())</f>
        <v>No</v>
      </c>
      <c r="H178" s="1">
        <f>VLOOKUP($A178,'Medical Examinations'!$A$2:$O$2336,13,FALSE())</f>
        <v>0</v>
      </c>
      <c r="I178" s="1" t="str">
        <f>VLOOKUP($A178,'Medical Examinations'!$A$2:$O$2336,12,FALSE())</f>
        <v>Yes</v>
      </c>
      <c r="J178" s="1" t="str">
        <f>VLOOKUP($A178,'Medical Examinations'!$A$2:$O$2336,14,FALSE())</f>
        <v>Obesity</v>
      </c>
      <c r="K178" s="1" t="str">
        <f>VLOOKUP($A178,'Medical Examinations'!$A$2:$O$2336,15,FALSE())</f>
        <v>Prediabetes</v>
      </c>
      <c r="L178" s="17">
        <f>VLOOKUP($A178,'Hospitalisation Details'!$A$2:$P$2344,15,FALSE())</f>
        <v>28350</v>
      </c>
      <c r="M178" s="18">
        <f>VLOOKUP($A178,'Hospitalisation Details'!$A$2:$P$2344,6,FALSE())</f>
        <v>36935.64</v>
      </c>
      <c r="N178" s="1" t="str">
        <f>VLOOKUP($A178,'Hospitalisation Details'!$A$2:$P$2344,12,FALSE())</f>
        <v>tier - 2</v>
      </c>
      <c r="O178" s="1" t="str">
        <f>VLOOKUP($A178,'Hospitalisation Details'!$A$2:$P$2344,13,FALSE())</f>
        <v>tier - 1</v>
      </c>
      <c r="P178" s="1" t="str">
        <f>VLOOKUP($A178,'Hospitalisation Details'!$A$2:$P$2344,14,FALSE())</f>
        <v>R1011</v>
      </c>
      <c r="Q178" s="1">
        <f>VLOOKUP($A178,'Hospitalisation Details'!$A$2:$P$2344,16,FALSE())</f>
        <v>45</v>
      </c>
    </row>
    <row r="179" spans="1:17" x14ac:dyDescent="0.35">
      <c r="A179" s="1" t="str">
        <f>'Customer Names'!A179</f>
        <v>Id178</v>
      </c>
      <c r="B179" s="1" t="str">
        <f>VLOOKUP($A179,'Customer Names'!$A$2:$E$2336,4,FALSE())</f>
        <v>Bronwen L</v>
      </c>
      <c r="C179" s="16">
        <f>VLOOKUP($A179,'Medical Examinations'!$A$2:$O$2336,2,FALSE())</f>
        <v>35.68</v>
      </c>
      <c r="D179" s="16">
        <f>VLOOKUP($A179,'Medical Examinations'!$A$2:$O$2336,3,FALSE())</f>
        <v>10.039999999999999</v>
      </c>
      <c r="E179" s="1" t="str">
        <f>VLOOKUP($A179,'Medical Examinations'!$A$2:$O$2336,9,FALSE())</f>
        <v>No</v>
      </c>
      <c r="F179" s="1" t="str">
        <f>VLOOKUP($A179,'Medical Examinations'!$A$2:$O$2336,10,FALSE())</f>
        <v>No</v>
      </c>
      <c r="G179" s="1" t="str">
        <f>VLOOKUP($A179,'Medical Examinations'!$A$2:$O$2336,11,FALSE())</f>
        <v>No</v>
      </c>
      <c r="H179" s="1">
        <f>VLOOKUP($A179,'Medical Examinations'!$A$2:$O$2336,13,FALSE())</f>
        <v>0</v>
      </c>
      <c r="I179" s="1" t="str">
        <f>VLOOKUP($A179,'Medical Examinations'!$A$2:$O$2336,12,FALSE())</f>
        <v>Yes</v>
      </c>
      <c r="J179" s="1" t="str">
        <f>VLOOKUP($A179,'Medical Examinations'!$A$2:$O$2336,14,FALSE())</f>
        <v>Obesity</v>
      </c>
      <c r="K179" s="1" t="str">
        <f>VLOOKUP($A179,'Medical Examinations'!$A$2:$O$2336,15,FALSE())</f>
        <v>Diabetes</v>
      </c>
      <c r="L179" s="17">
        <f>VLOOKUP($A179,'Hospitalisation Details'!$A$2:$P$2344,15,FALSE())</f>
        <v>25133</v>
      </c>
      <c r="M179" s="18">
        <f>VLOOKUP($A179,'Hospitalisation Details'!$A$2:$P$2344,6,FALSE())</f>
        <v>36922.61</v>
      </c>
      <c r="N179" s="1" t="str">
        <f>VLOOKUP($A179,'Hospitalisation Details'!$A$2:$P$2344,12,FALSE())</f>
        <v>tier - 2</v>
      </c>
      <c r="O179" s="1" t="str">
        <f>VLOOKUP($A179,'Hospitalisation Details'!$A$2:$P$2344,13,FALSE())</f>
        <v>tier - 1</v>
      </c>
      <c r="P179" s="1" t="str">
        <f>VLOOKUP($A179,'Hospitalisation Details'!$A$2:$P$2344,14,FALSE())</f>
        <v>R1011</v>
      </c>
      <c r="Q179" s="1">
        <f>VLOOKUP($A179,'Hospitalisation Details'!$A$2:$P$2344,16,FALSE())</f>
        <v>54</v>
      </c>
    </row>
    <row r="180" spans="1:17" x14ac:dyDescent="0.35">
      <c r="A180" s="1" t="str">
        <f>'Customer Names'!A180</f>
        <v>Id179</v>
      </c>
      <c r="B180" s="1" t="str">
        <f>VLOOKUP($A180,'Customer Names'!$A$2:$E$2336,4,FALSE())</f>
        <v>Manuela</v>
      </c>
      <c r="C180" s="16">
        <f>VLOOKUP($A180,'Medical Examinations'!$A$2:$O$2336,2,FALSE())</f>
        <v>48.86</v>
      </c>
      <c r="D180" s="16">
        <f>VLOOKUP($A180,'Medical Examinations'!$A$2:$O$2336,3,FALSE())</f>
        <v>6.09</v>
      </c>
      <c r="E180" s="1" t="str">
        <f>VLOOKUP($A180,'Medical Examinations'!$A$2:$O$2336,9,FALSE())</f>
        <v>No</v>
      </c>
      <c r="F180" s="1" t="str">
        <f>VLOOKUP($A180,'Medical Examinations'!$A$2:$O$2336,10,FALSE())</f>
        <v>No</v>
      </c>
      <c r="G180" s="1" t="str">
        <f>VLOOKUP($A180,'Medical Examinations'!$A$2:$O$2336,11,FALSE())</f>
        <v>No</v>
      </c>
      <c r="H180" s="1">
        <f>VLOOKUP($A180,'Medical Examinations'!$A$2:$O$2336,13,FALSE())</f>
        <v>0</v>
      </c>
      <c r="I180" s="1" t="str">
        <f>VLOOKUP($A180,'Medical Examinations'!$A$2:$O$2336,12,FALSE())</f>
        <v>Yes</v>
      </c>
      <c r="J180" s="1" t="str">
        <f>VLOOKUP($A180,'Medical Examinations'!$A$2:$O$2336,14,FALSE())</f>
        <v>Obesity</v>
      </c>
      <c r="K180" s="1" t="str">
        <f>VLOOKUP($A180,'Medical Examinations'!$A$2:$O$2336,15,FALSE())</f>
        <v>Prediabetes</v>
      </c>
      <c r="L180" s="17">
        <f>VLOOKUP($A180,'Hospitalisation Details'!$A$2:$P$2344,15,FALSE())</f>
        <v>33399</v>
      </c>
      <c r="M180" s="18">
        <f>VLOOKUP($A180,'Hospitalisation Details'!$A$2:$P$2344,6,FALSE())</f>
        <v>36911.99</v>
      </c>
      <c r="N180" s="1" t="str">
        <f>VLOOKUP($A180,'Hospitalisation Details'!$A$2:$P$2344,12,FALSE())</f>
        <v>tier - 2</v>
      </c>
      <c r="O180" s="1" t="str">
        <f>VLOOKUP($A180,'Hospitalisation Details'!$A$2:$P$2344,13,FALSE())</f>
        <v>tier - 2</v>
      </c>
      <c r="P180" s="1" t="str">
        <f>VLOOKUP($A180,'Hospitalisation Details'!$A$2:$P$2344,14,FALSE())</f>
        <v>R1011</v>
      </c>
      <c r="Q180" s="1">
        <f>VLOOKUP($A180,'Hospitalisation Details'!$A$2:$P$2344,16,FALSE())</f>
        <v>31</v>
      </c>
    </row>
    <row r="181" spans="1:17" x14ac:dyDescent="0.35">
      <c r="A181" s="1" t="str">
        <f>'Customer Names'!A181</f>
        <v>Id180</v>
      </c>
      <c r="B181" s="1" t="str">
        <f>VLOOKUP($A181,'Customer Names'!$A$2:$E$2336,4,FALSE())</f>
        <v>Jennifer L</v>
      </c>
      <c r="C181" s="16">
        <f>VLOOKUP($A181,'Medical Examinations'!$A$2:$O$2336,2,FALSE())</f>
        <v>34.799999999999997</v>
      </c>
      <c r="D181" s="16">
        <f>VLOOKUP($A181,'Medical Examinations'!$A$2:$O$2336,3,FALSE())</f>
        <v>11.4</v>
      </c>
      <c r="E181" s="1" t="str">
        <f>VLOOKUP($A181,'Medical Examinations'!$A$2:$O$2336,9,FALSE())</f>
        <v>Yes</v>
      </c>
      <c r="F181" s="1" t="str">
        <f>VLOOKUP($A181,'Medical Examinations'!$A$2:$O$2336,10,FALSE())</f>
        <v>No</v>
      </c>
      <c r="G181" s="1" t="str">
        <f>VLOOKUP($A181,'Medical Examinations'!$A$2:$O$2336,11,FALSE())</f>
        <v>Yes</v>
      </c>
      <c r="H181" s="1">
        <f>VLOOKUP($A181,'Medical Examinations'!$A$2:$O$2336,13,FALSE())</f>
        <v>1</v>
      </c>
      <c r="I181" s="1" t="str">
        <f>VLOOKUP($A181,'Medical Examinations'!$A$2:$O$2336,12,FALSE())</f>
        <v>No</v>
      </c>
      <c r="J181" s="1" t="str">
        <f>VLOOKUP($A181,'Medical Examinations'!$A$2:$O$2336,14,FALSE())</f>
        <v>Obesity</v>
      </c>
      <c r="K181" s="1" t="str">
        <f>VLOOKUP($A181,'Medical Examinations'!$A$2:$O$2336,15,FALSE())</f>
        <v>Diabetes</v>
      </c>
      <c r="L181" s="17">
        <f>VLOOKUP($A181,'Hospitalisation Details'!$A$2:$P$2344,15,FALSE())</f>
        <v>23216</v>
      </c>
      <c r="M181" s="18">
        <f>VLOOKUP($A181,'Hospitalisation Details'!$A$2:$P$2344,6,FALSE())</f>
        <v>36910.61</v>
      </c>
      <c r="N181" s="1" t="str">
        <f>VLOOKUP($A181,'Hospitalisation Details'!$A$2:$P$2344,12,FALSE())</f>
        <v>tier - 2</v>
      </c>
      <c r="O181" s="1" t="str">
        <f>VLOOKUP($A181,'Hospitalisation Details'!$A$2:$P$2344,13,FALSE())</f>
        <v>tier - 2</v>
      </c>
      <c r="P181" s="1" t="str">
        <f>VLOOKUP($A181,'Hospitalisation Details'!$A$2:$P$2344,14,FALSE())</f>
        <v>R1011</v>
      </c>
      <c r="Q181" s="1">
        <f>VLOOKUP($A181,'Hospitalisation Details'!$A$2:$P$2344,16,FALSE())</f>
        <v>59</v>
      </c>
    </row>
    <row r="182" spans="1:17" x14ac:dyDescent="0.35">
      <c r="A182" s="1" t="str">
        <f>'Customer Names'!A182</f>
        <v>Id181</v>
      </c>
      <c r="B182" s="1" t="str">
        <f>VLOOKUP($A182,'Customer Names'!$A$2:$E$2336,4,FALSE())</f>
        <v>Abby W.</v>
      </c>
      <c r="C182" s="16">
        <f>VLOOKUP($A182,'Medical Examinations'!$A$2:$O$2336,2,FALSE())</f>
        <v>32.49</v>
      </c>
      <c r="D182" s="16">
        <f>VLOOKUP($A182,'Medical Examinations'!$A$2:$O$2336,3,FALSE())</f>
        <v>4.29</v>
      </c>
      <c r="E182" s="1" t="str">
        <f>VLOOKUP($A182,'Medical Examinations'!$A$2:$O$2336,9,FALSE())</f>
        <v>No</v>
      </c>
      <c r="F182" s="1" t="str">
        <f>VLOOKUP($A182,'Medical Examinations'!$A$2:$O$2336,10,FALSE())</f>
        <v>No</v>
      </c>
      <c r="G182" s="1" t="str">
        <f>VLOOKUP($A182,'Medical Examinations'!$A$2:$O$2336,11,FALSE())</f>
        <v>Yes</v>
      </c>
      <c r="H182" s="1">
        <f>VLOOKUP($A182,'Medical Examinations'!$A$2:$O$2336,13,FALSE())</f>
        <v>1</v>
      </c>
      <c r="I182" s="1" t="str">
        <f>VLOOKUP($A182,'Medical Examinations'!$A$2:$O$2336,12,FALSE())</f>
        <v>Yes</v>
      </c>
      <c r="J182" s="1" t="str">
        <f>VLOOKUP($A182,'Medical Examinations'!$A$2:$O$2336,14,FALSE())</f>
        <v>Obesity</v>
      </c>
      <c r="K182" s="1" t="str">
        <f>VLOOKUP($A182,'Medical Examinations'!$A$2:$O$2336,15,FALSE())</f>
        <v>Normal</v>
      </c>
      <c r="L182" s="17">
        <f>VLOOKUP($A182,'Hospitalisation Details'!$A$2:$P$2344,15,FALSE())</f>
        <v>37793</v>
      </c>
      <c r="M182" s="18">
        <f>VLOOKUP($A182,'Hospitalisation Details'!$A$2:$P$2344,6,FALSE())</f>
        <v>36898.730000000003</v>
      </c>
      <c r="N182" s="1" t="str">
        <f>VLOOKUP($A182,'Hospitalisation Details'!$A$2:$P$2344,12,FALSE())</f>
        <v>tier - 2</v>
      </c>
      <c r="O182" s="1" t="str">
        <f>VLOOKUP($A182,'Hospitalisation Details'!$A$2:$P$2344,13,FALSE())</f>
        <v>tier - 1</v>
      </c>
      <c r="P182" s="1" t="str">
        <f>VLOOKUP($A182,'Hospitalisation Details'!$A$2:$P$2344,14,FALSE())</f>
        <v>R1012</v>
      </c>
      <c r="Q182" s="1">
        <f>VLOOKUP($A182,'Hospitalisation Details'!$A$2:$P$2344,16,FALSE())</f>
        <v>19</v>
      </c>
    </row>
    <row r="183" spans="1:17" x14ac:dyDescent="0.35">
      <c r="A183" s="1" t="str">
        <f>'Customer Names'!A183</f>
        <v>Id182</v>
      </c>
      <c r="B183" s="1" t="str">
        <f>VLOOKUP($A183,'Customer Names'!$A$2:$E$2336,4,FALSE())</f>
        <v>Tyler</v>
      </c>
      <c r="C183" s="16">
        <f>VLOOKUP($A183,'Medical Examinations'!$A$2:$O$2336,2,FALSE())</f>
        <v>39</v>
      </c>
      <c r="D183" s="16">
        <f>VLOOKUP($A183,'Medical Examinations'!$A$2:$O$2336,3,FALSE())</f>
        <v>5.7</v>
      </c>
      <c r="E183" s="1" t="str">
        <f>VLOOKUP($A183,'Medical Examinations'!$A$2:$O$2336,9,FALSE())</f>
        <v>No</v>
      </c>
      <c r="F183" s="1" t="str">
        <f>VLOOKUP($A183,'Medical Examinations'!$A$2:$O$2336,10,FALSE())</f>
        <v>No</v>
      </c>
      <c r="G183" s="1" t="str">
        <f>VLOOKUP($A183,'Medical Examinations'!$A$2:$O$2336,11,FALSE())</f>
        <v>No</v>
      </c>
      <c r="H183" s="1">
        <f>VLOOKUP($A183,'Medical Examinations'!$A$2:$O$2336,13,FALSE())</f>
        <v>2</v>
      </c>
      <c r="I183" s="1" t="str">
        <f>VLOOKUP($A183,'Medical Examinations'!$A$2:$O$2336,12,FALSE())</f>
        <v>Yes</v>
      </c>
      <c r="J183" s="1" t="str">
        <f>VLOOKUP($A183,'Medical Examinations'!$A$2:$O$2336,14,FALSE())</f>
        <v>Obesity</v>
      </c>
      <c r="K183" s="1" t="str">
        <f>VLOOKUP($A183,'Medical Examinations'!$A$2:$O$2336,15,FALSE())</f>
        <v>Prediabetes</v>
      </c>
      <c r="L183" s="17">
        <f>VLOOKUP($A183,'Hospitalisation Details'!$A$2:$P$2344,15,FALSE())</f>
        <v>26638</v>
      </c>
      <c r="M183" s="18">
        <f>VLOOKUP($A183,'Hospitalisation Details'!$A$2:$P$2344,6,FALSE())</f>
        <v>36889.99</v>
      </c>
      <c r="N183" s="1" t="str">
        <f>VLOOKUP($A183,'Hospitalisation Details'!$A$2:$P$2344,12,FALSE())</f>
        <v>tier - 1</v>
      </c>
      <c r="O183" s="1" t="str">
        <f>VLOOKUP($A183,'Hospitalisation Details'!$A$2:$P$2344,13,FALSE())</f>
        <v>tier - 3</v>
      </c>
      <c r="P183" s="1" t="str">
        <f>VLOOKUP($A183,'Hospitalisation Details'!$A$2:$P$2344,14,FALSE())</f>
        <v>R1011</v>
      </c>
      <c r="Q183" s="1">
        <f>VLOOKUP($A183,'Hospitalisation Details'!$A$2:$P$2344,16,FALSE())</f>
        <v>50</v>
      </c>
    </row>
    <row r="184" spans="1:17" x14ac:dyDescent="0.35">
      <c r="A184" s="1" t="str">
        <f>'Customer Names'!A184</f>
        <v>Id183</v>
      </c>
      <c r="B184" s="1" t="str">
        <f>VLOOKUP($A184,'Customer Names'!$A$2:$E$2336,4,FALSE())</f>
        <v>Jeffrey</v>
      </c>
      <c r="C184" s="16">
        <f>VLOOKUP($A184,'Medical Examinations'!$A$2:$O$2336,2,FALSE())</f>
        <v>35.299999999999997</v>
      </c>
      <c r="D184" s="16">
        <f>VLOOKUP($A184,'Medical Examinations'!$A$2:$O$2336,3,FALSE())</f>
        <v>6.09</v>
      </c>
      <c r="E184" s="1" t="str">
        <f>VLOOKUP($A184,'Medical Examinations'!$A$2:$O$2336,9,FALSE())</f>
        <v>No</v>
      </c>
      <c r="F184" s="1" t="str">
        <f>VLOOKUP($A184,'Medical Examinations'!$A$2:$O$2336,10,FALSE())</f>
        <v>No</v>
      </c>
      <c r="G184" s="1" t="str">
        <f>VLOOKUP($A184,'Medical Examinations'!$A$2:$O$2336,11,FALSE())</f>
        <v>No</v>
      </c>
      <c r="H184" s="1">
        <f>VLOOKUP($A184,'Medical Examinations'!$A$2:$O$2336,13,FALSE())</f>
        <v>1</v>
      </c>
      <c r="I184" s="1" t="str">
        <f>VLOOKUP($A184,'Medical Examinations'!$A$2:$O$2336,12,FALSE())</f>
        <v>Yes</v>
      </c>
      <c r="J184" s="1" t="str">
        <f>VLOOKUP($A184,'Medical Examinations'!$A$2:$O$2336,14,FALSE())</f>
        <v>Obesity</v>
      </c>
      <c r="K184" s="1" t="str">
        <f>VLOOKUP($A184,'Medical Examinations'!$A$2:$O$2336,15,FALSE())</f>
        <v>Prediabetes</v>
      </c>
      <c r="L184" s="17">
        <f>VLOOKUP($A184,'Hospitalisation Details'!$A$2:$P$2344,15,FALSE())</f>
        <v>33789</v>
      </c>
      <c r="M184" s="18">
        <f>VLOOKUP($A184,'Hospitalisation Details'!$A$2:$P$2344,6,FALSE())</f>
        <v>36837.47</v>
      </c>
      <c r="N184" s="1" t="str">
        <f>VLOOKUP($A184,'Hospitalisation Details'!$A$2:$P$2344,12,FALSE())</f>
        <v>tier - 2</v>
      </c>
      <c r="O184" s="1" t="str">
        <f>VLOOKUP($A184,'Hospitalisation Details'!$A$2:$P$2344,13,FALSE())</f>
        <v>tier - 3</v>
      </c>
      <c r="P184" s="1" t="str">
        <f>VLOOKUP($A184,'Hospitalisation Details'!$A$2:$P$2344,14,FALSE())</f>
        <v>R1011</v>
      </c>
      <c r="Q184" s="1">
        <f>VLOOKUP($A184,'Hospitalisation Details'!$A$2:$P$2344,16,FALSE())</f>
        <v>30</v>
      </c>
    </row>
    <row r="185" spans="1:17" x14ac:dyDescent="0.35">
      <c r="A185" s="1" t="str">
        <f>'Customer Names'!A185</f>
        <v>Id184</v>
      </c>
      <c r="B185" s="1" t="str">
        <f>VLOOKUP($A185,'Customer Names'!$A$2:$E$2336,4,FALSE())</f>
        <v>Matthew F</v>
      </c>
      <c r="C185" s="16">
        <f>VLOOKUP($A185,'Medical Examinations'!$A$2:$O$2336,2,FALSE())</f>
        <v>33.42</v>
      </c>
      <c r="D185" s="16">
        <f>VLOOKUP($A185,'Medical Examinations'!$A$2:$O$2336,3,FALSE())</f>
        <v>10.67</v>
      </c>
      <c r="E185" s="1" t="str">
        <f>VLOOKUP($A185,'Medical Examinations'!$A$2:$O$2336,9,FALSE())</f>
        <v>No</v>
      </c>
      <c r="F185" s="1" t="str">
        <f>VLOOKUP($A185,'Medical Examinations'!$A$2:$O$2336,10,FALSE())</f>
        <v>No</v>
      </c>
      <c r="G185" s="1" t="str">
        <f>VLOOKUP($A185,'Medical Examinations'!$A$2:$O$2336,11,FALSE())</f>
        <v>No</v>
      </c>
      <c r="H185" s="1">
        <f>VLOOKUP($A185,'Medical Examinations'!$A$2:$O$2336,13,FALSE())</f>
        <v>0</v>
      </c>
      <c r="I185" s="1" t="str">
        <f>VLOOKUP($A185,'Medical Examinations'!$A$2:$O$2336,12,FALSE())</f>
        <v>Yes</v>
      </c>
      <c r="J185" s="1" t="str">
        <f>VLOOKUP($A185,'Medical Examinations'!$A$2:$O$2336,14,FALSE())</f>
        <v>Obesity</v>
      </c>
      <c r="K185" s="1" t="str">
        <f>VLOOKUP($A185,'Medical Examinations'!$A$2:$O$2336,15,FALSE())</f>
        <v>Diabetes</v>
      </c>
      <c r="L185" s="17">
        <f>VLOOKUP($A185,'Hospitalisation Details'!$A$2:$P$2344,15,FALSE())</f>
        <v>24104</v>
      </c>
      <c r="M185" s="18">
        <f>VLOOKUP($A185,'Hospitalisation Details'!$A$2:$P$2344,6,FALSE())</f>
        <v>36795.29</v>
      </c>
      <c r="N185" s="1" t="str">
        <f>VLOOKUP($A185,'Hospitalisation Details'!$A$2:$P$2344,12,FALSE())</f>
        <v>tier - 2</v>
      </c>
      <c r="O185" s="1" t="str">
        <f>VLOOKUP($A185,'Hospitalisation Details'!$A$2:$P$2344,13,FALSE())</f>
        <v>tier - 1</v>
      </c>
      <c r="P185" s="1" t="str">
        <f>VLOOKUP($A185,'Hospitalisation Details'!$A$2:$P$2344,14,FALSE())</f>
        <v>R1011</v>
      </c>
      <c r="Q185" s="1">
        <f>VLOOKUP($A185,'Hospitalisation Details'!$A$2:$P$2344,16,FALSE())</f>
        <v>57</v>
      </c>
    </row>
    <row r="186" spans="1:17" x14ac:dyDescent="0.35">
      <c r="A186" s="1" t="str">
        <f>'Customer Names'!A186</f>
        <v>Id185</v>
      </c>
      <c r="B186" s="1" t="str">
        <f>VLOOKUP($A186,'Customer Names'!$A$2:$E$2336,4,FALSE())</f>
        <v>Ryan J.</v>
      </c>
      <c r="C186" s="16">
        <f>VLOOKUP($A186,'Medical Examinations'!$A$2:$O$2336,2,FALSE())</f>
        <v>37.18</v>
      </c>
      <c r="D186" s="16">
        <f>VLOOKUP($A186,'Medical Examinations'!$A$2:$O$2336,3,FALSE())</f>
        <v>6.75</v>
      </c>
      <c r="E186" s="1" t="str">
        <f>VLOOKUP($A186,'Medical Examinations'!$A$2:$O$2336,9,FALSE())</f>
        <v>Yes</v>
      </c>
      <c r="F186" s="1" t="str">
        <f>VLOOKUP($A186,'Medical Examinations'!$A$2:$O$2336,10,FALSE())</f>
        <v>No</v>
      </c>
      <c r="G186" s="1" t="str">
        <f>VLOOKUP($A186,'Medical Examinations'!$A$2:$O$2336,11,FALSE())</f>
        <v>No</v>
      </c>
      <c r="H186" s="1">
        <f>VLOOKUP($A186,'Medical Examinations'!$A$2:$O$2336,13,FALSE())</f>
        <v>2</v>
      </c>
      <c r="I186" s="1" t="str">
        <f>VLOOKUP($A186,'Medical Examinations'!$A$2:$O$2336,12,FALSE())</f>
        <v>Yes</v>
      </c>
      <c r="J186" s="1" t="str">
        <f>VLOOKUP($A186,'Medical Examinations'!$A$2:$O$2336,14,FALSE())</f>
        <v>Obesity</v>
      </c>
      <c r="K186" s="1" t="str">
        <f>VLOOKUP($A186,'Medical Examinations'!$A$2:$O$2336,15,FALSE())</f>
        <v>Diabetes</v>
      </c>
      <c r="L186" s="17">
        <f>VLOOKUP($A186,'Hospitalisation Details'!$A$2:$P$2344,15,FALSE())</f>
        <v>25763</v>
      </c>
      <c r="M186" s="18">
        <f>VLOOKUP($A186,'Hospitalisation Details'!$A$2:$P$2344,6,FALSE())</f>
        <v>36786.370000000003</v>
      </c>
      <c r="N186" s="1" t="str">
        <f>VLOOKUP($A186,'Hospitalisation Details'!$A$2:$P$2344,12,FALSE())</f>
        <v>tier - 1</v>
      </c>
      <c r="O186" s="1" t="str">
        <f>VLOOKUP($A186,'Hospitalisation Details'!$A$2:$P$2344,13,FALSE())</f>
        <v>tier - 1</v>
      </c>
      <c r="P186" s="1" t="str">
        <f>VLOOKUP($A186,'Hospitalisation Details'!$A$2:$P$2344,14,FALSE())</f>
        <v>R1011</v>
      </c>
      <c r="Q186" s="1">
        <f>VLOOKUP($A186,'Hospitalisation Details'!$A$2:$P$2344,16,FALSE())</f>
        <v>52</v>
      </c>
    </row>
    <row r="187" spans="1:17" x14ac:dyDescent="0.35">
      <c r="A187" s="1" t="str">
        <f>'Customer Names'!A187</f>
        <v>Id186</v>
      </c>
      <c r="B187" s="1" t="str">
        <f>VLOOKUP($A187,'Customer Names'!$A$2:$E$2336,4,FALSE())</f>
        <v>Amy</v>
      </c>
      <c r="C187" s="16">
        <f>VLOOKUP($A187,'Medical Examinations'!$A$2:$O$2336,2,FALSE())</f>
        <v>33.33</v>
      </c>
      <c r="D187" s="16">
        <f>VLOOKUP($A187,'Medical Examinations'!$A$2:$O$2336,3,FALSE())</f>
        <v>9.26</v>
      </c>
      <c r="E187" s="1" t="str">
        <f>VLOOKUP($A187,'Medical Examinations'!$A$2:$O$2336,9,FALSE())</f>
        <v>Yes</v>
      </c>
      <c r="F187" s="1" t="str">
        <f>VLOOKUP($A187,'Medical Examinations'!$A$2:$O$2336,10,FALSE())</f>
        <v>No</v>
      </c>
      <c r="G187" s="1" t="str">
        <f>VLOOKUP($A187,'Medical Examinations'!$A$2:$O$2336,11,FALSE())</f>
        <v>No</v>
      </c>
      <c r="H187" s="1">
        <f>VLOOKUP($A187,'Medical Examinations'!$A$2:$O$2336,13,FALSE())</f>
        <v>2</v>
      </c>
      <c r="I187" s="1" t="str">
        <f>VLOOKUP($A187,'Medical Examinations'!$A$2:$O$2336,12,FALSE())</f>
        <v>No</v>
      </c>
      <c r="J187" s="1" t="str">
        <f>VLOOKUP($A187,'Medical Examinations'!$A$2:$O$2336,14,FALSE())</f>
        <v>Obesity</v>
      </c>
      <c r="K187" s="1" t="str">
        <f>VLOOKUP($A187,'Medical Examinations'!$A$2:$O$2336,15,FALSE())</f>
        <v>Diabetes</v>
      </c>
      <c r="L187" s="17">
        <f>VLOOKUP($A187,'Hospitalisation Details'!$A$2:$P$2344,15,FALSE())</f>
        <v>22491</v>
      </c>
      <c r="M187" s="18">
        <f>VLOOKUP($A187,'Hospitalisation Details'!$A$2:$P$2344,6,FALSE())</f>
        <v>36580.28</v>
      </c>
      <c r="N187" s="1" t="str">
        <f>VLOOKUP($A187,'Hospitalisation Details'!$A$2:$P$2344,12,FALSE())</f>
        <v>tier - 2</v>
      </c>
      <c r="O187" s="1" t="str">
        <f>VLOOKUP($A187,'Hospitalisation Details'!$A$2:$P$2344,13,FALSE())</f>
        <v>tier - 2</v>
      </c>
      <c r="P187" s="1" t="str">
        <f>VLOOKUP($A187,'Hospitalisation Details'!$A$2:$P$2344,14,FALSE())</f>
        <v>R1013</v>
      </c>
      <c r="Q187" s="1">
        <f>VLOOKUP($A187,'Hospitalisation Details'!$A$2:$P$2344,16,FALSE())</f>
        <v>61</v>
      </c>
    </row>
    <row r="188" spans="1:17" x14ac:dyDescent="0.35">
      <c r="A188" s="1" t="str">
        <f>'Customer Names'!A188</f>
        <v>Id187</v>
      </c>
      <c r="B188" s="1" t="str">
        <f>VLOOKUP($A188,'Customer Names'!$A$2:$E$2336,4,FALSE())</f>
        <v>Andrew P</v>
      </c>
      <c r="C188" s="16">
        <f>VLOOKUP($A188,'Medical Examinations'!$A$2:$O$2336,2,FALSE())</f>
        <v>53.21</v>
      </c>
      <c r="D188" s="16">
        <f>VLOOKUP($A188,'Medical Examinations'!$A$2:$O$2336,3,FALSE())</f>
        <v>4.2699999999999996</v>
      </c>
      <c r="E188" s="1" t="str">
        <f>VLOOKUP($A188,'Medical Examinations'!$A$2:$O$2336,9,FALSE())</f>
        <v>No</v>
      </c>
      <c r="F188" s="1" t="str">
        <f>VLOOKUP($A188,'Medical Examinations'!$A$2:$O$2336,10,FALSE())</f>
        <v>No</v>
      </c>
      <c r="G188" s="1" t="str">
        <f>VLOOKUP($A188,'Medical Examinations'!$A$2:$O$2336,11,FALSE())</f>
        <v>No</v>
      </c>
      <c r="H188" s="1">
        <f>VLOOKUP($A188,'Medical Examinations'!$A$2:$O$2336,13,FALSE())</f>
        <v>1</v>
      </c>
      <c r="I188" s="1" t="str">
        <f>VLOOKUP($A188,'Medical Examinations'!$A$2:$O$2336,12,FALSE())</f>
        <v>Yes</v>
      </c>
      <c r="J188" s="1" t="str">
        <f>VLOOKUP($A188,'Medical Examinations'!$A$2:$O$2336,14,FALSE())</f>
        <v>Obesity</v>
      </c>
      <c r="K188" s="1" t="str">
        <f>VLOOKUP($A188,'Medical Examinations'!$A$2:$O$2336,15,FALSE())</f>
        <v>Normal</v>
      </c>
      <c r="L188" s="17">
        <f>VLOOKUP($A188,'Hospitalisation Details'!$A$2:$P$2344,15,FALSE())</f>
        <v>33886</v>
      </c>
      <c r="M188" s="18">
        <f>VLOOKUP($A188,'Hospitalisation Details'!$A$2:$P$2344,6,FALSE())</f>
        <v>36572.800000000003</v>
      </c>
      <c r="N188" s="1" t="str">
        <f>VLOOKUP($A188,'Hospitalisation Details'!$A$2:$P$2344,12,FALSE())</f>
        <v>tier - 1</v>
      </c>
      <c r="O188" s="1" t="str">
        <f>VLOOKUP($A188,'Hospitalisation Details'!$A$2:$P$2344,13,FALSE())</f>
        <v>tier - 2</v>
      </c>
      <c r="P188" s="1" t="str">
        <f>VLOOKUP($A188,'Hospitalisation Details'!$A$2:$P$2344,14,FALSE())</f>
        <v>R1011</v>
      </c>
      <c r="Q188" s="1">
        <f>VLOOKUP($A188,'Hospitalisation Details'!$A$2:$P$2344,16,FALSE())</f>
        <v>30</v>
      </c>
    </row>
    <row r="189" spans="1:17" x14ac:dyDescent="0.35">
      <c r="A189" s="1" t="str">
        <f>'Customer Names'!A189</f>
        <v>Id188</v>
      </c>
      <c r="B189" s="1" t="str">
        <f>VLOOKUP($A189,'Customer Names'!$A$2:$E$2336,4,FALSE())</f>
        <v>George M. V</v>
      </c>
      <c r="C189" s="16">
        <f>VLOOKUP($A189,'Medical Examinations'!$A$2:$O$2336,2,FALSE())</f>
        <v>38.729999999999997</v>
      </c>
      <c r="D189" s="16">
        <f>VLOOKUP($A189,'Medical Examinations'!$A$2:$O$2336,3,FALSE())</f>
        <v>11.51</v>
      </c>
      <c r="E189" s="1" t="str">
        <f>VLOOKUP($A189,'Medical Examinations'!$A$2:$O$2336,9,FALSE())</f>
        <v>No</v>
      </c>
      <c r="F189" s="1" t="str">
        <f>VLOOKUP($A189,'Medical Examinations'!$A$2:$O$2336,10,FALSE())</f>
        <v>No</v>
      </c>
      <c r="G189" s="1" t="str">
        <f>VLOOKUP($A189,'Medical Examinations'!$A$2:$O$2336,11,FALSE())</f>
        <v>No</v>
      </c>
      <c r="H189" s="1">
        <f>VLOOKUP($A189,'Medical Examinations'!$A$2:$O$2336,13,FALSE())</f>
        <v>2</v>
      </c>
      <c r="I189" s="1" t="str">
        <f>VLOOKUP($A189,'Medical Examinations'!$A$2:$O$2336,12,FALSE())</f>
        <v>Yes</v>
      </c>
      <c r="J189" s="1" t="str">
        <f>VLOOKUP($A189,'Medical Examinations'!$A$2:$O$2336,14,FALSE())</f>
        <v>Obesity</v>
      </c>
      <c r="K189" s="1" t="str">
        <f>VLOOKUP($A189,'Medical Examinations'!$A$2:$O$2336,15,FALSE())</f>
        <v>Diabetes</v>
      </c>
      <c r="L189" s="17">
        <f>VLOOKUP($A189,'Hospitalisation Details'!$A$2:$P$2344,15,FALSE())</f>
        <v>26885</v>
      </c>
      <c r="M189" s="18">
        <f>VLOOKUP($A189,'Hospitalisation Details'!$A$2:$P$2344,6,FALSE())</f>
        <v>36541.550000000003</v>
      </c>
      <c r="N189" s="1" t="str">
        <f>VLOOKUP($A189,'Hospitalisation Details'!$A$2:$P$2344,12,FALSE())</f>
        <v>tier - 2</v>
      </c>
      <c r="O189" s="1" t="str">
        <f>VLOOKUP($A189,'Hospitalisation Details'!$A$2:$P$2344,13,FALSE())</f>
        <v>tier - 3</v>
      </c>
      <c r="P189" s="1" t="str">
        <f>VLOOKUP($A189,'Hospitalisation Details'!$A$2:$P$2344,14,FALSE())</f>
        <v>R1011</v>
      </c>
      <c r="Q189" s="1">
        <f>VLOOKUP($A189,'Hospitalisation Details'!$A$2:$P$2344,16,FALSE())</f>
        <v>49</v>
      </c>
    </row>
    <row r="190" spans="1:17" x14ac:dyDescent="0.35">
      <c r="A190" s="1" t="str">
        <f>'Customer Names'!A190</f>
        <v>Id189</v>
      </c>
      <c r="B190" s="1" t="str">
        <f>VLOOKUP($A190,'Customer Names'!$A$2:$E$2336,4,FALSE())</f>
        <v>Sarah</v>
      </c>
      <c r="C190" s="16">
        <f>VLOOKUP($A190,'Medical Examinations'!$A$2:$O$2336,2,FALSE())</f>
        <v>29.73</v>
      </c>
      <c r="D190" s="16">
        <f>VLOOKUP($A190,'Medical Examinations'!$A$2:$O$2336,3,FALSE())</f>
        <v>7.22</v>
      </c>
      <c r="E190" s="1" t="str">
        <f>VLOOKUP($A190,'Medical Examinations'!$A$2:$O$2336,9,FALSE())</f>
        <v>No</v>
      </c>
      <c r="F190" s="1" t="str">
        <f>VLOOKUP($A190,'Medical Examinations'!$A$2:$O$2336,10,FALSE())</f>
        <v>No</v>
      </c>
      <c r="G190" s="1" t="str">
        <f>VLOOKUP($A190,'Medical Examinations'!$A$2:$O$2336,11,FALSE())</f>
        <v>No</v>
      </c>
      <c r="H190" s="1">
        <f>VLOOKUP($A190,'Medical Examinations'!$A$2:$O$2336,13,FALSE())</f>
        <v>0</v>
      </c>
      <c r="I190" s="1" t="str">
        <f>VLOOKUP($A190,'Medical Examinations'!$A$2:$O$2336,12,FALSE())</f>
        <v>Yes</v>
      </c>
      <c r="J190" s="1" t="str">
        <f>VLOOKUP($A190,'Medical Examinations'!$A$2:$O$2336,14,FALSE())</f>
        <v>Overweight</v>
      </c>
      <c r="K190" s="1" t="str">
        <f>VLOOKUP($A190,'Medical Examinations'!$A$2:$O$2336,15,FALSE())</f>
        <v>Diabetes</v>
      </c>
      <c r="L190" s="17">
        <f>VLOOKUP($A190,'Hospitalisation Details'!$A$2:$P$2344,15,FALSE())</f>
        <v>22969</v>
      </c>
      <c r="M190" s="18">
        <f>VLOOKUP($A190,'Hospitalisation Details'!$A$2:$P$2344,6,FALSE())</f>
        <v>36445.550000000003</v>
      </c>
      <c r="N190" s="1" t="str">
        <f>VLOOKUP($A190,'Hospitalisation Details'!$A$2:$P$2344,12,FALSE())</f>
        <v>tier - 2</v>
      </c>
      <c r="O190" s="1" t="str">
        <f>VLOOKUP($A190,'Hospitalisation Details'!$A$2:$P$2344,13,FALSE())</f>
        <v>tier - 2</v>
      </c>
      <c r="P190" s="1" t="str">
        <f>VLOOKUP($A190,'Hospitalisation Details'!$A$2:$P$2344,14,FALSE())</f>
        <v>R1011</v>
      </c>
      <c r="Q190" s="1">
        <f>VLOOKUP($A190,'Hospitalisation Details'!$A$2:$P$2344,16,FALSE())</f>
        <v>60</v>
      </c>
    </row>
    <row r="191" spans="1:17" x14ac:dyDescent="0.35">
      <c r="A191" s="1" t="str">
        <f>'Customer Names'!A191</f>
        <v>Id190</v>
      </c>
      <c r="B191" s="1" t="str">
        <f>VLOOKUP($A191,'Customer Names'!$A$2:$E$2336,4,FALSE())</f>
        <v>Lara</v>
      </c>
      <c r="C191" s="16">
        <f>VLOOKUP($A191,'Medical Examinations'!$A$2:$O$2336,2,FALSE())</f>
        <v>34.700000000000003</v>
      </c>
      <c r="D191" s="16">
        <f>VLOOKUP($A191,'Medical Examinations'!$A$2:$O$2336,3,FALSE())</f>
        <v>4.37</v>
      </c>
      <c r="E191" s="1" t="str">
        <f>VLOOKUP($A191,'Medical Examinations'!$A$2:$O$2336,9,FALSE())</f>
        <v>No</v>
      </c>
      <c r="F191" s="1" t="str">
        <f>VLOOKUP($A191,'Medical Examinations'!$A$2:$O$2336,10,FALSE())</f>
        <v>No</v>
      </c>
      <c r="G191" s="1" t="str">
        <f>VLOOKUP($A191,'Medical Examinations'!$A$2:$O$2336,11,FALSE())</f>
        <v>Yes</v>
      </c>
      <c r="H191" s="1">
        <f>VLOOKUP($A191,'Medical Examinations'!$A$2:$O$2336,13,FALSE())</f>
        <v>1</v>
      </c>
      <c r="I191" s="1" t="str">
        <f>VLOOKUP($A191,'Medical Examinations'!$A$2:$O$2336,12,FALSE())</f>
        <v>Yes</v>
      </c>
      <c r="J191" s="1" t="str">
        <f>VLOOKUP($A191,'Medical Examinations'!$A$2:$O$2336,14,FALSE())</f>
        <v>Obesity</v>
      </c>
      <c r="K191" s="1" t="str">
        <f>VLOOKUP($A191,'Medical Examinations'!$A$2:$O$2336,15,FALSE())</f>
        <v>Normal</v>
      </c>
      <c r="L191" s="17">
        <f>VLOOKUP($A191,'Hospitalisation Details'!$A$2:$P$2344,15,FALSE())</f>
        <v>37964</v>
      </c>
      <c r="M191" s="18">
        <f>VLOOKUP($A191,'Hospitalisation Details'!$A$2:$P$2344,6,FALSE())</f>
        <v>36397.58</v>
      </c>
      <c r="N191" s="1" t="str">
        <f>VLOOKUP($A191,'Hospitalisation Details'!$A$2:$P$2344,12,FALSE())</f>
        <v>tier - 2</v>
      </c>
      <c r="O191" s="1" t="str">
        <f>VLOOKUP($A191,'Hospitalisation Details'!$A$2:$P$2344,13,FALSE())</f>
        <v>tier - 3</v>
      </c>
      <c r="P191" s="1" t="str">
        <f>VLOOKUP($A191,'Hospitalisation Details'!$A$2:$P$2344,14,FALSE())</f>
        <v>R1011</v>
      </c>
      <c r="Q191" s="1">
        <f>VLOOKUP($A191,'Hospitalisation Details'!$A$2:$P$2344,16,FALSE())</f>
        <v>19</v>
      </c>
    </row>
    <row r="192" spans="1:17" x14ac:dyDescent="0.35">
      <c r="A192" s="1" t="str">
        <f>'Customer Names'!A192</f>
        <v>Id191</v>
      </c>
      <c r="B192" s="1" t="str">
        <f>VLOOKUP($A192,'Customer Names'!$A$2:$E$2336,4,FALSE())</f>
        <v>Sebastien</v>
      </c>
      <c r="C192" s="16">
        <f>VLOOKUP($A192,'Medical Examinations'!$A$2:$O$2336,2,FALSE())</f>
        <v>38.28</v>
      </c>
      <c r="D192" s="16">
        <f>VLOOKUP($A192,'Medical Examinations'!$A$2:$O$2336,3,FALSE())</f>
        <v>11.56</v>
      </c>
      <c r="E192" s="1" t="str">
        <f>VLOOKUP($A192,'Medical Examinations'!$A$2:$O$2336,9,FALSE())</f>
        <v>Yes</v>
      </c>
      <c r="F192" s="1" t="str">
        <f>VLOOKUP($A192,'Medical Examinations'!$A$2:$O$2336,10,FALSE())</f>
        <v>No</v>
      </c>
      <c r="G192" s="1" t="str">
        <f>VLOOKUP($A192,'Medical Examinations'!$A$2:$O$2336,11,FALSE())</f>
        <v>No</v>
      </c>
      <c r="H192" s="1">
        <f>VLOOKUP($A192,'Medical Examinations'!$A$2:$O$2336,13,FALSE())</f>
        <v>1</v>
      </c>
      <c r="I192" s="1" t="str">
        <f>VLOOKUP($A192,'Medical Examinations'!$A$2:$O$2336,12,FALSE())</f>
        <v>Yes</v>
      </c>
      <c r="J192" s="1" t="str">
        <f>VLOOKUP($A192,'Medical Examinations'!$A$2:$O$2336,14,FALSE())</f>
        <v>Obesity</v>
      </c>
      <c r="K192" s="1" t="str">
        <f>VLOOKUP($A192,'Medical Examinations'!$A$2:$O$2336,15,FALSE())</f>
        <v>Diabetes</v>
      </c>
      <c r="L192" s="17">
        <f>VLOOKUP($A192,'Hospitalisation Details'!$A$2:$P$2344,15,FALSE())</f>
        <v>27550</v>
      </c>
      <c r="M192" s="18">
        <f>VLOOKUP($A192,'Hospitalisation Details'!$A$2:$P$2344,6,FALSE())</f>
        <v>36350.71</v>
      </c>
      <c r="N192" s="1" t="str">
        <f>VLOOKUP($A192,'Hospitalisation Details'!$A$2:$P$2344,12,FALSE())</f>
        <v>tier - 1</v>
      </c>
      <c r="O192" s="1" t="str">
        <f>VLOOKUP($A192,'Hospitalisation Details'!$A$2:$P$2344,13,FALSE())</f>
        <v>tier - 2</v>
      </c>
      <c r="P192" s="1" t="str">
        <f>VLOOKUP($A192,'Hospitalisation Details'!$A$2:$P$2344,14,FALSE())</f>
        <v>R1011</v>
      </c>
      <c r="Q192" s="1">
        <f>VLOOKUP($A192,'Hospitalisation Details'!$A$2:$P$2344,16,FALSE())</f>
        <v>48</v>
      </c>
    </row>
    <row r="193" spans="1:17" x14ac:dyDescent="0.35">
      <c r="A193" s="1" t="str">
        <f>'Customer Names'!A193</f>
        <v>Id192</v>
      </c>
      <c r="B193" s="1" t="str">
        <f>VLOOKUP($A193,'Customer Names'!$A$2:$E$2336,4,FALSE())</f>
        <v>Padraig</v>
      </c>
      <c r="C193" s="16">
        <f>VLOOKUP($A193,'Medical Examinations'!$A$2:$O$2336,2,FALSE())</f>
        <v>33.57</v>
      </c>
      <c r="D193" s="16">
        <f>VLOOKUP($A193,'Medical Examinations'!$A$2:$O$2336,3,FALSE())</f>
        <v>8.82</v>
      </c>
      <c r="E193" s="1" t="str">
        <f>VLOOKUP($A193,'Medical Examinations'!$A$2:$O$2336,9,FALSE())</f>
        <v>Yes</v>
      </c>
      <c r="F193" s="1" t="str">
        <f>VLOOKUP($A193,'Medical Examinations'!$A$2:$O$2336,10,FALSE())</f>
        <v>No</v>
      </c>
      <c r="G193" s="1" t="str">
        <f>VLOOKUP($A193,'Medical Examinations'!$A$2:$O$2336,11,FALSE())</f>
        <v>No</v>
      </c>
      <c r="H193" s="1">
        <f>VLOOKUP($A193,'Medical Examinations'!$A$2:$O$2336,13,FALSE())</f>
        <v>0</v>
      </c>
      <c r="I193" s="1" t="str">
        <f>VLOOKUP($A193,'Medical Examinations'!$A$2:$O$2336,12,FALSE())</f>
        <v>Yes</v>
      </c>
      <c r="J193" s="1" t="str">
        <f>VLOOKUP($A193,'Medical Examinations'!$A$2:$O$2336,14,FALSE())</f>
        <v>Obesity</v>
      </c>
      <c r="K193" s="1" t="str">
        <f>VLOOKUP($A193,'Medical Examinations'!$A$2:$O$2336,15,FALSE())</f>
        <v>Diabetes</v>
      </c>
      <c r="L193" s="17">
        <f>VLOOKUP($A193,'Hospitalisation Details'!$A$2:$P$2344,15,FALSE())</f>
        <v>24763</v>
      </c>
      <c r="M193" s="18">
        <f>VLOOKUP($A193,'Hospitalisation Details'!$A$2:$P$2344,6,FALSE())</f>
        <v>36332.449999999997</v>
      </c>
      <c r="N193" s="1" t="str">
        <f>VLOOKUP($A193,'Hospitalisation Details'!$A$2:$P$2344,12,FALSE())</f>
        <v>tier - 1</v>
      </c>
      <c r="O193" s="1" t="str">
        <f>VLOOKUP($A193,'Hospitalisation Details'!$A$2:$P$2344,13,FALSE())</f>
        <v>tier - 3</v>
      </c>
      <c r="P193" s="1" t="str">
        <f>VLOOKUP($A193,'Hospitalisation Details'!$A$2:$P$2344,14,FALSE())</f>
        <v>R1011</v>
      </c>
      <c r="Q193" s="1">
        <f>VLOOKUP($A193,'Hospitalisation Details'!$A$2:$P$2344,16,FALSE())</f>
        <v>55</v>
      </c>
    </row>
    <row r="194" spans="1:17" x14ac:dyDescent="0.35">
      <c r="A194" s="1" t="str">
        <f>'Customer Names'!A194</f>
        <v>Id193</v>
      </c>
      <c r="B194" s="1" t="str">
        <f>VLOOKUP($A194,'Customer Names'!$A$2:$E$2336,4,FALSE())</f>
        <v>Heather</v>
      </c>
      <c r="C194" s="16">
        <f>VLOOKUP($A194,'Medical Examinations'!$A$2:$O$2336,2,FALSE())</f>
        <v>52.06</v>
      </c>
      <c r="D194" s="16">
        <f>VLOOKUP($A194,'Medical Examinations'!$A$2:$O$2336,3,FALSE())</f>
        <v>4.6900000000000004</v>
      </c>
      <c r="E194" s="1" t="str">
        <f>VLOOKUP($A194,'Medical Examinations'!$A$2:$O$2336,9,FALSE())</f>
        <v>No</v>
      </c>
      <c r="F194" s="1" t="str">
        <f>VLOOKUP($A194,'Medical Examinations'!$A$2:$O$2336,10,FALSE())</f>
        <v>No</v>
      </c>
      <c r="G194" s="1" t="str">
        <f>VLOOKUP($A194,'Medical Examinations'!$A$2:$O$2336,11,FALSE())</f>
        <v>No</v>
      </c>
      <c r="H194" s="1">
        <f>VLOOKUP($A194,'Medical Examinations'!$A$2:$O$2336,13,FALSE())</f>
        <v>1</v>
      </c>
      <c r="I194" s="1" t="str">
        <f>VLOOKUP($A194,'Medical Examinations'!$A$2:$O$2336,12,FALSE())</f>
        <v>Yes</v>
      </c>
      <c r="J194" s="1" t="str">
        <f>VLOOKUP($A194,'Medical Examinations'!$A$2:$O$2336,14,FALSE())</f>
        <v>Obesity</v>
      </c>
      <c r="K194" s="1" t="str">
        <f>VLOOKUP($A194,'Medical Examinations'!$A$2:$O$2336,15,FALSE())</f>
        <v>Normal</v>
      </c>
      <c r="L194" s="17">
        <f>VLOOKUP($A194,'Hospitalisation Details'!$A$2:$P$2344,15,FALSE())</f>
        <v>33771</v>
      </c>
      <c r="M194" s="18">
        <f>VLOOKUP($A194,'Hospitalisation Details'!$A$2:$P$2344,6,FALSE())</f>
        <v>36314.050000000003</v>
      </c>
      <c r="N194" s="1" t="str">
        <f>VLOOKUP($A194,'Hospitalisation Details'!$A$2:$P$2344,12,FALSE())</f>
        <v>tier - 2</v>
      </c>
      <c r="O194" s="1" t="str">
        <f>VLOOKUP($A194,'Hospitalisation Details'!$A$2:$P$2344,13,FALSE())</f>
        <v>tier - 2</v>
      </c>
      <c r="P194" s="1" t="str">
        <f>VLOOKUP($A194,'Hospitalisation Details'!$A$2:$P$2344,14,FALSE())</f>
        <v>R1011</v>
      </c>
      <c r="Q194" s="1">
        <f>VLOOKUP($A194,'Hospitalisation Details'!$A$2:$P$2344,16,FALSE())</f>
        <v>30</v>
      </c>
    </row>
    <row r="195" spans="1:17" x14ac:dyDescent="0.35">
      <c r="A195" s="1" t="str">
        <f>'Customer Names'!A195</f>
        <v>Id194</v>
      </c>
      <c r="B195" s="1" t="str">
        <f>VLOOKUP($A195,'Customer Names'!$A$2:$E$2336,4,FALSE())</f>
        <v>Jorge</v>
      </c>
      <c r="C195" s="16">
        <f>VLOOKUP($A195,'Medical Examinations'!$A$2:$O$2336,2,FALSE())</f>
        <v>38.17</v>
      </c>
      <c r="D195" s="16">
        <f>VLOOKUP($A195,'Medical Examinations'!$A$2:$O$2336,3,FALSE())</f>
        <v>4.53</v>
      </c>
      <c r="E195" s="1" t="str">
        <f>VLOOKUP($A195,'Medical Examinations'!$A$2:$O$2336,9,FALSE())</f>
        <v>No</v>
      </c>
      <c r="F195" s="1" t="str">
        <f>VLOOKUP($A195,'Medical Examinations'!$A$2:$O$2336,10,FALSE())</f>
        <v>Yes</v>
      </c>
      <c r="G195" s="1" t="str">
        <f>VLOOKUP($A195,'Medical Examinations'!$A$2:$O$2336,11,FALSE())</f>
        <v>No</v>
      </c>
      <c r="H195" s="1">
        <f>VLOOKUP($A195,'Medical Examinations'!$A$2:$O$2336,13,FALSE())</f>
        <v>1</v>
      </c>
      <c r="I195" s="1" t="str">
        <f>VLOOKUP($A195,'Medical Examinations'!$A$2:$O$2336,12,FALSE())</f>
        <v>Yes</v>
      </c>
      <c r="J195" s="1" t="str">
        <f>VLOOKUP($A195,'Medical Examinations'!$A$2:$O$2336,14,FALSE())</f>
        <v>Obesity</v>
      </c>
      <c r="K195" s="1" t="str">
        <f>VLOOKUP($A195,'Medical Examinations'!$A$2:$O$2336,15,FALSE())</f>
        <v>Normal</v>
      </c>
      <c r="L195" s="17">
        <f>VLOOKUP($A195,'Hospitalisation Details'!$A$2:$P$2344,15,FALSE())</f>
        <v>38346</v>
      </c>
      <c r="M195" s="18">
        <f>VLOOKUP($A195,'Hospitalisation Details'!$A$2:$P$2344,6,FALSE())</f>
        <v>36307.800000000003</v>
      </c>
      <c r="N195" s="1" t="str">
        <f>VLOOKUP($A195,'Hospitalisation Details'!$A$2:$P$2344,12,FALSE())</f>
        <v>tier - 1</v>
      </c>
      <c r="O195" s="1" t="str">
        <f>VLOOKUP($A195,'Hospitalisation Details'!$A$2:$P$2344,13,FALSE())</f>
        <v>tier - 2</v>
      </c>
      <c r="P195" s="1" t="str">
        <f>VLOOKUP($A195,'Hospitalisation Details'!$A$2:$P$2344,14,FALSE())</f>
        <v>R1013</v>
      </c>
      <c r="Q195" s="1">
        <f>VLOOKUP($A195,'Hospitalisation Details'!$A$2:$P$2344,16,FALSE())</f>
        <v>18</v>
      </c>
    </row>
    <row r="196" spans="1:17" x14ac:dyDescent="0.35">
      <c r="A196" s="1" t="str">
        <f>'Customer Names'!A196</f>
        <v>Id195</v>
      </c>
      <c r="B196" s="1" t="str">
        <f>VLOOKUP($A196,'Customer Names'!$A$2:$E$2336,4,FALSE())</f>
        <v>Jack R</v>
      </c>
      <c r="C196" s="16">
        <f>VLOOKUP($A196,'Medical Examinations'!$A$2:$O$2336,2,FALSE())</f>
        <v>36.954999999999998</v>
      </c>
      <c r="D196" s="16">
        <f>VLOOKUP($A196,'Medical Examinations'!$A$2:$O$2336,3,FALSE())</f>
        <v>5.84</v>
      </c>
      <c r="E196" s="1" t="str">
        <f>VLOOKUP($A196,'Medical Examinations'!$A$2:$O$2336,9,FALSE())</f>
        <v>No</v>
      </c>
      <c r="F196" s="1" t="str">
        <f>VLOOKUP($A196,'Medical Examinations'!$A$2:$O$2336,10,FALSE())</f>
        <v>No</v>
      </c>
      <c r="G196" s="1" t="str">
        <f>VLOOKUP($A196,'Medical Examinations'!$A$2:$O$2336,11,FALSE())</f>
        <v>Yes</v>
      </c>
      <c r="H196" s="1">
        <f>VLOOKUP($A196,'Medical Examinations'!$A$2:$O$2336,13,FALSE())</f>
        <v>1</v>
      </c>
      <c r="I196" s="1" t="str">
        <f>VLOOKUP($A196,'Medical Examinations'!$A$2:$O$2336,12,FALSE())</f>
        <v>Yes</v>
      </c>
      <c r="J196" s="1" t="str">
        <f>VLOOKUP($A196,'Medical Examinations'!$A$2:$O$2336,14,FALSE())</f>
        <v>Obesity</v>
      </c>
      <c r="K196" s="1" t="str">
        <f>VLOOKUP($A196,'Medical Examinations'!$A$2:$O$2336,15,FALSE())</f>
        <v>Prediabetes</v>
      </c>
      <c r="L196" s="17">
        <f>VLOOKUP($A196,'Hospitalisation Details'!$A$2:$P$2344,15,FALSE())</f>
        <v>37869</v>
      </c>
      <c r="M196" s="18">
        <f>VLOOKUP($A196,'Hospitalisation Details'!$A$2:$P$2344,6,FALSE())</f>
        <v>36219.410000000003</v>
      </c>
      <c r="N196" s="1" t="str">
        <f>VLOOKUP($A196,'Hospitalisation Details'!$A$2:$P$2344,12,FALSE())</f>
        <v>tier - 1</v>
      </c>
      <c r="O196" s="1" t="str">
        <f>VLOOKUP($A196,'Hospitalisation Details'!$A$2:$P$2344,13,FALSE())</f>
        <v>tier - 1</v>
      </c>
      <c r="P196" s="1" t="str">
        <f>VLOOKUP($A196,'Hospitalisation Details'!$A$2:$P$2344,14,FALSE())</f>
        <v>R1012</v>
      </c>
      <c r="Q196" s="1">
        <f>VLOOKUP($A196,'Hospitalisation Details'!$A$2:$P$2344,16,FALSE())</f>
        <v>19</v>
      </c>
    </row>
    <row r="197" spans="1:17" x14ac:dyDescent="0.35">
      <c r="A197" s="1" t="str">
        <f>'Customer Names'!A197</f>
        <v>Id196</v>
      </c>
      <c r="B197" s="1" t="str">
        <f>VLOOKUP($A197,'Customer Names'!$A$2:$E$2336,4,FALSE())</f>
        <v>Felix</v>
      </c>
      <c r="C197" s="16">
        <f>VLOOKUP($A197,'Medical Examinations'!$A$2:$O$2336,2,FALSE())</f>
        <v>34.4</v>
      </c>
      <c r="D197" s="16">
        <f>VLOOKUP($A197,'Medical Examinations'!$A$2:$O$2336,3,FALSE())</f>
        <v>4.9000000000000004</v>
      </c>
      <c r="E197" s="1" t="str">
        <f>VLOOKUP($A197,'Medical Examinations'!$A$2:$O$2336,9,FALSE())</f>
        <v>No</v>
      </c>
      <c r="F197" s="1" t="str">
        <f>VLOOKUP($A197,'Medical Examinations'!$A$2:$O$2336,10,FALSE())</f>
        <v>No</v>
      </c>
      <c r="G197" s="1" t="str">
        <f>VLOOKUP($A197,'Medical Examinations'!$A$2:$O$2336,11,FALSE())</f>
        <v>Yes</v>
      </c>
      <c r="H197" s="1">
        <f>VLOOKUP($A197,'Medical Examinations'!$A$2:$O$2336,13,FALSE())</f>
        <v>1</v>
      </c>
      <c r="I197" s="1" t="str">
        <f>VLOOKUP($A197,'Medical Examinations'!$A$2:$O$2336,12,FALSE())</f>
        <v>Yes</v>
      </c>
      <c r="J197" s="1" t="str">
        <f>VLOOKUP($A197,'Medical Examinations'!$A$2:$O$2336,14,FALSE())</f>
        <v>Obesity</v>
      </c>
      <c r="K197" s="1" t="str">
        <f>VLOOKUP($A197,'Medical Examinations'!$A$2:$O$2336,15,FALSE())</f>
        <v>Normal</v>
      </c>
      <c r="L197" s="17">
        <f>VLOOKUP($A197,'Hospitalisation Details'!$A$2:$P$2344,15,FALSE())</f>
        <v>34331</v>
      </c>
      <c r="M197" s="18">
        <f>VLOOKUP($A197,'Hospitalisation Details'!$A$2:$P$2344,6,FALSE())</f>
        <v>36197.699999999997</v>
      </c>
      <c r="N197" s="1" t="str">
        <f>VLOOKUP($A197,'Hospitalisation Details'!$A$2:$P$2344,12,FALSE())</f>
        <v>tier - 1</v>
      </c>
      <c r="O197" s="1" t="str">
        <f>VLOOKUP($A197,'Hospitalisation Details'!$A$2:$P$2344,13,FALSE())</f>
        <v>tier - 3</v>
      </c>
      <c r="P197" s="1" t="str">
        <f>VLOOKUP($A197,'Hospitalisation Details'!$A$2:$P$2344,14,FALSE())</f>
        <v>R1011</v>
      </c>
      <c r="Q197" s="1">
        <f>VLOOKUP($A197,'Hospitalisation Details'!$A$2:$P$2344,16,FALSE())</f>
        <v>29</v>
      </c>
    </row>
    <row r="198" spans="1:17" x14ac:dyDescent="0.35">
      <c r="A198" s="1" t="str">
        <f>'Customer Names'!A198</f>
        <v>Id197</v>
      </c>
      <c r="B198" s="1" t="str">
        <f>VLOOKUP($A198,'Customer Names'!$A$2:$E$2336,4,FALSE())</f>
        <v>Christopher C</v>
      </c>
      <c r="C198" s="16">
        <f>VLOOKUP($A198,'Medical Examinations'!$A$2:$O$2336,2,FALSE())</f>
        <v>31.73</v>
      </c>
      <c r="D198" s="16">
        <f>VLOOKUP($A198,'Medical Examinations'!$A$2:$O$2336,3,FALSE())</f>
        <v>4.3</v>
      </c>
      <c r="E198" s="1" t="str">
        <f>VLOOKUP($A198,'Medical Examinations'!$A$2:$O$2336,9,FALSE())</f>
        <v>No</v>
      </c>
      <c r="F198" s="1" t="str">
        <f>VLOOKUP($A198,'Medical Examinations'!$A$2:$O$2336,10,FALSE())</f>
        <v>No</v>
      </c>
      <c r="G198" s="1" t="str">
        <f>VLOOKUP($A198,'Medical Examinations'!$A$2:$O$2336,11,FALSE())</f>
        <v>No</v>
      </c>
      <c r="H198" s="1">
        <f>VLOOKUP($A198,'Medical Examinations'!$A$2:$O$2336,13,FALSE())</f>
        <v>0</v>
      </c>
      <c r="I198" s="1" t="str">
        <f>VLOOKUP($A198,'Medical Examinations'!$A$2:$O$2336,12,FALSE())</f>
        <v>Yes</v>
      </c>
      <c r="J198" s="1" t="str">
        <f>VLOOKUP($A198,'Medical Examinations'!$A$2:$O$2336,14,FALSE())</f>
        <v>Obesity</v>
      </c>
      <c r="K198" s="1" t="str">
        <f>VLOOKUP($A198,'Medical Examinations'!$A$2:$O$2336,15,FALSE())</f>
        <v>Normal</v>
      </c>
      <c r="L198" s="17">
        <f>VLOOKUP($A198,'Hospitalisation Details'!$A$2:$P$2344,15,FALSE())</f>
        <v>36434</v>
      </c>
      <c r="M198" s="18">
        <f>VLOOKUP($A198,'Hospitalisation Details'!$A$2:$P$2344,6,FALSE())</f>
        <v>36189.1</v>
      </c>
      <c r="N198" s="1" t="str">
        <f>VLOOKUP($A198,'Hospitalisation Details'!$A$2:$P$2344,12,FALSE())</f>
        <v>tier - 1</v>
      </c>
      <c r="O198" s="1" t="str">
        <f>VLOOKUP($A198,'Hospitalisation Details'!$A$2:$P$2344,13,FALSE())</f>
        <v>tier - 3</v>
      </c>
      <c r="P198" s="1" t="str">
        <f>VLOOKUP($A198,'Hospitalisation Details'!$A$2:$P$2344,14,FALSE())</f>
        <v>R1016</v>
      </c>
      <c r="Q198" s="1">
        <f>VLOOKUP($A198,'Hospitalisation Details'!$A$2:$P$2344,16,FALSE())</f>
        <v>23</v>
      </c>
    </row>
    <row r="199" spans="1:17" x14ac:dyDescent="0.35">
      <c r="A199" s="1" t="str">
        <f>'Customer Names'!A199</f>
        <v>Id198</v>
      </c>
      <c r="B199" s="1" t="str">
        <f>VLOOKUP($A199,'Customer Names'!$A$2:$E$2336,4,FALSE())</f>
        <v>Jesse</v>
      </c>
      <c r="C199" s="16">
        <f>VLOOKUP($A199,'Medical Examinations'!$A$2:$O$2336,2,FALSE())</f>
        <v>36.64</v>
      </c>
      <c r="D199" s="16">
        <f>VLOOKUP($A199,'Medical Examinations'!$A$2:$O$2336,3,FALSE())</f>
        <v>11.34</v>
      </c>
      <c r="E199" s="1" t="str">
        <f>VLOOKUP($A199,'Medical Examinations'!$A$2:$O$2336,9,FALSE())</f>
        <v>No</v>
      </c>
      <c r="F199" s="1" t="str">
        <f>VLOOKUP($A199,'Medical Examinations'!$A$2:$O$2336,10,FALSE())</f>
        <v>No</v>
      </c>
      <c r="G199" s="1" t="str">
        <f>VLOOKUP($A199,'Medical Examinations'!$A$2:$O$2336,11,FALSE())</f>
        <v>No</v>
      </c>
      <c r="H199" s="1">
        <f>VLOOKUP($A199,'Medical Examinations'!$A$2:$O$2336,13,FALSE())</f>
        <v>0</v>
      </c>
      <c r="I199" s="1" t="str">
        <f>VLOOKUP($A199,'Medical Examinations'!$A$2:$O$2336,12,FALSE())</f>
        <v>Yes</v>
      </c>
      <c r="J199" s="1" t="str">
        <f>VLOOKUP($A199,'Medical Examinations'!$A$2:$O$2336,14,FALSE())</f>
        <v>Obesity</v>
      </c>
      <c r="K199" s="1" t="str">
        <f>VLOOKUP($A199,'Medical Examinations'!$A$2:$O$2336,15,FALSE())</f>
        <v>Diabetes</v>
      </c>
      <c r="L199" s="17">
        <f>VLOOKUP($A199,'Hospitalisation Details'!$A$2:$P$2344,15,FALSE())</f>
        <v>27369</v>
      </c>
      <c r="M199" s="18">
        <f>VLOOKUP($A199,'Hospitalisation Details'!$A$2:$P$2344,6,FALSE())</f>
        <v>36182.870000000003</v>
      </c>
      <c r="N199" s="1" t="str">
        <f>VLOOKUP($A199,'Hospitalisation Details'!$A$2:$P$2344,12,FALSE())</f>
        <v>tier - 2</v>
      </c>
      <c r="O199" s="1" t="str">
        <f>VLOOKUP($A199,'Hospitalisation Details'!$A$2:$P$2344,13,FALSE())</f>
        <v>tier - 3</v>
      </c>
      <c r="P199" s="1" t="str">
        <f>VLOOKUP($A199,'Hospitalisation Details'!$A$2:$P$2344,14,FALSE())</f>
        <v>R1012</v>
      </c>
      <c r="Q199" s="1">
        <f>VLOOKUP($A199,'Hospitalisation Details'!$A$2:$P$2344,16,FALSE())</f>
        <v>48</v>
      </c>
    </row>
    <row r="200" spans="1:17" x14ac:dyDescent="0.35">
      <c r="A200" s="1" t="str">
        <f>'Customer Names'!A200</f>
        <v>Id199</v>
      </c>
      <c r="B200" s="1" t="str">
        <f>VLOOKUP($A200,'Customer Names'!$A$2:$E$2336,4,FALSE())</f>
        <v>Jill</v>
      </c>
      <c r="C200" s="16">
        <f>VLOOKUP($A200,'Medical Examinations'!$A$2:$O$2336,2,FALSE())</f>
        <v>36.85</v>
      </c>
      <c r="D200" s="16">
        <f>VLOOKUP($A200,'Medical Examinations'!$A$2:$O$2336,3,FALSE())</f>
        <v>5.88</v>
      </c>
      <c r="E200" s="1" t="str">
        <f>VLOOKUP($A200,'Medical Examinations'!$A$2:$O$2336,9,FALSE())</f>
        <v>No</v>
      </c>
      <c r="F200" s="1" t="str">
        <f>VLOOKUP($A200,'Medical Examinations'!$A$2:$O$2336,10,FALSE())</f>
        <v>Yes</v>
      </c>
      <c r="G200" s="1" t="str">
        <f>VLOOKUP($A200,'Medical Examinations'!$A$2:$O$2336,11,FALSE())</f>
        <v>No</v>
      </c>
      <c r="H200" s="1">
        <f>VLOOKUP($A200,'Medical Examinations'!$A$2:$O$2336,13,FALSE())</f>
        <v>1</v>
      </c>
      <c r="I200" s="1" t="str">
        <f>VLOOKUP($A200,'Medical Examinations'!$A$2:$O$2336,12,FALSE())</f>
        <v>Yes</v>
      </c>
      <c r="J200" s="1" t="str">
        <f>VLOOKUP($A200,'Medical Examinations'!$A$2:$O$2336,14,FALSE())</f>
        <v>Obesity</v>
      </c>
      <c r="K200" s="1" t="str">
        <f>VLOOKUP($A200,'Medical Examinations'!$A$2:$O$2336,15,FALSE())</f>
        <v>Prediabetes</v>
      </c>
      <c r="L200" s="17">
        <f>VLOOKUP($A200,'Hospitalisation Details'!$A$2:$P$2344,15,FALSE())</f>
        <v>38229</v>
      </c>
      <c r="M200" s="18">
        <f>VLOOKUP($A200,'Hospitalisation Details'!$A$2:$P$2344,6,FALSE())</f>
        <v>36149.480000000003</v>
      </c>
      <c r="N200" s="1" t="str">
        <f>VLOOKUP($A200,'Hospitalisation Details'!$A$2:$P$2344,12,FALSE())</f>
        <v>tier - 2</v>
      </c>
      <c r="O200" s="1" t="str">
        <f>VLOOKUP($A200,'Hospitalisation Details'!$A$2:$P$2344,13,FALSE())</f>
        <v>tier - 2</v>
      </c>
      <c r="P200" s="1" t="str">
        <f>VLOOKUP($A200,'Hospitalisation Details'!$A$2:$P$2344,14,FALSE())</f>
        <v>R1013</v>
      </c>
      <c r="Q200" s="1">
        <f>VLOOKUP($A200,'Hospitalisation Details'!$A$2:$P$2344,16,FALSE())</f>
        <v>18</v>
      </c>
    </row>
    <row r="201" spans="1:17" x14ac:dyDescent="0.35">
      <c r="A201" s="1" t="str">
        <f>'Customer Names'!A201</f>
        <v>Id200</v>
      </c>
      <c r="B201" s="1" t="str">
        <f>VLOOKUP($A201,'Customer Names'!$A$2:$E$2336,4,FALSE())</f>
        <v>William</v>
      </c>
      <c r="C201" s="16">
        <f>VLOOKUP($A201,'Medical Examinations'!$A$2:$O$2336,2,FALSE())</f>
        <v>33.33</v>
      </c>
      <c r="D201" s="16">
        <f>VLOOKUP($A201,'Medical Examinations'!$A$2:$O$2336,3,FALSE())</f>
        <v>5.01</v>
      </c>
      <c r="E201" s="1" t="str">
        <f>VLOOKUP($A201,'Medical Examinations'!$A$2:$O$2336,9,FALSE())</f>
        <v>Yes</v>
      </c>
      <c r="F201" s="1" t="str">
        <f>VLOOKUP($A201,'Medical Examinations'!$A$2:$O$2336,10,FALSE())</f>
        <v>No</v>
      </c>
      <c r="G201" s="1" t="str">
        <f>VLOOKUP($A201,'Medical Examinations'!$A$2:$O$2336,11,FALSE())</f>
        <v>Yes</v>
      </c>
      <c r="H201" s="1">
        <f>VLOOKUP($A201,'Medical Examinations'!$A$2:$O$2336,13,FALSE())</f>
        <v>1</v>
      </c>
      <c r="I201" s="1" t="str">
        <f>VLOOKUP($A201,'Medical Examinations'!$A$2:$O$2336,12,FALSE())</f>
        <v>Yes</v>
      </c>
      <c r="J201" s="1" t="str">
        <f>VLOOKUP($A201,'Medical Examinations'!$A$2:$O$2336,14,FALSE())</f>
        <v>Obesity</v>
      </c>
      <c r="K201" s="1" t="str">
        <f>VLOOKUP($A201,'Medical Examinations'!$A$2:$O$2336,15,FALSE())</f>
        <v>Normal</v>
      </c>
      <c r="L201" s="17">
        <f>VLOOKUP($A201,'Hospitalisation Details'!$A$2:$P$2344,15,FALSE())</f>
        <v>35593</v>
      </c>
      <c r="M201" s="18">
        <f>VLOOKUP($A201,'Hospitalisation Details'!$A$2:$P$2344,6,FALSE())</f>
        <v>36124.57</v>
      </c>
      <c r="N201" s="1" t="str">
        <f>VLOOKUP($A201,'Hospitalisation Details'!$A$2:$P$2344,12,FALSE())</f>
        <v>tier - 1</v>
      </c>
      <c r="O201" s="1" t="str">
        <f>VLOOKUP($A201,'Hospitalisation Details'!$A$2:$P$2344,13,FALSE())</f>
        <v>tier - 3</v>
      </c>
      <c r="P201" s="1" t="str">
        <f>VLOOKUP($A201,'Hospitalisation Details'!$A$2:$P$2344,14,FALSE())</f>
        <v>R1013</v>
      </c>
      <c r="Q201" s="1">
        <f>VLOOKUP($A201,'Hospitalisation Details'!$A$2:$P$2344,16,FALSE())</f>
        <v>25</v>
      </c>
    </row>
    <row r="202" spans="1:17" x14ac:dyDescent="0.35">
      <c r="A202" s="1" t="str">
        <f>'Customer Names'!A202</f>
        <v>Id201</v>
      </c>
      <c r="B202" s="1" t="str">
        <f>VLOOKUP($A202,'Customer Names'!$A$2:$E$2336,4,FALSE())</f>
        <v>Alejandro</v>
      </c>
      <c r="C202" s="16">
        <f>VLOOKUP($A202,'Medical Examinations'!$A$2:$O$2336,2,FALSE())</f>
        <v>39.14</v>
      </c>
      <c r="D202" s="16">
        <f>VLOOKUP($A202,'Medical Examinations'!$A$2:$O$2336,3,FALSE())</f>
        <v>4.4000000000000004</v>
      </c>
      <c r="E202" s="1" t="str">
        <f>VLOOKUP($A202,'Medical Examinations'!$A$2:$O$2336,9,FALSE())</f>
        <v>No</v>
      </c>
      <c r="F202" s="1" t="str">
        <f>VLOOKUP($A202,'Medical Examinations'!$A$2:$O$2336,10,FALSE())</f>
        <v>No</v>
      </c>
      <c r="G202" s="1" t="str">
        <f>VLOOKUP($A202,'Medical Examinations'!$A$2:$O$2336,11,FALSE())</f>
        <v>Yes</v>
      </c>
      <c r="H202" s="1">
        <f>VLOOKUP($A202,'Medical Examinations'!$A$2:$O$2336,13,FALSE())</f>
        <v>1</v>
      </c>
      <c r="I202" s="1" t="str">
        <f>VLOOKUP($A202,'Medical Examinations'!$A$2:$O$2336,12,FALSE())</f>
        <v>Yes</v>
      </c>
      <c r="J202" s="1" t="str">
        <f>VLOOKUP($A202,'Medical Examinations'!$A$2:$O$2336,14,FALSE())</f>
        <v>Obesity</v>
      </c>
      <c r="K202" s="1" t="str">
        <f>VLOOKUP($A202,'Medical Examinations'!$A$2:$O$2336,15,FALSE())</f>
        <v>Normal</v>
      </c>
      <c r="L202" s="17">
        <f>VLOOKUP($A202,'Hospitalisation Details'!$A$2:$P$2344,15,FALSE())</f>
        <v>29163</v>
      </c>
      <c r="M202" s="18">
        <f>VLOOKUP($A202,'Hospitalisation Details'!$A$2:$P$2344,6,FALSE())</f>
        <v>36090.49</v>
      </c>
      <c r="N202" s="1" t="str">
        <f>VLOOKUP($A202,'Hospitalisation Details'!$A$2:$P$2344,12,FALSE())</f>
        <v>tier - 2</v>
      </c>
      <c r="O202" s="1" t="str">
        <f>VLOOKUP($A202,'Hospitalisation Details'!$A$2:$P$2344,13,FALSE())</f>
        <v>tier - 2</v>
      </c>
      <c r="P202" s="1" t="str">
        <f>VLOOKUP($A202,'Hospitalisation Details'!$A$2:$P$2344,14,FALSE())</f>
        <v>R1011</v>
      </c>
      <c r="Q202" s="1">
        <f>VLOOKUP($A202,'Hospitalisation Details'!$A$2:$P$2344,16,FALSE())</f>
        <v>43</v>
      </c>
    </row>
    <row r="203" spans="1:17" x14ac:dyDescent="0.35">
      <c r="A203" s="1" t="str">
        <f>'Customer Names'!A203</f>
        <v>Id202</v>
      </c>
      <c r="B203" s="1" t="str">
        <f>VLOOKUP($A203,'Customer Names'!$A$2:$E$2336,4,FALSE())</f>
        <v>Ian E.</v>
      </c>
      <c r="C203" s="16">
        <f>VLOOKUP($A203,'Medical Examinations'!$A$2:$O$2336,2,FALSE())</f>
        <v>32.9</v>
      </c>
      <c r="D203" s="16">
        <f>VLOOKUP($A203,'Medical Examinations'!$A$2:$O$2336,3,FALSE())</f>
        <v>6.26</v>
      </c>
      <c r="E203" s="1" t="str">
        <f>VLOOKUP($A203,'Medical Examinations'!$A$2:$O$2336,9,FALSE())</f>
        <v>Yes</v>
      </c>
      <c r="F203" s="1" t="str">
        <f>VLOOKUP($A203,'Medical Examinations'!$A$2:$O$2336,10,FALSE())</f>
        <v>No</v>
      </c>
      <c r="G203" s="1" t="str">
        <f>VLOOKUP($A203,'Medical Examinations'!$A$2:$O$2336,11,FALSE())</f>
        <v>No</v>
      </c>
      <c r="H203" s="1">
        <f>VLOOKUP($A203,'Medical Examinations'!$A$2:$O$2336,13,FALSE())</f>
        <v>0</v>
      </c>
      <c r="I203" s="1" t="str">
        <f>VLOOKUP($A203,'Medical Examinations'!$A$2:$O$2336,12,FALSE())</f>
        <v>Yes</v>
      </c>
      <c r="J203" s="1" t="str">
        <f>VLOOKUP($A203,'Medical Examinations'!$A$2:$O$2336,14,FALSE())</f>
        <v>Obesity</v>
      </c>
      <c r="K203" s="1" t="str">
        <f>VLOOKUP($A203,'Medical Examinations'!$A$2:$O$2336,15,FALSE())</f>
        <v>Prediabetes</v>
      </c>
      <c r="L203" s="17">
        <f>VLOOKUP($A203,'Hospitalisation Details'!$A$2:$P$2344,15,FALSE())</f>
        <v>35297</v>
      </c>
      <c r="M203" s="18">
        <f>VLOOKUP($A203,'Hospitalisation Details'!$A$2:$P$2344,6,FALSE())</f>
        <v>36085.22</v>
      </c>
      <c r="N203" s="1" t="str">
        <f>VLOOKUP($A203,'Hospitalisation Details'!$A$2:$P$2344,12,FALSE())</f>
        <v>tier - 1</v>
      </c>
      <c r="O203" s="1" t="str">
        <f>VLOOKUP($A203,'Hospitalisation Details'!$A$2:$P$2344,13,FALSE())</f>
        <v>tier - 1</v>
      </c>
      <c r="P203" s="1" t="str">
        <f>VLOOKUP($A203,'Hospitalisation Details'!$A$2:$P$2344,14,FALSE())</f>
        <v>R1011</v>
      </c>
      <c r="Q203" s="1">
        <f>VLOOKUP($A203,'Hospitalisation Details'!$A$2:$P$2344,16,FALSE())</f>
        <v>26</v>
      </c>
    </row>
    <row r="204" spans="1:17" x14ac:dyDescent="0.35">
      <c r="A204" s="1" t="str">
        <f>'Customer Names'!A204</f>
        <v>Id203</v>
      </c>
      <c r="B204" s="1" t="str">
        <f>VLOOKUP($A204,'Customer Names'!$A$2:$E$2336,4,FALSE())</f>
        <v>Hector Sr.</v>
      </c>
      <c r="C204" s="16">
        <f>VLOOKUP($A204,'Medical Examinations'!$A$2:$O$2336,2,FALSE())</f>
        <v>29.78</v>
      </c>
      <c r="D204" s="16">
        <f>VLOOKUP($A204,'Medical Examinations'!$A$2:$O$2336,3,FALSE())</f>
        <v>10.27</v>
      </c>
      <c r="E204" s="1" t="str">
        <f>VLOOKUP($A204,'Medical Examinations'!$A$2:$O$2336,9,FALSE())</f>
        <v>Yes</v>
      </c>
      <c r="F204" s="1" t="str">
        <f>VLOOKUP($A204,'Medical Examinations'!$A$2:$O$2336,10,FALSE())</f>
        <v>No</v>
      </c>
      <c r="G204" s="1" t="str">
        <f>VLOOKUP($A204,'Medical Examinations'!$A$2:$O$2336,11,FALSE())</f>
        <v>Yes</v>
      </c>
      <c r="H204" s="1">
        <f>VLOOKUP($A204,'Medical Examinations'!$A$2:$O$2336,13,FALSE())</f>
        <v>1</v>
      </c>
      <c r="I204" s="1" t="str">
        <f>VLOOKUP($A204,'Medical Examinations'!$A$2:$O$2336,12,FALSE())</f>
        <v>Yes</v>
      </c>
      <c r="J204" s="1" t="str">
        <f>VLOOKUP($A204,'Medical Examinations'!$A$2:$O$2336,14,FALSE())</f>
        <v>Overweight</v>
      </c>
      <c r="K204" s="1" t="str">
        <f>VLOOKUP($A204,'Medical Examinations'!$A$2:$O$2336,15,FALSE())</f>
        <v>Diabetes</v>
      </c>
      <c r="L204" s="17">
        <f>VLOOKUP($A204,'Hospitalisation Details'!$A$2:$P$2344,15,FALSE())</f>
        <v>23214</v>
      </c>
      <c r="M204" s="18">
        <f>VLOOKUP($A204,'Hospitalisation Details'!$A$2:$P$2344,6,FALSE())</f>
        <v>36074.339999999997</v>
      </c>
      <c r="N204" s="1" t="str">
        <f>VLOOKUP($A204,'Hospitalisation Details'!$A$2:$P$2344,12,FALSE())</f>
        <v>tier - 2</v>
      </c>
      <c r="O204" s="1" t="str">
        <f>VLOOKUP($A204,'Hospitalisation Details'!$A$2:$P$2344,13,FALSE())</f>
        <v>tier - 1</v>
      </c>
      <c r="P204" s="1" t="str">
        <f>VLOOKUP($A204,'Hospitalisation Details'!$A$2:$P$2344,14,FALSE())</f>
        <v>R1011</v>
      </c>
      <c r="Q204" s="1">
        <f>VLOOKUP($A204,'Hospitalisation Details'!$A$2:$P$2344,16,FALSE())</f>
        <v>59</v>
      </c>
    </row>
    <row r="205" spans="1:17" x14ac:dyDescent="0.35">
      <c r="A205" s="1" t="str">
        <f>'Customer Names'!A205</f>
        <v>Id204</v>
      </c>
      <c r="B205" s="1" t="str">
        <f>VLOOKUP($A205,'Customer Names'!$A$2:$E$2336,4,FALSE())</f>
        <v>Rebecca</v>
      </c>
      <c r="C205" s="16">
        <f>VLOOKUP($A205,'Medical Examinations'!$A$2:$O$2336,2,FALSE())</f>
        <v>32.78</v>
      </c>
      <c r="D205" s="16">
        <f>VLOOKUP($A205,'Medical Examinations'!$A$2:$O$2336,3,FALSE())</f>
        <v>5.27</v>
      </c>
      <c r="E205" s="1" t="str">
        <f>VLOOKUP($A205,'Medical Examinations'!$A$2:$O$2336,9,FALSE())</f>
        <v>No</v>
      </c>
      <c r="F205" s="1" t="str">
        <f>VLOOKUP($A205,'Medical Examinations'!$A$2:$O$2336,10,FALSE())</f>
        <v>No</v>
      </c>
      <c r="G205" s="1" t="str">
        <f>VLOOKUP($A205,'Medical Examinations'!$A$2:$O$2336,11,FALSE())</f>
        <v>No</v>
      </c>
      <c r="H205" s="1">
        <f>VLOOKUP($A205,'Medical Examinations'!$A$2:$O$2336,13,FALSE())</f>
        <v>0</v>
      </c>
      <c r="I205" s="1" t="str">
        <f>VLOOKUP($A205,'Medical Examinations'!$A$2:$O$2336,12,FALSE())</f>
        <v>Yes</v>
      </c>
      <c r="J205" s="1" t="str">
        <f>VLOOKUP($A205,'Medical Examinations'!$A$2:$O$2336,14,FALSE())</f>
        <v>Obesity</v>
      </c>
      <c r="K205" s="1" t="str">
        <f>VLOOKUP($A205,'Medical Examinations'!$A$2:$O$2336,15,FALSE())</f>
        <v>Normal</v>
      </c>
      <c r="L205" s="17">
        <f>VLOOKUP($A205,'Hospitalisation Details'!$A$2:$P$2344,15,FALSE())</f>
        <v>36407</v>
      </c>
      <c r="M205" s="18">
        <f>VLOOKUP($A205,'Hospitalisation Details'!$A$2:$P$2344,6,FALSE())</f>
        <v>36021.01</v>
      </c>
      <c r="N205" s="1" t="str">
        <f>VLOOKUP($A205,'Hospitalisation Details'!$A$2:$P$2344,12,FALSE())</f>
        <v>tier - 2</v>
      </c>
      <c r="O205" s="1" t="str">
        <f>VLOOKUP($A205,'Hospitalisation Details'!$A$2:$P$2344,13,FALSE())</f>
        <v>tier - 3</v>
      </c>
      <c r="P205" s="1" t="str">
        <f>VLOOKUP($A205,'Hospitalisation Details'!$A$2:$P$2344,14,FALSE())</f>
        <v>R1013</v>
      </c>
      <c r="Q205" s="1">
        <f>VLOOKUP($A205,'Hospitalisation Details'!$A$2:$P$2344,16,FALSE())</f>
        <v>23</v>
      </c>
    </row>
    <row r="206" spans="1:17" x14ac:dyDescent="0.35">
      <c r="A206" s="1" t="str">
        <f>'Customer Names'!A206</f>
        <v>Id205</v>
      </c>
      <c r="B206" s="1" t="str">
        <f>VLOOKUP($A206,'Customer Names'!$A$2:$E$2336,4,FALSE())</f>
        <v>Matt</v>
      </c>
      <c r="C206" s="16">
        <f>VLOOKUP($A206,'Medical Examinations'!$A$2:$O$2336,2,FALSE())</f>
        <v>41.65</v>
      </c>
      <c r="D206" s="16">
        <f>VLOOKUP($A206,'Medical Examinations'!$A$2:$O$2336,3,FALSE())</f>
        <v>10.73</v>
      </c>
      <c r="E206" s="1" t="str">
        <f>VLOOKUP($A206,'Medical Examinations'!$A$2:$O$2336,9,FALSE())</f>
        <v>Yes</v>
      </c>
      <c r="F206" s="1" t="str">
        <f>VLOOKUP($A206,'Medical Examinations'!$A$2:$O$2336,10,FALSE())</f>
        <v>No</v>
      </c>
      <c r="G206" s="1" t="str">
        <f>VLOOKUP($A206,'Medical Examinations'!$A$2:$O$2336,11,FALSE())</f>
        <v>No</v>
      </c>
      <c r="H206" s="1">
        <f>VLOOKUP($A206,'Medical Examinations'!$A$2:$O$2336,13,FALSE())</f>
        <v>0</v>
      </c>
      <c r="I206" s="1" t="str">
        <f>VLOOKUP($A206,'Medical Examinations'!$A$2:$O$2336,12,FALSE())</f>
        <v>Yes</v>
      </c>
      <c r="J206" s="1" t="str">
        <f>VLOOKUP($A206,'Medical Examinations'!$A$2:$O$2336,14,FALSE())</f>
        <v>Obesity</v>
      </c>
      <c r="K206" s="1" t="str">
        <f>VLOOKUP($A206,'Medical Examinations'!$A$2:$O$2336,15,FALSE())</f>
        <v>Diabetes</v>
      </c>
      <c r="L206" s="17">
        <f>VLOOKUP($A206,'Hospitalisation Details'!$A$2:$P$2344,15,FALSE())</f>
        <v>29912</v>
      </c>
      <c r="M206" s="18">
        <f>VLOOKUP($A206,'Hospitalisation Details'!$A$2:$P$2344,6,FALSE())</f>
        <v>35952.65</v>
      </c>
      <c r="N206" s="1" t="str">
        <f>VLOOKUP($A206,'Hospitalisation Details'!$A$2:$P$2344,12,FALSE())</f>
        <v>tier - 1</v>
      </c>
      <c r="O206" s="1" t="str">
        <f>VLOOKUP($A206,'Hospitalisation Details'!$A$2:$P$2344,13,FALSE())</f>
        <v>tier - 3</v>
      </c>
      <c r="P206" s="1" t="str">
        <f>VLOOKUP($A206,'Hospitalisation Details'!$A$2:$P$2344,14,FALSE())</f>
        <v>R1011</v>
      </c>
      <c r="Q206" s="1">
        <f>VLOOKUP($A206,'Hospitalisation Details'!$A$2:$P$2344,16,FALSE())</f>
        <v>41</v>
      </c>
    </row>
    <row r="207" spans="1:17" x14ac:dyDescent="0.35">
      <c r="A207" s="1" t="str">
        <f>'Customer Names'!A207</f>
        <v>Id206</v>
      </c>
      <c r="B207" s="1" t="str">
        <f>VLOOKUP($A207,'Customer Names'!$A$2:$E$2336,4,FALSE())</f>
        <v>Elizabeth H</v>
      </c>
      <c r="C207" s="16">
        <f>VLOOKUP($A207,'Medical Examinations'!$A$2:$O$2336,2,FALSE())</f>
        <v>50.79</v>
      </c>
      <c r="D207" s="16">
        <f>VLOOKUP($A207,'Medical Examinations'!$A$2:$O$2336,3,FALSE())</f>
        <v>4.45</v>
      </c>
      <c r="E207" s="1" t="str">
        <f>VLOOKUP($A207,'Medical Examinations'!$A$2:$O$2336,9,FALSE())</f>
        <v>No</v>
      </c>
      <c r="F207" s="1" t="str">
        <f>VLOOKUP($A207,'Medical Examinations'!$A$2:$O$2336,10,FALSE())</f>
        <v>No</v>
      </c>
      <c r="G207" s="1" t="str">
        <f>VLOOKUP($A207,'Medical Examinations'!$A$2:$O$2336,11,FALSE())</f>
        <v>No</v>
      </c>
      <c r="H207" s="1">
        <f>VLOOKUP($A207,'Medical Examinations'!$A$2:$O$2336,13,FALSE())</f>
        <v>1</v>
      </c>
      <c r="I207" s="1" t="str">
        <f>VLOOKUP($A207,'Medical Examinations'!$A$2:$O$2336,12,FALSE())</f>
        <v>Yes</v>
      </c>
      <c r="J207" s="1" t="str">
        <f>VLOOKUP($A207,'Medical Examinations'!$A$2:$O$2336,14,FALSE())</f>
        <v>Obesity</v>
      </c>
      <c r="K207" s="1" t="str">
        <f>VLOOKUP($A207,'Medical Examinations'!$A$2:$O$2336,15,FALSE())</f>
        <v>Normal</v>
      </c>
      <c r="L207" s="17">
        <f>VLOOKUP($A207,'Hospitalisation Details'!$A$2:$P$2344,15,FALSE())</f>
        <v>33773</v>
      </c>
      <c r="M207" s="18">
        <f>VLOOKUP($A207,'Hospitalisation Details'!$A$2:$P$2344,6,FALSE())</f>
        <v>35883.269999999997</v>
      </c>
      <c r="N207" s="1" t="str">
        <f>VLOOKUP($A207,'Hospitalisation Details'!$A$2:$P$2344,12,FALSE())</f>
        <v>tier - 2</v>
      </c>
      <c r="O207" s="1" t="str">
        <f>VLOOKUP($A207,'Hospitalisation Details'!$A$2:$P$2344,13,FALSE())</f>
        <v>tier - 1</v>
      </c>
      <c r="P207" s="1" t="str">
        <f>VLOOKUP($A207,'Hospitalisation Details'!$A$2:$P$2344,14,FALSE())</f>
        <v>R1011</v>
      </c>
      <c r="Q207" s="1">
        <f>VLOOKUP($A207,'Hospitalisation Details'!$A$2:$P$2344,16,FALSE())</f>
        <v>30</v>
      </c>
    </row>
    <row r="208" spans="1:17" x14ac:dyDescent="0.35">
      <c r="A208" s="1" t="str">
        <f>'Customer Names'!A208</f>
        <v>Id207</v>
      </c>
      <c r="B208" s="1" t="str">
        <f>VLOOKUP($A208,'Customer Names'!$A$2:$E$2336,4,FALSE())</f>
        <v>Grace</v>
      </c>
      <c r="C208" s="16">
        <f>VLOOKUP($A208,'Medical Examinations'!$A$2:$O$2336,2,FALSE())</f>
        <v>35.43</v>
      </c>
      <c r="D208" s="16">
        <f>VLOOKUP($A208,'Medical Examinations'!$A$2:$O$2336,3,FALSE())</f>
        <v>5.25</v>
      </c>
      <c r="E208" s="1" t="str">
        <f>VLOOKUP($A208,'Medical Examinations'!$A$2:$O$2336,9,FALSE())</f>
        <v>Yes</v>
      </c>
      <c r="F208" s="1" t="str">
        <f>VLOOKUP($A208,'Medical Examinations'!$A$2:$O$2336,10,FALSE())</f>
        <v>No</v>
      </c>
      <c r="G208" s="1" t="str">
        <f>VLOOKUP($A208,'Medical Examinations'!$A$2:$O$2336,11,FALSE())</f>
        <v>No</v>
      </c>
      <c r="H208" s="1">
        <f>VLOOKUP($A208,'Medical Examinations'!$A$2:$O$2336,13,FALSE())</f>
        <v>0</v>
      </c>
      <c r="I208" s="1" t="str">
        <f>VLOOKUP($A208,'Medical Examinations'!$A$2:$O$2336,12,FALSE())</f>
        <v>Yes</v>
      </c>
      <c r="J208" s="1" t="str">
        <f>VLOOKUP($A208,'Medical Examinations'!$A$2:$O$2336,14,FALSE())</f>
        <v>Obesity</v>
      </c>
      <c r="K208" s="1" t="str">
        <f>VLOOKUP($A208,'Medical Examinations'!$A$2:$O$2336,15,FALSE())</f>
        <v>Normal</v>
      </c>
      <c r="L208" s="17">
        <f>VLOOKUP($A208,'Hospitalisation Details'!$A$2:$P$2344,15,FALSE())</f>
        <v>28037</v>
      </c>
      <c r="M208" s="18">
        <f>VLOOKUP($A208,'Hospitalisation Details'!$A$2:$P$2344,6,FALSE())</f>
        <v>35733.96</v>
      </c>
      <c r="N208" s="1" t="str">
        <f>VLOOKUP($A208,'Hospitalisation Details'!$A$2:$P$2344,12,FALSE())</f>
        <v>tier - 2</v>
      </c>
      <c r="O208" s="1" t="str">
        <f>VLOOKUP($A208,'Hospitalisation Details'!$A$2:$P$2344,13,FALSE())</f>
        <v>tier - 2</v>
      </c>
      <c r="P208" s="1" t="str">
        <f>VLOOKUP($A208,'Hospitalisation Details'!$A$2:$P$2344,14,FALSE())</f>
        <v>R1011</v>
      </c>
      <c r="Q208" s="1">
        <f>VLOOKUP($A208,'Hospitalisation Details'!$A$2:$P$2344,16,FALSE())</f>
        <v>46</v>
      </c>
    </row>
    <row r="209" spans="1:17" x14ac:dyDescent="0.35">
      <c r="A209" s="1" t="str">
        <f>'Customer Names'!A209</f>
        <v>Id208</v>
      </c>
      <c r="B209" s="1" t="str">
        <f>VLOOKUP($A209,'Customer Names'!$A$2:$E$2336,4,FALSE())</f>
        <v>Jaime</v>
      </c>
      <c r="C209" s="16">
        <f>VLOOKUP($A209,'Medical Examinations'!$A$2:$O$2336,2,FALSE())</f>
        <v>35.25</v>
      </c>
      <c r="D209" s="16">
        <f>VLOOKUP($A209,'Medical Examinations'!$A$2:$O$2336,3,FALSE())</f>
        <v>9.51</v>
      </c>
      <c r="E209" s="1" t="str">
        <f>VLOOKUP($A209,'Medical Examinations'!$A$2:$O$2336,9,FALSE())</f>
        <v>No</v>
      </c>
      <c r="F209" s="1" t="str">
        <f>VLOOKUP($A209,'Medical Examinations'!$A$2:$O$2336,10,FALSE())</f>
        <v>No</v>
      </c>
      <c r="G209" s="1" t="str">
        <f>VLOOKUP($A209,'Medical Examinations'!$A$2:$O$2336,11,FALSE())</f>
        <v>No</v>
      </c>
      <c r="H209" s="1">
        <f>VLOOKUP($A209,'Medical Examinations'!$A$2:$O$2336,13,FALSE())</f>
        <v>0</v>
      </c>
      <c r="I209" s="1" t="str">
        <f>VLOOKUP($A209,'Medical Examinations'!$A$2:$O$2336,12,FALSE())</f>
        <v>Yes</v>
      </c>
      <c r="J209" s="1" t="str">
        <f>VLOOKUP($A209,'Medical Examinations'!$A$2:$O$2336,14,FALSE())</f>
        <v>Obesity</v>
      </c>
      <c r="K209" s="1" t="str">
        <f>VLOOKUP($A209,'Medical Examinations'!$A$2:$O$2336,15,FALSE())</f>
        <v>Diabetes</v>
      </c>
      <c r="L209" s="17">
        <f>VLOOKUP($A209,'Hospitalisation Details'!$A$2:$P$2344,15,FALSE())</f>
        <v>27225</v>
      </c>
      <c r="M209" s="18">
        <f>VLOOKUP($A209,'Hospitalisation Details'!$A$2:$P$2344,6,FALSE())</f>
        <v>35711.39</v>
      </c>
      <c r="N209" s="1" t="str">
        <f>VLOOKUP($A209,'Hospitalisation Details'!$A$2:$P$2344,12,FALSE())</f>
        <v>tier - 2</v>
      </c>
      <c r="O209" s="1" t="str">
        <f>VLOOKUP($A209,'Hospitalisation Details'!$A$2:$P$2344,13,FALSE())</f>
        <v>tier - 3</v>
      </c>
      <c r="P209" s="1" t="str">
        <f>VLOOKUP($A209,'Hospitalisation Details'!$A$2:$P$2344,14,FALSE())</f>
        <v>R1012</v>
      </c>
      <c r="Q209" s="1">
        <f>VLOOKUP($A209,'Hospitalisation Details'!$A$2:$P$2344,16,FALSE())</f>
        <v>48</v>
      </c>
    </row>
    <row r="210" spans="1:17" x14ac:dyDescent="0.35">
      <c r="A210" s="1" t="str">
        <f>'Customer Names'!A210</f>
        <v>Id209</v>
      </c>
      <c r="B210" s="1" t="str">
        <f>VLOOKUP($A210,'Customer Names'!$A$2:$E$2336,4,FALSE())</f>
        <v>Calesse</v>
      </c>
      <c r="C210" s="16">
        <f>VLOOKUP($A210,'Medical Examinations'!$A$2:$O$2336,2,FALSE())</f>
        <v>36.85</v>
      </c>
      <c r="D210" s="16">
        <f>VLOOKUP($A210,'Medical Examinations'!$A$2:$O$2336,3,FALSE())</f>
        <v>11.12</v>
      </c>
      <c r="E210" s="1" t="str">
        <f>VLOOKUP($A210,'Medical Examinations'!$A$2:$O$2336,9,FALSE())</f>
        <v>No</v>
      </c>
      <c r="F210" s="1" t="str">
        <f>VLOOKUP($A210,'Medical Examinations'!$A$2:$O$2336,10,FALSE())</f>
        <v>No</v>
      </c>
      <c r="G210" s="1" t="str">
        <f>VLOOKUP($A210,'Medical Examinations'!$A$2:$O$2336,11,FALSE())</f>
        <v>No</v>
      </c>
      <c r="H210" s="1">
        <f>VLOOKUP($A210,'Medical Examinations'!$A$2:$O$2336,13,FALSE())</f>
        <v>0</v>
      </c>
      <c r="I210" s="1" t="str">
        <f>VLOOKUP($A210,'Medical Examinations'!$A$2:$O$2336,12,FALSE())</f>
        <v>Yes</v>
      </c>
      <c r="J210" s="1" t="str">
        <f>VLOOKUP($A210,'Medical Examinations'!$A$2:$O$2336,14,FALSE())</f>
        <v>Obesity</v>
      </c>
      <c r="K210" s="1" t="str">
        <f>VLOOKUP($A210,'Medical Examinations'!$A$2:$O$2336,15,FALSE())</f>
        <v>Diabetes</v>
      </c>
      <c r="L210" s="17">
        <f>VLOOKUP($A210,'Hospitalisation Details'!$A$2:$P$2344,15,FALSE())</f>
        <v>28843</v>
      </c>
      <c r="M210" s="18">
        <f>VLOOKUP($A210,'Hospitalisation Details'!$A$2:$P$2344,6,FALSE())</f>
        <v>35701.9</v>
      </c>
      <c r="N210" s="1" t="str">
        <f>VLOOKUP($A210,'Hospitalisation Details'!$A$2:$P$2344,12,FALSE())</f>
        <v>tier - 2</v>
      </c>
      <c r="O210" s="1" t="str">
        <f>VLOOKUP($A210,'Hospitalisation Details'!$A$2:$P$2344,13,FALSE())</f>
        <v>tier - 1</v>
      </c>
      <c r="P210" s="1" t="str">
        <f>VLOOKUP($A210,'Hospitalisation Details'!$A$2:$P$2344,14,FALSE())</f>
        <v>R1011</v>
      </c>
      <c r="Q210" s="1">
        <f>VLOOKUP($A210,'Hospitalisation Details'!$A$2:$P$2344,16,FALSE())</f>
        <v>44</v>
      </c>
    </row>
    <row r="211" spans="1:17" x14ac:dyDescent="0.35">
      <c r="A211" s="1" t="str">
        <f>'Customer Names'!A211</f>
        <v>Id210</v>
      </c>
      <c r="B211" s="1" t="str">
        <f>VLOOKUP($A211,'Customer Names'!$A$2:$E$2336,4,FALSE())</f>
        <v>Kate L</v>
      </c>
      <c r="C211" s="16">
        <f>VLOOKUP($A211,'Medical Examinations'!$A$2:$O$2336,2,FALSE())</f>
        <v>31.02</v>
      </c>
      <c r="D211" s="16">
        <f>VLOOKUP($A211,'Medical Examinations'!$A$2:$O$2336,3,FALSE())</f>
        <v>4.5599999999999996</v>
      </c>
      <c r="E211" s="1" t="str">
        <f>VLOOKUP($A211,'Medical Examinations'!$A$2:$O$2336,9,FALSE())</f>
        <v>No</v>
      </c>
      <c r="F211" s="1" t="str">
        <f>VLOOKUP($A211,'Medical Examinations'!$A$2:$O$2336,10,FALSE())</f>
        <v>Yes</v>
      </c>
      <c r="G211" s="1" t="str">
        <f>VLOOKUP($A211,'Medical Examinations'!$A$2:$O$2336,11,FALSE())</f>
        <v>No</v>
      </c>
      <c r="H211" s="1">
        <f>VLOOKUP($A211,'Medical Examinations'!$A$2:$O$2336,13,FALSE())</f>
        <v>1</v>
      </c>
      <c r="I211" s="1" t="str">
        <f>VLOOKUP($A211,'Medical Examinations'!$A$2:$O$2336,12,FALSE())</f>
        <v>Yes</v>
      </c>
      <c r="J211" s="1" t="str">
        <f>VLOOKUP($A211,'Medical Examinations'!$A$2:$O$2336,14,FALSE())</f>
        <v>Obesity</v>
      </c>
      <c r="K211" s="1" t="str">
        <f>VLOOKUP($A211,'Medical Examinations'!$A$2:$O$2336,15,FALSE())</f>
        <v>Normal</v>
      </c>
      <c r="L211" s="17">
        <f>VLOOKUP($A211,'Hospitalisation Details'!$A$2:$P$2344,15,FALSE())</f>
        <v>36877</v>
      </c>
      <c r="M211" s="18">
        <f>VLOOKUP($A211,'Hospitalisation Details'!$A$2:$P$2344,6,FALSE())</f>
        <v>35595.589999999997</v>
      </c>
      <c r="N211" s="1" t="str">
        <f>VLOOKUP($A211,'Hospitalisation Details'!$A$2:$P$2344,12,FALSE())</f>
        <v>tier - 2</v>
      </c>
      <c r="O211" s="1" t="str">
        <f>VLOOKUP($A211,'Hospitalisation Details'!$A$2:$P$2344,13,FALSE())</f>
        <v>tier - 3</v>
      </c>
      <c r="P211" s="1" t="str">
        <f>VLOOKUP($A211,'Hospitalisation Details'!$A$2:$P$2344,14,FALSE())</f>
        <v>R1013</v>
      </c>
      <c r="Q211" s="1">
        <f>VLOOKUP($A211,'Hospitalisation Details'!$A$2:$P$2344,16,FALSE())</f>
        <v>22</v>
      </c>
    </row>
    <row r="212" spans="1:17" x14ac:dyDescent="0.35">
      <c r="A212" s="1" t="str">
        <f>'Customer Names'!A212</f>
        <v>Id211</v>
      </c>
      <c r="B212" s="1" t="str">
        <f>VLOOKUP($A212,'Customer Names'!$A$2:$E$2336,4,FALSE())</f>
        <v>Sergey</v>
      </c>
      <c r="C212" s="16">
        <f>VLOOKUP($A212,'Medical Examinations'!$A$2:$O$2336,2,FALSE())</f>
        <v>35.6</v>
      </c>
      <c r="D212" s="16">
        <f>VLOOKUP($A212,'Medical Examinations'!$A$2:$O$2336,3,FALSE())</f>
        <v>4.0199999999999996</v>
      </c>
      <c r="E212" s="1" t="str">
        <f>VLOOKUP($A212,'Medical Examinations'!$A$2:$O$2336,9,FALSE())</f>
        <v>Yes</v>
      </c>
      <c r="F212" s="1" t="str">
        <f>VLOOKUP($A212,'Medical Examinations'!$A$2:$O$2336,10,FALSE())</f>
        <v>Yes</v>
      </c>
      <c r="G212" s="1" t="str">
        <f>VLOOKUP($A212,'Medical Examinations'!$A$2:$O$2336,11,FALSE())</f>
        <v>No</v>
      </c>
      <c r="H212" s="1">
        <f>VLOOKUP($A212,'Medical Examinations'!$A$2:$O$2336,13,FALSE())</f>
        <v>2</v>
      </c>
      <c r="I212" s="1" t="str">
        <f>VLOOKUP($A212,'Medical Examinations'!$A$2:$O$2336,12,FALSE())</f>
        <v>Yes</v>
      </c>
      <c r="J212" s="1" t="str">
        <f>VLOOKUP($A212,'Medical Examinations'!$A$2:$O$2336,14,FALSE())</f>
        <v>Obesity</v>
      </c>
      <c r="K212" s="1" t="str">
        <f>VLOOKUP($A212,'Medical Examinations'!$A$2:$O$2336,15,FALSE())</f>
        <v>Normal</v>
      </c>
      <c r="L212" s="17">
        <f>VLOOKUP($A212,'Hospitalisation Details'!$A$2:$P$2344,15,FALSE())</f>
        <v>36849</v>
      </c>
      <c r="M212" s="18">
        <f>VLOOKUP($A212,'Hospitalisation Details'!$A$2:$P$2344,6,FALSE())</f>
        <v>35585.58</v>
      </c>
      <c r="N212" s="1" t="str">
        <f>VLOOKUP($A212,'Hospitalisation Details'!$A$2:$P$2344,12,FALSE())</f>
        <v>tier - 2</v>
      </c>
      <c r="O212" s="1" t="str">
        <f>VLOOKUP($A212,'Hospitalisation Details'!$A$2:$P$2344,13,FALSE())</f>
        <v>tier - 3</v>
      </c>
      <c r="P212" s="1" t="str">
        <f>VLOOKUP($A212,'Hospitalisation Details'!$A$2:$P$2344,14,FALSE())</f>
        <v>R1011</v>
      </c>
      <c r="Q212" s="1">
        <f>VLOOKUP($A212,'Hospitalisation Details'!$A$2:$P$2344,16,FALSE())</f>
        <v>22</v>
      </c>
    </row>
    <row r="213" spans="1:17" x14ac:dyDescent="0.35">
      <c r="A213" s="1" t="str">
        <f>'Customer Names'!A213</f>
        <v>Id212</v>
      </c>
      <c r="B213" s="1" t="str">
        <f>VLOOKUP($A213,'Customer Names'!$A$2:$E$2336,4,FALSE())</f>
        <v>Timothy V</v>
      </c>
      <c r="C213" s="16">
        <f>VLOOKUP($A213,'Medical Examinations'!$A$2:$O$2336,2,FALSE())</f>
        <v>34.39</v>
      </c>
      <c r="D213" s="16">
        <f>VLOOKUP($A213,'Medical Examinations'!$A$2:$O$2336,3,FALSE())</f>
        <v>8.7200000000000006</v>
      </c>
      <c r="E213" s="1" t="str">
        <f>VLOOKUP($A213,'Medical Examinations'!$A$2:$O$2336,9,FALSE())</f>
        <v>No</v>
      </c>
      <c r="F213" s="1" t="str">
        <f>VLOOKUP($A213,'Medical Examinations'!$A$2:$O$2336,10,FALSE())</f>
        <v>No</v>
      </c>
      <c r="G213" s="1" t="str">
        <f>VLOOKUP($A213,'Medical Examinations'!$A$2:$O$2336,11,FALSE())</f>
        <v>No</v>
      </c>
      <c r="H213" s="1">
        <f>VLOOKUP($A213,'Medical Examinations'!$A$2:$O$2336,13,FALSE())</f>
        <v>0</v>
      </c>
      <c r="I213" s="1" t="str">
        <f>VLOOKUP($A213,'Medical Examinations'!$A$2:$O$2336,12,FALSE())</f>
        <v>Yes</v>
      </c>
      <c r="J213" s="1" t="str">
        <f>VLOOKUP($A213,'Medical Examinations'!$A$2:$O$2336,14,FALSE())</f>
        <v>Obesity</v>
      </c>
      <c r="K213" s="1" t="str">
        <f>VLOOKUP($A213,'Medical Examinations'!$A$2:$O$2336,15,FALSE())</f>
        <v>Diabetes</v>
      </c>
      <c r="L213" s="17">
        <f>VLOOKUP($A213,'Hospitalisation Details'!$A$2:$P$2344,15,FALSE())</f>
        <v>26155</v>
      </c>
      <c r="M213" s="18">
        <f>VLOOKUP($A213,'Hospitalisation Details'!$A$2:$P$2344,6,FALSE())</f>
        <v>35583.17</v>
      </c>
      <c r="N213" s="1" t="str">
        <f>VLOOKUP($A213,'Hospitalisation Details'!$A$2:$P$2344,12,FALSE())</f>
        <v>tier - 1</v>
      </c>
      <c r="O213" s="1" t="str">
        <f>VLOOKUP($A213,'Hospitalisation Details'!$A$2:$P$2344,13,FALSE())</f>
        <v>tier - 3</v>
      </c>
      <c r="P213" s="1" t="str">
        <f>VLOOKUP($A213,'Hospitalisation Details'!$A$2:$P$2344,14,FALSE())</f>
        <v>R1011</v>
      </c>
      <c r="Q213" s="1">
        <f>VLOOKUP($A213,'Hospitalisation Details'!$A$2:$P$2344,16,FALSE())</f>
        <v>51</v>
      </c>
    </row>
    <row r="214" spans="1:17" x14ac:dyDescent="0.35">
      <c r="A214" s="1" t="str">
        <f>'Customer Names'!A214</f>
        <v>Id213</v>
      </c>
      <c r="B214" s="1" t="str">
        <f>VLOOKUP($A214,'Customer Names'!$A$2:$E$2336,4,FALSE())</f>
        <v>Andrew S</v>
      </c>
      <c r="C214" s="16">
        <f>VLOOKUP($A214,'Medical Examinations'!$A$2:$O$2336,2,FALSE())</f>
        <v>29.06</v>
      </c>
      <c r="D214" s="16">
        <f>VLOOKUP($A214,'Medical Examinations'!$A$2:$O$2336,3,FALSE())</f>
        <v>6.25</v>
      </c>
      <c r="E214" s="1" t="str">
        <f>VLOOKUP($A214,'Medical Examinations'!$A$2:$O$2336,9,FALSE())</f>
        <v>Yes</v>
      </c>
      <c r="F214" s="1" t="str">
        <f>VLOOKUP($A214,'Medical Examinations'!$A$2:$O$2336,10,FALSE())</f>
        <v>No</v>
      </c>
      <c r="G214" s="1" t="str">
        <f>VLOOKUP($A214,'Medical Examinations'!$A$2:$O$2336,11,FALSE())</f>
        <v>No</v>
      </c>
      <c r="H214" s="1">
        <f>VLOOKUP($A214,'Medical Examinations'!$A$2:$O$2336,13,FALSE())</f>
        <v>1</v>
      </c>
      <c r="I214" s="1" t="str">
        <f>VLOOKUP($A214,'Medical Examinations'!$A$2:$O$2336,12,FALSE())</f>
        <v>Yes</v>
      </c>
      <c r="J214" s="1" t="str">
        <f>VLOOKUP($A214,'Medical Examinations'!$A$2:$O$2336,14,FALSE())</f>
        <v>Overweight</v>
      </c>
      <c r="K214" s="1" t="str">
        <f>VLOOKUP($A214,'Medical Examinations'!$A$2:$O$2336,15,FALSE())</f>
        <v>Prediabetes</v>
      </c>
      <c r="L214" s="17">
        <f>VLOOKUP($A214,'Hospitalisation Details'!$A$2:$P$2344,15,FALSE())</f>
        <v>23618</v>
      </c>
      <c r="M214" s="18">
        <f>VLOOKUP($A214,'Hospitalisation Details'!$A$2:$P$2344,6,FALSE())</f>
        <v>35573.26</v>
      </c>
      <c r="N214" s="1" t="str">
        <f>VLOOKUP($A214,'Hospitalisation Details'!$A$2:$P$2344,12,FALSE())</f>
        <v>tier - 2</v>
      </c>
      <c r="O214" s="1" t="str">
        <f>VLOOKUP($A214,'Hospitalisation Details'!$A$2:$P$2344,13,FALSE())</f>
        <v>tier - 1</v>
      </c>
      <c r="P214" s="1" t="str">
        <f>VLOOKUP($A214,'Hospitalisation Details'!$A$2:$P$2344,14,FALSE())</f>
        <v>R1011</v>
      </c>
      <c r="Q214" s="1">
        <f>VLOOKUP($A214,'Hospitalisation Details'!$A$2:$P$2344,16,FALSE())</f>
        <v>58</v>
      </c>
    </row>
    <row r="215" spans="1:17" x14ac:dyDescent="0.35">
      <c r="A215" s="1" t="str">
        <f>'Customer Names'!A215</f>
        <v>Id214</v>
      </c>
      <c r="B215" s="1" t="str">
        <f>VLOOKUP($A215,'Customer Names'!$A$2:$E$2336,4,FALSE())</f>
        <v>Matthew D</v>
      </c>
      <c r="C215" s="16">
        <f>VLOOKUP($A215,'Medical Examinations'!$A$2:$O$2336,2,FALSE())</f>
        <v>35.799999999999997</v>
      </c>
      <c r="D215" s="16">
        <f>VLOOKUP($A215,'Medical Examinations'!$A$2:$O$2336,3,FALSE())</f>
        <v>7.32</v>
      </c>
      <c r="E215" s="1" t="str">
        <f>VLOOKUP($A215,'Medical Examinations'!$A$2:$O$2336,9,FALSE())</f>
        <v>No</v>
      </c>
      <c r="F215" s="1" t="str">
        <f>VLOOKUP($A215,'Medical Examinations'!$A$2:$O$2336,10,FALSE())</f>
        <v>No</v>
      </c>
      <c r="G215" s="1" t="str">
        <f>VLOOKUP($A215,'Medical Examinations'!$A$2:$O$2336,11,FALSE())</f>
        <v>No</v>
      </c>
      <c r="H215" s="1">
        <f>VLOOKUP($A215,'Medical Examinations'!$A$2:$O$2336,13,FALSE())</f>
        <v>2</v>
      </c>
      <c r="I215" s="1" t="str">
        <f>VLOOKUP($A215,'Medical Examinations'!$A$2:$O$2336,12,FALSE())</f>
        <v>Yes</v>
      </c>
      <c r="J215" s="1" t="str">
        <f>VLOOKUP($A215,'Medical Examinations'!$A$2:$O$2336,14,FALSE())</f>
        <v>Obesity</v>
      </c>
      <c r="K215" s="1" t="str">
        <f>VLOOKUP($A215,'Medical Examinations'!$A$2:$O$2336,15,FALSE())</f>
        <v>Diabetes</v>
      </c>
      <c r="L215" s="17">
        <f>VLOOKUP($A215,'Hospitalisation Details'!$A$2:$P$2344,15,FALSE())</f>
        <v>26964</v>
      </c>
      <c r="M215" s="18">
        <f>VLOOKUP($A215,'Hospitalisation Details'!$A$2:$P$2344,6,FALSE())</f>
        <v>35547.72</v>
      </c>
      <c r="N215" s="1" t="str">
        <f>VLOOKUP($A215,'Hospitalisation Details'!$A$2:$P$2344,12,FALSE())</f>
        <v>tier - 1</v>
      </c>
      <c r="O215" s="1" t="str">
        <f>VLOOKUP($A215,'Hospitalisation Details'!$A$2:$P$2344,13,FALSE())</f>
        <v>tier - 1</v>
      </c>
      <c r="P215" s="1" t="str">
        <f>VLOOKUP($A215,'Hospitalisation Details'!$A$2:$P$2344,14,FALSE())</f>
        <v>R1011</v>
      </c>
      <c r="Q215" s="1">
        <f>VLOOKUP($A215,'Hospitalisation Details'!$A$2:$P$2344,16,FALSE())</f>
        <v>49</v>
      </c>
    </row>
    <row r="216" spans="1:17" x14ac:dyDescent="0.35">
      <c r="A216" s="1" t="str">
        <f>'Customer Names'!A216</f>
        <v>Id215</v>
      </c>
      <c r="B216" s="1" t="str">
        <f>VLOOKUP($A216,'Customer Names'!$A$2:$E$2336,4,FALSE())</f>
        <v>Jessica</v>
      </c>
      <c r="C216" s="16">
        <f>VLOOKUP($A216,'Medical Examinations'!$A$2:$O$2336,2,FALSE())</f>
        <v>49.8</v>
      </c>
      <c r="D216" s="16">
        <f>VLOOKUP($A216,'Medical Examinations'!$A$2:$O$2336,3,FALSE())</f>
        <v>4.24</v>
      </c>
      <c r="E216" s="1" t="str">
        <f>VLOOKUP($A216,'Medical Examinations'!$A$2:$O$2336,9,FALSE())</f>
        <v>No</v>
      </c>
      <c r="F216" s="1" t="str">
        <f>VLOOKUP($A216,'Medical Examinations'!$A$2:$O$2336,10,FALSE())</f>
        <v>No</v>
      </c>
      <c r="G216" s="1" t="str">
        <f>VLOOKUP($A216,'Medical Examinations'!$A$2:$O$2336,11,FALSE())</f>
        <v>No</v>
      </c>
      <c r="H216" s="1">
        <f>VLOOKUP($A216,'Medical Examinations'!$A$2:$O$2336,13,FALSE())</f>
        <v>1</v>
      </c>
      <c r="I216" s="1" t="str">
        <f>VLOOKUP($A216,'Medical Examinations'!$A$2:$O$2336,12,FALSE())</f>
        <v>Yes</v>
      </c>
      <c r="J216" s="1" t="str">
        <f>VLOOKUP($A216,'Medical Examinations'!$A$2:$O$2336,14,FALSE())</f>
        <v>Obesity</v>
      </c>
      <c r="K216" s="1" t="str">
        <f>VLOOKUP($A216,'Medical Examinations'!$A$2:$O$2336,15,FALSE())</f>
        <v>Normal</v>
      </c>
      <c r="L216" s="17">
        <f>VLOOKUP($A216,'Hospitalisation Details'!$A$2:$P$2344,15,FALSE())</f>
        <v>33860</v>
      </c>
      <c r="M216" s="18">
        <f>VLOOKUP($A216,'Hospitalisation Details'!$A$2:$P$2344,6,FALSE())</f>
        <v>35547.47</v>
      </c>
      <c r="N216" s="1" t="str">
        <f>VLOOKUP($A216,'Hospitalisation Details'!$A$2:$P$2344,12,FALSE())</f>
        <v>tier - 2</v>
      </c>
      <c r="O216" s="1" t="str">
        <f>VLOOKUP($A216,'Hospitalisation Details'!$A$2:$P$2344,13,FALSE())</f>
        <v>tier - 3</v>
      </c>
      <c r="P216" s="1" t="str">
        <f>VLOOKUP($A216,'Hospitalisation Details'!$A$2:$P$2344,14,FALSE())</f>
        <v>R1011</v>
      </c>
      <c r="Q216" s="1">
        <f>VLOOKUP($A216,'Hospitalisation Details'!$A$2:$P$2344,16,FALSE())</f>
        <v>30</v>
      </c>
    </row>
    <row r="217" spans="1:17" x14ac:dyDescent="0.35">
      <c r="A217" s="1" t="str">
        <f>'Customer Names'!A217</f>
        <v>Id216</v>
      </c>
      <c r="B217" s="1" t="str">
        <f>VLOOKUP($A217,'Customer Names'!$A$2:$E$2336,4,FALSE())</f>
        <v>Lawrence</v>
      </c>
      <c r="C217" s="16">
        <f>VLOOKUP($A217,'Medical Examinations'!$A$2:$O$2336,2,FALSE())</f>
        <v>35.71</v>
      </c>
      <c r="D217" s="16">
        <f>VLOOKUP($A217,'Medical Examinations'!$A$2:$O$2336,3,FALSE())</f>
        <v>6.84</v>
      </c>
      <c r="E217" s="1" t="str">
        <f>VLOOKUP($A217,'Medical Examinations'!$A$2:$O$2336,9,FALSE())</f>
        <v>No</v>
      </c>
      <c r="F217" s="1" t="str">
        <f>VLOOKUP($A217,'Medical Examinations'!$A$2:$O$2336,10,FALSE())</f>
        <v>No</v>
      </c>
      <c r="G217" s="1" t="str">
        <f>VLOOKUP($A217,'Medical Examinations'!$A$2:$O$2336,11,FALSE())</f>
        <v>No</v>
      </c>
      <c r="H217" s="1">
        <f>VLOOKUP($A217,'Medical Examinations'!$A$2:$O$2336,13,FALSE())</f>
        <v>2</v>
      </c>
      <c r="I217" s="1" t="str">
        <f>VLOOKUP($A217,'Medical Examinations'!$A$2:$O$2336,12,FALSE())</f>
        <v>Yes</v>
      </c>
      <c r="J217" s="1" t="str">
        <f>VLOOKUP($A217,'Medical Examinations'!$A$2:$O$2336,14,FALSE())</f>
        <v>Obesity</v>
      </c>
      <c r="K217" s="1" t="str">
        <f>VLOOKUP($A217,'Medical Examinations'!$A$2:$O$2336,15,FALSE())</f>
        <v>Diabetes</v>
      </c>
      <c r="L217" s="17">
        <f>VLOOKUP($A217,'Hospitalisation Details'!$A$2:$P$2344,15,FALSE())</f>
        <v>27014</v>
      </c>
      <c r="M217" s="18">
        <f>VLOOKUP($A217,'Hospitalisation Details'!$A$2:$P$2344,6,FALSE())</f>
        <v>35517.19</v>
      </c>
      <c r="N217" s="1" t="str">
        <f>VLOOKUP($A217,'Hospitalisation Details'!$A$2:$P$2344,12,FALSE())</f>
        <v>tier - 2</v>
      </c>
      <c r="O217" s="1" t="str">
        <f>VLOOKUP($A217,'Hospitalisation Details'!$A$2:$P$2344,13,FALSE())</f>
        <v>tier - 2</v>
      </c>
      <c r="P217" s="1" t="str">
        <f>VLOOKUP($A217,'Hospitalisation Details'!$A$2:$P$2344,14,FALSE())</f>
        <v>R1011</v>
      </c>
      <c r="Q217" s="1">
        <f>VLOOKUP($A217,'Hospitalisation Details'!$A$2:$P$2344,16,FALSE())</f>
        <v>49</v>
      </c>
    </row>
    <row r="218" spans="1:17" x14ac:dyDescent="0.35">
      <c r="A218" s="1" t="str">
        <f>'Customer Names'!A218</f>
        <v>Id217</v>
      </c>
      <c r="B218" s="1" t="str">
        <f>VLOOKUP($A218,'Customer Names'!$A$2:$E$2336,4,FALSE())</f>
        <v>Alex</v>
      </c>
      <c r="C218" s="16">
        <f>VLOOKUP($A218,'Medical Examinations'!$A$2:$O$2336,2,FALSE())</f>
        <v>30.8</v>
      </c>
      <c r="D218" s="16">
        <f>VLOOKUP($A218,'Medical Examinations'!$A$2:$O$2336,3,FALSE())</f>
        <v>5.23</v>
      </c>
      <c r="E218" s="1" t="str">
        <f>VLOOKUP($A218,'Medical Examinations'!$A$2:$O$2336,9,FALSE())</f>
        <v>Yes</v>
      </c>
      <c r="F218" s="1" t="str">
        <f>VLOOKUP($A218,'Medical Examinations'!$A$2:$O$2336,10,FALSE())</f>
        <v>No</v>
      </c>
      <c r="G218" s="1" t="str">
        <f>VLOOKUP($A218,'Medical Examinations'!$A$2:$O$2336,11,FALSE())</f>
        <v>No</v>
      </c>
      <c r="H218" s="1">
        <f>VLOOKUP($A218,'Medical Examinations'!$A$2:$O$2336,13,FALSE())</f>
        <v>1</v>
      </c>
      <c r="I218" s="1" t="str">
        <f>VLOOKUP($A218,'Medical Examinations'!$A$2:$O$2336,12,FALSE())</f>
        <v>Yes</v>
      </c>
      <c r="J218" s="1" t="str">
        <f>VLOOKUP($A218,'Medical Examinations'!$A$2:$O$2336,14,FALSE())</f>
        <v>Obesity</v>
      </c>
      <c r="K218" s="1" t="str">
        <f>VLOOKUP($A218,'Medical Examinations'!$A$2:$O$2336,15,FALSE())</f>
        <v>Normal</v>
      </c>
      <c r="L218" s="17">
        <f>VLOOKUP($A218,'Hospitalisation Details'!$A$2:$P$2344,15,FALSE())</f>
        <v>32467</v>
      </c>
      <c r="M218" s="18">
        <f>VLOOKUP($A218,'Hospitalisation Details'!$A$2:$P$2344,6,FALSE())</f>
        <v>35491.64</v>
      </c>
      <c r="N218" s="1" t="str">
        <f>VLOOKUP($A218,'Hospitalisation Details'!$A$2:$P$2344,12,FALSE())</f>
        <v>tier - 1</v>
      </c>
      <c r="O218" s="1" t="str">
        <f>VLOOKUP($A218,'Hospitalisation Details'!$A$2:$P$2344,13,FALSE())</f>
        <v>tier - 2</v>
      </c>
      <c r="P218" s="1" t="str">
        <f>VLOOKUP($A218,'Hospitalisation Details'!$A$2:$P$2344,14,FALSE())</f>
        <v>R1011</v>
      </c>
      <c r="Q218" s="1">
        <f>VLOOKUP($A218,'Hospitalisation Details'!$A$2:$P$2344,16,FALSE())</f>
        <v>34</v>
      </c>
    </row>
    <row r="219" spans="1:17" x14ac:dyDescent="0.35">
      <c r="A219" s="1" t="str">
        <f>'Customer Names'!A219</f>
        <v>Id218</v>
      </c>
      <c r="B219" s="1" t="str">
        <f>VLOOKUP($A219,'Customer Names'!$A$2:$E$2336,4,FALSE())</f>
        <v>Kevin</v>
      </c>
      <c r="C219" s="16">
        <f>VLOOKUP($A219,'Medical Examinations'!$A$2:$O$2336,2,FALSE())</f>
        <v>33.69</v>
      </c>
      <c r="D219" s="16">
        <f>VLOOKUP($A219,'Medical Examinations'!$A$2:$O$2336,3,FALSE())</f>
        <v>9.68</v>
      </c>
      <c r="E219" s="1" t="str">
        <f>VLOOKUP($A219,'Medical Examinations'!$A$2:$O$2336,9,FALSE())</f>
        <v>No</v>
      </c>
      <c r="F219" s="1" t="str">
        <f>VLOOKUP($A219,'Medical Examinations'!$A$2:$O$2336,10,FALSE())</f>
        <v>No</v>
      </c>
      <c r="G219" s="1" t="str">
        <f>VLOOKUP($A219,'Medical Examinations'!$A$2:$O$2336,11,FALSE())</f>
        <v>No</v>
      </c>
      <c r="H219" s="1">
        <f>VLOOKUP($A219,'Medical Examinations'!$A$2:$O$2336,13,FALSE())</f>
        <v>0</v>
      </c>
      <c r="I219" s="1" t="str">
        <f>VLOOKUP($A219,'Medical Examinations'!$A$2:$O$2336,12,FALSE())</f>
        <v>Yes</v>
      </c>
      <c r="J219" s="1" t="str">
        <f>VLOOKUP($A219,'Medical Examinations'!$A$2:$O$2336,14,FALSE())</f>
        <v>Obesity</v>
      </c>
      <c r="K219" s="1" t="str">
        <f>VLOOKUP($A219,'Medical Examinations'!$A$2:$O$2336,15,FALSE())</f>
        <v>Diabetes</v>
      </c>
      <c r="L219" s="17">
        <f>VLOOKUP($A219,'Hospitalisation Details'!$A$2:$P$2344,15,FALSE())</f>
        <v>26198</v>
      </c>
      <c r="M219" s="18">
        <f>VLOOKUP($A219,'Hospitalisation Details'!$A$2:$P$2344,6,FALSE())</f>
        <v>35345.730000000003</v>
      </c>
      <c r="N219" s="1" t="str">
        <f>VLOOKUP($A219,'Hospitalisation Details'!$A$2:$P$2344,12,FALSE())</f>
        <v>tier - 2</v>
      </c>
      <c r="O219" s="1" t="str">
        <f>VLOOKUP($A219,'Hospitalisation Details'!$A$2:$P$2344,13,FALSE())</f>
        <v>tier - 3</v>
      </c>
      <c r="P219" s="1" t="str">
        <f>VLOOKUP($A219,'Hospitalisation Details'!$A$2:$P$2344,14,FALSE())</f>
        <v>R1011</v>
      </c>
      <c r="Q219" s="1">
        <f>VLOOKUP($A219,'Hospitalisation Details'!$A$2:$P$2344,16,FALSE())</f>
        <v>51</v>
      </c>
    </row>
    <row r="220" spans="1:17" x14ac:dyDescent="0.35">
      <c r="A220" s="1" t="str">
        <f>'Customer Names'!A220</f>
        <v>Id219</v>
      </c>
      <c r="B220" s="1" t="str">
        <f>VLOOKUP($A220,'Customer Names'!$A$2:$E$2336,4,FALSE())</f>
        <v>Gavin M.</v>
      </c>
      <c r="C220" s="16">
        <f>VLOOKUP($A220,'Medical Examinations'!$A$2:$O$2336,2,FALSE())</f>
        <v>42.27</v>
      </c>
      <c r="D220" s="16">
        <f>VLOOKUP($A220,'Medical Examinations'!$A$2:$O$2336,3,FALSE())</f>
        <v>6.05</v>
      </c>
      <c r="E220" s="1" t="str">
        <f>VLOOKUP($A220,'Medical Examinations'!$A$2:$O$2336,9,FALSE())</f>
        <v>Yes</v>
      </c>
      <c r="F220" s="1" t="str">
        <f>VLOOKUP($A220,'Medical Examinations'!$A$2:$O$2336,10,FALSE())</f>
        <v>No</v>
      </c>
      <c r="G220" s="1" t="str">
        <f>VLOOKUP($A220,'Medical Examinations'!$A$2:$O$2336,11,FALSE())</f>
        <v>No</v>
      </c>
      <c r="H220" s="1">
        <f>VLOOKUP($A220,'Medical Examinations'!$A$2:$O$2336,13,FALSE())</f>
        <v>1</v>
      </c>
      <c r="I220" s="1" t="str">
        <f>VLOOKUP($A220,'Medical Examinations'!$A$2:$O$2336,12,FALSE())</f>
        <v>Yes</v>
      </c>
      <c r="J220" s="1" t="str">
        <f>VLOOKUP($A220,'Medical Examinations'!$A$2:$O$2336,14,FALSE())</f>
        <v>Obesity</v>
      </c>
      <c r="K220" s="1" t="str">
        <f>VLOOKUP($A220,'Medical Examinations'!$A$2:$O$2336,15,FALSE())</f>
        <v>Prediabetes</v>
      </c>
      <c r="L220" s="17">
        <f>VLOOKUP($A220,'Hospitalisation Details'!$A$2:$P$2344,15,FALSE())</f>
        <v>32405</v>
      </c>
      <c r="M220" s="18">
        <f>VLOOKUP($A220,'Hospitalisation Details'!$A$2:$P$2344,6,FALSE())</f>
        <v>35315.96</v>
      </c>
      <c r="N220" s="1" t="str">
        <f>VLOOKUP($A220,'Hospitalisation Details'!$A$2:$P$2344,12,FALSE())</f>
        <v>tier - 2</v>
      </c>
      <c r="O220" s="1" t="str">
        <f>VLOOKUP($A220,'Hospitalisation Details'!$A$2:$P$2344,13,FALSE())</f>
        <v>tier - 1</v>
      </c>
      <c r="P220" s="1" t="str">
        <f>VLOOKUP($A220,'Hospitalisation Details'!$A$2:$P$2344,14,FALSE())</f>
        <v>R1011</v>
      </c>
      <c r="Q220" s="1">
        <f>VLOOKUP($A220,'Hospitalisation Details'!$A$2:$P$2344,16,FALSE())</f>
        <v>34</v>
      </c>
    </row>
    <row r="221" spans="1:17" x14ac:dyDescent="0.35">
      <c r="A221" s="1" t="str">
        <f>'Customer Names'!A221</f>
        <v>Id220</v>
      </c>
      <c r="B221" s="1" t="str">
        <f>VLOOKUP($A221,'Customer Names'!$A$2:$E$2336,4,FALSE())</f>
        <v>Rick E</v>
      </c>
      <c r="C221" s="16">
        <f>VLOOKUP($A221,'Medical Examinations'!$A$2:$O$2336,2,FALSE())</f>
        <v>53.25</v>
      </c>
      <c r="D221" s="16">
        <f>VLOOKUP($A221,'Medical Examinations'!$A$2:$O$2336,3,FALSE())</f>
        <v>6.11</v>
      </c>
      <c r="E221" s="1" t="str">
        <f>VLOOKUP($A221,'Medical Examinations'!$A$2:$O$2336,9,FALSE())</f>
        <v>Yes</v>
      </c>
      <c r="F221" s="1" t="str">
        <f>VLOOKUP($A221,'Medical Examinations'!$A$2:$O$2336,10,FALSE())</f>
        <v>No</v>
      </c>
      <c r="G221" s="1" t="str">
        <f>VLOOKUP($A221,'Medical Examinations'!$A$2:$O$2336,11,FALSE())</f>
        <v>Yes</v>
      </c>
      <c r="H221" s="1">
        <f>VLOOKUP($A221,'Medical Examinations'!$A$2:$O$2336,13,FALSE())</f>
        <v>1</v>
      </c>
      <c r="I221" s="1" t="str">
        <f>VLOOKUP($A221,'Medical Examinations'!$A$2:$O$2336,12,FALSE())</f>
        <v>Yes</v>
      </c>
      <c r="J221" s="1" t="str">
        <f>VLOOKUP($A221,'Medical Examinations'!$A$2:$O$2336,14,FALSE())</f>
        <v>Obesity</v>
      </c>
      <c r="K221" s="1" t="str">
        <f>VLOOKUP($A221,'Medical Examinations'!$A$2:$O$2336,15,FALSE())</f>
        <v>Prediabetes</v>
      </c>
      <c r="L221" s="17">
        <f>VLOOKUP($A221,'Hospitalisation Details'!$A$2:$P$2344,15,FALSE())</f>
        <v>35620</v>
      </c>
      <c r="M221" s="18">
        <f>VLOOKUP($A221,'Hospitalisation Details'!$A$2:$P$2344,6,FALSE())</f>
        <v>35302.089999999997</v>
      </c>
      <c r="N221" s="1" t="str">
        <f>VLOOKUP($A221,'Hospitalisation Details'!$A$2:$P$2344,12,FALSE())</f>
        <v>tier - 1</v>
      </c>
      <c r="O221" s="1" t="str">
        <f>VLOOKUP($A221,'Hospitalisation Details'!$A$2:$P$2344,13,FALSE())</f>
        <v>tier - 2</v>
      </c>
      <c r="P221" s="1" t="str">
        <f>VLOOKUP($A221,'Hospitalisation Details'!$A$2:$P$2344,14,FALSE())</f>
        <v>R1011</v>
      </c>
      <c r="Q221" s="1">
        <f>VLOOKUP($A221,'Hospitalisation Details'!$A$2:$P$2344,16,FALSE())</f>
        <v>25</v>
      </c>
    </row>
    <row r="222" spans="1:17" x14ac:dyDescent="0.35">
      <c r="A222" s="1" t="str">
        <f>'Customer Names'!A222</f>
        <v>Id221</v>
      </c>
      <c r="B222" s="1" t="str">
        <f>VLOOKUP($A222,'Customer Names'!$A$2:$E$2336,4,FALSE())</f>
        <v>Andrea H.</v>
      </c>
      <c r="C222" s="16">
        <f>VLOOKUP($A222,'Medical Examinations'!$A$2:$O$2336,2,FALSE())</f>
        <v>26.8</v>
      </c>
      <c r="D222" s="16">
        <f>VLOOKUP($A222,'Medical Examinations'!$A$2:$O$2336,3,FALSE())</f>
        <v>10.93</v>
      </c>
      <c r="E222" s="1" t="str">
        <f>VLOOKUP($A222,'Medical Examinations'!$A$2:$O$2336,9,FALSE())</f>
        <v>Yes</v>
      </c>
      <c r="F222" s="1" t="str">
        <f>VLOOKUP($A222,'Medical Examinations'!$A$2:$O$2336,10,FALSE())</f>
        <v>No</v>
      </c>
      <c r="G222" s="1" t="str">
        <f>VLOOKUP($A222,'Medical Examinations'!$A$2:$O$2336,11,FALSE())</f>
        <v>No</v>
      </c>
      <c r="H222" s="1">
        <f>VLOOKUP($A222,'Medical Examinations'!$A$2:$O$2336,13,FALSE())</f>
        <v>0</v>
      </c>
      <c r="I222" s="1" t="str">
        <f>VLOOKUP($A222,'Medical Examinations'!$A$2:$O$2336,12,FALSE())</f>
        <v>No</v>
      </c>
      <c r="J222" s="1" t="str">
        <f>VLOOKUP($A222,'Medical Examinations'!$A$2:$O$2336,14,FALSE())</f>
        <v>Overweight</v>
      </c>
      <c r="K222" s="1" t="str">
        <f>VLOOKUP($A222,'Medical Examinations'!$A$2:$O$2336,15,FALSE())</f>
        <v>Diabetes</v>
      </c>
      <c r="L222" s="17">
        <f>VLOOKUP($A222,'Hospitalisation Details'!$A$2:$P$2344,15,FALSE())</f>
        <v>24836</v>
      </c>
      <c r="M222" s="18">
        <f>VLOOKUP($A222,'Hospitalisation Details'!$A$2:$P$2344,6,FALSE())</f>
        <v>35160.129999999997</v>
      </c>
      <c r="N222" s="1" t="str">
        <f>VLOOKUP($A222,'Hospitalisation Details'!$A$2:$P$2344,12,FALSE())</f>
        <v>tier - 2</v>
      </c>
      <c r="O222" s="1" t="str">
        <f>VLOOKUP($A222,'Hospitalisation Details'!$A$2:$P$2344,13,FALSE())</f>
        <v>tier - 2</v>
      </c>
      <c r="P222" s="1" t="str">
        <f>VLOOKUP($A222,'Hospitalisation Details'!$A$2:$P$2344,14,FALSE())</f>
        <v>R1011</v>
      </c>
      <c r="Q222" s="1">
        <f>VLOOKUP($A222,'Hospitalisation Details'!$A$2:$P$2344,16,FALSE())</f>
        <v>55</v>
      </c>
    </row>
    <row r="223" spans="1:17" x14ac:dyDescent="0.35">
      <c r="A223" s="1" t="str">
        <f>'Customer Names'!A223</f>
        <v>Id222</v>
      </c>
      <c r="B223" s="1" t="str">
        <f>VLOOKUP($A223,'Customer Names'!$A$2:$E$2336,4,FALSE())</f>
        <v>Anthony S</v>
      </c>
      <c r="C223" s="16">
        <f>VLOOKUP($A223,'Medical Examinations'!$A$2:$O$2336,2,FALSE())</f>
        <v>28.5</v>
      </c>
      <c r="D223" s="16">
        <f>VLOOKUP($A223,'Medical Examinations'!$A$2:$O$2336,3,FALSE())</f>
        <v>5.12</v>
      </c>
      <c r="E223" s="1" t="str">
        <f>VLOOKUP($A223,'Medical Examinations'!$A$2:$O$2336,9,FALSE())</f>
        <v>No</v>
      </c>
      <c r="F223" s="1" t="str">
        <f>VLOOKUP($A223,'Medical Examinations'!$A$2:$O$2336,10,FALSE())</f>
        <v>No</v>
      </c>
      <c r="G223" s="1" t="str">
        <f>VLOOKUP($A223,'Medical Examinations'!$A$2:$O$2336,11,FALSE())</f>
        <v>No</v>
      </c>
      <c r="H223" s="1">
        <f>VLOOKUP($A223,'Medical Examinations'!$A$2:$O$2336,13,FALSE())</f>
        <v>1</v>
      </c>
      <c r="I223" s="1" t="str">
        <f>VLOOKUP($A223,'Medical Examinations'!$A$2:$O$2336,12,FALSE())</f>
        <v>Yes</v>
      </c>
      <c r="J223" s="1" t="str">
        <f>VLOOKUP($A223,'Medical Examinations'!$A$2:$O$2336,14,FALSE())</f>
        <v>Overweight</v>
      </c>
      <c r="K223" s="1" t="str">
        <f>VLOOKUP($A223,'Medical Examinations'!$A$2:$O$2336,15,FALSE())</f>
        <v>Normal</v>
      </c>
      <c r="L223" s="17">
        <f>VLOOKUP($A223,'Hospitalisation Details'!$A$2:$P$2344,15,FALSE())</f>
        <v>36151</v>
      </c>
      <c r="M223" s="18">
        <f>VLOOKUP($A223,'Hospitalisation Details'!$A$2:$P$2344,6,FALSE())</f>
        <v>35147.53</v>
      </c>
      <c r="N223" s="1" t="str">
        <f>VLOOKUP($A223,'Hospitalisation Details'!$A$2:$P$2344,12,FALSE())</f>
        <v>tier - 1</v>
      </c>
      <c r="O223" s="1" t="str">
        <f>VLOOKUP($A223,'Hospitalisation Details'!$A$2:$P$2344,13,FALSE())</f>
        <v>tier - 1</v>
      </c>
      <c r="P223" s="1" t="str">
        <f>VLOOKUP($A223,'Hospitalisation Details'!$A$2:$P$2344,14,FALSE())</f>
        <v>R1016</v>
      </c>
      <c r="Q223" s="1">
        <f>VLOOKUP($A223,'Hospitalisation Details'!$A$2:$P$2344,16,FALSE())</f>
        <v>24</v>
      </c>
    </row>
    <row r="224" spans="1:17" x14ac:dyDescent="0.35">
      <c r="A224" s="1" t="str">
        <f>'Customer Names'!A224</f>
        <v>Id223</v>
      </c>
      <c r="B224" s="1" t="str">
        <f>VLOOKUP($A224,'Customer Names'!$A$2:$E$2336,4,FALSE())</f>
        <v>Erik</v>
      </c>
      <c r="C224" s="16">
        <f>VLOOKUP($A224,'Medical Examinations'!$A$2:$O$2336,2,FALSE())</f>
        <v>22.895</v>
      </c>
      <c r="D224" s="16">
        <f>VLOOKUP($A224,'Medical Examinations'!$A$2:$O$2336,3,FALSE())</f>
        <v>5.72</v>
      </c>
      <c r="E224" s="1" t="str">
        <f>VLOOKUP($A224,'Medical Examinations'!$A$2:$O$2336,9,FALSE())</f>
        <v>No</v>
      </c>
      <c r="F224" s="1" t="str">
        <f>VLOOKUP($A224,'Medical Examinations'!$A$2:$O$2336,10,FALSE())</f>
        <v>No</v>
      </c>
      <c r="G224" s="1" t="str">
        <f>VLOOKUP($A224,'Medical Examinations'!$A$2:$O$2336,11,FALSE())</f>
        <v>No</v>
      </c>
      <c r="H224" s="1">
        <f>VLOOKUP($A224,'Medical Examinations'!$A$2:$O$2336,13,FALSE())</f>
        <v>0</v>
      </c>
      <c r="I224" s="1" t="str">
        <f>VLOOKUP($A224,'Medical Examinations'!$A$2:$O$2336,12,FALSE())</f>
        <v>Yes</v>
      </c>
      <c r="J224" s="1" t="str">
        <f>VLOOKUP($A224,'Medical Examinations'!$A$2:$O$2336,14,FALSE())</f>
        <v>Normal Weight</v>
      </c>
      <c r="K224" s="1" t="str">
        <f>VLOOKUP($A224,'Medical Examinations'!$A$2:$O$2336,15,FALSE())</f>
        <v>Prediabetes</v>
      </c>
      <c r="L224" s="17">
        <f>VLOOKUP($A224,'Hospitalisation Details'!$A$2:$P$2344,15,FALSE())</f>
        <v>28305</v>
      </c>
      <c r="M224" s="18">
        <f>VLOOKUP($A224,'Hospitalisation Details'!$A$2:$P$2344,6,FALSE())</f>
        <v>35069.370000000003</v>
      </c>
      <c r="N224" s="1" t="str">
        <f>VLOOKUP($A224,'Hospitalisation Details'!$A$2:$P$2344,12,FALSE())</f>
        <v>tier - 1</v>
      </c>
      <c r="O224" s="1" t="str">
        <f>VLOOKUP($A224,'Hospitalisation Details'!$A$2:$P$2344,13,FALSE())</f>
        <v>tier - 1</v>
      </c>
      <c r="P224" s="1" t="str">
        <f>VLOOKUP($A224,'Hospitalisation Details'!$A$2:$P$2344,14,FALSE())</f>
        <v>R1017</v>
      </c>
      <c r="Q224" s="1">
        <f>VLOOKUP($A224,'Hospitalisation Details'!$A$2:$P$2344,16,FALSE())</f>
        <v>45</v>
      </c>
    </row>
    <row r="225" spans="1:17" x14ac:dyDescent="0.35">
      <c r="A225" s="1" t="str">
        <f>'Customer Names'!A225</f>
        <v>Id224</v>
      </c>
      <c r="B225" s="1" t="str">
        <f>VLOOKUP($A225,'Customer Names'!$A$2:$E$2336,4,FALSE())</f>
        <v>Kiley D</v>
      </c>
      <c r="C225" s="16">
        <f>VLOOKUP($A225,'Medical Examinations'!$A$2:$O$2336,2,FALSE())</f>
        <v>34.06</v>
      </c>
      <c r="D225" s="16">
        <f>VLOOKUP($A225,'Medical Examinations'!$A$2:$O$2336,3,FALSE())</f>
        <v>11.83</v>
      </c>
      <c r="E225" s="1" t="str">
        <f>VLOOKUP($A225,'Medical Examinations'!$A$2:$O$2336,9,FALSE())</f>
        <v>Yes</v>
      </c>
      <c r="F225" s="1" t="str">
        <f>VLOOKUP($A225,'Medical Examinations'!$A$2:$O$2336,10,FALSE())</f>
        <v>No</v>
      </c>
      <c r="G225" s="1" t="str">
        <f>VLOOKUP($A225,'Medical Examinations'!$A$2:$O$2336,11,FALSE())</f>
        <v>No</v>
      </c>
      <c r="H225" s="1">
        <f>VLOOKUP($A225,'Medical Examinations'!$A$2:$O$2336,13,FALSE())</f>
        <v>1</v>
      </c>
      <c r="I225" s="1" t="str">
        <f>VLOOKUP($A225,'Medical Examinations'!$A$2:$O$2336,12,FALSE())</f>
        <v>Yes</v>
      </c>
      <c r="J225" s="1" t="str">
        <f>VLOOKUP($A225,'Medical Examinations'!$A$2:$O$2336,14,FALSE())</f>
        <v>Obesity</v>
      </c>
      <c r="K225" s="1" t="str">
        <f>VLOOKUP($A225,'Medical Examinations'!$A$2:$O$2336,15,FALSE())</f>
        <v>Diabetes</v>
      </c>
      <c r="L225" s="17">
        <f>VLOOKUP($A225,'Hospitalisation Details'!$A$2:$P$2344,15,FALSE())</f>
        <v>27635</v>
      </c>
      <c r="M225" s="18">
        <f>VLOOKUP($A225,'Hospitalisation Details'!$A$2:$P$2344,6,FALSE())</f>
        <v>35050.620000000003</v>
      </c>
      <c r="N225" s="1" t="str">
        <f>VLOOKUP($A225,'Hospitalisation Details'!$A$2:$P$2344,12,FALSE())</f>
        <v>tier - 2</v>
      </c>
      <c r="O225" s="1" t="str">
        <f>VLOOKUP($A225,'Hospitalisation Details'!$A$2:$P$2344,13,FALSE())</f>
        <v>tier - 1</v>
      </c>
      <c r="P225" s="1" t="str">
        <f>VLOOKUP($A225,'Hospitalisation Details'!$A$2:$P$2344,14,FALSE())</f>
        <v>R1011</v>
      </c>
      <c r="Q225" s="1">
        <f>VLOOKUP($A225,'Hospitalisation Details'!$A$2:$P$2344,16,FALSE())</f>
        <v>47</v>
      </c>
    </row>
    <row r="226" spans="1:17" x14ac:dyDescent="0.35">
      <c r="A226" s="1" t="str">
        <f>'Customer Names'!A226</f>
        <v>Id225</v>
      </c>
      <c r="B226" s="1" t="str">
        <f>VLOOKUP($A226,'Customer Names'!$A$2:$E$2336,4,FALSE())</f>
        <v>Jennifer</v>
      </c>
      <c r="C226" s="16">
        <f>VLOOKUP($A226,'Medical Examinations'!$A$2:$O$2336,2,FALSE())</f>
        <v>36.409999999999997</v>
      </c>
      <c r="D226" s="16">
        <f>VLOOKUP($A226,'Medical Examinations'!$A$2:$O$2336,3,FALSE())</f>
        <v>4.55</v>
      </c>
      <c r="E226" s="1" t="str">
        <f>VLOOKUP($A226,'Medical Examinations'!$A$2:$O$2336,9,FALSE())</f>
        <v>No</v>
      </c>
      <c r="F226" s="1" t="str">
        <f>VLOOKUP($A226,'Medical Examinations'!$A$2:$O$2336,10,FALSE())</f>
        <v>No</v>
      </c>
      <c r="G226" s="1" t="str">
        <f>VLOOKUP($A226,'Medical Examinations'!$A$2:$O$2336,11,FALSE())</f>
        <v>No</v>
      </c>
      <c r="H226" s="1">
        <f>VLOOKUP($A226,'Medical Examinations'!$A$2:$O$2336,13,FALSE())</f>
        <v>0</v>
      </c>
      <c r="I226" s="1" t="str">
        <f>VLOOKUP($A226,'Medical Examinations'!$A$2:$O$2336,12,FALSE())</f>
        <v>Yes</v>
      </c>
      <c r="J226" s="1" t="str">
        <f>VLOOKUP($A226,'Medical Examinations'!$A$2:$O$2336,14,FALSE())</f>
        <v>Obesity</v>
      </c>
      <c r="K226" s="1" t="str">
        <f>VLOOKUP($A226,'Medical Examinations'!$A$2:$O$2336,15,FALSE())</f>
        <v>Normal</v>
      </c>
      <c r="L226" s="17">
        <f>VLOOKUP($A226,'Hospitalisation Details'!$A$2:$P$2344,15,FALSE())</f>
        <v>30137</v>
      </c>
      <c r="M226" s="18">
        <f>VLOOKUP($A226,'Hospitalisation Details'!$A$2:$P$2344,6,FALSE())</f>
        <v>35000.730000000003</v>
      </c>
      <c r="N226" s="1" t="str">
        <f>VLOOKUP($A226,'Hospitalisation Details'!$A$2:$P$2344,12,FALSE())</f>
        <v>tier - 2</v>
      </c>
      <c r="O226" s="1" t="str">
        <f>VLOOKUP($A226,'Hospitalisation Details'!$A$2:$P$2344,13,FALSE())</f>
        <v>tier - 3</v>
      </c>
      <c r="P226" s="1" t="str">
        <f>VLOOKUP($A226,'Hospitalisation Details'!$A$2:$P$2344,14,FALSE())</f>
        <v>R1011</v>
      </c>
      <c r="Q226" s="1">
        <f>VLOOKUP($A226,'Hospitalisation Details'!$A$2:$P$2344,16,FALSE())</f>
        <v>40</v>
      </c>
    </row>
    <row r="227" spans="1:17" x14ac:dyDescent="0.35">
      <c r="A227" s="1" t="str">
        <f>'Customer Names'!A227</f>
        <v>Id226</v>
      </c>
      <c r="B227" s="1" t="str">
        <f>VLOOKUP($A227,'Customer Names'!$A$2:$E$2336,4,FALSE())</f>
        <v>Chris</v>
      </c>
      <c r="C227" s="16">
        <f>VLOOKUP($A227,'Medical Examinations'!$A$2:$O$2336,2,FALSE())</f>
        <v>52.3</v>
      </c>
      <c r="D227" s="16">
        <f>VLOOKUP($A227,'Medical Examinations'!$A$2:$O$2336,3,FALSE())</f>
        <v>4.87</v>
      </c>
      <c r="E227" s="1" t="str">
        <f>VLOOKUP($A227,'Medical Examinations'!$A$2:$O$2336,9,FALSE())</f>
        <v>Yes</v>
      </c>
      <c r="F227" s="1" t="str">
        <f>VLOOKUP($A227,'Medical Examinations'!$A$2:$O$2336,10,FALSE())</f>
        <v>No</v>
      </c>
      <c r="G227" s="1" t="str">
        <f>VLOOKUP($A227,'Medical Examinations'!$A$2:$O$2336,11,FALSE())</f>
        <v>Yes</v>
      </c>
      <c r="H227" s="1">
        <f>VLOOKUP($A227,'Medical Examinations'!$A$2:$O$2336,13,FALSE())</f>
        <v>1</v>
      </c>
      <c r="I227" s="1" t="str">
        <f>VLOOKUP($A227,'Medical Examinations'!$A$2:$O$2336,12,FALSE())</f>
        <v>Yes</v>
      </c>
      <c r="J227" s="1" t="str">
        <f>VLOOKUP($A227,'Medical Examinations'!$A$2:$O$2336,14,FALSE())</f>
        <v>Obesity</v>
      </c>
      <c r="K227" s="1" t="str">
        <f>VLOOKUP($A227,'Medical Examinations'!$A$2:$O$2336,15,FALSE())</f>
        <v>Normal</v>
      </c>
      <c r="L227" s="17">
        <f>VLOOKUP($A227,'Hospitalisation Details'!$A$2:$P$2344,15,FALSE())</f>
        <v>35664</v>
      </c>
      <c r="M227" s="18">
        <f>VLOOKUP($A227,'Hospitalisation Details'!$A$2:$P$2344,6,FALSE())</f>
        <v>34979.86</v>
      </c>
      <c r="N227" s="1" t="str">
        <f>VLOOKUP($A227,'Hospitalisation Details'!$A$2:$P$2344,12,FALSE())</f>
        <v>tier - 2</v>
      </c>
      <c r="O227" s="1" t="str">
        <f>VLOOKUP($A227,'Hospitalisation Details'!$A$2:$P$2344,13,FALSE())</f>
        <v>tier - 2</v>
      </c>
      <c r="P227" s="1" t="str">
        <f>VLOOKUP($A227,'Hospitalisation Details'!$A$2:$P$2344,14,FALSE())</f>
        <v>R1011</v>
      </c>
      <c r="Q227" s="1">
        <f>VLOOKUP($A227,'Hospitalisation Details'!$A$2:$P$2344,16,FALSE())</f>
        <v>25</v>
      </c>
    </row>
    <row r="228" spans="1:17" x14ac:dyDescent="0.35">
      <c r="A228" s="1" t="str">
        <f>'Customer Names'!A228</f>
        <v>Id227</v>
      </c>
      <c r="B228" s="1" t="str">
        <f>VLOOKUP($A228,'Customer Names'!$A$2:$E$2336,4,FALSE())</f>
        <v>Marian M.</v>
      </c>
      <c r="C228" s="16">
        <f>VLOOKUP($A228,'Medical Examinations'!$A$2:$O$2336,2,FALSE())</f>
        <v>52.66</v>
      </c>
      <c r="D228" s="16">
        <f>VLOOKUP($A228,'Medical Examinations'!$A$2:$O$2336,3,FALSE())</f>
        <v>4.45</v>
      </c>
      <c r="E228" s="1" t="str">
        <f>VLOOKUP($A228,'Medical Examinations'!$A$2:$O$2336,9,FALSE())</f>
        <v>No</v>
      </c>
      <c r="F228" s="1" t="str">
        <f>VLOOKUP($A228,'Medical Examinations'!$A$2:$O$2336,10,FALSE())</f>
        <v>No</v>
      </c>
      <c r="G228" s="1" t="str">
        <f>VLOOKUP($A228,'Medical Examinations'!$A$2:$O$2336,11,FALSE())</f>
        <v>No</v>
      </c>
      <c r="H228" s="1">
        <f>VLOOKUP($A228,'Medical Examinations'!$A$2:$O$2336,13,FALSE())</f>
        <v>1</v>
      </c>
      <c r="I228" s="1" t="str">
        <f>VLOOKUP($A228,'Medical Examinations'!$A$2:$O$2336,12,FALSE())</f>
        <v>Yes</v>
      </c>
      <c r="J228" s="1" t="str">
        <f>VLOOKUP($A228,'Medical Examinations'!$A$2:$O$2336,14,FALSE())</f>
        <v>Obesity</v>
      </c>
      <c r="K228" s="1" t="str">
        <f>VLOOKUP($A228,'Medical Examinations'!$A$2:$O$2336,15,FALSE())</f>
        <v>Normal</v>
      </c>
      <c r="L228" s="17">
        <f>VLOOKUP($A228,'Hospitalisation Details'!$A$2:$P$2344,15,FALSE())</f>
        <v>36029</v>
      </c>
      <c r="M228" s="18">
        <f>VLOOKUP($A228,'Hospitalisation Details'!$A$2:$P$2344,6,FALSE())</f>
        <v>34976.42</v>
      </c>
      <c r="N228" s="1" t="str">
        <f>VLOOKUP($A228,'Hospitalisation Details'!$A$2:$P$2344,12,FALSE())</f>
        <v>tier - 2</v>
      </c>
      <c r="O228" s="1" t="str">
        <f>VLOOKUP($A228,'Hospitalisation Details'!$A$2:$P$2344,13,FALSE())</f>
        <v>tier - 1</v>
      </c>
      <c r="P228" s="1" t="str">
        <f>VLOOKUP($A228,'Hospitalisation Details'!$A$2:$P$2344,14,FALSE())</f>
        <v>R1011</v>
      </c>
      <c r="Q228" s="1">
        <f>VLOOKUP($A228,'Hospitalisation Details'!$A$2:$P$2344,16,FALSE())</f>
        <v>24</v>
      </c>
    </row>
    <row r="229" spans="1:17" x14ac:dyDescent="0.35">
      <c r="A229" s="1" t="str">
        <f>'Customer Names'!A229</f>
        <v>Id228</v>
      </c>
      <c r="B229" s="1" t="str">
        <f>VLOOKUP($A229,'Customer Names'!$A$2:$E$2336,4,FALSE())</f>
        <v>Jeremy</v>
      </c>
      <c r="C229" s="16">
        <f>VLOOKUP($A229,'Medical Examinations'!$A$2:$O$2336,2,FALSE())</f>
        <v>29.57</v>
      </c>
      <c r="D229" s="16">
        <f>VLOOKUP($A229,'Medical Examinations'!$A$2:$O$2336,3,FALSE())</f>
        <v>9.42</v>
      </c>
      <c r="E229" s="1" t="str">
        <f>VLOOKUP($A229,'Medical Examinations'!$A$2:$O$2336,9,FALSE())</f>
        <v>Yes</v>
      </c>
      <c r="F229" s="1" t="str">
        <f>VLOOKUP($A229,'Medical Examinations'!$A$2:$O$2336,10,FALSE())</f>
        <v>No</v>
      </c>
      <c r="G229" s="1" t="str">
        <f>VLOOKUP($A229,'Medical Examinations'!$A$2:$O$2336,11,FALSE())</f>
        <v>No</v>
      </c>
      <c r="H229" s="1">
        <f>VLOOKUP($A229,'Medical Examinations'!$A$2:$O$2336,13,FALSE())</f>
        <v>0</v>
      </c>
      <c r="I229" s="1" t="str">
        <f>VLOOKUP($A229,'Medical Examinations'!$A$2:$O$2336,12,FALSE())</f>
        <v>Yes</v>
      </c>
      <c r="J229" s="1" t="str">
        <f>VLOOKUP($A229,'Medical Examinations'!$A$2:$O$2336,14,FALSE())</f>
        <v>Overweight</v>
      </c>
      <c r="K229" s="1" t="str">
        <f>VLOOKUP($A229,'Medical Examinations'!$A$2:$O$2336,15,FALSE())</f>
        <v>Diabetes</v>
      </c>
      <c r="L229" s="17">
        <f>VLOOKUP($A229,'Hospitalisation Details'!$A$2:$P$2344,15,FALSE())</f>
        <v>24752</v>
      </c>
      <c r="M229" s="18">
        <f>VLOOKUP($A229,'Hospitalisation Details'!$A$2:$P$2344,6,FALSE())</f>
        <v>34975.68</v>
      </c>
      <c r="N229" s="1" t="str">
        <f>VLOOKUP($A229,'Hospitalisation Details'!$A$2:$P$2344,12,FALSE())</f>
        <v>tier - 2</v>
      </c>
      <c r="O229" s="1" t="str">
        <f>VLOOKUP($A229,'Hospitalisation Details'!$A$2:$P$2344,13,FALSE())</f>
        <v>tier - 2</v>
      </c>
      <c r="P229" s="1" t="str">
        <f>VLOOKUP($A229,'Hospitalisation Details'!$A$2:$P$2344,14,FALSE())</f>
        <v>R1011</v>
      </c>
      <c r="Q229" s="1">
        <f>VLOOKUP($A229,'Hospitalisation Details'!$A$2:$P$2344,16,FALSE())</f>
        <v>55</v>
      </c>
    </row>
    <row r="230" spans="1:17" x14ac:dyDescent="0.35">
      <c r="A230" s="1" t="str">
        <f>'Customer Names'!A230</f>
        <v>Id229</v>
      </c>
      <c r="B230" s="1" t="str">
        <f>VLOOKUP($A230,'Customer Names'!$A$2:$E$2336,4,FALSE())</f>
        <v>Allison H</v>
      </c>
      <c r="C230" s="16">
        <f>VLOOKUP($A230,'Medical Examinations'!$A$2:$O$2336,2,FALSE())</f>
        <v>36.99</v>
      </c>
      <c r="D230" s="16">
        <f>VLOOKUP($A230,'Medical Examinations'!$A$2:$O$2336,3,FALSE())</f>
        <v>5.37</v>
      </c>
      <c r="E230" s="1" t="str">
        <f>VLOOKUP($A230,'Medical Examinations'!$A$2:$O$2336,9,FALSE())</f>
        <v>Yes</v>
      </c>
      <c r="F230" s="1" t="str">
        <f>VLOOKUP($A230,'Medical Examinations'!$A$2:$O$2336,10,FALSE())</f>
        <v>No</v>
      </c>
      <c r="G230" s="1" t="str">
        <f>VLOOKUP($A230,'Medical Examinations'!$A$2:$O$2336,11,FALSE())</f>
        <v>Yes</v>
      </c>
      <c r="H230" s="1">
        <f>VLOOKUP($A230,'Medical Examinations'!$A$2:$O$2336,13,FALSE())</f>
        <v>1</v>
      </c>
      <c r="I230" s="1" t="str">
        <f>VLOOKUP($A230,'Medical Examinations'!$A$2:$O$2336,12,FALSE())</f>
        <v>Yes</v>
      </c>
      <c r="J230" s="1" t="str">
        <f>VLOOKUP($A230,'Medical Examinations'!$A$2:$O$2336,14,FALSE())</f>
        <v>Obesity</v>
      </c>
      <c r="K230" s="1" t="str">
        <f>VLOOKUP($A230,'Medical Examinations'!$A$2:$O$2336,15,FALSE())</f>
        <v>Normal</v>
      </c>
      <c r="L230" s="17">
        <f>VLOOKUP($A230,'Hospitalisation Details'!$A$2:$P$2344,15,FALSE())</f>
        <v>30526</v>
      </c>
      <c r="M230" s="18">
        <f>VLOOKUP($A230,'Hospitalisation Details'!$A$2:$P$2344,6,FALSE())</f>
        <v>34940.61</v>
      </c>
      <c r="N230" s="1" t="str">
        <f>VLOOKUP($A230,'Hospitalisation Details'!$A$2:$P$2344,12,FALSE())</f>
        <v>tier - 2</v>
      </c>
      <c r="O230" s="1" t="str">
        <f>VLOOKUP($A230,'Hospitalisation Details'!$A$2:$P$2344,13,FALSE())</f>
        <v>tier - 3</v>
      </c>
      <c r="P230" s="1" t="str">
        <f>VLOOKUP($A230,'Hospitalisation Details'!$A$2:$P$2344,14,FALSE())</f>
        <v>R1011</v>
      </c>
      <c r="Q230" s="1">
        <f>VLOOKUP($A230,'Hospitalisation Details'!$A$2:$P$2344,16,FALSE())</f>
        <v>39</v>
      </c>
    </row>
    <row r="231" spans="1:17" x14ac:dyDescent="0.35">
      <c r="A231" s="1" t="str">
        <f>'Customer Names'!A231</f>
        <v>Id230</v>
      </c>
      <c r="B231" s="1" t="str">
        <f>VLOOKUP($A231,'Customer Names'!$A$2:$E$2336,4,FALSE())</f>
        <v>Elizabeth</v>
      </c>
      <c r="C231" s="16">
        <f>VLOOKUP($A231,'Medical Examinations'!$A$2:$O$2336,2,FALSE())</f>
        <v>31.4</v>
      </c>
      <c r="D231" s="16">
        <f>VLOOKUP($A231,'Medical Examinations'!$A$2:$O$2336,3,FALSE())</f>
        <v>4.5999999999999996</v>
      </c>
      <c r="E231" s="1" t="str">
        <f>VLOOKUP($A231,'Medical Examinations'!$A$2:$O$2336,9,FALSE())</f>
        <v>Yes</v>
      </c>
      <c r="F231" s="1" t="str">
        <f>VLOOKUP($A231,'Medical Examinations'!$A$2:$O$2336,10,FALSE())</f>
        <v>No</v>
      </c>
      <c r="G231" s="1" t="str">
        <f>VLOOKUP($A231,'Medical Examinations'!$A$2:$O$2336,11,FALSE())</f>
        <v>No</v>
      </c>
      <c r="H231" s="1">
        <f>VLOOKUP($A231,'Medical Examinations'!$A$2:$O$2336,13,FALSE())</f>
        <v>1</v>
      </c>
      <c r="I231" s="1" t="str">
        <f>VLOOKUP($A231,'Medical Examinations'!$A$2:$O$2336,12,FALSE())</f>
        <v>Yes</v>
      </c>
      <c r="J231" s="1" t="str">
        <f>VLOOKUP($A231,'Medical Examinations'!$A$2:$O$2336,14,FALSE())</f>
        <v>Obesity</v>
      </c>
      <c r="K231" s="1" t="str">
        <f>VLOOKUP($A231,'Medical Examinations'!$A$2:$O$2336,15,FALSE())</f>
        <v>Normal</v>
      </c>
      <c r="L231" s="17">
        <f>VLOOKUP($A231,'Hospitalisation Details'!$A$2:$P$2344,15,FALSE())</f>
        <v>34989</v>
      </c>
      <c r="M231" s="18">
        <f>VLOOKUP($A231,'Hospitalisation Details'!$A$2:$P$2344,6,FALSE())</f>
        <v>34838.870000000003</v>
      </c>
      <c r="N231" s="1" t="str">
        <f>VLOOKUP($A231,'Hospitalisation Details'!$A$2:$P$2344,12,FALSE())</f>
        <v>tier - 2</v>
      </c>
      <c r="O231" s="1" t="str">
        <f>VLOOKUP($A231,'Hospitalisation Details'!$A$2:$P$2344,13,FALSE())</f>
        <v>tier - 3</v>
      </c>
      <c r="P231" s="1" t="str">
        <f>VLOOKUP($A231,'Hospitalisation Details'!$A$2:$P$2344,14,FALSE())</f>
        <v>R1011</v>
      </c>
      <c r="Q231" s="1">
        <f>VLOOKUP($A231,'Hospitalisation Details'!$A$2:$P$2344,16,FALSE())</f>
        <v>27</v>
      </c>
    </row>
    <row r="232" spans="1:17" x14ac:dyDescent="0.35">
      <c r="A232" s="1" t="str">
        <f>'Customer Names'!A232</f>
        <v>Id231</v>
      </c>
      <c r="B232" s="1" t="str">
        <f>VLOOKUP($A232,'Customer Names'!$A$2:$E$2336,4,FALSE())</f>
        <v>Andrew</v>
      </c>
      <c r="C232" s="16">
        <f>VLOOKUP($A232,'Medical Examinations'!$A$2:$O$2336,2,FALSE())</f>
        <v>34.9</v>
      </c>
      <c r="D232" s="16">
        <f>VLOOKUP($A232,'Medical Examinations'!$A$2:$O$2336,3,FALSE())</f>
        <v>6.22</v>
      </c>
      <c r="E232" s="1" t="str">
        <f>VLOOKUP($A232,'Medical Examinations'!$A$2:$O$2336,9,FALSE())</f>
        <v>No</v>
      </c>
      <c r="F232" s="1" t="str">
        <f>VLOOKUP($A232,'Medical Examinations'!$A$2:$O$2336,10,FALSE())</f>
        <v>No</v>
      </c>
      <c r="G232" s="1" t="str">
        <f>VLOOKUP($A232,'Medical Examinations'!$A$2:$O$2336,11,FALSE())</f>
        <v>Yes</v>
      </c>
      <c r="H232" s="1">
        <f>VLOOKUP($A232,'Medical Examinations'!$A$2:$O$2336,13,FALSE())</f>
        <v>1</v>
      </c>
      <c r="I232" s="1" t="str">
        <f>VLOOKUP($A232,'Medical Examinations'!$A$2:$O$2336,12,FALSE())</f>
        <v>Yes</v>
      </c>
      <c r="J232" s="1" t="str">
        <f>VLOOKUP($A232,'Medical Examinations'!$A$2:$O$2336,14,FALSE())</f>
        <v>Obesity</v>
      </c>
      <c r="K232" s="1" t="str">
        <f>VLOOKUP($A232,'Medical Examinations'!$A$2:$O$2336,15,FALSE())</f>
        <v>Prediabetes</v>
      </c>
      <c r="L232" s="17">
        <f>VLOOKUP($A232,'Hospitalisation Details'!$A$2:$P$2344,15,FALSE())</f>
        <v>37881</v>
      </c>
      <c r="M232" s="18">
        <f>VLOOKUP($A232,'Hospitalisation Details'!$A$2:$P$2344,6,FALSE())</f>
        <v>34828.65</v>
      </c>
      <c r="N232" s="1" t="str">
        <f>VLOOKUP($A232,'Hospitalisation Details'!$A$2:$P$2344,12,FALSE())</f>
        <v>tier - 1</v>
      </c>
      <c r="O232" s="1" t="str">
        <f>VLOOKUP($A232,'Hospitalisation Details'!$A$2:$P$2344,13,FALSE())</f>
        <v>tier - 3</v>
      </c>
      <c r="P232" s="1" t="str">
        <f>VLOOKUP($A232,'Hospitalisation Details'!$A$2:$P$2344,14,FALSE())</f>
        <v>R1011</v>
      </c>
      <c r="Q232" s="1">
        <f>VLOOKUP($A232,'Hospitalisation Details'!$A$2:$P$2344,16,FALSE())</f>
        <v>19</v>
      </c>
    </row>
    <row r="233" spans="1:17" x14ac:dyDescent="0.35">
      <c r="A233" s="1" t="str">
        <f>'Customer Names'!A233</f>
        <v>Id232</v>
      </c>
      <c r="B233" s="1" t="str">
        <f>VLOOKUP($A233,'Customer Names'!$A$2:$E$2336,4,FALSE())</f>
        <v>Anders J</v>
      </c>
      <c r="C233" s="16">
        <f>VLOOKUP($A233,'Medical Examinations'!$A$2:$O$2336,2,FALSE())</f>
        <v>31.13</v>
      </c>
      <c r="D233" s="16">
        <f>VLOOKUP($A233,'Medical Examinations'!$A$2:$O$2336,3,FALSE())</f>
        <v>4.5199999999999996</v>
      </c>
      <c r="E233" s="1" t="str">
        <f>VLOOKUP($A233,'Medical Examinations'!$A$2:$O$2336,9,FALSE())</f>
        <v>Yes</v>
      </c>
      <c r="F233" s="1" t="str">
        <f>VLOOKUP($A233,'Medical Examinations'!$A$2:$O$2336,10,FALSE())</f>
        <v>No</v>
      </c>
      <c r="G233" s="1" t="str">
        <f>VLOOKUP($A233,'Medical Examinations'!$A$2:$O$2336,11,FALSE())</f>
        <v>No</v>
      </c>
      <c r="H233" s="1">
        <f>VLOOKUP($A233,'Medical Examinations'!$A$2:$O$2336,13,FALSE())</f>
        <v>1</v>
      </c>
      <c r="I233" s="1" t="str">
        <f>VLOOKUP($A233,'Medical Examinations'!$A$2:$O$2336,12,FALSE())</f>
        <v>Yes</v>
      </c>
      <c r="J233" s="1" t="str">
        <f>VLOOKUP($A233,'Medical Examinations'!$A$2:$O$2336,14,FALSE())</f>
        <v>Obesity</v>
      </c>
      <c r="K233" s="1" t="str">
        <f>VLOOKUP($A233,'Medical Examinations'!$A$2:$O$2336,15,FALSE())</f>
        <v>Normal</v>
      </c>
      <c r="L233" s="17">
        <f>VLOOKUP($A233,'Hospitalisation Details'!$A$2:$P$2344,15,FALSE())</f>
        <v>35060</v>
      </c>
      <c r="M233" s="18">
        <f>VLOOKUP($A233,'Hospitalisation Details'!$A$2:$P$2344,6,FALSE())</f>
        <v>34806.47</v>
      </c>
      <c r="N233" s="1" t="str">
        <f>VLOOKUP($A233,'Hospitalisation Details'!$A$2:$P$2344,12,FALSE())</f>
        <v>tier - 1</v>
      </c>
      <c r="O233" s="1" t="str">
        <f>VLOOKUP($A233,'Hospitalisation Details'!$A$2:$P$2344,13,FALSE())</f>
        <v>tier - 2</v>
      </c>
      <c r="P233" s="1" t="str">
        <f>VLOOKUP($A233,'Hospitalisation Details'!$A$2:$P$2344,14,FALSE())</f>
        <v>R1013</v>
      </c>
      <c r="Q233" s="1">
        <f>VLOOKUP($A233,'Hospitalisation Details'!$A$2:$P$2344,16,FALSE())</f>
        <v>27</v>
      </c>
    </row>
    <row r="234" spans="1:17" x14ac:dyDescent="0.35">
      <c r="A234" s="1" t="str">
        <f>'Customer Names'!A234</f>
        <v>Id233</v>
      </c>
      <c r="B234" s="1" t="str">
        <f>VLOOKUP($A234,'Customer Names'!$A$2:$E$2336,4,FALSE())</f>
        <v>Sean</v>
      </c>
      <c r="C234" s="16">
        <f>VLOOKUP($A234,'Medical Examinations'!$A$2:$O$2336,2,FALSE())</f>
        <v>34.799999999999997</v>
      </c>
      <c r="D234" s="16">
        <f>VLOOKUP($A234,'Medical Examinations'!$A$2:$O$2336,3,FALSE())</f>
        <v>6.18</v>
      </c>
      <c r="E234" s="1" t="str">
        <f>VLOOKUP($A234,'Medical Examinations'!$A$2:$O$2336,9,FALSE())</f>
        <v>No</v>
      </c>
      <c r="F234" s="1" t="str">
        <f>VLOOKUP($A234,'Medical Examinations'!$A$2:$O$2336,10,FALSE())</f>
        <v>No</v>
      </c>
      <c r="G234" s="1" t="str">
        <f>VLOOKUP($A234,'Medical Examinations'!$A$2:$O$2336,11,FALSE())</f>
        <v>Yes</v>
      </c>
      <c r="H234" s="1">
        <f>VLOOKUP($A234,'Medical Examinations'!$A$2:$O$2336,13,FALSE())</f>
        <v>1</v>
      </c>
      <c r="I234" s="1" t="str">
        <f>VLOOKUP($A234,'Medical Examinations'!$A$2:$O$2336,12,FALSE())</f>
        <v>Yes</v>
      </c>
      <c r="J234" s="1" t="str">
        <f>VLOOKUP($A234,'Medical Examinations'!$A$2:$O$2336,14,FALSE())</f>
        <v>Obesity</v>
      </c>
      <c r="K234" s="1" t="str">
        <f>VLOOKUP($A234,'Medical Examinations'!$A$2:$O$2336,15,FALSE())</f>
        <v>Prediabetes</v>
      </c>
      <c r="L234" s="17">
        <f>VLOOKUP($A234,'Hospitalisation Details'!$A$2:$P$2344,15,FALSE())</f>
        <v>37805</v>
      </c>
      <c r="M234" s="18">
        <f>VLOOKUP($A234,'Hospitalisation Details'!$A$2:$P$2344,6,FALSE())</f>
        <v>34779.620000000003</v>
      </c>
      <c r="N234" s="1" t="str">
        <f>VLOOKUP($A234,'Hospitalisation Details'!$A$2:$P$2344,12,FALSE())</f>
        <v>tier - 1</v>
      </c>
      <c r="O234" s="1" t="str">
        <f>VLOOKUP($A234,'Hospitalisation Details'!$A$2:$P$2344,13,FALSE())</f>
        <v>tier - 2</v>
      </c>
      <c r="P234" s="1" t="str">
        <f>VLOOKUP($A234,'Hospitalisation Details'!$A$2:$P$2344,14,FALSE())</f>
        <v>R1011</v>
      </c>
      <c r="Q234" s="1">
        <f>VLOOKUP($A234,'Hospitalisation Details'!$A$2:$P$2344,16,FALSE())</f>
        <v>19</v>
      </c>
    </row>
    <row r="235" spans="1:17" x14ac:dyDescent="0.35">
      <c r="A235" s="1" t="str">
        <f>'Customer Names'!A235</f>
        <v>Id234</v>
      </c>
      <c r="B235" s="1" t="str">
        <f>VLOOKUP($A235,'Customer Names'!$A$2:$E$2336,4,FALSE())</f>
        <v>Brian M.</v>
      </c>
      <c r="C235" s="16">
        <f>VLOOKUP($A235,'Medical Examinations'!$A$2:$O$2336,2,FALSE())</f>
        <v>31.68</v>
      </c>
      <c r="D235" s="16">
        <f>VLOOKUP($A235,'Medical Examinations'!$A$2:$O$2336,3,FALSE())</f>
        <v>4.4000000000000004</v>
      </c>
      <c r="E235" s="1" t="str">
        <f>VLOOKUP($A235,'Medical Examinations'!$A$2:$O$2336,9,FALSE())</f>
        <v>No</v>
      </c>
      <c r="F235" s="1" t="str">
        <f>VLOOKUP($A235,'Medical Examinations'!$A$2:$O$2336,10,FALSE())</f>
        <v>No</v>
      </c>
      <c r="G235" s="1" t="str">
        <f>VLOOKUP($A235,'Medical Examinations'!$A$2:$O$2336,11,FALSE())</f>
        <v>No</v>
      </c>
      <c r="H235" s="1">
        <f>VLOOKUP($A235,'Medical Examinations'!$A$2:$O$2336,13,FALSE())</f>
        <v>0</v>
      </c>
      <c r="I235" s="1" t="str">
        <f>VLOOKUP($A235,'Medical Examinations'!$A$2:$O$2336,12,FALSE())</f>
        <v>Yes</v>
      </c>
      <c r="J235" s="1" t="str">
        <f>VLOOKUP($A235,'Medical Examinations'!$A$2:$O$2336,14,FALSE())</f>
        <v>Obesity</v>
      </c>
      <c r="K235" s="1" t="str">
        <f>VLOOKUP($A235,'Medical Examinations'!$A$2:$O$2336,15,FALSE())</f>
        <v>Normal</v>
      </c>
      <c r="L235" s="17">
        <f>VLOOKUP($A235,'Hospitalisation Details'!$A$2:$P$2344,15,FALSE())</f>
        <v>34522</v>
      </c>
      <c r="M235" s="18">
        <f>VLOOKUP($A235,'Hospitalisation Details'!$A$2:$P$2344,6,FALSE())</f>
        <v>34672.15</v>
      </c>
      <c r="N235" s="1" t="str">
        <f>VLOOKUP($A235,'Hospitalisation Details'!$A$2:$P$2344,12,FALSE())</f>
        <v>tier - 1</v>
      </c>
      <c r="O235" s="1" t="str">
        <f>VLOOKUP($A235,'Hospitalisation Details'!$A$2:$P$2344,13,FALSE())</f>
        <v>tier - 3</v>
      </c>
      <c r="P235" s="1" t="str">
        <f>VLOOKUP($A235,'Hospitalisation Details'!$A$2:$P$2344,14,FALSE())</f>
        <v>R1013</v>
      </c>
      <c r="Q235" s="1">
        <f>VLOOKUP($A235,'Hospitalisation Details'!$A$2:$P$2344,16,FALSE())</f>
        <v>28</v>
      </c>
    </row>
    <row r="236" spans="1:17" x14ac:dyDescent="0.35">
      <c r="A236" s="1" t="str">
        <f>'Customer Names'!A236</f>
        <v>Id235</v>
      </c>
      <c r="B236" s="1" t="str">
        <f>VLOOKUP($A236,'Customer Names'!$A$2:$E$2336,4,FALSE())</f>
        <v>Jeremy</v>
      </c>
      <c r="C236" s="16">
        <f>VLOOKUP($A236,'Medical Examinations'!$A$2:$O$2336,2,FALSE())</f>
        <v>33.534999999999997</v>
      </c>
      <c r="D236" s="16">
        <f>VLOOKUP($A236,'Medical Examinations'!$A$2:$O$2336,3,FALSE())</f>
        <v>6.23</v>
      </c>
      <c r="E236" s="1" t="str">
        <f>VLOOKUP($A236,'Medical Examinations'!$A$2:$O$2336,9,FALSE())</f>
        <v>No</v>
      </c>
      <c r="F236" s="1" t="str">
        <f>VLOOKUP($A236,'Medical Examinations'!$A$2:$O$2336,10,FALSE())</f>
        <v>Yes</v>
      </c>
      <c r="G236" s="1" t="str">
        <f>VLOOKUP($A236,'Medical Examinations'!$A$2:$O$2336,11,FALSE())</f>
        <v>No</v>
      </c>
      <c r="H236" s="1">
        <f>VLOOKUP($A236,'Medical Examinations'!$A$2:$O$2336,13,FALSE())</f>
        <v>1</v>
      </c>
      <c r="I236" s="1" t="str">
        <f>VLOOKUP($A236,'Medical Examinations'!$A$2:$O$2336,12,FALSE())</f>
        <v>Yes</v>
      </c>
      <c r="J236" s="1" t="str">
        <f>VLOOKUP($A236,'Medical Examinations'!$A$2:$O$2336,14,FALSE())</f>
        <v>Obesity</v>
      </c>
      <c r="K236" s="1" t="str">
        <f>VLOOKUP($A236,'Medical Examinations'!$A$2:$O$2336,15,FALSE())</f>
        <v>Prediabetes</v>
      </c>
      <c r="L236" s="17">
        <f>VLOOKUP($A236,'Hospitalisation Details'!$A$2:$P$2344,15,FALSE())</f>
        <v>38269</v>
      </c>
      <c r="M236" s="18">
        <f>VLOOKUP($A236,'Hospitalisation Details'!$A$2:$P$2344,6,FALSE())</f>
        <v>34617.839999999997</v>
      </c>
      <c r="N236" s="1" t="str">
        <f>VLOOKUP($A236,'Hospitalisation Details'!$A$2:$P$2344,12,FALSE())</f>
        <v>tier - 1</v>
      </c>
      <c r="O236" s="1" t="str">
        <f>VLOOKUP($A236,'Hospitalisation Details'!$A$2:$P$2344,13,FALSE())</f>
        <v>tier - 3</v>
      </c>
      <c r="P236" s="1" t="str">
        <f>VLOOKUP($A236,'Hospitalisation Details'!$A$2:$P$2344,14,FALSE())</f>
        <v>R1016</v>
      </c>
      <c r="Q236" s="1">
        <f>VLOOKUP($A236,'Hospitalisation Details'!$A$2:$P$2344,16,FALSE())</f>
        <v>18</v>
      </c>
    </row>
    <row r="237" spans="1:17" x14ac:dyDescent="0.35">
      <c r="A237" s="1" t="str">
        <f>'Customer Names'!A237</f>
        <v>Id236</v>
      </c>
      <c r="B237" s="1" t="str">
        <f>VLOOKUP($A237,'Customer Names'!$A$2:$E$2336,4,FALSE())</f>
        <v>Susannah</v>
      </c>
      <c r="C237" s="16">
        <f>VLOOKUP($A237,'Medical Examinations'!$A$2:$O$2336,2,FALSE())</f>
        <v>31.92</v>
      </c>
      <c r="D237" s="16">
        <f>VLOOKUP($A237,'Medical Examinations'!$A$2:$O$2336,3,FALSE())</f>
        <v>5.33</v>
      </c>
      <c r="E237" s="1" t="str">
        <f>VLOOKUP($A237,'Medical Examinations'!$A$2:$O$2336,9,FALSE())</f>
        <v>Yes</v>
      </c>
      <c r="F237" s="1" t="str">
        <f>VLOOKUP($A237,'Medical Examinations'!$A$2:$O$2336,10,FALSE())</f>
        <v>No</v>
      </c>
      <c r="G237" s="1" t="str">
        <f>VLOOKUP($A237,'Medical Examinations'!$A$2:$O$2336,11,FALSE())</f>
        <v>No</v>
      </c>
      <c r="H237" s="1">
        <f>VLOOKUP($A237,'Medical Examinations'!$A$2:$O$2336,13,FALSE())</f>
        <v>0</v>
      </c>
      <c r="I237" s="1" t="str">
        <f>VLOOKUP($A237,'Medical Examinations'!$A$2:$O$2336,12,FALSE())</f>
        <v>Yes</v>
      </c>
      <c r="J237" s="1" t="str">
        <f>VLOOKUP($A237,'Medical Examinations'!$A$2:$O$2336,14,FALSE())</f>
        <v>Obesity</v>
      </c>
      <c r="K237" s="1" t="str">
        <f>VLOOKUP($A237,'Medical Examinations'!$A$2:$O$2336,15,FALSE())</f>
        <v>Normal</v>
      </c>
      <c r="L237" s="17">
        <f>VLOOKUP($A237,'Hospitalisation Details'!$A$2:$P$2344,15,FALSE())</f>
        <v>28089</v>
      </c>
      <c r="M237" s="18">
        <f>VLOOKUP($A237,'Hospitalisation Details'!$A$2:$P$2344,6,FALSE())</f>
        <v>34543.39</v>
      </c>
      <c r="N237" s="1" t="str">
        <f>VLOOKUP($A237,'Hospitalisation Details'!$A$2:$P$2344,12,FALSE())</f>
        <v>tier - 2</v>
      </c>
      <c r="O237" s="1" t="str">
        <f>VLOOKUP($A237,'Hospitalisation Details'!$A$2:$P$2344,13,FALSE())</f>
        <v>tier - 3</v>
      </c>
      <c r="P237" s="1" t="str">
        <f>VLOOKUP($A237,'Hospitalisation Details'!$A$2:$P$2344,14,FALSE())</f>
        <v>R1011</v>
      </c>
      <c r="Q237" s="1">
        <f>VLOOKUP($A237,'Hospitalisation Details'!$A$2:$P$2344,16,FALSE())</f>
        <v>46</v>
      </c>
    </row>
    <row r="238" spans="1:17" x14ac:dyDescent="0.35">
      <c r="A238" s="1" t="str">
        <f>'Customer Names'!A238</f>
        <v>Id237</v>
      </c>
      <c r="B238" s="1" t="str">
        <f>VLOOKUP($A238,'Customer Names'!$A$2:$E$2336,4,FALSE())</f>
        <v>Randy</v>
      </c>
      <c r="C238" s="16">
        <f>VLOOKUP($A238,'Medical Examinations'!$A$2:$O$2336,2,FALSE())</f>
        <v>32.700000000000003</v>
      </c>
      <c r="D238" s="16">
        <f>VLOOKUP($A238,'Medical Examinations'!$A$2:$O$2336,3,FALSE())</f>
        <v>4.09</v>
      </c>
      <c r="E238" s="1" t="str">
        <f>VLOOKUP($A238,'Medical Examinations'!$A$2:$O$2336,9,FALSE())</f>
        <v>No</v>
      </c>
      <c r="F238" s="1" t="str">
        <f>VLOOKUP($A238,'Medical Examinations'!$A$2:$O$2336,10,FALSE())</f>
        <v>No</v>
      </c>
      <c r="G238" s="1" t="str">
        <f>VLOOKUP($A238,'Medical Examinations'!$A$2:$O$2336,11,FALSE())</f>
        <v>No</v>
      </c>
      <c r="H238" s="1">
        <f>VLOOKUP($A238,'Medical Examinations'!$A$2:$O$2336,13,FALSE())</f>
        <v>1</v>
      </c>
      <c r="I238" s="1" t="str">
        <f>VLOOKUP($A238,'Medical Examinations'!$A$2:$O$2336,12,FALSE())</f>
        <v>Yes</v>
      </c>
      <c r="J238" s="1" t="str">
        <f>VLOOKUP($A238,'Medical Examinations'!$A$2:$O$2336,14,FALSE())</f>
        <v>Obesity</v>
      </c>
      <c r="K238" s="1" t="str">
        <f>VLOOKUP($A238,'Medical Examinations'!$A$2:$O$2336,15,FALSE())</f>
        <v>Normal</v>
      </c>
      <c r="L238" s="17">
        <f>VLOOKUP($A238,'Hospitalisation Details'!$A$2:$P$2344,15,FALSE())</f>
        <v>35970</v>
      </c>
      <c r="M238" s="18">
        <f>VLOOKUP($A238,'Hospitalisation Details'!$A$2:$P$2344,6,FALSE())</f>
        <v>34472.839999999997</v>
      </c>
      <c r="N238" s="1" t="str">
        <f>VLOOKUP($A238,'Hospitalisation Details'!$A$2:$P$2344,12,FALSE())</f>
        <v>tier - 1</v>
      </c>
      <c r="O238" s="1" t="str">
        <f>VLOOKUP($A238,'Hospitalisation Details'!$A$2:$P$2344,13,FALSE())</f>
        <v>tier - 3</v>
      </c>
      <c r="P238" s="1" t="str">
        <f>VLOOKUP($A238,'Hospitalisation Details'!$A$2:$P$2344,14,FALSE())</f>
        <v>R1011</v>
      </c>
      <c r="Q238" s="1">
        <f>VLOOKUP($A238,'Hospitalisation Details'!$A$2:$P$2344,16,FALSE())</f>
        <v>24</v>
      </c>
    </row>
    <row r="239" spans="1:17" x14ac:dyDescent="0.35">
      <c r="A239" s="1" t="str">
        <f>'Customer Names'!A239</f>
        <v>Id238</v>
      </c>
      <c r="B239" s="1" t="str">
        <f>VLOOKUP($A239,'Customer Names'!$A$2:$E$2336,4,FALSE())</f>
        <v>Leslie</v>
      </c>
      <c r="C239" s="16">
        <f>VLOOKUP($A239,'Medical Examinations'!$A$2:$O$2336,2,FALSE())</f>
        <v>41.25</v>
      </c>
      <c r="D239" s="16">
        <f>VLOOKUP($A239,'Medical Examinations'!$A$2:$O$2336,3,FALSE())</f>
        <v>5.19</v>
      </c>
      <c r="E239" s="1" t="str">
        <f>VLOOKUP($A239,'Medical Examinations'!$A$2:$O$2336,9,FALSE())</f>
        <v>No</v>
      </c>
      <c r="F239" s="1" t="str">
        <f>VLOOKUP($A239,'Medical Examinations'!$A$2:$O$2336,10,FALSE())</f>
        <v>No</v>
      </c>
      <c r="G239" s="1" t="str">
        <f>VLOOKUP($A239,'Medical Examinations'!$A$2:$O$2336,11,FALSE())</f>
        <v>No</v>
      </c>
      <c r="H239" s="1">
        <f>VLOOKUP($A239,'Medical Examinations'!$A$2:$O$2336,13,FALSE())</f>
        <v>0</v>
      </c>
      <c r="I239" s="1" t="str">
        <f>VLOOKUP($A239,'Medical Examinations'!$A$2:$O$2336,12,FALSE())</f>
        <v>Yes</v>
      </c>
      <c r="J239" s="1" t="str">
        <f>VLOOKUP($A239,'Medical Examinations'!$A$2:$O$2336,14,FALSE())</f>
        <v>Obesity</v>
      </c>
      <c r="K239" s="1" t="str">
        <f>VLOOKUP($A239,'Medical Examinations'!$A$2:$O$2336,15,FALSE())</f>
        <v>Normal</v>
      </c>
      <c r="L239" s="17">
        <f>VLOOKUP($A239,'Hospitalisation Details'!$A$2:$P$2344,15,FALSE())</f>
        <v>33140</v>
      </c>
      <c r="M239" s="18">
        <f>VLOOKUP($A239,'Hospitalisation Details'!$A$2:$P$2344,6,FALSE())</f>
        <v>34456.269999999997</v>
      </c>
      <c r="N239" s="1" t="str">
        <f>VLOOKUP($A239,'Hospitalisation Details'!$A$2:$P$2344,12,FALSE())</f>
        <v>tier - 1</v>
      </c>
      <c r="O239" s="1" t="str">
        <f>VLOOKUP($A239,'Hospitalisation Details'!$A$2:$P$2344,13,FALSE())</f>
        <v>tier - 2</v>
      </c>
      <c r="P239" s="1" t="str">
        <f>VLOOKUP($A239,'Hospitalisation Details'!$A$2:$P$2344,14,FALSE())</f>
        <v>R1011</v>
      </c>
      <c r="Q239" s="1">
        <f>VLOOKUP($A239,'Hospitalisation Details'!$A$2:$P$2344,16,FALSE())</f>
        <v>32</v>
      </c>
    </row>
    <row r="240" spans="1:17" x14ac:dyDescent="0.35">
      <c r="A240" s="1" t="str">
        <f>'Customer Names'!A240</f>
        <v>Id239</v>
      </c>
      <c r="B240" s="1" t="str">
        <f>VLOOKUP($A240,'Customer Names'!$A$2:$E$2336,4,FALSE())</f>
        <v>Brittany L.</v>
      </c>
      <c r="C240" s="16">
        <f>VLOOKUP($A240,'Medical Examinations'!$A$2:$O$2336,2,FALSE())</f>
        <v>33.11</v>
      </c>
      <c r="D240" s="16">
        <f>VLOOKUP($A240,'Medical Examinations'!$A$2:$O$2336,3,FALSE())</f>
        <v>4.12</v>
      </c>
      <c r="E240" s="1" t="str">
        <f>VLOOKUP($A240,'Medical Examinations'!$A$2:$O$2336,9,FALSE())</f>
        <v>No</v>
      </c>
      <c r="F240" s="1" t="str">
        <f>VLOOKUP($A240,'Medical Examinations'!$A$2:$O$2336,10,FALSE())</f>
        <v>No</v>
      </c>
      <c r="G240" s="1" t="str">
        <f>VLOOKUP($A240,'Medical Examinations'!$A$2:$O$2336,11,FALSE())</f>
        <v>Yes</v>
      </c>
      <c r="H240" s="1">
        <f>VLOOKUP($A240,'Medical Examinations'!$A$2:$O$2336,13,FALSE())</f>
        <v>1</v>
      </c>
      <c r="I240" s="1" t="str">
        <f>VLOOKUP($A240,'Medical Examinations'!$A$2:$O$2336,12,FALSE())</f>
        <v>Yes</v>
      </c>
      <c r="J240" s="1" t="str">
        <f>VLOOKUP($A240,'Medical Examinations'!$A$2:$O$2336,14,FALSE())</f>
        <v>Obesity</v>
      </c>
      <c r="K240" s="1" t="str">
        <f>VLOOKUP($A240,'Medical Examinations'!$A$2:$O$2336,15,FALSE())</f>
        <v>Normal</v>
      </c>
      <c r="L240" s="17">
        <f>VLOOKUP($A240,'Hospitalisation Details'!$A$2:$P$2344,15,FALSE())</f>
        <v>37899</v>
      </c>
      <c r="M240" s="18">
        <f>VLOOKUP($A240,'Hospitalisation Details'!$A$2:$P$2344,6,FALSE())</f>
        <v>34439.86</v>
      </c>
      <c r="N240" s="1" t="str">
        <f>VLOOKUP($A240,'Hospitalisation Details'!$A$2:$P$2344,12,FALSE())</f>
        <v>tier - 2</v>
      </c>
      <c r="O240" s="1" t="str">
        <f>VLOOKUP($A240,'Hospitalisation Details'!$A$2:$P$2344,13,FALSE())</f>
        <v>tier - 1</v>
      </c>
      <c r="P240" s="1" t="str">
        <f>VLOOKUP($A240,'Hospitalisation Details'!$A$2:$P$2344,14,FALSE())</f>
        <v>R1013</v>
      </c>
      <c r="Q240" s="1">
        <f>VLOOKUP($A240,'Hospitalisation Details'!$A$2:$P$2344,16,FALSE())</f>
        <v>19</v>
      </c>
    </row>
    <row r="241" spans="1:17" x14ac:dyDescent="0.35">
      <c r="A241" s="1" t="str">
        <f>'Customer Names'!A241</f>
        <v>Id240</v>
      </c>
      <c r="B241" s="1" t="str">
        <f>VLOOKUP($A241,'Customer Names'!$A$2:$E$2336,4,FALSE())</f>
        <v>Cassie J.</v>
      </c>
      <c r="C241" s="16">
        <f>VLOOKUP($A241,'Medical Examinations'!$A$2:$O$2336,2,FALSE())</f>
        <v>36.159999999999997</v>
      </c>
      <c r="D241" s="16">
        <f>VLOOKUP($A241,'Medical Examinations'!$A$2:$O$2336,3,FALSE())</f>
        <v>5.0999999999999996</v>
      </c>
      <c r="E241" s="1" t="str">
        <f>VLOOKUP($A241,'Medical Examinations'!$A$2:$O$2336,9,FALSE())</f>
        <v>No</v>
      </c>
      <c r="F241" s="1" t="str">
        <f>VLOOKUP($A241,'Medical Examinations'!$A$2:$O$2336,10,FALSE())</f>
        <v>No</v>
      </c>
      <c r="G241" s="1" t="str">
        <f>VLOOKUP($A241,'Medical Examinations'!$A$2:$O$2336,11,FALSE())</f>
        <v>No</v>
      </c>
      <c r="H241" s="1">
        <f>VLOOKUP($A241,'Medical Examinations'!$A$2:$O$2336,13,FALSE())</f>
        <v>1</v>
      </c>
      <c r="I241" s="1" t="str">
        <f>VLOOKUP($A241,'Medical Examinations'!$A$2:$O$2336,12,FALSE())</f>
        <v>Yes</v>
      </c>
      <c r="J241" s="1" t="str">
        <f>VLOOKUP($A241,'Medical Examinations'!$A$2:$O$2336,14,FALSE())</f>
        <v>Obesity</v>
      </c>
      <c r="K241" s="1" t="str">
        <f>VLOOKUP($A241,'Medical Examinations'!$A$2:$O$2336,15,FALSE())</f>
        <v>Normal</v>
      </c>
      <c r="L241" s="17">
        <f>VLOOKUP($A241,'Hospitalisation Details'!$A$2:$P$2344,15,FALSE())</f>
        <v>30956</v>
      </c>
      <c r="M241" s="18">
        <f>VLOOKUP($A241,'Hospitalisation Details'!$A$2:$P$2344,6,FALSE())</f>
        <v>34402.22</v>
      </c>
      <c r="N241" s="1" t="str">
        <f>VLOOKUP($A241,'Hospitalisation Details'!$A$2:$P$2344,12,FALSE())</f>
        <v>tier - 2</v>
      </c>
      <c r="O241" s="1" t="str">
        <f>VLOOKUP($A241,'Hospitalisation Details'!$A$2:$P$2344,13,FALSE())</f>
        <v>tier - 3</v>
      </c>
      <c r="P241" s="1" t="str">
        <f>VLOOKUP($A241,'Hospitalisation Details'!$A$2:$P$2344,14,FALSE())</f>
        <v>R1011</v>
      </c>
      <c r="Q241" s="1">
        <f>VLOOKUP($A241,'Hospitalisation Details'!$A$2:$P$2344,16,FALSE())</f>
        <v>38</v>
      </c>
    </row>
    <row r="242" spans="1:17" x14ac:dyDescent="0.35">
      <c r="A242" s="1" t="str">
        <f>'Customer Names'!A242</f>
        <v>Id241</v>
      </c>
      <c r="B242" s="1" t="str">
        <f>VLOOKUP($A242,'Customer Names'!$A$2:$E$2336,4,FALSE())</f>
        <v>Peter W</v>
      </c>
      <c r="C242" s="16">
        <f>VLOOKUP($A242,'Medical Examinations'!$A$2:$O$2336,2,FALSE())</f>
        <v>33.72</v>
      </c>
      <c r="D242" s="16">
        <f>VLOOKUP($A242,'Medical Examinations'!$A$2:$O$2336,3,FALSE())</f>
        <v>6.21</v>
      </c>
      <c r="E242" s="1" t="str">
        <f>VLOOKUP($A242,'Medical Examinations'!$A$2:$O$2336,9,FALSE())</f>
        <v>Yes</v>
      </c>
      <c r="F242" s="1" t="str">
        <f>VLOOKUP($A242,'Medical Examinations'!$A$2:$O$2336,10,FALSE())</f>
        <v>No</v>
      </c>
      <c r="G242" s="1" t="str">
        <f>VLOOKUP($A242,'Medical Examinations'!$A$2:$O$2336,11,FALSE())</f>
        <v>Yes</v>
      </c>
      <c r="H242" s="1">
        <f>VLOOKUP($A242,'Medical Examinations'!$A$2:$O$2336,13,FALSE())</f>
        <v>1</v>
      </c>
      <c r="I242" s="1" t="str">
        <f>VLOOKUP($A242,'Medical Examinations'!$A$2:$O$2336,12,FALSE())</f>
        <v>Yes</v>
      </c>
      <c r="J242" s="1" t="str">
        <f>VLOOKUP($A242,'Medical Examinations'!$A$2:$O$2336,14,FALSE())</f>
        <v>Obesity</v>
      </c>
      <c r="K242" s="1" t="str">
        <f>VLOOKUP($A242,'Medical Examinations'!$A$2:$O$2336,15,FALSE())</f>
        <v>Prediabetes</v>
      </c>
      <c r="L242" s="17">
        <f>VLOOKUP($A242,'Hospitalisation Details'!$A$2:$P$2344,15,FALSE())</f>
        <v>30591</v>
      </c>
      <c r="M242" s="18">
        <f>VLOOKUP($A242,'Hospitalisation Details'!$A$2:$P$2344,6,FALSE())</f>
        <v>34307.22</v>
      </c>
      <c r="N242" s="1" t="str">
        <f>VLOOKUP($A242,'Hospitalisation Details'!$A$2:$P$2344,12,FALSE())</f>
        <v>tier - 2</v>
      </c>
      <c r="O242" s="1" t="str">
        <f>VLOOKUP($A242,'Hospitalisation Details'!$A$2:$P$2344,13,FALSE())</f>
        <v>tier - 2</v>
      </c>
      <c r="P242" s="1" t="str">
        <f>VLOOKUP($A242,'Hospitalisation Details'!$A$2:$P$2344,14,FALSE())</f>
        <v>R1012</v>
      </c>
      <c r="Q242" s="1">
        <f>VLOOKUP($A242,'Hospitalisation Details'!$A$2:$P$2344,16,FALSE())</f>
        <v>39</v>
      </c>
    </row>
    <row r="243" spans="1:17" x14ac:dyDescent="0.35">
      <c r="A243" s="1" t="str">
        <f>'Customer Names'!A243</f>
        <v>Id242</v>
      </c>
      <c r="B243" s="1" t="str">
        <f>VLOOKUP($A243,'Customer Names'!$A$2:$E$2336,4,FALSE())</f>
        <v>Douglas</v>
      </c>
      <c r="C243" s="16">
        <f>VLOOKUP($A243,'Medical Examinations'!$A$2:$O$2336,2,FALSE())</f>
        <v>37.74</v>
      </c>
      <c r="D243" s="16">
        <f>VLOOKUP($A243,'Medical Examinations'!$A$2:$O$2336,3,FALSE())</f>
        <v>9.5299999999999994</v>
      </c>
      <c r="E243" s="1" t="str">
        <f>VLOOKUP($A243,'Medical Examinations'!$A$2:$O$2336,9,FALSE())</f>
        <v>Yes</v>
      </c>
      <c r="F243" s="1" t="str">
        <f>VLOOKUP($A243,'Medical Examinations'!$A$2:$O$2336,10,FALSE())</f>
        <v>No</v>
      </c>
      <c r="G243" s="1" t="str">
        <f>VLOOKUP($A243,'Medical Examinations'!$A$2:$O$2336,11,FALSE())</f>
        <v>No</v>
      </c>
      <c r="H243" s="1">
        <f>VLOOKUP($A243,'Medical Examinations'!$A$2:$O$2336,13,FALSE())</f>
        <v>1</v>
      </c>
      <c r="I243" s="1" t="str">
        <f>VLOOKUP($A243,'Medical Examinations'!$A$2:$O$2336,12,FALSE())</f>
        <v>Yes</v>
      </c>
      <c r="J243" s="1" t="str">
        <f>VLOOKUP($A243,'Medical Examinations'!$A$2:$O$2336,14,FALSE())</f>
        <v>Obesity</v>
      </c>
      <c r="K243" s="1" t="str">
        <f>VLOOKUP($A243,'Medical Examinations'!$A$2:$O$2336,15,FALSE())</f>
        <v>Diabetes</v>
      </c>
      <c r="L243" s="17">
        <f>VLOOKUP($A243,'Hospitalisation Details'!$A$2:$P$2344,15,FALSE())</f>
        <v>31696</v>
      </c>
      <c r="M243" s="18">
        <f>VLOOKUP($A243,'Hospitalisation Details'!$A$2:$P$2344,6,FALSE())</f>
        <v>34293.120000000003</v>
      </c>
      <c r="N243" s="1" t="str">
        <f>VLOOKUP($A243,'Hospitalisation Details'!$A$2:$P$2344,12,FALSE())</f>
        <v>tier - 1</v>
      </c>
      <c r="O243" s="1" t="str">
        <f>VLOOKUP($A243,'Hospitalisation Details'!$A$2:$P$2344,13,FALSE())</f>
        <v>tier - 2</v>
      </c>
      <c r="P243" s="1" t="str">
        <f>VLOOKUP($A243,'Hospitalisation Details'!$A$2:$P$2344,14,FALSE())</f>
        <v>R1011</v>
      </c>
      <c r="Q243" s="1">
        <f>VLOOKUP($A243,'Hospitalisation Details'!$A$2:$P$2344,16,FALSE())</f>
        <v>36</v>
      </c>
    </row>
    <row r="244" spans="1:17" x14ac:dyDescent="0.35">
      <c r="A244" s="1" t="str">
        <f>'Customer Names'!A244</f>
        <v>Id243</v>
      </c>
      <c r="B244" s="1" t="str">
        <f>VLOOKUP($A244,'Customer Names'!$A$2:$E$2336,4,FALSE())</f>
        <v>Dan</v>
      </c>
      <c r="C244" s="16">
        <f>VLOOKUP($A244,'Medical Examinations'!$A$2:$O$2336,2,FALSE())</f>
        <v>48.75</v>
      </c>
      <c r="D244" s="16">
        <f>VLOOKUP($A244,'Medical Examinations'!$A$2:$O$2336,3,FALSE())</f>
        <v>4.6399999999999997</v>
      </c>
      <c r="E244" s="1" t="str">
        <f>VLOOKUP($A244,'Medical Examinations'!$A$2:$O$2336,9,FALSE())</f>
        <v>Yes</v>
      </c>
      <c r="F244" s="1" t="str">
        <f>VLOOKUP($A244,'Medical Examinations'!$A$2:$O$2336,10,FALSE())</f>
        <v>No</v>
      </c>
      <c r="G244" s="1" t="str">
        <f>VLOOKUP($A244,'Medical Examinations'!$A$2:$O$2336,11,FALSE())</f>
        <v>No</v>
      </c>
      <c r="H244" s="1">
        <f>VLOOKUP($A244,'Medical Examinations'!$A$2:$O$2336,13,FALSE())</f>
        <v>1</v>
      </c>
      <c r="I244" s="1" t="str">
        <f>VLOOKUP($A244,'Medical Examinations'!$A$2:$O$2336,12,FALSE())</f>
        <v>Yes</v>
      </c>
      <c r="J244" s="1" t="str">
        <f>VLOOKUP($A244,'Medical Examinations'!$A$2:$O$2336,14,FALSE())</f>
        <v>Obesity</v>
      </c>
      <c r="K244" s="1" t="str">
        <f>VLOOKUP($A244,'Medical Examinations'!$A$2:$O$2336,15,FALSE())</f>
        <v>Normal</v>
      </c>
      <c r="L244" s="17">
        <f>VLOOKUP($A244,'Hospitalisation Details'!$A$2:$P$2344,15,FALSE())</f>
        <v>35002</v>
      </c>
      <c r="M244" s="18">
        <f>VLOOKUP($A244,'Hospitalisation Details'!$A$2:$P$2344,6,FALSE())</f>
        <v>34289.43</v>
      </c>
      <c r="N244" s="1" t="str">
        <f>VLOOKUP($A244,'Hospitalisation Details'!$A$2:$P$2344,12,FALSE())</f>
        <v>tier - 1</v>
      </c>
      <c r="O244" s="1" t="str">
        <f>VLOOKUP($A244,'Hospitalisation Details'!$A$2:$P$2344,13,FALSE())</f>
        <v>tier - 1</v>
      </c>
      <c r="P244" s="1" t="str">
        <f>VLOOKUP($A244,'Hospitalisation Details'!$A$2:$P$2344,14,FALSE())</f>
        <v>R1011</v>
      </c>
      <c r="Q244" s="1">
        <f>VLOOKUP($A244,'Hospitalisation Details'!$A$2:$P$2344,16,FALSE())</f>
        <v>27</v>
      </c>
    </row>
    <row r="245" spans="1:17" x14ac:dyDescent="0.35">
      <c r="A245" s="1" t="str">
        <f>'Customer Names'!A245</f>
        <v>Id244</v>
      </c>
      <c r="B245" s="1" t="str">
        <f>VLOOKUP($A245,'Customer Names'!$A$2:$E$2336,4,FALSE())</f>
        <v>Dan M.</v>
      </c>
      <c r="C245" s="16">
        <f>VLOOKUP($A245,'Medical Examinations'!$A$2:$O$2336,2,FALSE())</f>
        <v>31.065000000000001</v>
      </c>
      <c r="D245" s="16">
        <f>VLOOKUP($A245,'Medical Examinations'!$A$2:$O$2336,3,FALSE())</f>
        <v>5.05</v>
      </c>
      <c r="E245" s="1" t="str">
        <f>VLOOKUP($A245,'Medical Examinations'!$A$2:$O$2336,9,FALSE())</f>
        <v>No</v>
      </c>
      <c r="F245" s="1" t="str">
        <f>VLOOKUP($A245,'Medical Examinations'!$A$2:$O$2336,10,FALSE())</f>
        <v>No</v>
      </c>
      <c r="G245" s="1" t="str">
        <f>VLOOKUP($A245,'Medical Examinations'!$A$2:$O$2336,11,FALSE())</f>
        <v>No</v>
      </c>
      <c r="H245" s="1">
        <f>VLOOKUP($A245,'Medical Examinations'!$A$2:$O$2336,13,FALSE())</f>
        <v>1</v>
      </c>
      <c r="I245" s="1" t="str">
        <f>VLOOKUP($A245,'Medical Examinations'!$A$2:$O$2336,12,FALSE())</f>
        <v>Yes</v>
      </c>
      <c r="J245" s="1" t="str">
        <f>VLOOKUP($A245,'Medical Examinations'!$A$2:$O$2336,14,FALSE())</f>
        <v>Obesity</v>
      </c>
      <c r="K245" s="1" t="str">
        <f>VLOOKUP($A245,'Medical Examinations'!$A$2:$O$2336,15,FALSE())</f>
        <v>Normal</v>
      </c>
      <c r="L245" s="17">
        <f>VLOOKUP($A245,'Hospitalisation Details'!$A$2:$P$2344,15,FALSE())</f>
        <v>35957</v>
      </c>
      <c r="M245" s="18">
        <f>VLOOKUP($A245,'Hospitalisation Details'!$A$2:$P$2344,6,FALSE())</f>
        <v>34254.050000000003</v>
      </c>
      <c r="N245" s="1" t="str">
        <f>VLOOKUP($A245,'Hospitalisation Details'!$A$2:$P$2344,12,FALSE())</f>
        <v>tier - 1</v>
      </c>
      <c r="O245" s="1" t="str">
        <f>VLOOKUP($A245,'Hospitalisation Details'!$A$2:$P$2344,13,FALSE())</f>
        <v>tier - 3</v>
      </c>
      <c r="P245" s="1" t="str">
        <f>VLOOKUP($A245,'Hospitalisation Details'!$A$2:$P$2344,14,FALSE())</f>
        <v>R1019</v>
      </c>
      <c r="Q245" s="1">
        <f>VLOOKUP($A245,'Hospitalisation Details'!$A$2:$P$2344,16,FALSE())</f>
        <v>24</v>
      </c>
    </row>
    <row r="246" spans="1:17" x14ac:dyDescent="0.35">
      <c r="A246" s="1" t="str">
        <f>'Customer Names'!A246</f>
        <v>Id245</v>
      </c>
      <c r="B246" s="1" t="str">
        <f>VLOOKUP($A246,'Customer Names'!$A$2:$E$2336,4,FALSE())</f>
        <v>Eric L.</v>
      </c>
      <c r="C246" s="16">
        <f>VLOOKUP($A246,'Medical Examinations'!$A$2:$O$2336,2,FALSE())</f>
        <v>23.55</v>
      </c>
      <c r="D246" s="16">
        <f>VLOOKUP($A246,'Medical Examinations'!$A$2:$O$2336,3,FALSE())</f>
        <v>10.38</v>
      </c>
      <c r="E246" s="1" t="str">
        <f>VLOOKUP($A246,'Medical Examinations'!$A$2:$O$2336,9,FALSE())</f>
        <v>No</v>
      </c>
      <c r="F246" s="1" t="str">
        <f>VLOOKUP($A246,'Medical Examinations'!$A$2:$O$2336,10,FALSE())</f>
        <v>No</v>
      </c>
      <c r="G246" s="1" t="str">
        <f>VLOOKUP($A246,'Medical Examinations'!$A$2:$O$2336,11,FALSE())</f>
        <v>No</v>
      </c>
      <c r="H246" s="1">
        <f>VLOOKUP($A246,'Medical Examinations'!$A$2:$O$2336,13,FALSE())</f>
        <v>0</v>
      </c>
      <c r="I246" s="1" t="str">
        <f>VLOOKUP($A246,'Medical Examinations'!$A$2:$O$2336,12,FALSE())</f>
        <v>Yes</v>
      </c>
      <c r="J246" s="1" t="str">
        <f>VLOOKUP($A246,'Medical Examinations'!$A$2:$O$2336,14,FALSE())</f>
        <v>Normal Weight</v>
      </c>
      <c r="K246" s="1" t="str">
        <f>VLOOKUP($A246,'Medical Examinations'!$A$2:$O$2336,15,FALSE())</f>
        <v>Diabetes</v>
      </c>
      <c r="L246" s="17">
        <f>VLOOKUP($A246,'Hospitalisation Details'!$A$2:$P$2344,15,FALSE())</f>
        <v>22832</v>
      </c>
      <c r="M246" s="18">
        <f>VLOOKUP($A246,'Hospitalisation Details'!$A$2:$P$2344,6,FALSE())</f>
        <v>34218.019999999997</v>
      </c>
      <c r="N246" s="1" t="str">
        <f>VLOOKUP($A246,'Hospitalisation Details'!$A$2:$P$2344,12,FALSE())</f>
        <v>tier - 1</v>
      </c>
      <c r="O246" s="1" t="str">
        <f>VLOOKUP($A246,'Hospitalisation Details'!$A$2:$P$2344,13,FALSE())</f>
        <v>tier - 1</v>
      </c>
      <c r="P246" s="1" t="str">
        <f>VLOOKUP($A246,'Hospitalisation Details'!$A$2:$P$2344,14,FALSE())</f>
        <v>R1011</v>
      </c>
      <c r="Q246" s="1">
        <f>VLOOKUP($A246,'Hospitalisation Details'!$A$2:$P$2344,16,FALSE())</f>
        <v>60</v>
      </c>
    </row>
    <row r="247" spans="1:17" x14ac:dyDescent="0.35">
      <c r="A247" s="1" t="str">
        <f>'Customer Names'!A247</f>
        <v>Id246</v>
      </c>
      <c r="B247" s="1" t="str">
        <f>VLOOKUP($A247,'Customer Names'!$A$2:$E$2336,4,FALSE())</f>
        <v>Les J</v>
      </c>
      <c r="C247" s="16">
        <f>VLOOKUP($A247,'Medical Examinations'!$A$2:$O$2336,2,FALSE())</f>
        <v>30.18</v>
      </c>
      <c r="D247" s="16">
        <f>VLOOKUP($A247,'Medical Examinations'!$A$2:$O$2336,3,FALSE())</f>
        <v>8.31</v>
      </c>
      <c r="E247" s="1" t="str">
        <f>VLOOKUP($A247,'Medical Examinations'!$A$2:$O$2336,9,FALSE())</f>
        <v>Yes</v>
      </c>
      <c r="F247" s="1" t="str">
        <f>VLOOKUP($A247,'Medical Examinations'!$A$2:$O$2336,10,FALSE())</f>
        <v>No</v>
      </c>
      <c r="G247" s="1" t="str">
        <f>VLOOKUP($A247,'Medical Examinations'!$A$2:$O$2336,11,FALSE())</f>
        <v>No</v>
      </c>
      <c r="H247" s="1">
        <f>VLOOKUP($A247,'Medical Examinations'!$A$2:$O$2336,13,FALSE())</f>
        <v>1</v>
      </c>
      <c r="I247" s="1" t="str">
        <f>VLOOKUP($A247,'Medical Examinations'!$A$2:$O$2336,12,FALSE())</f>
        <v>Yes</v>
      </c>
      <c r="J247" s="1" t="str">
        <f>VLOOKUP($A247,'Medical Examinations'!$A$2:$O$2336,14,FALSE())</f>
        <v>Obesity</v>
      </c>
      <c r="K247" s="1" t="str">
        <f>VLOOKUP($A247,'Medical Examinations'!$A$2:$O$2336,15,FALSE())</f>
        <v>Diabetes</v>
      </c>
      <c r="L247" s="17">
        <f>VLOOKUP($A247,'Hospitalisation Details'!$A$2:$P$2344,15,FALSE())</f>
        <v>27596</v>
      </c>
      <c r="M247" s="18">
        <f>VLOOKUP($A247,'Hospitalisation Details'!$A$2:$P$2344,6,FALSE())</f>
        <v>34210.33</v>
      </c>
      <c r="N247" s="1" t="str">
        <f>VLOOKUP($A247,'Hospitalisation Details'!$A$2:$P$2344,12,FALSE())</f>
        <v>tier - 2</v>
      </c>
      <c r="O247" s="1" t="str">
        <f>VLOOKUP($A247,'Hospitalisation Details'!$A$2:$P$2344,13,FALSE())</f>
        <v>tier - 1</v>
      </c>
      <c r="P247" s="1" t="str">
        <f>VLOOKUP($A247,'Hospitalisation Details'!$A$2:$P$2344,14,FALSE())</f>
        <v>R1012</v>
      </c>
      <c r="Q247" s="1">
        <f>VLOOKUP($A247,'Hospitalisation Details'!$A$2:$P$2344,16,FALSE())</f>
        <v>47</v>
      </c>
    </row>
    <row r="248" spans="1:17" x14ac:dyDescent="0.35">
      <c r="A248" s="1" t="str">
        <f>'Customer Names'!A248</f>
        <v>Id247</v>
      </c>
      <c r="B248" s="1" t="str">
        <f>VLOOKUP($A248,'Customer Names'!$A$2:$E$2336,4,FALSE())</f>
        <v>Stephanie</v>
      </c>
      <c r="C248" s="16">
        <f>VLOOKUP($A248,'Medical Examinations'!$A$2:$O$2336,2,FALSE())</f>
        <v>29.94</v>
      </c>
      <c r="D248" s="16">
        <f>VLOOKUP($A248,'Medical Examinations'!$A$2:$O$2336,3,FALSE())</f>
        <v>7.59</v>
      </c>
      <c r="E248" s="1" t="str">
        <f>VLOOKUP($A248,'Medical Examinations'!$A$2:$O$2336,9,FALSE())</f>
        <v>No</v>
      </c>
      <c r="F248" s="1" t="str">
        <f>VLOOKUP($A248,'Medical Examinations'!$A$2:$O$2336,10,FALSE())</f>
        <v>No</v>
      </c>
      <c r="G248" s="1" t="str">
        <f>VLOOKUP($A248,'Medical Examinations'!$A$2:$O$2336,11,FALSE())</f>
        <v>No</v>
      </c>
      <c r="H248" s="1">
        <f>VLOOKUP($A248,'Medical Examinations'!$A$2:$O$2336,13,FALSE())</f>
        <v>0</v>
      </c>
      <c r="I248" s="1" t="str">
        <f>VLOOKUP($A248,'Medical Examinations'!$A$2:$O$2336,12,FALSE())</f>
        <v>Yes</v>
      </c>
      <c r="J248" s="1" t="str">
        <f>VLOOKUP($A248,'Medical Examinations'!$A$2:$O$2336,14,FALSE())</f>
        <v>Overweight</v>
      </c>
      <c r="K248" s="1" t="str">
        <f>VLOOKUP($A248,'Medical Examinations'!$A$2:$O$2336,15,FALSE())</f>
        <v>Diabetes</v>
      </c>
      <c r="L248" s="17">
        <f>VLOOKUP($A248,'Hospitalisation Details'!$A$2:$P$2344,15,FALSE())</f>
        <v>26170</v>
      </c>
      <c r="M248" s="18">
        <f>VLOOKUP($A248,'Hospitalisation Details'!$A$2:$P$2344,6,FALSE())</f>
        <v>34205.07</v>
      </c>
      <c r="N248" s="1" t="str">
        <f>VLOOKUP($A248,'Hospitalisation Details'!$A$2:$P$2344,12,FALSE())</f>
        <v>tier - 2</v>
      </c>
      <c r="O248" s="1" t="str">
        <f>VLOOKUP($A248,'Hospitalisation Details'!$A$2:$P$2344,13,FALSE())</f>
        <v>tier - 2</v>
      </c>
      <c r="P248" s="1" t="str">
        <f>VLOOKUP($A248,'Hospitalisation Details'!$A$2:$P$2344,14,FALSE())</f>
        <v>R1011</v>
      </c>
      <c r="Q248" s="1">
        <f>VLOOKUP($A248,'Hospitalisation Details'!$A$2:$P$2344,16,FALSE())</f>
        <v>51</v>
      </c>
    </row>
    <row r="249" spans="1:17" x14ac:dyDescent="0.35">
      <c r="A249" s="1" t="str">
        <f>'Customer Names'!A249</f>
        <v>Id248</v>
      </c>
      <c r="B249" s="1" t="str">
        <f>VLOOKUP($A249,'Customer Names'!$A$2:$E$2336,4,FALSE())</f>
        <v>Melissa Y</v>
      </c>
      <c r="C249" s="16">
        <f>VLOOKUP($A249,'Medical Examinations'!$A$2:$O$2336,2,FALSE())</f>
        <v>31.4</v>
      </c>
      <c r="D249" s="16">
        <f>VLOOKUP($A249,'Medical Examinations'!$A$2:$O$2336,3,FALSE())</f>
        <v>5.49</v>
      </c>
      <c r="E249" s="1" t="str">
        <f>VLOOKUP($A249,'Medical Examinations'!$A$2:$O$2336,9,FALSE())</f>
        <v>No</v>
      </c>
      <c r="F249" s="1" t="str">
        <f>VLOOKUP($A249,'Medical Examinations'!$A$2:$O$2336,10,FALSE())</f>
        <v>No</v>
      </c>
      <c r="G249" s="1" t="str">
        <f>VLOOKUP($A249,'Medical Examinations'!$A$2:$O$2336,11,FALSE())</f>
        <v>No</v>
      </c>
      <c r="H249" s="1">
        <f>VLOOKUP($A249,'Medical Examinations'!$A$2:$O$2336,13,FALSE())</f>
        <v>0</v>
      </c>
      <c r="I249" s="1" t="str">
        <f>VLOOKUP($A249,'Medical Examinations'!$A$2:$O$2336,12,FALSE())</f>
        <v>Yes</v>
      </c>
      <c r="J249" s="1" t="str">
        <f>VLOOKUP($A249,'Medical Examinations'!$A$2:$O$2336,14,FALSE())</f>
        <v>Obesity</v>
      </c>
      <c r="K249" s="1" t="str">
        <f>VLOOKUP($A249,'Medical Examinations'!$A$2:$O$2336,15,FALSE())</f>
        <v>Normal</v>
      </c>
      <c r="L249" s="17">
        <f>VLOOKUP($A249,'Hospitalisation Details'!$A$2:$P$2344,15,FALSE())</f>
        <v>36470</v>
      </c>
      <c r="M249" s="18">
        <f>VLOOKUP($A249,'Hospitalisation Details'!$A$2:$P$2344,6,FALSE())</f>
        <v>34166.269999999997</v>
      </c>
      <c r="N249" s="1" t="str">
        <f>VLOOKUP($A249,'Hospitalisation Details'!$A$2:$P$2344,12,FALSE())</f>
        <v>tier - 2</v>
      </c>
      <c r="O249" s="1" t="str">
        <f>VLOOKUP($A249,'Hospitalisation Details'!$A$2:$P$2344,13,FALSE())</f>
        <v>tier - 3</v>
      </c>
      <c r="P249" s="1" t="str">
        <f>VLOOKUP($A249,'Hospitalisation Details'!$A$2:$P$2344,14,FALSE())</f>
        <v>R1011</v>
      </c>
      <c r="Q249" s="1">
        <f>VLOOKUP($A249,'Hospitalisation Details'!$A$2:$P$2344,16,FALSE())</f>
        <v>23</v>
      </c>
    </row>
    <row r="250" spans="1:17" x14ac:dyDescent="0.35">
      <c r="A250" s="1" t="str">
        <f>'Customer Names'!A250</f>
        <v>Id249</v>
      </c>
      <c r="B250" s="1" t="str">
        <f>VLOOKUP($A250,'Customer Names'!$A$2:$E$2336,4,FALSE())</f>
        <v>Ashley</v>
      </c>
      <c r="C250" s="16">
        <f>VLOOKUP($A250,'Medical Examinations'!$A$2:$O$2336,2,FALSE())</f>
        <v>53.06</v>
      </c>
      <c r="D250" s="16">
        <f>VLOOKUP($A250,'Medical Examinations'!$A$2:$O$2336,3,FALSE())</f>
        <v>11.68</v>
      </c>
      <c r="E250" s="1" t="str">
        <f>VLOOKUP($A250,'Medical Examinations'!$A$2:$O$2336,9,FALSE())</f>
        <v>No</v>
      </c>
      <c r="F250" s="1" t="str">
        <f>VLOOKUP($A250,'Medical Examinations'!$A$2:$O$2336,10,FALSE())</f>
        <v>No</v>
      </c>
      <c r="G250" s="1" t="str">
        <f>VLOOKUP($A250,'Medical Examinations'!$A$2:$O$2336,11,FALSE())</f>
        <v>No</v>
      </c>
      <c r="H250" s="1">
        <f>VLOOKUP($A250,'Medical Examinations'!$A$2:$O$2336,13,FALSE())</f>
        <v>0</v>
      </c>
      <c r="I250" s="1" t="str">
        <f>VLOOKUP($A250,'Medical Examinations'!$A$2:$O$2336,12,FALSE())</f>
        <v>Yes</v>
      </c>
      <c r="J250" s="1" t="str">
        <f>VLOOKUP($A250,'Medical Examinations'!$A$2:$O$2336,14,FALSE())</f>
        <v>Obesity</v>
      </c>
      <c r="K250" s="1" t="str">
        <f>VLOOKUP($A250,'Medical Examinations'!$A$2:$O$2336,15,FALSE())</f>
        <v>Diabetes</v>
      </c>
      <c r="L250" s="17">
        <f>VLOOKUP($A250,'Hospitalisation Details'!$A$2:$P$2344,15,FALSE())</f>
        <v>37616</v>
      </c>
      <c r="M250" s="18">
        <f>VLOOKUP($A250,'Hospitalisation Details'!$A$2:$P$2344,6,FALSE())</f>
        <v>34084.68</v>
      </c>
      <c r="N250" s="1" t="str">
        <f>VLOOKUP($A250,'Hospitalisation Details'!$A$2:$P$2344,12,FALSE())</f>
        <v>tier - 2</v>
      </c>
      <c r="O250" s="1" t="str">
        <f>VLOOKUP($A250,'Hospitalisation Details'!$A$2:$P$2344,13,FALSE())</f>
        <v>tier - 3</v>
      </c>
      <c r="P250" s="1" t="str">
        <f>VLOOKUP($A250,'Hospitalisation Details'!$A$2:$P$2344,14,FALSE())</f>
        <v>R1011</v>
      </c>
      <c r="Q250" s="1">
        <f>VLOOKUP($A250,'Hospitalisation Details'!$A$2:$P$2344,16,FALSE())</f>
        <v>20</v>
      </c>
    </row>
    <row r="251" spans="1:17" x14ac:dyDescent="0.35">
      <c r="A251" s="1" t="str">
        <f>'Customer Names'!A251</f>
        <v>Id250</v>
      </c>
      <c r="B251" s="1" t="str">
        <f>VLOOKUP($A251,'Customer Names'!$A$2:$E$2336,4,FALSE())</f>
        <v>Stephanie M.</v>
      </c>
      <c r="C251" s="16">
        <f>VLOOKUP($A251,'Medical Examinations'!$A$2:$O$2336,2,FALSE())</f>
        <v>30.25</v>
      </c>
      <c r="D251" s="16">
        <f>VLOOKUP($A251,'Medical Examinations'!$A$2:$O$2336,3,FALSE())</f>
        <v>4.1900000000000004</v>
      </c>
      <c r="E251" s="1" t="str">
        <f>VLOOKUP($A251,'Medical Examinations'!$A$2:$O$2336,9,FALSE())</f>
        <v>No</v>
      </c>
      <c r="F251" s="1" t="str">
        <f>VLOOKUP($A251,'Medical Examinations'!$A$2:$O$2336,10,FALSE())</f>
        <v>No</v>
      </c>
      <c r="G251" s="1" t="str">
        <f>VLOOKUP($A251,'Medical Examinations'!$A$2:$O$2336,11,FALSE())</f>
        <v>No</v>
      </c>
      <c r="H251" s="1">
        <f>VLOOKUP($A251,'Medical Examinations'!$A$2:$O$2336,13,FALSE())</f>
        <v>2</v>
      </c>
      <c r="I251" s="1" t="str">
        <f>VLOOKUP($A251,'Medical Examinations'!$A$2:$O$2336,12,FALSE())</f>
        <v>Yes</v>
      </c>
      <c r="J251" s="1" t="str">
        <f>VLOOKUP($A251,'Medical Examinations'!$A$2:$O$2336,14,FALSE())</f>
        <v>Obesity</v>
      </c>
      <c r="K251" s="1" t="str">
        <f>VLOOKUP($A251,'Medical Examinations'!$A$2:$O$2336,15,FALSE())</f>
        <v>Normal</v>
      </c>
      <c r="L251" s="17">
        <f>VLOOKUP($A251,'Hospitalisation Details'!$A$2:$P$2344,15,FALSE())</f>
        <v>26506</v>
      </c>
      <c r="M251" s="18">
        <f>VLOOKUP($A251,'Hospitalisation Details'!$A$2:$P$2344,6,FALSE())</f>
        <v>34053.360000000001</v>
      </c>
      <c r="N251" s="1" t="str">
        <f>VLOOKUP($A251,'Hospitalisation Details'!$A$2:$P$2344,12,FALSE())</f>
        <v>tier - 2</v>
      </c>
      <c r="O251" s="1" t="str">
        <f>VLOOKUP($A251,'Hospitalisation Details'!$A$2:$P$2344,13,FALSE())</f>
        <v>tier - 2</v>
      </c>
      <c r="P251" s="1" t="str">
        <f>VLOOKUP($A251,'Hospitalisation Details'!$A$2:$P$2344,14,FALSE())</f>
        <v>R1011</v>
      </c>
      <c r="Q251" s="1">
        <f>VLOOKUP($A251,'Hospitalisation Details'!$A$2:$P$2344,16,FALSE())</f>
        <v>50</v>
      </c>
    </row>
    <row r="252" spans="1:17" x14ac:dyDescent="0.35">
      <c r="A252" s="1" t="str">
        <f>'Customer Names'!A252</f>
        <v>Id251</v>
      </c>
      <c r="B252" s="1" t="str">
        <f>VLOOKUP($A252,'Customer Names'!$A$2:$E$2336,4,FALSE())</f>
        <v>Kylie</v>
      </c>
      <c r="C252" s="16">
        <f>VLOOKUP($A252,'Medical Examinations'!$A$2:$O$2336,2,FALSE())</f>
        <v>46.68</v>
      </c>
      <c r="D252" s="16">
        <f>VLOOKUP($A252,'Medical Examinations'!$A$2:$O$2336,3,FALSE())</f>
        <v>4.01</v>
      </c>
      <c r="E252" s="1" t="str">
        <f>VLOOKUP($A252,'Medical Examinations'!$A$2:$O$2336,9,FALSE())</f>
        <v>No</v>
      </c>
      <c r="F252" s="1" t="str">
        <f>VLOOKUP($A252,'Medical Examinations'!$A$2:$O$2336,10,FALSE())</f>
        <v>No</v>
      </c>
      <c r="G252" s="1" t="str">
        <f>VLOOKUP($A252,'Medical Examinations'!$A$2:$O$2336,11,FALSE())</f>
        <v>No</v>
      </c>
      <c r="H252" s="1">
        <f>VLOOKUP($A252,'Medical Examinations'!$A$2:$O$2336,13,FALSE())</f>
        <v>0</v>
      </c>
      <c r="I252" s="1" t="str">
        <f>VLOOKUP($A252,'Medical Examinations'!$A$2:$O$2336,12,FALSE())</f>
        <v>Yes</v>
      </c>
      <c r="J252" s="1" t="str">
        <f>VLOOKUP($A252,'Medical Examinations'!$A$2:$O$2336,14,FALSE())</f>
        <v>Obesity</v>
      </c>
      <c r="K252" s="1" t="str">
        <f>VLOOKUP($A252,'Medical Examinations'!$A$2:$O$2336,15,FALSE())</f>
        <v>Normal</v>
      </c>
      <c r="L252" s="17">
        <f>VLOOKUP($A252,'Hospitalisation Details'!$A$2:$P$2344,15,FALSE())</f>
        <v>34602</v>
      </c>
      <c r="M252" s="18">
        <f>VLOOKUP($A252,'Hospitalisation Details'!$A$2:$P$2344,6,FALSE())</f>
        <v>33975.47</v>
      </c>
      <c r="N252" s="1" t="str">
        <f>VLOOKUP($A252,'Hospitalisation Details'!$A$2:$P$2344,12,FALSE())</f>
        <v>tier - 2</v>
      </c>
      <c r="O252" s="1" t="str">
        <f>VLOOKUP($A252,'Hospitalisation Details'!$A$2:$P$2344,13,FALSE())</f>
        <v>tier - 2</v>
      </c>
      <c r="P252" s="1" t="str">
        <f>VLOOKUP($A252,'Hospitalisation Details'!$A$2:$P$2344,14,FALSE())</f>
        <v>R1011</v>
      </c>
      <c r="Q252" s="1">
        <f>VLOOKUP($A252,'Hospitalisation Details'!$A$2:$P$2344,16,FALSE())</f>
        <v>28</v>
      </c>
    </row>
    <row r="253" spans="1:17" x14ac:dyDescent="0.35">
      <c r="A253" s="1" t="str">
        <f>'Customer Names'!A253</f>
        <v>Id252</v>
      </c>
      <c r="B253" s="1" t="str">
        <f>VLOOKUP($A253,'Customer Names'!$A$2:$E$2336,4,FALSE())</f>
        <v>Kelly</v>
      </c>
      <c r="C253" s="16">
        <f>VLOOKUP($A253,'Medical Examinations'!$A$2:$O$2336,2,FALSE())</f>
        <v>30.4</v>
      </c>
      <c r="D253" s="16">
        <f>VLOOKUP($A253,'Medical Examinations'!$A$2:$O$2336,3,FALSE())</f>
        <v>5.91</v>
      </c>
      <c r="E253" s="1" t="str">
        <f>VLOOKUP($A253,'Medical Examinations'!$A$2:$O$2336,9,FALSE())</f>
        <v>No</v>
      </c>
      <c r="F253" s="1" t="str">
        <f>VLOOKUP($A253,'Medical Examinations'!$A$2:$O$2336,10,FALSE())</f>
        <v>Yes</v>
      </c>
      <c r="G253" s="1" t="str">
        <f>VLOOKUP($A253,'Medical Examinations'!$A$2:$O$2336,11,FALSE())</f>
        <v>No</v>
      </c>
      <c r="H253" s="1">
        <f>VLOOKUP($A253,'Medical Examinations'!$A$2:$O$2336,13,FALSE())</f>
        <v>2</v>
      </c>
      <c r="I253" s="1" t="str">
        <f>VLOOKUP($A253,'Medical Examinations'!$A$2:$O$2336,12,FALSE())</f>
        <v>Yes</v>
      </c>
      <c r="J253" s="1" t="str">
        <f>VLOOKUP($A253,'Medical Examinations'!$A$2:$O$2336,14,FALSE())</f>
        <v>Obesity</v>
      </c>
      <c r="K253" s="1" t="str">
        <f>VLOOKUP($A253,'Medical Examinations'!$A$2:$O$2336,15,FALSE())</f>
        <v>Prediabetes</v>
      </c>
      <c r="L253" s="17">
        <f>VLOOKUP($A253,'Hospitalisation Details'!$A$2:$P$2344,15,FALSE())</f>
        <v>36887</v>
      </c>
      <c r="M253" s="18">
        <f>VLOOKUP($A253,'Hospitalisation Details'!$A$2:$P$2344,6,FALSE())</f>
        <v>33907.550000000003</v>
      </c>
      <c r="N253" s="1" t="str">
        <f>VLOOKUP($A253,'Hospitalisation Details'!$A$2:$P$2344,12,FALSE())</f>
        <v>tier - 2</v>
      </c>
      <c r="O253" s="1" t="str">
        <f>VLOOKUP($A253,'Hospitalisation Details'!$A$2:$P$2344,13,FALSE())</f>
        <v>tier - 2</v>
      </c>
      <c r="P253" s="1" t="str">
        <f>VLOOKUP($A253,'Hospitalisation Details'!$A$2:$P$2344,14,FALSE())</f>
        <v>R1012</v>
      </c>
      <c r="Q253" s="1">
        <f>VLOOKUP($A253,'Hospitalisation Details'!$A$2:$P$2344,16,FALSE())</f>
        <v>22</v>
      </c>
    </row>
    <row r="254" spans="1:17" x14ac:dyDescent="0.35">
      <c r="A254" s="1" t="str">
        <f>'Customer Names'!A254</f>
        <v>Id253</v>
      </c>
      <c r="B254" s="1" t="str">
        <f>VLOOKUP($A254,'Customer Names'!$A$2:$E$2336,4,FALSE())</f>
        <v>Carrie</v>
      </c>
      <c r="C254" s="16">
        <f>VLOOKUP($A254,'Medical Examinations'!$A$2:$O$2336,2,FALSE())</f>
        <v>30.2</v>
      </c>
      <c r="D254" s="16">
        <f>VLOOKUP($A254,'Medical Examinations'!$A$2:$O$2336,3,FALSE())</f>
        <v>4.47</v>
      </c>
      <c r="E254" s="1" t="str">
        <f>VLOOKUP($A254,'Medical Examinations'!$A$2:$O$2336,9,FALSE())</f>
        <v>Yes</v>
      </c>
      <c r="F254" s="1" t="str">
        <f>VLOOKUP($A254,'Medical Examinations'!$A$2:$O$2336,10,FALSE())</f>
        <v>No</v>
      </c>
      <c r="G254" s="1" t="str">
        <f>VLOOKUP($A254,'Medical Examinations'!$A$2:$O$2336,11,FALSE())</f>
        <v>Yes</v>
      </c>
      <c r="H254" s="1">
        <f>VLOOKUP($A254,'Medical Examinations'!$A$2:$O$2336,13,FALSE())</f>
        <v>1</v>
      </c>
      <c r="I254" s="1" t="str">
        <f>VLOOKUP($A254,'Medical Examinations'!$A$2:$O$2336,12,FALSE())</f>
        <v>Yes</v>
      </c>
      <c r="J254" s="1" t="str">
        <f>VLOOKUP($A254,'Medical Examinations'!$A$2:$O$2336,14,FALSE())</f>
        <v>Obesity</v>
      </c>
      <c r="K254" s="1" t="str">
        <f>VLOOKUP($A254,'Medical Examinations'!$A$2:$O$2336,15,FALSE())</f>
        <v>Normal</v>
      </c>
      <c r="L254" s="17">
        <f>VLOOKUP($A254,'Hospitalisation Details'!$A$2:$P$2344,15,FALSE())</f>
        <v>35651</v>
      </c>
      <c r="M254" s="18">
        <f>VLOOKUP($A254,'Hospitalisation Details'!$A$2:$P$2344,6,FALSE())</f>
        <v>33900.65</v>
      </c>
      <c r="N254" s="1" t="str">
        <f>VLOOKUP($A254,'Hospitalisation Details'!$A$2:$P$2344,12,FALSE())</f>
        <v>tier - 2</v>
      </c>
      <c r="O254" s="1" t="str">
        <f>VLOOKUP($A254,'Hospitalisation Details'!$A$2:$P$2344,13,FALSE())</f>
        <v>tier - 3</v>
      </c>
      <c r="P254" s="1" t="str">
        <f>VLOOKUP($A254,'Hospitalisation Details'!$A$2:$P$2344,14,FALSE())</f>
        <v>R1011</v>
      </c>
      <c r="Q254" s="1">
        <f>VLOOKUP($A254,'Hospitalisation Details'!$A$2:$P$2344,16,FALSE())</f>
        <v>25</v>
      </c>
    </row>
    <row r="255" spans="1:17" x14ac:dyDescent="0.35">
      <c r="A255" s="1" t="str">
        <f>'Customer Names'!A255</f>
        <v>Id254</v>
      </c>
      <c r="B255" s="1" t="str">
        <f>VLOOKUP($A255,'Customer Names'!$A$2:$E$2336,4,FALSE())</f>
        <v>Alex</v>
      </c>
      <c r="C255" s="16">
        <f>VLOOKUP($A255,'Medical Examinations'!$A$2:$O$2336,2,FALSE())</f>
        <v>51.18</v>
      </c>
      <c r="D255" s="16">
        <f>VLOOKUP($A255,'Medical Examinations'!$A$2:$O$2336,3,FALSE())</f>
        <v>4.5599999999999996</v>
      </c>
      <c r="E255" s="1" t="str">
        <f>VLOOKUP($A255,'Medical Examinations'!$A$2:$O$2336,9,FALSE())</f>
        <v>Yes</v>
      </c>
      <c r="F255" s="1" t="str">
        <f>VLOOKUP($A255,'Medical Examinations'!$A$2:$O$2336,10,FALSE())</f>
        <v>Yes</v>
      </c>
      <c r="G255" s="1" t="str">
        <f>VLOOKUP($A255,'Medical Examinations'!$A$2:$O$2336,11,FALSE())</f>
        <v>No</v>
      </c>
      <c r="H255" s="1">
        <f>VLOOKUP($A255,'Medical Examinations'!$A$2:$O$2336,13,FALSE())</f>
        <v>2</v>
      </c>
      <c r="I255" s="1" t="str">
        <f>VLOOKUP($A255,'Medical Examinations'!$A$2:$O$2336,12,FALSE())</f>
        <v>Yes</v>
      </c>
      <c r="J255" s="1" t="str">
        <f>VLOOKUP($A255,'Medical Examinations'!$A$2:$O$2336,14,FALSE())</f>
        <v>Obesity</v>
      </c>
      <c r="K255" s="1" t="str">
        <f>VLOOKUP($A255,'Medical Examinations'!$A$2:$O$2336,15,FALSE())</f>
        <v>Normal</v>
      </c>
      <c r="L255" s="17">
        <f>VLOOKUP($A255,'Hospitalisation Details'!$A$2:$P$2344,15,FALSE())</f>
        <v>36825</v>
      </c>
      <c r="M255" s="18">
        <f>VLOOKUP($A255,'Hospitalisation Details'!$A$2:$P$2344,6,FALSE())</f>
        <v>33829.39</v>
      </c>
      <c r="N255" s="1" t="str">
        <f>VLOOKUP($A255,'Hospitalisation Details'!$A$2:$P$2344,12,FALSE())</f>
        <v>tier - 2</v>
      </c>
      <c r="O255" s="1" t="str">
        <f>VLOOKUP($A255,'Hospitalisation Details'!$A$2:$P$2344,13,FALSE())</f>
        <v>tier - 3</v>
      </c>
      <c r="P255" s="1" t="str">
        <f>VLOOKUP($A255,'Hospitalisation Details'!$A$2:$P$2344,14,FALSE())</f>
        <v>R1011</v>
      </c>
      <c r="Q255" s="1">
        <f>VLOOKUP($A255,'Hospitalisation Details'!$A$2:$P$2344,16,FALSE())</f>
        <v>22</v>
      </c>
    </row>
    <row r="256" spans="1:17" x14ac:dyDescent="0.35">
      <c r="A256" s="1" t="str">
        <f>'Customer Names'!A256</f>
        <v>Id255</v>
      </c>
      <c r="B256" s="1" t="str">
        <f>VLOOKUP($A256,'Customer Names'!$A$2:$E$2336,4,FALSE())</f>
        <v>Zach S</v>
      </c>
      <c r="C256" s="16">
        <f>VLOOKUP($A256,'Medical Examinations'!$A$2:$O$2336,2,FALSE())</f>
        <v>22.18</v>
      </c>
      <c r="D256" s="16">
        <f>VLOOKUP($A256,'Medical Examinations'!$A$2:$O$2336,3,FALSE())</f>
        <v>9.9</v>
      </c>
      <c r="E256" s="1" t="str">
        <f>VLOOKUP($A256,'Medical Examinations'!$A$2:$O$2336,9,FALSE())</f>
        <v>No</v>
      </c>
      <c r="F256" s="1" t="str">
        <f>VLOOKUP($A256,'Medical Examinations'!$A$2:$O$2336,10,FALSE())</f>
        <v>No</v>
      </c>
      <c r="G256" s="1" t="str">
        <f>VLOOKUP($A256,'Medical Examinations'!$A$2:$O$2336,11,FALSE())</f>
        <v>No</v>
      </c>
      <c r="H256" s="1">
        <f>VLOOKUP($A256,'Medical Examinations'!$A$2:$O$2336,13,FALSE())</f>
        <v>0</v>
      </c>
      <c r="I256" s="1" t="str">
        <f>VLOOKUP($A256,'Medical Examinations'!$A$2:$O$2336,12,FALSE())</f>
        <v>Yes</v>
      </c>
      <c r="J256" s="1" t="str">
        <f>VLOOKUP($A256,'Medical Examinations'!$A$2:$O$2336,14,FALSE())</f>
        <v>Normal Weight</v>
      </c>
      <c r="K256" s="1" t="str">
        <f>VLOOKUP($A256,'Medical Examinations'!$A$2:$O$2336,15,FALSE())</f>
        <v>Diabetes</v>
      </c>
      <c r="L256" s="17">
        <f>VLOOKUP($A256,'Hospitalisation Details'!$A$2:$P$2344,15,FALSE())</f>
        <v>22991</v>
      </c>
      <c r="M256" s="18">
        <f>VLOOKUP($A256,'Hospitalisation Details'!$A$2:$P$2344,6,FALSE())</f>
        <v>33753.32</v>
      </c>
      <c r="N256" s="1" t="str">
        <f>VLOOKUP($A256,'Hospitalisation Details'!$A$2:$P$2344,12,FALSE())</f>
        <v>tier - 1</v>
      </c>
      <c r="O256" s="1" t="str">
        <f>VLOOKUP($A256,'Hospitalisation Details'!$A$2:$P$2344,13,FALSE())</f>
        <v>tier - 3</v>
      </c>
      <c r="P256" s="1" t="str">
        <f>VLOOKUP($A256,'Hospitalisation Details'!$A$2:$P$2344,14,FALSE())</f>
        <v>R1011</v>
      </c>
      <c r="Q256" s="1">
        <f>VLOOKUP($A256,'Hospitalisation Details'!$A$2:$P$2344,16,FALSE())</f>
        <v>60</v>
      </c>
    </row>
    <row r="257" spans="1:17" x14ac:dyDescent="0.35">
      <c r="A257" s="1" t="str">
        <f>'Customer Names'!A257</f>
        <v>Id256</v>
      </c>
      <c r="B257" s="1" t="str">
        <f>VLOOKUP($A257,'Customer Names'!$A$2:$E$2336,4,FALSE())</f>
        <v>Alan</v>
      </c>
      <c r="C257" s="16">
        <f>VLOOKUP($A257,'Medical Examinations'!$A$2:$O$2336,2,FALSE())</f>
        <v>31.92</v>
      </c>
      <c r="D257" s="16">
        <f>VLOOKUP($A257,'Medical Examinations'!$A$2:$O$2336,3,FALSE())</f>
        <v>5.1100000000000003</v>
      </c>
      <c r="E257" s="1" t="str">
        <f>VLOOKUP($A257,'Medical Examinations'!$A$2:$O$2336,9,FALSE())</f>
        <v>No</v>
      </c>
      <c r="F257" s="1" t="str">
        <f>VLOOKUP($A257,'Medical Examinations'!$A$2:$O$2336,10,FALSE())</f>
        <v>No</v>
      </c>
      <c r="G257" s="1" t="str">
        <f>VLOOKUP($A257,'Medical Examinations'!$A$2:$O$2336,11,FALSE())</f>
        <v>Yes</v>
      </c>
      <c r="H257" s="1">
        <f>VLOOKUP($A257,'Medical Examinations'!$A$2:$O$2336,13,FALSE())</f>
        <v>1</v>
      </c>
      <c r="I257" s="1" t="str">
        <f>VLOOKUP($A257,'Medical Examinations'!$A$2:$O$2336,12,FALSE())</f>
        <v>Yes</v>
      </c>
      <c r="J257" s="1" t="str">
        <f>VLOOKUP($A257,'Medical Examinations'!$A$2:$O$2336,14,FALSE())</f>
        <v>Obesity</v>
      </c>
      <c r="K257" s="1" t="str">
        <f>VLOOKUP($A257,'Medical Examinations'!$A$2:$O$2336,15,FALSE())</f>
        <v>Normal</v>
      </c>
      <c r="L257" s="17">
        <f>VLOOKUP($A257,'Hospitalisation Details'!$A$2:$P$2344,15,FALSE())</f>
        <v>37876</v>
      </c>
      <c r="M257" s="18">
        <f>VLOOKUP($A257,'Hospitalisation Details'!$A$2:$P$2344,6,FALSE())</f>
        <v>33750.29</v>
      </c>
      <c r="N257" s="1" t="str">
        <f>VLOOKUP($A257,'Hospitalisation Details'!$A$2:$P$2344,12,FALSE())</f>
        <v>tier - 1</v>
      </c>
      <c r="O257" s="1" t="str">
        <f>VLOOKUP($A257,'Hospitalisation Details'!$A$2:$P$2344,13,FALSE())</f>
        <v>tier - 3</v>
      </c>
      <c r="P257" s="1" t="str">
        <f>VLOOKUP($A257,'Hospitalisation Details'!$A$2:$P$2344,14,FALSE())</f>
        <v>R1012</v>
      </c>
      <c r="Q257" s="1">
        <f>VLOOKUP($A257,'Hospitalisation Details'!$A$2:$P$2344,16,FALSE())</f>
        <v>19</v>
      </c>
    </row>
    <row r="258" spans="1:17" x14ac:dyDescent="0.35">
      <c r="A258" s="1" t="str">
        <f>'Customer Names'!A258</f>
        <v>Id257</v>
      </c>
      <c r="B258" s="1" t="str">
        <f>VLOOKUP($A258,'Customer Names'!$A$2:$E$2336,4,FALSE())</f>
        <v>Nate</v>
      </c>
      <c r="C258" s="16">
        <f>VLOOKUP($A258,'Medical Examinations'!$A$2:$O$2336,2,FALSE())</f>
        <v>31.73</v>
      </c>
      <c r="D258" s="16">
        <f>VLOOKUP($A258,'Medical Examinations'!$A$2:$O$2336,3,FALSE())</f>
        <v>5.73</v>
      </c>
      <c r="E258" s="1" t="str">
        <f>VLOOKUP($A258,'Medical Examinations'!$A$2:$O$2336,9,FALSE())</f>
        <v>No</v>
      </c>
      <c r="F258" s="1" t="str">
        <f>VLOOKUP($A258,'Medical Examinations'!$A$2:$O$2336,10,FALSE())</f>
        <v>Yes</v>
      </c>
      <c r="G258" s="1" t="str">
        <f>VLOOKUP($A258,'Medical Examinations'!$A$2:$O$2336,11,FALSE())</f>
        <v>No</v>
      </c>
      <c r="H258" s="1">
        <f>VLOOKUP($A258,'Medical Examinations'!$A$2:$O$2336,13,FALSE())</f>
        <v>1</v>
      </c>
      <c r="I258" s="1" t="str">
        <f>VLOOKUP($A258,'Medical Examinations'!$A$2:$O$2336,12,FALSE())</f>
        <v>Yes</v>
      </c>
      <c r="J258" s="1" t="str">
        <f>VLOOKUP($A258,'Medical Examinations'!$A$2:$O$2336,14,FALSE())</f>
        <v>Obesity</v>
      </c>
      <c r="K258" s="1" t="str">
        <f>VLOOKUP($A258,'Medical Examinations'!$A$2:$O$2336,15,FALSE())</f>
        <v>Prediabetes</v>
      </c>
      <c r="L258" s="17">
        <f>VLOOKUP($A258,'Hospitalisation Details'!$A$2:$P$2344,15,FALSE())</f>
        <v>38292</v>
      </c>
      <c r="M258" s="18">
        <f>VLOOKUP($A258,'Hospitalisation Details'!$A$2:$P$2344,6,FALSE())</f>
        <v>33732.69</v>
      </c>
      <c r="N258" s="1" t="str">
        <f>VLOOKUP($A258,'Hospitalisation Details'!$A$2:$P$2344,12,FALSE())</f>
        <v>tier - 1</v>
      </c>
      <c r="O258" s="1" t="str">
        <f>VLOOKUP($A258,'Hospitalisation Details'!$A$2:$P$2344,13,FALSE())</f>
        <v>tier - 1</v>
      </c>
      <c r="P258" s="1" t="str">
        <f>VLOOKUP($A258,'Hospitalisation Details'!$A$2:$P$2344,14,FALSE())</f>
        <v>R1017</v>
      </c>
      <c r="Q258" s="1">
        <f>VLOOKUP($A258,'Hospitalisation Details'!$A$2:$P$2344,16,FALSE())</f>
        <v>18</v>
      </c>
    </row>
    <row r="259" spans="1:17" x14ac:dyDescent="0.35">
      <c r="A259" s="1" t="str">
        <f>'Customer Names'!A259</f>
        <v>Id258</v>
      </c>
      <c r="B259" s="1" t="str">
        <f>VLOOKUP($A259,'Customer Names'!$A$2:$E$2336,4,FALSE())</f>
        <v>Jesse G.</v>
      </c>
      <c r="C259" s="16">
        <f>VLOOKUP($A259,'Medical Examinations'!$A$2:$O$2336,2,FALSE())</f>
        <v>45.52</v>
      </c>
      <c r="D259" s="16">
        <f>VLOOKUP($A259,'Medical Examinations'!$A$2:$O$2336,3,FALSE())</f>
        <v>6.04</v>
      </c>
      <c r="E259" s="1" t="str">
        <f>VLOOKUP($A259,'Medical Examinations'!$A$2:$O$2336,9,FALSE())</f>
        <v>No</v>
      </c>
      <c r="F259" s="1" t="str">
        <f>VLOOKUP($A259,'Medical Examinations'!$A$2:$O$2336,10,FALSE())</f>
        <v>No</v>
      </c>
      <c r="G259" s="1" t="str">
        <f>VLOOKUP($A259,'Medical Examinations'!$A$2:$O$2336,11,FALSE())</f>
        <v>Yes</v>
      </c>
      <c r="H259" s="1">
        <f>VLOOKUP($A259,'Medical Examinations'!$A$2:$O$2336,13,FALSE())</f>
        <v>1</v>
      </c>
      <c r="I259" s="1" t="str">
        <f>VLOOKUP($A259,'Medical Examinations'!$A$2:$O$2336,12,FALSE())</f>
        <v>Yes</v>
      </c>
      <c r="J259" s="1" t="str">
        <f>VLOOKUP($A259,'Medical Examinations'!$A$2:$O$2336,14,FALSE())</f>
        <v>Obesity</v>
      </c>
      <c r="K259" s="1" t="str">
        <f>VLOOKUP($A259,'Medical Examinations'!$A$2:$O$2336,15,FALSE())</f>
        <v>Prediabetes</v>
      </c>
      <c r="L259" s="17">
        <f>VLOOKUP($A259,'Hospitalisation Details'!$A$2:$P$2344,15,FALSE())</f>
        <v>34301</v>
      </c>
      <c r="M259" s="18">
        <f>VLOOKUP($A259,'Hospitalisation Details'!$A$2:$P$2344,6,FALSE())</f>
        <v>33707.550000000003</v>
      </c>
      <c r="N259" s="1" t="str">
        <f>VLOOKUP($A259,'Hospitalisation Details'!$A$2:$P$2344,12,FALSE())</f>
        <v>tier - 2</v>
      </c>
      <c r="O259" s="1" t="str">
        <f>VLOOKUP($A259,'Hospitalisation Details'!$A$2:$P$2344,13,FALSE())</f>
        <v>tier - 2</v>
      </c>
      <c r="P259" s="1" t="str">
        <f>VLOOKUP($A259,'Hospitalisation Details'!$A$2:$P$2344,14,FALSE())</f>
        <v>R1011</v>
      </c>
      <c r="Q259" s="1">
        <f>VLOOKUP($A259,'Hospitalisation Details'!$A$2:$P$2344,16,FALSE())</f>
        <v>29</v>
      </c>
    </row>
    <row r="260" spans="1:17" x14ac:dyDescent="0.35">
      <c r="A260" s="1" t="str">
        <f>'Customer Names'!A260</f>
        <v>Id259</v>
      </c>
      <c r="B260" s="1" t="str">
        <f>VLOOKUP($A260,'Customer Names'!$A$2:$E$2336,4,FALSE())</f>
        <v>Jason</v>
      </c>
      <c r="C260" s="16">
        <f>VLOOKUP($A260,'Medical Examinations'!$A$2:$O$2336,2,FALSE())</f>
        <v>52.81</v>
      </c>
      <c r="D260" s="16">
        <f>VLOOKUP($A260,'Medical Examinations'!$A$2:$O$2336,3,FALSE())</f>
        <v>5.19</v>
      </c>
      <c r="E260" s="1" t="str">
        <f>VLOOKUP($A260,'Medical Examinations'!$A$2:$O$2336,9,FALSE())</f>
        <v>No</v>
      </c>
      <c r="F260" s="1" t="str">
        <f>VLOOKUP($A260,'Medical Examinations'!$A$2:$O$2336,10,FALSE())</f>
        <v>No</v>
      </c>
      <c r="G260" s="1" t="str">
        <f>VLOOKUP($A260,'Medical Examinations'!$A$2:$O$2336,11,FALSE())</f>
        <v>Yes</v>
      </c>
      <c r="H260" s="1">
        <f>VLOOKUP($A260,'Medical Examinations'!$A$2:$O$2336,13,FALSE())</f>
        <v>1</v>
      </c>
      <c r="I260" s="1" t="str">
        <f>VLOOKUP($A260,'Medical Examinations'!$A$2:$O$2336,12,FALSE())</f>
        <v>Yes</v>
      </c>
      <c r="J260" s="1" t="str">
        <f>VLOOKUP($A260,'Medical Examinations'!$A$2:$O$2336,14,FALSE())</f>
        <v>Obesity</v>
      </c>
      <c r="K260" s="1" t="str">
        <f>VLOOKUP($A260,'Medical Examinations'!$A$2:$O$2336,15,FALSE())</f>
        <v>Normal</v>
      </c>
      <c r="L260" s="17">
        <f>VLOOKUP($A260,'Hospitalisation Details'!$A$2:$P$2344,15,FALSE())</f>
        <v>37873</v>
      </c>
      <c r="M260" s="18">
        <f>VLOOKUP($A260,'Hospitalisation Details'!$A$2:$P$2344,6,FALSE())</f>
        <v>33611.71</v>
      </c>
      <c r="N260" s="1" t="str">
        <f>VLOOKUP($A260,'Hospitalisation Details'!$A$2:$P$2344,12,FALSE())</f>
        <v>tier - 1</v>
      </c>
      <c r="O260" s="1" t="str">
        <f>VLOOKUP($A260,'Hospitalisation Details'!$A$2:$P$2344,13,FALSE())</f>
        <v>tier - 2</v>
      </c>
      <c r="P260" s="1" t="str">
        <f>VLOOKUP($A260,'Hospitalisation Details'!$A$2:$P$2344,14,FALSE())</f>
        <v>R1011</v>
      </c>
      <c r="Q260" s="1">
        <f>VLOOKUP($A260,'Hospitalisation Details'!$A$2:$P$2344,16,FALSE())</f>
        <v>19</v>
      </c>
    </row>
    <row r="261" spans="1:17" x14ac:dyDescent="0.35">
      <c r="A261" s="1" t="str">
        <f>'Customer Names'!A261</f>
        <v>Id260</v>
      </c>
      <c r="B261" s="1" t="str">
        <f>VLOOKUP($A261,'Customer Names'!$A$2:$E$2336,4,FALSE())</f>
        <v>Megan A.</v>
      </c>
      <c r="C261" s="16">
        <f>VLOOKUP($A261,'Medical Examinations'!$A$2:$O$2336,2,FALSE())</f>
        <v>33.58</v>
      </c>
      <c r="D261" s="16">
        <f>VLOOKUP($A261,'Medical Examinations'!$A$2:$O$2336,3,FALSE())</f>
        <v>5.56</v>
      </c>
      <c r="E261" s="1" t="str">
        <f>VLOOKUP($A261,'Medical Examinations'!$A$2:$O$2336,9,FALSE())</f>
        <v>No</v>
      </c>
      <c r="F261" s="1" t="str">
        <f>VLOOKUP($A261,'Medical Examinations'!$A$2:$O$2336,10,FALSE())</f>
        <v>No</v>
      </c>
      <c r="G261" s="1" t="str">
        <f>VLOOKUP($A261,'Medical Examinations'!$A$2:$O$2336,11,FALSE())</f>
        <v>No</v>
      </c>
      <c r="H261" s="1">
        <f>VLOOKUP($A261,'Medical Examinations'!$A$2:$O$2336,13,FALSE())</f>
        <v>1</v>
      </c>
      <c r="I261" s="1" t="str">
        <f>VLOOKUP($A261,'Medical Examinations'!$A$2:$O$2336,12,FALSE())</f>
        <v>Yes</v>
      </c>
      <c r="J261" s="1" t="str">
        <f>VLOOKUP($A261,'Medical Examinations'!$A$2:$O$2336,14,FALSE())</f>
        <v>Obesity</v>
      </c>
      <c r="K261" s="1" t="str">
        <f>VLOOKUP($A261,'Medical Examinations'!$A$2:$O$2336,15,FALSE())</f>
        <v>Normal</v>
      </c>
      <c r="L261" s="17">
        <f>VLOOKUP($A261,'Hospitalisation Details'!$A$2:$P$2344,15,FALSE())</f>
        <v>30885</v>
      </c>
      <c r="M261" s="18">
        <f>VLOOKUP($A261,'Hospitalisation Details'!$A$2:$P$2344,6,FALSE())</f>
        <v>33527.1</v>
      </c>
      <c r="N261" s="1" t="str">
        <f>VLOOKUP($A261,'Hospitalisation Details'!$A$2:$P$2344,12,FALSE())</f>
        <v>tier - 2</v>
      </c>
      <c r="O261" s="1" t="str">
        <f>VLOOKUP($A261,'Hospitalisation Details'!$A$2:$P$2344,13,FALSE())</f>
        <v>tier - 3</v>
      </c>
      <c r="P261" s="1" t="str">
        <f>VLOOKUP($A261,'Hospitalisation Details'!$A$2:$P$2344,14,FALSE())</f>
        <v>R1011</v>
      </c>
      <c r="Q261" s="1">
        <f>VLOOKUP($A261,'Hospitalisation Details'!$A$2:$P$2344,16,FALSE())</f>
        <v>38</v>
      </c>
    </row>
    <row r="262" spans="1:17" x14ac:dyDescent="0.35">
      <c r="A262" s="1" t="str">
        <f>'Customer Names'!A262</f>
        <v>Id261</v>
      </c>
      <c r="B262" s="1" t="str">
        <f>VLOOKUP($A262,'Customer Names'!$A$2:$E$2336,4,FALSE())</f>
        <v>Luke M</v>
      </c>
      <c r="C262" s="16">
        <f>VLOOKUP($A262,'Medical Examinations'!$A$2:$O$2336,2,FALSE())</f>
        <v>30.684999999999999</v>
      </c>
      <c r="D262" s="16">
        <f>VLOOKUP($A262,'Medical Examinations'!$A$2:$O$2336,3,FALSE())</f>
        <v>8.23</v>
      </c>
      <c r="E262" s="1" t="str">
        <f>VLOOKUP($A262,'Medical Examinations'!$A$2:$O$2336,9,FALSE())</f>
        <v>No</v>
      </c>
      <c r="F262" s="1" t="str">
        <f>VLOOKUP($A262,'Medical Examinations'!$A$2:$O$2336,10,FALSE())</f>
        <v>No</v>
      </c>
      <c r="G262" s="1" t="str">
        <f>VLOOKUP($A262,'Medical Examinations'!$A$2:$O$2336,11,FALSE())</f>
        <v>No</v>
      </c>
      <c r="H262" s="1">
        <f>VLOOKUP($A262,'Medical Examinations'!$A$2:$O$2336,13,FALSE())</f>
        <v>0</v>
      </c>
      <c r="I262" s="1" t="str">
        <f>VLOOKUP($A262,'Medical Examinations'!$A$2:$O$2336,12,FALSE())</f>
        <v>Yes</v>
      </c>
      <c r="J262" s="1" t="str">
        <f>VLOOKUP($A262,'Medical Examinations'!$A$2:$O$2336,14,FALSE())</f>
        <v>Obesity</v>
      </c>
      <c r="K262" s="1" t="str">
        <f>VLOOKUP($A262,'Medical Examinations'!$A$2:$O$2336,15,FALSE())</f>
        <v>Diabetes</v>
      </c>
      <c r="L262" s="17">
        <f>VLOOKUP($A262,'Hospitalisation Details'!$A$2:$P$2344,15,FALSE())</f>
        <v>37493</v>
      </c>
      <c r="M262" s="18">
        <f>VLOOKUP($A262,'Hospitalisation Details'!$A$2:$P$2344,6,FALSE())</f>
        <v>33475.82</v>
      </c>
      <c r="N262" s="1" t="str">
        <f>VLOOKUP($A262,'Hospitalisation Details'!$A$2:$P$2344,12,FALSE())</f>
        <v>tier - 1</v>
      </c>
      <c r="O262" s="1" t="str">
        <f>VLOOKUP($A262,'Hospitalisation Details'!$A$2:$P$2344,13,FALSE())</f>
        <v>tier - 1</v>
      </c>
      <c r="P262" s="1" t="str">
        <f>VLOOKUP($A262,'Hospitalisation Details'!$A$2:$P$2344,14,FALSE())</f>
        <v>R1018</v>
      </c>
      <c r="Q262" s="1">
        <f>VLOOKUP($A262,'Hospitalisation Details'!$A$2:$P$2344,16,FALSE())</f>
        <v>20</v>
      </c>
    </row>
    <row r="263" spans="1:17" x14ac:dyDescent="0.35">
      <c r="A263" s="1" t="str">
        <f>'Customer Names'!A263</f>
        <v>Id262</v>
      </c>
      <c r="B263" s="1" t="str">
        <f>VLOOKUP($A263,'Customer Names'!$A$2:$E$2336,4,FALSE())</f>
        <v>Jacy D</v>
      </c>
      <c r="C263" s="16">
        <f>VLOOKUP($A263,'Medical Examinations'!$A$2:$O$2336,2,FALSE())</f>
        <v>37.524999999999999</v>
      </c>
      <c r="D263" s="16">
        <f>VLOOKUP($A263,'Medical Examinations'!$A$2:$O$2336,3,FALSE())</f>
        <v>9.0299999999999994</v>
      </c>
      <c r="E263" s="1" t="str">
        <f>VLOOKUP($A263,'Medical Examinations'!$A$2:$O$2336,9,FALSE())</f>
        <v>Yes</v>
      </c>
      <c r="F263" s="1" t="str">
        <f>VLOOKUP($A263,'Medical Examinations'!$A$2:$O$2336,10,FALSE())</f>
        <v>No</v>
      </c>
      <c r="G263" s="1" t="str">
        <f>VLOOKUP($A263,'Medical Examinations'!$A$2:$O$2336,11,FALSE())</f>
        <v>No</v>
      </c>
      <c r="H263" s="1">
        <f>VLOOKUP($A263,'Medical Examinations'!$A$2:$O$2336,13,FALSE())</f>
        <v>2</v>
      </c>
      <c r="I263" s="1" t="str">
        <f>VLOOKUP($A263,'Medical Examinations'!$A$2:$O$2336,12,FALSE())</f>
        <v>No</v>
      </c>
      <c r="J263" s="1" t="str">
        <f>VLOOKUP($A263,'Medical Examinations'!$A$2:$O$2336,14,FALSE())</f>
        <v>Obesity</v>
      </c>
      <c r="K263" s="1" t="str">
        <f>VLOOKUP($A263,'Medical Examinations'!$A$2:$O$2336,15,FALSE())</f>
        <v>Diabetes</v>
      </c>
      <c r="L263" s="17">
        <f>VLOOKUP($A263,'Hospitalisation Details'!$A$2:$P$2344,15,FALSE())</f>
        <v>25737</v>
      </c>
      <c r="M263" s="18">
        <f>VLOOKUP($A263,'Hospitalisation Details'!$A$2:$P$2344,6,FALSE())</f>
        <v>33471.97</v>
      </c>
      <c r="N263" s="1" t="str">
        <f>VLOOKUP($A263,'Hospitalisation Details'!$A$2:$P$2344,12,FALSE())</f>
        <v>tier - 2</v>
      </c>
      <c r="O263" s="1" t="str">
        <f>VLOOKUP($A263,'Hospitalisation Details'!$A$2:$P$2344,13,FALSE())</f>
        <v>tier - 2</v>
      </c>
      <c r="P263" s="1" t="str">
        <f>VLOOKUP($A263,'Hospitalisation Details'!$A$2:$P$2344,14,FALSE())</f>
        <v>R1012</v>
      </c>
      <c r="Q263" s="1">
        <f>VLOOKUP($A263,'Hospitalisation Details'!$A$2:$P$2344,16,FALSE())</f>
        <v>52</v>
      </c>
    </row>
    <row r="264" spans="1:17" x14ac:dyDescent="0.35">
      <c r="A264" s="1" t="str">
        <f>'Customer Names'!A264</f>
        <v>Id263</v>
      </c>
      <c r="B264" s="1" t="str">
        <f>VLOOKUP($A264,'Customer Names'!$A$2:$E$2336,4,FALSE())</f>
        <v>Simon G.</v>
      </c>
      <c r="C264" s="16">
        <f>VLOOKUP($A264,'Medical Examinations'!$A$2:$O$2336,2,FALSE())</f>
        <v>34.5</v>
      </c>
      <c r="D264" s="16">
        <f>VLOOKUP($A264,'Medical Examinations'!$A$2:$O$2336,3,FALSE())</f>
        <v>4.07</v>
      </c>
      <c r="E264" s="1" t="str">
        <f>VLOOKUP($A264,'Medical Examinations'!$A$2:$O$2336,9,FALSE())</f>
        <v>Yes</v>
      </c>
      <c r="F264" s="1" t="str">
        <f>VLOOKUP($A264,'Medical Examinations'!$A$2:$O$2336,10,FALSE())</f>
        <v>No</v>
      </c>
      <c r="G264" s="1" t="str">
        <f>VLOOKUP($A264,'Medical Examinations'!$A$2:$O$2336,11,FALSE())</f>
        <v>No</v>
      </c>
      <c r="H264" s="1">
        <f>VLOOKUP($A264,'Medical Examinations'!$A$2:$O$2336,13,FALSE())</f>
        <v>0</v>
      </c>
      <c r="I264" s="1" t="str">
        <f>VLOOKUP($A264,'Medical Examinations'!$A$2:$O$2336,12,FALSE())</f>
        <v>Yes</v>
      </c>
      <c r="J264" s="1" t="str">
        <f>VLOOKUP($A264,'Medical Examinations'!$A$2:$O$2336,14,FALSE())</f>
        <v>Obesity</v>
      </c>
      <c r="K264" s="1" t="str">
        <f>VLOOKUP($A264,'Medical Examinations'!$A$2:$O$2336,15,FALSE())</f>
        <v>Normal</v>
      </c>
      <c r="L264" s="17">
        <f>VLOOKUP($A264,'Hospitalisation Details'!$A$2:$P$2344,15,FALSE())</f>
        <v>31388</v>
      </c>
      <c r="M264" s="18">
        <f>VLOOKUP($A264,'Hospitalisation Details'!$A$2:$P$2344,6,FALSE())</f>
        <v>33450.99</v>
      </c>
      <c r="N264" s="1" t="str">
        <f>VLOOKUP($A264,'Hospitalisation Details'!$A$2:$P$2344,12,FALSE())</f>
        <v>tier - 2</v>
      </c>
      <c r="O264" s="1" t="str">
        <f>VLOOKUP($A264,'Hospitalisation Details'!$A$2:$P$2344,13,FALSE())</f>
        <v>tier - 2</v>
      </c>
      <c r="P264" s="1" t="str">
        <f>VLOOKUP($A264,'Hospitalisation Details'!$A$2:$P$2344,14,FALSE())</f>
        <v>R1011</v>
      </c>
      <c r="Q264" s="1">
        <f>VLOOKUP($A264,'Hospitalisation Details'!$A$2:$P$2344,16,FALSE())</f>
        <v>37</v>
      </c>
    </row>
    <row r="265" spans="1:17" x14ac:dyDescent="0.35">
      <c r="A265" s="1" t="str">
        <f>'Customer Names'!A265</f>
        <v>Id264</v>
      </c>
      <c r="B265" s="1" t="str">
        <f>VLOOKUP($A265,'Customer Names'!$A$2:$E$2336,4,FALSE())</f>
        <v>Ainsley E.</v>
      </c>
      <c r="C265" s="16">
        <f>VLOOKUP($A265,'Medical Examinations'!$A$2:$O$2336,2,FALSE())</f>
        <v>28.16</v>
      </c>
      <c r="D265" s="16">
        <f>VLOOKUP($A265,'Medical Examinations'!$A$2:$O$2336,3,FALSE())</f>
        <v>5.77</v>
      </c>
      <c r="E265" s="1" t="str">
        <f>VLOOKUP($A265,'Medical Examinations'!$A$2:$O$2336,9,FALSE())</f>
        <v>No</v>
      </c>
      <c r="F265" s="1" t="str">
        <f>VLOOKUP($A265,'Medical Examinations'!$A$2:$O$2336,10,FALSE())</f>
        <v>No</v>
      </c>
      <c r="G265" s="1" t="str">
        <f>VLOOKUP($A265,'Medical Examinations'!$A$2:$O$2336,11,FALSE())</f>
        <v>No</v>
      </c>
      <c r="H265" s="1">
        <f>VLOOKUP($A265,'Medical Examinations'!$A$2:$O$2336,13,FALSE())</f>
        <v>2</v>
      </c>
      <c r="I265" s="1" t="str">
        <f>VLOOKUP($A265,'Medical Examinations'!$A$2:$O$2336,12,FALSE())</f>
        <v>Yes</v>
      </c>
      <c r="J265" s="1" t="str">
        <f>VLOOKUP($A265,'Medical Examinations'!$A$2:$O$2336,14,FALSE())</f>
        <v>Overweight</v>
      </c>
      <c r="K265" s="1" t="str">
        <f>VLOOKUP($A265,'Medical Examinations'!$A$2:$O$2336,15,FALSE())</f>
        <v>Prediabetes</v>
      </c>
      <c r="L265" s="17">
        <f>VLOOKUP($A265,'Hospitalisation Details'!$A$2:$P$2344,15,FALSE())</f>
        <v>26547</v>
      </c>
      <c r="M265" s="18">
        <f>VLOOKUP($A265,'Hospitalisation Details'!$A$2:$P$2344,6,FALSE())</f>
        <v>33344.449999999997</v>
      </c>
      <c r="N265" s="1" t="str">
        <f>VLOOKUP($A265,'Hospitalisation Details'!$A$2:$P$2344,12,FALSE())</f>
        <v>tier - 2</v>
      </c>
      <c r="O265" s="1" t="str">
        <f>VLOOKUP($A265,'Hospitalisation Details'!$A$2:$P$2344,13,FALSE())</f>
        <v>tier - 3</v>
      </c>
      <c r="P265" s="1" t="str">
        <f>VLOOKUP($A265,'Hospitalisation Details'!$A$2:$P$2344,14,FALSE())</f>
        <v>R1011</v>
      </c>
      <c r="Q265" s="1">
        <f>VLOOKUP($A265,'Hospitalisation Details'!$A$2:$P$2344,16,FALSE())</f>
        <v>50</v>
      </c>
    </row>
    <row r="266" spans="1:17" x14ac:dyDescent="0.35">
      <c r="A266" s="1" t="str">
        <f>'Customer Names'!A266</f>
        <v>Id265</v>
      </c>
      <c r="B266" s="1" t="str">
        <f>VLOOKUP($A266,'Customer Names'!$A$2:$E$2336,4,FALSE())</f>
        <v>Erica A.</v>
      </c>
      <c r="C266" s="16">
        <f>VLOOKUP($A266,'Medical Examinations'!$A$2:$O$2336,2,FALSE())</f>
        <v>30.02</v>
      </c>
      <c r="D266" s="16">
        <f>VLOOKUP($A266,'Medical Examinations'!$A$2:$O$2336,3,FALSE())</f>
        <v>5.98</v>
      </c>
      <c r="E266" s="1" t="str">
        <f>VLOOKUP($A266,'Medical Examinations'!$A$2:$O$2336,9,FALSE())</f>
        <v>No</v>
      </c>
      <c r="F266" s="1" t="str">
        <f>VLOOKUP($A266,'Medical Examinations'!$A$2:$O$2336,10,FALSE())</f>
        <v>No</v>
      </c>
      <c r="G266" s="1" t="str">
        <f>VLOOKUP($A266,'Medical Examinations'!$A$2:$O$2336,11,FALSE())</f>
        <v>Yes</v>
      </c>
      <c r="H266" s="1">
        <f>VLOOKUP($A266,'Medical Examinations'!$A$2:$O$2336,13,FALSE())</f>
        <v>1</v>
      </c>
      <c r="I266" s="1" t="str">
        <f>VLOOKUP($A266,'Medical Examinations'!$A$2:$O$2336,12,FALSE())</f>
        <v>Yes</v>
      </c>
      <c r="J266" s="1" t="str">
        <f>VLOOKUP($A266,'Medical Examinations'!$A$2:$O$2336,14,FALSE())</f>
        <v>Obesity</v>
      </c>
      <c r="K266" s="1" t="str">
        <f>VLOOKUP($A266,'Medical Examinations'!$A$2:$O$2336,15,FALSE())</f>
        <v>Prediabetes</v>
      </c>
      <c r="L266" s="17">
        <f>VLOOKUP($A266,'Hospitalisation Details'!$A$2:$P$2344,15,FALSE())</f>
        <v>37953</v>
      </c>
      <c r="M266" s="18">
        <f>VLOOKUP($A266,'Hospitalisation Details'!$A$2:$P$2344,6,FALSE())</f>
        <v>33307.550000000003</v>
      </c>
      <c r="N266" s="1" t="str">
        <f>VLOOKUP($A266,'Hospitalisation Details'!$A$2:$P$2344,12,FALSE())</f>
        <v>tier - 2</v>
      </c>
      <c r="O266" s="1" t="str">
        <f>VLOOKUP($A266,'Hospitalisation Details'!$A$2:$P$2344,13,FALSE())</f>
        <v>tier - 3</v>
      </c>
      <c r="P266" s="1" t="str">
        <f>VLOOKUP($A266,'Hospitalisation Details'!$A$2:$P$2344,14,FALSE())</f>
        <v>R1012</v>
      </c>
      <c r="Q266" s="1">
        <f>VLOOKUP($A266,'Hospitalisation Details'!$A$2:$P$2344,16,FALSE())</f>
        <v>19</v>
      </c>
    </row>
    <row r="267" spans="1:17" x14ac:dyDescent="0.35">
      <c r="A267" s="1" t="str">
        <f>'Customer Names'!A267</f>
        <v>Id266</v>
      </c>
      <c r="B267" s="1" t="str">
        <f>VLOOKUP($A267,'Customer Names'!$A$2:$E$2336,4,FALSE())</f>
        <v>Erik</v>
      </c>
      <c r="C267" s="16">
        <f>VLOOKUP($A267,'Medical Examinations'!$A$2:$O$2336,2,FALSE())</f>
        <v>37.82</v>
      </c>
      <c r="D267" s="16">
        <f>VLOOKUP($A267,'Medical Examinations'!$A$2:$O$2336,3,FALSE())</f>
        <v>6.01</v>
      </c>
      <c r="E267" s="1" t="str">
        <f>VLOOKUP($A267,'Medical Examinations'!$A$2:$O$2336,9,FALSE())</f>
        <v>No</v>
      </c>
      <c r="F267" s="1" t="str">
        <f>VLOOKUP($A267,'Medical Examinations'!$A$2:$O$2336,10,FALSE())</f>
        <v>No</v>
      </c>
      <c r="G267" s="1" t="str">
        <f>VLOOKUP($A267,'Medical Examinations'!$A$2:$O$2336,11,FALSE())</f>
        <v>No</v>
      </c>
      <c r="H267" s="1">
        <f>VLOOKUP($A267,'Medical Examinations'!$A$2:$O$2336,13,FALSE())</f>
        <v>0</v>
      </c>
      <c r="I267" s="1" t="str">
        <f>VLOOKUP($A267,'Medical Examinations'!$A$2:$O$2336,12,FALSE())</f>
        <v>Yes</v>
      </c>
      <c r="J267" s="1" t="str">
        <f>VLOOKUP($A267,'Medical Examinations'!$A$2:$O$2336,14,FALSE())</f>
        <v>Obesity</v>
      </c>
      <c r="K267" s="1" t="str">
        <f>VLOOKUP($A267,'Medical Examinations'!$A$2:$O$2336,15,FALSE())</f>
        <v>Prediabetes</v>
      </c>
      <c r="L267" s="17">
        <f>VLOOKUP($A267,'Hospitalisation Details'!$A$2:$P$2344,15,FALSE())</f>
        <v>33158</v>
      </c>
      <c r="M267" s="18">
        <f>VLOOKUP($A267,'Hospitalisation Details'!$A$2:$P$2344,6,FALSE())</f>
        <v>33292.83</v>
      </c>
      <c r="N267" s="1" t="str">
        <f>VLOOKUP($A267,'Hospitalisation Details'!$A$2:$P$2344,12,FALSE())</f>
        <v>tier - 2</v>
      </c>
      <c r="O267" s="1" t="str">
        <f>VLOOKUP($A267,'Hospitalisation Details'!$A$2:$P$2344,13,FALSE())</f>
        <v>tier - 1</v>
      </c>
      <c r="P267" s="1" t="str">
        <f>VLOOKUP($A267,'Hospitalisation Details'!$A$2:$P$2344,14,FALSE())</f>
        <v>R1011</v>
      </c>
      <c r="Q267" s="1">
        <f>VLOOKUP($A267,'Hospitalisation Details'!$A$2:$P$2344,16,FALSE())</f>
        <v>32</v>
      </c>
    </row>
    <row r="268" spans="1:17" x14ac:dyDescent="0.35">
      <c r="A268" s="1" t="str">
        <f>'Customer Names'!A268</f>
        <v>Id267</v>
      </c>
      <c r="B268" s="1" t="str">
        <f>VLOOKUP($A268,'Customer Names'!$A$2:$E$2336,4,FALSE())</f>
        <v>Erin C.</v>
      </c>
      <c r="C268" s="16">
        <f>VLOOKUP($A268,'Medical Examinations'!$A$2:$O$2336,2,FALSE())</f>
        <v>33.14</v>
      </c>
      <c r="D268" s="16">
        <f>VLOOKUP($A268,'Medical Examinations'!$A$2:$O$2336,3,FALSE())</f>
        <v>5.67</v>
      </c>
      <c r="E268" s="1" t="str">
        <f>VLOOKUP($A268,'Medical Examinations'!$A$2:$O$2336,9,FALSE())</f>
        <v>Yes</v>
      </c>
      <c r="F268" s="1" t="str">
        <f>VLOOKUP($A268,'Medical Examinations'!$A$2:$O$2336,10,FALSE())</f>
        <v>No</v>
      </c>
      <c r="G268" s="1" t="str">
        <f>VLOOKUP($A268,'Medical Examinations'!$A$2:$O$2336,11,FALSE())</f>
        <v>No</v>
      </c>
      <c r="H268" s="1">
        <f>VLOOKUP($A268,'Medical Examinations'!$A$2:$O$2336,13,FALSE())</f>
        <v>0</v>
      </c>
      <c r="I268" s="1" t="str">
        <f>VLOOKUP($A268,'Medical Examinations'!$A$2:$O$2336,12,FALSE())</f>
        <v>Yes</v>
      </c>
      <c r="J268" s="1" t="str">
        <f>VLOOKUP($A268,'Medical Examinations'!$A$2:$O$2336,14,FALSE())</f>
        <v>Obesity</v>
      </c>
      <c r="K268" s="1" t="str">
        <f>VLOOKUP($A268,'Medical Examinations'!$A$2:$O$2336,15,FALSE())</f>
        <v>Normal</v>
      </c>
      <c r="L268" s="17">
        <f>VLOOKUP($A268,'Hospitalisation Details'!$A$2:$P$2344,15,FALSE())</f>
        <v>31243</v>
      </c>
      <c r="M268" s="18">
        <f>VLOOKUP($A268,'Hospitalisation Details'!$A$2:$P$2344,6,FALSE())</f>
        <v>33121</v>
      </c>
      <c r="N268" s="1" t="str">
        <f>VLOOKUP($A268,'Hospitalisation Details'!$A$2:$P$2344,12,FALSE())</f>
        <v>tier - 2</v>
      </c>
      <c r="O268" s="1" t="str">
        <f>VLOOKUP($A268,'Hospitalisation Details'!$A$2:$P$2344,13,FALSE())</f>
        <v>tier - 1</v>
      </c>
      <c r="P268" s="1" t="str">
        <f>VLOOKUP($A268,'Hospitalisation Details'!$A$2:$P$2344,14,FALSE())</f>
        <v>R1011</v>
      </c>
      <c r="Q268" s="1">
        <f>VLOOKUP($A268,'Hospitalisation Details'!$A$2:$P$2344,16,FALSE())</f>
        <v>37</v>
      </c>
    </row>
    <row r="269" spans="1:17" x14ac:dyDescent="0.35">
      <c r="A269" s="1" t="str">
        <f>'Customer Names'!A269</f>
        <v>Id268</v>
      </c>
      <c r="B269" s="1" t="str">
        <f>VLOOKUP($A269,'Customer Names'!$A$2:$E$2336,4,FALSE())</f>
        <v>Adrienne</v>
      </c>
      <c r="C269" s="16">
        <f>VLOOKUP($A269,'Medical Examinations'!$A$2:$O$2336,2,FALSE())</f>
        <v>25.14</v>
      </c>
      <c r="D269" s="16">
        <f>VLOOKUP($A269,'Medical Examinations'!$A$2:$O$2336,3,FALSE())</f>
        <v>6.02</v>
      </c>
      <c r="E269" s="1" t="str">
        <f>VLOOKUP($A269,'Medical Examinations'!$A$2:$O$2336,9,FALSE())</f>
        <v>Yes</v>
      </c>
      <c r="F269" s="1" t="str">
        <f>VLOOKUP($A269,'Medical Examinations'!$A$2:$O$2336,10,FALSE())</f>
        <v>No</v>
      </c>
      <c r="G269" s="1" t="str">
        <f>VLOOKUP($A269,'Medical Examinations'!$A$2:$O$2336,11,FALSE())</f>
        <v>Yes</v>
      </c>
      <c r="H269" s="1">
        <f>VLOOKUP($A269,'Medical Examinations'!$A$2:$O$2336,13,FALSE())</f>
        <v>1</v>
      </c>
      <c r="I269" s="1" t="str">
        <f>VLOOKUP($A269,'Medical Examinations'!$A$2:$O$2336,12,FALSE())</f>
        <v>Yes</v>
      </c>
      <c r="J269" s="1" t="str">
        <f>VLOOKUP($A269,'Medical Examinations'!$A$2:$O$2336,14,FALSE())</f>
        <v>Overweight</v>
      </c>
      <c r="K269" s="1" t="str">
        <f>VLOOKUP($A269,'Medical Examinations'!$A$2:$O$2336,15,FALSE())</f>
        <v>Prediabetes</v>
      </c>
      <c r="L269" s="17">
        <f>VLOOKUP($A269,'Hospitalisation Details'!$A$2:$P$2344,15,FALSE())</f>
        <v>25506</v>
      </c>
      <c r="M269" s="18">
        <f>VLOOKUP($A269,'Hospitalisation Details'!$A$2:$P$2344,6,FALSE())</f>
        <v>33090.660000000003</v>
      </c>
      <c r="N269" s="1" t="str">
        <f>VLOOKUP($A269,'Hospitalisation Details'!$A$2:$P$2344,12,FALSE())</f>
        <v>tier - 2</v>
      </c>
      <c r="O269" s="1" t="str">
        <f>VLOOKUP($A269,'Hospitalisation Details'!$A$2:$P$2344,13,FALSE())</f>
        <v>tier - 2</v>
      </c>
      <c r="P269" s="1" t="str">
        <f>VLOOKUP($A269,'Hospitalisation Details'!$A$2:$P$2344,14,FALSE())</f>
        <v>R1011</v>
      </c>
      <c r="Q269" s="1">
        <f>VLOOKUP($A269,'Hospitalisation Details'!$A$2:$P$2344,16,FALSE())</f>
        <v>53</v>
      </c>
    </row>
    <row r="270" spans="1:17" x14ac:dyDescent="0.35">
      <c r="A270" s="1" t="str">
        <f>'Customer Names'!A270</f>
        <v>Id269</v>
      </c>
      <c r="B270" s="1" t="str">
        <f>VLOOKUP($A270,'Customer Names'!$A$2:$E$2336,4,FALSE())</f>
        <v>Adam</v>
      </c>
      <c r="C270" s="16">
        <f>VLOOKUP($A270,'Medical Examinations'!$A$2:$O$2336,2,FALSE())</f>
        <v>20.18</v>
      </c>
      <c r="D270" s="16">
        <f>VLOOKUP($A270,'Medical Examinations'!$A$2:$O$2336,3,FALSE())</f>
        <v>11.19</v>
      </c>
      <c r="E270" s="1" t="str">
        <f>VLOOKUP($A270,'Medical Examinations'!$A$2:$O$2336,9,FALSE())</f>
        <v>No</v>
      </c>
      <c r="F270" s="1" t="str">
        <f>VLOOKUP($A270,'Medical Examinations'!$A$2:$O$2336,10,FALSE())</f>
        <v>No</v>
      </c>
      <c r="G270" s="1" t="str">
        <f>VLOOKUP($A270,'Medical Examinations'!$A$2:$O$2336,11,FALSE())</f>
        <v>No</v>
      </c>
      <c r="H270" s="1">
        <f>VLOOKUP($A270,'Medical Examinations'!$A$2:$O$2336,13,FALSE())</f>
        <v>0</v>
      </c>
      <c r="I270" s="1" t="str">
        <f>VLOOKUP($A270,'Medical Examinations'!$A$2:$O$2336,12,FALSE())</f>
        <v>Yes</v>
      </c>
      <c r="J270" s="1" t="str">
        <f>VLOOKUP($A270,'Medical Examinations'!$A$2:$O$2336,14,FALSE())</f>
        <v>Normal Weight</v>
      </c>
      <c r="K270" s="1" t="str">
        <f>VLOOKUP($A270,'Medical Examinations'!$A$2:$O$2336,15,FALSE())</f>
        <v>Diabetes</v>
      </c>
      <c r="L270" s="17">
        <f>VLOOKUP($A270,'Hospitalisation Details'!$A$2:$P$2344,15,FALSE())</f>
        <v>22828</v>
      </c>
      <c r="M270" s="18">
        <f>VLOOKUP($A270,'Hospitalisation Details'!$A$2:$P$2344,6,FALSE())</f>
        <v>33074.94</v>
      </c>
      <c r="N270" s="1" t="str">
        <f>VLOOKUP($A270,'Hospitalisation Details'!$A$2:$P$2344,12,FALSE())</f>
        <v>tier - 1</v>
      </c>
      <c r="O270" s="1" t="str">
        <f>VLOOKUP($A270,'Hospitalisation Details'!$A$2:$P$2344,13,FALSE())</f>
        <v>tier - 2</v>
      </c>
      <c r="P270" s="1" t="str">
        <f>VLOOKUP($A270,'Hospitalisation Details'!$A$2:$P$2344,14,FALSE())</f>
        <v>R1011</v>
      </c>
      <c r="Q270" s="1">
        <f>VLOOKUP($A270,'Hospitalisation Details'!$A$2:$P$2344,16,FALSE())</f>
        <v>60</v>
      </c>
    </row>
    <row r="271" spans="1:17" x14ac:dyDescent="0.35">
      <c r="A271" s="1" t="str">
        <f>'Customer Names'!A271</f>
        <v>Id270</v>
      </c>
      <c r="B271" s="1" t="str">
        <f>VLOOKUP($A271,'Customer Names'!$A$2:$E$2336,4,FALSE())</f>
        <v>Yutaka</v>
      </c>
      <c r="C271" s="16">
        <f>VLOOKUP($A271,'Medical Examinations'!$A$2:$O$2336,2,FALSE())</f>
        <v>44.36</v>
      </c>
      <c r="D271" s="16">
        <f>VLOOKUP($A271,'Medical Examinations'!$A$2:$O$2336,3,FALSE())</f>
        <v>5.1100000000000003</v>
      </c>
      <c r="E271" s="1" t="str">
        <f>VLOOKUP($A271,'Medical Examinations'!$A$2:$O$2336,9,FALSE())</f>
        <v>No</v>
      </c>
      <c r="F271" s="1" t="str">
        <f>VLOOKUP($A271,'Medical Examinations'!$A$2:$O$2336,10,FALSE())</f>
        <v>No</v>
      </c>
      <c r="G271" s="1" t="str">
        <f>VLOOKUP($A271,'Medical Examinations'!$A$2:$O$2336,11,FALSE())</f>
        <v>No</v>
      </c>
      <c r="H271" s="1">
        <f>VLOOKUP($A271,'Medical Examinations'!$A$2:$O$2336,13,FALSE())</f>
        <v>0</v>
      </c>
      <c r="I271" s="1" t="str">
        <f>VLOOKUP($A271,'Medical Examinations'!$A$2:$O$2336,12,FALSE())</f>
        <v>Yes</v>
      </c>
      <c r="J271" s="1" t="str">
        <f>VLOOKUP($A271,'Medical Examinations'!$A$2:$O$2336,14,FALSE())</f>
        <v>Obesity</v>
      </c>
      <c r="K271" s="1" t="str">
        <f>VLOOKUP($A271,'Medical Examinations'!$A$2:$O$2336,15,FALSE())</f>
        <v>Normal</v>
      </c>
      <c r="L271" s="17">
        <f>VLOOKUP($A271,'Hospitalisation Details'!$A$2:$P$2344,15,FALSE())</f>
        <v>34543</v>
      </c>
      <c r="M271" s="18">
        <f>VLOOKUP($A271,'Hospitalisation Details'!$A$2:$P$2344,6,FALSE())</f>
        <v>33057.230000000003</v>
      </c>
      <c r="N271" s="1" t="str">
        <f>VLOOKUP($A271,'Hospitalisation Details'!$A$2:$P$2344,12,FALSE())</f>
        <v>tier - 1</v>
      </c>
      <c r="O271" s="1" t="str">
        <f>VLOOKUP($A271,'Hospitalisation Details'!$A$2:$P$2344,13,FALSE())</f>
        <v>tier - 2</v>
      </c>
      <c r="P271" s="1" t="str">
        <f>VLOOKUP($A271,'Hospitalisation Details'!$A$2:$P$2344,14,FALSE())</f>
        <v>R1011</v>
      </c>
      <c r="Q271" s="1">
        <f>VLOOKUP($A271,'Hospitalisation Details'!$A$2:$P$2344,16,FALSE())</f>
        <v>28</v>
      </c>
    </row>
    <row r="272" spans="1:17" x14ac:dyDescent="0.35">
      <c r="A272" s="1" t="str">
        <f>'Customer Names'!A272</f>
        <v>Id271</v>
      </c>
      <c r="B272" s="1" t="str">
        <f>VLOOKUP($A272,'Customer Names'!$A$2:$E$2336,4,FALSE())</f>
        <v>Tyler M</v>
      </c>
      <c r="C272" s="16">
        <f>VLOOKUP($A272,'Medical Examinations'!$A$2:$O$2336,2,FALSE())</f>
        <v>23.82</v>
      </c>
      <c r="D272" s="16">
        <f>VLOOKUP($A272,'Medical Examinations'!$A$2:$O$2336,3,FALSE())</f>
        <v>10.85</v>
      </c>
      <c r="E272" s="1" t="str">
        <f>VLOOKUP($A272,'Medical Examinations'!$A$2:$O$2336,9,FALSE())</f>
        <v>Yes</v>
      </c>
      <c r="F272" s="1" t="str">
        <f>VLOOKUP($A272,'Medical Examinations'!$A$2:$O$2336,10,FALSE())</f>
        <v>No</v>
      </c>
      <c r="G272" s="1" t="str">
        <f>VLOOKUP($A272,'Medical Examinations'!$A$2:$O$2336,11,FALSE())</f>
        <v>No</v>
      </c>
      <c r="H272" s="1">
        <f>VLOOKUP($A272,'Medical Examinations'!$A$2:$O$2336,13,FALSE())</f>
        <v>0</v>
      </c>
      <c r="I272" s="1" t="str">
        <f>VLOOKUP($A272,'Medical Examinations'!$A$2:$O$2336,12,FALSE())</f>
        <v>Yes</v>
      </c>
      <c r="J272" s="1" t="str">
        <f>VLOOKUP($A272,'Medical Examinations'!$A$2:$O$2336,14,FALSE())</f>
        <v>Normal Weight</v>
      </c>
      <c r="K272" s="1" t="str">
        <f>VLOOKUP($A272,'Medical Examinations'!$A$2:$O$2336,15,FALSE())</f>
        <v>Diabetes</v>
      </c>
      <c r="L272" s="17">
        <f>VLOOKUP($A272,'Hospitalisation Details'!$A$2:$P$2344,15,FALSE())</f>
        <v>24663</v>
      </c>
      <c r="M272" s="18">
        <f>VLOOKUP($A272,'Hospitalisation Details'!$A$2:$P$2344,6,FALSE())</f>
        <v>33025.32</v>
      </c>
      <c r="N272" s="1" t="str">
        <f>VLOOKUP($A272,'Hospitalisation Details'!$A$2:$P$2344,12,FALSE())</f>
        <v>tier - 2</v>
      </c>
      <c r="O272" s="1" t="str">
        <f>VLOOKUP($A272,'Hospitalisation Details'!$A$2:$P$2344,13,FALSE())</f>
        <v>tier - 3</v>
      </c>
      <c r="P272" s="1" t="str">
        <f>VLOOKUP($A272,'Hospitalisation Details'!$A$2:$P$2344,14,FALSE())</f>
        <v>R1011</v>
      </c>
      <c r="Q272" s="1">
        <f>VLOOKUP($A272,'Hospitalisation Details'!$A$2:$P$2344,16,FALSE())</f>
        <v>55</v>
      </c>
    </row>
    <row r="273" spans="1:17" x14ac:dyDescent="0.35">
      <c r="A273" s="1" t="str">
        <f>'Customer Names'!A273</f>
        <v>Id272</v>
      </c>
      <c r="B273" s="1" t="str">
        <f>VLOOKUP($A273,'Customer Names'!$A$2:$E$2336,4,FALSE())</f>
        <v>Stephen</v>
      </c>
      <c r="C273" s="16">
        <f>VLOOKUP($A273,'Medical Examinations'!$A$2:$O$2336,2,FALSE())</f>
        <v>45</v>
      </c>
      <c r="D273" s="16">
        <f>VLOOKUP($A273,'Medical Examinations'!$A$2:$O$2336,3,FALSE())</f>
        <v>5.24</v>
      </c>
      <c r="E273" s="1" t="str">
        <f>VLOOKUP($A273,'Medical Examinations'!$A$2:$O$2336,9,FALSE())</f>
        <v>Yes</v>
      </c>
      <c r="F273" s="1" t="str">
        <f>VLOOKUP($A273,'Medical Examinations'!$A$2:$O$2336,10,FALSE())</f>
        <v>No</v>
      </c>
      <c r="G273" s="1" t="str">
        <f>VLOOKUP($A273,'Medical Examinations'!$A$2:$O$2336,11,FALSE())</f>
        <v>No</v>
      </c>
      <c r="H273" s="1">
        <f>VLOOKUP($A273,'Medical Examinations'!$A$2:$O$2336,13,FALSE())</f>
        <v>1</v>
      </c>
      <c r="I273" s="1" t="str">
        <f>VLOOKUP($A273,'Medical Examinations'!$A$2:$O$2336,12,FALSE())</f>
        <v>Yes</v>
      </c>
      <c r="J273" s="1" t="str">
        <f>VLOOKUP($A273,'Medical Examinations'!$A$2:$O$2336,14,FALSE())</f>
        <v>Obesity</v>
      </c>
      <c r="K273" s="1" t="str">
        <f>VLOOKUP($A273,'Medical Examinations'!$A$2:$O$2336,15,FALSE())</f>
        <v>Normal</v>
      </c>
      <c r="L273" s="17">
        <f>VLOOKUP($A273,'Hospitalisation Details'!$A$2:$P$2344,15,FALSE())</f>
        <v>34888</v>
      </c>
      <c r="M273" s="18">
        <f>VLOOKUP($A273,'Hospitalisation Details'!$A$2:$P$2344,6,FALSE())</f>
        <v>33017.46</v>
      </c>
      <c r="N273" s="1" t="str">
        <f>VLOOKUP($A273,'Hospitalisation Details'!$A$2:$P$2344,12,FALSE())</f>
        <v>tier - 1</v>
      </c>
      <c r="O273" s="1" t="str">
        <f>VLOOKUP($A273,'Hospitalisation Details'!$A$2:$P$2344,13,FALSE())</f>
        <v>tier - 1</v>
      </c>
      <c r="P273" s="1" t="str">
        <f>VLOOKUP($A273,'Hospitalisation Details'!$A$2:$P$2344,14,FALSE())</f>
        <v>R1011</v>
      </c>
      <c r="Q273" s="1">
        <f>VLOOKUP($A273,'Hospitalisation Details'!$A$2:$P$2344,16,FALSE())</f>
        <v>27</v>
      </c>
    </row>
    <row r="274" spans="1:17" x14ac:dyDescent="0.35">
      <c r="A274" s="1" t="str">
        <f>'Customer Names'!A274</f>
        <v>Id273</v>
      </c>
      <c r="B274" s="1" t="str">
        <f>VLOOKUP($A274,'Customer Names'!$A$2:$E$2336,4,FALSE())</f>
        <v>Andrew B.</v>
      </c>
      <c r="C274" s="16">
        <f>VLOOKUP($A274,'Medical Examinations'!$A$2:$O$2336,2,FALSE())</f>
        <v>26.62</v>
      </c>
      <c r="D274" s="16">
        <f>VLOOKUP($A274,'Medical Examinations'!$A$2:$O$2336,3,FALSE())</f>
        <v>10.08</v>
      </c>
      <c r="E274" s="1" t="str">
        <f>VLOOKUP($A274,'Medical Examinations'!$A$2:$O$2336,9,FALSE())</f>
        <v>No</v>
      </c>
      <c r="F274" s="1" t="str">
        <f>VLOOKUP($A274,'Medical Examinations'!$A$2:$O$2336,10,FALSE())</f>
        <v>No</v>
      </c>
      <c r="G274" s="1" t="str">
        <f>VLOOKUP($A274,'Medical Examinations'!$A$2:$O$2336,11,FALSE())</f>
        <v>No</v>
      </c>
      <c r="H274" s="1">
        <f>VLOOKUP($A274,'Medical Examinations'!$A$2:$O$2336,13,FALSE())</f>
        <v>0</v>
      </c>
      <c r="I274" s="1" t="str">
        <f>VLOOKUP($A274,'Medical Examinations'!$A$2:$O$2336,12,FALSE())</f>
        <v>Yes</v>
      </c>
      <c r="J274" s="1" t="str">
        <f>VLOOKUP($A274,'Medical Examinations'!$A$2:$O$2336,14,FALSE())</f>
        <v>Overweight</v>
      </c>
      <c r="K274" s="1" t="str">
        <f>VLOOKUP($A274,'Medical Examinations'!$A$2:$O$2336,15,FALSE())</f>
        <v>Diabetes</v>
      </c>
      <c r="L274" s="17">
        <f>VLOOKUP($A274,'Hospitalisation Details'!$A$2:$P$2344,15,FALSE())</f>
        <v>26169</v>
      </c>
      <c r="M274" s="18">
        <f>VLOOKUP($A274,'Hospitalisation Details'!$A$2:$P$2344,6,FALSE())</f>
        <v>32947.629999999997</v>
      </c>
      <c r="N274" s="1" t="str">
        <f>VLOOKUP($A274,'Hospitalisation Details'!$A$2:$P$2344,12,FALSE())</f>
        <v>tier - 2</v>
      </c>
      <c r="O274" s="1" t="str">
        <f>VLOOKUP($A274,'Hospitalisation Details'!$A$2:$P$2344,13,FALSE())</f>
        <v>tier - 1</v>
      </c>
      <c r="P274" s="1" t="str">
        <f>VLOOKUP($A274,'Hospitalisation Details'!$A$2:$P$2344,14,FALSE())</f>
        <v>R1011</v>
      </c>
      <c r="Q274" s="1">
        <f>VLOOKUP($A274,'Hospitalisation Details'!$A$2:$P$2344,16,FALSE())</f>
        <v>51</v>
      </c>
    </row>
    <row r="275" spans="1:17" x14ac:dyDescent="0.35">
      <c r="A275" s="1" t="str">
        <f>'Customer Names'!A275</f>
        <v>Id274</v>
      </c>
      <c r="B275" s="1" t="str">
        <f>VLOOKUP($A275,'Customer Names'!$A$2:$E$2336,4,FALSE())</f>
        <v>James</v>
      </c>
      <c r="C275" s="16">
        <f>VLOOKUP($A275,'Medical Examinations'!$A$2:$O$2336,2,FALSE())</f>
        <v>32.67</v>
      </c>
      <c r="D275" s="16">
        <f>VLOOKUP($A275,'Medical Examinations'!$A$2:$O$2336,3,FALSE())</f>
        <v>10.97</v>
      </c>
      <c r="E275" s="1" t="str">
        <f>VLOOKUP($A275,'Medical Examinations'!$A$2:$O$2336,9,FALSE())</f>
        <v>Yes</v>
      </c>
      <c r="F275" s="1" t="str">
        <f>VLOOKUP($A275,'Medical Examinations'!$A$2:$O$2336,10,FALSE())</f>
        <v>No</v>
      </c>
      <c r="G275" s="1" t="str">
        <f>VLOOKUP($A275,'Medical Examinations'!$A$2:$O$2336,11,FALSE())</f>
        <v>No</v>
      </c>
      <c r="H275" s="1">
        <f>VLOOKUP($A275,'Medical Examinations'!$A$2:$O$2336,13,FALSE())</f>
        <v>0</v>
      </c>
      <c r="I275" s="1" t="str">
        <f>VLOOKUP($A275,'Medical Examinations'!$A$2:$O$2336,12,FALSE())</f>
        <v>Yes</v>
      </c>
      <c r="J275" s="1" t="str">
        <f>VLOOKUP($A275,'Medical Examinations'!$A$2:$O$2336,14,FALSE())</f>
        <v>Obesity</v>
      </c>
      <c r="K275" s="1" t="str">
        <f>VLOOKUP($A275,'Medical Examinations'!$A$2:$O$2336,15,FALSE())</f>
        <v>Diabetes</v>
      </c>
      <c r="L275" s="17">
        <f>VLOOKUP($A275,'Hospitalisation Details'!$A$2:$P$2344,15,FALSE())</f>
        <v>29907</v>
      </c>
      <c r="M275" s="18">
        <f>VLOOKUP($A275,'Hospitalisation Details'!$A$2:$P$2344,6,FALSE())</f>
        <v>32906.69</v>
      </c>
      <c r="N275" s="1" t="str">
        <f>VLOOKUP($A275,'Hospitalisation Details'!$A$2:$P$2344,12,FALSE())</f>
        <v>tier - 2</v>
      </c>
      <c r="O275" s="1" t="str">
        <f>VLOOKUP($A275,'Hospitalisation Details'!$A$2:$P$2344,13,FALSE())</f>
        <v>tier - 3</v>
      </c>
      <c r="P275" s="1" t="str">
        <f>VLOOKUP($A275,'Hospitalisation Details'!$A$2:$P$2344,14,FALSE())</f>
        <v>R1011</v>
      </c>
      <c r="Q275" s="1">
        <f>VLOOKUP($A275,'Hospitalisation Details'!$A$2:$P$2344,16,FALSE())</f>
        <v>41</v>
      </c>
    </row>
    <row r="276" spans="1:17" x14ac:dyDescent="0.35">
      <c r="A276" s="1" t="str">
        <f>'Customer Names'!A276</f>
        <v>Id275</v>
      </c>
      <c r="B276" s="1" t="str">
        <f>VLOOKUP($A276,'Customer Names'!$A$2:$E$2336,4,FALSE())</f>
        <v>Shawn P.</v>
      </c>
      <c r="C276" s="16">
        <f>VLOOKUP($A276,'Medical Examinations'!$A$2:$O$2336,2,FALSE())</f>
        <v>44.44</v>
      </c>
      <c r="D276" s="16">
        <f>VLOOKUP($A276,'Medical Examinations'!$A$2:$O$2336,3,FALSE())</f>
        <v>4.9000000000000004</v>
      </c>
      <c r="E276" s="1" t="str">
        <f>VLOOKUP($A276,'Medical Examinations'!$A$2:$O$2336,9,FALSE())</f>
        <v>Yes</v>
      </c>
      <c r="F276" s="1" t="str">
        <f>VLOOKUP($A276,'Medical Examinations'!$A$2:$O$2336,10,FALSE())</f>
        <v>No</v>
      </c>
      <c r="G276" s="1" t="str">
        <f>VLOOKUP($A276,'Medical Examinations'!$A$2:$O$2336,11,FALSE())</f>
        <v>No</v>
      </c>
      <c r="H276" s="1">
        <f>VLOOKUP($A276,'Medical Examinations'!$A$2:$O$2336,13,FALSE())</f>
        <v>1</v>
      </c>
      <c r="I276" s="1" t="str">
        <f>VLOOKUP($A276,'Medical Examinations'!$A$2:$O$2336,12,FALSE())</f>
        <v>Yes</v>
      </c>
      <c r="J276" s="1" t="str">
        <f>VLOOKUP($A276,'Medical Examinations'!$A$2:$O$2336,14,FALSE())</f>
        <v>Obesity</v>
      </c>
      <c r="K276" s="1" t="str">
        <f>VLOOKUP($A276,'Medical Examinations'!$A$2:$O$2336,15,FALSE())</f>
        <v>Normal</v>
      </c>
      <c r="L276" s="17">
        <f>VLOOKUP($A276,'Hospitalisation Details'!$A$2:$P$2344,15,FALSE())</f>
        <v>35037</v>
      </c>
      <c r="M276" s="18">
        <f>VLOOKUP($A276,'Hospitalisation Details'!$A$2:$P$2344,6,FALSE())</f>
        <v>32827.51</v>
      </c>
      <c r="N276" s="1" t="str">
        <f>VLOOKUP($A276,'Hospitalisation Details'!$A$2:$P$2344,12,FALSE())</f>
        <v>tier - 1</v>
      </c>
      <c r="O276" s="1" t="str">
        <f>VLOOKUP($A276,'Hospitalisation Details'!$A$2:$P$2344,13,FALSE())</f>
        <v>tier - 2</v>
      </c>
      <c r="P276" s="1" t="str">
        <f>VLOOKUP($A276,'Hospitalisation Details'!$A$2:$P$2344,14,FALSE())</f>
        <v>R1011</v>
      </c>
      <c r="Q276" s="1">
        <f>VLOOKUP($A276,'Hospitalisation Details'!$A$2:$P$2344,16,FALSE())</f>
        <v>27</v>
      </c>
    </row>
    <row r="277" spans="1:17" x14ac:dyDescent="0.35">
      <c r="A277" s="1" t="str">
        <f>'Customer Names'!A277</f>
        <v>Id276</v>
      </c>
      <c r="B277" s="1" t="str">
        <f>VLOOKUP($A277,'Customer Names'!$A$2:$E$2336,4,FALSE())</f>
        <v>Matt</v>
      </c>
      <c r="C277" s="16">
        <f>VLOOKUP($A277,'Medical Examinations'!$A$2:$O$2336,2,FALSE())</f>
        <v>28.31</v>
      </c>
      <c r="D277" s="16">
        <f>VLOOKUP($A277,'Medical Examinations'!$A$2:$O$2336,3,FALSE())</f>
        <v>5.33</v>
      </c>
      <c r="E277" s="1" t="str">
        <f>VLOOKUP($A277,'Medical Examinations'!$A$2:$O$2336,9,FALSE())</f>
        <v>No</v>
      </c>
      <c r="F277" s="1" t="str">
        <f>VLOOKUP($A277,'Medical Examinations'!$A$2:$O$2336,10,FALSE())</f>
        <v>No</v>
      </c>
      <c r="G277" s="1" t="str">
        <f>VLOOKUP($A277,'Medical Examinations'!$A$2:$O$2336,11,FALSE())</f>
        <v>No</v>
      </c>
      <c r="H277" s="1">
        <f>VLOOKUP($A277,'Medical Examinations'!$A$2:$O$2336,13,FALSE())</f>
        <v>0</v>
      </c>
      <c r="I277" s="1" t="str">
        <f>VLOOKUP($A277,'Medical Examinations'!$A$2:$O$2336,12,FALSE())</f>
        <v>Yes</v>
      </c>
      <c r="J277" s="1" t="str">
        <f>VLOOKUP($A277,'Medical Examinations'!$A$2:$O$2336,14,FALSE())</f>
        <v>Overweight</v>
      </c>
      <c r="K277" s="1" t="str">
        <f>VLOOKUP($A277,'Medical Examinations'!$A$2:$O$2336,15,FALSE())</f>
        <v>Normal</v>
      </c>
      <c r="L277" s="17">
        <f>VLOOKUP($A277,'Hospitalisation Details'!$A$2:$P$2344,15,FALSE())</f>
        <v>29567</v>
      </c>
      <c r="M277" s="18">
        <f>VLOOKUP($A277,'Hospitalisation Details'!$A$2:$P$2344,6,FALSE())</f>
        <v>32787.46</v>
      </c>
      <c r="N277" s="1" t="str">
        <f>VLOOKUP($A277,'Hospitalisation Details'!$A$2:$P$2344,12,FALSE())</f>
        <v>tier - 1</v>
      </c>
      <c r="O277" s="1" t="str">
        <f>VLOOKUP($A277,'Hospitalisation Details'!$A$2:$P$2344,13,FALSE())</f>
        <v>tier - 3</v>
      </c>
      <c r="P277" s="1" t="str">
        <f>VLOOKUP($A277,'Hospitalisation Details'!$A$2:$P$2344,14,FALSE())</f>
        <v>R1012</v>
      </c>
      <c r="Q277" s="1">
        <f>VLOOKUP($A277,'Hospitalisation Details'!$A$2:$P$2344,16,FALSE())</f>
        <v>42</v>
      </c>
    </row>
    <row r="278" spans="1:17" x14ac:dyDescent="0.35">
      <c r="A278" s="1" t="str">
        <f>'Customer Names'!A278</f>
        <v>Id277</v>
      </c>
      <c r="B278" s="1" t="str">
        <f>VLOOKUP($A278,'Customer Names'!$A$2:$E$2336,4,FALSE())</f>
        <v>Nathaniel</v>
      </c>
      <c r="C278" s="16">
        <f>VLOOKUP($A278,'Medical Examinations'!$A$2:$O$2336,2,FALSE())</f>
        <v>25.05</v>
      </c>
      <c r="D278" s="16">
        <f>VLOOKUP($A278,'Medical Examinations'!$A$2:$O$2336,3,FALSE())</f>
        <v>4.6100000000000003</v>
      </c>
      <c r="E278" s="1" t="str">
        <f>VLOOKUP($A278,'Medical Examinations'!$A$2:$O$2336,9,FALSE())</f>
        <v>No</v>
      </c>
      <c r="F278" s="1" t="str">
        <f>VLOOKUP($A278,'Medical Examinations'!$A$2:$O$2336,10,FALSE())</f>
        <v>No</v>
      </c>
      <c r="G278" s="1" t="str">
        <f>VLOOKUP($A278,'Medical Examinations'!$A$2:$O$2336,11,FALSE())</f>
        <v>No</v>
      </c>
      <c r="H278" s="1">
        <f>VLOOKUP($A278,'Medical Examinations'!$A$2:$O$2336,13,FALSE())</f>
        <v>2</v>
      </c>
      <c r="I278" s="1" t="str">
        <f>VLOOKUP($A278,'Medical Examinations'!$A$2:$O$2336,12,FALSE())</f>
        <v>Yes</v>
      </c>
      <c r="J278" s="1" t="str">
        <f>VLOOKUP($A278,'Medical Examinations'!$A$2:$O$2336,14,FALSE())</f>
        <v>Overweight</v>
      </c>
      <c r="K278" s="1" t="str">
        <f>VLOOKUP($A278,'Medical Examinations'!$A$2:$O$2336,15,FALSE())</f>
        <v>Normal</v>
      </c>
      <c r="L278" s="17">
        <f>VLOOKUP($A278,'Hospitalisation Details'!$A$2:$P$2344,15,FALSE())</f>
        <v>26610</v>
      </c>
      <c r="M278" s="18">
        <f>VLOOKUP($A278,'Hospitalisation Details'!$A$2:$P$2344,6,FALSE())</f>
        <v>32765.33</v>
      </c>
      <c r="N278" s="1" t="str">
        <f>VLOOKUP($A278,'Hospitalisation Details'!$A$2:$P$2344,12,FALSE())</f>
        <v>tier - 2</v>
      </c>
      <c r="O278" s="1" t="str">
        <f>VLOOKUP($A278,'Hospitalisation Details'!$A$2:$P$2344,13,FALSE())</f>
        <v>tier - 2</v>
      </c>
      <c r="P278" s="1" t="str">
        <f>VLOOKUP($A278,'Hospitalisation Details'!$A$2:$P$2344,14,FALSE())</f>
        <v>R1012</v>
      </c>
      <c r="Q278" s="1">
        <f>VLOOKUP($A278,'Hospitalisation Details'!$A$2:$P$2344,16,FALSE())</f>
        <v>50</v>
      </c>
    </row>
    <row r="279" spans="1:17" x14ac:dyDescent="0.35">
      <c r="A279" s="1" t="str">
        <f>'Customer Names'!A279</f>
        <v>Id278</v>
      </c>
      <c r="B279" s="1" t="str">
        <f>VLOOKUP($A279,'Customer Names'!$A$2:$E$2336,4,FALSE())</f>
        <v>Kevin D.</v>
      </c>
      <c r="C279" s="16">
        <f>VLOOKUP($A279,'Medical Examinations'!$A$2:$O$2336,2,FALSE())</f>
        <v>28.34</v>
      </c>
      <c r="D279" s="16">
        <f>VLOOKUP($A279,'Medical Examinations'!$A$2:$O$2336,3,FALSE())</f>
        <v>8.18</v>
      </c>
      <c r="E279" s="1" t="str">
        <f>VLOOKUP($A279,'Medical Examinations'!$A$2:$O$2336,9,FALSE())</f>
        <v>No</v>
      </c>
      <c r="F279" s="1" t="str">
        <f>VLOOKUP($A279,'Medical Examinations'!$A$2:$O$2336,10,FALSE())</f>
        <v>No</v>
      </c>
      <c r="G279" s="1" t="str">
        <f>VLOOKUP($A279,'Medical Examinations'!$A$2:$O$2336,11,FALSE())</f>
        <v>No</v>
      </c>
      <c r="H279" s="1">
        <f>VLOOKUP($A279,'Medical Examinations'!$A$2:$O$2336,13,FALSE())</f>
        <v>0</v>
      </c>
      <c r="I279" s="1" t="str">
        <f>VLOOKUP($A279,'Medical Examinations'!$A$2:$O$2336,12,FALSE())</f>
        <v>Yes</v>
      </c>
      <c r="J279" s="1" t="str">
        <f>VLOOKUP($A279,'Medical Examinations'!$A$2:$O$2336,14,FALSE())</f>
        <v>Overweight</v>
      </c>
      <c r="K279" s="1" t="str">
        <f>VLOOKUP($A279,'Medical Examinations'!$A$2:$O$2336,15,FALSE())</f>
        <v>Diabetes</v>
      </c>
      <c r="L279" s="17">
        <f>VLOOKUP($A279,'Hospitalisation Details'!$A$2:$P$2344,15,FALSE())</f>
        <v>27369</v>
      </c>
      <c r="M279" s="18">
        <f>VLOOKUP($A279,'Hospitalisation Details'!$A$2:$P$2344,6,FALSE())</f>
        <v>32760.48</v>
      </c>
      <c r="N279" s="1" t="str">
        <f>VLOOKUP($A279,'Hospitalisation Details'!$A$2:$P$2344,12,FALSE())</f>
        <v>tier - 1</v>
      </c>
      <c r="O279" s="1" t="str">
        <f>VLOOKUP($A279,'Hospitalisation Details'!$A$2:$P$2344,13,FALSE())</f>
        <v>tier - 1</v>
      </c>
      <c r="P279" s="1" t="str">
        <f>VLOOKUP($A279,'Hospitalisation Details'!$A$2:$P$2344,14,FALSE())</f>
        <v>R1011</v>
      </c>
      <c r="Q279" s="1">
        <f>VLOOKUP($A279,'Hospitalisation Details'!$A$2:$P$2344,16,FALSE())</f>
        <v>48</v>
      </c>
    </row>
    <row r="280" spans="1:17" x14ac:dyDescent="0.35">
      <c r="A280" s="1" t="str">
        <f>'Customer Names'!A280</f>
        <v>Id279</v>
      </c>
      <c r="B280" s="1" t="str">
        <f>VLOOKUP($A280,'Customer Names'!$A$2:$E$2336,4,FALSE())</f>
        <v>Joan</v>
      </c>
      <c r="C280" s="16">
        <f>VLOOKUP($A280,'Medical Examinations'!$A$2:$O$2336,2,FALSE())</f>
        <v>17.765000000000001</v>
      </c>
      <c r="D280" s="16">
        <f>VLOOKUP($A280,'Medical Examinations'!$A$2:$O$2336,3,FALSE())</f>
        <v>5.62</v>
      </c>
      <c r="E280" s="1" t="str">
        <f>VLOOKUP($A280,'Medical Examinations'!$A$2:$O$2336,9,FALSE())</f>
        <v>No</v>
      </c>
      <c r="F280" s="1" t="str">
        <f>VLOOKUP($A280,'Medical Examinations'!$A$2:$O$2336,10,FALSE())</f>
        <v>No</v>
      </c>
      <c r="G280" s="1" t="str">
        <f>VLOOKUP($A280,'Medical Examinations'!$A$2:$O$2336,11,FALSE())</f>
        <v>No</v>
      </c>
      <c r="H280" s="1">
        <f>VLOOKUP($A280,'Medical Examinations'!$A$2:$O$2336,13,FALSE())</f>
        <v>0</v>
      </c>
      <c r="I280" s="1" t="str">
        <f>VLOOKUP($A280,'Medical Examinations'!$A$2:$O$2336,12,FALSE())</f>
        <v>Yes</v>
      </c>
      <c r="J280" s="1" t="str">
        <f>VLOOKUP($A280,'Medical Examinations'!$A$2:$O$2336,14,FALSE())</f>
        <v>Underweight</v>
      </c>
      <c r="K280" s="1" t="str">
        <f>VLOOKUP($A280,'Medical Examinations'!$A$2:$O$2336,15,FALSE())</f>
        <v>Normal</v>
      </c>
      <c r="L280" s="17">
        <f>VLOOKUP($A280,'Hospitalisation Details'!$A$2:$P$2344,15,FALSE())</f>
        <v>33063</v>
      </c>
      <c r="M280" s="18">
        <f>VLOOKUP($A280,'Hospitalisation Details'!$A$2:$P$2344,6,FALSE())</f>
        <v>32734.19</v>
      </c>
      <c r="N280" s="1" t="str">
        <f>VLOOKUP($A280,'Hospitalisation Details'!$A$2:$P$2344,12,FALSE())</f>
        <v>tier - 2</v>
      </c>
      <c r="O280" s="1" t="str">
        <f>VLOOKUP($A280,'Hospitalisation Details'!$A$2:$P$2344,13,FALSE())</f>
        <v>tier - 1</v>
      </c>
      <c r="P280" s="1" t="str">
        <f>VLOOKUP($A280,'Hospitalisation Details'!$A$2:$P$2344,14,FALSE())</f>
        <v>R1012</v>
      </c>
      <c r="Q280" s="1">
        <f>VLOOKUP($A280,'Hospitalisation Details'!$A$2:$P$2344,16,FALSE())</f>
        <v>32</v>
      </c>
    </row>
    <row r="281" spans="1:17" x14ac:dyDescent="0.35">
      <c r="A281" s="1" t="str">
        <f>'Customer Names'!A281</f>
        <v>Id280</v>
      </c>
      <c r="B281" s="1" t="str">
        <f>VLOOKUP($A281,'Customer Names'!$A$2:$E$2336,4,FALSE())</f>
        <v>Christopher A</v>
      </c>
      <c r="C281" s="16">
        <f>VLOOKUP($A281,'Medical Examinations'!$A$2:$O$2336,2,FALSE())</f>
        <v>36.119999999999997</v>
      </c>
      <c r="D281" s="16">
        <f>VLOOKUP($A281,'Medical Examinations'!$A$2:$O$2336,3,FALSE())</f>
        <v>5.82</v>
      </c>
      <c r="E281" s="1" t="str">
        <f>VLOOKUP($A281,'Medical Examinations'!$A$2:$O$2336,9,FALSE())</f>
        <v>No</v>
      </c>
      <c r="F281" s="1" t="str">
        <f>VLOOKUP($A281,'Medical Examinations'!$A$2:$O$2336,10,FALSE())</f>
        <v>No</v>
      </c>
      <c r="G281" s="1" t="str">
        <f>VLOOKUP($A281,'Medical Examinations'!$A$2:$O$2336,11,FALSE())</f>
        <v>No</v>
      </c>
      <c r="H281" s="1">
        <f>VLOOKUP($A281,'Medical Examinations'!$A$2:$O$2336,13,FALSE())</f>
        <v>0</v>
      </c>
      <c r="I281" s="1" t="str">
        <f>VLOOKUP($A281,'Medical Examinations'!$A$2:$O$2336,12,FALSE())</f>
        <v>Yes</v>
      </c>
      <c r="J281" s="1" t="str">
        <f>VLOOKUP($A281,'Medical Examinations'!$A$2:$O$2336,14,FALSE())</f>
        <v>Obesity</v>
      </c>
      <c r="K281" s="1" t="str">
        <f>VLOOKUP($A281,'Medical Examinations'!$A$2:$O$2336,15,FALSE())</f>
        <v>Prediabetes</v>
      </c>
      <c r="L281" s="17">
        <f>VLOOKUP($A281,'Hospitalisation Details'!$A$2:$P$2344,15,FALSE())</f>
        <v>33146</v>
      </c>
      <c r="M281" s="18">
        <f>VLOOKUP($A281,'Hospitalisation Details'!$A$2:$P$2344,6,FALSE())</f>
        <v>32716.2</v>
      </c>
      <c r="N281" s="1" t="str">
        <f>VLOOKUP($A281,'Hospitalisation Details'!$A$2:$P$2344,12,FALSE())</f>
        <v>tier - 1</v>
      </c>
      <c r="O281" s="1" t="str">
        <f>VLOOKUP($A281,'Hospitalisation Details'!$A$2:$P$2344,13,FALSE())</f>
        <v>tier - 2</v>
      </c>
      <c r="P281" s="1" t="str">
        <f>VLOOKUP($A281,'Hospitalisation Details'!$A$2:$P$2344,14,FALSE())</f>
        <v>R1011</v>
      </c>
      <c r="Q281" s="1">
        <f>VLOOKUP($A281,'Hospitalisation Details'!$A$2:$P$2344,16,FALSE())</f>
        <v>32</v>
      </c>
    </row>
    <row r="282" spans="1:17" x14ac:dyDescent="0.35">
      <c r="A282" s="1" t="str">
        <f>'Customer Names'!A282</f>
        <v>Id281</v>
      </c>
      <c r="B282" s="1" t="str">
        <f>VLOOKUP($A282,'Customer Names'!$A$2:$E$2336,4,FALSE())</f>
        <v>Kacy L.</v>
      </c>
      <c r="C282" s="16">
        <f>VLOOKUP($A282,'Medical Examinations'!$A$2:$O$2336,2,FALSE())</f>
        <v>23.19</v>
      </c>
      <c r="D282" s="16">
        <f>VLOOKUP($A282,'Medical Examinations'!$A$2:$O$2336,3,FALSE())</f>
        <v>7.66</v>
      </c>
      <c r="E282" s="1" t="str">
        <f>VLOOKUP($A282,'Medical Examinations'!$A$2:$O$2336,9,FALSE())</f>
        <v>No</v>
      </c>
      <c r="F282" s="1" t="str">
        <f>VLOOKUP($A282,'Medical Examinations'!$A$2:$O$2336,10,FALSE())</f>
        <v>No</v>
      </c>
      <c r="G282" s="1" t="str">
        <f>VLOOKUP($A282,'Medical Examinations'!$A$2:$O$2336,11,FALSE())</f>
        <v>No</v>
      </c>
      <c r="H282" s="1">
        <f>VLOOKUP($A282,'Medical Examinations'!$A$2:$O$2336,13,FALSE())</f>
        <v>0</v>
      </c>
      <c r="I282" s="1" t="str">
        <f>VLOOKUP($A282,'Medical Examinations'!$A$2:$O$2336,12,FALSE())</f>
        <v>Yes</v>
      </c>
      <c r="J282" s="1" t="str">
        <f>VLOOKUP($A282,'Medical Examinations'!$A$2:$O$2336,14,FALSE())</f>
        <v>Normal Weight</v>
      </c>
      <c r="K282" s="1" t="str">
        <f>VLOOKUP($A282,'Medical Examinations'!$A$2:$O$2336,15,FALSE())</f>
        <v>Diabetes</v>
      </c>
      <c r="L282" s="17">
        <f>VLOOKUP($A282,'Hospitalisation Details'!$A$2:$P$2344,15,FALSE())</f>
        <v>25143</v>
      </c>
      <c r="M282" s="18">
        <f>VLOOKUP($A282,'Hospitalisation Details'!$A$2:$P$2344,6,FALSE())</f>
        <v>32686.080000000002</v>
      </c>
      <c r="N282" s="1" t="str">
        <f>VLOOKUP($A282,'Hospitalisation Details'!$A$2:$P$2344,12,FALSE())</f>
        <v>tier - 2</v>
      </c>
      <c r="O282" s="1" t="str">
        <f>VLOOKUP($A282,'Hospitalisation Details'!$A$2:$P$2344,13,FALSE())</f>
        <v>tier - 3</v>
      </c>
      <c r="P282" s="1" t="str">
        <f>VLOOKUP($A282,'Hospitalisation Details'!$A$2:$P$2344,14,FALSE())</f>
        <v>R1011</v>
      </c>
      <c r="Q282" s="1">
        <f>VLOOKUP($A282,'Hospitalisation Details'!$A$2:$P$2344,16,FALSE())</f>
        <v>54</v>
      </c>
    </row>
    <row r="283" spans="1:17" x14ac:dyDescent="0.35">
      <c r="A283" s="1" t="str">
        <f>'Customer Names'!A283</f>
        <v>Id282</v>
      </c>
      <c r="B283" s="1" t="str">
        <f>VLOOKUP($A283,'Customer Names'!$A$2:$E$2336,4,FALSE())</f>
        <v>Benjamin H.</v>
      </c>
      <c r="C283" s="16">
        <f>VLOOKUP($A283,'Medical Examinations'!$A$2:$O$2336,2,FALSE())</f>
        <v>35.99</v>
      </c>
      <c r="D283" s="16">
        <f>VLOOKUP($A283,'Medical Examinations'!$A$2:$O$2336,3,FALSE())</f>
        <v>4.2300000000000004</v>
      </c>
      <c r="E283" s="1" t="str">
        <f>VLOOKUP($A283,'Medical Examinations'!$A$2:$O$2336,9,FALSE())</f>
        <v>No</v>
      </c>
      <c r="F283" s="1" t="str">
        <f>VLOOKUP($A283,'Medical Examinations'!$A$2:$O$2336,10,FALSE())</f>
        <v>No</v>
      </c>
      <c r="G283" s="1" t="str">
        <f>VLOOKUP($A283,'Medical Examinations'!$A$2:$O$2336,11,FALSE())</f>
        <v>No</v>
      </c>
      <c r="H283" s="1">
        <f>VLOOKUP($A283,'Medical Examinations'!$A$2:$O$2336,13,FALSE())</f>
        <v>0</v>
      </c>
      <c r="I283" s="1" t="str">
        <f>VLOOKUP($A283,'Medical Examinations'!$A$2:$O$2336,12,FALSE())</f>
        <v>Yes</v>
      </c>
      <c r="J283" s="1" t="str">
        <f>VLOOKUP($A283,'Medical Examinations'!$A$2:$O$2336,14,FALSE())</f>
        <v>Obesity</v>
      </c>
      <c r="K283" s="1" t="str">
        <f>VLOOKUP($A283,'Medical Examinations'!$A$2:$O$2336,15,FALSE())</f>
        <v>Normal</v>
      </c>
      <c r="L283" s="17">
        <f>VLOOKUP($A283,'Hospitalisation Details'!$A$2:$P$2344,15,FALSE())</f>
        <v>33067</v>
      </c>
      <c r="M283" s="18">
        <f>VLOOKUP($A283,'Hospitalisation Details'!$A$2:$P$2344,6,FALSE())</f>
        <v>32672.11</v>
      </c>
      <c r="N283" s="1" t="str">
        <f>VLOOKUP($A283,'Hospitalisation Details'!$A$2:$P$2344,12,FALSE())</f>
        <v>tier - 1</v>
      </c>
      <c r="O283" s="1" t="str">
        <f>VLOOKUP($A283,'Hospitalisation Details'!$A$2:$P$2344,13,FALSE())</f>
        <v>tier - 1</v>
      </c>
      <c r="P283" s="1" t="str">
        <f>VLOOKUP($A283,'Hospitalisation Details'!$A$2:$P$2344,14,FALSE())</f>
        <v>R1011</v>
      </c>
      <c r="Q283" s="1">
        <f>VLOOKUP($A283,'Hospitalisation Details'!$A$2:$P$2344,16,FALSE())</f>
        <v>32</v>
      </c>
    </row>
    <row r="284" spans="1:17" x14ac:dyDescent="0.35">
      <c r="A284" s="1" t="str">
        <f>'Customer Names'!A284</f>
        <v>Id283</v>
      </c>
      <c r="B284" s="1" t="str">
        <f>VLOOKUP($A284,'Customer Names'!$A$2:$E$2336,4,FALSE())</f>
        <v>Xaviour J.</v>
      </c>
      <c r="C284" s="16">
        <f>VLOOKUP($A284,'Medical Examinations'!$A$2:$O$2336,2,FALSE())</f>
        <v>30.25</v>
      </c>
      <c r="D284" s="16">
        <f>VLOOKUP($A284,'Medical Examinations'!$A$2:$O$2336,3,FALSE())</f>
        <v>5.58</v>
      </c>
      <c r="E284" s="1" t="str">
        <f>VLOOKUP($A284,'Medical Examinations'!$A$2:$O$2336,9,FALSE())</f>
        <v>No</v>
      </c>
      <c r="F284" s="1" t="str">
        <f>VLOOKUP($A284,'Medical Examinations'!$A$2:$O$2336,10,FALSE())</f>
        <v>No</v>
      </c>
      <c r="G284" s="1" t="str">
        <f>VLOOKUP($A284,'Medical Examinations'!$A$2:$O$2336,11,FALSE())</f>
        <v>Yes</v>
      </c>
      <c r="H284" s="1">
        <f>VLOOKUP($A284,'Medical Examinations'!$A$2:$O$2336,13,FALSE())</f>
        <v>1</v>
      </c>
      <c r="I284" s="1" t="str">
        <f>VLOOKUP($A284,'Medical Examinations'!$A$2:$O$2336,12,FALSE())</f>
        <v>Yes</v>
      </c>
      <c r="J284" s="1" t="str">
        <f>VLOOKUP($A284,'Medical Examinations'!$A$2:$O$2336,14,FALSE())</f>
        <v>Obesity</v>
      </c>
      <c r="K284" s="1" t="str">
        <f>VLOOKUP($A284,'Medical Examinations'!$A$2:$O$2336,15,FALSE())</f>
        <v>Normal</v>
      </c>
      <c r="L284" s="17">
        <f>VLOOKUP($A284,'Hospitalisation Details'!$A$2:$P$2344,15,FALSE())</f>
        <v>37902</v>
      </c>
      <c r="M284" s="18">
        <f>VLOOKUP($A284,'Hospitalisation Details'!$A$2:$P$2344,6,FALSE())</f>
        <v>32548.34</v>
      </c>
      <c r="N284" s="1" t="str">
        <f>VLOOKUP($A284,'Hospitalisation Details'!$A$2:$P$2344,12,FALSE())</f>
        <v>tier - 1</v>
      </c>
      <c r="O284" s="1" t="str">
        <f>VLOOKUP($A284,'Hospitalisation Details'!$A$2:$P$2344,13,FALSE())</f>
        <v>tier - 2</v>
      </c>
      <c r="P284" s="1" t="str">
        <f>VLOOKUP($A284,'Hospitalisation Details'!$A$2:$P$2344,14,FALSE())</f>
        <v>R1013</v>
      </c>
      <c r="Q284" s="1">
        <f>VLOOKUP($A284,'Hospitalisation Details'!$A$2:$P$2344,16,FALSE())</f>
        <v>19</v>
      </c>
    </row>
    <row r="285" spans="1:17" x14ac:dyDescent="0.35">
      <c r="A285" s="1" t="str">
        <f>'Customer Names'!A285</f>
        <v>Id284</v>
      </c>
      <c r="B285" s="1" t="str">
        <f>VLOOKUP($A285,'Customer Names'!$A$2:$E$2336,4,FALSE())</f>
        <v>Michael T.</v>
      </c>
      <c r="C285" s="16">
        <f>VLOOKUP($A285,'Medical Examinations'!$A$2:$O$2336,2,FALSE())</f>
        <v>26.24</v>
      </c>
      <c r="D285" s="16">
        <f>VLOOKUP($A285,'Medical Examinations'!$A$2:$O$2336,3,FALSE())</f>
        <v>6.26</v>
      </c>
      <c r="E285" s="1" t="str">
        <f>VLOOKUP($A285,'Medical Examinations'!$A$2:$O$2336,9,FALSE())</f>
        <v>Yes</v>
      </c>
      <c r="F285" s="1" t="str">
        <f>VLOOKUP($A285,'Medical Examinations'!$A$2:$O$2336,10,FALSE())</f>
        <v>No</v>
      </c>
      <c r="G285" s="1" t="str">
        <f>VLOOKUP($A285,'Medical Examinations'!$A$2:$O$2336,11,FALSE())</f>
        <v>No</v>
      </c>
      <c r="H285" s="1">
        <f>VLOOKUP($A285,'Medical Examinations'!$A$2:$O$2336,13,FALSE())</f>
        <v>0</v>
      </c>
      <c r="I285" s="1" t="str">
        <f>VLOOKUP($A285,'Medical Examinations'!$A$2:$O$2336,12,FALSE())</f>
        <v>Yes</v>
      </c>
      <c r="J285" s="1" t="str">
        <f>VLOOKUP($A285,'Medical Examinations'!$A$2:$O$2336,14,FALSE())</f>
        <v>Overweight</v>
      </c>
      <c r="K285" s="1" t="str">
        <f>VLOOKUP($A285,'Medical Examinations'!$A$2:$O$2336,15,FALSE())</f>
        <v>Prediabetes</v>
      </c>
      <c r="L285" s="17">
        <f>VLOOKUP($A285,'Hospitalisation Details'!$A$2:$P$2344,15,FALSE())</f>
        <v>28022</v>
      </c>
      <c r="M285" s="18">
        <f>VLOOKUP($A285,'Hospitalisation Details'!$A$2:$P$2344,6,FALSE())</f>
        <v>32485.46</v>
      </c>
      <c r="N285" s="1" t="str">
        <f>VLOOKUP($A285,'Hospitalisation Details'!$A$2:$P$2344,12,FALSE())</f>
        <v>tier - 2</v>
      </c>
      <c r="O285" s="1" t="str">
        <f>VLOOKUP($A285,'Hospitalisation Details'!$A$2:$P$2344,13,FALSE())</f>
        <v>tier - 1</v>
      </c>
      <c r="P285" s="1" t="str">
        <f>VLOOKUP($A285,'Hospitalisation Details'!$A$2:$P$2344,14,FALSE())</f>
        <v>R1011</v>
      </c>
      <c r="Q285" s="1">
        <f>VLOOKUP($A285,'Hospitalisation Details'!$A$2:$P$2344,16,FALSE())</f>
        <v>46</v>
      </c>
    </row>
    <row r="286" spans="1:17" x14ac:dyDescent="0.35">
      <c r="A286" s="1" t="str">
        <f>'Customer Names'!A286</f>
        <v>Id285</v>
      </c>
      <c r="B286" s="1" t="str">
        <f>VLOOKUP($A286,'Customer Names'!$A$2:$E$2336,4,FALSE())</f>
        <v>Bradley</v>
      </c>
      <c r="C286" s="16">
        <f>VLOOKUP($A286,'Medical Examinations'!$A$2:$O$2336,2,FALSE())</f>
        <v>31.36</v>
      </c>
      <c r="D286" s="16">
        <f>VLOOKUP($A286,'Medical Examinations'!$A$2:$O$2336,3,FALSE())</f>
        <v>10.6</v>
      </c>
      <c r="E286" s="1" t="str">
        <f>VLOOKUP($A286,'Medical Examinations'!$A$2:$O$2336,9,FALSE())</f>
        <v>Yes</v>
      </c>
      <c r="F286" s="1" t="str">
        <f>VLOOKUP($A286,'Medical Examinations'!$A$2:$O$2336,10,FALSE())</f>
        <v>No</v>
      </c>
      <c r="G286" s="1" t="str">
        <f>VLOOKUP($A286,'Medical Examinations'!$A$2:$O$2336,11,FALSE())</f>
        <v>No</v>
      </c>
      <c r="H286" s="1">
        <f>VLOOKUP($A286,'Medical Examinations'!$A$2:$O$2336,13,FALSE())</f>
        <v>0</v>
      </c>
      <c r="I286" s="1" t="str">
        <f>VLOOKUP($A286,'Medical Examinations'!$A$2:$O$2336,12,FALSE())</f>
        <v>Yes</v>
      </c>
      <c r="J286" s="1" t="str">
        <f>VLOOKUP($A286,'Medical Examinations'!$A$2:$O$2336,14,FALSE())</f>
        <v>Obesity</v>
      </c>
      <c r="K286" s="1" t="str">
        <f>VLOOKUP($A286,'Medical Examinations'!$A$2:$O$2336,15,FALSE())</f>
        <v>Diabetes</v>
      </c>
      <c r="L286" s="17">
        <f>VLOOKUP($A286,'Hospitalisation Details'!$A$2:$P$2344,15,FALSE())</f>
        <v>29856</v>
      </c>
      <c r="M286" s="18">
        <f>VLOOKUP($A286,'Hospitalisation Details'!$A$2:$P$2344,6,FALSE())</f>
        <v>32462.35</v>
      </c>
      <c r="N286" s="1" t="str">
        <f>VLOOKUP($A286,'Hospitalisation Details'!$A$2:$P$2344,12,FALSE())</f>
        <v>tier - 2</v>
      </c>
      <c r="O286" s="1" t="str">
        <f>VLOOKUP($A286,'Hospitalisation Details'!$A$2:$P$2344,13,FALSE())</f>
        <v>tier - 2</v>
      </c>
      <c r="P286" s="1" t="str">
        <f>VLOOKUP($A286,'Hospitalisation Details'!$A$2:$P$2344,14,FALSE())</f>
        <v>R1011</v>
      </c>
      <c r="Q286" s="1">
        <f>VLOOKUP($A286,'Hospitalisation Details'!$A$2:$P$2344,16,FALSE())</f>
        <v>41</v>
      </c>
    </row>
    <row r="287" spans="1:17" x14ac:dyDescent="0.35">
      <c r="A287" s="1" t="str">
        <f>'Customer Names'!A287</f>
        <v>Id286</v>
      </c>
      <c r="B287" s="1" t="str">
        <f>VLOOKUP($A287,'Customer Names'!$A$2:$E$2336,4,FALSE())</f>
        <v>Andrea</v>
      </c>
      <c r="C287" s="16">
        <f>VLOOKUP($A287,'Medical Examinations'!$A$2:$O$2336,2,FALSE())</f>
        <v>25.69</v>
      </c>
      <c r="D287" s="16">
        <f>VLOOKUP($A287,'Medical Examinations'!$A$2:$O$2336,3,FALSE())</f>
        <v>4.78</v>
      </c>
      <c r="E287" s="1" t="str">
        <f>VLOOKUP($A287,'Medical Examinations'!$A$2:$O$2336,9,FALSE())</f>
        <v>Yes</v>
      </c>
      <c r="F287" s="1" t="str">
        <f>VLOOKUP($A287,'Medical Examinations'!$A$2:$O$2336,10,FALSE())</f>
        <v>No</v>
      </c>
      <c r="G287" s="1" t="str">
        <f>VLOOKUP($A287,'Medical Examinations'!$A$2:$O$2336,11,FALSE())</f>
        <v>No</v>
      </c>
      <c r="H287" s="1">
        <f>VLOOKUP($A287,'Medical Examinations'!$A$2:$O$2336,13,FALSE())</f>
        <v>0</v>
      </c>
      <c r="I287" s="1" t="str">
        <f>VLOOKUP($A287,'Medical Examinations'!$A$2:$O$2336,12,FALSE())</f>
        <v>Yes</v>
      </c>
      <c r="J287" s="1" t="str">
        <f>VLOOKUP($A287,'Medical Examinations'!$A$2:$O$2336,14,FALSE())</f>
        <v>Overweight</v>
      </c>
      <c r="K287" s="1" t="str">
        <f>VLOOKUP($A287,'Medical Examinations'!$A$2:$O$2336,15,FALSE())</f>
        <v>Normal</v>
      </c>
      <c r="L287" s="17">
        <f>VLOOKUP($A287,'Hospitalisation Details'!$A$2:$P$2344,15,FALSE())</f>
        <v>27981</v>
      </c>
      <c r="M287" s="18">
        <f>VLOOKUP($A287,'Hospitalisation Details'!$A$2:$P$2344,6,FALSE())</f>
        <v>32430.22</v>
      </c>
      <c r="N287" s="1" t="str">
        <f>VLOOKUP($A287,'Hospitalisation Details'!$A$2:$P$2344,12,FALSE())</f>
        <v>tier - 2</v>
      </c>
      <c r="O287" s="1" t="str">
        <f>VLOOKUP($A287,'Hospitalisation Details'!$A$2:$P$2344,13,FALSE())</f>
        <v>tier - 3</v>
      </c>
      <c r="P287" s="1" t="str">
        <f>VLOOKUP($A287,'Hospitalisation Details'!$A$2:$P$2344,14,FALSE())</f>
        <v>R1011</v>
      </c>
      <c r="Q287" s="1">
        <f>VLOOKUP($A287,'Hospitalisation Details'!$A$2:$P$2344,16,FALSE())</f>
        <v>46</v>
      </c>
    </row>
    <row r="288" spans="1:17" x14ac:dyDescent="0.35">
      <c r="A288" s="1" t="str">
        <f>'Customer Names'!A288</f>
        <v>Id287</v>
      </c>
      <c r="B288" s="1" t="str">
        <f>VLOOKUP($A288,'Customer Names'!$A$2:$E$2336,4,FALSE())</f>
        <v>Nancy M</v>
      </c>
      <c r="C288" s="16">
        <f>VLOOKUP($A288,'Medical Examinations'!$A$2:$O$2336,2,FALSE())</f>
        <v>25.46</v>
      </c>
      <c r="D288" s="16">
        <f>VLOOKUP($A288,'Medical Examinations'!$A$2:$O$2336,3,FALSE())</f>
        <v>6.03</v>
      </c>
      <c r="E288" s="1" t="str">
        <f>VLOOKUP($A288,'Medical Examinations'!$A$2:$O$2336,9,FALSE())</f>
        <v>No</v>
      </c>
      <c r="F288" s="1" t="str">
        <f>VLOOKUP($A288,'Medical Examinations'!$A$2:$O$2336,10,FALSE())</f>
        <v>No</v>
      </c>
      <c r="G288" s="1" t="str">
        <f>VLOOKUP($A288,'Medical Examinations'!$A$2:$O$2336,11,FALSE())</f>
        <v>No</v>
      </c>
      <c r="H288" s="1">
        <f>VLOOKUP($A288,'Medical Examinations'!$A$2:$O$2336,13,FALSE())</f>
        <v>2</v>
      </c>
      <c r="I288" s="1" t="str">
        <f>VLOOKUP($A288,'Medical Examinations'!$A$2:$O$2336,12,FALSE())</f>
        <v>Yes</v>
      </c>
      <c r="J288" s="1" t="str">
        <f>VLOOKUP($A288,'Medical Examinations'!$A$2:$O$2336,14,FALSE())</f>
        <v>Overweight</v>
      </c>
      <c r="K288" s="1" t="str">
        <f>VLOOKUP($A288,'Medical Examinations'!$A$2:$O$2336,15,FALSE())</f>
        <v>Prediabetes</v>
      </c>
      <c r="L288" s="17">
        <f>VLOOKUP($A288,'Hospitalisation Details'!$A$2:$P$2344,15,FALSE())</f>
        <v>26591</v>
      </c>
      <c r="M288" s="18">
        <f>VLOOKUP($A288,'Hospitalisation Details'!$A$2:$P$2344,6,FALSE())</f>
        <v>32428.63</v>
      </c>
      <c r="N288" s="1" t="str">
        <f>VLOOKUP($A288,'Hospitalisation Details'!$A$2:$P$2344,12,FALSE())</f>
        <v>tier - 2</v>
      </c>
      <c r="O288" s="1" t="str">
        <f>VLOOKUP($A288,'Hospitalisation Details'!$A$2:$P$2344,13,FALSE())</f>
        <v>tier - 2</v>
      </c>
      <c r="P288" s="1" t="str">
        <f>VLOOKUP($A288,'Hospitalisation Details'!$A$2:$P$2344,14,FALSE())</f>
        <v>R1011</v>
      </c>
      <c r="Q288" s="1">
        <f>VLOOKUP($A288,'Hospitalisation Details'!$A$2:$P$2344,16,FALSE())</f>
        <v>50</v>
      </c>
    </row>
    <row r="289" spans="1:17" x14ac:dyDescent="0.35">
      <c r="A289" s="1" t="str">
        <f>'Customer Names'!A289</f>
        <v>Id288</v>
      </c>
      <c r="B289" s="1" t="str">
        <f>VLOOKUP($A289,'Customer Names'!$A$2:$E$2336,4,FALSE())</f>
        <v>Matt</v>
      </c>
      <c r="C289" s="16">
        <f>VLOOKUP($A289,'Medical Examinations'!$A$2:$O$2336,2,FALSE())</f>
        <v>31.83</v>
      </c>
      <c r="D289" s="16">
        <f>VLOOKUP($A289,'Medical Examinations'!$A$2:$O$2336,3,FALSE())</f>
        <v>11.55</v>
      </c>
      <c r="E289" s="1" t="str">
        <f>VLOOKUP($A289,'Medical Examinations'!$A$2:$O$2336,9,FALSE())</f>
        <v>Yes</v>
      </c>
      <c r="F289" s="1" t="str">
        <f>VLOOKUP($A289,'Medical Examinations'!$A$2:$O$2336,10,FALSE())</f>
        <v>No</v>
      </c>
      <c r="G289" s="1" t="str">
        <f>VLOOKUP($A289,'Medical Examinations'!$A$2:$O$2336,11,FALSE())</f>
        <v>No</v>
      </c>
      <c r="H289" s="1">
        <f>VLOOKUP($A289,'Medical Examinations'!$A$2:$O$2336,13,FALSE())</f>
        <v>1</v>
      </c>
      <c r="I289" s="1" t="str">
        <f>VLOOKUP($A289,'Medical Examinations'!$A$2:$O$2336,12,FALSE())</f>
        <v>Yes</v>
      </c>
      <c r="J289" s="1" t="str">
        <f>VLOOKUP($A289,'Medical Examinations'!$A$2:$O$2336,14,FALSE())</f>
        <v>Obesity</v>
      </c>
      <c r="K289" s="1" t="str">
        <f>VLOOKUP($A289,'Medical Examinations'!$A$2:$O$2336,15,FALSE())</f>
        <v>Diabetes</v>
      </c>
      <c r="L289" s="17">
        <f>VLOOKUP($A289,'Hospitalisation Details'!$A$2:$P$2344,15,FALSE())</f>
        <v>31748</v>
      </c>
      <c r="M289" s="18">
        <f>VLOOKUP($A289,'Hospitalisation Details'!$A$2:$P$2344,6,FALSE())</f>
        <v>32288.49</v>
      </c>
      <c r="N289" s="1" t="str">
        <f>VLOOKUP($A289,'Hospitalisation Details'!$A$2:$P$2344,12,FALSE())</f>
        <v>tier - 2</v>
      </c>
      <c r="O289" s="1" t="str">
        <f>VLOOKUP($A289,'Hospitalisation Details'!$A$2:$P$2344,13,FALSE())</f>
        <v>tier - 2</v>
      </c>
      <c r="P289" s="1" t="str">
        <f>VLOOKUP($A289,'Hospitalisation Details'!$A$2:$P$2344,14,FALSE())</f>
        <v>R1011</v>
      </c>
      <c r="Q289" s="1">
        <f>VLOOKUP($A289,'Hospitalisation Details'!$A$2:$P$2344,16,FALSE())</f>
        <v>36</v>
      </c>
    </row>
    <row r="290" spans="1:17" x14ac:dyDescent="0.35">
      <c r="A290" s="1" t="str">
        <f>'Customer Names'!A290</f>
        <v>Id289</v>
      </c>
      <c r="B290" s="1" t="str">
        <f>VLOOKUP($A290,'Customer Names'!$A$2:$E$2336,4,FALSE())</f>
        <v>Lee</v>
      </c>
      <c r="C290" s="16">
        <f>VLOOKUP($A290,'Medical Examinations'!$A$2:$O$2336,2,FALSE())</f>
        <v>24.43</v>
      </c>
      <c r="D290" s="16">
        <f>VLOOKUP($A290,'Medical Examinations'!$A$2:$O$2336,3,FALSE())</f>
        <v>7.59</v>
      </c>
      <c r="E290" s="1" t="str">
        <f>VLOOKUP($A290,'Medical Examinations'!$A$2:$O$2336,9,FALSE())</f>
        <v>Yes</v>
      </c>
      <c r="F290" s="1" t="str">
        <f>VLOOKUP($A290,'Medical Examinations'!$A$2:$O$2336,10,FALSE())</f>
        <v>No</v>
      </c>
      <c r="G290" s="1" t="str">
        <f>VLOOKUP($A290,'Medical Examinations'!$A$2:$O$2336,11,FALSE())</f>
        <v>No</v>
      </c>
      <c r="H290" s="1">
        <f>VLOOKUP($A290,'Medical Examinations'!$A$2:$O$2336,13,FALSE())</f>
        <v>1</v>
      </c>
      <c r="I290" s="1" t="str">
        <f>VLOOKUP($A290,'Medical Examinations'!$A$2:$O$2336,12,FALSE())</f>
        <v>Yes</v>
      </c>
      <c r="J290" s="1" t="str">
        <f>VLOOKUP($A290,'Medical Examinations'!$A$2:$O$2336,14,FALSE())</f>
        <v>Normal Weight</v>
      </c>
      <c r="K290" s="1" t="str">
        <f>VLOOKUP($A290,'Medical Examinations'!$A$2:$O$2336,15,FALSE())</f>
        <v>Diabetes</v>
      </c>
      <c r="L290" s="17">
        <f>VLOOKUP($A290,'Hospitalisation Details'!$A$2:$P$2344,15,FALSE())</f>
        <v>27745</v>
      </c>
      <c r="M290" s="18">
        <f>VLOOKUP($A290,'Hospitalisation Details'!$A$2:$P$2344,6,FALSE())</f>
        <v>32259.96</v>
      </c>
      <c r="N290" s="1" t="str">
        <f>VLOOKUP($A290,'Hospitalisation Details'!$A$2:$P$2344,12,FALSE())</f>
        <v>tier - 2</v>
      </c>
      <c r="O290" s="1" t="str">
        <f>VLOOKUP($A290,'Hospitalisation Details'!$A$2:$P$2344,13,FALSE())</f>
        <v>tier - 3</v>
      </c>
      <c r="P290" s="1" t="str">
        <f>VLOOKUP($A290,'Hospitalisation Details'!$A$2:$P$2344,14,FALSE())</f>
        <v>R1012</v>
      </c>
      <c r="Q290" s="1">
        <f>VLOOKUP($A290,'Hospitalisation Details'!$A$2:$P$2344,16,FALSE())</f>
        <v>47</v>
      </c>
    </row>
    <row r="291" spans="1:17" x14ac:dyDescent="0.35">
      <c r="A291" s="1" t="str">
        <f>'Customer Names'!A291</f>
        <v>Id290</v>
      </c>
      <c r="B291" s="1" t="str">
        <f>VLOOKUP($A291,'Customer Names'!$A$2:$E$2336,4,FALSE())</f>
        <v>Chris</v>
      </c>
      <c r="C291" s="16">
        <f>VLOOKUP($A291,'Medical Examinations'!$A$2:$O$2336,2,FALSE())</f>
        <v>41.9</v>
      </c>
      <c r="D291" s="16">
        <f>VLOOKUP($A291,'Medical Examinations'!$A$2:$O$2336,3,FALSE())</f>
        <v>4.26</v>
      </c>
      <c r="E291" s="1" t="str">
        <f>VLOOKUP($A291,'Medical Examinations'!$A$2:$O$2336,9,FALSE())</f>
        <v>No</v>
      </c>
      <c r="F291" s="1" t="str">
        <f>VLOOKUP($A291,'Medical Examinations'!$A$2:$O$2336,10,FALSE())</f>
        <v>No</v>
      </c>
      <c r="G291" s="1" t="str">
        <f>VLOOKUP($A291,'Medical Examinations'!$A$2:$O$2336,11,FALSE())</f>
        <v>No</v>
      </c>
      <c r="H291" s="1">
        <f>VLOOKUP($A291,'Medical Examinations'!$A$2:$O$2336,13,FALSE())</f>
        <v>0</v>
      </c>
      <c r="I291" s="1" t="str">
        <f>VLOOKUP($A291,'Medical Examinations'!$A$2:$O$2336,12,FALSE())</f>
        <v>Yes</v>
      </c>
      <c r="J291" s="1" t="str">
        <f>VLOOKUP($A291,'Medical Examinations'!$A$2:$O$2336,14,FALSE())</f>
        <v>Obesity</v>
      </c>
      <c r="K291" s="1" t="str">
        <f>VLOOKUP($A291,'Medical Examinations'!$A$2:$O$2336,15,FALSE())</f>
        <v>Normal</v>
      </c>
      <c r="L291" s="17">
        <f>VLOOKUP($A291,'Hospitalisation Details'!$A$2:$P$2344,15,FALSE())</f>
        <v>34585</v>
      </c>
      <c r="M291" s="18">
        <f>VLOOKUP($A291,'Hospitalisation Details'!$A$2:$P$2344,6,FALSE())</f>
        <v>32222.81</v>
      </c>
      <c r="N291" s="1" t="str">
        <f>VLOOKUP($A291,'Hospitalisation Details'!$A$2:$P$2344,12,FALSE())</f>
        <v>tier - 2</v>
      </c>
      <c r="O291" s="1" t="str">
        <f>VLOOKUP($A291,'Hospitalisation Details'!$A$2:$P$2344,13,FALSE())</f>
        <v>tier - 1</v>
      </c>
      <c r="P291" s="1" t="str">
        <f>VLOOKUP($A291,'Hospitalisation Details'!$A$2:$P$2344,14,FALSE())</f>
        <v>R1011</v>
      </c>
      <c r="Q291" s="1">
        <f>VLOOKUP($A291,'Hospitalisation Details'!$A$2:$P$2344,16,FALSE())</f>
        <v>28</v>
      </c>
    </row>
    <row r="292" spans="1:17" x14ac:dyDescent="0.35">
      <c r="A292" s="1" t="str">
        <f>'Customer Names'!A292</f>
        <v>Id291</v>
      </c>
      <c r="B292" s="1" t="str">
        <f>VLOOKUP($A292,'Customer Names'!$A$2:$E$2336,4,FALSE())</f>
        <v>Erik T.</v>
      </c>
      <c r="C292" s="16">
        <f>VLOOKUP($A292,'Medical Examinations'!$A$2:$O$2336,2,FALSE())</f>
        <v>22.88</v>
      </c>
      <c r="D292" s="16">
        <f>VLOOKUP($A292,'Medical Examinations'!$A$2:$O$2336,3,FALSE())</f>
        <v>5.9</v>
      </c>
      <c r="E292" s="1" t="str">
        <f>VLOOKUP($A292,'Medical Examinations'!$A$2:$O$2336,9,FALSE())</f>
        <v>Yes</v>
      </c>
      <c r="F292" s="1" t="str">
        <f>VLOOKUP($A292,'Medical Examinations'!$A$2:$O$2336,10,FALSE())</f>
        <v>No</v>
      </c>
      <c r="G292" s="1" t="str">
        <f>VLOOKUP($A292,'Medical Examinations'!$A$2:$O$2336,11,FALSE())</f>
        <v>Yes</v>
      </c>
      <c r="H292" s="1">
        <f>VLOOKUP($A292,'Medical Examinations'!$A$2:$O$2336,13,FALSE())</f>
        <v>1</v>
      </c>
      <c r="I292" s="1" t="str">
        <f>VLOOKUP($A292,'Medical Examinations'!$A$2:$O$2336,12,FALSE())</f>
        <v>Yes</v>
      </c>
      <c r="J292" s="1" t="str">
        <f>VLOOKUP($A292,'Medical Examinations'!$A$2:$O$2336,14,FALSE())</f>
        <v>Normal Weight</v>
      </c>
      <c r="K292" s="1" t="str">
        <f>VLOOKUP($A292,'Medical Examinations'!$A$2:$O$2336,15,FALSE())</f>
        <v>Prediabetes</v>
      </c>
      <c r="L292" s="17">
        <f>VLOOKUP($A292,'Hospitalisation Details'!$A$2:$P$2344,15,FALSE())</f>
        <v>25457</v>
      </c>
      <c r="M292" s="18">
        <f>VLOOKUP($A292,'Hospitalisation Details'!$A$2:$P$2344,6,FALSE())</f>
        <v>32192.76</v>
      </c>
      <c r="N292" s="1" t="str">
        <f>VLOOKUP($A292,'Hospitalisation Details'!$A$2:$P$2344,12,FALSE())</f>
        <v>tier - 1</v>
      </c>
      <c r="O292" s="1" t="str">
        <f>VLOOKUP($A292,'Hospitalisation Details'!$A$2:$P$2344,13,FALSE())</f>
        <v>tier - 2</v>
      </c>
      <c r="P292" s="1" t="str">
        <f>VLOOKUP($A292,'Hospitalisation Details'!$A$2:$P$2344,14,FALSE())</f>
        <v>R1011</v>
      </c>
      <c r="Q292" s="1">
        <f>VLOOKUP($A292,'Hospitalisation Details'!$A$2:$P$2344,16,FALSE())</f>
        <v>53</v>
      </c>
    </row>
    <row r="293" spans="1:17" x14ac:dyDescent="0.35">
      <c r="A293" s="1" t="str">
        <f>'Customer Names'!A293</f>
        <v>Id292</v>
      </c>
      <c r="B293" s="1" t="str">
        <f>VLOOKUP($A293,'Customer Names'!$A$2:$E$2336,4,FALSE())</f>
        <v>Rod W</v>
      </c>
      <c r="C293" s="16">
        <f>VLOOKUP($A293,'Medical Examinations'!$A$2:$O$2336,2,FALSE())</f>
        <v>29.734999999999999</v>
      </c>
      <c r="D293" s="16">
        <f>VLOOKUP($A293,'Medical Examinations'!$A$2:$O$2336,3,FALSE())</f>
        <v>7.79</v>
      </c>
      <c r="E293" s="1" t="str">
        <f>VLOOKUP($A293,'Medical Examinations'!$A$2:$O$2336,9,FALSE())</f>
        <v>No</v>
      </c>
      <c r="F293" s="1" t="str">
        <f>VLOOKUP($A293,'Medical Examinations'!$A$2:$O$2336,10,FALSE())</f>
        <v>No</v>
      </c>
      <c r="G293" s="1" t="str">
        <f>VLOOKUP($A293,'Medical Examinations'!$A$2:$O$2336,11,FALSE())</f>
        <v>No</v>
      </c>
      <c r="H293" s="1">
        <f>VLOOKUP($A293,'Medical Examinations'!$A$2:$O$2336,13,FALSE())</f>
        <v>0</v>
      </c>
      <c r="I293" s="1" t="str">
        <f>VLOOKUP($A293,'Medical Examinations'!$A$2:$O$2336,12,FALSE())</f>
        <v>No</v>
      </c>
      <c r="J293" s="1" t="str">
        <f>VLOOKUP($A293,'Medical Examinations'!$A$2:$O$2336,14,FALSE())</f>
        <v>Overweight</v>
      </c>
      <c r="K293" s="1" t="str">
        <f>VLOOKUP($A293,'Medical Examinations'!$A$2:$O$2336,15,FALSE())</f>
        <v>Diabetes</v>
      </c>
      <c r="L293" s="17">
        <f>VLOOKUP($A293,'Hospitalisation Details'!$A$2:$P$2344,15,FALSE())</f>
        <v>28804</v>
      </c>
      <c r="M293" s="18">
        <f>VLOOKUP($A293,'Hospitalisation Details'!$A$2:$P$2344,6,FALSE())</f>
        <v>32108.66</v>
      </c>
      <c r="N293" s="1" t="str">
        <f>VLOOKUP($A293,'Hospitalisation Details'!$A$2:$P$2344,12,FALSE())</f>
        <v>tier - 1</v>
      </c>
      <c r="O293" s="1" t="str">
        <f>VLOOKUP($A293,'Hospitalisation Details'!$A$2:$P$2344,13,FALSE())</f>
        <v>tier - 3</v>
      </c>
      <c r="P293" s="1" t="str">
        <f>VLOOKUP($A293,'Hospitalisation Details'!$A$2:$P$2344,14,FALSE())</f>
        <v>R1017</v>
      </c>
      <c r="Q293" s="1">
        <f>VLOOKUP($A293,'Hospitalisation Details'!$A$2:$P$2344,16,FALSE())</f>
        <v>44</v>
      </c>
    </row>
    <row r="294" spans="1:17" x14ac:dyDescent="0.35">
      <c r="A294" s="1" t="str">
        <f>'Customer Names'!A294</f>
        <v>Id293</v>
      </c>
      <c r="B294" s="1" t="str">
        <f>VLOOKUP($A294,'Customer Names'!$A$2:$E$2336,4,FALSE())</f>
        <v>Joey</v>
      </c>
      <c r="C294" s="16">
        <f>VLOOKUP($A294,'Medical Examinations'!$A$2:$O$2336,2,FALSE())</f>
        <v>40.74</v>
      </c>
      <c r="D294" s="16">
        <f>VLOOKUP($A294,'Medical Examinations'!$A$2:$O$2336,3,FALSE())</f>
        <v>5.28</v>
      </c>
      <c r="E294" s="1" t="str">
        <f>VLOOKUP($A294,'Medical Examinations'!$A$2:$O$2336,9,FALSE())</f>
        <v>No</v>
      </c>
      <c r="F294" s="1" t="str">
        <f>VLOOKUP($A294,'Medical Examinations'!$A$2:$O$2336,10,FALSE())</f>
        <v>No</v>
      </c>
      <c r="G294" s="1" t="str">
        <f>VLOOKUP($A294,'Medical Examinations'!$A$2:$O$2336,11,FALSE())</f>
        <v>Yes</v>
      </c>
      <c r="H294" s="1">
        <f>VLOOKUP($A294,'Medical Examinations'!$A$2:$O$2336,13,FALSE())</f>
        <v>1</v>
      </c>
      <c r="I294" s="1" t="str">
        <f>VLOOKUP($A294,'Medical Examinations'!$A$2:$O$2336,12,FALSE())</f>
        <v>Yes</v>
      </c>
      <c r="J294" s="1" t="str">
        <f>VLOOKUP($A294,'Medical Examinations'!$A$2:$O$2336,14,FALSE())</f>
        <v>Obesity</v>
      </c>
      <c r="K294" s="1" t="str">
        <f>VLOOKUP($A294,'Medical Examinations'!$A$2:$O$2336,15,FALSE())</f>
        <v>Normal</v>
      </c>
      <c r="L294" s="17">
        <f>VLOOKUP($A294,'Hospitalisation Details'!$A$2:$P$2344,15,FALSE())</f>
        <v>34225</v>
      </c>
      <c r="M294" s="18">
        <f>VLOOKUP($A294,'Hospitalisation Details'!$A$2:$P$2344,6,FALSE())</f>
        <v>32086.21</v>
      </c>
      <c r="N294" s="1" t="str">
        <f>VLOOKUP($A294,'Hospitalisation Details'!$A$2:$P$2344,12,FALSE())</f>
        <v>tier - 1</v>
      </c>
      <c r="O294" s="1" t="str">
        <f>VLOOKUP($A294,'Hospitalisation Details'!$A$2:$P$2344,13,FALSE())</f>
        <v>tier - 3</v>
      </c>
      <c r="P294" s="1" t="str">
        <f>VLOOKUP($A294,'Hospitalisation Details'!$A$2:$P$2344,14,FALSE())</f>
        <v>R1011</v>
      </c>
      <c r="Q294" s="1">
        <f>VLOOKUP($A294,'Hospitalisation Details'!$A$2:$P$2344,16,FALSE())</f>
        <v>29</v>
      </c>
    </row>
    <row r="295" spans="1:17" x14ac:dyDescent="0.35">
      <c r="A295" s="1" t="str">
        <f>'Customer Names'!A295</f>
        <v>Id294</v>
      </c>
      <c r="B295" s="1" t="str">
        <f>VLOOKUP($A295,'Customer Names'!$A$2:$E$2336,4,FALSE())</f>
        <v>Hillary L.</v>
      </c>
      <c r="C295" s="16">
        <f>VLOOKUP($A295,'Medical Examinations'!$A$2:$O$2336,2,FALSE())</f>
        <v>24.14</v>
      </c>
      <c r="D295" s="16">
        <f>VLOOKUP($A295,'Medical Examinations'!$A$2:$O$2336,3,FALSE())</f>
        <v>5.87</v>
      </c>
      <c r="E295" s="1" t="str">
        <f>VLOOKUP($A295,'Medical Examinations'!$A$2:$O$2336,9,FALSE())</f>
        <v>No</v>
      </c>
      <c r="F295" s="1" t="str">
        <f>VLOOKUP($A295,'Medical Examinations'!$A$2:$O$2336,10,FALSE())</f>
        <v>No</v>
      </c>
      <c r="G295" s="1" t="str">
        <f>VLOOKUP($A295,'Medical Examinations'!$A$2:$O$2336,11,FALSE())</f>
        <v>No</v>
      </c>
      <c r="H295" s="1">
        <f>VLOOKUP($A295,'Medical Examinations'!$A$2:$O$2336,13,FALSE())</f>
        <v>2</v>
      </c>
      <c r="I295" s="1" t="str">
        <f>VLOOKUP($A295,'Medical Examinations'!$A$2:$O$2336,12,FALSE())</f>
        <v>Yes</v>
      </c>
      <c r="J295" s="1" t="str">
        <f>VLOOKUP($A295,'Medical Examinations'!$A$2:$O$2336,14,FALSE())</f>
        <v>Normal Weight</v>
      </c>
      <c r="K295" s="1" t="str">
        <f>VLOOKUP($A295,'Medical Examinations'!$A$2:$O$2336,15,FALSE())</f>
        <v>Prediabetes</v>
      </c>
      <c r="L295" s="17">
        <f>VLOOKUP($A295,'Hospitalisation Details'!$A$2:$P$2344,15,FALSE())</f>
        <v>26563</v>
      </c>
      <c r="M295" s="18">
        <f>VLOOKUP($A295,'Hospitalisation Details'!$A$2:$P$2344,6,FALSE())</f>
        <v>31980.89</v>
      </c>
      <c r="N295" s="1" t="str">
        <f>VLOOKUP($A295,'Hospitalisation Details'!$A$2:$P$2344,12,FALSE())</f>
        <v>tier - 2</v>
      </c>
      <c r="O295" s="1" t="str">
        <f>VLOOKUP($A295,'Hospitalisation Details'!$A$2:$P$2344,13,FALSE())</f>
        <v>tier - 1</v>
      </c>
      <c r="P295" s="1" t="str">
        <f>VLOOKUP($A295,'Hospitalisation Details'!$A$2:$P$2344,14,FALSE())</f>
        <v>R1011</v>
      </c>
      <c r="Q295" s="1">
        <f>VLOOKUP($A295,'Hospitalisation Details'!$A$2:$P$2344,16,FALSE())</f>
        <v>50</v>
      </c>
    </row>
    <row r="296" spans="1:17" x14ac:dyDescent="0.35">
      <c r="A296" s="1" t="str">
        <f>'Customer Names'!A296</f>
        <v>Id295</v>
      </c>
      <c r="B296" s="1" t="str">
        <f>VLOOKUP($A296,'Customer Names'!$A$2:$E$2336,4,FALSE())</f>
        <v>Eric J</v>
      </c>
      <c r="C296" s="16">
        <f>VLOOKUP($A296,'Medical Examinations'!$A$2:$O$2336,2,FALSE())</f>
        <v>25.15</v>
      </c>
      <c r="D296" s="16">
        <f>VLOOKUP($A296,'Medical Examinations'!$A$2:$O$2336,3,FALSE())</f>
        <v>9.08</v>
      </c>
      <c r="E296" s="1" t="str">
        <f>VLOOKUP($A296,'Medical Examinations'!$A$2:$O$2336,9,FALSE())</f>
        <v>Yes</v>
      </c>
      <c r="F296" s="1" t="str">
        <f>VLOOKUP($A296,'Medical Examinations'!$A$2:$O$2336,10,FALSE())</f>
        <v>No</v>
      </c>
      <c r="G296" s="1" t="str">
        <f>VLOOKUP($A296,'Medical Examinations'!$A$2:$O$2336,11,FALSE())</f>
        <v>No</v>
      </c>
      <c r="H296" s="1">
        <f>VLOOKUP($A296,'Medical Examinations'!$A$2:$O$2336,13,FALSE())</f>
        <v>1</v>
      </c>
      <c r="I296" s="1" t="str">
        <f>VLOOKUP($A296,'Medical Examinations'!$A$2:$O$2336,12,FALSE())</f>
        <v>Yes</v>
      </c>
      <c r="J296" s="1" t="str">
        <f>VLOOKUP($A296,'Medical Examinations'!$A$2:$O$2336,14,FALSE())</f>
        <v>Overweight</v>
      </c>
      <c r="K296" s="1" t="str">
        <f>VLOOKUP($A296,'Medical Examinations'!$A$2:$O$2336,15,FALSE())</f>
        <v>Diabetes</v>
      </c>
      <c r="L296" s="17">
        <f>VLOOKUP($A296,'Hospitalisation Details'!$A$2:$P$2344,15,FALSE())</f>
        <v>27662</v>
      </c>
      <c r="M296" s="18">
        <f>VLOOKUP($A296,'Hospitalisation Details'!$A$2:$P$2344,6,FALSE())</f>
        <v>31897.1</v>
      </c>
      <c r="N296" s="1" t="str">
        <f>VLOOKUP($A296,'Hospitalisation Details'!$A$2:$P$2344,12,FALSE())</f>
        <v>tier - 2</v>
      </c>
      <c r="O296" s="1" t="str">
        <f>VLOOKUP($A296,'Hospitalisation Details'!$A$2:$P$2344,13,FALSE())</f>
        <v>tier - 3</v>
      </c>
      <c r="P296" s="1" t="str">
        <f>VLOOKUP($A296,'Hospitalisation Details'!$A$2:$P$2344,14,FALSE())</f>
        <v>R1011</v>
      </c>
      <c r="Q296" s="1">
        <f>VLOOKUP($A296,'Hospitalisation Details'!$A$2:$P$2344,16,FALSE())</f>
        <v>47</v>
      </c>
    </row>
    <row r="297" spans="1:17" x14ac:dyDescent="0.35">
      <c r="A297" s="1" t="str">
        <f>'Customer Names'!A297</f>
        <v>Id296</v>
      </c>
      <c r="B297" s="1" t="str">
        <f>VLOOKUP($A297,'Customer Names'!$A$2:$E$2336,4,FALSE())</f>
        <v>Nicolas</v>
      </c>
      <c r="C297" s="16">
        <f>VLOOKUP($A297,'Medical Examinations'!$A$2:$O$2336,2,FALSE())</f>
        <v>28.71</v>
      </c>
      <c r="D297" s="16">
        <f>VLOOKUP($A297,'Medical Examinations'!$A$2:$O$2336,3,FALSE())</f>
        <v>5.2</v>
      </c>
      <c r="E297" s="1" t="str">
        <f>VLOOKUP($A297,'Medical Examinations'!$A$2:$O$2336,9,FALSE())</f>
        <v>No</v>
      </c>
      <c r="F297" s="1" t="str">
        <f>VLOOKUP($A297,'Medical Examinations'!$A$2:$O$2336,10,FALSE())</f>
        <v>No</v>
      </c>
      <c r="G297" s="1" t="str">
        <f>VLOOKUP($A297,'Medical Examinations'!$A$2:$O$2336,11,FALSE())</f>
        <v>No</v>
      </c>
      <c r="H297" s="1">
        <f>VLOOKUP($A297,'Medical Examinations'!$A$2:$O$2336,13,FALSE())</f>
        <v>1</v>
      </c>
      <c r="I297" s="1" t="str">
        <f>VLOOKUP($A297,'Medical Examinations'!$A$2:$O$2336,12,FALSE())</f>
        <v>Yes</v>
      </c>
      <c r="J297" s="1" t="str">
        <f>VLOOKUP($A297,'Medical Examinations'!$A$2:$O$2336,14,FALSE())</f>
        <v>Overweight</v>
      </c>
      <c r="K297" s="1" t="str">
        <f>VLOOKUP($A297,'Medical Examinations'!$A$2:$O$2336,15,FALSE())</f>
        <v>Normal</v>
      </c>
      <c r="L297" s="17">
        <f>VLOOKUP($A297,'Hospitalisation Details'!$A$2:$P$2344,15,FALSE())</f>
        <v>30935</v>
      </c>
      <c r="M297" s="18">
        <f>VLOOKUP($A297,'Hospitalisation Details'!$A$2:$P$2344,6,FALSE())</f>
        <v>31743.919999999998</v>
      </c>
      <c r="N297" s="1" t="str">
        <f>VLOOKUP($A297,'Hospitalisation Details'!$A$2:$P$2344,12,FALSE())</f>
        <v>tier - 2</v>
      </c>
      <c r="O297" s="1" t="str">
        <f>VLOOKUP($A297,'Hospitalisation Details'!$A$2:$P$2344,13,FALSE())</f>
        <v>tier - 1</v>
      </c>
      <c r="P297" s="1" t="str">
        <f>VLOOKUP($A297,'Hospitalisation Details'!$A$2:$P$2344,14,FALSE())</f>
        <v>R1011</v>
      </c>
      <c r="Q297" s="1">
        <f>VLOOKUP($A297,'Hospitalisation Details'!$A$2:$P$2344,16,FALSE())</f>
        <v>38</v>
      </c>
    </row>
    <row r="298" spans="1:17" x14ac:dyDescent="0.35">
      <c r="A298" s="1" t="str">
        <f>'Customer Names'!A298</f>
        <v>Id297</v>
      </c>
      <c r="B298" s="1" t="str">
        <f>VLOOKUP($A298,'Customer Names'!$A$2:$E$2336,4,FALSE())</f>
        <v>Marcel</v>
      </c>
      <c r="C298" s="16">
        <f>VLOOKUP($A298,'Medical Examinations'!$A$2:$O$2336,2,FALSE())</f>
        <v>23</v>
      </c>
      <c r="D298" s="16">
        <f>VLOOKUP($A298,'Medical Examinations'!$A$2:$O$2336,3,FALSE())</f>
        <v>5.48</v>
      </c>
      <c r="E298" s="1" t="str">
        <f>VLOOKUP($A298,'Medical Examinations'!$A$2:$O$2336,9,FALSE())</f>
        <v>No</v>
      </c>
      <c r="F298" s="1" t="str">
        <f>VLOOKUP($A298,'Medical Examinations'!$A$2:$O$2336,10,FALSE())</f>
        <v>No</v>
      </c>
      <c r="G298" s="1" t="str">
        <f>VLOOKUP($A298,'Medical Examinations'!$A$2:$O$2336,11,FALSE())</f>
        <v>No</v>
      </c>
      <c r="H298" s="1">
        <f>VLOOKUP($A298,'Medical Examinations'!$A$2:$O$2336,13,FALSE())</f>
        <v>0</v>
      </c>
      <c r="I298" s="1" t="str">
        <f>VLOOKUP($A298,'Medical Examinations'!$A$2:$O$2336,12,FALSE())</f>
        <v>Yes</v>
      </c>
      <c r="J298" s="1" t="str">
        <f>VLOOKUP($A298,'Medical Examinations'!$A$2:$O$2336,14,FALSE())</f>
        <v>Normal Weight</v>
      </c>
      <c r="K298" s="1" t="str">
        <f>VLOOKUP($A298,'Medical Examinations'!$A$2:$O$2336,15,FALSE())</f>
        <v>Normal</v>
      </c>
      <c r="L298" s="17">
        <f>VLOOKUP($A298,'Hospitalisation Details'!$A$2:$P$2344,15,FALSE())</f>
        <v>28412</v>
      </c>
      <c r="M298" s="18">
        <f>VLOOKUP($A298,'Hospitalisation Details'!$A$2:$P$2344,6,FALSE())</f>
        <v>31736.7</v>
      </c>
      <c r="N298" s="1" t="str">
        <f>VLOOKUP($A298,'Hospitalisation Details'!$A$2:$P$2344,12,FALSE())</f>
        <v>tier - 2</v>
      </c>
      <c r="O298" s="1" t="str">
        <f>VLOOKUP($A298,'Hospitalisation Details'!$A$2:$P$2344,13,FALSE())</f>
        <v>tier - 2</v>
      </c>
      <c r="P298" s="1" t="str">
        <f>VLOOKUP($A298,'Hospitalisation Details'!$A$2:$P$2344,14,FALSE())</f>
        <v>R1012</v>
      </c>
      <c r="Q298" s="1">
        <f>VLOOKUP($A298,'Hospitalisation Details'!$A$2:$P$2344,16,FALSE())</f>
        <v>45</v>
      </c>
    </row>
    <row r="299" spans="1:17" x14ac:dyDescent="0.35">
      <c r="A299" s="1" t="str">
        <f>'Customer Names'!A299</f>
        <v>Id298</v>
      </c>
      <c r="B299" s="1" t="str">
        <f>VLOOKUP($A299,'Customer Names'!$A$2:$E$2336,4,FALSE())</f>
        <v>Ashley N</v>
      </c>
      <c r="C299" s="16">
        <f>VLOOKUP($A299,'Medical Examinations'!$A$2:$O$2336,2,FALSE())</f>
        <v>36.86</v>
      </c>
      <c r="D299" s="16">
        <f>VLOOKUP($A299,'Medical Examinations'!$A$2:$O$2336,3,FALSE())</f>
        <v>11.95</v>
      </c>
      <c r="E299" s="1" t="str">
        <f>VLOOKUP($A299,'Medical Examinations'!$A$2:$O$2336,9,FALSE())</f>
        <v>No</v>
      </c>
      <c r="F299" s="1" t="str">
        <f>VLOOKUP($A299,'Medical Examinations'!$A$2:$O$2336,10,FALSE())</f>
        <v>No</v>
      </c>
      <c r="G299" s="1" t="str">
        <f>VLOOKUP($A299,'Medical Examinations'!$A$2:$O$2336,11,FALSE())</f>
        <v>No</v>
      </c>
      <c r="H299" s="1">
        <f>VLOOKUP($A299,'Medical Examinations'!$A$2:$O$2336,13,FALSE())</f>
        <v>0</v>
      </c>
      <c r="I299" s="1" t="str">
        <f>VLOOKUP($A299,'Medical Examinations'!$A$2:$O$2336,12,FALSE())</f>
        <v>No</v>
      </c>
      <c r="J299" s="1" t="str">
        <f>VLOOKUP($A299,'Medical Examinations'!$A$2:$O$2336,14,FALSE())</f>
        <v>Obesity</v>
      </c>
      <c r="K299" s="1" t="str">
        <f>VLOOKUP($A299,'Medical Examinations'!$A$2:$O$2336,15,FALSE())</f>
        <v>Diabetes</v>
      </c>
      <c r="L299" s="17">
        <f>VLOOKUP($A299,'Hospitalisation Details'!$A$2:$P$2344,15,FALSE())</f>
        <v>22263</v>
      </c>
      <c r="M299" s="18">
        <f>VLOOKUP($A299,'Hospitalisation Details'!$A$2:$P$2344,6,FALSE())</f>
        <v>31620</v>
      </c>
      <c r="N299" s="1" t="str">
        <f>VLOOKUP($A299,'Hospitalisation Details'!$A$2:$P$2344,12,FALSE())</f>
        <v>tier - 2</v>
      </c>
      <c r="O299" s="1" t="str">
        <f>VLOOKUP($A299,'Hospitalisation Details'!$A$2:$P$2344,13,FALSE())</f>
        <v>tier - 1</v>
      </c>
      <c r="P299" s="1" t="str">
        <f>VLOOKUP($A299,'Hospitalisation Details'!$A$2:$P$2344,14,FALSE())</f>
        <v>R1024</v>
      </c>
      <c r="Q299" s="1">
        <f>VLOOKUP($A299,'Hospitalisation Details'!$A$2:$P$2344,16,FALSE())</f>
        <v>62</v>
      </c>
    </row>
    <row r="300" spans="1:17" x14ac:dyDescent="0.35">
      <c r="A300" s="1" t="str">
        <f>'Customer Names'!A300</f>
        <v>Id299</v>
      </c>
      <c r="B300" s="1" t="str">
        <f>VLOOKUP($A300,'Customer Names'!$A$2:$E$2336,4,FALSE())</f>
        <v>Evan D</v>
      </c>
      <c r="C300" s="16">
        <f>VLOOKUP($A300,'Medical Examinations'!$A$2:$O$2336,2,FALSE())</f>
        <v>24.25</v>
      </c>
      <c r="D300" s="16">
        <f>VLOOKUP($A300,'Medical Examinations'!$A$2:$O$2336,3,FALSE())</f>
        <v>8.6999999999999993</v>
      </c>
      <c r="E300" s="1" t="str">
        <f>VLOOKUP($A300,'Medical Examinations'!$A$2:$O$2336,9,FALSE())</f>
        <v>Yes</v>
      </c>
      <c r="F300" s="1" t="str">
        <f>VLOOKUP($A300,'Medical Examinations'!$A$2:$O$2336,10,FALSE())</f>
        <v>No</v>
      </c>
      <c r="G300" s="1" t="str">
        <f>VLOOKUP($A300,'Medical Examinations'!$A$2:$O$2336,11,FALSE())</f>
        <v>No</v>
      </c>
      <c r="H300" s="1">
        <f>VLOOKUP($A300,'Medical Examinations'!$A$2:$O$2336,13,FALSE())</f>
        <v>1</v>
      </c>
      <c r="I300" s="1" t="str">
        <f>VLOOKUP($A300,'Medical Examinations'!$A$2:$O$2336,12,FALSE())</f>
        <v>Yes</v>
      </c>
      <c r="J300" s="1" t="str">
        <f>VLOOKUP($A300,'Medical Examinations'!$A$2:$O$2336,14,FALSE())</f>
        <v>Normal Weight</v>
      </c>
      <c r="K300" s="1" t="str">
        <f>VLOOKUP($A300,'Medical Examinations'!$A$2:$O$2336,15,FALSE())</f>
        <v>Diabetes</v>
      </c>
      <c r="L300" s="17">
        <f>VLOOKUP($A300,'Hospitalisation Details'!$A$2:$P$2344,15,FALSE())</f>
        <v>27696</v>
      </c>
      <c r="M300" s="18">
        <f>VLOOKUP($A300,'Hospitalisation Details'!$A$2:$P$2344,6,FALSE())</f>
        <v>31591.82</v>
      </c>
      <c r="N300" s="1" t="str">
        <f>VLOOKUP($A300,'Hospitalisation Details'!$A$2:$P$2344,12,FALSE())</f>
        <v>tier - 2</v>
      </c>
      <c r="O300" s="1" t="str">
        <f>VLOOKUP($A300,'Hospitalisation Details'!$A$2:$P$2344,13,FALSE())</f>
        <v>tier - 1</v>
      </c>
      <c r="P300" s="1" t="str">
        <f>VLOOKUP($A300,'Hospitalisation Details'!$A$2:$P$2344,14,FALSE())</f>
        <v>R1011</v>
      </c>
      <c r="Q300" s="1">
        <f>VLOOKUP($A300,'Hospitalisation Details'!$A$2:$P$2344,16,FALSE())</f>
        <v>47</v>
      </c>
    </row>
    <row r="301" spans="1:17" x14ac:dyDescent="0.35">
      <c r="A301" s="1" t="str">
        <f>'Customer Names'!A301</f>
        <v>Id300</v>
      </c>
      <c r="B301" s="1" t="str">
        <f>VLOOKUP($A301,'Customer Names'!$A$2:$E$2336,4,FALSE())</f>
        <v>Krisana</v>
      </c>
      <c r="C301" s="16">
        <f>VLOOKUP($A301,'Medical Examinations'!$A$2:$O$2336,2,FALSE())</f>
        <v>23.85</v>
      </c>
      <c r="D301" s="16">
        <f>VLOOKUP($A301,'Medical Examinations'!$A$2:$O$2336,3,FALSE())</f>
        <v>7.84</v>
      </c>
      <c r="E301" s="1" t="str">
        <f>VLOOKUP($A301,'Medical Examinations'!$A$2:$O$2336,9,FALSE())</f>
        <v>No</v>
      </c>
      <c r="F301" s="1" t="str">
        <f>VLOOKUP($A301,'Medical Examinations'!$A$2:$O$2336,10,FALSE())</f>
        <v>No</v>
      </c>
      <c r="G301" s="1" t="str">
        <f>VLOOKUP($A301,'Medical Examinations'!$A$2:$O$2336,11,FALSE())</f>
        <v>No</v>
      </c>
      <c r="H301" s="1">
        <f>VLOOKUP($A301,'Medical Examinations'!$A$2:$O$2336,13,FALSE())</f>
        <v>0</v>
      </c>
      <c r="I301" s="1" t="str">
        <f>VLOOKUP($A301,'Medical Examinations'!$A$2:$O$2336,12,FALSE())</f>
        <v>Yes</v>
      </c>
      <c r="J301" s="1" t="str">
        <f>VLOOKUP($A301,'Medical Examinations'!$A$2:$O$2336,14,FALSE())</f>
        <v>Normal Weight</v>
      </c>
      <c r="K301" s="1" t="str">
        <f>VLOOKUP($A301,'Medical Examinations'!$A$2:$O$2336,15,FALSE())</f>
        <v>Diabetes</v>
      </c>
      <c r="L301" s="17">
        <f>VLOOKUP($A301,'Hospitalisation Details'!$A$2:$P$2344,15,FALSE())</f>
        <v>27310</v>
      </c>
      <c r="M301" s="18">
        <f>VLOOKUP($A301,'Hospitalisation Details'!$A$2:$P$2344,6,FALSE())</f>
        <v>31368.81</v>
      </c>
      <c r="N301" s="1" t="str">
        <f>VLOOKUP($A301,'Hospitalisation Details'!$A$2:$P$2344,12,FALSE())</f>
        <v>tier - 2</v>
      </c>
      <c r="O301" s="1" t="str">
        <f>VLOOKUP($A301,'Hospitalisation Details'!$A$2:$P$2344,13,FALSE())</f>
        <v>tier - 3</v>
      </c>
      <c r="P301" s="1" t="str">
        <f>VLOOKUP($A301,'Hospitalisation Details'!$A$2:$P$2344,14,FALSE())</f>
        <v>R1011</v>
      </c>
      <c r="Q301" s="1">
        <f>VLOOKUP($A301,'Hospitalisation Details'!$A$2:$P$2344,16,FALSE())</f>
        <v>48</v>
      </c>
    </row>
    <row r="302" spans="1:17" x14ac:dyDescent="0.35">
      <c r="A302" s="1" t="str">
        <f>'Customer Names'!A302</f>
        <v>Id301</v>
      </c>
      <c r="B302" s="1" t="str">
        <f>VLOOKUP($A302,'Customer Names'!$A$2:$E$2336,4,FALSE())</f>
        <v>Kyle</v>
      </c>
      <c r="C302" s="16">
        <f>VLOOKUP($A302,'Medical Examinations'!$A$2:$O$2336,2,FALSE())</f>
        <v>40.020000000000003</v>
      </c>
      <c r="D302" s="16">
        <f>VLOOKUP($A302,'Medical Examinations'!$A$2:$O$2336,3,FALSE())</f>
        <v>5.19</v>
      </c>
      <c r="E302" s="1" t="str">
        <f>VLOOKUP($A302,'Medical Examinations'!$A$2:$O$2336,9,FALSE())</f>
        <v>Yes</v>
      </c>
      <c r="F302" s="1" t="str">
        <f>VLOOKUP($A302,'Medical Examinations'!$A$2:$O$2336,10,FALSE())</f>
        <v>No</v>
      </c>
      <c r="G302" s="1" t="str">
        <f>VLOOKUP($A302,'Medical Examinations'!$A$2:$O$2336,11,FALSE())</f>
        <v>No</v>
      </c>
      <c r="H302" s="1">
        <f>VLOOKUP($A302,'Medical Examinations'!$A$2:$O$2336,13,FALSE())</f>
        <v>1</v>
      </c>
      <c r="I302" s="1" t="str">
        <f>VLOOKUP($A302,'Medical Examinations'!$A$2:$O$2336,12,FALSE())</f>
        <v>Yes</v>
      </c>
      <c r="J302" s="1" t="str">
        <f>VLOOKUP($A302,'Medical Examinations'!$A$2:$O$2336,14,FALSE())</f>
        <v>Obesity</v>
      </c>
      <c r="K302" s="1" t="str">
        <f>VLOOKUP($A302,'Medical Examinations'!$A$2:$O$2336,15,FALSE())</f>
        <v>Normal</v>
      </c>
      <c r="L302" s="17">
        <f>VLOOKUP($A302,'Hospitalisation Details'!$A$2:$P$2344,15,FALSE())</f>
        <v>34969</v>
      </c>
      <c r="M302" s="18">
        <f>VLOOKUP($A302,'Hospitalisation Details'!$A$2:$P$2344,6,FALSE())</f>
        <v>31328.27</v>
      </c>
      <c r="N302" s="1" t="str">
        <f>VLOOKUP($A302,'Hospitalisation Details'!$A$2:$P$2344,12,FALSE())</f>
        <v>tier - 2</v>
      </c>
      <c r="O302" s="1" t="str">
        <f>VLOOKUP($A302,'Hospitalisation Details'!$A$2:$P$2344,13,FALSE())</f>
        <v>tier - 2</v>
      </c>
      <c r="P302" s="1" t="str">
        <f>VLOOKUP($A302,'Hospitalisation Details'!$A$2:$P$2344,14,FALSE())</f>
        <v>R1011</v>
      </c>
      <c r="Q302" s="1">
        <f>VLOOKUP($A302,'Hospitalisation Details'!$A$2:$P$2344,16,FALSE())</f>
        <v>27</v>
      </c>
    </row>
    <row r="303" spans="1:17" x14ac:dyDescent="0.35">
      <c r="A303" s="1" t="str">
        <f>'Customer Names'!A303</f>
        <v>Id302</v>
      </c>
      <c r="B303" s="1" t="str">
        <f>VLOOKUP($A303,'Customer Names'!$A$2:$E$2336,4,FALSE())</f>
        <v>Kate</v>
      </c>
      <c r="C303" s="16">
        <f>VLOOKUP($A303,'Medical Examinations'!$A$2:$O$2336,2,FALSE())</f>
        <v>19.170000000000002</v>
      </c>
      <c r="D303" s="16">
        <f>VLOOKUP($A303,'Medical Examinations'!$A$2:$O$2336,3,FALSE())</f>
        <v>8.41</v>
      </c>
      <c r="E303" s="1" t="str">
        <f>VLOOKUP($A303,'Medical Examinations'!$A$2:$O$2336,9,FALSE())</f>
        <v>No</v>
      </c>
      <c r="F303" s="1" t="str">
        <f>VLOOKUP($A303,'Medical Examinations'!$A$2:$O$2336,10,FALSE())</f>
        <v>No</v>
      </c>
      <c r="G303" s="1" t="str">
        <f>VLOOKUP($A303,'Medical Examinations'!$A$2:$O$2336,11,FALSE())</f>
        <v>No</v>
      </c>
      <c r="H303" s="1">
        <f>VLOOKUP($A303,'Medical Examinations'!$A$2:$O$2336,13,FALSE())</f>
        <v>0</v>
      </c>
      <c r="I303" s="1" t="str">
        <f>VLOOKUP($A303,'Medical Examinations'!$A$2:$O$2336,12,FALSE())</f>
        <v>Yes</v>
      </c>
      <c r="J303" s="1" t="str">
        <f>VLOOKUP($A303,'Medical Examinations'!$A$2:$O$2336,14,FALSE())</f>
        <v>Normal Weight</v>
      </c>
      <c r="K303" s="1" t="str">
        <f>VLOOKUP($A303,'Medical Examinations'!$A$2:$O$2336,15,FALSE())</f>
        <v>Diabetes</v>
      </c>
      <c r="L303" s="17">
        <f>VLOOKUP($A303,'Hospitalisation Details'!$A$2:$P$2344,15,FALSE())</f>
        <v>25028</v>
      </c>
      <c r="M303" s="18">
        <f>VLOOKUP($A303,'Hospitalisation Details'!$A$2:$P$2344,6,FALSE())</f>
        <v>31322.53</v>
      </c>
      <c r="N303" s="1" t="str">
        <f>VLOOKUP($A303,'Hospitalisation Details'!$A$2:$P$2344,12,FALSE())</f>
        <v>tier - 2</v>
      </c>
      <c r="O303" s="1" t="str">
        <f>VLOOKUP($A303,'Hospitalisation Details'!$A$2:$P$2344,13,FALSE())</f>
        <v>tier - 1</v>
      </c>
      <c r="P303" s="1" t="str">
        <f>VLOOKUP($A303,'Hospitalisation Details'!$A$2:$P$2344,14,FALSE())</f>
        <v>R1011</v>
      </c>
      <c r="Q303" s="1">
        <f>VLOOKUP($A303,'Hospitalisation Details'!$A$2:$P$2344,16,FALSE())</f>
        <v>54</v>
      </c>
    </row>
    <row r="304" spans="1:17" x14ac:dyDescent="0.35">
      <c r="A304" s="1" t="str">
        <f>'Customer Names'!A304</f>
        <v>Id303</v>
      </c>
      <c r="B304" s="1" t="str">
        <f>VLOOKUP($A304,'Customer Names'!$A$2:$E$2336,4,FALSE())</f>
        <v>Martin A.</v>
      </c>
      <c r="C304" s="16">
        <f>VLOOKUP($A304,'Medical Examinations'!$A$2:$O$2336,2,FALSE())</f>
        <v>43.53</v>
      </c>
      <c r="D304" s="16">
        <f>VLOOKUP($A304,'Medical Examinations'!$A$2:$O$2336,3,FALSE())</f>
        <v>5.86</v>
      </c>
      <c r="E304" s="1" t="str">
        <f>VLOOKUP($A304,'Medical Examinations'!$A$2:$O$2336,9,FALSE())</f>
        <v>Yes</v>
      </c>
      <c r="F304" s="1" t="str">
        <f>VLOOKUP($A304,'Medical Examinations'!$A$2:$O$2336,10,FALSE())</f>
        <v>Yes</v>
      </c>
      <c r="G304" s="1" t="str">
        <f>VLOOKUP($A304,'Medical Examinations'!$A$2:$O$2336,11,FALSE())</f>
        <v>No</v>
      </c>
      <c r="H304" s="1">
        <f>VLOOKUP($A304,'Medical Examinations'!$A$2:$O$2336,13,FALSE())</f>
        <v>2</v>
      </c>
      <c r="I304" s="1" t="str">
        <f>VLOOKUP($A304,'Medical Examinations'!$A$2:$O$2336,12,FALSE())</f>
        <v>Yes</v>
      </c>
      <c r="J304" s="1" t="str">
        <f>VLOOKUP($A304,'Medical Examinations'!$A$2:$O$2336,14,FALSE())</f>
        <v>Obesity</v>
      </c>
      <c r="K304" s="1" t="str">
        <f>VLOOKUP($A304,'Medical Examinations'!$A$2:$O$2336,15,FALSE())</f>
        <v>Prediabetes</v>
      </c>
      <c r="L304" s="17">
        <f>VLOOKUP($A304,'Hospitalisation Details'!$A$2:$P$2344,15,FALSE())</f>
        <v>36729</v>
      </c>
      <c r="M304" s="18">
        <f>VLOOKUP($A304,'Hospitalisation Details'!$A$2:$P$2344,6,FALSE())</f>
        <v>31234.560000000001</v>
      </c>
      <c r="N304" s="1" t="str">
        <f>VLOOKUP($A304,'Hospitalisation Details'!$A$2:$P$2344,12,FALSE())</f>
        <v>tier - 1</v>
      </c>
      <c r="O304" s="1" t="str">
        <f>VLOOKUP($A304,'Hospitalisation Details'!$A$2:$P$2344,13,FALSE())</f>
        <v>tier - 1</v>
      </c>
      <c r="P304" s="1" t="str">
        <f>VLOOKUP($A304,'Hospitalisation Details'!$A$2:$P$2344,14,FALSE())</f>
        <v>R1011</v>
      </c>
      <c r="Q304" s="1">
        <f>VLOOKUP($A304,'Hospitalisation Details'!$A$2:$P$2344,16,FALSE())</f>
        <v>22</v>
      </c>
    </row>
    <row r="305" spans="1:17" x14ac:dyDescent="0.35">
      <c r="A305" s="1" t="str">
        <f>'Customer Names'!A305</f>
        <v>Id304</v>
      </c>
      <c r="B305" s="1" t="str">
        <f>VLOOKUP($A305,'Customer Names'!$A$2:$E$2336,4,FALSE())</f>
        <v>Stacey</v>
      </c>
      <c r="C305" s="16">
        <f>VLOOKUP($A305,'Medical Examinations'!$A$2:$O$2336,2,FALSE())</f>
        <v>46.06</v>
      </c>
      <c r="D305" s="16">
        <f>VLOOKUP($A305,'Medical Examinations'!$A$2:$O$2336,3,FALSE())</f>
        <v>4.18</v>
      </c>
      <c r="E305" s="1" t="str">
        <f>VLOOKUP($A305,'Medical Examinations'!$A$2:$O$2336,9,FALSE())</f>
        <v>No</v>
      </c>
      <c r="F305" s="1" t="str">
        <f>VLOOKUP($A305,'Medical Examinations'!$A$2:$O$2336,10,FALSE())</f>
        <v>Yes</v>
      </c>
      <c r="G305" s="1" t="str">
        <f>VLOOKUP($A305,'Medical Examinations'!$A$2:$O$2336,11,FALSE())</f>
        <v>No</v>
      </c>
      <c r="H305" s="1">
        <f>VLOOKUP($A305,'Medical Examinations'!$A$2:$O$2336,13,FALSE())</f>
        <v>1</v>
      </c>
      <c r="I305" s="1" t="str">
        <f>VLOOKUP($A305,'Medical Examinations'!$A$2:$O$2336,12,FALSE())</f>
        <v>Yes</v>
      </c>
      <c r="J305" s="1" t="str">
        <f>VLOOKUP($A305,'Medical Examinations'!$A$2:$O$2336,14,FALSE())</f>
        <v>Obesity</v>
      </c>
      <c r="K305" s="1" t="str">
        <f>VLOOKUP($A305,'Medical Examinations'!$A$2:$O$2336,15,FALSE())</f>
        <v>Normal</v>
      </c>
      <c r="L305" s="17">
        <f>VLOOKUP($A305,'Hospitalisation Details'!$A$2:$P$2344,15,FALSE())</f>
        <v>38300</v>
      </c>
      <c r="M305" s="18">
        <f>VLOOKUP($A305,'Hospitalisation Details'!$A$2:$P$2344,6,FALSE())</f>
        <v>31196.61</v>
      </c>
      <c r="N305" s="1" t="str">
        <f>VLOOKUP($A305,'Hospitalisation Details'!$A$2:$P$2344,12,FALSE())</f>
        <v>tier - 2</v>
      </c>
      <c r="O305" s="1" t="str">
        <f>VLOOKUP($A305,'Hospitalisation Details'!$A$2:$P$2344,13,FALSE())</f>
        <v>tier - 1</v>
      </c>
      <c r="P305" s="1" t="str">
        <f>VLOOKUP($A305,'Hospitalisation Details'!$A$2:$P$2344,14,FALSE())</f>
        <v>R1011</v>
      </c>
      <c r="Q305" s="1">
        <f>VLOOKUP($A305,'Hospitalisation Details'!$A$2:$P$2344,16,FALSE())</f>
        <v>18</v>
      </c>
    </row>
    <row r="306" spans="1:17" x14ac:dyDescent="0.35">
      <c r="A306" s="1" t="str">
        <f>'Customer Names'!A306</f>
        <v>Id305</v>
      </c>
      <c r="B306" s="1" t="str">
        <f>VLOOKUP($A306,'Customer Names'!$A$2:$E$2336,4,FALSE())</f>
        <v>Christine</v>
      </c>
      <c r="C306" s="16">
        <f>VLOOKUP($A306,'Medical Examinations'!$A$2:$O$2336,2,FALSE())</f>
        <v>29.92</v>
      </c>
      <c r="D306" s="16">
        <f>VLOOKUP($A306,'Medical Examinations'!$A$2:$O$2336,3,FALSE())</f>
        <v>11.99</v>
      </c>
      <c r="E306" s="1" t="str">
        <f>VLOOKUP($A306,'Medical Examinations'!$A$2:$O$2336,9,FALSE())</f>
        <v>Yes</v>
      </c>
      <c r="F306" s="1" t="str">
        <f>VLOOKUP($A306,'Medical Examinations'!$A$2:$O$2336,10,FALSE())</f>
        <v>No</v>
      </c>
      <c r="G306" s="1" t="str">
        <f>VLOOKUP($A306,'Medical Examinations'!$A$2:$O$2336,11,FALSE())</f>
        <v>No</v>
      </c>
      <c r="H306" s="1">
        <f>VLOOKUP($A306,'Medical Examinations'!$A$2:$O$2336,13,FALSE())</f>
        <v>2</v>
      </c>
      <c r="I306" s="1" t="str">
        <f>VLOOKUP($A306,'Medical Examinations'!$A$2:$O$2336,12,FALSE())</f>
        <v>Yes</v>
      </c>
      <c r="J306" s="1" t="str">
        <f>VLOOKUP($A306,'Medical Examinations'!$A$2:$O$2336,14,FALSE())</f>
        <v>Overweight</v>
      </c>
      <c r="K306" s="1" t="str">
        <f>VLOOKUP($A306,'Medical Examinations'!$A$2:$O$2336,15,FALSE())</f>
        <v>Diabetes</v>
      </c>
      <c r="L306" s="17">
        <f>VLOOKUP($A306,'Hospitalisation Details'!$A$2:$P$2344,15,FALSE())</f>
        <v>22533</v>
      </c>
      <c r="M306" s="18">
        <f>VLOOKUP($A306,'Hospitalisation Details'!$A$2:$P$2344,6,FALSE())</f>
        <v>30942.19</v>
      </c>
      <c r="N306" s="1" t="str">
        <f>VLOOKUP($A306,'Hospitalisation Details'!$A$2:$P$2344,12,FALSE())</f>
        <v>tier - 2</v>
      </c>
      <c r="O306" s="1" t="str">
        <f>VLOOKUP($A306,'Hospitalisation Details'!$A$2:$P$2344,13,FALSE())</f>
        <v>tier - 2</v>
      </c>
      <c r="P306" s="1" t="str">
        <f>VLOOKUP($A306,'Hospitalisation Details'!$A$2:$P$2344,14,FALSE())</f>
        <v>R1013</v>
      </c>
      <c r="Q306" s="1">
        <f>VLOOKUP($A306,'Hospitalisation Details'!$A$2:$P$2344,16,FALSE())</f>
        <v>61</v>
      </c>
    </row>
    <row r="307" spans="1:17" x14ac:dyDescent="0.35">
      <c r="A307" s="1" t="str">
        <f>'Customer Names'!A307</f>
        <v>Id306</v>
      </c>
      <c r="B307" s="1" t="str">
        <f>VLOOKUP($A307,'Customer Names'!$A$2:$E$2336,4,FALSE())</f>
        <v>Sarah C.</v>
      </c>
      <c r="C307" s="16">
        <f>VLOOKUP($A307,'Medical Examinations'!$A$2:$O$2336,2,FALSE())</f>
        <v>28.46</v>
      </c>
      <c r="D307" s="16">
        <f>VLOOKUP($A307,'Medical Examinations'!$A$2:$O$2336,3,FALSE())</f>
        <v>4.8499999999999996</v>
      </c>
      <c r="E307" s="1" t="str">
        <f>VLOOKUP($A307,'Medical Examinations'!$A$2:$O$2336,9,FALSE())</f>
        <v>Yes</v>
      </c>
      <c r="F307" s="1" t="str">
        <f>VLOOKUP($A307,'Medical Examinations'!$A$2:$O$2336,10,FALSE())</f>
        <v>No</v>
      </c>
      <c r="G307" s="1" t="str">
        <f>VLOOKUP($A307,'Medical Examinations'!$A$2:$O$2336,11,FALSE())</f>
        <v>No</v>
      </c>
      <c r="H307" s="1">
        <f>VLOOKUP($A307,'Medical Examinations'!$A$2:$O$2336,13,FALSE())</f>
        <v>1</v>
      </c>
      <c r="I307" s="1" t="str">
        <f>VLOOKUP($A307,'Medical Examinations'!$A$2:$O$2336,12,FALSE())</f>
        <v>Yes</v>
      </c>
      <c r="J307" s="1" t="str">
        <f>VLOOKUP($A307,'Medical Examinations'!$A$2:$O$2336,14,FALSE())</f>
        <v>Overweight</v>
      </c>
      <c r="K307" s="1" t="str">
        <f>VLOOKUP($A307,'Medical Examinations'!$A$2:$O$2336,15,FALSE())</f>
        <v>Normal</v>
      </c>
      <c r="L307" s="17">
        <f>VLOOKUP($A307,'Hospitalisation Details'!$A$2:$P$2344,15,FALSE())</f>
        <v>32391</v>
      </c>
      <c r="M307" s="18">
        <f>VLOOKUP($A307,'Hospitalisation Details'!$A$2:$P$2344,6,FALSE())</f>
        <v>30763.01</v>
      </c>
      <c r="N307" s="1" t="str">
        <f>VLOOKUP($A307,'Hospitalisation Details'!$A$2:$P$2344,12,FALSE())</f>
        <v>tier - 2</v>
      </c>
      <c r="O307" s="1" t="str">
        <f>VLOOKUP($A307,'Hospitalisation Details'!$A$2:$P$2344,13,FALSE())</f>
        <v>tier - 1</v>
      </c>
      <c r="P307" s="1" t="str">
        <f>VLOOKUP($A307,'Hospitalisation Details'!$A$2:$P$2344,14,FALSE())</f>
        <v>R1011</v>
      </c>
      <c r="Q307" s="1">
        <f>VLOOKUP($A307,'Hospitalisation Details'!$A$2:$P$2344,16,FALSE())</f>
        <v>34</v>
      </c>
    </row>
    <row r="308" spans="1:17" x14ac:dyDescent="0.35">
      <c r="A308" s="1" t="str">
        <f>'Customer Names'!A308</f>
        <v>Id307</v>
      </c>
      <c r="B308" s="1" t="str">
        <f>VLOOKUP($A308,'Customer Names'!$A$2:$E$2336,4,FALSE())</f>
        <v>Megan</v>
      </c>
      <c r="C308" s="16">
        <f>VLOOKUP($A308,'Medical Examinations'!$A$2:$O$2336,2,FALSE())</f>
        <v>24.56</v>
      </c>
      <c r="D308" s="16">
        <f>VLOOKUP($A308,'Medical Examinations'!$A$2:$O$2336,3,FALSE())</f>
        <v>6.18</v>
      </c>
      <c r="E308" s="1" t="str">
        <f>VLOOKUP($A308,'Medical Examinations'!$A$2:$O$2336,9,FALSE())</f>
        <v>Yes</v>
      </c>
      <c r="F308" s="1" t="str">
        <f>VLOOKUP($A308,'Medical Examinations'!$A$2:$O$2336,10,FALSE())</f>
        <v>No</v>
      </c>
      <c r="G308" s="1" t="str">
        <f>VLOOKUP($A308,'Medical Examinations'!$A$2:$O$2336,11,FALSE())</f>
        <v>Yes</v>
      </c>
      <c r="H308" s="1">
        <f>VLOOKUP($A308,'Medical Examinations'!$A$2:$O$2336,13,FALSE())</f>
        <v>1</v>
      </c>
      <c r="I308" s="1" t="str">
        <f>VLOOKUP($A308,'Medical Examinations'!$A$2:$O$2336,12,FALSE())</f>
        <v>Yes</v>
      </c>
      <c r="J308" s="1" t="str">
        <f>VLOOKUP($A308,'Medical Examinations'!$A$2:$O$2336,14,FALSE())</f>
        <v>Normal Weight</v>
      </c>
      <c r="K308" s="1" t="str">
        <f>VLOOKUP($A308,'Medical Examinations'!$A$2:$O$2336,15,FALSE())</f>
        <v>Prediabetes</v>
      </c>
      <c r="L308" s="17">
        <f>VLOOKUP($A308,'Hospitalisation Details'!$A$2:$P$2344,15,FALSE())</f>
        <v>30671</v>
      </c>
      <c r="M308" s="18">
        <f>VLOOKUP($A308,'Hospitalisation Details'!$A$2:$P$2344,6,FALSE())</f>
        <v>30724.44</v>
      </c>
      <c r="N308" s="1" t="str">
        <f>VLOOKUP($A308,'Hospitalisation Details'!$A$2:$P$2344,12,FALSE())</f>
        <v>tier - 2</v>
      </c>
      <c r="O308" s="1" t="str">
        <f>VLOOKUP($A308,'Hospitalisation Details'!$A$2:$P$2344,13,FALSE())</f>
        <v>tier - 3</v>
      </c>
      <c r="P308" s="1" t="str">
        <f>VLOOKUP($A308,'Hospitalisation Details'!$A$2:$P$2344,14,FALSE())</f>
        <v>R1011</v>
      </c>
      <c r="Q308" s="1">
        <f>VLOOKUP($A308,'Hospitalisation Details'!$A$2:$P$2344,16,FALSE())</f>
        <v>39</v>
      </c>
    </row>
    <row r="309" spans="1:17" x14ac:dyDescent="0.35">
      <c r="A309" s="1" t="str">
        <f>'Customer Names'!A309</f>
        <v>Id308</v>
      </c>
      <c r="B309" s="1" t="str">
        <f>VLOOKUP($A309,'Customer Names'!$A$2:$E$2336,4,FALSE())</f>
        <v>Jason W</v>
      </c>
      <c r="C309" s="16">
        <f>VLOOKUP($A309,'Medical Examinations'!$A$2:$O$2336,2,FALSE())</f>
        <v>41.19</v>
      </c>
      <c r="D309" s="16">
        <f>VLOOKUP($A309,'Medical Examinations'!$A$2:$O$2336,3,FALSE())</f>
        <v>6.37</v>
      </c>
      <c r="E309" s="1" t="str">
        <f>VLOOKUP($A309,'Medical Examinations'!$A$2:$O$2336,9,FALSE())</f>
        <v>No</v>
      </c>
      <c r="F309" s="1" t="str">
        <f>VLOOKUP($A309,'Medical Examinations'!$A$2:$O$2336,10,FALSE())</f>
        <v>No</v>
      </c>
      <c r="G309" s="1" t="str">
        <f>VLOOKUP($A309,'Medical Examinations'!$A$2:$O$2336,11,FALSE())</f>
        <v>No</v>
      </c>
      <c r="H309" s="1">
        <f>VLOOKUP($A309,'Medical Examinations'!$A$2:$O$2336,13,FALSE())</f>
        <v>0</v>
      </c>
      <c r="I309" s="1" t="str">
        <f>VLOOKUP($A309,'Medical Examinations'!$A$2:$O$2336,12,FALSE())</f>
        <v>Yes</v>
      </c>
      <c r="J309" s="1" t="str">
        <f>VLOOKUP($A309,'Medical Examinations'!$A$2:$O$2336,14,FALSE())</f>
        <v>Obesity</v>
      </c>
      <c r="K309" s="1" t="str">
        <f>VLOOKUP($A309,'Medical Examinations'!$A$2:$O$2336,15,FALSE())</f>
        <v>Prediabetes</v>
      </c>
      <c r="L309" s="17">
        <f>VLOOKUP($A309,'Hospitalisation Details'!$A$2:$P$2344,15,FALSE())</f>
        <v>36424</v>
      </c>
      <c r="M309" s="18">
        <f>VLOOKUP($A309,'Hospitalisation Details'!$A$2:$P$2344,6,FALSE())</f>
        <v>30697.71</v>
      </c>
      <c r="N309" s="1" t="str">
        <f>VLOOKUP($A309,'Hospitalisation Details'!$A$2:$P$2344,12,FALSE())</f>
        <v>tier - 1</v>
      </c>
      <c r="O309" s="1" t="str">
        <f>VLOOKUP($A309,'Hospitalisation Details'!$A$2:$P$2344,13,FALSE())</f>
        <v>tier - 2</v>
      </c>
      <c r="P309" s="1" t="str">
        <f>VLOOKUP($A309,'Hospitalisation Details'!$A$2:$P$2344,14,FALSE())</f>
        <v>R1011</v>
      </c>
      <c r="Q309" s="1">
        <f>VLOOKUP($A309,'Hospitalisation Details'!$A$2:$P$2344,16,FALSE())</f>
        <v>23</v>
      </c>
    </row>
    <row r="310" spans="1:17" x14ac:dyDescent="0.35">
      <c r="A310" s="1" t="str">
        <f>'Customer Names'!A310</f>
        <v>Id309</v>
      </c>
      <c r="B310" s="1" t="str">
        <f>VLOOKUP($A310,'Customer Names'!$A$2:$E$2336,4,FALSE())</f>
        <v>Michele</v>
      </c>
      <c r="C310" s="16">
        <f>VLOOKUP($A310,'Medical Examinations'!$A$2:$O$2336,2,FALSE())</f>
        <v>18.63</v>
      </c>
      <c r="D310" s="16">
        <f>VLOOKUP($A310,'Medical Examinations'!$A$2:$O$2336,3,FALSE())</f>
        <v>9.81</v>
      </c>
      <c r="E310" s="1" t="str">
        <f>VLOOKUP($A310,'Medical Examinations'!$A$2:$O$2336,9,FALSE())</f>
        <v>Yes</v>
      </c>
      <c r="F310" s="1" t="str">
        <f>VLOOKUP($A310,'Medical Examinations'!$A$2:$O$2336,10,FALSE())</f>
        <v>No</v>
      </c>
      <c r="G310" s="1" t="str">
        <f>VLOOKUP($A310,'Medical Examinations'!$A$2:$O$2336,11,FALSE())</f>
        <v>No</v>
      </c>
      <c r="H310" s="1">
        <f>VLOOKUP($A310,'Medical Examinations'!$A$2:$O$2336,13,FALSE())</f>
        <v>2</v>
      </c>
      <c r="I310" s="1" t="str">
        <f>VLOOKUP($A310,'Medical Examinations'!$A$2:$O$2336,12,FALSE())</f>
        <v>Yes</v>
      </c>
      <c r="J310" s="1" t="str">
        <f>VLOOKUP($A310,'Medical Examinations'!$A$2:$O$2336,14,FALSE())</f>
        <v>Normal Weight</v>
      </c>
      <c r="K310" s="1" t="str">
        <f>VLOOKUP($A310,'Medical Examinations'!$A$2:$O$2336,15,FALSE())</f>
        <v>Diabetes</v>
      </c>
      <c r="L310" s="17">
        <f>VLOOKUP($A310,'Hospitalisation Details'!$A$2:$P$2344,15,FALSE())</f>
        <v>25883</v>
      </c>
      <c r="M310" s="18">
        <f>VLOOKUP($A310,'Hospitalisation Details'!$A$2:$P$2344,6,FALSE())</f>
        <v>30625.65</v>
      </c>
      <c r="N310" s="1" t="str">
        <f>VLOOKUP($A310,'Hospitalisation Details'!$A$2:$P$2344,12,FALSE())</f>
        <v>tier - 2</v>
      </c>
      <c r="O310" s="1" t="str">
        <f>VLOOKUP($A310,'Hospitalisation Details'!$A$2:$P$2344,13,FALSE())</f>
        <v>tier - 3</v>
      </c>
      <c r="P310" s="1" t="str">
        <f>VLOOKUP($A310,'Hospitalisation Details'!$A$2:$P$2344,14,FALSE())</f>
        <v>R1011</v>
      </c>
      <c r="Q310" s="1">
        <f>VLOOKUP($A310,'Hospitalisation Details'!$A$2:$P$2344,16,FALSE())</f>
        <v>52</v>
      </c>
    </row>
    <row r="311" spans="1:17" x14ac:dyDescent="0.35">
      <c r="A311" s="1" t="str">
        <f>'Customer Names'!A311</f>
        <v>Id310</v>
      </c>
      <c r="B311" s="1" t="str">
        <f>VLOOKUP($A311,'Customer Names'!$A$2:$E$2336,4,FALSE())</f>
        <v>Nikki</v>
      </c>
      <c r="C311" s="16">
        <f>VLOOKUP($A311,'Medical Examinations'!$A$2:$O$2336,2,FALSE())</f>
        <v>26.26</v>
      </c>
      <c r="D311" s="16">
        <f>VLOOKUP($A311,'Medical Examinations'!$A$2:$O$2336,3,FALSE())</f>
        <v>11.8</v>
      </c>
      <c r="E311" s="1" t="str">
        <f>VLOOKUP($A311,'Medical Examinations'!$A$2:$O$2336,9,FALSE())</f>
        <v>Yes</v>
      </c>
      <c r="F311" s="1" t="str">
        <f>VLOOKUP($A311,'Medical Examinations'!$A$2:$O$2336,10,FALSE())</f>
        <v>No</v>
      </c>
      <c r="G311" s="1" t="str">
        <f>VLOOKUP($A311,'Medical Examinations'!$A$2:$O$2336,11,FALSE())</f>
        <v>No</v>
      </c>
      <c r="H311" s="1">
        <f>VLOOKUP($A311,'Medical Examinations'!$A$2:$O$2336,13,FALSE())</f>
        <v>1</v>
      </c>
      <c r="I311" s="1" t="str">
        <f>VLOOKUP($A311,'Medical Examinations'!$A$2:$O$2336,12,FALSE())</f>
        <v>Yes</v>
      </c>
      <c r="J311" s="1" t="str">
        <f>VLOOKUP($A311,'Medical Examinations'!$A$2:$O$2336,14,FALSE())</f>
        <v>Overweight</v>
      </c>
      <c r="K311" s="1" t="str">
        <f>VLOOKUP($A311,'Medical Examinations'!$A$2:$O$2336,15,FALSE())</f>
        <v>Diabetes</v>
      </c>
      <c r="L311" s="17">
        <f>VLOOKUP($A311,'Hospitalisation Details'!$A$2:$P$2344,15,FALSE())</f>
        <v>31634</v>
      </c>
      <c r="M311" s="18">
        <f>VLOOKUP($A311,'Hospitalisation Details'!$A$2:$P$2344,6,FALSE())</f>
        <v>30530.5</v>
      </c>
      <c r="N311" s="1" t="str">
        <f>VLOOKUP($A311,'Hospitalisation Details'!$A$2:$P$2344,12,FALSE())</f>
        <v>tier - 2</v>
      </c>
      <c r="O311" s="1" t="str">
        <f>VLOOKUP($A311,'Hospitalisation Details'!$A$2:$P$2344,13,FALSE())</f>
        <v>tier - 1</v>
      </c>
      <c r="P311" s="1" t="str">
        <f>VLOOKUP($A311,'Hospitalisation Details'!$A$2:$P$2344,14,FALSE())</f>
        <v>R1011</v>
      </c>
      <c r="Q311" s="1">
        <f>VLOOKUP($A311,'Hospitalisation Details'!$A$2:$P$2344,16,FALSE())</f>
        <v>36</v>
      </c>
    </row>
    <row r="312" spans="1:17" x14ac:dyDescent="0.35">
      <c r="A312" s="1" t="str">
        <f>'Customer Names'!A312</f>
        <v>Id311</v>
      </c>
      <c r="B312" s="1" t="str">
        <f>VLOOKUP($A312,'Customer Names'!$A$2:$E$2336,4,FALSE())</f>
        <v>Philip J.</v>
      </c>
      <c r="C312" s="16">
        <f>VLOOKUP($A312,'Medical Examinations'!$A$2:$O$2336,2,FALSE())</f>
        <v>22.37</v>
      </c>
      <c r="D312" s="16">
        <f>VLOOKUP($A312,'Medical Examinations'!$A$2:$O$2336,3,FALSE())</f>
        <v>5.86</v>
      </c>
      <c r="E312" s="1" t="str">
        <f>VLOOKUP($A312,'Medical Examinations'!$A$2:$O$2336,9,FALSE())</f>
        <v>Yes</v>
      </c>
      <c r="F312" s="1" t="str">
        <f>VLOOKUP($A312,'Medical Examinations'!$A$2:$O$2336,10,FALSE())</f>
        <v>No</v>
      </c>
      <c r="G312" s="1" t="str">
        <f>VLOOKUP($A312,'Medical Examinations'!$A$2:$O$2336,11,FALSE())</f>
        <v>Yes</v>
      </c>
      <c r="H312" s="1">
        <f>VLOOKUP($A312,'Medical Examinations'!$A$2:$O$2336,13,FALSE())</f>
        <v>1</v>
      </c>
      <c r="I312" s="1" t="str">
        <f>VLOOKUP($A312,'Medical Examinations'!$A$2:$O$2336,12,FALSE())</f>
        <v>Yes</v>
      </c>
      <c r="J312" s="1" t="str">
        <f>VLOOKUP($A312,'Medical Examinations'!$A$2:$O$2336,14,FALSE())</f>
        <v>Normal Weight</v>
      </c>
      <c r="K312" s="1" t="str">
        <f>VLOOKUP($A312,'Medical Examinations'!$A$2:$O$2336,15,FALSE())</f>
        <v>Prediabetes</v>
      </c>
      <c r="L312" s="17">
        <f>VLOOKUP($A312,'Hospitalisation Details'!$A$2:$P$2344,15,FALSE())</f>
        <v>30562</v>
      </c>
      <c r="M312" s="18">
        <f>VLOOKUP($A312,'Hospitalisation Details'!$A$2:$P$2344,6,FALSE())</f>
        <v>30457.37</v>
      </c>
      <c r="N312" s="1" t="str">
        <f>VLOOKUP($A312,'Hospitalisation Details'!$A$2:$P$2344,12,FALSE())</f>
        <v>tier - 2</v>
      </c>
      <c r="O312" s="1" t="str">
        <f>VLOOKUP($A312,'Hospitalisation Details'!$A$2:$P$2344,13,FALSE())</f>
        <v>tier - 1</v>
      </c>
      <c r="P312" s="1" t="str">
        <f>VLOOKUP($A312,'Hospitalisation Details'!$A$2:$P$2344,14,FALSE())</f>
        <v>R1012</v>
      </c>
      <c r="Q312" s="1">
        <f>VLOOKUP($A312,'Hospitalisation Details'!$A$2:$P$2344,16,FALSE())</f>
        <v>39</v>
      </c>
    </row>
    <row r="313" spans="1:17" x14ac:dyDescent="0.35">
      <c r="A313" s="1" t="str">
        <f>'Customer Names'!A313</f>
        <v>Id312</v>
      </c>
      <c r="B313" s="1" t="str">
        <f>VLOOKUP($A313,'Customer Names'!$A$2:$E$2336,4,FALSE())</f>
        <v>Bryan L</v>
      </c>
      <c r="C313" s="16">
        <f>VLOOKUP($A313,'Medical Examinations'!$A$2:$O$2336,2,FALSE())</f>
        <v>39.619999999999997</v>
      </c>
      <c r="D313" s="16">
        <f>VLOOKUP($A313,'Medical Examinations'!$A$2:$O$2336,3,FALSE())</f>
        <v>4.28</v>
      </c>
      <c r="E313" s="1" t="str">
        <f>VLOOKUP($A313,'Medical Examinations'!$A$2:$O$2336,9,FALSE())</f>
        <v>No</v>
      </c>
      <c r="F313" s="1" t="str">
        <f>VLOOKUP($A313,'Medical Examinations'!$A$2:$O$2336,10,FALSE())</f>
        <v>No</v>
      </c>
      <c r="G313" s="1" t="str">
        <f>VLOOKUP($A313,'Medical Examinations'!$A$2:$O$2336,11,FALSE())</f>
        <v>No</v>
      </c>
      <c r="H313" s="1">
        <f>VLOOKUP($A313,'Medical Examinations'!$A$2:$O$2336,13,FALSE())</f>
        <v>1</v>
      </c>
      <c r="I313" s="1" t="str">
        <f>VLOOKUP($A313,'Medical Examinations'!$A$2:$O$2336,12,FALSE())</f>
        <v>Yes</v>
      </c>
      <c r="J313" s="1" t="str">
        <f>VLOOKUP($A313,'Medical Examinations'!$A$2:$O$2336,14,FALSE())</f>
        <v>Obesity</v>
      </c>
      <c r="K313" s="1" t="str">
        <f>VLOOKUP($A313,'Medical Examinations'!$A$2:$O$2336,15,FALSE())</f>
        <v>Normal</v>
      </c>
      <c r="L313" s="17">
        <f>VLOOKUP($A313,'Hospitalisation Details'!$A$2:$P$2344,15,FALSE())</f>
        <v>36096</v>
      </c>
      <c r="M313" s="18">
        <f>VLOOKUP($A313,'Hospitalisation Details'!$A$2:$P$2344,6,FALSE())</f>
        <v>30422.03</v>
      </c>
      <c r="N313" s="1" t="str">
        <f>VLOOKUP($A313,'Hospitalisation Details'!$A$2:$P$2344,12,FALSE())</f>
        <v>tier - 2</v>
      </c>
      <c r="O313" s="1" t="str">
        <f>VLOOKUP($A313,'Hospitalisation Details'!$A$2:$P$2344,13,FALSE())</f>
        <v>tier - 3</v>
      </c>
      <c r="P313" s="1" t="str">
        <f>VLOOKUP($A313,'Hospitalisation Details'!$A$2:$P$2344,14,FALSE())</f>
        <v>R1011</v>
      </c>
      <c r="Q313" s="1">
        <f>VLOOKUP($A313,'Hospitalisation Details'!$A$2:$P$2344,16,FALSE())</f>
        <v>24</v>
      </c>
    </row>
    <row r="314" spans="1:17" x14ac:dyDescent="0.35">
      <c r="A314" s="1" t="str">
        <f>'Customer Names'!A314</f>
        <v>Id313</v>
      </c>
      <c r="B314" s="1" t="str">
        <f>VLOOKUP($A314,'Customer Names'!$A$2:$E$2336,4,FALSE())</f>
        <v>Timothy F</v>
      </c>
      <c r="C314" s="16">
        <f>VLOOKUP($A314,'Medical Examinations'!$A$2:$O$2336,2,FALSE())</f>
        <v>18.329999999999998</v>
      </c>
      <c r="D314" s="16">
        <f>VLOOKUP($A314,'Medical Examinations'!$A$2:$O$2336,3,FALSE())</f>
        <v>4.16</v>
      </c>
      <c r="E314" s="1" t="str">
        <f>VLOOKUP($A314,'Medical Examinations'!$A$2:$O$2336,9,FALSE())</f>
        <v>Yes</v>
      </c>
      <c r="F314" s="1" t="str">
        <f>VLOOKUP($A314,'Medical Examinations'!$A$2:$O$2336,10,FALSE())</f>
        <v>No</v>
      </c>
      <c r="G314" s="1" t="str">
        <f>VLOOKUP($A314,'Medical Examinations'!$A$2:$O$2336,11,FALSE())</f>
        <v>No</v>
      </c>
      <c r="H314" s="1">
        <f>VLOOKUP($A314,'Medical Examinations'!$A$2:$O$2336,13,FALSE())</f>
        <v>0</v>
      </c>
      <c r="I314" s="1" t="str">
        <f>VLOOKUP($A314,'Medical Examinations'!$A$2:$O$2336,12,FALSE())</f>
        <v>Yes</v>
      </c>
      <c r="J314" s="1" t="str">
        <f>VLOOKUP($A314,'Medical Examinations'!$A$2:$O$2336,14,FALSE())</f>
        <v>Underweight</v>
      </c>
      <c r="K314" s="1" t="str">
        <f>VLOOKUP($A314,'Medical Examinations'!$A$2:$O$2336,15,FALSE())</f>
        <v>Normal</v>
      </c>
      <c r="L314" s="17">
        <f>VLOOKUP($A314,'Hospitalisation Details'!$A$2:$P$2344,15,FALSE())</f>
        <v>28006</v>
      </c>
      <c r="M314" s="18">
        <f>VLOOKUP($A314,'Hospitalisation Details'!$A$2:$P$2344,6,FALSE())</f>
        <v>30409.53</v>
      </c>
      <c r="N314" s="1" t="str">
        <f>VLOOKUP($A314,'Hospitalisation Details'!$A$2:$P$2344,12,FALSE())</f>
        <v>tier - 2</v>
      </c>
      <c r="O314" s="1" t="str">
        <f>VLOOKUP($A314,'Hospitalisation Details'!$A$2:$P$2344,13,FALSE())</f>
        <v>tier - 3</v>
      </c>
      <c r="P314" s="1" t="str">
        <f>VLOOKUP($A314,'Hospitalisation Details'!$A$2:$P$2344,14,FALSE())</f>
        <v>R1012</v>
      </c>
      <c r="Q314" s="1">
        <f>VLOOKUP($A314,'Hospitalisation Details'!$A$2:$P$2344,16,FALSE())</f>
        <v>46</v>
      </c>
    </row>
    <row r="315" spans="1:17" x14ac:dyDescent="0.35">
      <c r="A315" s="1" t="str">
        <f>'Customer Names'!A315</f>
        <v>Id314</v>
      </c>
      <c r="B315" s="1" t="str">
        <f>VLOOKUP($A315,'Customer Names'!$A$2:$E$2336,4,FALSE())</f>
        <v>Angielyn M</v>
      </c>
      <c r="C315" s="16">
        <f>VLOOKUP($A315,'Medical Examinations'!$A$2:$O$2336,2,FALSE())</f>
        <v>17.11</v>
      </c>
      <c r="D315" s="16">
        <f>VLOOKUP($A315,'Medical Examinations'!$A$2:$O$2336,3,FALSE())</f>
        <v>4.9800000000000004</v>
      </c>
      <c r="E315" s="1" t="str">
        <f>VLOOKUP($A315,'Medical Examinations'!$A$2:$O$2336,9,FALSE())</f>
        <v>Yes</v>
      </c>
      <c r="F315" s="1" t="str">
        <f>VLOOKUP($A315,'Medical Examinations'!$A$2:$O$2336,10,FALSE())</f>
        <v>No</v>
      </c>
      <c r="G315" s="1" t="str">
        <f>VLOOKUP($A315,'Medical Examinations'!$A$2:$O$2336,11,FALSE())</f>
        <v>Yes</v>
      </c>
      <c r="H315" s="1">
        <f>VLOOKUP($A315,'Medical Examinations'!$A$2:$O$2336,13,FALSE())</f>
        <v>1</v>
      </c>
      <c r="I315" s="1" t="str">
        <f>VLOOKUP($A315,'Medical Examinations'!$A$2:$O$2336,12,FALSE())</f>
        <v>Yes</v>
      </c>
      <c r="J315" s="1" t="str">
        <f>VLOOKUP($A315,'Medical Examinations'!$A$2:$O$2336,14,FALSE())</f>
        <v>Underweight</v>
      </c>
      <c r="K315" s="1" t="str">
        <f>VLOOKUP($A315,'Medical Examinations'!$A$2:$O$2336,15,FALSE())</f>
        <v>Normal</v>
      </c>
      <c r="L315" s="17">
        <f>VLOOKUP($A315,'Hospitalisation Details'!$A$2:$P$2344,15,FALSE())</f>
        <v>25414</v>
      </c>
      <c r="M315" s="18">
        <f>VLOOKUP($A315,'Hospitalisation Details'!$A$2:$P$2344,6,FALSE())</f>
        <v>30366.93</v>
      </c>
      <c r="N315" s="1" t="str">
        <f>VLOOKUP($A315,'Hospitalisation Details'!$A$2:$P$2344,12,FALSE())</f>
        <v>tier - 2</v>
      </c>
      <c r="O315" s="1" t="str">
        <f>VLOOKUP($A315,'Hospitalisation Details'!$A$2:$P$2344,13,FALSE())</f>
        <v>tier - 2</v>
      </c>
      <c r="P315" s="1" t="str">
        <f>VLOOKUP($A315,'Hospitalisation Details'!$A$2:$P$2344,14,FALSE())</f>
        <v>R1011</v>
      </c>
      <c r="Q315" s="1">
        <f>VLOOKUP($A315,'Hospitalisation Details'!$A$2:$P$2344,16,FALSE())</f>
        <v>53</v>
      </c>
    </row>
    <row r="316" spans="1:17" x14ac:dyDescent="0.35">
      <c r="A316" s="1" t="str">
        <f>'Customer Names'!A316</f>
        <v>Id315</v>
      </c>
      <c r="B316" s="1" t="str">
        <f>VLOOKUP($A316,'Customer Names'!$A$2:$E$2336,4,FALSE())</f>
        <v>Jeanie M.</v>
      </c>
      <c r="C316" s="16">
        <f>VLOOKUP($A316,'Medical Examinations'!$A$2:$O$2336,2,FALSE())</f>
        <v>43.5</v>
      </c>
      <c r="D316" s="16">
        <f>VLOOKUP($A316,'Medical Examinations'!$A$2:$O$2336,3,FALSE())</f>
        <v>6.38</v>
      </c>
      <c r="E316" s="1" t="str">
        <f>VLOOKUP($A316,'Medical Examinations'!$A$2:$O$2336,9,FALSE())</f>
        <v>No</v>
      </c>
      <c r="F316" s="1" t="str">
        <f>VLOOKUP($A316,'Medical Examinations'!$A$2:$O$2336,10,FALSE())</f>
        <v>Yes</v>
      </c>
      <c r="G316" s="1" t="str">
        <f>VLOOKUP($A316,'Medical Examinations'!$A$2:$O$2336,11,FALSE())</f>
        <v>No</v>
      </c>
      <c r="H316" s="1">
        <f>VLOOKUP($A316,'Medical Examinations'!$A$2:$O$2336,13,FALSE())</f>
        <v>1</v>
      </c>
      <c r="I316" s="1" t="str">
        <f>VLOOKUP($A316,'Medical Examinations'!$A$2:$O$2336,12,FALSE())</f>
        <v>Yes</v>
      </c>
      <c r="J316" s="1" t="str">
        <f>VLOOKUP($A316,'Medical Examinations'!$A$2:$O$2336,14,FALSE())</f>
        <v>Obesity</v>
      </c>
      <c r="K316" s="1" t="str">
        <f>VLOOKUP($A316,'Medical Examinations'!$A$2:$O$2336,15,FALSE())</f>
        <v>Prediabetes</v>
      </c>
      <c r="L316" s="17">
        <f>VLOOKUP($A316,'Hospitalisation Details'!$A$2:$P$2344,15,FALSE())</f>
        <v>38139</v>
      </c>
      <c r="M316" s="18">
        <f>VLOOKUP($A316,'Hospitalisation Details'!$A$2:$P$2344,6,FALSE())</f>
        <v>30328.27</v>
      </c>
      <c r="N316" s="1" t="str">
        <f>VLOOKUP($A316,'Hospitalisation Details'!$A$2:$P$2344,12,FALSE())</f>
        <v>tier - 2</v>
      </c>
      <c r="O316" s="1" t="str">
        <f>VLOOKUP($A316,'Hospitalisation Details'!$A$2:$P$2344,13,FALSE())</f>
        <v>tier - 2</v>
      </c>
      <c r="P316" s="1" t="str">
        <f>VLOOKUP($A316,'Hospitalisation Details'!$A$2:$P$2344,14,FALSE())</f>
        <v>R1011</v>
      </c>
      <c r="Q316" s="1">
        <f>VLOOKUP($A316,'Hospitalisation Details'!$A$2:$P$2344,16,FALSE())</f>
        <v>19</v>
      </c>
    </row>
    <row r="317" spans="1:17" x14ac:dyDescent="0.35">
      <c r="A317" s="1" t="str">
        <f>'Customer Names'!A317</f>
        <v>Id316</v>
      </c>
      <c r="B317" s="1" t="str">
        <f>VLOOKUP($A317,'Customer Names'!$A$2:$E$2336,4,FALSE())</f>
        <v>Greg</v>
      </c>
      <c r="C317" s="16">
        <f>VLOOKUP($A317,'Medical Examinations'!$A$2:$O$2336,2,FALSE())</f>
        <v>25.364999999999998</v>
      </c>
      <c r="D317" s="16">
        <f>VLOOKUP($A317,'Medical Examinations'!$A$2:$O$2336,3,FALSE())</f>
        <v>5.19</v>
      </c>
      <c r="E317" s="1" t="str">
        <f>VLOOKUP($A317,'Medical Examinations'!$A$2:$O$2336,9,FALSE())</f>
        <v>No</v>
      </c>
      <c r="F317" s="1" t="str">
        <f>VLOOKUP($A317,'Medical Examinations'!$A$2:$O$2336,10,FALSE())</f>
        <v>No</v>
      </c>
      <c r="G317" s="1" t="str">
        <f>VLOOKUP($A317,'Medical Examinations'!$A$2:$O$2336,11,FALSE())</f>
        <v>No</v>
      </c>
      <c r="H317" s="1">
        <f>VLOOKUP($A317,'Medical Examinations'!$A$2:$O$2336,13,FALSE())</f>
        <v>2</v>
      </c>
      <c r="I317" s="1" t="str">
        <f>VLOOKUP($A317,'Medical Examinations'!$A$2:$O$2336,12,FALSE())</f>
        <v>No</v>
      </c>
      <c r="J317" s="1" t="str">
        <f>VLOOKUP($A317,'Medical Examinations'!$A$2:$O$2336,14,FALSE())</f>
        <v>Overweight</v>
      </c>
      <c r="K317" s="1" t="str">
        <f>VLOOKUP($A317,'Medical Examinations'!$A$2:$O$2336,15,FALSE())</f>
        <v>Normal</v>
      </c>
      <c r="L317" s="17">
        <f>VLOOKUP($A317,'Hospitalisation Details'!$A$2:$P$2344,15,FALSE())</f>
        <v>26504</v>
      </c>
      <c r="M317" s="18">
        <f>VLOOKUP($A317,'Hospitalisation Details'!$A$2:$P$2344,6,FALSE())</f>
        <v>30284.639999999999</v>
      </c>
      <c r="N317" s="1" t="str">
        <f>VLOOKUP($A317,'Hospitalisation Details'!$A$2:$P$2344,12,FALSE())</f>
        <v>tier - 1</v>
      </c>
      <c r="O317" s="1" t="str">
        <f>VLOOKUP($A317,'Hospitalisation Details'!$A$2:$P$2344,13,FALSE())</f>
        <v>tier - 1</v>
      </c>
      <c r="P317" s="1" t="str">
        <f>VLOOKUP($A317,'Hospitalisation Details'!$A$2:$P$2344,14,FALSE())</f>
        <v>R1012</v>
      </c>
      <c r="Q317" s="1">
        <f>VLOOKUP($A317,'Hospitalisation Details'!$A$2:$P$2344,16,FALSE())</f>
        <v>50</v>
      </c>
    </row>
    <row r="318" spans="1:17" x14ac:dyDescent="0.35">
      <c r="A318" s="1" t="str">
        <f>'Customer Names'!A318</f>
        <v>Id317</v>
      </c>
      <c r="B318" s="1" t="str">
        <f>VLOOKUP($A318,'Customer Names'!$A$2:$E$2336,4,FALSE())</f>
        <v>John</v>
      </c>
      <c r="C318" s="16">
        <f>VLOOKUP($A318,'Medical Examinations'!$A$2:$O$2336,2,FALSE())</f>
        <v>28.594999999999999</v>
      </c>
      <c r="D318" s="16">
        <f>VLOOKUP($A318,'Medical Examinations'!$A$2:$O$2336,3,FALSE())</f>
        <v>10.210000000000001</v>
      </c>
      <c r="E318" s="1" t="str">
        <f>VLOOKUP($A318,'Medical Examinations'!$A$2:$O$2336,9,FALSE())</f>
        <v>No</v>
      </c>
      <c r="F318" s="1" t="str">
        <f>VLOOKUP($A318,'Medical Examinations'!$A$2:$O$2336,10,FALSE())</f>
        <v>No</v>
      </c>
      <c r="G318" s="1" t="str">
        <f>VLOOKUP($A318,'Medical Examinations'!$A$2:$O$2336,11,FALSE())</f>
        <v>No</v>
      </c>
      <c r="H318" s="1">
        <f>VLOOKUP($A318,'Medical Examinations'!$A$2:$O$2336,13,FALSE())</f>
        <v>0</v>
      </c>
      <c r="I318" s="1" t="str">
        <f>VLOOKUP($A318,'Medical Examinations'!$A$2:$O$2336,12,FALSE())</f>
        <v>No</v>
      </c>
      <c r="J318" s="1" t="str">
        <f>VLOOKUP($A318,'Medical Examinations'!$A$2:$O$2336,14,FALSE())</f>
        <v>Overweight</v>
      </c>
      <c r="K318" s="1" t="str">
        <f>VLOOKUP($A318,'Medical Examinations'!$A$2:$O$2336,15,FALSE())</f>
        <v>Diabetes</v>
      </c>
      <c r="L318" s="17">
        <f>VLOOKUP($A318,'Hospitalisation Details'!$A$2:$P$2344,15,FALSE())</f>
        <v>22904</v>
      </c>
      <c r="M318" s="18">
        <f>VLOOKUP($A318,'Hospitalisation Details'!$A$2:$P$2344,6,FALSE())</f>
        <v>30260</v>
      </c>
      <c r="N318" s="1" t="str">
        <f>VLOOKUP($A318,'Hospitalisation Details'!$A$2:$P$2344,12,FALSE())</f>
        <v>tier - 1</v>
      </c>
      <c r="O318" s="1" t="str">
        <f>VLOOKUP($A318,'Hospitalisation Details'!$A$2:$P$2344,13,FALSE())</f>
        <v>tier - 1</v>
      </c>
      <c r="P318" s="1" t="str">
        <f>VLOOKUP($A318,'Hospitalisation Details'!$A$2:$P$2344,14,FALSE())</f>
        <v>R1014</v>
      </c>
      <c r="Q318" s="1">
        <f>VLOOKUP($A318,'Hospitalisation Details'!$A$2:$P$2344,16,FALSE())</f>
        <v>60</v>
      </c>
    </row>
    <row r="319" spans="1:17" x14ac:dyDescent="0.35">
      <c r="A319" s="1" t="str">
        <f>'Customer Names'!A319</f>
        <v>Id318</v>
      </c>
      <c r="B319" s="1" t="str">
        <f>VLOOKUP($A319,'Customer Names'!$A$2:$E$2336,4,FALSE())</f>
        <v>Aliaksandr</v>
      </c>
      <c r="C319" s="16">
        <f>VLOOKUP($A319,'Medical Examinations'!$A$2:$O$2336,2,FALSE())</f>
        <v>29.83</v>
      </c>
      <c r="D319" s="16">
        <f>VLOOKUP($A319,'Medical Examinations'!$A$2:$O$2336,3,FALSE())</f>
        <v>9.6999999999999993</v>
      </c>
      <c r="E319" s="1" t="str">
        <f>VLOOKUP($A319,'Medical Examinations'!$A$2:$O$2336,9,FALSE())</f>
        <v>Yes</v>
      </c>
      <c r="F319" s="1" t="str">
        <f>VLOOKUP($A319,'Medical Examinations'!$A$2:$O$2336,10,FALSE())</f>
        <v>No</v>
      </c>
      <c r="G319" s="1" t="str">
        <f>VLOOKUP($A319,'Medical Examinations'!$A$2:$O$2336,11,FALSE())</f>
        <v>Yes</v>
      </c>
      <c r="H319" s="1">
        <f>VLOOKUP($A319,'Medical Examinations'!$A$2:$O$2336,13,FALSE())</f>
        <v>1</v>
      </c>
      <c r="I319" s="1" t="str">
        <f>VLOOKUP($A319,'Medical Examinations'!$A$2:$O$2336,12,FALSE())</f>
        <v>Yes</v>
      </c>
      <c r="J319" s="1" t="str">
        <f>VLOOKUP($A319,'Medical Examinations'!$A$2:$O$2336,14,FALSE())</f>
        <v>Overweight</v>
      </c>
      <c r="K319" s="1" t="str">
        <f>VLOOKUP($A319,'Medical Examinations'!$A$2:$O$2336,15,FALSE())</f>
        <v>Diabetes</v>
      </c>
      <c r="L319" s="17">
        <f>VLOOKUP($A319,'Hospitalisation Details'!$A$2:$P$2344,15,FALSE())</f>
        <v>23267</v>
      </c>
      <c r="M319" s="18">
        <f>VLOOKUP($A319,'Hospitalisation Details'!$A$2:$P$2344,6,FALSE())</f>
        <v>30184.94</v>
      </c>
      <c r="N319" s="1" t="str">
        <f>VLOOKUP($A319,'Hospitalisation Details'!$A$2:$P$2344,12,FALSE())</f>
        <v>tier - 1</v>
      </c>
      <c r="O319" s="1" t="str">
        <f>VLOOKUP($A319,'Hospitalisation Details'!$A$2:$P$2344,13,FALSE())</f>
        <v>tier - 1</v>
      </c>
      <c r="P319" s="1" t="str">
        <f>VLOOKUP($A319,'Hospitalisation Details'!$A$2:$P$2344,14,FALSE())</f>
        <v>R1014</v>
      </c>
      <c r="Q319" s="1">
        <f>VLOOKUP($A319,'Hospitalisation Details'!$A$2:$P$2344,16,FALSE())</f>
        <v>59</v>
      </c>
    </row>
    <row r="320" spans="1:17" x14ac:dyDescent="0.35">
      <c r="A320" s="1" t="str">
        <f>'Customer Names'!A320</f>
        <v>Id319</v>
      </c>
      <c r="B320" s="1" t="str">
        <f>VLOOKUP($A320,'Customer Names'!$A$2:$E$2336,4,FALSE())</f>
        <v>Jason M.</v>
      </c>
      <c r="C320" s="16">
        <f>VLOOKUP($A320,'Medical Examinations'!$A$2:$O$2336,2,FALSE())</f>
        <v>24.7</v>
      </c>
      <c r="D320" s="16">
        <f>VLOOKUP($A320,'Medical Examinations'!$A$2:$O$2336,3,FALSE())</f>
        <v>10.25</v>
      </c>
      <c r="E320" s="1" t="str">
        <f>VLOOKUP($A320,'Medical Examinations'!$A$2:$O$2336,9,FALSE())</f>
        <v>No</v>
      </c>
      <c r="F320" s="1" t="str">
        <f>VLOOKUP($A320,'Medical Examinations'!$A$2:$O$2336,10,FALSE())</f>
        <v>No</v>
      </c>
      <c r="G320" s="1" t="str">
        <f>VLOOKUP($A320,'Medical Examinations'!$A$2:$O$2336,11,FALSE())</f>
        <v>No</v>
      </c>
      <c r="H320" s="1">
        <f>VLOOKUP($A320,'Medical Examinations'!$A$2:$O$2336,13,FALSE())</f>
        <v>3</v>
      </c>
      <c r="I320" s="1" t="str">
        <f>VLOOKUP($A320,'Medical Examinations'!$A$2:$O$2336,12,FALSE())</f>
        <v>No</v>
      </c>
      <c r="J320" s="1" t="str">
        <f>VLOOKUP($A320,'Medical Examinations'!$A$2:$O$2336,14,FALSE())</f>
        <v>Normal Weight</v>
      </c>
      <c r="K320" s="1" t="str">
        <f>VLOOKUP($A320,'Medical Examinations'!$A$2:$O$2336,15,FALSE())</f>
        <v>Diabetes</v>
      </c>
      <c r="L320" s="17">
        <f>VLOOKUP($A320,'Hospitalisation Details'!$A$2:$P$2344,15,FALSE())</f>
        <v>21408</v>
      </c>
      <c r="M320" s="18">
        <f>VLOOKUP($A320,'Hospitalisation Details'!$A$2:$P$2344,6,FALSE())</f>
        <v>30166.62</v>
      </c>
      <c r="N320" s="1" t="str">
        <f>VLOOKUP($A320,'Hospitalisation Details'!$A$2:$P$2344,12,FALSE())</f>
        <v>tier - 1</v>
      </c>
      <c r="O320" s="1" t="str">
        <f>VLOOKUP($A320,'Hospitalisation Details'!$A$2:$P$2344,13,FALSE())</f>
        <v>tier - 3</v>
      </c>
      <c r="P320" s="1" t="str">
        <f>VLOOKUP($A320,'Hospitalisation Details'!$A$2:$P$2344,14,FALSE())</f>
        <v>R1012</v>
      </c>
      <c r="Q320" s="1">
        <f>VLOOKUP($A320,'Hospitalisation Details'!$A$2:$P$2344,16,FALSE())</f>
        <v>64</v>
      </c>
    </row>
    <row r="321" spans="1:17" x14ac:dyDescent="0.35">
      <c r="A321" s="1" t="str">
        <f>'Customer Names'!A321</f>
        <v>Id320</v>
      </c>
      <c r="B321" s="1" t="str">
        <f>VLOOKUP($A321,'Customer Names'!$A$2:$E$2336,4,FALSE())</f>
        <v>Sheera K</v>
      </c>
      <c r="C321" s="16">
        <f>VLOOKUP($A321,'Medical Examinations'!$A$2:$O$2336,2,FALSE())</f>
        <v>17.940000000000001</v>
      </c>
      <c r="D321" s="16">
        <f>VLOOKUP($A321,'Medical Examinations'!$A$2:$O$2336,3,FALSE())</f>
        <v>9.77</v>
      </c>
      <c r="E321" s="1" t="str">
        <f>VLOOKUP($A321,'Medical Examinations'!$A$2:$O$2336,9,FALSE())</f>
        <v>No</v>
      </c>
      <c r="F321" s="1" t="str">
        <f>VLOOKUP($A321,'Medical Examinations'!$A$2:$O$2336,10,FALSE())</f>
        <v>No</v>
      </c>
      <c r="G321" s="1" t="str">
        <f>VLOOKUP($A321,'Medical Examinations'!$A$2:$O$2336,11,FALSE())</f>
        <v>No</v>
      </c>
      <c r="H321" s="1">
        <f>VLOOKUP($A321,'Medical Examinations'!$A$2:$O$2336,13,FALSE())</f>
        <v>0</v>
      </c>
      <c r="I321" s="1" t="str">
        <f>VLOOKUP($A321,'Medical Examinations'!$A$2:$O$2336,12,FALSE())</f>
        <v>Yes</v>
      </c>
      <c r="J321" s="1" t="str">
        <f>VLOOKUP($A321,'Medical Examinations'!$A$2:$O$2336,14,FALSE())</f>
        <v>Underweight</v>
      </c>
      <c r="K321" s="1" t="str">
        <f>VLOOKUP($A321,'Medical Examinations'!$A$2:$O$2336,15,FALSE())</f>
        <v>Diabetes</v>
      </c>
      <c r="L321" s="17">
        <f>VLOOKUP($A321,'Hospitalisation Details'!$A$2:$P$2344,15,FALSE())</f>
        <v>26292</v>
      </c>
      <c r="M321" s="18">
        <f>VLOOKUP($A321,'Hospitalisation Details'!$A$2:$P$2344,6,FALSE())</f>
        <v>30134.75</v>
      </c>
      <c r="N321" s="1" t="str">
        <f>VLOOKUP($A321,'Hospitalisation Details'!$A$2:$P$2344,12,FALSE())</f>
        <v>tier - 2</v>
      </c>
      <c r="O321" s="1" t="str">
        <f>VLOOKUP($A321,'Hospitalisation Details'!$A$2:$P$2344,13,FALSE())</f>
        <v>tier - 3</v>
      </c>
      <c r="P321" s="1" t="str">
        <f>VLOOKUP($A321,'Hospitalisation Details'!$A$2:$P$2344,14,FALSE())</f>
        <v>R1011</v>
      </c>
      <c r="Q321" s="1">
        <f>VLOOKUP($A321,'Hospitalisation Details'!$A$2:$P$2344,16,FALSE())</f>
        <v>51</v>
      </c>
    </row>
    <row r="322" spans="1:17" x14ac:dyDescent="0.35">
      <c r="A322" s="1" t="str">
        <f>'Customer Names'!A322</f>
        <v>Id321</v>
      </c>
      <c r="B322" s="1" t="str">
        <f>VLOOKUP($A322,'Customer Names'!$A$2:$E$2336,4,FALSE())</f>
        <v>Janice</v>
      </c>
      <c r="C322" s="16">
        <f>VLOOKUP($A322,'Medical Examinations'!$A$2:$O$2336,2,FALSE())</f>
        <v>21.08</v>
      </c>
      <c r="D322" s="16">
        <f>VLOOKUP($A322,'Medical Examinations'!$A$2:$O$2336,3,FALSE())</f>
        <v>4.83</v>
      </c>
      <c r="E322" s="1" t="str">
        <f>VLOOKUP($A322,'Medical Examinations'!$A$2:$O$2336,9,FALSE())</f>
        <v>No</v>
      </c>
      <c r="F322" s="1" t="str">
        <f>VLOOKUP($A322,'Medical Examinations'!$A$2:$O$2336,10,FALSE())</f>
        <v>No</v>
      </c>
      <c r="G322" s="1" t="str">
        <f>VLOOKUP($A322,'Medical Examinations'!$A$2:$O$2336,11,FALSE())</f>
        <v>Yes</v>
      </c>
      <c r="H322" s="1">
        <f>VLOOKUP($A322,'Medical Examinations'!$A$2:$O$2336,13,FALSE())</f>
        <v>1</v>
      </c>
      <c r="I322" s="1" t="str">
        <f>VLOOKUP($A322,'Medical Examinations'!$A$2:$O$2336,12,FALSE())</f>
        <v>Yes</v>
      </c>
      <c r="J322" s="1" t="str">
        <f>VLOOKUP($A322,'Medical Examinations'!$A$2:$O$2336,14,FALSE())</f>
        <v>Normal Weight</v>
      </c>
      <c r="K322" s="1" t="str">
        <f>VLOOKUP($A322,'Medical Examinations'!$A$2:$O$2336,15,FALSE())</f>
        <v>Normal</v>
      </c>
      <c r="L322" s="17">
        <f>VLOOKUP($A322,'Hospitalisation Details'!$A$2:$P$2344,15,FALSE())</f>
        <v>29100</v>
      </c>
      <c r="M322" s="18">
        <f>VLOOKUP($A322,'Hospitalisation Details'!$A$2:$P$2344,6,FALSE())</f>
        <v>30095.97</v>
      </c>
      <c r="N322" s="1" t="str">
        <f>VLOOKUP($A322,'Hospitalisation Details'!$A$2:$P$2344,12,FALSE())</f>
        <v>tier - 2</v>
      </c>
      <c r="O322" s="1" t="str">
        <f>VLOOKUP($A322,'Hospitalisation Details'!$A$2:$P$2344,13,FALSE())</f>
        <v>tier - 3</v>
      </c>
      <c r="P322" s="1" t="str">
        <f>VLOOKUP($A322,'Hospitalisation Details'!$A$2:$P$2344,14,FALSE())</f>
        <v>R1011</v>
      </c>
      <c r="Q322" s="1">
        <f>VLOOKUP($A322,'Hospitalisation Details'!$A$2:$P$2344,16,FALSE())</f>
        <v>43</v>
      </c>
    </row>
    <row r="323" spans="1:17" x14ac:dyDescent="0.35">
      <c r="A323" s="1" t="str">
        <f>'Customer Names'!A323</f>
        <v>Id322</v>
      </c>
      <c r="B323" s="1" t="str">
        <f>VLOOKUP($A323,'Customer Names'!$A$2:$E$2336,4,FALSE())</f>
        <v>Timothy G.</v>
      </c>
      <c r="C323" s="16">
        <f>VLOOKUP($A323,'Medical Examinations'!$A$2:$O$2336,2,FALSE())</f>
        <v>37.715000000000003</v>
      </c>
      <c r="D323" s="16">
        <f>VLOOKUP($A323,'Medical Examinations'!$A$2:$O$2336,3,FALSE())</f>
        <v>10.86</v>
      </c>
      <c r="E323" s="1" t="str">
        <f>VLOOKUP($A323,'Medical Examinations'!$A$2:$O$2336,9,FALSE())</f>
        <v>Yes</v>
      </c>
      <c r="F323" s="1" t="str">
        <f>VLOOKUP($A323,'Medical Examinations'!$A$2:$O$2336,10,FALSE())</f>
        <v>No</v>
      </c>
      <c r="G323" s="1" t="str">
        <f>VLOOKUP($A323,'Medical Examinations'!$A$2:$O$2336,11,FALSE())</f>
        <v>No</v>
      </c>
      <c r="H323" s="1">
        <f>VLOOKUP($A323,'Medical Examinations'!$A$2:$O$2336,13,FALSE())</f>
        <v>0</v>
      </c>
      <c r="I323" s="1" t="str">
        <f>VLOOKUP($A323,'Medical Examinations'!$A$2:$O$2336,12,FALSE())</f>
        <v>No</v>
      </c>
      <c r="J323" s="1" t="str">
        <f>VLOOKUP($A323,'Medical Examinations'!$A$2:$O$2336,14,FALSE())</f>
        <v>Obesity</v>
      </c>
      <c r="K323" s="1" t="str">
        <f>VLOOKUP($A323,'Medical Examinations'!$A$2:$O$2336,15,FALSE())</f>
        <v>Diabetes</v>
      </c>
      <c r="L323" s="17">
        <f>VLOOKUP($A323,'Hospitalisation Details'!$A$2:$P$2344,15,FALSE())</f>
        <v>24639</v>
      </c>
      <c r="M323" s="18">
        <f>VLOOKUP($A323,'Hospitalisation Details'!$A$2:$P$2344,6,FALSE())</f>
        <v>30063.58</v>
      </c>
      <c r="N323" s="1" t="str">
        <f>VLOOKUP($A323,'Hospitalisation Details'!$A$2:$P$2344,12,FALSE())</f>
        <v>tier - 1</v>
      </c>
      <c r="O323" s="1" t="str">
        <f>VLOOKUP($A323,'Hospitalisation Details'!$A$2:$P$2344,13,FALSE())</f>
        <v>tier - 1</v>
      </c>
      <c r="P323" s="1" t="str">
        <f>VLOOKUP($A323,'Hospitalisation Details'!$A$2:$P$2344,14,FALSE())</f>
        <v>R1012</v>
      </c>
      <c r="Q323" s="1">
        <f>VLOOKUP($A323,'Hospitalisation Details'!$A$2:$P$2344,16,FALSE())</f>
        <v>55</v>
      </c>
    </row>
    <row r="324" spans="1:17" x14ac:dyDescent="0.35">
      <c r="A324" s="1" t="str">
        <f>'Customer Names'!A324</f>
        <v>Id323</v>
      </c>
      <c r="B324" s="1" t="str">
        <f>VLOOKUP($A324,'Customer Names'!$A$2:$E$2336,4,FALSE())</f>
        <v>Alan R</v>
      </c>
      <c r="C324" s="16">
        <f>VLOOKUP($A324,'Medical Examinations'!$A$2:$O$2336,2,FALSE())</f>
        <v>22.39</v>
      </c>
      <c r="D324" s="16">
        <f>VLOOKUP($A324,'Medical Examinations'!$A$2:$O$2336,3,FALSE())</f>
        <v>9.5299999999999994</v>
      </c>
      <c r="E324" s="1" t="str">
        <f>VLOOKUP($A324,'Medical Examinations'!$A$2:$O$2336,9,FALSE())</f>
        <v>Yes</v>
      </c>
      <c r="F324" s="1" t="str">
        <f>VLOOKUP($A324,'Medical Examinations'!$A$2:$O$2336,10,FALSE())</f>
        <v>No</v>
      </c>
      <c r="G324" s="1" t="str">
        <f>VLOOKUP($A324,'Medical Examinations'!$A$2:$O$2336,11,FALSE())</f>
        <v>No</v>
      </c>
      <c r="H324" s="1">
        <f>VLOOKUP($A324,'Medical Examinations'!$A$2:$O$2336,13,FALSE())</f>
        <v>0</v>
      </c>
      <c r="I324" s="1" t="str">
        <f>VLOOKUP($A324,'Medical Examinations'!$A$2:$O$2336,12,FALSE())</f>
        <v>Yes</v>
      </c>
      <c r="J324" s="1" t="str">
        <f>VLOOKUP($A324,'Medical Examinations'!$A$2:$O$2336,14,FALSE())</f>
        <v>Normal Weight</v>
      </c>
      <c r="K324" s="1" t="str">
        <f>VLOOKUP($A324,'Medical Examinations'!$A$2:$O$2336,15,FALSE())</f>
        <v>Diabetes</v>
      </c>
      <c r="L324" s="17">
        <f>VLOOKUP($A324,'Hospitalisation Details'!$A$2:$P$2344,15,FALSE())</f>
        <v>29802</v>
      </c>
      <c r="M324" s="18">
        <f>VLOOKUP($A324,'Hospitalisation Details'!$A$2:$P$2344,6,FALSE())</f>
        <v>30026.87</v>
      </c>
      <c r="N324" s="1" t="str">
        <f>VLOOKUP($A324,'Hospitalisation Details'!$A$2:$P$2344,12,FALSE())</f>
        <v>tier - 2</v>
      </c>
      <c r="O324" s="1" t="str">
        <f>VLOOKUP($A324,'Hospitalisation Details'!$A$2:$P$2344,13,FALSE())</f>
        <v>tier - 3</v>
      </c>
      <c r="P324" s="1" t="str">
        <f>VLOOKUP($A324,'Hospitalisation Details'!$A$2:$P$2344,14,FALSE())</f>
        <v>R1012</v>
      </c>
      <c r="Q324" s="1">
        <f>VLOOKUP($A324,'Hospitalisation Details'!$A$2:$P$2344,16,FALSE())</f>
        <v>41</v>
      </c>
    </row>
    <row r="325" spans="1:17" x14ac:dyDescent="0.35">
      <c r="A325" s="1" t="str">
        <f>'Customer Names'!A325</f>
        <v>Id324</v>
      </c>
      <c r="B325" s="1" t="str">
        <f>VLOOKUP($A325,'Customer Names'!$A$2:$E$2336,4,FALSE())</f>
        <v>Michael</v>
      </c>
      <c r="C325" s="16">
        <f>VLOOKUP($A325,'Medical Examinations'!$A$2:$O$2336,2,FALSE())</f>
        <v>28.78</v>
      </c>
      <c r="D325" s="16">
        <f>VLOOKUP($A325,'Medical Examinations'!$A$2:$O$2336,3,FALSE())</f>
        <v>5.68</v>
      </c>
      <c r="E325" s="1" t="str">
        <f>VLOOKUP($A325,'Medical Examinations'!$A$2:$O$2336,9,FALSE())</f>
        <v>No</v>
      </c>
      <c r="F325" s="1" t="str">
        <f>VLOOKUP($A325,'Medical Examinations'!$A$2:$O$2336,10,FALSE())</f>
        <v>No</v>
      </c>
      <c r="G325" s="1" t="str">
        <f>VLOOKUP($A325,'Medical Examinations'!$A$2:$O$2336,11,FALSE())</f>
        <v>No</v>
      </c>
      <c r="H325" s="1">
        <f>VLOOKUP($A325,'Medical Examinations'!$A$2:$O$2336,13,FALSE())</f>
        <v>0</v>
      </c>
      <c r="I325" s="1" t="str">
        <f>VLOOKUP($A325,'Medical Examinations'!$A$2:$O$2336,12,FALSE())</f>
        <v>Yes</v>
      </c>
      <c r="J325" s="1" t="str">
        <f>VLOOKUP($A325,'Medical Examinations'!$A$2:$O$2336,14,FALSE())</f>
        <v>Overweight</v>
      </c>
      <c r="K325" s="1" t="str">
        <f>VLOOKUP($A325,'Medical Examinations'!$A$2:$O$2336,15,FALSE())</f>
        <v>Normal</v>
      </c>
      <c r="L325" s="17">
        <f>VLOOKUP($A325,'Hospitalisation Details'!$A$2:$P$2344,15,FALSE())</f>
        <v>33516</v>
      </c>
      <c r="M325" s="18">
        <f>VLOOKUP($A325,'Hospitalisation Details'!$A$2:$P$2344,6,FALSE())</f>
        <v>29969.67</v>
      </c>
      <c r="N325" s="1" t="str">
        <f>VLOOKUP($A325,'Hospitalisation Details'!$A$2:$P$2344,12,FALSE())</f>
        <v>tier - 1</v>
      </c>
      <c r="O325" s="1" t="str">
        <f>VLOOKUP($A325,'Hospitalisation Details'!$A$2:$P$2344,13,FALSE())</f>
        <v>tier - 1</v>
      </c>
      <c r="P325" s="1" t="str">
        <f>VLOOKUP($A325,'Hospitalisation Details'!$A$2:$P$2344,14,FALSE())</f>
        <v>R1011</v>
      </c>
      <c r="Q325" s="1">
        <f>VLOOKUP($A325,'Hospitalisation Details'!$A$2:$P$2344,16,FALSE())</f>
        <v>31</v>
      </c>
    </row>
    <row r="326" spans="1:17" x14ac:dyDescent="0.35">
      <c r="A326" s="1" t="str">
        <f>'Customer Names'!A326</f>
        <v>Id325</v>
      </c>
      <c r="B326" s="1" t="str">
        <f>VLOOKUP($A326,'Customer Names'!$A$2:$E$2336,4,FALSE())</f>
        <v>Marie-France</v>
      </c>
      <c r="C326" s="16">
        <f>VLOOKUP($A326,'Medical Examinations'!$A$2:$O$2336,2,FALSE())</f>
        <v>18.329999999999998</v>
      </c>
      <c r="D326" s="16">
        <f>VLOOKUP($A326,'Medical Examinations'!$A$2:$O$2336,3,FALSE())</f>
        <v>5.57</v>
      </c>
      <c r="E326" s="1" t="str">
        <f>VLOOKUP($A326,'Medical Examinations'!$A$2:$O$2336,9,FALSE())</f>
        <v>Yes</v>
      </c>
      <c r="F326" s="1" t="str">
        <f>VLOOKUP($A326,'Medical Examinations'!$A$2:$O$2336,10,FALSE())</f>
        <v>No</v>
      </c>
      <c r="G326" s="1" t="str">
        <f>VLOOKUP($A326,'Medical Examinations'!$A$2:$O$2336,11,FALSE())</f>
        <v>No</v>
      </c>
      <c r="H326" s="1">
        <f>VLOOKUP($A326,'Medical Examinations'!$A$2:$O$2336,13,FALSE())</f>
        <v>0</v>
      </c>
      <c r="I326" s="1" t="str">
        <f>VLOOKUP($A326,'Medical Examinations'!$A$2:$O$2336,12,FALSE())</f>
        <v>Yes</v>
      </c>
      <c r="J326" s="1" t="str">
        <f>VLOOKUP($A326,'Medical Examinations'!$A$2:$O$2336,14,FALSE())</f>
        <v>Underweight</v>
      </c>
      <c r="K326" s="1" t="str">
        <f>VLOOKUP($A326,'Medical Examinations'!$A$2:$O$2336,15,FALSE())</f>
        <v>Normal</v>
      </c>
      <c r="L326" s="17">
        <f>VLOOKUP($A326,'Hospitalisation Details'!$A$2:$P$2344,15,FALSE())</f>
        <v>27923</v>
      </c>
      <c r="M326" s="18">
        <f>VLOOKUP($A326,'Hospitalisation Details'!$A$2:$P$2344,6,FALSE())</f>
        <v>29933.75</v>
      </c>
      <c r="N326" s="1" t="str">
        <f>VLOOKUP($A326,'Hospitalisation Details'!$A$2:$P$2344,12,FALSE())</f>
        <v>tier - 1</v>
      </c>
      <c r="O326" s="1" t="str">
        <f>VLOOKUP($A326,'Hospitalisation Details'!$A$2:$P$2344,13,FALSE())</f>
        <v>tier - 1</v>
      </c>
      <c r="P326" s="1" t="str">
        <f>VLOOKUP($A326,'Hospitalisation Details'!$A$2:$P$2344,14,FALSE())</f>
        <v>R1011</v>
      </c>
      <c r="Q326" s="1">
        <f>VLOOKUP($A326,'Hospitalisation Details'!$A$2:$P$2344,16,FALSE())</f>
        <v>46</v>
      </c>
    </row>
    <row r="327" spans="1:17" x14ac:dyDescent="0.35">
      <c r="A327" s="1" t="str">
        <f>'Customer Names'!A327</f>
        <v>Id326</v>
      </c>
      <c r="B327" s="1" t="str">
        <f>VLOOKUP($A327,'Customer Names'!$A$2:$E$2336,4,FALSE())</f>
        <v>Erik F.</v>
      </c>
      <c r="C327" s="16">
        <f>VLOOKUP($A327,'Medical Examinations'!$A$2:$O$2336,2,FALSE())</f>
        <v>26.39</v>
      </c>
      <c r="D327" s="16">
        <f>VLOOKUP($A327,'Medical Examinations'!$A$2:$O$2336,3,FALSE())</f>
        <v>4.58</v>
      </c>
      <c r="E327" s="1" t="str">
        <f>VLOOKUP($A327,'Medical Examinations'!$A$2:$O$2336,9,FALSE())</f>
        <v>Yes</v>
      </c>
      <c r="F327" s="1" t="str">
        <f>VLOOKUP($A327,'Medical Examinations'!$A$2:$O$2336,10,FALSE())</f>
        <v>No</v>
      </c>
      <c r="G327" s="1" t="str">
        <f>VLOOKUP($A327,'Medical Examinations'!$A$2:$O$2336,11,FALSE())</f>
        <v>No</v>
      </c>
      <c r="H327" s="1">
        <f>VLOOKUP($A327,'Medical Examinations'!$A$2:$O$2336,13,FALSE())</f>
        <v>1</v>
      </c>
      <c r="I327" s="1" t="str">
        <f>VLOOKUP($A327,'Medical Examinations'!$A$2:$O$2336,12,FALSE())</f>
        <v>Yes</v>
      </c>
      <c r="J327" s="1" t="str">
        <f>VLOOKUP($A327,'Medical Examinations'!$A$2:$O$2336,14,FALSE())</f>
        <v>Overweight</v>
      </c>
      <c r="K327" s="1" t="str">
        <f>VLOOKUP($A327,'Medical Examinations'!$A$2:$O$2336,15,FALSE())</f>
        <v>Normal</v>
      </c>
      <c r="L327" s="17">
        <f>VLOOKUP($A327,'Hospitalisation Details'!$A$2:$P$2344,15,FALSE())</f>
        <v>32507</v>
      </c>
      <c r="M327" s="18">
        <f>VLOOKUP($A327,'Hospitalisation Details'!$A$2:$P$2344,6,FALSE())</f>
        <v>29929.56</v>
      </c>
      <c r="N327" s="1" t="str">
        <f>VLOOKUP($A327,'Hospitalisation Details'!$A$2:$P$2344,12,FALSE())</f>
        <v>tier - 1</v>
      </c>
      <c r="O327" s="1" t="str">
        <f>VLOOKUP($A327,'Hospitalisation Details'!$A$2:$P$2344,13,FALSE())</f>
        <v>tier - 1</v>
      </c>
      <c r="P327" s="1" t="str">
        <f>VLOOKUP($A327,'Hospitalisation Details'!$A$2:$P$2344,14,FALSE())</f>
        <v>R1011</v>
      </c>
      <c r="Q327" s="1">
        <f>VLOOKUP($A327,'Hospitalisation Details'!$A$2:$P$2344,16,FALSE())</f>
        <v>34</v>
      </c>
    </row>
    <row r="328" spans="1:17" x14ac:dyDescent="0.35">
      <c r="A328" s="1" t="str">
        <f>'Customer Names'!A328</f>
        <v>Id327</v>
      </c>
      <c r="B328" s="1" t="str">
        <f>VLOOKUP($A328,'Customer Names'!$A$2:$E$2336,4,FALSE())</f>
        <v>Andrew</v>
      </c>
      <c r="C328" s="16">
        <f>VLOOKUP($A328,'Medical Examinations'!$A$2:$O$2336,2,FALSE())</f>
        <v>19.260000000000002</v>
      </c>
      <c r="D328" s="16">
        <f>VLOOKUP($A328,'Medical Examinations'!$A$2:$O$2336,3,FALSE())</f>
        <v>8.9600000000000009</v>
      </c>
      <c r="E328" s="1" t="str">
        <f>VLOOKUP($A328,'Medical Examinations'!$A$2:$O$2336,9,FALSE())</f>
        <v>Yes</v>
      </c>
      <c r="F328" s="1" t="str">
        <f>VLOOKUP($A328,'Medical Examinations'!$A$2:$O$2336,10,FALSE())</f>
        <v>No</v>
      </c>
      <c r="G328" s="1" t="str">
        <f>VLOOKUP($A328,'Medical Examinations'!$A$2:$O$2336,11,FALSE())</f>
        <v>No</v>
      </c>
      <c r="H328" s="1">
        <f>VLOOKUP($A328,'Medical Examinations'!$A$2:$O$2336,13,FALSE())</f>
        <v>1</v>
      </c>
      <c r="I328" s="1" t="str">
        <f>VLOOKUP($A328,'Medical Examinations'!$A$2:$O$2336,12,FALSE())</f>
        <v>Yes</v>
      </c>
      <c r="J328" s="1" t="str">
        <f>VLOOKUP($A328,'Medical Examinations'!$A$2:$O$2336,14,FALSE())</f>
        <v>Normal Weight</v>
      </c>
      <c r="K328" s="1" t="str">
        <f>VLOOKUP($A328,'Medical Examinations'!$A$2:$O$2336,15,FALSE())</f>
        <v>Diabetes</v>
      </c>
      <c r="L328" s="17">
        <f>VLOOKUP($A328,'Hospitalisation Details'!$A$2:$P$2344,15,FALSE())</f>
        <v>27625</v>
      </c>
      <c r="M328" s="18">
        <f>VLOOKUP($A328,'Hospitalisation Details'!$A$2:$P$2344,6,FALSE())</f>
        <v>29899.25</v>
      </c>
      <c r="N328" s="1" t="str">
        <f>VLOOKUP($A328,'Hospitalisation Details'!$A$2:$P$2344,12,FALSE())</f>
        <v>tier - 1</v>
      </c>
      <c r="O328" s="1" t="str">
        <f>VLOOKUP($A328,'Hospitalisation Details'!$A$2:$P$2344,13,FALSE())</f>
        <v>tier - 3</v>
      </c>
      <c r="P328" s="1" t="str">
        <f>VLOOKUP($A328,'Hospitalisation Details'!$A$2:$P$2344,14,FALSE())</f>
        <v>R1011</v>
      </c>
      <c r="Q328" s="1">
        <f>VLOOKUP($A328,'Hospitalisation Details'!$A$2:$P$2344,16,FALSE())</f>
        <v>47</v>
      </c>
    </row>
    <row r="329" spans="1:17" x14ac:dyDescent="0.35">
      <c r="A329" s="1" t="str">
        <f>'Customer Names'!A329</f>
        <v>Id328</v>
      </c>
      <c r="B329" s="1" t="str">
        <f>VLOOKUP($A329,'Customer Names'!$A$2:$E$2336,4,FALSE())</f>
        <v>Anthony</v>
      </c>
      <c r="C329" s="16">
        <f>VLOOKUP($A329,'Medical Examinations'!$A$2:$O$2336,2,FALSE())</f>
        <v>26.92</v>
      </c>
      <c r="D329" s="16">
        <f>VLOOKUP($A329,'Medical Examinations'!$A$2:$O$2336,3,FALSE())</f>
        <v>6.09</v>
      </c>
      <c r="E329" s="1" t="str">
        <f>VLOOKUP($A329,'Medical Examinations'!$A$2:$O$2336,9,FALSE())</f>
        <v>No</v>
      </c>
      <c r="F329" s="1" t="str">
        <f>VLOOKUP($A329,'Medical Examinations'!$A$2:$O$2336,10,FALSE())</f>
        <v>No</v>
      </c>
      <c r="G329" s="1" t="str">
        <f>VLOOKUP($A329,'Medical Examinations'!$A$2:$O$2336,11,FALSE())</f>
        <v>No</v>
      </c>
      <c r="H329" s="1">
        <f>VLOOKUP($A329,'Medical Examinations'!$A$2:$O$2336,13,FALSE())</f>
        <v>0</v>
      </c>
      <c r="I329" s="1" t="str">
        <f>VLOOKUP($A329,'Medical Examinations'!$A$2:$O$2336,12,FALSE())</f>
        <v>Yes</v>
      </c>
      <c r="J329" s="1" t="str">
        <f>VLOOKUP($A329,'Medical Examinations'!$A$2:$O$2336,14,FALSE())</f>
        <v>Overweight</v>
      </c>
      <c r="K329" s="1" t="str">
        <f>VLOOKUP($A329,'Medical Examinations'!$A$2:$O$2336,15,FALSE())</f>
        <v>Prediabetes</v>
      </c>
      <c r="L329" s="17">
        <f>VLOOKUP($A329,'Hospitalisation Details'!$A$2:$P$2344,15,FALSE())</f>
        <v>32872</v>
      </c>
      <c r="M329" s="18">
        <f>VLOOKUP($A329,'Hospitalisation Details'!$A$2:$P$2344,6,FALSE())</f>
        <v>29852.48</v>
      </c>
      <c r="N329" s="1" t="str">
        <f>VLOOKUP($A329,'Hospitalisation Details'!$A$2:$P$2344,12,FALSE())</f>
        <v>tier - 1</v>
      </c>
      <c r="O329" s="1" t="str">
        <f>VLOOKUP($A329,'Hospitalisation Details'!$A$2:$P$2344,13,FALSE())</f>
        <v>tier - 3</v>
      </c>
      <c r="P329" s="1" t="str">
        <f>VLOOKUP($A329,'Hospitalisation Details'!$A$2:$P$2344,14,FALSE())</f>
        <v>R1011</v>
      </c>
      <c r="Q329" s="1">
        <f>VLOOKUP($A329,'Hospitalisation Details'!$A$2:$P$2344,16,FALSE())</f>
        <v>33</v>
      </c>
    </row>
    <row r="330" spans="1:17" x14ac:dyDescent="0.35">
      <c r="A330" s="1" t="str">
        <f>'Customer Names'!A330</f>
        <v>Id329</v>
      </c>
      <c r="B330" s="1" t="str">
        <f>VLOOKUP($A330,'Customer Names'!$A$2:$E$2336,4,FALSE())</f>
        <v>Chris</v>
      </c>
      <c r="C330" s="16">
        <f>VLOOKUP($A330,'Medical Examinations'!$A$2:$O$2336,2,FALSE())</f>
        <v>19.73</v>
      </c>
      <c r="D330" s="16">
        <f>VLOOKUP($A330,'Medical Examinations'!$A$2:$O$2336,3,FALSE())</f>
        <v>4.3600000000000003</v>
      </c>
      <c r="E330" s="1" t="str">
        <f>VLOOKUP($A330,'Medical Examinations'!$A$2:$O$2336,9,FALSE())</f>
        <v>No</v>
      </c>
      <c r="F330" s="1" t="str">
        <f>VLOOKUP($A330,'Medical Examinations'!$A$2:$O$2336,10,FALSE())</f>
        <v>No</v>
      </c>
      <c r="G330" s="1" t="str">
        <f>VLOOKUP($A330,'Medical Examinations'!$A$2:$O$2336,11,FALSE())</f>
        <v>No</v>
      </c>
      <c r="H330" s="1">
        <f>VLOOKUP($A330,'Medical Examinations'!$A$2:$O$2336,13,FALSE())</f>
        <v>0</v>
      </c>
      <c r="I330" s="1" t="str">
        <f>VLOOKUP($A330,'Medical Examinations'!$A$2:$O$2336,12,FALSE())</f>
        <v>Yes</v>
      </c>
      <c r="J330" s="1" t="str">
        <f>VLOOKUP($A330,'Medical Examinations'!$A$2:$O$2336,14,FALSE())</f>
        <v>Normal Weight</v>
      </c>
      <c r="K330" s="1" t="str">
        <f>VLOOKUP($A330,'Medical Examinations'!$A$2:$O$2336,15,FALSE())</f>
        <v>Normal</v>
      </c>
      <c r="L330" s="17">
        <f>VLOOKUP($A330,'Hospitalisation Details'!$A$2:$P$2344,15,FALSE())</f>
        <v>30253</v>
      </c>
      <c r="M330" s="18">
        <f>VLOOKUP($A330,'Hospitalisation Details'!$A$2:$P$2344,6,FALSE())</f>
        <v>29818.76</v>
      </c>
      <c r="N330" s="1" t="str">
        <f>VLOOKUP($A330,'Hospitalisation Details'!$A$2:$P$2344,12,FALSE())</f>
        <v>tier - 1</v>
      </c>
      <c r="O330" s="1" t="str">
        <f>VLOOKUP($A330,'Hospitalisation Details'!$A$2:$P$2344,13,FALSE())</f>
        <v>tier - 1</v>
      </c>
      <c r="P330" s="1" t="str">
        <f>VLOOKUP($A330,'Hospitalisation Details'!$A$2:$P$2344,14,FALSE())</f>
        <v>R1012</v>
      </c>
      <c r="Q330" s="1">
        <f>VLOOKUP($A330,'Hospitalisation Details'!$A$2:$P$2344,16,FALSE())</f>
        <v>40</v>
      </c>
    </row>
    <row r="331" spans="1:17" x14ac:dyDescent="0.35">
      <c r="A331" s="1" t="str">
        <f>'Customer Names'!A331</f>
        <v>Id330</v>
      </c>
      <c r="B331" s="1" t="str">
        <f>VLOOKUP($A331,'Customer Names'!$A$2:$E$2336,4,FALSE())</f>
        <v>Yu</v>
      </c>
      <c r="C331" s="16">
        <f>VLOOKUP($A331,'Medical Examinations'!$A$2:$O$2336,2,FALSE())</f>
        <v>23.56</v>
      </c>
      <c r="D331" s="16">
        <f>VLOOKUP($A331,'Medical Examinations'!$A$2:$O$2336,3,FALSE())</f>
        <v>11.74</v>
      </c>
      <c r="E331" s="1" t="str">
        <f>VLOOKUP($A331,'Medical Examinations'!$A$2:$O$2336,9,FALSE())</f>
        <v>Yes</v>
      </c>
      <c r="F331" s="1" t="str">
        <f>VLOOKUP($A331,'Medical Examinations'!$A$2:$O$2336,10,FALSE())</f>
        <v>No</v>
      </c>
      <c r="G331" s="1" t="str">
        <f>VLOOKUP($A331,'Medical Examinations'!$A$2:$O$2336,11,FALSE())</f>
        <v>No</v>
      </c>
      <c r="H331" s="1">
        <f>VLOOKUP($A331,'Medical Examinations'!$A$2:$O$2336,13,FALSE())</f>
        <v>0</v>
      </c>
      <c r="I331" s="1" t="str">
        <f>VLOOKUP($A331,'Medical Examinations'!$A$2:$O$2336,12,FALSE())</f>
        <v>Yes</v>
      </c>
      <c r="J331" s="1" t="str">
        <f>VLOOKUP($A331,'Medical Examinations'!$A$2:$O$2336,14,FALSE())</f>
        <v>Normal Weight</v>
      </c>
      <c r="K331" s="1" t="str">
        <f>VLOOKUP($A331,'Medical Examinations'!$A$2:$O$2336,15,FALSE())</f>
        <v>Diabetes</v>
      </c>
      <c r="L331" s="17">
        <f>VLOOKUP($A331,'Hospitalisation Details'!$A$2:$P$2344,15,FALSE())</f>
        <v>29811</v>
      </c>
      <c r="M331" s="18">
        <f>VLOOKUP($A331,'Hospitalisation Details'!$A$2:$P$2344,6,FALSE())</f>
        <v>29816.639999999999</v>
      </c>
      <c r="N331" s="1" t="str">
        <f>VLOOKUP($A331,'Hospitalisation Details'!$A$2:$P$2344,12,FALSE())</f>
        <v>tier - 1</v>
      </c>
      <c r="O331" s="1" t="str">
        <f>VLOOKUP($A331,'Hospitalisation Details'!$A$2:$P$2344,13,FALSE())</f>
        <v>tier - 2</v>
      </c>
      <c r="P331" s="1" t="str">
        <f>VLOOKUP($A331,'Hospitalisation Details'!$A$2:$P$2344,14,FALSE())</f>
        <v>R1011</v>
      </c>
      <c r="Q331" s="1">
        <f>VLOOKUP($A331,'Hospitalisation Details'!$A$2:$P$2344,16,FALSE())</f>
        <v>41</v>
      </c>
    </row>
    <row r="332" spans="1:17" x14ac:dyDescent="0.35">
      <c r="A332" s="1" t="str">
        <f>'Customer Names'!A332</f>
        <v>Id331</v>
      </c>
      <c r="B332" s="1" t="str">
        <f>VLOOKUP($A332,'Customer Names'!$A$2:$E$2336,4,FALSE())</f>
        <v>Caleb N</v>
      </c>
      <c r="C332" s="16">
        <f>VLOOKUP($A332,'Medical Examinations'!$A$2:$O$2336,2,FALSE())</f>
        <v>37.67</v>
      </c>
      <c r="D332" s="16">
        <f>VLOOKUP($A332,'Medical Examinations'!$A$2:$O$2336,3,FALSE())</f>
        <v>5.89</v>
      </c>
      <c r="E332" s="1" t="str">
        <f>VLOOKUP($A332,'Medical Examinations'!$A$2:$O$2336,9,FALSE())</f>
        <v>No</v>
      </c>
      <c r="F332" s="1" t="str">
        <f>VLOOKUP($A332,'Medical Examinations'!$A$2:$O$2336,10,FALSE())</f>
        <v>No</v>
      </c>
      <c r="G332" s="1" t="str">
        <f>VLOOKUP($A332,'Medical Examinations'!$A$2:$O$2336,11,FALSE())</f>
        <v>No</v>
      </c>
      <c r="H332" s="1">
        <f>VLOOKUP($A332,'Medical Examinations'!$A$2:$O$2336,13,FALSE())</f>
        <v>1</v>
      </c>
      <c r="I332" s="1" t="str">
        <f>VLOOKUP($A332,'Medical Examinations'!$A$2:$O$2336,12,FALSE())</f>
        <v>Yes</v>
      </c>
      <c r="J332" s="1" t="str">
        <f>VLOOKUP($A332,'Medical Examinations'!$A$2:$O$2336,14,FALSE())</f>
        <v>Obesity</v>
      </c>
      <c r="K332" s="1" t="str">
        <f>VLOOKUP($A332,'Medical Examinations'!$A$2:$O$2336,15,FALSE())</f>
        <v>Prediabetes</v>
      </c>
      <c r="L332" s="17">
        <f>VLOOKUP($A332,'Hospitalisation Details'!$A$2:$P$2344,15,FALSE())</f>
        <v>35966</v>
      </c>
      <c r="M332" s="18">
        <f>VLOOKUP($A332,'Hospitalisation Details'!$A$2:$P$2344,6,FALSE())</f>
        <v>29760.6</v>
      </c>
      <c r="N332" s="1" t="str">
        <f>VLOOKUP($A332,'Hospitalisation Details'!$A$2:$P$2344,12,FALSE())</f>
        <v>tier - 1</v>
      </c>
      <c r="O332" s="1" t="str">
        <f>VLOOKUP($A332,'Hospitalisation Details'!$A$2:$P$2344,13,FALSE())</f>
        <v>tier - 2</v>
      </c>
      <c r="P332" s="1" t="str">
        <f>VLOOKUP($A332,'Hospitalisation Details'!$A$2:$P$2344,14,FALSE())</f>
        <v>R1011</v>
      </c>
      <c r="Q332" s="1">
        <f>VLOOKUP($A332,'Hospitalisation Details'!$A$2:$P$2344,16,FALSE())</f>
        <v>24</v>
      </c>
    </row>
    <row r="333" spans="1:17" x14ac:dyDescent="0.35">
      <c r="A333" s="1" t="str">
        <f>'Customer Names'!A333</f>
        <v>Id332</v>
      </c>
      <c r="B333" s="1" t="str">
        <f>VLOOKUP($A333,'Customer Names'!$A$2:$E$2336,4,FALSE())</f>
        <v>Jason M.</v>
      </c>
      <c r="C333" s="16">
        <f>VLOOKUP($A333,'Medical Examinations'!$A$2:$O$2336,2,FALSE())</f>
        <v>18.73</v>
      </c>
      <c r="D333" s="16">
        <f>VLOOKUP($A333,'Medical Examinations'!$A$2:$O$2336,3,FALSE())</f>
        <v>10.64</v>
      </c>
      <c r="E333" s="1" t="str">
        <f>VLOOKUP($A333,'Medical Examinations'!$A$2:$O$2336,9,FALSE())</f>
        <v>No</v>
      </c>
      <c r="F333" s="1" t="str">
        <f>VLOOKUP($A333,'Medical Examinations'!$A$2:$O$2336,10,FALSE())</f>
        <v>No</v>
      </c>
      <c r="G333" s="1" t="str">
        <f>VLOOKUP($A333,'Medical Examinations'!$A$2:$O$2336,11,FALSE())</f>
        <v>No</v>
      </c>
      <c r="H333" s="1">
        <f>VLOOKUP($A333,'Medical Examinations'!$A$2:$O$2336,13,FALSE())</f>
        <v>2</v>
      </c>
      <c r="I333" s="1" t="str">
        <f>VLOOKUP($A333,'Medical Examinations'!$A$2:$O$2336,12,FALSE())</f>
        <v>Yes</v>
      </c>
      <c r="J333" s="1" t="str">
        <f>VLOOKUP($A333,'Medical Examinations'!$A$2:$O$2336,14,FALSE())</f>
        <v>Normal Weight</v>
      </c>
      <c r="K333" s="1" t="str">
        <f>VLOOKUP($A333,'Medical Examinations'!$A$2:$O$2336,15,FALSE())</f>
        <v>Diabetes</v>
      </c>
      <c r="L333" s="17">
        <f>VLOOKUP($A333,'Hospitalisation Details'!$A$2:$P$2344,15,FALSE())</f>
        <v>26899</v>
      </c>
      <c r="M333" s="18">
        <f>VLOOKUP($A333,'Hospitalisation Details'!$A$2:$P$2344,6,FALSE())</f>
        <v>29757.69</v>
      </c>
      <c r="N333" s="1" t="str">
        <f>VLOOKUP($A333,'Hospitalisation Details'!$A$2:$P$2344,12,FALSE())</f>
        <v>tier - 1</v>
      </c>
      <c r="O333" s="1" t="str">
        <f>VLOOKUP($A333,'Hospitalisation Details'!$A$2:$P$2344,13,FALSE())</f>
        <v>tier - 3</v>
      </c>
      <c r="P333" s="1" t="str">
        <f>VLOOKUP($A333,'Hospitalisation Details'!$A$2:$P$2344,14,FALSE())</f>
        <v>R1011</v>
      </c>
      <c r="Q333" s="1">
        <f>VLOOKUP($A333,'Hospitalisation Details'!$A$2:$P$2344,16,FALSE())</f>
        <v>49</v>
      </c>
    </row>
    <row r="334" spans="1:17" x14ac:dyDescent="0.35">
      <c r="A334" s="1" t="str">
        <f>'Customer Names'!A334</f>
        <v>Id333</v>
      </c>
      <c r="B334" s="1" t="str">
        <f>VLOOKUP($A334,'Customer Names'!$A$2:$E$2336,4,FALSE())</f>
        <v>Angela R</v>
      </c>
      <c r="C334" s="16">
        <f>VLOOKUP($A334,'Medical Examinations'!$A$2:$O$2336,2,FALSE())</f>
        <v>33.090000000000003</v>
      </c>
      <c r="D334" s="16">
        <f>VLOOKUP($A334,'Medical Examinations'!$A$2:$O$2336,3,FALSE())</f>
        <v>6.06</v>
      </c>
      <c r="E334" s="1" t="str">
        <f>VLOOKUP($A334,'Medical Examinations'!$A$2:$O$2336,9,FALSE())</f>
        <v>No</v>
      </c>
      <c r="F334" s="1" t="str">
        <f>VLOOKUP($A334,'Medical Examinations'!$A$2:$O$2336,10,FALSE())</f>
        <v>No</v>
      </c>
      <c r="G334" s="1" t="str">
        <f>VLOOKUP($A334,'Medical Examinations'!$A$2:$O$2336,11,FALSE())</f>
        <v>Yes</v>
      </c>
      <c r="H334" s="1">
        <f>VLOOKUP($A334,'Medical Examinations'!$A$2:$O$2336,13,FALSE())</f>
        <v>1</v>
      </c>
      <c r="I334" s="1" t="str">
        <f>VLOOKUP($A334,'Medical Examinations'!$A$2:$O$2336,12,FALSE())</f>
        <v>Yes</v>
      </c>
      <c r="J334" s="1" t="str">
        <f>VLOOKUP($A334,'Medical Examinations'!$A$2:$O$2336,14,FALSE())</f>
        <v>Obesity</v>
      </c>
      <c r="K334" s="1" t="str">
        <f>VLOOKUP($A334,'Medical Examinations'!$A$2:$O$2336,15,FALSE())</f>
        <v>Prediabetes</v>
      </c>
      <c r="L334" s="17">
        <f>VLOOKUP($A334,'Hospitalisation Details'!$A$2:$P$2344,15,FALSE())</f>
        <v>34177</v>
      </c>
      <c r="M334" s="18">
        <f>VLOOKUP($A334,'Hospitalisation Details'!$A$2:$P$2344,6,FALSE())</f>
        <v>29622.69</v>
      </c>
      <c r="N334" s="1" t="str">
        <f>VLOOKUP($A334,'Hospitalisation Details'!$A$2:$P$2344,12,FALSE())</f>
        <v>tier - 1</v>
      </c>
      <c r="O334" s="1" t="str">
        <f>VLOOKUP($A334,'Hospitalisation Details'!$A$2:$P$2344,13,FALSE())</f>
        <v>tier - 1</v>
      </c>
      <c r="P334" s="1" t="str">
        <f>VLOOKUP($A334,'Hospitalisation Details'!$A$2:$P$2344,14,FALSE())</f>
        <v>R1011</v>
      </c>
      <c r="Q334" s="1">
        <f>VLOOKUP($A334,'Hospitalisation Details'!$A$2:$P$2344,16,FALSE())</f>
        <v>29</v>
      </c>
    </row>
    <row r="335" spans="1:17" x14ac:dyDescent="0.35">
      <c r="A335" s="1" t="str">
        <f>'Customer Names'!A335</f>
        <v>Id334</v>
      </c>
      <c r="B335" s="1" t="str">
        <f>VLOOKUP($A335,'Customer Names'!$A$2:$E$2336,4,FALSE())</f>
        <v>Keith J</v>
      </c>
      <c r="C335" s="16">
        <f>VLOOKUP($A335,'Medical Examinations'!$A$2:$O$2336,2,FALSE())</f>
        <v>18.329999999999998</v>
      </c>
      <c r="D335" s="16">
        <f>VLOOKUP($A335,'Medical Examinations'!$A$2:$O$2336,3,FALSE())</f>
        <v>7.46</v>
      </c>
      <c r="E335" s="1" t="str">
        <f>VLOOKUP($A335,'Medical Examinations'!$A$2:$O$2336,9,FALSE())</f>
        <v>Yes</v>
      </c>
      <c r="F335" s="1" t="str">
        <f>VLOOKUP($A335,'Medical Examinations'!$A$2:$O$2336,10,FALSE())</f>
        <v>No</v>
      </c>
      <c r="G335" s="1" t="str">
        <f>VLOOKUP($A335,'Medical Examinations'!$A$2:$O$2336,11,FALSE())</f>
        <v>No</v>
      </c>
      <c r="H335" s="1">
        <f>VLOOKUP($A335,'Medical Examinations'!$A$2:$O$2336,13,FALSE())</f>
        <v>1</v>
      </c>
      <c r="I335" s="1" t="str">
        <f>VLOOKUP($A335,'Medical Examinations'!$A$2:$O$2336,12,FALSE())</f>
        <v>Yes</v>
      </c>
      <c r="J335" s="1" t="str">
        <f>VLOOKUP($A335,'Medical Examinations'!$A$2:$O$2336,14,FALSE())</f>
        <v>Underweight</v>
      </c>
      <c r="K335" s="1" t="str">
        <f>VLOOKUP($A335,'Medical Examinations'!$A$2:$O$2336,15,FALSE())</f>
        <v>Diabetes</v>
      </c>
      <c r="L335" s="17">
        <f>VLOOKUP($A335,'Hospitalisation Details'!$A$2:$P$2344,15,FALSE())</f>
        <v>27701</v>
      </c>
      <c r="M335" s="18">
        <f>VLOOKUP($A335,'Hospitalisation Details'!$A$2:$P$2344,6,FALSE())</f>
        <v>29583.8</v>
      </c>
      <c r="N335" s="1" t="str">
        <f>VLOOKUP($A335,'Hospitalisation Details'!$A$2:$P$2344,12,FALSE())</f>
        <v>tier - 1</v>
      </c>
      <c r="O335" s="1" t="str">
        <f>VLOOKUP($A335,'Hospitalisation Details'!$A$2:$P$2344,13,FALSE())</f>
        <v>tier - 1</v>
      </c>
      <c r="P335" s="1" t="str">
        <f>VLOOKUP($A335,'Hospitalisation Details'!$A$2:$P$2344,14,FALSE())</f>
        <v>R1011</v>
      </c>
      <c r="Q335" s="1">
        <f>VLOOKUP($A335,'Hospitalisation Details'!$A$2:$P$2344,16,FALSE())</f>
        <v>47</v>
      </c>
    </row>
    <row r="336" spans="1:17" x14ac:dyDescent="0.35">
      <c r="A336" s="1" t="str">
        <f>'Customer Names'!A336</f>
        <v>Id335</v>
      </c>
      <c r="B336" s="1" t="str">
        <f>VLOOKUP($A336,'Customer Names'!$A$2:$E$2336,4,FALSE())</f>
        <v>Emma</v>
      </c>
      <c r="C336" s="16">
        <f>VLOOKUP($A336,'Medical Examinations'!$A$2:$O$2336,2,FALSE())</f>
        <v>27.74</v>
      </c>
      <c r="D336" s="16">
        <f>VLOOKUP($A336,'Medical Examinations'!$A$2:$O$2336,3,FALSE())</f>
        <v>4.68</v>
      </c>
      <c r="E336" s="1" t="str">
        <f>VLOOKUP($A336,'Medical Examinations'!$A$2:$O$2336,9,FALSE())</f>
        <v>Yes</v>
      </c>
      <c r="F336" s="1" t="str">
        <f>VLOOKUP($A336,'Medical Examinations'!$A$2:$O$2336,10,FALSE())</f>
        <v>No</v>
      </c>
      <c r="G336" s="1" t="str">
        <f>VLOOKUP($A336,'Medical Examinations'!$A$2:$O$2336,11,FALSE())</f>
        <v>No</v>
      </c>
      <c r="H336" s="1">
        <f>VLOOKUP($A336,'Medical Examinations'!$A$2:$O$2336,13,FALSE())</f>
        <v>2</v>
      </c>
      <c r="I336" s="1" t="str">
        <f>VLOOKUP($A336,'Medical Examinations'!$A$2:$O$2336,12,FALSE())</f>
        <v>Yes</v>
      </c>
      <c r="J336" s="1" t="str">
        <f>VLOOKUP($A336,'Medical Examinations'!$A$2:$O$2336,14,FALSE())</f>
        <v>Overweight</v>
      </c>
      <c r="K336" s="1" t="str">
        <f>VLOOKUP($A336,'Medical Examinations'!$A$2:$O$2336,15,FALSE())</f>
        <v>Normal</v>
      </c>
      <c r="L336" s="17">
        <f>VLOOKUP($A336,'Hospitalisation Details'!$A$2:$P$2344,15,FALSE())</f>
        <v>21843</v>
      </c>
      <c r="M336" s="18">
        <f>VLOOKUP($A336,'Hospitalisation Details'!$A$2:$P$2344,6,FALSE())</f>
        <v>29523.17</v>
      </c>
      <c r="N336" s="1" t="str">
        <f>VLOOKUP($A336,'Hospitalisation Details'!$A$2:$P$2344,12,FALSE())</f>
        <v>tier - 1</v>
      </c>
      <c r="O336" s="1" t="str">
        <f>VLOOKUP($A336,'Hospitalisation Details'!$A$2:$P$2344,13,FALSE())</f>
        <v>tier - 2</v>
      </c>
      <c r="P336" s="1" t="str">
        <f>VLOOKUP($A336,'Hospitalisation Details'!$A$2:$P$2344,14,FALSE())</f>
        <v>R1024</v>
      </c>
      <c r="Q336" s="1">
        <f>VLOOKUP($A336,'Hospitalisation Details'!$A$2:$P$2344,16,FALSE())</f>
        <v>63</v>
      </c>
    </row>
    <row r="337" spans="1:17" x14ac:dyDescent="0.35">
      <c r="A337" s="1" t="str">
        <f>'Customer Names'!A337</f>
        <v>Id336</v>
      </c>
      <c r="B337" s="1" t="str">
        <f>VLOOKUP($A337,'Customer Names'!$A$2:$E$2336,4,FALSE())</f>
        <v>Nathan A</v>
      </c>
      <c r="C337" s="16">
        <f>VLOOKUP($A337,'Medical Examinations'!$A$2:$O$2336,2,FALSE())</f>
        <v>24.2</v>
      </c>
      <c r="D337" s="16">
        <f>VLOOKUP($A337,'Medical Examinations'!$A$2:$O$2336,3,FALSE())</f>
        <v>6.15</v>
      </c>
      <c r="E337" s="1" t="str">
        <f>VLOOKUP($A337,'Medical Examinations'!$A$2:$O$2336,9,FALSE())</f>
        <v>No</v>
      </c>
      <c r="F337" s="1" t="str">
        <f>VLOOKUP($A337,'Medical Examinations'!$A$2:$O$2336,10,FALSE())</f>
        <v>No</v>
      </c>
      <c r="G337" s="1" t="str">
        <f>VLOOKUP($A337,'Medical Examinations'!$A$2:$O$2336,11,FALSE())</f>
        <v>No</v>
      </c>
      <c r="H337" s="1">
        <f>VLOOKUP($A337,'Medical Examinations'!$A$2:$O$2336,13,FALSE())</f>
        <v>1</v>
      </c>
      <c r="I337" s="1" t="str">
        <f>VLOOKUP($A337,'Medical Examinations'!$A$2:$O$2336,12,FALSE())</f>
        <v>Yes</v>
      </c>
      <c r="J337" s="1" t="str">
        <f>VLOOKUP($A337,'Medical Examinations'!$A$2:$O$2336,14,FALSE())</f>
        <v>Normal Weight</v>
      </c>
      <c r="K337" s="1" t="str">
        <f>VLOOKUP($A337,'Medical Examinations'!$A$2:$O$2336,15,FALSE())</f>
        <v>Prediabetes</v>
      </c>
      <c r="L337" s="17">
        <f>VLOOKUP($A337,'Hospitalisation Details'!$A$2:$P$2344,15,FALSE())</f>
        <v>31974</v>
      </c>
      <c r="M337" s="18">
        <f>VLOOKUP($A337,'Hospitalisation Details'!$A$2:$P$2344,6,FALSE())</f>
        <v>29443.59</v>
      </c>
      <c r="N337" s="1" t="str">
        <f>VLOOKUP($A337,'Hospitalisation Details'!$A$2:$P$2344,12,FALSE())</f>
        <v>tier - 1</v>
      </c>
      <c r="O337" s="1" t="str">
        <f>VLOOKUP($A337,'Hospitalisation Details'!$A$2:$P$2344,13,FALSE())</f>
        <v>tier - 1</v>
      </c>
      <c r="P337" s="1" t="str">
        <f>VLOOKUP($A337,'Hospitalisation Details'!$A$2:$P$2344,14,FALSE())</f>
        <v>R1011</v>
      </c>
      <c r="Q337" s="1">
        <f>VLOOKUP($A337,'Hospitalisation Details'!$A$2:$P$2344,16,FALSE())</f>
        <v>35</v>
      </c>
    </row>
    <row r="338" spans="1:17" x14ac:dyDescent="0.35">
      <c r="A338" s="1" t="str">
        <f>'Customer Names'!A338</f>
        <v>Id337</v>
      </c>
      <c r="B338" s="1" t="str">
        <f>VLOOKUP($A338,'Customer Names'!$A$2:$E$2336,4,FALSE())</f>
        <v>Kathryn</v>
      </c>
      <c r="C338" s="16">
        <f>VLOOKUP($A338,'Medical Examinations'!$A$2:$O$2336,2,FALSE())</f>
        <v>22.03</v>
      </c>
      <c r="D338" s="16">
        <f>VLOOKUP($A338,'Medical Examinations'!$A$2:$O$2336,3,FALSE())</f>
        <v>4.28</v>
      </c>
      <c r="E338" s="1" t="str">
        <f>VLOOKUP($A338,'Medical Examinations'!$A$2:$O$2336,9,FALSE())</f>
        <v>Yes</v>
      </c>
      <c r="F338" s="1" t="str">
        <f>VLOOKUP($A338,'Medical Examinations'!$A$2:$O$2336,10,FALSE())</f>
        <v>No</v>
      </c>
      <c r="G338" s="1" t="str">
        <f>VLOOKUP($A338,'Medical Examinations'!$A$2:$O$2336,11,FALSE())</f>
        <v>No</v>
      </c>
      <c r="H338" s="1">
        <f>VLOOKUP($A338,'Medical Examinations'!$A$2:$O$2336,13,FALSE())</f>
        <v>0</v>
      </c>
      <c r="I338" s="1" t="str">
        <f>VLOOKUP($A338,'Medical Examinations'!$A$2:$O$2336,12,FALSE())</f>
        <v>Yes</v>
      </c>
      <c r="J338" s="1" t="str">
        <f>VLOOKUP($A338,'Medical Examinations'!$A$2:$O$2336,14,FALSE())</f>
        <v>Normal Weight</v>
      </c>
      <c r="K338" s="1" t="str">
        <f>VLOOKUP($A338,'Medical Examinations'!$A$2:$O$2336,15,FALSE())</f>
        <v>Normal</v>
      </c>
      <c r="L338" s="17">
        <f>VLOOKUP($A338,'Hospitalisation Details'!$A$2:$P$2344,15,FALSE())</f>
        <v>31358</v>
      </c>
      <c r="M338" s="18">
        <f>VLOOKUP($A338,'Hospitalisation Details'!$A$2:$P$2344,6,FALSE())</f>
        <v>29352.560000000001</v>
      </c>
      <c r="N338" s="1" t="str">
        <f>VLOOKUP($A338,'Hospitalisation Details'!$A$2:$P$2344,12,FALSE())</f>
        <v>tier - 1</v>
      </c>
      <c r="O338" s="1" t="str">
        <f>VLOOKUP($A338,'Hospitalisation Details'!$A$2:$P$2344,13,FALSE())</f>
        <v>tier - 1</v>
      </c>
      <c r="P338" s="1" t="str">
        <f>VLOOKUP($A338,'Hospitalisation Details'!$A$2:$P$2344,14,FALSE())</f>
        <v>R1011</v>
      </c>
      <c r="Q338" s="1">
        <f>VLOOKUP($A338,'Hospitalisation Details'!$A$2:$P$2344,16,FALSE())</f>
        <v>37</v>
      </c>
    </row>
    <row r="339" spans="1:17" x14ac:dyDescent="0.35">
      <c r="A339" s="1" t="str">
        <f>'Customer Names'!A339</f>
        <v>Id338</v>
      </c>
      <c r="B339" s="1" t="str">
        <f>VLOOKUP($A339,'Customer Names'!$A$2:$E$2336,4,FALSE())</f>
        <v>Elizabeth H.</v>
      </c>
      <c r="C339" s="16">
        <f>VLOOKUP($A339,'Medical Examinations'!$A$2:$O$2336,2,FALSE())</f>
        <v>26.885000000000002</v>
      </c>
      <c r="D339" s="16">
        <f>VLOOKUP($A339,'Medical Examinations'!$A$2:$O$2336,3,FALSE())</f>
        <v>9.86</v>
      </c>
      <c r="E339" s="1" t="str">
        <f>VLOOKUP($A339,'Medical Examinations'!$A$2:$O$2336,9,FALSE())</f>
        <v>No</v>
      </c>
      <c r="F339" s="1" t="str">
        <f>VLOOKUP($A339,'Medical Examinations'!$A$2:$O$2336,10,FALSE())</f>
        <v>No</v>
      </c>
      <c r="G339" s="1" t="str">
        <f>VLOOKUP($A339,'Medical Examinations'!$A$2:$O$2336,11,FALSE())</f>
        <v>No</v>
      </c>
      <c r="H339" s="1">
        <f>VLOOKUP($A339,'Medical Examinations'!$A$2:$O$2336,13,FALSE())</f>
        <v>3</v>
      </c>
      <c r="I339" s="1" t="str">
        <f>VLOOKUP($A339,'Medical Examinations'!$A$2:$O$2336,12,FALSE())</f>
        <v>Yes</v>
      </c>
      <c r="J339" s="1" t="str">
        <f>VLOOKUP($A339,'Medical Examinations'!$A$2:$O$2336,14,FALSE())</f>
        <v>Overweight</v>
      </c>
      <c r="K339" s="1" t="str">
        <f>VLOOKUP($A339,'Medical Examinations'!$A$2:$O$2336,15,FALSE())</f>
        <v>Diabetes</v>
      </c>
      <c r="L339" s="17">
        <f>VLOOKUP($A339,'Hospitalisation Details'!$A$2:$P$2344,15,FALSE())</f>
        <v>21341</v>
      </c>
      <c r="M339" s="18">
        <f>VLOOKUP($A339,'Hospitalisation Details'!$A$2:$P$2344,6,FALSE())</f>
        <v>29330.98</v>
      </c>
      <c r="N339" s="1" t="str">
        <f>VLOOKUP($A339,'Hospitalisation Details'!$A$2:$P$2344,12,FALSE())</f>
        <v>tier - 1</v>
      </c>
      <c r="O339" s="1" t="str">
        <f>VLOOKUP($A339,'Hospitalisation Details'!$A$2:$P$2344,13,FALSE())</f>
        <v>tier - 2</v>
      </c>
      <c r="P339" s="1" t="str">
        <f>VLOOKUP($A339,'Hospitalisation Details'!$A$2:$P$2344,14,FALSE())</f>
        <v>R1012</v>
      </c>
      <c r="Q339" s="1">
        <f>VLOOKUP($A339,'Hospitalisation Details'!$A$2:$P$2344,16,FALSE())</f>
        <v>65</v>
      </c>
    </row>
    <row r="340" spans="1:17" x14ac:dyDescent="0.35">
      <c r="A340" s="1" t="str">
        <f>'Customer Names'!A340</f>
        <v>Id339</v>
      </c>
      <c r="B340" s="1" t="str">
        <f>VLOOKUP($A340,'Customer Names'!$A$2:$E$2336,4,FALSE())</f>
        <v>Ben</v>
      </c>
      <c r="C340" s="16">
        <f>VLOOKUP($A340,'Medical Examinations'!$A$2:$O$2336,2,FALSE())</f>
        <v>16.36</v>
      </c>
      <c r="D340" s="16">
        <f>VLOOKUP($A340,'Medical Examinations'!$A$2:$O$2336,3,FALSE())</f>
        <v>11.19</v>
      </c>
      <c r="E340" s="1" t="str">
        <f>VLOOKUP($A340,'Medical Examinations'!$A$2:$O$2336,9,FALSE())</f>
        <v>No</v>
      </c>
      <c r="F340" s="1" t="str">
        <f>VLOOKUP($A340,'Medical Examinations'!$A$2:$O$2336,10,FALSE())</f>
        <v>No</v>
      </c>
      <c r="G340" s="1" t="str">
        <f>VLOOKUP($A340,'Medical Examinations'!$A$2:$O$2336,11,FALSE())</f>
        <v>No</v>
      </c>
      <c r="H340" s="1">
        <f>VLOOKUP($A340,'Medical Examinations'!$A$2:$O$2336,13,FALSE())</f>
        <v>0</v>
      </c>
      <c r="I340" s="1" t="str">
        <f>VLOOKUP($A340,'Medical Examinations'!$A$2:$O$2336,12,FALSE())</f>
        <v>Yes</v>
      </c>
      <c r="J340" s="1" t="str">
        <f>VLOOKUP($A340,'Medical Examinations'!$A$2:$O$2336,14,FALSE())</f>
        <v>Underweight</v>
      </c>
      <c r="K340" s="1" t="str">
        <f>VLOOKUP($A340,'Medical Examinations'!$A$2:$O$2336,15,FALSE())</f>
        <v>Diabetes</v>
      </c>
      <c r="L340" s="17">
        <f>VLOOKUP($A340,'Hospitalisation Details'!$A$2:$P$2344,15,FALSE())</f>
        <v>28692</v>
      </c>
      <c r="M340" s="18">
        <f>VLOOKUP($A340,'Hospitalisation Details'!$A$2:$P$2344,6,FALSE())</f>
        <v>29227.599999999999</v>
      </c>
      <c r="N340" s="1" t="str">
        <f>VLOOKUP($A340,'Hospitalisation Details'!$A$2:$P$2344,12,FALSE())</f>
        <v>tier - 1</v>
      </c>
      <c r="O340" s="1" t="str">
        <f>VLOOKUP($A340,'Hospitalisation Details'!$A$2:$P$2344,13,FALSE())</f>
        <v>tier - 3</v>
      </c>
      <c r="P340" s="1" t="str">
        <f>VLOOKUP($A340,'Hospitalisation Details'!$A$2:$P$2344,14,FALSE())</f>
        <v>R1012</v>
      </c>
      <c r="Q340" s="1">
        <f>VLOOKUP($A340,'Hospitalisation Details'!$A$2:$P$2344,16,FALSE())</f>
        <v>44</v>
      </c>
    </row>
    <row r="341" spans="1:17" x14ac:dyDescent="0.35">
      <c r="A341" s="1" t="str">
        <f>'Customer Names'!A341</f>
        <v>Id340</v>
      </c>
      <c r="B341" s="1" t="str">
        <f>VLOOKUP($A341,'Customer Names'!$A$2:$E$2336,4,FALSE())</f>
        <v>Cheryl A</v>
      </c>
      <c r="C341" s="16">
        <f>VLOOKUP($A341,'Medical Examinations'!$A$2:$O$2336,2,FALSE())</f>
        <v>32.299999999999997</v>
      </c>
      <c r="D341" s="16">
        <f>VLOOKUP($A341,'Medical Examinations'!$A$2:$O$2336,3,FALSE())</f>
        <v>4.8899999999999997</v>
      </c>
      <c r="E341" s="1" t="str">
        <f>VLOOKUP($A341,'Medical Examinations'!$A$2:$O$2336,9,FALSE())</f>
        <v>Yes</v>
      </c>
      <c r="F341" s="1" t="str">
        <f>VLOOKUP($A341,'Medical Examinations'!$A$2:$O$2336,10,FALSE())</f>
        <v>No</v>
      </c>
      <c r="G341" s="1" t="str">
        <f>VLOOKUP($A341,'Medical Examinations'!$A$2:$O$2336,11,FALSE())</f>
        <v>Yes</v>
      </c>
      <c r="H341" s="1">
        <f>VLOOKUP($A341,'Medical Examinations'!$A$2:$O$2336,13,FALSE())</f>
        <v>1</v>
      </c>
      <c r="I341" s="1" t="str">
        <f>VLOOKUP($A341,'Medical Examinations'!$A$2:$O$2336,12,FALSE())</f>
        <v>No</v>
      </c>
      <c r="J341" s="1" t="str">
        <f>VLOOKUP($A341,'Medical Examinations'!$A$2:$O$2336,14,FALSE())</f>
        <v>Obesity</v>
      </c>
      <c r="K341" s="1" t="str">
        <f>VLOOKUP($A341,'Medical Examinations'!$A$2:$O$2336,15,FALSE())</f>
        <v>Normal</v>
      </c>
      <c r="L341" s="17">
        <f>VLOOKUP($A341,'Hospitalisation Details'!$A$2:$P$2344,15,FALSE())</f>
        <v>25393</v>
      </c>
      <c r="M341" s="18">
        <f>VLOOKUP($A341,'Hospitalisation Details'!$A$2:$P$2344,6,FALSE())</f>
        <v>29186.48</v>
      </c>
      <c r="N341" s="1" t="str">
        <f>VLOOKUP($A341,'Hospitalisation Details'!$A$2:$P$2344,12,FALSE())</f>
        <v>tier - 1</v>
      </c>
      <c r="O341" s="1" t="str">
        <f>VLOOKUP($A341,'Hospitalisation Details'!$A$2:$P$2344,13,FALSE())</f>
        <v>tier - 3</v>
      </c>
      <c r="P341" s="1" t="str">
        <f>VLOOKUP($A341,'Hospitalisation Details'!$A$2:$P$2344,14,FALSE())</f>
        <v>R1024</v>
      </c>
      <c r="Q341" s="1">
        <f>VLOOKUP($A341,'Hospitalisation Details'!$A$2:$P$2344,16,FALSE())</f>
        <v>53</v>
      </c>
    </row>
    <row r="342" spans="1:17" x14ac:dyDescent="0.35">
      <c r="A342" s="1" t="str">
        <f>'Customer Names'!A342</f>
        <v>Id341</v>
      </c>
      <c r="B342" s="1" t="str">
        <f>VLOOKUP($A342,'Customer Names'!$A$2:$E$2336,4,FALSE())</f>
        <v>Kimberly A</v>
      </c>
      <c r="C342" s="16">
        <f>VLOOKUP($A342,'Medical Examinations'!$A$2:$O$2336,2,FALSE())</f>
        <v>16.05</v>
      </c>
      <c r="D342" s="16">
        <f>VLOOKUP($A342,'Medical Examinations'!$A$2:$O$2336,3,FALSE())</f>
        <v>4.3499999999999996</v>
      </c>
      <c r="E342" s="1" t="str">
        <f>VLOOKUP($A342,'Medical Examinations'!$A$2:$O$2336,9,FALSE())</f>
        <v>Yes</v>
      </c>
      <c r="F342" s="1" t="str">
        <f>VLOOKUP($A342,'Medical Examinations'!$A$2:$O$2336,10,FALSE())</f>
        <v>No</v>
      </c>
      <c r="G342" s="1" t="str">
        <f>VLOOKUP($A342,'Medical Examinations'!$A$2:$O$2336,11,FALSE())</f>
        <v>No</v>
      </c>
      <c r="H342" s="1">
        <f>VLOOKUP($A342,'Medical Examinations'!$A$2:$O$2336,13,FALSE())</f>
        <v>0</v>
      </c>
      <c r="I342" s="1" t="str">
        <f>VLOOKUP($A342,'Medical Examinations'!$A$2:$O$2336,12,FALSE())</f>
        <v>Yes</v>
      </c>
      <c r="J342" s="1" t="str">
        <f>VLOOKUP($A342,'Medical Examinations'!$A$2:$O$2336,14,FALSE())</f>
        <v>Underweight</v>
      </c>
      <c r="K342" s="1" t="str">
        <f>VLOOKUP($A342,'Medical Examinations'!$A$2:$O$2336,15,FALSE())</f>
        <v>Normal</v>
      </c>
      <c r="L342" s="17">
        <f>VLOOKUP($A342,'Hospitalisation Details'!$A$2:$P$2344,15,FALSE())</f>
        <v>28072</v>
      </c>
      <c r="M342" s="18">
        <f>VLOOKUP($A342,'Hospitalisation Details'!$A$2:$P$2344,6,FALSE())</f>
        <v>29160.39</v>
      </c>
      <c r="N342" s="1" t="str">
        <f>VLOOKUP($A342,'Hospitalisation Details'!$A$2:$P$2344,12,FALSE())</f>
        <v>tier - 1</v>
      </c>
      <c r="O342" s="1" t="str">
        <f>VLOOKUP($A342,'Hospitalisation Details'!$A$2:$P$2344,13,FALSE())</f>
        <v>tier - 2</v>
      </c>
      <c r="P342" s="1" t="str">
        <f>VLOOKUP($A342,'Hospitalisation Details'!$A$2:$P$2344,14,FALSE())</f>
        <v>R1011</v>
      </c>
      <c r="Q342" s="1">
        <f>VLOOKUP($A342,'Hospitalisation Details'!$A$2:$P$2344,16,FALSE())</f>
        <v>46</v>
      </c>
    </row>
    <row r="343" spans="1:17" x14ac:dyDescent="0.35">
      <c r="A343" s="1" t="str">
        <f>'Customer Names'!A343</f>
        <v>Id342</v>
      </c>
      <c r="B343" s="1" t="str">
        <f>VLOOKUP($A343,'Customer Names'!$A$2:$E$2336,4,FALSE())</f>
        <v>Cynthia</v>
      </c>
      <c r="C343" s="16">
        <f>VLOOKUP($A343,'Medical Examinations'!$A$2:$O$2336,2,FALSE())</f>
        <v>29.07</v>
      </c>
      <c r="D343" s="16">
        <f>VLOOKUP($A343,'Medical Examinations'!$A$2:$O$2336,3,FALSE())</f>
        <v>8.66</v>
      </c>
      <c r="E343" s="1" t="str">
        <f>VLOOKUP($A343,'Medical Examinations'!$A$2:$O$2336,9,FALSE())</f>
        <v>Yes</v>
      </c>
      <c r="F343" s="1" t="str">
        <f>VLOOKUP($A343,'Medical Examinations'!$A$2:$O$2336,10,FALSE())</f>
        <v>No</v>
      </c>
      <c r="G343" s="1" t="str">
        <f>VLOOKUP($A343,'Medical Examinations'!$A$2:$O$2336,11,FALSE())</f>
        <v>No</v>
      </c>
      <c r="H343" s="1">
        <f>VLOOKUP($A343,'Medical Examinations'!$A$2:$O$2336,13,FALSE())</f>
        <v>2</v>
      </c>
      <c r="I343" s="1" t="str">
        <f>VLOOKUP($A343,'Medical Examinations'!$A$2:$O$2336,12,FALSE())</f>
        <v>Yes</v>
      </c>
      <c r="J343" s="1" t="str">
        <f>VLOOKUP($A343,'Medical Examinations'!$A$2:$O$2336,14,FALSE())</f>
        <v>Overweight</v>
      </c>
      <c r="K343" s="1" t="str">
        <f>VLOOKUP($A343,'Medical Examinations'!$A$2:$O$2336,15,FALSE())</f>
        <v>Diabetes</v>
      </c>
      <c r="L343" s="17">
        <f>VLOOKUP($A343,'Hospitalisation Details'!$A$2:$P$2344,15,FALSE())</f>
        <v>22639</v>
      </c>
      <c r="M343" s="18">
        <f>VLOOKUP($A343,'Hospitalisation Details'!$A$2:$P$2344,6,FALSE())</f>
        <v>29141.360000000001</v>
      </c>
      <c r="N343" s="1" t="str">
        <f>VLOOKUP($A343,'Hospitalisation Details'!$A$2:$P$2344,12,FALSE())</f>
        <v>tier - 1</v>
      </c>
      <c r="O343" s="1" t="str">
        <f>VLOOKUP($A343,'Hospitalisation Details'!$A$2:$P$2344,13,FALSE())</f>
        <v>tier - 3</v>
      </c>
      <c r="P343" s="1" t="str">
        <f>VLOOKUP($A343,'Hospitalisation Details'!$A$2:$P$2344,14,FALSE())</f>
        <v>R1012</v>
      </c>
      <c r="Q343" s="1">
        <f>VLOOKUP($A343,'Hospitalisation Details'!$A$2:$P$2344,16,FALSE())</f>
        <v>61</v>
      </c>
    </row>
    <row r="344" spans="1:17" x14ac:dyDescent="0.35">
      <c r="A344" s="1" t="str">
        <f>'Customer Names'!A344</f>
        <v>Id343</v>
      </c>
      <c r="B344" s="1" t="str">
        <f>VLOOKUP($A344,'Customer Names'!$A$2:$E$2336,4,FALSE())</f>
        <v>Jessica</v>
      </c>
      <c r="C344" s="16">
        <f>VLOOKUP($A344,'Medical Examinations'!$A$2:$O$2336,2,FALSE())</f>
        <v>17.43</v>
      </c>
      <c r="D344" s="16">
        <f>VLOOKUP($A344,'Medical Examinations'!$A$2:$O$2336,3,FALSE())</f>
        <v>8.64</v>
      </c>
      <c r="E344" s="1" t="str">
        <f>VLOOKUP($A344,'Medical Examinations'!$A$2:$O$2336,9,FALSE())</f>
        <v>No</v>
      </c>
      <c r="F344" s="1" t="str">
        <f>VLOOKUP($A344,'Medical Examinations'!$A$2:$O$2336,10,FALSE())</f>
        <v>No</v>
      </c>
      <c r="G344" s="1" t="str">
        <f>VLOOKUP($A344,'Medical Examinations'!$A$2:$O$2336,11,FALSE())</f>
        <v>No</v>
      </c>
      <c r="H344" s="1">
        <f>VLOOKUP($A344,'Medical Examinations'!$A$2:$O$2336,13,FALSE())</f>
        <v>0</v>
      </c>
      <c r="I344" s="1" t="str">
        <f>VLOOKUP($A344,'Medical Examinations'!$A$2:$O$2336,12,FALSE())</f>
        <v>Yes</v>
      </c>
      <c r="J344" s="1" t="str">
        <f>VLOOKUP($A344,'Medical Examinations'!$A$2:$O$2336,14,FALSE())</f>
        <v>Underweight</v>
      </c>
      <c r="K344" s="1" t="str">
        <f>VLOOKUP($A344,'Medical Examinations'!$A$2:$O$2336,15,FALSE())</f>
        <v>Diabetes</v>
      </c>
      <c r="L344" s="17">
        <f>VLOOKUP($A344,'Hospitalisation Details'!$A$2:$P$2344,15,FALSE())</f>
        <v>28823</v>
      </c>
      <c r="M344" s="18">
        <f>VLOOKUP($A344,'Hospitalisation Details'!$A$2:$P$2344,6,FALSE())</f>
        <v>29114.77</v>
      </c>
      <c r="N344" s="1" t="str">
        <f>VLOOKUP($A344,'Hospitalisation Details'!$A$2:$P$2344,12,FALSE())</f>
        <v>tier - 1</v>
      </c>
      <c r="O344" s="1" t="str">
        <f>VLOOKUP($A344,'Hospitalisation Details'!$A$2:$P$2344,13,FALSE())</f>
        <v>tier - 1</v>
      </c>
      <c r="P344" s="1" t="str">
        <f>VLOOKUP($A344,'Hospitalisation Details'!$A$2:$P$2344,14,FALSE())</f>
        <v>R1011</v>
      </c>
      <c r="Q344" s="1">
        <f>VLOOKUP($A344,'Hospitalisation Details'!$A$2:$P$2344,16,FALSE())</f>
        <v>44</v>
      </c>
    </row>
    <row r="345" spans="1:17" x14ac:dyDescent="0.35">
      <c r="A345" s="1" t="str">
        <f>'Customer Names'!A345</f>
        <v>Id344</v>
      </c>
      <c r="B345" s="1" t="str">
        <f>VLOOKUP($A345,'Customer Names'!$A$2:$E$2336,4,FALSE())</f>
        <v>Bruce</v>
      </c>
      <c r="C345" s="16">
        <f>VLOOKUP($A345,'Medical Examinations'!$A$2:$O$2336,2,FALSE())</f>
        <v>19.329999999999998</v>
      </c>
      <c r="D345" s="16">
        <f>VLOOKUP($A345,'Medical Examinations'!$A$2:$O$2336,3,FALSE())</f>
        <v>4.2699999999999996</v>
      </c>
      <c r="E345" s="1" t="str">
        <f>VLOOKUP($A345,'Medical Examinations'!$A$2:$O$2336,9,FALSE())</f>
        <v>No</v>
      </c>
      <c r="F345" s="1" t="str">
        <f>VLOOKUP($A345,'Medical Examinations'!$A$2:$O$2336,10,FALSE())</f>
        <v>No</v>
      </c>
      <c r="G345" s="1" t="str">
        <f>VLOOKUP($A345,'Medical Examinations'!$A$2:$O$2336,11,FALSE())</f>
        <v>No</v>
      </c>
      <c r="H345" s="1">
        <f>VLOOKUP($A345,'Medical Examinations'!$A$2:$O$2336,13,FALSE())</f>
        <v>0</v>
      </c>
      <c r="I345" s="1" t="str">
        <f>VLOOKUP($A345,'Medical Examinations'!$A$2:$O$2336,12,FALSE())</f>
        <v>Yes</v>
      </c>
      <c r="J345" s="1" t="str">
        <f>VLOOKUP($A345,'Medical Examinations'!$A$2:$O$2336,14,FALSE())</f>
        <v>Normal Weight</v>
      </c>
      <c r="K345" s="1" t="str">
        <f>VLOOKUP($A345,'Medical Examinations'!$A$2:$O$2336,15,FALSE())</f>
        <v>Normal</v>
      </c>
      <c r="L345" s="17">
        <f>VLOOKUP($A345,'Hospitalisation Details'!$A$2:$P$2344,15,FALSE())</f>
        <v>29416</v>
      </c>
      <c r="M345" s="18">
        <f>VLOOKUP($A345,'Hospitalisation Details'!$A$2:$P$2344,6,FALSE())</f>
        <v>29114.21</v>
      </c>
      <c r="N345" s="1" t="str">
        <f>VLOOKUP($A345,'Hospitalisation Details'!$A$2:$P$2344,12,FALSE())</f>
        <v>tier - 1</v>
      </c>
      <c r="O345" s="1" t="str">
        <f>VLOOKUP($A345,'Hospitalisation Details'!$A$2:$P$2344,13,FALSE())</f>
        <v>tier - 3</v>
      </c>
      <c r="P345" s="1" t="str">
        <f>VLOOKUP($A345,'Hospitalisation Details'!$A$2:$P$2344,14,FALSE())</f>
        <v>R1011</v>
      </c>
      <c r="Q345" s="1">
        <f>VLOOKUP($A345,'Hospitalisation Details'!$A$2:$P$2344,16,FALSE())</f>
        <v>42</v>
      </c>
    </row>
    <row r="346" spans="1:17" x14ac:dyDescent="0.35">
      <c r="A346" s="1" t="str">
        <f>'Customer Names'!A346</f>
        <v>Id345</v>
      </c>
      <c r="B346" s="1" t="str">
        <f>VLOOKUP($A346,'Customer Names'!$A$2:$E$2336,4,FALSE())</f>
        <v>Allison</v>
      </c>
      <c r="C346" s="16">
        <f>VLOOKUP($A346,'Medical Examinations'!$A$2:$O$2336,2,FALSE())</f>
        <v>30.52</v>
      </c>
      <c r="D346" s="16">
        <f>VLOOKUP($A346,'Medical Examinations'!$A$2:$O$2336,3,FALSE())</f>
        <v>4.21</v>
      </c>
      <c r="E346" s="1" t="str">
        <f>VLOOKUP($A346,'Medical Examinations'!$A$2:$O$2336,9,FALSE())</f>
        <v>No</v>
      </c>
      <c r="F346" s="1" t="str">
        <f>VLOOKUP($A346,'Medical Examinations'!$A$2:$O$2336,10,FALSE())</f>
        <v>No</v>
      </c>
      <c r="G346" s="1" t="str">
        <f>VLOOKUP($A346,'Medical Examinations'!$A$2:$O$2336,11,FALSE())</f>
        <v>No</v>
      </c>
      <c r="H346" s="1">
        <f>VLOOKUP($A346,'Medical Examinations'!$A$2:$O$2336,13,FALSE())</f>
        <v>1</v>
      </c>
      <c r="I346" s="1" t="str">
        <f>VLOOKUP($A346,'Medical Examinations'!$A$2:$O$2336,12,FALSE())</f>
        <v>Yes</v>
      </c>
      <c r="J346" s="1" t="str">
        <f>VLOOKUP($A346,'Medical Examinations'!$A$2:$O$2336,14,FALSE())</f>
        <v>Obesity</v>
      </c>
      <c r="K346" s="1" t="str">
        <f>VLOOKUP($A346,'Medical Examinations'!$A$2:$O$2336,15,FALSE())</f>
        <v>Normal</v>
      </c>
      <c r="L346" s="17">
        <f>VLOOKUP($A346,'Hospitalisation Details'!$A$2:$P$2344,15,FALSE())</f>
        <v>33792</v>
      </c>
      <c r="M346" s="18">
        <f>VLOOKUP($A346,'Hospitalisation Details'!$A$2:$P$2344,6,FALSE())</f>
        <v>29007.82</v>
      </c>
      <c r="N346" s="1" t="str">
        <f>VLOOKUP($A346,'Hospitalisation Details'!$A$2:$P$2344,12,FALSE())</f>
        <v>tier - 1</v>
      </c>
      <c r="O346" s="1" t="str">
        <f>VLOOKUP($A346,'Hospitalisation Details'!$A$2:$P$2344,13,FALSE())</f>
        <v>tier - 3</v>
      </c>
      <c r="P346" s="1" t="str">
        <f>VLOOKUP($A346,'Hospitalisation Details'!$A$2:$P$2344,14,FALSE())</f>
        <v>R1011</v>
      </c>
      <c r="Q346" s="1">
        <f>VLOOKUP($A346,'Hospitalisation Details'!$A$2:$P$2344,16,FALSE())</f>
        <v>30</v>
      </c>
    </row>
    <row r="347" spans="1:17" x14ac:dyDescent="0.35">
      <c r="A347" s="1" t="str">
        <f>'Customer Names'!A347</f>
        <v>Id346</v>
      </c>
      <c r="B347" s="1" t="str">
        <f>VLOOKUP($A347,'Customer Names'!$A$2:$E$2336,4,FALSE())</f>
        <v>Alex</v>
      </c>
      <c r="C347" s="16">
        <f>VLOOKUP($A347,'Medical Examinations'!$A$2:$O$2336,2,FALSE())</f>
        <v>39.21</v>
      </c>
      <c r="D347" s="16">
        <f>VLOOKUP($A347,'Medical Examinations'!$A$2:$O$2336,3,FALSE())</f>
        <v>5.04</v>
      </c>
      <c r="E347" s="1" t="str">
        <f>VLOOKUP($A347,'Medical Examinations'!$A$2:$O$2336,9,FALSE())</f>
        <v>No</v>
      </c>
      <c r="F347" s="1" t="str">
        <f>VLOOKUP($A347,'Medical Examinations'!$A$2:$O$2336,10,FALSE())</f>
        <v>No</v>
      </c>
      <c r="G347" s="1" t="str">
        <f>VLOOKUP($A347,'Medical Examinations'!$A$2:$O$2336,11,FALSE())</f>
        <v>Yes</v>
      </c>
      <c r="H347" s="1">
        <f>VLOOKUP($A347,'Medical Examinations'!$A$2:$O$2336,13,FALSE())</f>
        <v>1</v>
      </c>
      <c r="I347" s="1" t="str">
        <f>VLOOKUP($A347,'Medical Examinations'!$A$2:$O$2336,12,FALSE())</f>
        <v>Yes</v>
      </c>
      <c r="J347" s="1" t="str">
        <f>VLOOKUP($A347,'Medical Examinations'!$A$2:$O$2336,14,FALSE())</f>
        <v>Obesity</v>
      </c>
      <c r="K347" s="1" t="str">
        <f>VLOOKUP($A347,'Medical Examinations'!$A$2:$O$2336,15,FALSE())</f>
        <v>Normal</v>
      </c>
      <c r="L347" s="17">
        <f>VLOOKUP($A347,'Hospitalisation Details'!$A$2:$P$2344,15,FALSE())</f>
        <v>37865</v>
      </c>
      <c r="M347" s="18">
        <f>VLOOKUP($A347,'Hospitalisation Details'!$A$2:$P$2344,6,FALSE())</f>
        <v>28998.68</v>
      </c>
      <c r="N347" s="1" t="str">
        <f>VLOOKUP($A347,'Hospitalisation Details'!$A$2:$P$2344,12,FALSE())</f>
        <v>tier - 1</v>
      </c>
      <c r="O347" s="1" t="str">
        <f>VLOOKUP($A347,'Hospitalisation Details'!$A$2:$P$2344,13,FALSE())</f>
        <v>tier - 3</v>
      </c>
      <c r="P347" s="1" t="str">
        <f>VLOOKUP($A347,'Hospitalisation Details'!$A$2:$P$2344,14,FALSE())</f>
        <v>R1011</v>
      </c>
      <c r="Q347" s="1">
        <f>VLOOKUP($A347,'Hospitalisation Details'!$A$2:$P$2344,16,FALSE())</f>
        <v>19</v>
      </c>
    </row>
    <row r="348" spans="1:17" x14ac:dyDescent="0.35">
      <c r="A348" s="1" t="str">
        <f>'Customer Names'!A348</f>
        <v>Id347</v>
      </c>
      <c r="B348" s="1" t="str">
        <f>VLOOKUP($A348,'Customer Names'!$A$2:$E$2336,4,FALSE())</f>
        <v>Gabriela</v>
      </c>
      <c r="C348" s="16">
        <f>VLOOKUP($A348,'Medical Examinations'!$A$2:$O$2336,2,FALSE())</f>
        <v>26.98</v>
      </c>
      <c r="D348" s="16">
        <f>VLOOKUP($A348,'Medical Examinations'!$A$2:$O$2336,3,FALSE())</f>
        <v>5.21</v>
      </c>
      <c r="E348" s="1" t="str">
        <f>VLOOKUP($A348,'Medical Examinations'!$A$2:$O$2336,9,FALSE())</f>
        <v>Yes</v>
      </c>
      <c r="F348" s="1" t="str">
        <f>VLOOKUP($A348,'Medical Examinations'!$A$2:$O$2336,10,FALSE())</f>
        <v>No</v>
      </c>
      <c r="G348" s="1" t="str">
        <f>VLOOKUP($A348,'Medical Examinations'!$A$2:$O$2336,11,FALSE())</f>
        <v>No</v>
      </c>
      <c r="H348" s="1">
        <f>VLOOKUP($A348,'Medical Examinations'!$A$2:$O$2336,13,FALSE())</f>
        <v>2</v>
      </c>
      <c r="I348" s="1" t="str">
        <f>VLOOKUP($A348,'Medical Examinations'!$A$2:$O$2336,12,FALSE())</f>
        <v>Yes</v>
      </c>
      <c r="J348" s="1" t="str">
        <f>VLOOKUP($A348,'Medical Examinations'!$A$2:$O$2336,14,FALSE())</f>
        <v>Overweight</v>
      </c>
      <c r="K348" s="1" t="str">
        <f>VLOOKUP($A348,'Medical Examinations'!$A$2:$O$2336,15,FALSE())</f>
        <v>Normal</v>
      </c>
      <c r="L348" s="17">
        <f>VLOOKUP($A348,'Hospitalisation Details'!$A$2:$P$2344,15,FALSE())</f>
        <v>21889</v>
      </c>
      <c r="M348" s="18">
        <f>VLOOKUP($A348,'Hospitalisation Details'!$A$2:$P$2344,6,FALSE())</f>
        <v>28950.47</v>
      </c>
      <c r="N348" s="1" t="str">
        <f>VLOOKUP($A348,'Hospitalisation Details'!$A$2:$P$2344,12,FALSE())</f>
        <v>tier - 1</v>
      </c>
      <c r="O348" s="1" t="str">
        <f>VLOOKUP($A348,'Hospitalisation Details'!$A$2:$P$2344,13,FALSE())</f>
        <v>tier - 1</v>
      </c>
      <c r="P348" s="1" t="str">
        <f>VLOOKUP($A348,'Hospitalisation Details'!$A$2:$P$2344,14,FALSE())</f>
        <v>R1012</v>
      </c>
      <c r="Q348" s="1">
        <f>VLOOKUP($A348,'Hospitalisation Details'!$A$2:$P$2344,16,FALSE())</f>
        <v>63</v>
      </c>
    </row>
    <row r="349" spans="1:17" x14ac:dyDescent="0.35">
      <c r="A349" s="1" t="str">
        <f>'Customer Names'!A349</f>
        <v>Id348</v>
      </c>
      <c r="B349" s="1" t="str">
        <f>VLOOKUP($A349,'Customer Names'!$A$2:$E$2336,4,FALSE())</f>
        <v>Sharon</v>
      </c>
      <c r="C349" s="16">
        <f>VLOOKUP($A349,'Medical Examinations'!$A$2:$O$2336,2,FALSE())</f>
        <v>25.84</v>
      </c>
      <c r="D349" s="16">
        <f>VLOOKUP($A349,'Medical Examinations'!$A$2:$O$2336,3,FALSE())</f>
        <v>8.83</v>
      </c>
      <c r="E349" s="1" t="str">
        <f>VLOOKUP($A349,'Medical Examinations'!$A$2:$O$2336,9,FALSE())</f>
        <v>No</v>
      </c>
      <c r="F349" s="1" t="str">
        <f>VLOOKUP($A349,'Medical Examinations'!$A$2:$O$2336,10,FALSE())</f>
        <v>No</v>
      </c>
      <c r="G349" s="1" t="str">
        <f>VLOOKUP($A349,'Medical Examinations'!$A$2:$O$2336,11,FALSE())</f>
        <v>No</v>
      </c>
      <c r="H349" s="1">
        <f>VLOOKUP($A349,'Medical Examinations'!$A$2:$O$2336,13,FALSE())</f>
        <v>0</v>
      </c>
      <c r="I349" s="1" t="str">
        <f>VLOOKUP($A349,'Medical Examinations'!$A$2:$O$2336,12,FALSE())</f>
        <v>No</v>
      </c>
      <c r="J349" s="1" t="str">
        <f>VLOOKUP($A349,'Medical Examinations'!$A$2:$O$2336,14,FALSE())</f>
        <v>Overweight</v>
      </c>
      <c r="K349" s="1" t="str">
        <f>VLOOKUP($A349,'Medical Examinations'!$A$2:$O$2336,15,FALSE())</f>
        <v>Diabetes</v>
      </c>
      <c r="L349" s="17">
        <f>VLOOKUP($A349,'Hospitalisation Details'!$A$2:$P$2344,15,FALSE())</f>
        <v>22852</v>
      </c>
      <c r="M349" s="18">
        <f>VLOOKUP($A349,'Hospitalisation Details'!$A$2:$P$2344,6,FALSE())</f>
        <v>28923.14</v>
      </c>
      <c r="N349" s="1" t="str">
        <f>VLOOKUP($A349,'Hospitalisation Details'!$A$2:$P$2344,12,FALSE())</f>
        <v>tier - 1</v>
      </c>
      <c r="O349" s="1" t="str">
        <f>VLOOKUP($A349,'Hospitalisation Details'!$A$2:$P$2344,13,FALSE())</f>
        <v>tier - 1</v>
      </c>
      <c r="P349" s="1" t="str">
        <f>VLOOKUP($A349,'Hospitalisation Details'!$A$2:$P$2344,14,FALSE())</f>
        <v>R1012</v>
      </c>
      <c r="Q349" s="1">
        <f>VLOOKUP($A349,'Hospitalisation Details'!$A$2:$P$2344,16,FALSE())</f>
        <v>60</v>
      </c>
    </row>
    <row r="350" spans="1:17" x14ac:dyDescent="0.35">
      <c r="A350" s="1" t="str">
        <f>'Customer Names'!A350</f>
        <v>Id349</v>
      </c>
      <c r="B350" s="1" t="str">
        <f>VLOOKUP($A350,'Customer Names'!$A$2:$E$2336,4,FALSE())</f>
        <v>Jason A</v>
      </c>
      <c r="C350" s="16">
        <f>VLOOKUP($A350,'Medical Examinations'!$A$2:$O$2336,2,FALSE())</f>
        <v>28.31</v>
      </c>
      <c r="D350" s="16">
        <f>VLOOKUP($A350,'Medical Examinations'!$A$2:$O$2336,3,FALSE())</f>
        <v>8.4700000000000006</v>
      </c>
      <c r="E350" s="1" t="str">
        <f>VLOOKUP($A350,'Medical Examinations'!$A$2:$O$2336,9,FALSE())</f>
        <v>Yes</v>
      </c>
      <c r="F350" s="1" t="str">
        <f>VLOOKUP($A350,'Medical Examinations'!$A$2:$O$2336,10,FALSE())</f>
        <v>No</v>
      </c>
      <c r="G350" s="1" t="str">
        <f>VLOOKUP($A350,'Medical Examinations'!$A$2:$O$2336,11,FALSE())</f>
        <v>No</v>
      </c>
      <c r="H350" s="1">
        <f>VLOOKUP($A350,'Medical Examinations'!$A$2:$O$2336,13,FALSE())</f>
        <v>2</v>
      </c>
      <c r="I350" s="1" t="str">
        <f>VLOOKUP($A350,'Medical Examinations'!$A$2:$O$2336,12,FALSE())</f>
        <v>Yes</v>
      </c>
      <c r="J350" s="1" t="str">
        <f>VLOOKUP($A350,'Medical Examinations'!$A$2:$O$2336,14,FALSE())</f>
        <v>Overweight</v>
      </c>
      <c r="K350" s="1" t="str">
        <f>VLOOKUP($A350,'Medical Examinations'!$A$2:$O$2336,15,FALSE())</f>
        <v>Diabetes</v>
      </c>
      <c r="L350" s="17">
        <f>VLOOKUP($A350,'Hospitalisation Details'!$A$2:$P$2344,15,FALSE())</f>
        <v>22496</v>
      </c>
      <c r="M350" s="18">
        <f>VLOOKUP($A350,'Hospitalisation Details'!$A$2:$P$2344,6,FALSE())</f>
        <v>28868.66</v>
      </c>
      <c r="N350" s="1" t="str">
        <f>VLOOKUP($A350,'Hospitalisation Details'!$A$2:$P$2344,12,FALSE())</f>
        <v>tier - 1</v>
      </c>
      <c r="O350" s="1" t="str">
        <f>VLOOKUP($A350,'Hospitalisation Details'!$A$2:$P$2344,13,FALSE())</f>
        <v>tier - 2</v>
      </c>
      <c r="P350" s="1" t="str">
        <f>VLOOKUP($A350,'Hospitalisation Details'!$A$2:$P$2344,14,FALSE())</f>
        <v>R1012</v>
      </c>
      <c r="Q350" s="1">
        <f>VLOOKUP($A350,'Hospitalisation Details'!$A$2:$P$2344,16,FALSE())</f>
        <v>61</v>
      </c>
    </row>
    <row r="351" spans="1:17" x14ac:dyDescent="0.35">
      <c r="A351" s="1" t="str">
        <f>'Customer Names'!A351</f>
        <v>Id350</v>
      </c>
      <c r="B351" s="1" t="str">
        <f>VLOOKUP($A351,'Customer Names'!$A$2:$E$2336,4,FALSE())</f>
        <v>Chelsey C.</v>
      </c>
      <c r="C351" s="16">
        <f>VLOOKUP($A351,'Medical Examinations'!$A$2:$O$2336,2,FALSE())</f>
        <v>23.94</v>
      </c>
      <c r="D351" s="16">
        <f>VLOOKUP($A351,'Medical Examinations'!$A$2:$O$2336,3,FALSE())</f>
        <v>4.2</v>
      </c>
      <c r="E351" s="1" t="str">
        <f>VLOOKUP($A351,'Medical Examinations'!$A$2:$O$2336,9,FALSE())</f>
        <v>No</v>
      </c>
      <c r="F351" s="1" t="str">
        <f>VLOOKUP($A351,'Medical Examinations'!$A$2:$O$2336,10,FALSE())</f>
        <v>No</v>
      </c>
      <c r="G351" s="1" t="str">
        <f>VLOOKUP($A351,'Medical Examinations'!$A$2:$O$2336,11,FALSE())</f>
        <v>No</v>
      </c>
      <c r="H351" s="1">
        <f>VLOOKUP($A351,'Medical Examinations'!$A$2:$O$2336,13,FALSE())</f>
        <v>0</v>
      </c>
      <c r="I351" s="1" t="str">
        <f>VLOOKUP($A351,'Medical Examinations'!$A$2:$O$2336,12,FALSE())</f>
        <v>Yes</v>
      </c>
      <c r="J351" s="1" t="str">
        <f>VLOOKUP($A351,'Medical Examinations'!$A$2:$O$2336,14,FALSE())</f>
        <v>Normal Weight</v>
      </c>
      <c r="K351" s="1" t="str">
        <f>VLOOKUP($A351,'Medical Examinations'!$A$2:$O$2336,15,FALSE())</f>
        <v>Normal</v>
      </c>
      <c r="L351" s="17">
        <f>VLOOKUP($A351,'Hospitalisation Details'!$A$2:$P$2344,15,FALSE())</f>
        <v>33212</v>
      </c>
      <c r="M351" s="18">
        <f>VLOOKUP($A351,'Hospitalisation Details'!$A$2:$P$2344,6,FALSE())</f>
        <v>28716.14</v>
      </c>
      <c r="N351" s="1" t="str">
        <f>VLOOKUP($A351,'Hospitalisation Details'!$A$2:$P$2344,12,FALSE())</f>
        <v>tier - 1</v>
      </c>
      <c r="O351" s="1" t="str">
        <f>VLOOKUP($A351,'Hospitalisation Details'!$A$2:$P$2344,13,FALSE())</f>
        <v>tier - 3</v>
      </c>
      <c r="P351" s="1" t="str">
        <f>VLOOKUP($A351,'Hospitalisation Details'!$A$2:$P$2344,14,FALSE())</f>
        <v>R1011</v>
      </c>
      <c r="Q351" s="1">
        <f>VLOOKUP($A351,'Hospitalisation Details'!$A$2:$P$2344,16,FALSE())</f>
        <v>32</v>
      </c>
    </row>
    <row r="352" spans="1:17" x14ac:dyDescent="0.35">
      <c r="A352" s="1" t="str">
        <f>'Customer Names'!A352</f>
        <v>Id351</v>
      </c>
      <c r="B352" s="1" t="str">
        <f>VLOOKUP($A352,'Customer Names'!$A$2:$E$2336,4,FALSE())</f>
        <v>Devon A.</v>
      </c>
      <c r="C352" s="16">
        <f>VLOOKUP($A352,'Medical Examinations'!$A$2:$O$2336,2,FALSE())</f>
        <v>20.03</v>
      </c>
      <c r="D352" s="16">
        <f>VLOOKUP($A352,'Medical Examinations'!$A$2:$O$2336,3,FALSE())</f>
        <v>6.14</v>
      </c>
      <c r="E352" s="1" t="str">
        <f>VLOOKUP($A352,'Medical Examinations'!$A$2:$O$2336,9,FALSE())</f>
        <v>Yes</v>
      </c>
      <c r="F352" s="1" t="str">
        <f>VLOOKUP($A352,'Medical Examinations'!$A$2:$O$2336,10,FALSE())</f>
        <v>No</v>
      </c>
      <c r="G352" s="1" t="str">
        <f>VLOOKUP($A352,'Medical Examinations'!$A$2:$O$2336,11,FALSE())</f>
        <v>No</v>
      </c>
      <c r="H352" s="1">
        <f>VLOOKUP($A352,'Medical Examinations'!$A$2:$O$2336,13,FALSE())</f>
        <v>0</v>
      </c>
      <c r="I352" s="1" t="str">
        <f>VLOOKUP($A352,'Medical Examinations'!$A$2:$O$2336,12,FALSE())</f>
        <v>Yes</v>
      </c>
      <c r="J352" s="1" t="str">
        <f>VLOOKUP($A352,'Medical Examinations'!$A$2:$O$2336,14,FALSE())</f>
        <v>Normal Weight</v>
      </c>
      <c r="K352" s="1" t="str">
        <f>VLOOKUP($A352,'Medical Examinations'!$A$2:$O$2336,15,FALSE())</f>
        <v>Prediabetes</v>
      </c>
      <c r="L352" s="17">
        <f>VLOOKUP($A352,'Hospitalisation Details'!$A$2:$P$2344,15,FALSE())</f>
        <v>31317</v>
      </c>
      <c r="M352" s="18">
        <f>VLOOKUP($A352,'Hospitalisation Details'!$A$2:$P$2344,6,FALSE())</f>
        <v>28542.86</v>
      </c>
      <c r="N352" s="1" t="str">
        <f>VLOOKUP($A352,'Hospitalisation Details'!$A$2:$P$2344,12,FALSE())</f>
        <v>tier - 1</v>
      </c>
      <c r="O352" s="1" t="str">
        <f>VLOOKUP($A352,'Hospitalisation Details'!$A$2:$P$2344,13,FALSE())</f>
        <v>tier - 3</v>
      </c>
      <c r="P352" s="1" t="str">
        <f>VLOOKUP($A352,'Hospitalisation Details'!$A$2:$P$2344,14,FALSE())</f>
        <v>R1011</v>
      </c>
      <c r="Q352" s="1">
        <f>VLOOKUP($A352,'Hospitalisation Details'!$A$2:$P$2344,16,FALSE())</f>
        <v>37</v>
      </c>
    </row>
    <row r="353" spans="1:17" x14ac:dyDescent="0.35">
      <c r="A353" s="1" t="str">
        <f>'Customer Names'!A353</f>
        <v>Id352</v>
      </c>
      <c r="B353" s="1" t="str">
        <f>VLOOKUP($A353,'Customer Names'!$A$2:$E$2336,4,FALSE())</f>
        <v>Joni L</v>
      </c>
      <c r="C353" s="16">
        <f>VLOOKUP($A353,'Medical Examinations'!$A$2:$O$2336,2,FALSE())</f>
        <v>41.42</v>
      </c>
      <c r="D353" s="16">
        <f>VLOOKUP($A353,'Medical Examinations'!$A$2:$O$2336,3,FALSE())</f>
        <v>6.07</v>
      </c>
      <c r="E353" s="1" t="str">
        <f>VLOOKUP($A353,'Medical Examinations'!$A$2:$O$2336,9,FALSE())</f>
        <v>No</v>
      </c>
      <c r="F353" s="1" t="str">
        <f>VLOOKUP($A353,'Medical Examinations'!$A$2:$O$2336,10,FALSE())</f>
        <v>No</v>
      </c>
      <c r="G353" s="1" t="str">
        <f>VLOOKUP($A353,'Medical Examinations'!$A$2:$O$2336,11,FALSE())</f>
        <v>No</v>
      </c>
      <c r="H353" s="1">
        <f>VLOOKUP($A353,'Medical Examinations'!$A$2:$O$2336,13,FALSE())</f>
        <v>0</v>
      </c>
      <c r="I353" s="1" t="str">
        <f>VLOOKUP($A353,'Medical Examinations'!$A$2:$O$2336,12,FALSE())</f>
        <v>No</v>
      </c>
      <c r="J353" s="1" t="str">
        <f>VLOOKUP($A353,'Medical Examinations'!$A$2:$O$2336,14,FALSE())</f>
        <v>Obesity</v>
      </c>
      <c r="K353" s="1" t="str">
        <f>VLOOKUP($A353,'Medical Examinations'!$A$2:$O$2336,15,FALSE())</f>
        <v>Prediabetes</v>
      </c>
      <c r="L353" s="17">
        <f>VLOOKUP($A353,'Hospitalisation Details'!$A$2:$P$2344,15,FALSE())</f>
        <v>30296</v>
      </c>
      <c r="M353" s="18">
        <f>VLOOKUP($A353,'Hospitalisation Details'!$A$2:$P$2344,6,FALSE())</f>
        <v>28476.73</v>
      </c>
      <c r="N353" s="1" t="str">
        <f>VLOOKUP($A353,'Hospitalisation Details'!$A$2:$P$2344,12,FALSE())</f>
        <v>tier - 1</v>
      </c>
      <c r="O353" s="1" t="str">
        <f>VLOOKUP($A353,'Hospitalisation Details'!$A$2:$P$2344,13,FALSE())</f>
        <v>tier - 2</v>
      </c>
      <c r="P353" s="1" t="str">
        <f>VLOOKUP($A353,'Hospitalisation Details'!$A$2:$P$2344,14,FALSE())</f>
        <v>R1012</v>
      </c>
      <c r="Q353" s="1">
        <f>VLOOKUP($A353,'Hospitalisation Details'!$A$2:$P$2344,16,FALSE())</f>
        <v>40</v>
      </c>
    </row>
    <row r="354" spans="1:17" x14ac:dyDescent="0.35">
      <c r="A354" s="1" t="str">
        <f>'Customer Names'!A354</f>
        <v>Id353</v>
      </c>
      <c r="B354" s="1" t="str">
        <f>VLOOKUP($A354,'Customer Names'!$A$2:$E$2336,4,FALSE())</f>
        <v>Colin</v>
      </c>
      <c r="C354" s="16">
        <f>VLOOKUP($A354,'Medical Examinations'!$A$2:$O$2336,2,FALSE())</f>
        <v>36.67</v>
      </c>
      <c r="D354" s="16">
        <f>VLOOKUP($A354,'Medical Examinations'!$A$2:$O$2336,3,FALSE())</f>
        <v>10.210000000000001</v>
      </c>
      <c r="E354" s="1" t="str">
        <f>VLOOKUP($A354,'Medical Examinations'!$A$2:$O$2336,9,FALSE())</f>
        <v>No</v>
      </c>
      <c r="F354" s="1" t="str">
        <f>VLOOKUP($A354,'Medical Examinations'!$A$2:$O$2336,10,FALSE())</f>
        <v>No</v>
      </c>
      <c r="G354" s="1" t="str">
        <f>VLOOKUP($A354,'Medical Examinations'!$A$2:$O$2336,11,FALSE())</f>
        <v>No</v>
      </c>
      <c r="H354" s="1">
        <f>VLOOKUP($A354,'Medical Examinations'!$A$2:$O$2336,13,FALSE())</f>
        <v>0</v>
      </c>
      <c r="I354" s="1" t="str">
        <f>VLOOKUP($A354,'Medical Examinations'!$A$2:$O$2336,12,FALSE())</f>
        <v>No</v>
      </c>
      <c r="J354" s="1" t="str">
        <f>VLOOKUP($A354,'Medical Examinations'!$A$2:$O$2336,14,FALSE())</f>
        <v>Obesity</v>
      </c>
      <c r="K354" s="1" t="str">
        <f>VLOOKUP($A354,'Medical Examinations'!$A$2:$O$2336,15,FALSE())</f>
        <v>Diabetes</v>
      </c>
      <c r="L354" s="17">
        <f>VLOOKUP($A354,'Hospitalisation Details'!$A$2:$P$2344,15,FALSE())</f>
        <v>27288</v>
      </c>
      <c r="M354" s="18">
        <f>VLOOKUP($A354,'Hospitalisation Details'!$A$2:$P$2344,6,FALSE())</f>
        <v>28468.92</v>
      </c>
      <c r="N354" s="1" t="str">
        <f>VLOOKUP($A354,'Hospitalisation Details'!$A$2:$P$2344,12,FALSE())</f>
        <v>tier - 1</v>
      </c>
      <c r="O354" s="1" t="str">
        <f>VLOOKUP($A354,'Hospitalisation Details'!$A$2:$P$2344,13,FALSE())</f>
        <v>tier - 1</v>
      </c>
      <c r="P354" s="1" t="str">
        <f>VLOOKUP($A354,'Hospitalisation Details'!$A$2:$P$2344,14,FALSE())</f>
        <v>R1012</v>
      </c>
      <c r="Q354" s="1">
        <f>VLOOKUP($A354,'Hospitalisation Details'!$A$2:$P$2344,16,FALSE())</f>
        <v>48</v>
      </c>
    </row>
    <row r="355" spans="1:17" x14ac:dyDescent="0.35">
      <c r="A355" s="1" t="str">
        <f>'Customer Names'!A355</f>
        <v>Id354</v>
      </c>
      <c r="B355" s="1" t="str">
        <f>VLOOKUP($A355,'Customer Names'!$A$2:$E$2336,4,FALSE())</f>
        <v>Rachael</v>
      </c>
      <c r="C355" s="16">
        <f>VLOOKUP($A355,'Medical Examinations'!$A$2:$O$2336,2,FALSE())</f>
        <v>27.645</v>
      </c>
      <c r="D355" s="16">
        <f>VLOOKUP($A355,'Medical Examinations'!$A$2:$O$2336,3,FALSE())</f>
        <v>4.6900000000000004</v>
      </c>
      <c r="E355" s="1" t="str">
        <f>VLOOKUP($A355,'Medical Examinations'!$A$2:$O$2336,9,FALSE())</f>
        <v>No</v>
      </c>
      <c r="F355" s="1" t="str">
        <f>VLOOKUP($A355,'Medical Examinations'!$A$2:$O$2336,10,FALSE())</f>
        <v>No</v>
      </c>
      <c r="G355" s="1" t="str">
        <f>VLOOKUP($A355,'Medical Examinations'!$A$2:$O$2336,11,FALSE())</f>
        <v>No</v>
      </c>
      <c r="H355" s="1">
        <f>VLOOKUP($A355,'Medical Examinations'!$A$2:$O$2336,13,FALSE())</f>
        <v>0</v>
      </c>
      <c r="I355" s="1" t="str">
        <f>VLOOKUP($A355,'Medical Examinations'!$A$2:$O$2336,12,FALSE())</f>
        <v>No</v>
      </c>
      <c r="J355" s="1" t="str">
        <f>VLOOKUP($A355,'Medical Examinations'!$A$2:$O$2336,14,FALSE())</f>
        <v>Overweight</v>
      </c>
      <c r="K355" s="1" t="str">
        <f>VLOOKUP($A355,'Medical Examinations'!$A$2:$O$2336,15,FALSE())</f>
        <v>Normal</v>
      </c>
      <c r="L355" s="17">
        <f>VLOOKUP($A355,'Hospitalisation Details'!$A$2:$P$2344,15,FALSE())</f>
        <v>28461</v>
      </c>
      <c r="M355" s="18">
        <f>VLOOKUP($A355,'Hospitalisation Details'!$A$2:$P$2344,6,FALSE())</f>
        <v>28340.19</v>
      </c>
      <c r="N355" s="1" t="str">
        <f>VLOOKUP($A355,'Hospitalisation Details'!$A$2:$P$2344,12,FALSE())</f>
        <v>tier - 1</v>
      </c>
      <c r="O355" s="1" t="str">
        <f>VLOOKUP($A355,'Hospitalisation Details'!$A$2:$P$2344,13,FALSE())</f>
        <v>tier - 2</v>
      </c>
      <c r="P355" s="1" t="str">
        <f>VLOOKUP($A355,'Hospitalisation Details'!$A$2:$P$2344,14,FALSE())</f>
        <v>R1012</v>
      </c>
      <c r="Q355" s="1">
        <f>VLOOKUP($A355,'Hospitalisation Details'!$A$2:$P$2344,16,FALSE())</f>
        <v>45</v>
      </c>
    </row>
    <row r="356" spans="1:17" x14ac:dyDescent="0.35">
      <c r="A356" s="1" t="str">
        <f>'Customer Names'!A356</f>
        <v>Id355</v>
      </c>
      <c r="B356" s="1" t="str">
        <f>VLOOKUP($A356,'Customer Names'!$A$2:$E$2336,4,FALSE())</f>
        <v>Maricela</v>
      </c>
      <c r="C356" s="16">
        <f>VLOOKUP($A356,'Medical Examinations'!$A$2:$O$2336,2,FALSE())</f>
        <v>22.72</v>
      </c>
      <c r="D356" s="16">
        <f>VLOOKUP($A356,'Medical Examinations'!$A$2:$O$2336,3,FALSE())</f>
        <v>5.71</v>
      </c>
      <c r="E356" s="1" t="str">
        <f>VLOOKUP($A356,'Medical Examinations'!$A$2:$O$2336,9,FALSE())</f>
        <v>No</v>
      </c>
      <c r="F356" s="1" t="str">
        <f>VLOOKUP($A356,'Medical Examinations'!$A$2:$O$2336,10,FALSE())</f>
        <v>No</v>
      </c>
      <c r="G356" s="1" t="str">
        <f>VLOOKUP($A356,'Medical Examinations'!$A$2:$O$2336,11,FALSE())</f>
        <v>No</v>
      </c>
      <c r="H356" s="1">
        <f>VLOOKUP($A356,'Medical Examinations'!$A$2:$O$2336,13,FALSE())</f>
        <v>0</v>
      </c>
      <c r="I356" s="1" t="str">
        <f>VLOOKUP($A356,'Medical Examinations'!$A$2:$O$2336,12,FALSE())</f>
        <v>Yes</v>
      </c>
      <c r="J356" s="1" t="str">
        <f>VLOOKUP($A356,'Medical Examinations'!$A$2:$O$2336,14,FALSE())</f>
        <v>Normal Weight</v>
      </c>
      <c r="K356" s="1" t="str">
        <f>VLOOKUP($A356,'Medical Examinations'!$A$2:$O$2336,15,FALSE())</f>
        <v>Prediabetes</v>
      </c>
      <c r="L356" s="17">
        <f>VLOOKUP($A356,'Hospitalisation Details'!$A$2:$P$2344,15,FALSE())</f>
        <v>33231</v>
      </c>
      <c r="M356" s="18">
        <f>VLOOKUP($A356,'Hospitalisation Details'!$A$2:$P$2344,6,FALSE())</f>
        <v>28302.33</v>
      </c>
      <c r="N356" s="1" t="str">
        <f>VLOOKUP($A356,'Hospitalisation Details'!$A$2:$P$2344,12,FALSE())</f>
        <v>tier - 1</v>
      </c>
      <c r="O356" s="1" t="str">
        <f>VLOOKUP($A356,'Hospitalisation Details'!$A$2:$P$2344,13,FALSE())</f>
        <v>tier - 2</v>
      </c>
      <c r="P356" s="1" t="str">
        <f>VLOOKUP($A356,'Hospitalisation Details'!$A$2:$P$2344,14,FALSE())</f>
        <v>R1011</v>
      </c>
      <c r="Q356" s="1">
        <f>VLOOKUP($A356,'Hospitalisation Details'!$A$2:$P$2344,16,FALSE())</f>
        <v>32</v>
      </c>
    </row>
    <row r="357" spans="1:17" x14ac:dyDescent="0.35">
      <c r="A357" s="1" t="str">
        <f>'Customer Names'!A357</f>
        <v>Id356</v>
      </c>
      <c r="B357" s="1" t="str">
        <f>VLOOKUP($A357,'Customer Names'!$A$2:$E$2336,4,FALSE())</f>
        <v>Marie</v>
      </c>
      <c r="C357" s="16">
        <f>VLOOKUP($A357,'Medical Examinations'!$A$2:$O$2336,2,FALSE())</f>
        <v>36.520000000000003</v>
      </c>
      <c r="D357" s="16">
        <f>VLOOKUP($A357,'Medical Examinations'!$A$2:$O$2336,3,FALSE())</f>
        <v>9.07</v>
      </c>
      <c r="E357" s="1" t="str">
        <f>VLOOKUP($A357,'Medical Examinations'!$A$2:$O$2336,9,FALSE())</f>
        <v>Yes</v>
      </c>
      <c r="F357" s="1" t="str">
        <f>VLOOKUP($A357,'Medical Examinations'!$A$2:$O$2336,10,FALSE())</f>
        <v>No</v>
      </c>
      <c r="G357" s="1" t="str">
        <f>VLOOKUP($A357,'Medical Examinations'!$A$2:$O$2336,11,FALSE())</f>
        <v>Yes</v>
      </c>
      <c r="H357" s="1">
        <f>VLOOKUP($A357,'Medical Examinations'!$A$2:$O$2336,13,FALSE())</f>
        <v>1</v>
      </c>
      <c r="I357" s="1" t="str">
        <f>VLOOKUP($A357,'Medical Examinations'!$A$2:$O$2336,12,FALSE())</f>
        <v>No</v>
      </c>
      <c r="J357" s="1" t="str">
        <f>VLOOKUP($A357,'Medical Examinations'!$A$2:$O$2336,14,FALSE())</f>
        <v>Obesity</v>
      </c>
      <c r="K357" s="1" t="str">
        <f>VLOOKUP($A357,'Medical Examinations'!$A$2:$O$2336,15,FALSE())</f>
        <v>Diabetes</v>
      </c>
      <c r="L357" s="17">
        <f>VLOOKUP($A357,'Hospitalisation Details'!$A$2:$P$2344,15,FALSE())</f>
        <v>23340</v>
      </c>
      <c r="M357" s="18">
        <f>VLOOKUP($A357,'Hospitalisation Details'!$A$2:$P$2344,6,FALSE())</f>
        <v>28287.9</v>
      </c>
      <c r="N357" s="1" t="str">
        <f>VLOOKUP($A357,'Hospitalisation Details'!$A$2:$P$2344,12,FALSE())</f>
        <v>tier - 1</v>
      </c>
      <c r="O357" s="1" t="str">
        <f>VLOOKUP($A357,'Hospitalisation Details'!$A$2:$P$2344,13,FALSE())</f>
        <v>tier - 1</v>
      </c>
      <c r="P357" s="1" t="str">
        <f>VLOOKUP($A357,'Hospitalisation Details'!$A$2:$P$2344,14,FALSE())</f>
        <v>R1013</v>
      </c>
      <c r="Q357" s="1">
        <f>VLOOKUP($A357,'Hospitalisation Details'!$A$2:$P$2344,16,FALSE())</f>
        <v>59</v>
      </c>
    </row>
    <row r="358" spans="1:17" x14ac:dyDescent="0.35">
      <c r="A358" s="1" t="str">
        <f>'Customer Names'!A358</f>
        <v>Id357</v>
      </c>
      <c r="B358" s="1" t="str">
        <f>VLOOKUP($A358,'Customer Names'!$A$2:$E$2336,4,FALSE())</f>
        <v>Frank</v>
      </c>
      <c r="C358" s="16">
        <f>VLOOKUP($A358,'Medical Examinations'!$A$2:$O$2336,2,FALSE())</f>
        <v>33.96</v>
      </c>
      <c r="D358" s="16">
        <f>VLOOKUP($A358,'Medical Examinations'!$A$2:$O$2336,3,FALSE())</f>
        <v>4.99</v>
      </c>
      <c r="E358" s="1" t="str">
        <f>VLOOKUP($A358,'Medical Examinations'!$A$2:$O$2336,9,FALSE())</f>
        <v>No</v>
      </c>
      <c r="F358" s="1" t="str">
        <f>VLOOKUP($A358,'Medical Examinations'!$A$2:$O$2336,10,FALSE())</f>
        <v>No</v>
      </c>
      <c r="G358" s="1" t="str">
        <f>VLOOKUP($A358,'Medical Examinations'!$A$2:$O$2336,11,FALSE())</f>
        <v>No</v>
      </c>
      <c r="H358" s="1">
        <f>VLOOKUP($A358,'Medical Examinations'!$A$2:$O$2336,13,FALSE())</f>
        <v>0</v>
      </c>
      <c r="I358" s="1" t="str">
        <f>VLOOKUP($A358,'Medical Examinations'!$A$2:$O$2336,12,FALSE())</f>
        <v>Yes</v>
      </c>
      <c r="J358" s="1" t="str">
        <f>VLOOKUP($A358,'Medical Examinations'!$A$2:$O$2336,14,FALSE())</f>
        <v>Obesity</v>
      </c>
      <c r="K358" s="1" t="str">
        <f>VLOOKUP($A358,'Medical Examinations'!$A$2:$O$2336,15,FALSE())</f>
        <v>Normal</v>
      </c>
      <c r="L358" s="17">
        <f>VLOOKUP($A358,'Hospitalisation Details'!$A$2:$P$2344,15,FALSE())</f>
        <v>36409</v>
      </c>
      <c r="M358" s="18">
        <f>VLOOKUP($A358,'Hospitalisation Details'!$A$2:$P$2344,6,FALSE())</f>
        <v>28245.34</v>
      </c>
      <c r="N358" s="1" t="str">
        <f>VLOOKUP($A358,'Hospitalisation Details'!$A$2:$P$2344,12,FALSE())</f>
        <v>tier - 1</v>
      </c>
      <c r="O358" s="1" t="str">
        <f>VLOOKUP($A358,'Hospitalisation Details'!$A$2:$P$2344,13,FALSE())</f>
        <v>tier - 3</v>
      </c>
      <c r="P358" s="1" t="str">
        <f>VLOOKUP($A358,'Hospitalisation Details'!$A$2:$P$2344,14,FALSE())</f>
        <v>R1011</v>
      </c>
      <c r="Q358" s="1">
        <f>VLOOKUP($A358,'Hospitalisation Details'!$A$2:$P$2344,16,FALSE())</f>
        <v>23</v>
      </c>
    </row>
    <row r="359" spans="1:17" x14ac:dyDescent="0.35">
      <c r="A359" s="1" t="str">
        <f>'Customer Names'!A359</f>
        <v>Id358</v>
      </c>
      <c r="B359" s="1" t="str">
        <f>VLOOKUP($A359,'Customer Names'!$A$2:$E$2336,4,FALSE())</f>
        <v>Jeffry</v>
      </c>
      <c r="C359" s="16">
        <f>VLOOKUP($A359,'Medical Examinations'!$A$2:$O$2336,2,FALSE())</f>
        <v>26.695</v>
      </c>
      <c r="D359" s="16">
        <f>VLOOKUP($A359,'Medical Examinations'!$A$2:$O$2336,3,FALSE())</f>
        <v>8.31</v>
      </c>
      <c r="E359" s="1" t="str">
        <f>VLOOKUP($A359,'Medical Examinations'!$A$2:$O$2336,9,FALSE())</f>
        <v>No</v>
      </c>
      <c r="F359" s="1" t="str">
        <f>VLOOKUP($A359,'Medical Examinations'!$A$2:$O$2336,10,FALSE())</f>
        <v>No</v>
      </c>
      <c r="G359" s="1" t="str">
        <f>VLOOKUP($A359,'Medical Examinations'!$A$2:$O$2336,11,FALSE())</f>
        <v>No</v>
      </c>
      <c r="H359" s="1">
        <f>VLOOKUP($A359,'Medical Examinations'!$A$2:$O$2336,13,FALSE())</f>
        <v>0</v>
      </c>
      <c r="I359" s="1" t="str">
        <f>VLOOKUP($A359,'Medical Examinations'!$A$2:$O$2336,12,FALSE())</f>
        <v>Yes</v>
      </c>
      <c r="J359" s="1" t="str">
        <f>VLOOKUP($A359,'Medical Examinations'!$A$2:$O$2336,14,FALSE())</f>
        <v>Overweight</v>
      </c>
      <c r="K359" s="1" t="str">
        <f>VLOOKUP($A359,'Medical Examinations'!$A$2:$O$2336,15,FALSE())</f>
        <v>Diabetes</v>
      </c>
      <c r="L359" s="17">
        <f>VLOOKUP($A359,'Hospitalisation Details'!$A$2:$P$2344,15,FALSE())</f>
        <v>22242</v>
      </c>
      <c r="M359" s="18">
        <f>VLOOKUP($A359,'Hospitalisation Details'!$A$2:$P$2344,6,FALSE())</f>
        <v>28101.33</v>
      </c>
      <c r="N359" s="1" t="str">
        <f>VLOOKUP($A359,'Hospitalisation Details'!$A$2:$P$2344,12,FALSE())</f>
        <v>tier - 1</v>
      </c>
      <c r="O359" s="1" t="str">
        <f>VLOOKUP($A359,'Hospitalisation Details'!$A$2:$P$2344,13,FALSE())</f>
        <v>tier - 2</v>
      </c>
      <c r="P359" s="1" t="str">
        <f>VLOOKUP($A359,'Hospitalisation Details'!$A$2:$P$2344,14,FALSE())</f>
        <v>R1019</v>
      </c>
      <c r="Q359" s="1">
        <f>VLOOKUP($A359,'Hospitalisation Details'!$A$2:$P$2344,16,FALSE())</f>
        <v>62</v>
      </c>
    </row>
    <row r="360" spans="1:17" x14ac:dyDescent="0.35">
      <c r="A360" s="1" t="str">
        <f>'Customer Names'!A360</f>
        <v>Id359</v>
      </c>
      <c r="B360" s="1" t="str">
        <f>VLOOKUP($A360,'Customer Names'!$A$2:$E$2336,4,FALSE())</f>
        <v>Mike</v>
      </c>
      <c r="C360" s="16">
        <f>VLOOKUP($A360,'Medical Examinations'!$A$2:$O$2336,2,FALSE())</f>
        <v>18.45</v>
      </c>
      <c r="D360" s="16">
        <f>VLOOKUP($A360,'Medical Examinations'!$A$2:$O$2336,3,FALSE())</f>
        <v>5.07</v>
      </c>
      <c r="E360" s="1" t="str">
        <f>VLOOKUP($A360,'Medical Examinations'!$A$2:$O$2336,9,FALSE())</f>
        <v>Yes</v>
      </c>
      <c r="F360" s="1" t="str">
        <f>VLOOKUP($A360,'Medical Examinations'!$A$2:$O$2336,10,FALSE())</f>
        <v>No</v>
      </c>
      <c r="G360" s="1" t="str">
        <f>VLOOKUP($A360,'Medical Examinations'!$A$2:$O$2336,11,FALSE())</f>
        <v>No</v>
      </c>
      <c r="H360" s="1">
        <f>VLOOKUP($A360,'Medical Examinations'!$A$2:$O$2336,13,FALSE())</f>
        <v>0</v>
      </c>
      <c r="I360" s="1" t="str">
        <f>VLOOKUP($A360,'Medical Examinations'!$A$2:$O$2336,12,FALSE())</f>
        <v>Yes</v>
      </c>
      <c r="J360" s="1" t="str">
        <f>VLOOKUP($A360,'Medical Examinations'!$A$2:$O$2336,14,FALSE())</f>
        <v>Underweight</v>
      </c>
      <c r="K360" s="1" t="str">
        <f>VLOOKUP($A360,'Medical Examinations'!$A$2:$O$2336,15,FALSE())</f>
        <v>Normal</v>
      </c>
      <c r="L360" s="17">
        <f>VLOOKUP($A360,'Hospitalisation Details'!$A$2:$P$2344,15,FALSE())</f>
        <v>31380</v>
      </c>
      <c r="M360" s="18">
        <f>VLOOKUP($A360,'Hospitalisation Details'!$A$2:$P$2344,6,FALSE())</f>
        <v>28006.94</v>
      </c>
      <c r="N360" s="1" t="str">
        <f>VLOOKUP($A360,'Hospitalisation Details'!$A$2:$P$2344,12,FALSE())</f>
        <v>tier - 1</v>
      </c>
      <c r="O360" s="1" t="str">
        <f>VLOOKUP($A360,'Hospitalisation Details'!$A$2:$P$2344,13,FALSE())</f>
        <v>tier - 2</v>
      </c>
      <c r="P360" s="1" t="str">
        <f>VLOOKUP($A360,'Hospitalisation Details'!$A$2:$P$2344,14,FALSE())</f>
        <v>R1011</v>
      </c>
      <c r="Q360" s="1">
        <f>VLOOKUP($A360,'Hospitalisation Details'!$A$2:$P$2344,16,FALSE())</f>
        <v>37</v>
      </c>
    </row>
    <row r="361" spans="1:17" x14ac:dyDescent="0.35">
      <c r="A361" s="1" t="str">
        <f>'Customer Names'!A361</f>
        <v>Id360</v>
      </c>
      <c r="B361" s="1" t="str">
        <f>VLOOKUP($A361,'Customer Names'!$A$2:$E$2336,4,FALSE())</f>
        <v>Rick</v>
      </c>
      <c r="C361" s="16">
        <f>VLOOKUP($A361,'Medical Examinations'!$A$2:$O$2336,2,FALSE())</f>
        <v>33.18</v>
      </c>
      <c r="D361" s="16">
        <f>VLOOKUP($A361,'Medical Examinations'!$A$2:$O$2336,3,FALSE())</f>
        <v>4.79</v>
      </c>
      <c r="E361" s="1" t="str">
        <f>VLOOKUP($A361,'Medical Examinations'!$A$2:$O$2336,9,FALSE())</f>
        <v>No</v>
      </c>
      <c r="F361" s="1" t="str">
        <f>VLOOKUP($A361,'Medical Examinations'!$A$2:$O$2336,10,FALSE())</f>
        <v>No</v>
      </c>
      <c r="G361" s="1" t="str">
        <f>VLOOKUP($A361,'Medical Examinations'!$A$2:$O$2336,11,FALSE())</f>
        <v>No</v>
      </c>
      <c r="H361" s="1">
        <f>VLOOKUP($A361,'Medical Examinations'!$A$2:$O$2336,13,FALSE())</f>
        <v>0</v>
      </c>
      <c r="I361" s="1" t="str">
        <f>VLOOKUP($A361,'Medical Examinations'!$A$2:$O$2336,12,FALSE())</f>
        <v>Yes</v>
      </c>
      <c r="J361" s="1" t="str">
        <f>VLOOKUP($A361,'Medical Examinations'!$A$2:$O$2336,14,FALSE())</f>
        <v>Obesity</v>
      </c>
      <c r="K361" s="1" t="str">
        <f>VLOOKUP($A361,'Medical Examinations'!$A$2:$O$2336,15,FALSE())</f>
        <v>Normal</v>
      </c>
      <c r="L361" s="17">
        <f>VLOOKUP($A361,'Hospitalisation Details'!$A$2:$P$2344,15,FALSE())</f>
        <v>36515</v>
      </c>
      <c r="M361" s="18">
        <f>VLOOKUP($A361,'Hospitalisation Details'!$A$2:$P$2344,6,FALSE())</f>
        <v>27980.77</v>
      </c>
      <c r="N361" s="1" t="str">
        <f>VLOOKUP($A361,'Hospitalisation Details'!$A$2:$P$2344,12,FALSE())</f>
        <v>tier - 1</v>
      </c>
      <c r="O361" s="1" t="str">
        <f>VLOOKUP($A361,'Hospitalisation Details'!$A$2:$P$2344,13,FALSE())</f>
        <v>tier - 1</v>
      </c>
      <c r="P361" s="1" t="str">
        <f>VLOOKUP($A361,'Hospitalisation Details'!$A$2:$P$2344,14,FALSE())</f>
        <v>R1011</v>
      </c>
      <c r="Q361" s="1">
        <f>VLOOKUP($A361,'Hospitalisation Details'!$A$2:$P$2344,16,FALSE())</f>
        <v>23</v>
      </c>
    </row>
    <row r="362" spans="1:17" x14ac:dyDescent="0.35">
      <c r="A362" s="1" t="str">
        <f>'Customer Names'!A362</f>
        <v>Id361</v>
      </c>
      <c r="B362" s="1" t="str">
        <f>VLOOKUP($A362,'Customer Names'!$A$2:$E$2336,4,FALSE())</f>
        <v>Pierre-Michel</v>
      </c>
      <c r="C362" s="16">
        <f>VLOOKUP($A362,'Medical Examinations'!$A$2:$O$2336,2,FALSE())</f>
        <v>36.1</v>
      </c>
      <c r="D362" s="16">
        <f>VLOOKUP($A362,'Medical Examinations'!$A$2:$O$2336,3,FALSE())</f>
        <v>11.39</v>
      </c>
      <c r="E362" s="1" t="str">
        <f>VLOOKUP($A362,'Medical Examinations'!$A$2:$O$2336,9,FALSE())</f>
        <v>Yes</v>
      </c>
      <c r="F362" s="1" t="str">
        <f>VLOOKUP($A362,'Medical Examinations'!$A$2:$O$2336,10,FALSE())</f>
        <v>No</v>
      </c>
      <c r="G362" s="1" t="str">
        <f>VLOOKUP($A362,'Medical Examinations'!$A$2:$O$2336,11,FALSE())</f>
        <v>No</v>
      </c>
      <c r="H362" s="1">
        <f>VLOOKUP($A362,'Medical Examinations'!$A$2:$O$2336,13,FALSE())</f>
        <v>2</v>
      </c>
      <c r="I362" s="1" t="str">
        <f>VLOOKUP($A362,'Medical Examinations'!$A$2:$O$2336,12,FALSE())</f>
        <v>No</v>
      </c>
      <c r="J362" s="1" t="str">
        <f>VLOOKUP($A362,'Medical Examinations'!$A$2:$O$2336,14,FALSE())</f>
        <v>Obesity</v>
      </c>
      <c r="K362" s="1" t="str">
        <f>VLOOKUP($A362,'Medical Examinations'!$A$2:$O$2336,15,FALSE())</f>
        <v>Diabetes</v>
      </c>
      <c r="L362" s="17">
        <f>VLOOKUP($A362,'Hospitalisation Details'!$A$2:$P$2344,15,FALSE())</f>
        <v>22490</v>
      </c>
      <c r="M362" s="18">
        <f>VLOOKUP($A362,'Hospitalisation Details'!$A$2:$P$2344,6,FALSE())</f>
        <v>27941.29</v>
      </c>
      <c r="N362" s="1" t="str">
        <f>VLOOKUP($A362,'Hospitalisation Details'!$A$2:$P$2344,12,FALSE())</f>
        <v>tier - 1</v>
      </c>
      <c r="O362" s="1" t="str">
        <f>VLOOKUP($A362,'Hospitalisation Details'!$A$2:$P$2344,13,FALSE())</f>
        <v>tier - 3</v>
      </c>
      <c r="P362" s="1" t="str">
        <f>VLOOKUP($A362,'Hospitalisation Details'!$A$2:$P$2344,14,FALSE())</f>
        <v>R1011</v>
      </c>
      <c r="Q362" s="1">
        <f>VLOOKUP($A362,'Hospitalisation Details'!$A$2:$P$2344,16,FALSE())</f>
        <v>61</v>
      </c>
    </row>
    <row r="363" spans="1:17" x14ac:dyDescent="0.35">
      <c r="A363" s="1" t="str">
        <f>'Customer Names'!A363</f>
        <v>Id362</v>
      </c>
      <c r="B363" s="1" t="str">
        <f>VLOOKUP($A363,'Customer Names'!$A$2:$E$2336,4,FALSE())</f>
        <v>Daniel</v>
      </c>
      <c r="C363" s="16">
        <f>VLOOKUP($A363,'Medical Examinations'!$A$2:$O$2336,2,FALSE())</f>
        <v>22.77</v>
      </c>
      <c r="D363" s="16">
        <f>VLOOKUP($A363,'Medical Examinations'!$A$2:$O$2336,3,FALSE())</f>
        <v>6</v>
      </c>
      <c r="E363" s="1" t="str">
        <f>VLOOKUP($A363,'Medical Examinations'!$A$2:$O$2336,9,FALSE())</f>
        <v>No</v>
      </c>
      <c r="F363" s="1" t="str">
        <f>VLOOKUP($A363,'Medical Examinations'!$A$2:$O$2336,10,FALSE())</f>
        <v>No</v>
      </c>
      <c r="G363" s="1" t="str">
        <f>VLOOKUP($A363,'Medical Examinations'!$A$2:$O$2336,11,FALSE())</f>
        <v>No</v>
      </c>
      <c r="H363" s="1">
        <f>VLOOKUP($A363,'Medical Examinations'!$A$2:$O$2336,13,FALSE())</f>
        <v>0</v>
      </c>
      <c r="I363" s="1" t="str">
        <f>VLOOKUP($A363,'Medical Examinations'!$A$2:$O$2336,12,FALSE())</f>
        <v>Yes</v>
      </c>
      <c r="J363" s="1" t="str">
        <f>VLOOKUP($A363,'Medical Examinations'!$A$2:$O$2336,14,FALSE())</f>
        <v>Normal Weight</v>
      </c>
      <c r="K363" s="1" t="str">
        <f>VLOOKUP($A363,'Medical Examinations'!$A$2:$O$2336,15,FALSE())</f>
        <v>Prediabetes</v>
      </c>
      <c r="L363" s="17">
        <f>VLOOKUP($A363,'Hospitalisation Details'!$A$2:$P$2344,15,FALSE())</f>
        <v>33393</v>
      </c>
      <c r="M363" s="18">
        <f>VLOOKUP($A363,'Hospitalisation Details'!$A$2:$P$2344,6,FALSE())</f>
        <v>27931.11</v>
      </c>
      <c r="N363" s="1" t="str">
        <f>VLOOKUP($A363,'Hospitalisation Details'!$A$2:$P$2344,12,FALSE())</f>
        <v>tier - 1</v>
      </c>
      <c r="O363" s="1" t="str">
        <f>VLOOKUP($A363,'Hospitalisation Details'!$A$2:$P$2344,13,FALSE())</f>
        <v>tier - 3</v>
      </c>
      <c r="P363" s="1" t="str">
        <f>VLOOKUP($A363,'Hospitalisation Details'!$A$2:$P$2344,14,FALSE())</f>
        <v>R1011</v>
      </c>
      <c r="Q363" s="1">
        <f>VLOOKUP($A363,'Hospitalisation Details'!$A$2:$P$2344,16,FALSE())</f>
        <v>32</v>
      </c>
    </row>
    <row r="364" spans="1:17" x14ac:dyDescent="0.35">
      <c r="A364" s="1" t="str">
        <f>'Customer Names'!A364</f>
        <v>Id363</v>
      </c>
      <c r="B364" s="1" t="str">
        <f>VLOOKUP($A364,'Customer Names'!$A$2:$E$2336,4,FALSE())</f>
        <v>Brian L.</v>
      </c>
      <c r="C364" s="16">
        <f>VLOOKUP($A364,'Medical Examinations'!$A$2:$O$2336,2,FALSE())</f>
        <v>21.24</v>
      </c>
      <c r="D364" s="16">
        <f>VLOOKUP($A364,'Medical Examinations'!$A$2:$O$2336,3,FALSE())</f>
        <v>5.13</v>
      </c>
      <c r="E364" s="1" t="str">
        <f>VLOOKUP($A364,'Medical Examinations'!$A$2:$O$2336,9,FALSE())</f>
        <v>No</v>
      </c>
      <c r="F364" s="1" t="str">
        <f>VLOOKUP($A364,'Medical Examinations'!$A$2:$O$2336,10,FALSE())</f>
        <v>No</v>
      </c>
      <c r="G364" s="1" t="str">
        <f>VLOOKUP($A364,'Medical Examinations'!$A$2:$O$2336,11,FALSE())</f>
        <v>No</v>
      </c>
      <c r="H364" s="1">
        <f>VLOOKUP($A364,'Medical Examinations'!$A$2:$O$2336,13,FALSE())</f>
        <v>0</v>
      </c>
      <c r="I364" s="1" t="str">
        <f>VLOOKUP($A364,'Medical Examinations'!$A$2:$O$2336,12,FALSE())</f>
        <v>Yes</v>
      </c>
      <c r="J364" s="1" t="str">
        <f>VLOOKUP($A364,'Medical Examinations'!$A$2:$O$2336,14,FALSE())</f>
        <v>Normal Weight</v>
      </c>
      <c r="K364" s="1" t="str">
        <f>VLOOKUP($A364,'Medical Examinations'!$A$2:$O$2336,15,FALSE())</f>
        <v>Normal</v>
      </c>
      <c r="L364" s="17">
        <f>VLOOKUP($A364,'Hospitalisation Details'!$A$2:$P$2344,15,FALSE())</f>
        <v>32833</v>
      </c>
      <c r="M364" s="18">
        <f>VLOOKUP($A364,'Hospitalisation Details'!$A$2:$P$2344,6,FALSE())</f>
        <v>27925.86</v>
      </c>
      <c r="N364" s="1" t="str">
        <f>VLOOKUP($A364,'Hospitalisation Details'!$A$2:$P$2344,12,FALSE())</f>
        <v>tier - 1</v>
      </c>
      <c r="O364" s="1" t="str">
        <f>VLOOKUP($A364,'Hospitalisation Details'!$A$2:$P$2344,13,FALSE())</f>
        <v>tier - 2</v>
      </c>
      <c r="P364" s="1" t="str">
        <f>VLOOKUP($A364,'Hospitalisation Details'!$A$2:$P$2344,14,FALSE())</f>
        <v>R1011</v>
      </c>
      <c r="Q364" s="1">
        <f>VLOOKUP($A364,'Hospitalisation Details'!$A$2:$P$2344,16,FALSE())</f>
        <v>33</v>
      </c>
    </row>
    <row r="365" spans="1:17" x14ac:dyDescent="0.35">
      <c r="A365" s="1" t="str">
        <f>'Customer Names'!A365</f>
        <v>Id364</v>
      </c>
      <c r="B365" s="1" t="str">
        <f>VLOOKUP($A365,'Customer Names'!$A$2:$E$2336,4,FALSE())</f>
        <v>Morgan M.</v>
      </c>
      <c r="C365" s="16">
        <f>VLOOKUP($A365,'Medical Examinations'!$A$2:$O$2336,2,FALSE())</f>
        <v>17.600000000000001</v>
      </c>
      <c r="D365" s="16">
        <f>VLOOKUP($A365,'Medical Examinations'!$A$2:$O$2336,3,FALSE())</f>
        <v>5.26</v>
      </c>
      <c r="E365" s="1" t="str">
        <f>VLOOKUP($A365,'Medical Examinations'!$A$2:$O$2336,9,FALSE())</f>
        <v>Yes</v>
      </c>
      <c r="F365" s="1" t="str">
        <f>VLOOKUP($A365,'Medical Examinations'!$A$2:$O$2336,10,FALSE())</f>
        <v>No</v>
      </c>
      <c r="G365" s="1" t="str">
        <f>VLOOKUP($A365,'Medical Examinations'!$A$2:$O$2336,11,FALSE())</f>
        <v>No</v>
      </c>
      <c r="H365" s="1">
        <f>VLOOKUP($A365,'Medical Examinations'!$A$2:$O$2336,13,FALSE())</f>
        <v>0</v>
      </c>
      <c r="I365" s="1" t="str">
        <f>VLOOKUP($A365,'Medical Examinations'!$A$2:$O$2336,12,FALSE())</f>
        <v>Yes</v>
      </c>
      <c r="J365" s="1" t="str">
        <f>VLOOKUP($A365,'Medical Examinations'!$A$2:$O$2336,14,FALSE())</f>
        <v>Underweight</v>
      </c>
      <c r="K365" s="1" t="str">
        <f>VLOOKUP($A365,'Medical Examinations'!$A$2:$O$2336,15,FALSE())</f>
        <v>Normal</v>
      </c>
      <c r="L365" s="17">
        <f>VLOOKUP($A365,'Hospitalisation Details'!$A$2:$P$2344,15,FALSE())</f>
        <v>31385</v>
      </c>
      <c r="M365" s="18">
        <f>VLOOKUP($A365,'Hospitalisation Details'!$A$2:$P$2344,6,FALSE())</f>
        <v>27849.94</v>
      </c>
      <c r="N365" s="1" t="str">
        <f>VLOOKUP($A365,'Hospitalisation Details'!$A$2:$P$2344,12,FALSE())</f>
        <v>tier - 1</v>
      </c>
      <c r="O365" s="1" t="str">
        <f>VLOOKUP($A365,'Hospitalisation Details'!$A$2:$P$2344,13,FALSE())</f>
        <v>tier - 1</v>
      </c>
      <c r="P365" s="1" t="str">
        <f>VLOOKUP($A365,'Hospitalisation Details'!$A$2:$P$2344,14,FALSE())</f>
        <v>R1011</v>
      </c>
      <c r="Q365" s="1">
        <f>VLOOKUP($A365,'Hospitalisation Details'!$A$2:$P$2344,16,FALSE())</f>
        <v>37</v>
      </c>
    </row>
    <row r="366" spans="1:17" x14ac:dyDescent="0.35">
      <c r="A366" s="1" t="str">
        <f>'Customer Names'!A366</f>
        <v>Id365</v>
      </c>
      <c r="B366" s="1" t="str">
        <f>VLOOKUP($A366,'Customer Names'!$A$2:$E$2336,4,FALSE())</f>
        <v>Caroline</v>
      </c>
      <c r="C366" s="16">
        <f>VLOOKUP($A366,'Medical Examinations'!$A$2:$O$2336,2,FALSE())</f>
        <v>26.29</v>
      </c>
      <c r="D366" s="16">
        <f>VLOOKUP($A366,'Medical Examinations'!$A$2:$O$2336,3,FALSE())</f>
        <v>6.84</v>
      </c>
      <c r="E366" s="1" t="str">
        <f>VLOOKUP($A366,'Medical Examinations'!$A$2:$O$2336,9,FALSE())</f>
        <v>No</v>
      </c>
      <c r="F366" s="1" t="str">
        <f>VLOOKUP($A366,'Medical Examinations'!$A$2:$O$2336,10,FALSE())</f>
        <v>No</v>
      </c>
      <c r="G366" s="1" t="str">
        <f>VLOOKUP($A366,'Medical Examinations'!$A$2:$O$2336,11,FALSE())</f>
        <v>No</v>
      </c>
      <c r="H366" s="1">
        <f>VLOOKUP($A366,'Medical Examinations'!$A$2:$O$2336,13,FALSE())</f>
        <v>0</v>
      </c>
      <c r="I366" s="1" t="str">
        <f>VLOOKUP($A366,'Medical Examinations'!$A$2:$O$2336,12,FALSE())</f>
        <v>Yes</v>
      </c>
      <c r="J366" s="1" t="str">
        <f>VLOOKUP($A366,'Medical Examinations'!$A$2:$O$2336,14,FALSE())</f>
        <v>Overweight</v>
      </c>
      <c r="K366" s="1" t="str">
        <f>VLOOKUP($A366,'Medical Examinations'!$A$2:$O$2336,15,FALSE())</f>
        <v>Diabetes</v>
      </c>
      <c r="L366" s="17">
        <f>VLOOKUP($A366,'Hospitalisation Details'!$A$2:$P$2344,15,FALSE())</f>
        <v>22103</v>
      </c>
      <c r="M366" s="18">
        <f>VLOOKUP($A366,'Hospitalisation Details'!$A$2:$P$2344,6,FALSE())</f>
        <v>27808.73</v>
      </c>
      <c r="N366" s="1" t="str">
        <f>VLOOKUP($A366,'Hospitalisation Details'!$A$2:$P$2344,12,FALSE())</f>
        <v>tier - 1</v>
      </c>
      <c r="O366" s="1" t="str">
        <f>VLOOKUP($A366,'Hospitalisation Details'!$A$2:$P$2344,13,FALSE())</f>
        <v>tier - 1</v>
      </c>
      <c r="P366" s="1" t="str">
        <f>VLOOKUP($A366,'Hospitalisation Details'!$A$2:$P$2344,14,FALSE())</f>
        <v>R1013</v>
      </c>
      <c r="Q366" s="1">
        <f>VLOOKUP($A366,'Hospitalisation Details'!$A$2:$P$2344,16,FALSE())</f>
        <v>62</v>
      </c>
    </row>
    <row r="367" spans="1:17" x14ac:dyDescent="0.35">
      <c r="A367" s="1" t="str">
        <f>'Customer Names'!A367</f>
        <v>Id366</v>
      </c>
      <c r="B367" s="1" t="str">
        <f>VLOOKUP($A367,'Customer Names'!$A$2:$E$2336,4,FALSE())</f>
        <v>Drew T.</v>
      </c>
      <c r="C367" s="16">
        <f>VLOOKUP($A367,'Medical Examinations'!$A$2:$O$2336,2,FALSE())</f>
        <v>35.31</v>
      </c>
      <c r="D367" s="16">
        <f>VLOOKUP($A367,'Medical Examinations'!$A$2:$O$2336,3,FALSE())</f>
        <v>9.0399999999999991</v>
      </c>
      <c r="E367" s="1" t="str">
        <f>VLOOKUP($A367,'Medical Examinations'!$A$2:$O$2336,9,FALSE())</f>
        <v>No</v>
      </c>
      <c r="F367" s="1" t="str">
        <f>VLOOKUP($A367,'Medical Examinations'!$A$2:$O$2336,10,FALSE())</f>
        <v>No</v>
      </c>
      <c r="G367" s="1" t="str">
        <f>VLOOKUP($A367,'Medical Examinations'!$A$2:$O$2336,11,FALSE())</f>
        <v>No</v>
      </c>
      <c r="H367" s="1">
        <f>VLOOKUP($A367,'Medical Examinations'!$A$2:$O$2336,13,FALSE())</f>
        <v>0</v>
      </c>
      <c r="I367" s="1" t="str">
        <f>VLOOKUP($A367,'Medical Examinations'!$A$2:$O$2336,12,FALSE())</f>
        <v>No</v>
      </c>
      <c r="J367" s="1" t="str">
        <f>VLOOKUP($A367,'Medical Examinations'!$A$2:$O$2336,14,FALSE())</f>
        <v>Obesity</v>
      </c>
      <c r="K367" s="1" t="str">
        <f>VLOOKUP($A367,'Medical Examinations'!$A$2:$O$2336,15,FALSE())</f>
        <v>Diabetes</v>
      </c>
      <c r="L367" s="17">
        <f>VLOOKUP($A367,'Hospitalisation Details'!$A$2:$P$2344,15,FALSE())</f>
        <v>37596</v>
      </c>
      <c r="M367" s="18">
        <f>VLOOKUP($A367,'Hospitalisation Details'!$A$2:$P$2344,6,FALSE())</f>
        <v>27724.29</v>
      </c>
      <c r="N367" s="1" t="str">
        <f>VLOOKUP($A367,'Hospitalisation Details'!$A$2:$P$2344,12,FALSE())</f>
        <v>tier - 1</v>
      </c>
      <c r="O367" s="1" t="str">
        <f>VLOOKUP($A367,'Hospitalisation Details'!$A$2:$P$2344,13,FALSE())</f>
        <v>tier - 3</v>
      </c>
      <c r="P367" s="1" t="str">
        <f>VLOOKUP($A367,'Hospitalisation Details'!$A$2:$P$2344,14,FALSE())</f>
        <v>R1013</v>
      </c>
      <c r="Q367" s="1">
        <f>VLOOKUP($A367,'Hospitalisation Details'!$A$2:$P$2344,16,FALSE())</f>
        <v>20</v>
      </c>
    </row>
    <row r="368" spans="1:17" x14ac:dyDescent="0.35">
      <c r="A368" s="1" t="str">
        <f>'Customer Names'!A368</f>
        <v>Id367</v>
      </c>
      <c r="B368" s="1" t="str">
        <f>VLOOKUP($A368,'Customer Names'!$A$2:$E$2336,4,FALSE())</f>
        <v>Austin W</v>
      </c>
      <c r="C368" s="16">
        <f>VLOOKUP($A368,'Medical Examinations'!$A$2:$O$2336,2,FALSE())</f>
        <v>27.04</v>
      </c>
      <c r="D368" s="16">
        <f>VLOOKUP($A368,'Medical Examinations'!$A$2:$O$2336,3,FALSE())</f>
        <v>4.0999999999999996</v>
      </c>
      <c r="E368" s="1" t="str">
        <f>VLOOKUP($A368,'Medical Examinations'!$A$2:$O$2336,9,FALSE())</f>
        <v>No</v>
      </c>
      <c r="F368" s="1" t="str">
        <f>VLOOKUP($A368,'Medical Examinations'!$A$2:$O$2336,10,FALSE())</f>
        <v>No</v>
      </c>
      <c r="G368" s="1" t="str">
        <f>VLOOKUP($A368,'Medical Examinations'!$A$2:$O$2336,11,FALSE())</f>
        <v>No</v>
      </c>
      <c r="H368" s="1">
        <f>VLOOKUP($A368,'Medical Examinations'!$A$2:$O$2336,13,FALSE())</f>
        <v>1</v>
      </c>
      <c r="I368" s="1" t="str">
        <f>VLOOKUP($A368,'Medical Examinations'!$A$2:$O$2336,12,FALSE())</f>
        <v>Yes</v>
      </c>
      <c r="J368" s="1" t="str">
        <f>VLOOKUP($A368,'Medical Examinations'!$A$2:$O$2336,14,FALSE())</f>
        <v>Overweight</v>
      </c>
      <c r="K368" s="1" t="str">
        <f>VLOOKUP($A368,'Medical Examinations'!$A$2:$O$2336,15,FALSE())</f>
        <v>Normal</v>
      </c>
      <c r="L368" s="17">
        <f>VLOOKUP($A368,'Hospitalisation Details'!$A$2:$P$2344,15,FALSE())</f>
        <v>33788</v>
      </c>
      <c r="M368" s="18">
        <f>VLOOKUP($A368,'Hospitalisation Details'!$A$2:$P$2344,6,FALSE())</f>
        <v>27696.11</v>
      </c>
      <c r="N368" s="1" t="str">
        <f>VLOOKUP($A368,'Hospitalisation Details'!$A$2:$P$2344,12,FALSE())</f>
        <v>tier - 1</v>
      </c>
      <c r="O368" s="1" t="str">
        <f>VLOOKUP($A368,'Hospitalisation Details'!$A$2:$P$2344,13,FALSE())</f>
        <v>tier - 2</v>
      </c>
      <c r="P368" s="1" t="str">
        <f>VLOOKUP($A368,'Hospitalisation Details'!$A$2:$P$2344,14,FALSE())</f>
        <v>R1011</v>
      </c>
      <c r="Q368" s="1">
        <f>VLOOKUP($A368,'Hospitalisation Details'!$A$2:$P$2344,16,FALSE())</f>
        <v>30</v>
      </c>
    </row>
    <row r="369" spans="1:17" x14ac:dyDescent="0.35">
      <c r="A369" s="1" t="str">
        <f>'Customer Names'!A369</f>
        <v>Id368</v>
      </c>
      <c r="B369" s="1" t="str">
        <f>VLOOKUP($A369,'Customer Names'!$A$2:$E$2336,4,FALSE())</f>
        <v>Berenice</v>
      </c>
      <c r="C369" s="16">
        <f>VLOOKUP($A369,'Medical Examinations'!$A$2:$O$2336,2,FALSE())</f>
        <v>30.23</v>
      </c>
      <c r="D369" s="16">
        <f>VLOOKUP($A369,'Medical Examinations'!$A$2:$O$2336,3,FALSE())</f>
        <v>4.2300000000000004</v>
      </c>
      <c r="E369" s="1" t="str">
        <f>VLOOKUP($A369,'Medical Examinations'!$A$2:$O$2336,9,FALSE())</f>
        <v>Yes</v>
      </c>
      <c r="F369" s="1" t="str">
        <f>VLOOKUP($A369,'Medical Examinations'!$A$2:$O$2336,10,FALSE())</f>
        <v>No</v>
      </c>
      <c r="G369" s="1" t="str">
        <f>VLOOKUP($A369,'Medical Examinations'!$A$2:$O$2336,11,FALSE())</f>
        <v>Yes</v>
      </c>
      <c r="H369" s="1">
        <f>VLOOKUP($A369,'Medical Examinations'!$A$2:$O$2336,13,FALSE())</f>
        <v>1</v>
      </c>
      <c r="I369" s="1" t="str">
        <f>VLOOKUP($A369,'Medical Examinations'!$A$2:$O$2336,12,FALSE())</f>
        <v>Yes</v>
      </c>
      <c r="J369" s="1" t="str">
        <f>VLOOKUP($A369,'Medical Examinations'!$A$2:$O$2336,14,FALSE())</f>
        <v>Obesity</v>
      </c>
      <c r="K369" s="1" t="str">
        <f>VLOOKUP($A369,'Medical Examinations'!$A$2:$O$2336,15,FALSE())</f>
        <v>Normal</v>
      </c>
      <c r="L369" s="17">
        <f>VLOOKUP($A369,'Hospitalisation Details'!$A$2:$P$2344,15,FALSE())</f>
        <v>35710</v>
      </c>
      <c r="M369" s="18">
        <f>VLOOKUP($A369,'Hospitalisation Details'!$A$2:$P$2344,6,FALSE())</f>
        <v>27625.17</v>
      </c>
      <c r="N369" s="1" t="str">
        <f>VLOOKUP($A369,'Hospitalisation Details'!$A$2:$P$2344,12,FALSE())</f>
        <v>tier - 1</v>
      </c>
      <c r="O369" s="1" t="str">
        <f>VLOOKUP($A369,'Hospitalisation Details'!$A$2:$P$2344,13,FALSE())</f>
        <v>tier - 1</v>
      </c>
      <c r="P369" s="1" t="str">
        <f>VLOOKUP($A369,'Hospitalisation Details'!$A$2:$P$2344,14,FALSE())</f>
        <v>R1011</v>
      </c>
      <c r="Q369" s="1">
        <f>VLOOKUP($A369,'Hospitalisation Details'!$A$2:$P$2344,16,FALSE())</f>
        <v>25</v>
      </c>
    </row>
    <row r="370" spans="1:17" x14ac:dyDescent="0.35">
      <c r="A370" s="1" t="str">
        <f>'Customer Names'!A370</f>
        <v>Id369</v>
      </c>
      <c r="B370" s="1" t="str">
        <f>VLOOKUP($A370,'Customer Names'!$A$2:$E$2336,4,FALSE())</f>
        <v>Kenneth A</v>
      </c>
      <c r="C370" s="16">
        <f>VLOOKUP($A370,'Medical Examinations'!$A$2:$O$2336,2,FALSE())</f>
        <v>30.6</v>
      </c>
      <c r="D370" s="16">
        <f>VLOOKUP($A370,'Medical Examinations'!$A$2:$O$2336,3,FALSE())</f>
        <v>6.48</v>
      </c>
      <c r="E370" s="1" t="str">
        <f>VLOOKUP($A370,'Medical Examinations'!$A$2:$O$2336,9,FALSE())</f>
        <v>Yes</v>
      </c>
      <c r="F370" s="1" t="str">
        <f>VLOOKUP($A370,'Medical Examinations'!$A$2:$O$2336,10,FALSE())</f>
        <v>No</v>
      </c>
      <c r="G370" s="1" t="str">
        <f>VLOOKUP($A370,'Medical Examinations'!$A$2:$O$2336,11,FALSE())</f>
        <v>Yes</v>
      </c>
      <c r="H370" s="1">
        <f>VLOOKUP($A370,'Medical Examinations'!$A$2:$O$2336,13,FALSE())</f>
        <v>1</v>
      </c>
      <c r="I370" s="1" t="str">
        <f>VLOOKUP($A370,'Medical Examinations'!$A$2:$O$2336,12,FALSE())</f>
        <v>Yes</v>
      </c>
      <c r="J370" s="1" t="str">
        <f>VLOOKUP($A370,'Medical Examinations'!$A$2:$O$2336,14,FALSE())</f>
        <v>Obesity</v>
      </c>
      <c r="K370" s="1" t="str">
        <f>VLOOKUP($A370,'Medical Examinations'!$A$2:$O$2336,15,FALSE())</f>
        <v>Prediabetes</v>
      </c>
      <c r="L370" s="17">
        <f>VLOOKUP($A370,'Hospitalisation Details'!$A$2:$P$2344,15,FALSE())</f>
        <v>35682</v>
      </c>
      <c r="M370" s="18">
        <f>VLOOKUP($A370,'Hospitalisation Details'!$A$2:$P$2344,6,FALSE())</f>
        <v>27619.360000000001</v>
      </c>
      <c r="N370" s="1" t="str">
        <f>VLOOKUP($A370,'Hospitalisation Details'!$A$2:$P$2344,12,FALSE())</f>
        <v>tier - 2</v>
      </c>
      <c r="O370" s="1" t="str">
        <f>VLOOKUP($A370,'Hospitalisation Details'!$A$2:$P$2344,13,FALSE())</f>
        <v>tier - 3</v>
      </c>
      <c r="P370" s="1" t="str">
        <f>VLOOKUP($A370,'Hospitalisation Details'!$A$2:$P$2344,14,FALSE())</f>
        <v>R1011</v>
      </c>
      <c r="Q370" s="1">
        <f>VLOOKUP($A370,'Hospitalisation Details'!$A$2:$P$2344,16,FALSE())</f>
        <v>25</v>
      </c>
    </row>
    <row r="371" spans="1:17" x14ac:dyDescent="0.35">
      <c r="A371" s="1" t="str">
        <f>'Customer Names'!A371</f>
        <v>Id370</v>
      </c>
      <c r="B371" s="1" t="str">
        <f>VLOOKUP($A371,'Customer Names'!$A$2:$E$2336,4,FALSE())</f>
        <v>Miguel</v>
      </c>
      <c r="C371" s="16">
        <f>VLOOKUP($A371,'Medical Examinations'!$A$2:$O$2336,2,FALSE())</f>
        <v>26.8</v>
      </c>
      <c r="D371" s="16">
        <f>VLOOKUP($A371,'Medical Examinations'!$A$2:$O$2336,3,FALSE())</f>
        <v>5.53</v>
      </c>
      <c r="E371" s="1" t="str">
        <f>VLOOKUP($A371,'Medical Examinations'!$A$2:$O$2336,9,FALSE())</f>
        <v>No</v>
      </c>
      <c r="F371" s="1" t="str">
        <f>VLOOKUP($A371,'Medical Examinations'!$A$2:$O$2336,10,FALSE())</f>
        <v>No</v>
      </c>
      <c r="G371" s="1" t="str">
        <f>VLOOKUP($A371,'Medical Examinations'!$A$2:$O$2336,11,FALSE())</f>
        <v>No</v>
      </c>
      <c r="H371" s="1">
        <f>VLOOKUP($A371,'Medical Examinations'!$A$2:$O$2336,13,FALSE())</f>
        <v>1</v>
      </c>
      <c r="I371" s="1" t="str">
        <f>VLOOKUP($A371,'Medical Examinations'!$A$2:$O$2336,12,FALSE())</f>
        <v>Yes</v>
      </c>
      <c r="J371" s="1" t="str">
        <f>VLOOKUP($A371,'Medical Examinations'!$A$2:$O$2336,14,FALSE())</f>
        <v>Overweight</v>
      </c>
      <c r="K371" s="1" t="str">
        <f>VLOOKUP($A371,'Medical Examinations'!$A$2:$O$2336,15,FALSE())</f>
        <v>Normal</v>
      </c>
      <c r="L371" s="17">
        <f>VLOOKUP($A371,'Hospitalisation Details'!$A$2:$P$2344,15,FALSE())</f>
        <v>33766</v>
      </c>
      <c r="M371" s="18">
        <f>VLOOKUP($A371,'Hospitalisation Details'!$A$2:$P$2344,6,FALSE())</f>
        <v>27614.71</v>
      </c>
      <c r="N371" s="1" t="str">
        <f>VLOOKUP($A371,'Hospitalisation Details'!$A$2:$P$2344,12,FALSE())</f>
        <v>tier - 2</v>
      </c>
      <c r="O371" s="1" t="str">
        <f>VLOOKUP($A371,'Hospitalisation Details'!$A$2:$P$2344,13,FALSE())</f>
        <v>tier - 3</v>
      </c>
      <c r="P371" s="1" t="str">
        <f>VLOOKUP($A371,'Hospitalisation Details'!$A$2:$P$2344,14,FALSE())</f>
        <v>R1011</v>
      </c>
      <c r="Q371" s="1">
        <f>VLOOKUP($A371,'Hospitalisation Details'!$A$2:$P$2344,16,FALSE())</f>
        <v>30</v>
      </c>
    </row>
    <row r="372" spans="1:17" x14ac:dyDescent="0.35">
      <c r="A372" s="1" t="str">
        <f>'Customer Names'!A372</f>
        <v>Id371</v>
      </c>
      <c r="B372" s="1" t="str">
        <f>VLOOKUP($A372,'Customer Names'!$A$2:$E$2336,4,FALSE())</f>
        <v>Hadley T.</v>
      </c>
      <c r="C372" s="16">
        <f>VLOOKUP($A372,'Medical Examinations'!$A$2:$O$2336,2,FALSE())</f>
        <v>16.86</v>
      </c>
      <c r="D372" s="16">
        <f>VLOOKUP($A372,'Medical Examinations'!$A$2:$O$2336,3,FALSE())</f>
        <v>4.07</v>
      </c>
      <c r="E372" s="1" t="str">
        <f>VLOOKUP($A372,'Medical Examinations'!$A$2:$O$2336,9,FALSE())</f>
        <v>Yes</v>
      </c>
      <c r="F372" s="1" t="str">
        <f>VLOOKUP($A372,'Medical Examinations'!$A$2:$O$2336,10,FALSE())</f>
        <v>No</v>
      </c>
      <c r="G372" s="1" t="str">
        <f>VLOOKUP($A372,'Medical Examinations'!$A$2:$O$2336,11,FALSE())</f>
        <v>No</v>
      </c>
      <c r="H372" s="1">
        <f>VLOOKUP($A372,'Medical Examinations'!$A$2:$O$2336,13,FALSE())</f>
        <v>0</v>
      </c>
      <c r="I372" s="1" t="str">
        <f>VLOOKUP($A372,'Medical Examinations'!$A$2:$O$2336,12,FALSE())</f>
        <v>Yes</v>
      </c>
      <c r="J372" s="1" t="str">
        <f>VLOOKUP($A372,'Medical Examinations'!$A$2:$O$2336,14,FALSE())</f>
        <v>Underweight</v>
      </c>
      <c r="K372" s="1" t="str">
        <f>VLOOKUP($A372,'Medical Examinations'!$A$2:$O$2336,15,FALSE())</f>
        <v>Normal</v>
      </c>
      <c r="L372" s="17">
        <f>VLOOKUP($A372,'Hospitalisation Details'!$A$2:$P$2344,15,FALSE())</f>
        <v>31357</v>
      </c>
      <c r="M372" s="18">
        <f>VLOOKUP($A372,'Hospitalisation Details'!$A$2:$P$2344,6,FALSE())</f>
        <v>27598.93</v>
      </c>
      <c r="N372" s="1" t="str">
        <f>VLOOKUP($A372,'Hospitalisation Details'!$A$2:$P$2344,12,FALSE())</f>
        <v>tier - 2</v>
      </c>
      <c r="O372" s="1" t="str">
        <f>VLOOKUP($A372,'Hospitalisation Details'!$A$2:$P$2344,13,FALSE())</f>
        <v>tier - 1</v>
      </c>
      <c r="P372" s="1" t="str">
        <f>VLOOKUP($A372,'Hospitalisation Details'!$A$2:$P$2344,14,FALSE())</f>
        <v>R1011</v>
      </c>
      <c r="Q372" s="1">
        <f>VLOOKUP($A372,'Hospitalisation Details'!$A$2:$P$2344,16,FALSE())</f>
        <v>37</v>
      </c>
    </row>
    <row r="373" spans="1:17" x14ac:dyDescent="0.35">
      <c r="A373" s="1" t="str">
        <f>'Customer Names'!A373</f>
        <v>Id372</v>
      </c>
      <c r="B373" s="1" t="str">
        <f>VLOOKUP($A373,'Customer Names'!$A$2:$E$2336,4,FALSE())</f>
        <v>Taylor</v>
      </c>
      <c r="C373" s="16">
        <f>VLOOKUP($A373,'Medical Examinations'!$A$2:$O$2336,2,FALSE())</f>
        <v>16.3</v>
      </c>
      <c r="D373" s="16">
        <f>VLOOKUP($A373,'Medical Examinations'!$A$2:$O$2336,3,FALSE())</f>
        <v>5.51</v>
      </c>
      <c r="E373" s="1" t="str">
        <f>VLOOKUP($A373,'Medical Examinations'!$A$2:$O$2336,9,FALSE())</f>
        <v>No</v>
      </c>
      <c r="F373" s="1" t="str">
        <f>VLOOKUP($A373,'Medical Examinations'!$A$2:$O$2336,10,FALSE())</f>
        <v>No</v>
      </c>
      <c r="G373" s="1" t="str">
        <f>VLOOKUP($A373,'Medical Examinations'!$A$2:$O$2336,11,FALSE())</f>
        <v>No</v>
      </c>
      <c r="H373" s="1">
        <f>VLOOKUP($A373,'Medical Examinations'!$A$2:$O$2336,13,FALSE())</f>
        <v>1</v>
      </c>
      <c r="I373" s="1" t="str">
        <f>VLOOKUP($A373,'Medical Examinations'!$A$2:$O$2336,12,FALSE())</f>
        <v>Yes</v>
      </c>
      <c r="J373" s="1" t="str">
        <f>VLOOKUP($A373,'Medical Examinations'!$A$2:$O$2336,14,FALSE())</f>
        <v>Underweight</v>
      </c>
      <c r="K373" s="1" t="str">
        <f>VLOOKUP($A373,'Medical Examinations'!$A$2:$O$2336,15,FALSE())</f>
        <v>Normal</v>
      </c>
      <c r="L373" s="17">
        <f>VLOOKUP($A373,'Hospitalisation Details'!$A$2:$P$2344,15,FALSE())</f>
        <v>30885</v>
      </c>
      <c r="M373" s="18">
        <f>VLOOKUP($A373,'Hospitalisation Details'!$A$2:$P$2344,6,FALSE())</f>
        <v>27534.53</v>
      </c>
      <c r="N373" s="1" t="str">
        <f>VLOOKUP($A373,'Hospitalisation Details'!$A$2:$P$2344,12,FALSE())</f>
        <v>tier - 2</v>
      </c>
      <c r="O373" s="1" t="str">
        <f>VLOOKUP($A373,'Hospitalisation Details'!$A$2:$P$2344,13,FALSE())</f>
        <v>tier - 2</v>
      </c>
      <c r="P373" s="1" t="str">
        <f>VLOOKUP($A373,'Hospitalisation Details'!$A$2:$P$2344,14,FALSE())</f>
        <v>R1011</v>
      </c>
      <c r="Q373" s="1">
        <f>VLOOKUP($A373,'Hospitalisation Details'!$A$2:$P$2344,16,FALSE())</f>
        <v>38</v>
      </c>
    </row>
    <row r="374" spans="1:17" x14ac:dyDescent="0.35">
      <c r="A374" s="1" t="str">
        <f>'Customer Names'!A374</f>
        <v>Id373</v>
      </c>
      <c r="B374" s="1" t="str">
        <f>VLOOKUP($A374,'Customer Names'!$A$2:$E$2336,4,FALSE())</f>
        <v>Tenielle M</v>
      </c>
      <c r="C374" s="16">
        <f>VLOOKUP($A374,'Medical Examinations'!$A$2:$O$2336,2,FALSE())</f>
        <v>29.81</v>
      </c>
      <c r="D374" s="16">
        <f>VLOOKUP($A374,'Medical Examinations'!$A$2:$O$2336,3,FALSE())</f>
        <v>11.66</v>
      </c>
      <c r="E374" s="1" t="str">
        <f>VLOOKUP($A374,'Medical Examinations'!$A$2:$O$2336,9,FALSE())</f>
        <v>No</v>
      </c>
      <c r="F374" s="1" t="str">
        <f>VLOOKUP($A374,'Medical Examinations'!$A$2:$O$2336,10,FALSE())</f>
        <v>No</v>
      </c>
      <c r="G374" s="1" t="str">
        <f>VLOOKUP($A374,'Medical Examinations'!$A$2:$O$2336,11,FALSE())</f>
        <v>No</v>
      </c>
      <c r="H374" s="1">
        <f>VLOOKUP($A374,'Medical Examinations'!$A$2:$O$2336,13,FALSE())</f>
        <v>0</v>
      </c>
      <c r="I374" s="1" t="str">
        <f>VLOOKUP($A374,'Medical Examinations'!$A$2:$O$2336,12,FALSE())</f>
        <v>Yes</v>
      </c>
      <c r="J374" s="1" t="str">
        <f>VLOOKUP($A374,'Medical Examinations'!$A$2:$O$2336,14,FALSE())</f>
        <v>Overweight</v>
      </c>
      <c r="K374" s="1" t="str">
        <f>VLOOKUP($A374,'Medical Examinations'!$A$2:$O$2336,15,FALSE())</f>
        <v>Diabetes</v>
      </c>
      <c r="L374" s="17">
        <f>VLOOKUP($A374,'Hospitalisation Details'!$A$2:$P$2344,15,FALSE())</f>
        <v>24034</v>
      </c>
      <c r="M374" s="18">
        <f>VLOOKUP($A374,'Hospitalisation Details'!$A$2:$P$2344,6,FALSE())</f>
        <v>27533.91</v>
      </c>
      <c r="N374" s="1" t="str">
        <f>VLOOKUP($A374,'Hospitalisation Details'!$A$2:$P$2344,12,FALSE())</f>
        <v>tier - 2</v>
      </c>
      <c r="O374" s="1" t="str">
        <f>VLOOKUP($A374,'Hospitalisation Details'!$A$2:$P$2344,13,FALSE())</f>
        <v>tier - 3</v>
      </c>
      <c r="P374" s="1" t="str">
        <f>VLOOKUP($A374,'Hospitalisation Details'!$A$2:$P$2344,14,FALSE())</f>
        <v>R1013</v>
      </c>
      <c r="Q374" s="1">
        <f>VLOOKUP($A374,'Hospitalisation Details'!$A$2:$P$2344,16,FALSE())</f>
        <v>57</v>
      </c>
    </row>
    <row r="375" spans="1:17" x14ac:dyDescent="0.35">
      <c r="A375" s="1" t="str">
        <f>'Customer Names'!A375</f>
        <v>Id374</v>
      </c>
      <c r="B375" s="1" t="str">
        <f>VLOOKUP($A375,'Customer Names'!$A$2:$E$2336,4,FALSE())</f>
        <v>Andrea</v>
      </c>
      <c r="C375" s="16">
        <f>VLOOKUP($A375,'Medical Examinations'!$A$2:$O$2336,2,FALSE())</f>
        <v>16.329999999999998</v>
      </c>
      <c r="D375" s="16">
        <f>VLOOKUP($A375,'Medical Examinations'!$A$2:$O$2336,3,FALSE())</f>
        <v>7.26</v>
      </c>
      <c r="E375" s="1" t="str">
        <f>VLOOKUP($A375,'Medical Examinations'!$A$2:$O$2336,9,FALSE())</f>
        <v>Yes</v>
      </c>
      <c r="F375" s="1" t="str">
        <f>VLOOKUP($A375,'Medical Examinations'!$A$2:$O$2336,10,FALSE())</f>
        <v>No</v>
      </c>
      <c r="G375" s="1" t="str">
        <f>VLOOKUP($A375,'Medical Examinations'!$A$2:$O$2336,11,FALSE())</f>
        <v>No</v>
      </c>
      <c r="H375" s="1">
        <f>VLOOKUP($A375,'Medical Examinations'!$A$2:$O$2336,13,FALSE())</f>
        <v>0</v>
      </c>
      <c r="I375" s="1" t="str">
        <f>VLOOKUP($A375,'Medical Examinations'!$A$2:$O$2336,12,FALSE())</f>
        <v>Yes</v>
      </c>
      <c r="J375" s="1" t="str">
        <f>VLOOKUP($A375,'Medical Examinations'!$A$2:$O$2336,14,FALSE())</f>
        <v>Underweight</v>
      </c>
      <c r="K375" s="1" t="str">
        <f>VLOOKUP($A375,'Medical Examinations'!$A$2:$O$2336,15,FALSE())</f>
        <v>Diabetes</v>
      </c>
      <c r="L375" s="17">
        <f>VLOOKUP($A375,'Hospitalisation Details'!$A$2:$P$2344,15,FALSE())</f>
        <v>29862</v>
      </c>
      <c r="M375" s="18">
        <f>VLOOKUP($A375,'Hospitalisation Details'!$A$2:$P$2344,6,FALSE())</f>
        <v>27495.59</v>
      </c>
      <c r="N375" s="1" t="str">
        <f>VLOOKUP($A375,'Hospitalisation Details'!$A$2:$P$2344,12,FALSE())</f>
        <v>tier - 2</v>
      </c>
      <c r="O375" s="1" t="str">
        <f>VLOOKUP($A375,'Hospitalisation Details'!$A$2:$P$2344,13,FALSE())</f>
        <v>tier - 1</v>
      </c>
      <c r="P375" s="1" t="str">
        <f>VLOOKUP($A375,'Hospitalisation Details'!$A$2:$P$2344,14,FALSE())</f>
        <v>R1011</v>
      </c>
      <c r="Q375" s="1">
        <f>VLOOKUP($A375,'Hospitalisation Details'!$A$2:$P$2344,16,FALSE())</f>
        <v>41</v>
      </c>
    </row>
    <row r="376" spans="1:17" x14ac:dyDescent="0.35">
      <c r="A376" s="1" t="str">
        <f>'Customer Names'!A376</f>
        <v>Id375</v>
      </c>
      <c r="B376" s="1" t="str">
        <f>VLOOKUP($A376,'Customer Names'!$A$2:$E$2336,4,FALSE())</f>
        <v>Nora P</v>
      </c>
      <c r="C376" s="16">
        <f>VLOOKUP($A376,'Medical Examinations'!$A$2:$O$2336,2,FALSE())</f>
        <v>16.37</v>
      </c>
      <c r="D376" s="16">
        <f>VLOOKUP($A376,'Medical Examinations'!$A$2:$O$2336,3,FALSE())</f>
        <v>4.79</v>
      </c>
      <c r="E376" s="1" t="str">
        <f>VLOOKUP($A376,'Medical Examinations'!$A$2:$O$2336,9,FALSE())</f>
        <v>Yes</v>
      </c>
      <c r="F376" s="1" t="str">
        <f>VLOOKUP($A376,'Medical Examinations'!$A$2:$O$2336,10,FALSE())</f>
        <v>No</v>
      </c>
      <c r="G376" s="1" t="str">
        <f>VLOOKUP($A376,'Medical Examinations'!$A$2:$O$2336,11,FALSE())</f>
        <v>No</v>
      </c>
      <c r="H376" s="1">
        <f>VLOOKUP($A376,'Medical Examinations'!$A$2:$O$2336,13,FALSE())</f>
        <v>0</v>
      </c>
      <c r="I376" s="1" t="str">
        <f>VLOOKUP($A376,'Medical Examinations'!$A$2:$O$2336,12,FALSE())</f>
        <v>Yes</v>
      </c>
      <c r="J376" s="1" t="str">
        <f>VLOOKUP($A376,'Medical Examinations'!$A$2:$O$2336,14,FALSE())</f>
        <v>Underweight</v>
      </c>
      <c r="K376" s="1" t="str">
        <f>VLOOKUP($A376,'Medical Examinations'!$A$2:$O$2336,15,FALSE())</f>
        <v>Normal</v>
      </c>
      <c r="L376" s="17">
        <f>VLOOKUP($A376,'Hospitalisation Details'!$A$2:$P$2344,15,FALSE())</f>
        <v>31386</v>
      </c>
      <c r="M376" s="18">
        <f>VLOOKUP($A376,'Hospitalisation Details'!$A$2:$P$2344,6,FALSE())</f>
        <v>27432.73</v>
      </c>
      <c r="N376" s="1" t="str">
        <f>VLOOKUP($A376,'Hospitalisation Details'!$A$2:$P$2344,12,FALSE())</f>
        <v>tier - 2</v>
      </c>
      <c r="O376" s="1" t="str">
        <f>VLOOKUP($A376,'Hospitalisation Details'!$A$2:$P$2344,13,FALSE())</f>
        <v>tier - 1</v>
      </c>
      <c r="P376" s="1" t="str">
        <f>VLOOKUP($A376,'Hospitalisation Details'!$A$2:$P$2344,14,FALSE())</f>
        <v>R1011</v>
      </c>
      <c r="Q376" s="1">
        <f>VLOOKUP($A376,'Hospitalisation Details'!$A$2:$P$2344,16,FALSE())</f>
        <v>37</v>
      </c>
    </row>
    <row r="377" spans="1:17" x14ac:dyDescent="0.35">
      <c r="A377" s="1" t="str">
        <f>'Customer Names'!A377</f>
        <v>Id376</v>
      </c>
      <c r="B377" s="1" t="str">
        <f>VLOOKUP($A377,'Customer Names'!$A$2:$E$2336,4,FALSE())</f>
        <v>Zachary</v>
      </c>
      <c r="C377" s="16">
        <f>VLOOKUP($A377,'Medical Examinations'!$A$2:$O$2336,2,FALSE())</f>
        <v>22.42</v>
      </c>
      <c r="D377" s="16">
        <f>VLOOKUP($A377,'Medical Examinations'!$A$2:$O$2336,3,FALSE())</f>
        <v>4.68</v>
      </c>
      <c r="E377" s="1" t="str">
        <f>VLOOKUP($A377,'Medical Examinations'!$A$2:$O$2336,9,FALSE())</f>
        <v>Yes</v>
      </c>
      <c r="F377" s="1" t="str">
        <f>VLOOKUP($A377,'Medical Examinations'!$A$2:$O$2336,10,FALSE())</f>
        <v>No</v>
      </c>
      <c r="G377" s="1" t="str">
        <f>VLOOKUP($A377,'Medical Examinations'!$A$2:$O$2336,11,FALSE())</f>
        <v>No</v>
      </c>
      <c r="H377" s="1">
        <f>VLOOKUP($A377,'Medical Examinations'!$A$2:$O$2336,13,FALSE())</f>
        <v>1</v>
      </c>
      <c r="I377" s="1" t="str">
        <f>VLOOKUP($A377,'Medical Examinations'!$A$2:$O$2336,12,FALSE())</f>
        <v>No</v>
      </c>
      <c r="J377" s="1" t="str">
        <f>VLOOKUP($A377,'Medical Examinations'!$A$2:$O$2336,14,FALSE())</f>
        <v>Normal Weight</v>
      </c>
      <c r="K377" s="1" t="str">
        <f>VLOOKUP($A377,'Medical Examinations'!$A$2:$O$2336,15,FALSE())</f>
        <v>Normal</v>
      </c>
      <c r="L377" s="17">
        <f>VLOOKUP($A377,'Hospitalisation Details'!$A$2:$P$2344,15,FALSE())</f>
        <v>32401</v>
      </c>
      <c r="M377" s="18">
        <f>VLOOKUP($A377,'Hospitalisation Details'!$A$2:$P$2344,6,FALSE())</f>
        <v>27375.9</v>
      </c>
      <c r="N377" s="1" t="str">
        <f>VLOOKUP($A377,'Hospitalisation Details'!$A$2:$P$2344,12,FALSE())</f>
        <v>tier - 2</v>
      </c>
      <c r="O377" s="1" t="str">
        <f>VLOOKUP($A377,'Hospitalisation Details'!$A$2:$P$2344,13,FALSE())</f>
        <v>tier - 3</v>
      </c>
      <c r="P377" s="1" t="str">
        <f>VLOOKUP($A377,'Hospitalisation Details'!$A$2:$P$2344,14,FALSE())</f>
        <v>R1015</v>
      </c>
      <c r="Q377" s="1">
        <f>VLOOKUP($A377,'Hospitalisation Details'!$A$2:$P$2344,16,FALSE())</f>
        <v>34</v>
      </c>
    </row>
    <row r="378" spans="1:17" x14ac:dyDescent="0.35">
      <c r="A378" s="1" t="str">
        <f>'Customer Names'!A378</f>
        <v>Id377</v>
      </c>
      <c r="B378" s="1" t="str">
        <f>VLOOKUP($A378,'Customer Names'!$A$2:$E$2336,4,FALSE())</f>
        <v>Michael</v>
      </c>
      <c r="C378" s="16">
        <f>VLOOKUP($A378,'Medical Examinations'!$A$2:$O$2336,2,FALSE())</f>
        <v>31.35</v>
      </c>
      <c r="D378" s="16">
        <f>VLOOKUP($A378,'Medical Examinations'!$A$2:$O$2336,3,FALSE())</f>
        <v>4.33</v>
      </c>
      <c r="E378" s="1" t="str">
        <f>VLOOKUP($A378,'Medical Examinations'!$A$2:$O$2336,9,FALSE())</f>
        <v>Yes</v>
      </c>
      <c r="F378" s="1" t="str">
        <f>VLOOKUP($A378,'Medical Examinations'!$A$2:$O$2336,10,FALSE())</f>
        <v>No</v>
      </c>
      <c r="G378" s="1" t="str">
        <f>VLOOKUP($A378,'Medical Examinations'!$A$2:$O$2336,11,FALSE())</f>
        <v>Yes</v>
      </c>
      <c r="H378" s="1">
        <f>VLOOKUP($A378,'Medical Examinations'!$A$2:$O$2336,13,FALSE())</f>
        <v>1</v>
      </c>
      <c r="I378" s="1" t="str">
        <f>VLOOKUP($A378,'Medical Examinations'!$A$2:$O$2336,12,FALSE())</f>
        <v>No</v>
      </c>
      <c r="J378" s="1" t="str">
        <f>VLOOKUP($A378,'Medical Examinations'!$A$2:$O$2336,14,FALSE())</f>
        <v>Obesity</v>
      </c>
      <c r="K378" s="1" t="str">
        <f>VLOOKUP($A378,'Medical Examinations'!$A$2:$O$2336,15,FALSE())</f>
        <v>Normal</v>
      </c>
      <c r="L378" s="17">
        <f>VLOOKUP($A378,'Hospitalisation Details'!$A$2:$P$2344,15,FALSE())</f>
        <v>25492</v>
      </c>
      <c r="M378" s="18">
        <f>VLOOKUP($A378,'Hospitalisation Details'!$A$2:$P$2344,6,FALSE())</f>
        <v>27346.04</v>
      </c>
      <c r="N378" s="1" t="str">
        <f>VLOOKUP($A378,'Hospitalisation Details'!$A$2:$P$2344,12,FALSE())</f>
        <v>tier - 2</v>
      </c>
      <c r="O378" s="1" t="str">
        <f>VLOOKUP($A378,'Hospitalisation Details'!$A$2:$P$2344,13,FALSE())</f>
        <v>tier - 2</v>
      </c>
      <c r="P378" s="1" t="str">
        <f>VLOOKUP($A378,'Hospitalisation Details'!$A$2:$P$2344,14,FALSE())</f>
        <v>R1013</v>
      </c>
      <c r="Q378" s="1">
        <f>VLOOKUP($A378,'Hospitalisation Details'!$A$2:$P$2344,16,FALSE())</f>
        <v>53</v>
      </c>
    </row>
    <row r="379" spans="1:17" x14ac:dyDescent="0.35">
      <c r="A379" s="1" t="str">
        <f>'Customer Names'!A379</f>
        <v>Id378</v>
      </c>
      <c r="B379" s="1" t="str">
        <f>VLOOKUP($A379,'Customer Names'!$A$2:$E$2336,4,FALSE())</f>
        <v>Alyssa K.</v>
      </c>
      <c r="C379" s="16">
        <f>VLOOKUP($A379,'Medical Examinations'!$A$2:$O$2336,2,FALSE())</f>
        <v>31.9</v>
      </c>
      <c r="D379" s="16">
        <f>VLOOKUP($A379,'Medical Examinations'!$A$2:$O$2336,3,FALSE())</f>
        <v>11.89</v>
      </c>
      <c r="E379" s="1" t="str">
        <f>VLOOKUP($A379,'Medical Examinations'!$A$2:$O$2336,9,FALSE())</f>
        <v>No</v>
      </c>
      <c r="F379" s="1" t="str">
        <f>VLOOKUP($A379,'Medical Examinations'!$A$2:$O$2336,10,FALSE())</f>
        <v>No</v>
      </c>
      <c r="G379" s="1" t="str">
        <f>VLOOKUP($A379,'Medical Examinations'!$A$2:$O$2336,11,FALSE())</f>
        <v>No</v>
      </c>
      <c r="H379" s="1">
        <f>VLOOKUP($A379,'Medical Examinations'!$A$2:$O$2336,13,FALSE())</f>
        <v>0</v>
      </c>
      <c r="I379" s="1" t="str">
        <f>VLOOKUP($A379,'Medical Examinations'!$A$2:$O$2336,12,FALSE())</f>
        <v>No</v>
      </c>
      <c r="J379" s="1" t="str">
        <f>VLOOKUP($A379,'Medical Examinations'!$A$2:$O$2336,14,FALSE())</f>
        <v>Obesity</v>
      </c>
      <c r="K379" s="1" t="str">
        <f>VLOOKUP($A379,'Medical Examinations'!$A$2:$O$2336,15,FALSE())</f>
        <v>Diabetes</v>
      </c>
      <c r="L379" s="17">
        <f>VLOOKUP($A379,'Hospitalisation Details'!$A$2:$P$2344,15,FALSE())</f>
        <v>24995</v>
      </c>
      <c r="M379" s="18">
        <f>VLOOKUP($A379,'Hospitalisation Details'!$A$2:$P$2344,6,FALSE())</f>
        <v>27322.73</v>
      </c>
      <c r="N379" s="1" t="str">
        <f>VLOOKUP($A379,'Hospitalisation Details'!$A$2:$P$2344,12,FALSE())</f>
        <v>tier - 2</v>
      </c>
      <c r="O379" s="1" t="str">
        <f>VLOOKUP($A379,'Hospitalisation Details'!$A$2:$P$2344,13,FALSE())</f>
        <v>tier - 2</v>
      </c>
      <c r="P379" s="1" t="str">
        <f>VLOOKUP($A379,'Hospitalisation Details'!$A$2:$P$2344,14,FALSE())</f>
        <v>R1013</v>
      </c>
      <c r="Q379" s="1">
        <f>VLOOKUP($A379,'Hospitalisation Details'!$A$2:$P$2344,16,FALSE())</f>
        <v>55</v>
      </c>
    </row>
    <row r="380" spans="1:17" x14ac:dyDescent="0.35">
      <c r="A380" s="1" t="str">
        <f>'Customer Names'!A380</f>
        <v>Id379</v>
      </c>
      <c r="B380" s="1" t="str">
        <f>VLOOKUP($A380,'Customer Names'!$A$2:$E$2336,4,FALSE())</f>
        <v>Heather</v>
      </c>
      <c r="C380" s="16">
        <f>VLOOKUP($A380,'Medical Examinations'!$A$2:$O$2336,2,FALSE())</f>
        <v>30.6</v>
      </c>
      <c r="D380" s="16">
        <f>VLOOKUP($A380,'Medical Examinations'!$A$2:$O$2336,3,FALSE())</f>
        <v>5.24</v>
      </c>
      <c r="E380" s="1" t="str">
        <f>VLOOKUP($A380,'Medical Examinations'!$A$2:$O$2336,9,FALSE())</f>
        <v>No</v>
      </c>
      <c r="F380" s="1" t="str">
        <f>VLOOKUP($A380,'Medical Examinations'!$A$2:$O$2336,10,FALSE())</f>
        <v>No</v>
      </c>
      <c r="G380" s="1" t="str">
        <f>VLOOKUP($A380,'Medical Examinations'!$A$2:$O$2336,11,FALSE())</f>
        <v>No</v>
      </c>
      <c r="H380" s="1">
        <f>VLOOKUP($A380,'Medical Examinations'!$A$2:$O$2336,13,FALSE())</f>
        <v>0</v>
      </c>
      <c r="I380" s="1" t="str">
        <f>VLOOKUP($A380,'Medical Examinations'!$A$2:$O$2336,12,FALSE())</f>
        <v>Yes</v>
      </c>
      <c r="J380" s="1" t="str">
        <f>VLOOKUP($A380,'Medical Examinations'!$A$2:$O$2336,14,FALSE())</f>
        <v>Obesity</v>
      </c>
      <c r="K380" s="1" t="str">
        <f>VLOOKUP($A380,'Medical Examinations'!$A$2:$O$2336,15,FALSE())</f>
        <v>Normal</v>
      </c>
      <c r="L380" s="17">
        <f>VLOOKUP($A380,'Hospitalisation Details'!$A$2:$P$2344,15,FALSE())</f>
        <v>36496</v>
      </c>
      <c r="M380" s="18">
        <f>VLOOKUP($A380,'Hospitalisation Details'!$A$2:$P$2344,6,FALSE())</f>
        <v>27236.959999999999</v>
      </c>
      <c r="N380" s="1" t="str">
        <f>VLOOKUP($A380,'Hospitalisation Details'!$A$2:$P$2344,12,FALSE())</f>
        <v>tier - 2</v>
      </c>
      <c r="O380" s="1" t="str">
        <f>VLOOKUP($A380,'Hospitalisation Details'!$A$2:$P$2344,13,FALSE())</f>
        <v>tier - 1</v>
      </c>
      <c r="P380" s="1" t="str">
        <f>VLOOKUP($A380,'Hospitalisation Details'!$A$2:$P$2344,14,FALSE())</f>
        <v>R1011</v>
      </c>
      <c r="Q380" s="1">
        <f>VLOOKUP($A380,'Hospitalisation Details'!$A$2:$P$2344,16,FALSE())</f>
        <v>23</v>
      </c>
    </row>
    <row r="381" spans="1:17" x14ac:dyDescent="0.35">
      <c r="A381" s="1" t="str">
        <f>'Customer Names'!A381</f>
        <v>Id380</v>
      </c>
      <c r="B381" s="1" t="str">
        <f>VLOOKUP($A381,'Customer Names'!$A$2:$E$2336,4,FALSE())</f>
        <v>Dante</v>
      </c>
      <c r="C381" s="16">
        <f>VLOOKUP($A381,'Medical Examinations'!$A$2:$O$2336,2,FALSE())</f>
        <v>28.975000000000001</v>
      </c>
      <c r="D381" s="16">
        <f>VLOOKUP($A381,'Medical Examinations'!$A$2:$O$2336,3,FALSE())</f>
        <v>7.63</v>
      </c>
      <c r="E381" s="1" t="str">
        <f>VLOOKUP($A381,'Medical Examinations'!$A$2:$O$2336,9,FALSE())</f>
        <v>No</v>
      </c>
      <c r="F381" s="1" t="str">
        <f>VLOOKUP($A381,'Medical Examinations'!$A$2:$O$2336,10,FALSE())</f>
        <v>No</v>
      </c>
      <c r="G381" s="1" t="str">
        <f>VLOOKUP($A381,'Medical Examinations'!$A$2:$O$2336,11,FALSE())</f>
        <v>No</v>
      </c>
      <c r="H381" s="1">
        <f>VLOOKUP($A381,'Medical Examinations'!$A$2:$O$2336,13,FALSE())</f>
        <v>0</v>
      </c>
      <c r="I381" s="1" t="str">
        <f>VLOOKUP($A381,'Medical Examinations'!$A$2:$O$2336,12,FALSE())</f>
        <v>Yes</v>
      </c>
      <c r="J381" s="1" t="str">
        <f>VLOOKUP($A381,'Medical Examinations'!$A$2:$O$2336,14,FALSE())</f>
        <v>Overweight</v>
      </c>
      <c r="K381" s="1" t="str">
        <f>VLOOKUP($A381,'Medical Examinations'!$A$2:$O$2336,15,FALSE())</f>
        <v>Diabetes</v>
      </c>
      <c r="L381" s="17">
        <f>VLOOKUP($A381,'Hospitalisation Details'!$A$2:$P$2344,15,FALSE())</f>
        <v>24097</v>
      </c>
      <c r="M381" s="18">
        <f>VLOOKUP($A381,'Hospitalisation Details'!$A$2:$P$2344,6,FALSE())</f>
        <v>27218.44</v>
      </c>
      <c r="N381" s="1" t="str">
        <f>VLOOKUP($A381,'Hospitalisation Details'!$A$2:$P$2344,12,FALSE())</f>
        <v>tier - 2</v>
      </c>
      <c r="O381" s="1" t="str">
        <f>VLOOKUP($A381,'Hospitalisation Details'!$A$2:$P$2344,13,FALSE())</f>
        <v>tier - 1</v>
      </c>
      <c r="P381" s="1" t="str">
        <f>VLOOKUP($A381,'Hospitalisation Details'!$A$2:$P$2344,14,FALSE())</f>
        <v>R1017</v>
      </c>
      <c r="Q381" s="1">
        <f>VLOOKUP($A381,'Hospitalisation Details'!$A$2:$P$2344,16,FALSE())</f>
        <v>57</v>
      </c>
    </row>
    <row r="382" spans="1:17" x14ac:dyDescent="0.35">
      <c r="A382" s="1" t="str">
        <f>'Customer Names'!A382</f>
        <v>Id381</v>
      </c>
      <c r="B382" s="1" t="str">
        <f>VLOOKUP($A382,'Customer Names'!$A$2:$E$2336,4,FALSE())</f>
        <v>Sara E.</v>
      </c>
      <c r="C382" s="16">
        <f>VLOOKUP($A382,'Medical Examinations'!$A$2:$O$2336,2,FALSE())</f>
        <v>24.86</v>
      </c>
      <c r="D382" s="16">
        <f>VLOOKUP($A382,'Medical Examinations'!$A$2:$O$2336,3,FALSE())</f>
        <v>8.92</v>
      </c>
      <c r="E382" s="1" t="str">
        <f>VLOOKUP($A382,'Medical Examinations'!$A$2:$O$2336,9,FALSE())</f>
        <v>Yes</v>
      </c>
      <c r="F382" s="1" t="str">
        <f>VLOOKUP($A382,'Medical Examinations'!$A$2:$O$2336,10,FALSE())</f>
        <v>No</v>
      </c>
      <c r="G382" s="1" t="str">
        <f>VLOOKUP($A382,'Medical Examinations'!$A$2:$O$2336,11,FALSE())</f>
        <v>No</v>
      </c>
      <c r="H382" s="1">
        <f>VLOOKUP($A382,'Medical Examinations'!$A$2:$O$2336,13,FALSE())</f>
        <v>2</v>
      </c>
      <c r="I382" s="1" t="str">
        <f>VLOOKUP($A382,'Medical Examinations'!$A$2:$O$2336,12,FALSE())</f>
        <v>No</v>
      </c>
      <c r="J382" s="1" t="str">
        <f>VLOOKUP($A382,'Medical Examinations'!$A$2:$O$2336,14,FALSE())</f>
        <v>Normal Weight</v>
      </c>
      <c r="K382" s="1" t="str">
        <f>VLOOKUP($A382,'Medical Examinations'!$A$2:$O$2336,15,FALSE())</f>
        <v>Diabetes</v>
      </c>
      <c r="L382" s="17">
        <f>VLOOKUP($A382,'Hospitalisation Details'!$A$2:$P$2344,15,FALSE())</f>
        <v>25843</v>
      </c>
      <c r="M382" s="18">
        <f>VLOOKUP($A382,'Hospitalisation Details'!$A$2:$P$2344,6,FALSE())</f>
        <v>27117.99</v>
      </c>
      <c r="N382" s="1" t="str">
        <f>VLOOKUP($A382,'Hospitalisation Details'!$A$2:$P$2344,12,FALSE())</f>
        <v>tier - 2</v>
      </c>
      <c r="O382" s="1" t="str">
        <f>VLOOKUP($A382,'Hospitalisation Details'!$A$2:$P$2344,13,FALSE())</f>
        <v>tier - 2</v>
      </c>
      <c r="P382" s="1" t="str">
        <f>VLOOKUP($A382,'Hospitalisation Details'!$A$2:$P$2344,14,FALSE())</f>
        <v>R1013</v>
      </c>
      <c r="Q382" s="1">
        <f>VLOOKUP($A382,'Hospitalisation Details'!$A$2:$P$2344,16,FALSE())</f>
        <v>52</v>
      </c>
    </row>
    <row r="383" spans="1:17" x14ac:dyDescent="0.35">
      <c r="A383" s="1" t="str">
        <f>'Customer Names'!A383</f>
        <v>Id382</v>
      </c>
      <c r="B383" s="1" t="str">
        <f>VLOOKUP($A383,'Customer Names'!$A$2:$E$2336,4,FALSE())</f>
        <v>Scott</v>
      </c>
      <c r="C383" s="16">
        <f>VLOOKUP($A383,'Medical Examinations'!$A$2:$O$2336,2,FALSE())</f>
        <v>19.54</v>
      </c>
      <c r="D383" s="16">
        <f>VLOOKUP($A383,'Medical Examinations'!$A$2:$O$2336,3,FALSE())</f>
        <v>5.37</v>
      </c>
      <c r="E383" s="1" t="str">
        <f>VLOOKUP($A383,'Medical Examinations'!$A$2:$O$2336,9,FALSE())</f>
        <v>No</v>
      </c>
      <c r="F383" s="1" t="str">
        <f>VLOOKUP($A383,'Medical Examinations'!$A$2:$O$2336,10,FALSE())</f>
        <v>No</v>
      </c>
      <c r="G383" s="1" t="str">
        <f>VLOOKUP($A383,'Medical Examinations'!$A$2:$O$2336,11,FALSE())</f>
        <v>No</v>
      </c>
      <c r="H383" s="1">
        <f>VLOOKUP($A383,'Medical Examinations'!$A$2:$O$2336,13,FALSE())</f>
        <v>0</v>
      </c>
      <c r="I383" s="1" t="str">
        <f>VLOOKUP($A383,'Medical Examinations'!$A$2:$O$2336,12,FALSE())</f>
        <v>Yes</v>
      </c>
      <c r="J383" s="1" t="str">
        <f>VLOOKUP($A383,'Medical Examinations'!$A$2:$O$2336,14,FALSE())</f>
        <v>Normal Weight</v>
      </c>
      <c r="K383" s="1" t="str">
        <f>VLOOKUP($A383,'Medical Examinations'!$A$2:$O$2336,15,FALSE())</f>
        <v>Normal</v>
      </c>
      <c r="L383" s="17">
        <f>VLOOKUP($A383,'Hospitalisation Details'!$A$2:$P$2344,15,FALSE())</f>
        <v>33220</v>
      </c>
      <c r="M383" s="18">
        <f>VLOOKUP($A383,'Hospitalisation Details'!$A$2:$P$2344,6,FALSE())</f>
        <v>27092.38</v>
      </c>
      <c r="N383" s="1" t="str">
        <f>VLOOKUP($A383,'Hospitalisation Details'!$A$2:$P$2344,12,FALSE())</f>
        <v>tier - 2</v>
      </c>
      <c r="O383" s="1" t="str">
        <f>VLOOKUP($A383,'Hospitalisation Details'!$A$2:$P$2344,13,FALSE())</f>
        <v>tier - 3</v>
      </c>
      <c r="P383" s="1" t="str">
        <f>VLOOKUP($A383,'Hospitalisation Details'!$A$2:$P$2344,14,FALSE())</f>
        <v>R1011</v>
      </c>
      <c r="Q383" s="1">
        <f>VLOOKUP($A383,'Hospitalisation Details'!$A$2:$P$2344,16,FALSE())</f>
        <v>32</v>
      </c>
    </row>
    <row r="384" spans="1:17" x14ac:dyDescent="0.35">
      <c r="A384" s="1" t="str">
        <f>'Customer Names'!A384</f>
        <v>Id383</v>
      </c>
      <c r="B384" s="1" t="str">
        <f>VLOOKUP($A384,'Customer Names'!$A$2:$E$2336,4,FALSE())</f>
        <v>Sean</v>
      </c>
      <c r="C384" s="16">
        <f>VLOOKUP($A384,'Medical Examinations'!$A$2:$O$2336,2,FALSE())</f>
        <v>26.74</v>
      </c>
      <c r="D384" s="16">
        <f>VLOOKUP($A384,'Medical Examinations'!$A$2:$O$2336,3,FALSE())</f>
        <v>4.3099999999999996</v>
      </c>
      <c r="E384" s="1" t="str">
        <f>VLOOKUP($A384,'Medical Examinations'!$A$2:$O$2336,9,FALSE())</f>
        <v>No</v>
      </c>
      <c r="F384" s="1" t="str">
        <f>VLOOKUP($A384,'Medical Examinations'!$A$2:$O$2336,10,FALSE())</f>
        <v>No</v>
      </c>
      <c r="G384" s="1" t="str">
        <f>VLOOKUP($A384,'Medical Examinations'!$A$2:$O$2336,11,FALSE())</f>
        <v>No</v>
      </c>
      <c r="H384" s="1">
        <f>VLOOKUP($A384,'Medical Examinations'!$A$2:$O$2336,13,FALSE())</f>
        <v>0</v>
      </c>
      <c r="I384" s="1" t="str">
        <f>VLOOKUP($A384,'Medical Examinations'!$A$2:$O$2336,12,FALSE())</f>
        <v>Yes</v>
      </c>
      <c r="J384" s="1" t="str">
        <f>VLOOKUP($A384,'Medical Examinations'!$A$2:$O$2336,14,FALSE())</f>
        <v>Overweight</v>
      </c>
      <c r="K384" s="1" t="str">
        <f>VLOOKUP($A384,'Medical Examinations'!$A$2:$O$2336,15,FALSE())</f>
        <v>Normal</v>
      </c>
      <c r="L384" s="17">
        <f>VLOOKUP($A384,'Hospitalisation Details'!$A$2:$P$2344,15,FALSE())</f>
        <v>34517</v>
      </c>
      <c r="M384" s="18">
        <f>VLOOKUP($A384,'Hospitalisation Details'!$A$2:$P$2344,6,FALSE())</f>
        <v>27080.639999999999</v>
      </c>
      <c r="N384" s="1" t="str">
        <f>VLOOKUP($A384,'Hospitalisation Details'!$A$2:$P$2344,12,FALSE())</f>
        <v>tier - 2</v>
      </c>
      <c r="O384" s="1" t="str">
        <f>VLOOKUP($A384,'Hospitalisation Details'!$A$2:$P$2344,13,FALSE())</f>
        <v>tier - 2</v>
      </c>
      <c r="P384" s="1" t="str">
        <f>VLOOKUP($A384,'Hospitalisation Details'!$A$2:$P$2344,14,FALSE())</f>
        <v>R1011</v>
      </c>
      <c r="Q384" s="1">
        <f>VLOOKUP($A384,'Hospitalisation Details'!$A$2:$P$2344,16,FALSE())</f>
        <v>28</v>
      </c>
    </row>
    <row r="385" spans="1:17" x14ac:dyDescent="0.35">
      <c r="A385" s="1" t="str">
        <f>'Customer Names'!A385</f>
        <v>Id384</v>
      </c>
      <c r="B385" s="1" t="str">
        <f>VLOOKUP($A385,'Customer Names'!$A$2:$E$2336,4,FALSE())</f>
        <v>Danielle</v>
      </c>
      <c r="C385" s="16">
        <f>VLOOKUP($A385,'Medical Examinations'!$A$2:$O$2336,2,FALSE())</f>
        <v>22.99</v>
      </c>
      <c r="D385" s="16">
        <f>VLOOKUP($A385,'Medical Examinations'!$A$2:$O$2336,3,FALSE())</f>
        <v>10.46</v>
      </c>
      <c r="E385" s="1" t="str">
        <f>VLOOKUP($A385,'Medical Examinations'!$A$2:$O$2336,9,FALSE())</f>
        <v>No</v>
      </c>
      <c r="F385" s="1" t="str">
        <f>VLOOKUP($A385,'Medical Examinations'!$A$2:$O$2336,10,FALSE())</f>
        <v>No</v>
      </c>
      <c r="G385" s="1" t="str">
        <f>VLOOKUP($A385,'Medical Examinations'!$A$2:$O$2336,11,FALSE())</f>
        <v>No</v>
      </c>
      <c r="H385" s="1">
        <f>VLOOKUP($A385,'Medical Examinations'!$A$2:$O$2336,13,FALSE())</f>
        <v>3</v>
      </c>
      <c r="I385" s="1" t="str">
        <f>VLOOKUP($A385,'Medical Examinations'!$A$2:$O$2336,12,FALSE())</f>
        <v>Yes</v>
      </c>
      <c r="J385" s="1" t="str">
        <f>VLOOKUP($A385,'Medical Examinations'!$A$2:$O$2336,14,FALSE())</f>
        <v>Normal Weight</v>
      </c>
      <c r="K385" s="1" t="str">
        <f>VLOOKUP($A385,'Medical Examinations'!$A$2:$O$2336,15,FALSE())</f>
        <v>Diabetes</v>
      </c>
      <c r="L385" s="17">
        <f>VLOOKUP($A385,'Hospitalisation Details'!$A$2:$P$2344,15,FALSE())</f>
        <v>21366</v>
      </c>
      <c r="M385" s="18">
        <f>VLOOKUP($A385,'Hospitalisation Details'!$A$2:$P$2344,6,FALSE())</f>
        <v>27037.91</v>
      </c>
      <c r="N385" s="1" t="str">
        <f>VLOOKUP($A385,'Hospitalisation Details'!$A$2:$P$2344,12,FALSE())</f>
        <v>tier - 2</v>
      </c>
      <c r="O385" s="1" t="str">
        <f>VLOOKUP($A385,'Hospitalisation Details'!$A$2:$P$2344,13,FALSE())</f>
        <v>tier - 2</v>
      </c>
      <c r="P385" s="1" t="str">
        <f>VLOOKUP($A385,'Hospitalisation Details'!$A$2:$P$2344,14,FALSE())</f>
        <v>R1013</v>
      </c>
      <c r="Q385" s="1">
        <f>VLOOKUP($A385,'Hospitalisation Details'!$A$2:$P$2344,16,FALSE())</f>
        <v>64</v>
      </c>
    </row>
    <row r="386" spans="1:17" x14ac:dyDescent="0.35">
      <c r="A386" s="1" t="str">
        <f>'Customer Names'!A386</f>
        <v>Id385</v>
      </c>
      <c r="B386" s="1" t="str">
        <f>VLOOKUP($A386,'Customer Names'!$A$2:$E$2336,4,FALSE())</f>
        <v>Andrew D.</v>
      </c>
      <c r="C386" s="16">
        <f>VLOOKUP($A386,'Medical Examinations'!$A$2:$O$2336,2,FALSE())</f>
        <v>31.46</v>
      </c>
      <c r="D386" s="16">
        <f>VLOOKUP($A386,'Medical Examinations'!$A$2:$O$2336,3,FALSE())</f>
        <v>7.39</v>
      </c>
      <c r="E386" s="1" t="str">
        <f>VLOOKUP($A386,'Medical Examinations'!$A$2:$O$2336,9,FALSE())</f>
        <v>No</v>
      </c>
      <c r="F386" s="1" t="str">
        <f>VLOOKUP($A386,'Medical Examinations'!$A$2:$O$2336,10,FALSE())</f>
        <v>No</v>
      </c>
      <c r="G386" s="1" t="str">
        <f>VLOOKUP($A386,'Medical Examinations'!$A$2:$O$2336,11,FALSE())</f>
        <v>No</v>
      </c>
      <c r="H386" s="1">
        <f>VLOOKUP($A386,'Medical Examinations'!$A$2:$O$2336,13,FALSE())</f>
        <v>0</v>
      </c>
      <c r="I386" s="1" t="str">
        <f>VLOOKUP($A386,'Medical Examinations'!$A$2:$O$2336,12,FALSE())</f>
        <v>No</v>
      </c>
      <c r="J386" s="1" t="str">
        <f>VLOOKUP($A386,'Medical Examinations'!$A$2:$O$2336,14,FALSE())</f>
        <v>Obesity</v>
      </c>
      <c r="K386" s="1" t="str">
        <f>VLOOKUP($A386,'Medical Examinations'!$A$2:$O$2336,15,FALSE())</f>
        <v>Diabetes</v>
      </c>
      <c r="L386" s="17">
        <f>VLOOKUP($A386,'Hospitalisation Details'!$A$2:$P$2344,15,FALSE())</f>
        <v>22106</v>
      </c>
      <c r="M386" s="18">
        <f>VLOOKUP($A386,'Hospitalisation Details'!$A$2:$P$2344,6,FALSE())</f>
        <v>27000.98</v>
      </c>
      <c r="N386" s="1" t="str">
        <f>VLOOKUP($A386,'Hospitalisation Details'!$A$2:$P$2344,12,FALSE())</f>
        <v>tier - 2</v>
      </c>
      <c r="O386" s="1" t="str">
        <f>VLOOKUP($A386,'Hospitalisation Details'!$A$2:$P$2344,13,FALSE())</f>
        <v>tier - 2</v>
      </c>
      <c r="P386" s="1" t="str">
        <f>VLOOKUP($A386,'Hospitalisation Details'!$A$2:$P$2344,14,FALSE())</f>
        <v>R1013</v>
      </c>
      <c r="Q386" s="1">
        <f>VLOOKUP($A386,'Hospitalisation Details'!$A$2:$P$2344,16,FALSE())</f>
        <v>62</v>
      </c>
    </row>
    <row r="387" spans="1:17" x14ac:dyDescent="0.35">
      <c r="A387" s="1" t="str">
        <f>'Customer Names'!A387</f>
        <v>Id386</v>
      </c>
      <c r="B387" s="1" t="str">
        <f>VLOOKUP($A387,'Customer Names'!$A$2:$E$2336,4,FALSE())</f>
        <v>Joel D</v>
      </c>
      <c r="C387" s="16">
        <f>VLOOKUP($A387,'Medical Examinations'!$A$2:$O$2336,2,FALSE())</f>
        <v>30.86</v>
      </c>
      <c r="D387" s="16">
        <f>VLOOKUP($A387,'Medical Examinations'!$A$2:$O$2336,3,FALSE())</f>
        <v>6.18</v>
      </c>
      <c r="E387" s="1" t="str">
        <f>VLOOKUP($A387,'Medical Examinations'!$A$2:$O$2336,9,FALSE())</f>
        <v>No</v>
      </c>
      <c r="F387" s="1" t="str">
        <f>VLOOKUP($A387,'Medical Examinations'!$A$2:$O$2336,10,FALSE())</f>
        <v>Yes</v>
      </c>
      <c r="G387" s="1" t="str">
        <f>VLOOKUP($A387,'Medical Examinations'!$A$2:$O$2336,11,FALSE())</f>
        <v>No</v>
      </c>
      <c r="H387" s="1">
        <f>VLOOKUP($A387,'Medical Examinations'!$A$2:$O$2336,13,FALSE())</f>
        <v>2</v>
      </c>
      <c r="I387" s="1" t="str">
        <f>VLOOKUP($A387,'Medical Examinations'!$A$2:$O$2336,12,FALSE())</f>
        <v>Yes</v>
      </c>
      <c r="J387" s="1" t="str">
        <f>VLOOKUP($A387,'Medical Examinations'!$A$2:$O$2336,14,FALSE())</f>
        <v>Obesity</v>
      </c>
      <c r="K387" s="1" t="str">
        <f>VLOOKUP($A387,'Medical Examinations'!$A$2:$O$2336,15,FALSE())</f>
        <v>Prediabetes</v>
      </c>
      <c r="L387" s="17">
        <f>VLOOKUP($A387,'Hospitalisation Details'!$A$2:$P$2344,15,FALSE())</f>
        <v>36839</v>
      </c>
      <c r="M387" s="18">
        <f>VLOOKUP($A387,'Hospitalisation Details'!$A$2:$P$2344,6,FALSE())</f>
        <v>26936.98</v>
      </c>
      <c r="N387" s="1" t="str">
        <f>VLOOKUP($A387,'Hospitalisation Details'!$A$2:$P$2344,12,FALSE())</f>
        <v>tier - 2</v>
      </c>
      <c r="O387" s="1" t="str">
        <f>VLOOKUP($A387,'Hospitalisation Details'!$A$2:$P$2344,13,FALSE())</f>
        <v>tier - 3</v>
      </c>
      <c r="P387" s="1" t="str">
        <f>VLOOKUP($A387,'Hospitalisation Details'!$A$2:$P$2344,14,FALSE())</f>
        <v>R1011</v>
      </c>
      <c r="Q387" s="1">
        <f>VLOOKUP($A387,'Hospitalisation Details'!$A$2:$P$2344,16,FALSE())</f>
        <v>22</v>
      </c>
    </row>
    <row r="388" spans="1:17" x14ac:dyDescent="0.35">
      <c r="A388" s="1" t="str">
        <f>'Customer Names'!A388</f>
        <v>Id387</v>
      </c>
      <c r="B388" s="1" t="str">
        <f>VLOOKUP($A388,'Customer Names'!$A$2:$E$2336,4,FALSE())</f>
        <v>Michelle</v>
      </c>
      <c r="C388" s="16">
        <f>VLOOKUP($A388,'Medical Examinations'!$A$2:$O$2336,2,FALSE())</f>
        <v>31.96</v>
      </c>
      <c r="D388" s="16">
        <f>VLOOKUP($A388,'Medical Examinations'!$A$2:$O$2336,3,FALSE())</f>
        <v>8.86</v>
      </c>
      <c r="E388" s="1" t="str">
        <f>VLOOKUP($A388,'Medical Examinations'!$A$2:$O$2336,9,FALSE())</f>
        <v>No</v>
      </c>
      <c r="F388" s="1" t="str">
        <f>VLOOKUP($A388,'Medical Examinations'!$A$2:$O$2336,10,FALSE())</f>
        <v>No</v>
      </c>
      <c r="G388" s="1" t="str">
        <f>VLOOKUP($A388,'Medical Examinations'!$A$2:$O$2336,11,FALSE())</f>
        <v>No</v>
      </c>
      <c r="H388" s="1">
        <f>VLOOKUP($A388,'Medical Examinations'!$A$2:$O$2336,13,FALSE())</f>
        <v>0</v>
      </c>
      <c r="I388" s="1" t="str">
        <f>VLOOKUP($A388,'Medical Examinations'!$A$2:$O$2336,12,FALSE())</f>
        <v>Yes</v>
      </c>
      <c r="J388" s="1" t="str">
        <f>VLOOKUP($A388,'Medical Examinations'!$A$2:$O$2336,14,FALSE())</f>
        <v>Obesity</v>
      </c>
      <c r="K388" s="1" t="str">
        <f>VLOOKUP($A388,'Medical Examinations'!$A$2:$O$2336,15,FALSE())</f>
        <v>Diabetes</v>
      </c>
      <c r="L388" s="17">
        <f>VLOOKUP($A388,'Hospitalisation Details'!$A$2:$P$2344,15,FALSE())</f>
        <v>37424</v>
      </c>
      <c r="M388" s="18">
        <f>VLOOKUP($A388,'Hospitalisation Details'!$A$2:$P$2344,6,FALSE())</f>
        <v>26927.69</v>
      </c>
      <c r="N388" s="1" t="str">
        <f>VLOOKUP($A388,'Hospitalisation Details'!$A$2:$P$2344,12,FALSE())</f>
        <v>tier - 2</v>
      </c>
      <c r="O388" s="1" t="str">
        <f>VLOOKUP($A388,'Hospitalisation Details'!$A$2:$P$2344,13,FALSE())</f>
        <v>tier - 2</v>
      </c>
      <c r="P388" s="1" t="str">
        <f>VLOOKUP($A388,'Hospitalisation Details'!$A$2:$P$2344,14,FALSE())</f>
        <v>R1011</v>
      </c>
      <c r="Q388" s="1">
        <f>VLOOKUP($A388,'Hospitalisation Details'!$A$2:$P$2344,16,FALSE())</f>
        <v>20</v>
      </c>
    </row>
    <row r="389" spans="1:17" x14ac:dyDescent="0.35">
      <c r="A389" s="1" t="str">
        <f>'Customer Names'!A389</f>
        <v>Id388</v>
      </c>
      <c r="B389" s="1" t="str">
        <f>VLOOKUP($A389,'Customer Names'!$A$2:$E$2336,4,FALSE())</f>
        <v>Michael J.</v>
      </c>
      <c r="C389" s="16">
        <f>VLOOKUP($A389,'Medical Examinations'!$A$2:$O$2336,2,FALSE())</f>
        <v>23.76</v>
      </c>
      <c r="D389" s="16">
        <f>VLOOKUP($A389,'Medical Examinations'!$A$2:$O$2336,3,FALSE())</f>
        <v>10.96</v>
      </c>
      <c r="E389" s="1" t="str">
        <f>VLOOKUP($A389,'Medical Examinations'!$A$2:$O$2336,9,FALSE())</f>
        <v>No</v>
      </c>
      <c r="F389" s="1" t="str">
        <f>VLOOKUP($A389,'Medical Examinations'!$A$2:$O$2336,10,FALSE())</f>
        <v>No</v>
      </c>
      <c r="G389" s="1" t="str">
        <f>VLOOKUP($A389,'Medical Examinations'!$A$2:$O$2336,11,FALSE())</f>
        <v>No</v>
      </c>
      <c r="H389" s="1">
        <f>VLOOKUP($A389,'Medical Examinations'!$A$2:$O$2336,13,FALSE())</f>
        <v>3</v>
      </c>
      <c r="I389" s="1" t="str">
        <f>VLOOKUP($A389,'Medical Examinations'!$A$2:$O$2336,12,FALSE())</f>
        <v>Yes</v>
      </c>
      <c r="J389" s="1" t="str">
        <f>VLOOKUP($A389,'Medical Examinations'!$A$2:$O$2336,14,FALSE())</f>
        <v>Normal Weight</v>
      </c>
      <c r="K389" s="1" t="str">
        <f>VLOOKUP($A389,'Medical Examinations'!$A$2:$O$2336,15,FALSE())</f>
        <v>Diabetes</v>
      </c>
      <c r="L389" s="17">
        <f>VLOOKUP($A389,'Hospitalisation Details'!$A$2:$P$2344,15,FALSE())</f>
        <v>21544</v>
      </c>
      <c r="M389" s="18">
        <f>VLOOKUP($A389,'Hospitalisation Details'!$A$2:$P$2344,6,FALSE())</f>
        <v>26926.51</v>
      </c>
      <c r="N389" s="1" t="str">
        <f>VLOOKUP($A389,'Hospitalisation Details'!$A$2:$P$2344,12,FALSE())</f>
        <v>tier - 2</v>
      </c>
      <c r="O389" s="1" t="str">
        <f>VLOOKUP($A389,'Hospitalisation Details'!$A$2:$P$2344,13,FALSE())</f>
        <v>tier - 1</v>
      </c>
      <c r="P389" s="1" t="str">
        <f>VLOOKUP($A389,'Hospitalisation Details'!$A$2:$P$2344,14,FALSE())</f>
        <v>R1013</v>
      </c>
      <c r="Q389" s="1">
        <f>VLOOKUP($A389,'Hospitalisation Details'!$A$2:$P$2344,16,FALSE())</f>
        <v>64</v>
      </c>
    </row>
    <row r="390" spans="1:17" x14ac:dyDescent="0.35">
      <c r="A390" s="1" t="str">
        <f>'Customer Names'!A390</f>
        <v>Id389</v>
      </c>
      <c r="B390" s="1" t="str">
        <f>VLOOKUP($A390,'Customer Names'!$A$2:$E$2336,4,FALSE())</f>
        <v>Nikki</v>
      </c>
      <c r="C390" s="16">
        <f>VLOOKUP($A390,'Medical Examinations'!$A$2:$O$2336,2,FALSE())</f>
        <v>19.38</v>
      </c>
      <c r="D390" s="16">
        <f>VLOOKUP($A390,'Medical Examinations'!$A$2:$O$2336,3,FALSE())</f>
        <v>6.28</v>
      </c>
      <c r="E390" s="1" t="str">
        <f>VLOOKUP($A390,'Medical Examinations'!$A$2:$O$2336,9,FALSE())</f>
        <v>No</v>
      </c>
      <c r="F390" s="1" t="str">
        <f>VLOOKUP($A390,'Medical Examinations'!$A$2:$O$2336,10,FALSE())</f>
        <v>No</v>
      </c>
      <c r="G390" s="1" t="str">
        <f>VLOOKUP($A390,'Medical Examinations'!$A$2:$O$2336,11,FALSE())</f>
        <v>No</v>
      </c>
      <c r="H390" s="1">
        <f>VLOOKUP($A390,'Medical Examinations'!$A$2:$O$2336,13,FALSE())</f>
        <v>0</v>
      </c>
      <c r="I390" s="1" t="str">
        <f>VLOOKUP($A390,'Medical Examinations'!$A$2:$O$2336,12,FALSE())</f>
        <v>Yes</v>
      </c>
      <c r="J390" s="1" t="str">
        <f>VLOOKUP($A390,'Medical Examinations'!$A$2:$O$2336,14,FALSE())</f>
        <v>Normal Weight</v>
      </c>
      <c r="K390" s="1" t="str">
        <f>VLOOKUP($A390,'Medical Examinations'!$A$2:$O$2336,15,FALSE())</f>
        <v>Prediabetes</v>
      </c>
      <c r="L390" s="17">
        <f>VLOOKUP($A390,'Hospitalisation Details'!$A$2:$P$2344,15,FALSE())</f>
        <v>33472</v>
      </c>
      <c r="M390" s="18">
        <f>VLOOKUP($A390,'Hospitalisation Details'!$A$2:$P$2344,6,FALSE())</f>
        <v>26912.560000000001</v>
      </c>
      <c r="N390" s="1" t="str">
        <f>VLOOKUP($A390,'Hospitalisation Details'!$A$2:$P$2344,12,FALSE())</f>
        <v>tier - 2</v>
      </c>
      <c r="O390" s="1" t="str">
        <f>VLOOKUP($A390,'Hospitalisation Details'!$A$2:$P$2344,13,FALSE())</f>
        <v>tier - 2</v>
      </c>
      <c r="P390" s="1" t="str">
        <f>VLOOKUP($A390,'Hospitalisation Details'!$A$2:$P$2344,14,FALSE())</f>
        <v>R1011</v>
      </c>
      <c r="Q390" s="1">
        <f>VLOOKUP($A390,'Hospitalisation Details'!$A$2:$P$2344,16,FALSE())</f>
        <v>31</v>
      </c>
    </row>
    <row r="391" spans="1:17" x14ac:dyDescent="0.35">
      <c r="A391" s="1" t="str">
        <f>'Customer Names'!A391</f>
        <v>Id390</v>
      </c>
      <c r="B391" s="1" t="str">
        <f>VLOOKUP($A391,'Customer Names'!$A$2:$E$2336,4,FALSE())</f>
        <v>Summer B.</v>
      </c>
      <c r="C391" s="16">
        <f>VLOOKUP($A391,'Medical Examinations'!$A$2:$O$2336,2,FALSE())</f>
        <v>16.21</v>
      </c>
      <c r="D391" s="16">
        <f>VLOOKUP($A391,'Medical Examinations'!$A$2:$O$2336,3,FALSE())</f>
        <v>6.29</v>
      </c>
      <c r="E391" s="1" t="str">
        <f>VLOOKUP($A391,'Medical Examinations'!$A$2:$O$2336,9,FALSE())</f>
        <v>Yes</v>
      </c>
      <c r="F391" s="1" t="str">
        <f>VLOOKUP($A391,'Medical Examinations'!$A$2:$O$2336,10,FALSE())</f>
        <v>No</v>
      </c>
      <c r="G391" s="1" t="str">
        <f>VLOOKUP($A391,'Medical Examinations'!$A$2:$O$2336,11,FALSE())</f>
        <v>No</v>
      </c>
      <c r="H391" s="1">
        <f>VLOOKUP($A391,'Medical Examinations'!$A$2:$O$2336,13,FALSE())</f>
        <v>1</v>
      </c>
      <c r="I391" s="1" t="str">
        <f>VLOOKUP($A391,'Medical Examinations'!$A$2:$O$2336,12,FALSE())</f>
        <v>Yes</v>
      </c>
      <c r="J391" s="1" t="str">
        <f>VLOOKUP($A391,'Medical Examinations'!$A$2:$O$2336,14,FALSE())</f>
        <v>Underweight</v>
      </c>
      <c r="K391" s="1" t="str">
        <f>VLOOKUP($A391,'Medical Examinations'!$A$2:$O$2336,15,FALSE())</f>
        <v>Prediabetes</v>
      </c>
      <c r="L391" s="17">
        <f>VLOOKUP($A391,'Hospitalisation Details'!$A$2:$P$2344,15,FALSE())</f>
        <v>32346</v>
      </c>
      <c r="M391" s="18">
        <f>VLOOKUP($A391,'Hospitalisation Details'!$A$2:$P$2344,6,FALSE())</f>
        <v>26607.89</v>
      </c>
      <c r="N391" s="1" t="str">
        <f>VLOOKUP($A391,'Hospitalisation Details'!$A$2:$P$2344,12,FALSE())</f>
        <v>tier - 2</v>
      </c>
      <c r="O391" s="1" t="str">
        <f>VLOOKUP($A391,'Hospitalisation Details'!$A$2:$P$2344,13,FALSE())</f>
        <v>tier - 1</v>
      </c>
      <c r="P391" s="1" t="str">
        <f>VLOOKUP($A391,'Hospitalisation Details'!$A$2:$P$2344,14,FALSE())</f>
        <v>R1011</v>
      </c>
      <c r="Q391" s="1">
        <f>VLOOKUP($A391,'Hospitalisation Details'!$A$2:$P$2344,16,FALSE())</f>
        <v>34</v>
      </c>
    </row>
    <row r="392" spans="1:17" x14ac:dyDescent="0.35">
      <c r="A392" s="1" t="str">
        <f>'Customer Names'!A392</f>
        <v>Id391</v>
      </c>
      <c r="B392" s="1" t="str">
        <f>VLOOKUP($A392,'Customer Names'!$A$2:$E$2336,4,FALSE())</f>
        <v>Edward</v>
      </c>
      <c r="C392" s="16">
        <f>VLOOKUP($A392,'Medical Examinations'!$A$2:$O$2336,2,FALSE())</f>
        <v>32.54</v>
      </c>
      <c r="D392" s="16">
        <f>VLOOKUP($A392,'Medical Examinations'!$A$2:$O$2336,3,FALSE())</f>
        <v>4.0199999999999996</v>
      </c>
      <c r="E392" s="1" t="str">
        <f>VLOOKUP($A392,'Medical Examinations'!$A$2:$O$2336,9,FALSE())</f>
        <v>No</v>
      </c>
      <c r="F392" s="1" t="str">
        <f>VLOOKUP($A392,'Medical Examinations'!$A$2:$O$2336,10,FALSE())</f>
        <v>Yes</v>
      </c>
      <c r="G392" s="1" t="str">
        <f>VLOOKUP($A392,'Medical Examinations'!$A$2:$O$2336,11,FALSE())</f>
        <v>No</v>
      </c>
      <c r="H392" s="1">
        <f>VLOOKUP($A392,'Medical Examinations'!$A$2:$O$2336,13,FALSE())</f>
        <v>1</v>
      </c>
      <c r="I392" s="1" t="str">
        <f>VLOOKUP($A392,'Medical Examinations'!$A$2:$O$2336,12,FALSE())</f>
        <v>Yes</v>
      </c>
      <c r="J392" s="1" t="str">
        <f>VLOOKUP($A392,'Medical Examinations'!$A$2:$O$2336,14,FALSE())</f>
        <v>Obesity</v>
      </c>
      <c r="K392" s="1" t="str">
        <f>VLOOKUP($A392,'Medical Examinations'!$A$2:$O$2336,15,FALSE())</f>
        <v>Normal</v>
      </c>
      <c r="L392" s="17">
        <f>VLOOKUP($A392,'Hospitalisation Details'!$A$2:$P$2344,15,FALSE())</f>
        <v>38235</v>
      </c>
      <c r="M392" s="18">
        <f>VLOOKUP($A392,'Hospitalisation Details'!$A$2:$P$2344,6,FALSE())</f>
        <v>26479.4</v>
      </c>
      <c r="N392" s="1" t="str">
        <f>VLOOKUP($A392,'Hospitalisation Details'!$A$2:$P$2344,12,FALSE())</f>
        <v>tier - 2</v>
      </c>
      <c r="O392" s="1" t="str">
        <f>VLOOKUP($A392,'Hospitalisation Details'!$A$2:$P$2344,13,FALSE())</f>
        <v>tier - 2</v>
      </c>
      <c r="P392" s="1" t="str">
        <f>VLOOKUP($A392,'Hospitalisation Details'!$A$2:$P$2344,14,FALSE())</f>
        <v>R1011</v>
      </c>
      <c r="Q392" s="1">
        <f>VLOOKUP($A392,'Hospitalisation Details'!$A$2:$P$2344,16,FALSE())</f>
        <v>18</v>
      </c>
    </row>
    <row r="393" spans="1:17" x14ac:dyDescent="0.35">
      <c r="A393" s="1" t="str">
        <f>'Customer Names'!A393</f>
        <v>Id392</v>
      </c>
      <c r="B393" s="1" t="str">
        <f>VLOOKUP($A393,'Customer Names'!$A$2:$E$2336,4,FALSE())</f>
        <v>Ryan</v>
      </c>
      <c r="C393" s="16">
        <f>VLOOKUP($A393,'Medical Examinations'!$A$2:$O$2336,2,FALSE())</f>
        <v>36.765000000000001</v>
      </c>
      <c r="D393" s="16">
        <f>VLOOKUP($A393,'Medical Examinations'!$A$2:$O$2336,3,FALSE())</f>
        <v>11.95</v>
      </c>
      <c r="E393" s="1" t="str">
        <f>VLOOKUP($A393,'Medical Examinations'!$A$2:$O$2336,9,FALSE())</f>
        <v>Yes</v>
      </c>
      <c r="F393" s="1" t="str">
        <f>VLOOKUP($A393,'Medical Examinations'!$A$2:$O$2336,10,FALSE())</f>
        <v>No</v>
      </c>
      <c r="G393" s="1" t="str">
        <f>VLOOKUP($A393,'Medical Examinations'!$A$2:$O$2336,11,FALSE())</f>
        <v>No</v>
      </c>
      <c r="H393" s="1">
        <f>VLOOKUP($A393,'Medical Examinations'!$A$2:$O$2336,13,FALSE())</f>
        <v>2</v>
      </c>
      <c r="I393" s="1" t="str">
        <f>VLOOKUP($A393,'Medical Examinations'!$A$2:$O$2336,12,FALSE())</f>
        <v>No</v>
      </c>
      <c r="J393" s="1" t="str">
        <f>VLOOKUP($A393,'Medical Examinations'!$A$2:$O$2336,14,FALSE())</f>
        <v>Obesity</v>
      </c>
      <c r="K393" s="1" t="str">
        <f>VLOOKUP($A393,'Medical Examinations'!$A$2:$O$2336,15,FALSE())</f>
        <v>Diabetes</v>
      </c>
      <c r="L393" s="17">
        <f>VLOOKUP($A393,'Hospitalisation Details'!$A$2:$P$2344,15,FALSE())</f>
        <v>25807</v>
      </c>
      <c r="M393" s="18">
        <f>VLOOKUP($A393,'Hospitalisation Details'!$A$2:$P$2344,6,FALSE())</f>
        <v>26467.1</v>
      </c>
      <c r="N393" s="1" t="str">
        <f>VLOOKUP($A393,'Hospitalisation Details'!$A$2:$P$2344,12,FALSE())</f>
        <v>tier - 2</v>
      </c>
      <c r="O393" s="1" t="str">
        <f>VLOOKUP($A393,'Hospitalisation Details'!$A$2:$P$2344,13,FALSE())</f>
        <v>tier - 3</v>
      </c>
      <c r="P393" s="1" t="str">
        <f>VLOOKUP($A393,'Hospitalisation Details'!$A$2:$P$2344,14,FALSE())</f>
        <v>R1012</v>
      </c>
      <c r="Q393" s="1">
        <f>VLOOKUP($A393,'Hospitalisation Details'!$A$2:$P$2344,16,FALSE())</f>
        <v>52</v>
      </c>
    </row>
    <row r="394" spans="1:17" x14ac:dyDescent="0.35">
      <c r="A394" s="1" t="str">
        <f>'Customer Names'!A394</f>
        <v>Id393</v>
      </c>
      <c r="B394" s="1" t="str">
        <f>VLOOKUP($A394,'Customer Names'!$A$2:$E$2336,4,FALSE())</f>
        <v>Kacee</v>
      </c>
      <c r="C394" s="16">
        <f>VLOOKUP($A394,'Medical Examinations'!$A$2:$O$2336,2,FALSE())</f>
        <v>35.909999999999997</v>
      </c>
      <c r="D394" s="16">
        <f>VLOOKUP($A394,'Medical Examinations'!$A$2:$O$2336,3,FALSE())</f>
        <v>8.7100000000000009</v>
      </c>
      <c r="E394" s="1" t="str">
        <f>VLOOKUP($A394,'Medical Examinations'!$A$2:$O$2336,9,FALSE())</f>
        <v>No</v>
      </c>
      <c r="F394" s="1" t="str">
        <f>VLOOKUP($A394,'Medical Examinations'!$A$2:$O$2336,10,FALSE())</f>
        <v>No</v>
      </c>
      <c r="G394" s="1" t="str">
        <f>VLOOKUP($A394,'Medical Examinations'!$A$2:$O$2336,11,FALSE())</f>
        <v>No</v>
      </c>
      <c r="H394" s="1">
        <f>VLOOKUP($A394,'Medical Examinations'!$A$2:$O$2336,13,FALSE())</f>
        <v>0</v>
      </c>
      <c r="I394" s="1" t="str">
        <f>VLOOKUP($A394,'Medical Examinations'!$A$2:$O$2336,12,FALSE())</f>
        <v>No</v>
      </c>
      <c r="J394" s="1" t="str">
        <f>VLOOKUP($A394,'Medical Examinations'!$A$2:$O$2336,14,FALSE())</f>
        <v>Obesity</v>
      </c>
      <c r="K394" s="1" t="str">
        <f>VLOOKUP($A394,'Medical Examinations'!$A$2:$O$2336,15,FALSE())</f>
        <v>Diabetes</v>
      </c>
      <c r="L394" s="17">
        <f>VLOOKUP($A394,'Hospitalisation Details'!$A$2:$P$2344,15,FALSE())</f>
        <v>27293</v>
      </c>
      <c r="M394" s="18">
        <f>VLOOKUP($A394,'Hospitalisation Details'!$A$2:$P$2344,6,FALSE())</f>
        <v>26392.26</v>
      </c>
      <c r="N394" s="1" t="str">
        <f>VLOOKUP($A394,'Hospitalisation Details'!$A$2:$P$2344,12,FALSE())</f>
        <v>tier - 2</v>
      </c>
      <c r="O394" s="1" t="str">
        <f>VLOOKUP($A394,'Hospitalisation Details'!$A$2:$P$2344,13,FALSE())</f>
        <v>tier - 2</v>
      </c>
      <c r="P394" s="1" t="str">
        <f>VLOOKUP($A394,'Hospitalisation Details'!$A$2:$P$2344,14,FALSE())</f>
        <v>R1024</v>
      </c>
      <c r="Q394" s="1">
        <f>VLOOKUP($A394,'Hospitalisation Details'!$A$2:$P$2344,16,FALSE())</f>
        <v>48</v>
      </c>
    </row>
    <row r="395" spans="1:17" x14ac:dyDescent="0.35">
      <c r="A395" s="1" t="str">
        <f>'Customer Names'!A395</f>
        <v>Id394</v>
      </c>
      <c r="B395" s="1" t="str">
        <f>VLOOKUP($A395,'Customer Names'!$A$2:$E$2336,4,FALSE())</f>
        <v>Dave</v>
      </c>
      <c r="C395" s="16">
        <f>VLOOKUP($A395,'Medical Examinations'!$A$2:$O$2336,2,FALSE())</f>
        <v>32.06</v>
      </c>
      <c r="D395" s="16">
        <f>VLOOKUP($A395,'Medical Examinations'!$A$2:$O$2336,3,FALSE())</f>
        <v>4.67</v>
      </c>
      <c r="E395" s="1" t="str">
        <f>VLOOKUP($A395,'Medical Examinations'!$A$2:$O$2336,9,FALSE())</f>
        <v>No</v>
      </c>
      <c r="F395" s="1" t="str">
        <f>VLOOKUP($A395,'Medical Examinations'!$A$2:$O$2336,10,FALSE())</f>
        <v>Yes</v>
      </c>
      <c r="G395" s="1" t="str">
        <f>VLOOKUP($A395,'Medical Examinations'!$A$2:$O$2336,11,FALSE())</f>
        <v>No</v>
      </c>
      <c r="H395" s="1">
        <f>VLOOKUP($A395,'Medical Examinations'!$A$2:$O$2336,13,FALSE())</f>
        <v>1</v>
      </c>
      <c r="I395" s="1" t="str">
        <f>VLOOKUP($A395,'Medical Examinations'!$A$2:$O$2336,12,FALSE())</f>
        <v>Yes</v>
      </c>
      <c r="J395" s="1" t="str">
        <f>VLOOKUP($A395,'Medical Examinations'!$A$2:$O$2336,14,FALSE())</f>
        <v>Obesity</v>
      </c>
      <c r="K395" s="1" t="str">
        <f>VLOOKUP($A395,'Medical Examinations'!$A$2:$O$2336,15,FALSE())</f>
        <v>Normal</v>
      </c>
      <c r="L395" s="17">
        <f>VLOOKUP($A395,'Hospitalisation Details'!$A$2:$P$2344,15,FALSE())</f>
        <v>38326</v>
      </c>
      <c r="M395" s="18">
        <f>VLOOKUP($A395,'Hospitalisation Details'!$A$2:$P$2344,6,FALSE())</f>
        <v>26316.59</v>
      </c>
      <c r="N395" s="1" t="str">
        <f>VLOOKUP($A395,'Hospitalisation Details'!$A$2:$P$2344,12,FALSE())</f>
        <v>tier - 2</v>
      </c>
      <c r="O395" s="1" t="str">
        <f>VLOOKUP($A395,'Hospitalisation Details'!$A$2:$P$2344,13,FALSE())</f>
        <v>tier - 3</v>
      </c>
      <c r="P395" s="1" t="str">
        <f>VLOOKUP($A395,'Hospitalisation Details'!$A$2:$P$2344,14,FALSE())</f>
        <v>R1011</v>
      </c>
      <c r="Q395" s="1">
        <f>VLOOKUP($A395,'Hospitalisation Details'!$A$2:$P$2344,16,FALSE())</f>
        <v>18</v>
      </c>
    </row>
    <row r="396" spans="1:17" x14ac:dyDescent="0.35">
      <c r="A396" s="1" t="str">
        <f>'Customer Names'!A396</f>
        <v>Id395</v>
      </c>
      <c r="B396" s="1" t="str">
        <f>VLOOKUP($A396,'Customer Names'!$A$2:$E$2336,4,FALSE())</f>
        <v>Maryanna</v>
      </c>
      <c r="C396" s="16">
        <f>VLOOKUP($A396,'Medical Examinations'!$A$2:$O$2336,2,FALSE())</f>
        <v>24.1</v>
      </c>
      <c r="D396" s="16">
        <f>VLOOKUP($A396,'Medical Examinations'!$A$2:$O$2336,3,FALSE())</f>
        <v>11.14</v>
      </c>
      <c r="E396" s="1" t="str">
        <f>VLOOKUP($A396,'Medical Examinations'!$A$2:$O$2336,9,FALSE())</f>
        <v>Yes</v>
      </c>
      <c r="F396" s="1" t="str">
        <f>VLOOKUP($A396,'Medical Examinations'!$A$2:$O$2336,10,FALSE())</f>
        <v>No</v>
      </c>
      <c r="G396" s="1" t="str">
        <f>VLOOKUP($A396,'Medical Examinations'!$A$2:$O$2336,11,FALSE())</f>
        <v>No</v>
      </c>
      <c r="H396" s="1">
        <f>VLOOKUP($A396,'Medical Examinations'!$A$2:$O$2336,13,FALSE())</f>
        <v>1</v>
      </c>
      <c r="I396" s="1" t="str">
        <f>VLOOKUP($A396,'Medical Examinations'!$A$2:$O$2336,12,FALSE())</f>
        <v>No</v>
      </c>
      <c r="J396" s="1" t="str">
        <f>VLOOKUP($A396,'Medical Examinations'!$A$2:$O$2336,14,FALSE())</f>
        <v>Normal Weight</v>
      </c>
      <c r="K396" s="1" t="str">
        <f>VLOOKUP($A396,'Medical Examinations'!$A$2:$O$2336,15,FALSE())</f>
        <v>Diabetes</v>
      </c>
      <c r="L396" s="17">
        <f>VLOOKUP($A396,'Hospitalisation Details'!$A$2:$P$2344,15,FALSE())</f>
        <v>27549</v>
      </c>
      <c r="M396" s="18">
        <f>VLOOKUP($A396,'Hospitalisation Details'!$A$2:$P$2344,6,FALSE())</f>
        <v>26236.58</v>
      </c>
      <c r="N396" s="1" t="str">
        <f>VLOOKUP($A396,'Hospitalisation Details'!$A$2:$P$2344,12,FALSE())</f>
        <v>tier - 2</v>
      </c>
      <c r="O396" s="1" t="str">
        <f>VLOOKUP($A396,'Hospitalisation Details'!$A$2:$P$2344,13,FALSE())</f>
        <v>tier - 1</v>
      </c>
      <c r="P396" s="1" t="str">
        <f>VLOOKUP($A396,'Hospitalisation Details'!$A$2:$P$2344,14,FALSE())</f>
        <v>R1011</v>
      </c>
      <c r="Q396" s="1">
        <f>VLOOKUP($A396,'Hospitalisation Details'!$A$2:$P$2344,16,FALSE())</f>
        <v>48</v>
      </c>
    </row>
    <row r="397" spans="1:17" x14ac:dyDescent="0.35">
      <c r="A397" s="1" t="str">
        <f>'Customer Names'!A397</f>
        <v>Id396</v>
      </c>
      <c r="B397" s="1" t="str">
        <f>VLOOKUP($A397,'Customer Names'!$A$2:$E$2336,4,FALSE())</f>
        <v>Jessica H.</v>
      </c>
      <c r="C397" s="16">
        <f>VLOOKUP($A397,'Medical Examinations'!$A$2:$O$2336,2,FALSE())</f>
        <v>27.1</v>
      </c>
      <c r="D397" s="16">
        <f>VLOOKUP($A397,'Medical Examinations'!$A$2:$O$2336,3,FALSE())</f>
        <v>9.0500000000000007</v>
      </c>
      <c r="E397" s="1" t="str">
        <f>VLOOKUP($A397,'Medical Examinations'!$A$2:$O$2336,9,FALSE())</f>
        <v>No</v>
      </c>
      <c r="F397" s="1" t="str">
        <f>VLOOKUP($A397,'Medical Examinations'!$A$2:$O$2336,10,FALSE())</f>
        <v>No</v>
      </c>
      <c r="G397" s="1" t="str">
        <f>VLOOKUP($A397,'Medical Examinations'!$A$2:$O$2336,11,FALSE())</f>
        <v>No</v>
      </c>
      <c r="H397" s="1">
        <f>VLOOKUP($A397,'Medical Examinations'!$A$2:$O$2336,13,FALSE())</f>
        <v>2</v>
      </c>
      <c r="I397" s="1" t="str">
        <f>VLOOKUP($A397,'Medical Examinations'!$A$2:$O$2336,12,FALSE())</f>
        <v>No</v>
      </c>
      <c r="J397" s="1" t="str">
        <f>VLOOKUP($A397,'Medical Examinations'!$A$2:$O$2336,14,FALSE())</f>
        <v>Overweight</v>
      </c>
      <c r="K397" s="1" t="str">
        <f>VLOOKUP($A397,'Medical Examinations'!$A$2:$O$2336,15,FALSE())</f>
        <v>Diabetes</v>
      </c>
      <c r="L397" s="17">
        <f>VLOOKUP($A397,'Hospitalisation Details'!$A$2:$P$2344,15,FALSE())</f>
        <v>26852</v>
      </c>
      <c r="M397" s="18">
        <f>VLOOKUP($A397,'Hospitalisation Details'!$A$2:$P$2344,6,FALSE())</f>
        <v>26140.36</v>
      </c>
      <c r="N397" s="1" t="str">
        <f>VLOOKUP($A397,'Hospitalisation Details'!$A$2:$P$2344,12,FALSE())</f>
        <v>tier - 2</v>
      </c>
      <c r="O397" s="1" t="str">
        <f>VLOOKUP($A397,'Hospitalisation Details'!$A$2:$P$2344,13,FALSE())</f>
        <v>tier - 3</v>
      </c>
      <c r="P397" s="1" t="str">
        <f>VLOOKUP($A397,'Hospitalisation Details'!$A$2:$P$2344,14,FALSE())</f>
        <v>R1011</v>
      </c>
      <c r="Q397" s="1">
        <f>VLOOKUP($A397,'Hospitalisation Details'!$A$2:$P$2344,16,FALSE())</f>
        <v>49</v>
      </c>
    </row>
    <row r="398" spans="1:17" x14ac:dyDescent="0.35">
      <c r="A398" s="1" t="str">
        <f>'Customer Names'!A398</f>
        <v>Id397</v>
      </c>
      <c r="B398" s="1" t="str">
        <f>VLOOKUP($A398,'Customer Names'!$A$2:$E$2336,4,FALSE())</f>
        <v>Deanna</v>
      </c>
      <c r="C398" s="16">
        <f>VLOOKUP($A398,'Medical Examinations'!$A$2:$O$2336,2,FALSE())</f>
        <v>24.42</v>
      </c>
      <c r="D398" s="16">
        <f>VLOOKUP($A398,'Medical Examinations'!$A$2:$O$2336,3,FALSE())</f>
        <v>11.31</v>
      </c>
      <c r="E398" s="1" t="str">
        <f>VLOOKUP($A398,'Medical Examinations'!$A$2:$O$2336,9,FALSE())</f>
        <v>No</v>
      </c>
      <c r="F398" s="1" t="str">
        <f>VLOOKUP($A398,'Medical Examinations'!$A$2:$O$2336,10,FALSE())</f>
        <v>No</v>
      </c>
      <c r="G398" s="1" t="str">
        <f>VLOOKUP($A398,'Medical Examinations'!$A$2:$O$2336,11,FALSE())</f>
        <v>No</v>
      </c>
      <c r="H398" s="1">
        <f>VLOOKUP($A398,'Medical Examinations'!$A$2:$O$2336,13,FALSE())</f>
        <v>0</v>
      </c>
      <c r="I398" s="1" t="str">
        <f>VLOOKUP($A398,'Medical Examinations'!$A$2:$O$2336,12,FALSE())</f>
        <v>Yes</v>
      </c>
      <c r="J398" s="1" t="str">
        <f>VLOOKUP($A398,'Medical Examinations'!$A$2:$O$2336,14,FALSE())</f>
        <v>Normal Weight</v>
      </c>
      <c r="K398" s="1" t="str">
        <f>VLOOKUP($A398,'Medical Examinations'!$A$2:$O$2336,15,FALSE())</f>
        <v>Diabetes</v>
      </c>
      <c r="L398" s="17">
        <f>VLOOKUP($A398,'Hospitalisation Details'!$A$2:$P$2344,15,FALSE())</f>
        <v>37540</v>
      </c>
      <c r="M398" s="18">
        <f>VLOOKUP($A398,'Hospitalisation Details'!$A$2:$P$2344,6,FALSE())</f>
        <v>26125.67</v>
      </c>
      <c r="N398" s="1" t="str">
        <f>VLOOKUP($A398,'Hospitalisation Details'!$A$2:$P$2344,12,FALSE())</f>
        <v>tier - 2</v>
      </c>
      <c r="O398" s="1" t="str">
        <f>VLOOKUP($A398,'Hospitalisation Details'!$A$2:$P$2344,13,FALSE())</f>
        <v>tier - 1</v>
      </c>
      <c r="P398" s="1" t="str">
        <f>VLOOKUP($A398,'Hospitalisation Details'!$A$2:$P$2344,14,FALSE())</f>
        <v>R1013</v>
      </c>
      <c r="Q398" s="1">
        <f>VLOOKUP($A398,'Hospitalisation Details'!$A$2:$P$2344,16,FALSE())</f>
        <v>20</v>
      </c>
    </row>
    <row r="399" spans="1:17" x14ac:dyDescent="0.35">
      <c r="A399" s="1" t="str">
        <f>'Customer Names'!A399</f>
        <v>Id398</v>
      </c>
      <c r="B399" s="1" t="str">
        <f>VLOOKUP($A399,'Customer Names'!$A$2:$E$2336,4,FALSE())</f>
        <v>Peter</v>
      </c>
      <c r="C399" s="16">
        <f>VLOOKUP($A399,'Medical Examinations'!$A$2:$O$2336,2,FALSE())</f>
        <v>26.695</v>
      </c>
      <c r="D399" s="16">
        <f>VLOOKUP($A399,'Medical Examinations'!$A$2:$O$2336,3,FALSE())</f>
        <v>4.68</v>
      </c>
      <c r="E399" s="1" t="str">
        <f>VLOOKUP($A399,'Medical Examinations'!$A$2:$O$2336,9,FALSE())</f>
        <v>Yes</v>
      </c>
      <c r="F399" s="1" t="str">
        <f>VLOOKUP($A399,'Medical Examinations'!$A$2:$O$2336,10,FALSE())</f>
        <v>No</v>
      </c>
      <c r="G399" s="1" t="str">
        <f>VLOOKUP($A399,'Medical Examinations'!$A$2:$O$2336,11,FALSE())</f>
        <v>No</v>
      </c>
      <c r="H399" s="1">
        <f>VLOOKUP($A399,'Medical Examinations'!$A$2:$O$2336,13,FALSE())</f>
        <v>2</v>
      </c>
      <c r="I399" s="1" t="str">
        <f>VLOOKUP($A399,'Medical Examinations'!$A$2:$O$2336,12,FALSE())</f>
        <v>Yes</v>
      </c>
      <c r="J399" s="1" t="str">
        <f>VLOOKUP($A399,'Medical Examinations'!$A$2:$O$2336,14,FALSE())</f>
        <v>Overweight</v>
      </c>
      <c r="K399" s="1" t="str">
        <f>VLOOKUP($A399,'Medical Examinations'!$A$2:$O$2336,15,FALSE())</f>
        <v>Normal</v>
      </c>
      <c r="L399" s="17">
        <f>VLOOKUP($A399,'Hospitalisation Details'!$A$2:$P$2344,15,FALSE())</f>
        <v>24297</v>
      </c>
      <c r="M399" s="18">
        <f>VLOOKUP($A399,'Hospitalisation Details'!$A$2:$P$2344,6,FALSE())</f>
        <v>26109.33</v>
      </c>
      <c r="N399" s="1" t="str">
        <f>VLOOKUP($A399,'Hospitalisation Details'!$A$2:$P$2344,12,FALSE())</f>
        <v>tier - 2</v>
      </c>
      <c r="O399" s="1" t="str">
        <f>VLOOKUP($A399,'Hospitalisation Details'!$A$2:$P$2344,13,FALSE())</f>
        <v>tier - 3</v>
      </c>
      <c r="P399" s="1" t="str">
        <f>VLOOKUP($A399,'Hospitalisation Details'!$A$2:$P$2344,14,FALSE())</f>
        <v>R1012</v>
      </c>
      <c r="Q399" s="1">
        <f>VLOOKUP($A399,'Hospitalisation Details'!$A$2:$P$2344,16,FALSE())</f>
        <v>56</v>
      </c>
    </row>
    <row r="400" spans="1:17" x14ac:dyDescent="0.35">
      <c r="A400" s="1" t="str">
        <f>'Customer Names'!A400</f>
        <v>Id399</v>
      </c>
      <c r="B400" s="1" t="str">
        <f>VLOOKUP($A400,'Customer Names'!$A$2:$E$2336,4,FALSE())</f>
        <v>Rebecca</v>
      </c>
      <c r="C400" s="16">
        <f>VLOOKUP($A400,'Medical Examinations'!$A$2:$O$2336,2,FALSE())</f>
        <v>27.79</v>
      </c>
      <c r="D400" s="16">
        <f>VLOOKUP($A400,'Medical Examinations'!$A$2:$O$2336,3,FALSE())</f>
        <v>6.05</v>
      </c>
      <c r="E400" s="1" t="str">
        <f>VLOOKUP($A400,'Medical Examinations'!$A$2:$O$2336,9,FALSE())</f>
        <v>Yes</v>
      </c>
      <c r="F400" s="1" t="str">
        <f>VLOOKUP($A400,'Medical Examinations'!$A$2:$O$2336,10,FALSE())</f>
        <v>Yes</v>
      </c>
      <c r="G400" s="1" t="str">
        <f>VLOOKUP($A400,'Medical Examinations'!$A$2:$O$2336,11,FALSE())</f>
        <v>No</v>
      </c>
      <c r="H400" s="1">
        <f>VLOOKUP($A400,'Medical Examinations'!$A$2:$O$2336,13,FALSE())</f>
        <v>1</v>
      </c>
      <c r="I400" s="1" t="str">
        <f>VLOOKUP($A400,'Medical Examinations'!$A$2:$O$2336,12,FALSE())</f>
        <v>Yes</v>
      </c>
      <c r="J400" s="1" t="str">
        <f>VLOOKUP($A400,'Medical Examinations'!$A$2:$O$2336,14,FALSE())</f>
        <v>Overweight</v>
      </c>
      <c r="K400" s="1" t="str">
        <f>VLOOKUP($A400,'Medical Examinations'!$A$2:$O$2336,15,FALSE())</f>
        <v>Prediabetes</v>
      </c>
      <c r="L400" s="17">
        <f>VLOOKUP($A400,'Hospitalisation Details'!$A$2:$P$2344,15,FALSE())</f>
        <v>36886</v>
      </c>
      <c r="M400" s="18">
        <f>VLOOKUP($A400,'Hospitalisation Details'!$A$2:$P$2344,6,FALSE())</f>
        <v>26026.97</v>
      </c>
      <c r="N400" s="1" t="str">
        <f>VLOOKUP($A400,'Hospitalisation Details'!$A$2:$P$2344,12,FALSE())</f>
        <v>tier - 2</v>
      </c>
      <c r="O400" s="1" t="str">
        <f>VLOOKUP($A400,'Hospitalisation Details'!$A$2:$P$2344,13,FALSE())</f>
        <v>tier - 3</v>
      </c>
      <c r="P400" s="1" t="str">
        <f>VLOOKUP($A400,'Hospitalisation Details'!$A$2:$P$2344,14,FALSE())</f>
        <v>R1011</v>
      </c>
      <c r="Q400" s="1">
        <f>VLOOKUP($A400,'Hospitalisation Details'!$A$2:$P$2344,16,FALSE())</f>
        <v>22</v>
      </c>
    </row>
    <row r="401" spans="1:17" x14ac:dyDescent="0.35">
      <c r="A401" s="1" t="str">
        <f>'Customer Names'!A401</f>
        <v>Id400</v>
      </c>
      <c r="B401" s="1" t="str">
        <f>VLOOKUP($A401,'Customer Names'!$A$2:$E$2336,4,FALSE())</f>
        <v>Elizabeth M.</v>
      </c>
      <c r="C401" s="16">
        <f>VLOOKUP($A401,'Medical Examinations'!$A$2:$O$2336,2,FALSE())</f>
        <v>32.68</v>
      </c>
      <c r="D401" s="16">
        <f>VLOOKUP($A401,'Medical Examinations'!$A$2:$O$2336,3,FALSE())</f>
        <v>4.68</v>
      </c>
      <c r="E401" s="1" t="str">
        <f>VLOOKUP($A401,'Medical Examinations'!$A$2:$O$2336,9,FALSE())</f>
        <v>Yes</v>
      </c>
      <c r="F401" s="1" t="str">
        <f>VLOOKUP($A401,'Medical Examinations'!$A$2:$O$2336,10,FALSE())</f>
        <v>No</v>
      </c>
      <c r="G401" s="1" t="str">
        <f>VLOOKUP($A401,'Medical Examinations'!$A$2:$O$2336,11,FALSE())</f>
        <v>No</v>
      </c>
      <c r="H401" s="1">
        <f>VLOOKUP($A401,'Medical Examinations'!$A$2:$O$2336,13,FALSE())</f>
        <v>0</v>
      </c>
      <c r="I401" s="1" t="str">
        <f>VLOOKUP($A401,'Medical Examinations'!$A$2:$O$2336,12,FALSE())</f>
        <v>No</v>
      </c>
      <c r="J401" s="1" t="str">
        <f>VLOOKUP($A401,'Medical Examinations'!$A$2:$O$2336,14,FALSE())</f>
        <v>Obesity</v>
      </c>
      <c r="K401" s="1" t="str">
        <f>VLOOKUP($A401,'Medical Examinations'!$A$2:$O$2336,15,FALSE())</f>
        <v>Normal</v>
      </c>
      <c r="L401" s="17">
        <f>VLOOKUP($A401,'Hospitalisation Details'!$A$2:$P$2344,15,FALSE())</f>
        <v>37047</v>
      </c>
      <c r="M401" s="18">
        <f>VLOOKUP($A401,'Hospitalisation Details'!$A$2:$P$2344,6,FALSE())</f>
        <v>26018.95</v>
      </c>
      <c r="N401" s="1" t="str">
        <f>VLOOKUP($A401,'Hospitalisation Details'!$A$2:$P$2344,12,FALSE())</f>
        <v>tier - 2</v>
      </c>
      <c r="O401" s="1" t="str">
        <f>VLOOKUP($A401,'Hospitalisation Details'!$A$2:$P$2344,13,FALSE())</f>
        <v>tier - 2</v>
      </c>
      <c r="P401" s="1" t="str">
        <f>VLOOKUP($A401,'Hospitalisation Details'!$A$2:$P$2344,14,FALSE())</f>
        <v>R1012</v>
      </c>
      <c r="Q401" s="1">
        <f>VLOOKUP($A401,'Hospitalisation Details'!$A$2:$P$2344,16,FALSE())</f>
        <v>22</v>
      </c>
    </row>
    <row r="402" spans="1:17" x14ac:dyDescent="0.35">
      <c r="A402" s="1" t="str">
        <f>'Customer Names'!A402</f>
        <v>Id401</v>
      </c>
      <c r="B402" s="1" t="str">
        <f>VLOOKUP($A402,'Customer Names'!$A$2:$E$2336,4,FALSE())</f>
        <v>Gregory</v>
      </c>
      <c r="C402" s="16">
        <f>VLOOKUP($A402,'Medical Examinations'!$A$2:$O$2336,2,FALSE())</f>
        <v>26.4</v>
      </c>
      <c r="D402" s="16">
        <f>VLOOKUP($A402,'Medical Examinations'!$A$2:$O$2336,3,FALSE())</f>
        <v>9.5</v>
      </c>
      <c r="E402" s="1" t="str">
        <f>VLOOKUP($A402,'Medical Examinations'!$A$2:$O$2336,9,FALSE())</f>
        <v>Yes</v>
      </c>
      <c r="F402" s="1" t="str">
        <f>VLOOKUP($A402,'Medical Examinations'!$A$2:$O$2336,10,FALSE())</f>
        <v>No</v>
      </c>
      <c r="G402" s="1" t="str">
        <f>VLOOKUP($A402,'Medical Examinations'!$A$2:$O$2336,11,FALSE())</f>
        <v>No</v>
      </c>
      <c r="H402" s="1">
        <f>VLOOKUP($A402,'Medical Examinations'!$A$2:$O$2336,13,FALSE())</f>
        <v>2</v>
      </c>
      <c r="I402" s="1" t="str">
        <f>VLOOKUP($A402,'Medical Examinations'!$A$2:$O$2336,12,FALSE())</f>
        <v>No</v>
      </c>
      <c r="J402" s="1" t="str">
        <f>VLOOKUP($A402,'Medical Examinations'!$A$2:$O$2336,14,FALSE())</f>
        <v>Overweight</v>
      </c>
      <c r="K402" s="1" t="str">
        <f>VLOOKUP($A402,'Medical Examinations'!$A$2:$O$2336,15,FALSE())</f>
        <v>Diabetes</v>
      </c>
      <c r="L402" s="17">
        <f>VLOOKUP($A402,'Hospitalisation Details'!$A$2:$P$2344,15,FALSE())</f>
        <v>25905</v>
      </c>
      <c r="M402" s="18">
        <f>VLOOKUP($A402,'Hospitalisation Details'!$A$2:$P$2344,6,FALSE())</f>
        <v>25992.82</v>
      </c>
      <c r="N402" s="1" t="str">
        <f>VLOOKUP($A402,'Hospitalisation Details'!$A$2:$P$2344,12,FALSE())</f>
        <v>tier - 2</v>
      </c>
      <c r="O402" s="1" t="str">
        <f>VLOOKUP($A402,'Hospitalisation Details'!$A$2:$P$2344,13,FALSE())</f>
        <v>tier - 2</v>
      </c>
      <c r="P402" s="1" t="str">
        <f>VLOOKUP($A402,'Hospitalisation Details'!$A$2:$P$2344,14,FALSE())</f>
        <v>R1013</v>
      </c>
      <c r="Q402" s="1">
        <f>VLOOKUP($A402,'Hospitalisation Details'!$A$2:$P$2344,16,FALSE())</f>
        <v>52</v>
      </c>
    </row>
    <row r="403" spans="1:17" x14ac:dyDescent="0.35">
      <c r="A403" s="1" t="str">
        <f>'Customer Names'!A403</f>
        <v>Id402</v>
      </c>
      <c r="B403" s="1" t="str">
        <f>VLOOKUP($A403,'Customer Names'!$A$2:$E$2336,4,FALSE())</f>
        <v>Sarah E.</v>
      </c>
      <c r="C403" s="16">
        <f>VLOOKUP($A403,'Medical Examinations'!$A$2:$O$2336,2,FALSE())</f>
        <v>23.655000000000001</v>
      </c>
      <c r="D403" s="16">
        <f>VLOOKUP($A403,'Medical Examinations'!$A$2:$O$2336,3,FALSE())</f>
        <v>10.84</v>
      </c>
      <c r="E403" s="1" t="str">
        <f>VLOOKUP($A403,'Medical Examinations'!$A$2:$O$2336,9,FALSE())</f>
        <v>Yes</v>
      </c>
      <c r="F403" s="1" t="str">
        <f>VLOOKUP($A403,'Medical Examinations'!$A$2:$O$2336,10,FALSE())</f>
        <v>No</v>
      </c>
      <c r="G403" s="1" t="str">
        <f>VLOOKUP($A403,'Medical Examinations'!$A$2:$O$2336,11,FALSE())</f>
        <v>Yes</v>
      </c>
      <c r="H403" s="1">
        <f>VLOOKUP($A403,'Medical Examinations'!$A$2:$O$2336,13,FALSE())</f>
        <v>1</v>
      </c>
      <c r="I403" s="1" t="str">
        <f>VLOOKUP($A403,'Medical Examinations'!$A$2:$O$2336,12,FALSE())</f>
        <v>Yes</v>
      </c>
      <c r="J403" s="1" t="str">
        <f>VLOOKUP($A403,'Medical Examinations'!$A$2:$O$2336,14,FALSE())</f>
        <v>Normal Weight</v>
      </c>
      <c r="K403" s="1" t="str">
        <f>VLOOKUP($A403,'Medical Examinations'!$A$2:$O$2336,15,FALSE())</f>
        <v>Diabetes</v>
      </c>
      <c r="L403" s="17">
        <f>VLOOKUP($A403,'Hospitalisation Details'!$A$2:$P$2344,15,FALSE())</f>
        <v>23244</v>
      </c>
      <c r="M403" s="18">
        <f>VLOOKUP($A403,'Hospitalisation Details'!$A$2:$P$2344,6,FALSE())</f>
        <v>25678.78</v>
      </c>
      <c r="N403" s="1" t="str">
        <f>VLOOKUP($A403,'Hospitalisation Details'!$A$2:$P$2344,12,FALSE())</f>
        <v>tier - 2</v>
      </c>
      <c r="O403" s="1" t="str">
        <f>VLOOKUP($A403,'Hospitalisation Details'!$A$2:$P$2344,13,FALSE())</f>
        <v>tier - 3</v>
      </c>
      <c r="P403" s="1" t="str">
        <f>VLOOKUP($A403,'Hospitalisation Details'!$A$2:$P$2344,14,FALSE())</f>
        <v>R1012</v>
      </c>
      <c r="Q403" s="1">
        <f>VLOOKUP($A403,'Hospitalisation Details'!$A$2:$P$2344,16,FALSE())</f>
        <v>59</v>
      </c>
    </row>
    <row r="404" spans="1:17" x14ac:dyDescent="0.35">
      <c r="A404" s="1" t="str">
        <f>'Customer Names'!A404</f>
        <v>Id403</v>
      </c>
      <c r="B404" s="1" t="str">
        <f>VLOOKUP($A404,'Customer Names'!$A$2:$E$2336,4,FALSE())</f>
        <v>Anne Elise</v>
      </c>
      <c r="C404" s="16">
        <f>VLOOKUP($A404,'Medical Examinations'!$A$2:$O$2336,2,FALSE())</f>
        <v>27.36</v>
      </c>
      <c r="D404" s="16">
        <f>VLOOKUP($A404,'Medical Examinations'!$A$2:$O$2336,3,FALSE())</f>
        <v>5.88</v>
      </c>
      <c r="E404" s="1" t="str">
        <f>VLOOKUP($A404,'Medical Examinations'!$A$2:$O$2336,9,FALSE())</f>
        <v>No</v>
      </c>
      <c r="F404" s="1" t="str">
        <f>VLOOKUP($A404,'Medical Examinations'!$A$2:$O$2336,10,FALSE())</f>
        <v>No</v>
      </c>
      <c r="G404" s="1" t="str">
        <f>VLOOKUP($A404,'Medical Examinations'!$A$2:$O$2336,11,FALSE())</f>
        <v>No</v>
      </c>
      <c r="H404" s="1">
        <f>VLOOKUP($A404,'Medical Examinations'!$A$2:$O$2336,13,FALSE())</f>
        <v>2</v>
      </c>
      <c r="I404" s="1" t="str">
        <f>VLOOKUP($A404,'Medical Examinations'!$A$2:$O$2336,12,FALSE())</f>
        <v>No</v>
      </c>
      <c r="J404" s="1" t="str">
        <f>VLOOKUP($A404,'Medical Examinations'!$A$2:$O$2336,14,FALSE())</f>
        <v>Overweight</v>
      </c>
      <c r="K404" s="1" t="str">
        <f>VLOOKUP($A404,'Medical Examinations'!$A$2:$O$2336,15,FALSE())</f>
        <v>Prediabetes</v>
      </c>
      <c r="L404" s="17">
        <f>VLOOKUP($A404,'Hospitalisation Details'!$A$2:$P$2344,15,FALSE())</f>
        <v>26497</v>
      </c>
      <c r="M404" s="18">
        <f>VLOOKUP($A404,'Hospitalisation Details'!$A$2:$P$2344,6,FALSE())</f>
        <v>25656.58</v>
      </c>
      <c r="N404" s="1" t="str">
        <f>VLOOKUP($A404,'Hospitalisation Details'!$A$2:$P$2344,12,FALSE())</f>
        <v>tier - 2</v>
      </c>
      <c r="O404" s="1" t="str">
        <f>VLOOKUP($A404,'Hospitalisation Details'!$A$2:$P$2344,13,FALSE())</f>
        <v>tier - 3</v>
      </c>
      <c r="P404" s="1" t="str">
        <f>VLOOKUP($A404,'Hospitalisation Details'!$A$2:$P$2344,14,FALSE())</f>
        <v>R1024</v>
      </c>
      <c r="Q404" s="1">
        <f>VLOOKUP($A404,'Hospitalisation Details'!$A$2:$P$2344,16,FALSE())</f>
        <v>50</v>
      </c>
    </row>
    <row r="405" spans="1:17" x14ac:dyDescent="0.35">
      <c r="A405" s="1" t="str">
        <f>'Customer Names'!A405</f>
        <v>Id404</v>
      </c>
      <c r="B405" s="1" t="str">
        <f>VLOOKUP($A405,'Customer Names'!$A$2:$E$2336,4,FALSE())</f>
        <v>Christopher R</v>
      </c>
      <c r="C405" s="16">
        <f>VLOOKUP($A405,'Medical Examinations'!$A$2:$O$2336,2,FALSE())</f>
        <v>27.82</v>
      </c>
      <c r="D405" s="16">
        <f>VLOOKUP($A405,'Medical Examinations'!$A$2:$O$2336,3,FALSE())</f>
        <v>5.24</v>
      </c>
      <c r="E405" s="1" t="str">
        <f>VLOOKUP($A405,'Medical Examinations'!$A$2:$O$2336,9,FALSE())</f>
        <v>Yes</v>
      </c>
      <c r="F405" s="1" t="str">
        <f>VLOOKUP($A405,'Medical Examinations'!$A$2:$O$2336,10,FALSE())</f>
        <v>No</v>
      </c>
      <c r="G405" s="1" t="str">
        <f>VLOOKUP($A405,'Medical Examinations'!$A$2:$O$2336,11,FALSE())</f>
        <v>No</v>
      </c>
      <c r="H405" s="1">
        <f>VLOOKUP($A405,'Medical Examinations'!$A$2:$O$2336,13,FALSE())</f>
        <v>0</v>
      </c>
      <c r="I405" s="1" t="str">
        <f>VLOOKUP($A405,'Medical Examinations'!$A$2:$O$2336,12,FALSE())</f>
        <v>Yes</v>
      </c>
      <c r="J405" s="1" t="str">
        <f>VLOOKUP($A405,'Medical Examinations'!$A$2:$O$2336,14,FALSE())</f>
        <v>Overweight</v>
      </c>
      <c r="K405" s="1" t="str">
        <f>VLOOKUP($A405,'Medical Examinations'!$A$2:$O$2336,15,FALSE())</f>
        <v>Normal</v>
      </c>
      <c r="L405" s="17">
        <f>VLOOKUP($A405,'Hospitalisation Details'!$A$2:$P$2344,15,FALSE())</f>
        <v>37105</v>
      </c>
      <c r="M405" s="18">
        <f>VLOOKUP($A405,'Hospitalisation Details'!$A$2:$P$2344,6,FALSE())</f>
        <v>25648.98</v>
      </c>
      <c r="N405" s="1" t="str">
        <f>VLOOKUP($A405,'Hospitalisation Details'!$A$2:$P$2344,12,FALSE())</f>
        <v>tier - 2</v>
      </c>
      <c r="O405" s="1" t="str">
        <f>VLOOKUP($A405,'Hospitalisation Details'!$A$2:$P$2344,13,FALSE())</f>
        <v>tier - 1</v>
      </c>
      <c r="P405" s="1" t="str">
        <f>VLOOKUP($A405,'Hospitalisation Details'!$A$2:$P$2344,14,FALSE())</f>
        <v>R1011</v>
      </c>
      <c r="Q405" s="1">
        <f>VLOOKUP($A405,'Hospitalisation Details'!$A$2:$P$2344,16,FALSE())</f>
        <v>21</v>
      </c>
    </row>
    <row r="406" spans="1:17" x14ac:dyDescent="0.35">
      <c r="A406" s="1" t="str">
        <f>'Customer Names'!A406</f>
        <v>Id405</v>
      </c>
      <c r="B406" s="1" t="str">
        <f>VLOOKUP($A406,'Customer Names'!$A$2:$E$2336,4,FALSE())</f>
        <v>Elliot</v>
      </c>
      <c r="C406" s="16">
        <f>VLOOKUP($A406,'Medical Examinations'!$A$2:$O$2336,2,FALSE())</f>
        <v>25.46</v>
      </c>
      <c r="D406" s="16">
        <f>VLOOKUP($A406,'Medical Examinations'!$A$2:$O$2336,3,FALSE())</f>
        <v>11.75</v>
      </c>
      <c r="E406" s="1" t="str">
        <f>VLOOKUP($A406,'Medical Examinations'!$A$2:$O$2336,9,FALSE())</f>
        <v>No</v>
      </c>
      <c r="F406" s="1" t="str">
        <f>VLOOKUP($A406,'Medical Examinations'!$A$2:$O$2336,10,FALSE())</f>
        <v>No</v>
      </c>
      <c r="G406" s="1" t="str">
        <f>VLOOKUP($A406,'Medical Examinations'!$A$2:$O$2336,11,FALSE())</f>
        <v>No</v>
      </c>
      <c r="H406" s="1">
        <f>VLOOKUP($A406,'Medical Examinations'!$A$2:$O$2336,13,FALSE())</f>
        <v>0</v>
      </c>
      <c r="I406" s="1" t="str">
        <f>VLOOKUP($A406,'Medical Examinations'!$A$2:$O$2336,12,FALSE())</f>
        <v>No</v>
      </c>
      <c r="J406" s="1" t="str">
        <f>VLOOKUP($A406,'Medical Examinations'!$A$2:$O$2336,14,FALSE())</f>
        <v>Overweight</v>
      </c>
      <c r="K406" s="1" t="str">
        <f>VLOOKUP($A406,'Medical Examinations'!$A$2:$O$2336,15,FALSE())</f>
        <v>Diabetes</v>
      </c>
      <c r="L406" s="17">
        <f>VLOOKUP($A406,'Hospitalisation Details'!$A$2:$P$2344,15,FALSE())</f>
        <v>25183</v>
      </c>
      <c r="M406" s="18">
        <f>VLOOKUP($A406,'Hospitalisation Details'!$A$2:$P$2344,6,FALSE())</f>
        <v>25517.11</v>
      </c>
      <c r="N406" s="1" t="str">
        <f>VLOOKUP($A406,'Hospitalisation Details'!$A$2:$P$2344,12,FALSE())</f>
        <v>tier - 2</v>
      </c>
      <c r="O406" s="1" t="str">
        <f>VLOOKUP($A406,'Hospitalisation Details'!$A$2:$P$2344,13,FALSE())</f>
        <v>tier - 3</v>
      </c>
      <c r="P406" s="1" t="str">
        <f>VLOOKUP($A406,'Hospitalisation Details'!$A$2:$P$2344,14,FALSE())</f>
        <v>R1017</v>
      </c>
      <c r="Q406" s="1">
        <f>VLOOKUP($A406,'Hospitalisation Details'!$A$2:$P$2344,16,FALSE())</f>
        <v>54</v>
      </c>
    </row>
    <row r="407" spans="1:17" x14ac:dyDescent="0.35">
      <c r="A407" s="1" t="str">
        <f>'Customer Names'!A407</f>
        <v>Id406</v>
      </c>
      <c r="B407" s="1" t="str">
        <f>VLOOKUP($A407,'Customer Names'!$A$2:$E$2336,4,FALSE())</f>
        <v>Christopher D.</v>
      </c>
      <c r="C407" s="16">
        <f>VLOOKUP($A407,'Medical Examinations'!$A$2:$O$2336,2,FALSE())</f>
        <v>25.1</v>
      </c>
      <c r="D407" s="16">
        <f>VLOOKUP($A407,'Medical Examinations'!$A$2:$O$2336,3,FALSE())</f>
        <v>6.97</v>
      </c>
      <c r="E407" s="1" t="str">
        <f>VLOOKUP($A407,'Medical Examinations'!$A$2:$O$2336,9,FALSE())</f>
        <v>No</v>
      </c>
      <c r="F407" s="1" t="str">
        <f>VLOOKUP($A407,'Medical Examinations'!$A$2:$O$2336,10,FALSE())</f>
        <v>No</v>
      </c>
      <c r="G407" s="1" t="str">
        <f>VLOOKUP($A407,'Medical Examinations'!$A$2:$O$2336,11,FALSE())</f>
        <v>No</v>
      </c>
      <c r="H407" s="1">
        <f>VLOOKUP($A407,'Medical Examinations'!$A$2:$O$2336,13,FALSE())</f>
        <v>0</v>
      </c>
      <c r="I407" s="1" t="str">
        <f>VLOOKUP($A407,'Medical Examinations'!$A$2:$O$2336,12,FALSE())</f>
        <v>Yes</v>
      </c>
      <c r="J407" s="1" t="str">
        <f>VLOOKUP($A407,'Medical Examinations'!$A$2:$O$2336,14,FALSE())</f>
        <v>Overweight</v>
      </c>
      <c r="K407" s="1" t="str">
        <f>VLOOKUP($A407,'Medical Examinations'!$A$2:$O$2336,15,FALSE())</f>
        <v>Diabetes</v>
      </c>
      <c r="L407" s="17">
        <f>VLOOKUP($A407,'Hospitalisation Details'!$A$2:$P$2344,15,FALSE())</f>
        <v>25072</v>
      </c>
      <c r="M407" s="18">
        <f>VLOOKUP($A407,'Hospitalisation Details'!$A$2:$P$2344,6,FALSE())</f>
        <v>25382.3</v>
      </c>
      <c r="N407" s="1" t="str">
        <f>VLOOKUP($A407,'Hospitalisation Details'!$A$2:$P$2344,12,FALSE())</f>
        <v>tier - 2</v>
      </c>
      <c r="O407" s="1" t="str">
        <f>VLOOKUP($A407,'Hospitalisation Details'!$A$2:$P$2344,13,FALSE())</f>
        <v>tier - 2</v>
      </c>
      <c r="P407" s="1" t="str">
        <f>VLOOKUP($A407,'Hospitalisation Details'!$A$2:$P$2344,14,FALSE())</f>
        <v>R1011</v>
      </c>
      <c r="Q407" s="1">
        <f>VLOOKUP($A407,'Hospitalisation Details'!$A$2:$P$2344,16,FALSE())</f>
        <v>54</v>
      </c>
    </row>
    <row r="408" spans="1:17" x14ac:dyDescent="0.35">
      <c r="A408" s="1" t="str">
        <f>'Customer Names'!A408</f>
        <v>Id407</v>
      </c>
      <c r="B408" s="1" t="str">
        <f>VLOOKUP($A408,'Customer Names'!$A$2:$E$2336,4,FALSE())</f>
        <v>Corey</v>
      </c>
      <c r="C408" s="16">
        <f>VLOOKUP($A408,'Medical Examinations'!$A$2:$O$2336,2,FALSE())</f>
        <v>32.11</v>
      </c>
      <c r="D408" s="16">
        <f>VLOOKUP($A408,'Medical Examinations'!$A$2:$O$2336,3,FALSE())</f>
        <v>4.76</v>
      </c>
      <c r="E408" s="1" t="str">
        <f>VLOOKUP($A408,'Medical Examinations'!$A$2:$O$2336,9,FALSE())</f>
        <v>No</v>
      </c>
      <c r="F408" s="1" t="str">
        <f>VLOOKUP($A408,'Medical Examinations'!$A$2:$O$2336,10,FALSE())</f>
        <v>No</v>
      </c>
      <c r="G408" s="1" t="str">
        <f>VLOOKUP($A408,'Medical Examinations'!$A$2:$O$2336,11,FALSE())</f>
        <v>No</v>
      </c>
      <c r="H408" s="1">
        <f>VLOOKUP($A408,'Medical Examinations'!$A$2:$O$2336,13,FALSE())</f>
        <v>2</v>
      </c>
      <c r="I408" s="1" t="str">
        <f>VLOOKUP($A408,'Medical Examinations'!$A$2:$O$2336,12,FALSE())</f>
        <v>No</v>
      </c>
      <c r="J408" s="1" t="str">
        <f>VLOOKUP($A408,'Medical Examinations'!$A$2:$O$2336,14,FALSE())</f>
        <v>Obesity</v>
      </c>
      <c r="K408" s="1" t="str">
        <f>VLOOKUP($A408,'Medical Examinations'!$A$2:$O$2336,15,FALSE())</f>
        <v>Normal</v>
      </c>
      <c r="L408" s="17">
        <f>VLOOKUP($A408,'Hospitalisation Details'!$A$2:$P$2344,15,FALSE())</f>
        <v>26568</v>
      </c>
      <c r="M408" s="18">
        <f>VLOOKUP($A408,'Hospitalisation Details'!$A$2:$P$2344,6,FALSE())</f>
        <v>25333.33</v>
      </c>
      <c r="N408" s="1" t="str">
        <f>VLOOKUP($A408,'Hospitalisation Details'!$A$2:$P$2344,12,FALSE())</f>
        <v>tier - 2</v>
      </c>
      <c r="O408" s="1" t="str">
        <f>VLOOKUP($A408,'Hospitalisation Details'!$A$2:$P$2344,13,FALSE())</f>
        <v>tier - 2</v>
      </c>
      <c r="P408" s="1" t="str">
        <f>VLOOKUP($A408,'Hospitalisation Details'!$A$2:$P$2344,14,FALSE())</f>
        <v>R1017</v>
      </c>
      <c r="Q408" s="1">
        <f>VLOOKUP($A408,'Hospitalisation Details'!$A$2:$P$2344,16,FALSE())</f>
        <v>50</v>
      </c>
    </row>
    <row r="409" spans="1:17" x14ac:dyDescent="0.35">
      <c r="A409" s="1" t="str">
        <f>'Customer Names'!A409</f>
        <v>Id408</v>
      </c>
      <c r="B409" s="1" t="str">
        <f>VLOOKUP($A409,'Customer Names'!$A$2:$E$2336,4,FALSE())</f>
        <v>Patrick D.</v>
      </c>
      <c r="C409" s="16">
        <f>VLOOKUP($A409,'Medical Examinations'!$A$2:$O$2336,2,FALSE())</f>
        <v>29.8</v>
      </c>
      <c r="D409" s="16">
        <f>VLOOKUP($A409,'Medical Examinations'!$A$2:$O$2336,3,FALSE())</f>
        <v>8.24</v>
      </c>
      <c r="E409" s="1" t="str">
        <f>VLOOKUP($A409,'Medical Examinations'!$A$2:$O$2336,9,FALSE())</f>
        <v>Yes</v>
      </c>
      <c r="F409" s="1" t="str">
        <f>VLOOKUP($A409,'Medical Examinations'!$A$2:$O$2336,10,FALSE())</f>
        <v>No</v>
      </c>
      <c r="G409" s="1" t="str">
        <f>VLOOKUP($A409,'Medical Examinations'!$A$2:$O$2336,11,FALSE())</f>
        <v>No</v>
      </c>
      <c r="H409" s="1">
        <f>VLOOKUP($A409,'Medical Examinations'!$A$2:$O$2336,13,FALSE())</f>
        <v>1</v>
      </c>
      <c r="I409" s="1" t="str">
        <f>VLOOKUP($A409,'Medical Examinations'!$A$2:$O$2336,12,FALSE())</f>
        <v>Yes</v>
      </c>
      <c r="J409" s="1" t="str">
        <f>VLOOKUP($A409,'Medical Examinations'!$A$2:$O$2336,14,FALSE())</f>
        <v>Overweight</v>
      </c>
      <c r="K409" s="1" t="str">
        <f>VLOOKUP($A409,'Medical Examinations'!$A$2:$O$2336,15,FALSE())</f>
        <v>Diabetes</v>
      </c>
      <c r="L409" s="17">
        <f>VLOOKUP($A409,'Hospitalisation Details'!$A$2:$P$2344,15,FALSE())</f>
        <v>27742</v>
      </c>
      <c r="M409" s="18">
        <f>VLOOKUP($A409,'Hospitalisation Details'!$A$2:$P$2344,6,FALSE())</f>
        <v>25309.49</v>
      </c>
      <c r="N409" s="1" t="str">
        <f>VLOOKUP($A409,'Hospitalisation Details'!$A$2:$P$2344,12,FALSE())</f>
        <v>tier - 2</v>
      </c>
      <c r="O409" s="1" t="str">
        <f>VLOOKUP($A409,'Hospitalisation Details'!$A$2:$P$2344,13,FALSE())</f>
        <v>tier - 1</v>
      </c>
      <c r="P409" s="1" t="str">
        <f>VLOOKUP($A409,'Hospitalisation Details'!$A$2:$P$2344,14,FALSE())</f>
        <v>R1011</v>
      </c>
      <c r="Q409" s="1">
        <f>VLOOKUP($A409,'Hospitalisation Details'!$A$2:$P$2344,16,FALSE())</f>
        <v>47</v>
      </c>
    </row>
    <row r="410" spans="1:17" x14ac:dyDescent="0.35">
      <c r="A410" s="1" t="str">
        <f>'Customer Names'!A410</f>
        <v>Id409</v>
      </c>
      <c r="B410" s="1" t="str">
        <f>VLOOKUP($A410,'Customer Names'!$A$2:$E$2336,4,FALSE())</f>
        <v>Anthony D.</v>
      </c>
      <c r="C410" s="16">
        <f>VLOOKUP($A410,'Medical Examinations'!$A$2:$O$2336,2,FALSE())</f>
        <v>24.01</v>
      </c>
      <c r="D410" s="16">
        <f>VLOOKUP($A410,'Medical Examinations'!$A$2:$O$2336,3,FALSE())</f>
        <v>4.76</v>
      </c>
      <c r="E410" s="1" t="str">
        <f>VLOOKUP($A410,'Medical Examinations'!$A$2:$O$2336,9,FALSE())</f>
        <v>No</v>
      </c>
      <c r="F410" s="1" t="str">
        <f>VLOOKUP($A410,'Medical Examinations'!$A$2:$O$2336,10,FALSE())</f>
        <v>No</v>
      </c>
      <c r="G410" s="1" t="str">
        <f>VLOOKUP($A410,'Medical Examinations'!$A$2:$O$2336,11,FALSE())</f>
        <v>No</v>
      </c>
      <c r="H410" s="1">
        <f>VLOOKUP($A410,'Medical Examinations'!$A$2:$O$2336,13,FALSE())</f>
        <v>1</v>
      </c>
      <c r="I410" s="1" t="str">
        <f>VLOOKUP($A410,'Medical Examinations'!$A$2:$O$2336,12,FALSE())</f>
        <v>Yes</v>
      </c>
      <c r="J410" s="1" t="str">
        <f>VLOOKUP($A410,'Medical Examinations'!$A$2:$O$2336,14,FALSE())</f>
        <v>Normal Weight</v>
      </c>
      <c r="K410" s="1" t="str">
        <f>VLOOKUP($A410,'Medical Examinations'!$A$2:$O$2336,15,FALSE())</f>
        <v>Normal</v>
      </c>
      <c r="L410" s="17">
        <f>VLOOKUP($A410,'Hospitalisation Details'!$A$2:$P$2344,15,FALSE())</f>
        <v>36123</v>
      </c>
      <c r="M410" s="18">
        <f>VLOOKUP($A410,'Hospitalisation Details'!$A$2:$P$2344,6,FALSE())</f>
        <v>25127.22</v>
      </c>
      <c r="N410" s="1" t="str">
        <f>VLOOKUP($A410,'Hospitalisation Details'!$A$2:$P$2344,12,FALSE())</f>
        <v>tier - 2</v>
      </c>
      <c r="O410" s="1" t="str">
        <f>VLOOKUP($A410,'Hospitalisation Details'!$A$2:$P$2344,13,FALSE())</f>
        <v>tier - 3</v>
      </c>
      <c r="P410" s="1" t="str">
        <f>VLOOKUP($A410,'Hospitalisation Details'!$A$2:$P$2344,14,FALSE())</f>
        <v>R1011</v>
      </c>
      <c r="Q410" s="1">
        <f>VLOOKUP($A410,'Hospitalisation Details'!$A$2:$P$2344,16,FALSE())</f>
        <v>24</v>
      </c>
    </row>
    <row r="411" spans="1:17" x14ac:dyDescent="0.35">
      <c r="A411" s="1" t="str">
        <f>'Customer Names'!A411</f>
        <v>Id410</v>
      </c>
      <c r="B411" s="1" t="str">
        <f>VLOOKUP($A411,'Customer Names'!$A$2:$E$2336,4,FALSE())</f>
        <v>Melissa</v>
      </c>
      <c r="C411" s="16">
        <f>VLOOKUP($A411,'Medical Examinations'!$A$2:$O$2336,2,FALSE())</f>
        <v>23.21</v>
      </c>
      <c r="D411" s="16">
        <f>VLOOKUP($A411,'Medical Examinations'!$A$2:$O$2336,3,FALSE())</f>
        <v>6.03</v>
      </c>
      <c r="E411" s="1" t="str">
        <f>VLOOKUP($A411,'Medical Examinations'!$A$2:$O$2336,9,FALSE())</f>
        <v>No</v>
      </c>
      <c r="F411" s="1" t="str">
        <f>VLOOKUP($A411,'Medical Examinations'!$A$2:$O$2336,10,FALSE())</f>
        <v>No</v>
      </c>
      <c r="G411" s="1" t="str">
        <f>VLOOKUP($A411,'Medical Examinations'!$A$2:$O$2336,11,FALSE())</f>
        <v>No</v>
      </c>
      <c r="H411" s="1">
        <f>VLOOKUP($A411,'Medical Examinations'!$A$2:$O$2336,13,FALSE())</f>
        <v>1</v>
      </c>
      <c r="I411" s="1" t="str">
        <f>VLOOKUP($A411,'Medical Examinations'!$A$2:$O$2336,12,FALSE())</f>
        <v>No</v>
      </c>
      <c r="J411" s="1" t="str">
        <f>VLOOKUP($A411,'Medical Examinations'!$A$2:$O$2336,14,FALSE())</f>
        <v>Normal Weight</v>
      </c>
      <c r="K411" s="1" t="str">
        <f>VLOOKUP($A411,'Medical Examinations'!$A$2:$O$2336,15,FALSE())</f>
        <v>Prediabetes</v>
      </c>
      <c r="L411" s="17">
        <f>VLOOKUP($A411,'Hospitalisation Details'!$A$2:$P$2344,15,FALSE())</f>
        <v>35960</v>
      </c>
      <c r="M411" s="18">
        <f>VLOOKUP($A411,'Hospitalisation Details'!$A$2:$P$2344,6,FALSE())</f>
        <v>25081.77</v>
      </c>
      <c r="N411" s="1" t="str">
        <f>VLOOKUP($A411,'Hospitalisation Details'!$A$2:$P$2344,12,FALSE())</f>
        <v>tier - 2</v>
      </c>
      <c r="O411" s="1" t="str">
        <f>VLOOKUP($A411,'Hospitalisation Details'!$A$2:$P$2344,13,FALSE())</f>
        <v>tier - 2</v>
      </c>
      <c r="P411" s="1" t="str">
        <f>VLOOKUP($A411,'Hospitalisation Details'!$A$2:$P$2344,14,FALSE())</f>
        <v>R1013</v>
      </c>
      <c r="Q411" s="1">
        <f>VLOOKUP($A411,'Hospitalisation Details'!$A$2:$P$2344,16,FALSE())</f>
        <v>24</v>
      </c>
    </row>
    <row r="412" spans="1:17" x14ac:dyDescent="0.35">
      <c r="A412" s="1" t="str">
        <f>'Customer Names'!A412</f>
        <v>Id411</v>
      </c>
      <c r="B412" s="1" t="str">
        <f>VLOOKUP($A412,'Customer Names'!$A$2:$E$2336,4,FALSE())</f>
        <v>Raven</v>
      </c>
      <c r="C412" s="16">
        <f>VLOOKUP($A412,'Medical Examinations'!$A$2:$O$2336,2,FALSE())</f>
        <v>21.2</v>
      </c>
      <c r="D412" s="16">
        <f>VLOOKUP($A412,'Medical Examinations'!$A$2:$O$2336,3,FALSE())</f>
        <v>4.07</v>
      </c>
      <c r="E412" s="1" t="str">
        <f>VLOOKUP($A412,'Medical Examinations'!$A$2:$O$2336,9,FALSE())</f>
        <v>Yes</v>
      </c>
      <c r="F412" s="1" t="str">
        <f>VLOOKUP($A412,'Medical Examinations'!$A$2:$O$2336,10,FALSE())</f>
        <v>No</v>
      </c>
      <c r="G412" s="1" t="str">
        <f>VLOOKUP($A412,'Medical Examinations'!$A$2:$O$2336,11,FALSE())</f>
        <v>No</v>
      </c>
      <c r="H412" s="1">
        <f>VLOOKUP($A412,'Medical Examinations'!$A$2:$O$2336,13,FALSE())</f>
        <v>1</v>
      </c>
      <c r="I412" s="1" t="str">
        <f>VLOOKUP($A412,'Medical Examinations'!$A$2:$O$2336,12,FALSE())</f>
        <v>Yes</v>
      </c>
      <c r="J412" s="1" t="str">
        <f>VLOOKUP($A412,'Medical Examinations'!$A$2:$O$2336,14,FALSE())</f>
        <v>Normal Weight</v>
      </c>
      <c r="K412" s="1" t="str">
        <f>VLOOKUP($A412,'Medical Examinations'!$A$2:$O$2336,15,FALSE())</f>
        <v>Normal</v>
      </c>
      <c r="L412" s="17">
        <f>VLOOKUP($A412,'Hospitalisation Details'!$A$2:$P$2344,15,FALSE())</f>
        <v>35037</v>
      </c>
      <c r="M412" s="18">
        <f>VLOOKUP($A412,'Hospitalisation Details'!$A$2:$P$2344,6,FALSE())</f>
        <v>25075.97</v>
      </c>
      <c r="N412" s="1" t="str">
        <f>VLOOKUP($A412,'Hospitalisation Details'!$A$2:$P$2344,12,FALSE())</f>
        <v>tier - 2</v>
      </c>
      <c r="O412" s="1" t="str">
        <f>VLOOKUP($A412,'Hospitalisation Details'!$A$2:$P$2344,13,FALSE())</f>
        <v>tier - 2</v>
      </c>
      <c r="P412" s="1" t="str">
        <f>VLOOKUP($A412,'Hospitalisation Details'!$A$2:$P$2344,14,FALSE())</f>
        <v>R1011</v>
      </c>
      <c r="Q412" s="1">
        <f>VLOOKUP($A412,'Hospitalisation Details'!$A$2:$P$2344,16,FALSE())</f>
        <v>27</v>
      </c>
    </row>
    <row r="413" spans="1:17" x14ac:dyDescent="0.35">
      <c r="A413" s="1" t="str">
        <f>'Customer Names'!A413</f>
        <v>Id412</v>
      </c>
      <c r="B413" s="1" t="str">
        <f>VLOOKUP($A413,'Customer Names'!$A$2:$E$2336,4,FALSE())</f>
        <v>Christopher</v>
      </c>
      <c r="C413" s="16">
        <f>VLOOKUP($A413,'Medical Examinations'!$A$2:$O$2336,2,FALSE())</f>
        <v>28.215</v>
      </c>
      <c r="D413" s="16">
        <f>VLOOKUP($A413,'Medical Examinations'!$A$2:$O$2336,3,FALSE())</f>
        <v>8.26</v>
      </c>
      <c r="E413" s="1" t="str">
        <f>VLOOKUP($A413,'Medical Examinations'!$A$2:$O$2336,9,FALSE())</f>
        <v>Yes</v>
      </c>
      <c r="F413" s="1" t="str">
        <f>VLOOKUP($A413,'Medical Examinations'!$A$2:$O$2336,10,FALSE())</f>
        <v>No</v>
      </c>
      <c r="G413" s="1" t="str">
        <f>VLOOKUP($A413,'Medical Examinations'!$A$2:$O$2336,11,FALSE())</f>
        <v>No</v>
      </c>
      <c r="H413" s="1">
        <f>VLOOKUP($A413,'Medical Examinations'!$A$2:$O$2336,13,FALSE())</f>
        <v>1</v>
      </c>
      <c r="I413" s="1" t="str">
        <f>VLOOKUP($A413,'Medical Examinations'!$A$2:$O$2336,12,FALSE())</f>
        <v>Yes</v>
      </c>
      <c r="J413" s="1" t="str">
        <f>VLOOKUP($A413,'Medical Examinations'!$A$2:$O$2336,14,FALSE())</f>
        <v>Overweight</v>
      </c>
      <c r="K413" s="1" t="str">
        <f>VLOOKUP($A413,'Medical Examinations'!$A$2:$O$2336,15,FALSE())</f>
        <v>Diabetes</v>
      </c>
      <c r="L413" s="17">
        <f>VLOOKUP($A413,'Hospitalisation Details'!$A$2:$P$2344,15,FALSE())</f>
        <v>27712</v>
      </c>
      <c r="M413" s="18">
        <f>VLOOKUP($A413,'Hospitalisation Details'!$A$2:$P$2344,6,FALSE())</f>
        <v>24915.22</v>
      </c>
      <c r="N413" s="1" t="str">
        <f>VLOOKUP($A413,'Hospitalisation Details'!$A$2:$P$2344,12,FALSE())</f>
        <v>tier - 2</v>
      </c>
      <c r="O413" s="1" t="str">
        <f>VLOOKUP($A413,'Hospitalisation Details'!$A$2:$P$2344,13,FALSE())</f>
        <v>tier - 3</v>
      </c>
      <c r="P413" s="1" t="str">
        <f>VLOOKUP($A413,'Hospitalisation Details'!$A$2:$P$2344,14,FALSE())</f>
        <v>R1012</v>
      </c>
      <c r="Q413" s="1">
        <f>VLOOKUP($A413,'Hospitalisation Details'!$A$2:$P$2344,16,FALSE())</f>
        <v>47</v>
      </c>
    </row>
    <row r="414" spans="1:17" x14ac:dyDescent="0.35">
      <c r="A414" s="1" t="str">
        <f>'Customer Names'!A414</f>
        <v>Id413</v>
      </c>
      <c r="B414" s="1" t="str">
        <f>VLOOKUP($A414,'Customer Names'!$A$2:$E$2336,4,FALSE())</f>
        <v>Kendra A</v>
      </c>
      <c r="C414" s="16">
        <f>VLOOKUP($A414,'Medical Examinations'!$A$2:$O$2336,2,FALSE())</f>
        <v>38.094999999999999</v>
      </c>
      <c r="D414" s="16">
        <f>VLOOKUP($A414,'Medical Examinations'!$A$2:$O$2336,3,FALSE())</f>
        <v>4.76</v>
      </c>
      <c r="E414" s="1" t="str">
        <f>VLOOKUP($A414,'Medical Examinations'!$A$2:$O$2336,9,FALSE())</f>
        <v>No</v>
      </c>
      <c r="F414" s="1" t="str">
        <f>VLOOKUP($A414,'Medical Examinations'!$A$2:$O$2336,10,FALSE())</f>
        <v>No</v>
      </c>
      <c r="G414" s="1" t="str">
        <f>VLOOKUP($A414,'Medical Examinations'!$A$2:$O$2336,11,FALSE())</f>
        <v>No</v>
      </c>
      <c r="H414" s="1">
        <f>VLOOKUP($A414,'Medical Examinations'!$A$2:$O$2336,13,FALSE())</f>
        <v>1</v>
      </c>
      <c r="I414" s="1" t="str">
        <f>VLOOKUP($A414,'Medical Examinations'!$A$2:$O$2336,12,FALSE())</f>
        <v>No</v>
      </c>
      <c r="J414" s="1" t="str">
        <f>VLOOKUP($A414,'Medical Examinations'!$A$2:$O$2336,14,FALSE())</f>
        <v>Obesity</v>
      </c>
      <c r="K414" s="1" t="str">
        <f>VLOOKUP($A414,'Medical Examinations'!$A$2:$O$2336,15,FALSE())</f>
        <v>Normal</v>
      </c>
      <c r="L414" s="17">
        <f>VLOOKUP($A414,'Hospitalisation Details'!$A$2:$P$2344,15,FALSE())</f>
        <v>31942</v>
      </c>
      <c r="M414" s="18">
        <f>VLOOKUP($A414,'Hospitalisation Details'!$A$2:$P$2344,6,FALSE())</f>
        <v>24915.05</v>
      </c>
      <c r="N414" s="1" t="str">
        <f>VLOOKUP($A414,'Hospitalisation Details'!$A$2:$P$2344,12,FALSE())</f>
        <v>tier - 2</v>
      </c>
      <c r="O414" s="1" t="str">
        <f>VLOOKUP($A414,'Hospitalisation Details'!$A$2:$P$2344,13,FALSE())</f>
        <v>tier - 1</v>
      </c>
      <c r="P414" s="1" t="str">
        <f>VLOOKUP($A414,'Hospitalisation Details'!$A$2:$P$2344,14,FALSE())</f>
        <v>R1024</v>
      </c>
      <c r="Q414" s="1">
        <f>VLOOKUP($A414,'Hospitalisation Details'!$A$2:$P$2344,16,FALSE())</f>
        <v>35</v>
      </c>
    </row>
    <row r="415" spans="1:17" x14ac:dyDescent="0.35">
      <c r="A415" s="1" t="str">
        <f>'Customer Names'!A415</f>
        <v>Id414</v>
      </c>
      <c r="B415" s="1" t="str">
        <f>VLOOKUP($A415,'Customer Names'!$A$2:$E$2336,4,FALSE())</f>
        <v>Jordan</v>
      </c>
      <c r="C415" s="16">
        <f>VLOOKUP($A415,'Medical Examinations'!$A$2:$O$2336,2,FALSE())</f>
        <v>22.61</v>
      </c>
      <c r="D415" s="16">
        <f>VLOOKUP($A415,'Medical Examinations'!$A$2:$O$2336,3,FALSE())</f>
        <v>6.13</v>
      </c>
      <c r="E415" s="1" t="str">
        <f>VLOOKUP($A415,'Medical Examinations'!$A$2:$O$2336,9,FALSE())</f>
        <v>Yes</v>
      </c>
      <c r="F415" s="1" t="str">
        <f>VLOOKUP($A415,'Medical Examinations'!$A$2:$O$2336,10,FALSE())</f>
        <v>No</v>
      </c>
      <c r="G415" s="1" t="str">
        <f>VLOOKUP($A415,'Medical Examinations'!$A$2:$O$2336,11,FALSE())</f>
        <v>Yes</v>
      </c>
      <c r="H415" s="1">
        <f>VLOOKUP($A415,'Medical Examinations'!$A$2:$O$2336,13,FALSE())</f>
        <v>1</v>
      </c>
      <c r="I415" s="1" t="str">
        <f>VLOOKUP($A415,'Medical Examinations'!$A$2:$O$2336,12,FALSE())</f>
        <v>Yes</v>
      </c>
      <c r="J415" s="1" t="str">
        <f>VLOOKUP($A415,'Medical Examinations'!$A$2:$O$2336,14,FALSE())</f>
        <v>Normal Weight</v>
      </c>
      <c r="K415" s="1" t="str">
        <f>VLOOKUP($A415,'Medical Examinations'!$A$2:$O$2336,15,FALSE())</f>
        <v>Prediabetes</v>
      </c>
      <c r="L415" s="17">
        <f>VLOOKUP($A415,'Hospitalisation Details'!$A$2:$P$2344,15,FALSE())</f>
        <v>25407</v>
      </c>
      <c r="M415" s="18">
        <f>VLOOKUP($A415,'Hospitalisation Details'!$A$2:$P$2344,6,FALSE())</f>
        <v>24873.38</v>
      </c>
      <c r="N415" s="1" t="str">
        <f>VLOOKUP($A415,'Hospitalisation Details'!$A$2:$P$2344,12,FALSE())</f>
        <v>tier - 2</v>
      </c>
      <c r="O415" s="1" t="str">
        <f>VLOOKUP($A415,'Hospitalisation Details'!$A$2:$P$2344,13,FALSE())</f>
        <v>tier - 1</v>
      </c>
      <c r="P415" s="1" t="str">
        <f>VLOOKUP($A415,'Hospitalisation Details'!$A$2:$P$2344,14,FALSE())</f>
        <v>R1024</v>
      </c>
      <c r="Q415" s="1">
        <f>VLOOKUP($A415,'Hospitalisation Details'!$A$2:$P$2344,16,FALSE())</f>
        <v>53</v>
      </c>
    </row>
    <row r="416" spans="1:17" x14ac:dyDescent="0.35">
      <c r="A416" s="1" t="str">
        <f>'Customer Names'!A416</f>
        <v>Id415</v>
      </c>
      <c r="B416" s="1" t="str">
        <f>VLOOKUP($A416,'Customer Names'!$A$2:$E$2336,4,FALSE())</f>
        <v>Nils</v>
      </c>
      <c r="C416" s="16">
        <f>VLOOKUP($A416,'Medical Examinations'!$A$2:$O$2336,2,FALSE())</f>
        <v>24.32</v>
      </c>
      <c r="D416" s="16">
        <f>VLOOKUP($A416,'Medical Examinations'!$A$2:$O$2336,3,FALSE())</f>
        <v>10.47</v>
      </c>
      <c r="E416" s="1" t="str">
        <f>VLOOKUP($A416,'Medical Examinations'!$A$2:$O$2336,9,FALSE())</f>
        <v>Yes</v>
      </c>
      <c r="F416" s="1" t="str">
        <f>VLOOKUP($A416,'Medical Examinations'!$A$2:$O$2336,10,FALSE())</f>
        <v>No</v>
      </c>
      <c r="G416" s="1" t="str">
        <f>VLOOKUP($A416,'Medical Examinations'!$A$2:$O$2336,11,FALSE())</f>
        <v>No</v>
      </c>
      <c r="H416" s="1">
        <f>VLOOKUP($A416,'Medical Examinations'!$A$2:$O$2336,13,FALSE())</f>
        <v>2</v>
      </c>
      <c r="I416" s="1" t="str">
        <f>VLOOKUP($A416,'Medical Examinations'!$A$2:$O$2336,12,FALSE())</f>
        <v>Yes</v>
      </c>
      <c r="J416" s="1" t="str">
        <f>VLOOKUP($A416,'Medical Examinations'!$A$2:$O$2336,14,FALSE())</f>
        <v>Normal Weight</v>
      </c>
      <c r="K416" s="1" t="str">
        <f>VLOOKUP($A416,'Medical Examinations'!$A$2:$O$2336,15,FALSE())</f>
        <v>Diabetes</v>
      </c>
      <c r="L416" s="17">
        <f>VLOOKUP($A416,'Hospitalisation Details'!$A$2:$P$2344,15,FALSE())</f>
        <v>25898</v>
      </c>
      <c r="M416" s="18">
        <f>VLOOKUP($A416,'Hospitalisation Details'!$A$2:$P$2344,6,FALSE())</f>
        <v>24869.84</v>
      </c>
      <c r="N416" s="1" t="str">
        <f>VLOOKUP($A416,'Hospitalisation Details'!$A$2:$P$2344,12,FALSE())</f>
        <v>tier - 2</v>
      </c>
      <c r="O416" s="1" t="str">
        <f>VLOOKUP($A416,'Hospitalisation Details'!$A$2:$P$2344,13,FALSE())</f>
        <v>tier - 2</v>
      </c>
      <c r="P416" s="1" t="str">
        <f>VLOOKUP($A416,'Hospitalisation Details'!$A$2:$P$2344,14,FALSE())</f>
        <v>R1016</v>
      </c>
      <c r="Q416" s="1">
        <f>VLOOKUP($A416,'Hospitalisation Details'!$A$2:$P$2344,16,FALSE())</f>
        <v>52</v>
      </c>
    </row>
    <row r="417" spans="1:17" x14ac:dyDescent="0.35">
      <c r="A417" s="1" t="str">
        <f>'Customer Names'!A417</f>
        <v>Id416</v>
      </c>
      <c r="B417" s="1" t="str">
        <f>VLOOKUP($A417,'Customer Names'!$A$2:$E$2336,4,FALSE())</f>
        <v>Scott</v>
      </c>
      <c r="C417" s="16">
        <f>VLOOKUP($A417,'Medical Examinations'!$A$2:$O$2336,2,FALSE())</f>
        <v>20.96</v>
      </c>
      <c r="D417" s="16">
        <f>VLOOKUP($A417,'Medical Examinations'!$A$2:$O$2336,3,FALSE())</f>
        <v>4.04</v>
      </c>
      <c r="E417" s="1" t="str">
        <f>VLOOKUP($A417,'Medical Examinations'!$A$2:$O$2336,9,FALSE())</f>
        <v>Yes</v>
      </c>
      <c r="F417" s="1" t="str">
        <f>VLOOKUP($A417,'Medical Examinations'!$A$2:$O$2336,10,FALSE())</f>
        <v>No</v>
      </c>
      <c r="G417" s="1" t="str">
        <f>VLOOKUP($A417,'Medical Examinations'!$A$2:$O$2336,11,FALSE())</f>
        <v>No</v>
      </c>
      <c r="H417" s="1">
        <f>VLOOKUP($A417,'Medical Examinations'!$A$2:$O$2336,13,FALSE())</f>
        <v>1</v>
      </c>
      <c r="I417" s="1" t="str">
        <f>VLOOKUP($A417,'Medical Examinations'!$A$2:$O$2336,12,FALSE())</f>
        <v>Yes</v>
      </c>
      <c r="J417" s="1" t="str">
        <f>VLOOKUP($A417,'Medical Examinations'!$A$2:$O$2336,14,FALSE())</f>
        <v>Normal Weight</v>
      </c>
      <c r="K417" s="1" t="str">
        <f>VLOOKUP($A417,'Medical Examinations'!$A$2:$O$2336,15,FALSE())</f>
        <v>Normal</v>
      </c>
      <c r="L417" s="17">
        <f>VLOOKUP($A417,'Hospitalisation Details'!$A$2:$P$2344,15,FALSE())</f>
        <v>34860</v>
      </c>
      <c r="M417" s="18">
        <f>VLOOKUP($A417,'Hospitalisation Details'!$A$2:$P$2344,6,FALSE())</f>
        <v>24863.25</v>
      </c>
      <c r="N417" s="1" t="str">
        <f>VLOOKUP($A417,'Hospitalisation Details'!$A$2:$P$2344,12,FALSE())</f>
        <v>tier - 2</v>
      </c>
      <c r="O417" s="1" t="str">
        <f>VLOOKUP($A417,'Hospitalisation Details'!$A$2:$P$2344,13,FALSE())</f>
        <v>tier - 3</v>
      </c>
      <c r="P417" s="1" t="str">
        <f>VLOOKUP($A417,'Hospitalisation Details'!$A$2:$P$2344,14,FALSE())</f>
        <v>R1011</v>
      </c>
      <c r="Q417" s="1">
        <f>VLOOKUP($A417,'Hospitalisation Details'!$A$2:$P$2344,16,FALSE())</f>
        <v>27</v>
      </c>
    </row>
    <row r="418" spans="1:17" x14ac:dyDescent="0.35">
      <c r="A418" s="1" t="str">
        <f>'Customer Names'!A418</f>
        <v>Id417</v>
      </c>
      <c r="B418" s="1" t="str">
        <f>VLOOKUP($A418,'Customer Names'!$A$2:$E$2336,4,FALSE())</f>
        <v>Angela</v>
      </c>
      <c r="C418" s="16">
        <f>VLOOKUP($A418,'Medical Examinations'!$A$2:$O$2336,2,FALSE())</f>
        <v>19.68</v>
      </c>
      <c r="D418" s="16">
        <f>VLOOKUP($A418,'Medical Examinations'!$A$2:$O$2336,3,FALSE())</f>
        <v>5.74</v>
      </c>
      <c r="E418" s="1" t="str">
        <f>VLOOKUP($A418,'Medical Examinations'!$A$2:$O$2336,9,FALSE())</f>
        <v>No</v>
      </c>
      <c r="F418" s="1" t="str">
        <f>VLOOKUP($A418,'Medical Examinations'!$A$2:$O$2336,10,FALSE())</f>
        <v>No</v>
      </c>
      <c r="G418" s="1" t="str">
        <f>VLOOKUP($A418,'Medical Examinations'!$A$2:$O$2336,11,FALSE())</f>
        <v>No</v>
      </c>
      <c r="H418" s="1">
        <f>VLOOKUP($A418,'Medical Examinations'!$A$2:$O$2336,13,FALSE())</f>
        <v>0</v>
      </c>
      <c r="I418" s="1" t="str">
        <f>VLOOKUP($A418,'Medical Examinations'!$A$2:$O$2336,12,FALSE())</f>
        <v>Yes</v>
      </c>
      <c r="J418" s="1" t="str">
        <f>VLOOKUP($A418,'Medical Examinations'!$A$2:$O$2336,14,FALSE())</f>
        <v>Normal Weight</v>
      </c>
      <c r="K418" s="1" t="str">
        <f>VLOOKUP($A418,'Medical Examinations'!$A$2:$O$2336,15,FALSE())</f>
        <v>Prediabetes</v>
      </c>
      <c r="L418" s="17">
        <f>VLOOKUP($A418,'Hospitalisation Details'!$A$2:$P$2344,15,FALSE())</f>
        <v>34586</v>
      </c>
      <c r="M418" s="18">
        <f>VLOOKUP($A418,'Hospitalisation Details'!$A$2:$P$2344,6,FALSE())</f>
        <v>24817.25</v>
      </c>
      <c r="N418" s="1" t="str">
        <f>VLOOKUP($A418,'Hospitalisation Details'!$A$2:$P$2344,12,FALSE())</f>
        <v>tier - 2</v>
      </c>
      <c r="O418" s="1" t="str">
        <f>VLOOKUP($A418,'Hospitalisation Details'!$A$2:$P$2344,13,FALSE())</f>
        <v>tier - 2</v>
      </c>
      <c r="P418" s="1" t="str">
        <f>VLOOKUP($A418,'Hospitalisation Details'!$A$2:$P$2344,14,FALSE())</f>
        <v>R1011</v>
      </c>
      <c r="Q418" s="1">
        <f>VLOOKUP($A418,'Hospitalisation Details'!$A$2:$P$2344,16,FALSE())</f>
        <v>28</v>
      </c>
    </row>
    <row r="419" spans="1:17" x14ac:dyDescent="0.35">
      <c r="A419" s="1" t="str">
        <f>'Customer Names'!A419</f>
        <v>Id418</v>
      </c>
      <c r="B419" s="1" t="str">
        <f>VLOOKUP($A419,'Customer Names'!$A$2:$E$2336,4,FALSE())</f>
        <v>Allison</v>
      </c>
      <c r="C419" s="16">
        <f>VLOOKUP($A419,'Medical Examinations'!$A$2:$O$2336,2,FALSE())</f>
        <v>18.100000000000001</v>
      </c>
      <c r="D419" s="16">
        <f>VLOOKUP($A419,'Medical Examinations'!$A$2:$O$2336,3,FALSE())</f>
        <v>6.33</v>
      </c>
      <c r="E419" s="1" t="str">
        <f>VLOOKUP($A419,'Medical Examinations'!$A$2:$O$2336,9,FALSE())</f>
        <v>No</v>
      </c>
      <c r="F419" s="1" t="str">
        <f>VLOOKUP($A419,'Medical Examinations'!$A$2:$O$2336,10,FALSE())</f>
        <v>No</v>
      </c>
      <c r="G419" s="1" t="str">
        <f>VLOOKUP($A419,'Medical Examinations'!$A$2:$O$2336,11,FALSE())</f>
        <v>No</v>
      </c>
      <c r="H419" s="1">
        <f>VLOOKUP($A419,'Medical Examinations'!$A$2:$O$2336,13,FALSE())</f>
        <v>1</v>
      </c>
      <c r="I419" s="1" t="str">
        <f>VLOOKUP($A419,'Medical Examinations'!$A$2:$O$2336,12,FALSE())</f>
        <v>Yes</v>
      </c>
      <c r="J419" s="1" t="str">
        <f>VLOOKUP($A419,'Medical Examinations'!$A$2:$O$2336,14,FALSE())</f>
        <v>Underweight</v>
      </c>
      <c r="K419" s="1" t="str">
        <f>VLOOKUP($A419,'Medical Examinations'!$A$2:$O$2336,15,FALSE())</f>
        <v>Prediabetes</v>
      </c>
      <c r="L419" s="17">
        <f>VLOOKUP($A419,'Hospitalisation Details'!$A$2:$P$2344,15,FALSE())</f>
        <v>33888</v>
      </c>
      <c r="M419" s="18">
        <f>VLOOKUP($A419,'Hospitalisation Details'!$A$2:$P$2344,6,FALSE())</f>
        <v>24795.040000000001</v>
      </c>
      <c r="N419" s="1" t="str">
        <f>VLOOKUP($A419,'Hospitalisation Details'!$A$2:$P$2344,12,FALSE())</f>
        <v>tier - 2</v>
      </c>
      <c r="O419" s="1" t="str">
        <f>VLOOKUP($A419,'Hospitalisation Details'!$A$2:$P$2344,13,FALSE())</f>
        <v>tier - 3</v>
      </c>
      <c r="P419" s="1" t="str">
        <f>VLOOKUP($A419,'Hospitalisation Details'!$A$2:$P$2344,14,FALSE())</f>
        <v>R1011</v>
      </c>
      <c r="Q419" s="1">
        <f>VLOOKUP($A419,'Hospitalisation Details'!$A$2:$P$2344,16,FALSE())</f>
        <v>30</v>
      </c>
    </row>
    <row r="420" spans="1:17" x14ac:dyDescent="0.35">
      <c r="A420" s="1" t="str">
        <f>'Customer Names'!A420</f>
        <v>Id419</v>
      </c>
      <c r="B420" s="1" t="str">
        <f>VLOOKUP($A420,'Customer Names'!$A$2:$E$2336,4,FALSE())</f>
        <v>Caitlin O.</v>
      </c>
      <c r="C420" s="16">
        <f>VLOOKUP($A420,'Medical Examinations'!$A$2:$O$2336,2,FALSE())</f>
        <v>29.64</v>
      </c>
      <c r="D420" s="16">
        <f>VLOOKUP($A420,'Medical Examinations'!$A$2:$O$2336,3,FALSE())</f>
        <v>4.28</v>
      </c>
      <c r="E420" s="1" t="str">
        <f>VLOOKUP($A420,'Medical Examinations'!$A$2:$O$2336,9,FALSE())</f>
        <v>Yes</v>
      </c>
      <c r="F420" s="1" t="str">
        <f>VLOOKUP($A420,'Medical Examinations'!$A$2:$O$2336,10,FALSE())</f>
        <v>No</v>
      </c>
      <c r="G420" s="1" t="str">
        <f>VLOOKUP($A420,'Medical Examinations'!$A$2:$O$2336,11,FALSE())</f>
        <v>No</v>
      </c>
      <c r="H420" s="1">
        <f>VLOOKUP($A420,'Medical Examinations'!$A$2:$O$2336,13,FALSE())</f>
        <v>0</v>
      </c>
      <c r="I420" s="1" t="str">
        <f>VLOOKUP($A420,'Medical Examinations'!$A$2:$O$2336,12,FALSE())</f>
        <v>No</v>
      </c>
      <c r="J420" s="1" t="str">
        <f>VLOOKUP($A420,'Medical Examinations'!$A$2:$O$2336,14,FALSE())</f>
        <v>Overweight</v>
      </c>
      <c r="K420" s="1" t="str">
        <f>VLOOKUP($A420,'Medical Examinations'!$A$2:$O$2336,15,FALSE())</f>
        <v>Normal</v>
      </c>
      <c r="L420" s="17">
        <f>VLOOKUP($A420,'Hospitalisation Details'!$A$2:$P$2344,15,FALSE())</f>
        <v>35305</v>
      </c>
      <c r="M420" s="18">
        <f>VLOOKUP($A420,'Hospitalisation Details'!$A$2:$P$2344,6,FALSE())</f>
        <v>24671.66</v>
      </c>
      <c r="N420" s="1" t="str">
        <f>VLOOKUP($A420,'Hospitalisation Details'!$A$2:$P$2344,12,FALSE())</f>
        <v>tier - 2</v>
      </c>
      <c r="O420" s="1" t="str">
        <f>VLOOKUP($A420,'Hospitalisation Details'!$A$2:$P$2344,13,FALSE())</f>
        <v>tier - 1</v>
      </c>
      <c r="P420" s="1" t="str">
        <f>VLOOKUP($A420,'Hospitalisation Details'!$A$2:$P$2344,14,FALSE())</f>
        <v>R1024</v>
      </c>
      <c r="Q420" s="1">
        <f>VLOOKUP($A420,'Hospitalisation Details'!$A$2:$P$2344,16,FALSE())</f>
        <v>26</v>
      </c>
    </row>
    <row r="421" spans="1:17" x14ac:dyDescent="0.35">
      <c r="A421" s="1" t="str">
        <f>'Customer Names'!A421</f>
        <v>Id420</v>
      </c>
      <c r="B421" s="1" t="str">
        <f>VLOOKUP($A421,'Customer Names'!$A$2:$E$2336,4,FALSE())</f>
        <v>Tracy M</v>
      </c>
      <c r="C421" s="16">
        <f>VLOOKUP($A421,'Medical Examinations'!$A$2:$O$2336,2,FALSE())</f>
        <v>25.3</v>
      </c>
      <c r="D421" s="16">
        <f>VLOOKUP($A421,'Medical Examinations'!$A$2:$O$2336,3,FALSE())</f>
        <v>9.4700000000000006</v>
      </c>
      <c r="E421" s="1" t="str">
        <f>VLOOKUP($A421,'Medical Examinations'!$A$2:$O$2336,9,FALSE())</f>
        <v>Yes</v>
      </c>
      <c r="F421" s="1" t="str">
        <f>VLOOKUP($A421,'Medical Examinations'!$A$2:$O$2336,10,FALSE())</f>
        <v>No</v>
      </c>
      <c r="G421" s="1" t="str">
        <f>VLOOKUP($A421,'Medical Examinations'!$A$2:$O$2336,11,FALSE())</f>
        <v>No</v>
      </c>
      <c r="H421" s="1">
        <f>VLOOKUP($A421,'Medical Examinations'!$A$2:$O$2336,13,FALSE())</f>
        <v>2</v>
      </c>
      <c r="I421" s="1" t="str">
        <f>VLOOKUP($A421,'Medical Examinations'!$A$2:$O$2336,12,FALSE())</f>
        <v>Yes</v>
      </c>
      <c r="J421" s="1" t="str">
        <f>VLOOKUP($A421,'Medical Examinations'!$A$2:$O$2336,14,FALSE())</f>
        <v>Overweight</v>
      </c>
      <c r="K421" s="1" t="str">
        <f>VLOOKUP($A421,'Medical Examinations'!$A$2:$O$2336,15,FALSE())</f>
        <v>Diabetes</v>
      </c>
      <c r="L421" s="17">
        <f>VLOOKUP($A421,'Hospitalisation Details'!$A$2:$P$2344,15,FALSE())</f>
        <v>25731</v>
      </c>
      <c r="M421" s="18">
        <f>VLOOKUP($A421,'Hospitalisation Details'!$A$2:$P$2344,6,FALSE())</f>
        <v>24667.42</v>
      </c>
      <c r="N421" s="1" t="str">
        <f>VLOOKUP($A421,'Hospitalisation Details'!$A$2:$P$2344,12,FALSE())</f>
        <v>tier - 2</v>
      </c>
      <c r="O421" s="1" t="str">
        <f>VLOOKUP($A421,'Hospitalisation Details'!$A$2:$P$2344,13,FALSE())</f>
        <v>tier - 3</v>
      </c>
      <c r="P421" s="1" t="str">
        <f>VLOOKUP($A421,'Hospitalisation Details'!$A$2:$P$2344,14,FALSE())</f>
        <v>R1013</v>
      </c>
      <c r="Q421" s="1">
        <f>VLOOKUP($A421,'Hospitalisation Details'!$A$2:$P$2344,16,FALSE())</f>
        <v>52</v>
      </c>
    </row>
    <row r="422" spans="1:17" x14ac:dyDescent="0.35">
      <c r="A422" s="1" t="str">
        <f>'Customer Names'!A422</f>
        <v>Id421</v>
      </c>
      <c r="B422" s="1" t="str">
        <f>VLOOKUP($A422,'Customer Names'!$A$2:$E$2336,4,FALSE())</f>
        <v>Dustin M.</v>
      </c>
      <c r="C422" s="16">
        <f>VLOOKUP($A422,'Medical Examinations'!$A$2:$O$2336,2,FALSE())</f>
        <v>27.6</v>
      </c>
      <c r="D422" s="16">
        <f>VLOOKUP($A422,'Medical Examinations'!$A$2:$O$2336,3,FALSE())</f>
        <v>4.8499999999999996</v>
      </c>
      <c r="E422" s="1" t="str">
        <f>VLOOKUP($A422,'Medical Examinations'!$A$2:$O$2336,9,FALSE())</f>
        <v>Yes</v>
      </c>
      <c r="F422" s="1" t="str">
        <f>VLOOKUP($A422,'Medical Examinations'!$A$2:$O$2336,10,FALSE())</f>
        <v>No</v>
      </c>
      <c r="G422" s="1" t="str">
        <f>VLOOKUP($A422,'Medical Examinations'!$A$2:$O$2336,11,FALSE())</f>
        <v>No</v>
      </c>
      <c r="H422" s="1">
        <f>VLOOKUP($A422,'Medical Examinations'!$A$2:$O$2336,13,FALSE())</f>
        <v>0</v>
      </c>
      <c r="I422" s="1" t="str">
        <f>VLOOKUP($A422,'Medical Examinations'!$A$2:$O$2336,12,FALSE())</f>
        <v>No</v>
      </c>
      <c r="J422" s="1" t="str">
        <f>VLOOKUP($A422,'Medical Examinations'!$A$2:$O$2336,14,FALSE())</f>
        <v>Overweight</v>
      </c>
      <c r="K422" s="1" t="str">
        <f>VLOOKUP($A422,'Medical Examinations'!$A$2:$O$2336,15,FALSE())</f>
        <v>Normal</v>
      </c>
      <c r="L422" s="17">
        <f>VLOOKUP($A422,'Hospitalisation Details'!$A$2:$P$2344,15,FALSE())</f>
        <v>28045</v>
      </c>
      <c r="M422" s="18">
        <f>VLOOKUP($A422,'Hospitalisation Details'!$A$2:$P$2344,6,FALSE())</f>
        <v>24603.05</v>
      </c>
      <c r="N422" s="1" t="str">
        <f>VLOOKUP($A422,'Hospitalisation Details'!$A$2:$P$2344,12,FALSE())</f>
        <v>tier - 2</v>
      </c>
      <c r="O422" s="1" t="str">
        <f>VLOOKUP($A422,'Hospitalisation Details'!$A$2:$P$2344,13,FALSE())</f>
        <v>tier - 2</v>
      </c>
      <c r="P422" s="1" t="str">
        <f>VLOOKUP($A422,'Hospitalisation Details'!$A$2:$P$2344,14,FALSE())</f>
        <v>R1011</v>
      </c>
      <c r="Q422" s="1">
        <f>VLOOKUP($A422,'Hospitalisation Details'!$A$2:$P$2344,16,FALSE())</f>
        <v>46</v>
      </c>
    </row>
    <row r="423" spans="1:17" x14ac:dyDescent="0.35">
      <c r="A423" s="1" t="str">
        <f>'Customer Names'!A423</f>
        <v>Id422</v>
      </c>
      <c r="B423" s="1" t="str">
        <f>VLOOKUP($A423,'Customer Names'!$A$2:$E$2336,4,FALSE())</f>
        <v>Jenny</v>
      </c>
      <c r="C423" s="16">
        <f>VLOOKUP($A423,'Medical Examinations'!$A$2:$O$2336,2,FALSE())</f>
        <v>27.645</v>
      </c>
      <c r="D423" s="16">
        <f>VLOOKUP($A423,'Medical Examinations'!$A$2:$O$2336,3,FALSE())</f>
        <v>11.03</v>
      </c>
      <c r="E423" s="1" t="str">
        <f>VLOOKUP($A423,'Medical Examinations'!$A$2:$O$2336,9,FALSE())</f>
        <v>Yes</v>
      </c>
      <c r="F423" s="1" t="str">
        <f>VLOOKUP($A423,'Medical Examinations'!$A$2:$O$2336,10,FALSE())</f>
        <v>No</v>
      </c>
      <c r="G423" s="1" t="str">
        <f>VLOOKUP($A423,'Medical Examinations'!$A$2:$O$2336,11,FALSE())</f>
        <v>No</v>
      </c>
      <c r="H423" s="1">
        <f>VLOOKUP($A423,'Medical Examinations'!$A$2:$O$2336,13,FALSE())</f>
        <v>1</v>
      </c>
      <c r="I423" s="1" t="str">
        <f>VLOOKUP($A423,'Medical Examinations'!$A$2:$O$2336,12,FALSE())</f>
        <v>Yes</v>
      </c>
      <c r="J423" s="1" t="str">
        <f>VLOOKUP($A423,'Medical Examinations'!$A$2:$O$2336,14,FALSE())</f>
        <v>Overweight</v>
      </c>
      <c r="K423" s="1" t="str">
        <f>VLOOKUP($A423,'Medical Examinations'!$A$2:$O$2336,15,FALSE())</f>
        <v>Diabetes</v>
      </c>
      <c r="L423" s="17">
        <f>VLOOKUP($A423,'Hospitalisation Details'!$A$2:$P$2344,15,FALSE())</f>
        <v>27558</v>
      </c>
      <c r="M423" s="18">
        <f>VLOOKUP($A423,'Hospitalisation Details'!$A$2:$P$2344,6,FALSE())</f>
        <v>24535.7</v>
      </c>
      <c r="N423" s="1" t="str">
        <f>VLOOKUP($A423,'Hospitalisation Details'!$A$2:$P$2344,12,FALSE())</f>
        <v>tier - 2</v>
      </c>
      <c r="O423" s="1" t="str">
        <f>VLOOKUP($A423,'Hospitalisation Details'!$A$2:$P$2344,13,FALSE())</f>
        <v>tier - 2</v>
      </c>
      <c r="P423" s="1" t="str">
        <f>VLOOKUP($A423,'Hospitalisation Details'!$A$2:$P$2344,14,FALSE())</f>
        <v>R1012</v>
      </c>
      <c r="Q423" s="1">
        <f>VLOOKUP($A423,'Hospitalisation Details'!$A$2:$P$2344,16,FALSE())</f>
        <v>47</v>
      </c>
    </row>
    <row r="424" spans="1:17" x14ac:dyDescent="0.35">
      <c r="A424" s="1" t="str">
        <f>'Customer Names'!A424</f>
        <v>Id423</v>
      </c>
      <c r="B424" s="1" t="str">
        <f>VLOOKUP($A424,'Customer Names'!$A$2:$E$2336,4,FALSE())</f>
        <v>Emily</v>
      </c>
      <c r="C424" s="16">
        <f>VLOOKUP($A424,'Medical Examinations'!$A$2:$O$2336,2,FALSE())</f>
        <v>27.6</v>
      </c>
      <c r="D424" s="16">
        <f>VLOOKUP($A424,'Medical Examinations'!$A$2:$O$2336,3,FALSE())</f>
        <v>5.22</v>
      </c>
      <c r="E424" s="1" t="str">
        <f>VLOOKUP($A424,'Medical Examinations'!$A$2:$O$2336,9,FALSE())</f>
        <v>No</v>
      </c>
      <c r="F424" s="1" t="str">
        <f>VLOOKUP($A424,'Medical Examinations'!$A$2:$O$2336,10,FALSE())</f>
        <v>No</v>
      </c>
      <c r="G424" s="1" t="str">
        <f>VLOOKUP($A424,'Medical Examinations'!$A$2:$O$2336,11,FALSE())</f>
        <v>No</v>
      </c>
      <c r="H424" s="1">
        <f>VLOOKUP($A424,'Medical Examinations'!$A$2:$O$2336,13,FALSE())</f>
        <v>2</v>
      </c>
      <c r="I424" s="1" t="str">
        <f>VLOOKUP($A424,'Medical Examinations'!$A$2:$O$2336,12,FALSE())</f>
        <v>Yes</v>
      </c>
      <c r="J424" s="1" t="str">
        <f>VLOOKUP($A424,'Medical Examinations'!$A$2:$O$2336,14,FALSE())</f>
        <v>Overweight</v>
      </c>
      <c r="K424" s="1" t="str">
        <f>VLOOKUP($A424,'Medical Examinations'!$A$2:$O$2336,15,FALSE())</f>
        <v>Normal</v>
      </c>
      <c r="L424" s="17">
        <f>VLOOKUP($A424,'Hospitalisation Details'!$A$2:$P$2344,15,FALSE())</f>
        <v>26556</v>
      </c>
      <c r="M424" s="18">
        <f>VLOOKUP($A424,'Hospitalisation Details'!$A$2:$P$2344,6,FALSE())</f>
        <v>24520.26</v>
      </c>
      <c r="N424" s="1" t="str">
        <f>VLOOKUP($A424,'Hospitalisation Details'!$A$2:$P$2344,12,FALSE())</f>
        <v>tier - 2</v>
      </c>
      <c r="O424" s="1" t="str">
        <f>VLOOKUP($A424,'Hospitalisation Details'!$A$2:$P$2344,13,FALSE())</f>
        <v>tier - 3</v>
      </c>
      <c r="P424" s="1" t="str">
        <f>VLOOKUP($A424,'Hospitalisation Details'!$A$2:$P$2344,14,FALSE())</f>
        <v>R1011</v>
      </c>
      <c r="Q424" s="1">
        <f>VLOOKUP($A424,'Hospitalisation Details'!$A$2:$P$2344,16,FALSE())</f>
        <v>50</v>
      </c>
    </row>
    <row r="425" spans="1:17" x14ac:dyDescent="0.35">
      <c r="A425" s="1" t="str">
        <f>'Customer Names'!A425</f>
        <v>Id424</v>
      </c>
      <c r="B425" s="1" t="str">
        <f>VLOOKUP($A425,'Customer Names'!$A$2:$E$2336,4,FALSE())</f>
        <v>Fabienne</v>
      </c>
      <c r="C425" s="16">
        <f>VLOOKUP($A425,'Medical Examinations'!$A$2:$O$2336,2,FALSE())</f>
        <v>25.08</v>
      </c>
      <c r="D425" s="16">
        <f>VLOOKUP($A425,'Medical Examinations'!$A$2:$O$2336,3,FALSE())</f>
        <v>9.52</v>
      </c>
      <c r="E425" s="1" t="str">
        <f>VLOOKUP($A425,'Medical Examinations'!$A$2:$O$2336,9,FALSE())</f>
        <v>Yes</v>
      </c>
      <c r="F425" s="1" t="str">
        <f>VLOOKUP($A425,'Medical Examinations'!$A$2:$O$2336,10,FALSE())</f>
        <v>No</v>
      </c>
      <c r="G425" s="1" t="str">
        <f>VLOOKUP($A425,'Medical Examinations'!$A$2:$O$2336,11,FALSE())</f>
        <v>No</v>
      </c>
      <c r="H425" s="1">
        <f>VLOOKUP($A425,'Medical Examinations'!$A$2:$O$2336,13,FALSE())</f>
        <v>2</v>
      </c>
      <c r="I425" s="1" t="str">
        <f>VLOOKUP($A425,'Medical Examinations'!$A$2:$O$2336,12,FALSE())</f>
        <v>No</v>
      </c>
      <c r="J425" s="1" t="str">
        <f>VLOOKUP($A425,'Medical Examinations'!$A$2:$O$2336,14,FALSE())</f>
        <v>Overweight</v>
      </c>
      <c r="K425" s="1" t="str">
        <f>VLOOKUP($A425,'Medical Examinations'!$A$2:$O$2336,15,FALSE())</f>
        <v>Diabetes</v>
      </c>
      <c r="L425" s="17">
        <f>VLOOKUP($A425,'Hospitalisation Details'!$A$2:$P$2344,15,FALSE())</f>
        <v>22575</v>
      </c>
      <c r="M425" s="18">
        <f>VLOOKUP($A425,'Hospitalisation Details'!$A$2:$P$2344,6,FALSE())</f>
        <v>24513.09</v>
      </c>
      <c r="N425" s="1" t="str">
        <f>VLOOKUP($A425,'Hospitalisation Details'!$A$2:$P$2344,12,FALSE())</f>
        <v>tier - 2</v>
      </c>
      <c r="O425" s="1" t="str">
        <f>VLOOKUP($A425,'Hospitalisation Details'!$A$2:$P$2344,13,FALSE())</f>
        <v>tier - 2</v>
      </c>
      <c r="P425" s="1" t="str">
        <f>VLOOKUP($A425,'Hospitalisation Details'!$A$2:$P$2344,14,FALSE())</f>
        <v>R1013</v>
      </c>
      <c r="Q425" s="1">
        <f>VLOOKUP($A425,'Hospitalisation Details'!$A$2:$P$2344,16,FALSE())</f>
        <v>61</v>
      </c>
    </row>
    <row r="426" spans="1:17" x14ac:dyDescent="0.35">
      <c r="A426" s="1" t="str">
        <f>'Customer Names'!A426</f>
        <v>Id425</v>
      </c>
      <c r="B426" s="1" t="str">
        <f>VLOOKUP($A426,'Customer Names'!$A$2:$E$2336,4,FALSE())</f>
        <v>Jordan</v>
      </c>
      <c r="C426" s="16">
        <f>VLOOKUP($A426,'Medical Examinations'!$A$2:$O$2336,2,FALSE())</f>
        <v>30.02</v>
      </c>
      <c r="D426" s="16">
        <f>VLOOKUP($A426,'Medical Examinations'!$A$2:$O$2336,3,FALSE())</f>
        <v>11.09</v>
      </c>
      <c r="E426" s="1" t="str">
        <f>VLOOKUP($A426,'Medical Examinations'!$A$2:$O$2336,9,FALSE())</f>
        <v>No</v>
      </c>
      <c r="F426" s="1" t="str">
        <f>VLOOKUP($A426,'Medical Examinations'!$A$2:$O$2336,10,FALSE())</f>
        <v>No</v>
      </c>
      <c r="G426" s="1" t="str">
        <f>VLOOKUP($A426,'Medical Examinations'!$A$2:$O$2336,11,FALSE())</f>
        <v>No</v>
      </c>
      <c r="H426" s="1">
        <f>VLOOKUP($A426,'Medical Examinations'!$A$2:$O$2336,13,FALSE())</f>
        <v>0</v>
      </c>
      <c r="I426" s="1" t="str">
        <f>VLOOKUP($A426,'Medical Examinations'!$A$2:$O$2336,12,FALSE())</f>
        <v>No</v>
      </c>
      <c r="J426" s="1" t="str">
        <f>VLOOKUP($A426,'Medical Examinations'!$A$2:$O$2336,14,FALSE())</f>
        <v>Obesity</v>
      </c>
      <c r="K426" s="1" t="str">
        <f>VLOOKUP($A426,'Medical Examinations'!$A$2:$O$2336,15,FALSE())</f>
        <v>Diabetes</v>
      </c>
      <c r="L426" s="17">
        <f>VLOOKUP($A426,'Hospitalisation Details'!$A$2:$P$2344,15,FALSE())</f>
        <v>25025</v>
      </c>
      <c r="M426" s="18">
        <f>VLOOKUP($A426,'Hospitalisation Details'!$A$2:$P$2344,6,FALSE())</f>
        <v>24476.48</v>
      </c>
      <c r="N426" s="1" t="str">
        <f>VLOOKUP($A426,'Hospitalisation Details'!$A$2:$P$2344,12,FALSE())</f>
        <v>tier - 2</v>
      </c>
      <c r="O426" s="1" t="str">
        <f>VLOOKUP($A426,'Hospitalisation Details'!$A$2:$P$2344,13,FALSE())</f>
        <v>tier - 2</v>
      </c>
      <c r="P426" s="1" t="str">
        <f>VLOOKUP($A426,'Hospitalisation Details'!$A$2:$P$2344,14,FALSE())</f>
        <v>R1012</v>
      </c>
      <c r="Q426" s="1">
        <f>VLOOKUP($A426,'Hospitalisation Details'!$A$2:$P$2344,16,FALSE())</f>
        <v>54</v>
      </c>
    </row>
    <row r="427" spans="1:17" x14ac:dyDescent="0.35">
      <c r="A427" s="1" t="str">
        <f>'Customer Names'!A427</f>
        <v>Id426</v>
      </c>
      <c r="B427" s="1" t="str">
        <f>VLOOKUP($A427,'Customer Names'!$A$2:$E$2336,4,FALSE())</f>
        <v>Matt</v>
      </c>
      <c r="C427" s="16">
        <f>VLOOKUP($A427,'Medical Examinations'!$A$2:$O$2336,2,FALSE())</f>
        <v>27.36</v>
      </c>
      <c r="D427" s="16">
        <f>VLOOKUP($A427,'Medical Examinations'!$A$2:$O$2336,3,FALSE())</f>
        <v>9.4499999999999993</v>
      </c>
      <c r="E427" s="1" t="str">
        <f>VLOOKUP($A427,'Medical Examinations'!$A$2:$O$2336,9,FALSE())</f>
        <v>Yes</v>
      </c>
      <c r="F427" s="1" t="str">
        <f>VLOOKUP($A427,'Medical Examinations'!$A$2:$O$2336,10,FALSE())</f>
        <v>No</v>
      </c>
      <c r="G427" s="1" t="str">
        <f>VLOOKUP($A427,'Medical Examinations'!$A$2:$O$2336,11,FALSE())</f>
        <v>No</v>
      </c>
      <c r="H427" s="1">
        <f>VLOOKUP($A427,'Medical Examinations'!$A$2:$O$2336,13,FALSE())</f>
        <v>2</v>
      </c>
      <c r="I427" s="1" t="str">
        <f>VLOOKUP($A427,'Medical Examinations'!$A$2:$O$2336,12,FALSE())</f>
        <v>Yes</v>
      </c>
      <c r="J427" s="1" t="str">
        <f>VLOOKUP($A427,'Medical Examinations'!$A$2:$O$2336,14,FALSE())</f>
        <v>Overweight</v>
      </c>
      <c r="K427" s="1" t="str">
        <f>VLOOKUP($A427,'Medical Examinations'!$A$2:$O$2336,15,FALSE())</f>
        <v>Diabetes</v>
      </c>
      <c r="L427" s="17">
        <f>VLOOKUP($A427,'Hospitalisation Details'!$A$2:$P$2344,15,FALSE())</f>
        <v>25902</v>
      </c>
      <c r="M427" s="18">
        <f>VLOOKUP($A427,'Hospitalisation Details'!$A$2:$P$2344,6,FALSE())</f>
        <v>24393.62</v>
      </c>
      <c r="N427" s="1" t="str">
        <f>VLOOKUP($A427,'Hospitalisation Details'!$A$2:$P$2344,12,FALSE())</f>
        <v>tier - 2</v>
      </c>
      <c r="O427" s="1" t="str">
        <f>VLOOKUP($A427,'Hospitalisation Details'!$A$2:$P$2344,13,FALSE())</f>
        <v>tier - 3</v>
      </c>
      <c r="P427" s="1" t="str">
        <f>VLOOKUP($A427,'Hospitalisation Details'!$A$2:$P$2344,14,FALSE())</f>
        <v>R1012</v>
      </c>
      <c r="Q427" s="1">
        <f>VLOOKUP($A427,'Hospitalisation Details'!$A$2:$P$2344,16,FALSE())</f>
        <v>52</v>
      </c>
    </row>
    <row r="428" spans="1:17" x14ac:dyDescent="0.35">
      <c r="A428" s="1" t="str">
        <f>'Customer Names'!A428</f>
        <v>Id427</v>
      </c>
      <c r="B428" s="1" t="str">
        <f>VLOOKUP($A428,'Customer Names'!$A$2:$E$2336,4,FALSE())</f>
        <v>Taryn L</v>
      </c>
      <c r="C428" s="16">
        <f>VLOOKUP($A428,'Medical Examinations'!$A$2:$O$2336,2,FALSE())</f>
        <v>22.2</v>
      </c>
      <c r="D428" s="16">
        <f>VLOOKUP($A428,'Medical Examinations'!$A$2:$O$2336,3,FALSE())</f>
        <v>5.51</v>
      </c>
      <c r="E428" s="1" t="str">
        <f>VLOOKUP($A428,'Medical Examinations'!$A$2:$O$2336,9,FALSE())</f>
        <v>No</v>
      </c>
      <c r="F428" s="1" t="str">
        <f>VLOOKUP($A428,'Medical Examinations'!$A$2:$O$2336,10,FALSE())</f>
        <v>No</v>
      </c>
      <c r="G428" s="1" t="str">
        <f>VLOOKUP($A428,'Medical Examinations'!$A$2:$O$2336,11,FALSE())</f>
        <v>No</v>
      </c>
      <c r="H428" s="1">
        <f>VLOOKUP($A428,'Medical Examinations'!$A$2:$O$2336,13,FALSE())</f>
        <v>0</v>
      </c>
      <c r="I428" s="1" t="str">
        <f>VLOOKUP($A428,'Medical Examinations'!$A$2:$O$2336,12,FALSE())</f>
        <v>Yes</v>
      </c>
      <c r="J428" s="1" t="str">
        <f>VLOOKUP($A428,'Medical Examinations'!$A$2:$O$2336,14,FALSE())</f>
        <v>Normal Weight</v>
      </c>
      <c r="K428" s="1" t="str">
        <f>VLOOKUP($A428,'Medical Examinations'!$A$2:$O$2336,15,FALSE())</f>
        <v>Normal</v>
      </c>
      <c r="L428" s="17">
        <f>VLOOKUP($A428,'Hospitalisation Details'!$A$2:$P$2344,15,FALSE())</f>
        <v>36440</v>
      </c>
      <c r="M428" s="18">
        <f>VLOOKUP($A428,'Hospitalisation Details'!$A$2:$P$2344,6,FALSE())</f>
        <v>24387.74</v>
      </c>
      <c r="N428" s="1" t="str">
        <f>VLOOKUP($A428,'Hospitalisation Details'!$A$2:$P$2344,12,FALSE())</f>
        <v>tier - 2</v>
      </c>
      <c r="O428" s="1" t="str">
        <f>VLOOKUP($A428,'Hospitalisation Details'!$A$2:$P$2344,13,FALSE())</f>
        <v>tier - 1</v>
      </c>
      <c r="P428" s="1" t="str">
        <f>VLOOKUP($A428,'Hospitalisation Details'!$A$2:$P$2344,14,FALSE())</f>
        <v>R1011</v>
      </c>
      <c r="Q428" s="1">
        <f>VLOOKUP($A428,'Hospitalisation Details'!$A$2:$P$2344,16,FALSE())</f>
        <v>23</v>
      </c>
    </row>
    <row r="429" spans="1:17" x14ac:dyDescent="0.35">
      <c r="A429" s="1" t="str">
        <f>'Customer Names'!A429</f>
        <v>Id428</v>
      </c>
      <c r="B429" s="1" t="str">
        <f>VLOOKUP($A429,'Customer Names'!$A$2:$E$2336,4,FALSE())</f>
        <v>Temima</v>
      </c>
      <c r="C429" s="16">
        <f>VLOOKUP($A429,'Medical Examinations'!$A$2:$O$2336,2,FALSE())</f>
        <v>25.71</v>
      </c>
      <c r="D429" s="16">
        <f>VLOOKUP($A429,'Medical Examinations'!$A$2:$O$2336,3,FALSE())</f>
        <v>4.18</v>
      </c>
      <c r="E429" s="1" t="str">
        <f>VLOOKUP($A429,'Medical Examinations'!$A$2:$O$2336,9,FALSE())</f>
        <v>No</v>
      </c>
      <c r="F429" s="1" t="str">
        <f>VLOOKUP($A429,'Medical Examinations'!$A$2:$O$2336,10,FALSE())</f>
        <v>Yes</v>
      </c>
      <c r="G429" s="1" t="str">
        <f>VLOOKUP($A429,'Medical Examinations'!$A$2:$O$2336,11,FALSE())</f>
        <v>No</v>
      </c>
      <c r="H429" s="1">
        <f>VLOOKUP($A429,'Medical Examinations'!$A$2:$O$2336,13,FALSE())</f>
        <v>1</v>
      </c>
      <c r="I429" s="1" t="str">
        <f>VLOOKUP($A429,'Medical Examinations'!$A$2:$O$2336,12,FALSE())</f>
        <v>Yes</v>
      </c>
      <c r="J429" s="1" t="str">
        <f>VLOOKUP($A429,'Medical Examinations'!$A$2:$O$2336,14,FALSE())</f>
        <v>Overweight</v>
      </c>
      <c r="K429" s="1" t="str">
        <f>VLOOKUP($A429,'Medical Examinations'!$A$2:$O$2336,15,FALSE())</f>
        <v>Normal</v>
      </c>
      <c r="L429" s="17">
        <f>VLOOKUP($A429,'Hospitalisation Details'!$A$2:$P$2344,15,FALSE())</f>
        <v>38202</v>
      </c>
      <c r="M429" s="18">
        <f>VLOOKUP($A429,'Hospitalisation Details'!$A$2:$P$2344,6,FALSE())</f>
        <v>24294.02</v>
      </c>
      <c r="N429" s="1" t="str">
        <f>VLOOKUP($A429,'Hospitalisation Details'!$A$2:$P$2344,12,FALSE())</f>
        <v>tier - 2</v>
      </c>
      <c r="O429" s="1" t="str">
        <f>VLOOKUP($A429,'Hospitalisation Details'!$A$2:$P$2344,13,FALSE())</f>
        <v>tier - 1</v>
      </c>
      <c r="P429" s="1" t="str">
        <f>VLOOKUP($A429,'Hospitalisation Details'!$A$2:$P$2344,14,FALSE())</f>
        <v>R1011</v>
      </c>
      <c r="Q429" s="1">
        <f>VLOOKUP($A429,'Hospitalisation Details'!$A$2:$P$2344,16,FALSE())</f>
        <v>18</v>
      </c>
    </row>
    <row r="430" spans="1:17" x14ac:dyDescent="0.35">
      <c r="A430" s="1" t="str">
        <f>'Customer Names'!A430</f>
        <v>Id429</v>
      </c>
      <c r="B430" s="1" t="str">
        <f>VLOOKUP($A430,'Customer Names'!$A$2:$E$2336,4,FALSE())</f>
        <v>Jennifer</v>
      </c>
      <c r="C430" s="16">
        <f>VLOOKUP($A430,'Medical Examinations'!$A$2:$O$2336,2,FALSE())</f>
        <v>41.91</v>
      </c>
      <c r="D430" s="16">
        <f>VLOOKUP($A430,'Medical Examinations'!$A$2:$O$2336,3,FALSE())</f>
        <v>5.98</v>
      </c>
      <c r="E430" s="1" t="str">
        <f>VLOOKUP($A430,'Medical Examinations'!$A$2:$O$2336,9,FALSE())</f>
        <v>Yes</v>
      </c>
      <c r="F430" s="1" t="str">
        <f>VLOOKUP($A430,'Medical Examinations'!$A$2:$O$2336,10,FALSE())</f>
        <v>No</v>
      </c>
      <c r="G430" s="1" t="str">
        <f>VLOOKUP($A430,'Medical Examinations'!$A$2:$O$2336,11,FALSE())</f>
        <v>No</v>
      </c>
      <c r="H430" s="1">
        <f>VLOOKUP($A430,'Medical Examinations'!$A$2:$O$2336,13,FALSE())</f>
        <v>1</v>
      </c>
      <c r="I430" s="1" t="str">
        <f>VLOOKUP($A430,'Medical Examinations'!$A$2:$O$2336,12,FALSE())</f>
        <v>No</v>
      </c>
      <c r="J430" s="1" t="str">
        <f>VLOOKUP($A430,'Medical Examinations'!$A$2:$O$2336,14,FALSE())</f>
        <v>Obesity</v>
      </c>
      <c r="K430" s="1" t="str">
        <f>VLOOKUP($A430,'Medical Examinations'!$A$2:$O$2336,15,FALSE())</f>
        <v>Prediabetes</v>
      </c>
      <c r="L430" s="17">
        <f>VLOOKUP($A430,'Hospitalisation Details'!$A$2:$P$2344,15,FALSE())</f>
        <v>23727</v>
      </c>
      <c r="M430" s="18">
        <f>VLOOKUP($A430,'Hospitalisation Details'!$A$2:$P$2344,6,FALSE())</f>
        <v>24227.34</v>
      </c>
      <c r="N430" s="1" t="str">
        <f>VLOOKUP($A430,'Hospitalisation Details'!$A$2:$P$2344,12,FALSE())</f>
        <v>tier - 2</v>
      </c>
      <c r="O430" s="1" t="str">
        <f>VLOOKUP($A430,'Hospitalisation Details'!$A$2:$P$2344,13,FALSE())</f>
        <v>tier - 1</v>
      </c>
      <c r="P430" s="1" t="str">
        <f>VLOOKUP($A430,'Hospitalisation Details'!$A$2:$P$2344,14,FALSE())</f>
        <v>R1013</v>
      </c>
      <c r="Q430" s="1">
        <f>VLOOKUP($A430,'Hospitalisation Details'!$A$2:$P$2344,16,FALSE())</f>
        <v>58</v>
      </c>
    </row>
    <row r="431" spans="1:17" x14ac:dyDescent="0.35">
      <c r="A431" s="1" t="str">
        <f>'Customer Names'!A431</f>
        <v>Id430</v>
      </c>
      <c r="B431" s="1" t="str">
        <f>VLOOKUP($A431,'Customer Names'!$A$2:$E$2336,4,FALSE())</f>
        <v>Serena M.</v>
      </c>
      <c r="C431" s="16">
        <f>VLOOKUP($A431,'Medical Examinations'!$A$2:$O$2336,2,FALSE())</f>
        <v>25.85</v>
      </c>
      <c r="D431" s="16">
        <f>VLOOKUP($A431,'Medical Examinations'!$A$2:$O$2336,3,FALSE())</f>
        <v>10.16</v>
      </c>
      <c r="E431" s="1" t="str">
        <f>VLOOKUP($A431,'Medical Examinations'!$A$2:$O$2336,9,FALSE())</f>
        <v>No</v>
      </c>
      <c r="F431" s="1" t="str">
        <f>VLOOKUP($A431,'Medical Examinations'!$A$2:$O$2336,10,FALSE())</f>
        <v>No</v>
      </c>
      <c r="G431" s="1" t="str">
        <f>VLOOKUP($A431,'Medical Examinations'!$A$2:$O$2336,11,FALSE())</f>
        <v>No</v>
      </c>
      <c r="H431" s="1">
        <f>VLOOKUP($A431,'Medical Examinations'!$A$2:$O$2336,13,FALSE())</f>
        <v>0</v>
      </c>
      <c r="I431" s="1" t="str">
        <f>VLOOKUP($A431,'Medical Examinations'!$A$2:$O$2336,12,FALSE())</f>
        <v>Yes</v>
      </c>
      <c r="J431" s="1" t="str">
        <f>VLOOKUP($A431,'Medical Examinations'!$A$2:$O$2336,14,FALSE())</f>
        <v>Overweight</v>
      </c>
      <c r="K431" s="1" t="str">
        <f>VLOOKUP($A431,'Medical Examinations'!$A$2:$O$2336,15,FALSE())</f>
        <v>Diabetes</v>
      </c>
      <c r="L431" s="17">
        <f>VLOOKUP($A431,'Hospitalisation Details'!$A$2:$P$2344,15,FALSE())</f>
        <v>27282</v>
      </c>
      <c r="M431" s="18">
        <f>VLOOKUP($A431,'Hospitalisation Details'!$A$2:$P$2344,6,FALSE())</f>
        <v>24180.93</v>
      </c>
      <c r="N431" s="1" t="str">
        <f>VLOOKUP($A431,'Hospitalisation Details'!$A$2:$P$2344,12,FALSE())</f>
        <v>tier - 2</v>
      </c>
      <c r="O431" s="1" t="str">
        <f>VLOOKUP($A431,'Hospitalisation Details'!$A$2:$P$2344,13,FALSE())</f>
        <v>tier - 1</v>
      </c>
      <c r="P431" s="1" t="str">
        <f>VLOOKUP($A431,'Hospitalisation Details'!$A$2:$P$2344,14,FALSE())</f>
        <v>R1013</v>
      </c>
      <c r="Q431" s="1">
        <f>VLOOKUP($A431,'Hospitalisation Details'!$A$2:$P$2344,16,FALSE())</f>
        <v>48</v>
      </c>
    </row>
    <row r="432" spans="1:17" x14ac:dyDescent="0.35">
      <c r="A432" s="1" t="str">
        <f>'Customer Names'!A432</f>
        <v>Id431</v>
      </c>
      <c r="B432" s="1" t="str">
        <f>VLOOKUP($A432,'Customer Names'!$A$2:$E$2336,4,FALSE())</f>
        <v>Victoria M.</v>
      </c>
      <c r="C432" s="16">
        <f>VLOOKUP($A432,'Medical Examinations'!$A$2:$O$2336,2,FALSE())</f>
        <v>23.844999999999999</v>
      </c>
      <c r="D432" s="16">
        <f>VLOOKUP($A432,'Medical Examinations'!$A$2:$O$2336,3,FALSE())</f>
        <v>11.71</v>
      </c>
      <c r="E432" s="1" t="str">
        <f>VLOOKUP($A432,'Medical Examinations'!$A$2:$O$2336,9,FALSE())</f>
        <v>No</v>
      </c>
      <c r="F432" s="1" t="str">
        <f>VLOOKUP($A432,'Medical Examinations'!$A$2:$O$2336,10,FALSE())</f>
        <v>No</v>
      </c>
      <c r="G432" s="1" t="str">
        <f>VLOOKUP($A432,'Medical Examinations'!$A$2:$O$2336,11,FALSE())</f>
        <v>No</v>
      </c>
      <c r="H432" s="1">
        <f>VLOOKUP($A432,'Medical Examinations'!$A$2:$O$2336,13,FALSE())</f>
        <v>2</v>
      </c>
      <c r="I432" s="1" t="str">
        <f>VLOOKUP($A432,'Medical Examinations'!$A$2:$O$2336,12,FALSE())</f>
        <v>Yes</v>
      </c>
      <c r="J432" s="1" t="str">
        <f>VLOOKUP($A432,'Medical Examinations'!$A$2:$O$2336,14,FALSE())</f>
        <v>Normal Weight</v>
      </c>
      <c r="K432" s="1" t="str">
        <f>VLOOKUP($A432,'Medical Examinations'!$A$2:$O$2336,15,FALSE())</f>
        <v>Diabetes</v>
      </c>
      <c r="L432" s="17">
        <f>VLOOKUP($A432,'Hospitalisation Details'!$A$2:$P$2344,15,FALSE())</f>
        <v>26828</v>
      </c>
      <c r="M432" s="18">
        <f>VLOOKUP($A432,'Hospitalisation Details'!$A$2:$P$2344,6,FALSE())</f>
        <v>24106.91</v>
      </c>
      <c r="N432" s="1" t="str">
        <f>VLOOKUP($A432,'Hospitalisation Details'!$A$2:$P$2344,12,FALSE())</f>
        <v>tier - 2</v>
      </c>
      <c r="O432" s="1" t="str">
        <f>VLOOKUP($A432,'Hospitalisation Details'!$A$2:$P$2344,13,FALSE())</f>
        <v>tier - 2</v>
      </c>
      <c r="P432" s="1" t="str">
        <f>VLOOKUP($A432,'Hospitalisation Details'!$A$2:$P$2344,14,FALSE())</f>
        <v>R1024</v>
      </c>
      <c r="Q432" s="1">
        <f>VLOOKUP($A432,'Hospitalisation Details'!$A$2:$P$2344,16,FALSE())</f>
        <v>49</v>
      </c>
    </row>
    <row r="433" spans="1:17" x14ac:dyDescent="0.35">
      <c r="A433" s="1" t="str">
        <f>'Customer Names'!A433</f>
        <v>Id432</v>
      </c>
      <c r="B433" s="1" t="str">
        <f>VLOOKUP($A433,'Customer Names'!$A$2:$E$2336,4,FALSE())</f>
        <v>Phoebe</v>
      </c>
      <c r="C433" s="16">
        <f>VLOOKUP($A433,'Medical Examinations'!$A$2:$O$2336,2,FALSE())</f>
        <v>30.59</v>
      </c>
      <c r="D433" s="16">
        <f>VLOOKUP($A433,'Medical Examinations'!$A$2:$O$2336,3,FALSE())</f>
        <v>5.23</v>
      </c>
      <c r="E433" s="1" t="str">
        <f>VLOOKUP($A433,'Medical Examinations'!$A$2:$O$2336,9,FALSE())</f>
        <v>No</v>
      </c>
      <c r="F433" s="1" t="str">
        <f>VLOOKUP($A433,'Medical Examinations'!$A$2:$O$2336,10,FALSE())</f>
        <v>No</v>
      </c>
      <c r="G433" s="1" t="str">
        <f>VLOOKUP($A433,'Medical Examinations'!$A$2:$O$2336,11,FALSE())</f>
        <v>Yes</v>
      </c>
      <c r="H433" s="1">
        <f>VLOOKUP($A433,'Medical Examinations'!$A$2:$O$2336,13,FALSE())</f>
        <v>1</v>
      </c>
      <c r="I433" s="1" t="str">
        <f>VLOOKUP($A433,'Medical Examinations'!$A$2:$O$2336,12,FALSE())</f>
        <v>No</v>
      </c>
      <c r="J433" s="1" t="str">
        <f>VLOOKUP($A433,'Medical Examinations'!$A$2:$O$2336,14,FALSE())</f>
        <v>Obesity</v>
      </c>
      <c r="K433" s="1" t="str">
        <f>VLOOKUP($A433,'Medical Examinations'!$A$2:$O$2336,15,FALSE())</f>
        <v>Normal</v>
      </c>
      <c r="L433" s="17">
        <f>VLOOKUP($A433,'Hospitalisation Details'!$A$2:$P$2344,15,FALSE())</f>
        <v>37985</v>
      </c>
      <c r="M433" s="18">
        <f>VLOOKUP($A433,'Hospitalisation Details'!$A$2:$P$2344,6,FALSE())</f>
        <v>24059.68</v>
      </c>
      <c r="N433" s="1" t="str">
        <f>VLOOKUP($A433,'Hospitalisation Details'!$A$2:$P$2344,12,FALSE())</f>
        <v>tier - 2</v>
      </c>
      <c r="O433" s="1" t="str">
        <f>VLOOKUP($A433,'Hospitalisation Details'!$A$2:$P$2344,13,FALSE())</f>
        <v>tier - 2</v>
      </c>
      <c r="P433" s="1" t="str">
        <f>VLOOKUP($A433,'Hospitalisation Details'!$A$2:$P$2344,14,FALSE())</f>
        <v>R1012</v>
      </c>
      <c r="Q433" s="1">
        <f>VLOOKUP($A433,'Hospitalisation Details'!$A$2:$P$2344,16,FALSE())</f>
        <v>19</v>
      </c>
    </row>
    <row r="434" spans="1:17" x14ac:dyDescent="0.35">
      <c r="A434" s="1" t="str">
        <f>'Customer Names'!A434</f>
        <v>Id433</v>
      </c>
      <c r="B434" s="1" t="str">
        <f>VLOOKUP($A434,'Customer Names'!$A$2:$E$2336,4,FALSE())</f>
        <v>Corey</v>
      </c>
      <c r="C434" s="16">
        <f>VLOOKUP($A434,'Medical Examinations'!$A$2:$O$2336,2,FALSE())</f>
        <v>24.795000000000002</v>
      </c>
      <c r="D434" s="16">
        <f>VLOOKUP($A434,'Medical Examinations'!$A$2:$O$2336,3,FALSE())</f>
        <v>6.85</v>
      </c>
      <c r="E434" s="1" t="str">
        <f>VLOOKUP($A434,'Medical Examinations'!$A$2:$O$2336,9,FALSE())</f>
        <v>No</v>
      </c>
      <c r="F434" s="1" t="str">
        <f>VLOOKUP($A434,'Medical Examinations'!$A$2:$O$2336,10,FALSE())</f>
        <v>No</v>
      </c>
      <c r="G434" s="1" t="str">
        <f>VLOOKUP($A434,'Medical Examinations'!$A$2:$O$2336,11,FALSE())</f>
        <v>No</v>
      </c>
      <c r="H434" s="1">
        <f>VLOOKUP($A434,'Medical Examinations'!$A$2:$O$2336,13,FALSE())</f>
        <v>0</v>
      </c>
      <c r="I434" s="1" t="str">
        <f>VLOOKUP($A434,'Medical Examinations'!$A$2:$O$2336,12,FALSE())</f>
        <v>Yes</v>
      </c>
      <c r="J434" s="1" t="str">
        <f>VLOOKUP($A434,'Medical Examinations'!$A$2:$O$2336,14,FALSE())</f>
        <v>Normal Weight</v>
      </c>
      <c r="K434" s="1" t="str">
        <f>VLOOKUP($A434,'Medical Examinations'!$A$2:$O$2336,15,FALSE())</f>
        <v>Diabetes</v>
      </c>
      <c r="L434" s="17">
        <f>VLOOKUP($A434,'Hospitalisation Details'!$A$2:$P$2344,15,FALSE())</f>
        <v>26124</v>
      </c>
      <c r="M434" s="18">
        <f>VLOOKUP($A434,'Hospitalisation Details'!$A$2:$P$2344,6,FALSE())</f>
        <v>23967.38</v>
      </c>
      <c r="N434" s="1" t="str">
        <f>VLOOKUP($A434,'Hospitalisation Details'!$A$2:$P$2344,12,FALSE())</f>
        <v>tier - 2</v>
      </c>
      <c r="O434" s="1" t="str">
        <f>VLOOKUP($A434,'Hospitalisation Details'!$A$2:$P$2344,13,FALSE())</f>
        <v>tier - 2</v>
      </c>
      <c r="P434" s="1" t="str">
        <f>VLOOKUP($A434,'Hospitalisation Details'!$A$2:$P$2344,14,FALSE())</f>
        <v>R1012</v>
      </c>
      <c r="Q434" s="1">
        <f>VLOOKUP($A434,'Hospitalisation Details'!$A$2:$P$2344,16,FALSE())</f>
        <v>51</v>
      </c>
    </row>
    <row r="435" spans="1:17" x14ac:dyDescent="0.35">
      <c r="A435" s="1" t="str">
        <f>'Customer Names'!A435</f>
        <v>Id434</v>
      </c>
      <c r="B435" s="1" t="str">
        <f>VLOOKUP($A435,'Customer Names'!$A$2:$E$2336,4,FALSE())</f>
        <v>Rebecca</v>
      </c>
      <c r="C435" s="16">
        <f>VLOOKUP($A435,'Medical Examinations'!$A$2:$O$2336,2,FALSE())</f>
        <v>24.13</v>
      </c>
      <c r="D435" s="16">
        <f>VLOOKUP($A435,'Medical Examinations'!$A$2:$O$2336,3,FALSE())</f>
        <v>7.05</v>
      </c>
      <c r="E435" s="1" t="str">
        <f>VLOOKUP($A435,'Medical Examinations'!$A$2:$O$2336,9,FALSE())</f>
        <v>Yes</v>
      </c>
      <c r="F435" s="1" t="str">
        <f>VLOOKUP($A435,'Medical Examinations'!$A$2:$O$2336,10,FALSE())</f>
        <v>No</v>
      </c>
      <c r="G435" s="1" t="str">
        <f>VLOOKUP($A435,'Medical Examinations'!$A$2:$O$2336,11,FALSE())</f>
        <v>No</v>
      </c>
      <c r="H435" s="1">
        <f>VLOOKUP($A435,'Medical Examinations'!$A$2:$O$2336,13,FALSE())</f>
        <v>2</v>
      </c>
      <c r="I435" s="1" t="str">
        <f>VLOOKUP($A435,'Medical Examinations'!$A$2:$O$2336,12,FALSE())</f>
        <v>Yes</v>
      </c>
      <c r="J435" s="1" t="str">
        <f>VLOOKUP($A435,'Medical Examinations'!$A$2:$O$2336,14,FALSE())</f>
        <v>Normal Weight</v>
      </c>
      <c r="K435" s="1" t="str">
        <f>VLOOKUP($A435,'Medical Examinations'!$A$2:$O$2336,15,FALSE())</f>
        <v>Diabetes</v>
      </c>
      <c r="L435" s="17">
        <f>VLOOKUP($A435,'Hospitalisation Details'!$A$2:$P$2344,15,FALSE())</f>
        <v>25788</v>
      </c>
      <c r="M435" s="18">
        <f>VLOOKUP($A435,'Hospitalisation Details'!$A$2:$P$2344,6,FALSE())</f>
        <v>23887.66</v>
      </c>
      <c r="N435" s="1" t="str">
        <f>VLOOKUP($A435,'Hospitalisation Details'!$A$2:$P$2344,12,FALSE())</f>
        <v>tier - 2</v>
      </c>
      <c r="O435" s="1" t="str">
        <f>VLOOKUP($A435,'Hospitalisation Details'!$A$2:$P$2344,13,FALSE())</f>
        <v>tier - 3</v>
      </c>
      <c r="P435" s="1" t="str">
        <f>VLOOKUP($A435,'Hospitalisation Details'!$A$2:$P$2344,14,FALSE())</f>
        <v>R1012</v>
      </c>
      <c r="Q435" s="1">
        <f>VLOOKUP($A435,'Hospitalisation Details'!$A$2:$P$2344,16,FALSE())</f>
        <v>52</v>
      </c>
    </row>
    <row r="436" spans="1:17" x14ac:dyDescent="0.35">
      <c r="A436" s="1" t="str">
        <f>'Customer Names'!A436</f>
        <v>Id435</v>
      </c>
      <c r="B436" s="1" t="str">
        <f>VLOOKUP($A436,'Customer Names'!$A$2:$E$2336,4,FALSE())</f>
        <v>Nicholas D</v>
      </c>
      <c r="C436" s="16">
        <f>VLOOKUP($A436,'Medical Examinations'!$A$2:$O$2336,2,FALSE())</f>
        <v>25.84</v>
      </c>
      <c r="D436" s="16">
        <f>VLOOKUP($A436,'Medical Examinations'!$A$2:$O$2336,3,FALSE())</f>
        <v>11.64</v>
      </c>
      <c r="E436" s="1" t="str">
        <f>VLOOKUP($A436,'Medical Examinations'!$A$2:$O$2336,9,FALSE())</f>
        <v>No</v>
      </c>
      <c r="F436" s="1" t="str">
        <f>VLOOKUP($A436,'Medical Examinations'!$A$2:$O$2336,10,FALSE())</f>
        <v>No</v>
      </c>
      <c r="G436" s="1" t="str">
        <f>VLOOKUP($A436,'Medical Examinations'!$A$2:$O$2336,11,FALSE())</f>
        <v>No</v>
      </c>
      <c r="H436" s="1">
        <f>VLOOKUP($A436,'Medical Examinations'!$A$2:$O$2336,13,FALSE())</f>
        <v>2</v>
      </c>
      <c r="I436" s="1" t="str">
        <f>VLOOKUP($A436,'Medical Examinations'!$A$2:$O$2336,12,FALSE())</f>
        <v>Yes</v>
      </c>
      <c r="J436" s="1" t="str">
        <f>VLOOKUP($A436,'Medical Examinations'!$A$2:$O$2336,14,FALSE())</f>
        <v>Overweight</v>
      </c>
      <c r="K436" s="1" t="str">
        <f>VLOOKUP($A436,'Medical Examinations'!$A$2:$O$2336,15,FALSE())</f>
        <v>Diabetes</v>
      </c>
      <c r="L436" s="17">
        <f>VLOOKUP($A436,'Hospitalisation Details'!$A$2:$P$2344,15,FALSE())</f>
        <v>26842</v>
      </c>
      <c r="M436" s="18">
        <f>VLOOKUP($A436,'Hospitalisation Details'!$A$2:$P$2344,6,FALSE())</f>
        <v>23807.24</v>
      </c>
      <c r="N436" s="1" t="str">
        <f>VLOOKUP($A436,'Hospitalisation Details'!$A$2:$P$2344,12,FALSE())</f>
        <v>tier - 2</v>
      </c>
      <c r="O436" s="1" t="str">
        <f>VLOOKUP($A436,'Hospitalisation Details'!$A$2:$P$2344,13,FALSE())</f>
        <v>tier - 3</v>
      </c>
      <c r="P436" s="1" t="str">
        <f>VLOOKUP($A436,'Hospitalisation Details'!$A$2:$P$2344,14,FALSE())</f>
        <v>R1012</v>
      </c>
      <c r="Q436" s="1">
        <f>VLOOKUP($A436,'Hospitalisation Details'!$A$2:$P$2344,16,FALSE())</f>
        <v>49</v>
      </c>
    </row>
    <row r="437" spans="1:17" x14ac:dyDescent="0.35">
      <c r="A437" s="1" t="str">
        <f>'Customer Names'!A437</f>
        <v>Id436</v>
      </c>
      <c r="B437" s="1" t="str">
        <f>VLOOKUP($A437,'Customer Names'!$A$2:$E$2336,4,FALSE())</f>
        <v>Christian</v>
      </c>
      <c r="C437" s="16">
        <f>VLOOKUP($A437,'Medical Examinations'!$A$2:$O$2336,2,FALSE())</f>
        <v>28</v>
      </c>
      <c r="D437" s="16">
        <f>VLOOKUP($A437,'Medical Examinations'!$A$2:$O$2336,3,FALSE())</f>
        <v>10.52</v>
      </c>
      <c r="E437" s="1" t="str">
        <f>VLOOKUP($A437,'Medical Examinations'!$A$2:$O$2336,9,FALSE())</f>
        <v>No</v>
      </c>
      <c r="F437" s="1" t="str">
        <f>VLOOKUP($A437,'Medical Examinations'!$A$2:$O$2336,10,FALSE())</f>
        <v>No</v>
      </c>
      <c r="G437" s="1" t="str">
        <f>VLOOKUP($A437,'Medical Examinations'!$A$2:$O$2336,11,FALSE())</f>
        <v>No</v>
      </c>
      <c r="H437" s="1">
        <f>VLOOKUP($A437,'Medical Examinations'!$A$2:$O$2336,13,FALSE())</f>
        <v>0</v>
      </c>
      <c r="I437" s="1" t="str">
        <f>VLOOKUP($A437,'Medical Examinations'!$A$2:$O$2336,12,FALSE())</f>
        <v>Yes</v>
      </c>
      <c r="J437" s="1" t="str">
        <f>VLOOKUP($A437,'Medical Examinations'!$A$2:$O$2336,14,FALSE())</f>
        <v>Overweight</v>
      </c>
      <c r="K437" s="1" t="str">
        <f>VLOOKUP($A437,'Medical Examinations'!$A$2:$O$2336,15,FALSE())</f>
        <v>Diabetes</v>
      </c>
      <c r="L437" s="17">
        <f>VLOOKUP($A437,'Hospitalisation Details'!$A$2:$P$2344,15,FALSE())</f>
        <v>27182</v>
      </c>
      <c r="M437" s="18">
        <f>VLOOKUP($A437,'Hospitalisation Details'!$A$2:$P$2344,6,FALSE())</f>
        <v>23568.27</v>
      </c>
      <c r="N437" s="1" t="str">
        <f>VLOOKUP($A437,'Hospitalisation Details'!$A$2:$P$2344,12,FALSE())</f>
        <v>tier - 2</v>
      </c>
      <c r="O437" s="1" t="str">
        <f>VLOOKUP($A437,'Hospitalisation Details'!$A$2:$P$2344,13,FALSE())</f>
        <v>tier - 2</v>
      </c>
      <c r="P437" s="1" t="str">
        <f>VLOOKUP($A437,'Hospitalisation Details'!$A$2:$P$2344,14,FALSE())</f>
        <v>R1011</v>
      </c>
      <c r="Q437" s="1">
        <f>VLOOKUP($A437,'Hospitalisation Details'!$A$2:$P$2344,16,FALSE())</f>
        <v>49</v>
      </c>
    </row>
    <row r="438" spans="1:17" x14ac:dyDescent="0.35">
      <c r="A438" s="1" t="str">
        <f>'Customer Names'!A438</f>
        <v>Id437</v>
      </c>
      <c r="B438" s="1" t="str">
        <f>VLOOKUP($A438,'Customer Names'!$A$2:$E$2336,4,FALSE())</f>
        <v>Jonathon S.</v>
      </c>
      <c r="C438" s="16">
        <f>VLOOKUP($A438,'Medical Examinations'!$A$2:$O$2336,2,FALSE())</f>
        <v>34.1</v>
      </c>
      <c r="D438" s="16">
        <f>VLOOKUP($A438,'Medical Examinations'!$A$2:$O$2336,3,FALSE())</f>
        <v>4.01</v>
      </c>
      <c r="E438" s="1" t="str">
        <f>VLOOKUP($A438,'Medical Examinations'!$A$2:$O$2336,9,FALSE())</f>
        <v>Yes</v>
      </c>
      <c r="F438" s="1" t="str">
        <f>VLOOKUP($A438,'Medical Examinations'!$A$2:$O$2336,10,FALSE())</f>
        <v>No</v>
      </c>
      <c r="G438" s="1" t="str">
        <f>VLOOKUP($A438,'Medical Examinations'!$A$2:$O$2336,11,FALSE())</f>
        <v>Yes</v>
      </c>
      <c r="H438" s="1">
        <f>VLOOKUP($A438,'Medical Examinations'!$A$2:$O$2336,13,FALSE())</f>
        <v>1</v>
      </c>
      <c r="I438" s="1" t="str">
        <f>VLOOKUP($A438,'Medical Examinations'!$A$2:$O$2336,12,FALSE())</f>
        <v>No</v>
      </c>
      <c r="J438" s="1" t="str">
        <f>VLOOKUP($A438,'Medical Examinations'!$A$2:$O$2336,14,FALSE())</f>
        <v>Obesity</v>
      </c>
      <c r="K438" s="1" t="str">
        <f>VLOOKUP($A438,'Medical Examinations'!$A$2:$O$2336,15,FALSE())</f>
        <v>Normal</v>
      </c>
      <c r="L438" s="17">
        <f>VLOOKUP($A438,'Hospitalisation Details'!$A$2:$P$2344,15,FALSE())</f>
        <v>30554</v>
      </c>
      <c r="M438" s="18">
        <f>VLOOKUP($A438,'Hospitalisation Details'!$A$2:$P$2344,6,FALSE())</f>
        <v>23563.02</v>
      </c>
      <c r="N438" s="1" t="str">
        <f>VLOOKUP($A438,'Hospitalisation Details'!$A$2:$P$2344,12,FALSE())</f>
        <v>tier - 2</v>
      </c>
      <c r="O438" s="1" t="str">
        <f>VLOOKUP($A438,'Hospitalisation Details'!$A$2:$P$2344,13,FALSE())</f>
        <v>tier - 2</v>
      </c>
      <c r="P438" s="1" t="str">
        <f>VLOOKUP($A438,'Hospitalisation Details'!$A$2:$P$2344,14,FALSE())</f>
        <v>R1013</v>
      </c>
      <c r="Q438" s="1">
        <f>VLOOKUP($A438,'Hospitalisation Details'!$A$2:$P$2344,16,FALSE())</f>
        <v>39</v>
      </c>
    </row>
    <row r="439" spans="1:17" x14ac:dyDescent="0.35">
      <c r="A439" s="1" t="str">
        <f>'Customer Names'!A439</f>
        <v>Id438</v>
      </c>
      <c r="B439" s="1" t="str">
        <f>VLOOKUP($A439,'Customer Names'!$A$2:$E$2336,4,FALSE())</f>
        <v>Caroline</v>
      </c>
      <c r="C439" s="16">
        <f>VLOOKUP($A439,'Medical Examinations'!$A$2:$O$2336,2,FALSE())</f>
        <v>26.125</v>
      </c>
      <c r="D439" s="16">
        <f>VLOOKUP($A439,'Medical Examinations'!$A$2:$O$2336,3,FALSE())</f>
        <v>8.56</v>
      </c>
      <c r="E439" s="1" t="str">
        <f>VLOOKUP($A439,'Medical Examinations'!$A$2:$O$2336,9,FALSE())</f>
        <v>Yes</v>
      </c>
      <c r="F439" s="1" t="str">
        <f>VLOOKUP($A439,'Medical Examinations'!$A$2:$O$2336,10,FALSE())</f>
        <v>No</v>
      </c>
      <c r="G439" s="1" t="str">
        <f>VLOOKUP($A439,'Medical Examinations'!$A$2:$O$2336,11,FALSE())</f>
        <v>No</v>
      </c>
      <c r="H439" s="1">
        <f>VLOOKUP($A439,'Medical Examinations'!$A$2:$O$2336,13,FALSE())</f>
        <v>1</v>
      </c>
      <c r="I439" s="1" t="str">
        <f>VLOOKUP($A439,'Medical Examinations'!$A$2:$O$2336,12,FALSE())</f>
        <v>Yes</v>
      </c>
      <c r="J439" s="1" t="str">
        <f>VLOOKUP($A439,'Medical Examinations'!$A$2:$O$2336,14,FALSE())</f>
        <v>Overweight</v>
      </c>
      <c r="K439" s="1" t="str">
        <f>VLOOKUP($A439,'Medical Examinations'!$A$2:$O$2336,15,FALSE())</f>
        <v>Diabetes</v>
      </c>
      <c r="L439" s="17">
        <f>VLOOKUP($A439,'Hospitalisation Details'!$A$2:$P$2344,15,FALSE())</f>
        <v>27711</v>
      </c>
      <c r="M439" s="18">
        <f>VLOOKUP($A439,'Hospitalisation Details'!$A$2:$P$2344,6,FALSE())</f>
        <v>23401.31</v>
      </c>
      <c r="N439" s="1" t="str">
        <f>VLOOKUP($A439,'Hospitalisation Details'!$A$2:$P$2344,12,FALSE())</f>
        <v>tier - 2</v>
      </c>
      <c r="O439" s="1" t="str">
        <f>VLOOKUP($A439,'Hospitalisation Details'!$A$2:$P$2344,13,FALSE())</f>
        <v>tier - 3</v>
      </c>
      <c r="P439" s="1" t="str">
        <f>VLOOKUP($A439,'Hospitalisation Details'!$A$2:$P$2344,14,FALSE())</f>
        <v>R1024</v>
      </c>
      <c r="Q439" s="1">
        <f>VLOOKUP($A439,'Hospitalisation Details'!$A$2:$P$2344,16,FALSE())</f>
        <v>47</v>
      </c>
    </row>
    <row r="440" spans="1:17" x14ac:dyDescent="0.35">
      <c r="A440" s="1" t="str">
        <f>'Customer Names'!A440</f>
        <v>Id439</v>
      </c>
      <c r="B440" s="1" t="str">
        <f>VLOOKUP($A440,'Customer Names'!$A$2:$E$2336,4,FALSE())</f>
        <v>Joshua D.</v>
      </c>
      <c r="C440" s="16">
        <f>VLOOKUP($A440,'Medical Examinations'!$A$2:$O$2336,2,FALSE())</f>
        <v>25.6</v>
      </c>
      <c r="D440" s="16">
        <f>VLOOKUP($A440,'Medical Examinations'!$A$2:$O$2336,3,FALSE())</f>
        <v>10.5</v>
      </c>
      <c r="E440" s="1" t="str">
        <f>VLOOKUP($A440,'Medical Examinations'!$A$2:$O$2336,9,FALSE())</f>
        <v>No</v>
      </c>
      <c r="F440" s="1" t="str">
        <f>VLOOKUP($A440,'Medical Examinations'!$A$2:$O$2336,10,FALSE())</f>
        <v>No</v>
      </c>
      <c r="G440" s="1" t="str">
        <f>VLOOKUP($A440,'Medical Examinations'!$A$2:$O$2336,11,FALSE())</f>
        <v>No</v>
      </c>
      <c r="H440" s="1">
        <f>VLOOKUP($A440,'Medical Examinations'!$A$2:$O$2336,13,FALSE())</f>
        <v>2</v>
      </c>
      <c r="I440" s="1" t="str">
        <f>VLOOKUP($A440,'Medical Examinations'!$A$2:$O$2336,12,FALSE())</f>
        <v>Yes</v>
      </c>
      <c r="J440" s="1" t="str">
        <f>VLOOKUP($A440,'Medical Examinations'!$A$2:$O$2336,14,FALSE())</f>
        <v>Overweight</v>
      </c>
      <c r="K440" s="1" t="str">
        <f>VLOOKUP($A440,'Medical Examinations'!$A$2:$O$2336,15,FALSE())</f>
        <v>Diabetes</v>
      </c>
      <c r="L440" s="17">
        <f>VLOOKUP($A440,'Hospitalisation Details'!$A$2:$P$2344,15,FALSE())</f>
        <v>26959</v>
      </c>
      <c r="M440" s="18">
        <f>VLOOKUP($A440,'Hospitalisation Details'!$A$2:$P$2344,6,FALSE())</f>
        <v>23306.55</v>
      </c>
      <c r="N440" s="1" t="str">
        <f>VLOOKUP($A440,'Hospitalisation Details'!$A$2:$P$2344,12,FALSE())</f>
        <v>tier - 2</v>
      </c>
      <c r="O440" s="1" t="str">
        <f>VLOOKUP($A440,'Hospitalisation Details'!$A$2:$P$2344,13,FALSE())</f>
        <v>tier - 2</v>
      </c>
      <c r="P440" s="1" t="str">
        <f>VLOOKUP($A440,'Hospitalisation Details'!$A$2:$P$2344,14,FALSE())</f>
        <v>R1011</v>
      </c>
      <c r="Q440" s="1">
        <f>VLOOKUP($A440,'Hospitalisation Details'!$A$2:$P$2344,16,FALSE())</f>
        <v>49</v>
      </c>
    </row>
    <row r="441" spans="1:17" x14ac:dyDescent="0.35">
      <c r="A441" s="1" t="str">
        <f>'Customer Names'!A441</f>
        <v>Id440</v>
      </c>
      <c r="B441" s="1" t="str">
        <f>VLOOKUP($A441,'Customer Names'!$A$2:$E$2336,4,FALSE())</f>
        <v>Nichole</v>
      </c>
      <c r="C441" s="16">
        <f>VLOOKUP($A441,'Medical Examinations'!$A$2:$O$2336,2,FALSE())</f>
        <v>24.32</v>
      </c>
      <c r="D441" s="16">
        <f>VLOOKUP($A441,'Medical Examinations'!$A$2:$O$2336,3,FALSE())</f>
        <v>6.39</v>
      </c>
      <c r="E441" s="1" t="str">
        <f>VLOOKUP($A441,'Medical Examinations'!$A$2:$O$2336,9,FALSE())</f>
        <v>No</v>
      </c>
      <c r="F441" s="1" t="str">
        <f>VLOOKUP($A441,'Medical Examinations'!$A$2:$O$2336,10,FALSE())</f>
        <v>No</v>
      </c>
      <c r="G441" s="1" t="str">
        <f>VLOOKUP($A441,'Medical Examinations'!$A$2:$O$2336,11,FALSE())</f>
        <v>No</v>
      </c>
      <c r="H441" s="1">
        <f>VLOOKUP($A441,'Medical Examinations'!$A$2:$O$2336,13,FALSE())</f>
        <v>0</v>
      </c>
      <c r="I441" s="1" t="str">
        <f>VLOOKUP($A441,'Medical Examinations'!$A$2:$O$2336,12,FALSE())</f>
        <v>No</v>
      </c>
      <c r="J441" s="1" t="str">
        <f>VLOOKUP($A441,'Medical Examinations'!$A$2:$O$2336,14,FALSE())</f>
        <v>Normal Weight</v>
      </c>
      <c r="K441" s="1" t="str">
        <f>VLOOKUP($A441,'Medical Examinations'!$A$2:$O$2336,15,FALSE())</f>
        <v>Prediabetes</v>
      </c>
      <c r="L441" s="17">
        <f>VLOOKUP($A441,'Hospitalisation Details'!$A$2:$P$2344,15,FALSE())</f>
        <v>34610</v>
      </c>
      <c r="M441" s="18">
        <f>VLOOKUP($A441,'Hospitalisation Details'!$A$2:$P$2344,6,FALSE())</f>
        <v>23288.93</v>
      </c>
      <c r="N441" s="1" t="str">
        <f>VLOOKUP($A441,'Hospitalisation Details'!$A$2:$P$2344,12,FALSE())</f>
        <v>tier - 2</v>
      </c>
      <c r="O441" s="1" t="str">
        <f>VLOOKUP($A441,'Hospitalisation Details'!$A$2:$P$2344,13,FALSE())</f>
        <v>tier - 3</v>
      </c>
      <c r="P441" s="1" t="str">
        <f>VLOOKUP($A441,'Hospitalisation Details'!$A$2:$P$2344,14,FALSE())</f>
        <v>R1024</v>
      </c>
      <c r="Q441" s="1">
        <f>VLOOKUP($A441,'Hospitalisation Details'!$A$2:$P$2344,16,FALSE())</f>
        <v>28</v>
      </c>
    </row>
    <row r="442" spans="1:17" x14ac:dyDescent="0.35">
      <c r="A442" s="1" t="str">
        <f>'Customer Names'!A442</f>
        <v>Id441</v>
      </c>
      <c r="B442" s="1" t="str">
        <f>VLOOKUP($A442,'Customer Names'!$A$2:$E$2336,4,FALSE())</f>
        <v>Denise M</v>
      </c>
      <c r="C442" s="16">
        <f>VLOOKUP($A442,'Medical Examinations'!$A$2:$O$2336,2,FALSE())</f>
        <v>22.88</v>
      </c>
      <c r="D442" s="16">
        <f>VLOOKUP($A442,'Medical Examinations'!$A$2:$O$2336,3,FALSE())</f>
        <v>5.71</v>
      </c>
      <c r="E442" s="1" t="str">
        <f>VLOOKUP($A442,'Medical Examinations'!$A$2:$O$2336,9,FALSE())</f>
        <v>Yes</v>
      </c>
      <c r="F442" s="1" t="str">
        <f>VLOOKUP($A442,'Medical Examinations'!$A$2:$O$2336,10,FALSE())</f>
        <v>No</v>
      </c>
      <c r="G442" s="1" t="str">
        <f>VLOOKUP($A442,'Medical Examinations'!$A$2:$O$2336,11,FALSE())</f>
        <v>Yes</v>
      </c>
      <c r="H442" s="1">
        <f>VLOOKUP($A442,'Medical Examinations'!$A$2:$O$2336,13,FALSE())</f>
        <v>1</v>
      </c>
      <c r="I442" s="1" t="str">
        <f>VLOOKUP($A442,'Medical Examinations'!$A$2:$O$2336,12,FALSE())</f>
        <v>Yes</v>
      </c>
      <c r="J442" s="1" t="str">
        <f>VLOOKUP($A442,'Medical Examinations'!$A$2:$O$2336,14,FALSE())</f>
        <v>Normal Weight</v>
      </c>
      <c r="K442" s="1" t="str">
        <f>VLOOKUP($A442,'Medical Examinations'!$A$2:$O$2336,15,FALSE())</f>
        <v>Prediabetes</v>
      </c>
      <c r="L442" s="17">
        <f>VLOOKUP($A442,'Hospitalisation Details'!$A$2:$P$2344,15,FALSE())</f>
        <v>25521</v>
      </c>
      <c r="M442" s="18">
        <f>VLOOKUP($A442,'Hospitalisation Details'!$A$2:$P$2344,6,FALSE())</f>
        <v>23244.79</v>
      </c>
      <c r="N442" s="1" t="str">
        <f>VLOOKUP($A442,'Hospitalisation Details'!$A$2:$P$2344,12,FALSE())</f>
        <v>tier - 2</v>
      </c>
      <c r="O442" s="1" t="str">
        <f>VLOOKUP($A442,'Hospitalisation Details'!$A$2:$P$2344,13,FALSE())</f>
        <v>tier - 3</v>
      </c>
      <c r="P442" s="1" t="str">
        <f>VLOOKUP($A442,'Hospitalisation Details'!$A$2:$P$2344,14,FALSE())</f>
        <v>R1013</v>
      </c>
      <c r="Q442" s="1">
        <f>VLOOKUP($A442,'Hospitalisation Details'!$A$2:$P$2344,16,FALSE())</f>
        <v>53</v>
      </c>
    </row>
    <row r="443" spans="1:17" x14ac:dyDescent="0.35">
      <c r="A443" s="1" t="str">
        <f>'Customer Names'!A443</f>
        <v>Id442</v>
      </c>
      <c r="B443" s="1" t="str">
        <f>VLOOKUP($A443,'Customer Names'!$A$2:$E$2336,4,FALSE())</f>
        <v>Peter R.</v>
      </c>
      <c r="C443" s="16">
        <f>VLOOKUP($A443,'Medical Examinations'!$A$2:$O$2336,2,FALSE())</f>
        <v>24.984999999999999</v>
      </c>
      <c r="D443" s="16">
        <f>VLOOKUP($A443,'Medical Examinations'!$A$2:$O$2336,3,FALSE())</f>
        <v>4.43</v>
      </c>
      <c r="E443" s="1" t="str">
        <f>VLOOKUP($A443,'Medical Examinations'!$A$2:$O$2336,9,FALSE())</f>
        <v>Yes</v>
      </c>
      <c r="F443" s="1" t="str">
        <f>VLOOKUP($A443,'Medical Examinations'!$A$2:$O$2336,10,FALSE())</f>
        <v>No</v>
      </c>
      <c r="G443" s="1" t="str">
        <f>VLOOKUP($A443,'Medical Examinations'!$A$2:$O$2336,11,FALSE())</f>
        <v>Yes</v>
      </c>
      <c r="H443" s="1">
        <f>VLOOKUP($A443,'Medical Examinations'!$A$2:$O$2336,13,FALSE())</f>
        <v>1</v>
      </c>
      <c r="I443" s="1" t="str">
        <f>VLOOKUP($A443,'Medical Examinations'!$A$2:$O$2336,12,FALSE())</f>
        <v>No</v>
      </c>
      <c r="J443" s="1" t="str">
        <f>VLOOKUP($A443,'Medical Examinations'!$A$2:$O$2336,14,FALSE())</f>
        <v>Normal Weight</v>
      </c>
      <c r="K443" s="1" t="str">
        <f>VLOOKUP($A443,'Medical Examinations'!$A$2:$O$2336,15,FALSE())</f>
        <v>Normal</v>
      </c>
      <c r="L443" s="17">
        <f>VLOOKUP($A443,'Hospitalisation Details'!$A$2:$P$2344,15,FALSE())</f>
        <v>35649</v>
      </c>
      <c r="M443" s="18">
        <f>VLOOKUP($A443,'Hospitalisation Details'!$A$2:$P$2344,6,FALSE())</f>
        <v>23241.47</v>
      </c>
      <c r="N443" s="1" t="str">
        <f>VLOOKUP($A443,'Hospitalisation Details'!$A$2:$P$2344,12,FALSE())</f>
        <v>tier - 2</v>
      </c>
      <c r="O443" s="1" t="str">
        <f>VLOOKUP($A443,'Hospitalisation Details'!$A$2:$P$2344,13,FALSE())</f>
        <v>tier - 3</v>
      </c>
      <c r="P443" s="1" t="str">
        <f>VLOOKUP($A443,'Hospitalisation Details'!$A$2:$P$2344,14,FALSE())</f>
        <v>R1018</v>
      </c>
      <c r="Q443" s="1">
        <f>VLOOKUP($A443,'Hospitalisation Details'!$A$2:$P$2344,16,FALSE())</f>
        <v>25</v>
      </c>
    </row>
    <row r="444" spans="1:17" x14ac:dyDescent="0.35">
      <c r="A444" s="1" t="str">
        <f>'Customer Names'!A444</f>
        <v>Id443</v>
      </c>
      <c r="B444" s="1" t="str">
        <f>VLOOKUP($A444,'Customer Names'!$A$2:$E$2336,4,FALSE())</f>
        <v>Johnson K</v>
      </c>
      <c r="C444" s="16">
        <f>VLOOKUP($A444,'Medical Examinations'!$A$2:$O$2336,2,FALSE())</f>
        <v>33.1</v>
      </c>
      <c r="D444" s="16">
        <f>VLOOKUP($A444,'Medical Examinations'!$A$2:$O$2336,3,FALSE())</f>
        <v>5.52</v>
      </c>
      <c r="E444" s="1" t="str">
        <f>VLOOKUP($A444,'Medical Examinations'!$A$2:$O$2336,9,FALSE())</f>
        <v>No</v>
      </c>
      <c r="F444" s="1" t="str">
        <f>VLOOKUP($A444,'Medical Examinations'!$A$2:$O$2336,10,FALSE())</f>
        <v>No</v>
      </c>
      <c r="G444" s="1" t="str">
        <f>VLOOKUP($A444,'Medical Examinations'!$A$2:$O$2336,11,FALSE())</f>
        <v>Yes</v>
      </c>
      <c r="H444" s="1">
        <f>VLOOKUP($A444,'Medical Examinations'!$A$2:$O$2336,13,FALSE())</f>
        <v>1</v>
      </c>
      <c r="I444" s="1" t="str">
        <f>VLOOKUP($A444,'Medical Examinations'!$A$2:$O$2336,12,FALSE())</f>
        <v>No</v>
      </c>
      <c r="J444" s="1" t="str">
        <f>VLOOKUP($A444,'Medical Examinations'!$A$2:$O$2336,14,FALSE())</f>
        <v>Obesity</v>
      </c>
      <c r="K444" s="1" t="str">
        <f>VLOOKUP($A444,'Medical Examinations'!$A$2:$O$2336,15,FALSE())</f>
        <v>Normal</v>
      </c>
      <c r="L444" s="17">
        <f>VLOOKUP($A444,'Hospitalisation Details'!$A$2:$P$2344,15,FALSE())</f>
        <v>37969</v>
      </c>
      <c r="M444" s="18">
        <f>VLOOKUP($A444,'Hospitalisation Details'!$A$2:$P$2344,6,FALSE())</f>
        <v>23082.959999999999</v>
      </c>
      <c r="N444" s="1" t="str">
        <f>VLOOKUP($A444,'Hospitalisation Details'!$A$2:$P$2344,12,FALSE())</f>
        <v>tier - 2</v>
      </c>
      <c r="O444" s="1" t="str">
        <f>VLOOKUP($A444,'Hospitalisation Details'!$A$2:$P$2344,13,FALSE())</f>
        <v>tier - 2</v>
      </c>
      <c r="P444" s="1" t="str">
        <f>VLOOKUP($A444,'Hospitalisation Details'!$A$2:$P$2344,14,FALSE())</f>
        <v>R1011</v>
      </c>
      <c r="Q444" s="1">
        <f>VLOOKUP($A444,'Hospitalisation Details'!$A$2:$P$2344,16,FALSE())</f>
        <v>19</v>
      </c>
    </row>
    <row r="445" spans="1:17" x14ac:dyDescent="0.35">
      <c r="A445" s="1" t="str">
        <f>'Customer Names'!A445</f>
        <v>Id444</v>
      </c>
      <c r="B445" s="1" t="str">
        <f>VLOOKUP($A445,'Customer Names'!$A$2:$E$2336,4,FALSE())</f>
        <v>Katherine</v>
      </c>
      <c r="C445" s="16">
        <f>VLOOKUP($A445,'Medical Examinations'!$A$2:$O$2336,2,FALSE())</f>
        <v>27.83</v>
      </c>
      <c r="D445" s="16">
        <f>VLOOKUP($A445,'Medical Examinations'!$A$2:$O$2336,3,FALSE())</f>
        <v>9.1999999999999993</v>
      </c>
      <c r="E445" s="1" t="str">
        <f>VLOOKUP($A445,'Medical Examinations'!$A$2:$O$2336,9,FALSE())</f>
        <v>Yes</v>
      </c>
      <c r="F445" s="1" t="str">
        <f>VLOOKUP($A445,'Medical Examinations'!$A$2:$O$2336,10,FALSE())</f>
        <v>No</v>
      </c>
      <c r="G445" s="1" t="str">
        <f>VLOOKUP($A445,'Medical Examinations'!$A$2:$O$2336,11,FALSE())</f>
        <v>No</v>
      </c>
      <c r="H445" s="1">
        <f>VLOOKUP($A445,'Medical Examinations'!$A$2:$O$2336,13,FALSE())</f>
        <v>1</v>
      </c>
      <c r="I445" s="1" t="str">
        <f>VLOOKUP($A445,'Medical Examinations'!$A$2:$O$2336,12,FALSE())</f>
        <v>Yes</v>
      </c>
      <c r="J445" s="1" t="str">
        <f>VLOOKUP($A445,'Medical Examinations'!$A$2:$O$2336,14,FALSE())</f>
        <v>Overweight</v>
      </c>
      <c r="K445" s="1" t="str">
        <f>VLOOKUP($A445,'Medical Examinations'!$A$2:$O$2336,15,FALSE())</f>
        <v>Diabetes</v>
      </c>
      <c r="L445" s="17">
        <f>VLOOKUP($A445,'Hospitalisation Details'!$A$2:$P$2344,15,FALSE())</f>
        <v>27646</v>
      </c>
      <c r="M445" s="18">
        <f>VLOOKUP($A445,'Hospitalisation Details'!$A$2:$P$2344,6,FALSE())</f>
        <v>23065.42</v>
      </c>
      <c r="N445" s="1" t="str">
        <f>VLOOKUP($A445,'Hospitalisation Details'!$A$2:$P$2344,12,FALSE())</f>
        <v>tier - 2</v>
      </c>
      <c r="O445" s="1" t="str">
        <f>VLOOKUP($A445,'Hospitalisation Details'!$A$2:$P$2344,13,FALSE())</f>
        <v>tier - 2</v>
      </c>
      <c r="P445" s="1" t="str">
        <f>VLOOKUP($A445,'Hospitalisation Details'!$A$2:$P$2344,14,FALSE())</f>
        <v>R1013</v>
      </c>
      <c r="Q445" s="1">
        <f>VLOOKUP($A445,'Hospitalisation Details'!$A$2:$P$2344,16,FALSE())</f>
        <v>47</v>
      </c>
    </row>
    <row r="446" spans="1:17" x14ac:dyDescent="0.35">
      <c r="A446" s="1" t="str">
        <f>'Customer Names'!A446</f>
        <v>Id445</v>
      </c>
      <c r="B446" s="1" t="str">
        <f>VLOOKUP($A446,'Customer Names'!$A$2:$E$2336,4,FALSE())</f>
        <v>Lynda</v>
      </c>
      <c r="C446" s="16">
        <f>VLOOKUP($A446,'Medical Examinations'!$A$2:$O$2336,2,FALSE())</f>
        <v>30.875</v>
      </c>
      <c r="D446" s="16">
        <f>VLOOKUP($A446,'Medical Examinations'!$A$2:$O$2336,3,FALSE())</f>
        <v>10.97</v>
      </c>
      <c r="E446" s="1" t="str">
        <f>VLOOKUP($A446,'Medical Examinations'!$A$2:$O$2336,9,FALSE())</f>
        <v>Yes</v>
      </c>
      <c r="F446" s="1" t="str">
        <f>VLOOKUP($A446,'Medical Examinations'!$A$2:$O$2336,10,FALSE())</f>
        <v>No</v>
      </c>
      <c r="G446" s="1" t="str">
        <f>VLOOKUP($A446,'Medical Examinations'!$A$2:$O$2336,11,FALSE())</f>
        <v>No</v>
      </c>
      <c r="H446" s="1">
        <f>VLOOKUP($A446,'Medical Examinations'!$A$2:$O$2336,13,FALSE())</f>
        <v>2</v>
      </c>
      <c r="I446" s="1" t="str">
        <f>VLOOKUP($A446,'Medical Examinations'!$A$2:$O$2336,12,FALSE())</f>
        <v>No</v>
      </c>
      <c r="J446" s="1" t="str">
        <f>VLOOKUP($A446,'Medical Examinations'!$A$2:$O$2336,14,FALSE())</f>
        <v>Obesity</v>
      </c>
      <c r="K446" s="1" t="str">
        <f>VLOOKUP($A446,'Medical Examinations'!$A$2:$O$2336,15,FALSE())</f>
        <v>Diabetes</v>
      </c>
      <c r="L446" s="17">
        <f>VLOOKUP($A446,'Hospitalisation Details'!$A$2:$P$2344,15,FALSE())</f>
        <v>25881</v>
      </c>
      <c r="M446" s="18">
        <f>VLOOKUP($A446,'Hospitalisation Details'!$A$2:$P$2344,6,FALSE())</f>
        <v>23045.57</v>
      </c>
      <c r="N446" s="1" t="str">
        <f>VLOOKUP($A446,'Hospitalisation Details'!$A$2:$P$2344,12,FALSE())</f>
        <v>tier - 2</v>
      </c>
      <c r="O446" s="1" t="str">
        <f>VLOOKUP($A446,'Hospitalisation Details'!$A$2:$P$2344,13,FALSE())</f>
        <v>tier - 2</v>
      </c>
      <c r="P446" s="1" t="str">
        <f>VLOOKUP($A446,'Hospitalisation Details'!$A$2:$P$2344,14,FALSE())</f>
        <v>R1024</v>
      </c>
      <c r="Q446" s="1">
        <f>VLOOKUP($A446,'Hospitalisation Details'!$A$2:$P$2344,16,FALSE())</f>
        <v>52</v>
      </c>
    </row>
    <row r="447" spans="1:17" x14ac:dyDescent="0.35">
      <c r="A447" s="1" t="str">
        <f>'Customer Names'!A447</f>
        <v>Id446</v>
      </c>
      <c r="B447" s="1" t="str">
        <f>VLOOKUP($A447,'Customer Names'!$A$2:$E$2336,4,FALSE())</f>
        <v>Anthony</v>
      </c>
      <c r="C447" s="16">
        <f>VLOOKUP($A447,'Medical Examinations'!$A$2:$O$2336,2,FALSE())</f>
        <v>27.265000000000001</v>
      </c>
      <c r="D447" s="16">
        <f>VLOOKUP($A447,'Medical Examinations'!$A$2:$O$2336,3,FALSE())</f>
        <v>4.25</v>
      </c>
      <c r="E447" s="1" t="str">
        <f>VLOOKUP($A447,'Medical Examinations'!$A$2:$O$2336,9,FALSE())</f>
        <v>No</v>
      </c>
      <c r="F447" s="1" t="str">
        <f>VLOOKUP($A447,'Medical Examinations'!$A$2:$O$2336,10,FALSE())</f>
        <v>No</v>
      </c>
      <c r="G447" s="1" t="str">
        <f>VLOOKUP($A447,'Medical Examinations'!$A$2:$O$2336,11,FALSE())</f>
        <v>Yes</v>
      </c>
      <c r="H447" s="1">
        <f>VLOOKUP($A447,'Medical Examinations'!$A$2:$O$2336,13,FALSE())</f>
        <v>1</v>
      </c>
      <c r="I447" s="1" t="str">
        <f>VLOOKUP($A447,'Medical Examinations'!$A$2:$O$2336,12,FALSE())</f>
        <v>No</v>
      </c>
      <c r="J447" s="1" t="str">
        <f>VLOOKUP($A447,'Medical Examinations'!$A$2:$O$2336,14,FALSE())</f>
        <v>Overweight</v>
      </c>
      <c r="K447" s="1" t="str">
        <f>VLOOKUP($A447,'Medical Examinations'!$A$2:$O$2336,15,FALSE())</f>
        <v>Normal</v>
      </c>
      <c r="L447" s="17">
        <f>VLOOKUP($A447,'Hospitalisation Details'!$A$2:$P$2344,15,FALSE())</f>
        <v>37827</v>
      </c>
      <c r="M447" s="18">
        <f>VLOOKUP($A447,'Hospitalisation Details'!$A$2:$P$2344,6,FALSE())</f>
        <v>22493.66</v>
      </c>
      <c r="N447" s="1" t="str">
        <f>VLOOKUP($A447,'Hospitalisation Details'!$A$2:$P$2344,12,FALSE())</f>
        <v>tier - 2</v>
      </c>
      <c r="O447" s="1" t="str">
        <f>VLOOKUP($A447,'Hospitalisation Details'!$A$2:$P$2344,13,FALSE())</f>
        <v>tier - 1</v>
      </c>
      <c r="P447" s="1" t="str">
        <f>VLOOKUP($A447,'Hospitalisation Details'!$A$2:$P$2344,14,FALSE())</f>
        <v>R1012</v>
      </c>
      <c r="Q447" s="1">
        <f>VLOOKUP($A447,'Hospitalisation Details'!$A$2:$P$2344,16,FALSE())</f>
        <v>19</v>
      </c>
    </row>
    <row r="448" spans="1:17" x14ac:dyDescent="0.35">
      <c r="A448" s="1" t="str">
        <f>'Customer Names'!A448</f>
        <v>Id447</v>
      </c>
      <c r="B448" s="1" t="str">
        <f>VLOOKUP($A448,'Customer Names'!$A$2:$E$2336,4,FALSE())</f>
        <v>Linnea C.</v>
      </c>
      <c r="C448" s="16">
        <f>VLOOKUP($A448,'Medical Examinations'!$A$2:$O$2336,2,FALSE())</f>
        <v>26.7</v>
      </c>
      <c r="D448" s="16">
        <f>VLOOKUP($A448,'Medical Examinations'!$A$2:$O$2336,3,FALSE())</f>
        <v>5.23</v>
      </c>
      <c r="E448" s="1" t="str">
        <f>VLOOKUP($A448,'Medical Examinations'!$A$2:$O$2336,9,FALSE())</f>
        <v>No</v>
      </c>
      <c r="F448" s="1" t="str">
        <f>VLOOKUP($A448,'Medical Examinations'!$A$2:$O$2336,10,FALSE())</f>
        <v>No</v>
      </c>
      <c r="G448" s="1" t="str">
        <f>VLOOKUP($A448,'Medical Examinations'!$A$2:$O$2336,11,FALSE())</f>
        <v>Yes</v>
      </c>
      <c r="H448" s="1">
        <f>VLOOKUP($A448,'Medical Examinations'!$A$2:$O$2336,13,FALSE())</f>
        <v>1</v>
      </c>
      <c r="I448" s="1" t="str">
        <f>VLOOKUP($A448,'Medical Examinations'!$A$2:$O$2336,12,FALSE())</f>
        <v>Yes</v>
      </c>
      <c r="J448" s="1" t="str">
        <f>VLOOKUP($A448,'Medical Examinations'!$A$2:$O$2336,14,FALSE())</f>
        <v>Overweight</v>
      </c>
      <c r="K448" s="1" t="str">
        <f>VLOOKUP($A448,'Medical Examinations'!$A$2:$O$2336,15,FALSE())</f>
        <v>Normal</v>
      </c>
      <c r="L448" s="17">
        <f>VLOOKUP($A448,'Hospitalisation Details'!$A$2:$P$2344,15,FALSE())</f>
        <v>29173</v>
      </c>
      <c r="M448" s="18">
        <f>VLOOKUP($A448,'Hospitalisation Details'!$A$2:$P$2344,6,FALSE())</f>
        <v>22478.6</v>
      </c>
      <c r="N448" s="1" t="str">
        <f>VLOOKUP($A448,'Hospitalisation Details'!$A$2:$P$2344,12,FALSE())</f>
        <v>tier - 3</v>
      </c>
      <c r="O448" s="1" t="str">
        <f>VLOOKUP($A448,'Hospitalisation Details'!$A$2:$P$2344,13,FALSE())</f>
        <v>tier - 2</v>
      </c>
      <c r="P448" s="1" t="str">
        <f>VLOOKUP($A448,'Hospitalisation Details'!$A$2:$P$2344,14,FALSE())</f>
        <v>R1011</v>
      </c>
      <c r="Q448" s="1">
        <f>VLOOKUP($A448,'Hospitalisation Details'!$A$2:$P$2344,16,FALSE())</f>
        <v>43</v>
      </c>
    </row>
    <row r="449" spans="1:17" x14ac:dyDescent="0.35">
      <c r="A449" s="1" t="str">
        <f>'Customer Names'!A449</f>
        <v>Id448</v>
      </c>
      <c r="B449" s="1" t="str">
        <f>VLOOKUP($A449,'Customer Names'!$A$2:$E$2336,4,FALSE())</f>
        <v>Massimiliano A.</v>
      </c>
      <c r="C449" s="16">
        <f>VLOOKUP($A449,'Medical Examinations'!$A$2:$O$2336,2,FALSE())</f>
        <v>29.925000000000001</v>
      </c>
      <c r="D449" s="16">
        <f>VLOOKUP($A449,'Medical Examinations'!$A$2:$O$2336,3,FALSE())</f>
        <v>5.96</v>
      </c>
      <c r="E449" s="1" t="str">
        <f>VLOOKUP($A449,'Medical Examinations'!$A$2:$O$2336,9,FALSE())</f>
        <v>Yes</v>
      </c>
      <c r="F449" s="1" t="str">
        <f>VLOOKUP($A449,'Medical Examinations'!$A$2:$O$2336,10,FALSE())</f>
        <v>No</v>
      </c>
      <c r="G449" s="1" t="str">
        <f>VLOOKUP($A449,'Medical Examinations'!$A$2:$O$2336,11,FALSE())</f>
        <v>Yes</v>
      </c>
      <c r="H449" s="1">
        <f>VLOOKUP($A449,'Medical Examinations'!$A$2:$O$2336,13,FALSE())</f>
        <v>1</v>
      </c>
      <c r="I449" s="1" t="str">
        <f>VLOOKUP($A449,'Medical Examinations'!$A$2:$O$2336,12,FALSE())</f>
        <v>Yes</v>
      </c>
      <c r="J449" s="1" t="str">
        <f>VLOOKUP($A449,'Medical Examinations'!$A$2:$O$2336,14,FALSE())</f>
        <v>Overweight</v>
      </c>
      <c r="K449" s="1" t="str">
        <f>VLOOKUP($A449,'Medical Examinations'!$A$2:$O$2336,15,FALSE())</f>
        <v>Prediabetes</v>
      </c>
      <c r="L449" s="17">
        <f>VLOOKUP($A449,'Hospitalisation Details'!$A$2:$P$2344,15,FALSE())</f>
        <v>30671</v>
      </c>
      <c r="M449" s="18">
        <f>VLOOKUP($A449,'Hospitalisation Details'!$A$2:$P$2344,6,FALSE())</f>
        <v>22462.04</v>
      </c>
      <c r="N449" s="1" t="str">
        <f>VLOOKUP($A449,'Hospitalisation Details'!$A$2:$P$2344,12,FALSE())</f>
        <v>tier - 3</v>
      </c>
      <c r="O449" s="1" t="str">
        <f>VLOOKUP($A449,'Hospitalisation Details'!$A$2:$P$2344,13,FALSE())</f>
        <v>tier - 1</v>
      </c>
      <c r="P449" s="1" t="str">
        <f>VLOOKUP($A449,'Hospitalisation Details'!$A$2:$P$2344,14,FALSE())</f>
        <v>R1019</v>
      </c>
      <c r="Q449" s="1">
        <f>VLOOKUP($A449,'Hospitalisation Details'!$A$2:$P$2344,16,FALSE())</f>
        <v>39</v>
      </c>
    </row>
    <row r="450" spans="1:17" x14ac:dyDescent="0.35">
      <c r="A450" s="1" t="str">
        <f>'Customer Names'!A450</f>
        <v>Id449</v>
      </c>
      <c r="B450" s="1" t="str">
        <f>VLOOKUP($A450,'Customer Names'!$A$2:$E$2336,4,FALSE())</f>
        <v>James M.</v>
      </c>
      <c r="C450" s="16">
        <f>VLOOKUP($A450,'Medical Examinations'!$A$2:$O$2336,2,FALSE())</f>
        <v>19.95</v>
      </c>
      <c r="D450" s="16">
        <f>VLOOKUP($A450,'Medical Examinations'!$A$2:$O$2336,3,FALSE())</f>
        <v>4.29</v>
      </c>
      <c r="E450" s="1" t="str">
        <f>VLOOKUP($A450,'Medical Examinations'!$A$2:$O$2336,9,FALSE())</f>
        <v>Yes</v>
      </c>
      <c r="F450" s="1" t="str">
        <f>VLOOKUP($A450,'Medical Examinations'!$A$2:$O$2336,10,FALSE())</f>
        <v>No</v>
      </c>
      <c r="G450" s="1" t="str">
        <f>VLOOKUP($A450,'Medical Examinations'!$A$2:$O$2336,11,FALSE())</f>
        <v>No</v>
      </c>
      <c r="H450" s="1">
        <f>VLOOKUP($A450,'Medical Examinations'!$A$2:$O$2336,13,FALSE())</f>
        <v>2</v>
      </c>
      <c r="I450" s="1" t="str">
        <f>VLOOKUP($A450,'Medical Examinations'!$A$2:$O$2336,12,FALSE())</f>
        <v>Yes</v>
      </c>
      <c r="J450" s="1" t="str">
        <f>VLOOKUP($A450,'Medical Examinations'!$A$2:$O$2336,14,FALSE())</f>
        <v>Normal Weight</v>
      </c>
      <c r="K450" s="1" t="str">
        <f>VLOOKUP($A450,'Medical Examinations'!$A$2:$O$2336,15,FALSE())</f>
        <v>Normal</v>
      </c>
      <c r="L450" s="17">
        <f>VLOOKUP($A450,'Hospitalisation Details'!$A$2:$P$2344,15,FALSE())</f>
        <v>24337</v>
      </c>
      <c r="M450" s="18">
        <f>VLOOKUP($A450,'Hospitalisation Details'!$A$2:$P$2344,6,FALSE())</f>
        <v>22412.65</v>
      </c>
      <c r="N450" s="1" t="str">
        <f>VLOOKUP($A450,'Hospitalisation Details'!$A$2:$P$2344,12,FALSE())</f>
        <v>tier - 3</v>
      </c>
      <c r="O450" s="1" t="str">
        <f>VLOOKUP($A450,'Hospitalisation Details'!$A$2:$P$2344,13,FALSE())</f>
        <v>tier - 3</v>
      </c>
      <c r="P450" s="1" t="str">
        <f>VLOOKUP($A450,'Hospitalisation Details'!$A$2:$P$2344,14,FALSE())</f>
        <v>R1014</v>
      </c>
      <c r="Q450" s="1">
        <f>VLOOKUP($A450,'Hospitalisation Details'!$A$2:$P$2344,16,FALSE())</f>
        <v>56</v>
      </c>
    </row>
    <row r="451" spans="1:17" x14ac:dyDescent="0.35">
      <c r="A451" s="1" t="str">
        <f>'Customer Names'!A451</f>
        <v>Id450</v>
      </c>
      <c r="B451" s="1" t="str">
        <f>VLOOKUP($A451,'Customer Names'!$A$2:$E$2336,4,FALSE())</f>
        <v>Lauren</v>
      </c>
      <c r="C451" s="16">
        <f>VLOOKUP($A451,'Medical Examinations'!$A$2:$O$2336,2,FALSE())</f>
        <v>24.225000000000001</v>
      </c>
      <c r="D451" s="16">
        <f>VLOOKUP($A451,'Medical Examinations'!$A$2:$O$2336,3,FALSE())</f>
        <v>4.09</v>
      </c>
      <c r="E451" s="1" t="str">
        <f>VLOOKUP($A451,'Medical Examinations'!$A$2:$O$2336,9,FALSE())</f>
        <v>No</v>
      </c>
      <c r="F451" s="1" t="str">
        <f>VLOOKUP($A451,'Medical Examinations'!$A$2:$O$2336,10,FALSE())</f>
        <v>No</v>
      </c>
      <c r="G451" s="1" t="str">
        <f>VLOOKUP($A451,'Medical Examinations'!$A$2:$O$2336,11,FALSE())</f>
        <v>No</v>
      </c>
      <c r="H451" s="1">
        <f>VLOOKUP($A451,'Medical Examinations'!$A$2:$O$2336,13,FALSE())</f>
        <v>0</v>
      </c>
      <c r="I451" s="1" t="str">
        <f>VLOOKUP($A451,'Medical Examinations'!$A$2:$O$2336,12,FALSE())</f>
        <v>No</v>
      </c>
      <c r="J451" s="1" t="str">
        <f>VLOOKUP($A451,'Medical Examinations'!$A$2:$O$2336,14,FALSE())</f>
        <v>Normal Weight</v>
      </c>
      <c r="K451" s="1" t="str">
        <f>VLOOKUP($A451,'Medical Examinations'!$A$2:$O$2336,15,FALSE())</f>
        <v>Normal</v>
      </c>
      <c r="L451" s="17">
        <f>VLOOKUP($A451,'Hospitalisation Details'!$A$2:$P$2344,15,FALSE())</f>
        <v>36398</v>
      </c>
      <c r="M451" s="18">
        <f>VLOOKUP($A451,'Hospitalisation Details'!$A$2:$P$2344,6,FALSE())</f>
        <v>22395.74</v>
      </c>
      <c r="N451" s="1" t="str">
        <f>VLOOKUP($A451,'Hospitalisation Details'!$A$2:$P$2344,12,FALSE())</f>
        <v>tier - 3</v>
      </c>
      <c r="O451" s="1" t="str">
        <f>VLOOKUP($A451,'Hospitalisation Details'!$A$2:$P$2344,13,FALSE())</f>
        <v>tier - 2</v>
      </c>
      <c r="P451" s="1" t="str">
        <f>VLOOKUP($A451,'Hospitalisation Details'!$A$2:$P$2344,14,FALSE())</f>
        <v>R1024</v>
      </c>
      <c r="Q451" s="1">
        <f>VLOOKUP($A451,'Hospitalisation Details'!$A$2:$P$2344,16,FALSE())</f>
        <v>23</v>
      </c>
    </row>
    <row r="452" spans="1:17" x14ac:dyDescent="0.35">
      <c r="A452" s="1" t="str">
        <f>'Customer Names'!A452</f>
        <v>Id451</v>
      </c>
      <c r="B452" s="1" t="str">
        <f>VLOOKUP($A452,'Customer Names'!$A$2:$E$2336,4,FALSE())</f>
        <v>Michele V.</v>
      </c>
      <c r="C452" s="16">
        <f>VLOOKUP($A452,'Medical Examinations'!$A$2:$O$2336,2,FALSE())</f>
        <v>28.12</v>
      </c>
      <c r="D452" s="16">
        <f>VLOOKUP($A452,'Medical Examinations'!$A$2:$O$2336,3,FALSE())</f>
        <v>4.88</v>
      </c>
      <c r="E452" s="1" t="str">
        <f>VLOOKUP($A452,'Medical Examinations'!$A$2:$O$2336,9,FALSE())</f>
        <v>No</v>
      </c>
      <c r="F452" s="1" t="str">
        <f>VLOOKUP($A452,'Medical Examinations'!$A$2:$O$2336,10,FALSE())</f>
        <v>No</v>
      </c>
      <c r="G452" s="1" t="str">
        <f>VLOOKUP($A452,'Medical Examinations'!$A$2:$O$2336,11,FALSE())</f>
        <v>No</v>
      </c>
      <c r="H452" s="1">
        <f>VLOOKUP($A452,'Medical Examinations'!$A$2:$O$2336,13,FALSE())</f>
        <v>0</v>
      </c>
      <c r="I452" s="1" t="str">
        <f>VLOOKUP($A452,'Medical Examinations'!$A$2:$O$2336,12,FALSE())</f>
        <v>Yes</v>
      </c>
      <c r="J452" s="1" t="str">
        <f>VLOOKUP($A452,'Medical Examinations'!$A$2:$O$2336,14,FALSE())</f>
        <v>Overweight</v>
      </c>
      <c r="K452" s="1" t="str">
        <f>VLOOKUP($A452,'Medical Examinations'!$A$2:$O$2336,15,FALSE())</f>
        <v>Normal</v>
      </c>
      <c r="L452" s="17">
        <f>VLOOKUP($A452,'Hospitalisation Details'!$A$2:$P$2344,15,FALSE())</f>
        <v>30312</v>
      </c>
      <c r="M452" s="18">
        <f>VLOOKUP($A452,'Hospitalisation Details'!$A$2:$P$2344,6,FALSE())</f>
        <v>22331.57</v>
      </c>
      <c r="N452" s="1" t="str">
        <f>VLOOKUP($A452,'Hospitalisation Details'!$A$2:$P$2344,12,FALSE())</f>
        <v>tier - 2</v>
      </c>
      <c r="O452" s="1" t="str">
        <f>VLOOKUP($A452,'Hospitalisation Details'!$A$2:$P$2344,13,FALSE())</f>
        <v>tier - 3</v>
      </c>
      <c r="P452" s="1" t="str">
        <f>VLOOKUP($A452,'Hospitalisation Details'!$A$2:$P$2344,14,FALSE())</f>
        <v>R1024</v>
      </c>
      <c r="Q452" s="1">
        <f>VLOOKUP($A452,'Hospitalisation Details'!$A$2:$P$2344,16,FALSE())</f>
        <v>40</v>
      </c>
    </row>
    <row r="453" spans="1:17" x14ac:dyDescent="0.35">
      <c r="A453" s="1" t="str">
        <f>'Customer Names'!A453</f>
        <v>Id452</v>
      </c>
      <c r="B453" s="1" t="str">
        <f>VLOOKUP($A453,'Customer Names'!$A$2:$E$2336,4,FALSE())</f>
        <v>Xiao</v>
      </c>
      <c r="C453" s="16">
        <f>VLOOKUP($A453,'Medical Examinations'!$A$2:$O$2336,2,FALSE())</f>
        <v>23.21</v>
      </c>
      <c r="D453" s="16">
        <f>VLOOKUP($A453,'Medical Examinations'!$A$2:$O$2336,3,FALSE())</f>
        <v>6.76</v>
      </c>
      <c r="E453" s="1" t="str">
        <f>VLOOKUP($A453,'Medical Examinations'!$A$2:$O$2336,9,FALSE())</f>
        <v>No</v>
      </c>
      <c r="F453" s="1" t="str">
        <f>VLOOKUP($A453,'Medical Examinations'!$A$2:$O$2336,10,FALSE())</f>
        <v>No</v>
      </c>
      <c r="G453" s="1" t="str">
        <f>VLOOKUP($A453,'Medical Examinations'!$A$2:$O$2336,11,FALSE())</f>
        <v>No</v>
      </c>
      <c r="H453" s="1">
        <f>VLOOKUP($A453,'Medical Examinations'!$A$2:$O$2336,13,FALSE())</f>
        <v>0</v>
      </c>
      <c r="I453" s="1" t="str">
        <f>VLOOKUP($A453,'Medical Examinations'!$A$2:$O$2336,12,FALSE())</f>
        <v>Yes</v>
      </c>
      <c r="J453" s="1" t="str">
        <f>VLOOKUP($A453,'Medical Examinations'!$A$2:$O$2336,14,FALSE())</f>
        <v>Normal Weight</v>
      </c>
      <c r="K453" s="1" t="str">
        <f>VLOOKUP($A453,'Medical Examinations'!$A$2:$O$2336,15,FALSE())</f>
        <v>Diabetes</v>
      </c>
      <c r="L453" s="17">
        <f>VLOOKUP($A453,'Hospitalisation Details'!$A$2:$P$2344,15,FALSE())</f>
        <v>26100</v>
      </c>
      <c r="M453" s="18">
        <f>VLOOKUP($A453,'Hospitalisation Details'!$A$2:$P$2344,6,FALSE())</f>
        <v>22218.11</v>
      </c>
      <c r="N453" s="1" t="str">
        <f>VLOOKUP($A453,'Hospitalisation Details'!$A$2:$P$2344,12,FALSE())</f>
        <v>tier - 2</v>
      </c>
      <c r="O453" s="1" t="str">
        <f>VLOOKUP($A453,'Hospitalisation Details'!$A$2:$P$2344,13,FALSE())</f>
        <v>tier - 3</v>
      </c>
      <c r="P453" s="1" t="str">
        <f>VLOOKUP($A453,'Hospitalisation Details'!$A$2:$P$2344,14,FALSE())</f>
        <v>R1013</v>
      </c>
      <c r="Q453" s="1">
        <f>VLOOKUP($A453,'Hospitalisation Details'!$A$2:$P$2344,16,FALSE())</f>
        <v>51</v>
      </c>
    </row>
    <row r="454" spans="1:17" x14ac:dyDescent="0.35">
      <c r="A454" s="1" t="str">
        <f>'Customer Names'!A454</f>
        <v>Id453</v>
      </c>
      <c r="B454" s="1" t="str">
        <f>VLOOKUP($A454,'Customer Names'!$A$2:$E$2336,4,FALSE())</f>
        <v>Harper L</v>
      </c>
      <c r="C454" s="16">
        <f>VLOOKUP($A454,'Medical Examinations'!$A$2:$O$2336,2,FALSE())</f>
        <v>23.98</v>
      </c>
      <c r="D454" s="16">
        <f>VLOOKUP($A454,'Medical Examinations'!$A$2:$O$2336,3,FALSE())</f>
        <v>10.67</v>
      </c>
      <c r="E454" s="1" t="str">
        <f>VLOOKUP($A454,'Medical Examinations'!$A$2:$O$2336,9,FALSE())</f>
        <v>No</v>
      </c>
      <c r="F454" s="1" t="str">
        <f>VLOOKUP($A454,'Medical Examinations'!$A$2:$O$2336,10,FALSE())</f>
        <v>No</v>
      </c>
      <c r="G454" s="1" t="str">
        <f>VLOOKUP($A454,'Medical Examinations'!$A$2:$O$2336,11,FALSE())</f>
        <v>No</v>
      </c>
      <c r="H454" s="1">
        <f>VLOOKUP($A454,'Medical Examinations'!$A$2:$O$2336,13,FALSE())</f>
        <v>0</v>
      </c>
      <c r="I454" s="1" t="str">
        <f>VLOOKUP($A454,'Medical Examinations'!$A$2:$O$2336,12,FALSE())</f>
        <v>No</v>
      </c>
      <c r="J454" s="1" t="str">
        <f>VLOOKUP($A454,'Medical Examinations'!$A$2:$O$2336,14,FALSE())</f>
        <v>Normal Weight</v>
      </c>
      <c r="K454" s="1" t="str">
        <f>VLOOKUP($A454,'Medical Examinations'!$A$2:$O$2336,15,FALSE())</f>
        <v>Diabetes</v>
      </c>
      <c r="L454" s="17">
        <f>VLOOKUP($A454,'Hospitalisation Details'!$A$2:$P$2344,15,FALSE())</f>
        <v>23978</v>
      </c>
      <c r="M454" s="18">
        <f>VLOOKUP($A454,'Hospitalisation Details'!$A$2:$P$2344,6,FALSE())</f>
        <v>22192.44</v>
      </c>
      <c r="N454" s="1" t="str">
        <f>VLOOKUP($A454,'Hospitalisation Details'!$A$2:$P$2344,12,FALSE())</f>
        <v>tier - 3</v>
      </c>
      <c r="O454" s="1" t="str">
        <f>VLOOKUP($A454,'Hospitalisation Details'!$A$2:$P$2344,13,FALSE())</f>
        <v>tier - 1</v>
      </c>
      <c r="P454" s="1" t="str">
        <f>VLOOKUP($A454,'Hospitalisation Details'!$A$2:$P$2344,14,FALSE())</f>
        <v>R1013</v>
      </c>
      <c r="Q454" s="1">
        <f>VLOOKUP($A454,'Hospitalisation Details'!$A$2:$P$2344,16,FALSE())</f>
        <v>57</v>
      </c>
    </row>
    <row r="455" spans="1:17" x14ac:dyDescent="0.35">
      <c r="A455" s="1" t="str">
        <f>'Customer Names'!A455</f>
        <v>Id454</v>
      </c>
      <c r="B455" s="1" t="str">
        <f>VLOOKUP($A455,'Customer Names'!$A$2:$E$2336,4,FALSE())</f>
        <v>Nick</v>
      </c>
      <c r="C455" s="16">
        <f>VLOOKUP($A455,'Medical Examinations'!$A$2:$O$2336,2,FALSE())</f>
        <v>30</v>
      </c>
      <c r="D455" s="16">
        <f>VLOOKUP($A455,'Medical Examinations'!$A$2:$O$2336,3,FALSE())</f>
        <v>6.21</v>
      </c>
      <c r="E455" s="1" t="str">
        <f>VLOOKUP($A455,'Medical Examinations'!$A$2:$O$2336,9,FALSE())</f>
        <v>No</v>
      </c>
      <c r="F455" s="1" t="str">
        <f>VLOOKUP($A455,'Medical Examinations'!$A$2:$O$2336,10,FALSE())</f>
        <v>No</v>
      </c>
      <c r="G455" s="1" t="str">
        <f>VLOOKUP($A455,'Medical Examinations'!$A$2:$O$2336,11,FALSE())</f>
        <v>No</v>
      </c>
      <c r="H455" s="1">
        <f>VLOOKUP($A455,'Medical Examinations'!$A$2:$O$2336,13,FALSE())</f>
        <v>0</v>
      </c>
      <c r="I455" s="1" t="str">
        <f>VLOOKUP($A455,'Medical Examinations'!$A$2:$O$2336,12,FALSE())</f>
        <v>Yes</v>
      </c>
      <c r="J455" s="1" t="str">
        <f>VLOOKUP($A455,'Medical Examinations'!$A$2:$O$2336,14,FALSE())</f>
        <v>Obesity</v>
      </c>
      <c r="K455" s="1" t="str">
        <f>VLOOKUP($A455,'Medical Examinations'!$A$2:$O$2336,15,FALSE())</f>
        <v>Prediabetes</v>
      </c>
      <c r="L455" s="17">
        <f>VLOOKUP($A455,'Hospitalisation Details'!$A$2:$P$2344,15,FALSE())</f>
        <v>29476</v>
      </c>
      <c r="M455" s="18">
        <f>VLOOKUP($A455,'Hospitalisation Details'!$A$2:$P$2344,6,FALSE())</f>
        <v>22144.03</v>
      </c>
      <c r="N455" s="1" t="str">
        <f>VLOOKUP($A455,'Hospitalisation Details'!$A$2:$P$2344,12,FALSE())</f>
        <v>tier - 2</v>
      </c>
      <c r="O455" s="1" t="str">
        <f>VLOOKUP($A455,'Hospitalisation Details'!$A$2:$P$2344,13,FALSE())</f>
        <v>tier - 2</v>
      </c>
      <c r="P455" s="1" t="str">
        <f>VLOOKUP($A455,'Hospitalisation Details'!$A$2:$P$2344,14,FALSE())</f>
        <v>R1011</v>
      </c>
      <c r="Q455" s="1">
        <f>VLOOKUP($A455,'Hospitalisation Details'!$A$2:$P$2344,16,FALSE())</f>
        <v>42</v>
      </c>
    </row>
    <row r="456" spans="1:17" x14ac:dyDescent="0.35">
      <c r="A456" s="1" t="str">
        <f>'Customer Names'!A456</f>
        <v>Id455</v>
      </c>
      <c r="B456" s="1" t="str">
        <f>VLOOKUP($A456,'Customer Names'!$A$2:$E$2336,4,FALSE())</f>
        <v>Scott</v>
      </c>
      <c r="C456" s="16">
        <f>VLOOKUP($A456,'Medical Examinations'!$A$2:$O$2336,2,FALSE())</f>
        <v>17.350000000000001</v>
      </c>
      <c r="D456" s="16">
        <f>VLOOKUP($A456,'Medical Examinations'!$A$2:$O$2336,3,FALSE())</f>
        <v>5.03</v>
      </c>
      <c r="E456" s="1" t="str">
        <f>VLOOKUP($A456,'Medical Examinations'!$A$2:$O$2336,9,FALSE())</f>
        <v>Yes</v>
      </c>
      <c r="F456" s="1" t="str">
        <f>VLOOKUP($A456,'Medical Examinations'!$A$2:$O$2336,10,FALSE())</f>
        <v>No</v>
      </c>
      <c r="G456" s="1" t="str">
        <f>VLOOKUP($A456,'Medical Examinations'!$A$2:$O$2336,11,FALSE())</f>
        <v>No</v>
      </c>
      <c r="H456" s="1">
        <f>VLOOKUP($A456,'Medical Examinations'!$A$2:$O$2336,13,FALSE())</f>
        <v>0</v>
      </c>
      <c r="I456" s="1" t="str">
        <f>VLOOKUP($A456,'Medical Examinations'!$A$2:$O$2336,12,FALSE())</f>
        <v>Yes</v>
      </c>
      <c r="J456" s="1" t="str">
        <f>VLOOKUP($A456,'Medical Examinations'!$A$2:$O$2336,14,FALSE())</f>
        <v>Underweight</v>
      </c>
      <c r="K456" s="1" t="str">
        <f>VLOOKUP($A456,'Medical Examinations'!$A$2:$O$2336,15,FALSE())</f>
        <v>Normal</v>
      </c>
      <c r="L456" s="17">
        <f>VLOOKUP($A456,'Hospitalisation Details'!$A$2:$P$2344,15,FALSE())</f>
        <v>37131</v>
      </c>
      <c r="M456" s="18">
        <f>VLOOKUP($A456,'Hospitalisation Details'!$A$2:$P$2344,6,FALSE())</f>
        <v>22097.62</v>
      </c>
      <c r="N456" s="1" t="str">
        <f>VLOOKUP($A456,'Hospitalisation Details'!$A$2:$P$2344,12,FALSE())</f>
        <v>tier - 3</v>
      </c>
      <c r="O456" s="1" t="str">
        <f>VLOOKUP($A456,'Hospitalisation Details'!$A$2:$P$2344,13,FALSE())</f>
        <v>tier - 1</v>
      </c>
      <c r="P456" s="1" t="str">
        <f>VLOOKUP($A456,'Hospitalisation Details'!$A$2:$P$2344,14,FALSE())</f>
        <v>R1011</v>
      </c>
      <c r="Q456" s="1">
        <f>VLOOKUP($A456,'Hospitalisation Details'!$A$2:$P$2344,16,FALSE())</f>
        <v>21</v>
      </c>
    </row>
    <row r="457" spans="1:17" x14ac:dyDescent="0.35">
      <c r="A457" s="1" t="str">
        <f>'Customer Names'!A457</f>
        <v>Id456</v>
      </c>
      <c r="B457" s="1" t="str">
        <f>VLOOKUP($A457,'Customer Names'!$A$2:$E$2336,4,FALSE())</f>
        <v>Wilson</v>
      </c>
      <c r="C457" s="16">
        <f>VLOOKUP($A457,'Medical Examinations'!$A$2:$O$2336,2,FALSE())</f>
        <v>22.704999999999998</v>
      </c>
      <c r="D457" s="16">
        <f>VLOOKUP($A457,'Medical Examinations'!$A$2:$O$2336,3,FALSE())</f>
        <v>5.27</v>
      </c>
      <c r="E457" s="1" t="str">
        <f>VLOOKUP($A457,'Medical Examinations'!$A$2:$O$2336,9,FALSE())</f>
        <v>No</v>
      </c>
      <c r="F457" s="1" t="str">
        <f>VLOOKUP($A457,'Medical Examinations'!$A$2:$O$2336,10,FALSE())</f>
        <v>No</v>
      </c>
      <c r="G457" s="1" t="str">
        <f>VLOOKUP($A457,'Medical Examinations'!$A$2:$O$2336,11,FALSE())</f>
        <v>No</v>
      </c>
      <c r="H457" s="1">
        <f>VLOOKUP($A457,'Medical Examinations'!$A$2:$O$2336,13,FALSE())</f>
        <v>0</v>
      </c>
      <c r="I457" s="1" t="str">
        <f>VLOOKUP($A457,'Medical Examinations'!$A$2:$O$2336,12,FALSE())</f>
        <v>No</v>
      </c>
      <c r="J457" s="1" t="str">
        <f>VLOOKUP($A457,'Medical Examinations'!$A$2:$O$2336,14,FALSE())</f>
        <v>Normal Weight</v>
      </c>
      <c r="K457" s="1" t="str">
        <f>VLOOKUP($A457,'Medical Examinations'!$A$2:$O$2336,15,FALSE())</f>
        <v>Normal</v>
      </c>
      <c r="L457" s="17">
        <f>VLOOKUP($A457,'Hospitalisation Details'!$A$2:$P$2344,15,FALSE())</f>
        <v>32795</v>
      </c>
      <c r="M457" s="18">
        <f>VLOOKUP($A457,'Hospitalisation Details'!$A$2:$P$2344,6,FALSE())</f>
        <v>21984.47</v>
      </c>
      <c r="N457" s="1" t="str">
        <f>VLOOKUP($A457,'Hospitalisation Details'!$A$2:$P$2344,12,FALSE())</f>
        <v>tier - 3</v>
      </c>
      <c r="O457" s="1" t="str">
        <f>VLOOKUP($A457,'Hospitalisation Details'!$A$2:$P$2344,13,FALSE())</f>
        <v>tier - 1</v>
      </c>
      <c r="P457" s="1" t="str">
        <f>VLOOKUP($A457,'Hospitalisation Details'!$A$2:$P$2344,14,FALSE())</f>
        <v>R1012</v>
      </c>
      <c r="Q457" s="1">
        <f>VLOOKUP($A457,'Hospitalisation Details'!$A$2:$P$2344,16,FALSE())</f>
        <v>33</v>
      </c>
    </row>
    <row r="458" spans="1:17" x14ac:dyDescent="0.35">
      <c r="A458" s="1" t="str">
        <f>'Customer Names'!A458</f>
        <v>Id457</v>
      </c>
      <c r="B458" s="1" t="str">
        <f>VLOOKUP($A458,'Customer Names'!$A$2:$E$2336,4,FALSE())</f>
        <v>Lee</v>
      </c>
      <c r="C458" s="16">
        <f>VLOOKUP($A458,'Medical Examinations'!$A$2:$O$2336,2,FALSE())</f>
        <v>25.41</v>
      </c>
      <c r="D458" s="16">
        <f>VLOOKUP($A458,'Medical Examinations'!$A$2:$O$2336,3,FALSE())</f>
        <v>10.53</v>
      </c>
      <c r="E458" s="1" t="str">
        <f>VLOOKUP($A458,'Medical Examinations'!$A$2:$O$2336,9,FALSE())</f>
        <v>Yes</v>
      </c>
      <c r="F458" s="1" t="str">
        <f>VLOOKUP($A458,'Medical Examinations'!$A$2:$O$2336,10,FALSE())</f>
        <v>No</v>
      </c>
      <c r="G458" s="1" t="str">
        <f>VLOOKUP($A458,'Medical Examinations'!$A$2:$O$2336,11,FALSE())</f>
        <v>No</v>
      </c>
      <c r="H458" s="1">
        <f>VLOOKUP($A458,'Medical Examinations'!$A$2:$O$2336,13,FALSE())</f>
        <v>1</v>
      </c>
      <c r="I458" s="1" t="str">
        <f>VLOOKUP($A458,'Medical Examinations'!$A$2:$O$2336,12,FALSE())</f>
        <v>Yes</v>
      </c>
      <c r="J458" s="1" t="str">
        <f>VLOOKUP($A458,'Medical Examinations'!$A$2:$O$2336,14,FALSE())</f>
        <v>Overweight</v>
      </c>
      <c r="K458" s="1" t="str">
        <f>VLOOKUP($A458,'Medical Examinations'!$A$2:$O$2336,15,FALSE())</f>
        <v>Diabetes</v>
      </c>
      <c r="L458" s="17">
        <f>VLOOKUP($A458,'Hospitalisation Details'!$A$2:$P$2344,15,FALSE())</f>
        <v>27747</v>
      </c>
      <c r="M458" s="18">
        <f>VLOOKUP($A458,'Hospitalisation Details'!$A$2:$P$2344,6,FALSE())</f>
        <v>21978.68</v>
      </c>
      <c r="N458" s="1" t="str">
        <f>VLOOKUP($A458,'Hospitalisation Details'!$A$2:$P$2344,12,FALSE())</f>
        <v>tier - 3</v>
      </c>
      <c r="O458" s="1" t="str">
        <f>VLOOKUP($A458,'Hospitalisation Details'!$A$2:$P$2344,13,FALSE())</f>
        <v>tier - 3</v>
      </c>
      <c r="P458" s="1" t="str">
        <f>VLOOKUP($A458,'Hospitalisation Details'!$A$2:$P$2344,14,FALSE())</f>
        <v>R1013</v>
      </c>
      <c r="Q458" s="1">
        <f>VLOOKUP($A458,'Hospitalisation Details'!$A$2:$P$2344,16,FALSE())</f>
        <v>47</v>
      </c>
    </row>
    <row r="459" spans="1:17" x14ac:dyDescent="0.35">
      <c r="A459" s="1" t="str">
        <f>'Customer Names'!A459</f>
        <v>Id458</v>
      </c>
      <c r="B459" s="1" t="str">
        <f>VLOOKUP($A459,'Customer Names'!$A$2:$E$2336,4,FALSE())</f>
        <v>Shizhong</v>
      </c>
      <c r="C459" s="16">
        <f>VLOOKUP($A459,'Medical Examinations'!$A$2:$O$2336,2,FALSE())</f>
        <v>18.23</v>
      </c>
      <c r="D459" s="16">
        <f>VLOOKUP($A459,'Medical Examinations'!$A$2:$O$2336,3,FALSE())</f>
        <v>5.78</v>
      </c>
      <c r="E459" s="1" t="str">
        <f>VLOOKUP($A459,'Medical Examinations'!$A$2:$O$2336,9,FALSE())</f>
        <v>No</v>
      </c>
      <c r="F459" s="1" t="str">
        <f>VLOOKUP($A459,'Medical Examinations'!$A$2:$O$2336,10,FALSE())</f>
        <v>No</v>
      </c>
      <c r="G459" s="1" t="str">
        <f>VLOOKUP($A459,'Medical Examinations'!$A$2:$O$2336,11,FALSE())</f>
        <v>Yes</v>
      </c>
      <c r="H459" s="1">
        <f>VLOOKUP($A459,'Medical Examinations'!$A$2:$O$2336,13,FALSE())</f>
        <v>1</v>
      </c>
      <c r="I459" s="1" t="str">
        <f>VLOOKUP($A459,'Medical Examinations'!$A$2:$O$2336,12,FALSE())</f>
        <v>Yes</v>
      </c>
      <c r="J459" s="1" t="str">
        <f>VLOOKUP($A459,'Medical Examinations'!$A$2:$O$2336,14,FALSE())</f>
        <v>Underweight</v>
      </c>
      <c r="K459" s="1" t="str">
        <f>VLOOKUP($A459,'Medical Examinations'!$A$2:$O$2336,15,FALSE())</f>
        <v>Prediabetes</v>
      </c>
      <c r="L459" s="17">
        <f>VLOOKUP($A459,'Hospitalisation Details'!$A$2:$P$2344,15,FALSE())</f>
        <v>37892</v>
      </c>
      <c r="M459" s="18">
        <f>VLOOKUP($A459,'Hospitalisation Details'!$A$2:$P$2344,6,FALSE())</f>
        <v>21882.400000000001</v>
      </c>
      <c r="N459" s="1" t="str">
        <f>VLOOKUP($A459,'Hospitalisation Details'!$A$2:$P$2344,12,FALSE())</f>
        <v>tier - 2</v>
      </c>
      <c r="O459" s="1" t="str">
        <f>VLOOKUP($A459,'Hospitalisation Details'!$A$2:$P$2344,13,FALSE())</f>
        <v>tier - 1</v>
      </c>
      <c r="P459" s="1" t="str">
        <f>VLOOKUP($A459,'Hospitalisation Details'!$A$2:$P$2344,14,FALSE())</f>
        <v>R1011</v>
      </c>
      <c r="Q459" s="1">
        <f>VLOOKUP($A459,'Hospitalisation Details'!$A$2:$P$2344,16,FALSE())</f>
        <v>19</v>
      </c>
    </row>
    <row r="460" spans="1:17" x14ac:dyDescent="0.35">
      <c r="A460" s="1" t="str">
        <f>'Customer Names'!A460</f>
        <v>Id459</v>
      </c>
      <c r="B460" s="1" t="str">
        <f>VLOOKUP($A460,'Customer Names'!$A$2:$E$2336,4,FALSE())</f>
        <v>Marie-Claire</v>
      </c>
      <c r="C460" s="16">
        <f>VLOOKUP($A460,'Medical Examinations'!$A$2:$O$2336,2,FALSE())</f>
        <v>24.7</v>
      </c>
      <c r="D460" s="16">
        <f>VLOOKUP($A460,'Medical Examinations'!$A$2:$O$2336,3,FALSE())</f>
        <v>4.3600000000000003</v>
      </c>
      <c r="E460" s="1" t="str">
        <f>VLOOKUP($A460,'Medical Examinations'!$A$2:$O$2336,9,FALSE())</f>
        <v>No</v>
      </c>
      <c r="F460" s="1" t="str">
        <f>VLOOKUP($A460,'Medical Examinations'!$A$2:$O$2336,10,FALSE())</f>
        <v>No</v>
      </c>
      <c r="G460" s="1" t="str">
        <f>VLOOKUP($A460,'Medical Examinations'!$A$2:$O$2336,11,FALSE())</f>
        <v>Yes</v>
      </c>
      <c r="H460" s="1">
        <f>VLOOKUP($A460,'Medical Examinations'!$A$2:$O$2336,13,FALSE())</f>
        <v>1</v>
      </c>
      <c r="I460" s="1" t="str">
        <f>VLOOKUP($A460,'Medical Examinations'!$A$2:$O$2336,12,FALSE())</f>
        <v>Yes</v>
      </c>
      <c r="J460" s="1" t="str">
        <f>VLOOKUP($A460,'Medical Examinations'!$A$2:$O$2336,14,FALSE())</f>
        <v>Normal Weight</v>
      </c>
      <c r="K460" s="1" t="str">
        <f>VLOOKUP($A460,'Medical Examinations'!$A$2:$O$2336,15,FALSE())</f>
        <v>Normal</v>
      </c>
      <c r="L460" s="17">
        <f>VLOOKUP($A460,'Hospitalisation Details'!$A$2:$P$2344,15,FALSE())</f>
        <v>29084</v>
      </c>
      <c r="M460" s="18">
        <f>VLOOKUP($A460,'Hospitalisation Details'!$A$2:$P$2344,6,FALSE())</f>
        <v>21880.82</v>
      </c>
      <c r="N460" s="1" t="str">
        <f>VLOOKUP($A460,'Hospitalisation Details'!$A$2:$P$2344,12,FALSE())</f>
        <v>tier - 3</v>
      </c>
      <c r="O460" s="1" t="str">
        <f>VLOOKUP($A460,'Hospitalisation Details'!$A$2:$P$2344,13,FALSE())</f>
        <v>tier - 1</v>
      </c>
      <c r="P460" s="1" t="str">
        <f>VLOOKUP($A460,'Hospitalisation Details'!$A$2:$P$2344,14,FALSE())</f>
        <v>R1012</v>
      </c>
      <c r="Q460" s="1">
        <f>VLOOKUP($A460,'Hospitalisation Details'!$A$2:$P$2344,16,FALSE())</f>
        <v>43</v>
      </c>
    </row>
    <row r="461" spans="1:17" x14ac:dyDescent="0.35">
      <c r="A461" s="1" t="str">
        <f>'Customer Names'!A461</f>
        <v>Id460</v>
      </c>
      <c r="B461" s="1" t="str">
        <f>VLOOKUP($A461,'Customer Names'!$A$2:$E$2336,4,FALSE())</f>
        <v>Todd J.</v>
      </c>
      <c r="C461" s="16">
        <f>VLOOKUP($A461,'Medical Examinations'!$A$2:$O$2336,2,FALSE())</f>
        <v>37.4</v>
      </c>
      <c r="D461" s="16">
        <f>VLOOKUP($A461,'Medical Examinations'!$A$2:$O$2336,3,FALSE())</f>
        <v>9.7200000000000006</v>
      </c>
      <c r="E461" s="1" t="str">
        <f>VLOOKUP($A461,'Medical Examinations'!$A$2:$O$2336,9,FALSE())</f>
        <v>Yes</v>
      </c>
      <c r="F461" s="1" t="str">
        <f>VLOOKUP($A461,'Medical Examinations'!$A$2:$O$2336,10,FALSE())</f>
        <v>No</v>
      </c>
      <c r="G461" s="1" t="str">
        <f>VLOOKUP($A461,'Medical Examinations'!$A$2:$O$2336,11,FALSE())</f>
        <v>Yes</v>
      </c>
      <c r="H461" s="1">
        <f>VLOOKUP($A461,'Medical Examinations'!$A$2:$O$2336,13,FALSE())</f>
        <v>1</v>
      </c>
      <c r="I461" s="1" t="str">
        <f>VLOOKUP($A461,'Medical Examinations'!$A$2:$O$2336,12,FALSE())</f>
        <v>No</v>
      </c>
      <c r="J461" s="1" t="str">
        <f>VLOOKUP($A461,'Medical Examinations'!$A$2:$O$2336,14,FALSE())</f>
        <v>Obesity</v>
      </c>
      <c r="K461" s="1" t="str">
        <f>VLOOKUP($A461,'Medical Examinations'!$A$2:$O$2336,15,FALSE())</f>
        <v>Diabetes</v>
      </c>
      <c r="L461" s="17">
        <f>VLOOKUP($A461,'Hospitalisation Details'!$A$2:$P$2344,15,FALSE())</f>
        <v>23250</v>
      </c>
      <c r="M461" s="18">
        <f>VLOOKUP($A461,'Hospitalisation Details'!$A$2:$P$2344,6,FALSE())</f>
        <v>21797</v>
      </c>
      <c r="N461" s="1" t="str">
        <f>VLOOKUP($A461,'Hospitalisation Details'!$A$2:$P$2344,12,FALSE())</f>
        <v>tier - 3</v>
      </c>
      <c r="O461" s="1" t="str">
        <f>VLOOKUP($A461,'Hospitalisation Details'!$A$2:$P$2344,13,FALSE())</f>
        <v>tier - 1</v>
      </c>
      <c r="P461" s="1" t="str">
        <f>VLOOKUP($A461,'Hospitalisation Details'!$A$2:$P$2344,14,FALSE())</f>
        <v>R1011</v>
      </c>
      <c r="Q461" s="1">
        <f>VLOOKUP($A461,'Hospitalisation Details'!$A$2:$P$2344,16,FALSE())</f>
        <v>59</v>
      </c>
    </row>
    <row r="462" spans="1:17" x14ac:dyDescent="0.35">
      <c r="A462" s="1" t="str">
        <f>'Customer Names'!A462</f>
        <v>Id461</v>
      </c>
      <c r="B462" s="1" t="str">
        <f>VLOOKUP($A462,'Customer Names'!$A$2:$E$2336,4,FALSE())</f>
        <v>Carolyn</v>
      </c>
      <c r="C462" s="16">
        <f>VLOOKUP($A462,'Medical Examinations'!$A$2:$O$2336,2,FALSE())</f>
        <v>26.885000000000002</v>
      </c>
      <c r="D462" s="16">
        <f>VLOOKUP($A462,'Medical Examinations'!$A$2:$O$2336,3,FALSE())</f>
        <v>5.18</v>
      </c>
      <c r="E462" s="1" t="str">
        <f>VLOOKUP($A462,'Medical Examinations'!$A$2:$O$2336,9,FALSE())</f>
        <v>No</v>
      </c>
      <c r="F462" s="1" t="str">
        <f>VLOOKUP($A462,'Medical Examinations'!$A$2:$O$2336,10,FALSE())</f>
        <v>No</v>
      </c>
      <c r="G462" s="1" t="str">
        <f>VLOOKUP($A462,'Medical Examinations'!$A$2:$O$2336,11,FALSE())</f>
        <v>Yes</v>
      </c>
      <c r="H462" s="1">
        <f>VLOOKUP($A462,'Medical Examinations'!$A$2:$O$2336,13,FALSE())</f>
        <v>1</v>
      </c>
      <c r="I462" s="1" t="str">
        <f>VLOOKUP($A462,'Medical Examinations'!$A$2:$O$2336,12,FALSE())</f>
        <v>Yes</v>
      </c>
      <c r="J462" s="1" t="str">
        <f>VLOOKUP($A462,'Medical Examinations'!$A$2:$O$2336,14,FALSE())</f>
        <v>Overweight</v>
      </c>
      <c r="K462" s="1" t="str">
        <f>VLOOKUP($A462,'Medical Examinations'!$A$2:$O$2336,15,FALSE())</f>
        <v>Normal</v>
      </c>
      <c r="L462" s="17">
        <f>VLOOKUP($A462,'Hospitalisation Details'!$A$2:$P$2344,15,FALSE())</f>
        <v>29126</v>
      </c>
      <c r="M462" s="18">
        <f>VLOOKUP($A462,'Hospitalisation Details'!$A$2:$P$2344,6,FALSE())</f>
        <v>21774.32</v>
      </c>
      <c r="N462" s="1" t="str">
        <f>VLOOKUP($A462,'Hospitalisation Details'!$A$2:$P$2344,12,FALSE())</f>
        <v>tier - 3</v>
      </c>
      <c r="O462" s="1" t="str">
        <f>VLOOKUP($A462,'Hospitalisation Details'!$A$2:$P$2344,13,FALSE())</f>
        <v>tier - 2</v>
      </c>
      <c r="P462" s="1" t="str">
        <f>VLOOKUP($A462,'Hospitalisation Details'!$A$2:$P$2344,14,FALSE())</f>
        <v>R1012</v>
      </c>
      <c r="Q462" s="1">
        <f>VLOOKUP($A462,'Hospitalisation Details'!$A$2:$P$2344,16,FALSE())</f>
        <v>43</v>
      </c>
    </row>
    <row r="463" spans="1:17" x14ac:dyDescent="0.35">
      <c r="A463" s="1" t="str">
        <f>'Customer Names'!A463</f>
        <v>Id462</v>
      </c>
      <c r="B463" s="1" t="str">
        <f>VLOOKUP($A463,'Customer Names'!$A$2:$E$2336,4,FALSE())</f>
        <v>Lindsey</v>
      </c>
      <c r="C463" s="16">
        <f>VLOOKUP($A463,'Medical Examinations'!$A$2:$O$2336,2,FALSE())</f>
        <v>25.27</v>
      </c>
      <c r="D463" s="16">
        <f>VLOOKUP($A463,'Medical Examinations'!$A$2:$O$2336,3,FALSE())</f>
        <v>5.29</v>
      </c>
      <c r="E463" s="1" t="str">
        <f>VLOOKUP($A463,'Medical Examinations'!$A$2:$O$2336,9,FALSE())</f>
        <v>No</v>
      </c>
      <c r="F463" s="1" t="str">
        <f>VLOOKUP($A463,'Medical Examinations'!$A$2:$O$2336,10,FALSE())</f>
        <v>No</v>
      </c>
      <c r="G463" s="1" t="str">
        <f>VLOOKUP($A463,'Medical Examinations'!$A$2:$O$2336,11,FALSE())</f>
        <v>Yes</v>
      </c>
      <c r="H463" s="1">
        <f>VLOOKUP($A463,'Medical Examinations'!$A$2:$O$2336,13,FALSE())</f>
        <v>1</v>
      </c>
      <c r="I463" s="1" t="str">
        <f>VLOOKUP($A463,'Medical Examinations'!$A$2:$O$2336,12,FALSE())</f>
        <v>Yes</v>
      </c>
      <c r="J463" s="1" t="str">
        <f>VLOOKUP($A463,'Medical Examinations'!$A$2:$O$2336,14,FALSE())</f>
        <v>Overweight</v>
      </c>
      <c r="K463" s="1" t="str">
        <f>VLOOKUP($A463,'Medical Examinations'!$A$2:$O$2336,15,FALSE())</f>
        <v>Normal</v>
      </c>
      <c r="L463" s="17">
        <f>VLOOKUP($A463,'Hospitalisation Details'!$A$2:$P$2344,15,FALSE())</f>
        <v>29118</v>
      </c>
      <c r="M463" s="18">
        <f>VLOOKUP($A463,'Hospitalisation Details'!$A$2:$P$2344,6,FALSE())</f>
        <v>21771.34</v>
      </c>
      <c r="N463" s="1" t="str">
        <f>VLOOKUP($A463,'Hospitalisation Details'!$A$2:$P$2344,12,FALSE())</f>
        <v>tier - 3</v>
      </c>
      <c r="O463" s="1" t="str">
        <f>VLOOKUP($A463,'Hospitalisation Details'!$A$2:$P$2344,13,FALSE())</f>
        <v>tier - 1</v>
      </c>
      <c r="P463" s="1" t="str">
        <f>VLOOKUP($A463,'Hospitalisation Details'!$A$2:$P$2344,14,FALSE())</f>
        <v>R1024</v>
      </c>
      <c r="Q463" s="1">
        <f>VLOOKUP($A463,'Hospitalisation Details'!$A$2:$P$2344,16,FALSE())</f>
        <v>43</v>
      </c>
    </row>
    <row r="464" spans="1:17" x14ac:dyDescent="0.35">
      <c r="A464" s="1" t="str">
        <f>'Customer Names'!A464</f>
        <v>Id463</v>
      </c>
      <c r="B464" s="1" t="str">
        <f>VLOOKUP($A464,'Customer Names'!$A$2:$E$2336,4,FALSE())</f>
        <v>Marissa D</v>
      </c>
      <c r="C464" s="16">
        <f>VLOOKUP($A464,'Medical Examinations'!$A$2:$O$2336,2,FALSE())</f>
        <v>23.655000000000001</v>
      </c>
      <c r="D464" s="16">
        <f>VLOOKUP($A464,'Medical Examinations'!$A$2:$O$2336,3,FALSE())</f>
        <v>4.8600000000000003</v>
      </c>
      <c r="E464" s="1" t="str">
        <f>VLOOKUP($A464,'Medical Examinations'!$A$2:$O$2336,9,FALSE())</f>
        <v>Yes</v>
      </c>
      <c r="F464" s="1" t="str">
        <f>VLOOKUP($A464,'Medical Examinations'!$A$2:$O$2336,10,FALSE())</f>
        <v>No</v>
      </c>
      <c r="G464" s="1" t="str">
        <f>VLOOKUP($A464,'Medical Examinations'!$A$2:$O$2336,11,FALSE())</f>
        <v>No</v>
      </c>
      <c r="H464" s="1">
        <f>VLOOKUP($A464,'Medical Examinations'!$A$2:$O$2336,13,FALSE())</f>
        <v>0</v>
      </c>
      <c r="I464" s="1" t="str">
        <f>VLOOKUP($A464,'Medical Examinations'!$A$2:$O$2336,12,FALSE())</f>
        <v>Yes</v>
      </c>
      <c r="J464" s="1" t="str">
        <f>VLOOKUP($A464,'Medical Examinations'!$A$2:$O$2336,14,FALSE())</f>
        <v>Normal Weight</v>
      </c>
      <c r="K464" s="1" t="str">
        <f>VLOOKUP($A464,'Medical Examinations'!$A$2:$O$2336,15,FALSE())</f>
        <v>Normal</v>
      </c>
      <c r="L464" s="17">
        <f>VLOOKUP($A464,'Hospitalisation Details'!$A$2:$P$2344,15,FALSE())</f>
        <v>27959</v>
      </c>
      <c r="M464" s="18">
        <f>VLOOKUP($A464,'Hospitalisation Details'!$A$2:$P$2344,6,FALSE())</f>
        <v>21677.279999999999</v>
      </c>
      <c r="N464" s="1" t="str">
        <f>VLOOKUP($A464,'Hospitalisation Details'!$A$2:$P$2344,12,FALSE())</f>
        <v>tier - 3</v>
      </c>
      <c r="O464" s="1" t="str">
        <f>VLOOKUP($A464,'Hospitalisation Details'!$A$2:$P$2344,13,FALSE())</f>
        <v>tier - 1</v>
      </c>
      <c r="P464" s="1" t="str">
        <f>VLOOKUP($A464,'Hospitalisation Details'!$A$2:$P$2344,14,FALSE())</f>
        <v>R1012</v>
      </c>
      <c r="Q464" s="1">
        <f>VLOOKUP($A464,'Hospitalisation Details'!$A$2:$P$2344,16,FALSE())</f>
        <v>46</v>
      </c>
    </row>
    <row r="465" spans="1:17" x14ac:dyDescent="0.35">
      <c r="A465" s="1" t="str">
        <f>'Customer Names'!A465</f>
        <v>Id464</v>
      </c>
      <c r="B465" s="1" t="str">
        <f>VLOOKUP($A465,'Customer Names'!$A$2:$E$2336,4,FALSE())</f>
        <v>Jean Luc</v>
      </c>
      <c r="C465" s="16">
        <f>VLOOKUP($A465,'Medical Examinations'!$A$2:$O$2336,2,FALSE())</f>
        <v>55.05</v>
      </c>
      <c r="D465" s="16">
        <f>VLOOKUP($A465,'Medical Examinations'!$A$2:$O$2336,3,FALSE())</f>
        <v>7.66</v>
      </c>
      <c r="E465" s="1" t="str">
        <f>VLOOKUP($A465,'Medical Examinations'!$A$2:$O$2336,9,FALSE())</f>
        <v>No</v>
      </c>
      <c r="F465" s="1" t="str">
        <f>VLOOKUP($A465,'Medical Examinations'!$A$2:$O$2336,10,FALSE())</f>
        <v>No</v>
      </c>
      <c r="G465" s="1" t="str">
        <f>VLOOKUP($A465,'Medical Examinations'!$A$2:$O$2336,11,FALSE())</f>
        <v>No</v>
      </c>
      <c r="H465" s="1">
        <f>VLOOKUP($A465,'Medical Examinations'!$A$2:$O$2336,13,FALSE())</f>
        <v>0</v>
      </c>
      <c r="I465" s="1" t="str">
        <f>VLOOKUP($A465,'Medical Examinations'!$A$2:$O$2336,12,FALSE())</f>
        <v>No</v>
      </c>
      <c r="J465" s="1" t="str">
        <f>VLOOKUP($A465,'Medical Examinations'!$A$2:$O$2336,14,FALSE())</f>
        <v>Obesity</v>
      </c>
      <c r="K465" s="1" t="str">
        <f>VLOOKUP($A465,'Medical Examinations'!$A$2:$O$2336,15,FALSE())</f>
        <v>Diabetes</v>
      </c>
      <c r="L465" s="17">
        <f>VLOOKUP($A465,'Hospitalisation Details'!$A$2:$P$2344,15,FALSE())</f>
        <v>22966</v>
      </c>
      <c r="M465" s="18">
        <f>VLOOKUP($A465,'Hospitalisation Details'!$A$2:$P$2344,6,FALSE())</f>
        <v>21661.16</v>
      </c>
      <c r="N465" s="1" t="str">
        <f>VLOOKUP($A465,'Hospitalisation Details'!$A$2:$P$2344,12,FALSE())</f>
        <v>tier - 2</v>
      </c>
      <c r="O465" s="1" t="str">
        <f>VLOOKUP($A465,'Hospitalisation Details'!$A$2:$P$2344,13,FALSE())</f>
        <v>tier - 2</v>
      </c>
      <c r="P465" s="1" t="str">
        <f>VLOOKUP($A465,'Hospitalisation Details'!$A$2:$P$2344,14,FALSE())</f>
        <v>R1012</v>
      </c>
      <c r="Q465" s="1">
        <f>VLOOKUP($A465,'Hospitalisation Details'!$A$2:$P$2344,16,FALSE())</f>
        <v>60</v>
      </c>
    </row>
    <row r="466" spans="1:17" x14ac:dyDescent="0.35">
      <c r="A466" s="1" t="str">
        <f>'Customer Names'!A466</f>
        <v>Id465</v>
      </c>
      <c r="B466" s="1" t="str">
        <f>VLOOKUP($A466,'Customer Names'!$A$2:$E$2336,4,FALSE())</f>
        <v>Danielle</v>
      </c>
      <c r="C466" s="16">
        <f>VLOOKUP($A466,'Medical Examinations'!$A$2:$O$2336,2,FALSE())</f>
        <v>24.89</v>
      </c>
      <c r="D466" s="16">
        <f>VLOOKUP($A466,'Medical Examinations'!$A$2:$O$2336,3,FALSE())</f>
        <v>6.1</v>
      </c>
      <c r="E466" s="1" t="str">
        <f>VLOOKUP($A466,'Medical Examinations'!$A$2:$O$2336,9,FALSE())</f>
        <v>Yes</v>
      </c>
      <c r="F466" s="1" t="str">
        <f>VLOOKUP($A466,'Medical Examinations'!$A$2:$O$2336,10,FALSE())</f>
        <v>No</v>
      </c>
      <c r="G466" s="1" t="str">
        <f>VLOOKUP($A466,'Medical Examinations'!$A$2:$O$2336,11,FALSE())</f>
        <v>Yes</v>
      </c>
      <c r="H466" s="1">
        <f>VLOOKUP($A466,'Medical Examinations'!$A$2:$O$2336,13,FALSE())</f>
        <v>1</v>
      </c>
      <c r="I466" s="1" t="str">
        <f>VLOOKUP($A466,'Medical Examinations'!$A$2:$O$2336,12,FALSE())</f>
        <v>Yes</v>
      </c>
      <c r="J466" s="1" t="str">
        <f>VLOOKUP($A466,'Medical Examinations'!$A$2:$O$2336,14,FALSE())</f>
        <v>Normal Weight</v>
      </c>
      <c r="K466" s="1" t="str">
        <f>VLOOKUP($A466,'Medical Examinations'!$A$2:$O$2336,15,FALSE())</f>
        <v>Prediabetes</v>
      </c>
      <c r="L466" s="17">
        <f>VLOOKUP($A466,'Hospitalisation Details'!$A$2:$P$2344,15,FALSE())</f>
        <v>30675</v>
      </c>
      <c r="M466" s="18">
        <f>VLOOKUP($A466,'Hospitalisation Details'!$A$2:$P$2344,6,FALSE())</f>
        <v>21659.93</v>
      </c>
      <c r="N466" s="1" t="str">
        <f>VLOOKUP($A466,'Hospitalisation Details'!$A$2:$P$2344,12,FALSE())</f>
        <v>tier - 3</v>
      </c>
      <c r="O466" s="1" t="str">
        <f>VLOOKUP($A466,'Hospitalisation Details'!$A$2:$P$2344,13,FALSE())</f>
        <v>tier - 3</v>
      </c>
      <c r="P466" s="1" t="str">
        <f>VLOOKUP($A466,'Hospitalisation Details'!$A$2:$P$2344,14,FALSE())</f>
        <v>R1024</v>
      </c>
      <c r="Q466" s="1">
        <f>VLOOKUP($A466,'Hospitalisation Details'!$A$2:$P$2344,16,FALSE())</f>
        <v>39</v>
      </c>
    </row>
    <row r="467" spans="1:17" x14ac:dyDescent="0.35">
      <c r="A467" s="1" t="str">
        <f>'Customer Names'!A467</f>
        <v>Id466</v>
      </c>
      <c r="B467" s="1" t="str">
        <f>VLOOKUP($A467,'Customer Names'!$A$2:$E$2336,4,FALSE())</f>
        <v>Jim</v>
      </c>
      <c r="C467" s="16">
        <f>VLOOKUP($A467,'Medical Examinations'!$A$2:$O$2336,2,FALSE())</f>
        <v>18.715</v>
      </c>
      <c r="D467" s="16">
        <f>VLOOKUP($A467,'Medical Examinations'!$A$2:$O$2336,3,FALSE())</f>
        <v>4.4400000000000004</v>
      </c>
      <c r="E467" s="1" t="str">
        <f>VLOOKUP($A467,'Medical Examinations'!$A$2:$O$2336,9,FALSE())</f>
        <v>No</v>
      </c>
      <c r="F467" s="1" t="str">
        <f>VLOOKUP($A467,'Medical Examinations'!$A$2:$O$2336,10,FALSE())</f>
        <v>No</v>
      </c>
      <c r="G467" s="1" t="str">
        <f>VLOOKUP($A467,'Medical Examinations'!$A$2:$O$2336,11,FALSE())</f>
        <v>No</v>
      </c>
      <c r="H467" s="1">
        <f>VLOOKUP($A467,'Medical Examinations'!$A$2:$O$2336,13,FALSE())</f>
        <v>0</v>
      </c>
      <c r="I467" s="1" t="str">
        <f>VLOOKUP($A467,'Medical Examinations'!$A$2:$O$2336,12,FALSE())</f>
        <v>No</v>
      </c>
      <c r="J467" s="1" t="str">
        <f>VLOOKUP($A467,'Medical Examinations'!$A$2:$O$2336,14,FALSE())</f>
        <v>Normal Weight</v>
      </c>
      <c r="K467" s="1" t="str">
        <f>VLOOKUP($A467,'Medical Examinations'!$A$2:$O$2336,15,FALSE())</f>
        <v>Normal</v>
      </c>
      <c r="L467" s="17">
        <f>VLOOKUP($A467,'Hospitalisation Details'!$A$2:$P$2344,15,FALSE())</f>
        <v>36323</v>
      </c>
      <c r="M467" s="18">
        <f>VLOOKUP($A467,'Hospitalisation Details'!$A$2:$P$2344,6,FALSE())</f>
        <v>21595.38</v>
      </c>
      <c r="N467" s="1" t="str">
        <f>VLOOKUP($A467,'Hospitalisation Details'!$A$2:$P$2344,12,FALSE())</f>
        <v>tier - 2</v>
      </c>
      <c r="O467" s="1" t="str">
        <f>VLOOKUP($A467,'Hospitalisation Details'!$A$2:$P$2344,13,FALSE())</f>
        <v>tier - 3</v>
      </c>
      <c r="P467" s="1" t="str">
        <f>VLOOKUP($A467,'Hospitalisation Details'!$A$2:$P$2344,14,FALSE())</f>
        <v>R1012</v>
      </c>
      <c r="Q467" s="1">
        <f>VLOOKUP($A467,'Hospitalisation Details'!$A$2:$P$2344,16,FALSE())</f>
        <v>23</v>
      </c>
    </row>
    <row r="468" spans="1:17" x14ac:dyDescent="0.35">
      <c r="A468" s="1" t="str">
        <f>'Customer Names'!A468</f>
        <v>Id467</v>
      </c>
      <c r="B468" s="1" t="str">
        <f>VLOOKUP($A468,'Customer Names'!$A$2:$E$2336,4,FALSE())</f>
        <v>Matthew T</v>
      </c>
      <c r="C468" s="16">
        <f>VLOOKUP($A468,'Medical Examinations'!$A$2:$O$2336,2,FALSE())</f>
        <v>28.12</v>
      </c>
      <c r="D468" s="16">
        <f>VLOOKUP($A468,'Medical Examinations'!$A$2:$O$2336,3,FALSE())</f>
        <v>6.15</v>
      </c>
      <c r="E468" s="1" t="str">
        <f>VLOOKUP($A468,'Medical Examinations'!$A$2:$O$2336,9,FALSE())</f>
        <v>No</v>
      </c>
      <c r="F468" s="1" t="str">
        <f>VLOOKUP($A468,'Medical Examinations'!$A$2:$O$2336,10,FALSE())</f>
        <v>No</v>
      </c>
      <c r="G468" s="1" t="str">
        <f>VLOOKUP($A468,'Medical Examinations'!$A$2:$O$2336,11,FALSE())</f>
        <v>No</v>
      </c>
      <c r="H468" s="1">
        <f>VLOOKUP($A468,'Medical Examinations'!$A$2:$O$2336,13,FALSE())</f>
        <v>0</v>
      </c>
      <c r="I468" s="1" t="str">
        <f>VLOOKUP($A468,'Medical Examinations'!$A$2:$O$2336,12,FALSE())</f>
        <v>Yes</v>
      </c>
      <c r="J468" s="1" t="str">
        <f>VLOOKUP($A468,'Medical Examinations'!$A$2:$O$2336,14,FALSE())</f>
        <v>Overweight</v>
      </c>
      <c r="K468" s="1" t="str">
        <f>VLOOKUP($A468,'Medical Examinations'!$A$2:$O$2336,15,FALSE())</f>
        <v>Prediabetes</v>
      </c>
      <c r="L468" s="17">
        <f>VLOOKUP($A468,'Hospitalisation Details'!$A$2:$P$2344,15,FALSE())</f>
        <v>33198</v>
      </c>
      <c r="M468" s="18">
        <f>VLOOKUP($A468,'Hospitalisation Details'!$A$2:$P$2344,6,FALSE())</f>
        <v>21472.48</v>
      </c>
      <c r="N468" s="1" t="str">
        <f>VLOOKUP($A468,'Hospitalisation Details'!$A$2:$P$2344,12,FALSE())</f>
        <v>tier - 2</v>
      </c>
      <c r="O468" s="1" t="str">
        <f>VLOOKUP($A468,'Hospitalisation Details'!$A$2:$P$2344,13,FALSE())</f>
        <v>tier - 2</v>
      </c>
      <c r="P468" s="1" t="str">
        <f>VLOOKUP($A468,'Hospitalisation Details'!$A$2:$P$2344,14,FALSE())</f>
        <v>R1012</v>
      </c>
      <c r="Q468" s="1">
        <f>VLOOKUP($A468,'Hospitalisation Details'!$A$2:$P$2344,16,FALSE())</f>
        <v>32</v>
      </c>
    </row>
    <row r="469" spans="1:17" x14ac:dyDescent="0.35">
      <c r="A469" s="1" t="str">
        <f>'Customer Names'!A469</f>
        <v>Id468</v>
      </c>
      <c r="B469" s="1" t="str">
        <f>VLOOKUP($A469,'Customer Names'!$A$2:$E$2336,4,FALSE())</f>
        <v>Rachel L.</v>
      </c>
      <c r="C469" s="16">
        <f>VLOOKUP($A469,'Medical Examinations'!$A$2:$O$2336,2,FALSE())</f>
        <v>26.6</v>
      </c>
      <c r="D469" s="16">
        <f>VLOOKUP($A469,'Medical Examinations'!$A$2:$O$2336,3,FALSE())</f>
        <v>4.53</v>
      </c>
      <c r="E469" s="1" t="str">
        <f>VLOOKUP($A469,'Medical Examinations'!$A$2:$O$2336,9,FALSE())</f>
        <v>No</v>
      </c>
      <c r="F469" s="1" t="str">
        <f>VLOOKUP($A469,'Medical Examinations'!$A$2:$O$2336,10,FALSE())</f>
        <v>No</v>
      </c>
      <c r="G469" s="1" t="str">
        <f>VLOOKUP($A469,'Medical Examinations'!$A$2:$O$2336,11,FALSE())</f>
        <v>No</v>
      </c>
      <c r="H469" s="1">
        <f>VLOOKUP($A469,'Medical Examinations'!$A$2:$O$2336,13,FALSE())</f>
        <v>0</v>
      </c>
      <c r="I469" s="1" t="str">
        <f>VLOOKUP($A469,'Medical Examinations'!$A$2:$O$2336,12,FALSE())</f>
        <v>Yes</v>
      </c>
      <c r="J469" s="1" t="str">
        <f>VLOOKUP($A469,'Medical Examinations'!$A$2:$O$2336,14,FALSE())</f>
        <v>Overweight</v>
      </c>
      <c r="K469" s="1" t="str">
        <f>VLOOKUP($A469,'Medical Examinations'!$A$2:$O$2336,15,FALSE())</f>
        <v>Normal</v>
      </c>
      <c r="L469" s="17">
        <f>VLOOKUP($A469,'Hospitalisation Details'!$A$2:$P$2344,15,FALSE())</f>
        <v>29468</v>
      </c>
      <c r="M469" s="18">
        <f>VLOOKUP($A469,'Hospitalisation Details'!$A$2:$P$2344,6,FALSE())</f>
        <v>21348.71</v>
      </c>
      <c r="N469" s="1" t="str">
        <f>VLOOKUP($A469,'Hospitalisation Details'!$A$2:$P$2344,12,FALSE())</f>
        <v>tier - 2</v>
      </c>
      <c r="O469" s="1" t="str">
        <f>VLOOKUP($A469,'Hospitalisation Details'!$A$2:$P$2344,13,FALSE())</f>
        <v>tier - 1</v>
      </c>
      <c r="P469" s="1" t="str">
        <f>VLOOKUP($A469,'Hospitalisation Details'!$A$2:$P$2344,14,FALSE())</f>
        <v>R1012</v>
      </c>
      <c r="Q469" s="1">
        <f>VLOOKUP($A469,'Hospitalisation Details'!$A$2:$P$2344,16,FALSE())</f>
        <v>42</v>
      </c>
    </row>
    <row r="470" spans="1:17" x14ac:dyDescent="0.35">
      <c r="A470" s="1" t="str">
        <f>'Customer Names'!A470</f>
        <v>Id469</v>
      </c>
      <c r="B470" s="1" t="str">
        <f>VLOOKUP($A470,'Customer Names'!$A$2:$E$2336,4,FALSE())</f>
        <v>Corina</v>
      </c>
      <c r="C470" s="16">
        <f>VLOOKUP($A470,'Medical Examinations'!$A$2:$O$2336,2,FALSE())</f>
        <v>30.114999999999998</v>
      </c>
      <c r="D470" s="16">
        <f>VLOOKUP($A470,'Medical Examinations'!$A$2:$O$2336,3,FALSE())</f>
        <v>5.48</v>
      </c>
      <c r="E470" s="1" t="str">
        <f>VLOOKUP($A470,'Medical Examinations'!$A$2:$O$2336,9,FALSE())</f>
        <v>No</v>
      </c>
      <c r="F470" s="1" t="str">
        <f>VLOOKUP($A470,'Medical Examinations'!$A$2:$O$2336,10,FALSE())</f>
        <v>Yes</v>
      </c>
      <c r="G470" s="1" t="str">
        <f>VLOOKUP($A470,'Medical Examinations'!$A$2:$O$2336,11,FALSE())</f>
        <v>No</v>
      </c>
      <c r="H470" s="1">
        <f>VLOOKUP($A470,'Medical Examinations'!$A$2:$O$2336,13,FALSE())</f>
        <v>1</v>
      </c>
      <c r="I470" s="1" t="str">
        <f>VLOOKUP($A470,'Medical Examinations'!$A$2:$O$2336,12,FALSE())</f>
        <v>No</v>
      </c>
      <c r="J470" s="1" t="str">
        <f>VLOOKUP($A470,'Medical Examinations'!$A$2:$O$2336,14,FALSE())</f>
        <v>Obesity</v>
      </c>
      <c r="K470" s="1" t="str">
        <f>VLOOKUP($A470,'Medical Examinations'!$A$2:$O$2336,15,FALSE())</f>
        <v>Normal</v>
      </c>
      <c r="L470" s="17">
        <f>VLOOKUP($A470,'Hospitalisation Details'!$A$2:$P$2344,15,FALSE())</f>
        <v>38203</v>
      </c>
      <c r="M470" s="18">
        <f>VLOOKUP($A470,'Hospitalisation Details'!$A$2:$P$2344,6,FALSE())</f>
        <v>21344.85</v>
      </c>
      <c r="N470" s="1" t="str">
        <f>VLOOKUP($A470,'Hospitalisation Details'!$A$2:$P$2344,12,FALSE())</f>
        <v>tier - 3</v>
      </c>
      <c r="O470" s="1" t="str">
        <f>VLOOKUP($A470,'Hospitalisation Details'!$A$2:$P$2344,13,FALSE())</f>
        <v>tier - 1</v>
      </c>
      <c r="P470" s="1" t="str">
        <f>VLOOKUP($A470,'Hospitalisation Details'!$A$2:$P$2344,14,FALSE())</f>
        <v>R1024</v>
      </c>
      <c r="Q470" s="1">
        <f>VLOOKUP($A470,'Hospitalisation Details'!$A$2:$P$2344,16,FALSE())</f>
        <v>18</v>
      </c>
    </row>
    <row r="471" spans="1:17" x14ac:dyDescent="0.35">
      <c r="A471" s="1" t="str">
        <f>'Customer Names'!A471</f>
        <v>Id470</v>
      </c>
      <c r="B471" s="1" t="str">
        <f>VLOOKUP($A471,'Customer Names'!$A$2:$E$2336,4,FALSE())</f>
        <v>Guannan</v>
      </c>
      <c r="C471" s="16">
        <f>VLOOKUP($A471,'Medical Examinations'!$A$2:$O$2336,2,FALSE())</f>
        <v>24.605</v>
      </c>
      <c r="D471" s="16">
        <f>VLOOKUP($A471,'Medical Examinations'!$A$2:$O$2336,3,FALSE())</f>
        <v>5.48</v>
      </c>
      <c r="E471" s="1" t="str">
        <f>VLOOKUP($A471,'Medical Examinations'!$A$2:$O$2336,9,FALSE())</f>
        <v>No</v>
      </c>
      <c r="F471" s="1" t="str">
        <f>VLOOKUP($A471,'Medical Examinations'!$A$2:$O$2336,10,FALSE())</f>
        <v>No</v>
      </c>
      <c r="G471" s="1" t="str">
        <f>VLOOKUP($A471,'Medical Examinations'!$A$2:$O$2336,11,FALSE())</f>
        <v>No</v>
      </c>
      <c r="H471" s="1">
        <f>VLOOKUP($A471,'Medical Examinations'!$A$2:$O$2336,13,FALSE())</f>
        <v>0</v>
      </c>
      <c r="I471" s="1" t="str">
        <f>VLOOKUP($A471,'Medical Examinations'!$A$2:$O$2336,12,FALSE())</f>
        <v>Yes</v>
      </c>
      <c r="J471" s="1" t="str">
        <f>VLOOKUP($A471,'Medical Examinations'!$A$2:$O$2336,14,FALSE())</f>
        <v>Normal Weight</v>
      </c>
      <c r="K471" s="1" t="str">
        <f>VLOOKUP($A471,'Medical Examinations'!$A$2:$O$2336,15,FALSE())</f>
        <v>Normal</v>
      </c>
      <c r="L471" s="17">
        <f>VLOOKUP($A471,'Hospitalisation Details'!$A$2:$P$2344,15,FALSE())</f>
        <v>29565</v>
      </c>
      <c r="M471" s="18">
        <f>VLOOKUP($A471,'Hospitalisation Details'!$A$2:$P$2344,6,FALSE())</f>
        <v>21259.38</v>
      </c>
      <c r="N471" s="1" t="str">
        <f>VLOOKUP($A471,'Hospitalisation Details'!$A$2:$P$2344,12,FALSE())</f>
        <v>tier - 3</v>
      </c>
      <c r="O471" s="1" t="str">
        <f>VLOOKUP($A471,'Hospitalisation Details'!$A$2:$P$2344,13,FALSE())</f>
        <v>tier - 3</v>
      </c>
      <c r="P471" s="1" t="str">
        <f>VLOOKUP($A471,'Hospitalisation Details'!$A$2:$P$2344,14,FALSE())</f>
        <v>R1019</v>
      </c>
      <c r="Q471" s="1">
        <f>VLOOKUP($A471,'Hospitalisation Details'!$A$2:$P$2344,16,FALSE())</f>
        <v>42</v>
      </c>
    </row>
    <row r="472" spans="1:17" x14ac:dyDescent="0.35">
      <c r="A472" s="1" t="str">
        <f>'Customer Names'!A472</f>
        <v>Id471</v>
      </c>
      <c r="B472" s="1" t="str">
        <f>VLOOKUP($A472,'Customer Names'!$A$2:$E$2336,4,FALSE())</f>
        <v>Don</v>
      </c>
      <c r="C472" s="16">
        <f>VLOOKUP($A472,'Medical Examinations'!$A$2:$O$2336,2,FALSE())</f>
        <v>29.6</v>
      </c>
      <c r="D472" s="16">
        <f>VLOOKUP($A472,'Medical Examinations'!$A$2:$O$2336,3,FALSE())</f>
        <v>8.1</v>
      </c>
      <c r="E472" s="1" t="str">
        <f>VLOOKUP($A472,'Medical Examinations'!$A$2:$O$2336,9,FALSE())</f>
        <v>No</v>
      </c>
      <c r="F472" s="1" t="str">
        <f>VLOOKUP($A472,'Medical Examinations'!$A$2:$O$2336,10,FALSE())</f>
        <v>No</v>
      </c>
      <c r="G472" s="1" t="str">
        <f>VLOOKUP($A472,'Medical Examinations'!$A$2:$O$2336,11,FALSE())</f>
        <v>No</v>
      </c>
      <c r="H472" s="1">
        <f>VLOOKUP($A472,'Medical Examinations'!$A$2:$O$2336,13,FALSE())</f>
        <v>0</v>
      </c>
      <c r="I472" s="1" t="str">
        <f>VLOOKUP($A472,'Medical Examinations'!$A$2:$O$2336,12,FALSE())</f>
        <v>No</v>
      </c>
      <c r="J472" s="1" t="str">
        <f>VLOOKUP($A472,'Medical Examinations'!$A$2:$O$2336,14,FALSE())</f>
        <v>Overweight</v>
      </c>
      <c r="K472" s="1" t="str">
        <f>VLOOKUP($A472,'Medical Examinations'!$A$2:$O$2336,15,FALSE())</f>
        <v>Diabetes</v>
      </c>
      <c r="L472" s="17">
        <f>VLOOKUP($A472,'Hospitalisation Details'!$A$2:$P$2344,15,FALSE())</f>
        <v>27275</v>
      </c>
      <c r="M472" s="18">
        <f>VLOOKUP($A472,'Hospitalisation Details'!$A$2:$P$2344,6,FALSE())</f>
        <v>21232.18</v>
      </c>
      <c r="N472" s="1" t="str">
        <f>VLOOKUP($A472,'Hospitalisation Details'!$A$2:$P$2344,12,FALSE())</f>
        <v>tier - 3</v>
      </c>
      <c r="O472" s="1" t="str">
        <f>VLOOKUP($A472,'Hospitalisation Details'!$A$2:$P$2344,13,FALSE())</f>
        <v>tier - 2</v>
      </c>
      <c r="P472" s="1" t="str">
        <f>VLOOKUP($A472,'Hospitalisation Details'!$A$2:$P$2344,14,FALSE())</f>
        <v>R1011</v>
      </c>
      <c r="Q472" s="1">
        <f>VLOOKUP($A472,'Hospitalisation Details'!$A$2:$P$2344,16,FALSE())</f>
        <v>48</v>
      </c>
    </row>
    <row r="473" spans="1:17" x14ac:dyDescent="0.35">
      <c r="A473" s="1" t="str">
        <f>'Customer Names'!A473</f>
        <v>Id472</v>
      </c>
      <c r="B473" s="1" t="str">
        <f>VLOOKUP($A473,'Customer Names'!$A$2:$E$2336,4,FALSE())</f>
        <v>Chris</v>
      </c>
      <c r="C473" s="16">
        <f>VLOOKUP($A473,'Medical Examinations'!$A$2:$O$2336,2,FALSE())</f>
        <v>24.42</v>
      </c>
      <c r="D473" s="16">
        <f>VLOOKUP($A473,'Medical Examinations'!$A$2:$O$2336,3,FALSE())</f>
        <v>7.16</v>
      </c>
      <c r="E473" s="1" t="str">
        <f>VLOOKUP($A473,'Medical Examinations'!$A$2:$O$2336,9,FALSE())</f>
        <v>No</v>
      </c>
      <c r="F473" s="1" t="str">
        <f>VLOOKUP($A473,'Medical Examinations'!$A$2:$O$2336,10,FALSE())</f>
        <v>No</v>
      </c>
      <c r="G473" s="1" t="str">
        <f>VLOOKUP($A473,'Medical Examinations'!$A$2:$O$2336,11,FALSE())</f>
        <v>No</v>
      </c>
      <c r="H473" s="1">
        <f>VLOOKUP($A473,'Medical Examinations'!$A$2:$O$2336,13,FALSE())</f>
        <v>0</v>
      </c>
      <c r="I473" s="1" t="str">
        <f>VLOOKUP($A473,'Medical Examinations'!$A$2:$O$2336,12,FALSE())</f>
        <v>Yes</v>
      </c>
      <c r="J473" s="1" t="str">
        <f>VLOOKUP($A473,'Medical Examinations'!$A$2:$O$2336,14,FALSE())</f>
        <v>Normal Weight</v>
      </c>
      <c r="K473" s="1" t="str">
        <f>VLOOKUP($A473,'Medical Examinations'!$A$2:$O$2336,15,FALSE())</f>
        <v>Diabetes</v>
      </c>
      <c r="L473" s="17">
        <f>VLOOKUP($A473,'Hospitalisation Details'!$A$2:$P$2344,15,FALSE())</f>
        <v>27316</v>
      </c>
      <c r="M473" s="18">
        <f>VLOOKUP($A473,'Hospitalisation Details'!$A$2:$P$2344,6,FALSE())</f>
        <v>21223.68</v>
      </c>
      <c r="N473" s="1" t="str">
        <f>VLOOKUP($A473,'Hospitalisation Details'!$A$2:$P$2344,12,FALSE())</f>
        <v>tier - 3</v>
      </c>
      <c r="O473" s="1" t="str">
        <f>VLOOKUP($A473,'Hospitalisation Details'!$A$2:$P$2344,13,FALSE())</f>
        <v>tier - 2</v>
      </c>
      <c r="P473" s="1" t="str">
        <f>VLOOKUP($A473,'Hospitalisation Details'!$A$2:$P$2344,14,FALSE())</f>
        <v>R1013</v>
      </c>
      <c r="Q473" s="1">
        <f>VLOOKUP($A473,'Hospitalisation Details'!$A$2:$P$2344,16,FALSE())</f>
        <v>48</v>
      </c>
    </row>
    <row r="474" spans="1:17" x14ac:dyDescent="0.35">
      <c r="A474" s="1" t="str">
        <f>'Customer Names'!A474</f>
        <v>Id473</v>
      </c>
      <c r="B474" s="1" t="str">
        <f>VLOOKUP($A474,'Customer Names'!$A$2:$E$2336,4,FALSE())</f>
        <v>Gavin V.</v>
      </c>
      <c r="C474" s="16">
        <f>VLOOKUP($A474,'Medical Examinations'!$A$2:$O$2336,2,FALSE())</f>
        <v>20.9</v>
      </c>
      <c r="D474" s="16">
        <f>VLOOKUP($A474,'Medical Examinations'!$A$2:$O$2336,3,FALSE())</f>
        <v>4.55</v>
      </c>
      <c r="E474" s="1" t="str">
        <f>VLOOKUP($A474,'Medical Examinations'!$A$2:$O$2336,9,FALSE())</f>
        <v>Yes</v>
      </c>
      <c r="F474" s="1" t="str">
        <f>VLOOKUP($A474,'Medical Examinations'!$A$2:$O$2336,10,FALSE())</f>
        <v>No</v>
      </c>
      <c r="G474" s="1" t="str">
        <f>VLOOKUP($A474,'Medical Examinations'!$A$2:$O$2336,11,FALSE())</f>
        <v>Yes</v>
      </c>
      <c r="H474" s="1">
        <f>VLOOKUP($A474,'Medical Examinations'!$A$2:$O$2336,13,FALSE())</f>
        <v>1</v>
      </c>
      <c r="I474" s="1" t="str">
        <f>VLOOKUP($A474,'Medical Examinations'!$A$2:$O$2336,12,FALSE())</f>
        <v>Yes</v>
      </c>
      <c r="J474" s="1" t="str">
        <f>VLOOKUP($A474,'Medical Examinations'!$A$2:$O$2336,14,FALSE())</f>
        <v>Normal Weight</v>
      </c>
      <c r="K474" s="1" t="str">
        <f>VLOOKUP($A474,'Medical Examinations'!$A$2:$O$2336,15,FALSE())</f>
        <v>Normal</v>
      </c>
      <c r="L474" s="17">
        <f>VLOOKUP($A474,'Hospitalisation Details'!$A$2:$P$2344,15,FALSE())</f>
        <v>25441</v>
      </c>
      <c r="M474" s="18">
        <f>VLOOKUP($A474,'Hospitalisation Details'!$A$2:$P$2344,6,FALSE())</f>
        <v>21195.82</v>
      </c>
      <c r="N474" s="1" t="str">
        <f>VLOOKUP($A474,'Hospitalisation Details'!$A$2:$P$2344,12,FALSE())</f>
        <v>tier - 3</v>
      </c>
      <c r="O474" s="1" t="str">
        <f>VLOOKUP($A474,'Hospitalisation Details'!$A$2:$P$2344,13,FALSE())</f>
        <v>tier - 1</v>
      </c>
      <c r="P474" s="1" t="str">
        <f>VLOOKUP($A474,'Hospitalisation Details'!$A$2:$P$2344,14,FALSE())</f>
        <v>R1013</v>
      </c>
      <c r="Q474" s="1">
        <f>VLOOKUP($A474,'Hospitalisation Details'!$A$2:$P$2344,16,FALSE())</f>
        <v>53</v>
      </c>
    </row>
    <row r="475" spans="1:17" x14ac:dyDescent="0.35">
      <c r="A475" s="1" t="str">
        <f>'Customer Names'!A475</f>
        <v>Id474</v>
      </c>
      <c r="B475" s="1" t="str">
        <f>VLOOKUP($A475,'Customer Names'!$A$2:$E$2336,4,FALSE())</f>
        <v>David</v>
      </c>
      <c r="C475" s="16">
        <f>VLOOKUP($A475,'Medical Examinations'!$A$2:$O$2336,2,FALSE())</f>
        <v>22.895</v>
      </c>
      <c r="D475" s="16">
        <f>VLOOKUP($A475,'Medical Examinations'!$A$2:$O$2336,3,FALSE())</f>
        <v>6.03</v>
      </c>
      <c r="E475" s="1" t="str">
        <f>VLOOKUP($A475,'Medical Examinations'!$A$2:$O$2336,9,FALSE())</f>
        <v>No</v>
      </c>
      <c r="F475" s="1" t="str">
        <f>VLOOKUP($A475,'Medical Examinations'!$A$2:$O$2336,10,FALSE())</f>
        <v>No</v>
      </c>
      <c r="G475" s="1" t="str">
        <f>VLOOKUP($A475,'Medical Examinations'!$A$2:$O$2336,11,FALSE())</f>
        <v>No</v>
      </c>
      <c r="H475" s="1">
        <f>VLOOKUP($A475,'Medical Examinations'!$A$2:$O$2336,13,FALSE())</f>
        <v>0</v>
      </c>
      <c r="I475" s="1" t="str">
        <f>VLOOKUP($A475,'Medical Examinations'!$A$2:$O$2336,12,FALSE())</f>
        <v>Yes</v>
      </c>
      <c r="J475" s="1" t="str">
        <f>VLOOKUP($A475,'Medical Examinations'!$A$2:$O$2336,14,FALSE())</f>
        <v>Normal Weight</v>
      </c>
      <c r="K475" s="1" t="str">
        <f>VLOOKUP($A475,'Medical Examinations'!$A$2:$O$2336,15,FALSE())</f>
        <v>Prediabetes</v>
      </c>
      <c r="L475" s="17">
        <f>VLOOKUP($A475,'Hospitalisation Details'!$A$2:$P$2344,15,FALSE())</f>
        <v>28452</v>
      </c>
      <c r="M475" s="18">
        <f>VLOOKUP($A475,'Hospitalisation Details'!$A$2:$P$2344,6,FALSE())</f>
        <v>21098.55</v>
      </c>
      <c r="N475" s="1" t="str">
        <f>VLOOKUP($A475,'Hospitalisation Details'!$A$2:$P$2344,12,FALSE())</f>
        <v>tier - 3</v>
      </c>
      <c r="O475" s="1" t="str">
        <f>VLOOKUP($A475,'Hospitalisation Details'!$A$2:$P$2344,13,FALSE())</f>
        <v>tier - 3</v>
      </c>
      <c r="P475" s="1" t="str">
        <f>VLOOKUP($A475,'Hospitalisation Details'!$A$2:$P$2344,14,FALSE())</f>
        <v>R1012</v>
      </c>
      <c r="Q475" s="1">
        <f>VLOOKUP($A475,'Hospitalisation Details'!$A$2:$P$2344,16,FALSE())</f>
        <v>45</v>
      </c>
    </row>
    <row r="476" spans="1:17" x14ac:dyDescent="0.35">
      <c r="A476" s="1" t="str">
        <f>'Customer Names'!A476</f>
        <v>Id475</v>
      </c>
      <c r="B476" s="1" t="str">
        <f>VLOOKUP($A476,'Customer Names'!$A$2:$E$2336,4,FALSE())</f>
        <v>Jatin</v>
      </c>
      <c r="C476" s="16">
        <f>VLOOKUP($A476,'Medical Examinations'!$A$2:$O$2336,2,FALSE())</f>
        <v>28.3</v>
      </c>
      <c r="D476" s="16">
        <f>VLOOKUP($A476,'Medical Examinations'!$A$2:$O$2336,3,FALSE())</f>
        <v>5.47</v>
      </c>
      <c r="E476" s="1" t="str">
        <f>VLOOKUP($A476,'Medical Examinations'!$A$2:$O$2336,9,FALSE())</f>
        <v>Yes</v>
      </c>
      <c r="F476" s="1" t="str">
        <f>VLOOKUP($A476,'Medical Examinations'!$A$2:$O$2336,10,FALSE())</f>
        <v>No</v>
      </c>
      <c r="G476" s="1" t="str">
        <f>VLOOKUP($A476,'Medical Examinations'!$A$2:$O$2336,11,FALSE())</f>
        <v>Yes</v>
      </c>
      <c r="H476" s="1">
        <f>VLOOKUP($A476,'Medical Examinations'!$A$2:$O$2336,13,FALSE())</f>
        <v>1</v>
      </c>
      <c r="I476" s="1" t="str">
        <f>VLOOKUP($A476,'Medical Examinations'!$A$2:$O$2336,12,FALSE())</f>
        <v>Yes</v>
      </c>
      <c r="J476" s="1" t="str">
        <f>VLOOKUP($A476,'Medical Examinations'!$A$2:$O$2336,14,FALSE())</f>
        <v>Overweight</v>
      </c>
      <c r="K476" s="1" t="str">
        <f>VLOOKUP($A476,'Medical Examinations'!$A$2:$O$2336,15,FALSE())</f>
        <v>Normal</v>
      </c>
      <c r="L476" s="17">
        <f>VLOOKUP($A476,'Hospitalisation Details'!$A$2:$P$2344,15,FALSE())</f>
        <v>30499</v>
      </c>
      <c r="M476" s="18">
        <f>VLOOKUP($A476,'Hospitalisation Details'!$A$2:$P$2344,6,FALSE())</f>
        <v>21082.16</v>
      </c>
      <c r="N476" s="1" t="str">
        <f>VLOOKUP($A476,'Hospitalisation Details'!$A$2:$P$2344,12,FALSE())</f>
        <v>tier - 3</v>
      </c>
      <c r="O476" s="1" t="str">
        <f>VLOOKUP($A476,'Hospitalisation Details'!$A$2:$P$2344,13,FALSE())</f>
        <v>tier - 2</v>
      </c>
      <c r="P476" s="1" t="str">
        <f>VLOOKUP($A476,'Hospitalisation Details'!$A$2:$P$2344,14,FALSE())</f>
        <v>R1011</v>
      </c>
      <c r="Q476" s="1">
        <f>VLOOKUP($A476,'Hospitalisation Details'!$A$2:$P$2344,16,FALSE())</f>
        <v>39</v>
      </c>
    </row>
    <row r="477" spans="1:17" x14ac:dyDescent="0.35">
      <c r="A477" s="1" t="str">
        <f>'Customer Names'!A477</f>
        <v>Id476</v>
      </c>
      <c r="B477" s="1" t="str">
        <f>VLOOKUP($A477,'Customer Names'!$A$2:$E$2336,4,FALSE())</f>
        <v>J P. II</v>
      </c>
      <c r="C477" s="16">
        <f>VLOOKUP($A477,'Medical Examinations'!$A$2:$O$2336,2,FALSE())</f>
        <v>54.3</v>
      </c>
      <c r="D477" s="16">
        <f>VLOOKUP($A477,'Medical Examinations'!$A$2:$O$2336,3,FALSE())</f>
        <v>4.1500000000000004</v>
      </c>
      <c r="E477" s="1" t="str">
        <f>VLOOKUP($A477,'Medical Examinations'!$A$2:$O$2336,9,FALSE())</f>
        <v>Yes</v>
      </c>
      <c r="F477" s="1" t="str">
        <f>VLOOKUP($A477,'Medical Examinations'!$A$2:$O$2336,10,FALSE())</f>
        <v>No</v>
      </c>
      <c r="G477" s="1" t="str">
        <f>VLOOKUP($A477,'Medical Examinations'!$A$2:$O$2336,11,FALSE())</f>
        <v>No</v>
      </c>
      <c r="H477" s="1">
        <f>VLOOKUP($A477,'Medical Examinations'!$A$2:$O$2336,13,FALSE())</f>
        <v>1</v>
      </c>
      <c r="I477" s="1" t="str">
        <f>VLOOKUP($A477,'Medical Examinations'!$A$2:$O$2336,12,FALSE())</f>
        <v>No</v>
      </c>
      <c r="J477" s="1" t="str">
        <f>VLOOKUP($A477,'Medical Examinations'!$A$2:$O$2336,14,FALSE())</f>
        <v>Obesity</v>
      </c>
      <c r="K477" s="1" t="str">
        <f>VLOOKUP($A477,'Medical Examinations'!$A$2:$O$2336,15,FALSE())</f>
        <v>Normal</v>
      </c>
      <c r="L477" s="17">
        <f>VLOOKUP($A477,'Hospitalisation Details'!$A$2:$P$2344,15,FALSE())</f>
        <v>23700</v>
      </c>
      <c r="M477" s="18">
        <f>VLOOKUP($A477,'Hospitalisation Details'!$A$2:$P$2344,6,FALSE())</f>
        <v>20893.060000000001</v>
      </c>
      <c r="N477" s="1" t="str">
        <f>VLOOKUP($A477,'Hospitalisation Details'!$A$2:$P$2344,12,FALSE())</f>
        <v>tier - 2</v>
      </c>
      <c r="O477" s="1" t="str">
        <f>VLOOKUP($A477,'Hospitalisation Details'!$A$2:$P$2344,13,FALSE())</f>
        <v>tier - 3</v>
      </c>
      <c r="P477" s="1" t="str">
        <f>VLOOKUP($A477,'Hospitalisation Details'!$A$2:$P$2344,14,FALSE())</f>
        <v>R1012</v>
      </c>
      <c r="Q477" s="1">
        <f>VLOOKUP($A477,'Hospitalisation Details'!$A$2:$P$2344,16,FALSE())</f>
        <v>58</v>
      </c>
    </row>
    <row r="478" spans="1:17" x14ac:dyDescent="0.35">
      <c r="A478" s="1" t="str">
        <f>'Customer Names'!A478</f>
        <v>Id477</v>
      </c>
      <c r="B478" s="1" t="str">
        <f>VLOOKUP($A478,'Customer Names'!$A$2:$E$2336,4,FALSE())</f>
        <v>Angela M.</v>
      </c>
      <c r="C478" s="16">
        <f>VLOOKUP($A478,'Medical Examinations'!$A$2:$O$2336,2,FALSE())</f>
        <v>33.344999999999999</v>
      </c>
      <c r="D478" s="16">
        <f>VLOOKUP($A478,'Medical Examinations'!$A$2:$O$2336,3,FALSE())</f>
        <v>11.32</v>
      </c>
      <c r="E478" s="1" t="str">
        <f>VLOOKUP($A478,'Medical Examinations'!$A$2:$O$2336,9,FALSE())</f>
        <v>Yes</v>
      </c>
      <c r="F478" s="1" t="str">
        <f>VLOOKUP($A478,'Medical Examinations'!$A$2:$O$2336,10,FALSE())</f>
        <v>No</v>
      </c>
      <c r="G478" s="1" t="str">
        <f>VLOOKUP($A478,'Medical Examinations'!$A$2:$O$2336,11,FALSE())</f>
        <v>No</v>
      </c>
      <c r="H478" s="1">
        <f>VLOOKUP($A478,'Medical Examinations'!$A$2:$O$2336,13,FALSE())</f>
        <v>1</v>
      </c>
      <c r="I478" s="1" t="str">
        <f>VLOOKUP($A478,'Medical Examinations'!$A$2:$O$2336,12,FALSE())</f>
        <v>No</v>
      </c>
      <c r="J478" s="1" t="str">
        <f>VLOOKUP($A478,'Medical Examinations'!$A$2:$O$2336,14,FALSE())</f>
        <v>Obesity</v>
      </c>
      <c r="K478" s="1" t="str">
        <f>VLOOKUP($A478,'Medical Examinations'!$A$2:$O$2336,15,FALSE())</f>
        <v>Diabetes</v>
      </c>
      <c r="L478" s="17">
        <f>VLOOKUP($A478,'Hospitalisation Details'!$A$2:$P$2344,15,FALSE())</f>
        <v>27736</v>
      </c>
      <c r="M478" s="18">
        <f>VLOOKUP($A478,'Hospitalisation Details'!$A$2:$P$2344,6,FALSE())</f>
        <v>20878.78</v>
      </c>
      <c r="N478" s="1" t="str">
        <f>VLOOKUP($A478,'Hospitalisation Details'!$A$2:$P$2344,12,FALSE())</f>
        <v>tier - 2</v>
      </c>
      <c r="O478" s="1" t="str">
        <f>VLOOKUP($A478,'Hospitalisation Details'!$A$2:$P$2344,13,FALSE())</f>
        <v>tier - 1</v>
      </c>
      <c r="P478" s="1" t="str">
        <f>VLOOKUP($A478,'Hospitalisation Details'!$A$2:$P$2344,14,FALSE())</f>
        <v>R1024</v>
      </c>
      <c r="Q478" s="1">
        <f>VLOOKUP($A478,'Hospitalisation Details'!$A$2:$P$2344,16,FALSE())</f>
        <v>47</v>
      </c>
    </row>
    <row r="479" spans="1:17" x14ac:dyDescent="0.35">
      <c r="A479" s="1" t="str">
        <f>'Customer Names'!A479</f>
        <v>Id478</v>
      </c>
      <c r="B479" s="1" t="str">
        <f>VLOOKUP($A479,'Customer Names'!$A$2:$E$2336,4,FALSE())</f>
        <v>Blake K.</v>
      </c>
      <c r="C479" s="16">
        <f>VLOOKUP($A479,'Medical Examinations'!$A$2:$O$2336,2,FALSE())</f>
        <v>33</v>
      </c>
      <c r="D479" s="16">
        <f>VLOOKUP($A479,'Medical Examinations'!$A$2:$O$2336,3,FALSE())</f>
        <v>9.51</v>
      </c>
      <c r="E479" s="1" t="str">
        <f>VLOOKUP($A479,'Medical Examinations'!$A$2:$O$2336,9,FALSE())</f>
        <v>Yes</v>
      </c>
      <c r="F479" s="1" t="str">
        <f>VLOOKUP($A479,'Medical Examinations'!$A$2:$O$2336,10,FALSE())</f>
        <v>No</v>
      </c>
      <c r="G479" s="1" t="str">
        <f>VLOOKUP($A479,'Medical Examinations'!$A$2:$O$2336,11,FALSE())</f>
        <v>No</v>
      </c>
      <c r="H479" s="1">
        <f>VLOOKUP($A479,'Medical Examinations'!$A$2:$O$2336,13,FALSE())</f>
        <v>0</v>
      </c>
      <c r="I479" s="1" t="str">
        <f>VLOOKUP($A479,'Medical Examinations'!$A$2:$O$2336,12,FALSE())</f>
        <v>No</v>
      </c>
      <c r="J479" s="1" t="str">
        <f>VLOOKUP($A479,'Medical Examinations'!$A$2:$O$2336,14,FALSE())</f>
        <v>Obesity</v>
      </c>
      <c r="K479" s="1" t="str">
        <f>VLOOKUP($A479,'Medical Examinations'!$A$2:$O$2336,15,FALSE())</f>
        <v>Diabetes</v>
      </c>
      <c r="L479" s="17">
        <f>VLOOKUP($A479,'Hospitalisation Details'!$A$2:$P$2344,15,FALSE())</f>
        <v>24723</v>
      </c>
      <c r="M479" s="18">
        <f>VLOOKUP($A479,'Hospitalisation Details'!$A$2:$P$2344,6,FALSE())</f>
        <v>20781.490000000002</v>
      </c>
      <c r="N479" s="1" t="str">
        <f>VLOOKUP($A479,'Hospitalisation Details'!$A$2:$P$2344,12,FALSE())</f>
        <v>tier - 2</v>
      </c>
      <c r="O479" s="1" t="str">
        <f>VLOOKUP($A479,'Hospitalisation Details'!$A$2:$P$2344,13,FALSE())</f>
        <v>tier - 3</v>
      </c>
      <c r="P479" s="1" t="str">
        <f>VLOOKUP($A479,'Hospitalisation Details'!$A$2:$P$2344,14,FALSE())</f>
        <v>R1013</v>
      </c>
      <c r="Q479" s="1">
        <f>VLOOKUP($A479,'Hospitalisation Details'!$A$2:$P$2344,16,FALSE())</f>
        <v>55</v>
      </c>
    </row>
    <row r="480" spans="1:17" x14ac:dyDescent="0.35">
      <c r="A480" s="1" t="str">
        <f>'Customer Names'!A480</f>
        <v>Id479</v>
      </c>
      <c r="B480" s="1" t="str">
        <f>VLOOKUP($A480,'Customer Names'!$A$2:$E$2336,4,FALSE())</f>
        <v>Brian T.</v>
      </c>
      <c r="C480" s="16">
        <f>VLOOKUP($A480,'Medical Examinations'!$A$2:$O$2336,2,FALSE())</f>
        <v>28.024999999999999</v>
      </c>
      <c r="D480" s="16">
        <f>VLOOKUP($A480,'Medical Examinations'!$A$2:$O$2336,3,FALSE())</f>
        <v>7.67</v>
      </c>
      <c r="E480" s="1" t="str">
        <f>VLOOKUP($A480,'Medical Examinations'!$A$2:$O$2336,9,FALSE())</f>
        <v>Yes</v>
      </c>
      <c r="F480" s="1" t="str">
        <f>VLOOKUP($A480,'Medical Examinations'!$A$2:$O$2336,10,FALSE())</f>
        <v>No</v>
      </c>
      <c r="G480" s="1" t="str">
        <f>VLOOKUP($A480,'Medical Examinations'!$A$2:$O$2336,11,FALSE())</f>
        <v>No</v>
      </c>
      <c r="H480" s="1">
        <f>VLOOKUP($A480,'Medical Examinations'!$A$2:$O$2336,13,FALSE())</f>
        <v>1</v>
      </c>
      <c r="I480" s="1" t="str">
        <f>VLOOKUP($A480,'Medical Examinations'!$A$2:$O$2336,12,FALSE())</f>
        <v>Yes</v>
      </c>
      <c r="J480" s="1" t="str">
        <f>VLOOKUP($A480,'Medical Examinations'!$A$2:$O$2336,14,FALSE())</f>
        <v>Overweight</v>
      </c>
      <c r="K480" s="1" t="str">
        <f>VLOOKUP($A480,'Medical Examinations'!$A$2:$O$2336,15,FALSE())</f>
        <v>Diabetes</v>
      </c>
      <c r="L480" s="17">
        <f>VLOOKUP($A480,'Hospitalisation Details'!$A$2:$P$2344,15,FALSE())</f>
        <v>31628</v>
      </c>
      <c r="M480" s="18">
        <f>VLOOKUP($A480,'Hospitalisation Details'!$A$2:$P$2344,6,FALSE())</f>
        <v>20773.63</v>
      </c>
      <c r="N480" s="1" t="str">
        <f>VLOOKUP($A480,'Hospitalisation Details'!$A$2:$P$2344,12,FALSE())</f>
        <v>tier - 2</v>
      </c>
      <c r="O480" s="1" t="str">
        <f>VLOOKUP($A480,'Hospitalisation Details'!$A$2:$P$2344,13,FALSE())</f>
        <v>tier - 3</v>
      </c>
      <c r="P480" s="1" t="str">
        <f>VLOOKUP($A480,'Hospitalisation Details'!$A$2:$P$2344,14,FALSE())</f>
        <v>R1017</v>
      </c>
      <c r="Q480" s="1">
        <f>VLOOKUP($A480,'Hospitalisation Details'!$A$2:$P$2344,16,FALSE())</f>
        <v>36</v>
      </c>
    </row>
    <row r="481" spans="1:17" x14ac:dyDescent="0.35">
      <c r="A481" s="1" t="str">
        <f>'Customer Names'!A481</f>
        <v>Id480</v>
      </c>
      <c r="B481" s="1" t="str">
        <f>VLOOKUP($A481,'Customer Names'!$A$2:$E$2336,4,FALSE())</f>
        <v>Damon</v>
      </c>
      <c r="C481" s="16">
        <f>VLOOKUP($A481,'Medical Examinations'!$A$2:$O$2336,2,FALSE())</f>
        <v>28.69</v>
      </c>
      <c r="D481" s="16">
        <f>VLOOKUP($A481,'Medical Examinations'!$A$2:$O$2336,3,FALSE())</f>
        <v>6.23</v>
      </c>
      <c r="E481" s="1" t="str">
        <f>VLOOKUP($A481,'Medical Examinations'!$A$2:$O$2336,9,FALSE())</f>
        <v>No</v>
      </c>
      <c r="F481" s="1" t="str">
        <f>VLOOKUP($A481,'Medical Examinations'!$A$2:$O$2336,10,FALSE())</f>
        <v>No</v>
      </c>
      <c r="G481" s="1" t="str">
        <f>VLOOKUP($A481,'Medical Examinations'!$A$2:$O$2336,11,FALSE())</f>
        <v>No</v>
      </c>
      <c r="H481" s="1">
        <f>VLOOKUP($A481,'Medical Examinations'!$A$2:$O$2336,13,FALSE())</f>
        <v>1</v>
      </c>
      <c r="I481" s="1" t="str">
        <f>VLOOKUP($A481,'Medical Examinations'!$A$2:$O$2336,12,FALSE())</f>
        <v>Yes</v>
      </c>
      <c r="J481" s="1" t="str">
        <f>VLOOKUP($A481,'Medical Examinations'!$A$2:$O$2336,14,FALSE())</f>
        <v>Overweight</v>
      </c>
      <c r="K481" s="1" t="str">
        <f>VLOOKUP($A481,'Medical Examinations'!$A$2:$O$2336,15,FALSE())</f>
        <v>Prediabetes</v>
      </c>
      <c r="L481" s="17">
        <f>VLOOKUP($A481,'Hospitalisation Details'!$A$2:$P$2344,15,FALSE())</f>
        <v>33861</v>
      </c>
      <c r="M481" s="18">
        <f>VLOOKUP($A481,'Hospitalisation Details'!$A$2:$P$2344,6,FALSE())</f>
        <v>20745.990000000002</v>
      </c>
      <c r="N481" s="1" t="str">
        <f>VLOOKUP($A481,'Hospitalisation Details'!$A$2:$P$2344,12,FALSE())</f>
        <v>tier - 3</v>
      </c>
      <c r="O481" s="1" t="str">
        <f>VLOOKUP($A481,'Hospitalisation Details'!$A$2:$P$2344,13,FALSE())</f>
        <v>tier - 1</v>
      </c>
      <c r="P481" s="1" t="str">
        <f>VLOOKUP($A481,'Hospitalisation Details'!$A$2:$P$2344,14,FALSE())</f>
        <v>R1012</v>
      </c>
      <c r="Q481" s="1">
        <f>VLOOKUP($A481,'Hospitalisation Details'!$A$2:$P$2344,16,FALSE())</f>
        <v>30</v>
      </c>
    </row>
    <row r="482" spans="1:17" x14ac:dyDescent="0.35">
      <c r="A482" s="1" t="str">
        <f>'Customer Names'!A482</f>
        <v>Id481</v>
      </c>
      <c r="B482" s="1" t="str">
        <f>VLOOKUP($A482,'Customer Names'!$A$2:$E$2336,4,FALSE())</f>
        <v>Jeffrey</v>
      </c>
      <c r="C482" s="16">
        <f>VLOOKUP($A482,'Medical Examinations'!$A$2:$O$2336,2,FALSE())</f>
        <v>40.28</v>
      </c>
      <c r="D482" s="16">
        <f>VLOOKUP($A482,'Medical Examinations'!$A$2:$O$2336,3,FALSE())</f>
        <v>8.9</v>
      </c>
      <c r="E482" s="1" t="str">
        <f>VLOOKUP($A482,'Medical Examinations'!$A$2:$O$2336,9,FALSE())</f>
        <v>No</v>
      </c>
      <c r="F482" s="1" t="str">
        <f>VLOOKUP($A482,'Medical Examinations'!$A$2:$O$2336,10,FALSE())</f>
        <v>No</v>
      </c>
      <c r="G482" s="1" t="str">
        <f>VLOOKUP($A482,'Medical Examinations'!$A$2:$O$2336,11,FALSE())</f>
        <v>No</v>
      </c>
      <c r="H482" s="1">
        <f>VLOOKUP($A482,'Medical Examinations'!$A$2:$O$2336,13,FALSE())</f>
        <v>0</v>
      </c>
      <c r="I482" s="1" t="str">
        <f>VLOOKUP($A482,'Medical Examinations'!$A$2:$O$2336,12,FALSE())</f>
        <v>No</v>
      </c>
      <c r="J482" s="1" t="str">
        <f>VLOOKUP($A482,'Medical Examinations'!$A$2:$O$2336,14,FALSE())</f>
        <v>Obesity</v>
      </c>
      <c r="K482" s="1" t="str">
        <f>VLOOKUP($A482,'Medical Examinations'!$A$2:$O$2336,15,FALSE())</f>
        <v>Diabetes</v>
      </c>
      <c r="L482" s="17">
        <f>VLOOKUP($A482,'Hospitalisation Details'!$A$2:$P$2344,15,FALSE())</f>
        <v>23955</v>
      </c>
      <c r="M482" s="18">
        <f>VLOOKUP($A482,'Hospitalisation Details'!$A$2:$P$2344,6,FALSE())</f>
        <v>20709.02</v>
      </c>
      <c r="N482" s="1" t="str">
        <f>VLOOKUP($A482,'Hospitalisation Details'!$A$2:$P$2344,12,FALSE())</f>
        <v>tier - 3</v>
      </c>
      <c r="O482" s="1" t="str">
        <f>VLOOKUP($A482,'Hospitalisation Details'!$A$2:$P$2344,13,FALSE())</f>
        <v>tier - 2</v>
      </c>
      <c r="P482" s="1" t="str">
        <f>VLOOKUP($A482,'Hospitalisation Details'!$A$2:$P$2344,14,FALSE())</f>
        <v>R1019</v>
      </c>
      <c r="Q482" s="1">
        <f>VLOOKUP($A482,'Hospitalisation Details'!$A$2:$P$2344,16,FALSE())</f>
        <v>57</v>
      </c>
    </row>
    <row r="483" spans="1:17" x14ac:dyDescent="0.35">
      <c r="A483" s="1" t="str">
        <f>'Customer Names'!A483</f>
        <v>Id482</v>
      </c>
      <c r="B483" s="1" t="str">
        <f>VLOOKUP($A483,'Customer Names'!$A$2:$E$2336,4,FALSE())</f>
        <v>Malcolm J.</v>
      </c>
      <c r="C483" s="16">
        <f>VLOOKUP($A483,'Medical Examinations'!$A$2:$O$2336,2,FALSE())</f>
        <v>37.299999999999997</v>
      </c>
      <c r="D483" s="16">
        <f>VLOOKUP($A483,'Medical Examinations'!$A$2:$O$2336,3,FALSE())</f>
        <v>7.79</v>
      </c>
      <c r="E483" s="1" t="str">
        <f>VLOOKUP($A483,'Medical Examinations'!$A$2:$O$2336,9,FALSE())</f>
        <v>Yes</v>
      </c>
      <c r="F483" s="1" t="str">
        <f>VLOOKUP($A483,'Medical Examinations'!$A$2:$O$2336,10,FALSE())</f>
        <v>No</v>
      </c>
      <c r="G483" s="1" t="str">
        <f>VLOOKUP($A483,'Medical Examinations'!$A$2:$O$2336,11,FALSE())</f>
        <v>No</v>
      </c>
      <c r="H483" s="1">
        <f>VLOOKUP($A483,'Medical Examinations'!$A$2:$O$2336,13,FALSE())</f>
        <v>0</v>
      </c>
      <c r="I483" s="1" t="str">
        <f>VLOOKUP($A483,'Medical Examinations'!$A$2:$O$2336,12,FALSE())</f>
        <v>No</v>
      </c>
      <c r="J483" s="1" t="str">
        <f>VLOOKUP($A483,'Medical Examinations'!$A$2:$O$2336,14,FALSE())</f>
        <v>Obesity</v>
      </c>
      <c r="K483" s="1" t="str">
        <f>VLOOKUP($A483,'Medical Examinations'!$A$2:$O$2336,15,FALSE())</f>
        <v>Diabetes</v>
      </c>
      <c r="L483" s="17">
        <f>VLOOKUP($A483,'Hospitalisation Details'!$A$2:$P$2344,15,FALSE())</f>
        <v>24823</v>
      </c>
      <c r="M483" s="18">
        <f>VLOOKUP($A483,'Hospitalisation Details'!$A$2:$P$2344,6,FALSE())</f>
        <v>20630.28</v>
      </c>
      <c r="N483" s="1" t="str">
        <f>VLOOKUP($A483,'Hospitalisation Details'!$A$2:$P$2344,12,FALSE())</f>
        <v>tier - 2</v>
      </c>
      <c r="O483" s="1" t="str">
        <f>VLOOKUP($A483,'Hospitalisation Details'!$A$2:$P$2344,13,FALSE())</f>
        <v>tier - 3</v>
      </c>
      <c r="P483" s="1" t="str">
        <f>VLOOKUP($A483,'Hospitalisation Details'!$A$2:$P$2344,14,FALSE())</f>
        <v>R1011</v>
      </c>
      <c r="Q483" s="1">
        <f>VLOOKUP($A483,'Hospitalisation Details'!$A$2:$P$2344,16,FALSE())</f>
        <v>55</v>
      </c>
    </row>
    <row r="484" spans="1:17" x14ac:dyDescent="0.35">
      <c r="A484" s="1" t="str">
        <f>'Customer Names'!A484</f>
        <v>Id483</v>
      </c>
      <c r="B484" s="1" t="str">
        <f>VLOOKUP($A484,'Customer Names'!$A$2:$E$2336,4,FALSE())</f>
        <v>Margaret B.</v>
      </c>
      <c r="C484" s="16">
        <f>VLOOKUP($A484,'Medical Examinations'!$A$2:$O$2336,2,FALSE())</f>
        <v>54.47</v>
      </c>
      <c r="D484" s="16">
        <f>VLOOKUP($A484,'Medical Examinations'!$A$2:$O$2336,3,FALSE())</f>
        <v>4.49</v>
      </c>
      <c r="E484" s="1" t="str">
        <f>VLOOKUP($A484,'Medical Examinations'!$A$2:$O$2336,9,FALSE())</f>
        <v>Yes</v>
      </c>
      <c r="F484" s="1" t="str">
        <f>VLOOKUP($A484,'Medical Examinations'!$A$2:$O$2336,10,FALSE())</f>
        <v>No</v>
      </c>
      <c r="G484" s="1" t="str">
        <f>VLOOKUP($A484,'Medical Examinations'!$A$2:$O$2336,11,FALSE())</f>
        <v>No</v>
      </c>
      <c r="H484" s="1">
        <f>VLOOKUP($A484,'Medical Examinations'!$A$2:$O$2336,13,FALSE())</f>
        <v>2</v>
      </c>
      <c r="I484" s="1" t="str">
        <f>VLOOKUP($A484,'Medical Examinations'!$A$2:$O$2336,12,FALSE())</f>
        <v>No</v>
      </c>
      <c r="J484" s="1" t="str">
        <f>VLOOKUP($A484,'Medical Examinations'!$A$2:$O$2336,14,FALSE())</f>
        <v>Obesity</v>
      </c>
      <c r="K484" s="1" t="str">
        <f>VLOOKUP($A484,'Medical Examinations'!$A$2:$O$2336,15,FALSE())</f>
        <v>Normal</v>
      </c>
      <c r="L484" s="17">
        <f>VLOOKUP($A484,'Hospitalisation Details'!$A$2:$P$2344,15,FALSE())</f>
        <v>24297</v>
      </c>
      <c r="M484" s="18">
        <f>VLOOKUP($A484,'Hospitalisation Details'!$A$2:$P$2344,6,FALSE())</f>
        <v>20568.32</v>
      </c>
      <c r="N484" s="1" t="str">
        <f>VLOOKUP($A484,'Hospitalisation Details'!$A$2:$P$2344,12,FALSE())</f>
        <v>tier - 3</v>
      </c>
      <c r="O484" s="1" t="str">
        <f>VLOOKUP($A484,'Hospitalisation Details'!$A$2:$P$2344,13,FALSE())</f>
        <v>tier - 2</v>
      </c>
      <c r="P484" s="1" t="str">
        <f>VLOOKUP($A484,'Hospitalisation Details'!$A$2:$P$2344,14,FALSE())</f>
        <v>R1012</v>
      </c>
      <c r="Q484" s="1">
        <f>VLOOKUP($A484,'Hospitalisation Details'!$A$2:$P$2344,16,FALSE())</f>
        <v>56</v>
      </c>
    </row>
    <row r="485" spans="1:17" x14ac:dyDescent="0.35">
      <c r="A485" s="1" t="str">
        <f>'Customer Names'!A485</f>
        <v>Id484</v>
      </c>
      <c r="B485" s="1" t="str">
        <f>VLOOKUP($A485,'Customer Names'!$A$2:$E$2336,4,FALSE())</f>
        <v>Helen</v>
      </c>
      <c r="C485" s="16">
        <f>VLOOKUP($A485,'Medical Examinations'!$A$2:$O$2336,2,FALSE())</f>
        <v>38.06</v>
      </c>
      <c r="D485" s="16">
        <f>VLOOKUP($A485,'Medical Examinations'!$A$2:$O$2336,3,FALSE())</f>
        <v>5.24</v>
      </c>
      <c r="E485" s="1" t="str">
        <f>VLOOKUP($A485,'Medical Examinations'!$A$2:$O$2336,9,FALSE())</f>
        <v>Yes</v>
      </c>
      <c r="F485" s="1" t="str">
        <f>VLOOKUP($A485,'Medical Examinations'!$A$2:$O$2336,10,FALSE())</f>
        <v>No</v>
      </c>
      <c r="G485" s="1" t="str">
        <f>VLOOKUP($A485,'Medical Examinations'!$A$2:$O$2336,11,FALSE())</f>
        <v>Yes</v>
      </c>
      <c r="H485" s="1">
        <f>VLOOKUP($A485,'Medical Examinations'!$A$2:$O$2336,13,FALSE())</f>
        <v>1</v>
      </c>
      <c r="I485" s="1" t="str">
        <f>VLOOKUP($A485,'Medical Examinations'!$A$2:$O$2336,12,FALSE())</f>
        <v>No</v>
      </c>
      <c r="J485" s="1" t="str">
        <f>VLOOKUP($A485,'Medical Examinations'!$A$2:$O$2336,14,FALSE())</f>
        <v>Obesity</v>
      </c>
      <c r="K485" s="1" t="str">
        <f>VLOOKUP($A485,'Medical Examinations'!$A$2:$O$2336,15,FALSE())</f>
        <v>Normal</v>
      </c>
      <c r="L485" s="17">
        <f>VLOOKUP($A485,'Hospitalisation Details'!$A$2:$P$2344,15,FALSE())</f>
        <v>25489</v>
      </c>
      <c r="M485" s="18">
        <f>VLOOKUP($A485,'Hospitalisation Details'!$A$2:$P$2344,6,FALSE())</f>
        <v>20463</v>
      </c>
      <c r="N485" s="1" t="str">
        <f>VLOOKUP($A485,'Hospitalisation Details'!$A$2:$P$2344,12,FALSE())</f>
        <v>tier - 2</v>
      </c>
      <c r="O485" s="1" t="str">
        <f>VLOOKUP($A485,'Hospitalisation Details'!$A$2:$P$2344,13,FALSE())</f>
        <v>tier - 2</v>
      </c>
      <c r="P485" s="1" t="str">
        <f>VLOOKUP($A485,'Hospitalisation Details'!$A$2:$P$2344,14,FALSE())</f>
        <v>R1013</v>
      </c>
      <c r="Q485" s="1">
        <f>VLOOKUP($A485,'Hospitalisation Details'!$A$2:$P$2344,16,FALSE())</f>
        <v>53</v>
      </c>
    </row>
    <row r="486" spans="1:17" x14ac:dyDescent="0.35">
      <c r="A486" s="1" t="str">
        <f>'Customer Names'!A486</f>
        <v>Id485</v>
      </c>
      <c r="B486" s="1" t="str">
        <f>VLOOKUP($A486,'Customer Names'!$A$2:$E$2336,4,FALSE())</f>
        <v>Matthew</v>
      </c>
      <c r="C486" s="16">
        <f>VLOOKUP($A486,'Medical Examinations'!$A$2:$O$2336,2,FALSE())</f>
        <v>51.47</v>
      </c>
      <c r="D486" s="16">
        <f>VLOOKUP($A486,'Medical Examinations'!$A$2:$O$2336,3,FALSE())</f>
        <v>9.6</v>
      </c>
      <c r="E486" s="1" t="str">
        <f>VLOOKUP($A486,'Medical Examinations'!$A$2:$O$2336,9,FALSE())</f>
        <v>No</v>
      </c>
      <c r="F486" s="1" t="str">
        <f>VLOOKUP($A486,'Medical Examinations'!$A$2:$O$2336,10,FALSE())</f>
        <v>No</v>
      </c>
      <c r="G486" s="1" t="str">
        <f>VLOOKUP($A486,'Medical Examinations'!$A$2:$O$2336,11,FALSE())</f>
        <v>No</v>
      </c>
      <c r="H486" s="1">
        <f>VLOOKUP($A486,'Medical Examinations'!$A$2:$O$2336,13,FALSE())</f>
        <v>0</v>
      </c>
      <c r="I486" s="1" t="str">
        <f>VLOOKUP($A486,'Medical Examinations'!$A$2:$O$2336,12,FALSE())</f>
        <v>No</v>
      </c>
      <c r="J486" s="1" t="str">
        <f>VLOOKUP($A486,'Medical Examinations'!$A$2:$O$2336,14,FALSE())</f>
        <v>Obesity</v>
      </c>
      <c r="K486" s="1" t="str">
        <f>VLOOKUP($A486,'Medical Examinations'!$A$2:$O$2336,15,FALSE())</f>
        <v>Diabetes</v>
      </c>
      <c r="L486" s="17">
        <f>VLOOKUP($A486,'Hospitalisation Details'!$A$2:$P$2344,15,FALSE())</f>
        <v>22937</v>
      </c>
      <c r="M486" s="18">
        <f>VLOOKUP($A486,'Hospitalisation Details'!$A$2:$P$2344,6,FALSE())</f>
        <v>20446.849999999999</v>
      </c>
      <c r="N486" s="1" t="str">
        <f>VLOOKUP($A486,'Hospitalisation Details'!$A$2:$P$2344,12,FALSE())</f>
        <v>tier - 2</v>
      </c>
      <c r="O486" s="1" t="str">
        <f>VLOOKUP($A486,'Hospitalisation Details'!$A$2:$P$2344,13,FALSE())</f>
        <v>tier - 1</v>
      </c>
      <c r="P486" s="1" t="str">
        <f>VLOOKUP($A486,'Hospitalisation Details'!$A$2:$P$2344,14,FALSE())</f>
        <v>R1012</v>
      </c>
      <c r="Q486" s="1">
        <f>VLOOKUP($A486,'Hospitalisation Details'!$A$2:$P$2344,16,FALSE())</f>
        <v>60</v>
      </c>
    </row>
    <row r="487" spans="1:17" x14ac:dyDescent="0.35">
      <c r="A487" s="1" t="str">
        <f>'Customer Names'!A487</f>
        <v>Id486</v>
      </c>
      <c r="B487" s="1" t="str">
        <f>VLOOKUP($A487,'Customer Names'!$A$2:$E$2336,4,FALSE())</f>
        <v>Jeff</v>
      </c>
      <c r="C487" s="16">
        <f>VLOOKUP($A487,'Medical Examinations'!$A$2:$O$2336,2,FALSE())</f>
        <v>29.8</v>
      </c>
      <c r="D487" s="16">
        <f>VLOOKUP($A487,'Medical Examinations'!$A$2:$O$2336,3,FALSE())</f>
        <v>5.78</v>
      </c>
      <c r="E487" s="1" t="str">
        <f>VLOOKUP($A487,'Medical Examinations'!$A$2:$O$2336,9,FALSE())</f>
        <v>Yes</v>
      </c>
      <c r="F487" s="1" t="str">
        <f>VLOOKUP($A487,'Medical Examinations'!$A$2:$O$2336,10,FALSE())</f>
        <v>No</v>
      </c>
      <c r="G487" s="1" t="str">
        <f>VLOOKUP($A487,'Medical Examinations'!$A$2:$O$2336,11,FALSE())</f>
        <v>No</v>
      </c>
      <c r="H487" s="1">
        <f>VLOOKUP($A487,'Medical Examinations'!$A$2:$O$2336,13,FALSE())</f>
        <v>0</v>
      </c>
      <c r="I487" s="1" t="str">
        <f>VLOOKUP($A487,'Medical Examinations'!$A$2:$O$2336,12,FALSE())</f>
        <v>No</v>
      </c>
      <c r="J487" s="1" t="str">
        <f>VLOOKUP($A487,'Medical Examinations'!$A$2:$O$2336,14,FALSE())</f>
        <v>Overweight</v>
      </c>
      <c r="K487" s="1" t="str">
        <f>VLOOKUP($A487,'Medical Examinations'!$A$2:$O$2336,15,FALSE())</f>
        <v>Prediabetes</v>
      </c>
      <c r="L487" s="17">
        <f>VLOOKUP($A487,'Hospitalisation Details'!$A$2:$P$2344,15,FALSE())</f>
        <v>31240</v>
      </c>
      <c r="M487" s="18">
        <f>VLOOKUP($A487,'Hospitalisation Details'!$A$2:$P$2344,6,FALSE())</f>
        <v>20420.599999999999</v>
      </c>
      <c r="N487" s="1" t="str">
        <f>VLOOKUP($A487,'Hospitalisation Details'!$A$2:$P$2344,12,FALSE())</f>
        <v>tier - 3</v>
      </c>
      <c r="O487" s="1" t="str">
        <f>VLOOKUP($A487,'Hospitalisation Details'!$A$2:$P$2344,13,FALSE())</f>
        <v>tier - 2</v>
      </c>
      <c r="P487" s="1" t="str">
        <f>VLOOKUP($A487,'Hospitalisation Details'!$A$2:$P$2344,14,FALSE())</f>
        <v>R1011</v>
      </c>
      <c r="Q487" s="1">
        <f>VLOOKUP($A487,'Hospitalisation Details'!$A$2:$P$2344,16,FALSE())</f>
        <v>37</v>
      </c>
    </row>
    <row r="488" spans="1:17" x14ac:dyDescent="0.35">
      <c r="A488" s="1" t="str">
        <f>'Customer Names'!A488</f>
        <v>Id487</v>
      </c>
      <c r="B488" s="1" t="str">
        <f>VLOOKUP($A488,'Customer Names'!$A$2:$E$2336,4,FALSE())</f>
        <v>Tara R</v>
      </c>
      <c r="C488" s="16">
        <f>VLOOKUP($A488,'Medical Examinations'!$A$2:$O$2336,2,FALSE())</f>
        <v>49.77</v>
      </c>
      <c r="D488" s="16">
        <f>VLOOKUP($A488,'Medical Examinations'!$A$2:$O$2336,3,FALSE())</f>
        <v>7.02</v>
      </c>
      <c r="E488" s="1" t="str">
        <f>VLOOKUP($A488,'Medical Examinations'!$A$2:$O$2336,9,FALSE())</f>
        <v>No</v>
      </c>
      <c r="F488" s="1" t="str">
        <f>VLOOKUP($A488,'Medical Examinations'!$A$2:$O$2336,10,FALSE())</f>
        <v>No</v>
      </c>
      <c r="G488" s="1" t="str">
        <f>VLOOKUP($A488,'Medical Examinations'!$A$2:$O$2336,11,FALSE())</f>
        <v>No</v>
      </c>
      <c r="H488" s="1">
        <f>VLOOKUP($A488,'Medical Examinations'!$A$2:$O$2336,13,FALSE())</f>
        <v>0</v>
      </c>
      <c r="I488" s="1" t="str">
        <f>VLOOKUP($A488,'Medical Examinations'!$A$2:$O$2336,12,FALSE())</f>
        <v>No</v>
      </c>
      <c r="J488" s="1" t="str">
        <f>VLOOKUP($A488,'Medical Examinations'!$A$2:$O$2336,14,FALSE())</f>
        <v>Obesity</v>
      </c>
      <c r="K488" s="1" t="str">
        <f>VLOOKUP($A488,'Medical Examinations'!$A$2:$O$2336,15,FALSE())</f>
        <v>Diabetes</v>
      </c>
      <c r="L488" s="17">
        <f>VLOOKUP($A488,'Hospitalisation Details'!$A$2:$P$2344,15,FALSE())</f>
        <v>22829</v>
      </c>
      <c r="M488" s="18">
        <f>VLOOKUP($A488,'Hospitalisation Details'!$A$2:$P$2344,6,FALSE())</f>
        <v>20354.5</v>
      </c>
      <c r="N488" s="1" t="str">
        <f>VLOOKUP($A488,'Hospitalisation Details'!$A$2:$P$2344,12,FALSE())</f>
        <v>tier - 3</v>
      </c>
      <c r="O488" s="1" t="str">
        <f>VLOOKUP($A488,'Hospitalisation Details'!$A$2:$P$2344,13,FALSE())</f>
        <v>tier - 2</v>
      </c>
      <c r="P488" s="1" t="str">
        <f>VLOOKUP($A488,'Hospitalisation Details'!$A$2:$P$2344,14,FALSE())</f>
        <v>R1026</v>
      </c>
      <c r="Q488" s="1">
        <f>VLOOKUP($A488,'Hospitalisation Details'!$A$2:$P$2344,16,FALSE())</f>
        <v>60</v>
      </c>
    </row>
    <row r="489" spans="1:17" x14ac:dyDescent="0.35">
      <c r="A489" s="1" t="str">
        <f>'Customer Names'!A489</f>
        <v>Id488</v>
      </c>
      <c r="B489" s="1" t="str">
        <f>VLOOKUP($A489,'Customer Names'!$A$2:$E$2336,4,FALSE())</f>
        <v>Kristin</v>
      </c>
      <c r="C489" s="16">
        <f>VLOOKUP($A489,'Medical Examinations'!$A$2:$O$2336,2,FALSE())</f>
        <v>25.555</v>
      </c>
      <c r="D489" s="16">
        <f>VLOOKUP($A489,'Medical Examinations'!$A$2:$O$2336,3,FALSE())</f>
        <v>4.09</v>
      </c>
      <c r="E489" s="1" t="str">
        <f>VLOOKUP($A489,'Medical Examinations'!$A$2:$O$2336,9,FALSE())</f>
        <v>Yes</v>
      </c>
      <c r="F489" s="1" t="str">
        <f>VLOOKUP($A489,'Medical Examinations'!$A$2:$O$2336,10,FALSE())</f>
        <v>No</v>
      </c>
      <c r="G489" s="1" t="str">
        <f>VLOOKUP($A489,'Medical Examinations'!$A$2:$O$2336,11,FALSE())</f>
        <v>No</v>
      </c>
      <c r="H489" s="1">
        <f>VLOOKUP($A489,'Medical Examinations'!$A$2:$O$2336,13,FALSE())</f>
        <v>0</v>
      </c>
      <c r="I489" s="1" t="str">
        <f>VLOOKUP($A489,'Medical Examinations'!$A$2:$O$2336,12,FALSE())</f>
        <v>Yes</v>
      </c>
      <c r="J489" s="1" t="str">
        <f>VLOOKUP($A489,'Medical Examinations'!$A$2:$O$2336,14,FALSE())</f>
        <v>Overweight</v>
      </c>
      <c r="K489" s="1" t="str">
        <f>VLOOKUP($A489,'Medical Examinations'!$A$2:$O$2336,15,FALSE())</f>
        <v>Normal</v>
      </c>
      <c r="L489" s="17">
        <f>VLOOKUP($A489,'Hospitalisation Details'!$A$2:$P$2344,15,FALSE())</f>
        <v>31307</v>
      </c>
      <c r="M489" s="18">
        <f>VLOOKUP($A489,'Hospitalisation Details'!$A$2:$P$2344,6,FALSE())</f>
        <v>20296.86</v>
      </c>
      <c r="N489" s="1" t="str">
        <f>VLOOKUP($A489,'Hospitalisation Details'!$A$2:$P$2344,12,FALSE())</f>
        <v>tier - 3</v>
      </c>
      <c r="O489" s="1" t="str">
        <f>VLOOKUP($A489,'Hospitalisation Details'!$A$2:$P$2344,13,FALSE())</f>
        <v>tier - 1</v>
      </c>
      <c r="P489" s="1" t="str">
        <f>VLOOKUP($A489,'Hospitalisation Details'!$A$2:$P$2344,14,FALSE())</f>
        <v>R1024</v>
      </c>
      <c r="Q489" s="1">
        <f>VLOOKUP($A489,'Hospitalisation Details'!$A$2:$P$2344,16,FALSE())</f>
        <v>37</v>
      </c>
    </row>
    <row r="490" spans="1:17" x14ac:dyDescent="0.35">
      <c r="A490" s="1" t="str">
        <f>'Customer Names'!A490</f>
        <v>Id489</v>
      </c>
      <c r="B490" s="1" t="str">
        <f>VLOOKUP($A490,'Customer Names'!$A$2:$E$2336,4,FALSE())</f>
        <v>Timothy</v>
      </c>
      <c r="C490" s="16">
        <f>VLOOKUP($A490,'Medical Examinations'!$A$2:$O$2336,2,FALSE())</f>
        <v>29.64</v>
      </c>
      <c r="D490" s="16">
        <f>VLOOKUP($A490,'Medical Examinations'!$A$2:$O$2336,3,FALSE())</f>
        <v>4.93</v>
      </c>
      <c r="E490" s="1" t="str">
        <f>VLOOKUP($A490,'Medical Examinations'!$A$2:$O$2336,9,FALSE())</f>
        <v>No</v>
      </c>
      <c r="F490" s="1" t="str">
        <f>VLOOKUP($A490,'Medical Examinations'!$A$2:$O$2336,10,FALSE())</f>
        <v>No</v>
      </c>
      <c r="G490" s="1" t="str">
        <f>VLOOKUP($A490,'Medical Examinations'!$A$2:$O$2336,11,FALSE())</f>
        <v>Yes</v>
      </c>
      <c r="H490" s="1">
        <f>VLOOKUP($A490,'Medical Examinations'!$A$2:$O$2336,13,FALSE())</f>
        <v>1</v>
      </c>
      <c r="I490" s="1" t="str">
        <f>VLOOKUP($A490,'Medical Examinations'!$A$2:$O$2336,12,FALSE())</f>
        <v>No</v>
      </c>
      <c r="J490" s="1" t="str">
        <f>VLOOKUP($A490,'Medical Examinations'!$A$2:$O$2336,14,FALSE())</f>
        <v>Overweight</v>
      </c>
      <c r="K490" s="1" t="str">
        <f>VLOOKUP($A490,'Medical Examinations'!$A$2:$O$2336,15,FALSE())</f>
        <v>Normal</v>
      </c>
      <c r="L490" s="17">
        <f>VLOOKUP($A490,'Hospitalisation Details'!$A$2:$P$2344,15,FALSE())</f>
        <v>34219</v>
      </c>
      <c r="M490" s="18">
        <f>VLOOKUP($A490,'Hospitalisation Details'!$A$2:$P$2344,6,FALSE())</f>
        <v>20277.810000000001</v>
      </c>
      <c r="N490" s="1" t="str">
        <f>VLOOKUP($A490,'Hospitalisation Details'!$A$2:$P$2344,12,FALSE())</f>
        <v>tier - 3</v>
      </c>
      <c r="O490" s="1" t="str">
        <f>VLOOKUP($A490,'Hospitalisation Details'!$A$2:$P$2344,13,FALSE())</f>
        <v>tier - 3</v>
      </c>
      <c r="P490" s="1" t="str">
        <f>VLOOKUP($A490,'Hospitalisation Details'!$A$2:$P$2344,14,FALSE())</f>
        <v>R1016</v>
      </c>
      <c r="Q490" s="1">
        <f>VLOOKUP($A490,'Hospitalisation Details'!$A$2:$P$2344,16,FALSE())</f>
        <v>29</v>
      </c>
    </row>
    <row r="491" spans="1:17" x14ac:dyDescent="0.35">
      <c r="A491" s="1" t="str">
        <f>'Customer Names'!A491</f>
        <v>Id490</v>
      </c>
      <c r="B491" s="1" t="str">
        <f>VLOOKUP($A491,'Customer Names'!$A$2:$E$2336,4,FALSE())</f>
        <v>Scott</v>
      </c>
      <c r="C491" s="16">
        <f>VLOOKUP($A491,'Medical Examinations'!$A$2:$O$2336,2,FALSE())</f>
        <v>53.93</v>
      </c>
      <c r="D491" s="16">
        <f>VLOOKUP($A491,'Medical Examinations'!$A$2:$O$2336,3,FALSE())</f>
        <v>5.34</v>
      </c>
      <c r="E491" s="1" t="str">
        <f>VLOOKUP($A491,'Medical Examinations'!$A$2:$O$2336,9,FALSE())</f>
        <v>Yes</v>
      </c>
      <c r="F491" s="1" t="str">
        <f>VLOOKUP($A491,'Medical Examinations'!$A$2:$O$2336,10,FALSE())</f>
        <v>No</v>
      </c>
      <c r="G491" s="1" t="str">
        <f>VLOOKUP($A491,'Medical Examinations'!$A$2:$O$2336,11,FALSE())</f>
        <v>No</v>
      </c>
      <c r="H491" s="1">
        <f>VLOOKUP($A491,'Medical Examinations'!$A$2:$O$2336,13,FALSE())</f>
        <v>2</v>
      </c>
      <c r="I491" s="1" t="str">
        <f>VLOOKUP($A491,'Medical Examinations'!$A$2:$O$2336,12,FALSE())</f>
        <v>No</v>
      </c>
      <c r="J491" s="1" t="str">
        <f>VLOOKUP($A491,'Medical Examinations'!$A$2:$O$2336,14,FALSE())</f>
        <v>Obesity</v>
      </c>
      <c r="K491" s="1" t="str">
        <f>VLOOKUP($A491,'Medical Examinations'!$A$2:$O$2336,15,FALSE())</f>
        <v>Normal</v>
      </c>
      <c r="L491" s="17">
        <f>VLOOKUP($A491,'Hospitalisation Details'!$A$2:$P$2344,15,FALSE())</f>
        <v>24341</v>
      </c>
      <c r="M491" s="18">
        <f>VLOOKUP($A491,'Hospitalisation Details'!$A$2:$P$2344,6,FALSE())</f>
        <v>20253.84</v>
      </c>
      <c r="N491" s="1" t="str">
        <f>VLOOKUP($A491,'Hospitalisation Details'!$A$2:$P$2344,12,FALSE())</f>
        <v>tier - 2</v>
      </c>
      <c r="O491" s="1" t="str">
        <f>VLOOKUP($A491,'Hospitalisation Details'!$A$2:$P$2344,13,FALSE())</f>
        <v>tier - 3</v>
      </c>
      <c r="P491" s="1" t="str">
        <f>VLOOKUP($A491,'Hospitalisation Details'!$A$2:$P$2344,14,FALSE())</f>
        <v>R1012</v>
      </c>
      <c r="Q491" s="1">
        <f>VLOOKUP($A491,'Hospitalisation Details'!$A$2:$P$2344,16,FALSE())</f>
        <v>56</v>
      </c>
    </row>
    <row r="492" spans="1:17" x14ac:dyDescent="0.35">
      <c r="A492" s="1" t="str">
        <f>'Customer Names'!A492</f>
        <v>Id491</v>
      </c>
      <c r="B492" s="1" t="str">
        <f>VLOOKUP($A492,'Customer Names'!$A$2:$E$2336,4,FALSE())</f>
        <v>Carly E</v>
      </c>
      <c r="C492" s="16">
        <f>VLOOKUP($A492,'Medical Examinations'!$A$2:$O$2336,2,FALSE())</f>
        <v>28.024999999999999</v>
      </c>
      <c r="D492" s="16">
        <f>VLOOKUP($A492,'Medical Examinations'!$A$2:$O$2336,3,FALSE())</f>
        <v>5.65</v>
      </c>
      <c r="E492" s="1" t="str">
        <f>VLOOKUP($A492,'Medical Examinations'!$A$2:$O$2336,9,FALSE())</f>
        <v>No</v>
      </c>
      <c r="F492" s="1" t="str">
        <f>VLOOKUP($A492,'Medical Examinations'!$A$2:$O$2336,10,FALSE())</f>
        <v>No</v>
      </c>
      <c r="G492" s="1" t="str">
        <f>VLOOKUP($A492,'Medical Examinations'!$A$2:$O$2336,11,FALSE())</f>
        <v>No</v>
      </c>
      <c r="H492" s="1">
        <f>VLOOKUP($A492,'Medical Examinations'!$A$2:$O$2336,13,FALSE())</f>
        <v>1</v>
      </c>
      <c r="I492" s="1" t="str">
        <f>VLOOKUP($A492,'Medical Examinations'!$A$2:$O$2336,12,FALSE())</f>
        <v>Yes</v>
      </c>
      <c r="J492" s="1" t="str">
        <f>VLOOKUP($A492,'Medical Examinations'!$A$2:$O$2336,14,FALSE())</f>
        <v>Overweight</v>
      </c>
      <c r="K492" s="1" t="str">
        <f>VLOOKUP($A492,'Medical Examinations'!$A$2:$O$2336,15,FALSE())</f>
        <v>Normal</v>
      </c>
      <c r="L492" s="17">
        <f>VLOOKUP($A492,'Hospitalisation Details'!$A$2:$P$2344,15,FALSE())</f>
        <v>32067</v>
      </c>
      <c r="M492" s="18">
        <f>VLOOKUP($A492,'Hospitalisation Details'!$A$2:$P$2344,6,FALSE())</f>
        <v>20234.849999999999</v>
      </c>
      <c r="N492" s="1" t="str">
        <f>VLOOKUP($A492,'Hospitalisation Details'!$A$2:$P$2344,12,FALSE())</f>
        <v>tier - 2</v>
      </c>
      <c r="O492" s="1" t="str">
        <f>VLOOKUP($A492,'Hospitalisation Details'!$A$2:$P$2344,13,FALSE())</f>
        <v>tier - 3</v>
      </c>
      <c r="P492" s="1" t="str">
        <f>VLOOKUP($A492,'Hospitalisation Details'!$A$2:$P$2344,14,FALSE())</f>
        <v>R1012</v>
      </c>
      <c r="Q492" s="1">
        <f>VLOOKUP($A492,'Hospitalisation Details'!$A$2:$P$2344,16,FALSE())</f>
        <v>35</v>
      </c>
    </row>
    <row r="493" spans="1:17" x14ac:dyDescent="0.35">
      <c r="A493" s="1" t="str">
        <f>'Customer Names'!A493</f>
        <v>Id492</v>
      </c>
      <c r="B493" s="1" t="str">
        <f>VLOOKUP($A493,'Customer Names'!$A$2:$E$2336,4,FALSE())</f>
        <v>Lisa</v>
      </c>
      <c r="C493" s="16">
        <f>VLOOKUP($A493,'Medical Examinations'!$A$2:$O$2336,2,FALSE())</f>
        <v>27.5</v>
      </c>
      <c r="D493" s="16">
        <f>VLOOKUP($A493,'Medical Examinations'!$A$2:$O$2336,3,FALSE())</f>
        <v>4.49</v>
      </c>
      <c r="E493" s="1" t="str">
        <f>VLOOKUP($A493,'Medical Examinations'!$A$2:$O$2336,9,FALSE())</f>
        <v>No</v>
      </c>
      <c r="F493" s="1" t="str">
        <f>VLOOKUP($A493,'Medical Examinations'!$A$2:$O$2336,10,FALSE())</f>
        <v>No</v>
      </c>
      <c r="G493" s="1" t="str">
        <f>VLOOKUP($A493,'Medical Examinations'!$A$2:$O$2336,11,FALSE())</f>
        <v>No</v>
      </c>
      <c r="H493" s="1">
        <f>VLOOKUP($A493,'Medical Examinations'!$A$2:$O$2336,13,FALSE())</f>
        <v>0</v>
      </c>
      <c r="I493" s="1" t="str">
        <f>VLOOKUP($A493,'Medical Examinations'!$A$2:$O$2336,12,FALSE())</f>
        <v>No</v>
      </c>
      <c r="J493" s="1" t="str">
        <f>VLOOKUP($A493,'Medical Examinations'!$A$2:$O$2336,14,FALSE())</f>
        <v>Overweight</v>
      </c>
      <c r="K493" s="1" t="str">
        <f>VLOOKUP($A493,'Medical Examinations'!$A$2:$O$2336,15,FALSE())</f>
        <v>Normal</v>
      </c>
      <c r="L493" s="17">
        <f>VLOOKUP($A493,'Hospitalisation Details'!$A$2:$P$2344,15,FALSE())</f>
        <v>34493</v>
      </c>
      <c r="M493" s="18">
        <f>VLOOKUP($A493,'Hospitalisation Details'!$A$2:$P$2344,6,FALSE())</f>
        <v>20177.669999999998</v>
      </c>
      <c r="N493" s="1" t="str">
        <f>VLOOKUP($A493,'Hospitalisation Details'!$A$2:$P$2344,12,FALSE())</f>
        <v>tier - 2</v>
      </c>
      <c r="O493" s="1" t="str">
        <f>VLOOKUP($A493,'Hospitalisation Details'!$A$2:$P$2344,13,FALSE())</f>
        <v>tier - 1</v>
      </c>
      <c r="P493" s="1" t="str">
        <f>VLOOKUP($A493,'Hospitalisation Details'!$A$2:$P$2344,14,FALSE())</f>
        <v>R1011</v>
      </c>
      <c r="Q493" s="1">
        <f>VLOOKUP($A493,'Hospitalisation Details'!$A$2:$P$2344,16,FALSE())</f>
        <v>29</v>
      </c>
    </row>
    <row r="494" spans="1:17" x14ac:dyDescent="0.35">
      <c r="A494" s="1" t="str">
        <f>'Customer Names'!A494</f>
        <v>Id493</v>
      </c>
      <c r="B494" s="1" t="str">
        <f>VLOOKUP($A494,'Customer Names'!$A$2:$E$2336,4,FALSE())</f>
        <v>Stacey</v>
      </c>
      <c r="C494" s="16">
        <f>VLOOKUP($A494,'Medical Examinations'!$A$2:$O$2336,2,FALSE())</f>
        <v>21.8</v>
      </c>
      <c r="D494" s="16">
        <f>VLOOKUP($A494,'Medical Examinations'!$A$2:$O$2336,3,FALSE())</f>
        <v>10.55</v>
      </c>
      <c r="E494" s="1" t="str">
        <f>VLOOKUP($A494,'Medical Examinations'!$A$2:$O$2336,9,FALSE())</f>
        <v>No</v>
      </c>
      <c r="F494" s="1" t="str">
        <f>VLOOKUP($A494,'Medical Examinations'!$A$2:$O$2336,10,FALSE())</f>
        <v>No</v>
      </c>
      <c r="G494" s="1" t="str">
        <f>VLOOKUP($A494,'Medical Examinations'!$A$2:$O$2336,11,FALSE())</f>
        <v>No</v>
      </c>
      <c r="H494" s="1">
        <f>VLOOKUP($A494,'Medical Examinations'!$A$2:$O$2336,13,FALSE())</f>
        <v>0</v>
      </c>
      <c r="I494" s="1" t="str">
        <f>VLOOKUP($A494,'Medical Examinations'!$A$2:$O$2336,12,FALSE())</f>
        <v>Yes</v>
      </c>
      <c r="J494" s="1" t="str">
        <f>VLOOKUP($A494,'Medical Examinations'!$A$2:$O$2336,14,FALSE())</f>
        <v>Normal Weight</v>
      </c>
      <c r="K494" s="1" t="str">
        <f>VLOOKUP($A494,'Medical Examinations'!$A$2:$O$2336,15,FALSE())</f>
        <v>Diabetes</v>
      </c>
      <c r="L494" s="17">
        <f>VLOOKUP($A494,'Hospitalisation Details'!$A$2:$P$2344,15,FALSE())</f>
        <v>37446</v>
      </c>
      <c r="M494" s="18">
        <f>VLOOKUP($A494,'Hospitalisation Details'!$A$2:$P$2344,6,FALSE())</f>
        <v>20167.34</v>
      </c>
      <c r="N494" s="1" t="str">
        <f>VLOOKUP($A494,'Hospitalisation Details'!$A$2:$P$2344,12,FALSE())</f>
        <v>tier - 3</v>
      </c>
      <c r="O494" s="1" t="str">
        <f>VLOOKUP($A494,'Hospitalisation Details'!$A$2:$P$2344,13,FALSE())</f>
        <v>tier - 3</v>
      </c>
      <c r="P494" s="1" t="str">
        <f>VLOOKUP($A494,'Hospitalisation Details'!$A$2:$P$2344,14,FALSE())</f>
        <v>R1011</v>
      </c>
      <c r="Q494" s="1">
        <f>VLOOKUP($A494,'Hospitalisation Details'!$A$2:$P$2344,16,FALSE())</f>
        <v>20</v>
      </c>
    </row>
    <row r="495" spans="1:17" x14ac:dyDescent="0.35">
      <c r="A495" s="1" t="str">
        <f>'Customer Names'!A495</f>
        <v>Id494</v>
      </c>
      <c r="B495" s="1" t="str">
        <f>VLOOKUP($A495,'Customer Names'!$A$2:$E$2336,4,FALSE())</f>
        <v>Louis</v>
      </c>
      <c r="C495" s="16">
        <f>VLOOKUP($A495,'Medical Examinations'!$A$2:$O$2336,2,FALSE())</f>
        <v>26.41</v>
      </c>
      <c r="D495" s="16">
        <f>VLOOKUP($A495,'Medical Examinations'!$A$2:$O$2336,3,FALSE())</f>
        <v>4.92</v>
      </c>
      <c r="E495" s="1" t="str">
        <f>VLOOKUP($A495,'Medical Examinations'!$A$2:$O$2336,9,FALSE())</f>
        <v>Yes</v>
      </c>
      <c r="F495" s="1" t="str">
        <f>VLOOKUP($A495,'Medical Examinations'!$A$2:$O$2336,10,FALSE())</f>
        <v>No</v>
      </c>
      <c r="G495" s="1" t="str">
        <f>VLOOKUP($A495,'Medical Examinations'!$A$2:$O$2336,11,FALSE())</f>
        <v>Yes</v>
      </c>
      <c r="H495" s="1">
        <f>VLOOKUP($A495,'Medical Examinations'!$A$2:$O$2336,13,FALSE())</f>
        <v>1</v>
      </c>
      <c r="I495" s="1" t="str">
        <f>VLOOKUP($A495,'Medical Examinations'!$A$2:$O$2336,12,FALSE())</f>
        <v>Yes</v>
      </c>
      <c r="J495" s="1" t="str">
        <f>VLOOKUP($A495,'Medical Examinations'!$A$2:$O$2336,14,FALSE())</f>
        <v>Overweight</v>
      </c>
      <c r="K495" s="1" t="str">
        <f>VLOOKUP($A495,'Medical Examinations'!$A$2:$O$2336,15,FALSE())</f>
        <v>Normal</v>
      </c>
      <c r="L495" s="17">
        <f>VLOOKUP($A495,'Hospitalisation Details'!$A$2:$P$2344,15,FALSE())</f>
        <v>30595</v>
      </c>
      <c r="M495" s="18">
        <f>VLOOKUP($A495,'Hospitalisation Details'!$A$2:$P$2344,6,FALSE())</f>
        <v>20149.32</v>
      </c>
      <c r="N495" s="1" t="str">
        <f>VLOOKUP($A495,'Hospitalisation Details'!$A$2:$P$2344,12,FALSE())</f>
        <v>tier - 2</v>
      </c>
      <c r="O495" s="1" t="str">
        <f>VLOOKUP($A495,'Hospitalisation Details'!$A$2:$P$2344,13,FALSE())</f>
        <v>tier - 1</v>
      </c>
      <c r="P495" s="1" t="str">
        <f>VLOOKUP($A495,'Hospitalisation Details'!$A$2:$P$2344,14,FALSE())</f>
        <v>R1016</v>
      </c>
      <c r="Q495" s="1">
        <f>VLOOKUP($A495,'Hospitalisation Details'!$A$2:$P$2344,16,FALSE())</f>
        <v>39</v>
      </c>
    </row>
    <row r="496" spans="1:17" x14ac:dyDescent="0.35">
      <c r="A496" s="1" t="str">
        <f>'Customer Names'!A496</f>
        <v>Id495</v>
      </c>
      <c r="B496" s="1" t="str">
        <f>VLOOKUP($A496,'Customer Names'!$A$2:$E$2336,4,FALSE())</f>
        <v>Brian R.</v>
      </c>
      <c r="C496" s="16">
        <f>VLOOKUP($A496,'Medical Examinations'!$A$2:$O$2336,2,FALSE())</f>
        <v>27.835000000000001</v>
      </c>
      <c r="D496" s="16">
        <f>VLOOKUP($A496,'Medical Examinations'!$A$2:$O$2336,3,FALSE())</f>
        <v>5.9</v>
      </c>
      <c r="E496" s="1" t="str">
        <f>VLOOKUP($A496,'Medical Examinations'!$A$2:$O$2336,9,FALSE())</f>
        <v>Yes</v>
      </c>
      <c r="F496" s="1" t="str">
        <f>VLOOKUP($A496,'Medical Examinations'!$A$2:$O$2336,10,FALSE())</f>
        <v>No</v>
      </c>
      <c r="G496" s="1" t="str">
        <f>VLOOKUP($A496,'Medical Examinations'!$A$2:$O$2336,11,FALSE())</f>
        <v>No</v>
      </c>
      <c r="H496" s="1">
        <f>VLOOKUP($A496,'Medical Examinations'!$A$2:$O$2336,13,FALSE())</f>
        <v>1</v>
      </c>
      <c r="I496" s="1" t="str">
        <f>VLOOKUP($A496,'Medical Examinations'!$A$2:$O$2336,12,FALSE())</f>
        <v>Yes</v>
      </c>
      <c r="J496" s="1" t="str">
        <f>VLOOKUP($A496,'Medical Examinations'!$A$2:$O$2336,14,FALSE())</f>
        <v>Overweight</v>
      </c>
      <c r="K496" s="1" t="str">
        <f>VLOOKUP($A496,'Medical Examinations'!$A$2:$O$2336,15,FALSE())</f>
        <v>Prediabetes</v>
      </c>
      <c r="L496" s="17">
        <f>VLOOKUP($A496,'Hospitalisation Details'!$A$2:$P$2344,15,FALSE())</f>
        <v>32349</v>
      </c>
      <c r="M496" s="18">
        <f>VLOOKUP($A496,'Hospitalisation Details'!$A$2:$P$2344,6,FALSE())</f>
        <v>20009.63</v>
      </c>
      <c r="N496" s="1" t="str">
        <f>VLOOKUP($A496,'Hospitalisation Details'!$A$2:$P$2344,12,FALSE())</f>
        <v>tier - 2</v>
      </c>
      <c r="O496" s="1" t="str">
        <f>VLOOKUP($A496,'Hospitalisation Details'!$A$2:$P$2344,13,FALSE())</f>
        <v>tier - 1</v>
      </c>
      <c r="P496" s="1" t="str">
        <f>VLOOKUP($A496,'Hospitalisation Details'!$A$2:$P$2344,14,FALSE())</f>
        <v>R1012</v>
      </c>
      <c r="Q496" s="1">
        <f>VLOOKUP($A496,'Hospitalisation Details'!$A$2:$P$2344,16,FALSE())</f>
        <v>34</v>
      </c>
    </row>
    <row r="497" spans="1:17" x14ac:dyDescent="0.35">
      <c r="A497" s="1" t="str">
        <f>'Customer Names'!A497</f>
        <v>Id496</v>
      </c>
      <c r="B497" s="1" t="str">
        <f>VLOOKUP($A497,'Customer Names'!$A$2:$E$2336,4,FALSE())</f>
        <v>Jessica</v>
      </c>
      <c r="C497" s="16">
        <f>VLOOKUP($A497,'Medical Examinations'!$A$2:$O$2336,2,FALSE())</f>
        <v>51.74</v>
      </c>
      <c r="D497" s="16">
        <f>VLOOKUP($A497,'Medical Examinations'!$A$2:$O$2336,3,FALSE())</f>
        <v>4.9800000000000004</v>
      </c>
      <c r="E497" s="1" t="str">
        <f>VLOOKUP($A497,'Medical Examinations'!$A$2:$O$2336,9,FALSE())</f>
        <v>Yes</v>
      </c>
      <c r="F497" s="1" t="str">
        <f>VLOOKUP($A497,'Medical Examinations'!$A$2:$O$2336,10,FALSE())</f>
        <v>No</v>
      </c>
      <c r="G497" s="1" t="str">
        <f>VLOOKUP($A497,'Medical Examinations'!$A$2:$O$2336,11,FALSE())</f>
        <v>No</v>
      </c>
      <c r="H497" s="1">
        <f>VLOOKUP($A497,'Medical Examinations'!$A$2:$O$2336,13,FALSE())</f>
        <v>2</v>
      </c>
      <c r="I497" s="1" t="str">
        <f>VLOOKUP($A497,'Medical Examinations'!$A$2:$O$2336,12,FALSE())</f>
        <v>No</v>
      </c>
      <c r="J497" s="1" t="str">
        <f>VLOOKUP($A497,'Medical Examinations'!$A$2:$O$2336,14,FALSE())</f>
        <v>Obesity</v>
      </c>
      <c r="K497" s="1" t="str">
        <f>VLOOKUP($A497,'Medical Examinations'!$A$2:$O$2336,15,FALSE())</f>
        <v>Normal</v>
      </c>
      <c r="L497" s="17">
        <f>VLOOKUP($A497,'Hospitalisation Details'!$A$2:$P$2344,15,FALSE())</f>
        <v>24329</v>
      </c>
      <c r="M497" s="18">
        <f>VLOOKUP($A497,'Hospitalisation Details'!$A$2:$P$2344,6,FALSE())</f>
        <v>19995.29</v>
      </c>
      <c r="N497" s="1" t="str">
        <f>VLOOKUP($A497,'Hospitalisation Details'!$A$2:$P$2344,12,FALSE())</f>
        <v>tier - 1</v>
      </c>
      <c r="O497" s="1" t="str">
        <f>VLOOKUP($A497,'Hospitalisation Details'!$A$2:$P$2344,13,FALSE())</f>
        <v>tier - 3</v>
      </c>
      <c r="P497" s="1" t="str">
        <f>VLOOKUP($A497,'Hospitalisation Details'!$A$2:$P$2344,14,FALSE())</f>
        <v>R1026</v>
      </c>
      <c r="Q497" s="1">
        <f>VLOOKUP($A497,'Hospitalisation Details'!$A$2:$P$2344,16,FALSE())</f>
        <v>56</v>
      </c>
    </row>
    <row r="498" spans="1:17" x14ac:dyDescent="0.35">
      <c r="A498" s="1" t="str">
        <f>'Customer Names'!A498</f>
        <v>Id497</v>
      </c>
      <c r="B498" s="1" t="str">
        <f>VLOOKUP($A498,'Customer Names'!$A$2:$E$2336,4,FALSE())</f>
        <v>Dawn M.</v>
      </c>
      <c r="C498" s="16">
        <f>VLOOKUP($A498,'Medical Examinations'!$A$2:$O$2336,2,FALSE())</f>
        <v>23.37</v>
      </c>
      <c r="D498" s="16">
        <f>VLOOKUP($A498,'Medical Examinations'!$A$2:$O$2336,3,FALSE())</f>
        <v>5.8</v>
      </c>
      <c r="E498" s="1" t="str">
        <f>VLOOKUP($A498,'Medical Examinations'!$A$2:$O$2336,9,FALSE())</f>
        <v>No</v>
      </c>
      <c r="F498" s="1" t="str">
        <f>VLOOKUP($A498,'Medical Examinations'!$A$2:$O$2336,10,FALSE())</f>
        <v>No</v>
      </c>
      <c r="G498" s="1" t="str">
        <f>VLOOKUP($A498,'Medical Examinations'!$A$2:$O$2336,11,FALSE())</f>
        <v>No</v>
      </c>
      <c r="H498" s="1">
        <f>VLOOKUP($A498,'Medical Examinations'!$A$2:$O$2336,13,FALSE())</f>
        <v>0</v>
      </c>
      <c r="I498" s="1" t="str">
        <f>VLOOKUP($A498,'Medical Examinations'!$A$2:$O$2336,12,FALSE())</f>
        <v>Yes</v>
      </c>
      <c r="J498" s="1" t="str">
        <f>VLOOKUP($A498,'Medical Examinations'!$A$2:$O$2336,14,FALSE())</f>
        <v>Normal Weight</v>
      </c>
      <c r="K498" s="1" t="str">
        <f>VLOOKUP($A498,'Medical Examinations'!$A$2:$O$2336,15,FALSE())</f>
        <v>Prediabetes</v>
      </c>
      <c r="L498" s="17">
        <f>VLOOKUP($A498,'Hospitalisation Details'!$A$2:$P$2344,15,FALSE())</f>
        <v>29503</v>
      </c>
      <c r="M498" s="18">
        <f>VLOOKUP($A498,'Hospitalisation Details'!$A$2:$P$2344,6,FALSE())</f>
        <v>19964.75</v>
      </c>
      <c r="N498" s="1" t="str">
        <f>VLOOKUP($A498,'Hospitalisation Details'!$A$2:$P$2344,12,FALSE())</f>
        <v>tier - 1</v>
      </c>
      <c r="O498" s="1" t="str">
        <f>VLOOKUP($A498,'Hospitalisation Details'!$A$2:$P$2344,13,FALSE())</f>
        <v>tier - 2</v>
      </c>
      <c r="P498" s="1" t="str">
        <f>VLOOKUP($A498,'Hospitalisation Details'!$A$2:$P$2344,14,FALSE())</f>
        <v>R1024</v>
      </c>
      <c r="Q498" s="1">
        <f>VLOOKUP($A498,'Hospitalisation Details'!$A$2:$P$2344,16,FALSE())</f>
        <v>42</v>
      </c>
    </row>
    <row r="499" spans="1:17" x14ac:dyDescent="0.35">
      <c r="A499" s="1" t="str">
        <f>'Customer Names'!A499</f>
        <v>Id498</v>
      </c>
      <c r="B499" s="1" t="str">
        <f>VLOOKUP($A499,'Customer Names'!$A$2:$E$2336,4,FALSE())</f>
        <v>Chris</v>
      </c>
      <c r="C499" s="16">
        <f>VLOOKUP($A499,'Medical Examinations'!$A$2:$O$2336,2,FALSE())</f>
        <v>29.7</v>
      </c>
      <c r="D499" s="16">
        <f>VLOOKUP($A499,'Medical Examinations'!$A$2:$O$2336,3,FALSE())</f>
        <v>6.21</v>
      </c>
      <c r="E499" s="1" t="str">
        <f>VLOOKUP($A499,'Medical Examinations'!$A$2:$O$2336,9,FALSE())</f>
        <v>Yes</v>
      </c>
      <c r="F499" s="1" t="str">
        <f>VLOOKUP($A499,'Medical Examinations'!$A$2:$O$2336,10,FALSE())</f>
        <v>No</v>
      </c>
      <c r="G499" s="1" t="str">
        <f>VLOOKUP($A499,'Medical Examinations'!$A$2:$O$2336,11,FALSE())</f>
        <v>Yes</v>
      </c>
      <c r="H499" s="1">
        <f>VLOOKUP($A499,'Medical Examinations'!$A$2:$O$2336,13,FALSE())</f>
        <v>1</v>
      </c>
      <c r="I499" s="1" t="str">
        <f>VLOOKUP($A499,'Medical Examinations'!$A$2:$O$2336,12,FALSE())</f>
        <v>Yes</v>
      </c>
      <c r="J499" s="1" t="str">
        <f>VLOOKUP($A499,'Medical Examinations'!$A$2:$O$2336,14,FALSE())</f>
        <v>Overweight</v>
      </c>
      <c r="K499" s="1" t="str">
        <f>VLOOKUP($A499,'Medical Examinations'!$A$2:$O$2336,15,FALSE())</f>
        <v>Prediabetes</v>
      </c>
      <c r="L499" s="17">
        <f>VLOOKUP($A499,'Hospitalisation Details'!$A$2:$P$2344,15,FALSE())</f>
        <v>35721</v>
      </c>
      <c r="M499" s="18">
        <f>VLOOKUP($A499,'Hospitalisation Details'!$A$2:$P$2344,6,FALSE())</f>
        <v>19933.46</v>
      </c>
      <c r="N499" s="1" t="str">
        <f>VLOOKUP($A499,'Hospitalisation Details'!$A$2:$P$2344,12,FALSE())</f>
        <v>tier - 1</v>
      </c>
      <c r="O499" s="1" t="str">
        <f>VLOOKUP($A499,'Hospitalisation Details'!$A$2:$P$2344,13,FALSE())</f>
        <v>tier - 3</v>
      </c>
      <c r="P499" s="1" t="str">
        <f>VLOOKUP($A499,'Hospitalisation Details'!$A$2:$P$2344,14,FALSE())</f>
        <v>R1011</v>
      </c>
      <c r="Q499" s="1">
        <f>VLOOKUP($A499,'Hospitalisation Details'!$A$2:$P$2344,16,FALSE())</f>
        <v>25</v>
      </c>
    </row>
    <row r="500" spans="1:17" x14ac:dyDescent="0.35">
      <c r="A500" s="1" t="str">
        <f>'Customer Names'!A500</f>
        <v>Id499</v>
      </c>
      <c r="B500" s="1" t="str">
        <f>VLOOKUP($A500,'Customer Names'!$A$2:$E$2336,4,FALSE())</f>
        <v>Karen</v>
      </c>
      <c r="C500" s="16">
        <f>VLOOKUP($A500,'Medical Examinations'!$A$2:$O$2336,2,FALSE())</f>
        <v>20.045000000000002</v>
      </c>
      <c r="D500" s="16">
        <f>VLOOKUP($A500,'Medical Examinations'!$A$2:$O$2336,3,FALSE())</f>
        <v>6.17</v>
      </c>
      <c r="E500" s="1" t="str">
        <f>VLOOKUP($A500,'Medical Examinations'!$A$2:$O$2336,9,FALSE())</f>
        <v>No</v>
      </c>
      <c r="F500" s="1" t="str">
        <f>VLOOKUP($A500,'Medical Examinations'!$A$2:$O$2336,10,FALSE())</f>
        <v>No</v>
      </c>
      <c r="G500" s="1" t="str">
        <f>VLOOKUP($A500,'Medical Examinations'!$A$2:$O$2336,11,FALSE())</f>
        <v>Yes</v>
      </c>
      <c r="H500" s="1">
        <f>VLOOKUP($A500,'Medical Examinations'!$A$2:$O$2336,13,FALSE())</f>
        <v>1</v>
      </c>
      <c r="I500" s="1" t="str">
        <f>VLOOKUP($A500,'Medical Examinations'!$A$2:$O$2336,12,FALSE())</f>
        <v>Yes</v>
      </c>
      <c r="J500" s="1" t="str">
        <f>VLOOKUP($A500,'Medical Examinations'!$A$2:$O$2336,14,FALSE())</f>
        <v>Normal Weight</v>
      </c>
      <c r="K500" s="1" t="str">
        <f>VLOOKUP($A500,'Medical Examinations'!$A$2:$O$2336,15,FALSE())</f>
        <v>Prediabetes</v>
      </c>
      <c r="L500" s="17">
        <f>VLOOKUP($A500,'Hospitalisation Details'!$A$2:$P$2344,15,FALSE())</f>
        <v>29158</v>
      </c>
      <c r="M500" s="18">
        <f>VLOOKUP($A500,'Hospitalisation Details'!$A$2:$P$2344,6,FALSE())</f>
        <v>19798.05</v>
      </c>
      <c r="N500" s="1" t="str">
        <f>VLOOKUP($A500,'Hospitalisation Details'!$A$2:$P$2344,12,FALSE())</f>
        <v>tier - 1</v>
      </c>
      <c r="O500" s="1" t="str">
        <f>VLOOKUP($A500,'Hospitalisation Details'!$A$2:$P$2344,13,FALSE())</f>
        <v>tier - 1</v>
      </c>
      <c r="P500" s="1" t="str">
        <f>VLOOKUP($A500,'Hospitalisation Details'!$A$2:$P$2344,14,FALSE())</f>
        <v>R1024</v>
      </c>
      <c r="Q500" s="1">
        <f>VLOOKUP($A500,'Hospitalisation Details'!$A$2:$P$2344,16,FALSE())</f>
        <v>43</v>
      </c>
    </row>
    <row r="501" spans="1:17" x14ac:dyDescent="0.35">
      <c r="A501" s="1" t="str">
        <f>'Customer Names'!A501</f>
        <v>Id500</v>
      </c>
      <c r="B501" s="1" t="str">
        <f>VLOOKUP($A501,'Customer Names'!$A$2:$E$2336,4,FALSE())</f>
        <v>Jessica</v>
      </c>
      <c r="C501" s="16">
        <f>VLOOKUP($A501,'Medical Examinations'!$A$2:$O$2336,2,FALSE())</f>
        <v>27.83</v>
      </c>
      <c r="D501" s="16">
        <f>VLOOKUP($A501,'Medical Examinations'!$A$2:$O$2336,3,FALSE())</f>
        <v>5.36</v>
      </c>
      <c r="E501" s="1" t="str">
        <f>VLOOKUP($A501,'Medical Examinations'!$A$2:$O$2336,9,FALSE())</f>
        <v>No</v>
      </c>
      <c r="F501" s="1" t="str">
        <f>VLOOKUP($A501,'Medical Examinations'!$A$2:$O$2336,10,FALSE())</f>
        <v>No</v>
      </c>
      <c r="G501" s="1" t="str">
        <f>VLOOKUP($A501,'Medical Examinations'!$A$2:$O$2336,11,FALSE())</f>
        <v>No</v>
      </c>
      <c r="H501" s="1">
        <f>VLOOKUP($A501,'Medical Examinations'!$A$2:$O$2336,13,FALSE())</f>
        <v>2</v>
      </c>
      <c r="I501" s="1" t="str">
        <f>VLOOKUP($A501,'Medical Examinations'!$A$2:$O$2336,12,FALSE())</f>
        <v>No</v>
      </c>
      <c r="J501" s="1" t="str">
        <f>VLOOKUP($A501,'Medical Examinations'!$A$2:$O$2336,14,FALSE())</f>
        <v>Overweight</v>
      </c>
      <c r="K501" s="1" t="str">
        <f>VLOOKUP($A501,'Medical Examinations'!$A$2:$O$2336,15,FALSE())</f>
        <v>Normal</v>
      </c>
      <c r="L501" s="17">
        <f>VLOOKUP($A501,'Hospitalisation Details'!$A$2:$P$2344,15,FALSE())</f>
        <v>26464</v>
      </c>
      <c r="M501" s="18">
        <f>VLOOKUP($A501,'Hospitalisation Details'!$A$2:$P$2344,6,FALSE())</f>
        <v>19749.38</v>
      </c>
      <c r="N501" s="1" t="str">
        <f>VLOOKUP($A501,'Hospitalisation Details'!$A$2:$P$2344,12,FALSE())</f>
        <v>tier - 1</v>
      </c>
      <c r="O501" s="1" t="str">
        <f>VLOOKUP($A501,'Hospitalisation Details'!$A$2:$P$2344,13,FALSE())</f>
        <v>tier - 3</v>
      </c>
      <c r="P501" s="1" t="str">
        <f>VLOOKUP($A501,'Hospitalisation Details'!$A$2:$P$2344,14,FALSE())</f>
        <v>R1013</v>
      </c>
      <c r="Q501" s="1">
        <f>VLOOKUP($A501,'Hospitalisation Details'!$A$2:$P$2344,16,FALSE())</f>
        <v>50</v>
      </c>
    </row>
    <row r="502" spans="1:17" x14ac:dyDescent="0.35">
      <c r="A502" s="1" t="str">
        <f>'Customer Names'!A502</f>
        <v>Id501</v>
      </c>
      <c r="B502" s="1" t="str">
        <f>VLOOKUP($A502,'Customer Names'!$A$2:$E$2336,4,FALSE())</f>
        <v>Mathieu</v>
      </c>
      <c r="C502" s="16">
        <f>VLOOKUP($A502,'Medical Examinations'!$A$2:$O$2336,2,FALSE())</f>
        <v>28.93</v>
      </c>
      <c r="D502" s="16">
        <f>VLOOKUP($A502,'Medical Examinations'!$A$2:$O$2336,3,FALSE())</f>
        <v>5.2</v>
      </c>
      <c r="E502" s="1" t="str">
        <f>VLOOKUP($A502,'Medical Examinations'!$A$2:$O$2336,9,FALSE())</f>
        <v>No</v>
      </c>
      <c r="F502" s="1" t="str">
        <f>VLOOKUP($A502,'Medical Examinations'!$A$2:$O$2336,10,FALSE())</f>
        <v>No</v>
      </c>
      <c r="G502" s="1" t="str">
        <f>VLOOKUP($A502,'Medical Examinations'!$A$2:$O$2336,11,FALSE())</f>
        <v>No</v>
      </c>
      <c r="H502" s="1">
        <f>VLOOKUP($A502,'Medical Examinations'!$A$2:$O$2336,13,FALSE())</f>
        <v>0</v>
      </c>
      <c r="I502" s="1" t="str">
        <f>VLOOKUP($A502,'Medical Examinations'!$A$2:$O$2336,12,FALSE())</f>
        <v>Yes</v>
      </c>
      <c r="J502" s="1" t="str">
        <f>VLOOKUP($A502,'Medical Examinations'!$A$2:$O$2336,14,FALSE())</f>
        <v>Overweight</v>
      </c>
      <c r="K502" s="1" t="str">
        <f>VLOOKUP($A502,'Medical Examinations'!$A$2:$O$2336,15,FALSE())</f>
        <v>Normal</v>
      </c>
      <c r="L502" s="17">
        <f>VLOOKUP($A502,'Hospitalisation Details'!$A$2:$P$2344,15,FALSE())</f>
        <v>33093</v>
      </c>
      <c r="M502" s="18">
        <f>VLOOKUP($A502,'Hospitalisation Details'!$A$2:$P$2344,6,FALSE())</f>
        <v>19719.689999999999</v>
      </c>
      <c r="N502" s="1" t="str">
        <f>VLOOKUP($A502,'Hospitalisation Details'!$A$2:$P$2344,12,FALSE())</f>
        <v>tier - 1</v>
      </c>
      <c r="O502" s="1" t="str">
        <f>VLOOKUP($A502,'Hospitalisation Details'!$A$2:$P$2344,13,FALSE())</f>
        <v>tier - 2</v>
      </c>
      <c r="P502" s="1" t="str">
        <f>VLOOKUP($A502,'Hospitalisation Details'!$A$2:$P$2344,14,FALSE())</f>
        <v>R1013</v>
      </c>
      <c r="Q502" s="1">
        <f>VLOOKUP($A502,'Hospitalisation Details'!$A$2:$P$2344,16,FALSE())</f>
        <v>32</v>
      </c>
    </row>
    <row r="503" spans="1:17" x14ac:dyDescent="0.35">
      <c r="A503" s="1" t="str">
        <f>'Customer Names'!A503</f>
        <v>Id502</v>
      </c>
      <c r="B503" s="1" t="str">
        <f>VLOOKUP($A503,'Customer Names'!$A$2:$E$2336,4,FALSE())</f>
        <v>Kam S.</v>
      </c>
      <c r="C503" s="16">
        <f>VLOOKUP($A503,'Medical Examinations'!$A$2:$O$2336,2,FALSE())</f>
        <v>33.82</v>
      </c>
      <c r="D503" s="16">
        <f>VLOOKUP($A503,'Medical Examinations'!$A$2:$O$2336,3,FALSE())</f>
        <v>5.42</v>
      </c>
      <c r="E503" s="1" t="str">
        <f>VLOOKUP($A503,'Medical Examinations'!$A$2:$O$2336,9,FALSE())</f>
        <v>No</v>
      </c>
      <c r="F503" s="1" t="str">
        <f>VLOOKUP($A503,'Medical Examinations'!$A$2:$O$2336,10,FALSE())</f>
        <v>No</v>
      </c>
      <c r="G503" s="1" t="str">
        <f>VLOOKUP($A503,'Medical Examinations'!$A$2:$O$2336,11,FALSE())</f>
        <v>No</v>
      </c>
      <c r="H503" s="1">
        <f>VLOOKUP($A503,'Medical Examinations'!$A$2:$O$2336,13,FALSE())</f>
        <v>0</v>
      </c>
      <c r="I503" s="1" t="str">
        <f>VLOOKUP($A503,'Medical Examinations'!$A$2:$O$2336,12,FALSE())</f>
        <v>No</v>
      </c>
      <c r="J503" s="1" t="str">
        <f>VLOOKUP($A503,'Medical Examinations'!$A$2:$O$2336,14,FALSE())</f>
        <v>Obesity</v>
      </c>
      <c r="K503" s="1" t="str">
        <f>VLOOKUP($A503,'Medical Examinations'!$A$2:$O$2336,15,FALSE())</f>
        <v>Normal</v>
      </c>
      <c r="L503" s="17">
        <f>VLOOKUP($A503,'Hospitalisation Details'!$A$2:$P$2344,15,FALSE())</f>
        <v>34573</v>
      </c>
      <c r="M503" s="18">
        <f>VLOOKUP($A503,'Hospitalisation Details'!$A$2:$P$2344,6,FALSE())</f>
        <v>19673.34</v>
      </c>
      <c r="N503" s="1" t="str">
        <f>VLOOKUP($A503,'Hospitalisation Details'!$A$2:$P$2344,12,FALSE())</f>
        <v>tier - 1</v>
      </c>
      <c r="O503" s="1" t="str">
        <f>VLOOKUP($A503,'Hospitalisation Details'!$A$2:$P$2344,13,FALSE())</f>
        <v>tier - 2</v>
      </c>
      <c r="P503" s="1" t="str">
        <f>VLOOKUP($A503,'Hospitalisation Details'!$A$2:$P$2344,14,FALSE())</f>
        <v>R1012</v>
      </c>
      <c r="Q503" s="1">
        <f>VLOOKUP($A503,'Hospitalisation Details'!$A$2:$P$2344,16,FALSE())</f>
        <v>28</v>
      </c>
    </row>
    <row r="504" spans="1:17" x14ac:dyDescent="0.35">
      <c r="A504" s="1" t="str">
        <f>'Customer Names'!A504</f>
        <v>Id503</v>
      </c>
      <c r="B504" s="1" t="str">
        <f>VLOOKUP($A504,'Customer Names'!$A$2:$E$2336,4,FALSE())</f>
        <v>Valerie A</v>
      </c>
      <c r="C504" s="16">
        <f>VLOOKUP($A504,'Medical Examinations'!$A$2:$O$2336,2,FALSE())</f>
        <v>20.234999999999999</v>
      </c>
      <c r="D504" s="16">
        <f>VLOOKUP($A504,'Medical Examinations'!$A$2:$O$2336,3,FALSE())</f>
        <v>6.84</v>
      </c>
      <c r="E504" s="1" t="str">
        <f>VLOOKUP($A504,'Medical Examinations'!$A$2:$O$2336,9,FALSE())</f>
        <v>No</v>
      </c>
      <c r="F504" s="1" t="str">
        <f>VLOOKUP($A504,'Medical Examinations'!$A$2:$O$2336,10,FALSE())</f>
        <v>No</v>
      </c>
      <c r="G504" s="1" t="str">
        <f>VLOOKUP($A504,'Medical Examinations'!$A$2:$O$2336,11,FALSE())</f>
        <v>No</v>
      </c>
      <c r="H504" s="1">
        <f>VLOOKUP($A504,'Medical Examinations'!$A$2:$O$2336,13,FALSE())</f>
        <v>0</v>
      </c>
      <c r="I504" s="1" t="str">
        <f>VLOOKUP($A504,'Medical Examinations'!$A$2:$O$2336,12,FALSE())</f>
        <v>Yes</v>
      </c>
      <c r="J504" s="1" t="str">
        <f>VLOOKUP($A504,'Medical Examinations'!$A$2:$O$2336,14,FALSE())</f>
        <v>Normal Weight</v>
      </c>
      <c r="K504" s="1" t="str">
        <f>VLOOKUP($A504,'Medical Examinations'!$A$2:$O$2336,15,FALSE())</f>
        <v>Diabetes</v>
      </c>
      <c r="L504" s="17">
        <f>VLOOKUP($A504,'Hospitalisation Details'!$A$2:$P$2344,15,FALSE())</f>
        <v>28757</v>
      </c>
      <c r="M504" s="18">
        <f>VLOOKUP($A504,'Hospitalisation Details'!$A$2:$P$2344,6,FALSE())</f>
        <v>19594.810000000001</v>
      </c>
      <c r="N504" s="1" t="str">
        <f>VLOOKUP($A504,'Hospitalisation Details'!$A$2:$P$2344,12,FALSE())</f>
        <v>tier - 1</v>
      </c>
      <c r="O504" s="1" t="str">
        <f>VLOOKUP($A504,'Hospitalisation Details'!$A$2:$P$2344,13,FALSE())</f>
        <v>tier - 1</v>
      </c>
      <c r="P504" s="1" t="str">
        <f>VLOOKUP($A504,'Hospitalisation Details'!$A$2:$P$2344,14,FALSE())</f>
        <v>R1024</v>
      </c>
      <c r="Q504" s="1">
        <f>VLOOKUP($A504,'Hospitalisation Details'!$A$2:$P$2344,16,FALSE())</f>
        <v>44</v>
      </c>
    </row>
    <row r="505" spans="1:17" x14ac:dyDescent="0.35">
      <c r="A505" s="1" t="str">
        <f>'Customer Names'!A505</f>
        <v>Id504</v>
      </c>
      <c r="B505" s="1" t="str">
        <f>VLOOKUP($A505,'Customer Names'!$A$2:$E$2336,4,FALSE())</f>
        <v>Freya R</v>
      </c>
      <c r="C505" s="16">
        <f>VLOOKUP($A505,'Medical Examinations'!$A$2:$O$2336,2,FALSE())</f>
        <v>49.2</v>
      </c>
      <c r="D505" s="16">
        <f>VLOOKUP($A505,'Medical Examinations'!$A$2:$O$2336,3,FALSE())</f>
        <v>10.9</v>
      </c>
      <c r="E505" s="1" t="str">
        <f>VLOOKUP($A505,'Medical Examinations'!$A$2:$O$2336,9,FALSE())</f>
        <v>Yes</v>
      </c>
      <c r="F505" s="1" t="str">
        <f>VLOOKUP($A505,'Medical Examinations'!$A$2:$O$2336,10,FALSE())</f>
        <v>No</v>
      </c>
      <c r="G505" s="1" t="str">
        <f>VLOOKUP($A505,'Medical Examinations'!$A$2:$O$2336,11,FALSE())</f>
        <v>Yes</v>
      </c>
      <c r="H505" s="1">
        <f>VLOOKUP($A505,'Medical Examinations'!$A$2:$O$2336,13,FALSE())</f>
        <v>1</v>
      </c>
      <c r="I505" s="1" t="str">
        <f>VLOOKUP($A505,'Medical Examinations'!$A$2:$O$2336,12,FALSE())</f>
        <v>No</v>
      </c>
      <c r="J505" s="1" t="str">
        <f>VLOOKUP($A505,'Medical Examinations'!$A$2:$O$2336,14,FALSE())</f>
        <v>Obesity</v>
      </c>
      <c r="K505" s="1" t="str">
        <f>VLOOKUP($A505,'Medical Examinations'!$A$2:$O$2336,15,FALSE())</f>
        <v>Diabetes</v>
      </c>
      <c r="L505" s="17">
        <f>VLOOKUP($A505,'Hospitalisation Details'!$A$2:$P$2344,15,FALSE())</f>
        <v>23206</v>
      </c>
      <c r="M505" s="18">
        <f>VLOOKUP($A505,'Hospitalisation Details'!$A$2:$P$2344,6,FALSE())</f>
        <v>19551.34</v>
      </c>
      <c r="N505" s="1" t="str">
        <f>VLOOKUP($A505,'Hospitalisation Details'!$A$2:$P$2344,12,FALSE())</f>
        <v>tier - 1</v>
      </c>
      <c r="O505" s="1" t="str">
        <f>VLOOKUP($A505,'Hospitalisation Details'!$A$2:$P$2344,13,FALSE())</f>
        <v>tier - 3</v>
      </c>
      <c r="P505" s="1" t="str">
        <f>VLOOKUP($A505,'Hospitalisation Details'!$A$2:$P$2344,14,FALSE())</f>
        <v>R1012</v>
      </c>
      <c r="Q505" s="1">
        <f>VLOOKUP($A505,'Hospitalisation Details'!$A$2:$P$2344,16,FALSE())</f>
        <v>59</v>
      </c>
    </row>
    <row r="506" spans="1:17" x14ac:dyDescent="0.35">
      <c r="A506" s="1" t="str">
        <f>'Customer Names'!A506</f>
        <v>Id505</v>
      </c>
      <c r="B506" s="1" t="str">
        <f>VLOOKUP($A506,'Customer Names'!$A$2:$E$2336,4,FALSE())</f>
        <v>Jennifer</v>
      </c>
      <c r="C506" s="16">
        <f>VLOOKUP($A506,'Medical Examinations'!$A$2:$O$2336,2,FALSE())</f>
        <v>26.4</v>
      </c>
      <c r="D506" s="16">
        <f>VLOOKUP($A506,'Medical Examinations'!$A$2:$O$2336,3,FALSE())</f>
        <v>4.87</v>
      </c>
      <c r="E506" s="1" t="str">
        <f>VLOOKUP($A506,'Medical Examinations'!$A$2:$O$2336,9,FALSE())</f>
        <v>Yes</v>
      </c>
      <c r="F506" s="1" t="str">
        <f>VLOOKUP($A506,'Medical Examinations'!$A$2:$O$2336,10,FALSE())</f>
        <v>No</v>
      </c>
      <c r="G506" s="1" t="str">
        <f>VLOOKUP($A506,'Medical Examinations'!$A$2:$O$2336,11,FALSE())</f>
        <v>No</v>
      </c>
      <c r="H506" s="1">
        <f>VLOOKUP($A506,'Medical Examinations'!$A$2:$O$2336,13,FALSE())</f>
        <v>0</v>
      </c>
      <c r="I506" s="1" t="str">
        <f>VLOOKUP($A506,'Medical Examinations'!$A$2:$O$2336,12,FALSE())</f>
        <v>Yes</v>
      </c>
      <c r="J506" s="1" t="str">
        <f>VLOOKUP($A506,'Medical Examinations'!$A$2:$O$2336,14,FALSE())</f>
        <v>Overweight</v>
      </c>
      <c r="K506" s="1" t="str">
        <f>VLOOKUP($A506,'Medical Examinations'!$A$2:$O$2336,15,FALSE())</f>
        <v>Normal</v>
      </c>
      <c r="L506" s="17">
        <f>VLOOKUP($A506,'Hospitalisation Details'!$A$2:$P$2344,15,FALSE())</f>
        <v>31307</v>
      </c>
      <c r="M506" s="18">
        <f>VLOOKUP($A506,'Hospitalisation Details'!$A$2:$P$2344,6,FALSE())</f>
        <v>19539.240000000002</v>
      </c>
      <c r="N506" s="1" t="str">
        <f>VLOOKUP($A506,'Hospitalisation Details'!$A$2:$P$2344,12,FALSE())</f>
        <v>tier - 1</v>
      </c>
      <c r="O506" s="1" t="str">
        <f>VLOOKUP($A506,'Hospitalisation Details'!$A$2:$P$2344,13,FALSE())</f>
        <v>tier - 1</v>
      </c>
      <c r="P506" s="1" t="str">
        <f>VLOOKUP($A506,'Hospitalisation Details'!$A$2:$P$2344,14,FALSE())</f>
        <v>R1013</v>
      </c>
      <c r="Q506" s="1">
        <f>VLOOKUP($A506,'Hospitalisation Details'!$A$2:$P$2344,16,FALSE())</f>
        <v>37</v>
      </c>
    </row>
    <row r="507" spans="1:17" x14ac:dyDescent="0.35">
      <c r="A507" s="1" t="str">
        <f>'Customer Names'!A507</f>
        <v>Id506</v>
      </c>
      <c r="B507" s="1" t="str">
        <f>VLOOKUP($A507,'Customer Names'!$A$2:$E$2336,4,FALSE())</f>
        <v>Kara</v>
      </c>
      <c r="C507" s="16">
        <f>VLOOKUP($A507,'Medical Examinations'!$A$2:$O$2336,2,FALSE())</f>
        <v>28.38</v>
      </c>
      <c r="D507" s="16">
        <f>VLOOKUP($A507,'Medical Examinations'!$A$2:$O$2336,3,FALSE())</f>
        <v>6.07</v>
      </c>
      <c r="E507" s="1" t="str">
        <f>VLOOKUP($A507,'Medical Examinations'!$A$2:$O$2336,9,FALSE())</f>
        <v>No</v>
      </c>
      <c r="F507" s="1" t="str">
        <f>VLOOKUP($A507,'Medical Examinations'!$A$2:$O$2336,10,FALSE())</f>
        <v>No</v>
      </c>
      <c r="G507" s="1" t="str">
        <f>VLOOKUP($A507,'Medical Examinations'!$A$2:$O$2336,11,FALSE())</f>
        <v>No</v>
      </c>
      <c r="H507" s="1">
        <f>VLOOKUP($A507,'Medical Examinations'!$A$2:$O$2336,13,FALSE())</f>
        <v>1</v>
      </c>
      <c r="I507" s="1" t="str">
        <f>VLOOKUP($A507,'Medical Examinations'!$A$2:$O$2336,12,FALSE())</f>
        <v>Yes</v>
      </c>
      <c r="J507" s="1" t="str">
        <f>VLOOKUP($A507,'Medical Examinations'!$A$2:$O$2336,14,FALSE())</f>
        <v>Overweight</v>
      </c>
      <c r="K507" s="1" t="str">
        <f>VLOOKUP($A507,'Medical Examinations'!$A$2:$O$2336,15,FALSE())</f>
        <v>Prediabetes</v>
      </c>
      <c r="L507" s="17">
        <f>VLOOKUP($A507,'Hospitalisation Details'!$A$2:$P$2344,15,FALSE())</f>
        <v>33835</v>
      </c>
      <c r="M507" s="18">
        <f>VLOOKUP($A507,'Hospitalisation Details'!$A$2:$P$2344,6,FALSE())</f>
        <v>19521.97</v>
      </c>
      <c r="N507" s="1" t="str">
        <f>VLOOKUP($A507,'Hospitalisation Details'!$A$2:$P$2344,12,FALSE())</f>
        <v>tier - 1</v>
      </c>
      <c r="O507" s="1" t="str">
        <f>VLOOKUP($A507,'Hospitalisation Details'!$A$2:$P$2344,13,FALSE())</f>
        <v>tier - 2</v>
      </c>
      <c r="P507" s="1" t="str">
        <f>VLOOKUP($A507,'Hospitalisation Details'!$A$2:$P$2344,14,FALSE())</f>
        <v>R1013</v>
      </c>
      <c r="Q507" s="1">
        <f>VLOOKUP($A507,'Hospitalisation Details'!$A$2:$P$2344,16,FALSE())</f>
        <v>30</v>
      </c>
    </row>
    <row r="508" spans="1:17" x14ac:dyDescent="0.35">
      <c r="A508" s="1" t="str">
        <f>'Customer Names'!A508</f>
        <v>Id507</v>
      </c>
      <c r="B508" s="1" t="str">
        <f>VLOOKUP($A508,'Customer Names'!$A$2:$E$2336,4,FALSE())</f>
        <v>Bradley A.</v>
      </c>
      <c r="C508" s="16">
        <f>VLOOKUP($A508,'Medical Examinations'!$A$2:$O$2336,2,FALSE())</f>
        <v>24.64</v>
      </c>
      <c r="D508" s="16">
        <f>VLOOKUP($A508,'Medical Examinations'!$A$2:$O$2336,3,FALSE())</f>
        <v>4.33</v>
      </c>
      <c r="E508" s="1" t="str">
        <f>VLOOKUP($A508,'Medical Examinations'!$A$2:$O$2336,9,FALSE())</f>
        <v>No</v>
      </c>
      <c r="F508" s="1" t="str">
        <f>VLOOKUP($A508,'Medical Examinations'!$A$2:$O$2336,10,FALSE())</f>
        <v>No</v>
      </c>
      <c r="G508" s="1" t="str">
        <f>VLOOKUP($A508,'Medical Examinations'!$A$2:$O$2336,11,FALSE())</f>
        <v>No</v>
      </c>
      <c r="H508" s="1">
        <f>VLOOKUP($A508,'Medical Examinations'!$A$2:$O$2336,13,FALSE())</f>
        <v>0</v>
      </c>
      <c r="I508" s="1" t="str">
        <f>VLOOKUP($A508,'Medical Examinations'!$A$2:$O$2336,12,FALSE())</f>
        <v>Yes</v>
      </c>
      <c r="J508" s="1" t="str">
        <f>VLOOKUP($A508,'Medical Examinations'!$A$2:$O$2336,14,FALSE())</f>
        <v>Normal Weight</v>
      </c>
      <c r="K508" s="1" t="str">
        <f>VLOOKUP($A508,'Medical Examinations'!$A$2:$O$2336,15,FALSE())</f>
        <v>Normal</v>
      </c>
      <c r="L508" s="17">
        <f>VLOOKUP($A508,'Hospitalisation Details'!$A$2:$P$2344,15,FALSE())</f>
        <v>29533</v>
      </c>
      <c r="M508" s="18">
        <f>VLOOKUP($A508,'Hospitalisation Details'!$A$2:$P$2344,6,FALSE())</f>
        <v>19515.54</v>
      </c>
      <c r="N508" s="1" t="str">
        <f>VLOOKUP($A508,'Hospitalisation Details'!$A$2:$P$2344,12,FALSE())</f>
        <v>tier - 1</v>
      </c>
      <c r="O508" s="1" t="str">
        <f>VLOOKUP($A508,'Hospitalisation Details'!$A$2:$P$2344,13,FALSE())</f>
        <v>tier - 1</v>
      </c>
      <c r="P508" s="1" t="str">
        <f>VLOOKUP($A508,'Hospitalisation Details'!$A$2:$P$2344,14,FALSE())</f>
        <v>R1013</v>
      </c>
      <c r="Q508" s="1">
        <f>VLOOKUP($A508,'Hospitalisation Details'!$A$2:$P$2344,16,FALSE())</f>
        <v>42</v>
      </c>
    </row>
    <row r="509" spans="1:17" x14ac:dyDescent="0.35">
      <c r="A509" s="1" t="str">
        <f>'Customer Names'!A509</f>
        <v>Id508</v>
      </c>
      <c r="B509" s="1" t="str">
        <f>VLOOKUP($A509,'Customer Names'!$A$2:$E$2336,4,FALSE())</f>
        <v>Brendan</v>
      </c>
      <c r="C509" s="16">
        <f>VLOOKUP($A509,'Medical Examinations'!$A$2:$O$2336,2,FALSE())</f>
        <v>39.71</v>
      </c>
      <c r="D509" s="16">
        <f>VLOOKUP($A509,'Medical Examinations'!$A$2:$O$2336,3,FALSE())</f>
        <v>5.83</v>
      </c>
      <c r="E509" s="1" t="str">
        <f>VLOOKUP($A509,'Medical Examinations'!$A$2:$O$2336,9,FALSE())</f>
        <v>No</v>
      </c>
      <c r="F509" s="1" t="str">
        <f>VLOOKUP($A509,'Medical Examinations'!$A$2:$O$2336,10,FALSE())</f>
        <v>No</v>
      </c>
      <c r="G509" s="1" t="str">
        <f>VLOOKUP($A509,'Medical Examinations'!$A$2:$O$2336,11,FALSE())</f>
        <v>No</v>
      </c>
      <c r="H509" s="1">
        <f>VLOOKUP($A509,'Medical Examinations'!$A$2:$O$2336,13,FALSE())</f>
        <v>1</v>
      </c>
      <c r="I509" s="1" t="str">
        <f>VLOOKUP($A509,'Medical Examinations'!$A$2:$O$2336,12,FALSE())</f>
        <v>No</v>
      </c>
      <c r="J509" s="1" t="str">
        <f>VLOOKUP($A509,'Medical Examinations'!$A$2:$O$2336,14,FALSE())</f>
        <v>Obesity</v>
      </c>
      <c r="K509" s="1" t="str">
        <f>VLOOKUP($A509,'Medical Examinations'!$A$2:$O$2336,15,FALSE())</f>
        <v>Prediabetes</v>
      </c>
      <c r="L509" s="17">
        <f>VLOOKUP($A509,'Hospitalisation Details'!$A$2:$P$2344,15,FALSE())</f>
        <v>32111</v>
      </c>
      <c r="M509" s="18">
        <f>VLOOKUP($A509,'Hospitalisation Details'!$A$2:$P$2344,6,FALSE())</f>
        <v>19496.72</v>
      </c>
      <c r="N509" s="1" t="str">
        <f>VLOOKUP($A509,'Hospitalisation Details'!$A$2:$P$2344,12,FALSE())</f>
        <v>tier - 1</v>
      </c>
      <c r="O509" s="1" t="str">
        <f>VLOOKUP($A509,'Hospitalisation Details'!$A$2:$P$2344,13,FALSE())</f>
        <v>tier - 3</v>
      </c>
      <c r="P509" s="1" t="str">
        <f>VLOOKUP($A509,'Hospitalisation Details'!$A$2:$P$2344,14,FALSE())</f>
        <v>R1019</v>
      </c>
      <c r="Q509" s="1">
        <f>VLOOKUP($A509,'Hospitalisation Details'!$A$2:$P$2344,16,FALSE())</f>
        <v>35</v>
      </c>
    </row>
    <row r="510" spans="1:17" x14ac:dyDescent="0.35">
      <c r="A510" s="1" t="str">
        <f>'Customer Names'!A510</f>
        <v>Id509</v>
      </c>
      <c r="B510" s="1" t="str">
        <f>VLOOKUP($A510,'Customer Names'!$A$2:$E$2336,4,FALSE())</f>
        <v>Amber R</v>
      </c>
      <c r="C510" s="16">
        <f>VLOOKUP($A510,'Medical Examinations'!$A$2:$O$2336,2,FALSE())</f>
        <v>22.22</v>
      </c>
      <c r="D510" s="16">
        <f>VLOOKUP($A510,'Medical Examinations'!$A$2:$O$2336,3,FALSE())</f>
        <v>5.5</v>
      </c>
      <c r="E510" s="1" t="str">
        <f>VLOOKUP($A510,'Medical Examinations'!$A$2:$O$2336,9,FALSE())</f>
        <v>No</v>
      </c>
      <c r="F510" s="1" t="str">
        <f>VLOOKUP($A510,'Medical Examinations'!$A$2:$O$2336,10,FALSE())</f>
        <v>No</v>
      </c>
      <c r="G510" s="1" t="str">
        <f>VLOOKUP($A510,'Medical Examinations'!$A$2:$O$2336,11,FALSE())</f>
        <v>No</v>
      </c>
      <c r="H510" s="1">
        <f>VLOOKUP($A510,'Medical Examinations'!$A$2:$O$2336,13,FALSE())</f>
        <v>0</v>
      </c>
      <c r="I510" s="1" t="str">
        <f>VLOOKUP($A510,'Medical Examinations'!$A$2:$O$2336,12,FALSE())</f>
        <v>Yes</v>
      </c>
      <c r="J510" s="1" t="str">
        <f>VLOOKUP($A510,'Medical Examinations'!$A$2:$O$2336,14,FALSE())</f>
        <v>Normal Weight</v>
      </c>
      <c r="K510" s="1" t="str">
        <f>VLOOKUP($A510,'Medical Examinations'!$A$2:$O$2336,15,FALSE())</f>
        <v>Normal</v>
      </c>
      <c r="L510" s="17">
        <f>VLOOKUP($A510,'Hospitalisation Details'!$A$2:$P$2344,15,FALSE())</f>
        <v>30300</v>
      </c>
      <c r="M510" s="18">
        <f>VLOOKUP($A510,'Hospitalisation Details'!$A$2:$P$2344,6,FALSE())</f>
        <v>19444.27</v>
      </c>
      <c r="N510" s="1" t="str">
        <f>VLOOKUP($A510,'Hospitalisation Details'!$A$2:$P$2344,12,FALSE())</f>
        <v>tier - 1</v>
      </c>
      <c r="O510" s="1" t="str">
        <f>VLOOKUP($A510,'Hospitalisation Details'!$A$2:$P$2344,13,FALSE())</f>
        <v>tier - 1</v>
      </c>
      <c r="P510" s="1" t="str">
        <f>VLOOKUP($A510,'Hospitalisation Details'!$A$2:$P$2344,14,FALSE())</f>
        <v>R1013</v>
      </c>
      <c r="Q510" s="1">
        <f>VLOOKUP($A510,'Hospitalisation Details'!$A$2:$P$2344,16,FALSE())</f>
        <v>40</v>
      </c>
    </row>
    <row r="511" spans="1:17" x14ac:dyDescent="0.35">
      <c r="A511" s="1" t="str">
        <f>'Customer Names'!A511</f>
        <v>Id510</v>
      </c>
      <c r="B511" s="1" t="str">
        <f>VLOOKUP($A511,'Customer Names'!$A$2:$E$2336,4,FALSE())</f>
        <v>Sean K</v>
      </c>
      <c r="C511" s="16">
        <f>VLOOKUP($A511,'Medical Examinations'!$A$2:$O$2336,2,FALSE())</f>
        <v>33.344999999999999</v>
      </c>
      <c r="D511" s="16">
        <f>VLOOKUP($A511,'Medical Examinations'!$A$2:$O$2336,3,FALSE())</f>
        <v>4.79</v>
      </c>
      <c r="E511" s="1" t="str">
        <f>VLOOKUP($A511,'Medical Examinations'!$A$2:$O$2336,9,FALSE())</f>
        <v>No</v>
      </c>
      <c r="F511" s="1" t="str">
        <f>VLOOKUP($A511,'Medical Examinations'!$A$2:$O$2336,10,FALSE())</f>
        <v>No</v>
      </c>
      <c r="G511" s="1" t="str">
        <f>VLOOKUP($A511,'Medical Examinations'!$A$2:$O$2336,11,FALSE())</f>
        <v>Yes</v>
      </c>
      <c r="H511" s="1">
        <f>VLOOKUP($A511,'Medical Examinations'!$A$2:$O$2336,13,FALSE())</f>
        <v>1</v>
      </c>
      <c r="I511" s="1" t="str">
        <f>VLOOKUP($A511,'Medical Examinations'!$A$2:$O$2336,12,FALSE())</f>
        <v>No</v>
      </c>
      <c r="J511" s="1" t="str">
        <f>VLOOKUP($A511,'Medical Examinations'!$A$2:$O$2336,14,FALSE())</f>
        <v>Obesity</v>
      </c>
      <c r="K511" s="1" t="str">
        <f>VLOOKUP($A511,'Medical Examinations'!$A$2:$O$2336,15,FALSE())</f>
        <v>Normal</v>
      </c>
      <c r="L511" s="17">
        <f>VLOOKUP($A511,'Hospitalisation Details'!$A$2:$P$2344,15,FALSE())</f>
        <v>34218</v>
      </c>
      <c r="M511" s="18">
        <f>VLOOKUP($A511,'Hospitalisation Details'!$A$2:$P$2344,6,FALSE())</f>
        <v>19442.349999999999</v>
      </c>
      <c r="N511" s="1" t="str">
        <f>VLOOKUP($A511,'Hospitalisation Details'!$A$2:$P$2344,12,FALSE())</f>
        <v>tier - 1</v>
      </c>
      <c r="O511" s="1" t="str">
        <f>VLOOKUP($A511,'Hospitalisation Details'!$A$2:$P$2344,13,FALSE())</f>
        <v>tier - 3</v>
      </c>
      <c r="P511" s="1" t="str">
        <f>VLOOKUP($A511,'Hospitalisation Details'!$A$2:$P$2344,14,FALSE())</f>
        <v>R1012</v>
      </c>
      <c r="Q511" s="1">
        <f>VLOOKUP($A511,'Hospitalisation Details'!$A$2:$P$2344,16,FALSE())</f>
        <v>29</v>
      </c>
    </row>
    <row r="512" spans="1:17" x14ac:dyDescent="0.35">
      <c r="A512" s="1" t="str">
        <f>'Customer Names'!A512</f>
        <v>Id511</v>
      </c>
      <c r="B512" s="1" t="str">
        <f>VLOOKUP($A512,'Customer Names'!$A$2:$E$2336,4,FALSE())</f>
        <v>Rick</v>
      </c>
      <c r="C512" s="16">
        <f>VLOOKUP($A512,'Medical Examinations'!$A$2:$O$2336,2,FALSE())</f>
        <v>24.42</v>
      </c>
      <c r="D512" s="16">
        <f>VLOOKUP($A512,'Medical Examinations'!$A$2:$O$2336,3,FALSE())</f>
        <v>5.81</v>
      </c>
      <c r="E512" s="1" t="str">
        <f>VLOOKUP($A512,'Medical Examinations'!$A$2:$O$2336,9,FALSE())</f>
        <v>No</v>
      </c>
      <c r="F512" s="1" t="str">
        <f>VLOOKUP($A512,'Medical Examinations'!$A$2:$O$2336,10,FALSE())</f>
        <v>No</v>
      </c>
      <c r="G512" s="1" t="str">
        <f>VLOOKUP($A512,'Medical Examinations'!$A$2:$O$2336,11,FALSE())</f>
        <v>No</v>
      </c>
      <c r="H512" s="1">
        <f>VLOOKUP($A512,'Medical Examinations'!$A$2:$O$2336,13,FALSE())</f>
        <v>1</v>
      </c>
      <c r="I512" s="1" t="str">
        <f>VLOOKUP($A512,'Medical Examinations'!$A$2:$O$2336,12,FALSE())</f>
        <v>Yes</v>
      </c>
      <c r="J512" s="1" t="str">
        <f>VLOOKUP($A512,'Medical Examinations'!$A$2:$O$2336,14,FALSE())</f>
        <v>Normal Weight</v>
      </c>
      <c r="K512" s="1" t="str">
        <f>VLOOKUP($A512,'Medical Examinations'!$A$2:$O$2336,15,FALSE())</f>
        <v>Prediabetes</v>
      </c>
      <c r="L512" s="17">
        <f>VLOOKUP($A512,'Hospitalisation Details'!$A$2:$P$2344,15,FALSE())</f>
        <v>31958</v>
      </c>
      <c r="M512" s="18">
        <f>VLOOKUP($A512,'Hospitalisation Details'!$A$2:$P$2344,6,FALSE())</f>
        <v>19362</v>
      </c>
      <c r="N512" s="1" t="str">
        <f>VLOOKUP($A512,'Hospitalisation Details'!$A$2:$P$2344,12,FALSE())</f>
        <v>tier - 1</v>
      </c>
      <c r="O512" s="1" t="str">
        <f>VLOOKUP($A512,'Hospitalisation Details'!$A$2:$P$2344,13,FALSE())</f>
        <v>tier - 3</v>
      </c>
      <c r="P512" s="1" t="str">
        <f>VLOOKUP($A512,'Hospitalisation Details'!$A$2:$P$2344,14,FALSE())</f>
        <v>R1013</v>
      </c>
      <c r="Q512" s="1">
        <f>VLOOKUP($A512,'Hospitalisation Details'!$A$2:$P$2344,16,FALSE())</f>
        <v>35</v>
      </c>
    </row>
    <row r="513" spans="1:17" x14ac:dyDescent="0.35">
      <c r="A513" s="1" t="str">
        <f>'Customer Names'!A513</f>
        <v>Id512</v>
      </c>
      <c r="B513" s="1" t="str">
        <f>VLOOKUP($A513,'Customer Names'!$A$2:$E$2336,4,FALSE())</f>
        <v>Matthew</v>
      </c>
      <c r="C513" s="16">
        <f>VLOOKUP($A513,'Medical Examinations'!$A$2:$O$2336,2,FALSE())</f>
        <v>29.81</v>
      </c>
      <c r="D513" s="16">
        <f>VLOOKUP($A513,'Medical Examinations'!$A$2:$O$2336,3,FALSE())</f>
        <v>5.58</v>
      </c>
      <c r="E513" s="1" t="str">
        <f>VLOOKUP($A513,'Medical Examinations'!$A$2:$O$2336,9,FALSE())</f>
        <v>No</v>
      </c>
      <c r="F513" s="1" t="str">
        <f>VLOOKUP($A513,'Medical Examinations'!$A$2:$O$2336,10,FALSE())</f>
        <v>No</v>
      </c>
      <c r="G513" s="1" t="str">
        <f>VLOOKUP($A513,'Medical Examinations'!$A$2:$O$2336,11,FALSE())</f>
        <v>No</v>
      </c>
      <c r="H513" s="1">
        <f>VLOOKUP($A513,'Medical Examinations'!$A$2:$O$2336,13,FALSE())</f>
        <v>0</v>
      </c>
      <c r="I513" s="1" t="str">
        <f>VLOOKUP($A513,'Medical Examinations'!$A$2:$O$2336,12,FALSE())</f>
        <v>Yes</v>
      </c>
      <c r="J513" s="1" t="str">
        <f>VLOOKUP($A513,'Medical Examinations'!$A$2:$O$2336,14,FALSE())</f>
        <v>Overweight</v>
      </c>
      <c r="K513" s="1" t="str">
        <f>VLOOKUP($A513,'Medical Examinations'!$A$2:$O$2336,15,FALSE())</f>
        <v>Normal</v>
      </c>
      <c r="L513" s="17">
        <f>VLOOKUP($A513,'Hospitalisation Details'!$A$2:$P$2344,15,FALSE())</f>
        <v>33474</v>
      </c>
      <c r="M513" s="18">
        <f>VLOOKUP($A513,'Hospitalisation Details'!$A$2:$P$2344,6,FALSE())</f>
        <v>19350.37</v>
      </c>
      <c r="N513" s="1" t="str">
        <f>VLOOKUP($A513,'Hospitalisation Details'!$A$2:$P$2344,12,FALSE())</f>
        <v>tier - 1</v>
      </c>
      <c r="O513" s="1" t="str">
        <f>VLOOKUP($A513,'Hospitalisation Details'!$A$2:$P$2344,13,FALSE())</f>
        <v>tier - 3</v>
      </c>
      <c r="P513" s="1" t="str">
        <f>VLOOKUP($A513,'Hospitalisation Details'!$A$2:$P$2344,14,FALSE())</f>
        <v>R1013</v>
      </c>
      <c r="Q513" s="1">
        <f>VLOOKUP($A513,'Hospitalisation Details'!$A$2:$P$2344,16,FALSE())</f>
        <v>31</v>
      </c>
    </row>
    <row r="514" spans="1:17" x14ac:dyDescent="0.35">
      <c r="A514" s="1" t="str">
        <f>'Customer Names'!A514</f>
        <v>Id513</v>
      </c>
      <c r="B514" s="1" t="str">
        <f>VLOOKUP($A514,'Customer Names'!$A$2:$E$2336,4,FALSE())</f>
        <v>Brady</v>
      </c>
      <c r="C514" s="16">
        <f>VLOOKUP($A514,'Medical Examinations'!$A$2:$O$2336,2,FALSE())</f>
        <v>51.18</v>
      </c>
      <c r="D514" s="16">
        <f>VLOOKUP($A514,'Medical Examinations'!$A$2:$O$2336,3,FALSE())</f>
        <v>4.4000000000000004</v>
      </c>
      <c r="E514" s="1" t="str">
        <f>VLOOKUP($A514,'Medical Examinations'!$A$2:$O$2336,9,FALSE())</f>
        <v>Yes</v>
      </c>
      <c r="F514" s="1" t="str">
        <f>VLOOKUP($A514,'Medical Examinations'!$A$2:$O$2336,10,FALSE())</f>
        <v>No</v>
      </c>
      <c r="G514" s="1" t="str">
        <f>VLOOKUP($A514,'Medical Examinations'!$A$2:$O$2336,11,FALSE())</f>
        <v>No</v>
      </c>
      <c r="H514" s="1">
        <f>VLOOKUP($A514,'Medical Examinations'!$A$2:$O$2336,13,FALSE())</f>
        <v>2</v>
      </c>
      <c r="I514" s="1" t="str">
        <f>VLOOKUP($A514,'Medical Examinations'!$A$2:$O$2336,12,FALSE())</f>
        <v>No</v>
      </c>
      <c r="J514" s="1" t="str">
        <f>VLOOKUP($A514,'Medical Examinations'!$A$2:$O$2336,14,FALSE())</f>
        <v>Obesity</v>
      </c>
      <c r="K514" s="1" t="str">
        <f>VLOOKUP($A514,'Medical Examinations'!$A$2:$O$2336,15,FALSE())</f>
        <v>Normal</v>
      </c>
      <c r="L514" s="17">
        <f>VLOOKUP($A514,'Hospitalisation Details'!$A$2:$P$2344,15,FALSE())</f>
        <v>24426</v>
      </c>
      <c r="M514" s="18">
        <f>VLOOKUP($A514,'Hospitalisation Details'!$A$2:$P$2344,6,FALSE())</f>
        <v>19321.060000000001</v>
      </c>
      <c r="N514" s="1" t="str">
        <f>VLOOKUP($A514,'Hospitalisation Details'!$A$2:$P$2344,12,FALSE())</f>
        <v>tier - 1</v>
      </c>
      <c r="O514" s="1" t="str">
        <f>VLOOKUP($A514,'Hospitalisation Details'!$A$2:$P$2344,13,FALSE())</f>
        <v>tier - 1</v>
      </c>
      <c r="P514" s="1" t="str">
        <f>VLOOKUP($A514,'Hospitalisation Details'!$A$2:$P$2344,14,FALSE())</f>
        <v>R1012</v>
      </c>
      <c r="Q514" s="1">
        <f>VLOOKUP($A514,'Hospitalisation Details'!$A$2:$P$2344,16,FALSE())</f>
        <v>56</v>
      </c>
    </row>
    <row r="515" spans="1:17" x14ac:dyDescent="0.35">
      <c r="A515" s="1" t="str">
        <f>'Customer Names'!A515</f>
        <v>Id514</v>
      </c>
      <c r="B515" s="1" t="str">
        <f>VLOOKUP($A515,'Customer Names'!$A$2:$E$2336,4,FALSE())</f>
        <v>Kameko</v>
      </c>
      <c r="C515" s="16">
        <f>VLOOKUP($A515,'Medical Examinations'!$A$2:$O$2336,2,FALSE())</f>
        <v>51.37</v>
      </c>
      <c r="D515" s="16">
        <f>VLOOKUP($A515,'Medical Examinations'!$A$2:$O$2336,3,FALSE())</f>
        <v>8.18</v>
      </c>
      <c r="E515" s="1" t="str">
        <f>VLOOKUP($A515,'Medical Examinations'!$A$2:$O$2336,9,FALSE())</f>
        <v>Yes</v>
      </c>
      <c r="F515" s="1" t="str">
        <f>VLOOKUP($A515,'Medical Examinations'!$A$2:$O$2336,10,FALSE())</f>
        <v>No</v>
      </c>
      <c r="G515" s="1" t="str">
        <f>VLOOKUP($A515,'Medical Examinations'!$A$2:$O$2336,11,FALSE())</f>
        <v>No</v>
      </c>
      <c r="H515" s="1">
        <f>VLOOKUP($A515,'Medical Examinations'!$A$2:$O$2336,13,FALSE())</f>
        <v>0</v>
      </c>
      <c r="I515" s="1" t="str">
        <f>VLOOKUP($A515,'Medical Examinations'!$A$2:$O$2336,12,FALSE())</f>
        <v>No</v>
      </c>
      <c r="J515" s="1" t="str">
        <f>VLOOKUP($A515,'Medical Examinations'!$A$2:$O$2336,14,FALSE())</f>
        <v>Obesity</v>
      </c>
      <c r="K515" s="1" t="str">
        <f>VLOOKUP($A515,'Medical Examinations'!$A$2:$O$2336,15,FALSE())</f>
        <v>Diabetes</v>
      </c>
      <c r="L515" s="17">
        <f>VLOOKUP($A515,'Hospitalisation Details'!$A$2:$P$2344,15,FALSE())</f>
        <v>24682</v>
      </c>
      <c r="M515" s="18">
        <f>VLOOKUP($A515,'Hospitalisation Details'!$A$2:$P$2344,6,FALSE())</f>
        <v>19259.96</v>
      </c>
      <c r="N515" s="1" t="str">
        <f>VLOOKUP($A515,'Hospitalisation Details'!$A$2:$P$2344,12,FALSE())</f>
        <v>tier - 1</v>
      </c>
      <c r="O515" s="1" t="str">
        <f>VLOOKUP($A515,'Hospitalisation Details'!$A$2:$P$2344,13,FALSE())</f>
        <v>tier - 1</v>
      </c>
      <c r="P515" s="1" t="str">
        <f>VLOOKUP($A515,'Hospitalisation Details'!$A$2:$P$2344,14,FALSE())</f>
        <v>R1012</v>
      </c>
      <c r="Q515" s="1">
        <f>VLOOKUP($A515,'Hospitalisation Details'!$A$2:$P$2344,16,FALSE())</f>
        <v>55</v>
      </c>
    </row>
    <row r="516" spans="1:17" x14ac:dyDescent="0.35">
      <c r="A516" s="1" t="str">
        <f>'Customer Names'!A516</f>
        <v>Id515</v>
      </c>
      <c r="B516" s="1" t="str">
        <f>VLOOKUP($A516,'Customer Names'!$A$2:$E$2336,4,FALSE())</f>
        <v>Jeremy A</v>
      </c>
      <c r="C516" s="16">
        <f>VLOOKUP($A516,'Medical Examinations'!$A$2:$O$2336,2,FALSE())</f>
        <v>36.19</v>
      </c>
      <c r="D516" s="16">
        <f>VLOOKUP($A516,'Medical Examinations'!$A$2:$O$2336,3,FALSE())</f>
        <v>5.52</v>
      </c>
      <c r="E516" s="1" t="str">
        <f>VLOOKUP($A516,'Medical Examinations'!$A$2:$O$2336,9,FALSE())</f>
        <v>Yes</v>
      </c>
      <c r="F516" s="1" t="str">
        <f>VLOOKUP($A516,'Medical Examinations'!$A$2:$O$2336,10,FALSE())</f>
        <v>No</v>
      </c>
      <c r="G516" s="1" t="str">
        <f>VLOOKUP($A516,'Medical Examinations'!$A$2:$O$2336,11,FALSE())</f>
        <v>No</v>
      </c>
      <c r="H516" s="1">
        <f>VLOOKUP($A516,'Medical Examinations'!$A$2:$O$2336,13,FALSE())</f>
        <v>0</v>
      </c>
      <c r="I516" s="1" t="str">
        <f>VLOOKUP($A516,'Medical Examinations'!$A$2:$O$2336,12,FALSE())</f>
        <v>No</v>
      </c>
      <c r="J516" s="1" t="str">
        <f>VLOOKUP($A516,'Medical Examinations'!$A$2:$O$2336,14,FALSE())</f>
        <v>Obesity</v>
      </c>
      <c r="K516" s="1" t="str">
        <f>VLOOKUP($A516,'Medical Examinations'!$A$2:$O$2336,15,FALSE())</f>
        <v>Normal</v>
      </c>
      <c r="L516" s="17">
        <f>VLOOKUP($A516,'Hospitalisation Details'!$A$2:$P$2344,15,FALSE())</f>
        <v>31409</v>
      </c>
      <c r="M516" s="18">
        <f>VLOOKUP($A516,'Hospitalisation Details'!$A$2:$P$2344,6,FALSE())</f>
        <v>19214.71</v>
      </c>
      <c r="N516" s="1" t="str">
        <f>VLOOKUP($A516,'Hospitalisation Details'!$A$2:$P$2344,12,FALSE())</f>
        <v>tier - 1</v>
      </c>
      <c r="O516" s="1" t="str">
        <f>VLOOKUP($A516,'Hospitalisation Details'!$A$2:$P$2344,13,FALSE())</f>
        <v>tier - 3</v>
      </c>
      <c r="P516" s="1" t="str">
        <f>VLOOKUP($A516,'Hospitalisation Details'!$A$2:$P$2344,14,FALSE())</f>
        <v>R1013</v>
      </c>
      <c r="Q516" s="1">
        <f>VLOOKUP($A516,'Hospitalisation Details'!$A$2:$P$2344,16,FALSE())</f>
        <v>37</v>
      </c>
    </row>
    <row r="517" spans="1:17" x14ac:dyDescent="0.35">
      <c r="A517" s="1" t="str">
        <f>'Customer Names'!A517</f>
        <v>Id516</v>
      </c>
      <c r="B517" s="1" t="str">
        <f>VLOOKUP($A517,'Customer Names'!$A$2:$E$2336,4,FALSE())</f>
        <v>Daniel</v>
      </c>
      <c r="C517" s="16">
        <f>VLOOKUP($A517,'Medical Examinations'!$A$2:$O$2336,2,FALSE())</f>
        <v>25.9</v>
      </c>
      <c r="D517" s="16">
        <f>VLOOKUP($A517,'Medical Examinations'!$A$2:$O$2336,3,FALSE())</f>
        <v>4.84</v>
      </c>
      <c r="E517" s="1" t="str">
        <f>VLOOKUP($A517,'Medical Examinations'!$A$2:$O$2336,9,FALSE())</f>
        <v>No</v>
      </c>
      <c r="F517" s="1" t="str">
        <f>VLOOKUP($A517,'Medical Examinations'!$A$2:$O$2336,10,FALSE())</f>
        <v>No</v>
      </c>
      <c r="G517" s="1" t="str">
        <f>VLOOKUP($A517,'Medical Examinations'!$A$2:$O$2336,11,FALSE())</f>
        <v>No</v>
      </c>
      <c r="H517" s="1">
        <f>VLOOKUP($A517,'Medical Examinations'!$A$2:$O$2336,13,FALSE())</f>
        <v>0</v>
      </c>
      <c r="I517" s="1" t="str">
        <f>VLOOKUP($A517,'Medical Examinations'!$A$2:$O$2336,12,FALSE())</f>
        <v>Yes</v>
      </c>
      <c r="J517" s="1" t="str">
        <f>VLOOKUP($A517,'Medical Examinations'!$A$2:$O$2336,14,FALSE())</f>
        <v>Overweight</v>
      </c>
      <c r="K517" s="1" t="str">
        <f>VLOOKUP($A517,'Medical Examinations'!$A$2:$O$2336,15,FALSE())</f>
        <v>Normal</v>
      </c>
      <c r="L517" s="17">
        <f>VLOOKUP($A517,'Hospitalisation Details'!$A$2:$P$2344,15,FALSE())</f>
        <v>33497</v>
      </c>
      <c r="M517" s="18">
        <f>VLOOKUP($A517,'Hospitalisation Details'!$A$2:$P$2344,6,FALSE())</f>
        <v>19199.939999999999</v>
      </c>
      <c r="N517" s="1" t="str">
        <f>VLOOKUP($A517,'Hospitalisation Details'!$A$2:$P$2344,12,FALSE())</f>
        <v>tier - 1</v>
      </c>
      <c r="O517" s="1" t="str">
        <f>VLOOKUP($A517,'Hospitalisation Details'!$A$2:$P$2344,13,FALSE())</f>
        <v>tier - 3</v>
      </c>
      <c r="P517" s="1" t="str">
        <f>VLOOKUP($A517,'Hospitalisation Details'!$A$2:$P$2344,14,FALSE())</f>
        <v>R1011</v>
      </c>
      <c r="Q517" s="1">
        <f>VLOOKUP($A517,'Hospitalisation Details'!$A$2:$P$2344,16,FALSE())</f>
        <v>31</v>
      </c>
    </row>
    <row r="518" spans="1:17" x14ac:dyDescent="0.35">
      <c r="A518" s="1" t="str">
        <f>'Customer Names'!A518</f>
        <v>Id517</v>
      </c>
      <c r="B518" s="1" t="str">
        <f>VLOOKUP($A518,'Customer Names'!$A$2:$E$2336,4,FALSE())</f>
        <v>Amanda</v>
      </c>
      <c r="C518" s="16">
        <f>VLOOKUP($A518,'Medical Examinations'!$A$2:$O$2336,2,FALSE())</f>
        <v>35.72</v>
      </c>
      <c r="D518" s="16">
        <f>VLOOKUP($A518,'Medical Examinations'!$A$2:$O$2336,3,FALSE())</f>
        <v>4.08</v>
      </c>
      <c r="E518" s="1" t="str">
        <f>VLOOKUP($A518,'Medical Examinations'!$A$2:$O$2336,9,FALSE())</f>
        <v>No</v>
      </c>
      <c r="F518" s="1" t="str">
        <f>VLOOKUP($A518,'Medical Examinations'!$A$2:$O$2336,10,FALSE())</f>
        <v>No</v>
      </c>
      <c r="G518" s="1" t="str">
        <f>VLOOKUP($A518,'Medical Examinations'!$A$2:$O$2336,11,FALSE())</f>
        <v>Yes</v>
      </c>
      <c r="H518" s="1">
        <f>VLOOKUP($A518,'Medical Examinations'!$A$2:$O$2336,13,FALSE())</f>
        <v>1</v>
      </c>
      <c r="I518" s="1" t="str">
        <f>VLOOKUP($A518,'Medical Examinations'!$A$2:$O$2336,12,FALSE())</f>
        <v>No</v>
      </c>
      <c r="J518" s="1" t="str">
        <f>VLOOKUP($A518,'Medical Examinations'!$A$2:$O$2336,14,FALSE())</f>
        <v>Obesity</v>
      </c>
      <c r="K518" s="1" t="str">
        <f>VLOOKUP($A518,'Medical Examinations'!$A$2:$O$2336,15,FALSE())</f>
        <v>Normal</v>
      </c>
      <c r="L518" s="17">
        <f>VLOOKUP($A518,'Hospitalisation Details'!$A$2:$P$2344,15,FALSE())</f>
        <v>29038</v>
      </c>
      <c r="M518" s="18">
        <f>VLOOKUP($A518,'Hospitalisation Details'!$A$2:$P$2344,6,FALSE())</f>
        <v>19144.580000000002</v>
      </c>
      <c r="N518" s="1" t="str">
        <f>VLOOKUP($A518,'Hospitalisation Details'!$A$2:$P$2344,12,FALSE())</f>
        <v>tier - 1</v>
      </c>
      <c r="O518" s="1" t="str">
        <f>VLOOKUP($A518,'Hospitalisation Details'!$A$2:$P$2344,13,FALSE())</f>
        <v>tier - 1</v>
      </c>
      <c r="P518" s="1" t="str">
        <f>VLOOKUP($A518,'Hospitalisation Details'!$A$2:$P$2344,14,FALSE())</f>
        <v>R1024</v>
      </c>
      <c r="Q518" s="1">
        <f>VLOOKUP($A518,'Hospitalisation Details'!$A$2:$P$2344,16,FALSE())</f>
        <v>43</v>
      </c>
    </row>
    <row r="519" spans="1:17" x14ac:dyDescent="0.35">
      <c r="A519" s="1" t="str">
        <f>'Customer Names'!A519</f>
        <v>Id518</v>
      </c>
      <c r="B519" s="1" t="str">
        <f>VLOOKUP($A519,'Customer Names'!$A$2:$E$2336,4,FALSE())</f>
        <v>Karen</v>
      </c>
      <c r="C519" s="16">
        <f>VLOOKUP($A519,'Medical Examinations'!$A$2:$O$2336,2,FALSE())</f>
        <v>27.94</v>
      </c>
      <c r="D519" s="16">
        <f>VLOOKUP($A519,'Medical Examinations'!$A$2:$O$2336,3,FALSE())</f>
        <v>4.4800000000000004</v>
      </c>
      <c r="E519" s="1" t="str">
        <f>VLOOKUP($A519,'Medical Examinations'!$A$2:$O$2336,9,FALSE())</f>
        <v>No</v>
      </c>
      <c r="F519" s="1" t="str">
        <f>VLOOKUP($A519,'Medical Examinations'!$A$2:$O$2336,10,FALSE())</f>
        <v>No</v>
      </c>
      <c r="G519" s="1" t="str">
        <f>VLOOKUP($A519,'Medical Examinations'!$A$2:$O$2336,11,FALSE())</f>
        <v>Yes</v>
      </c>
      <c r="H519" s="1">
        <f>VLOOKUP($A519,'Medical Examinations'!$A$2:$O$2336,13,FALSE())</f>
        <v>1</v>
      </c>
      <c r="I519" s="1" t="str">
        <f>VLOOKUP($A519,'Medical Examinations'!$A$2:$O$2336,12,FALSE())</f>
        <v>Yes</v>
      </c>
      <c r="J519" s="1" t="str">
        <f>VLOOKUP($A519,'Medical Examinations'!$A$2:$O$2336,14,FALSE())</f>
        <v>Overweight</v>
      </c>
      <c r="K519" s="1" t="str">
        <f>VLOOKUP($A519,'Medical Examinations'!$A$2:$O$2336,15,FALSE())</f>
        <v>Normal</v>
      </c>
      <c r="L519" s="17">
        <f>VLOOKUP($A519,'Hospitalisation Details'!$A$2:$P$2344,15,FALSE())</f>
        <v>34240</v>
      </c>
      <c r="M519" s="18">
        <f>VLOOKUP($A519,'Hospitalisation Details'!$A$2:$P$2344,6,FALSE())</f>
        <v>19107.78</v>
      </c>
      <c r="N519" s="1" t="str">
        <f>VLOOKUP($A519,'Hospitalisation Details'!$A$2:$P$2344,12,FALSE())</f>
        <v>tier - 1</v>
      </c>
      <c r="O519" s="1" t="str">
        <f>VLOOKUP($A519,'Hospitalisation Details'!$A$2:$P$2344,13,FALSE())</f>
        <v>tier - 2</v>
      </c>
      <c r="P519" s="1" t="str">
        <f>VLOOKUP($A519,'Hospitalisation Details'!$A$2:$P$2344,14,FALSE())</f>
        <v>R1013</v>
      </c>
      <c r="Q519" s="1">
        <f>VLOOKUP($A519,'Hospitalisation Details'!$A$2:$P$2344,16,FALSE())</f>
        <v>29</v>
      </c>
    </row>
    <row r="520" spans="1:17" x14ac:dyDescent="0.35">
      <c r="A520" s="1" t="str">
        <f>'Customer Names'!A520</f>
        <v>Id519</v>
      </c>
      <c r="B520" s="1" t="str">
        <f>VLOOKUP($A520,'Customer Names'!$A$2:$E$2336,4,FALSE())</f>
        <v>Gregory</v>
      </c>
      <c r="C520" s="16">
        <f>VLOOKUP($A520,'Medical Examinations'!$A$2:$O$2336,2,FALSE())</f>
        <v>27.1</v>
      </c>
      <c r="D520" s="16">
        <f>VLOOKUP($A520,'Medical Examinations'!$A$2:$O$2336,3,FALSE())</f>
        <v>5.73</v>
      </c>
      <c r="E520" s="1" t="str">
        <f>VLOOKUP($A520,'Medical Examinations'!$A$2:$O$2336,9,FALSE())</f>
        <v>No</v>
      </c>
      <c r="F520" s="1" t="str">
        <f>VLOOKUP($A520,'Medical Examinations'!$A$2:$O$2336,10,FALSE())</f>
        <v>No</v>
      </c>
      <c r="G520" s="1" t="str">
        <f>VLOOKUP($A520,'Medical Examinations'!$A$2:$O$2336,11,FALSE())</f>
        <v>No</v>
      </c>
      <c r="H520" s="1">
        <f>VLOOKUP($A520,'Medical Examinations'!$A$2:$O$2336,13,FALSE())</f>
        <v>0</v>
      </c>
      <c r="I520" s="1" t="str">
        <f>VLOOKUP($A520,'Medical Examinations'!$A$2:$O$2336,12,FALSE())</f>
        <v>Yes</v>
      </c>
      <c r="J520" s="1" t="str">
        <f>VLOOKUP($A520,'Medical Examinations'!$A$2:$O$2336,14,FALSE())</f>
        <v>Overweight</v>
      </c>
      <c r="K520" s="1" t="str">
        <f>VLOOKUP($A520,'Medical Examinations'!$A$2:$O$2336,15,FALSE())</f>
        <v>Prediabetes</v>
      </c>
      <c r="L520" s="17">
        <f>VLOOKUP($A520,'Hospitalisation Details'!$A$2:$P$2344,15,FALSE())</f>
        <v>32664</v>
      </c>
      <c r="M520" s="18">
        <f>VLOOKUP($A520,'Hospitalisation Details'!$A$2:$P$2344,6,FALSE())</f>
        <v>19040.88</v>
      </c>
      <c r="N520" s="1" t="str">
        <f>VLOOKUP($A520,'Hospitalisation Details'!$A$2:$P$2344,12,FALSE())</f>
        <v>tier - 1</v>
      </c>
      <c r="O520" s="1" t="str">
        <f>VLOOKUP($A520,'Hospitalisation Details'!$A$2:$P$2344,13,FALSE())</f>
        <v>tier - 3</v>
      </c>
      <c r="P520" s="1" t="str">
        <f>VLOOKUP($A520,'Hospitalisation Details'!$A$2:$P$2344,14,FALSE())</f>
        <v>R1011</v>
      </c>
      <c r="Q520" s="1">
        <f>VLOOKUP($A520,'Hospitalisation Details'!$A$2:$P$2344,16,FALSE())</f>
        <v>34</v>
      </c>
    </row>
    <row r="521" spans="1:17" x14ac:dyDescent="0.35">
      <c r="A521" s="1" t="str">
        <f>'Customer Names'!A521</f>
        <v>Id520</v>
      </c>
      <c r="B521" s="1" t="str">
        <f>VLOOKUP($A521,'Customer Names'!$A$2:$E$2336,4,FALSE())</f>
        <v>Sabine</v>
      </c>
      <c r="C521" s="16">
        <f>VLOOKUP($A521,'Medical Examinations'!$A$2:$O$2336,2,FALSE())</f>
        <v>18.3</v>
      </c>
      <c r="D521" s="16">
        <f>VLOOKUP($A521,'Medical Examinations'!$A$2:$O$2336,3,FALSE())</f>
        <v>5.46</v>
      </c>
      <c r="E521" s="1" t="str">
        <f>VLOOKUP($A521,'Medical Examinations'!$A$2:$O$2336,9,FALSE())</f>
        <v>Yes</v>
      </c>
      <c r="F521" s="1" t="str">
        <f>VLOOKUP($A521,'Medical Examinations'!$A$2:$O$2336,10,FALSE())</f>
        <v>No</v>
      </c>
      <c r="G521" s="1" t="str">
        <f>VLOOKUP($A521,'Medical Examinations'!$A$2:$O$2336,11,FALSE())</f>
        <v>Yes</v>
      </c>
      <c r="H521" s="1">
        <f>VLOOKUP($A521,'Medical Examinations'!$A$2:$O$2336,13,FALSE())</f>
        <v>1</v>
      </c>
      <c r="I521" s="1" t="str">
        <f>VLOOKUP($A521,'Medical Examinations'!$A$2:$O$2336,12,FALSE())</f>
        <v>Yes</v>
      </c>
      <c r="J521" s="1" t="str">
        <f>VLOOKUP($A521,'Medical Examinations'!$A$2:$O$2336,14,FALSE())</f>
        <v>Underweight</v>
      </c>
      <c r="K521" s="1" t="str">
        <f>VLOOKUP($A521,'Medical Examinations'!$A$2:$O$2336,15,FALSE())</f>
        <v>Normal</v>
      </c>
      <c r="L521" s="17">
        <f>VLOOKUP($A521,'Hospitalisation Details'!$A$2:$P$2344,15,FALSE())</f>
        <v>30669</v>
      </c>
      <c r="M521" s="18">
        <f>VLOOKUP($A521,'Hospitalisation Details'!$A$2:$P$2344,6,FALSE())</f>
        <v>19023.259999999998</v>
      </c>
      <c r="N521" s="1" t="str">
        <f>VLOOKUP($A521,'Hospitalisation Details'!$A$2:$P$2344,12,FALSE())</f>
        <v>tier - 1</v>
      </c>
      <c r="O521" s="1" t="str">
        <f>VLOOKUP($A521,'Hospitalisation Details'!$A$2:$P$2344,13,FALSE())</f>
        <v>tier - 3</v>
      </c>
      <c r="P521" s="1" t="str">
        <f>VLOOKUP($A521,'Hospitalisation Details'!$A$2:$P$2344,14,FALSE())</f>
        <v>R1011</v>
      </c>
      <c r="Q521" s="1">
        <f>VLOOKUP($A521,'Hospitalisation Details'!$A$2:$P$2344,16,FALSE())</f>
        <v>39</v>
      </c>
    </row>
    <row r="522" spans="1:17" x14ac:dyDescent="0.35">
      <c r="A522" s="1" t="str">
        <f>'Customer Names'!A522</f>
        <v>Id521</v>
      </c>
      <c r="B522" s="1" t="str">
        <f>VLOOKUP($A522,'Customer Names'!$A$2:$E$2336,4,FALSE())</f>
        <v>Joseph</v>
      </c>
      <c r="C522" s="16">
        <f>VLOOKUP($A522,'Medical Examinations'!$A$2:$O$2336,2,FALSE())</f>
        <v>25.3</v>
      </c>
      <c r="D522" s="16">
        <f>VLOOKUP($A522,'Medical Examinations'!$A$2:$O$2336,3,FALSE())</f>
        <v>5.0199999999999996</v>
      </c>
      <c r="E522" s="1" t="str">
        <f>VLOOKUP($A522,'Medical Examinations'!$A$2:$O$2336,9,FALSE())</f>
        <v>Yes</v>
      </c>
      <c r="F522" s="1" t="str">
        <f>VLOOKUP($A522,'Medical Examinations'!$A$2:$O$2336,10,FALSE())</f>
        <v>No</v>
      </c>
      <c r="G522" s="1" t="str">
        <f>VLOOKUP($A522,'Medical Examinations'!$A$2:$O$2336,11,FALSE())</f>
        <v>No</v>
      </c>
      <c r="H522" s="1">
        <f>VLOOKUP($A522,'Medical Examinations'!$A$2:$O$2336,13,FALSE())</f>
        <v>1</v>
      </c>
      <c r="I522" s="1" t="str">
        <f>VLOOKUP($A522,'Medical Examinations'!$A$2:$O$2336,12,FALSE())</f>
        <v>Yes</v>
      </c>
      <c r="J522" s="1" t="str">
        <f>VLOOKUP($A522,'Medical Examinations'!$A$2:$O$2336,14,FALSE())</f>
        <v>Overweight</v>
      </c>
      <c r="K522" s="1" t="str">
        <f>VLOOKUP($A522,'Medical Examinations'!$A$2:$O$2336,15,FALSE())</f>
        <v>Normal</v>
      </c>
      <c r="L522" s="17">
        <f>VLOOKUP($A522,'Hospitalisation Details'!$A$2:$P$2344,15,FALSE())</f>
        <v>32440</v>
      </c>
      <c r="M522" s="18">
        <f>VLOOKUP($A522,'Hospitalisation Details'!$A$2:$P$2344,6,FALSE())</f>
        <v>18972.5</v>
      </c>
      <c r="N522" s="1" t="str">
        <f>VLOOKUP($A522,'Hospitalisation Details'!$A$2:$P$2344,12,FALSE())</f>
        <v>tier - 1</v>
      </c>
      <c r="O522" s="1" t="str">
        <f>VLOOKUP($A522,'Hospitalisation Details'!$A$2:$P$2344,13,FALSE())</f>
        <v>tier - 3</v>
      </c>
      <c r="P522" s="1" t="str">
        <f>VLOOKUP($A522,'Hospitalisation Details'!$A$2:$P$2344,14,FALSE())</f>
        <v>R1013</v>
      </c>
      <c r="Q522" s="1">
        <f>VLOOKUP($A522,'Hospitalisation Details'!$A$2:$P$2344,16,FALSE())</f>
        <v>34</v>
      </c>
    </row>
    <row r="523" spans="1:17" x14ac:dyDescent="0.35">
      <c r="A523" s="1" t="str">
        <f>'Customer Names'!A523</f>
        <v>Id522</v>
      </c>
      <c r="B523" s="1" t="str">
        <f>VLOOKUP($A523,'Customer Names'!$A$2:$E$2336,4,FALSE())</f>
        <v>Adam</v>
      </c>
      <c r="C523" s="16">
        <f>VLOOKUP($A523,'Medical Examinations'!$A$2:$O$2336,2,FALSE())</f>
        <v>38.83</v>
      </c>
      <c r="D523" s="16">
        <f>VLOOKUP($A523,'Medical Examinations'!$A$2:$O$2336,3,FALSE())</f>
        <v>6.36</v>
      </c>
      <c r="E523" s="1" t="str">
        <f>VLOOKUP($A523,'Medical Examinations'!$A$2:$O$2336,9,FALSE())</f>
        <v>No</v>
      </c>
      <c r="F523" s="1" t="str">
        <f>VLOOKUP($A523,'Medical Examinations'!$A$2:$O$2336,10,FALSE())</f>
        <v>No</v>
      </c>
      <c r="G523" s="1" t="str">
        <f>VLOOKUP($A523,'Medical Examinations'!$A$2:$O$2336,11,FALSE())</f>
        <v>No</v>
      </c>
      <c r="H523" s="1">
        <f>VLOOKUP($A523,'Medical Examinations'!$A$2:$O$2336,13,FALSE())</f>
        <v>1</v>
      </c>
      <c r="I523" s="1" t="str">
        <f>VLOOKUP($A523,'Medical Examinations'!$A$2:$O$2336,12,FALSE())</f>
        <v>No</v>
      </c>
      <c r="J523" s="1" t="str">
        <f>VLOOKUP($A523,'Medical Examinations'!$A$2:$O$2336,14,FALSE())</f>
        <v>Obesity</v>
      </c>
      <c r="K523" s="1" t="str">
        <f>VLOOKUP($A523,'Medical Examinations'!$A$2:$O$2336,15,FALSE())</f>
        <v>Prediabetes</v>
      </c>
      <c r="L523" s="17">
        <f>VLOOKUP($A523,'Hospitalisation Details'!$A$2:$P$2344,15,FALSE())</f>
        <v>33938</v>
      </c>
      <c r="M523" s="18">
        <f>VLOOKUP($A523,'Hospitalisation Details'!$A$2:$P$2344,6,FALSE())</f>
        <v>18963.169999999998</v>
      </c>
      <c r="N523" s="1" t="str">
        <f>VLOOKUP($A523,'Hospitalisation Details'!$A$2:$P$2344,12,FALSE())</f>
        <v>tier - 1</v>
      </c>
      <c r="O523" s="1" t="str">
        <f>VLOOKUP($A523,'Hospitalisation Details'!$A$2:$P$2344,13,FALSE())</f>
        <v>tier - 1</v>
      </c>
      <c r="P523" s="1" t="str">
        <f>VLOOKUP($A523,'Hospitalisation Details'!$A$2:$P$2344,14,FALSE())</f>
        <v>R1013</v>
      </c>
      <c r="Q523" s="1">
        <f>VLOOKUP($A523,'Hospitalisation Details'!$A$2:$P$2344,16,FALSE())</f>
        <v>30</v>
      </c>
    </row>
    <row r="524" spans="1:17" x14ac:dyDescent="0.35">
      <c r="A524" s="1" t="str">
        <f>'Customer Names'!A524</f>
        <v>Id523</v>
      </c>
      <c r="B524" s="1" t="str">
        <f>VLOOKUP($A524,'Customer Names'!$A$2:$E$2336,4,FALSE())</f>
        <v>Karolyn A</v>
      </c>
      <c r="C524" s="16">
        <f>VLOOKUP($A524,'Medical Examinations'!$A$2:$O$2336,2,FALSE())</f>
        <v>27.6</v>
      </c>
      <c r="D524" s="16">
        <f>VLOOKUP($A524,'Medical Examinations'!$A$2:$O$2336,3,FALSE())</f>
        <v>5.36</v>
      </c>
      <c r="E524" s="1" t="str">
        <f>VLOOKUP($A524,'Medical Examinations'!$A$2:$O$2336,9,FALSE())</f>
        <v>No</v>
      </c>
      <c r="F524" s="1" t="str">
        <f>VLOOKUP($A524,'Medical Examinations'!$A$2:$O$2336,10,FALSE())</f>
        <v>No</v>
      </c>
      <c r="G524" s="1" t="str">
        <f>VLOOKUP($A524,'Medical Examinations'!$A$2:$O$2336,11,FALSE())</f>
        <v>No</v>
      </c>
      <c r="H524" s="1">
        <f>VLOOKUP($A524,'Medical Examinations'!$A$2:$O$2336,13,FALSE())</f>
        <v>1</v>
      </c>
      <c r="I524" s="1" t="str">
        <f>VLOOKUP($A524,'Medical Examinations'!$A$2:$O$2336,12,FALSE())</f>
        <v>No</v>
      </c>
      <c r="J524" s="1" t="str">
        <f>VLOOKUP($A524,'Medical Examinations'!$A$2:$O$2336,14,FALSE())</f>
        <v>Overweight</v>
      </c>
      <c r="K524" s="1" t="str">
        <f>VLOOKUP($A524,'Medical Examinations'!$A$2:$O$2336,15,FALSE())</f>
        <v>Normal</v>
      </c>
      <c r="L524" s="17">
        <f>VLOOKUP($A524,'Hospitalisation Details'!$A$2:$P$2344,15,FALSE())</f>
        <v>36013</v>
      </c>
      <c r="M524" s="18">
        <f>VLOOKUP($A524,'Hospitalisation Details'!$A$2:$P$2344,6,FALSE())</f>
        <v>18955.22</v>
      </c>
      <c r="N524" s="1" t="str">
        <f>VLOOKUP($A524,'Hospitalisation Details'!$A$2:$P$2344,12,FALSE())</f>
        <v>tier - 1</v>
      </c>
      <c r="O524" s="1" t="str">
        <f>VLOOKUP($A524,'Hospitalisation Details'!$A$2:$P$2344,13,FALSE())</f>
        <v>tier - 3</v>
      </c>
      <c r="P524" s="1" t="str">
        <f>VLOOKUP($A524,'Hospitalisation Details'!$A$2:$P$2344,14,FALSE())</f>
        <v>R1011</v>
      </c>
      <c r="Q524" s="1">
        <f>VLOOKUP($A524,'Hospitalisation Details'!$A$2:$P$2344,16,FALSE())</f>
        <v>24</v>
      </c>
    </row>
    <row r="525" spans="1:17" x14ac:dyDescent="0.35">
      <c r="A525" s="1" t="str">
        <f>'Customer Names'!A525</f>
        <v>Id524</v>
      </c>
      <c r="B525" s="1" t="str">
        <f>VLOOKUP($A525,'Customer Names'!$A$2:$E$2336,4,FALSE())</f>
        <v>Anita L.</v>
      </c>
      <c r="C525" s="16">
        <f>VLOOKUP($A525,'Medical Examinations'!$A$2:$O$2336,2,FALSE())</f>
        <v>46.4</v>
      </c>
      <c r="D525" s="16">
        <f>VLOOKUP($A525,'Medical Examinations'!$A$2:$O$2336,3,FALSE())</f>
        <v>8.3699999999999992</v>
      </c>
      <c r="E525" s="1" t="str">
        <f>VLOOKUP($A525,'Medical Examinations'!$A$2:$O$2336,9,FALSE())</f>
        <v>Yes</v>
      </c>
      <c r="F525" s="1" t="str">
        <f>VLOOKUP($A525,'Medical Examinations'!$A$2:$O$2336,10,FALSE())</f>
        <v>No</v>
      </c>
      <c r="G525" s="1" t="str">
        <f>VLOOKUP($A525,'Medical Examinations'!$A$2:$O$2336,11,FALSE())</f>
        <v>Yes</v>
      </c>
      <c r="H525" s="1">
        <f>VLOOKUP($A525,'Medical Examinations'!$A$2:$O$2336,13,FALSE())</f>
        <v>1</v>
      </c>
      <c r="I525" s="1" t="str">
        <f>VLOOKUP($A525,'Medical Examinations'!$A$2:$O$2336,12,FALSE())</f>
        <v>No</v>
      </c>
      <c r="J525" s="1" t="str">
        <f>VLOOKUP($A525,'Medical Examinations'!$A$2:$O$2336,14,FALSE())</f>
        <v>Obesity</v>
      </c>
      <c r="K525" s="1" t="str">
        <f>VLOOKUP($A525,'Medical Examinations'!$A$2:$O$2336,15,FALSE())</f>
        <v>Diabetes</v>
      </c>
      <c r="L525" s="17">
        <f>VLOOKUP($A525,'Hospitalisation Details'!$A$2:$P$2344,15,FALSE())</f>
        <v>23304</v>
      </c>
      <c r="M525" s="18">
        <f>VLOOKUP($A525,'Hospitalisation Details'!$A$2:$P$2344,6,FALSE())</f>
        <v>18954.560000000001</v>
      </c>
      <c r="N525" s="1" t="str">
        <f>VLOOKUP($A525,'Hospitalisation Details'!$A$2:$P$2344,12,FALSE())</f>
        <v>tier - 1</v>
      </c>
      <c r="O525" s="1" t="str">
        <f>VLOOKUP($A525,'Hospitalisation Details'!$A$2:$P$2344,13,FALSE())</f>
        <v>tier - 1</v>
      </c>
      <c r="P525" s="1" t="str">
        <f>VLOOKUP($A525,'Hospitalisation Details'!$A$2:$P$2344,14,FALSE())</f>
        <v>R1026</v>
      </c>
      <c r="Q525" s="1">
        <f>VLOOKUP($A525,'Hospitalisation Details'!$A$2:$P$2344,16,FALSE())</f>
        <v>59</v>
      </c>
    </row>
    <row r="526" spans="1:17" x14ac:dyDescent="0.35">
      <c r="A526" s="1" t="str">
        <f>'Customer Names'!A526</f>
        <v>Id525</v>
      </c>
      <c r="B526" s="1" t="str">
        <f>VLOOKUP($A526,'Customer Names'!$A$2:$E$2336,4,FALSE())</f>
        <v>Laura E.</v>
      </c>
      <c r="C526" s="16">
        <f>VLOOKUP($A526,'Medical Examinations'!$A$2:$O$2336,2,FALSE())</f>
        <v>51.92</v>
      </c>
      <c r="D526" s="16">
        <f>VLOOKUP($A526,'Medical Examinations'!$A$2:$O$2336,3,FALSE())</f>
        <v>5.18</v>
      </c>
      <c r="E526" s="1" t="str">
        <f>VLOOKUP($A526,'Medical Examinations'!$A$2:$O$2336,9,FALSE())</f>
        <v>Yes</v>
      </c>
      <c r="F526" s="1" t="str">
        <f>VLOOKUP($A526,'Medical Examinations'!$A$2:$O$2336,10,FALSE())</f>
        <v>No</v>
      </c>
      <c r="G526" s="1" t="str">
        <f>VLOOKUP($A526,'Medical Examinations'!$A$2:$O$2336,11,FALSE())</f>
        <v>Yes</v>
      </c>
      <c r="H526" s="1">
        <f>VLOOKUP($A526,'Medical Examinations'!$A$2:$O$2336,13,FALSE())</f>
        <v>1</v>
      </c>
      <c r="I526" s="1" t="str">
        <f>VLOOKUP($A526,'Medical Examinations'!$A$2:$O$2336,12,FALSE())</f>
        <v>No</v>
      </c>
      <c r="J526" s="1" t="str">
        <f>VLOOKUP($A526,'Medical Examinations'!$A$2:$O$2336,14,FALSE())</f>
        <v>Obesity</v>
      </c>
      <c r="K526" s="1" t="str">
        <f>VLOOKUP($A526,'Medical Examinations'!$A$2:$O$2336,15,FALSE())</f>
        <v>Normal</v>
      </c>
      <c r="L526" s="17">
        <f>VLOOKUP($A526,'Hospitalisation Details'!$A$2:$P$2344,15,FALSE())</f>
        <v>25418</v>
      </c>
      <c r="M526" s="18">
        <f>VLOOKUP($A526,'Hospitalisation Details'!$A$2:$P$2344,6,FALSE())</f>
        <v>18932.810000000001</v>
      </c>
      <c r="N526" s="1" t="str">
        <f>VLOOKUP($A526,'Hospitalisation Details'!$A$2:$P$2344,12,FALSE())</f>
        <v>tier - 1</v>
      </c>
      <c r="O526" s="1" t="str">
        <f>VLOOKUP($A526,'Hospitalisation Details'!$A$2:$P$2344,13,FALSE())</f>
        <v>tier - 3</v>
      </c>
      <c r="P526" s="1" t="str">
        <f>VLOOKUP($A526,'Hospitalisation Details'!$A$2:$P$2344,14,FALSE())</f>
        <v>R1012</v>
      </c>
      <c r="Q526" s="1">
        <f>VLOOKUP($A526,'Hospitalisation Details'!$A$2:$P$2344,16,FALSE())</f>
        <v>53</v>
      </c>
    </row>
    <row r="527" spans="1:17" x14ac:dyDescent="0.35">
      <c r="A527" s="1" t="str">
        <f>'Customer Names'!A527</f>
        <v>Id526</v>
      </c>
      <c r="B527" s="1" t="str">
        <f>VLOOKUP($A527,'Customer Names'!$A$2:$E$2336,4,FALSE())</f>
        <v>Sarah</v>
      </c>
      <c r="C527" s="16">
        <f>VLOOKUP($A527,'Medical Examinations'!$A$2:$O$2336,2,FALSE())</f>
        <v>32.395000000000003</v>
      </c>
      <c r="D527" s="16">
        <f>VLOOKUP($A527,'Medical Examinations'!$A$2:$O$2336,3,FALSE())</f>
        <v>5.68</v>
      </c>
      <c r="E527" s="1" t="str">
        <f>VLOOKUP($A527,'Medical Examinations'!$A$2:$O$2336,9,FALSE())</f>
        <v>Yes</v>
      </c>
      <c r="F527" s="1" t="str">
        <f>VLOOKUP($A527,'Medical Examinations'!$A$2:$O$2336,10,FALSE())</f>
        <v>No</v>
      </c>
      <c r="G527" s="1" t="str">
        <f>VLOOKUP($A527,'Medical Examinations'!$A$2:$O$2336,11,FALSE())</f>
        <v>No</v>
      </c>
      <c r="H527" s="1">
        <f>VLOOKUP($A527,'Medical Examinations'!$A$2:$O$2336,13,FALSE())</f>
        <v>1</v>
      </c>
      <c r="I527" s="1" t="str">
        <f>VLOOKUP($A527,'Medical Examinations'!$A$2:$O$2336,12,FALSE())</f>
        <v>No</v>
      </c>
      <c r="J527" s="1" t="str">
        <f>VLOOKUP($A527,'Medical Examinations'!$A$2:$O$2336,14,FALSE())</f>
        <v>Obesity</v>
      </c>
      <c r="K527" s="1" t="str">
        <f>VLOOKUP($A527,'Medical Examinations'!$A$2:$O$2336,15,FALSE())</f>
        <v>Normal</v>
      </c>
      <c r="L527" s="17">
        <f>VLOOKUP($A527,'Hospitalisation Details'!$A$2:$P$2344,15,FALSE())</f>
        <v>34969</v>
      </c>
      <c r="M527" s="18">
        <f>VLOOKUP($A527,'Hospitalisation Details'!$A$2:$P$2344,6,FALSE())</f>
        <v>18903.490000000002</v>
      </c>
      <c r="N527" s="1" t="str">
        <f>VLOOKUP($A527,'Hospitalisation Details'!$A$2:$P$2344,12,FALSE())</f>
        <v>tier - 1</v>
      </c>
      <c r="O527" s="1" t="str">
        <f>VLOOKUP($A527,'Hospitalisation Details'!$A$2:$P$2344,13,FALSE())</f>
        <v>tier - 2</v>
      </c>
      <c r="P527" s="1" t="str">
        <f>VLOOKUP($A527,'Hospitalisation Details'!$A$2:$P$2344,14,FALSE())</f>
        <v>R1024</v>
      </c>
      <c r="Q527" s="1">
        <f>VLOOKUP($A527,'Hospitalisation Details'!$A$2:$P$2344,16,FALSE())</f>
        <v>27</v>
      </c>
    </row>
    <row r="528" spans="1:17" x14ac:dyDescent="0.35">
      <c r="A528" s="1" t="str">
        <f>'Customer Names'!A528</f>
        <v>Id527</v>
      </c>
      <c r="B528" s="1" t="str">
        <f>VLOOKUP($A528,'Customer Names'!$A$2:$E$2336,4,FALSE())</f>
        <v>Ashley E</v>
      </c>
      <c r="C528" s="16">
        <f>VLOOKUP($A528,'Medical Examinations'!$A$2:$O$2336,2,FALSE())</f>
        <v>46.19</v>
      </c>
      <c r="D528" s="16">
        <f>VLOOKUP($A528,'Medical Examinations'!$A$2:$O$2336,3,FALSE())</f>
        <v>7.31</v>
      </c>
      <c r="E528" s="1" t="str">
        <f>VLOOKUP($A528,'Medical Examinations'!$A$2:$O$2336,9,FALSE())</f>
        <v>Yes</v>
      </c>
      <c r="F528" s="1" t="str">
        <f>VLOOKUP($A528,'Medical Examinations'!$A$2:$O$2336,10,FALSE())</f>
        <v>No</v>
      </c>
      <c r="G528" s="1" t="str">
        <f>VLOOKUP($A528,'Medical Examinations'!$A$2:$O$2336,11,FALSE())</f>
        <v>Yes</v>
      </c>
      <c r="H528" s="1">
        <f>VLOOKUP($A528,'Medical Examinations'!$A$2:$O$2336,13,FALSE())</f>
        <v>1</v>
      </c>
      <c r="I528" s="1" t="str">
        <f>VLOOKUP($A528,'Medical Examinations'!$A$2:$O$2336,12,FALSE())</f>
        <v>No</v>
      </c>
      <c r="J528" s="1" t="str">
        <f>VLOOKUP($A528,'Medical Examinations'!$A$2:$O$2336,14,FALSE())</f>
        <v>Obesity</v>
      </c>
      <c r="K528" s="1" t="str">
        <f>VLOOKUP($A528,'Medical Examinations'!$A$2:$O$2336,15,FALSE())</f>
        <v>Diabetes</v>
      </c>
      <c r="L528" s="17">
        <f>VLOOKUP($A528,'Hospitalisation Details'!$A$2:$P$2344,15,FALSE())</f>
        <v>23351</v>
      </c>
      <c r="M528" s="18">
        <f>VLOOKUP($A528,'Hospitalisation Details'!$A$2:$P$2344,6,FALSE())</f>
        <v>18883.330000000002</v>
      </c>
      <c r="N528" s="1" t="str">
        <f>VLOOKUP($A528,'Hospitalisation Details'!$A$2:$P$2344,12,FALSE())</f>
        <v>tier - 1</v>
      </c>
      <c r="O528" s="1" t="str">
        <f>VLOOKUP($A528,'Hospitalisation Details'!$A$2:$P$2344,13,FALSE())</f>
        <v>tier - 1</v>
      </c>
      <c r="P528" s="1" t="str">
        <f>VLOOKUP($A528,'Hospitalisation Details'!$A$2:$P$2344,14,FALSE())</f>
        <v>R1026</v>
      </c>
      <c r="Q528" s="1">
        <f>VLOOKUP($A528,'Hospitalisation Details'!$A$2:$P$2344,16,FALSE())</f>
        <v>59</v>
      </c>
    </row>
    <row r="529" spans="1:17" x14ac:dyDescent="0.35">
      <c r="A529" s="1" t="str">
        <f>'Customer Names'!A529</f>
        <v>Id528</v>
      </c>
      <c r="B529" s="1" t="str">
        <f>VLOOKUP($A529,'Customer Names'!$A$2:$E$2336,4,FALSE())</f>
        <v>Lindsey</v>
      </c>
      <c r="C529" s="16">
        <f>VLOOKUP($A529,'Medical Examinations'!$A$2:$O$2336,2,FALSE())</f>
        <v>27.93</v>
      </c>
      <c r="D529" s="16">
        <f>VLOOKUP($A529,'Medical Examinations'!$A$2:$O$2336,3,FALSE())</f>
        <v>4.67</v>
      </c>
      <c r="E529" s="1" t="str">
        <f>VLOOKUP($A529,'Medical Examinations'!$A$2:$O$2336,9,FALSE())</f>
        <v>No</v>
      </c>
      <c r="F529" s="1" t="str">
        <f>VLOOKUP($A529,'Medical Examinations'!$A$2:$O$2336,10,FALSE())</f>
        <v>No</v>
      </c>
      <c r="G529" s="1" t="str">
        <f>VLOOKUP($A529,'Medical Examinations'!$A$2:$O$2336,11,FALSE())</f>
        <v>Yes</v>
      </c>
      <c r="H529" s="1">
        <f>VLOOKUP($A529,'Medical Examinations'!$A$2:$O$2336,13,FALSE())</f>
        <v>1</v>
      </c>
      <c r="I529" s="1" t="str">
        <f>VLOOKUP($A529,'Medical Examinations'!$A$2:$O$2336,12,FALSE())</f>
        <v>No</v>
      </c>
      <c r="J529" s="1" t="str">
        <f>VLOOKUP($A529,'Medical Examinations'!$A$2:$O$2336,14,FALSE())</f>
        <v>Overweight</v>
      </c>
      <c r="K529" s="1" t="str">
        <f>VLOOKUP($A529,'Medical Examinations'!$A$2:$O$2336,15,FALSE())</f>
        <v>Normal</v>
      </c>
      <c r="L529" s="17">
        <f>VLOOKUP($A529,'Hospitalisation Details'!$A$2:$P$2344,15,FALSE())</f>
        <v>37826</v>
      </c>
      <c r="M529" s="18">
        <f>VLOOKUP($A529,'Hospitalisation Details'!$A$2:$P$2344,6,FALSE())</f>
        <v>18838.7</v>
      </c>
      <c r="N529" s="1" t="str">
        <f>VLOOKUP($A529,'Hospitalisation Details'!$A$2:$P$2344,12,FALSE())</f>
        <v>tier - 1</v>
      </c>
      <c r="O529" s="1" t="str">
        <f>VLOOKUP($A529,'Hospitalisation Details'!$A$2:$P$2344,13,FALSE())</f>
        <v>tier - 3</v>
      </c>
      <c r="P529" s="1" t="str">
        <f>VLOOKUP($A529,'Hospitalisation Details'!$A$2:$P$2344,14,FALSE())</f>
        <v>R1012</v>
      </c>
      <c r="Q529" s="1">
        <f>VLOOKUP($A529,'Hospitalisation Details'!$A$2:$P$2344,16,FALSE())</f>
        <v>19</v>
      </c>
    </row>
    <row r="530" spans="1:17" x14ac:dyDescent="0.35">
      <c r="A530" s="1" t="str">
        <f>'Customer Names'!A530</f>
        <v>Id529</v>
      </c>
      <c r="B530" s="1" t="str">
        <f>VLOOKUP($A530,'Customer Names'!$A$2:$E$2336,4,FALSE())</f>
        <v>Alan</v>
      </c>
      <c r="C530" s="16">
        <f>VLOOKUP($A530,'Medical Examinations'!$A$2:$O$2336,2,FALSE())</f>
        <v>45.62</v>
      </c>
      <c r="D530" s="16">
        <f>VLOOKUP($A530,'Medical Examinations'!$A$2:$O$2336,3,FALSE())</f>
        <v>6.87</v>
      </c>
      <c r="E530" s="1" t="str">
        <f>VLOOKUP($A530,'Medical Examinations'!$A$2:$O$2336,9,FALSE())</f>
        <v>No</v>
      </c>
      <c r="F530" s="1" t="str">
        <f>VLOOKUP($A530,'Medical Examinations'!$A$2:$O$2336,10,FALSE())</f>
        <v>No</v>
      </c>
      <c r="G530" s="1" t="str">
        <f>VLOOKUP($A530,'Medical Examinations'!$A$2:$O$2336,11,FALSE())</f>
        <v>No</v>
      </c>
      <c r="H530" s="1">
        <f>VLOOKUP($A530,'Medical Examinations'!$A$2:$O$2336,13,FALSE())</f>
        <v>0</v>
      </c>
      <c r="I530" s="1" t="str">
        <f>VLOOKUP($A530,'Medical Examinations'!$A$2:$O$2336,12,FALSE())</f>
        <v>No</v>
      </c>
      <c r="J530" s="1" t="str">
        <f>VLOOKUP($A530,'Medical Examinations'!$A$2:$O$2336,14,FALSE())</f>
        <v>Obesity</v>
      </c>
      <c r="K530" s="1" t="str">
        <f>VLOOKUP($A530,'Medical Examinations'!$A$2:$O$2336,15,FALSE())</f>
        <v>Diabetes</v>
      </c>
      <c r="L530" s="17">
        <f>VLOOKUP($A530,'Hospitalisation Details'!$A$2:$P$2344,15,FALSE())</f>
        <v>22998</v>
      </c>
      <c r="M530" s="18">
        <f>VLOOKUP($A530,'Hospitalisation Details'!$A$2:$P$2344,6,FALSE())</f>
        <v>18815.53</v>
      </c>
      <c r="N530" s="1" t="str">
        <f>VLOOKUP($A530,'Hospitalisation Details'!$A$2:$P$2344,12,FALSE())</f>
        <v>tier - 1</v>
      </c>
      <c r="O530" s="1" t="str">
        <f>VLOOKUP($A530,'Hospitalisation Details'!$A$2:$P$2344,13,FALSE())</f>
        <v>tier - 1</v>
      </c>
      <c r="P530" s="1" t="str">
        <f>VLOOKUP($A530,'Hospitalisation Details'!$A$2:$P$2344,14,FALSE())</f>
        <v>R1023</v>
      </c>
      <c r="Q530" s="1">
        <f>VLOOKUP($A530,'Hospitalisation Details'!$A$2:$P$2344,16,FALSE())</f>
        <v>60</v>
      </c>
    </row>
    <row r="531" spans="1:17" x14ac:dyDescent="0.35">
      <c r="A531" s="1" t="str">
        <f>'Customer Names'!A531</f>
        <v>Id530</v>
      </c>
      <c r="B531" s="1" t="str">
        <f>VLOOKUP($A531,'Customer Names'!$A$2:$E$2336,4,FALSE())</f>
        <v>Dan R.</v>
      </c>
      <c r="C531" s="16">
        <f>VLOOKUP($A531,'Medical Examinations'!$A$2:$O$2336,2,FALSE())</f>
        <v>35.31</v>
      </c>
      <c r="D531" s="16">
        <f>VLOOKUP($A531,'Medical Examinations'!$A$2:$O$2336,3,FALSE())</f>
        <v>5.87</v>
      </c>
      <c r="E531" s="1" t="str">
        <f>VLOOKUP($A531,'Medical Examinations'!$A$2:$O$2336,9,FALSE())</f>
        <v>No</v>
      </c>
      <c r="F531" s="1" t="str">
        <f>VLOOKUP($A531,'Medical Examinations'!$A$2:$O$2336,10,FALSE())</f>
        <v>No</v>
      </c>
      <c r="G531" s="1" t="str">
        <f>VLOOKUP($A531,'Medical Examinations'!$A$2:$O$2336,11,FALSE())</f>
        <v>Yes</v>
      </c>
      <c r="H531" s="1">
        <f>VLOOKUP($A531,'Medical Examinations'!$A$2:$O$2336,13,FALSE())</f>
        <v>1</v>
      </c>
      <c r="I531" s="1" t="str">
        <f>VLOOKUP($A531,'Medical Examinations'!$A$2:$O$2336,12,FALSE())</f>
        <v>No</v>
      </c>
      <c r="J531" s="1" t="str">
        <f>VLOOKUP($A531,'Medical Examinations'!$A$2:$O$2336,14,FALSE())</f>
        <v>Obesity</v>
      </c>
      <c r="K531" s="1" t="str">
        <f>VLOOKUP($A531,'Medical Examinations'!$A$2:$O$2336,15,FALSE())</f>
        <v>Prediabetes</v>
      </c>
      <c r="L531" s="17">
        <f>VLOOKUP($A531,'Hospitalisation Details'!$A$2:$P$2344,15,FALSE())</f>
        <v>29143</v>
      </c>
      <c r="M531" s="18">
        <f>VLOOKUP($A531,'Hospitalisation Details'!$A$2:$P$2344,6,FALSE())</f>
        <v>18806.150000000001</v>
      </c>
      <c r="N531" s="1" t="str">
        <f>VLOOKUP($A531,'Hospitalisation Details'!$A$2:$P$2344,12,FALSE())</f>
        <v>tier - 1</v>
      </c>
      <c r="O531" s="1" t="str">
        <f>VLOOKUP($A531,'Hospitalisation Details'!$A$2:$P$2344,13,FALSE())</f>
        <v>tier - 2</v>
      </c>
      <c r="P531" s="1" t="str">
        <f>VLOOKUP($A531,'Hospitalisation Details'!$A$2:$P$2344,14,FALSE())</f>
        <v>R1013</v>
      </c>
      <c r="Q531" s="1">
        <f>VLOOKUP($A531,'Hospitalisation Details'!$A$2:$P$2344,16,FALSE())</f>
        <v>43</v>
      </c>
    </row>
    <row r="532" spans="1:17" x14ac:dyDescent="0.35">
      <c r="A532" s="1" t="str">
        <f>'Customer Names'!A532</f>
        <v>Id531</v>
      </c>
      <c r="B532" s="1" t="str">
        <f>VLOOKUP($A532,'Customer Names'!$A$2:$E$2336,4,FALSE())</f>
        <v>Katie</v>
      </c>
      <c r="C532" s="16">
        <f>VLOOKUP($A532,'Medical Examinations'!$A$2:$O$2336,2,FALSE())</f>
        <v>30.4</v>
      </c>
      <c r="D532" s="16">
        <f>VLOOKUP($A532,'Medical Examinations'!$A$2:$O$2336,3,FALSE())</f>
        <v>4.07</v>
      </c>
      <c r="E532" s="1" t="str">
        <f>VLOOKUP($A532,'Medical Examinations'!$A$2:$O$2336,9,FALSE())</f>
        <v>Yes</v>
      </c>
      <c r="F532" s="1" t="str">
        <f>VLOOKUP($A532,'Medical Examinations'!$A$2:$O$2336,10,FALSE())</f>
        <v>No</v>
      </c>
      <c r="G532" s="1" t="str">
        <f>VLOOKUP($A532,'Medical Examinations'!$A$2:$O$2336,11,FALSE())</f>
        <v>No</v>
      </c>
      <c r="H532" s="1">
        <f>VLOOKUP($A532,'Medical Examinations'!$A$2:$O$2336,13,FALSE())</f>
        <v>1</v>
      </c>
      <c r="I532" s="1" t="str">
        <f>VLOOKUP($A532,'Medical Examinations'!$A$2:$O$2336,12,FALSE())</f>
        <v>No</v>
      </c>
      <c r="J532" s="1" t="str">
        <f>VLOOKUP($A532,'Medical Examinations'!$A$2:$O$2336,14,FALSE())</f>
        <v>Obesity</v>
      </c>
      <c r="K532" s="1" t="str">
        <f>VLOOKUP($A532,'Medical Examinations'!$A$2:$O$2336,15,FALSE())</f>
        <v>Normal</v>
      </c>
      <c r="L532" s="17">
        <f>VLOOKUP($A532,'Hospitalisation Details'!$A$2:$P$2344,15,FALSE())</f>
        <v>35031</v>
      </c>
      <c r="M532" s="18">
        <f>VLOOKUP($A532,'Hospitalisation Details'!$A$2:$P$2344,6,FALSE())</f>
        <v>18804.75</v>
      </c>
      <c r="N532" s="1" t="str">
        <f>VLOOKUP($A532,'Hospitalisation Details'!$A$2:$P$2344,12,FALSE())</f>
        <v>tier - 1</v>
      </c>
      <c r="O532" s="1" t="str">
        <f>VLOOKUP($A532,'Hospitalisation Details'!$A$2:$P$2344,13,FALSE())</f>
        <v>tier - 1</v>
      </c>
      <c r="P532" s="1" t="str">
        <f>VLOOKUP($A532,'Hospitalisation Details'!$A$2:$P$2344,14,FALSE())</f>
        <v>R1012</v>
      </c>
      <c r="Q532" s="1">
        <f>VLOOKUP($A532,'Hospitalisation Details'!$A$2:$P$2344,16,FALSE())</f>
        <v>27</v>
      </c>
    </row>
    <row r="533" spans="1:17" x14ac:dyDescent="0.35">
      <c r="A533" s="1" t="str">
        <f>'Customer Names'!A533</f>
        <v>Id532</v>
      </c>
      <c r="B533" s="1" t="str">
        <f>VLOOKUP($A533,'Customer Names'!$A$2:$E$2336,4,FALSE())</f>
        <v>Eric</v>
      </c>
      <c r="C533" s="16">
        <f>VLOOKUP($A533,'Medical Examinations'!$A$2:$O$2336,2,FALSE())</f>
        <v>20.13</v>
      </c>
      <c r="D533" s="16">
        <f>VLOOKUP($A533,'Medical Examinations'!$A$2:$O$2336,3,FALSE())</f>
        <v>6.47</v>
      </c>
      <c r="E533" s="1" t="str">
        <f>VLOOKUP($A533,'Medical Examinations'!$A$2:$O$2336,9,FALSE())</f>
        <v>No</v>
      </c>
      <c r="F533" s="1" t="str">
        <f>VLOOKUP($A533,'Medical Examinations'!$A$2:$O$2336,10,FALSE())</f>
        <v>No</v>
      </c>
      <c r="G533" s="1" t="str">
        <f>VLOOKUP($A533,'Medical Examinations'!$A$2:$O$2336,11,FALSE())</f>
        <v>Yes</v>
      </c>
      <c r="H533" s="1">
        <f>VLOOKUP($A533,'Medical Examinations'!$A$2:$O$2336,13,FALSE())</f>
        <v>1</v>
      </c>
      <c r="I533" s="1" t="str">
        <f>VLOOKUP($A533,'Medical Examinations'!$A$2:$O$2336,12,FALSE())</f>
        <v>Yes</v>
      </c>
      <c r="J533" s="1" t="str">
        <f>VLOOKUP($A533,'Medical Examinations'!$A$2:$O$2336,14,FALSE())</f>
        <v>Normal Weight</v>
      </c>
      <c r="K533" s="1" t="str">
        <f>VLOOKUP($A533,'Medical Examinations'!$A$2:$O$2336,15,FALSE())</f>
        <v>Prediabetes</v>
      </c>
      <c r="L533" s="17">
        <f>VLOOKUP($A533,'Hospitalisation Details'!$A$2:$P$2344,15,FALSE())</f>
        <v>29178</v>
      </c>
      <c r="M533" s="18">
        <f>VLOOKUP($A533,'Hospitalisation Details'!$A$2:$P$2344,6,FALSE())</f>
        <v>18767.740000000002</v>
      </c>
      <c r="N533" s="1" t="str">
        <f>VLOOKUP($A533,'Hospitalisation Details'!$A$2:$P$2344,12,FALSE())</f>
        <v>tier - 1</v>
      </c>
      <c r="O533" s="1" t="str">
        <f>VLOOKUP($A533,'Hospitalisation Details'!$A$2:$P$2344,13,FALSE())</f>
        <v>tier - 1</v>
      </c>
      <c r="P533" s="1" t="str">
        <f>VLOOKUP($A533,'Hospitalisation Details'!$A$2:$P$2344,14,FALSE())</f>
        <v>R1013</v>
      </c>
      <c r="Q533" s="1">
        <f>VLOOKUP($A533,'Hospitalisation Details'!$A$2:$P$2344,16,FALSE())</f>
        <v>43</v>
      </c>
    </row>
    <row r="534" spans="1:17" x14ac:dyDescent="0.35">
      <c r="A534" s="1" t="str">
        <f>'Customer Names'!A534</f>
        <v>Id533</v>
      </c>
      <c r="B534" s="1" t="str">
        <f>VLOOKUP($A534,'Customer Names'!$A$2:$E$2336,4,FALSE())</f>
        <v>Cathryn</v>
      </c>
      <c r="C534" s="16">
        <f>VLOOKUP($A534,'Medical Examinations'!$A$2:$O$2336,2,FALSE())</f>
        <v>23.655000000000001</v>
      </c>
      <c r="D534" s="16">
        <f>VLOOKUP($A534,'Medical Examinations'!$A$2:$O$2336,3,FALSE())</f>
        <v>5.14</v>
      </c>
      <c r="E534" s="1" t="str">
        <f>VLOOKUP($A534,'Medical Examinations'!$A$2:$O$2336,9,FALSE())</f>
        <v>No</v>
      </c>
      <c r="F534" s="1" t="str">
        <f>VLOOKUP($A534,'Medical Examinations'!$A$2:$O$2336,10,FALSE())</f>
        <v>No</v>
      </c>
      <c r="G534" s="1" t="str">
        <f>VLOOKUP($A534,'Medical Examinations'!$A$2:$O$2336,11,FALSE())</f>
        <v>No</v>
      </c>
      <c r="H534" s="1">
        <f>VLOOKUP($A534,'Medical Examinations'!$A$2:$O$2336,13,FALSE())</f>
        <v>1</v>
      </c>
      <c r="I534" s="1" t="str">
        <f>VLOOKUP($A534,'Medical Examinations'!$A$2:$O$2336,12,FALSE())</f>
        <v>Yes</v>
      </c>
      <c r="J534" s="1" t="str">
        <f>VLOOKUP($A534,'Medical Examinations'!$A$2:$O$2336,14,FALSE())</f>
        <v>Normal Weight</v>
      </c>
      <c r="K534" s="1" t="str">
        <f>VLOOKUP($A534,'Medical Examinations'!$A$2:$O$2336,15,FALSE())</f>
        <v>Normal</v>
      </c>
      <c r="L534" s="17">
        <f>VLOOKUP($A534,'Hospitalisation Details'!$A$2:$P$2344,15,FALSE())</f>
        <v>33965</v>
      </c>
      <c r="M534" s="18">
        <f>VLOOKUP($A534,'Hospitalisation Details'!$A$2:$P$2344,6,FALSE())</f>
        <v>18765.88</v>
      </c>
      <c r="N534" s="1" t="str">
        <f>VLOOKUP($A534,'Hospitalisation Details'!$A$2:$P$2344,12,FALSE())</f>
        <v>tier - 1</v>
      </c>
      <c r="O534" s="1" t="str">
        <f>VLOOKUP($A534,'Hospitalisation Details'!$A$2:$P$2344,13,FALSE())</f>
        <v>tier - 2</v>
      </c>
      <c r="P534" s="1" t="str">
        <f>VLOOKUP($A534,'Hospitalisation Details'!$A$2:$P$2344,14,FALSE())</f>
        <v>R1012</v>
      </c>
      <c r="Q534" s="1">
        <f>VLOOKUP($A534,'Hospitalisation Details'!$A$2:$P$2344,16,FALSE())</f>
        <v>30</v>
      </c>
    </row>
    <row r="535" spans="1:17" x14ac:dyDescent="0.35">
      <c r="A535" s="1" t="str">
        <f>'Customer Names'!A535</f>
        <v>Id534</v>
      </c>
      <c r="B535" s="1" t="str">
        <f>VLOOKUP($A535,'Customer Names'!$A$2:$E$2336,4,FALSE())</f>
        <v>Brendan</v>
      </c>
      <c r="C535" s="16">
        <f>VLOOKUP($A535,'Medical Examinations'!$A$2:$O$2336,2,FALSE())</f>
        <v>49.05</v>
      </c>
      <c r="D535" s="16">
        <f>VLOOKUP($A535,'Medical Examinations'!$A$2:$O$2336,3,FALSE())</f>
        <v>9.77</v>
      </c>
      <c r="E535" s="1" t="str">
        <f>VLOOKUP($A535,'Medical Examinations'!$A$2:$O$2336,9,FALSE())</f>
        <v>Yes</v>
      </c>
      <c r="F535" s="1" t="str">
        <f>VLOOKUP($A535,'Medical Examinations'!$A$2:$O$2336,10,FALSE())</f>
        <v>No</v>
      </c>
      <c r="G535" s="1" t="str">
        <f>VLOOKUP($A535,'Medical Examinations'!$A$2:$O$2336,11,FALSE())</f>
        <v>No</v>
      </c>
      <c r="H535" s="1">
        <f>VLOOKUP($A535,'Medical Examinations'!$A$2:$O$2336,13,FALSE())</f>
        <v>0</v>
      </c>
      <c r="I535" s="1" t="str">
        <f>VLOOKUP($A535,'Medical Examinations'!$A$2:$O$2336,12,FALSE())</f>
        <v>No</v>
      </c>
      <c r="J535" s="1" t="str">
        <f>VLOOKUP($A535,'Medical Examinations'!$A$2:$O$2336,14,FALSE())</f>
        <v>Obesity</v>
      </c>
      <c r="K535" s="1" t="str">
        <f>VLOOKUP($A535,'Medical Examinations'!$A$2:$O$2336,15,FALSE())</f>
        <v>Diabetes</v>
      </c>
      <c r="L535" s="17">
        <f>VLOOKUP($A535,'Hospitalisation Details'!$A$2:$P$2344,15,FALSE())</f>
        <v>24714</v>
      </c>
      <c r="M535" s="18">
        <f>VLOOKUP($A535,'Hospitalisation Details'!$A$2:$P$2344,6,FALSE())</f>
        <v>18694.689999999999</v>
      </c>
      <c r="N535" s="1" t="str">
        <f>VLOOKUP($A535,'Hospitalisation Details'!$A$2:$P$2344,12,FALSE())</f>
        <v>tier - 1</v>
      </c>
      <c r="O535" s="1" t="str">
        <f>VLOOKUP($A535,'Hospitalisation Details'!$A$2:$P$2344,13,FALSE())</f>
        <v>tier - 1</v>
      </c>
      <c r="P535" s="1" t="str">
        <f>VLOOKUP($A535,'Hospitalisation Details'!$A$2:$P$2344,14,FALSE())</f>
        <v>R1023</v>
      </c>
      <c r="Q535" s="1">
        <f>VLOOKUP($A535,'Hospitalisation Details'!$A$2:$P$2344,16,FALSE())</f>
        <v>55</v>
      </c>
    </row>
    <row r="536" spans="1:17" x14ac:dyDescent="0.35">
      <c r="A536" s="1" t="str">
        <f>'Customer Names'!A536</f>
        <v>Id535</v>
      </c>
      <c r="B536" s="1" t="str">
        <f>VLOOKUP($A536,'Customer Names'!$A$2:$E$2336,4,FALSE())</f>
        <v>Shauna</v>
      </c>
      <c r="C536" s="16">
        <f>VLOOKUP($A536,'Medical Examinations'!$A$2:$O$2336,2,FALSE())</f>
        <v>51.94</v>
      </c>
      <c r="D536" s="16">
        <f>VLOOKUP($A536,'Medical Examinations'!$A$2:$O$2336,3,FALSE())</f>
        <v>8.8000000000000007</v>
      </c>
      <c r="E536" s="1" t="str">
        <f>VLOOKUP($A536,'Medical Examinations'!$A$2:$O$2336,9,FALSE())</f>
        <v>Yes</v>
      </c>
      <c r="F536" s="1" t="str">
        <f>VLOOKUP($A536,'Medical Examinations'!$A$2:$O$2336,10,FALSE())</f>
        <v>No</v>
      </c>
      <c r="G536" s="1" t="str">
        <f>VLOOKUP($A536,'Medical Examinations'!$A$2:$O$2336,11,FALSE())</f>
        <v>No</v>
      </c>
      <c r="H536" s="1">
        <f>VLOOKUP($A536,'Medical Examinations'!$A$2:$O$2336,13,FALSE())</f>
        <v>2</v>
      </c>
      <c r="I536" s="1" t="str">
        <f>VLOOKUP($A536,'Medical Examinations'!$A$2:$O$2336,12,FALSE())</f>
        <v>No</v>
      </c>
      <c r="J536" s="1" t="str">
        <f>VLOOKUP($A536,'Medical Examinations'!$A$2:$O$2336,14,FALSE())</f>
        <v>Obesity</v>
      </c>
      <c r="K536" s="1" t="str">
        <f>VLOOKUP($A536,'Medical Examinations'!$A$2:$O$2336,15,FALSE())</f>
        <v>Diabetes</v>
      </c>
      <c r="L536" s="17">
        <f>VLOOKUP($A536,'Hospitalisation Details'!$A$2:$P$2344,15,FALSE())</f>
        <v>25858</v>
      </c>
      <c r="M536" s="18">
        <f>VLOOKUP($A536,'Hospitalisation Details'!$A$2:$P$2344,6,FALSE())</f>
        <v>18682.740000000002</v>
      </c>
      <c r="N536" s="1" t="str">
        <f>VLOOKUP($A536,'Hospitalisation Details'!$A$2:$P$2344,12,FALSE())</f>
        <v>tier - 1</v>
      </c>
      <c r="O536" s="1" t="str">
        <f>VLOOKUP($A536,'Hospitalisation Details'!$A$2:$P$2344,13,FALSE())</f>
        <v>tier - 3</v>
      </c>
      <c r="P536" s="1" t="str">
        <f>VLOOKUP($A536,'Hospitalisation Details'!$A$2:$P$2344,14,FALSE())</f>
        <v>R1012</v>
      </c>
      <c r="Q536" s="1">
        <f>VLOOKUP($A536,'Hospitalisation Details'!$A$2:$P$2344,16,FALSE())</f>
        <v>52</v>
      </c>
    </row>
    <row r="537" spans="1:17" x14ac:dyDescent="0.35">
      <c r="A537" s="1" t="str">
        <f>'Customer Names'!A537</f>
        <v>Id536</v>
      </c>
      <c r="B537" s="1" t="str">
        <f>VLOOKUP($A537,'Customer Names'!$A$2:$E$2336,4,FALSE())</f>
        <v>Terence</v>
      </c>
      <c r="C537" s="16">
        <f>VLOOKUP($A537,'Medical Examinations'!$A$2:$O$2336,2,FALSE())</f>
        <v>29.83</v>
      </c>
      <c r="D537" s="16">
        <f>VLOOKUP($A537,'Medical Examinations'!$A$2:$O$2336,3,FALSE())</f>
        <v>5.84</v>
      </c>
      <c r="E537" s="1" t="str">
        <f>VLOOKUP($A537,'Medical Examinations'!$A$2:$O$2336,9,FALSE())</f>
        <v>No</v>
      </c>
      <c r="F537" s="1" t="str">
        <f>VLOOKUP($A537,'Medical Examinations'!$A$2:$O$2336,10,FALSE())</f>
        <v>No</v>
      </c>
      <c r="G537" s="1" t="str">
        <f>VLOOKUP($A537,'Medical Examinations'!$A$2:$O$2336,11,FALSE())</f>
        <v>No</v>
      </c>
      <c r="H537" s="1">
        <f>VLOOKUP($A537,'Medical Examinations'!$A$2:$O$2336,13,FALSE())</f>
        <v>1</v>
      </c>
      <c r="I537" s="1" t="str">
        <f>VLOOKUP($A537,'Medical Examinations'!$A$2:$O$2336,12,FALSE())</f>
        <v>Yes</v>
      </c>
      <c r="J537" s="1" t="str">
        <f>VLOOKUP($A537,'Medical Examinations'!$A$2:$O$2336,14,FALSE())</f>
        <v>Overweight</v>
      </c>
      <c r="K537" s="1" t="str">
        <f>VLOOKUP($A537,'Medical Examinations'!$A$2:$O$2336,15,FALSE())</f>
        <v>Prediabetes</v>
      </c>
      <c r="L537" s="17">
        <f>VLOOKUP($A537,'Hospitalisation Details'!$A$2:$P$2344,15,FALSE())</f>
        <v>36061</v>
      </c>
      <c r="M537" s="18">
        <f>VLOOKUP($A537,'Hospitalisation Details'!$A$2:$P$2344,6,FALSE())</f>
        <v>18648.419999999998</v>
      </c>
      <c r="N537" s="1" t="str">
        <f>VLOOKUP($A537,'Hospitalisation Details'!$A$2:$P$2344,12,FALSE())</f>
        <v>tier - 1</v>
      </c>
      <c r="O537" s="1" t="str">
        <f>VLOOKUP($A537,'Hospitalisation Details'!$A$2:$P$2344,13,FALSE())</f>
        <v>tier - 1</v>
      </c>
      <c r="P537" s="1" t="str">
        <f>VLOOKUP($A537,'Hospitalisation Details'!$A$2:$P$2344,14,FALSE())</f>
        <v>R1019</v>
      </c>
      <c r="Q537" s="1">
        <f>VLOOKUP($A537,'Hospitalisation Details'!$A$2:$P$2344,16,FALSE())</f>
        <v>24</v>
      </c>
    </row>
    <row r="538" spans="1:17" x14ac:dyDescent="0.35">
      <c r="A538" s="1" t="str">
        <f>'Customer Names'!A538</f>
        <v>Id537</v>
      </c>
      <c r="B538" s="1" t="str">
        <f>VLOOKUP($A538,'Customer Names'!$A$2:$E$2336,4,FALSE())</f>
        <v>Marisol</v>
      </c>
      <c r="C538" s="16">
        <f>VLOOKUP($A538,'Medical Examinations'!$A$2:$O$2336,2,FALSE())</f>
        <v>22.6</v>
      </c>
      <c r="D538" s="16">
        <f>VLOOKUP($A538,'Medical Examinations'!$A$2:$O$2336,3,FALSE())</f>
        <v>10.43</v>
      </c>
      <c r="E538" s="1" t="str">
        <f>VLOOKUP($A538,'Medical Examinations'!$A$2:$O$2336,9,FALSE())</f>
        <v>Yes</v>
      </c>
      <c r="F538" s="1" t="str">
        <f>VLOOKUP($A538,'Medical Examinations'!$A$2:$O$2336,10,FALSE())</f>
        <v>No</v>
      </c>
      <c r="G538" s="1" t="str">
        <f>VLOOKUP($A538,'Medical Examinations'!$A$2:$O$2336,11,FALSE())</f>
        <v>No</v>
      </c>
      <c r="H538" s="1">
        <f>VLOOKUP($A538,'Medical Examinations'!$A$2:$O$2336,13,FALSE())</f>
        <v>1</v>
      </c>
      <c r="I538" s="1" t="str">
        <f>VLOOKUP($A538,'Medical Examinations'!$A$2:$O$2336,12,FALSE())</f>
        <v>Yes</v>
      </c>
      <c r="J538" s="1" t="str">
        <f>VLOOKUP($A538,'Medical Examinations'!$A$2:$O$2336,14,FALSE())</f>
        <v>Normal Weight</v>
      </c>
      <c r="K538" s="1" t="str">
        <f>VLOOKUP($A538,'Medical Examinations'!$A$2:$O$2336,15,FALSE())</f>
        <v>Diabetes</v>
      </c>
      <c r="L538" s="17">
        <f>VLOOKUP($A538,'Hospitalisation Details'!$A$2:$P$2344,15,FALSE())</f>
        <v>31636</v>
      </c>
      <c r="M538" s="18">
        <f>VLOOKUP($A538,'Hospitalisation Details'!$A$2:$P$2344,6,FALSE())</f>
        <v>18608.259999999998</v>
      </c>
      <c r="N538" s="1" t="str">
        <f>VLOOKUP($A538,'Hospitalisation Details'!$A$2:$P$2344,12,FALSE())</f>
        <v>tier - 1</v>
      </c>
      <c r="O538" s="1" t="str">
        <f>VLOOKUP($A538,'Hospitalisation Details'!$A$2:$P$2344,13,FALSE())</f>
        <v>tier - 3</v>
      </c>
      <c r="P538" s="1" t="str">
        <f>VLOOKUP($A538,'Hospitalisation Details'!$A$2:$P$2344,14,FALSE())</f>
        <v>R1011</v>
      </c>
      <c r="Q538" s="1">
        <f>VLOOKUP($A538,'Hospitalisation Details'!$A$2:$P$2344,16,FALSE())</f>
        <v>36</v>
      </c>
    </row>
    <row r="539" spans="1:17" x14ac:dyDescent="0.35">
      <c r="A539" s="1" t="str">
        <f>'Customer Names'!A539</f>
        <v>Id538</v>
      </c>
      <c r="B539" s="1" t="str">
        <f>VLOOKUP($A539,'Customer Names'!$A$2:$E$2336,4,FALSE())</f>
        <v>Lindsay</v>
      </c>
      <c r="C539" s="16">
        <f>VLOOKUP($A539,'Medical Examinations'!$A$2:$O$2336,2,FALSE())</f>
        <v>46.69</v>
      </c>
      <c r="D539" s="16">
        <f>VLOOKUP($A539,'Medical Examinations'!$A$2:$O$2336,3,FALSE())</f>
        <v>4.25</v>
      </c>
      <c r="E539" s="1" t="str">
        <f>VLOOKUP($A539,'Medical Examinations'!$A$2:$O$2336,9,FALSE())</f>
        <v>Yes</v>
      </c>
      <c r="F539" s="1" t="str">
        <f>VLOOKUP($A539,'Medical Examinations'!$A$2:$O$2336,10,FALSE())</f>
        <v>No</v>
      </c>
      <c r="G539" s="1" t="str">
        <f>VLOOKUP($A539,'Medical Examinations'!$A$2:$O$2336,11,FALSE())</f>
        <v>No</v>
      </c>
      <c r="H539" s="1">
        <f>VLOOKUP($A539,'Medical Examinations'!$A$2:$O$2336,13,FALSE())</f>
        <v>1</v>
      </c>
      <c r="I539" s="1" t="str">
        <f>VLOOKUP($A539,'Medical Examinations'!$A$2:$O$2336,12,FALSE())</f>
        <v>No</v>
      </c>
      <c r="J539" s="1" t="str">
        <f>VLOOKUP($A539,'Medical Examinations'!$A$2:$O$2336,14,FALSE())</f>
        <v>Obesity</v>
      </c>
      <c r="K539" s="1" t="str">
        <f>VLOOKUP($A539,'Medical Examinations'!$A$2:$O$2336,15,FALSE())</f>
        <v>Normal</v>
      </c>
      <c r="L539" s="17">
        <f>VLOOKUP($A539,'Hospitalisation Details'!$A$2:$P$2344,15,FALSE())</f>
        <v>23646</v>
      </c>
      <c r="M539" s="18">
        <f>VLOOKUP($A539,'Hospitalisation Details'!$A$2:$P$2344,6,FALSE())</f>
        <v>18443.11</v>
      </c>
      <c r="N539" s="1" t="str">
        <f>VLOOKUP($A539,'Hospitalisation Details'!$A$2:$P$2344,12,FALSE())</f>
        <v>tier - 1</v>
      </c>
      <c r="O539" s="1" t="str">
        <f>VLOOKUP($A539,'Hospitalisation Details'!$A$2:$P$2344,13,FALSE())</f>
        <v>tier - 2</v>
      </c>
      <c r="P539" s="1" t="str">
        <f>VLOOKUP($A539,'Hospitalisation Details'!$A$2:$P$2344,14,FALSE())</f>
        <v>R1012</v>
      </c>
      <c r="Q539" s="1">
        <f>VLOOKUP($A539,'Hospitalisation Details'!$A$2:$P$2344,16,FALSE())</f>
        <v>58</v>
      </c>
    </row>
    <row r="540" spans="1:17" x14ac:dyDescent="0.35">
      <c r="A540" s="1" t="str">
        <f>'Customer Names'!A540</f>
        <v>Id539</v>
      </c>
      <c r="B540" s="1" t="str">
        <f>VLOOKUP($A540,'Customer Names'!$A$2:$E$2336,4,FALSE())</f>
        <v>Katie</v>
      </c>
      <c r="C540" s="16">
        <f>VLOOKUP($A540,'Medical Examinations'!$A$2:$O$2336,2,FALSE())</f>
        <v>28.49</v>
      </c>
      <c r="D540" s="16">
        <f>VLOOKUP($A540,'Medical Examinations'!$A$2:$O$2336,3,FALSE())</f>
        <v>4.8899999999999997</v>
      </c>
      <c r="E540" s="1" t="str">
        <f>VLOOKUP($A540,'Medical Examinations'!$A$2:$O$2336,9,FALSE())</f>
        <v>No</v>
      </c>
      <c r="F540" s="1" t="str">
        <f>VLOOKUP($A540,'Medical Examinations'!$A$2:$O$2336,10,FALSE())</f>
        <v>No</v>
      </c>
      <c r="G540" s="1" t="str">
        <f>VLOOKUP($A540,'Medical Examinations'!$A$2:$O$2336,11,FALSE())</f>
        <v>No</v>
      </c>
      <c r="H540" s="1">
        <f>VLOOKUP($A540,'Medical Examinations'!$A$2:$O$2336,13,FALSE())</f>
        <v>0</v>
      </c>
      <c r="I540" s="1" t="str">
        <f>VLOOKUP($A540,'Medical Examinations'!$A$2:$O$2336,12,FALSE())</f>
        <v>Yes</v>
      </c>
      <c r="J540" s="1" t="str">
        <f>VLOOKUP($A540,'Medical Examinations'!$A$2:$O$2336,14,FALSE())</f>
        <v>Overweight</v>
      </c>
      <c r="K540" s="1" t="str">
        <f>VLOOKUP($A540,'Medical Examinations'!$A$2:$O$2336,15,FALSE())</f>
        <v>Normal</v>
      </c>
      <c r="L540" s="17">
        <f>VLOOKUP($A540,'Hospitalisation Details'!$A$2:$P$2344,15,FALSE())</f>
        <v>36509</v>
      </c>
      <c r="M540" s="18">
        <f>VLOOKUP($A540,'Hospitalisation Details'!$A$2:$P$2344,6,FALSE())</f>
        <v>18328.240000000002</v>
      </c>
      <c r="N540" s="1" t="str">
        <f>VLOOKUP($A540,'Hospitalisation Details'!$A$2:$P$2344,12,FALSE())</f>
        <v>tier - 1</v>
      </c>
      <c r="O540" s="1" t="str">
        <f>VLOOKUP($A540,'Hospitalisation Details'!$A$2:$P$2344,13,FALSE())</f>
        <v>tier - 2</v>
      </c>
      <c r="P540" s="1" t="str">
        <f>VLOOKUP($A540,'Hospitalisation Details'!$A$2:$P$2344,14,FALSE())</f>
        <v>R1013</v>
      </c>
      <c r="Q540" s="1">
        <f>VLOOKUP($A540,'Hospitalisation Details'!$A$2:$P$2344,16,FALSE())</f>
        <v>23</v>
      </c>
    </row>
    <row r="541" spans="1:17" x14ac:dyDescent="0.35">
      <c r="A541" s="1" t="str">
        <f>'Customer Names'!A541</f>
        <v>Id540</v>
      </c>
      <c r="B541" s="1" t="str">
        <f>VLOOKUP($A541,'Customer Names'!$A$2:$E$2336,4,FALSE())</f>
        <v>Daniel</v>
      </c>
      <c r="C541" s="16">
        <f>VLOOKUP($A541,'Medical Examinations'!$A$2:$O$2336,2,FALSE())</f>
        <v>28.5</v>
      </c>
      <c r="D541" s="16">
        <f>VLOOKUP($A541,'Medical Examinations'!$A$2:$O$2336,3,FALSE())</f>
        <v>5.55</v>
      </c>
      <c r="E541" s="1" t="str">
        <f>VLOOKUP($A541,'Medical Examinations'!$A$2:$O$2336,9,FALSE())</f>
        <v>Yes</v>
      </c>
      <c r="F541" s="1" t="str">
        <f>VLOOKUP($A541,'Medical Examinations'!$A$2:$O$2336,10,FALSE())</f>
        <v>No</v>
      </c>
      <c r="G541" s="1" t="str">
        <f>VLOOKUP($A541,'Medical Examinations'!$A$2:$O$2336,11,FALSE())</f>
        <v>No</v>
      </c>
      <c r="H541" s="1">
        <f>VLOOKUP($A541,'Medical Examinations'!$A$2:$O$2336,13,FALSE())</f>
        <v>1</v>
      </c>
      <c r="I541" s="1" t="str">
        <f>VLOOKUP($A541,'Medical Examinations'!$A$2:$O$2336,12,FALSE())</f>
        <v>Yes</v>
      </c>
      <c r="J541" s="1" t="str">
        <f>VLOOKUP($A541,'Medical Examinations'!$A$2:$O$2336,14,FALSE())</f>
        <v>Overweight</v>
      </c>
      <c r="K541" s="1" t="str">
        <f>VLOOKUP($A541,'Medical Examinations'!$A$2:$O$2336,15,FALSE())</f>
        <v>Normal</v>
      </c>
      <c r="L541" s="17">
        <f>VLOOKUP($A541,'Hospitalisation Details'!$A$2:$P$2344,15,FALSE())</f>
        <v>34884</v>
      </c>
      <c r="M541" s="18">
        <f>VLOOKUP($A541,'Hospitalisation Details'!$A$2:$P$2344,6,FALSE())</f>
        <v>18310.740000000002</v>
      </c>
      <c r="N541" s="1" t="str">
        <f>VLOOKUP($A541,'Hospitalisation Details'!$A$2:$P$2344,12,FALSE())</f>
        <v>tier - 1</v>
      </c>
      <c r="O541" s="1" t="str">
        <f>VLOOKUP($A541,'Hospitalisation Details'!$A$2:$P$2344,13,FALSE())</f>
        <v>tier - 3</v>
      </c>
      <c r="P541" s="1" t="str">
        <f>VLOOKUP($A541,'Hospitalisation Details'!$A$2:$P$2344,14,FALSE())</f>
        <v>R1012</v>
      </c>
      <c r="Q541" s="1">
        <f>VLOOKUP($A541,'Hospitalisation Details'!$A$2:$P$2344,16,FALSE())</f>
        <v>27</v>
      </c>
    </row>
    <row r="542" spans="1:17" x14ac:dyDescent="0.35">
      <c r="A542" s="1" t="str">
        <f>'Customer Names'!A542</f>
        <v>Id541</v>
      </c>
      <c r="B542" s="1" t="str">
        <f>VLOOKUP($A542,'Customer Names'!$A$2:$E$2336,4,FALSE())</f>
        <v>Brett W</v>
      </c>
      <c r="C542" s="16">
        <f>VLOOKUP($A542,'Medical Examinations'!$A$2:$O$2336,2,FALSE())</f>
        <v>24.4</v>
      </c>
      <c r="D542" s="16">
        <f>VLOOKUP($A542,'Medical Examinations'!$A$2:$O$2336,3,FALSE())</f>
        <v>4.5199999999999996</v>
      </c>
      <c r="E542" s="1" t="str">
        <f>VLOOKUP($A542,'Medical Examinations'!$A$2:$O$2336,9,FALSE())</f>
        <v>No</v>
      </c>
      <c r="F542" s="1" t="str">
        <f>VLOOKUP($A542,'Medical Examinations'!$A$2:$O$2336,10,FALSE())</f>
        <v>No</v>
      </c>
      <c r="G542" s="1" t="str">
        <f>VLOOKUP($A542,'Medical Examinations'!$A$2:$O$2336,11,FALSE())</f>
        <v>No</v>
      </c>
      <c r="H542" s="1">
        <f>VLOOKUP($A542,'Medical Examinations'!$A$2:$O$2336,13,FALSE())</f>
        <v>1</v>
      </c>
      <c r="I542" s="1" t="str">
        <f>VLOOKUP($A542,'Medical Examinations'!$A$2:$O$2336,12,FALSE())</f>
        <v>Yes</v>
      </c>
      <c r="J542" s="1" t="str">
        <f>VLOOKUP($A542,'Medical Examinations'!$A$2:$O$2336,14,FALSE())</f>
        <v>Normal Weight</v>
      </c>
      <c r="K542" s="1" t="str">
        <f>VLOOKUP($A542,'Medical Examinations'!$A$2:$O$2336,15,FALSE())</f>
        <v>Normal</v>
      </c>
      <c r="L542" s="17">
        <f>VLOOKUP($A542,'Hospitalisation Details'!$A$2:$P$2344,15,FALSE())</f>
        <v>33963</v>
      </c>
      <c r="M542" s="18">
        <f>VLOOKUP($A542,'Hospitalisation Details'!$A$2:$P$2344,6,FALSE())</f>
        <v>18259.22</v>
      </c>
      <c r="N542" s="1" t="str">
        <f>VLOOKUP($A542,'Hospitalisation Details'!$A$2:$P$2344,12,FALSE())</f>
        <v>tier - 1</v>
      </c>
      <c r="O542" s="1" t="str">
        <f>VLOOKUP($A542,'Hospitalisation Details'!$A$2:$P$2344,13,FALSE())</f>
        <v>tier - 3</v>
      </c>
      <c r="P542" s="1" t="str">
        <f>VLOOKUP($A542,'Hospitalisation Details'!$A$2:$P$2344,14,FALSE())</f>
        <v>R1011</v>
      </c>
      <c r="Q542" s="1">
        <f>VLOOKUP($A542,'Hospitalisation Details'!$A$2:$P$2344,16,FALSE())</f>
        <v>30</v>
      </c>
    </row>
    <row r="543" spans="1:17" x14ac:dyDescent="0.35">
      <c r="A543" s="1" t="str">
        <f>'Customer Names'!A543</f>
        <v>Id542</v>
      </c>
      <c r="B543" s="1" t="str">
        <f>VLOOKUP($A543,'Customer Names'!$A$2:$E$2336,4,FALSE())</f>
        <v>Dylan J</v>
      </c>
      <c r="C543" s="16">
        <f>VLOOKUP($A543,'Medical Examinations'!$A$2:$O$2336,2,FALSE())</f>
        <v>29.15</v>
      </c>
      <c r="D543" s="16">
        <f>VLOOKUP($A543,'Medical Examinations'!$A$2:$O$2336,3,FALSE())</f>
        <v>4.45</v>
      </c>
      <c r="E543" s="1" t="str">
        <f>VLOOKUP($A543,'Medical Examinations'!$A$2:$O$2336,9,FALSE())</f>
        <v>Yes</v>
      </c>
      <c r="F543" s="1" t="str">
        <f>VLOOKUP($A543,'Medical Examinations'!$A$2:$O$2336,10,FALSE())</f>
        <v>No</v>
      </c>
      <c r="G543" s="1" t="str">
        <f>VLOOKUP($A543,'Medical Examinations'!$A$2:$O$2336,11,FALSE())</f>
        <v>No</v>
      </c>
      <c r="H543" s="1">
        <f>VLOOKUP($A543,'Medical Examinations'!$A$2:$O$2336,13,FALSE())</f>
        <v>1</v>
      </c>
      <c r="I543" s="1" t="str">
        <f>VLOOKUP($A543,'Medical Examinations'!$A$2:$O$2336,12,FALSE())</f>
        <v>Yes</v>
      </c>
      <c r="J543" s="1" t="str">
        <f>VLOOKUP($A543,'Medical Examinations'!$A$2:$O$2336,14,FALSE())</f>
        <v>Overweight</v>
      </c>
      <c r="K543" s="1" t="str">
        <f>VLOOKUP($A543,'Medical Examinations'!$A$2:$O$2336,15,FALSE())</f>
        <v>Normal</v>
      </c>
      <c r="L543" s="17">
        <f>VLOOKUP($A543,'Hospitalisation Details'!$A$2:$P$2344,15,FALSE())</f>
        <v>34914</v>
      </c>
      <c r="M543" s="18">
        <f>VLOOKUP($A543,'Hospitalisation Details'!$A$2:$P$2344,6,FALSE())</f>
        <v>18246.5</v>
      </c>
      <c r="N543" s="1" t="str">
        <f>VLOOKUP($A543,'Hospitalisation Details'!$A$2:$P$2344,12,FALSE())</f>
        <v>tier - 1</v>
      </c>
      <c r="O543" s="1" t="str">
        <f>VLOOKUP($A543,'Hospitalisation Details'!$A$2:$P$2344,13,FALSE())</f>
        <v>tier - 1</v>
      </c>
      <c r="P543" s="1" t="str">
        <f>VLOOKUP($A543,'Hospitalisation Details'!$A$2:$P$2344,14,FALSE())</f>
        <v>R1013</v>
      </c>
      <c r="Q543" s="1">
        <f>VLOOKUP($A543,'Hospitalisation Details'!$A$2:$P$2344,16,FALSE())</f>
        <v>27</v>
      </c>
    </row>
    <row r="544" spans="1:17" x14ac:dyDescent="0.35">
      <c r="A544" s="1" t="str">
        <f>'Customer Names'!A544</f>
        <v>Id543</v>
      </c>
      <c r="B544" s="1" t="str">
        <f>VLOOKUP($A544,'Customer Names'!$A$2:$E$2336,4,FALSE())</f>
        <v>Elizabeth</v>
      </c>
      <c r="C544" s="16">
        <f>VLOOKUP($A544,'Medical Examinations'!$A$2:$O$2336,2,FALSE())</f>
        <v>27.28</v>
      </c>
      <c r="D544" s="16">
        <f>VLOOKUP($A544,'Medical Examinations'!$A$2:$O$2336,3,FALSE())</f>
        <v>4.72</v>
      </c>
      <c r="E544" s="1" t="str">
        <f>VLOOKUP($A544,'Medical Examinations'!$A$2:$O$2336,9,FALSE())</f>
        <v>No</v>
      </c>
      <c r="F544" s="1" t="str">
        <f>VLOOKUP($A544,'Medical Examinations'!$A$2:$O$2336,10,FALSE())</f>
        <v>Yes</v>
      </c>
      <c r="G544" s="1" t="str">
        <f>VLOOKUP($A544,'Medical Examinations'!$A$2:$O$2336,11,FALSE())</f>
        <v>No</v>
      </c>
      <c r="H544" s="1">
        <f>VLOOKUP($A544,'Medical Examinations'!$A$2:$O$2336,13,FALSE())</f>
        <v>1</v>
      </c>
      <c r="I544" s="1" t="str">
        <f>VLOOKUP($A544,'Medical Examinations'!$A$2:$O$2336,12,FALSE())</f>
        <v>Yes</v>
      </c>
      <c r="J544" s="1" t="str">
        <f>VLOOKUP($A544,'Medical Examinations'!$A$2:$O$2336,14,FALSE())</f>
        <v>Overweight</v>
      </c>
      <c r="K544" s="1" t="str">
        <f>VLOOKUP($A544,'Medical Examinations'!$A$2:$O$2336,15,FALSE())</f>
        <v>Normal</v>
      </c>
      <c r="L544" s="17">
        <f>VLOOKUP($A544,'Hospitalisation Details'!$A$2:$P$2344,15,FALSE())</f>
        <v>38240</v>
      </c>
      <c r="M544" s="18">
        <f>VLOOKUP($A544,'Hospitalisation Details'!$A$2:$P$2344,6,FALSE())</f>
        <v>18223.45</v>
      </c>
      <c r="N544" s="1" t="str">
        <f>VLOOKUP($A544,'Hospitalisation Details'!$A$2:$P$2344,12,FALSE())</f>
        <v>tier - 1</v>
      </c>
      <c r="O544" s="1" t="str">
        <f>VLOOKUP($A544,'Hospitalisation Details'!$A$2:$P$2344,13,FALSE())</f>
        <v>tier - 3</v>
      </c>
      <c r="P544" s="1" t="str">
        <f>VLOOKUP($A544,'Hospitalisation Details'!$A$2:$P$2344,14,FALSE())</f>
        <v>R1013</v>
      </c>
      <c r="Q544" s="1">
        <f>VLOOKUP($A544,'Hospitalisation Details'!$A$2:$P$2344,16,FALSE())</f>
        <v>18</v>
      </c>
    </row>
    <row r="545" spans="1:17" x14ac:dyDescent="0.35">
      <c r="A545" s="1" t="str">
        <f>'Customer Names'!A545</f>
        <v>Id544</v>
      </c>
      <c r="B545" s="1" t="str">
        <f>VLOOKUP($A545,'Customer Names'!$A$2:$E$2336,4,FALSE())</f>
        <v>Brooke M.</v>
      </c>
      <c r="C545" s="16">
        <f>VLOOKUP($A545,'Medical Examinations'!$A$2:$O$2336,2,FALSE())</f>
        <v>32.229999999999997</v>
      </c>
      <c r="D545" s="16">
        <f>VLOOKUP($A545,'Medical Examinations'!$A$2:$O$2336,3,FALSE())</f>
        <v>4.6500000000000004</v>
      </c>
      <c r="E545" s="1" t="str">
        <f>VLOOKUP($A545,'Medical Examinations'!$A$2:$O$2336,9,FALSE())</f>
        <v>Yes</v>
      </c>
      <c r="F545" s="1" t="str">
        <f>VLOOKUP($A545,'Medical Examinations'!$A$2:$O$2336,10,FALSE())</f>
        <v>No</v>
      </c>
      <c r="G545" s="1" t="str">
        <f>VLOOKUP($A545,'Medical Examinations'!$A$2:$O$2336,11,FALSE())</f>
        <v>Yes</v>
      </c>
      <c r="H545" s="1">
        <f>VLOOKUP($A545,'Medical Examinations'!$A$2:$O$2336,13,FALSE())</f>
        <v>1</v>
      </c>
      <c r="I545" s="1" t="str">
        <f>VLOOKUP($A545,'Medical Examinations'!$A$2:$O$2336,12,FALSE())</f>
        <v>No</v>
      </c>
      <c r="J545" s="1" t="str">
        <f>VLOOKUP($A545,'Medical Examinations'!$A$2:$O$2336,14,FALSE())</f>
        <v>Obesity</v>
      </c>
      <c r="K545" s="1" t="str">
        <f>VLOOKUP($A545,'Medical Examinations'!$A$2:$O$2336,15,FALSE())</f>
        <v>Normal</v>
      </c>
      <c r="L545" s="17">
        <f>VLOOKUP($A545,'Hospitalisation Details'!$A$2:$P$2344,15,FALSE())</f>
        <v>35596</v>
      </c>
      <c r="M545" s="18">
        <f>VLOOKUP($A545,'Hospitalisation Details'!$A$2:$P$2344,6,FALSE())</f>
        <v>18218.16</v>
      </c>
      <c r="N545" s="1" t="str">
        <f>VLOOKUP($A545,'Hospitalisation Details'!$A$2:$P$2344,12,FALSE())</f>
        <v>tier - 1</v>
      </c>
      <c r="O545" s="1" t="str">
        <f>VLOOKUP($A545,'Hospitalisation Details'!$A$2:$P$2344,13,FALSE())</f>
        <v>tier - 1</v>
      </c>
      <c r="P545" s="1" t="str">
        <f>VLOOKUP($A545,'Hospitalisation Details'!$A$2:$P$2344,14,FALSE())</f>
        <v>R1013</v>
      </c>
      <c r="Q545" s="1">
        <f>VLOOKUP($A545,'Hospitalisation Details'!$A$2:$P$2344,16,FALSE())</f>
        <v>25</v>
      </c>
    </row>
    <row r="546" spans="1:17" x14ac:dyDescent="0.35">
      <c r="A546" s="1" t="str">
        <f>'Customer Names'!A546</f>
        <v>Id545</v>
      </c>
      <c r="B546" s="1" t="str">
        <f>VLOOKUP($A546,'Customer Names'!$A$2:$E$2336,4,FALSE())</f>
        <v>Teiko</v>
      </c>
      <c r="C546" s="16">
        <f>VLOOKUP($A546,'Medical Examinations'!$A$2:$O$2336,2,FALSE())</f>
        <v>44.2</v>
      </c>
      <c r="D546" s="16">
        <f>VLOOKUP($A546,'Medical Examinations'!$A$2:$O$2336,3,FALSE())</f>
        <v>11.34</v>
      </c>
      <c r="E546" s="1" t="str">
        <f>VLOOKUP($A546,'Medical Examinations'!$A$2:$O$2336,9,FALSE())</f>
        <v>Yes</v>
      </c>
      <c r="F546" s="1" t="str">
        <f>VLOOKUP($A546,'Medical Examinations'!$A$2:$O$2336,10,FALSE())</f>
        <v>No</v>
      </c>
      <c r="G546" s="1" t="str">
        <f>VLOOKUP($A546,'Medical Examinations'!$A$2:$O$2336,11,FALSE())</f>
        <v>Yes</v>
      </c>
      <c r="H546" s="1">
        <f>VLOOKUP($A546,'Medical Examinations'!$A$2:$O$2336,13,FALSE())</f>
        <v>1</v>
      </c>
      <c r="I546" s="1" t="str">
        <f>VLOOKUP($A546,'Medical Examinations'!$A$2:$O$2336,12,FALSE())</f>
        <v>No</v>
      </c>
      <c r="J546" s="1" t="str">
        <f>VLOOKUP($A546,'Medical Examinations'!$A$2:$O$2336,14,FALSE())</f>
        <v>Obesity</v>
      </c>
      <c r="K546" s="1" t="str">
        <f>VLOOKUP($A546,'Medical Examinations'!$A$2:$O$2336,15,FALSE())</f>
        <v>Diabetes</v>
      </c>
      <c r="L546" s="17">
        <f>VLOOKUP($A546,'Hospitalisation Details'!$A$2:$P$2344,15,FALSE())</f>
        <v>23196</v>
      </c>
      <c r="M546" s="18">
        <f>VLOOKUP($A546,'Hospitalisation Details'!$A$2:$P$2344,6,FALSE())</f>
        <v>18208.34</v>
      </c>
      <c r="N546" s="1" t="str">
        <f>VLOOKUP($A546,'Hospitalisation Details'!$A$2:$P$2344,12,FALSE())</f>
        <v>tier - 1</v>
      </c>
      <c r="O546" s="1" t="str">
        <f>VLOOKUP($A546,'Hospitalisation Details'!$A$2:$P$2344,13,FALSE())</f>
        <v>tier - 2</v>
      </c>
      <c r="P546" s="1" t="str">
        <f>VLOOKUP($A546,'Hospitalisation Details'!$A$2:$P$2344,14,FALSE())</f>
        <v>R1026</v>
      </c>
      <c r="Q546" s="1">
        <f>VLOOKUP($A546,'Hospitalisation Details'!$A$2:$P$2344,16,FALSE())</f>
        <v>59</v>
      </c>
    </row>
    <row r="547" spans="1:17" x14ac:dyDescent="0.35">
      <c r="A547" s="1" t="str">
        <f>'Customer Names'!A547</f>
        <v>Id546</v>
      </c>
      <c r="B547" s="1" t="str">
        <f>VLOOKUP($A547,'Customer Names'!$A$2:$E$2336,4,FALSE())</f>
        <v>Zachary</v>
      </c>
      <c r="C547" s="16">
        <f>VLOOKUP($A547,'Medical Examinations'!$A$2:$O$2336,2,FALSE())</f>
        <v>29.734999999999999</v>
      </c>
      <c r="D547" s="16">
        <f>VLOOKUP($A547,'Medical Examinations'!$A$2:$O$2336,3,FALSE())</f>
        <v>4.53</v>
      </c>
      <c r="E547" s="1" t="str">
        <f>VLOOKUP($A547,'Medical Examinations'!$A$2:$O$2336,9,FALSE())</f>
        <v>No</v>
      </c>
      <c r="F547" s="1" t="str">
        <f>VLOOKUP($A547,'Medical Examinations'!$A$2:$O$2336,10,FALSE())</f>
        <v>No</v>
      </c>
      <c r="G547" s="1" t="str">
        <f>VLOOKUP($A547,'Medical Examinations'!$A$2:$O$2336,11,FALSE())</f>
        <v>Yes</v>
      </c>
      <c r="H547" s="1">
        <f>VLOOKUP($A547,'Medical Examinations'!$A$2:$O$2336,13,FALSE())</f>
        <v>1</v>
      </c>
      <c r="I547" s="1" t="str">
        <f>VLOOKUP($A547,'Medical Examinations'!$A$2:$O$2336,12,FALSE())</f>
        <v>No</v>
      </c>
      <c r="J547" s="1" t="str">
        <f>VLOOKUP($A547,'Medical Examinations'!$A$2:$O$2336,14,FALSE())</f>
        <v>Overweight</v>
      </c>
      <c r="K547" s="1" t="str">
        <f>VLOOKUP($A547,'Medical Examinations'!$A$2:$O$2336,15,FALSE())</f>
        <v>Normal</v>
      </c>
      <c r="L547" s="17">
        <f>VLOOKUP($A547,'Hospitalisation Details'!$A$2:$P$2344,15,FALSE())</f>
        <v>34162</v>
      </c>
      <c r="M547" s="18">
        <f>VLOOKUP($A547,'Hospitalisation Details'!$A$2:$P$2344,6,FALSE())</f>
        <v>18157.88</v>
      </c>
      <c r="N547" s="1" t="str">
        <f>VLOOKUP($A547,'Hospitalisation Details'!$A$2:$P$2344,12,FALSE())</f>
        <v>tier - 1</v>
      </c>
      <c r="O547" s="1" t="str">
        <f>VLOOKUP($A547,'Hospitalisation Details'!$A$2:$P$2344,13,FALSE())</f>
        <v>tier - 1</v>
      </c>
      <c r="P547" s="1" t="str">
        <f>VLOOKUP($A547,'Hospitalisation Details'!$A$2:$P$2344,14,FALSE())</f>
        <v>R1012</v>
      </c>
      <c r="Q547" s="1">
        <f>VLOOKUP($A547,'Hospitalisation Details'!$A$2:$P$2344,16,FALSE())</f>
        <v>29</v>
      </c>
    </row>
    <row r="548" spans="1:17" x14ac:dyDescent="0.35">
      <c r="A548" s="1" t="str">
        <f>'Customer Names'!A548</f>
        <v>Id547</v>
      </c>
      <c r="B548" s="1" t="str">
        <f>VLOOKUP($A548,'Customer Names'!$A$2:$E$2336,4,FALSE())</f>
        <v>Johannah</v>
      </c>
      <c r="C548" s="16">
        <f>VLOOKUP($A548,'Medical Examinations'!$A$2:$O$2336,2,FALSE())</f>
        <v>28.31</v>
      </c>
      <c r="D548" s="16">
        <f>VLOOKUP($A548,'Medical Examinations'!$A$2:$O$2336,3,FALSE())</f>
        <v>6.35</v>
      </c>
      <c r="E548" s="1" t="str">
        <f>VLOOKUP($A548,'Medical Examinations'!$A$2:$O$2336,9,FALSE())</f>
        <v>No</v>
      </c>
      <c r="F548" s="1" t="str">
        <f>VLOOKUP($A548,'Medical Examinations'!$A$2:$O$2336,10,FALSE())</f>
        <v>No</v>
      </c>
      <c r="G548" s="1" t="str">
        <f>VLOOKUP($A548,'Medical Examinations'!$A$2:$O$2336,11,FALSE())</f>
        <v>No</v>
      </c>
      <c r="H548" s="1">
        <f>VLOOKUP($A548,'Medical Examinations'!$A$2:$O$2336,13,FALSE())</f>
        <v>0</v>
      </c>
      <c r="I548" s="1" t="str">
        <f>VLOOKUP($A548,'Medical Examinations'!$A$2:$O$2336,12,FALSE())</f>
        <v>Yes</v>
      </c>
      <c r="J548" s="1" t="str">
        <f>VLOOKUP($A548,'Medical Examinations'!$A$2:$O$2336,14,FALSE())</f>
        <v>Overweight</v>
      </c>
      <c r="K548" s="1" t="str">
        <f>VLOOKUP($A548,'Medical Examinations'!$A$2:$O$2336,15,FALSE())</f>
        <v>Prediabetes</v>
      </c>
      <c r="L548" s="17">
        <f>VLOOKUP($A548,'Hospitalisation Details'!$A$2:$P$2344,15,FALSE())</f>
        <v>36457</v>
      </c>
      <c r="M548" s="18">
        <f>VLOOKUP($A548,'Hospitalisation Details'!$A$2:$P$2344,6,FALSE())</f>
        <v>18033.97</v>
      </c>
      <c r="N548" s="1" t="str">
        <f>VLOOKUP($A548,'Hospitalisation Details'!$A$2:$P$2344,12,FALSE())</f>
        <v>tier - 1</v>
      </c>
      <c r="O548" s="1" t="str">
        <f>VLOOKUP($A548,'Hospitalisation Details'!$A$2:$P$2344,13,FALSE())</f>
        <v>tier - 1</v>
      </c>
      <c r="P548" s="1" t="str">
        <f>VLOOKUP($A548,'Hospitalisation Details'!$A$2:$P$2344,14,FALSE())</f>
        <v>R1012</v>
      </c>
      <c r="Q548" s="1">
        <f>VLOOKUP($A548,'Hospitalisation Details'!$A$2:$P$2344,16,FALSE())</f>
        <v>23</v>
      </c>
    </row>
    <row r="549" spans="1:17" x14ac:dyDescent="0.35">
      <c r="A549" s="1" t="str">
        <f>'Customer Names'!A549</f>
        <v>Id548</v>
      </c>
      <c r="B549" s="1" t="str">
        <f>VLOOKUP($A549,'Customer Names'!$A$2:$E$2336,4,FALSE())</f>
        <v>Ryan A</v>
      </c>
      <c r="C549" s="16">
        <f>VLOOKUP($A549,'Medical Examinations'!$A$2:$O$2336,2,FALSE())</f>
        <v>46.62</v>
      </c>
      <c r="D549" s="16">
        <f>VLOOKUP($A549,'Medical Examinations'!$A$2:$O$2336,3,FALSE())</f>
        <v>8.51</v>
      </c>
      <c r="E549" s="1" t="str">
        <f>VLOOKUP($A549,'Medical Examinations'!$A$2:$O$2336,9,FALSE())</f>
        <v>No</v>
      </c>
      <c r="F549" s="1" t="str">
        <f>VLOOKUP($A549,'Medical Examinations'!$A$2:$O$2336,10,FALSE())</f>
        <v>No</v>
      </c>
      <c r="G549" s="1" t="str">
        <f>VLOOKUP($A549,'Medical Examinations'!$A$2:$O$2336,11,FALSE())</f>
        <v>No</v>
      </c>
      <c r="H549" s="1">
        <f>VLOOKUP($A549,'Medical Examinations'!$A$2:$O$2336,13,FALSE())</f>
        <v>0</v>
      </c>
      <c r="I549" s="1" t="str">
        <f>VLOOKUP($A549,'Medical Examinations'!$A$2:$O$2336,12,FALSE())</f>
        <v>No</v>
      </c>
      <c r="J549" s="1" t="str">
        <f>VLOOKUP($A549,'Medical Examinations'!$A$2:$O$2336,14,FALSE())</f>
        <v>Obesity</v>
      </c>
      <c r="K549" s="1" t="str">
        <f>VLOOKUP($A549,'Medical Examinations'!$A$2:$O$2336,15,FALSE())</f>
        <v>Diabetes</v>
      </c>
      <c r="L549" s="17">
        <f>VLOOKUP($A549,'Hospitalisation Details'!$A$2:$P$2344,15,FALSE())</f>
        <v>24032</v>
      </c>
      <c r="M549" s="18">
        <f>VLOOKUP($A549,'Hospitalisation Details'!$A$2:$P$2344,6,FALSE())</f>
        <v>18031.189999999999</v>
      </c>
      <c r="N549" s="1" t="str">
        <f>VLOOKUP($A549,'Hospitalisation Details'!$A$2:$P$2344,12,FALSE())</f>
        <v>tier - 1</v>
      </c>
      <c r="O549" s="1" t="str">
        <f>VLOOKUP($A549,'Hospitalisation Details'!$A$2:$P$2344,13,FALSE())</f>
        <v>tier - 2</v>
      </c>
      <c r="P549" s="1" t="str">
        <f>VLOOKUP($A549,'Hospitalisation Details'!$A$2:$P$2344,14,FALSE())</f>
        <v>R1012</v>
      </c>
      <c r="Q549" s="1">
        <f>VLOOKUP($A549,'Hospitalisation Details'!$A$2:$P$2344,16,FALSE())</f>
        <v>57</v>
      </c>
    </row>
    <row r="550" spans="1:17" x14ac:dyDescent="0.35">
      <c r="A550" s="1" t="str">
        <f>'Customer Names'!A550</f>
        <v>Id549</v>
      </c>
      <c r="B550" s="1" t="str">
        <f>VLOOKUP($A550,'Customer Names'!$A$2:$E$2336,4,FALSE())</f>
        <v>Andres Sr.</v>
      </c>
      <c r="C550" s="16">
        <f>VLOOKUP($A550,'Medical Examinations'!$A$2:$O$2336,2,FALSE())</f>
        <v>51.75</v>
      </c>
      <c r="D550" s="16">
        <f>VLOOKUP($A550,'Medical Examinations'!$A$2:$O$2336,3,FALSE())</f>
        <v>8.59</v>
      </c>
      <c r="E550" s="1" t="str">
        <f>VLOOKUP($A550,'Medical Examinations'!$A$2:$O$2336,9,FALSE())</f>
        <v>Yes</v>
      </c>
      <c r="F550" s="1" t="str">
        <f>VLOOKUP($A550,'Medical Examinations'!$A$2:$O$2336,10,FALSE())</f>
        <v>No</v>
      </c>
      <c r="G550" s="1" t="str">
        <f>VLOOKUP($A550,'Medical Examinations'!$A$2:$O$2336,11,FALSE())</f>
        <v>No</v>
      </c>
      <c r="H550" s="1">
        <f>VLOOKUP($A550,'Medical Examinations'!$A$2:$O$2336,13,FALSE())</f>
        <v>1</v>
      </c>
      <c r="I550" s="1" t="str">
        <f>VLOOKUP($A550,'Medical Examinations'!$A$2:$O$2336,12,FALSE())</f>
        <v>No</v>
      </c>
      <c r="J550" s="1" t="str">
        <f>VLOOKUP($A550,'Medical Examinations'!$A$2:$O$2336,14,FALSE())</f>
        <v>Obesity</v>
      </c>
      <c r="K550" s="1" t="str">
        <f>VLOOKUP($A550,'Medical Examinations'!$A$2:$O$2336,15,FALSE())</f>
        <v>Diabetes</v>
      </c>
      <c r="L550" s="17">
        <f>VLOOKUP($A550,'Hospitalisation Details'!$A$2:$P$2344,15,FALSE())</f>
        <v>27572</v>
      </c>
      <c r="M550" s="18">
        <f>VLOOKUP($A550,'Hospitalisation Details'!$A$2:$P$2344,6,FALSE())</f>
        <v>18031.16</v>
      </c>
      <c r="N550" s="1" t="str">
        <f>VLOOKUP($A550,'Hospitalisation Details'!$A$2:$P$2344,12,FALSE())</f>
        <v>tier - 1</v>
      </c>
      <c r="O550" s="1" t="str">
        <f>VLOOKUP($A550,'Hospitalisation Details'!$A$2:$P$2344,13,FALSE())</f>
        <v>tier - 3</v>
      </c>
      <c r="P550" s="1" t="str">
        <f>VLOOKUP($A550,'Hospitalisation Details'!$A$2:$P$2344,14,FALSE())</f>
        <v>R1023</v>
      </c>
      <c r="Q550" s="1">
        <f>VLOOKUP($A550,'Hospitalisation Details'!$A$2:$P$2344,16,FALSE())</f>
        <v>47</v>
      </c>
    </row>
    <row r="551" spans="1:17" x14ac:dyDescent="0.35">
      <c r="A551" s="1" t="str">
        <f>'Customer Names'!A551</f>
        <v>Id550</v>
      </c>
      <c r="B551" s="1" t="str">
        <f>VLOOKUP($A551,'Customer Names'!$A$2:$E$2336,4,FALSE())</f>
        <v>Bryan</v>
      </c>
      <c r="C551" s="16">
        <f>VLOOKUP($A551,'Medical Examinations'!$A$2:$O$2336,2,FALSE())</f>
        <v>25.7</v>
      </c>
      <c r="D551" s="16">
        <f>VLOOKUP($A551,'Medical Examinations'!$A$2:$O$2336,3,FALSE())</f>
        <v>4.13</v>
      </c>
      <c r="E551" s="1" t="str">
        <f>VLOOKUP($A551,'Medical Examinations'!$A$2:$O$2336,9,FALSE())</f>
        <v>Yes</v>
      </c>
      <c r="F551" s="1" t="str">
        <f>VLOOKUP($A551,'Medical Examinations'!$A$2:$O$2336,10,FALSE())</f>
        <v>No</v>
      </c>
      <c r="G551" s="1" t="str">
        <f>VLOOKUP($A551,'Medical Examinations'!$A$2:$O$2336,11,FALSE())</f>
        <v>No</v>
      </c>
      <c r="H551" s="1">
        <f>VLOOKUP($A551,'Medical Examinations'!$A$2:$O$2336,13,FALSE())</f>
        <v>0</v>
      </c>
      <c r="I551" s="1" t="str">
        <f>VLOOKUP($A551,'Medical Examinations'!$A$2:$O$2336,12,FALSE())</f>
        <v>Yes</v>
      </c>
      <c r="J551" s="1" t="str">
        <f>VLOOKUP($A551,'Medical Examinations'!$A$2:$O$2336,14,FALSE())</f>
        <v>Overweight</v>
      </c>
      <c r="K551" s="1" t="str">
        <f>VLOOKUP($A551,'Medical Examinations'!$A$2:$O$2336,15,FALSE())</f>
        <v>Normal</v>
      </c>
      <c r="L551" s="17">
        <f>VLOOKUP($A551,'Hospitalisation Details'!$A$2:$P$2344,15,FALSE())</f>
        <v>37162</v>
      </c>
      <c r="M551" s="18">
        <f>VLOOKUP($A551,'Hospitalisation Details'!$A$2:$P$2344,6,FALSE())</f>
        <v>17942.11</v>
      </c>
      <c r="N551" s="1" t="str">
        <f>VLOOKUP($A551,'Hospitalisation Details'!$A$2:$P$2344,12,FALSE())</f>
        <v>tier - 1</v>
      </c>
      <c r="O551" s="1" t="str">
        <f>VLOOKUP($A551,'Hospitalisation Details'!$A$2:$P$2344,13,FALSE())</f>
        <v>tier - 2</v>
      </c>
      <c r="P551" s="1" t="str">
        <f>VLOOKUP($A551,'Hospitalisation Details'!$A$2:$P$2344,14,FALSE())</f>
        <v>R1011</v>
      </c>
      <c r="Q551" s="1">
        <f>VLOOKUP($A551,'Hospitalisation Details'!$A$2:$P$2344,16,FALSE())</f>
        <v>21</v>
      </c>
    </row>
    <row r="552" spans="1:17" x14ac:dyDescent="0.35">
      <c r="A552" s="1" t="str">
        <f>'Customer Names'!A552</f>
        <v>Id551</v>
      </c>
      <c r="B552" s="1" t="str">
        <f>VLOOKUP($A552,'Customer Names'!$A$2:$E$2336,4,FALSE())</f>
        <v>Lizette</v>
      </c>
      <c r="C552" s="16">
        <f>VLOOKUP($A552,'Medical Examinations'!$A$2:$O$2336,2,FALSE())</f>
        <v>31.79</v>
      </c>
      <c r="D552" s="16">
        <f>VLOOKUP($A552,'Medical Examinations'!$A$2:$O$2336,3,FALSE())</f>
        <v>4.55</v>
      </c>
      <c r="E552" s="1" t="str">
        <f>VLOOKUP($A552,'Medical Examinations'!$A$2:$O$2336,9,FALSE())</f>
        <v>No</v>
      </c>
      <c r="F552" s="1" t="str">
        <f>VLOOKUP($A552,'Medical Examinations'!$A$2:$O$2336,10,FALSE())</f>
        <v>No</v>
      </c>
      <c r="G552" s="1" t="str">
        <f>VLOOKUP($A552,'Medical Examinations'!$A$2:$O$2336,11,FALSE())</f>
        <v>No</v>
      </c>
      <c r="H552" s="1">
        <f>VLOOKUP($A552,'Medical Examinations'!$A$2:$O$2336,13,FALSE())</f>
        <v>0</v>
      </c>
      <c r="I552" s="1" t="str">
        <f>VLOOKUP($A552,'Medical Examinations'!$A$2:$O$2336,12,FALSE())</f>
        <v>No</v>
      </c>
      <c r="J552" s="1" t="str">
        <f>VLOOKUP($A552,'Medical Examinations'!$A$2:$O$2336,14,FALSE())</f>
        <v>Obesity</v>
      </c>
      <c r="K552" s="1" t="str">
        <f>VLOOKUP($A552,'Medical Examinations'!$A$2:$O$2336,15,FALSE())</f>
        <v>Normal</v>
      </c>
      <c r="L552" s="17">
        <f>VLOOKUP($A552,'Hospitalisation Details'!$A$2:$P$2344,15,FALSE())</f>
        <v>28415</v>
      </c>
      <c r="M552" s="18">
        <f>VLOOKUP($A552,'Hospitalisation Details'!$A$2:$P$2344,6,FALSE())</f>
        <v>17929.3</v>
      </c>
      <c r="N552" s="1" t="str">
        <f>VLOOKUP($A552,'Hospitalisation Details'!$A$2:$P$2344,12,FALSE())</f>
        <v>tier - 1</v>
      </c>
      <c r="O552" s="1" t="str">
        <f>VLOOKUP($A552,'Hospitalisation Details'!$A$2:$P$2344,13,FALSE())</f>
        <v>tier - 2</v>
      </c>
      <c r="P552" s="1" t="str">
        <f>VLOOKUP($A552,'Hospitalisation Details'!$A$2:$P$2344,14,FALSE())</f>
        <v>R1013</v>
      </c>
      <c r="Q552" s="1">
        <f>VLOOKUP($A552,'Hospitalisation Details'!$A$2:$P$2344,16,FALSE())</f>
        <v>45</v>
      </c>
    </row>
    <row r="553" spans="1:17" x14ac:dyDescent="0.35">
      <c r="A553" s="1" t="str">
        <f>'Customer Names'!A553</f>
        <v>Id552</v>
      </c>
      <c r="B553" s="1" t="str">
        <f>VLOOKUP($A553,'Customer Names'!$A$2:$E$2336,4,FALSE())</f>
        <v>Don</v>
      </c>
      <c r="C553" s="16">
        <f>VLOOKUP($A553,'Medical Examinations'!$A$2:$O$2336,2,FALSE())</f>
        <v>24.795000000000002</v>
      </c>
      <c r="D553" s="16">
        <f>VLOOKUP($A553,'Medical Examinations'!$A$2:$O$2336,3,FALSE())</f>
        <v>4.5199999999999996</v>
      </c>
      <c r="E553" s="1" t="str">
        <f>VLOOKUP($A553,'Medical Examinations'!$A$2:$O$2336,9,FALSE())</f>
        <v>No</v>
      </c>
      <c r="F553" s="1" t="str">
        <f>VLOOKUP($A553,'Medical Examinations'!$A$2:$O$2336,10,FALSE())</f>
        <v>No</v>
      </c>
      <c r="G553" s="1" t="str">
        <f>VLOOKUP($A553,'Medical Examinations'!$A$2:$O$2336,11,FALSE())</f>
        <v>No</v>
      </c>
      <c r="H553" s="1">
        <f>VLOOKUP($A553,'Medical Examinations'!$A$2:$O$2336,13,FALSE())</f>
        <v>0</v>
      </c>
      <c r="I553" s="1" t="str">
        <f>VLOOKUP($A553,'Medical Examinations'!$A$2:$O$2336,12,FALSE())</f>
        <v>Yes</v>
      </c>
      <c r="J553" s="1" t="str">
        <f>VLOOKUP($A553,'Medical Examinations'!$A$2:$O$2336,14,FALSE())</f>
        <v>Normal Weight</v>
      </c>
      <c r="K553" s="1" t="str">
        <f>VLOOKUP($A553,'Medical Examinations'!$A$2:$O$2336,15,FALSE())</f>
        <v>Normal</v>
      </c>
      <c r="L553" s="17">
        <f>VLOOKUP($A553,'Hospitalisation Details'!$A$2:$P$2344,15,FALSE())</f>
        <v>32846</v>
      </c>
      <c r="M553" s="18">
        <f>VLOOKUP($A553,'Hospitalisation Details'!$A$2:$P$2344,6,FALSE())</f>
        <v>17904.53</v>
      </c>
      <c r="N553" s="1" t="str">
        <f>VLOOKUP($A553,'Hospitalisation Details'!$A$2:$P$2344,12,FALSE())</f>
        <v>tier - 1</v>
      </c>
      <c r="O553" s="1" t="str">
        <f>VLOOKUP($A553,'Hospitalisation Details'!$A$2:$P$2344,13,FALSE())</f>
        <v>tier - 2</v>
      </c>
      <c r="P553" s="1" t="str">
        <f>VLOOKUP($A553,'Hospitalisation Details'!$A$2:$P$2344,14,FALSE())</f>
        <v>R1017</v>
      </c>
      <c r="Q553" s="1">
        <f>VLOOKUP($A553,'Hospitalisation Details'!$A$2:$P$2344,16,FALSE())</f>
        <v>33</v>
      </c>
    </row>
    <row r="554" spans="1:17" x14ac:dyDescent="0.35">
      <c r="A554" s="1" t="str">
        <f>'Customer Names'!A554</f>
        <v>Id553</v>
      </c>
      <c r="B554" s="1" t="str">
        <f>VLOOKUP($A554,'Customer Names'!$A$2:$E$2336,4,FALSE())</f>
        <v>Jeb</v>
      </c>
      <c r="C554" s="16">
        <f>VLOOKUP($A554,'Medical Examinations'!$A$2:$O$2336,2,FALSE())</f>
        <v>53.98</v>
      </c>
      <c r="D554" s="16">
        <f>VLOOKUP($A554,'Medical Examinations'!$A$2:$O$2336,3,FALSE())</f>
        <v>5.07</v>
      </c>
      <c r="E554" s="1" t="str">
        <f>VLOOKUP($A554,'Medical Examinations'!$A$2:$O$2336,9,FALSE())</f>
        <v>No</v>
      </c>
      <c r="F554" s="1" t="str">
        <f>VLOOKUP($A554,'Medical Examinations'!$A$2:$O$2336,10,FALSE())</f>
        <v>No</v>
      </c>
      <c r="G554" s="1" t="str">
        <f>VLOOKUP($A554,'Medical Examinations'!$A$2:$O$2336,11,FALSE())</f>
        <v>Yes</v>
      </c>
      <c r="H554" s="1">
        <f>VLOOKUP($A554,'Medical Examinations'!$A$2:$O$2336,13,FALSE())</f>
        <v>1</v>
      </c>
      <c r="I554" s="1" t="str">
        <f>VLOOKUP($A554,'Medical Examinations'!$A$2:$O$2336,12,FALSE())</f>
        <v>No</v>
      </c>
      <c r="J554" s="1" t="str">
        <f>VLOOKUP($A554,'Medical Examinations'!$A$2:$O$2336,14,FALSE())</f>
        <v>Obesity</v>
      </c>
      <c r="K554" s="1" t="str">
        <f>VLOOKUP($A554,'Medical Examinations'!$A$2:$O$2336,15,FALSE())</f>
        <v>Normal</v>
      </c>
      <c r="L554" s="17">
        <f>VLOOKUP($A554,'Hospitalisation Details'!$A$2:$P$2344,15,FALSE())</f>
        <v>29171</v>
      </c>
      <c r="M554" s="18">
        <f>VLOOKUP($A554,'Hospitalisation Details'!$A$2:$P$2344,6,FALSE())</f>
        <v>17882.669999999998</v>
      </c>
      <c r="N554" s="1" t="str">
        <f>VLOOKUP($A554,'Hospitalisation Details'!$A$2:$P$2344,12,FALSE())</f>
        <v>tier - 1</v>
      </c>
      <c r="O554" s="1" t="str">
        <f>VLOOKUP($A554,'Hospitalisation Details'!$A$2:$P$2344,13,FALSE())</f>
        <v>tier - 3</v>
      </c>
      <c r="P554" s="1" t="str">
        <f>VLOOKUP($A554,'Hospitalisation Details'!$A$2:$P$2344,14,FALSE())</f>
        <v>R1012</v>
      </c>
      <c r="Q554" s="1">
        <f>VLOOKUP($A554,'Hospitalisation Details'!$A$2:$P$2344,16,FALSE())</f>
        <v>43</v>
      </c>
    </row>
    <row r="555" spans="1:17" x14ac:dyDescent="0.35">
      <c r="A555" s="1" t="str">
        <f>'Customer Names'!A555</f>
        <v>Id554</v>
      </c>
      <c r="B555" s="1" t="str">
        <f>VLOOKUP($A555,'Customer Names'!$A$2:$E$2336,4,FALSE())</f>
        <v>Amy R.</v>
      </c>
      <c r="C555" s="16">
        <f>VLOOKUP($A555,'Medical Examinations'!$A$2:$O$2336,2,FALSE())</f>
        <v>41.325000000000003</v>
      </c>
      <c r="D555" s="16">
        <f>VLOOKUP($A555,'Medical Examinations'!$A$2:$O$2336,3,FALSE())</f>
        <v>4.04</v>
      </c>
      <c r="E555" s="1" t="str">
        <f>VLOOKUP($A555,'Medical Examinations'!$A$2:$O$2336,9,FALSE())</f>
        <v>Yes</v>
      </c>
      <c r="F555" s="1" t="str">
        <f>VLOOKUP($A555,'Medical Examinations'!$A$2:$O$2336,10,FALSE())</f>
        <v>No</v>
      </c>
      <c r="G555" s="1" t="str">
        <f>VLOOKUP($A555,'Medical Examinations'!$A$2:$O$2336,11,FALSE())</f>
        <v>Yes</v>
      </c>
      <c r="H555" s="1">
        <f>VLOOKUP($A555,'Medical Examinations'!$A$2:$O$2336,13,FALSE())</f>
        <v>1</v>
      </c>
      <c r="I555" s="1" t="str">
        <f>VLOOKUP($A555,'Medical Examinations'!$A$2:$O$2336,12,FALSE())</f>
        <v>No</v>
      </c>
      <c r="J555" s="1" t="str">
        <f>VLOOKUP($A555,'Medical Examinations'!$A$2:$O$2336,14,FALSE())</f>
        <v>Obesity</v>
      </c>
      <c r="K555" s="1" t="str">
        <f>VLOOKUP($A555,'Medical Examinations'!$A$2:$O$2336,15,FALSE())</f>
        <v>Normal</v>
      </c>
      <c r="L555" s="17">
        <f>VLOOKUP($A555,'Hospitalisation Details'!$A$2:$P$2344,15,FALSE())</f>
        <v>35668</v>
      </c>
      <c r="M555" s="18">
        <f>VLOOKUP($A555,'Hospitalisation Details'!$A$2:$P$2344,6,FALSE())</f>
        <v>17878.900000000001</v>
      </c>
      <c r="N555" s="1" t="str">
        <f>VLOOKUP($A555,'Hospitalisation Details'!$A$2:$P$2344,12,FALSE())</f>
        <v>tier - 1</v>
      </c>
      <c r="O555" s="1" t="str">
        <f>VLOOKUP($A555,'Hospitalisation Details'!$A$2:$P$2344,13,FALSE())</f>
        <v>tier - 2</v>
      </c>
      <c r="P555" s="1" t="str">
        <f>VLOOKUP($A555,'Hospitalisation Details'!$A$2:$P$2344,14,FALSE())</f>
        <v>R1024</v>
      </c>
      <c r="Q555" s="1">
        <f>VLOOKUP($A555,'Hospitalisation Details'!$A$2:$P$2344,16,FALSE())</f>
        <v>25</v>
      </c>
    </row>
    <row r="556" spans="1:17" x14ac:dyDescent="0.35">
      <c r="A556" s="1" t="str">
        <f>'Customer Names'!A556</f>
        <v>Id555</v>
      </c>
      <c r="B556" s="1" t="str">
        <f>VLOOKUP($A556,'Customer Names'!$A$2:$E$2336,4,FALSE())</f>
        <v>Brian</v>
      </c>
      <c r="C556" s="16">
        <f>VLOOKUP($A556,'Medical Examinations'!$A$2:$O$2336,2,FALSE())</f>
        <v>51.65</v>
      </c>
      <c r="D556" s="16">
        <f>VLOOKUP($A556,'Medical Examinations'!$A$2:$O$2336,3,FALSE())</f>
        <v>5.3</v>
      </c>
      <c r="E556" s="1" t="str">
        <f>VLOOKUP($A556,'Medical Examinations'!$A$2:$O$2336,9,FALSE())</f>
        <v>Yes</v>
      </c>
      <c r="F556" s="1" t="str">
        <f>VLOOKUP($A556,'Medical Examinations'!$A$2:$O$2336,10,FALSE())</f>
        <v>No</v>
      </c>
      <c r="G556" s="1" t="str">
        <f>VLOOKUP($A556,'Medical Examinations'!$A$2:$O$2336,11,FALSE())</f>
        <v>No</v>
      </c>
      <c r="H556" s="1">
        <f>VLOOKUP($A556,'Medical Examinations'!$A$2:$O$2336,13,FALSE())</f>
        <v>0</v>
      </c>
      <c r="I556" s="1" t="str">
        <f>VLOOKUP($A556,'Medical Examinations'!$A$2:$O$2336,12,FALSE())</f>
        <v>No</v>
      </c>
      <c r="J556" s="1" t="str">
        <f>VLOOKUP($A556,'Medical Examinations'!$A$2:$O$2336,14,FALSE())</f>
        <v>Obesity</v>
      </c>
      <c r="K556" s="1" t="str">
        <f>VLOOKUP($A556,'Medical Examinations'!$A$2:$O$2336,15,FALSE())</f>
        <v>Normal</v>
      </c>
      <c r="L556" s="17">
        <f>VLOOKUP($A556,'Hospitalisation Details'!$A$2:$P$2344,15,FALSE())</f>
        <v>28106</v>
      </c>
      <c r="M556" s="18">
        <f>VLOOKUP($A556,'Hospitalisation Details'!$A$2:$P$2344,6,FALSE())</f>
        <v>17862.919999999998</v>
      </c>
      <c r="N556" s="1" t="str">
        <f>VLOOKUP($A556,'Hospitalisation Details'!$A$2:$P$2344,12,FALSE())</f>
        <v>tier - 1</v>
      </c>
      <c r="O556" s="1" t="str">
        <f>VLOOKUP($A556,'Hospitalisation Details'!$A$2:$P$2344,13,FALSE())</f>
        <v>tier - 2</v>
      </c>
      <c r="P556" s="1" t="str">
        <f>VLOOKUP($A556,'Hospitalisation Details'!$A$2:$P$2344,14,FALSE())</f>
        <v>R1012</v>
      </c>
      <c r="Q556" s="1">
        <f>VLOOKUP($A556,'Hospitalisation Details'!$A$2:$P$2344,16,FALSE())</f>
        <v>46</v>
      </c>
    </row>
    <row r="557" spans="1:17" x14ac:dyDescent="0.35">
      <c r="A557" s="1" t="str">
        <f>'Customer Names'!A557</f>
        <v>Id556</v>
      </c>
      <c r="B557" s="1" t="str">
        <f>VLOOKUP($A557,'Customer Names'!$A$2:$E$2336,4,FALSE())</f>
        <v>Mike G</v>
      </c>
      <c r="C557" s="16">
        <f>VLOOKUP($A557,'Medical Examinations'!$A$2:$O$2336,2,FALSE())</f>
        <v>44.52</v>
      </c>
      <c r="D557" s="16">
        <f>VLOOKUP($A557,'Medical Examinations'!$A$2:$O$2336,3,FALSE())</f>
        <v>8.64</v>
      </c>
      <c r="E557" s="1" t="str">
        <f>VLOOKUP($A557,'Medical Examinations'!$A$2:$O$2336,9,FALSE())</f>
        <v>Yes</v>
      </c>
      <c r="F557" s="1" t="str">
        <f>VLOOKUP($A557,'Medical Examinations'!$A$2:$O$2336,10,FALSE())</f>
        <v>No</v>
      </c>
      <c r="G557" s="1" t="str">
        <f>VLOOKUP($A557,'Medical Examinations'!$A$2:$O$2336,11,FALSE())</f>
        <v>Yes</v>
      </c>
      <c r="H557" s="1">
        <f>VLOOKUP($A557,'Medical Examinations'!$A$2:$O$2336,13,FALSE())</f>
        <v>1</v>
      </c>
      <c r="I557" s="1" t="str">
        <f>VLOOKUP($A557,'Medical Examinations'!$A$2:$O$2336,12,FALSE())</f>
        <v>No</v>
      </c>
      <c r="J557" s="1" t="str">
        <f>VLOOKUP($A557,'Medical Examinations'!$A$2:$O$2336,14,FALSE())</f>
        <v>Obesity</v>
      </c>
      <c r="K557" s="1" t="str">
        <f>VLOOKUP($A557,'Medical Examinations'!$A$2:$O$2336,15,FALSE())</f>
        <v>Diabetes</v>
      </c>
      <c r="L557" s="17">
        <f>VLOOKUP($A557,'Hospitalisation Details'!$A$2:$P$2344,15,FALSE())</f>
        <v>23353</v>
      </c>
      <c r="M557" s="18">
        <f>VLOOKUP($A557,'Hospitalisation Details'!$A$2:$P$2344,6,FALSE())</f>
        <v>17832.599999999999</v>
      </c>
      <c r="N557" s="1" t="str">
        <f>VLOOKUP($A557,'Hospitalisation Details'!$A$2:$P$2344,12,FALSE())</f>
        <v>tier - 1</v>
      </c>
      <c r="O557" s="1" t="str">
        <f>VLOOKUP($A557,'Hospitalisation Details'!$A$2:$P$2344,13,FALSE())</f>
        <v>tier - 2</v>
      </c>
      <c r="P557" s="1" t="str">
        <f>VLOOKUP($A557,'Hospitalisation Details'!$A$2:$P$2344,14,FALSE())</f>
        <v>R1012</v>
      </c>
      <c r="Q557" s="1">
        <f>VLOOKUP($A557,'Hospitalisation Details'!$A$2:$P$2344,16,FALSE())</f>
        <v>59</v>
      </c>
    </row>
    <row r="558" spans="1:17" x14ac:dyDescent="0.35">
      <c r="A558" s="1" t="str">
        <f>'Customer Names'!A558</f>
        <v>Id557</v>
      </c>
      <c r="B558" s="1" t="str">
        <f>VLOOKUP($A558,'Customer Names'!$A$2:$E$2336,4,FALSE())</f>
        <v>Simonezitrone Sr.</v>
      </c>
      <c r="C558" s="16">
        <f>VLOOKUP($A558,'Medical Examinations'!$A$2:$O$2336,2,FALSE())</f>
        <v>53.29</v>
      </c>
      <c r="D558" s="16">
        <f>VLOOKUP($A558,'Medical Examinations'!$A$2:$O$2336,3,FALSE())</f>
        <v>4.03</v>
      </c>
      <c r="E558" s="1" t="str">
        <f>VLOOKUP($A558,'Medical Examinations'!$A$2:$O$2336,9,FALSE())</f>
        <v>No</v>
      </c>
      <c r="F558" s="1" t="str">
        <f>VLOOKUP($A558,'Medical Examinations'!$A$2:$O$2336,10,FALSE())</f>
        <v>No</v>
      </c>
      <c r="G558" s="1" t="str">
        <f>VLOOKUP($A558,'Medical Examinations'!$A$2:$O$2336,11,FALSE())</f>
        <v>Yes</v>
      </c>
      <c r="H558" s="1">
        <f>VLOOKUP($A558,'Medical Examinations'!$A$2:$O$2336,13,FALSE())</f>
        <v>1</v>
      </c>
      <c r="I558" s="1" t="str">
        <f>VLOOKUP($A558,'Medical Examinations'!$A$2:$O$2336,12,FALSE())</f>
        <v>No</v>
      </c>
      <c r="J558" s="1" t="str">
        <f>VLOOKUP($A558,'Medical Examinations'!$A$2:$O$2336,14,FALSE())</f>
        <v>Obesity</v>
      </c>
      <c r="K558" s="1" t="str">
        <f>VLOOKUP($A558,'Medical Examinations'!$A$2:$O$2336,15,FALSE())</f>
        <v>Normal</v>
      </c>
      <c r="L558" s="17">
        <f>VLOOKUP($A558,'Hospitalisation Details'!$A$2:$P$2344,15,FALSE())</f>
        <v>29138</v>
      </c>
      <c r="M558" s="18">
        <f>VLOOKUP($A558,'Hospitalisation Details'!$A$2:$P$2344,6,FALSE())</f>
        <v>17779.939999999999</v>
      </c>
      <c r="N558" s="1" t="str">
        <f>VLOOKUP($A558,'Hospitalisation Details'!$A$2:$P$2344,12,FALSE())</f>
        <v>tier - 1</v>
      </c>
      <c r="O558" s="1" t="str">
        <f>VLOOKUP($A558,'Hospitalisation Details'!$A$2:$P$2344,13,FALSE())</f>
        <v>tier - 2</v>
      </c>
      <c r="P558" s="1" t="str">
        <f>VLOOKUP($A558,'Hospitalisation Details'!$A$2:$P$2344,14,FALSE())</f>
        <v>R1012</v>
      </c>
      <c r="Q558" s="1">
        <f>VLOOKUP($A558,'Hospitalisation Details'!$A$2:$P$2344,16,FALSE())</f>
        <v>43</v>
      </c>
    </row>
    <row r="559" spans="1:17" x14ac:dyDescent="0.35">
      <c r="A559" s="1" t="str">
        <f>'Customer Names'!A559</f>
        <v>Id558</v>
      </c>
      <c r="B559" s="1" t="str">
        <f>VLOOKUP($A559,'Customer Names'!$A$2:$E$2336,4,FALSE())</f>
        <v>Nicholas</v>
      </c>
      <c r="C559" s="16">
        <f>VLOOKUP($A559,'Medical Examinations'!$A$2:$O$2336,2,FALSE())</f>
        <v>46.63</v>
      </c>
      <c r="D559" s="16">
        <f>VLOOKUP($A559,'Medical Examinations'!$A$2:$O$2336,3,FALSE())</f>
        <v>4.26</v>
      </c>
      <c r="E559" s="1" t="str">
        <f>VLOOKUP($A559,'Medical Examinations'!$A$2:$O$2336,9,FALSE())</f>
        <v>Yes</v>
      </c>
      <c r="F559" s="1" t="str">
        <f>VLOOKUP($A559,'Medical Examinations'!$A$2:$O$2336,10,FALSE())</f>
        <v>No</v>
      </c>
      <c r="G559" s="1" t="str">
        <f>VLOOKUP($A559,'Medical Examinations'!$A$2:$O$2336,11,FALSE())</f>
        <v>No</v>
      </c>
      <c r="H559" s="1">
        <f>VLOOKUP($A559,'Medical Examinations'!$A$2:$O$2336,13,FALSE())</f>
        <v>2</v>
      </c>
      <c r="I559" s="1" t="str">
        <f>VLOOKUP($A559,'Medical Examinations'!$A$2:$O$2336,12,FALSE())</f>
        <v>No</v>
      </c>
      <c r="J559" s="1" t="str">
        <f>VLOOKUP($A559,'Medical Examinations'!$A$2:$O$2336,14,FALSE())</f>
        <v>Obesity</v>
      </c>
      <c r="K559" s="1" t="str">
        <f>VLOOKUP($A559,'Medical Examinations'!$A$2:$O$2336,15,FALSE())</f>
        <v>Normal</v>
      </c>
      <c r="L559" s="17">
        <f>VLOOKUP($A559,'Hospitalisation Details'!$A$2:$P$2344,15,FALSE())</f>
        <v>24279</v>
      </c>
      <c r="M559" s="18">
        <f>VLOOKUP($A559,'Hospitalisation Details'!$A$2:$P$2344,6,FALSE())</f>
        <v>17777.73</v>
      </c>
      <c r="N559" s="1" t="str">
        <f>VLOOKUP($A559,'Hospitalisation Details'!$A$2:$P$2344,12,FALSE())</f>
        <v>tier - 1</v>
      </c>
      <c r="O559" s="1" t="str">
        <f>VLOOKUP($A559,'Hospitalisation Details'!$A$2:$P$2344,13,FALSE())</f>
        <v>tier - 3</v>
      </c>
      <c r="P559" s="1" t="str">
        <f>VLOOKUP($A559,'Hospitalisation Details'!$A$2:$P$2344,14,FALSE())</f>
        <v>R1012</v>
      </c>
      <c r="Q559" s="1">
        <f>VLOOKUP($A559,'Hospitalisation Details'!$A$2:$P$2344,16,FALSE())</f>
        <v>56</v>
      </c>
    </row>
    <row r="560" spans="1:17" x14ac:dyDescent="0.35">
      <c r="A560" s="1" t="str">
        <f>'Customer Names'!A560</f>
        <v>Id559</v>
      </c>
      <c r="B560" s="1" t="str">
        <f>VLOOKUP($A560,'Customer Names'!$A$2:$E$2336,4,FALSE())</f>
        <v>Angela M</v>
      </c>
      <c r="C560" s="16">
        <f>VLOOKUP($A560,'Medical Examinations'!$A$2:$O$2336,2,FALSE())</f>
        <v>28.88</v>
      </c>
      <c r="D560" s="16">
        <f>VLOOKUP($A560,'Medical Examinations'!$A$2:$O$2336,3,FALSE())</f>
        <v>5.35</v>
      </c>
      <c r="E560" s="1" t="str">
        <f>VLOOKUP($A560,'Medical Examinations'!$A$2:$O$2336,9,FALSE())</f>
        <v>No</v>
      </c>
      <c r="F560" s="1" t="str">
        <f>VLOOKUP($A560,'Medical Examinations'!$A$2:$O$2336,10,FALSE())</f>
        <v>No</v>
      </c>
      <c r="G560" s="1" t="str">
        <f>VLOOKUP($A560,'Medical Examinations'!$A$2:$O$2336,11,FALSE())</f>
        <v>Yes</v>
      </c>
      <c r="H560" s="1">
        <f>VLOOKUP($A560,'Medical Examinations'!$A$2:$O$2336,13,FALSE())</f>
        <v>1</v>
      </c>
      <c r="I560" s="1" t="str">
        <f>VLOOKUP($A560,'Medical Examinations'!$A$2:$O$2336,12,FALSE())</f>
        <v>Yes</v>
      </c>
      <c r="J560" s="1" t="str">
        <f>VLOOKUP($A560,'Medical Examinations'!$A$2:$O$2336,14,FALSE())</f>
        <v>Overweight</v>
      </c>
      <c r="K560" s="1" t="str">
        <f>VLOOKUP($A560,'Medical Examinations'!$A$2:$O$2336,15,FALSE())</f>
        <v>Normal</v>
      </c>
      <c r="L560" s="17">
        <f>VLOOKUP($A560,'Hospitalisation Details'!$A$2:$P$2344,15,FALSE())</f>
        <v>37816</v>
      </c>
      <c r="M560" s="18">
        <f>VLOOKUP($A560,'Hospitalisation Details'!$A$2:$P$2344,6,FALSE())</f>
        <v>17748.509999999998</v>
      </c>
      <c r="N560" s="1" t="str">
        <f>VLOOKUP($A560,'Hospitalisation Details'!$A$2:$P$2344,12,FALSE())</f>
        <v>tier - 1</v>
      </c>
      <c r="O560" s="1" t="str">
        <f>VLOOKUP($A560,'Hospitalisation Details'!$A$2:$P$2344,13,FALSE())</f>
        <v>tier - 1</v>
      </c>
      <c r="P560" s="1" t="str">
        <f>VLOOKUP($A560,'Hospitalisation Details'!$A$2:$P$2344,14,FALSE())</f>
        <v>R1012</v>
      </c>
      <c r="Q560" s="1">
        <f>VLOOKUP($A560,'Hospitalisation Details'!$A$2:$P$2344,16,FALSE())</f>
        <v>19</v>
      </c>
    </row>
    <row r="561" spans="1:17" x14ac:dyDescent="0.35">
      <c r="A561" s="1" t="str">
        <f>'Customer Names'!A561</f>
        <v>Id560</v>
      </c>
      <c r="B561" s="1" t="str">
        <f>VLOOKUP($A561,'Customer Names'!$A$2:$E$2336,4,FALSE())</f>
        <v>Oz</v>
      </c>
      <c r="C561" s="16">
        <f>VLOOKUP($A561,'Medical Examinations'!$A$2:$O$2336,2,FALSE())</f>
        <v>23.98</v>
      </c>
      <c r="D561" s="16">
        <f>VLOOKUP($A561,'Medical Examinations'!$A$2:$O$2336,3,FALSE())</f>
        <v>4.9000000000000004</v>
      </c>
      <c r="E561" s="1" t="str">
        <f>VLOOKUP($A561,'Medical Examinations'!$A$2:$O$2336,9,FALSE())</f>
        <v>No</v>
      </c>
      <c r="F561" s="1" t="str">
        <f>VLOOKUP($A561,'Medical Examinations'!$A$2:$O$2336,10,FALSE())</f>
        <v>No</v>
      </c>
      <c r="G561" s="1" t="str">
        <f>VLOOKUP($A561,'Medical Examinations'!$A$2:$O$2336,11,FALSE())</f>
        <v>No</v>
      </c>
      <c r="H561" s="1">
        <f>VLOOKUP($A561,'Medical Examinations'!$A$2:$O$2336,13,FALSE())</f>
        <v>0</v>
      </c>
      <c r="I561" s="1" t="str">
        <f>VLOOKUP($A561,'Medical Examinations'!$A$2:$O$2336,12,FALSE())</f>
        <v>No</v>
      </c>
      <c r="J561" s="1" t="str">
        <f>VLOOKUP($A561,'Medical Examinations'!$A$2:$O$2336,14,FALSE())</f>
        <v>Normal Weight</v>
      </c>
      <c r="K561" s="1" t="str">
        <f>VLOOKUP($A561,'Medical Examinations'!$A$2:$O$2336,15,FALSE())</f>
        <v>Normal</v>
      </c>
      <c r="L561" s="17">
        <f>VLOOKUP($A561,'Hospitalisation Details'!$A$2:$P$2344,15,FALSE())</f>
        <v>34516</v>
      </c>
      <c r="M561" s="18">
        <f>VLOOKUP($A561,'Hospitalisation Details'!$A$2:$P$2344,6,FALSE())</f>
        <v>17663.14</v>
      </c>
      <c r="N561" s="1" t="str">
        <f>VLOOKUP($A561,'Hospitalisation Details'!$A$2:$P$2344,12,FALSE())</f>
        <v>tier - 1</v>
      </c>
      <c r="O561" s="1" t="str">
        <f>VLOOKUP($A561,'Hospitalisation Details'!$A$2:$P$2344,13,FALSE())</f>
        <v>tier - 3</v>
      </c>
      <c r="P561" s="1" t="str">
        <f>VLOOKUP($A561,'Hospitalisation Details'!$A$2:$P$2344,14,FALSE())</f>
        <v>R1013</v>
      </c>
      <c r="Q561" s="1">
        <f>VLOOKUP($A561,'Hospitalisation Details'!$A$2:$P$2344,16,FALSE())</f>
        <v>28</v>
      </c>
    </row>
    <row r="562" spans="1:17" x14ac:dyDescent="0.35">
      <c r="A562" s="1" t="str">
        <f>'Customer Names'!A562</f>
        <v>Id561</v>
      </c>
      <c r="B562" s="1" t="str">
        <f>VLOOKUP($A562,'Customer Names'!$A$2:$E$2336,4,FALSE())</f>
        <v>Erin M.</v>
      </c>
      <c r="C562" s="16">
        <f>VLOOKUP($A562,'Medical Examinations'!$A$2:$O$2336,2,FALSE())</f>
        <v>23.65</v>
      </c>
      <c r="D562" s="16">
        <f>VLOOKUP($A562,'Medical Examinations'!$A$2:$O$2336,3,FALSE())</f>
        <v>4.5</v>
      </c>
      <c r="E562" s="1" t="str">
        <f>VLOOKUP($A562,'Medical Examinations'!$A$2:$O$2336,9,FALSE())</f>
        <v>No</v>
      </c>
      <c r="F562" s="1" t="str">
        <f>VLOOKUP($A562,'Medical Examinations'!$A$2:$O$2336,10,FALSE())</f>
        <v>No</v>
      </c>
      <c r="G562" s="1" t="str">
        <f>VLOOKUP($A562,'Medical Examinations'!$A$2:$O$2336,11,FALSE())</f>
        <v>No</v>
      </c>
      <c r="H562" s="1">
        <f>VLOOKUP($A562,'Medical Examinations'!$A$2:$O$2336,13,FALSE())</f>
        <v>0</v>
      </c>
      <c r="I562" s="1" t="str">
        <f>VLOOKUP($A562,'Medical Examinations'!$A$2:$O$2336,12,FALSE())</f>
        <v>No</v>
      </c>
      <c r="J562" s="1" t="str">
        <f>VLOOKUP($A562,'Medical Examinations'!$A$2:$O$2336,14,FALSE())</f>
        <v>Normal Weight</v>
      </c>
      <c r="K562" s="1" t="str">
        <f>VLOOKUP($A562,'Medical Examinations'!$A$2:$O$2336,15,FALSE())</f>
        <v>Normal</v>
      </c>
      <c r="L562" s="17">
        <f>VLOOKUP($A562,'Hospitalisation Details'!$A$2:$P$2344,15,FALSE())</f>
        <v>33171</v>
      </c>
      <c r="M562" s="18">
        <f>VLOOKUP($A562,'Hospitalisation Details'!$A$2:$P$2344,6,FALSE())</f>
        <v>17626.240000000002</v>
      </c>
      <c r="N562" s="1" t="str">
        <f>VLOOKUP($A562,'Hospitalisation Details'!$A$2:$P$2344,12,FALSE())</f>
        <v>tier - 1</v>
      </c>
      <c r="O562" s="1" t="str">
        <f>VLOOKUP($A562,'Hospitalisation Details'!$A$2:$P$2344,13,FALSE())</f>
        <v>tier - 3</v>
      </c>
      <c r="P562" s="1" t="str">
        <f>VLOOKUP($A562,'Hospitalisation Details'!$A$2:$P$2344,14,FALSE())</f>
        <v>R1013</v>
      </c>
      <c r="Q562" s="1">
        <f>VLOOKUP($A562,'Hospitalisation Details'!$A$2:$P$2344,16,FALSE())</f>
        <v>32</v>
      </c>
    </row>
    <row r="563" spans="1:17" x14ac:dyDescent="0.35">
      <c r="A563" s="1" t="str">
        <f>'Customer Names'!A563</f>
        <v>Id562</v>
      </c>
      <c r="B563" s="1" t="str">
        <f>VLOOKUP($A563,'Customer Names'!$A$2:$E$2336,4,FALSE())</f>
        <v>Bobby E.</v>
      </c>
      <c r="C563" s="16">
        <f>VLOOKUP($A563,'Medical Examinations'!$A$2:$O$2336,2,FALSE())</f>
        <v>49.09</v>
      </c>
      <c r="D563" s="16">
        <f>VLOOKUP($A563,'Medical Examinations'!$A$2:$O$2336,3,FALSE())</f>
        <v>8.3800000000000008</v>
      </c>
      <c r="E563" s="1" t="str">
        <f>VLOOKUP($A563,'Medical Examinations'!$A$2:$O$2336,9,FALSE())</f>
        <v>Yes</v>
      </c>
      <c r="F563" s="1" t="str">
        <f>VLOOKUP($A563,'Medical Examinations'!$A$2:$O$2336,10,FALSE())</f>
        <v>No</v>
      </c>
      <c r="G563" s="1" t="str">
        <f>VLOOKUP($A563,'Medical Examinations'!$A$2:$O$2336,11,FALSE())</f>
        <v>No</v>
      </c>
      <c r="H563" s="1">
        <f>VLOOKUP($A563,'Medical Examinations'!$A$2:$O$2336,13,FALSE())</f>
        <v>2</v>
      </c>
      <c r="I563" s="1" t="str">
        <f>VLOOKUP($A563,'Medical Examinations'!$A$2:$O$2336,12,FALSE())</f>
        <v>No</v>
      </c>
      <c r="J563" s="1" t="str">
        <f>VLOOKUP($A563,'Medical Examinations'!$A$2:$O$2336,14,FALSE())</f>
        <v>Obesity</v>
      </c>
      <c r="K563" s="1" t="str">
        <f>VLOOKUP($A563,'Medical Examinations'!$A$2:$O$2336,15,FALSE())</f>
        <v>Diabetes</v>
      </c>
      <c r="L563" s="17">
        <f>VLOOKUP($A563,'Hospitalisation Details'!$A$2:$P$2344,15,FALSE())</f>
        <v>25775</v>
      </c>
      <c r="M563" s="18">
        <f>VLOOKUP($A563,'Hospitalisation Details'!$A$2:$P$2344,6,FALSE())</f>
        <v>17584.72</v>
      </c>
      <c r="N563" s="1" t="str">
        <f>VLOOKUP($A563,'Hospitalisation Details'!$A$2:$P$2344,12,FALSE())</f>
        <v>tier - 1</v>
      </c>
      <c r="O563" s="1" t="str">
        <f>VLOOKUP($A563,'Hospitalisation Details'!$A$2:$P$2344,13,FALSE())</f>
        <v>tier - 3</v>
      </c>
      <c r="P563" s="1" t="str">
        <f>VLOOKUP($A563,'Hospitalisation Details'!$A$2:$P$2344,14,FALSE())</f>
        <v>R1012</v>
      </c>
      <c r="Q563" s="1">
        <f>VLOOKUP($A563,'Hospitalisation Details'!$A$2:$P$2344,16,FALSE())</f>
        <v>52</v>
      </c>
    </row>
    <row r="564" spans="1:17" x14ac:dyDescent="0.35">
      <c r="A564" s="1" t="str">
        <f>'Customer Names'!A564</f>
        <v>Id563</v>
      </c>
      <c r="B564" s="1" t="str">
        <f>VLOOKUP($A564,'Customer Names'!$A$2:$E$2336,4,FALSE())</f>
        <v>Daniel P.</v>
      </c>
      <c r="C564" s="16">
        <f>VLOOKUP($A564,'Medical Examinations'!$A$2:$O$2336,2,FALSE())</f>
        <v>28.024999999999999</v>
      </c>
      <c r="D564" s="16">
        <f>VLOOKUP($A564,'Medical Examinations'!$A$2:$O$2336,3,FALSE())</f>
        <v>7.03</v>
      </c>
      <c r="E564" s="1" t="str">
        <f>VLOOKUP($A564,'Medical Examinations'!$A$2:$O$2336,9,FALSE())</f>
        <v>No</v>
      </c>
      <c r="F564" s="1" t="str">
        <f>VLOOKUP($A564,'Medical Examinations'!$A$2:$O$2336,10,FALSE())</f>
        <v>No</v>
      </c>
      <c r="G564" s="1" t="str">
        <f>VLOOKUP($A564,'Medical Examinations'!$A$2:$O$2336,11,FALSE())</f>
        <v>No</v>
      </c>
      <c r="H564" s="1">
        <f>VLOOKUP($A564,'Medical Examinations'!$A$2:$O$2336,13,FALSE())</f>
        <v>0</v>
      </c>
      <c r="I564" s="1" t="str">
        <f>VLOOKUP($A564,'Medical Examinations'!$A$2:$O$2336,12,FALSE())</f>
        <v>Yes</v>
      </c>
      <c r="J564" s="1" t="str">
        <f>VLOOKUP($A564,'Medical Examinations'!$A$2:$O$2336,14,FALSE())</f>
        <v>Overweight</v>
      </c>
      <c r="K564" s="1" t="str">
        <f>VLOOKUP($A564,'Medical Examinations'!$A$2:$O$2336,15,FALSE())</f>
        <v>Diabetes</v>
      </c>
      <c r="L564" s="17">
        <f>VLOOKUP($A564,'Hospitalisation Details'!$A$2:$P$2344,15,FALSE())</f>
        <v>37493</v>
      </c>
      <c r="M564" s="18">
        <f>VLOOKUP($A564,'Hospitalisation Details'!$A$2:$P$2344,6,FALSE())</f>
        <v>17560.38</v>
      </c>
      <c r="N564" s="1" t="str">
        <f>VLOOKUP($A564,'Hospitalisation Details'!$A$2:$P$2344,12,FALSE())</f>
        <v>tier - 1</v>
      </c>
      <c r="O564" s="1" t="str">
        <f>VLOOKUP($A564,'Hospitalisation Details'!$A$2:$P$2344,13,FALSE())</f>
        <v>tier - 1</v>
      </c>
      <c r="P564" s="1" t="str">
        <f>VLOOKUP($A564,'Hospitalisation Details'!$A$2:$P$2344,14,FALSE())</f>
        <v>R1012</v>
      </c>
      <c r="Q564" s="1">
        <f>VLOOKUP($A564,'Hospitalisation Details'!$A$2:$P$2344,16,FALSE())</f>
        <v>20</v>
      </c>
    </row>
    <row r="565" spans="1:17" x14ac:dyDescent="0.35">
      <c r="A565" s="1" t="str">
        <f>'Customer Names'!A565</f>
        <v>Id564</v>
      </c>
      <c r="B565" s="1" t="str">
        <f>VLOOKUP($A565,'Customer Names'!$A$2:$E$2336,4,FALSE())</f>
        <v>Marie E.</v>
      </c>
      <c r="C565" s="16">
        <f>VLOOKUP($A565,'Medical Examinations'!$A$2:$O$2336,2,FALSE())</f>
        <v>43.32</v>
      </c>
      <c r="D565" s="16">
        <f>VLOOKUP($A565,'Medical Examinations'!$A$2:$O$2336,3,FALSE())</f>
        <v>8.75</v>
      </c>
      <c r="E565" s="1" t="str">
        <f>VLOOKUP($A565,'Medical Examinations'!$A$2:$O$2336,9,FALSE())</f>
        <v>Yes</v>
      </c>
      <c r="F565" s="1" t="str">
        <f>VLOOKUP($A565,'Medical Examinations'!$A$2:$O$2336,10,FALSE())</f>
        <v>No</v>
      </c>
      <c r="G565" s="1" t="str">
        <f>VLOOKUP($A565,'Medical Examinations'!$A$2:$O$2336,11,FALSE())</f>
        <v>Yes</v>
      </c>
      <c r="H565" s="1">
        <f>VLOOKUP($A565,'Medical Examinations'!$A$2:$O$2336,13,FALSE())</f>
        <v>1</v>
      </c>
      <c r="I565" s="1" t="str">
        <f>VLOOKUP($A565,'Medical Examinations'!$A$2:$O$2336,12,FALSE())</f>
        <v>No</v>
      </c>
      <c r="J565" s="1" t="str">
        <f>VLOOKUP($A565,'Medical Examinations'!$A$2:$O$2336,14,FALSE())</f>
        <v>Obesity</v>
      </c>
      <c r="K565" s="1" t="str">
        <f>VLOOKUP($A565,'Medical Examinations'!$A$2:$O$2336,15,FALSE())</f>
        <v>Diabetes</v>
      </c>
      <c r="L565" s="17">
        <f>VLOOKUP($A565,'Hospitalisation Details'!$A$2:$P$2344,15,FALSE())</f>
        <v>23331</v>
      </c>
      <c r="M565" s="18">
        <f>VLOOKUP($A565,'Hospitalisation Details'!$A$2:$P$2344,6,FALSE())</f>
        <v>17556.88</v>
      </c>
      <c r="N565" s="1" t="str">
        <f>VLOOKUP($A565,'Hospitalisation Details'!$A$2:$P$2344,12,FALSE())</f>
        <v>tier - 1</v>
      </c>
      <c r="O565" s="1" t="str">
        <f>VLOOKUP($A565,'Hospitalisation Details'!$A$2:$P$2344,13,FALSE())</f>
        <v>tier - 2</v>
      </c>
      <c r="P565" s="1" t="str">
        <f>VLOOKUP($A565,'Hospitalisation Details'!$A$2:$P$2344,14,FALSE())</f>
        <v>R1012</v>
      </c>
      <c r="Q565" s="1">
        <f>VLOOKUP($A565,'Hospitalisation Details'!$A$2:$P$2344,16,FALSE())</f>
        <v>59</v>
      </c>
    </row>
    <row r="566" spans="1:17" x14ac:dyDescent="0.35">
      <c r="A566" s="1" t="str">
        <f>'Customer Names'!A566</f>
        <v>Id565</v>
      </c>
      <c r="B566" s="1" t="str">
        <f>VLOOKUP($A566,'Customer Names'!$A$2:$E$2336,4,FALSE())</f>
        <v>Katie</v>
      </c>
      <c r="C566" s="16">
        <f>VLOOKUP($A566,'Medical Examinations'!$A$2:$O$2336,2,FALSE())</f>
        <v>45.92</v>
      </c>
      <c r="D566" s="16">
        <f>VLOOKUP($A566,'Medical Examinations'!$A$2:$O$2336,3,FALSE())</f>
        <v>9.51</v>
      </c>
      <c r="E566" s="1" t="str">
        <f>VLOOKUP($A566,'Medical Examinations'!$A$2:$O$2336,9,FALSE())</f>
        <v>No</v>
      </c>
      <c r="F566" s="1" t="str">
        <f>VLOOKUP($A566,'Medical Examinations'!$A$2:$O$2336,10,FALSE())</f>
        <v>No</v>
      </c>
      <c r="G566" s="1" t="str">
        <f>VLOOKUP($A566,'Medical Examinations'!$A$2:$O$2336,11,FALSE())</f>
        <v>No</v>
      </c>
      <c r="H566" s="1">
        <f>VLOOKUP($A566,'Medical Examinations'!$A$2:$O$2336,13,FALSE())</f>
        <v>0</v>
      </c>
      <c r="I566" s="1" t="str">
        <f>VLOOKUP($A566,'Medical Examinations'!$A$2:$O$2336,12,FALSE())</f>
        <v>No</v>
      </c>
      <c r="J566" s="1" t="str">
        <f>VLOOKUP($A566,'Medical Examinations'!$A$2:$O$2336,14,FALSE())</f>
        <v>Obesity</v>
      </c>
      <c r="K566" s="1" t="str">
        <f>VLOOKUP($A566,'Medical Examinations'!$A$2:$O$2336,15,FALSE())</f>
        <v>Diabetes</v>
      </c>
      <c r="L566" s="17">
        <f>VLOOKUP($A566,'Hospitalisation Details'!$A$2:$P$2344,15,FALSE())</f>
        <v>25031</v>
      </c>
      <c r="M566" s="18">
        <f>VLOOKUP($A566,'Hospitalisation Details'!$A$2:$P$2344,6,FALSE())</f>
        <v>17507.47</v>
      </c>
      <c r="N566" s="1" t="str">
        <f>VLOOKUP($A566,'Hospitalisation Details'!$A$2:$P$2344,12,FALSE())</f>
        <v>tier - 1</v>
      </c>
      <c r="O566" s="1" t="str">
        <f>VLOOKUP($A566,'Hospitalisation Details'!$A$2:$P$2344,13,FALSE())</f>
        <v>tier - 1</v>
      </c>
      <c r="P566" s="1" t="str">
        <f>VLOOKUP($A566,'Hospitalisation Details'!$A$2:$P$2344,14,FALSE())</f>
        <v>R1026</v>
      </c>
      <c r="Q566" s="1">
        <f>VLOOKUP($A566,'Hospitalisation Details'!$A$2:$P$2344,16,FALSE())</f>
        <v>54</v>
      </c>
    </row>
    <row r="567" spans="1:17" x14ac:dyDescent="0.35">
      <c r="A567" s="1" t="str">
        <f>'Customer Names'!A567</f>
        <v>Id566</v>
      </c>
      <c r="B567" s="1" t="str">
        <f>VLOOKUP($A567,'Customer Names'!$A$2:$E$2336,4,FALSE())</f>
        <v>Eric D</v>
      </c>
      <c r="C567" s="16">
        <f>VLOOKUP($A567,'Medical Examinations'!$A$2:$O$2336,2,FALSE())</f>
        <v>44.03</v>
      </c>
      <c r="D567" s="16">
        <f>VLOOKUP($A567,'Medical Examinations'!$A$2:$O$2336,3,FALSE())</f>
        <v>9.36</v>
      </c>
      <c r="E567" s="1" t="str">
        <f>VLOOKUP($A567,'Medical Examinations'!$A$2:$O$2336,9,FALSE())</f>
        <v>No</v>
      </c>
      <c r="F567" s="1" t="str">
        <f>VLOOKUP($A567,'Medical Examinations'!$A$2:$O$2336,10,FALSE())</f>
        <v>No</v>
      </c>
      <c r="G567" s="1" t="str">
        <f>VLOOKUP($A567,'Medical Examinations'!$A$2:$O$2336,11,FALSE())</f>
        <v>No</v>
      </c>
      <c r="H567" s="1">
        <f>VLOOKUP($A567,'Medical Examinations'!$A$2:$O$2336,13,FALSE())</f>
        <v>0</v>
      </c>
      <c r="I567" s="1" t="str">
        <f>VLOOKUP($A567,'Medical Examinations'!$A$2:$O$2336,12,FALSE())</f>
        <v>No</v>
      </c>
      <c r="J567" s="1" t="str">
        <f>VLOOKUP($A567,'Medical Examinations'!$A$2:$O$2336,14,FALSE())</f>
        <v>Obesity</v>
      </c>
      <c r="K567" s="1" t="str">
        <f>VLOOKUP($A567,'Medical Examinations'!$A$2:$O$2336,15,FALSE())</f>
        <v>Diabetes</v>
      </c>
      <c r="L567" s="17">
        <f>VLOOKUP($A567,'Hospitalisation Details'!$A$2:$P$2344,15,FALSE())</f>
        <v>23909</v>
      </c>
      <c r="M567" s="18">
        <f>VLOOKUP($A567,'Hospitalisation Details'!$A$2:$P$2344,6,FALSE())</f>
        <v>17505.650000000001</v>
      </c>
      <c r="N567" s="1" t="str">
        <f>VLOOKUP($A567,'Hospitalisation Details'!$A$2:$P$2344,12,FALSE())</f>
        <v>tier - 1</v>
      </c>
      <c r="O567" s="1" t="str">
        <f>VLOOKUP($A567,'Hospitalisation Details'!$A$2:$P$2344,13,FALSE())</f>
        <v>tier - 2</v>
      </c>
      <c r="P567" s="1" t="str">
        <f>VLOOKUP($A567,'Hospitalisation Details'!$A$2:$P$2344,14,FALSE())</f>
        <v>R1023</v>
      </c>
      <c r="Q567" s="1">
        <f>VLOOKUP($A567,'Hospitalisation Details'!$A$2:$P$2344,16,FALSE())</f>
        <v>57</v>
      </c>
    </row>
    <row r="568" spans="1:17" x14ac:dyDescent="0.35">
      <c r="A568" s="1" t="str">
        <f>'Customer Names'!A568</f>
        <v>Id567</v>
      </c>
      <c r="B568" s="1" t="str">
        <f>VLOOKUP($A568,'Customer Names'!$A$2:$E$2336,4,FALSE())</f>
        <v>Tara</v>
      </c>
      <c r="C568" s="16">
        <f>VLOOKUP($A568,'Medical Examinations'!$A$2:$O$2336,2,FALSE())</f>
        <v>24.6</v>
      </c>
      <c r="D568" s="16">
        <f>VLOOKUP($A568,'Medical Examinations'!$A$2:$O$2336,3,FALSE())</f>
        <v>4.8099999999999996</v>
      </c>
      <c r="E568" s="1" t="str">
        <f>VLOOKUP($A568,'Medical Examinations'!$A$2:$O$2336,9,FALSE())</f>
        <v>No</v>
      </c>
      <c r="F568" s="1" t="str">
        <f>VLOOKUP($A568,'Medical Examinations'!$A$2:$O$2336,10,FALSE())</f>
        <v>No</v>
      </c>
      <c r="G568" s="1" t="str">
        <f>VLOOKUP($A568,'Medical Examinations'!$A$2:$O$2336,11,FALSE())</f>
        <v>No</v>
      </c>
      <c r="H568" s="1">
        <f>VLOOKUP($A568,'Medical Examinations'!$A$2:$O$2336,13,FALSE())</f>
        <v>0</v>
      </c>
      <c r="I568" s="1" t="str">
        <f>VLOOKUP($A568,'Medical Examinations'!$A$2:$O$2336,12,FALSE())</f>
        <v>Yes</v>
      </c>
      <c r="J568" s="1" t="str">
        <f>VLOOKUP($A568,'Medical Examinations'!$A$2:$O$2336,14,FALSE())</f>
        <v>Normal Weight</v>
      </c>
      <c r="K568" s="1" t="str">
        <f>VLOOKUP($A568,'Medical Examinations'!$A$2:$O$2336,15,FALSE())</f>
        <v>Normal</v>
      </c>
      <c r="L568" s="17">
        <f>VLOOKUP($A568,'Hospitalisation Details'!$A$2:$P$2344,15,FALSE())</f>
        <v>33236</v>
      </c>
      <c r="M568" s="18">
        <f>VLOOKUP($A568,'Hospitalisation Details'!$A$2:$P$2344,6,FALSE())</f>
        <v>17496.310000000001</v>
      </c>
      <c r="N568" s="1" t="str">
        <f>VLOOKUP($A568,'Hospitalisation Details'!$A$2:$P$2344,12,FALSE())</f>
        <v>tier - 1</v>
      </c>
      <c r="O568" s="1" t="str">
        <f>VLOOKUP($A568,'Hospitalisation Details'!$A$2:$P$2344,13,FALSE())</f>
        <v>tier - 2</v>
      </c>
      <c r="P568" s="1" t="str">
        <f>VLOOKUP($A568,'Hospitalisation Details'!$A$2:$P$2344,14,FALSE())</f>
        <v>R1011</v>
      </c>
      <c r="Q568" s="1">
        <f>VLOOKUP($A568,'Hospitalisation Details'!$A$2:$P$2344,16,FALSE())</f>
        <v>32</v>
      </c>
    </row>
    <row r="569" spans="1:17" x14ac:dyDescent="0.35">
      <c r="A569" s="1" t="str">
        <f>'Customer Names'!A569</f>
        <v>Id568</v>
      </c>
      <c r="B569" s="1" t="str">
        <f>VLOOKUP($A569,'Customer Names'!$A$2:$E$2336,4,FALSE())</f>
        <v>Haley L</v>
      </c>
      <c r="C569" s="16">
        <f>VLOOKUP($A569,'Medical Examinations'!$A$2:$O$2336,2,FALSE())</f>
        <v>49.15</v>
      </c>
      <c r="D569" s="16">
        <f>VLOOKUP($A569,'Medical Examinations'!$A$2:$O$2336,3,FALSE())</f>
        <v>8.08</v>
      </c>
      <c r="E569" s="1" t="str">
        <f>VLOOKUP($A569,'Medical Examinations'!$A$2:$O$2336,9,FALSE())</f>
        <v>No</v>
      </c>
      <c r="F569" s="1" t="str">
        <f>VLOOKUP($A569,'Medical Examinations'!$A$2:$O$2336,10,FALSE())</f>
        <v>No</v>
      </c>
      <c r="G569" s="1" t="str">
        <f>VLOOKUP($A569,'Medical Examinations'!$A$2:$O$2336,11,FALSE())</f>
        <v>No</v>
      </c>
      <c r="H569" s="1">
        <f>VLOOKUP($A569,'Medical Examinations'!$A$2:$O$2336,13,FALSE())</f>
        <v>0</v>
      </c>
      <c r="I569" s="1" t="str">
        <f>VLOOKUP($A569,'Medical Examinations'!$A$2:$O$2336,12,FALSE())</f>
        <v>No</v>
      </c>
      <c r="J569" s="1" t="str">
        <f>VLOOKUP($A569,'Medical Examinations'!$A$2:$O$2336,14,FALSE())</f>
        <v>Obesity</v>
      </c>
      <c r="K569" s="1" t="str">
        <f>VLOOKUP($A569,'Medical Examinations'!$A$2:$O$2336,15,FALSE())</f>
        <v>Diabetes</v>
      </c>
      <c r="L569" s="17">
        <f>VLOOKUP($A569,'Hospitalisation Details'!$A$2:$P$2344,15,FALSE())</f>
        <v>26092</v>
      </c>
      <c r="M569" s="18">
        <f>VLOOKUP($A569,'Hospitalisation Details'!$A$2:$P$2344,6,FALSE())</f>
        <v>17479.53</v>
      </c>
      <c r="N569" s="1" t="str">
        <f>VLOOKUP($A569,'Hospitalisation Details'!$A$2:$P$2344,12,FALSE())</f>
        <v>tier - 1</v>
      </c>
      <c r="O569" s="1" t="str">
        <f>VLOOKUP($A569,'Hospitalisation Details'!$A$2:$P$2344,13,FALSE())</f>
        <v>tier - 1</v>
      </c>
      <c r="P569" s="1" t="str">
        <f>VLOOKUP($A569,'Hospitalisation Details'!$A$2:$P$2344,14,FALSE())</f>
        <v>R1012</v>
      </c>
      <c r="Q569" s="1">
        <f>VLOOKUP($A569,'Hospitalisation Details'!$A$2:$P$2344,16,FALSE())</f>
        <v>52</v>
      </c>
    </row>
    <row r="570" spans="1:17" x14ac:dyDescent="0.35">
      <c r="A570" s="1" t="str">
        <f>'Customer Names'!A570</f>
        <v>Id569</v>
      </c>
      <c r="B570" s="1" t="str">
        <f>VLOOKUP($A570,'Customer Names'!$A$2:$E$2336,4,FALSE())</f>
        <v>Kayla B.</v>
      </c>
      <c r="C570" s="16">
        <f>VLOOKUP($A570,'Medical Examinations'!$A$2:$O$2336,2,FALSE())</f>
        <v>28.31</v>
      </c>
      <c r="D570" s="16">
        <f>VLOOKUP($A570,'Medical Examinations'!$A$2:$O$2336,3,FALSE())</f>
        <v>6.29</v>
      </c>
      <c r="E570" s="1" t="str">
        <f>VLOOKUP($A570,'Medical Examinations'!$A$2:$O$2336,9,FALSE())</f>
        <v>No</v>
      </c>
      <c r="F570" s="1" t="str">
        <f>VLOOKUP($A570,'Medical Examinations'!$A$2:$O$2336,10,FALSE())</f>
        <v>No</v>
      </c>
      <c r="G570" s="1" t="str">
        <f>VLOOKUP($A570,'Medical Examinations'!$A$2:$O$2336,11,FALSE())</f>
        <v>Yes</v>
      </c>
      <c r="H570" s="1">
        <f>VLOOKUP($A570,'Medical Examinations'!$A$2:$O$2336,13,FALSE())</f>
        <v>1</v>
      </c>
      <c r="I570" s="1" t="str">
        <f>VLOOKUP($A570,'Medical Examinations'!$A$2:$O$2336,12,FALSE())</f>
        <v>Yes</v>
      </c>
      <c r="J570" s="1" t="str">
        <f>VLOOKUP($A570,'Medical Examinations'!$A$2:$O$2336,14,FALSE())</f>
        <v>Overweight</v>
      </c>
      <c r="K570" s="1" t="str">
        <f>VLOOKUP($A570,'Medical Examinations'!$A$2:$O$2336,15,FALSE())</f>
        <v>Prediabetes</v>
      </c>
      <c r="L570" s="17">
        <f>VLOOKUP($A570,'Hospitalisation Details'!$A$2:$P$2344,15,FALSE())</f>
        <v>37927</v>
      </c>
      <c r="M570" s="18">
        <f>VLOOKUP($A570,'Hospitalisation Details'!$A$2:$P$2344,6,FALSE())</f>
        <v>17468.98</v>
      </c>
      <c r="N570" s="1" t="str">
        <f>VLOOKUP($A570,'Hospitalisation Details'!$A$2:$P$2344,12,FALSE())</f>
        <v>tier - 2</v>
      </c>
      <c r="O570" s="1" t="str">
        <f>VLOOKUP($A570,'Hospitalisation Details'!$A$2:$P$2344,13,FALSE())</f>
        <v>tier - 1</v>
      </c>
      <c r="P570" s="1" t="str">
        <f>VLOOKUP($A570,'Hospitalisation Details'!$A$2:$P$2344,14,FALSE())</f>
        <v>R1012</v>
      </c>
      <c r="Q570" s="1">
        <f>VLOOKUP($A570,'Hospitalisation Details'!$A$2:$P$2344,16,FALSE())</f>
        <v>19</v>
      </c>
    </row>
    <row r="571" spans="1:17" x14ac:dyDescent="0.35">
      <c r="A571" s="1" t="str">
        <f>'Customer Names'!A571</f>
        <v>Id570</v>
      </c>
      <c r="B571" s="1" t="str">
        <f>VLOOKUP($A571,'Customer Names'!$A$2:$E$2336,4,FALSE())</f>
        <v>Mark D.</v>
      </c>
      <c r="C571" s="16">
        <f>VLOOKUP($A571,'Medical Examinations'!$A$2:$O$2336,2,FALSE())</f>
        <v>22.99</v>
      </c>
      <c r="D571" s="16">
        <f>VLOOKUP($A571,'Medical Examinations'!$A$2:$O$2336,3,FALSE())</f>
        <v>6.29</v>
      </c>
      <c r="E571" s="1" t="str">
        <f>VLOOKUP($A571,'Medical Examinations'!$A$2:$O$2336,9,FALSE())</f>
        <v>No</v>
      </c>
      <c r="F571" s="1" t="str">
        <f>VLOOKUP($A571,'Medical Examinations'!$A$2:$O$2336,10,FALSE())</f>
        <v>No</v>
      </c>
      <c r="G571" s="1" t="str">
        <f>VLOOKUP($A571,'Medical Examinations'!$A$2:$O$2336,11,FALSE())</f>
        <v>No</v>
      </c>
      <c r="H571" s="1">
        <f>VLOOKUP($A571,'Medical Examinations'!$A$2:$O$2336,13,FALSE())</f>
        <v>1</v>
      </c>
      <c r="I571" s="1" t="str">
        <f>VLOOKUP($A571,'Medical Examinations'!$A$2:$O$2336,12,FALSE())</f>
        <v>Yes</v>
      </c>
      <c r="J571" s="1" t="str">
        <f>VLOOKUP($A571,'Medical Examinations'!$A$2:$O$2336,14,FALSE())</f>
        <v>Normal Weight</v>
      </c>
      <c r="K571" s="1" t="str">
        <f>VLOOKUP($A571,'Medical Examinations'!$A$2:$O$2336,15,FALSE())</f>
        <v>Prediabetes</v>
      </c>
      <c r="L571" s="17">
        <f>VLOOKUP($A571,'Hospitalisation Details'!$A$2:$P$2344,15,FALSE())</f>
        <v>33895</v>
      </c>
      <c r="M571" s="18">
        <f>VLOOKUP($A571,'Hospitalisation Details'!$A$2:$P$2344,6,FALSE())</f>
        <v>17361.77</v>
      </c>
      <c r="N571" s="1" t="str">
        <f>VLOOKUP($A571,'Hospitalisation Details'!$A$2:$P$2344,12,FALSE())</f>
        <v>tier - 2</v>
      </c>
      <c r="O571" s="1" t="str">
        <f>VLOOKUP($A571,'Hospitalisation Details'!$A$2:$P$2344,13,FALSE())</f>
        <v>tier - 1</v>
      </c>
      <c r="P571" s="1" t="str">
        <f>VLOOKUP($A571,'Hospitalisation Details'!$A$2:$P$2344,14,FALSE())</f>
        <v>R1012</v>
      </c>
      <c r="Q571" s="1">
        <f>VLOOKUP($A571,'Hospitalisation Details'!$A$2:$P$2344,16,FALSE())</f>
        <v>30</v>
      </c>
    </row>
    <row r="572" spans="1:17" x14ac:dyDescent="0.35">
      <c r="A572" s="1" t="str">
        <f>'Customer Names'!A572</f>
        <v>Id571</v>
      </c>
      <c r="B572" s="1" t="str">
        <f>VLOOKUP($A572,'Customer Names'!$A$2:$E$2336,4,FALSE())</f>
        <v>Patrick J.</v>
      </c>
      <c r="C572" s="16">
        <f>VLOOKUP($A572,'Medical Examinations'!$A$2:$O$2336,2,FALSE())</f>
        <v>29.07</v>
      </c>
      <c r="D572" s="16">
        <f>VLOOKUP($A572,'Medical Examinations'!$A$2:$O$2336,3,FALSE())</f>
        <v>5.12</v>
      </c>
      <c r="E572" s="1" t="str">
        <f>VLOOKUP($A572,'Medical Examinations'!$A$2:$O$2336,9,FALSE())</f>
        <v>No</v>
      </c>
      <c r="F572" s="1" t="str">
        <f>VLOOKUP($A572,'Medical Examinations'!$A$2:$O$2336,10,FALSE())</f>
        <v>No</v>
      </c>
      <c r="G572" s="1" t="str">
        <f>VLOOKUP($A572,'Medical Examinations'!$A$2:$O$2336,11,FALSE())</f>
        <v>Yes</v>
      </c>
      <c r="H572" s="1">
        <f>VLOOKUP($A572,'Medical Examinations'!$A$2:$O$2336,13,FALSE())</f>
        <v>1</v>
      </c>
      <c r="I572" s="1" t="str">
        <f>VLOOKUP($A572,'Medical Examinations'!$A$2:$O$2336,12,FALSE())</f>
        <v>Yes</v>
      </c>
      <c r="J572" s="1" t="str">
        <f>VLOOKUP($A572,'Medical Examinations'!$A$2:$O$2336,14,FALSE())</f>
        <v>Overweight</v>
      </c>
      <c r="K572" s="1" t="str">
        <f>VLOOKUP($A572,'Medical Examinations'!$A$2:$O$2336,15,FALSE())</f>
        <v>Normal</v>
      </c>
      <c r="L572" s="17">
        <f>VLOOKUP($A572,'Hospitalisation Details'!$A$2:$P$2344,15,FALSE())</f>
        <v>37926</v>
      </c>
      <c r="M572" s="18">
        <f>VLOOKUP($A572,'Hospitalisation Details'!$A$2:$P$2344,6,FALSE())</f>
        <v>17352.68</v>
      </c>
      <c r="N572" s="1" t="str">
        <f>VLOOKUP($A572,'Hospitalisation Details'!$A$2:$P$2344,12,FALSE())</f>
        <v>tier - 2</v>
      </c>
      <c r="O572" s="1" t="str">
        <f>VLOOKUP($A572,'Hospitalisation Details'!$A$2:$P$2344,13,FALSE())</f>
        <v>tier - 3</v>
      </c>
      <c r="P572" s="1" t="str">
        <f>VLOOKUP($A572,'Hospitalisation Details'!$A$2:$P$2344,14,FALSE())</f>
        <v>R1012</v>
      </c>
      <c r="Q572" s="1">
        <f>VLOOKUP($A572,'Hospitalisation Details'!$A$2:$P$2344,16,FALSE())</f>
        <v>19</v>
      </c>
    </row>
    <row r="573" spans="1:17" x14ac:dyDescent="0.35">
      <c r="A573" s="1" t="str">
        <f>'Customer Names'!A573</f>
        <v>Id572</v>
      </c>
      <c r="B573" s="1" t="str">
        <f>VLOOKUP($A573,'Customer Names'!$A$2:$E$2336,4,FALSE())</f>
        <v>Alejandro</v>
      </c>
      <c r="C573" s="16">
        <f>VLOOKUP($A573,'Medical Examinations'!$A$2:$O$2336,2,FALSE())</f>
        <v>42.02</v>
      </c>
      <c r="D573" s="16">
        <f>VLOOKUP($A573,'Medical Examinations'!$A$2:$O$2336,3,FALSE())</f>
        <v>9.9499999999999993</v>
      </c>
      <c r="E573" s="1" t="str">
        <f>VLOOKUP($A573,'Medical Examinations'!$A$2:$O$2336,9,FALSE())</f>
        <v>Yes</v>
      </c>
      <c r="F573" s="1" t="str">
        <f>VLOOKUP($A573,'Medical Examinations'!$A$2:$O$2336,10,FALSE())</f>
        <v>No</v>
      </c>
      <c r="G573" s="1" t="str">
        <f>VLOOKUP($A573,'Medical Examinations'!$A$2:$O$2336,11,FALSE())</f>
        <v>Yes</v>
      </c>
      <c r="H573" s="1">
        <f>VLOOKUP($A573,'Medical Examinations'!$A$2:$O$2336,13,FALSE())</f>
        <v>1</v>
      </c>
      <c r="I573" s="1" t="str">
        <f>VLOOKUP($A573,'Medical Examinations'!$A$2:$O$2336,12,FALSE())</f>
        <v>No</v>
      </c>
      <c r="J573" s="1" t="str">
        <f>VLOOKUP($A573,'Medical Examinations'!$A$2:$O$2336,14,FALSE())</f>
        <v>Obesity</v>
      </c>
      <c r="K573" s="1" t="str">
        <f>VLOOKUP($A573,'Medical Examinations'!$A$2:$O$2336,15,FALSE())</f>
        <v>Diabetes</v>
      </c>
      <c r="L573" s="17">
        <f>VLOOKUP($A573,'Hospitalisation Details'!$A$2:$P$2344,15,FALSE())</f>
        <v>23204</v>
      </c>
      <c r="M573" s="18">
        <f>VLOOKUP($A573,'Hospitalisation Details'!$A$2:$P$2344,6,FALSE())</f>
        <v>17337.580000000002</v>
      </c>
      <c r="N573" s="1" t="str">
        <f>VLOOKUP($A573,'Hospitalisation Details'!$A$2:$P$2344,12,FALSE())</f>
        <v>tier - 2</v>
      </c>
      <c r="O573" s="1" t="str">
        <f>VLOOKUP($A573,'Hospitalisation Details'!$A$2:$P$2344,13,FALSE())</f>
        <v>tier - 3</v>
      </c>
      <c r="P573" s="1" t="str">
        <f>VLOOKUP($A573,'Hospitalisation Details'!$A$2:$P$2344,14,FALSE())</f>
        <v>R1023</v>
      </c>
      <c r="Q573" s="1">
        <f>VLOOKUP($A573,'Hospitalisation Details'!$A$2:$P$2344,16,FALSE())</f>
        <v>59</v>
      </c>
    </row>
    <row r="574" spans="1:17" x14ac:dyDescent="0.35">
      <c r="A574" s="1" t="str">
        <f>'Customer Names'!A574</f>
        <v>Id573</v>
      </c>
      <c r="B574" s="1" t="str">
        <f>VLOOKUP($A574,'Customer Names'!$A$2:$E$2336,4,FALSE())</f>
        <v>Beth A</v>
      </c>
      <c r="C574" s="16">
        <f>VLOOKUP($A574,'Medical Examinations'!$A$2:$O$2336,2,FALSE())</f>
        <v>49.07</v>
      </c>
      <c r="D574" s="16">
        <f>VLOOKUP($A574,'Medical Examinations'!$A$2:$O$2336,3,FALSE())</f>
        <v>9.08</v>
      </c>
      <c r="E574" s="1" t="str">
        <f>VLOOKUP($A574,'Medical Examinations'!$A$2:$O$2336,9,FALSE())</f>
        <v>Yes</v>
      </c>
      <c r="F574" s="1" t="str">
        <f>VLOOKUP($A574,'Medical Examinations'!$A$2:$O$2336,10,FALSE())</f>
        <v>No</v>
      </c>
      <c r="G574" s="1" t="str">
        <f>VLOOKUP($A574,'Medical Examinations'!$A$2:$O$2336,11,FALSE())</f>
        <v>No</v>
      </c>
      <c r="H574" s="1">
        <f>VLOOKUP($A574,'Medical Examinations'!$A$2:$O$2336,13,FALSE())</f>
        <v>1</v>
      </c>
      <c r="I574" s="1" t="str">
        <f>VLOOKUP($A574,'Medical Examinations'!$A$2:$O$2336,12,FALSE())</f>
        <v>No</v>
      </c>
      <c r="J574" s="1" t="str">
        <f>VLOOKUP($A574,'Medical Examinations'!$A$2:$O$2336,14,FALSE())</f>
        <v>Obesity</v>
      </c>
      <c r="K574" s="1" t="str">
        <f>VLOOKUP($A574,'Medical Examinations'!$A$2:$O$2336,15,FALSE())</f>
        <v>Diabetes</v>
      </c>
      <c r="L574" s="17">
        <f>VLOOKUP($A574,'Hospitalisation Details'!$A$2:$P$2344,15,FALSE())</f>
        <v>27631</v>
      </c>
      <c r="M574" s="18">
        <f>VLOOKUP($A574,'Hospitalisation Details'!$A$2:$P$2344,6,FALSE())</f>
        <v>17253.43</v>
      </c>
      <c r="N574" s="1" t="str">
        <f>VLOOKUP($A574,'Hospitalisation Details'!$A$2:$P$2344,12,FALSE())</f>
        <v>tier - 2</v>
      </c>
      <c r="O574" s="1" t="str">
        <f>VLOOKUP($A574,'Hospitalisation Details'!$A$2:$P$2344,13,FALSE())</f>
        <v>tier - 3</v>
      </c>
      <c r="P574" s="1" t="str">
        <f>VLOOKUP($A574,'Hospitalisation Details'!$A$2:$P$2344,14,FALSE())</f>
        <v>R1026</v>
      </c>
      <c r="Q574" s="1">
        <f>VLOOKUP($A574,'Hospitalisation Details'!$A$2:$P$2344,16,FALSE())</f>
        <v>47</v>
      </c>
    </row>
    <row r="575" spans="1:17" x14ac:dyDescent="0.35">
      <c r="A575" s="1" t="str">
        <f>'Customer Names'!A575</f>
        <v>Id574</v>
      </c>
      <c r="B575" s="1" t="str">
        <f>VLOOKUP($A575,'Customer Names'!$A$2:$E$2336,4,FALSE())</f>
        <v>Jason R</v>
      </c>
      <c r="C575" s="16">
        <f>VLOOKUP($A575,'Medical Examinations'!$A$2:$O$2336,2,FALSE())</f>
        <v>19.8</v>
      </c>
      <c r="D575" s="16">
        <f>VLOOKUP($A575,'Medical Examinations'!$A$2:$O$2336,3,FALSE())</f>
        <v>4.82</v>
      </c>
      <c r="E575" s="1" t="str">
        <f>VLOOKUP($A575,'Medical Examinations'!$A$2:$O$2336,9,FALSE())</f>
        <v>No</v>
      </c>
      <c r="F575" s="1" t="str">
        <f>VLOOKUP($A575,'Medical Examinations'!$A$2:$O$2336,10,FALSE())</f>
        <v>No</v>
      </c>
      <c r="G575" s="1" t="str">
        <f>VLOOKUP($A575,'Medical Examinations'!$A$2:$O$2336,11,FALSE())</f>
        <v>No</v>
      </c>
      <c r="H575" s="1">
        <f>VLOOKUP($A575,'Medical Examinations'!$A$2:$O$2336,13,FALSE())</f>
        <v>0</v>
      </c>
      <c r="I575" s="1" t="str">
        <f>VLOOKUP($A575,'Medical Examinations'!$A$2:$O$2336,12,FALSE())</f>
        <v>Yes</v>
      </c>
      <c r="J575" s="1" t="str">
        <f>VLOOKUP($A575,'Medical Examinations'!$A$2:$O$2336,14,FALSE())</f>
        <v>Normal Weight</v>
      </c>
      <c r="K575" s="1" t="str">
        <f>VLOOKUP($A575,'Medical Examinations'!$A$2:$O$2336,15,FALSE())</f>
        <v>Normal</v>
      </c>
      <c r="L575" s="17">
        <f>VLOOKUP($A575,'Hospitalisation Details'!$A$2:$P$2344,15,FALSE())</f>
        <v>30246</v>
      </c>
      <c r="M575" s="18">
        <f>VLOOKUP($A575,'Hospitalisation Details'!$A$2:$P$2344,6,FALSE())</f>
        <v>17179.52</v>
      </c>
      <c r="N575" s="1" t="str">
        <f>VLOOKUP($A575,'Hospitalisation Details'!$A$2:$P$2344,12,FALSE())</f>
        <v>tier - 2</v>
      </c>
      <c r="O575" s="1" t="str">
        <f>VLOOKUP($A575,'Hospitalisation Details'!$A$2:$P$2344,13,FALSE())</f>
        <v>tier - 1</v>
      </c>
      <c r="P575" s="1" t="str">
        <f>VLOOKUP($A575,'Hospitalisation Details'!$A$2:$P$2344,14,FALSE())</f>
        <v>R1013</v>
      </c>
      <c r="Q575" s="1">
        <f>VLOOKUP($A575,'Hospitalisation Details'!$A$2:$P$2344,16,FALSE())</f>
        <v>40</v>
      </c>
    </row>
    <row r="576" spans="1:17" x14ac:dyDescent="0.35">
      <c r="A576" s="1" t="str">
        <f>'Customer Names'!A576</f>
        <v>Id575</v>
      </c>
      <c r="B576" s="1" t="str">
        <f>VLOOKUP($A576,'Customer Names'!$A$2:$E$2336,4,FALSE())</f>
        <v>Yoshinori</v>
      </c>
      <c r="C576" s="16">
        <f>VLOOKUP($A576,'Medical Examinations'!$A$2:$O$2336,2,FALSE())</f>
        <v>27.36</v>
      </c>
      <c r="D576" s="16">
        <f>VLOOKUP($A576,'Medical Examinations'!$A$2:$O$2336,3,FALSE())</f>
        <v>4.6500000000000004</v>
      </c>
      <c r="E576" s="1" t="str">
        <f>VLOOKUP($A576,'Medical Examinations'!$A$2:$O$2336,9,FALSE())</f>
        <v>No</v>
      </c>
      <c r="F576" s="1" t="str">
        <f>VLOOKUP($A576,'Medical Examinations'!$A$2:$O$2336,10,FALSE())</f>
        <v>Yes</v>
      </c>
      <c r="G576" s="1" t="str">
        <f>VLOOKUP($A576,'Medical Examinations'!$A$2:$O$2336,11,FALSE())</f>
        <v>No</v>
      </c>
      <c r="H576" s="1">
        <f>VLOOKUP($A576,'Medical Examinations'!$A$2:$O$2336,13,FALSE())</f>
        <v>1</v>
      </c>
      <c r="I576" s="1" t="str">
        <f>VLOOKUP($A576,'Medical Examinations'!$A$2:$O$2336,12,FALSE())</f>
        <v>Yes</v>
      </c>
      <c r="J576" s="1" t="str">
        <f>VLOOKUP($A576,'Medical Examinations'!$A$2:$O$2336,14,FALSE())</f>
        <v>Overweight</v>
      </c>
      <c r="K576" s="1" t="str">
        <f>VLOOKUP($A576,'Medical Examinations'!$A$2:$O$2336,15,FALSE())</f>
        <v>Normal</v>
      </c>
      <c r="L576" s="17">
        <f>VLOOKUP($A576,'Hospitalisation Details'!$A$2:$P$2344,15,FALSE())</f>
        <v>38217</v>
      </c>
      <c r="M576" s="18">
        <f>VLOOKUP($A576,'Hospitalisation Details'!$A$2:$P$2344,6,FALSE())</f>
        <v>17178.68</v>
      </c>
      <c r="N576" s="1" t="str">
        <f>VLOOKUP($A576,'Hospitalisation Details'!$A$2:$P$2344,12,FALSE())</f>
        <v>tier - 2</v>
      </c>
      <c r="O576" s="1" t="str">
        <f>VLOOKUP($A576,'Hospitalisation Details'!$A$2:$P$2344,13,FALSE())</f>
        <v>tier - 2</v>
      </c>
      <c r="P576" s="1" t="str">
        <f>VLOOKUP($A576,'Hospitalisation Details'!$A$2:$P$2344,14,FALSE())</f>
        <v>R1019</v>
      </c>
      <c r="Q576" s="1">
        <f>VLOOKUP($A576,'Hospitalisation Details'!$A$2:$P$2344,16,FALSE())</f>
        <v>18</v>
      </c>
    </row>
    <row r="577" spans="1:17" x14ac:dyDescent="0.35">
      <c r="A577" s="1" t="str">
        <f>'Customer Names'!A577</f>
        <v>Id576</v>
      </c>
      <c r="B577" s="1" t="str">
        <f>VLOOKUP($A577,'Customer Names'!$A$2:$E$2336,4,FALSE())</f>
        <v>Adrienne G.</v>
      </c>
      <c r="C577" s="16">
        <f>VLOOKUP($A577,'Medical Examinations'!$A$2:$O$2336,2,FALSE())</f>
        <v>42.95</v>
      </c>
      <c r="D577" s="16">
        <f>VLOOKUP($A577,'Medical Examinations'!$A$2:$O$2336,3,FALSE())</f>
        <v>5.16</v>
      </c>
      <c r="E577" s="1" t="str">
        <f>VLOOKUP($A577,'Medical Examinations'!$A$2:$O$2336,9,FALSE())</f>
        <v>Yes</v>
      </c>
      <c r="F577" s="1" t="str">
        <f>VLOOKUP($A577,'Medical Examinations'!$A$2:$O$2336,10,FALSE())</f>
        <v>No</v>
      </c>
      <c r="G577" s="1" t="str">
        <f>VLOOKUP($A577,'Medical Examinations'!$A$2:$O$2336,11,FALSE())</f>
        <v>No</v>
      </c>
      <c r="H577" s="1">
        <f>VLOOKUP($A577,'Medical Examinations'!$A$2:$O$2336,13,FALSE())</f>
        <v>1</v>
      </c>
      <c r="I577" s="1" t="str">
        <f>VLOOKUP($A577,'Medical Examinations'!$A$2:$O$2336,12,FALSE())</f>
        <v>No</v>
      </c>
      <c r="J577" s="1" t="str">
        <f>VLOOKUP($A577,'Medical Examinations'!$A$2:$O$2336,14,FALSE())</f>
        <v>Obesity</v>
      </c>
      <c r="K577" s="1" t="str">
        <f>VLOOKUP($A577,'Medical Examinations'!$A$2:$O$2336,15,FALSE())</f>
        <v>Normal</v>
      </c>
      <c r="L577" s="17">
        <f>VLOOKUP($A577,'Hospitalisation Details'!$A$2:$P$2344,15,FALSE())</f>
        <v>23535</v>
      </c>
      <c r="M577" s="18">
        <f>VLOOKUP($A577,'Hospitalisation Details'!$A$2:$P$2344,6,FALSE())</f>
        <v>17174.52</v>
      </c>
      <c r="N577" s="1" t="str">
        <f>VLOOKUP($A577,'Hospitalisation Details'!$A$2:$P$2344,12,FALSE())</f>
        <v>tier - 2</v>
      </c>
      <c r="O577" s="1" t="str">
        <f>VLOOKUP($A577,'Hospitalisation Details'!$A$2:$P$2344,13,FALSE())</f>
        <v>tier - 2</v>
      </c>
      <c r="P577" s="1" t="str">
        <f>VLOOKUP($A577,'Hospitalisation Details'!$A$2:$P$2344,14,FALSE())</f>
        <v>R1012</v>
      </c>
      <c r="Q577" s="1">
        <f>VLOOKUP($A577,'Hospitalisation Details'!$A$2:$P$2344,16,FALSE())</f>
        <v>59</v>
      </c>
    </row>
    <row r="578" spans="1:17" x14ac:dyDescent="0.35">
      <c r="A578" s="1" t="str">
        <f>'Customer Names'!A578</f>
        <v>Id577</v>
      </c>
      <c r="B578" s="1" t="str">
        <f>VLOOKUP($A578,'Customer Names'!$A$2:$E$2336,4,FALSE())</f>
        <v>Meredith</v>
      </c>
      <c r="C578" s="16">
        <f>VLOOKUP($A578,'Medical Examinations'!$A$2:$O$2336,2,FALSE())</f>
        <v>42.66</v>
      </c>
      <c r="D578" s="16">
        <f>VLOOKUP($A578,'Medical Examinations'!$A$2:$O$2336,3,FALSE())</f>
        <v>10.44</v>
      </c>
      <c r="E578" s="1" t="str">
        <f>VLOOKUP($A578,'Medical Examinations'!$A$2:$O$2336,9,FALSE())</f>
        <v>No</v>
      </c>
      <c r="F578" s="1" t="str">
        <f>VLOOKUP($A578,'Medical Examinations'!$A$2:$O$2336,10,FALSE())</f>
        <v>No</v>
      </c>
      <c r="G578" s="1" t="str">
        <f>VLOOKUP($A578,'Medical Examinations'!$A$2:$O$2336,11,FALSE())</f>
        <v>No</v>
      </c>
      <c r="H578" s="1">
        <f>VLOOKUP($A578,'Medical Examinations'!$A$2:$O$2336,13,FALSE())</f>
        <v>0</v>
      </c>
      <c r="I578" s="1" t="str">
        <f>VLOOKUP($A578,'Medical Examinations'!$A$2:$O$2336,12,FALSE())</f>
        <v>No</v>
      </c>
      <c r="J578" s="1" t="str">
        <f>VLOOKUP($A578,'Medical Examinations'!$A$2:$O$2336,14,FALSE())</f>
        <v>Obesity</v>
      </c>
      <c r="K578" s="1" t="str">
        <f>VLOOKUP($A578,'Medical Examinations'!$A$2:$O$2336,15,FALSE())</f>
        <v>Diabetes</v>
      </c>
      <c r="L578" s="17">
        <f>VLOOKUP($A578,'Hospitalisation Details'!$A$2:$P$2344,15,FALSE())</f>
        <v>24001</v>
      </c>
      <c r="M578" s="18">
        <f>VLOOKUP($A578,'Hospitalisation Details'!$A$2:$P$2344,6,FALSE())</f>
        <v>17172.27</v>
      </c>
      <c r="N578" s="1" t="str">
        <f>VLOOKUP($A578,'Hospitalisation Details'!$A$2:$P$2344,12,FALSE())</f>
        <v>tier - 2</v>
      </c>
      <c r="O578" s="1" t="str">
        <f>VLOOKUP($A578,'Hospitalisation Details'!$A$2:$P$2344,13,FALSE())</f>
        <v>tier - 2</v>
      </c>
      <c r="P578" s="1" t="str">
        <f>VLOOKUP($A578,'Hospitalisation Details'!$A$2:$P$2344,14,FALSE())</f>
        <v>R1026</v>
      </c>
      <c r="Q578" s="1">
        <f>VLOOKUP($A578,'Hospitalisation Details'!$A$2:$P$2344,16,FALSE())</f>
        <v>57</v>
      </c>
    </row>
    <row r="579" spans="1:17" x14ac:dyDescent="0.35">
      <c r="A579" s="1" t="str">
        <f>'Customer Names'!A579</f>
        <v>Id578</v>
      </c>
      <c r="B579" s="1" t="str">
        <f>VLOOKUP($A579,'Customer Names'!$A$2:$E$2336,4,FALSE())</f>
        <v>Junyong</v>
      </c>
      <c r="C579" s="16">
        <f>VLOOKUP($A579,'Medical Examinations'!$A$2:$O$2336,2,FALSE())</f>
        <v>33.630000000000003</v>
      </c>
      <c r="D579" s="16">
        <f>VLOOKUP($A579,'Medical Examinations'!$A$2:$O$2336,3,FALSE())</f>
        <v>5.69</v>
      </c>
      <c r="E579" s="1" t="str">
        <f>VLOOKUP($A579,'Medical Examinations'!$A$2:$O$2336,9,FALSE())</f>
        <v>No</v>
      </c>
      <c r="F579" s="1" t="str">
        <f>VLOOKUP($A579,'Medical Examinations'!$A$2:$O$2336,10,FALSE())</f>
        <v>No</v>
      </c>
      <c r="G579" s="1" t="str">
        <f>VLOOKUP($A579,'Medical Examinations'!$A$2:$O$2336,11,FALSE())</f>
        <v>No</v>
      </c>
      <c r="H579" s="1">
        <f>VLOOKUP($A579,'Medical Examinations'!$A$2:$O$2336,13,FALSE())</f>
        <v>1</v>
      </c>
      <c r="I579" s="1" t="str">
        <f>VLOOKUP($A579,'Medical Examinations'!$A$2:$O$2336,12,FALSE())</f>
        <v>No</v>
      </c>
      <c r="J579" s="1" t="str">
        <f>VLOOKUP($A579,'Medical Examinations'!$A$2:$O$2336,14,FALSE())</f>
        <v>Obesity</v>
      </c>
      <c r="K579" s="1" t="str">
        <f>VLOOKUP($A579,'Medical Examinations'!$A$2:$O$2336,15,FALSE())</f>
        <v>Normal</v>
      </c>
      <c r="L579" s="17">
        <f>VLOOKUP($A579,'Hospitalisation Details'!$A$2:$P$2344,15,FALSE())</f>
        <v>35949</v>
      </c>
      <c r="M579" s="18">
        <f>VLOOKUP($A579,'Hospitalisation Details'!$A$2:$P$2344,6,FALSE())</f>
        <v>17128.43</v>
      </c>
      <c r="N579" s="1" t="str">
        <f>VLOOKUP($A579,'Hospitalisation Details'!$A$2:$P$2344,12,FALSE())</f>
        <v>tier - 2</v>
      </c>
      <c r="O579" s="1" t="str">
        <f>VLOOKUP($A579,'Hospitalisation Details'!$A$2:$P$2344,13,FALSE())</f>
        <v>tier - 3</v>
      </c>
      <c r="P579" s="1" t="str">
        <f>VLOOKUP($A579,'Hospitalisation Details'!$A$2:$P$2344,14,FALSE())</f>
        <v>R1016</v>
      </c>
      <c r="Q579" s="1">
        <f>VLOOKUP($A579,'Hospitalisation Details'!$A$2:$P$2344,16,FALSE())</f>
        <v>25</v>
      </c>
    </row>
    <row r="580" spans="1:17" x14ac:dyDescent="0.35">
      <c r="A580" s="1" t="str">
        <f>'Customer Names'!A580</f>
        <v>Id579</v>
      </c>
      <c r="B580" s="1" t="str">
        <f>VLOOKUP($A580,'Customer Names'!$A$2:$E$2336,4,FALSE())</f>
        <v>Kristen A.</v>
      </c>
      <c r="C580" s="16">
        <f>VLOOKUP($A580,'Medical Examinations'!$A$2:$O$2336,2,FALSE())</f>
        <v>26.84</v>
      </c>
      <c r="D580" s="16">
        <f>VLOOKUP($A580,'Medical Examinations'!$A$2:$O$2336,3,FALSE())</f>
        <v>6.5</v>
      </c>
      <c r="E580" s="1" t="str">
        <f>VLOOKUP($A580,'Medical Examinations'!$A$2:$O$2336,9,FALSE())</f>
        <v>No</v>
      </c>
      <c r="F580" s="1" t="str">
        <f>VLOOKUP($A580,'Medical Examinations'!$A$2:$O$2336,10,FALSE())</f>
        <v>No</v>
      </c>
      <c r="G580" s="1" t="str">
        <f>VLOOKUP($A580,'Medical Examinations'!$A$2:$O$2336,11,FALSE())</f>
        <v>No</v>
      </c>
      <c r="H580" s="1">
        <f>VLOOKUP($A580,'Medical Examinations'!$A$2:$O$2336,13,FALSE())</f>
        <v>0</v>
      </c>
      <c r="I580" s="1" t="str">
        <f>VLOOKUP($A580,'Medical Examinations'!$A$2:$O$2336,12,FALSE())</f>
        <v>Yes</v>
      </c>
      <c r="J580" s="1" t="str">
        <f>VLOOKUP($A580,'Medical Examinations'!$A$2:$O$2336,14,FALSE())</f>
        <v>Overweight</v>
      </c>
      <c r="K580" s="1" t="str">
        <f>VLOOKUP($A580,'Medical Examinations'!$A$2:$O$2336,15,FALSE())</f>
        <v>Diabetes</v>
      </c>
      <c r="L580" s="17">
        <f>VLOOKUP($A580,'Hospitalisation Details'!$A$2:$P$2344,15,FALSE())</f>
        <v>37435</v>
      </c>
      <c r="M580" s="18">
        <f>VLOOKUP($A580,'Hospitalisation Details'!$A$2:$P$2344,6,FALSE())</f>
        <v>17085.27</v>
      </c>
      <c r="N580" s="1" t="str">
        <f>VLOOKUP($A580,'Hospitalisation Details'!$A$2:$P$2344,12,FALSE())</f>
        <v>tier - 2</v>
      </c>
      <c r="O580" s="1" t="str">
        <f>VLOOKUP($A580,'Hospitalisation Details'!$A$2:$P$2344,13,FALSE())</f>
        <v>tier - 3</v>
      </c>
      <c r="P580" s="1" t="str">
        <f>VLOOKUP($A580,'Hospitalisation Details'!$A$2:$P$2344,14,FALSE())</f>
        <v>R1013</v>
      </c>
      <c r="Q580" s="1">
        <f>VLOOKUP($A580,'Hospitalisation Details'!$A$2:$P$2344,16,FALSE())</f>
        <v>20</v>
      </c>
    </row>
    <row r="581" spans="1:17" x14ac:dyDescent="0.35">
      <c r="A581" s="1" t="str">
        <f>'Customer Names'!A581</f>
        <v>Id580</v>
      </c>
      <c r="B581" s="1" t="str">
        <f>VLOOKUP($A581,'Customer Names'!$A$2:$E$2336,4,FALSE())</f>
        <v>Maria I.</v>
      </c>
      <c r="C581" s="16">
        <f>VLOOKUP($A581,'Medical Examinations'!$A$2:$O$2336,2,FALSE())</f>
        <v>28.3</v>
      </c>
      <c r="D581" s="16">
        <f>VLOOKUP($A581,'Medical Examinations'!$A$2:$O$2336,3,FALSE())</f>
        <v>5.73</v>
      </c>
      <c r="E581" s="1" t="str">
        <f>VLOOKUP($A581,'Medical Examinations'!$A$2:$O$2336,9,FALSE())</f>
        <v>No</v>
      </c>
      <c r="F581" s="1" t="str">
        <f>VLOOKUP($A581,'Medical Examinations'!$A$2:$O$2336,10,FALSE())</f>
        <v>No</v>
      </c>
      <c r="G581" s="1" t="str">
        <f>VLOOKUP($A581,'Medical Examinations'!$A$2:$O$2336,11,FALSE())</f>
        <v>Yes</v>
      </c>
      <c r="H581" s="1">
        <f>VLOOKUP($A581,'Medical Examinations'!$A$2:$O$2336,13,FALSE())</f>
        <v>1</v>
      </c>
      <c r="I581" s="1" t="str">
        <f>VLOOKUP($A581,'Medical Examinations'!$A$2:$O$2336,12,FALSE())</f>
        <v>Yes</v>
      </c>
      <c r="J581" s="1" t="str">
        <f>VLOOKUP($A581,'Medical Examinations'!$A$2:$O$2336,14,FALSE())</f>
        <v>Overweight</v>
      </c>
      <c r="K581" s="1" t="str">
        <f>VLOOKUP($A581,'Medical Examinations'!$A$2:$O$2336,15,FALSE())</f>
        <v>Prediabetes</v>
      </c>
      <c r="L581" s="17">
        <f>VLOOKUP($A581,'Hospitalisation Details'!$A$2:$P$2344,15,FALSE())</f>
        <v>37981</v>
      </c>
      <c r="M581" s="18">
        <f>VLOOKUP($A581,'Hospitalisation Details'!$A$2:$P$2344,6,FALSE())</f>
        <v>17081.080000000002</v>
      </c>
      <c r="N581" s="1" t="str">
        <f>VLOOKUP($A581,'Hospitalisation Details'!$A$2:$P$2344,12,FALSE())</f>
        <v>tier - 2</v>
      </c>
      <c r="O581" s="1" t="str">
        <f>VLOOKUP($A581,'Hospitalisation Details'!$A$2:$P$2344,13,FALSE())</f>
        <v>tier - 2</v>
      </c>
      <c r="P581" s="1" t="str">
        <f>VLOOKUP($A581,'Hospitalisation Details'!$A$2:$P$2344,14,FALSE())</f>
        <v>R1011</v>
      </c>
      <c r="Q581" s="1">
        <f>VLOOKUP($A581,'Hospitalisation Details'!$A$2:$P$2344,16,FALSE())</f>
        <v>19</v>
      </c>
    </row>
    <row r="582" spans="1:17" x14ac:dyDescent="0.35">
      <c r="A582" s="1" t="str">
        <f>'Customer Names'!A582</f>
        <v>Id581</v>
      </c>
      <c r="B582" s="1" t="str">
        <f>VLOOKUP($A582,'Customer Names'!$A$2:$E$2336,4,FALSE())</f>
        <v>Jonathan</v>
      </c>
      <c r="C582" s="16">
        <f>VLOOKUP($A582,'Medical Examinations'!$A$2:$O$2336,2,FALSE())</f>
        <v>27.06</v>
      </c>
      <c r="D582" s="16">
        <f>VLOOKUP($A582,'Medical Examinations'!$A$2:$O$2336,3,FALSE())</f>
        <v>5.74</v>
      </c>
      <c r="E582" s="1" t="str">
        <f>VLOOKUP($A582,'Medical Examinations'!$A$2:$O$2336,9,FALSE())</f>
        <v>Yes</v>
      </c>
      <c r="F582" s="1" t="str">
        <f>VLOOKUP($A582,'Medical Examinations'!$A$2:$O$2336,10,FALSE())</f>
        <v>No</v>
      </c>
      <c r="G582" s="1" t="str">
        <f>VLOOKUP($A582,'Medical Examinations'!$A$2:$O$2336,11,FALSE())</f>
        <v>No</v>
      </c>
      <c r="H582" s="1">
        <f>VLOOKUP($A582,'Medical Examinations'!$A$2:$O$2336,13,FALSE())</f>
        <v>0</v>
      </c>
      <c r="I582" s="1" t="str">
        <f>VLOOKUP($A582,'Medical Examinations'!$A$2:$O$2336,12,FALSE())</f>
        <v>Yes</v>
      </c>
      <c r="J582" s="1" t="str">
        <f>VLOOKUP($A582,'Medical Examinations'!$A$2:$O$2336,14,FALSE())</f>
        <v>Overweight</v>
      </c>
      <c r="K582" s="1" t="str">
        <f>VLOOKUP($A582,'Medical Examinations'!$A$2:$O$2336,15,FALSE())</f>
        <v>Prediabetes</v>
      </c>
      <c r="L582" s="17">
        <f>VLOOKUP($A582,'Hospitalisation Details'!$A$2:$P$2344,15,FALSE())</f>
        <v>35226</v>
      </c>
      <c r="M582" s="18">
        <f>VLOOKUP($A582,'Hospitalisation Details'!$A$2:$P$2344,6,FALSE())</f>
        <v>17043.34</v>
      </c>
      <c r="N582" s="1" t="str">
        <f>VLOOKUP($A582,'Hospitalisation Details'!$A$2:$P$2344,12,FALSE())</f>
        <v>tier - 2</v>
      </c>
      <c r="O582" s="1" t="str">
        <f>VLOOKUP($A582,'Hospitalisation Details'!$A$2:$P$2344,13,FALSE())</f>
        <v>tier - 3</v>
      </c>
      <c r="P582" s="1" t="str">
        <f>VLOOKUP($A582,'Hospitalisation Details'!$A$2:$P$2344,14,FALSE())</f>
        <v>R1013</v>
      </c>
      <c r="Q582" s="1">
        <f>VLOOKUP($A582,'Hospitalisation Details'!$A$2:$P$2344,16,FALSE())</f>
        <v>26</v>
      </c>
    </row>
    <row r="583" spans="1:17" x14ac:dyDescent="0.35">
      <c r="A583" s="1" t="str">
        <f>'Customer Names'!A583</f>
        <v>Id582</v>
      </c>
      <c r="B583" s="1" t="str">
        <f>VLOOKUP($A583,'Customer Names'!$A$2:$E$2336,4,FALSE())</f>
        <v>Phil</v>
      </c>
      <c r="C583" s="16">
        <f>VLOOKUP($A583,'Medical Examinations'!$A$2:$O$2336,2,FALSE())</f>
        <v>47.13</v>
      </c>
      <c r="D583" s="16">
        <f>VLOOKUP($A583,'Medical Examinations'!$A$2:$O$2336,3,FALSE())</f>
        <v>8.6999999999999993</v>
      </c>
      <c r="E583" s="1" t="str">
        <f>VLOOKUP($A583,'Medical Examinations'!$A$2:$O$2336,9,FALSE())</f>
        <v>No</v>
      </c>
      <c r="F583" s="1" t="str">
        <f>VLOOKUP($A583,'Medical Examinations'!$A$2:$O$2336,10,FALSE())</f>
        <v>No</v>
      </c>
      <c r="G583" s="1" t="str">
        <f>VLOOKUP($A583,'Medical Examinations'!$A$2:$O$2336,11,FALSE())</f>
        <v>No</v>
      </c>
      <c r="H583" s="1">
        <f>VLOOKUP($A583,'Medical Examinations'!$A$2:$O$2336,13,FALSE())</f>
        <v>0</v>
      </c>
      <c r="I583" s="1" t="str">
        <f>VLOOKUP($A583,'Medical Examinations'!$A$2:$O$2336,12,FALSE())</f>
        <v>No</v>
      </c>
      <c r="J583" s="1" t="str">
        <f>VLOOKUP($A583,'Medical Examinations'!$A$2:$O$2336,14,FALSE())</f>
        <v>Obesity</v>
      </c>
      <c r="K583" s="1" t="str">
        <f>VLOOKUP($A583,'Medical Examinations'!$A$2:$O$2336,15,FALSE())</f>
        <v>Diabetes</v>
      </c>
      <c r="L583" s="17">
        <f>VLOOKUP($A583,'Hospitalisation Details'!$A$2:$P$2344,15,FALSE())</f>
        <v>26167</v>
      </c>
      <c r="M583" s="18">
        <f>VLOOKUP($A583,'Hospitalisation Details'!$A$2:$P$2344,6,FALSE())</f>
        <v>17016.009999999998</v>
      </c>
      <c r="N583" s="1" t="str">
        <f>VLOOKUP($A583,'Hospitalisation Details'!$A$2:$P$2344,12,FALSE())</f>
        <v>tier - 2</v>
      </c>
      <c r="O583" s="1" t="str">
        <f>VLOOKUP($A583,'Hospitalisation Details'!$A$2:$P$2344,13,FALSE())</f>
        <v>tier - 2</v>
      </c>
      <c r="P583" s="1" t="str">
        <f>VLOOKUP($A583,'Hospitalisation Details'!$A$2:$P$2344,14,FALSE())</f>
        <v>R1023</v>
      </c>
      <c r="Q583" s="1">
        <f>VLOOKUP($A583,'Hospitalisation Details'!$A$2:$P$2344,16,FALSE())</f>
        <v>51</v>
      </c>
    </row>
    <row r="584" spans="1:17" x14ac:dyDescent="0.35">
      <c r="A584" s="1" t="str">
        <f>'Customer Names'!A584</f>
        <v>Id583</v>
      </c>
      <c r="B584" s="1" t="str">
        <f>VLOOKUP($A584,'Customer Names'!$A$2:$E$2336,4,FALSE())</f>
        <v>Benjamina C</v>
      </c>
      <c r="C584" s="16">
        <f>VLOOKUP($A584,'Medical Examinations'!$A$2:$O$2336,2,FALSE())</f>
        <v>51.72</v>
      </c>
      <c r="D584" s="16">
        <f>VLOOKUP($A584,'Medical Examinations'!$A$2:$O$2336,3,FALSE())</f>
        <v>5.09</v>
      </c>
      <c r="E584" s="1" t="str">
        <f>VLOOKUP($A584,'Medical Examinations'!$A$2:$O$2336,9,FALSE())</f>
        <v>No</v>
      </c>
      <c r="F584" s="1" t="str">
        <f>VLOOKUP($A584,'Medical Examinations'!$A$2:$O$2336,10,FALSE())</f>
        <v>No</v>
      </c>
      <c r="G584" s="1" t="str">
        <f>VLOOKUP($A584,'Medical Examinations'!$A$2:$O$2336,11,FALSE())</f>
        <v>No</v>
      </c>
      <c r="H584" s="1">
        <f>VLOOKUP($A584,'Medical Examinations'!$A$2:$O$2336,13,FALSE())</f>
        <v>0</v>
      </c>
      <c r="I584" s="1" t="str">
        <f>VLOOKUP($A584,'Medical Examinations'!$A$2:$O$2336,12,FALSE())</f>
        <v>No</v>
      </c>
      <c r="J584" s="1" t="str">
        <f>VLOOKUP($A584,'Medical Examinations'!$A$2:$O$2336,14,FALSE())</f>
        <v>Obesity</v>
      </c>
      <c r="K584" s="1" t="str">
        <f>VLOOKUP($A584,'Medical Examinations'!$A$2:$O$2336,15,FALSE())</f>
        <v>Normal</v>
      </c>
      <c r="L584" s="17">
        <f>VLOOKUP($A584,'Hospitalisation Details'!$A$2:$P$2344,15,FALSE())</f>
        <v>29418</v>
      </c>
      <c r="M584" s="18">
        <f>VLOOKUP($A584,'Hospitalisation Details'!$A$2:$P$2344,6,FALSE())</f>
        <v>16990.55</v>
      </c>
      <c r="N584" s="1" t="str">
        <f>VLOOKUP($A584,'Hospitalisation Details'!$A$2:$P$2344,12,FALSE())</f>
        <v>tier - 2</v>
      </c>
      <c r="O584" s="1" t="str">
        <f>VLOOKUP($A584,'Hospitalisation Details'!$A$2:$P$2344,13,FALSE())</f>
        <v>tier - 3</v>
      </c>
      <c r="P584" s="1" t="str">
        <f>VLOOKUP($A584,'Hospitalisation Details'!$A$2:$P$2344,14,FALSE())</f>
        <v>R1012</v>
      </c>
      <c r="Q584" s="1">
        <f>VLOOKUP($A584,'Hospitalisation Details'!$A$2:$P$2344,16,FALSE())</f>
        <v>42</v>
      </c>
    </row>
    <row r="585" spans="1:17" x14ac:dyDescent="0.35">
      <c r="A585" s="1" t="str">
        <f>'Customer Names'!A585</f>
        <v>Id584</v>
      </c>
      <c r="B585" s="1" t="str">
        <f>VLOOKUP($A585,'Customer Names'!$A$2:$E$2336,4,FALSE())</f>
        <v>Christopher</v>
      </c>
      <c r="C585" s="16">
        <f>VLOOKUP($A585,'Medical Examinations'!$A$2:$O$2336,2,FALSE())</f>
        <v>48.59</v>
      </c>
      <c r="D585" s="16">
        <f>VLOOKUP($A585,'Medical Examinations'!$A$2:$O$2336,3,FALSE())</f>
        <v>5.57</v>
      </c>
      <c r="E585" s="1" t="str">
        <f>VLOOKUP($A585,'Medical Examinations'!$A$2:$O$2336,9,FALSE())</f>
        <v>No</v>
      </c>
      <c r="F585" s="1" t="str">
        <f>VLOOKUP($A585,'Medical Examinations'!$A$2:$O$2336,10,FALSE())</f>
        <v>No</v>
      </c>
      <c r="G585" s="1" t="str">
        <f>VLOOKUP($A585,'Medical Examinations'!$A$2:$O$2336,11,FALSE())</f>
        <v>No</v>
      </c>
      <c r="H585" s="1">
        <f>VLOOKUP($A585,'Medical Examinations'!$A$2:$O$2336,13,FALSE())</f>
        <v>0</v>
      </c>
      <c r="I585" s="1" t="str">
        <f>VLOOKUP($A585,'Medical Examinations'!$A$2:$O$2336,12,FALSE())</f>
        <v>No</v>
      </c>
      <c r="J585" s="1" t="str">
        <f>VLOOKUP($A585,'Medical Examinations'!$A$2:$O$2336,14,FALSE())</f>
        <v>Obesity</v>
      </c>
      <c r="K585" s="1" t="str">
        <f>VLOOKUP($A585,'Medical Examinations'!$A$2:$O$2336,15,FALSE())</f>
        <v>Normal</v>
      </c>
      <c r="L585" s="17">
        <f>VLOOKUP($A585,'Hospitalisation Details'!$A$2:$P$2344,15,FALSE())</f>
        <v>28362</v>
      </c>
      <c r="M585" s="18">
        <f>VLOOKUP($A585,'Hospitalisation Details'!$A$2:$P$2344,6,FALSE())</f>
        <v>16921.09</v>
      </c>
      <c r="N585" s="1" t="str">
        <f>VLOOKUP($A585,'Hospitalisation Details'!$A$2:$P$2344,12,FALSE())</f>
        <v>tier - 2</v>
      </c>
      <c r="O585" s="1" t="str">
        <f>VLOOKUP($A585,'Hospitalisation Details'!$A$2:$P$2344,13,FALSE())</f>
        <v>tier - 3</v>
      </c>
      <c r="P585" s="1" t="str">
        <f>VLOOKUP($A585,'Hospitalisation Details'!$A$2:$P$2344,14,FALSE())</f>
        <v>R1023</v>
      </c>
      <c r="Q585" s="1">
        <f>VLOOKUP($A585,'Hospitalisation Details'!$A$2:$P$2344,16,FALSE())</f>
        <v>45</v>
      </c>
    </row>
    <row r="586" spans="1:17" x14ac:dyDescent="0.35">
      <c r="A586" s="1" t="str">
        <f>'Customer Names'!A586</f>
        <v>Id585</v>
      </c>
      <c r="B586" s="1" t="str">
        <f>VLOOKUP($A586,'Customer Names'!$A$2:$E$2336,4,FALSE())</f>
        <v>Alison B</v>
      </c>
      <c r="C586" s="16">
        <f>VLOOKUP($A586,'Medical Examinations'!$A$2:$O$2336,2,FALSE())</f>
        <v>45.18</v>
      </c>
      <c r="D586" s="16">
        <f>VLOOKUP($A586,'Medical Examinations'!$A$2:$O$2336,3,FALSE())</f>
        <v>10.87</v>
      </c>
      <c r="E586" s="1" t="str">
        <f>VLOOKUP($A586,'Medical Examinations'!$A$2:$O$2336,9,FALSE())</f>
        <v>No</v>
      </c>
      <c r="F586" s="1" t="str">
        <f>VLOOKUP($A586,'Medical Examinations'!$A$2:$O$2336,10,FALSE())</f>
        <v>No</v>
      </c>
      <c r="G586" s="1" t="str">
        <f>VLOOKUP($A586,'Medical Examinations'!$A$2:$O$2336,11,FALSE())</f>
        <v>No</v>
      </c>
      <c r="H586" s="1">
        <f>VLOOKUP($A586,'Medical Examinations'!$A$2:$O$2336,13,FALSE())</f>
        <v>0</v>
      </c>
      <c r="I586" s="1" t="str">
        <f>VLOOKUP($A586,'Medical Examinations'!$A$2:$O$2336,12,FALSE())</f>
        <v>No</v>
      </c>
      <c r="J586" s="1" t="str">
        <f>VLOOKUP($A586,'Medical Examinations'!$A$2:$O$2336,14,FALSE())</f>
        <v>Obesity</v>
      </c>
      <c r="K586" s="1" t="str">
        <f>VLOOKUP($A586,'Medical Examinations'!$A$2:$O$2336,15,FALSE())</f>
        <v>Diabetes</v>
      </c>
      <c r="L586" s="17">
        <f>VLOOKUP($A586,'Hospitalisation Details'!$A$2:$P$2344,15,FALSE())</f>
        <v>25132</v>
      </c>
      <c r="M586" s="18">
        <f>VLOOKUP($A586,'Hospitalisation Details'!$A$2:$P$2344,6,FALSE())</f>
        <v>16903.5</v>
      </c>
      <c r="N586" s="1" t="str">
        <f>VLOOKUP($A586,'Hospitalisation Details'!$A$2:$P$2344,12,FALSE())</f>
        <v>tier - 2</v>
      </c>
      <c r="O586" s="1" t="str">
        <f>VLOOKUP($A586,'Hospitalisation Details'!$A$2:$P$2344,13,FALSE())</f>
        <v>tier - 3</v>
      </c>
      <c r="P586" s="1" t="str">
        <f>VLOOKUP($A586,'Hospitalisation Details'!$A$2:$P$2344,14,FALSE())</f>
        <v>R1012</v>
      </c>
      <c r="Q586" s="1">
        <f>VLOOKUP($A586,'Hospitalisation Details'!$A$2:$P$2344,16,FALSE())</f>
        <v>54</v>
      </c>
    </row>
    <row r="587" spans="1:17" x14ac:dyDescent="0.35">
      <c r="A587" s="1" t="str">
        <f>'Customer Names'!A587</f>
        <v>Id586</v>
      </c>
      <c r="B587" s="1" t="str">
        <f>VLOOKUP($A587,'Customer Names'!$A$2:$E$2336,4,FALSE())</f>
        <v>Caroline</v>
      </c>
      <c r="C587" s="16">
        <f>VLOOKUP($A587,'Medical Examinations'!$A$2:$O$2336,2,FALSE())</f>
        <v>27.9</v>
      </c>
      <c r="D587" s="16">
        <f>VLOOKUP($A587,'Medical Examinations'!$A$2:$O$2336,3,FALSE())</f>
        <v>6.02</v>
      </c>
      <c r="E587" s="1" t="str">
        <f>VLOOKUP($A587,'Medical Examinations'!$A$2:$O$2336,9,FALSE())</f>
        <v>No</v>
      </c>
      <c r="F587" s="1" t="str">
        <f>VLOOKUP($A587,'Medical Examinations'!$A$2:$O$2336,10,FALSE())</f>
        <v>No</v>
      </c>
      <c r="G587" s="1" t="str">
        <f>VLOOKUP($A587,'Medical Examinations'!$A$2:$O$2336,11,FALSE())</f>
        <v>Yes</v>
      </c>
      <c r="H587" s="1">
        <f>VLOOKUP($A587,'Medical Examinations'!$A$2:$O$2336,13,FALSE())</f>
        <v>1</v>
      </c>
      <c r="I587" s="1" t="str">
        <f>VLOOKUP($A587,'Medical Examinations'!$A$2:$O$2336,12,FALSE())</f>
        <v>Yes</v>
      </c>
      <c r="J587" s="1" t="str">
        <f>VLOOKUP($A587,'Medical Examinations'!$A$2:$O$2336,14,FALSE())</f>
        <v>Overweight</v>
      </c>
      <c r="K587" s="1" t="str">
        <f>VLOOKUP($A587,'Medical Examinations'!$A$2:$O$2336,15,FALSE())</f>
        <v>Prediabetes</v>
      </c>
      <c r="L587" s="17">
        <f>VLOOKUP($A587,'Hospitalisation Details'!$A$2:$P$2344,15,FALSE())</f>
        <v>37874</v>
      </c>
      <c r="M587" s="18">
        <f>VLOOKUP($A587,'Hospitalisation Details'!$A$2:$P$2344,6,FALSE())</f>
        <v>16884.919999999998</v>
      </c>
      <c r="N587" s="1" t="str">
        <f>VLOOKUP($A587,'Hospitalisation Details'!$A$2:$P$2344,12,FALSE())</f>
        <v>tier - 2</v>
      </c>
      <c r="O587" s="1" t="str">
        <f>VLOOKUP($A587,'Hospitalisation Details'!$A$2:$P$2344,13,FALSE())</f>
        <v>tier - 2</v>
      </c>
      <c r="P587" s="1" t="str">
        <f>VLOOKUP($A587,'Hospitalisation Details'!$A$2:$P$2344,14,FALSE())</f>
        <v>R1011</v>
      </c>
      <c r="Q587" s="1">
        <f>VLOOKUP($A587,'Hospitalisation Details'!$A$2:$P$2344,16,FALSE())</f>
        <v>19</v>
      </c>
    </row>
    <row r="588" spans="1:17" x14ac:dyDescent="0.35">
      <c r="A588" s="1" t="str">
        <f>'Customer Names'!A588</f>
        <v>Id587</v>
      </c>
      <c r="B588" s="1" t="str">
        <f>VLOOKUP($A588,'Customer Names'!$A$2:$E$2336,4,FALSE())</f>
        <v>Alexis N</v>
      </c>
      <c r="C588" s="16">
        <f>VLOOKUP($A588,'Medical Examinations'!$A$2:$O$2336,2,FALSE())</f>
        <v>51.33</v>
      </c>
      <c r="D588" s="16">
        <f>VLOOKUP($A588,'Medical Examinations'!$A$2:$O$2336,3,FALSE())</f>
        <v>7</v>
      </c>
      <c r="E588" s="1" t="str">
        <f>VLOOKUP($A588,'Medical Examinations'!$A$2:$O$2336,9,FALSE())</f>
        <v>No</v>
      </c>
      <c r="F588" s="1" t="str">
        <f>VLOOKUP($A588,'Medical Examinations'!$A$2:$O$2336,10,FALSE())</f>
        <v>No</v>
      </c>
      <c r="G588" s="1" t="str">
        <f>VLOOKUP($A588,'Medical Examinations'!$A$2:$O$2336,11,FALSE())</f>
        <v>No</v>
      </c>
      <c r="H588" s="1">
        <f>VLOOKUP($A588,'Medical Examinations'!$A$2:$O$2336,13,FALSE())</f>
        <v>0</v>
      </c>
      <c r="I588" s="1" t="str">
        <f>VLOOKUP($A588,'Medical Examinations'!$A$2:$O$2336,12,FALSE())</f>
        <v>No</v>
      </c>
      <c r="J588" s="1" t="str">
        <f>VLOOKUP($A588,'Medical Examinations'!$A$2:$O$2336,14,FALSE())</f>
        <v>Obesity</v>
      </c>
      <c r="K588" s="1" t="str">
        <f>VLOOKUP($A588,'Medical Examinations'!$A$2:$O$2336,15,FALSE())</f>
        <v>Diabetes</v>
      </c>
      <c r="L588" s="17">
        <f>VLOOKUP($A588,'Hospitalisation Details'!$A$2:$P$2344,15,FALSE())</f>
        <v>27249</v>
      </c>
      <c r="M588" s="18">
        <f>VLOOKUP($A588,'Hospitalisation Details'!$A$2:$P$2344,6,FALSE())</f>
        <v>16841.32</v>
      </c>
      <c r="N588" s="1" t="str">
        <f>VLOOKUP($A588,'Hospitalisation Details'!$A$2:$P$2344,12,FALSE())</f>
        <v>tier - 2</v>
      </c>
      <c r="O588" s="1" t="str">
        <f>VLOOKUP($A588,'Hospitalisation Details'!$A$2:$P$2344,13,FALSE())</f>
        <v>tier - 3</v>
      </c>
      <c r="P588" s="1" t="str">
        <f>VLOOKUP($A588,'Hospitalisation Details'!$A$2:$P$2344,14,FALSE())</f>
        <v>R1011</v>
      </c>
      <c r="Q588" s="1">
        <f>VLOOKUP($A588,'Hospitalisation Details'!$A$2:$P$2344,16,FALSE())</f>
        <v>48</v>
      </c>
    </row>
    <row r="589" spans="1:17" x14ac:dyDescent="0.35">
      <c r="A589" s="1" t="str">
        <f>'Customer Names'!A589</f>
        <v>Id588</v>
      </c>
      <c r="B589" s="1" t="str">
        <f>VLOOKUP($A589,'Customer Names'!$A$2:$E$2336,4,FALSE())</f>
        <v>Shanda L</v>
      </c>
      <c r="C589" s="16">
        <f>VLOOKUP($A589,'Medical Examinations'!$A$2:$O$2336,2,FALSE())</f>
        <v>30.59</v>
      </c>
      <c r="D589" s="16">
        <f>VLOOKUP($A589,'Medical Examinations'!$A$2:$O$2336,3,FALSE())</f>
        <v>5.56</v>
      </c>
      <c r="E589" s="1" t="str">
        <f>VLOOKUP($A589,'Medical Examinations'!$A$2:$O$2336,9,FALSE())</f>
        <v>Yes</v>
      </c>
      <c r="F589" s="1" t="str">
        <f>VLOOKUP($A589,'Medical Examinations'!$A$2:$O$2336,10,FALSE())</f>
        <v>No</v>
      </c>
      <c r="G589" s="1" t="str">
        <f>VLOOKUP($A589,'Medical Examinations'!$A$2:$O$2336,11,FALSE())</f>
        <v>No</v>
      </c>
      <c r="H589" s="1">
        <f>VLOOKUP($A589,'Medical Examinations'!$A$2:$O$2336,13,FALSE())</f>
        <v>1</v>
      </c>
      <c r="I589" s="1" t="str">
        <f>VLOOKUP($A589,'Medical Examinations'!$A$2:$O$2336,12,FALSE())</f>
        <v>No</v>
      </c>
      <c r="J589" s="1" t="str">
        <f>VLOOKUP($A589,'Medical Examinations'!$A$2:$O$2336,14,FALSE())</f>
        <v>Obesity</v>
      </c>
      <c r="K589" s="1" t="str">
        <f>VLOOKUP($A589,'Medical Examinations'!$A$2:$O$2336,15,FALSE())</f>
        <v>Normal</v>
      </c>
      <c r="L589" s="17">
        <f>VLOOKUP($A589,'Hospitalisation Details'!$A$2:$P$2344,15,FALSE())</f>
        <v>34991</v>
      </c>
      <c r="M589" s="18">
        <f>VLOOKUP($A589,'Hospitalisation Details'!$A$2:$P$2344,6,FALSE())</f>
        <v>16796.41</v>
      </c>
      <c r="N589" s="1" t="str">
        <f>VLOOKUP($A589,'Hospitalisation Details'!$A$2:$P$2344,12,FALSE())</f>
        <v>tier - 2</v>
      </c>
      <c r="O589" s="1" t="str">
        <f>VLOOKUP($A589,'Hospitalisation Details'!$A$2:$P$2344,13,FALSE())</f>
        <v>tier - 3</v>
      </c>
      <c r="P589" s="1" t="str">
        <f>VLOOKUP($A589,'Hospitalisation Details'!$A$2:$P$2344,14,FALSE())</f>
        <v>R1024</v>
      </c>
      <c r="Q589" s="1">
        <f>VLOOKUP($A589,'Hospitalisation Details'!$A$2:$P$2344,16,FALSE())</f>
        <v>27</v>
      </c>
    </row>
    <row r="590" spans="1:17" x14ac:dyDescent="0.35">
      <c r="A590" s="1" t="str">
        <f>'Customer Names'!A590</f>
        <v>Id589</v>
      </c>
      <c r="B590" s="1" t="str">
        <f>VLOOKUP($A590,'Customer Names'!$A$2:$E$2336,4,FALSE())</f>
        <v>Lacey</v>
      </c>
      <c r="C590" s="16">
        <f>VLOOKUP($A590,'Medical Examinations'!$A$2:$O$2336,2,FALSE())</f>
        <v>39.229999999999997</v>
      </c>
      <c r="D590" s="16">
        <f>VLOOKUP($A590,'Medical Examinations'!$A$2:$O$2336,3,FALSE())</f>
        <v>8.4499999999999993</v>
      </c>
      <c r="E590" s="1" t="str">
        <f>VLOOKUP($A590,'Medical Examinations'!$A$2:$O$2336,9,FALSE())</f>
        <v>No</v>
      </c>
      <c r="F590" s="1" t="str">
        <f>VLOOKUP($A590,'Medical Examinations'!$A$2:$O$2336,10,FALSE())</f>
        <v>No</v>
      </c>
      <c r="G590" s="1" t="str">
        <f>VLOOKUP($A590,'Medical Examinations'!$A$2:$O$2336,11,FALSE())</f>
        <v>No</v>
      </c>
      <c r="H590" s="1">
        <f>VLOOKUP($A590,'Medical Examinations'!$A$2:$O$2336,13,FALSE())</f>
        <v>0</v>
      </c>
      <c r="I590" s="1" t="str">
        <f>VLOOKUP($A590,'Medical Examinations'!$A$2:$O$2336,12,FALSE())</f>
        <v>No</v>
      </c>
      <c r="J590" s="1" t="str">
        <f>VLOOKUP($A590,'Medical Examinations'!$A$2:$O$2336,14,FALSE())</f>
        <v>Obesity</v>
      </c>
      <c r="K590" s="1" t="str">
        <f>VLOOKUP($A590,'Medical Examinations'!$A$2:$O$2336,15,FALSE())</f>
        <v>Diabetes</v>
      </c>
      <c r="L590" s="17">
        <f>VLOOKUP($A590,'Hospitalisation Details'!$A$2:$P$2344,15,FALSE())</f>
        <v>22856</v>
      </c>
      <c r="M590" s="18">
        <f>VLOOKUP($A590,'Hospitalisation Details'!$A$2:$P$2344,6,FALSE())</f>
        <v>16779.400000000001</v>
      </c>
      <c r="N590" s="1" t="str">
        <f>VLOOKUP($A590,'Hospitalisation Details'!$A$2:$P$2344,12,FALSE())</f>
        <v>tier - 2</v>
      </c>
      <c r="O590" s="1" t="str">
        <f>VLOOKUP($A590,'Hospitalisation Details'!$A$2:$P$2344,13,FALSE())</f>
        <v>tier - 2</v>
      </c>
      <c r="P590" s="1" t="str">
        <f>VLOOKUP($A590,'Hospitalisation Details'!$A$2:$P$2344,14,FALSE())</f>
        <v>R1026</v>
      </c>
      <c r="Q590" s="1">
        <f>VLOOKUP($A590,'Hospitalisation Details'!$A$2:$P$2344,16,FALSE())</f>
        <v>60</v>
      </c>
    </row>
    <row r="591" spans="1:17" x14ac:dyDescent="0.35">
      <c r="A591" s="1" t="str">
        <f>'Customer Names'!A591</f>
        <v>Id590</v>
      </c>
      <c r="B591" s="1" t="str">
        <f>VLOOKUP($A591,'Customer Names'!$A$2:$E$2336,4,FALSE())</f>
        <v>Laurette</v>
      </c>
      <c r="C591" s="16">
        <f>VLOOKUP($A591,'Medical Examinations'!$A$2:$O$2336,2,FALSE())</f>
        <v>19.094999999999999</v>
      </c>
      <c r="D591" s="16">
        <f>VLOOKUP($A591,'Medical Examinations'!$A$2:$O$2336,3,FALSE())</f>
        <v>6.19</v>
      </c>
      <c r="E591" s="1" t="str">
        <f>VLOOKUP($A591,'Medical Examinations'!$A$2:$O$2336,9,FALSE())</f>
        <v>No</v>
      </c>
      <c r="F591" s="1" t="str">
        <f>VLOOKUP($A591,'Medical Examinations'!$A$2:$O$2336,10,FALSE())</f>
        <v>No</v>
      </c>
      <c r="G591" s="1" t="str">
        <f>VLOOKUP($A591,'Medical Examinations'!$A$2:$O$2336,11,FALSE())</f>
        <v>No</v>
      </c>
      <c r="H591" s="1">
        <f>VLOOKUP($A591,'Medical Examinations'!$A$2:$O$2336,13,FALSE())</f>
        <v>0</v>
      </c>
      <c r="I591" s="1" t="str">
        <f>VLOOKUP($A591,'Medical Examinations'!$A$2:$O$2336,12,FALSE())</f>
        <v>Yes</v>
      </c>
      <c r="J591" s="1" t="str">
        <f>VLOOKUP($A591,'Medical Examinations'!$A$2:$O$2336,14,FALSE())</f>
        <v>Normal Weight</v>
      </c>
      <c r="K591" s="1" t="str">
        <f>VLOOKUP($A591,'Medical Examinations'!$A$2:$O$2336,15,FALSE())</f>
        <v>Prediabetes</v>
      </c>
      <c r="L591" s="17">
        <f>VLOOKUP($A591,'Hospitalisation Details'!$A$2:$P$2344,15,FALSE())</f>
        <v>32774</v>
      </c>
      <c r="M591" s="18">
        <f>VLOOKUP($A591,'Hospitalisation Details'!$A$2:$P$2344,6,FALSE())</f>
        <v>16776.3</v>
      </c>
      <c r="N591" s="1" t="str">
        <f>VLOOKUP($A591,'Hospitalisation Details'!$A$2:$P$2344,12,FALSE())</f>
        <v>tier - 2</v>
      </c>
      <c r="O591" s="1" t="str">
        <f>VLOOKUP($A591,'Hospitalisation Details'!$A$2:$P$2344,13,FALSE())</f>
        <v>tier - 2</v>
      </c>
      <c r="P591" s="1" t="str">
        <f>VLOOKUP($A591,'Hospitalisation Details'!$A$2:$P$2344,14,FALSE())</f>
        <v>R1024</v>
      </c>
      <c r="Q591" s="1">
        <f>VLOOKUP($A591,'Hospitalisation Details'!$A$2:$P$2344,16,FALSE())</f>
        <v>33</v>
      </c>
    </row>
    <row r="592" spans="1:17" x14ac:dyDescent="0.35">
      <c r="A592" s="1" t="str">
        <f>'Customer Names'!A592</f>
        <v>Id591</v>
      </c>
      <c r="B592" s="1" t="str">
        <f>VLOOKUP($A592,'Customer Names'!$A$2:$E$2336,4,FALSE())</f>
        <v>Jason</v>
      </c>
      <c r="C592" s="16">
        <f>VLOOKUP($A592,'Medical Examinations'!$A$2:$O$2336,2,FALSE())</f>
        <v>49.72</v>
      </c>
      <c r="D592" s="16">
        <f>VLOOKUP($A592,'Medical Examinations'!$A$2:$O$2336,3,FALSE())</f>
        <v>7.71</v>
      </c>
      <c r="E592" s="1" t="str">
        <f>VLOOKUP($A592,'Medical Examinations'!$A$2:$O$2336,9,FALSE())</f>
        <v>No</v>
      </c>
      <c r="F592" s="1" t="str">
        <f>VLOOKUP($A592,'Medical Examinations'!$A$2:$O$2336,10,FALSE())</f>
        <v>No</v>
      </c>
      <c r="G592" s="1" t="str">
        <f>VLOOKUP($A592,'Medical Examinations'!$A$2:$O$2336,11,FALSE())</f>
        <v>No</v>
      </c>
      <c r="H592" s="1">
        <f>VLOOKUP($A592,'Medical Examinations'!$A$2:$O$2336,13,FALSE())</f>
        <v>0</v>
      </c>
      <c r="I592" s="1" t="str">
        <f>VLOOKUP($A592,'Medical Examinations'!$A$2:$O$2336,12,FALSE())</f>
        <v>No</v>
      </c>
      <c r="J592" s="1" t="str">
        <f>VLOOKUP($A592,'Medical Examinations'!$A$2:$O$2336,14,FALSE())</f>
        <v>Obesity</v>
      </c>
      <c r="K592" s="1" t="str">
        <f>VLOOKUP($A592,'Medical Examinations'!$A$2:$O$2336,15,FALSE())</f>
        <v>Diabetes</v>
      </c>
      <c r="L592" s="17">
        <f>VLOOKUP($A592,'Hospitalisation Details'!$A$2:$P$2344,15,FALSE())</f>
        <v>27269</v>
      </c>
      <c r="M592" s="18">
        <f>VLOOKUP($A592,'Hospitalisation Details'!$A$2:$P$2344,6,FALSE())</f>
        <v>16770.990000000002</v>
      </c>
      <c r="N592" s="1" t="str">
        <f>VLOOKUP($A592,'Hospitalisation Details'!$A$2:$P$2344,12,FALSE())</f>
        <v>tier - 2</v>
      </c>
      <c r="O592" s="1" t="str">
        <f>VLOOKUP($A592,'Hospitalisation Details'!$A$2:$P$2344,13,FALSE())</f>
        <v>tier - 1</v>
      </c>
      <c r="P592" s="1" t="str">
        <f>VLOOKUP($A592,'Hospitalisation Details'!$A$2:$P$2344,14,FALSE())</f>
        <v>R1012</v>
      </c>
      <c r="Q592" s="1">
        <f>VLOOKUP($A592,'Hospitalisation Details'!$A$2:$P$2344,16,FALSE())</f>
        <v>48</v>
      </c>
    </row>
    <row r="593" spans="1:17" x14ac:dyDescent="0.35">
      <c r="A593" s="1" t="str">
        <f>'Customer Names'!A593</f>
        <v>Id592</v>
      </c>
      <c r="B593" s="1" t="str">
        <f>VLOOKUP($A593,'Customer Names'!$A$2:$E$2336,4,FALSE())</f>
        <v>Mary</v>
      </c>
      <c r="C593" s="16">
        <f>VLOOKUP($A593,'Medical Examinations'!$A$2:$O$2336,2,FALSE())</f>
        <v>21.754999999999999</v>
      </c>
      <c r="D593" s="16">
        <f>VLOOKUP($A593,'Medical Examinations'!$A$2:$O$2336,3,FALSE())</f>
        <v>4.63</v>
      </c>
      <c r="E593" s="1" t="str">
        <f>VLOOKUP($A593,'Medical Examinations'!$A$2:$O$2336,9,FALSE())</f>
        <v>No</v>
      </c>
      <c r="F593" s="1" t="str">
        <f>VLOOKUP($A593,'Medical Examinations'!$A$2:$O$2336,10,FALSE())</f>
        <v>No</v>
      </c>
      <c r="G593" s="1" t="str">
        <f>VLOOKUP($A593,'Medical Examinations'!$A$2:$O$2336,11,FALSE())</f>
        <v>Yes</v>
      </c>
      <c r="H593" s="1">
        <f>VLOOKUP($A593,'Medical Examinations'!$A$2:$O$2336,13,FALSE())</f>
        <v>1</v>
      </c>
      <c r="I593" s="1" t="str">
        <f>VLOOKUP($A593,'Medical Examinations'!$A$2:$O$2336,12,FALSE())</f>
        <v>Yes</v>
      </c>
      <c r="J593" s="1" t="str">
        <f>VLOOKUP($A593,'Medical Examinations'!$A$2:$O$2336,14,FALSE())</f>
        <v>Normal Weight</v>
      </c>
      <c r="K593" s="1" t="str">
        <f>VLOOKUP($A593,'Medical Examinations'!$A$2:$O$2336,15,FALSE())</f>
        <v>Normal</v>
      </c>
      <c r="L593" s="17">
        <f>VLOOKUP($A593,'Hospitalisation Details'!$A$2:$P$2344,15,FALSE())</f>
        <v>34278</v>
      </c>
      <c r="M593" s="18">
        <f>VLOOKUP($A593,'Hospitalisation Details'!$A$2:$P$2344,6,FALSE())</f>
        <v>16657.72</v>
      </c>
      <c r="N593" s="1" t="str">
        <f>VLOOKUP($A593,'Hospitalisation Details'!$A$2:$P$2344,12,FALSE())</f>
        <v>tier - 2</v>
      </c>
      <c r="O593" s="1" t="str">
        <f>VLOOKUP($A593,'Hospitalisation Details'!$A$2:$P$2344,13,FALSE())</f>
        <v>tier - 1</v>
      </c>
      <c r="P593" s="1" t="str">
        <f>VLOOKUP($A593,'Hospitalisation Details'!$A$2:$P$2344,14,FALSE())</f>
        <v>R1024</v>
      </c>
      <c r="Q593" s="1">
        <f>VLOOKUP($A593,'Hospitalisation Details'!$A$2:$P$2344,16,FALSE())</f>
        <v>29</v>
      </c>
    </row>
    <row r="594" spans="1:17" x14ac:dyDescent="0.35">
      <c r="A594" s="1" t="str">
        <f>'Customer Names'!A594</f>
        <v>Id593</v>
      </c>
      <c r="B594" s="1" t="str">
        <f>VLOOKUP($A594,'Customer Names'!$A$2:$E$2336,4,FALSE())</f>
        <v>Kati A</v>
      </c>
      <c r="C594" s="16">
        <f>VLOOKUP($A594,'Medical Examinations'!$A$2:$O$2336,2,FALSE())</f>
        <v>48.39</v>
      </c>
      <c r="D594" s="16">
        <f>VLOOKUP($A594,'Medical Examinations'!$A$2:$O$2336,3,FALSE())</f>
        <v>4.6100000000000003</v>
      </c>
      <c r="E594" s="1" t="str">
        <f>VLOOKUP($A594,'Medical Examinations'!$A$2:$O$2336,9,FALSE())</f>
        <v>No</v>
      </c>
      <c r="F594" s="1" t="str">
        <f>VLOOKUP($A594,'Medical Examinations'!$A$2:$O$2336,10,FALSE())</f>
        <v>No</v>
      </c>
      <c r="G594" s="1" t="str">
        <f>VLOOKUP($A594,'Medical Examinations'!$A$2:$O$2336,11,FALSE())</f>
        <v>No</v>
      </c>
      <c r="H594" s="1">
        <f>VLOOKUP($A594,'Medical Examinations'!$A$2:$O$2336,13,FALSE())</f>
        <v>0</v>
      </c>
      <c r="I594" s="1" t="str">
        <f>VLOOKUP($A594,'Medical Examinations'!$A$2:$O$2336,12,FALSE())</f>
        <v>No</v>
      </c>
      <c r="J594" s="1" t="str">
        <f>VLOOKUP($A594,'Medical Examinations'!$A$2:$O$2336,14,FALSE())</f>
        <v>Obesity</v>
      </c>
      <c r="K594" s="1" t="str">
        <f>VLOOKUP($A594,'Medical Examinations'!$A$2:$O$2336,15,FALSE())</f>
        <v>Normal</v>
      </c>
      <c r="L594" s="17">
        <f>VLOOKUP($A594,'Hospitalisation Details'!$A$2:$P$2344,15,FALSE())</f>
        <v>28393</v>
      </c>
      <c r="M594" s="18">
        <f>VLOOKUP($A594,'Hospitalisation Details'!$A$2:$P$2344,6,FALSE())</f>
        <v>16631.61</v>
      </c>
      <c r="N594" s="1" t="str">
        <f>VLOOKUP($A594,'Hospitalisation Details'!$A$2:$P$2344,12,FALSE())</f>
        <v>tier - 2</v>
      </c>
      <c r="O594" s="1" t="str">
        <f>VLOOKUP($A594,'Hospitalisation Details'!$A$2:$P$2344,13,FALSE())</f>
        <v>tier - 1</v>
      </c>
      <c r="P594" s="1" t="str">
        <f>VLOOKUP($A594,'Hospitalisation Details'!$A$2:$P$2344,14,FALSE())</f>
        <v>R1012</v>
      </c>
      <c r="Q594" s="1">
        <f>VLOOKUP($A594,'Hospitalisation Details'!$A$2:$P$2344,16,FALSE())</f>
        <v>45</v>
      </c>
    </row>
    <row r="595" spans="1:17" x14ac:dyDescent="0.35">
      <c r="A595" s="1" t="str">
        <f>'Customer Names'!A595</f>
        <v>Id594</v>
      </c>
      <c r="B595" s="1" t="str">
        <f>VLOOKUP($A595,'Customer Names'!$A$2:$E$2336,4,FALSE())</f>
        <v>Kelly J</v>
      </c>
      <c r="C595" s="16">
        <f>VLOOKUP($A595,'Medical Examinations'!$A$2:$O$2336,2,FALSE())</f>
        <v>47.15</v>
      </c>
      <c r="D595" s="16">
        <f>VLOOKUP($A595,'Medical Examinations'!$A$2:$O$2336,3,FALSE())</f>
        <v>9.5299999999999994</v>
      </c>
      <c r="E595" s="1" t="str">
        <f>VLOOKUP($A595,'Medical Examinations'!$A$2:$O$2336,9,FALSE())</f>
        <v>Yes</v>
      </c>
      <c r="F595" s="1" t="str">
        <f>VLOOKUP($A595,'Medical Examinations'!$A$2:$O$2336,10,FALSE())</f>
        <v>No</v>
      </c>
      <c r="G595" s="1" t="str">
        <f>VLOOKUP($A595,'Medical Examinations'!$A$2:$O$2336,11,FALSE())</f>
        <v>No</v>
      </c>
      <c r="H595" s="1">
        <f>VLOOKUP($A595,'Medical Examinations'!$A$2:$O$2336,13,FALSE())</f>
        <v>1</v>
      </c>
      <c r="I595" s="1" t="str">
        <f>VLOOKUP($A595,'Medical Examinations'!$A$2:$O$2336,12,FALSE())</f>
        <v>No</v>
      </c>
      <c r="J595" s="1" t="str">
        <f>VLOOKUP($A595,'Medical Examinations'!$A$2:$O$2336,14,FALSE())</f>
        <v>Obesity</v>
      </c>
      <c r="K595" s="1" t="str">
        <f>VLOOKUP($A595,'Medical Examinations'!$A$2:$O$2336,15,FALSE())</f>
        <v>Diabetes</v>
      </c>
      <c r="L595" s="17">
        <f>VLOOKUP($A595,'Hospitalisation Details'!$A$2:$P$2344,15,FALSE())</f>
        <v>27599</v>
      </c>
      <c r="M595" s="18">
        <f>VLOOKUP($A595,'Hospitalisation Details'!$A$2:$P$2344,6,FALSE())</f>
        <v>16602.18</v>
      </c>
      <c r="N595" s="1" t="str">
        <f>VLOOKUP($A595,'Hospitalisation Details'!$A$2:$P$2344,12,FALSE())</f>
        <v>tier - 2</v>
      </c>
      <c r="O595" s="1" t="str">
        <f>VLOOKUP($A595,'Hospitalisation Details'!$A$2:$P$2344,13,FALSE())</f>
        <v>tier - 1</v>
      </c>
      <c r="P595" s="1" t="str">
        <f>VLOOKUP($A595,'Hospitalisation Details'!$A$2:$P$2344,14,FALSE())</f>
        <v>R1026</v>
      </c>
      <c r="Q595" s="1">
        <f>VLOOKUP($A595,'Hospitalisation Details'!$A$2:$P$2344,16,FALSE())</f>
        <v>47</v>
      </c>
    </row>
    <row r="596" spans="1:17" x14ac:dyDescent="0.35">
      <c r="A596" s="1" t="str">
        <f>'Customer Names'!A596</f>
        <v>Id595</v>
      </c>
      <c r="B596" s="1" t="str">
        <f>VLOOKUP($A596,'Customer Names'!$A$2:$E$2336,4,FALSE())</f>
        <v>Greer D</v>
      </c>
      <c r="C596" s="16">
        <f>VLOOKUP($A596,'Medical Examinations'!$A$2:$O$2336,2,FALSE())</f>
        <v>47.59</v>
      </c>
      <c r="D596" s="16">
        <f>VLOOKUP($A596,'Medical Examinations'!$A$2:$O$2336,3,FALSE())</f>
        <v>11.43</v>
      </c>
      <c r="E596" s="1" t="str">
        <f>VLOOKUP($A596,'Medical Examinations'!$A$2:$O$2336,9,FALSE())</f>
        <v>Yes</v>
      </c>
      <c r="F596" s="1" t="str">
        <f>VLOOKUP($A596,'Medical Examinations'!$A$2:$O$2336,10,FALSE())</f>
        <v>No</v>
      </c>
      <c r="G596" s="1" t="str">
        <f>VLOOKUP($A596,'Medical Examinations'!$A$2:$O$2336,11,FALSE())</f>
        <v>No</v>
      </c>
      <c r="H596" s="1">
        <f>VLOOKUP($A596,'Medical Examinations'!$A$2:$O$2336,13,FALSE())</f>
        <v>2</v>
      </c>
      <c r="I596" s="1" t="str">
        <f>VLOOKUP($A596,'Medical Examinations'!$A$2:$O$2336,12,FALSE())</f>
        <v>No</v>
      </c>
      <c r="J596" s="1" t="str">
        <f>VLOOKUP($A596,'Medical Examinations'!$A$2:$O$2336,14,FALSE())</f>
        <v>Obesity</v>
      </c>
      <c r="K596" s="1" t="str">
        <f>VLOOKUP($A596,'Medical Examinations'!$A$2:$O$2336,15,FALSE())</f>
        <v>Diabetes</v>
      </c>
      <c r="L596" s="17">
        <f>VLOOKUP($A596,'Hospitalisation Details'!$A$2:$P$2344,15,FALSE())</f>
        <v>25759</v>
      </c>
      <c r="M596" s="18">
        <f>VLOOKUP($A596,'Hospitalisation Details'!$A$2:$P$2344,6,FALSE())</f>
        <v>16600.16</v>
      </c>
      <c r="N596" s="1" t="str">
        <f>VLOOKUP($A596,'Hospitalisation Details'!$A$2:$P$2344,12,FALSE())</f>
        <v>tier - 2</v>
      </c>
      <c r="O596" s="1" t="str">
        <f>VLOOKUP($A596,'Hospitalisation Details'!$A$2:$P$2344,13,FALSE())</f>
        <v>tier - 2</v>
      </c>
      <c r="P596" s="1" t="str">
        <f>VLOOKUP($A596,'Hospitalisation Details'!$A$2:$P$2344,14,FALSE())</f>
        <v>R1011</v>
      </c>
      <c r="Q596" s="1">
        <f>VLOOKUP($A596,'Hospitalisation Details'!$A$2:$P$2344,16,FALSE())</f>
        <v>52</v>
      </c>
    </row>
    <row r="597" spans="1:17" x14ac:dyDescent="0.35">
      <c r="A597" s="1" t="str">
        <f>'Customer Names'!A597</f>
        <v>Id596</v>
      </c>
      <c r="B597" s="1" t="str">
        <f>VLOOKUP($A597,'Customer Names'!$A$2:$E$2336,4,FALSE())</f>
        <v>Brent</v>
      </c>
      <c r="C597" s="16">
        <f>VLOOKUP($A597,'Medical Examinations'!$A$2:$O$2336,2,FALSE())</f>
        <v>39.81</v>
      </c>
      <c r="D597" s="16">
        <f>VLOOKUP($A597,'Medical Examinations'!$A$2:$O$2336,3,FALSE())</f>
        <v>7.65</v>
      </c>
      <c r="E597" s="1" t="str">
        <f>VLOOKUP($A597,'Medical Examinations'!$A$2:$O$2336,9,FALSE())</f>
        <v>Yes</v>
      </c>
      <c r="F597" s="1" t="str">
        <f>VLOOKUP($A597,'Medical Examinations'!$A$2:$O$2336,10,FALSE())</f>
        <v>No</v>
      </c>
      <c r="G597" s="1" t="str">
        <f>VLOOKUP($A597,'Medical Examinations'!$A$2:$O$2336,11,FALSE())</f>
        <v>Yes</v>
      </c>
      <c r="H597" s="1">
        <f>VLOOKUP($A597,'Medical Examinations'!$A$2:$O$2336,13,FALSE())</f>
        <v>1</v>
      </c>
      <c r="I597" s="1" t="str">
        <f>VLOOKUP($A597,'Medical Examinations'!$A$2:$O$2336,12,FALSE())</f>
        <v>No</v>
      </c>
      <c r="J597" s="1" t="str">
        <f>VLOOKUP($A597,'Medical Examinations'!$A$2:$O$2336,14,FALSE())</f>
        <v>Obesity</v>
      </c>
      <c r="K597" s="1" t="str">
        <f>VLOOKUP($A597,'Medical Examinations'!$A$2:$O$2336,15,FALSE())</f>
        <v>Diabetes</v>
      </c>
      <c r="L597" s="17">
        <f>VLOOKUP($A597,'Hospitalisation Details'!$A$2:$P$2344,15,FALSE())</f>
        <v>23187</v>
      </c>
      <c r="M597" s="18">
        <f>VLOOKUP($A597,'Hospitalisation Details'!$A$2:$P$2344,6,FALSE())</f>
        <v>16587.96</v>
      </c>
      <c r="N597" s="1" t="str">
        <f>VLOOKUP($A597,'Hospitalisation Details'!$A$2:$P$2344,12,FALSE())</f>
        <v>tier - 2</v>
      </c>
      <c r="O597" s="1" t="str">
        <f>VLOOKUP($A597,'Hospitalisation Details'!$A$2:$P$2344,13,FALSE())</f>
        <v>tier - 2</v>
      </c>
      <c r="P597" s="1" t="str">
        <f>VLOOKUP($A597,'Hospitalisation Details'!$A$2:$P$2344,14,FALSE())</f>
        <v>R1023</v>
      </c>
      <c r="Q597" s="1">
        <f>VLOOKUP($A597,'Hospitalisation Details'!$A$2:$P$2344,16,FALSE())</f>
        <v>59</v>
      </c>
    </row>
    <row r="598" spans="1:17" x14ac:dyDescent="0.35">
      <c r="A598" s="1" t="str">
        <f>'Customer Names'!A598</f>
        <v>Id597</v>
      </c>
      <c r="B598" s="1" t="str">
        <f>VLOOKUP($A598,'Customer Names'!$A$2:$E$2336,4,FALSE())</f>
        <v>Eugene M</v>
      </c>
      <c r="C598" s="16">
        <f>VLOOKUP($A598,'Medical Examinations'!$A$2:$O$2336,2,FALSE())</f>
        <v>31.02</v>
      </c>
      <c r="D598" s="16">
        <f>VLOOKUP($A598,'Medical Examinations'!$A$2:$O$2336,3,FALSE())</f>
        <v>5.87</v>
      </c>
      <c r="E598" s="1" t="str">
        <f>VLOOKUP($A598,'Medical Examinations'!$A$2:$O$2336,9,FALSE())</f>
        <v>Yes</v>
      </c>
      <c r="F598" s="1" t="str">
        <f>VLOOKUP($A598,'Medical Examinations'!$A$2:$O$2336,10,FALSE())</f>
        <v>No</v>
      </c>
      <c r="G598" s="1" t="str">
        <f>VLOOKUP($A598,'Medical Examinations'!$A$2:$O$2336,11,FALSE())</f>
        <v>No</v>
      </c>
      <c r="H598" s="1">
        <f>VLOOKUP($A598,'Medical Examinations'!$A$2:$O$2336,13,FALSE())</f>
        <v>0</v>
      </c>
      <c r="I598" s="1" t="str">
        <f>VLOOKUP($A598,'Medical Examinations'!$A$2:$O$2336,12,FALSE())</f>
        <v>No</v>
      </c>
      <c r="J598" s="1" t="str">
        <f>VLOOKUP($A598,'Medical Examinations'!$A$2:$O$2336,14,FALSE())</f>
        <v>Obesity</v>
      </c>
      <c r="K598" s="1" t="str">
        <f>VLOOKUP($A598,'Medical Examinations'!$A$2:$O$2336,15,FALSE())</f>
        <v>Prediabetes</v>
      </c>
      <c r="L598" s="17">
        <f>VLOOKUP($A598,'Hospitalisation Details'!$A$2:$P$2344,15,FALSE())</f>
        <v>37067</v>
      </c>
      <c r="M598" s="18">
        <f>VLOOKUP($A598,'Hospitalisation Details'!$A$2:$P$2344,6,FALSE())</f>
        <v>16586.5</v>
      </c>
      <c r="N598" s="1" t="str">
        <f>VLOOKUP($A598,'Hospitalisation Details'!$A$2:$P$2344,12,FALSE())</f>
        <v>tier - 2</v>
      </c>
      <c r="O598" s="1" t="str">
        <f>VLOOKUP($A598,'Hospitalisation Details'!$A$2:$P$2344,13,FALSE())</f>
        <v>tier - 1</v>
      </c>
      <c r="P598" s="1" t="str">
        <f>VLOOKUP($A598,'Hospitalisation Details'!$A$2:$P$2344,14,FALSE())</f>
        <v>R1013</v>
      </c>
      <c r="Q598" s="1">
        <f>VLOOKUP($A598,'Hospitalisation Details'!$A$2:$P$2344,16,FALSE())</f>
        <v>21</v>
      </c>
    </row>
    <row r="599" spans="1:17" x14ac:dyDescent="0.35">
      <c r="A599" s="1" t="str">
        <f>'Customer Names'!A599</f>
        <v>Id598</v>
      </c>
      <c r="B599" s="1" t="str">
        <f>VLOOKUP($A599,'Customer Names'!$A$2:$E$2336,4,FALSE())</f>
        <v>Erin D</v>
      </c>
      <c r="C599" s="16">
        <f>VLOOKUP($A599,'Medical Examinations'!$A$2:$O$2336,2,FALSE())</f>
        <v>24.75</v>
      </c>
      <c r="D599" s="16">
        <f>VLOOKUP($A599,'Medical Examinations'!$A$2:$O$2336,3,FALSE())</f>
        <v>4.3600000000000003</v>
      </c>
      <c r="E599" s="1" t="str">
        <f>VLOOKUP($A599,'Medical Examinations'!$A$2:$O$2336,9,FALSE())</f>
        <v>Yes</v>
      </c>
      <c r="F599" s="1" t="str">
        <f>VLOOKUP($A599,'Medical Examinations'!$A$2:$O$2336,10,FALSE())</f>
        <v>No</v>
      </c>
      <c r="G599" s="1" t="str">
        <f>VLOOKUP($A599,'Medical Examinations'!$A$2:$O$2336,11,FALSE())</f>
        <v>No</v>
      </c>
      <c r="H599" s="1">
        <f>VLOOKUP($A599,'Medical Examinations'!$A$2:$O$2336,13,FALSE())</f>
        <v>1</v>
      </c>
      <c r="I599" s="1" t="str">
        <f>VLOOKUP($A599,'Medical Examinations'!$A$2:$O$2336,12,FALSE())</f>
        <v>Yes</v>
      </c>
      <c r="J599" s="1" t="str">
        <f>VLOOKUP($A599,'Medical Examinations'!$A$2:$O$2336,14,FALSE())</f>
        <v>Normal Weight</v>
      </c>
      <c r="K599" s="1" t="str">
        <f>VLOOKUP($A599,'Medical Examinations'!$A$2:$O$2336,15,FALSE())</f>
        <v>Normal</v>
      </c>
      <c r="L599" s="17">
        <f>VLOOKUP($A599,'Hospitalisation Details'!$A$2:$P$2344,15,FALSE())</f>
        <v>35056</v>
      </c>
      <c r="M599" s="18">
        <f>VLOOKUP($A599,'Hospitalisation Details'!$A$2:$P$2344,6,FALSE())</f>
        <v>16577.78</v>
      </c>
      <c r="N599" s="1" t="str">
        <f>VLOOKUP($A599,'Hospitalisation Details'!$A$2:$P$2344,12,FALSE())</f>
        <v>tier - 2</v>
      </c>
      <c r="O599" s="1" t="str">
        <f>VLOOKUP($A599,'Hospitalisation Details'!$A$2:$P$2344,13,FALSE())</f>
        <v>tier - 1</v>
      </c>
      <c r="P599" s="1" t="str">
        <f>VLOOKUP($A599,'Hospitalisation Details'!$A$2:$P$2344,14,FALSE())</f>
        <v>R1013</v>
      </c>
      <c r="Q599" s="1">
        <f>VLOOKUP($A599,'Hospitalisation Details'!$A$2:$P$2344,16,FALSE())</f>
        <v>27</v>
      </c>
    </row>
    <row r="600" spans="1:17" x14ac:dyDescent="0.35">
      <c r="A600" s="1" t="str">
        <f>'Customer Names'!A600</f>
        <v>Id599</v>
      </c>
      <c r="B600" s="1" t="str">
        <f>VLOOKUP($A600,'Customer Names'!$A$2:$E$2336,4,FALSE())</f>
        <v>Kamilla</v>
      </c>
      <c r="C600" s="16">
        <f>VLOOKUP($A600,'Medical Examinations'!$A$2:$O$2336,2,FALSE())</f>
        <v>30.114999999999998</v>
      </c>
      <c r="D600" s="16">
        <f>VLOOKUP($A600,'Medical Examinations'!$A$2:$O$2336,3,FALSE())</f>
        <v>10.119999999999999</v>
      </c>
      <c r="E600" s="1" t="str">
        <f>VLOOKUP($A600,'Medical Examinations'!$A$2:$O$2336,9,FALSE())</f>
        <v>No</v>
      </c>
      <c r="F600" s="1" t="str">
        <f>VLOOKUP($A600,'Medical Examinations'!$A$2:$O$2336,10,FALSE())</f>
        <v>No</v>
      </c>
      <c r="G600" s="1" t="str">
        <f>VLOOKUP($A600,'Medical Examinations'!$A$2:$O$2336,11,FALSE())</f>
        <v>No</v>
      </c>
      <c r="H600" s="1">
        <f>VLOOKUP($A600,'Medical Examinations'!$A$2:$O$2336,13,FALSE())</f>
        <v>3</v>
      </c>
      <c r="I600" s="1" t="str">
        <f>VLOOKUP($A600,'Medical Examinations'!$A$2:$O$2336,12,FALSE())</f>
        <v>No</v>
      </c>
      <c r="J600" s="1" t="str">
        <f>VLOOKUP($A600,'Medical Examinations'!$A$2:$O$2336,14,FALSE())</f>
        <v>Obesity</v>
      </c>
      <c r="K600" s="1" t="str">
        <f>VLOOKUP($A600,'Medical Examinations'!$A$2:$O$2336,15,FALSE())</f>
        <v>Diabetes</v>
      </c>
      <c r="L600" s="17">
        <f>VLOOKUP($A600,'Hospitalisation Details'!$A$2:$P$2344,15,FALSE())</f>
        <v>21468</v>
      </c>
      <c r="M600" s="18">
        <f>VLOOKUP($A600,'Hospitalisation Details'!$A$2:$P$2344,6,FALSE())</f>
        <v>16455.71</v>
      </c>
      <c r="N600" s="1" t="str">
        <f>VLOOKUP($A600,'Hospitalisation Details'!$A$2:$P$2344,12,FALSE())</f>
        <v>tier - 2</v>
      </c>
      <c r="O600" s="1" t="str">
        <f>VLOOKUP($A600,'Hospitalisation Details'!$A$2:$P$2344,13,FALSE())</f>
        <v>tier - 2</v>
      </c>
      <c r="P600" s="1" t="str">
        <f>VLOOKUP($A600,'Hospitalisation Details'!$A$2:$P$2344,14,FALSE())</f>
        <v>R1012</v>
      </c>
      <c r="Q600" s="1">
        <f>VLOOKUP($A600,'Hospitalisation Details'!$A$2:$P$2344,16,FALSE())</f>
        <v>64</v>
      </c>
    </row>
    <row r="601" spans="1:17" x14ac:dyDescent="0.35">
      <c r="A601" s="1" t="str">
        <f>'Customer Names'!A601</f>
        <v>Id600</v>
      </c>
      <c r="B601" s="1" t="str">
        <f>VLOOKUP($A601,'Customer Names'!$A$2:$E$2336,4,FALSE())</f>
        <v>Wayne I.</v>
      </c>
      <c r="C601" s="16">
        <f>VLOOKUP($A601,'Medical Examinations'!$A$2:$O$2336,2,FALSE())</f>
        <v>26.03</v>
      </c>
      <c r="D601" s="16">
        <f>VLOOKUP($A601,'Medical Examinations'!$A$2:$O$2336,3,FALSE())</f>
        <v>4.01</v>
      </c>
      <c r="E601" s="1" t="str">
        <f>VLOOKUP($A601,'Medical Examinations'!$A$2:$O$2336,9,FALSE())</f>
        <v>No</v>
      </c>
      <c r="F601" s="1" t="str">
        <f>VLOOKUP($A601,'Medical Examinations'!$A$2:$O$2336,10,FALSE())</f>
        <v>No</v>
      </c>
      <c r="G601" s="1" t="str">
        <f>VLOOKUP($A601,'Medical Examinations'!$A$2:$O$2336,11,FALSE())</f>
        <v>Yes</v>
      </c>
      <c r="H601" s="1">
        <f>VLOOKUP($A601,'Medical Examinations'!$A$2:$O$2336,13,FALSE())</f>
        <v>1</v>
      </c>
      <c r="I601" s="1" t="str">
        <f>VLOOKUP($A601,'Medical Examinations'!$A$2:$O$2336,12,FALSE())</f>
        <v>Yes</v>
      </c>
      <c r="J601" s="1" t="str">
        <f>VLOOKUP($A601,'Medical Examinations'!$A$2:$O$2336,14,FALSE())</f>
        <v>Overweight</v>
      </c>
      <c r="K601" s="1" t="str">
        <f>VLOOKUP($A601,'Medical Examinations'!$A$2:$O$2336,15,FALSE())</f>
        <v>Normal</v>
      </c>
      <c r="L601" s="17">
        <f>VLOOKUP($A601,'Hospitalisation Details'!$A$2:$P$2344,15,FALSE())</f>
        <v>37975</v>
      </c>
      <c r="M601" s="18">
        <f>VLOOKUP($A601,'Hospitalisation Details'!$A$2:$P$2344,6,FALSE())</f>
        <v>16450.89</v>
      </c>
      <c r="N601" s="1" t="str">
        <f>VLOOKUP($A601,'Hospitalisation Details'!$A$2:$P$2344,12,FALSE())</f>
        <v>tier - 2</v>
      </c>
      <c r="O601" s="1" t="str">
        <f>VLOOKUP($A601,'Hospitalisation Details'!$A$2:$P$2344,13,FALSE())</f>
        <v>tier - 1</v>
      </c>
      <c r="P601" s="1" t="str">
        <f>VLOOKUP($A601,'Hospitalisation Details'!$A$2:$P$2344,14,FALSE())</f>
        <v>R1012</v>
      </c>
      <c r="Q601" s="1">
        <f>VLOOKUP($A601,'Hospitalisation Details'!$A$2:$P$2344,16,FALSE())</f>
        <v>19</v>
      </c>
    </row>
    <row r="602" spans="1:17" x14ac:dyDescent="0.35">
      <c r="A602" s="1" t="str">
        <f>'Customer Names'!A602</f>
        <v>Id601</v>
      </c>
      <c r="B602" s="1" t="str">
        <f>VLOOKUP($A602,'Customer Names'!$A$2:$E$2336,4,FALSE())</f>
        <v>Tracy L</v>
      </c>
      <c r="C602" s="16">
        <f>VLOOKUP($A602,'Medical Examinations'!$A$2:$O$2336,2,FALSE())</f>
        <v>20.045000000000002</v>
      </c>
      <c r="D602" s="16">
        <f>VLOOKUP($A602,'Medical Examinations'!$A$2:$O$2336,3,FALSE())</f>
        <v>4.7699999999999996</v>
      </c>
      <c r="E602" s="1" t="str">
        <f>VLOOKUP($A602,'Medical Examinations'!$A$2:$O$2336,9,FALSE())</f>
        <v>Yes</v>
      </c>
      <c r="F602" s="1" t="str">
        <f>VLOOKUP($A602,'Medical Examinations'!$A$2:$O$2336,10,FALSE())</f>
        <v>No</v>
      </c>
      <c r="G602" s="1" t="str">
        <f>VLOOKUP($A602,'Medical Examinations'!$A$2:$O$2336,11,FALSE())</f>
        <v>No</v>
      </c>
      <c r="H602" s="1">
        <f>VLOOKUP($A602,'Medical Examinations'!$A$2:$O$2336,13,FALSE())</f>
        <v>1</v>
      </c>
      <c r="I602" s="1" t="str">
        <f>VLOOKUP($A602,'Medical Examinations'!$A$2:$O$2336,12,FALSE())</f>
        <v>Yes</v>
      </c>
      <c r="J602" s="1" t="str">
        <f>VLOOKUP($A602,'Medical Examinations'!$A$2:$O$2336,14,FALSE())</f>
        <v>Normal Weight</v>
      </c>
      <c r="K602" s="1" t="str">
        <f>VLOOKUP($A602,'Medical Examinations'!$A$2:$O$2336,15,FALSE())</f>
        <v>Normal</v>
      </c>
      <c r="L602" s="17">
        <f>VLOOKUP($A602,'Hospitalisation Details'!$A$2:$P$2344,15,FALSE())</f>
        <v>34970</v>
      </c>
      <c r="M602" s="18">
        <f>VLOOKUP($A602,'Hospitalisation Details'!$A$2:$P$2344,6,FALSE())</f>
        <v>16420.490000000002</v>
      </c>
      <c r="N602" s="1" t="str">
        <f>VLOOKUP($A602,'Hospitalisation Details'!$A$2:$P$2344,12,FALSE())</f>
        <v>tier - 2</v>
      </c>
      <c r="O602" s="1" t="str">
        <f>VLOOKUP($A602,'Hospitalisation Details'!$A$2:$P$2344,13,FALSE())</f>
        <v>tier - 3</v>
      </c>
      <c r="P602" s="1" t="str">
        <f>VLOOKUP($A602,'Hospitalisation Details'!$A$2:$P$2344,14,FALSE())</f>
        <v>R1012</v>
      </c>
      <c r="Q602" s="1">
        <f>VLOOKUP($A602,'Hospitalisation Details'!$A$2:$P$2344,16,FALSE())</f>
        <v>27</v>
      </c>
    </row>
    <row r="603" spans="1:17" x14ac:dyDescent="0.35">
      <c r="A603" s="1" t="str">
        <f>'Customer Names'!A603</f>
        <v>Id602</v>
      </c>
      <c r="B603" s="1" t="str">
        <f>VLOOKUP($A603,'Customer Names'!$A$2:$E$2336,4,FALSE())</f>
        <v>Heather</v>
      </c>
      <c r="C603" s="16">
        <f>VLOOKUP($A603,'Medical Examinations'!$A$2:$O$2336,2,FALSE())</f>
        <v>40.24</v>
      </c>
      <c r="D603" s="16">
        <f>VLOOKUP($A603,'Medical Examinations'!$A$2:$O$2336,3,FALSE())</f>
        <v>6.83</v>
      </c>
      <c r="E603" s="1" t="str">
        <f>VLOOKUP($A603,'Medical Examinations'!$A$2:$O$2336,9,FALSE())</f>
        <v>No</v>
      </c>
      <c r="F603" s="1" t="str">
        <f>VLOOKUP($A603,'Medical Examinations'!$A$2:$O$2336,10,FALSE())</f>
        <v>No</v>
      </c>
      <c r="G603" s="1" t="str">
        <f>VLOOKUP($A603,'Medical Examinations'!$A$2:$O$2336,11,FALSE())</f>
        <v>No</v>
      </c>
      <c r="H603" s="1">
        <f>VLOOKUP($A603,'Medical Examinations'!$A$2:$O$2336,13,FALSE())</f>
        <v>0</v>
      </c>
      <c r="I603" s="1" t="str">
        <f>VLOOKUP($A603,'Medical Examinations'!$A$2:$O$2336,12,FALSE())</f>
        <v>No</v>
      </c>
      <c r="J603" s="1" t="str">
        <f>VLOOKUP($A603,'Medical Examinations'!$A$2:$O$2336,14,FALSE())</f>
        <v>Obesity</v>
      </c>
      <c r="K603" s="1" t="str">
        <f>VLOOKUP($A603,'Medical Examinations'!$A$2:$O$2336,15,FALSE())</f>
        <v>Diabetes</v>
      </c>
      <c r="L603" s="17">
        <f>VLOOKUP($A603,'Hospitalisation Details'!$A$2:$P$2344,15,FALSE())</f>
        <v>24081</v>
      </c>
      <c r="M603" s="18">
        <f>VLOOKUP($A603,'Hospitalisation Details'!$A$2:$P$2344,6,FALSE())</f>
        <v>16351.42</v>
      </c>
      <c r="N603" s="1" t="str">
        <f>VLOOKUP($A603,'Hospitalisation Details'!$A$2:$P$2344,12,FALSE())</f>
        <v>tier - 2</v>
      </c>
      <c r="O603" s="1" t="str">
        <f>VLOOKUP($A603,'Hospitalisation Details'!$A$2:$P$2344,13,FALSE())</f>
        <v>tier - 3</v>
      </c>
      <c r="P603" s="1" t="str">
        <f>VLOOKUP($A603,'Hospitalisation Details'!$A$2:$P$2344,14,FALSE())</f>
        <v>R1026</v>
      </c>
      <c r="Q603" s="1">
        <f>VLOOKUP($A603,'Hospitalisation Details'!$A$2:$P$2344,16,FALSE())</f>
        <v>57</v>
      </c>
    </row>
    <row r="604" spans="1:17" x14ac:dyDescent="0.35">
      <c r="A604" s="1" t="str">
        <f>'Customer Names'!A604</f>
        <v>Id603</v>
      </c>
      <c r="B604" s="1" t="str">
        <f>VLOOKUP($A604,'Customer Names'!$A$2:$E$2336,4,FALSE())</f>
        <v>Megan C</v>
      </c>
      <c r="C604" s="16">
        <f>VLOOKUP($A604,'Medical Examinations'!$A$2:$O$2336,2,FALSE())</f>
        <v>43.15</v>
      </c>
      <c r="D604" s="16">
        <f>VLOOKUP($A604,'Medical Examinations'!$A$2:$O$2336,3,FALSE())</f>
        <v>6.14</v>
      </c>
      <c r="E604" s="1" t="str">
        <f>VLOOKUP($A604,'Medical Examinations'!$A$2:$O$2336,9,FALSE())</f>
        <v>Yes</v>
      </c>
      <c r="F604" s="1" t="str">
        <f>VLOOKUP($A604,'Medical Examinations'!$A$2:$O$2336,10,FALSE())</f>
        <v>No</v>
      </c>
      <c r="G604" s="1" t="str">
        <f>VLOOKUP($A604,'Medical Examinations'!$A$2:$O$2336,11,FALSE())</f>
        <v>Yes</v>
      </c>
      <c r="H604" s="1">
        <f>VLOOKUP($A604,'Medical Examinations'!$A$2:$O$2336,13,FALSE())</f>
        <v>1</v>
      </c>
      <c r="I604" s="1" t="str">
        <f>VLOOKUP($A604,'Medical Examinations'!$A$2:$O$2336,12,FALSE())</f>
        <v>No</v>
      </c>
      <c r="J604" s="1" t="str">
        <f>VLOOKUP($A604,'Medical Examinations'!$A$2:$O$2336,14,FALSE())</f>
        <v>Obesity</v>
      </c>
      <c r="K604" s="1" t="str">
        <f>VLOOKUP($A604,'Medical Examinations'!$A$2:$O$2336,15,FALSE())</f>
        <v>Prediabetes</v>
      </c>
      <c r="L604" s="17">
        <f>VLOOKUP($A604,'Hospitalisation Details'!$A$2:$P$2344,15,FALSE())</f>
        <v>25423</v>
      </c>
      <c r="M604" s="18">
        <f>VLOOKUP($A604,'Hospitalisation Details'!$A$2:$P$2344,6,FALSE())</f>
        <v>16311.05</v>
      </c>
      <c r="N604" s="1" t="str">
        <f>VLOOKUP($A604,'Hospitalisation Details'!$A$2:$P$2344,12,FALSE())</f>
        <v>tier - 2</v>
      </c>
      <c r="O604" s="1" t="str">
        <f>VLOOKUP($A604,'Hospitalisation Details'!$A$2:$P$2344,13,FALSE())</f>
        <v>tier - 3</v>
      </c>
      <c r="P604" s="1" t="str">
        <f>VLOOKUP($A604,'Hospitalisation Details'!$A$2:$P$2344,14,FALSE())</f>
        <v>R1026</v>
      </c>
      <c r="Q604" s="1">
        <f>VLOOKUP($A604,'Hospitalisation Details'!$A$2:$P$2344,16,FALSE())</f>
        <v>53</v>
      </c>
    </row>
    <row r="605" spans="1:17" x14ac:dyDescent="0.35">
      <c r="A605" s="1" t="str">
        <f>'Customer Names'!A605</f>
        <v>Id604</v>
      </c>
      <c r="B605" s="1" t="str">
        <f>VLOOKUP($A605,'Customer Names'!$A$2:$E$2336,4,FALSE())</f>
        <v>Jonathan</v>
      </c>
      <c r="C605" s="16">
        <f>VLOOKUP($A605,'Medical Examinations'!$A$2:$O$2336,2,FALSE())</f>
        <v>27.7</v>
      </c>
      <c r="D605" s="16">
        <f>VLOOKUP($A605,'Medical Examinations'!$A$2:$O$2336,3,FALSE())</f>
        <v>5.6</v>
      </c>
      <c r="E605" s="1" t="str">
        <f>VLOOKUP($A605,'Medical Examinations'!$A$2:$O$2336,9,FALSE())</f>
        <v>No</v>
      </c>
      <c r="F605" s="1" t="str">
        <f>VLOOKUP($A605,'Medical Examinations'!$A$2:$O$2336,10,FALSE())</f>
        <v>No</v>
      </c>
      <c r="G605" s="1" t="str">
        <f>VLOOKUP($A605,'Medical Examinations'!$A$2:$O$2336,11,FALSE())</f>
        <v>Yes</v>
      </c>
      <c r="H605" s="1">
        <f>VLOOKUP($A605,'Medical Examinations'!$A$2:$O$2336,13,FALSE())</f>
        <v>1</v>
      </c>
      <c r="I605" s="1" t="str">
        <f>VLOOKUP($A605,'Medical Examinations'!$A$2:$O$2336,12,FALSE())</f>
        <v>Yes</v>
      </c>
      <c r="J605" s="1" t="str">
        <f>VLOOKUP($A605,'Medical Examinations'!$A$2:$O$2336,14,FALSE())</f>
        <v>Overweight</v>
      </c>
      <c r="K605" s="1" t="str">
        <f>VLOOKUP($A605,'Medical Examinations'!$A$2:$O$2336,15,FALSE())</f>
        <v>Normal</v>
      </c>
      <c r="L605" s="17">
        <f>VLOOKUP($A605,'Hospitalisation Details'!$A$2:$P$2344,15,FALSE())</f>
        <v>37857</v>
      </c>
      <c r="M605" s="18">
        <f>VLOOKUP($A605,'Hospitalisation Details'!$A$2:$P$2344,6,FALSE())</f>
        <v>16297.85</v>
      </c>
      <c r="N605" s="1" t="str">
        <f>VLOOKUP($A605,'Hospitalisation Details'!$A$2:$P$2344,12,FALSE())</f>
        <v>tier - 2</v>
      </c>
      <c r="O605" s="1" t="str">
        <f>VLOOKUP($A605,'Hospitalisation Details'!$A$2:$P$2344,13,FALSE())</f>
        <v>tier - 3</v>
      </c>
      <c r="P605" s="1" t="str">
        <f>VLOOKUP($A605,'Hospitalisation Details'!$A$2:$P$2344,14,FALSE())</f>
        <v>R1011</v>
      </c>
      <c r="Q605" s="1">
        <f>VLOOKUP($A605,'Hospitalisation Details'!$A$2:$P$2344,16,FALSE())</f>
        <v>19</v>
      </c>
    </row>
    <row r="606" spans="1:17" x14ac:dyDescent="0.35">
      <c r="A606" s="1" t="str">
        <f>'Customer Names'!A606</f>
        <v>Id605</v>
      </c>
      <c r="B606" s="1" t="str">
        <f>VLOOKUP($A606,'Customer Names'!$A$2:$E$2336,4,FALSE())</f>
        <v>Greg D.</v>
      </c>
      <c r="C606" s="16">
        <f>VLOOKUP($A606,'Medical Examinations'!$A$2:$O$2336,2,FALSE())</f>
        <v>45.68</v>
      </c>
      <c r="D606" s="16">
        <f>VLOOKUP($A606,'Medical Examinations'!$A$2:$O$2336,3,FALSE())</f>
        <v>4.8</v>
      </c>
      <c r="E606" s="1" t="str">
        <f>VLOOKUP($A606,'Medical Examinations'!$A$2:$O$2336,9,FALSE())</f>
        <v>No</v>
      </c>
      <c r="F606" s="1" t="str">
        <f>VLOOKUP($A606,'Medical Examinations'!$A$2:$O$2336,10,FALSE())</f>
        <v>No</v>
      </c>
      <c r="G606" s="1" t="str">
        <f>VLOOKUP($A606,'Medical Examinations'!$A$2:$O$2336,11,FALSE())</f>
        <v>No</v>
      </c>
      <c r="H606" s="1">
        <f>VLOOKUP($A606,'Medical Examinations'!$A$2:$O$2336,13,FALSE())</f>
        <v>2</v>
      </c>
      <c r="I606" s="1" t="str">
        <f>VLOOKUP($A606,'Medical Examinations'!$A$2:$O$2336,12,FALSE())</f>
        <v>No</v>
      </c>
      <c r="J606" s="1" t="str">
        <f>VLOOKUP($A606,'Medical Examinations'!$A$2:$O$2336,14,FALSE())</f>
        <v>Obesity</v>
      </c>
      <c r="K606" s="1" t="str">
        <f>VLOOKUP($A606,'Medical Examinations'!$A$2:$O$2336,15,FALSE())</f>
        <v>Normal</v>
      </c>
      <c r="L606" s="17">
        <f>VLOOKUP($A606,'Hospitalisation Details'!$A$2:$P$2344,15,FALSE())</f>
        <v>26510</v>
      </c>
      <c r="M606" s="18">
        <f>VLOOKUP($A606,'Hospitalisation Details'!$A$2:$P$2344,6,FALSE())</f>
        <v>16267.32</v>
      </c>
      <c r="N606" s="1" t="str">
        <f>VLOOKUP($A606,'Hospitalisation Details'!$A$2:$P$2344,12,FALSE())</f>
        <v>tier - 2</v>
      </c>
      <c r="O606" s="1" t="str">
        <f>VLOOKUP($A606,'Hospitalisation Details'!$A$2:$P$2344,13,FALSE())</f>
        <v>tier - 2</v>
      </c>
      <c r="P606" s="1" t="str">
        <f>VLOOKUP($A606,'Hospitalisation Details'!$A$2:$P$2344,14,FALSE())</f>
        <v>R1023</v>
      </c>
      <c r="Q606" s="1">
        <f>VLOOKUP($A606,'Hospitalisation Details'!$A$2:$P$2344,16,FALSE())</f>
        <v>50</v>
      </c>
    </row>
    <row r="607" spans="1:17" x14ac:dyDescent="0.35">
      <c r="A607" s="1" t="str">
        <f>'Customer Names'!A607</f>
        <v>Id606</v>
      </c>
      <c r="B607" s="1" t="str">
        <f>VLOOKUP($A607,'Customer Names'!$A$2:$E$2336,4,FALSE())</f>
        <v>Steven L.</v>
      </c>
      <c r="C607" s="16">
        <f>VLOOKUP($A607,'Medical Examinations'!$A$2:$O$2336,2,FALSE())</f>
        <v>27.3</v>
      </c>
      <c r="D607" s="16">
        <f>VLOOKUP($A607,'Medical Examinations'!$A$2:$O$2336,3,FALSE())</f>
        <v>11.89</v>
      </c>
      <c r="E607" s="1" t="str">
        <f>VLOOKUP($A607,'Medical Examinations'!$A$2:$O$2336,9,FALSE())</f>
        <v>No</v>
      </c>
      <c r="F607" s="1" t="str">
        <f>VLOOKUP($A607,'Medical Examinations'!$A$2:$O$2336,10,FALSE())</f>
        <v>No</v>
      </c>
      <c r="G607" s="1" t="str">
        <f>VLOOKUP($A607,'Medical Examinations'!$A$2:$O$2336,11,FALSE())</f>
        <v>No</v>
      </c>
      <c r="H607" s="1">
        <f>VLOOKUP($A607,'Medical Examinations'!$A$2:$O$2336,13,FALSE())</f>
        <v>0</v>
      </c>
      <c r="I607" s="1" t="str">
        <f>VLOOKUP($A607,'Medical Examinations'!$A$2:$O$2336,12,FALSE())</f>
        <v>Yes</v>
      </c>
      <c r="J607" s="1" t="str">
        <f>VLOOKUP($A607,'Medical Examinations'!$A$2:$O$2336,14,FALSE())</f>
        <v>Overweight</v>
      </c>
      <c r="K607" s="1" t="str">
        <f>VLOOKUP($A607,'Medical Examinations'!$A$2:$O$2336,15,FALSE())</f>
        <v>Diabetes</v>
      </c>
      <c r="L607" s="17">
        <f>VLOOKUP($A607,'Hospitalisation Details'!$A$2:$P$2344,15,FALSE())</f>
        <v>37507</v>
      </c>
      <c r="M607" s="18">
        <f>VLOOKUP($A607,'Hospitalisation Details'!$A$2:$P$2344,6,FALSE())</f>
        <v>16232.85</v>
      </c>
      <c r="N607" s="1" t="str">
        <f>VLOOKUP($A607,'Hospitalisation Details'!$A$2:$P$2344,12,FALSE())</f>
        <v>tier - 2</v>
      </c>
      <c r="O607" s="1" t="str">
        <f>VLOOKUP($A607,'Hospitalisation Details'!$A$2:$P$2344,13,FALSE())</f>
        <v>tier - 1</v>
      </c>
      <c r="P607" s="1" t="str">
        <f>VLOOKUP($A607,'Hospitalisation Details'!$A$2:$P$2344,14,FALSE())</f>
        <v>R1011</v>
      </c>
      <c r="Q607" s="1">
        <f>VLOOKUP($A607,'Hospitalisation Details'!$A$2:$P$2344,16,FALSE())</f>
        <v>20</v>
      </c>
    </row>
    <row r="608" spans="1:17" x14ac:dyDescent="0.35">
      <c r="A608" s="1" t="str">
        <f>'Customer Names'!A608</f>
        <v>Id607</v>
      </c>
      <c r="B608" s="1" t="str">
        <f>VLOOKUP($A608,'Customer Names'!$A$2:$E$2336,4,FALSE())</f>
        <v>Gianfilippo</v>
      </c>
      <c r="C608" s="16">
        <f>VLOOKUP($A608,'Medical Examinations'!$A$2:$O$2336,2,FALSE())</f>
        <v>54.45</v>
      </c>
      <c r="D608" s="16">
        <f>VLOOKUP($A608,'Medical Examinations'!$A$2:$O$2336,3,FALSE())</f>
        <v>4.7300000000000004</v>
      </c>
      <c r="E608" s="1" t="str">
        <f>VLOOKUP($A608,'Medical Examinations'!$A$2:$O$2336,9,FALSE())</f>
        <v>Yes</v>
      </c>
      <c r="F608" s="1" t="str">
        <f>VLOOKUP($A608,'Medical Examinations'!$A$2:$O$2336,10,FALSE())</f>
        <v>No</v>
      </c>
      <c r="G608" s="1" t="str">
        <f>VLOOKUP($A608,'Medical Examinations'!$A$2:$O$2336,11,FALSE())</f>
        <v>No</v>
      </c>
      <c r="H608" s="1">
        <f>VLOOKUP($A608,'Medical Examinations'!$A$2:$O$2336,13,FALSE())</f>
        <v>1</v>
      </c>
      <c r="I608" s="1" t="str">
        <f>VLOOKUP($A608,'Medical Examinations'!$A$2:$O$2336,12,FALSE())</f>
        <v>No</v>
      </c>
      <c r="J608" s="1" t="str">
        <f>VLOOKUP($A608,'Medical Examinations'!$A$2:$O$2336,14,FALSE())</f>
        <v>Obesity</v>
      </c>
      <c r="K608" s="1" t="str">
        <f>VLOOKUP($A608,'Medical Examinations'!$A$2:$O$2336,15,FALSE())</f>
        <v>Normal</v>
      </c>
      <c r="L608" s="17">
        <f>VLOOKUP($A608,'Hospitalisation Details'!$A$2:$P$2344,15,FALSE())</f>
        <v>32376</v>
      </c>
      <c r="M608" s="18">
        <f>VLOOKUP($A608,'Hospitalisation Details'!$A$2:$P$2344,6,FALSE())</f>
        <v>16205.88</v>
      </c>
      <c r="N608" s="1" t="str">
        <f>VLOOKUP($A608,'Hospitalisation Details'!$A$2:$P$2344,12,FALSE())</f>
        <v>tier - 2</v>
      </c>
      <c r="O608" s="1" t="str">
        <f>VLOOKUP($A608,'Hospitalisation Details'!$A$2:$P$2344,13,FALSE())</f>
        <v>tier - 1</v>
      </c>
      <c r="P608" s="1" t="str">
        <f>VLOOKUP($A608,'Hospitalisation Details'!$A$2:$P$2344,14,FALSE())</f>
        <v>R1012</v>
      </c>
      <c r="Q608" s="1">
        <f>VLOOKUP($A608,'Hospitalisation Details'!$A$2:$P$2344,16,FALSE())</f>
        <v>34</v>
      </c>
    </row>
    <row r="609" spans="1:17" x14ac:dyDescent="0.35">
      <c r="A609" s="1" t="str">
        <f>'Customer Names'!A609</f>
        <v>Id608</v>
      </c>
      <c r="B609" s="1" t="str">
        <f>VLOOKUP($A609,'Customer Names'!$A$2:$E$2336,4,FALSE())</f>
        <v>Hector</v>
      </c>
      <c r="C609" s="16">
        <f>VLOOKUP($A609,'Medical Examinations'!$A$2:$O$2336,2,FALSE())</f>
        <v>54.43</v>
      </c>
      <c r="D609" s="16">
        <f>VLOOKUP($A609,'Medical Examinations'!$A$2:$O$2336,3,FALSE())</f>
        <v>4.6100000000000003</v>
      </c>
      <c r="E609" s="1" t="str">
        <f>VLOOKUP($A609,'Medical Examinations'!$A$2:$O$2336,9,FALSE())</f>
        <v>Yes</v>
      </c>
      <c r="F609" s="1" t="str">
        <f>VLOOKUP($A609,'Medical Examinations'!$A$2:$O$2336,10,FALSE())</f>
        <v>No</v>
      </c>
      <c r="G609" s="1" t="str">
        <f>VLOOKUP($A609,'Medical Examinations'!$A$2:$O$2336,11,FALSE())</f>
        <v>No</v>
      </c>
      <c r="H609" s="1">
        <f>VLOOKUP($A609,'Medical Examinations'!$A$2:$O$2336,13,FALSE())</f>
        <v>1</v>
      </c>
      <c r="I609" s="1" t="str">
        <f>VLOOKUP($A609,'Medical Examinations'!$A$2:$O$2336,12,FALSE())</f>
        <v>No</v>
      </c>
      <c r="J609" s="1" t="str">
        <f>VLOOKUP($A609,'Medical Examinations'!$A$2:$O$2336,14,FALSE())</f>
        <v>Obesity</v>
      </c>
      <c r="K609" s="1" t="str">
        <f>VLOOKUP($A609,'Medical Examinations'!$A$2:$O$2336,15,FALSE())</f>
        <v>Normal</v>
      </c>
      <c r="L609" s="17">
        <f>VLOOKUP($A609,'Hospitalisation Details'!$A$2:$P$2344,15,FALSE())</f>
        <v>32361</v>
      </c>
      <c r="M609" s="18">
        <f>VLOOKUP($A609,'Hospitalisation Details'!$A$2:$P$2344,6,FALSE())</f>
        <v>16199.1</v>
      </c>
      <c r="N609" s="1" t="str">
        <f>VLOOKUP($A609,'Hospitalisation Details'!$A$2:$P$2344,12,FALSE())</f>
        <v>tier - 2</v>
      </c>
      <c r="O609" s="1" t="str">
        <f>VLOOKUP($A609,'Hospitalisation Details'!$A$2:$P$2344,13,FALSE())</f>
        <v>tier - 2</v>
      </c>
      <c r="P609" s="1" t="str">
        <f>VLOOKUP($A609,'Hospitalisation Details'!$A$2:$P$2344,14,FALSE())</f>
        <v>R1012</v>
      </c>
      <c r="Q609" s="1">
        <f>VLOOKUP($A609,'Hospitalisation Details'!$A$2:$P$2344,16,FALSE())</f>
        <v>34</v>
      </c>
    </row>
    <row r="610" spans="1:17" x14ac:dyDescent="0.35">
      <c r="A610" s="1" t="str">
        <f>'Customer Names'!A610</f>
        <v>Id609</v>
      </c>
      <c r="B610" s="1" t="str">
        <f>VLOOKUP($A610,'Customer Names'!$A$2:$E$2336,4,FALSE())</f>
        <v>Mark W.</v>
      </c>
      <c r="C610" s="16">
        <f>VLOOKUP($A610,'Medical Examinations'!$A$2:$O$2336,2,FALSE())</f>
        <v>48.01</v>
      </c>
      <c r="D610" s="16">
        <f>VLOOKUP($A610,'Medical Examinations'!$A$2:$O$2336,3,FALSE())</f>
        <v>7.3</v>
      </c>
      <c r="E610" s="1" t="str">
        <f>VLOOKUP($A610,'Medical Examinations'!$A$2:$O$2336,9,FALSE())</f>
        <v>No</v>
      </c>
      <c r="F610" s="1" t="str">
        <f>VLOOKUP($A610,'Medical Examinations'!$A$2:$O$2336,10,FALSE())</f>
        <v>No</v>
      </c>
      <c r="G610" s="1" t="str">
        <f>VLOOKUP($A610,'Medical Examinations'!$A$2:$O$2336,11,FALSE())</f>
        <v>No</v>
      </c>
      <c r="H610" s="1">
        <f>VLOOKUP($A610,'Medical Examinations'!$A$2:$O$2336,13,FALSE())</f>
        <v>0</v>
      </c>
      <c r="I610" s="1" t="str">
        <f>VLOOKUP($A610,'Medical Examinations'!$A$2:$O$2336,12,FALSE())</f>
        <v>No</v>
      </c>
      <c r="J610" s="1" t="str">
        <f>VLOOKUP($A610,'Medical Examinations'!$A$2:$O$2336,14,FALSE())</f>
        <v>Obesity</v>
      </c>
      <c r="K610" s="1" t="str">
        <f>VLOOKUP($A610,'Medical Examinations'!$A$2:$O$2336,15,FALSE())</f>
        <v>Diabetes</v>
      </c>
      <c r="L610" s="17">
        <f>VLOOKUP($A610,'Hospitalisation Details'!$A$2:$P$2344,15,FALSE())</f>
        <v>27283</v>
      </c>
      <c r="M610" s="18">
        <f>VLOOKUP($A610,'Hospitalisation Details'!$A$2:$P$2344,6,FALSE())</f>
        <v>16190.97</v>
      </c>
      <c r="N610" s="1" t="str">
        <f>VLOOKUP($A610,'Hospitalisation Details'!$A$2:$P$2344,12,FALSE())</f>
        <v>tier - 2</v>
      </c>
      <c r="O610" s="1" t="str">
        <f>VLOOKUP($A610,'Hospitalisation Details'!$A$2:$P$2344,13,FALSE())</f>
        <v>tier - 3</v>
      </c>
      <c r="P610" s="1" t="str">
        <f>VLOOKUP($A610,'Hospitalisation Details'!$A$2:$P$2344,14,FALSE())</f>
        <v>R1012</v>
      </c>
      <c r="Q610" s="1">
        <f>VLOOKUP($A610,'Hospitalisation Details'!$A$2:$P$2344,16,FALSE())</f>
        <v>48</v>
      </c>
    </row>
    <row r="611" spans="1:17" x14ac:dyDescent="0.35">
      <c r="A611" s="1" t="str">
        <f>'Customer Names'!A611</f>
        <v>Id610</v>
      </c>
      <c r="B611" s="1" t="str">
        <f>VLOOKUP($A611,'Customer Names'!$A$2:$E$2336,4,FALSE())</f>
        <v>Aubri</v>
      </c>
      <c r="C611" s="16">
        <f>VLOOKUP($A611,'Medical Examinations'!$A$2:$O$2336,2,FALSE())</f>
        <v>48.32</v>
      </c>
      <c r="D611" s="16">
        <f>VLOOKUP($A611,'Medical Examinations'!$A$2:$O$2336,3,FALSE())</f>
        <v>5.88</v>
      </c>
      <c r="E611" s="1" t="str">
        <f>VLOOKUP($A611,'Medical Examinations'!$A$2:$O$2336,9,FALSE())</f>
        <v>No</v>
      </c>
      <c r="F611" s="1" t="str">
        <f>VLOOKUP($A611,'Medical Examinations'!$A$2:$O$2336,10,FALSE())</f>
        <v>No</v>
      </c>
      <c r="G611" s="1" t="str">
        <f>VLOOKUP($A611,'Medical Examinations'!$A$2:$O$2336,11,FALSE())</f>
        <v>No</v>
      </c>
      <c r="H611" s="1">
        <f>VLOOKUP($A611,'Medical Examinations'!$A$2:$O$2336,13,FALSE())</f>
        <v>0</v>
      </c>
      <c r="I611" s="1" t="str">
        <f>VLOOKUP($A611,'Medical Examinations'!$A$2:$O$2336,12,FALSE())</f>
        <v>No</v>
      </c>
      <c r="J611" s="1" t="str">
        <f>VLOOKUP($A611,'Medical Examinations'!$A$2:$O$2336,14,FALSE())</f>
        <v>Obesity</v>
      </c>
      <c r="K611" s="1" t="str">
        <f>VLOOKUP($A611,'Medical Examinations'!$A$2:$O$2336,15,FALSE())</f>
        <v>Prediabetes</v>
      </c>
      <c r="L611" s="17">
        <f>VLOOKUP($A611,'Hospitalisation Details'!$A$2:$P$2344,15,FALSE())</f>
        <v>30138</v>
      </c>
      <c r="M611" s="18">
        <f>VLOOKUP($A611,'Hospitalisation Details'!$A$2:$P$2344,6,FALSE())</f>
        <v>16152.04</v>
      </c>
      <c r="N611" s="1" t="str">
        <f>VLOOKUP($A611,'Hospitalisation Details'!$A$2:$P$2344,12,FALSE())</f>
        <v>tier - 2</v>
      </c>
      <c r="O611" s="1" t="str">
        <f>VLOOKUP($A611,'Hospitalisation Details'!$A$2:$P$2344,13,FALSE())</f>
        <v>tier - 1</v>
      </c>
      <c r="P611" s="1" t="str">
        <f>VLOOKUP($A611,'Hospitalisation Details'!$A$2:$P$2344,14,FALSE())</f>
        <v>R1026</v>
      </c>
      <c r="Q611" s="1">
        <f>VLOOKUP($A611,'Hospitalisation Details'!$A$2:$P$2344,16,FALSE())</f>
        <v>40</v>
      </c>
    </row>
    <row r="612" spans="1:17" x14ac:dyDescent="0.35">
      <c r="A612" s="1" t="str">
        <f>'Customer Names'!A612</f>
        <v>Id611</v>
      </c>
      <c r="B612" s="1" t="str">
        <f>VLOOKUP($A612,'Customer Names'!$A$2:$E$2336,4,FALSE())</f>
        <v>Justin</v>
      </c>
      <c r="C612" s="16">
        <f>VLOOKUP($A612,'Medical Examinations'!$A$2:$O$2336,2,FALSE())</f>
        <v>22.895</v>
      </c>
      <c r="D612" s="16">
        <f>VLOOKUP($A612,'Medical Examinations'!$A$2:$O$2336,3,FALSE())</f>
        <v>4.0599999999999996</v>
      </c>
      <c r="E612" s="1" t="str">
        <f>VLOOKUP($A612,'Medical Examinations'!$A$2:$O$2336,9,FALSE())</f>
        <v>No</v>
      </c>
      <c r="F612" s="1" t="str">
        <f>VLOOKUP($A612,'Medical Examinations'!$A$2:$O$2336,10,FALSE())</f>
        <v>No</v>
      </c>
      <c r="G612" s="1" t="str">
        <f>VLOOKUP($A612,'Medical Examinations'!$A$2:$O$2336,11,FALSE())</f>
        <v>Yes</v>
      </c>
      <c r="H612" s="1">
        <f>VLOOKUP($A612,'Medical Examinations'!$A$2:$O$2336,13,FALSE())</f>
        <v>1</v>
      </c>
      <c r="I612" s="1" t="str">
        <f>VLOOKUP($A612,'Medical Examinations'!$A$2:$O$2336,12,FALSE())</f>
        <v>Yes</v>
      </c>
      <c r="J612" s="1" t="str">
        <f>VLOOKUP($A612,'Medical Examinations'!$A$2:$O$2336,14,FALSE())</f>
        <v>Normal Weight</v>
      </c>
      <c r="K612" s="1" t="str">
        <f>VLOOKUP($A612,'Medical Examinations'!$A$2:$O$2336,15,FALSE())</f>
        <v>Normal</v>
      </c>
      <c r="L612" s="17">
        <f>VLOOKUP($A612,'Hospitalisation Details'!$A$2:$P$2344,15,FALSE())</f>
        <v>34315</v>
      </c>
      <c r="M612" s="18">
        <f>VLOOKUP($A612,'Hospitalisation Details'!$A$2:$P$2344,6,FALSE())</f>
        <v>16138.76</v>
      </c>
      <c r="N612" s="1" t="str">
        <f>VLOOKUP($A612,'Hospitalisation Details'!$A$2:$P$2344,12,FALSE())</f>
        <v>tier - 2</v>
      </c>
      <c r="O612" s="1" t="str">
        <f>VLOOKUP($A612,'Hospitalisation Details'!$A$2:$P$2344,13,FALSE())</f>
        <v>tier - 3</v>
      </c>
      <c r="P612" s="1" t="str">
        <f>VLOOKUP($A612,'Hospitalisation Details'!$A$2:$P$2344,14,FALSE())</f>
        <v>R1017</v>
      </c>
      <c r="Q612" s="1">
        <f>VLOOKUP($A612,'Hospitalisation Details'!$A$2:$P$2344,16,FALSE())</f>
        <v>29</v>
      </c>
    </row>
    <row r="613" spans="1:17" x14ac:dyDescent="0.35">
      <c r="A613" s="1" t="str">
        <f>'Customer Names'!A613</f>
        <v>Id612</v>
      </c>
      <c r="B613" s="1" t="str">
        <f>VLOOKUP($A613,'Customer Names'!$A$2:$E$2336,4,FALSE())</f>
        <v>Megan A.</v>
      </c>
      <c r="C613" s="16">
        <f>VLOOKUP($A613,'Medical Examinations'!$A$2:$O$2336,2,FALSE())</f>
        <v>54.85</v>
      </c>
      <c r="D613" s="16">
        <f>VLOOKUP($A613,'Medical Examinations'!$A$2:$O$2336,3,FALSE())</f>
        <v>4.9000000000000004</v>
      </c>
      <c r="E613" s="1" t="str">
        <f>VLOOKUP($A613,'Medical Examinations'!$A$2:$O$2336,9,FALSE())</f>
        <v>No</v>
      </c>
      <c r="F613" s="1" t="str">
        <f>VLOOKUP($A613,'Medical Examinations'!$A$2:$O$2336,10,FALSE())</f>
        <v>No</v>
      </c>
      <c r="G613" s="1" t="str">
        <f>VLOOKUP($A613,'Medical Examinations'!$A$2:$O$2336,11,FALSE())</f>
        <v>No</v>
      </c>
      <c r="H613" s="1">
        <f>VLOOKUP($A613,'Medical Examinations'!$A$2:$O$2336,13,FALSE())</f>
        <v>1</v>
      </c>
      <c r="I613" s="1" t="str">
        <f>VLOOKUP($A613,'Medical Examinations'!$A$2:$O$2336,12,FALSE())</f>
        <v>No</v>
      </c>
      <c r="J613" s="1" t="str">
        <f>VLOOKUP($A613,'Medical Examinations'!$A$2:$O$2336,14,FALSE())</f>
        <v>Obesity</v>
      </c>
      <c r="K613" s="1" t="str">
        <f>VLOOKUP($A613,'Medical Examinations'!$A$2:$O$2336,15,FALSE())</f>
        <v>Normal</v>
      </c>
      <c r="L613" s="17">
        <f>VLOOKUP($A613,'Hospitalisation Details'!$A$2:$P$2344,15,FALSE())</f>
        <v>32056</v>
      </c>
      <c r="M613" s="18">
        <f>VLOOKUP($A613,'Hospitalisation Details'!$A$2:$P$2344,6,FALSE())</f>
        <v>16122.65</v>
      </c>
      <c r="N613" s="1" t="str">
        <f>VLOOKUP($A613,'Hospitalisation Details'!$A$2:$P$2344,12,FALSE())</f>
        <v>tier - 2</v>
      </c>
      <c r="O613" s="1" t="str">
        <f>VLOOKUP($A613,'Hospitalisation Details'!$A$2:$P$2344,13,FALSE())</f>
        <v>tier - 1</v>
      </c>
      <c r="P613" s="1" t="str">
        <f>VLOOKUP($A613,'Hospitalisation Details'!$A$2:$P$2344,14,FALSE())</f>
        <v>R1011</v>
      </c>
      <c r="Q613" s="1">
        <f>VLOOKUP($A613,'Hospitalisation Details'!$A$2:$P$2344,16,FALSE())</f>
        <v>35</v>
      </c>
    </row>
    <row r="614" spans="1:17" x14ac:dyDescent="0.35">
      <c r="A614" s="1" t="str">
        <f>'Customer Names'!A614</f>
        <v>Id613</v>
      </c>
      <c r="B614" s="1" t="str">
        <f>VLOOKUP($A614,'Customer Names'!$A$2:$E$2336,4,FALSE())</f>
        <v>Erika M.</v>
      </c>
      <c r="C614" s="16">
        <f>VLOOKUP($A614,'Medical Examinations'!$A$2:$O$2336,2,FALSE())</f>
        <v>21.85</v>
      </c>
      <c r="D614" s="16">
        <f>VLOOKUP($A614,'Medical Examinations'!$A$2:$O$2336,3,FALSE())</f>
        <v>5.52</v>
      </c>
      <c r="E614" s="1" t="str">
        <f>VLOOKUP($A614,'Medical Examinations'!$A$2:$O$2336,9,FALSE())</f>
        <v>No</v>
      </c>
      <c r="F614" s="1" t="str">
        <f>VLOOKUP($A614,'Medical Examinations'!$A$2:$O$2336,10,FALSE())</f>
        <v>No</v>
      </c>
      <c r="G614" s="1" t="str">
        <f>VLOOKUP($A614,'Medical Examinations'!$A$2:$O$2336,11,FALSE())</f>
        <v>Yes</v>
      </c>
      <c r="H614" s="1">
        <f>VLOOKUP($A614,'Medical Examinations'!$A$2:$O$2336,13,FALSE())</f>
        <v>1</v>
      </c>
      <c r="I614" s="1" t="str">
        <f>VLOOKUP($A614,'Medical Examinations'!$A$2:$O$2336,12,FALSE())</f>
        <v>Yes</v>
      </c>
      <c r="J614" s="1" t="str">
        <f>VLOOKUP($A614,'Medical Examinations'!$A$2:$O$2336,14,FALSE())</f>
        <v>Normal Weight</v>
      </c>
      <c r="K614" s="1" t="str">
        <f>VLOOKUP($A614,'Medical Examinations'!$A$2:$O$2336,15,FALSE())</f>
        <v>Normal</v>
      </c>
      <c r="L614" s="17">
        <f>VLOOKUP($A614,'Hospitalisation Details'!$A$2:$P$2344,15,FALSE())</f>
        <v>34189</v>
      </c>
      <c r="M614" s="18">
        <f>VLOOKUP($A614,'Hospitalisation Details'!$A$2:$P$2344,6,FALSE())</f>
        <v>16115.3</v>
      </c>
      <c r="N614" s="1" t="str">
        <f>VLOOKUP($A614,'Hospitalisation Details'!$A$2:$P$2344,12,FALSE())</f>
        <v>tier - 2</v>
      </c>
      <c r="O614" s="1" t="str">
        <f>VLOOKUP($A614,'Hospitalisation Details'!$A$2:$P$2344,13,FALSE())</f>
        <v>tier - 1</v>
      </c>
      <c r="P614" s="1" t="str">
        <f>VLOOKUP($A614,'Hospitalisation Details'!$A$2:$P$2344,14,FALSE())</f>
        <v>R1024</v>
      </c>
      <c r="Q614" s="1">
        <f>VLOOKUP($A614,'Hospitalisation Details'!$A$2:$P$2344,16,FALSE())</f>
        <v>29</v>
      </c>
    </row>
    <row r="615" spans="1:17" x14ac:dyDescent="0.35">
      <c r="A615" s="1" t="str">
        <f>'Customer Names'!A615</f>
        <v>Id614</v>
      </c>
      <c r="B615" s="1" t="str">
        <f>VLOOKUP($A615,'Customer Names'!$A$2:$E$2336,4,FALSE())</f>
        <v>Daniel G.</v>
      </c>
      <c r="C615" s="16">
        <f>VLOOKUP($A615,'Medical Examinations'!$A$2:$O$2336,2,FALSE())</f>
        <v>51.86</v>
      </c>
      <c r="D615" s="16">
        <f>VLOOKUP($A615,'Medical Examinations'!$A$2:$O$2336,3,FALSE())</f>
        <v>5.2</v>
      </c>
      <c r="E615" s="1" t="str">
        <f>VLOOKUP($A615,'Medical Examinations'!$A$2:$O$2336,9,FALSE())</f>
        <v>Yes</v>
      </c>
      <c r="F615" s="1" t="str">
        <f>VLOOKUP($A615,'Medical Examinations'!$A$2:$O$2336,10,FALSE())</f>
        <v>No</v>
      </c>
      <c r="G615" s="1" t="str">
        <f>VLOOKUP($A615,'Medical Examinations'!$A$2:$O$2336,11,FALSE())</f>
        <v>No</v>
      </c>
      <c r="H615" s="1">
        <f>VLOOKUP($A615,'Medical Examinations'!$A$2:$O$2336,13,FALSE())</f>
        <v>0</v>
      </c>
      <c r="I615" s="1" t="str">
        <f>VLOOKUP($A615,'Medical Examinations'!$A$2:$O$2336,12,FALSE())</f>
        <v>No</v>
      </c>
      <c r="J615" s="1" t="str">
        <f>VLOOKUP($A615,'Medical Examinations'!$A$2:$O$2336,14,FALSE())</f>
        <v>Obesity</v>
      </c>
      <c r="K615" s="1" t="str">
        <f>VLOOKUP($A615,'Medical Examinations'!$A$2:$O$2336,15,FALSE())</f>
        <v>Normal</v>
      </c>
      <c r="L615" s="17">
        <f>VLOOKUP($A615,'Hospitalisation Details'!$A$2:$P$2344,15,FALSE())</f>
        <v>31286</v>
      </c>
      <c r="M615" s="18">
        <f>VLOOKUP($A615,'Hospitalisation Details'!$A$2:$P$2344,6,FALSE())</f>
        <v>16097.94</v>
      </c>
      <c r="N615" s="1" t="str">
        <f>VLOOKUP($A615,'Hospitalisation Details'!$A$2:$P$2344,12,FALSE())</f>
        <v>tier - 2</v>
      </c>
      <c r="O615" s="1" t="str">
        <f>VLOOKUP($A615,'Hospitalisation Details'!$A$2:$P$2344,13,FALSE())</f>
        <v>tier - 3</v>
      </c>
      <c r="P615" s="1" t="str">
        <f>VLOOKUP($A615,'Hospitalisation Details'!$A$2:$P$2344,14,FALSE())</f>
        <v>R1012</v>
      </c>
      <c r="Q615" s="1">
        <f>VLOOKUP($A615,'Hospitalisation Details'!$A$2:$P$2344,16,FALSE())</f>
        <v>37</v>
      </c>
    </row>
    <row r="616" spans="1:17" x14ac:dyDescent="0.35">
      <c r="A616" s="1" t="str">
        <f>'Customer Names'!A616</f>
        <v>Id615</v>
      </c>
      <c r="B616" s="1" t="str">
        <f>VLOOKUP($A616,'Customer Names'!$A$2:$E$2336,4,FALSE())</f>
        <v>Devin C.</v>
      </c>
      <c r="C616" s="16">
        <f>VLOOKUP($A616,'Medical Examinations'!$A$2:$O$2336,2,FALSE())</f>
        <v>39.049999999999997</v>
      </c>
      <c r="D616" s="16">
        <f>VLOOKUP($A616,'Medical Examinations'!$A$2:$O$2336,3,FALSE())</f>
        <v>7.59</v>
      </c>
      <c r="E616" s="1" t="str">
        <f>VLOOKUP($A616,'Medical Examinations'!$A$2:$O$2336,9,FALSE())</f>
        <v>No</v>
      </c>
      <c r="F616" s="1" t="str">
        <f>VLOOKUP($A616,'Medical Examinations'!$A$2:$O$2336,10,FALSE())</f>
        <v>No</v>
      </c>
      <c r="G616" s="1" t="str">
        <f>VLOOKUP($A616,'Medical Examinations'!$A$2:$O$2336,11,FALSE())</f>
        <v>No</v>
      </c>
      <c r="H616" s="1">
        <f>VLOOKUP($A616,'Medical Examinations'!$A$2:$O$2336,13,FALSE())</f>
        <v>3</v>
      </c>
      <c r="I616" s="1" t="str">
        <f>VLOOKUP($A616,'Medical Examinations'!$A$2:$O$2336,12,FALSE())</f>
        <v>No</v>
      </c>
      <c r="J616" s="1" t="str">
        <f>VLOOKUP($A616,'Medical Examinations'!$A$2:$O$2336,14,FALSE())</f>
        <v>Obesity</v>
      </c>
      <c r="K616" s="1" t="str">
        <f>VLOOKUP($A616,'Medical Examinations'!$A$2:$O$2336,15,FALSE())</f>
        <v>Diabetes</v>
      </c>
      <c r="L616" s="17">
        <f>VLOOKUP($A616,'Hospitalisation Details'!$A$2:$P$2344,15,FALSE())</f>
        <v>21357</v>
      </c>
      <c r="M616" s="18">
        <f>VLOOKUP($A616,'Hospitalisation Details'!$A$2:$P$2344,6,FALSE())</f>
        <v>16085.13</v>
      </c>
      <c r="N616" s="1" t="str">
        <f>VLOOKUP($A616,'Hospitalisation Details'!$A$2:$P$2344,12,FALSE())</f>
        <v>tier - 2</v>
      </c>
      <c r="O616" s="1" t="str">
        <f>VLOOKUP($A616,'Hospitalisation Details'!$A$2:$P$2344,13,FALSE())</f>
        <v>tier - 2</v>
      </c>
      <c r="P616" s="1" t="str">
        <f>VLOOKUP($A616,'Hospitalisation Details'!$A$2:$P$2344,14,FALSE())</f>
        <v>R1013</v>
      </c>
      <c r="Q616" s="1">
        <f>VLOOKUP($A616,'Hospitalisation Details'!$A$2:$P$2344,16,FALSE())</f>
        <v>64</v>
      </c>
    </row>
    <row r="617" spans="1:17" x14ac:dyDescent="0.35">
      <c r="A617" s="1" t="str">
        <f>'Customer Names'!A617</f>
        <v>Id616</v>
      </c>
      <c r="B617" s="1" t="str">
        <f>VLOOKUP($A617,'Customer Names'!$A$2:$E$2336,4,FALSE())</f>
        <v>Louise A</v>
      </c>
      <c r="C617" s="16">
        <f>VLOOKUP($A617,'Medical Examinations'!$A$2:$O$2336,2,FALSE())</f>
        <v>31.824999999999999</v>
      </c>
      <c r="D617" s="16">
        <f>VLOOKUP($A617,'Medical Examinations'!$A$2:$O$2336,3,FALSE())</f>
        <v>8.2799999999999994</v>
      </c>
      <c r="E617" s="1" t="str">
        <f>VLOOKUP($A617,'Medical Examinations'!$A$2:$O$2336,9,FALSE())</f>
        <v>No</v>
      </c>
      <c r="F617" s="1" t="str">
        <f>VLOOKUP($A617,'Medical Examinations'!$A$2:$O$2336,10,FALSE())</f>
        <v>No</v>
      </c>
      <c r="G617" s="1" t="str">
        <f>VLOOKUP($A617,'Medical Examinations'!$A$2:$O$2336,11,FALSE())</f>
        <v>No</v>
      </c>
      <c r="H617" s="1">
        <f>VLOOKUP($A617,'Medical Examinations'!$A$2:$O$2336,13,FALSE())</f>
        <v>3</v>
      </c>
      <c r="I617" s="1" t="str">
        <f>VLOOKUP($A617,'Medical Examinations'!$A$2:$O$2336,12,FALSE())</f>
        <v>No</v>
      </c>
      <c r="J617" s="1" t="str">
        <f>VLOOKUP($A617,'Medical Examinations'!$A$2:$O$2336,14,FALSE())</f>
        <v>Obesity</v>
      </c>
      <c r="K617" s="1" t="str">
        <f>VLOOKUP($A617,'Medical Examinations'!$A$2:$O$2336,15,FALSE())</f>
        <v>Diabetes</v>
      </c>
      <c r="L617" s="17">
        <f>VLOOKUP($A617,'Hospitalisation Details'!$A$2:$P$2344,15,FALSE())</f>
        <v>21480</v>
      </c>
      <c r="M617" s="18">
        <f>VLOOKUP($A617,'Hospitalisation Details'!$A$2:$P$2344,6,FALSE())</f>
        <v>16069.08</v>
      </c>
      <c r="N617" s="1" t="str">
        <f>VLOOKUP($A617,'Hospitalisation Details'!$A$2:$P$2344,12,FALSE())</f>
        <v>tier - 2</v>
      </c>
      <c r="O617" s="1" t="str">
        <f>VLOOKUP($A617,'Hospitalisation Details'!$A$2:$P$2344,13,FALSE())</f>
        <v>tier - 2</v>
      </c>
      <c r="P617" s="1" t="str">
        <f>VLOOKUP($A617,'Hospitalisation Details'!$A$2:$P$2344,14,FALSE())</f>
        <v>R1024</v>
      </c>
      <c r="Q617" s="1">
        <f>VLOOKUP($A617,'Hospitalisation Details'!$A$2:$P$2344,16,FALSE())</f>
        <v>64</v>
      </c>
    </row>
    <row r="618" spans="1:17" x14ac:dyDescent="0.35">
      <c r="A618" s="1" t="str">
        <f>'Customer Names'!A618</f>
        <v>Id617</v>
      </c>
      <c r="B618" s="1" t="str">
        <f>VLOOKUP($A618,'Customer Names'!$A$2:$E$2336,4,FALSE())</f>
        <v>Sarah</v>
      </c>
      <c r="C618" s="16">
        <f>VLOOKUP($A618,'Medical Examinations'!$A$2:$O$2336,2,FALSE())</f>
        <v>46.43</v>
      </c>
      <c r="D618" s="16">
        <f>VLOOKUP($A618,'Medical Examinations'!$A$2:$O$2336,3,FALSE())</f>
        <v>6.72</v>
      </c>
      <c r="E618" s="1" t="str">
        <f>VLOOKUP($A618,'Medical Examinations'!$A$2:$O$2336,9,FALSE())</f>
        <v>No</v>
      </c>
      <c r="F618" s="1" t="str">
        <f>VLOOKUP($A618,'Medical Examinations'!$A$2:$O$2336,10,FALSE())</f>
        <v>No</v>
      </c>
      <c r="G618" s="1" t="str">
        <f>VLOOKUP($A618,'Medical Examinations'!$A$2:$O$2336,11,FALSE())</f>
        <v>No</v>
      </c>
      <c r="H618" s="1">
        <f>VLOOKUP($A618,'Medical Examinations'!$A$2:$O$2336,13,FALSE())</f>
        <v>0</v>
      </c>
      <c r="I618" s="1" t="str">
        <f>VLOOKUP($A618,'Medical Examinations'!$A$2:$O$2336,12,FALSE())</f>
        <v>No</v>
      </c>
      <c r="J618" s="1" t="str">
        <f>VLOOKUP($A618,'Medical Examinations'!$A$2:$O$2336,14,FALSE())</f>
        <v>Obesity</v>
      </c>
      <c r="K618" s="1" t="str">
        <f>VLOOKUP($A618,'Medical Examinations'!$A$2:$O$2336,15,FALSE())</f>
        <v>Diabetes</v>
      </c>
      <c r="L618" s="17">
        <f>VLOOKUP($A618,'Hospitalisation Details'!$A$2:$P$2344,15,FALSE())</f>
        <v>28749</v>
      </c>
      <c r="M618" s="18">
        <f>VLOOKUP($A618,'Hospitalisation Details'!$A$2:$P$2344,6,FALSE())</f>
        <v>16062.89</v>
      </c>
      <c r="N618" s="1" t="str">
        <f>VLOOKUP($A618,'Hospitalisation Details'!$A$2:$P$2344,12,FALSE())</f>
        <v>tier - 2</v>
      </c>
      <c r="O618" s="1" t="str">
        <f>VLOOKUP($A618,'Hospitalisation Details'!$A$2:$P$2344,13,FALSE())</f>
        <v>tier - 2</v>
      </c>
      <c r="P618" s="1" t="str">
        <f>VLOOKUP($A618,'Hospitalisation Details'!$A$2:$P$2344,14,FALSE())</f>
        <v>R1026</v>
      </c>
      <c r="Q618" s="1">
        <f>VLOOKUP($A618,'Hospitalisation Details'!$A$2:$P$2344,16,FALSE())</f>
        <v>44</v>
      </c>
    </row>
    <row r="619" spans="1:17" x14ac:dyDescent="0.35">
      <c r="A619" s="1" t="str">
        <f>'Customer Names'!A619</f>
        <v>Id618</v>
      </c>
      <c r="B619" s="1" t="str">
        <f>VLOOKUP($A619,'Customer Names'!$A$2:$E$2336,4,FALSE())</f>
        <v>Amy</v>
      </c>
      <c r="C619" s="16">
        <f>VLOOKUP($A619,'Medical Examinations'!$A$2:$O$2336,2,FALSE())</f>
        <v>53.63</v>
      </c>
      <c r="D619" s="16">
        <f>VLOOKUP($A619,'Medical Examinations'!$A$2:$O$2336,3,FALSE())</f>
        <v>5.47</v>
      </c>
      <c r="E619" s="1" t="str">
        <f>VLOOKUP($A619,'Medical Examinations'!$A$2:$O$2336,9,FALSE())</f>
        <v>Yes</v>
      </c>
      <c r="F619" s="1" t="str">
        <f>VLOOKUP($A619,'Medical Examinations'!$A$2:$O$2336,10,FALSE())</f>
        <v>No</v>
      </c>
      <c r="G619" s="1" t="str">
        <f>VLOOKUP($A619,'Medical Examinations'!$A$2:$O$2336,11,FALSE())</f>
        <v>No</v>
      </c>
      <c r="H619" s="1">
        <f>VLOOKUP($A619,'Medical Examinations'!$A$2:$O$2336,13,FALSE())</f>
        <v>1</v>
      </c>
      <c r="I619" s="1" t="str">
        <f>VLOOKUP($A619,'Medical Examinations'!$A$2:$O$2336,12,FALSE())</f>
        <v>No</v>
      </c>
      <c r="J619" s="1" t="str">
        <f>VLOOKUP($A619,'Medical Examinations'!$A$2:$O$2336,14,FALSE())</f>
        <v>Obesity</v>
      </c>
      <c r="K619" s="1" t="str">
        <f>VLOOKUP($A619,'Medical Examinations'!$A$2:$O$2336,15,FALSE())</f>
        <v>Normal</v>
      </c>
      <c r="L619" s="17">
        <f>VLOOKUP($A619,'Hospitalisation Details'!$A$2:$P$2344,15,FALSE())</f>
        <v>32482</v>
      </c>
      <c r="M619" s="18">
        <f>VLOOKUP($A619,'Hospitalisation Details'!$A$2:$P$2344,6,FALSE())</f>
        <v>16059.06</v>
      </c>
      <c r="N619" s="1" t="str">
        <f>VLOOKUP($A619,'Hospitalisation Details'!$A$2:$P$2344,12,FALSE())</f>
        <v>tier - 2</v>
      </c>
      <c r="O619" s="1" t="str">
        <f>VLOOKUP($A619,'Hospitalisation Details'!$A$2:$P$2344,13,FALSE())</f>
        <v>tier - 3</v>
      </c>
      <c r="P619" s="1" t="str">
        <f>VLOOKUP($A619,'Hospitalisation Details'!$A$2:$P$2344,14,FALSE())</f>
        <v>R1012</v>
      </c>
      <c r="Q619" s="1">
        <f>VLOOKUP($A619,'Hospitalisation Details'!$A$2:$P$2344,16,FALSE())</f>
        <v>34</v>
      </c>
    </row>
    <row r="620" spans="1:17" x14ac:dyDescent="0.35">
      <c r="A620" s="1" t="str">
        <f>'Customer Names'!A620</f>
        <v>Id619</v>
      </c>
      <c r="B620" s="1" t="str">
        <f>VLOOKUP($A620,'Customer Names'!$A$2:$E$2336,4,FALSE())</f>
        <v>Brittany L.</v>
      </c>
      <c r="C620" s="16">
        <f>VLOOKUP($A620,'Medical Examinations'!$A$2:$O$2336,2,FALSE())</f>
        <v>48.7</v>
      </c>
      <c r="D620" s="16">
        <f>VLOOKUP($A620,'Medical Examinations'!$A$2:$O$2336,3,FALSE())</f>
        <v>4.71</v>
      </c>
      <c r="E620" s="1" t="str">
        <f>VLOOKUP($A620,'Medical Examinations'!$A$2:$O$2336,9,FALSE())</f>
        <v>No</v>
      </c>
      <c r="F620" s="1" t="str">
        <f>VLOOKUP($A620,'Medical Examinations'!$A$2:$O$2336,10,FALSE())</f>
        <v>No</v>
      </c>
      <c r="G620" s="1" t="str">
        <f>VLOOKUP($A620,'Medical Examinations'!$A$2:$O$2336,11,FALSE())</f>
        <v>No</v>
      </c>
      <c r="H620" s="1">
        <f>VLOOKUP($A620,'Medical Examinations'!$A$2:$O$2336,13,FALSE())</f>
        <v>0</v>
      </c>
      <c r="I620" s="1" t="str">
        <f>VLOOKUP($A620,'Medical Examinations'!$A$2:$O$2336,12,FALSE())</f>
        <v>No</v>
      </c>
      <c r="J620" s="1" t="str">
        <f>VLOOKUP($A620,'Medical Examinations'!$A$2:$O$2336,14,FALSE())</f>
        <v>Obesity</v>
      </c>
      <c r="K620" s="1" t="str">
        <f>VLOOKUP($A620,'Medical Examinations'!$A$2:$O$2336,15,FALSE())</f>
        <v>Normal</v>
      </c>
      <c r="L620" s="17">
        <f>VLOOKUP($A620,'Hospitalisation Details'!$A$2:$P$2344,15,FALSE())</f>
        <v>29483</v>
      </c>
      <c r="M620" s="18">
        <f>VLOOKUP($A620,'Hospitalisation Details'!$A$2:$P$2344,6,FALSE())</f>
        <v>15966.19</v>
      </c>
      <c r="N620" s="1" t="str">
        <f>VLOOKUP($A620,'Hospitalisation Details'!$A$2:$P$2344,12,FALSE())</f>
        <v>tier - 2</v>
      </c>
      <c r="O620" s="1" t="str">
        <f>VLOOKUP($A620,'Hospitalisation Details'!$A$2:$P$2344,13,FALSE())</f>
        <v>tier - 2</v>
      </c>
      <c r="P620" s="1" t="str">
        <f>VLOOKUP($A620,'Hospitalisation Details'!$A$2:$P$2344,14,FALSE())</f>
        <v>R1012</v>
      </c>
      <c r="Q620" s="1">
        <f>VLOOKUP($A620,'Hospitalisation Details'!$A$2:$P$2344,16,FALSE())</f>
        <v>42</v>
      </c>
    </row>
    <row r="621" spans="1:17" x14ac:dyDescent="0.35">
      <c r="A621" s="1" t="str">
        <f>'Customer Names'!A621</f>
        <v>Id620</v>
      </c>
      <c r="B621" s="1" t="str">
        <f>VLOOKUP($A621,'Customer Names'!$A$2:$E$2336,4,FALSE())</f>
        <v>Jessica L</v>
      </c>
      <c r="C621" s="16">
        <f>VLOOKUP($A621,'Medical Examinations'!$A$2:$O$2336,2,FALSE())</f>
        <v>48.81</v>
      </c>
      <c r="D621" s="16">
        <f>VLOOKUP($A621,'Medical Examinations'!$A$2:$O$2336,3,FALSE())</f>
        <v>5.49</v>
      </c>
      <c r="E621" s="1" t="str">
        <f>VLOOKUP($A621,'Medical Examinations'!$A$2:$O$2336,9,FALSE())</f>
        <v>No</v>
      </c>
      <c r="F621" s="1" t="str">
        <f>VLOOKUP($A621,'Medical Examinations'!$A$2:$O$2336,10,FALSE())</f>
        <v>No</v>
      </c>
      <c r="G621" s="1" t="str">
        <f>VLOOKUP($A621,'Medical Examinations'!$A$2:$O$2336,11,FALSE())</f>
        <v>No</v>
      </c>
      <c r="H621" s="1">
        <f>VLOOKUP($A621,'Medical Examinations'!$A$2:$O$2336,13,FALSE())</f>
        <v>0</v>
      </c>
      <c r="I621" s="1" t="str">
        <f>VLOOKUP($A621,'Medical Examinations'!$A$2:$O$2336,12,FALSE())</f>
        <v>No</v>
      </c>
      <c r="J621" s="1" t="str">
        <f>VLOOKUP($A621,'Medical Examinations'!$A$2:$O$2336,14,FALSE())</f>
        <v>Obesity</v>
      </c>
      <c r="K621" s="1" t="str">
        <f>VLOOKUP($A621,'Medical Examinations'!$A$2:$O$2336,15,FALSE())</f>
        <v>Normal</v>
      </c>
      <c r="L621" s="17">
        <f>VLOOKUP($A621,'Hospitalisation Details'!$A$2:$P$2344,15,FALSE())</f>
        <v>30156</v>
      </c>
      <c r="M621" s="18">
        <f>VLOOKUP($A621,'Hospitalisation Details'!$A$2:$P$2344,6,FALSE())</f>
        <v>15965.29</v>
      </c>
      <c r="N621" s="1" t="str">
        <f>VLOOKUP($A621,'Hospitalisation Details'!$A$2:$P$2344,12,FALSE())</f>
        <v>tier - 2</v>
      </c>
      <c r="O621" s="1" t="str">
        <f>VLOOKUP($A621,'Hospitalisation Details'!$A$2:$P$2344,13,FALSE())</f>
        <v>tier - 1</v>
      </c>
      <c r="P621" s="1" t="str">
        <f>VLOOKUP($A621,'Hospitalisation Details'!$A$2:$P$2344,14,FALSE())</f>
        <v>R1012</v>
      </c>
      <c r="Q621" s="1">
        <f>VLOOKUP($A621,'Hospitalisation Details'!$A$2:$P$2344,16,FALSE())</f>
        <v>40</v>
      </c>
    </row>
    <row r="622" spans="1:17" x14ac:dyDescent="0.35">
      <c r="A622" s="1" t="str">
        <f>'Customer Names'!A622</f>
        <v>Id621</v>
      </c>
      <c r="B622" s="1" t="str">
        <f>VLOOKUP($A622,'Customer Names'!$A$2:$E$2336,4,FALSE())</f>
        <v>Kristina K</v>
      </c>
      <c r="C622" s="16">
        <f>VLOOKUP($A622,'Medical Examinations'!$A$2:$O$2336,2,FALSE())</f>
        <v>47.53</v>
      </c>
      <c r="D622" s="16">
        <f>VLOOKUP($A622,'Medical Examinations'!$A$2:$O$2336,3,FALSE())</f>
        <v>4.72</v>
      </c>
      <c r="E622" s="1" t="str">
        <f>VLOOKUP($A622,'Medical Examinations'!$A$2:$O$2336,9,FALSE())</f>
        <v>No</v>
      </c>
      <c r="F622" s="1" t="str">
        <f>VLOOKUP($A622,'Medical Examinations'!$A$2:$O$2336,10,FALSE())</f>
        <v>No</v>
      </c>
      <c r="G622" s="1" t="str">
        <f>VLOOKUP($A622,'Medical Examinations'!$A$2:$O$2336,11,FALSE())</f>
        <v>No</v>
      </c>
      <c r="H622" s="1">
        <f>VLOOKUP($A622,'Medical Examinations'!$A$2:$O$2336,13,FALSE())</f>
        <v>0</v>
      </c>
      <c r="I622" s="1" t="str">
        <f>VLOOKUP($A622,'Medical Examinations'!$A$2:$O$2336,12,FALSE())</f>
        <v>No</v>
      </c>
      <c r="J622" s="1" t="str">
        <f>VLOOKUP($A622,'Medical Examinations'!$A$2:$O$2336,14,FALSE())</f>
        <v>Obesity</v>
      </c>
      <c r="K622" s="1" t="str">
        <f>VLOOKUP($A622,'Medical Examinations'!$A$2:$O$2336,15,FALSE())</f>
        <v>Normal</v>
      </c>
      <c r="L622" s="17">
        <f>VLOOKUP($A622,'Hospitalisation Details'!$A$2:$P$2344,15,FALSE())</f>
        <v>29506</v>
      </c>
      <c r="M622" s="18">
        <f>VLOOKUP($A622,'Hospitalisation Details'!$A$2:$P$2344,6,FALSE())</f>
        <v>15922.29</v>
      </c>
      <c r="N622" s="1" t="str">
        <f>VLOOKUP($A622,'Hospitalisation Details'!$A$2:$P$2344,12,FALSE())</f>
        <v>tier - 2</v>
      </c>
      <c r="O622" s="1" t="str">
        <f>VLOOKUP($A622,'Hospitalisation Details'!$A$2:$P$2344,13,FALSE())</f>
        <v>tier - 3</v>
      </c>
      <c r="P622" s="1" t="str">
        <f>VLOOKUP($A622,'Hospitalisation Details'!$A$2:$P$2344,14,FALSE())</f>
        <v>R1026</v>
      </c>
      <c r="Q622" s="1">
        <f>VLOOKUP($A622,'Hospitalisation Details'!$A$2:$P$2344,16,FALSE())</f>
        <v>42</v>
      </c>
    </row>
    <row r="623" spans="1:17" x14ac:dyDescent="0.35">
      <c r="A623" s="1" t="str">
        <f>'Customer Names'!A623</f>
        <v>Id622</v>
      </c>
      <c r="B623" s="1" t="str">
        <f>VLOOKUP($A623,'Customer Names'!$A$2:$E$2336,4,FALSE())</f>
        <v>Brad</v>
      </c>
      <c r="C623" s="16">
        <f>VLOOKUP($A623,'Medical Examinations'!$A$2:$O$2336,2,FALSE())</f>
        <v>36.85</v>
      </c>
      <c r="D623" s="16">
        <f>VLOOKUP($A623,'Medical Examinations'!$A$2:$O$2336,3,FALSE())</f>
        <v>6.7</v>
      </c>
      <c r="E623" s="1" t="str">
        <f>VLOOKUP($A623,'Medical Examinations'!$A$2:$O$2336,9,FALSE())</f>
        <v>No</v>
      </c>
      <c r="F623" s="1" t="str">
        <f>VLOOKUP($A623,'Medical Examinations'!$A$2:$O$2336,10,FALSE())</f>
        <v>No</v>
      </c>
      <c r="G623" s="1" t="str">
        <f>VLOOKUP($A623,'Medical Examinations'!$A$2:$O$2336,11,FALSE())</f>
        <v>No</v>
      </c>
      <c r="H623" s="1">
        <f>VLOOKUP($A623,'Medical Examinations'!$A$2:$O$2336,13,FALSE())</f>
        <v>0</v>
      </c>
      <c r="I623" s="1" t="str">
        <f>VLOOKUP($A623,'Medical Examinations'!$A$2:$O$2336,12,FALSE())</f>
        <v>No</v>
      </c>
      <c r="J623" s="1" t="str">
        <f>VLOOKUP($A623,'Medical Examinations'!$A$2:$O$2336,14,FALSE())</f>
        <v>Obesity</v>
      </c>
      <c r="K623" s="1" t="str">
        <f>VLOOKUP($A623,'Medical Examinations'!$A$2:$O$2336,15,FALSE())</f>
        <v>Diabetes</v>
      </c>
      <c r="L623" s="17">
        <f>VLOOKUP($A623,'Hospitalisation Details'!$A$2:$P$2344,15,FALSE())</f>
        <v>23005</v>
      </c>
      <c r="M623" s="18">
        <f>VLOOKUP($A623,'Hospitalisation Details'!$A$2:$P$2344,6,FALSE())</f>
        <v>15840.81</v>
      </c>
      <c r="N623" s="1" t="str">
        <f>VLOOKUP($A623,'Hospitalisation Details'!$A$2:$P$2344,12,FALSE())</f>
        <v>tier - 2</v>
      </c>
      <c r="O623" s="1" t="str">
        <f>VLOOKUP($A623,'Hospitalisation Details'!$A$2:$P$2344,13,FALSE())</f>
        <v>tier - 1</v>
      </c>
      <c r="P623" s="1" t="str">
        <f>VLOOKUP($A623,'Hospitalisation Details'!$A$2:$P$2344,14,FALSE())</f>
        <v>R1022</v>
      </c>
      <c r="Q623" s="1">
        <f>VLOOKUP($A623,'Hospitalisation Details'!$A$2:$P$2344,16,FALSE())</f>
        <v>60</v>
      </c>
    </row>
    <row r="624" spans="1:17" x14ac:dyDescent="0.35">
      <c r="A624" s="1" t="str">
        <f>'Customer Names'!A624</f>
        <v>Id623</v>
      </c>
      <c r="B624" s="1" t="str">
        <f>VLOOKUP($A624,'Customer Names'!$A$2:$E$2336,4,FALSE())</f>
        <v>Margaret O</v>
      </c>
      <c r="C624" s="16">
        <f>VLOOKUP($A624,'Medical Examinations'!$A$2:$O$2336,2,FALSE())</f>
        <v>29.3</v>
      </c>
      <c r="D624" s="16">
        <f>VLOOKUP($A624,'Medical Examinations'!$A$2:$O$2336,3,FALSE())</f>
        <v>5.5</v>
      </c>
      <c r="E624" s="1" t="str">
        <f>VLOOKUP($A624,'Medical Examinations'!$A$2:$O$2336,9,FALSE())</f>
        <v>No</v>
      </c>
      <c r="F624" s="1" t="str">
        <f>VLOOKUP($A624,'Medical Examinations'!$A$2:$O$2336,10,FALSE())</f>
        <v>No</v>
      </c>
      <c r="G624" s="1" t="str">
        <f>VLOOKUP($A624,'Medical Examinations'!$A$2:$O$2336,11,FALSE())</f>
        <v>No</v>
      </c>
      <c r="H624" s="1">
        <f>VLOOKUP($A624,'Medical Examinations'!$A$2:$O$2336,13,FALSE())</f>
        <v>0</v>
      </c>
      <c r="I624" s="1" t="str">
        <f>VLOOKUP($A624,'Medical Examinations'!$A$2:$O$2336,12,FALSE())</f>
        <v>No</v>
      </c>
      <c r="J624" s="1" t="str">
        <f>VLOOKUP($A624,'Medical Examinations'!$A$2:$O$2336,14,FALSE())</f>
        <v>Overweight</v>
      </c>
      <c r="K624" s="1" t="str">
        <f>VLOOKUP($A624,'Medical Examinations'!$A$2:$O$2336,15,FALSE())</f>
        <v>Normal</v>
      </c>
      <c r="L624" s="17">
        <f>VLOOKUP($A624,'Hospitalisation Details'!$A$2:$P$2344,15,FALSE())</f>
        <v>30266</v>
      </c>
      <c r="M624" s="18">
        <f>VLOOKUP($A624,'Hospitalisation Details'!$A$2:$P$2344,6,FALSE())</f>
        <v>15828.82</v>
      </c>
      <c r="N624" s="1" t="str">
        <f>VLOOKUP($A624,'Hospitalisation Details'!$A$2:$P$2344,12,FALSE())</f>
        <v>tier - 2</v>
      </c>
      <c r="O624" s="1" t="str">
        <f>VLOOKUP($A624,'Hospitalisation Details'!$A$2:$P$2344,13,FALSE())</f>
        <v>tier - 3</v>
      </c>
      <c r="P624" s="1" t="str">
        <f>VLOOKUP($A624,'Hospitalisation Details'!$A$2:$P$2344,14,FALSE())</f>
        <v>R1011</v>
      </c>
      <c r="Q624" s="1">
        <f>VLOOKUP($A624,'Hospitalisation Details'!$A$2:$P$2344,16,FALSE())</f>
        <v>40</v>
      </c>
    </row>
    <row r="625" spans="1:17" x14ac:dyDescent="0.35">
      <c r="A625" s="1" t="str">
        <f>'Customer Names'!A625</f>
        <v>Id624</v>
      </c>
      <c r="B625" s="1" t="str">
        <f>VLOOKUP($A625,'Customer Names'!$A$2:$E$2336,4,FALSE())</f>
        <v>Craig R.</v>
      </c>
      <c r="C625" s="16">
        <f>VLOOKUP($A625,'Medical Examinations'!$A$2:$O$2336,2,FALSE())</f>
        <v>19.3</v>
      </c>
      <c r="D625" s="16">
        <f>VLOOKUP($A625,'Medical Examinations'!$A$2:$O$2336,3,FALSE())</f>
        <v>4.46</v>
      </c>
      <c r="E625" s="1" t="str">
        <f>VLOOKUP($A625,'Medical Examinations'!$A$2:$O$2336,9,FALSE())</f>
        <v>No</v>
      </c>
      <c r="F625" s="1" t="str">
        <f>VLOOKUP($A625,'Medical Examinations'!$A$2:$O$2336,10,FALSE())</f>
        <v>No</v>
      </c>
      <c r="G625" s="1" t="str">
        <f>VLOOKUP($A625,'Medical Examinations'!$A$2:$O$2336,11,FALSE())</f>
        <v>No</v>
      </c>
      <c r="H625" s="1">
        <f>VLOOKUP($A625,'Medical Examinations'!$A$2:$O$2336,13,FALSE())</f>
        <v>1</v>
      </c>
      <c r="I625" s="1" t="str">
        <f>VLOOKUP($A625,'Medical Examinations'!$A$2:$O$2336,12,FALSE())</f>
        <v>Yes</v>
      </c>
      <c r="J625" s="1" t="str">
        <f>VLOOKUP($A625,'Medical Examinations'!$A$2:$O$2336,14,FALSE())</f>
        <v>Normal Weight</v>
      </c>
      <c r="K625" s="1" t="str">
        <f>VLOOKUP($A625,'Medical Examinations'!$A$2:$O$2336,15,FALSE())</f>
        <v>Normal</v>
      </c>
      <c r="L625" s="17">
        <f>VLOOKUP($A625,'Hospitalisation Details'!$A$2:$P$2344,15,FALSE())</f>
        <v>30859</v>
      </c>
      <c r="M625" s="18">
        <f>VLOOKUP($A625,'Hospitalisation Details'!$A$2:$P$2344,6,FALSE())</f>
        <v>15820.7</v>
      </c>
      <c r="N625" s="1" t="str">
        <f>VLOOKUP($A625,'Hospitalisation Details'!$A$2:$P$2344,12,FALSE())</f>
        <v>tier - 2</v>
      </c>
      <c r="O625" s="1" t="str">
        <f>VLOOKUP($A625,'Hospitalisation Details'!$A$2:$P$2344,13,FALSE())</f>
        <v>tier - 3</v>
      </c>
      <c r="P625" s="1" t="str">
        <f>VLOOKUP($A625,'Hospitalisation Details'!$A$2:$P$2344,14,FALSE())</f>
        <v>R1011</v>
      </c>
      <c r="Q625" s="1">
        <f>VLOOKUP($A625,'Hospitalisation Details'!$A$2:$P$2344,16,FALSE())</f>
        <v>38</v>
      </c>
    </row>
    <row r="626" spans="1:17" x14ac:dyDescent="0.35">
      <c r="A626" s="1" t="str">
        <f>'Customer Names'!A626</f>
        <v>Id625</v>
      </c>
      <c r="B626" s="1" t="str">
        <f>VLOOKUP($A626,'Customer Names'!$A$2:$E$2336,4,FALSE())</f>
        <v>Simo</v>
      </c>
      <c r="C626" s="16">
        <f>VLOOKUP($A626,'Medical Examinations'!$A$2:$O$2336,2,FALSE())</f>
        <v>24.13</v>
      </c>
      <c r="D626" s="16">
        <f>VLOOKUP($A626,'Medical Examinations'!$A$2:$O$2336,3,FALSE())</f>
        <v>5.29</v>
      </c>
      <c r="E626" s="1" t="str">
        <f>VLOOKUP($A626,'Medical Examinations'!$A$2:$O$2336,9,FALSE())</f>
        <v>Yes</v>
      </c>
      <c r="F626" s="1" t="str">
        <f>VLOOKUP($A626,'Medical Examinations'!$A$2:$O$2336,10,FALSE())</f>
        <v>No</v>
      </c>
      <c r="G626" s="1" t="str">
        <f>VLOOKUP($A626,'Medical Examinations'!$A$2:$O$2336,11,FALSE())</f>
        <v>Yes</v>
      </c>
      <c r="H626" s="1">
        <f>VLOOKUP($A626,'Medical Examinations'!$A$2:$O$2336,13,FALSE())</f>
        <v>1</v>
      </c>
      <c r="I626" s="1" t="str">
        <f>VLOOKUP($A626,'Medical Examinations'!$A$2:$O$2336,12,FALSE())</f>
        <v>Yes</v>
      </c>
      <c r="J626" s="1" t="str">
        <f>VLOOKUP($A626,'Medical Examinations'!$A$2:$O$2336,14,FALSE())</f>
        <v>Normal Weight</v>
      </c>
      <c r="K626" s="1" t="str">
        <f>VLOOKUP($A626,'Medical Examinations'!$A$2:$O$2336,15,FALSE())</f>
        <v>Normal</v>
      </c>
      <c r="L626" s="17">
        <f>VLOOKUP($A626,'Hospitalisation Details'!$A$2:$P$2344,15,FALSE())</f>
        <v>35712</v>
      </c>
      <c r="M626" s="18">
        <f>VLOOKUP($A626,'Hospitalisation Details'!$A$2:$P$2344,6,FALSE())</f>
        <v>15817.99</v>
      </c>
      <c r="N626" s="1" t="str">
        <f>VLOOKUP($A626,'Hospitalisation Details'!$A$2:$P$2344,12,FALSE())</f>
        <v>tier - 2</v>
      </c>
      <c r="O626" s="1" t="str">
        <f>VLOOKUP($A626,'Hospitalisation Details'!$A$2:$P$2344,13,FALSE())</f>
        <v>tier - 2</v>
      </c>
      <c r="P626" s="1" t="str">
        <f>VLOOKUP($A626,'Hospitalisation Details'!$A$2:$P$2344,14,FALSE())</f>
        <v>R1012</v>
      </c>
      <c r="Q626" s="1">
        <f>VLOOKUP($A626,'Hospitalisation Details'!$A$2:$P$2344,16,FALSE())</f>
        <v>25</v>
      </c>
    </row>
    <row r="627" spans="1:17" x14ac:dyDescent="0.35">
      <c r="A627" s="1" t="str">
        <f>'Customer Names'!A627</f>
        <v>Id626</v>
      </c>
      <c r="B627" s="1" t="str">
        <f>VLOOKUP($A627,'Customer Names'!$A$2:$E$2336,4,FALSE())</f>
        <v>Christopher J</v>
      </c>
      <c r="C627" s="16">
        <f>VLOOKUP($A627,'Medical Examinations'!$A$2:$O$2336,2,FALSE())</f>
        <v>46.7</v>
      </c>
      <c r="D627" s="16">
        <f>VLOOKUP($A627,'Medical Examinations'!$A$2:$O$2336,3,FALSE())</f>
        <v>10.99</v>
      </c>
      <c r="E627" s="1" t="str">
        <f>VLOOKUP($A627,'Medical Examinations'!$A$2:$O$2336,9,FALSE())</f>
        <v>No</v>
      </c>
      <c r="F627" s="1" t="str">
        <f>VLOOKUP($A627,'Medical Examinations'!$A$2:$O$2336,10,FALSE())</f>
        <v>No</v>
      </c>
      <c r="G627" s="1" t="str">
        <f>VLOOKUP($A627,'Medical Examinations'!$A$2:$O$2336,11,FALSE())</f>
        <v>No</v>
      </c>
      <c r="H627" s="1">
        <f>VLOOKUP($A627,'Medical Examinations'!$A$2:$O$2336,13,FALSE())</f>
        <v>0</v>
      </c>
      <c r="I627" s="1" t="str">
        <f>VLOOKUP($A627,'Medical Examinations'!$A$2:$O$2336,12,FALSE())</f>
        <v>No</v>
      </c>
      <c r="J627" s="1" t="str">
        <f>VLOOKUP($A627,'Medical Examinations'!$A$2:$O$2336,14,FALSE())</f>
        <v>Obesity</v>
      </c>
      <c r="K627" s="1" t="str">
        <f>VLOOKUP($A627,'Medical Examinations'!$A$2:$O$2336,15,FALSE())</f>
        <v>Diabetes</v>
      </c>
      <c r="L627" s="17">
        <f>VLOOKUP($A627,'Hospitalisation Details'!$A$2:$P$2344,15,FALSE())</f>
        <v>27270</v>
      </c>
      <c r="M627" s="18">
        <f>VLOOKUP($A627,'Hospitalisation Details'!$A$2:$P$2344,6,FALSE())</f>
        <v>15746.62</v>
      </c>
      <c r="N627" s="1" t="str">
        <f>VLOOKUP($A627,'Hospitalisation Details'!$A$2:$P$2344,12,FALSE())</f>
        <v>tier - 2</v>
      </c>
      <c r="O627" s="1" t="str">
        <f>VLOOKUP($A627,'Hospitalisation Details'!$A$2:$P$2344,13,FALSE())</f>
        <v>tier - 1</v>
      </c>
      <c r="P627" s="1" t="str">
        <f>VLOOKUP($A627,'Hospitalisation Details'!$A$2:$P$2344,14,FALSE())</f>
        <v>R1012</v>
      </c>
      <c r="Q627" s="1">
        <f>VLOOKUP($A627,'Hospitalisation Details'!$A$2:$P$2344,16,FALSE())</f>
        <v>48</v>
      </c>
    </row>
    <row r="628" spans="1:17" x14ac:dyDescent="0.35">
      <c r="A628" s="1" t="str">
        <f>'Customer Names'!A628</f>
        <v>Id627</v>
      </c>
      <c r="B628" s="1" t="str">
        <f>VLOOKUP($A628,'Customer Names'!$A$2:$E$2336,4,FALSE())</f>
        <v>Mario Sr.</v>
      </c>
      <c r="C628" s="16">
        <f>VLOOKUP($A628,'Medical Examinations'!$A$2:$O$2336,2,FALSE())</f>
        <v>45.27</v>
      </c>
      <c r="D628" s="16">
        <f>VLOOKUP($A628,'Medical Examinations'!$A$2:$O$2336,3,FALSE())</f>
        <v>5.2</v>
      </c>
      <c r="E628" s="1" t="str">
        <f>VLOOKUP($A628,'Medical Examinations'!$A$2:$O$2336,9,FALSE())</f>
        <v>Yes</v>
      </c>
      <c r="F628" s="1" t="str">
        <f>VLOOKUP($A628,'Medical Examinations'!$A$2:$O$2336,10,FALSE())</f>
        <v>No</v>
      </c>
      <c r="G628" s="1" t="str">
        <f>VLOOKUP($A628,'Medical Examinations'!$A$2:$O$2336,11,FALSE())</f>
        <v>No</v>
      </c>
      <c r="H628" s="1">
        <f>VLOOKUP($A628,'Medical Examinations'!$A$2:$O$2336,13,FALSE())</f>
        <v>0</v>
      </c>
      <c r="I628" s="1" t="str">
        <f>VLOOKUP($A628,'Medical Examinations'!$A$2:$O$2336,12,FALSE())</f>
        <v>No</v>
      </c>
      <c r="J628" s="1" t="str">
        <f>VLOOKUP($A628,'Medical Examinations'!$A$2:$O$2336,14,FALSE())</f>
        <v>Obesity</v>
      </c>
      <c r="K628" s="1" t="str">
        <f>VLOOKUP($A628,'Medical Examinations'!$A$2:$O$2336,15,FALSE())</f>
        <v>Normal</v>
      </c>
      <c r="L628" s="17">
        <f>VLOOKUP($A628,'Hospitalisation Details'!$A$2:$P$2344,15,FALSE())</f>
        <v>28023</v>
      </c>
      <c r="M628" s="18">
        <f>VLOOKUP($A628,'Hospitalisation Details'!$A$2:$P$2344,6,FALSE())</f>
        <v>15698.86</v>
      </c>
      <c r="N628" s="1" t="str">
        <f>VLOOKUP($A628,'Hospitalisation Details'!$A$2:$P$2344,12,FALSE())</f>
        <v>tier - 2</v>
      </c>
      <c r="O628" s="1" t="str">
        <f>VLOOKUP($A628,'Hospitalisation Details'!$A$2:$P$2344,13,FALSE())</f>
        <v>tier - 2</v>
      </c>
      <c r="P628" s="1" t="str">
        <f>VLOOKUP($A628,'Hospitalisation Details'!$A$2:$P$2344,14,FALSE())</f>
        <v>R1012</v>
      </c>
      <c r="Q628" s="1">
        <f>VLOOKUP($A628,'Hospitalisation Details'!$A$2:$P$2344,16,FALSE())</f>
        <v>46</v>
      </c>
    </row>
    <row r="629" spans="1:17" x14ac:dyDescent="0.35">
      <c r="A629" s="1" t="str">
        <f>'Customer Names'!A629</f>
        <v>Id628</v>
      </c>
      <c r="B629" s="1" t="str">
        <f>VLOOKUP($A629,'Customer Names'!$A$2:$E$2336,4,FALSE())</f>
        <v>Meghann R.</v>
      </c>
      <c r="C629" s="16">
        <f>VLOOKUP($A629,'Medical Examinations'!$A$2:$O$2336,2,FALSE())</f>
        <v>44.29</v>
      </c>
      <c r="D629" s="16">
        <f>VLOOKUP($A629,'Medical Examinations'!$A$2:$O$2336,3,FALSE())</f>
        <v>9.66</v>
      </c>
      <c r="E629" s="1" t="str">
        <f>VLOOKUP($A629,'Medical Examinations'!$A$2:$O$2336,9,FALSE())</f>
        <v>No</v>
      </c>
      <c r="F629" s="1" t="str">
        <f>VLOOKUP($A629,'Medical Examinations'!$A$2:$O$2336,10,FALSE())</f>
        <v>No</v>
      </c>
      <c r="G629" s="1" t="str">
        <f>VLOOKUP($A629,'Medical Examinations'!$A$2:$O$2336,11,FALSE())</f>
        <v>No</v>
      </c>
      <c r="H629" s="1">
        <f>VLOOKUP($A629,'Medical Examinations'!$A$2:$O$2336,13,FALSE())</f>
        <v>2</v>
      </c>
      <c r="I629" s="1" t="str">
        <f>VLOOKUP($A629,'Medical Examinations'!$A$2:$O$2336,12,FALSE())</f>
        <v>No</v>
      </c>
      <c r="J629" s="1" t="str">
        <f>VLOOKUP($A629,'Medical Examinations'!$A$2:$O$2336,14,FALSE())</f>
        <v>Obesity</v>
      </c>
      <c r="K629" s="1" t="str">
        <f>VLOOKUP($A629,'Medical Examinations'!$A$2:$O$2336,15,FALSE())</f>
        <v>Diabetes</v>
      </c>
      <c r="L629" s="17">
        <f>VLOOKUP($A629,'Hospitalisation Details'!$A$2:$P$2344,15,FALSE())</f>
        <v>26841</v>
      </c>
      <c r="M629" s="18">
        <f>VLOOKUP($A629,'Hospitalisation Details'!$A$2:$P$2344,6,FALSE())</f>
        <v>15670.3</v>
      </c>
      <c r="N629" s="1" t="str">
        <f>VLOOKUP($A629,'Hospitalisation Details'!$A$2:$P$2344,12,FALSE())</f>
        <v>tier - 2</v>
      </c>
      <c r="O629" s="1" t="str">
        <f>VLOOKUP($A629,'Hospitalisation Details'!$A$2:$P$2344,13,FALSE())</f>
        <v>tier - 2</v>
      </c>
      <c r="P629" s="1" t="str">
        <f>VLOOKUP($A629,'Hospitalisation Details'!$A$2:$P$2344,14,FALSE())</f>
        <v>R1026</v>
      </c>
      <c r="Q629" s="1">
        <f>VLOOKUP($A629,'Hospitalisation Details'!$A$2:$P$2344,16,FALSE())</f>
        <v>49</v>
      </c>
    </row>
    <row r="630" spans="1:17" x14ac:dyDescent="0.35">
      <c r="A630" s="1" t="str">
        <f>'Customer Names'!A630</f>
        <v>Id629</v>
      </c>
      <c r="B630" s="1" t="str">
        <f>VLOOKUP($A630,'Customer Names'!$A$2:$E$2336,4,FALSE())</f>
        <v>Scott M</v>
      </c>
      <c r="C630" s="16">
        <f>VLOOKUP($A630,'Medical Examinations'!$A$2:$O$2336,2,FALSE())</f>
        <v>54.59</v>
      </c>
      <c r="D630" s="16">
        <f>VLOOKUP($A630,'Medical Examinations'!$A$2:$O$2336,3,FALSE())</f>
        <v>4.22</v>
      </c>
      <c r="E630" s="1" t="str">
        <f>VLOOKUP($A630,'Medical Examinations'!$A$2:$O$2336,9,FALSE())</f>
        <v>Yes</v>
      </c>
      <c r="F630" s="1" t="str">
        <f>VLOOKUP($A630,'Medical Examinations'!$A$2:$O$2336,10,FALSE())</f>
        <v>No</v>
      </c>
      <c r="G630" s="1" t="str">
        <f>VLOOKUP($A630,'Medical Examinations'!$A$2:$O$2336,11,FALSE())</f>
        <v>No</v>
      </c>
      <c r="H630" s="1">
        <f>VLOOKUP($A630,'Medical Examinations'!$A$2:$O$2336,13,FALSE())</f>
        <v>1</v>
      </c>
      <c r="I630" s="1" t="str">
        <f>VLOOKUP($A630,'Medical Examinations'!$A$2:$O$2336,12,FALSE())</f>
        <v>No</v>
      </c>
      <c r="J630" s="1" t="str">
        <f>VLOOKUP($A630,'Medical Examinations'!$A$2:$O$2336,14,FALSE())</f>
        <v>Obesity</v>
      </c>
      <c r="K630" s="1" t="str">
        <f>VLOOKUP($A630,'Medical Examinations'!$A$2:$O$2336,15,FALSE())</f>
        <v>Normal</v>
      </c>
      <c r="L630" s="17">
        <f>VLOOKUP($A630,'Hospitalisation Details'!$A$2:$P$2344,15,FALSE())</f>
        <v>32499</v>
      </c>
      <c r="M630" s="18">
        <f>VLOOKUP($A630,'Hospitalisation Details'!$A$2:$P$2344,6,FALSE())</f>
        <v>15646.28</v>
      </c>
      <c r="N630" s="1" t="str">
        <f>VLOOKUP($A630,'Hospitalisation Details'!$A$2:$P$2344,12,FALSE())</f>
        <v>tier - 2</v>
      </c>
      <c r="O630" s="1" t="str">
        <f>VLOOKUP($A630,'Hospitalisation Details'!$A$2:$P$2344,13,FALSE())</f>
        <v>tier - 2</v>
      </c>
      <c r="P630" s="1" t="str">
        <f>VLOOKUP($A630,'Hospitalisation Details'!$A$2:$P$2344,14,FALSE())</f>
        <v>R1011</v>
      </c>
      <c r="Q630" s="1">
        <f>VLOOKUP($A630,'Hospitalisation Details'!$A$2:$P$2344,16,FALSE())</f>
        <v>34</v>
      </c>
    </row>
    <row r="631" spans="1:17" x14ac:dyDescent="0.35">
      <c r="A631" s="1" t="str">
        <f>'Customer Names'!A631</f>
        <v>Id630</v>
      </c>
      <c r="B631" s="1" t="str">
        <f>VLOOKUP($A631,'Customer Names'!$A$2:$E$2336,4,FALSE())</f>
        <v>Caitlin E.</v>
      </c>
      <c r="C631" s="16">
        <f>VLOOKUP($A631,'Medical Examinations'!$A$2:$O$2336,2,FALSE())</f>
        <v>32.965000000000003</v>
      </c>
      <c r="D631" s="16">
        <f>VLOOKUP($A631,'Medical Examinations'!$A$2:$O$2336,3,FALSE())</f>
        <v>11.78</v>
      </c>
      <c r="E631" s="1" t="str">
        <f>VLOOKUP($A631,'Medical Examinations'!$A$2:$O$2336,9,FALSE())</f>
        <v>No</v>
      </c>
      <c r="F631" s="1" t="str">
        <f>VLOOKUP($A631,'Medical Examinations'!$A$2:$O$2336,10,FALSE())</f>
        <v>No</v>
      </c>
      <c r="G631" s="1" t="str">
        <f>VLOOKUP($A631,'Medical Examinations'!$A$2:$O$2336,11,FALSE())</f>
        <v>No</v>
      </c>
      <c r="H631" s="1">
        <f>VLOOKUP($A631,'Medical Examinations'!$A$2:$O$2336,13,FALSE())</f>
        <v>0</v>
      </c>
      <c r="I631" s="1" t="str">
        <f>VLOOKUP($A631,'Medical Examinations'!$A$2:$O$2336,12,FALSE())</f>
        <v>No</v>
      </c>
      <c r="J631" s="1" t="str">
        <f>VLOOKUP($A631,'Medical Examinations'!$A$2:$O$2336,14,FALSE())</f>
        <v>Obesity</v>
      </c>
      <c r="K631" s="1" t="str">
        <f>VLOOKUP($A631,'Medical Examinations'!$A$2:$O$2336,15,FALSE())</f>
        <v>Diabetes</v>
      </c>
      <c r="L631" s="17">
        <f>VLOOKUP($A631,'Hospitalisation Details'!$A$2:$P$2344,15,FALSE())</f>
        <v>22073</v>
      </c>
      <c r="M631" s="18">
        <f>VLOOKUP($A631,'Hospitalisation Details'!$A$2:$P$2344,6,FALSE())</f>
        <v>15612.19</v>
      </c>
      <c r="N631" s="1" t="str">
        <f>VLOOKUP($A631,'Hospitalisation Details'!$A$2:$P$2344,12,FALSE())</f>
        <v>tier - 2</v>
      </c>
      <c r="O631" s="1" t="str">
        <f>VLOOKUP($A631,'Hospitalisation Details'!$A$2:$P$2344,13,FALSE())</f>
        <v>tier - 2</v>
      </c>
      <c r="P631" s="1" t="str">
        <f>VLOOKUP($A631,'Hospitalisation Details'!$A$2:$P$2344,14,FALSE())</f>
        <v>R1012</v>
      </c>
      <c r="Q631" s="1">
        <f>VLOOKUP($A631,'Hospitalisation Details'!$A$2:$P$2344,16,FALSE())</f>
        <v>63</v>
      </c>
    </row>
    <row r="632" spans="1:17" x14ac:dyDescent="0.35">
      <c r="A632" s="1" t="str">
        <f>'Customer Names'!A632</f>
        <v>Id631</v>
      </c>
      <c r="B632" s="1" t="str">
        <f>VLOOKUP($A632,'Customer Names'!$A$2:$E$2336,4,FALSE())</f>
        <v>Samantha A.</v>
      </c>
      <c r="C632" s="16">
        <f>VLOOKUP($A632,'Medical Examinations'!$A$2:$O$2336,2,FALSE())</f>
        <v>38.049999999999997</v>
      </c>
      <c r="D632" s="16">
        <f>VLOOKUP($A632,'Medical Examinations'!$A$2:$O$2336,3,FALSE())</f>
        <v>9.6199999999999992</v>
      </c>
      <c r="E632" s="1" t="str">
        <f>VLOOKUP($A632,'Medical Examinations'!$A$2:$O$2336,9,FALSE())</f>
        <v>No</v>
      </c>
      <c r="F632" s="1" t="str">
        <f>VLOOKUP($A632,'Medical Examinations'!$A$2:$O$2336,10,FALSE())</f>
        <v>No</v>
      </c>
      <c r="G632" s="1" t="str">
        <f>VLOOKUP($A632,'Medical Examinations'!$A$2:$O$2336,11,FALSE())</f>
        <v>No</v>
      </c>
      <c r="H632" s="1">
        <f>VLOOKUP($A632,'Medical Examinations'!$A$2:$O$2336,13,FALSE())</f>
        <v>0</v>
      </c>
      <c r="I632" s="1" t="str">
        <f>VLOOKUP($A632,'Medical Examinations'!$A$2:$O$2336,12,FALSE())</f>
        <v>No</v>
      </c>
      <c r="J632" s="1" t="str">
        <f>VLOOKUP($A632,'Medical Examinations'!$A$2:$O$2336,14,FALSE())</f>
        <v>Obesity</v>
      </c>
      <c r="K632" s="1" t="str">
        <f>VLOOKUP($A632,'Medical Examinations'!$A$2:$O$2336,15,FALSE())</f>
        <v>Diabetes</v>
      </c>
      <c r="L632" s="17">
        <f>VLOOKUP($A632,'Hospitalisation Details'!$A$2:$P$2344,15,FALSE())</f>
        <v>24043</v>
      </c>
      <c r="M632" s="18">
        <f>VLOOKUP($A632,'Hospitalisation Details'!$A$2:$P$2344,6,FALSE())</f>
        <v>15608.58</v>
      </c>
      <c r="N632" s="1" t="str">
        <f>VLOOKUP($A632,'Hospitalisation Details'!$A$2:$P$2344,12,FALSE())</f>
        <v>tier - 2</v>
      </c>
      <c r="O632" s="1" t="str">
        <f>VLOOKUP($A632,'Hospitalisation Details'!$A$2:$P$2344,13,FALSE())</f>
        <v>tier - 2</v>
      </c>
      <c r="P632" s="1" t="str">
        <f>VLOOKUP($A632,'Hospitalisation Details'!$A$2:$P$2344,14,FALSE())</f>
        <v>R1026</v>
      </c>
      <c r="Q632" s="1">
        <f>VLOOKUP($A632,'Hospitalisation Details'!$A$2:$P$2344,16,FALSE())</f>
        <v>57</v>
      </c>
    </row>
    <row r="633" spans="1:17" x14ac:dyDescent="0.35">
      <c r="A633" s="1" t="str">
        <f>'Customer Names'!A633</f>
        <v>Id632</v>
      </c>
      <c r="B633" s="1" t="str">
        <f>VLOOKUP($A633,'Customer Names'!$A$2:$E$2336,4,FALSE())</f>
        <v>Erik</v>
      </c>
      <c r="C633" s="16">
        <f>VLOOKUP($A633,'Medical Examinations'!$A$2:$O$2336,2,FALSE())</f>
        <v>46.14</v>
      </c>
      <c r="D633" s="16">
        <f>VLOOKUP($A633,'Medical Examinations'!$A$2:$O$2336,3,FALSE())</f>
        <v>10.78</v>
      </c>
      <c r="E633" s="1" t="str">
        <f>VLOOKUP($A633,'Medical Examinations'!$A$2:$O$2336,9,FALSE())</f>
        <v>No</v>
      </c>
      <c r="F633" s="1" t="str">
        <f>VLOOKUP($A633,'Medical Examinations'!$A$2:$O$2336,10,FALSE())</f>
        <v>No</v>
      </c>
      <c r="G633" s="1" t="str">
        <f>VLOOKUP($A633,'Medical Examinations'!$A$2:$O$2336,11,FALSE())</f>
        <v>No</v>
      </c>
      <c r="H633" s="1">
        <f>VLOOKUP($A633,'Medical Examinations'!$A$2:$O$2336,13,FALSE())</f>
        <v>0</v>
      </c>
      <c r="I633" s="1" t="str">
        <f>VLOOKUP($A633,'Medical Examinations'!$A$2:$O$2336,12,FALSE())</f>
        <v>No</v>
      </c>
      <c r="J633" s="1" t="str">
        <f>VLOOKUP($A633,'Medical Examinations'!$A$2:$O$2336,14,FALSE())</f>
        <v>Obesity</v>
      </c>
      <c r="K633" s="1" t="str">
        <f>VLOOKUP($A633,'Medical Examinations'!$A$2:$O$2336,15,FALSE())</f>
        <v>Diabetes</v>
      </c>
      <c r="L633" s="17">
        <f>VLOOKUP($A633,'Hospitalisation Details'!$A$2:$P$2344,15,FALSE())</f>
        <v>27240</v>
      </c>
      <c r="M633" s="18">
        <f>VLOOKUP($A633,'Hospitalisation Details'!$A$2:$P$2344,6,FALSE())</f>
        <v>15556.67</v>
      </c>
      <c r="N633" s="1" t="str">
        <f>VLOOKUP($A633,'Hospitalisation Details'!$A$2:$P$2344,12,FALSE())</f>
        <v>tier - 2</v>
      </c>
      <c r="O633" s="1" t="str">
        <f>VLOOKUP($A633,'Hospitalisation Details'!$A$2:$P$2344,13,FALSE())</f>
        <v>tier - 2</v>
      </c>
      <c r="P633" s="1" t="str">
        <f>VLOOKUP($A633,'Hospitalisation Details'!$A$2:$P$2344,14,FALSE())</f>
        <v>R1012</v>
      </c>
      <c r="Q633" s="1">
        <f>VLOOKUP($A633,'Hospitalisation Details'!$A$2:$P$2344,16,FALSE())</f>
        <v>48</v>
      </c>
    </row>
    <row r="634" spans="1:17" x14ac:dyDescent="0.35">
      <c r="A634" s="1" t="str">
        <f>'Customer Names'!A634</f>
        <v>Id633</v>
      </c>
      <c r="B634" s="1" t="str">
        <f>VLOOKUP($A634,'Customer Names'!$A$2:$E$2336,4,FALSE())</f>
        <v>Christopher</v>
      </c>
      <c r="C634" s="16">
        <f>VLOOKUP($A634,'Medical Examinations'!$A$2:$O$2336,2,FALSE())</f>
        <v>41.325000000000003</v>
      </c>
      <c r="D634" s="16">
        <f>VLOOKUP($A634,'Medical Examinations'!$A$2:$O$2336,3,FALSE())</f>
        <v>5.1100000000000003</v>
      </c>
      <c r="E634" s="1" t="str">
        <f>VLOOKUP($A634,'Medical Examinations'!$A$2:$O$2336,9,FALSE())</f>
        <v>Yes</v>
      </c>
      <c r="F634" s="1" t="str">
        <f>VLOOKUP($A634,'Medical Examinations'!$A$2:$O$2336,10,FALSE())</f>
        <v>No</v>
      </c>
      <c r="G634" s="1" t="str">
        <f>VLOOKUP($A634,'Medical Examinations'!$A$2:$O$2336,11,FALSE())</f>
        <v>No</v>
      </c>
      <c r="H634" s="1">
        <f>VLOOKUP($A634,'Medical Examinations'!$A$2:$O$2336,13,FALSE())</f>
        <v>2</v>
      </c>
      <c r="I634" s="1" t="str">
        <f>VLOOKUP($A634,'Medical Examinations'!$A$2:$O$2336,12,FALSE())</f>
        <v>No</v>
      </c>
      <c r="J634" s="1" t="str">
        <f>VLOOKUP($A634,'Medical Examinations'!$A$2:$O$2336,14,FALSE())</f>
        <v>Obesity</v>
      </c>
      <c r="K634" s="1" t="str">
        <f>VLOOKUP($A634,'Medical Examinations'!$A$2:$O$2336,15,FALSE())</f>
        <v>Normal</v>
      </c>
      <c r="L634" s="17">
        <f>VLOOKUP($A634,'Hospitalisation Details'!$A$2:$P$2344,15,FALSE())</f>
        <v>21825</v>
      </c>
      <c r="M634" s="18">
        <f>VLOOKUP($A634,'Hospitalisation Details'!$A$2:$P$2344,6,FALSE())</f>
        <v>15555.19</v>
      </c>
      <c r="N634" s="1" t="str">
        <f>VLOOKUP($A634,'Hospitalisation Details'!$A$2:$P$2344,12,FALSE())</f>
        <v>tier - 2</v>
      </c>
      <c r="O634" s="1" t="str">
        <f>VLOOKUP($A634,'Hospitalisation Details'!$A$2:$P$2344,13,FALSE())</f>
        <v>tier - 3</v>
      </c>
      <c r="P634" s="1" t="str">
        <f>VLOOKUP($A634,'Hospitalisation Details'!$A$2:$P$2344,14,FALSE())</f>
        <v>R1012</v>
      </c>
      <c r="Q634" s="1">
        <f>VLOOKUP($A634,'Hospitalisation Details'!$A$2:$P$2344,16,FALSE())</f>
        <v>63</v>
      </c>
    </row>
    <row r="635" spans="1:17" x14ac:dyDescent="0.35">
      <c r="A635" s="1" t="str">
        <f>'Customer Names'!A635</f>
        <v>Id634</v>
      </c>
      <c r="B635" s="1" t="str">
        <f>VLOOKUP($A635,'Customer Names'!$A$2:$E$2336,4,FALSE())</f>
        <v>Maya</v>
      </c>
      <c r="C635" s="16">
        <f>VLOOKUP($A635,'Medical Examinations'!$A$2:$O$2336,2,FALSE())</f>
        <v>44.64</v>
      </c>
      <c r="D635" s="16">
        <f>VLOOKUP($A635,'Medical Examinations'!$A$2:$O$2336,3,FALSE())</f>
        <v>7.18</v>
      </c>
      <c r="E635" s="1" t="str">
        <f>VLOOKUP($A635,'Medical Examinations'!$A$2:$O$2336,9,FALSE())</f>
        <v>No</v>
      </c>
      <c r="F635" s="1" t="str">
        <f>VLOOKUP($A635,'Medical Examinations'!$A$2:$O$2336,10,FALSE())</f>
        <v>No</v>
      </c>
      <c r="G635" s="1" t="str">
        <f>VLOOKUP($A635,'Medical Examinations'!$A$2:$O$2336,11,FALSE())</f>
        <v>No</v>
      </c>
      <c r="H635" s="1">
        <f>VLOOKUP($A635,'Medical Examinations'!$A$2:$O$2336,13,FALSE())</f>
        <v>0</v>
      </c>
      <c r="I635" s="1" t="str">
        <f>VLOOKUP($A635,'Medical Examinations'!$A$2:$O$2336,12,FALSE())</f>
        <v>No</v>
      </c>
      <c r="J635" s="1" t="str">
        <f>VLOOKUP($A635,'Medical Examinations'!$A$2:$O$2336,14,FALSE())</f>
        <v>Obesity</v>
      </c>
      <c r="K635" s="1" t="str">
        <f>VLOOKUP($A635,'Medical Examinations'!$A$2:$O$2336,15,FALSE())</f>
        <v>Diabetes</v>
      </c>
      <c r="L635" s="17">
        <f>VLOOKUP($A635,'Hospitalisation Details'!$A$2:$P$2344,15,FALSE())</f>
        <v>27208</v>
      </c>
      <c r="M635" s="18">
        <f>VLOOKUP($A635,'Hospitalisation Details'!$A$2:$P$2344,6,FALSE())</f>
        <v>15532.16</v>
      </c>
      <c r="N635" s="1" t="str">
        <f>VLOOKUP($A635,'Hospitalisation Details'!$A$2:$P$2344,12,FALSE())</f>
        <v>tier - 2</v>
      </c>
      <c r="O635" s="1" t="str">
        <f>VLOOKUP($A635,'Hospitalisation Details'!$A$2:$P$2344,13,FALSE())</f>
        <v>tier - 2</v>
      </c>
      <c r="P635" s="1" t="str">
        <f>VLOOKUP($A635,'Hospitalisation Details'!$A$2:$P$2344,14,FALSE())</f>
        <v>R1026</v>
      </c>
      <c r="Q635" s="1">
        <f>VLOOKUP($A635,'Hospitalisation Details'!$A$2:$P$2344,16,FALSE())</f>
        <v>48</v>
      </c>
    </row>
    <row r="636" spans="1:17" x14ac:dyDescent="0.35">
      <c r="A636" s="1" t="str">
        <f>'Customer Names'!A636</f>
        <v>Id635</v>
      </c>
      <c r="B636" s="1" t="str">
        <f>VLOOKUP($A636,'Customer Names'!$A$2:$E$2336,4,FALSE())</f>
        <v>Zachary T</v>
      </c>
      <c r="C636" s="16">
        <f>VLOOKUP($A636,'Medical Examinations'!$A$2:$O$2336,2,FALSE())</f>
        <v>25.175000000000001</v>
      </c>
      <c r="D636" s="16">
        <f>VLOOKUP($A636,'Medical Examinations'!$A$2:$O$2336,3,FALSE())</f>
        <v>4.96</v>
      </c>
      <c r="E636" s="1" t="str">
        <f>VLOOKUP($A636,'Medical Examinations'!$A$2:$O$2336,9,FALSE())</f>
        <v>No</v>
      </c>
      <c r="F636" s="1" t="str">
        <f>VLOOKUP($A636,'Medical Examinations'!$A$2:$O$2336,10,FALSE())</f>
        <v>Yes</v>
      </c>
      <c r="G636" s="1" t="str">
        <f>VLOOKUP($A636,'Medical Examinations'!$A$2:$O$2336,11,FALSE())</f>
        <v>No</v>
      </c>
      <c r="H636" s="1">
        <f>VLOOKUP($A636,'Medical Examinations'!$A$2:$O$2336,13,FALSE())</f>
        <v>1</v>
      </c>
      <c r="I636" s="1" t="str">
        <f>VLOOKUP($A636,'Medical Examinations'!$A$2:$O$2336,12,FALSE())</f>
        <v>No</v>
      </c>
      <c r="J636" s="1" t="str">
        <f>VLOOKUP($A636,'Medical Examinations'!$A$2:$O$2336,14,FALSE())</f>
        <v>Overweight</v>
      </c>
      <c r="K636" s="1" t="str">
        <f>VLOOKUP($A636,'Medical Examinations'!$A$2:$O$2336,15,FALSE())</f>
        <v>Normal</v>
      </c>
      <c r="L636" s="17">
        <f>VLOOKUP($A636,'Hospitalisation Details'!$A$2:$P$2344,15,FALSE())</f>
        <v>38185</v>
      </c>
      <c r="M636" s="18">
        <f>VLOOKUP($A636,'Hospitalisation Details'!$A$2:$P$2344,6,FALSE())</f>
        <v>15518.18</v>
      </c>
      <c r="N636" s="1" t="str">
        <f>VLOOKUP($A636,'Hospitalisation Details'!$A$2:$P$2344,12,FALSE())</f>
        <v>tier - 2</v>
      </c>
      <c r="O636" s="1" t="str">
        <f>VLOOKUP($A636,'Hospitalisation Details'!$A$2:$P$2344,13,FALSE())</f>
        <v>tier - 3</v>
      </c>
      <c r="P636" s="1" t="str">
        <f>VLOOKUP($A636,'Hospitalisation Details'!$A$2:$P$2344,14,FALSE())</f>
        <v>R1015</v>
      </c>
      <c r="Q636" s="1">
        <f>VLOOKUP($A636,'Hospitalisation Details'!$A$2:$P$2344,16,FALSE())</f>
        <v>18</v>
      </c>
    </row>
    <row r="637" spans="1:17" x14ac:dyDescent="0.35">
      <c r="A637" s="1" t="str">
        <f>'Customer Names'!A637</f>
        <v>Id636</v>
      </c>
      <c r="B637" s="1" t="str">
        <f>VLOOKUP($A637,'Customer Names'!$A$2:$E$2336,4,FALSE())</f>
        <v>Hilda</v>
      </c>
      <c r="C637" s="16">
        <f>VLOOKUP($A637,'Medical Examinations'!$A$2:$O$2336,2,FALSE())</f>
        <v>43.11</v>
      </c>
      <c r="D637" s="16">
        <f>VLOOKUP($A637,'Medical Examinations'!$A$2:$O$2336,3,FALSE())</f>
        <v>4.67</v>
      </c>
      <c r="E637" s="1" t="str">
        <f>VLOOKUP($A637,'Medical Examinations'!$A$2:$O$2336,9,FALSE())</f>
        <v>Yes</v>
      </c>
      <c r="F637" s="1" t="str">
        <f>VLOOKUP($A637,'Medical Examinations'!$A$2:$O$2336,10,FALSE())</f>
        <v>No</v>
      </c>
      <c r="G637" s="1" t="str">
        <f>VLOOKUP($A637,'Medical Examinations'!$A$2:$O$2336,11,FALSE())</f>
        <v>No</v>
      </c>
      <c r="H637" s="1">
        <f>VLOOKUP($A637,'Medical Examinations'!$A$2:$O$2336,13,FALSE())</f>
        <v>0</v>
      </c>
      <c r="I637" s="1" t="str">
        <f>VLOOKUP($A637,'Medical Examinations'!$A$2:$O$2336,12,FALSE())</f>
        <v>No</v>
      </c>
      <c r="J637" s="1" t="str">
        <f>VLOOKUP($A637,'Medical Examinations'!$A$2:$O$2336,14,FALSE())</f>
        <v>Obesity</v>
      </c>
      <c r="K637" s="1" t="str">
        <f>VLOOKUP($A637,'Medical Examinations'!$A$2:$O$2336,15,FALSE())</f>
        <v>Normal</v>
      </c>
      <c r="L637" s="17">
        <f>VLOOKUP($A637,'Hospitalisation Details'!$A$2:$P$2344,15,FALSE())</f>
        <v>27961</v>
      </c>
      <c r="M637" s="18">
        <f>VLOOKUP($A637,'Hospitalisation Details'!$A$2:$P$2344,6,FALSE())</f>
        <v>15450.48</v>
      </c>
      <c r="N637" s="1" t="str">
        <f>VLOOKUP($A637,'Hospitalisation Details'!$A$2:$P$2344,12,FALSE())</f>
        <v>tier - 2</v>
      </c>
      <c r="O637" s="1" t="str">
        <f>VLOOKUP($A637,'Hospitalisation Details'!$A$2:$P$2344,13,FALSE())</f>
        <v>tier - 1</v>
      </c>
      <c r="P637" s="1" t="str">
        <f>VLOOKUP($A637,'Hospitalisation Details'!$A$2:$P$2344,14,FALSE())</f>
        <v>R1026</v>
      </c>
      <c r="Q637" s="1">
        <f>VLOOKUP($A637,'Hospitalisation Details'!$A$2:$P$2344,16,FALSE())</f>
        <v>46</v>
      </c>
    </row>
    <row r="638" spans="1:17" x14ac:dyDescent="0.35">
      <c r="A638" s="1" t="str">
        <f>'Customer Names'!A638</f>
        <v>Id637</v>
      </c>
      <c r="B638" s="1" t="str">
        <f>VLOOKUP($A638,'Customer Names'!$A$2:$E$2336,4,FALSE())</f>
        <v>Stephanie</v>
      </c>
      <c r="C638" s="16">
        <f>VLOOKUP($A638,'Medical Examinations'!$A$2:$O$2336,2,FALSE())</f>
        <v>53.32</v>
      </c>
      <c r="D638" s="16">
        <f>VLOOKUP($A638,'Medical Examinations'!$A$2:$O$2336,3,FALSE())</f>
        <v>5.0599999999999996</v>
      </c>
      <c r="E638" s="1" t="str">
        <f>VLOOKUP($A638,'Medical Examinations'!$A$2:$O$2336,9,FALSE())</f>
        <v>No</v>
      </c>
      <c r="F638" s="1" t="str">
        <f>VLOOKUP($A638,'Medical Examinations'!$A$2:$O$2336,10,FALSE())</f>
        <v>No</v>
      </c>
      <c r="G638" s="1" t="str">
        <f>VLOOKUP($A638,'Medical Examinations'!$A$2:$O$2336,11,FALSE())</f>
        <v>No</v>
      </c>
      <c r="H638" s="1">
        <f>VLOOKUP($A638,'Medical Examinations'!$A$2:$O$2336,13,FALSE())</f>
        <v>0</v>
      </c>
      <c r="I638" s="1" t="str">
        <f>VLOOKUP($A638,'Medical Examinations'!$A$2:$O$2336,12,FALSE())</f>
        <v>No</v>
      </c>
      <c r="J638" s="1" t="str">
        <f>VLOOKUP($A638,'Medical Examinations'!$A$2:$O$2336,14,FALSE())</f>
        <v>Obesity</v>
      </c>
      <c r="K638" s="1" t="str">
        <f>VLOOKUP($A638,'Medical Examinations'!$A$2:$O$2336,15,FALSE())</f>
        <v>Normal</v>
      </c>
      <c r="L638" s="17">
        <f>VLOOKUP($A638,'Hospitalisation Details'!$A$2:$P$2344,15,FALSE())</f>
        <v>33171</v>
      </c>
      <c r="M638" s="18">
        <f>VLOOKUP($A638,'Hospitalisation Details'!$A$2:$P$2344,6,FALSE())</f>
        <v>15440.2</v>
      </c>
      <c r="N638" s="1" t="str">
        <f>VLOOKUP($A638,'Hospitalisation Details'!$A$2:$P$2344,12,FALSE())</f>
        <v>tier - 2</v>
      </c>
      <c r="O638" s="1" t="str">
        <f>VLOOKUP($A638,'Hospitalisation Details'!$A$2:$P$2344,13,FALSE())</f>
        <v>tier - 1</v>
      </c>
      <c r="P638" s="1" t="str">
        <f>VLOOKUP($A638,'Hospitalisation Details'!$A$2:$P$2344,14,FALSE())</f>
        <v>R1012</v>
      </c>
      <c r="Q638" s="1">
        <f>VLOOKUP($A638,'Hospitalisation Details'!$A$2:$P$2344,16,FALSE())</f>
        <v>32</v>
      </c>
    </row>
    <row r="639" spans="1:17" x14ac:dyDescent="0.35">
      <c r="A639" s="1" t="str">
        <f>'Customer Names'!A639</f>
        <v>Id638</v>
      </c>
      <c r="B639" s="1" t="str">
        <f>VLOOKUP($A639,'Customer Names'!$A$2:$E$2336,4,FALSE())</f>
        <v>Doug</v>
      </c>
      <c r="C639" s="16">
        <f>VLOOKUP($A639,'Medical Examinations'!$A$2:$O$2336,2,FALSE())</f>
        <v>38.04</v>
      </c>
      <c r="D639" s="16">
        <f>VLOOKUP($A639,'Medical Examinations'!$A$2:$O$2336,3,FALSE())</f>
        <v>5.0199999999999996</v>
      </c>
      <c r="E639" s="1" t="str">
        <f>VLOOKUP($A639,'Medical Examinations'!$A$2:$O$2336,9,FALSE())</f>
        <v>Yes</v>
      </c>
      <c r="F639" s="1" t="str">
        <f>VLOOKUP($A639,'Medical Examinations'!$A$2:$O$2336,10,FALSE())</f>
        <v>No</v>
      </c>
      <c r="G639" s="1" t="str">
        <f>VLOOKUP($A639,'Medical Examinations'!$A$2:$O$2336,11,FALSE())</f>
        <v>No</v>
      </c>
      <c r="H639" s="1">
        <f>VLOOKUP($A639,'Medical Examinations'!$A$2:$O$2336,13,FALSE())</f>
        <v>1</v>
      </c>
      <c r="I639" s="1" t="str">
        <f>VLOOKUP($A639,'Medical Examinations'!$A$2:$O$2336,12,FALSE())</f>
        <v>No</v>
      </c>
      <c r="J639" s="1" t="str">
        <f>VLOOKUP($A639,'Medical Examinations'!$A$2:$O$2336,14,FALSE())</f>
        <v>Obesity</v>
      </c>
      <c r="K639" s="1" t="str">
        <f>VLOOKUP($A639,'Medical Examinations'!$A$2:$O$2336,15,FALSE())</f>
        <v>Normal</v>
      </c>
      <c r="L639" s="17">
        <f>VLOOKUP($A639,'Hospitalisation Details'!$A$2:$P$2344,15,FALSE())</f>
        <v>23624</v>
      </c>
      <c r="M639" s="18">
        <f>VLOOKUP($A639,'Hospitalisation Details'!$A$2:$P$2344,6,FALSE())</f>
        <v>15377.77</v>
      </c>
      <c r="N639" s="1" t="str">
        <f>VLOOKUP($A639,'Hospitalisation Details'!$A$2:$P$2344,12,FALSE())</f>
        <v>tier - 2</v>
      </c>
      <c r="O639" s="1" t="str">
        <f>VLOOKUP($A639,'Hospitalisation Details'!$A$2:$P$2344,13,FALSE())</f>
        <v>tier - 2</v>
      </c>
      <c r="P639" s="1" t="str">
        <f>VLOOKUP($A639,'Hospitalisation Details'!$A$2:$P$2344,14,FALSE())</f>
        <v>R1012</v>
      </c>
      <c r="Q639" s="1">
        <f>VLOOKUP($A639,'Hospitalisation Details'!$A$2:$P$2344,16,FALSE())</f>
        <v>58</v>
      </c>
    </row>
    <row r="640" spans="1:17" x14ac:dyDescent="0.35">
      <c r="A640" s="1" t="str">
        <f>'Customer Names'!A640</f>
        <v>Id639</v>
      </c>
      <c r="B640" s="1" t="str">
        <f>VLOOKUP($A640,'Customer Names'!$A$2:$E$2336,4,FALSE())</f>
        <v>Bethany N.</v>
      </c>
      <c r="C640" s="16">
        <f>VLOOKUP($A640,'Medical Examinations'!$A$2:$O$2336,2,FALSE())</f>
        <v>37.9</v>
      </c>
      <c r="D640" s="16">
        <f>VLOOKUP($A640,'Medical Examinations'!$A$2:$O$2336,3,FALSE())</f>
        <v>7.76</v>
      </c>
      <c r="E640" s="1" t="str">
        <f>VLOOKUP($A640,'Medical Examinations'!$A$2:$O$2336,9,FALSE())</f>
        <v>No</v>
      </c>
      <c r="F640" s="1" t="str">
        <f>VLOOKUP($A640,'Medical Examinations'!$A$2:$O$2336,10,FALSE())</f>
        <v>No</v>
      </c>
      <c r="G640" s="1" t="str">
        <f>VLOOKUP($A640,'Medical Examinations'!$A$2:$O$2336,11,FALSE())</f>
        <v>No</v>
      </c>
      <c r="H640" s="1">
        <f>VLOOKUP($A640,'Medical Examinations'!$A$2:$O$2336,13,FALSE())</f>
        <v>0</v>
      </c>
      <c r="I640" s="1" t="str">
        <f>VLOOKUP($A640,'Medical Examinations'!$A$2:$O$2336,12,FALSE())</f>
        <v>No</v>
      </c>
      <c r="J640" s="1" t="str">
        <f>VLOOKUP($A640,'Medical Examinations'!$A$2:$O$2336,14,FALSE())</f>
        <v>Obesity</v>
      </c>
      <c r="K640" s="1" t="str">
        <f>VLOOKUP($A640,'Medical Examinations'!$A$2:$O$2336,15,FALSE())</f>
        <v>Diabetes</v>
      </c>
      <c r="L640" s="17">
        <f>VLOOKUP($A640,'Hospitalisation Details'!$A$2:$P$2344,15,FALSE())</f>
        <v>22895</v>
      </c>
      <c r="M640" s="18">
        <f>VLOOKUP($A640,'Hospitalisation Details'!$A$2:$P$2344,6,FALSE())</f>
        <v>15368.22</v>
      </c>
      <c r="N640" s="1" t="str">
        <f>VLOOKUP($A640,'Hospitalisation Details'!$A$2:$P$2344,12,FALSE())</f>
        <v>tier - 2</v>
      </c>
      <c r="O640" s="1" t="str">
        <f>VLOOKUP($A640,'Hospitalisation Details'!$A$2:$P$2344,13,FALSE())</f>
        <v>tier - 2</v>
      </c>
      <c r="P640" s="1" t="str">
        <f>VLOOKUP($A640,'Hospitalisation Details'!$A$2:$P$2344,14,FALSE())</f>
        <v>R1011</v>
      </c>
      <c r="Q640" s="1">
        <f>VLOOKUP($A640,'Hospitalisation Details'!$A$2:$P$2344,16,FALSE())</f>
        <v>60</v>
      </c>
    </row>
    <row r="641" spans="1:17" x14ac:dyDescent="0.35">
      <c r="A641" s="1" t="str">
        <f>'Customer Names'!A641</f>
        <v>Id640</v>
      </c>
      <c r="B641" s="1" t="str">
        <f>VLOOKUP($A641,'Customer Names'!$A$2:$E$2336,4,FALSE())</f>
        <v>Sandra H</v>
      </c>
      <c r="C641" s="16">
        <f>VLOOKUP($A641,'Medical Examinations'!$A$2:$O$2336,2,FALSE())</f>
        <v>39.6</v>
      </c>
      <c r="D641" s="16">
        <f>VLOOKUP($A641,'Medical Examinations'!$A$2:$O$2336,3,FALSE())</f>
        <v>9.32</v>
      </c>
      <c r="E641" s="1" t="str">
        <f>VLOOKUP($A641,'Medical Examinations'!$A$2:$O$2336,9,FALSE())</f>
        <v>No</v>
      </c>
      <c r="F641" s="1" t="str">
        <f>VLOOKUP($A641,'Medical Examinations'!$A$2:$O$2336,10,FALSE())</f>
        <v>No</v>
      </c>
      <c r="G641" s="1" t="str">
        <f>VLOOKUP($A641,'Medical Examinations'!$A$2:$O$2336,11,FALSE())</f>
        <v>No</v>
      </c>
      <c r="H641" s="1">
        <f>VLOOKUP($A641,'Medical Examinations'!$A$2:$O$2336,13,FALSE())</f>
        <v>0</v>
      </c>
      <c r="I641" s="1" t="str">
        <f>VLOOKUP($A641,'Medical Examinations'!$A$2:$O$2336,12,FALSE())</f>
        <v>No</v>
      </c>
      <c r="J641" s="1" t="str">
        <f>VLOOKUP($A641,'Medical Examinations'!$A$2:$O$2336,14,FALSE())</f>
        <v>Obesity</v>
      </c>
      <c r="K641" s="1" t="str">
        <f>VLOOKUP($A641,'Medical Examinations'!$A$2:$O$2336,15,FALSE())</f>
        <v>Diabetes</v>
      </c>
      <c r="L641" s="17">
        <f>VLOOKUP($A641,'Hospitalisation Details'!$A$2:$P$2344,15,FALSE())</f>
        <v>25037</v>
      </c>
      <c r="M641" s="18">
        <f>VLOOKUP($A641,'Hospitalisation Details'!$A$2:$P$2344,6,FALSE())</f>
        <v>15363.77</v>
      </c>
      <c r="N641" s="1" t="str">
        <f>VLOOKUP($A641,'Hospitalisation Details'!$A$2:$P$2344,12,FALSE())</f>
        <v>tier - 2</v>
      </c>
      <c r="O641" s="1" t="str">
        <f>VLOOKUP($A641,'Hospitalisation Details'!$A$2:$P$2344,13,FALSE())</f>
        <v>tier - 1</v>
      </c>
      <c r="P641" s="1" t="str">
        <f>VLOOKUP($A641,'Hospitalisation Details'!$A$2:$P$2344,14,FALSE())</f>
        <v>R1026</v>
      </c>
      <c r="Q641" s="1">
        <f>VLOOKUP($A641,'Hospitalisation Details'!$A$2:$P$2344,16,FALSE())</f>
        <v>54</v>
      </c>
    </row>
    <row r="642" spans="1:17" x14ac:dyDescent="0.35">
      <c r="A642" s="1" t="str">
        <f>'Customer Names'!A642</f>
        <v>Id641</v>
      </c>
      <c r="B642" s="1" t="str">
        <f>VLOOKUP($A642,'Customer Names'!$A$2:$E$2336,4,FALSE())</f>
        <v>Takuo</v>
      </c>
      <c r="C642" s="16">
        <f>VLOOKUP($A642,'Medical Examinations'!$A$2:$O$2336,2,FALSE())</f>
        <v>50.92</v>
      </c>
      <c r="D642" s="16">
        <f>VLOOKUP($A642,'Medical Examinations'!$A$2:$O$2336,3,FALSE())</f>
        <v>5.31</v>
      </c>
      <c r="E642" s="1" t="str">
        <f>VLOOKUP($A642,'Medical Examinations'!$A$2:$O$2336,9,FALSE())</f>
        <v>Yes</v>
      </c>
      <c r="F642" s="1" t="str">
        <f>VLOOKUP($A642,'Medical Examinations'!$A$2:$O$2336,10,FALSE())</f>
        <v>No</v>
      </c>
      <c r="G642" s="1" t="str">
        <f>VLOOKUP($A642,'Medical Examinations'!$A$2:$O$2336,11,FALSE())</f>
        <v>No</v>
      </c>
      <c r="H642" s="1">
        <f>VLOOKUP($A642,'Medical Examinations'!$A$2:$O$2336,13,FALSE())</f>
        <v>1</v>
      </c>
      <c r="I642" s="1" t="str">
        <f>VLOOKUP($A642,'Medical Examinations'!$A$2:$O$2336,12,FALSE())</f>
        <v>No</v>
      </c>
      <c r="J642" s="1" t="str">
        <f>VLOOKUP($A642,'Medical Examinations'!$A$2:$O$2336,14,FALSE())</f>
        <v>Obesity</v>
      </c>
      <c r="K642" s="1" t="str">
        <f>VLOOKUP($A642,'Medical Examinations'!$A$2:$O$2336,15,FALSE())</f>
        <v>Normal</v>
      </c>
      <c r="L642" s="17">
        <f>VLOOKUP($A642,'Hospitalisation Details'!$A$2:$P$2344,15,FALSE())</f>
        <v>32494</v>
      </c>
      <c r="M642" s="18">
        <f>VLOOKUP($A642,'Hospitalisation Details'!$A$2:$P$2344,6,FALSE())</f>
        <v>15361.5</v>
      </c>
      <c r="N642" s="1" t="str">
        <f>VLOOKUP($A642,'Hospitalisation Details'!$A$2:$P$2344,12,FALSE())</f>
        <v>tier - 2</v>
      </c>
      <c r="O642" s="1" t="str">
        <f>VLOOKUP($A642,'Hospitalisation Details'!$A$2:$P$2344,13,FALSE())</f>
        <v>tier - 3</v>
      </c>
      <c r="P642" s="1" t="str">
        <f>VLOOKUP($A642,'Hospitalisation Details'!$A$2:$P$2344,14,FALSE())</f>
        <v>R1023</v>
      </c>
      <c r="Q642" s="1">
        <f>VLOOKUP($A642,'Hospitalisation Details'!$A$2:$P$2344,16,FALSE())</f>
        <v>34</v>
      </c>
    </row>
    <row r="643" spans="1:17" x14ac:dyDescent="0.35">
      <c r="A643" s="1" t="str">
        <f>'Customer Names'!A643</f>
        <v>Id642</v>
      </c>
      <c r="B643" s="1" t="str">
        <f>VLOOKUP($A643,'Customer Names'!$A$2:$E$2336,4,FALSE())</f>
        <v>Kelly A.</v>
      </c>
      <c r="C643" s="16">
        <f>VLOOKUP($A643,'Medical Examinations'!$A$2:$O$2336,2,FALSE())</f>
        <v>21.85</v>
      </c>
      <c r="D643" s="16">
        <f>VLOOKUP($A643,'Medical Examinations'!$A$2:$O$2336,3,FALSE())</f>
        <v>5.56</v>
      </c>
      <c r="E643" s="1" t="str">
        <f>VLOOKUP($A643,'Medical Examinations'!$A$2:$O$2336,9,FALSE())</f>
        <v>Yes</v>
      </c>
      <c r="F643" s="1" t="str">
        <f>VLOOKUP($A643,'Medical Examinations'!$A$2:$O$2336,10,FALSE())</f>
        <v>No</v>
      </c>
      <c r="G643" s="1" t="str">
        <f>VLOOKUP($A643,'Medical Examinations'!$A$2:$O$2336,11,FALSE())</f>
        <v>No</v>
      </c>
      <c r="H643" s="1">
        <f>VLOOKUP($A643,'Medical Examinations'!$A$2:$O$2336,13,FALSE())</f>
        <v>0</v>
      </c>
      <c r="I643" s="1" t="str">
        <f>VLOOKUP($A643,'Medical Examinations'!$A$2:$O$2336,12,FALSE())</f>
        <v>Yes</v>
      </c>
      <c r="J643" s="1" t="str">
        <f>VLOOKUP($A643,'Medical Examinations'!$A$2:$O$2336,14,FALSE())</f>
        <v>Normal Weight</v>
      </c>
      <c r="K643" s="1" t="str">
        <f>VLOOKUP($A643,'Medical Examinations'!$A$2:$O$2336,15,FALSE())</f>
        <v>Normal</v>
      </c>
      <c r="L643" s="17">
        <f>VLOOKUP($A643,'Hospitalisation Details'!$A$2:$P$2344,15,FALSE())</f>
        <v>37086</v>
      </c>
      <c r="M643" s="18">
        <f>VLOOKUP($A643,'Hospitalisation Details'!$A$2:$P$2344,6,FALSE())</f>
        <v>15359.1</v>
      </c>
      <c r="N643" s="1" t="str">
        <f>VLOOKUP($A643,'Hospitalisation Details'!$A$2:$P$2344,12,FALSE())</f>
        <v>tier - 2</v>
      </c>
      <c r="O643" s="1" t="str">
        <f>VLOOKUP($A643,'Hospitalisation Details'!$A$2:$P$2344,13,FALSE())</f>
        <v>tier - 3</v>
      </c>
      <c r="P643" s="1" t="str">
        <f>VLOOKUP($A643,'Hospitalisation Details'!$A$2:$P$2344,14,FALSE())</f>
        <v>R1024</v>
      </c>
      <c r="Q643" s="1">
        <f>VLOOKUP($A643,'Hospitalisation Details'!$A$2:$P$2344,16,FALSE())</f>
        <v>21</v>
      </c>
    </row>
    <row r="644" spans="1:17" x14ac:dyDescent="0.35">
      <c r="A644" s="1" t="str">
        <f>'Customer Names'!A644</f>
        <v>Id643</v>
      </c>
      <c r="B644" s="1" t="str">
        <f>VLOOKUP($A644,'Customer Names'!$A$2:$E$2336,4,FALSE())</f>
        <v>Scott</v>
      </c>
      <c r="C644" s="16">
        <f>VLOOKUP($A644,'Medical Examinations'!$A$2:$O$2336,2,FALSE())</f>
        <v>36.08</v>
      </c>
      <c r="D644" s="16">
        <f>VLOOKUP($A644,'Medical Examinations'!$A$2:$O$2336,3,FALSE())</f>
        <v>7.11</v>
      </c>
      <c r="E644" s="1" t="str">
        <f>VLOOKUP($A644,'Medical Examinations'!$A$2:$O$2336,9,FALSE())</f>
        <v>Yes</v>
      </c>
      <c r="F644" s="1" t="str">
        <f>VLOOKUP($A644,'Medical Examinations'!$A$2:$O$2336,10,FALSE())</f>
        <v>No</v>
      </c>
      <c r="G644" s="1" t="str">
        <f>VLOOKUP($A644,'Medical Examinations'!$A$2:$O$2336,11,FALSE())</f>
        <v>Yes</v>
      </c>
      <c r="H644" s="1">
        <f>VLOOKUP($A644,'Medical Examinations'!$A$2:$O$2336,13,FALSE())</f>
        <v>1</v>
      </c>
      <c r="I644" s="1" t="str">
        <f>VLOOKUP($A644,'Medical Examinations'!$A$2:$O$2336,12,FALSE())</f>
        <v>No</v>
      </c>
      <c r="J644" s="1" t="str">
        <f>VLOOKUP($A644,'Medical Examinations'!$A$2:$O$2336,14,FALSE())</f>
        <v>Obesity</v>
      </c>
      <c r="K644" s="1" t="str">
        <f>VLOOKUP($A644,'Medical Examinations'!$A$2:$O$2336,15,FALSE())</f>
        <v>Diabetes</v>
      </c>
      <c r="L644" s="17">
        <f>VLOOKUP($A644,'Hospitalisation Details'!$A$2:$P$2344,15,FALSE())</f>
        <v>23358</v>
      </c>
      <c r="M644" s="18">
        <f>VLOOKUP($A644,'Hospitalisation Details'!$A$2:$P$2344,6,FALSE())</f>
        <v>15322.77</v>
      </c>
      <c r="N644" s="1" t="str">
        <f>VLOOKUP($A644,'Hospitalisation Details'!$A$2:$P$2344,12,FALSE())</f>
        <v>tier - 2</v>
      </c>
      <c r="O644" s="1" t="str">
        <f>VLOOKUP($A644,'Hospitalisation Details'!$A$2:$P$2344,13,FALSE())</f>
        <v>tier - 3</v>
      </c>
      <c r="P644" s="1" t="str">
        <f>VLOOKUP($A644,'Hospitalisation Details'!$A$2:$P$2344,14,FALSE())</f>
        <v>R1021</v>
      </c>
      <c r="Q644" s="1">
        <f>VLOOKUP($A644,'Hospitalisation Details'!$A$2:$P$2344,16,FALSE())</f>
        <v>59</v>
      </c>
    </row>
    <row r="645" spans="1:17" x14ac:dyDescent="0.35">
      <c r="A645" s="1" t="str">
        <f>'Customer Names'!A645</f>
        <v>Id644</v>
      </c>
      <c r="B645" s="1" t="str">
        <f>VLOOKUP($A645,'Customer Names'!$A$2:$E$2336,4,FALSE())</f>
        <v>Benoit</v>
      </c>
      <c r="C645" s="16">
        <f>VLOOKUP($A645,'Medical Examinations'!$A$2:$O$2336,2,FALSE())</f>
        <v>40.44</v>
      </c>
      <c r="D645" s="16">
        <f>VLOOKUP($A645,'Medical Examinations'!$A$2:$O$2336,3,FALSE())</f>
        <v>5.13</v>
      </c>
      <c r="E645" s="1" t="str">
        <f>VLOOKUP($A645,'Medical Examinations'!$A$2:$O$2336,9,FALSE())</f>
        <v>Yes</v>
      </c>
      <c r="F645" s="1" t="str">
        <f>VLOOKUP($A645,'Medical Examinations'!$A$2:$O$2336,10,FALSE())</f>
        <v>No</v>
      </c>
      <c r="G645" s="1" t="str">
        <f>VLOOKUP($A645,'Medical Examinations'!$A$2:$O$2336,11,FALSE())</f>
        <v>Yes</v>
      </c>
      <c r="H645" s="1">
        <f>VLOOKUP($A645,'Medical Examinations'!$A$2:$O$2336,13,FALSE())</f>
        <v>1</v>
      </c>
      <c r="I645" s="1" t="str">
        <f>VLOOKUP($A645,'Medical Examinations'!$A$2:$O$2336,12,FALSE())</f>
        <v>No</v>
      </c>
      <c r="J645" s="1" t="str">
        <f>VLOOKUP($A645,'Medical Examinations'!$A$2:$O$2336,14,FALSE())</f>
        <v>Obesity</v>
      </c>
      <c r="K645" s="1" t="str">
        <f>VLOOKUP($A645,'Medical Examinations'!$A$2:$O$2336,15,FALSE())</f>
        <v>Normal</v>
      </c>
      <c r="L645" s="17">
        <f>VLOOKUP($A645,'Hospitalisation Details'!$A$2:$P$2344,15,FALSE())</f>
        <v>25462</v>
      </c>
      <c r="M645" s="18">
        <f>VLOOKUP($A645,'Hospitalisation Details'!$A$2:$P$2344,6,FALSE())</f>
        <v>15260.52</v>
      </c>
      <c r="N645" s="1" t="str">
        <f>VLOOKUP($A645,'Hospitalisation Details'!$A$2:$P$2344,12,FALSE())</f>
        <v>tier - 2</v>
      </c>
      <c r="O645" s="1" t="str">
        <f>VLOOKUP($A645,'Hospitalisation Details'!$A$2:$P$2344,13,FALSE())</f>
        <v>tier - 2</v>
      </c>
      <c r="P645" s="1" t="str">
        <f>VLOOKUP($A645,'Hospitalisation Details'!$A$2:$P$2344,14,FALSE())</f>
        <v>R1023</v>
      </c>
      <c r="Q645" s="1">
        <f>VLOOKUP($A645,'Hospitalisation Details'!$A$2:$P$2344,16,FALSE())</f>
        <v>53</v>
      </c>
    </row>
    <row r="646" spans="1:17" x14ac:dyDescent="0.35">
      <c r="A646" s="1" t="str">
        <f>'Customer Names'!A646</f>
        <v>Id645</v>
      </c>
      <c r="B646" s="1" t="str">
        <f>VLOOKUP($A646,'Customer Names'!$A$2:$E$2336,4,FALSE())</f>
        <v>Elizabeth M.</v>
      </c>
      <c r="C646" s="16">
        <f>VLOOKUP($A646,'Medical Examinations'!$A$2:$O$2336,2,FALSE())</f>
        <v>38.094999999999999</v>
      </c>
      <c r="D646" s="16">
        <f>VLOOKUP($A646,'Medical Examinations'!$A$2:$O$2336,3,FALSE())</f>
        <v>10.199999999999999</v>
      </c>
      <c r="E646" s="1" t="str">
        <f>VLOOKUP($A646,'Medical Examinations'!$A$2:$O$2336,9,FALSE())</f>
        <v>No</v>
      </c>
      <c r="F646" s="1" t="str">
        <f>VLOOKUP($A646,'Medical Examinations'!$A$2:$O$2336,10,FALSE())</f>
        <v>No</v>
      </c>
      <c r="G646" s="1" t="str">
        <f>VLOOKUP($A646,'Medical Examinations'!$A$2:$O$2336,11,FALSE())</f>
        <v>No</v>
      </c>
      <c r="H646" s="1">
        <f>VLOOKUP($A646,'Medical Examinations'!$A$2:$O$2336,13,FALSE())</f>
        <v>0</v>
      </c>
      <c r="I646" s="1" t="str">
        <f>VLOOKUP($A646,'Medical Examinations'!$A$2:$O$2336,12,FALSE())</f>
        <v>No</v>
      </c>
      <c r="J646" s="1" t="str">
        <f>VLOOKUP($A646,'Medical Examinations'!$A$2:$O$2336,14,FALSE())</f>
        <v>Obesity</v>
      </c>
      <c r="K646" s="1" t="str">
        <f>VLOOKUP($A646,'Medical Examinations'!$A$2:$O$2336,15,FALSE())</f>
        <v>Diabetes</v>
      </c>
      <c r="L646" s="17">
        <f>VLOOKUP($A646,'Hospitalisation Details'!$A$2:$P$2344,15,FALSE())</f>
        <v>22122</v>
      </c>
      <c r="M646" s="18">
        <f>VLOOKUP($A646,'Hospitalisation Details'!$A$2:$P$2344,6,FALSE())</f>
        <v>15230.32</v>
      </c>
      <c r="N646" s="1" t="str">
        <f>VLOOKUP($A646,'Hospitalisation Details'!$A$2:$P$2344,12,FALSE())</f>
        <v>tier - 2</v>
      </c>
      <c r="O646" s="1" t="str">
        <f>VLOOKUP($A646,'Hospitalisation Details'!$A$2:$P$2344,13,FALSE())</f>
        <v>tier - 2</v>
      </c>
      <c r="P646" s="1" t="str">
        <f>VLOOKUP($A646,'Hospitalisation Details'!$A$2:$P$2344,14,FALSE())</f>
        <v>R1024</v>
      </c>
      <c r="Q646" s="1">
        <f>VLOOKUP($A646,'Hospitalisation Details'!$A$2:$P$2344,16,FALSE())</f>
        <v>62</v>
      </c>
    </row>
    <row r="647" spans="1:17" x14ac:dyDescent="0.35">
      <c r="A647" s="1" t="str">
        <f>'Customer Names'!A647</f>
        <v>Id646</v>
      </c>
      <c r="B647" s="1" t="str">
        <f>VLOOKUP($A647,'Customer Names'!$A$2:$E$2336,4,FALSE())</f>
        <v>Jessica A.</v>
      </c>
      <c r="C647" s="16">
        <f>VLOOKUP($A647,'Medical Examinations'!$A$2:$O$2336,2,FALSE())</f>
        <v>44.95</v>
      </c>
      <c r="D647" s="16">
        <f>VLOOKUP($A647,'Medical Examinations'!$A$2:$O$2336,3,FALSE())</f>
        <v>10.4</v>
      </c>
      <c r="E647" s="1" t="str">
        <f>VLOOKUP($A647,'Medical Examinations'!$A$2:$O$2336,9,FALSE())</f>
        <v>No</v>
      </c>
      <c r="F647" s="1" t="str">
        <f>VLOOKUP($A647,'Medical Examinations'!$A$2:$O$2336,10,FALSE())</f>
        <v>No</v>
      </c>
      <c r="G647" s="1" t="str">
        <f>VLOOKUP($A647,'Medical Examinations'!$A$2:$O$2336,11,FALSE())</f>
        <v>No</v>
      </c>
      <c r="H647" s="1">
        <f>VLOOKUP($A647,'Medical Examinations'!$A$2:$O$2336,13,FALSE())</f>
        <v>0</v>
      </c>
      <c r="I647" s="1" t="str">
        <f>VLOOKUP($A647,'Medical Examinations'!$A$2:$O$2336,12,FALSE())</f>
        <v>No</v>
      </c>
      <c r="J647" s="1" t="str">
        <f>VLOOKUP($A647,'Medical Examinations'!$A$2:$O$2336,14,FALSE())</f>
        <v>Obesity</v>
      </c>
      <c r="K647" s="1" t="str">
        <f>VLOOKUP($A647,'Medical Examinations'!$A$2:$O$2336,15,FALSE())</f>
        <v>Diabetes</v>
      </c>
      <c r="L647" s="17">
        <f>VLOOKUP($A647,'Hospitalisation Details'!$A$2:$P$2344,15,FALSE())</f>
        <v>28817</v>
      </c>
      <c r="M647" s="18">
        <f>VLOOKUP($A647,'Hospitalisation Details'!$A$2:$P$2344,6,FALSE())</f>
        <v>15207.92</v>
      </c>
      <c r="N647" s="1" t="str">
        <f>VLOOKUP($A647,'Hospitalisation Details'!$A$2:$P$2344,12,FALSE())</f>
        <v>tier - 2</v>
      </c>
      <c r="O647" s="1" t="str">
        <f>VLOOKUP($A647,'Hospitalisation Details'!$A$2:$P$2344,13,FALSE())</f>
        <v>tier - 1</v>
      </c>
      <c r="P647" s="1" t="str">
        <f>VLOOKUP($A647,'Hospitalisation Details'!$A$2:$P$2344,14,FALSE())</f>
        <v>R1012</v>
      </c>
      <c r="Q647" s="1">
        <f>VLOOKUP($A647,'Hospitalisation Details'!$A$2:$P$2344,16,FALSE())</f>
        <v>44</v>
      </c>
    </row>
    <row r="648" spans="1:17" x14ac:dyDescent="0.35">
      <c r="A648" s="1" t="str">
        <f>'Customer Names'!A648</f>
        <v>Id647</v>
      </c>
      <c r="B648" s="1" t="str">
        <f>VLOOKUP($A648,'Customer Names'!$A$2:$E$2336,4,FALSE())</f>
        <v>Monica K</v>
      </c>
      <c r="C648" s="16">
        <f>VLOOKUP($A648,'Medical Examinations'!$A$2:$O$2336,2,FALSE())</f>
        <v>35.54</v>
      </c>
      <c r="D648" s="16">
        <f>VLOOKUP($A648,'Medical Examinations'!$A$2:$O$2336,3,FALSE())</f>
        <v>10.67</v>
      </c>
      <c r="E648" s="1" t="str">
        <f>VLOOKUP($A648,'Medical Examinations'!$A$2:$O$2336,9,FALSE())</f>
        <v>No</v>
      </c>
      <c r="F648" s="1" t="str">
        <f>VLOOKUP($A648,'Medical Examinations'!$A$2:$O$2336,10,FALSE())</f>
        <v>No</v>
      </c>
      <c r="G648" s="1" t="str">
        <f>VLOOKUP($A648,'Medical Examinations'!$A$2:$O$2336,11,FALSE())</f>
        <v>No</v>
      </c>
      <c r="H648" s="1">
        <f>VLOOKUP($A648,'Medical Examinations'!$A$2:$O$2336,13,FALSE())</f>
        <v>0</v>
      </c>
      <c r="I648" s="1" t="str">
        <f>VLOOKUP($A648,'Medical Examinations'!$A$2:$O$2336,12,FALSE())</f>
        <v>No</v>
      </c>
      <c r="J648" s="1" t="str">
        <f>VLOOKUP($A648,'Medical Examinations'!$A$2:$O$2336,14,FALSE())</f>
        <v>Obesity</v>
      </c>
      <c r="K648" s="1" t="str">
        <f>VLOOKUP($A648,'Medical Examinations'!$A$2:$O$2336,15,FALSE())</f>
        <v>Diabetes</v>
      </c>
      <c r="L648" s="17">
        <f>VLOOKUP($A648,'Hospitalisation Details'!$A$2:$P$2344,15,FALSE())</f>
        <v>22814</v>
      </c>
      <c r="M648" s="18">
        <f>VLOOKUP($A648,'Hospitalisation Details'!$A$2:$P$2344,6,FALSE())</f>
        <v>15174.81</v>
      </c>
      <c r="N648" s="1" t="str">
        <f>VLOOKUP($A648,'Hospitalisation Details'!$A$2:$P$2344,12,FALSE())</f>
        <v>tier - 2</v>
      </c>
      <c r="O648" s="1" t="str">
        <f>VLOOKUP($A648,'Hospitalisation Details'!$A$2:$P$2344,13,FALSE())</f>
        <v>tier - 1</v>
      </c>
      <c r="P648" s="1" t="str">
        <f>VLOOKUP($A648,'Hospitalisation Details'!$A$2:$P$2344,14,FALSE())</f>
        <v>R1012</v>
      </c>
      <c r="Q648" s="1">
        <f>VLOOKUP($A648,'Hospitalisation Details'!$A$2:$P$2344,16,FALSE())</f>
        <v>60</v>
      </c>
    </row>
    <row r="649" spans="1:17" x14ac:dyDescent="0.35">
      <c r="A649" s="1" t="str">
        <f>'Customer Names'!A649</f>
        <v>Id648</v>
      </c>
      <c r="B649" s="1" t="str">
        <f>VLOOKUP($A649,'Customer Names'!$A$2:$E$2336,4,FALSE())</f>
        <v>Kevin L</v>
      </c>
      <c r="C649" s="16">
        <f>VLOOKUP($A649,'Medical Examinations'!$A$2:$O$2336,2,FALSE())</f>
        <v>39.799999999999997</v>
      </c>
      <c r="D649" s="16">
        <f>VLOOKUP($A649,'Medical Examinations'!$A$2:$O$2336,3,FALSE())</f>
        <v>4.6500000000000004</v>
      </c>
      <c r="E649" s="1" t="str">
        <f>VLOOKUP($A649,'Medical Examinations'!$A$2:$O$2336,9,FALSE())</f>
        <v>Yes</v>
      </c>
      <c r="F649" s="1" t="str">
        <f>VLOOKUP($A649,'Medical Examinations'!$A$2:$O$2336,10,FALSE())</f>
        <v>No</v>
      </c>
      <c r="G649" s="1" t="str">
        <f>VLOOKUP($A649,'Medical Examinations'!$A$2:$O$2336,11,FALSE())</f>
        <v>No</v>
      </c>
      <c r="H649" s="1">
        <f>VLOOKUP($A649,'Medical Examinations'!$A$2:$O$2336,13,FALSE())</f>
        <v>2</v>
      </c>
      <c r="I649" s="1" t="str">
        <f>VLOOKUP($A649,'Medical Examinations'!$A$2:$O$2336,12,FALSE())</f>
        <v>No</v>
      </c>
      <c r="J649" s="1" t="str">
        <f>VLOOKUP($A649,'Medical Examinations'!$A$2:$O$2336,14,FALSE())</f>
        <v>Obesity</v>
      </c>
      <c r="K649" s="1" t="str">
        <f>VLOOKUP($A649,'Medical Examinations'!$A$2:$O$2336,15,FALSE())</f>
        <v>Normal</v>
      </c>
      <c r="L649" s="17">
        <f>VLOOKUP($A649,'Hospitalisation Details'!$A$2:$P$2344,15,FALSE())</f>
        <v>21887</v>
      </c>
      <c r="M649" s="18">
        <f>VLOOKUP($A649,'Hospitalisation Details'!$A$2:$P$2344,6,FALSE())</f>
        <v>15170.07</v>
      </c>
      <c r="N649" s="1" t="str">
        <f>VLOOKUP($A649,'Hospitalisation Details'!$A$2:$P$2344,12,FALSE())</f>
        <v>tier - 2</v>
      </c>
      <c r="O649" s="1" t="str">
        <f>VLOOKUP($A649,'Hospitalisation Details'!$A$2:$P$2344,13,FALSE())</f>
        <v>tier - 3</v>
      </c>
      <c r="P649" s="1" t="str">
        <f>VLOOKUP($A649,'Hospitalisation Details'!$A$2:$P$2344,14,FALSE())</f>
        <v>R1011</v>
      </c>
      <c r="Q649" s="1">
        <f>VLOOKUP($A649,'Hospitalisation Details'!$A$2:$P$2344,16,FALSE())</f>
        <v>63</v>
      </c>
    </row>
    <row r="650" spans="1:17" x14ac:dyDescent="0.35">
      <c r="A650" s="1" t="str">
        <f>'Customer Names'!A650</f>
        <v>Id649</v>
      </c>
      <c r="B650" s="1" t="str">
        <f>VLOOKUP($A650,'Customer Names'!$A$2:$E$2336,4,FALSE())</f>
        <v>Gregory</v>
      </c>
      <c r="C650" s="16">
        <f>VLOOKUP($A650,'Medical Examinations'!$A$2:$O$2336,2,FALSE())</f>
        <v>33.659999999999997</v>
      </c>
      <c r="D650" s="16">
        <f>VLOOKUP($A650,'Medical Examinations'!$A$2:$O$2336,3,FALSE())</f>
        <v>5.65</v>
      </c>
      <c r="E650" s="1" t="str">
        <f>VLOOKUP($A650,'Medical Examinations'!$A$2:$O$2336,9,FALSE())</f>
        <v>Yes</v>
      </c>
      <c r="F650" s="1" t="str">
        <f>VLOOKUP($A650,'Medical Examinations'!$A$2:$O$2336,10,FALSE())</f>
        <v>No</v>
      </c>
      <c r="G650" s="1" t="str">
        <f>VLOOKUP($A650,'Medical Examinations'!$A$2:$O$2336,11,FALSE())</f>
        <v>No</v>
      </c>
      <c r="H650" s="1">
        <f>VLOOKUP($A650,'Medical Examinations'!$A$2:$O$2336,13,FALSE())</f>
        <v>2</v>
      </c>
      <c r="I650" s="1" t="str">
        <f>VLOOKUP($A650,'Medical Examinations'!$A$2:$O$2336,12,FALSE())</f>
        <v>No</v>
      </c>
      <c r="J650" s="1" t="str">
        <f>VLOOKUP($A650,'Medical Examinations'!$A$2:$O$2336,14,FALSE())</f>
        <v>Obesity</v>
      </c>
      <c r="K650" s="1" t="str">
        <f>VLOOKUP($A650,'Medical Examinations'!$A$2:$O$2336,15,FALSE())</f>
        <v>Normal</v>
      </c>
      <c r="L650" s="17">
        <f>VLOOKUP($A650,'Hospitalisation Details'!$A$2:$P$2344,15,FALSE())</f>
        <v>21705</v>
      </c>
      <c r="M650" s="18">
        <f>VLOOKUP($A650,'Hospitalisation Details'!$A$2:$P$2344,6,FALSE())</f>
        <v>15161.53</v>
      </c>
      <c r="N650" s="1" t="str">
        <f>VLOOKUP($A650,'Hospitalisation Details'!$A$2:$P$2344,12,FALSE())</f>
        <v>tier - 2</v>
      </c>
      <c r="O650" s="1" t="str">
        <f>VLOOKUP($A650,'Hospitalisation Details'!$A$2:$P$2344,13,FALSE())</f>
        <v>tier - 1</v>
      </c>
      <c r="P650" s="1" t="str">
        <f>VLOOKUP($A650,'Hospitalisation Details'!$A$2:$P$2344,14,FALSE())</f>
        <v>R1013</v>
      </c>
      <c r="Q650" s="1">
        <f>VLOOKUP($A650,'Hospitalisation Details'!$A$2:$P$2344,16,FALSE())</f>
        <v>64</v>
      </c>
    </row>
    <row r="651" spans="1:17" x14ac:dyDescent="0.35">
      <c r="A651" s="1" t="str">
        <f>'Customer Names'!A651</f>
        <v>Id650</v>
      </c>
      <c r="B651" s="1" t="str">
        <f>VLOOKUP($A651,'Customer Names'!$A$2:$E$2336,4,FALSE())</f>
        <v>Della</v>
      </c>
      <c r="C651" s="16">
        <f>VLOOKUP($A651,'Medical Examinations'!$A$2:$O$2336,2,FALSE())</f>
        <v>35.5</v>
      </c>
      <c r="D651" s="16">
        <f>VLOOKUP($A651,'Medical Examinations'!$A$2:$O$2336,3,FALSE())</f>
        <v>11.97</v>
      </c>
      <c r="E651" s="1" t="str">
        <f>VLOOKUP($A651,'Medical Examinations'!$A$2:$O$2336,9,FALSE())</f>
        <v>No</v>
      </c>
      <c r="F651" s="1" t="str">
        <f>VLOOKUP($A651,'Medical Examinations'!$A$2:$O$2336,10,FALSE())</f>
        <v>No</v>
      </c>
      <c r="G651" s="1" t="str">
        <f>VLOOKUP($A651,'Medical Examinations'!$A$2:$O$2336,11,FALSE())</f>
        <v>No</v>
      </c>
      <c r="H651" s="1">
        <f>VLOOKUP($A651,'Medical Examinations'!$A$2:$O$2336,13,FALSE())</f>
        <v>0</v>
      </c>
      <c r="I651" s="1" t="str">
        <f>VLOOKUP($A651,'Medical Examinations'!$A$2:$O$2336,12,FALSE())</f>
        <v>No</v>
      </c>
      <c r="J651" s="1" t="str">
        <f>VLOOKUP($A651,'Medical Examinations'!$A$2:$O$2336,14,FALSE())</f>
        <v>Obesity</v>
      </c>
      <c r="K651" s="1" t="str">
        <f>VLOOKUP($A651,'Medical Examinations'!$A$2:$O$2336,15,FALSE())</f>
        <v>Diabetes</v>
      </c>
      <c r="L651" s="17">
        <f>VLOOKUP($A651,'Hospitalisation Details'!$A$2:$P$2344,15,FALSE())</f>
        <v>22944</v>
      </c>
      <c r="M651" s="18">
        <f>VLOOKUP($A651,'Hospitalisation Details'!$A$2:$P$2344,6,FALSE())</f>
        <v>15161.25</v>
      </c>
      <c r="N651" s="1" t="str">
        <f>VLOOKUP($A651,'Hospitalisation Details'!$A$2:$P$2344,12,FALSE())</f>
        <v>tier - 2</v>
      </c>
      <c r="O651" s="1" t="str">
        <f>VLOOKUP($A651,'Hospitalisation Details'!$A$2:$P$2344,13,FALSE())</f>
        <v>tier - 2</v>
      </c>
      <c r="P651" s="1" t="str">
        <f>VLOOKUP($A651,'Hospitalisation Details'!$A$2:$P$2344,14,FALSE())</f>
        <v>R1012</v>
      </c>
      <c r="Q651" s="1">
        <f>VLOOKUP($A651,'Hospitalisation Details'!$A$2:$P$2344,16,FALSE())</f>
        <v>60</v>
      </c>
    </row>
    <row r="652" spans="1:17" x14ac:dyDescent="0.35">
      <c r="A652" s="1" t="str">
        <f>'Customer Names'!A652</f>
        <v>Id651</v>
      </c>
      <c r="B652" s="1" t="str">
        <f>VLOOKUP($A652,'Customer Names'!$A$2:$E$2336,4,FALSE())</f>
        <v>David</v>
      </c>
      <c r="C652" s="16">
        <f>VLOOKUP($A652,'Medical Examinations'!$A$2:$O$2336,2,FALSE())</f>
        <v>41.63</v>
      </c>
      <c r="D652" s="16">
        <f>VLOOKUP($A652,'Medical Examinations'!$A$2:$O$2336,3,FALSE())</f>
        <v>6.71</v>
      </c>
      <c r="E652" s="1" t="str">
        <f>VLOOKUP($A652,'Medical Examinations'!$A$2:$O$2336,9,FALSE())</f>
        <v>No</v>
      </c>
      <c r="F652" s="1" t="str">
        <f>VLOOKUP($A652,'Medical Examinations'!$A$2:$O$2336,10,FALSE())</f>
        <v>No</v>
      </c>
      <c r="G652" s="1" t="str">
        <f>VLOOKUP($A652,'Medical Examinations'!$A$2:$O$2336,11,FALSE())</f>
        <v>No</v>
      </c>
      <c r="H652" s="1">
        <f>VLOOKUP($A652,'Medical Examinations'!$A$2:$O$2336,13,FALSE())</f>
        <v>0</v>
      </c>
      <c r="I652" s="1" t="str">
        <f>VLOOKUP($A652,'Medical Examinations'!$A$2:$O$2336,12,FALSE())</f>
        <v>No</v>
      </c>
      <c r="J652" s="1" t="str">
        <f>VLOOKUP($A652,'Medical Examinations'!$A$2:$O$2336,14,FALSE())</f>
        <v>Obesity</v>
      </c>
      <c r="K652" s="1" t="str">
        <f>VLOOKUP($A652,'Medical Examinations'!$A$2:$O$2336,15,FALSE())</f>
        <v>Diabetes</v>
      </c>
      <c r="L652" s="17">
        <f>VLOOKUP($A652,'Hospitalisation Details'!$A$2:$P$2344,15,FALSE())</f>
        <v>26262</v>
      </c>
      <c r="M652" s="18">
        <f>VLOOKUP($A652,'Hospitalisation Details'!$A$2:$P$2344,6,FALSE())</f>
        <v>15150.44</v>
      </c>
      <c r="N652" s="1" t="str">
        <f>VLOOKUP($A652,'Hospitalisation Details'!$A$2:$P$2344,12,FALSE())</f>
        <v>tier - 2</v>
      </c>
      <c r="O652" s="1" t="str">
        <f>VLOOKUP($A652,'Hospitalisation Details'!$A$2:$P$2344,13,FALSE())</f>
        <v>tier - 1</v>
      </c>
      <c r="P652" s="1" t="str">
        <f>VLOOKUP($A652,'Hospitalisation Details'!$A$2:$P$2344,14,FALSE())</f>
        <v>R1023</v>
      </c>
      <c r="Q652" s="1">
        <f>VLOOKUP($A652,'Hospitalisation Details'!$A$2:$P$2344,16,FALSE())</f>
        <v>51</v>
      </c>
    </row>
    <row r="653" spans="1:17" x14ac:dyDescent="0.35">
      <c r="A653" s="1" t="str">
        <f>'Customer Names'!A653</f>
        <v>Id652</v>
      </c>
      <c r="B653" s="1" t="str">
        <f>VLOOKUP($A653,'Customer Names'!$A$2:$E$2336,4,FALSE())</f>
        <v>Victoria</v>
      </c>
      <c r="C653" s="16">
        <f>VLOOKUP($A653,'Medical Examinations'!$A$2:$O$2336,2,FALSE())</f>
        <v>46.49</v>
      </c>
      <c r="D653" s="16">
        <f>VLOOKUP($A653,'Medical Examinations'!$A$2:$O$2336,3,FALSE())</f>
        <v>11.92</v>
      </c>
      <c r="E653" s="1" t="str">
        <f>VLOOKUP($A653,'Medical Examinations'!$A$2:$O$2336,9,FALSE())</f>
        <v>No</v>
      </c>
      <c r="F653" s="1" t="str">
        <f>VLOOKUP($A653,'Medical Examinations'!$A$2:$O$2336,10,FALSE())</f>
        <v>No</v>
      </c>
      <c r="G653" s="1" t="str">
        <f>VLOOKUP($A653,'Medical Examinations'!$A$2:$O$2336,11,FALSE())</f>
        <v>No</v>
      </c>
      <c r="H653" s="1">
        <f>VLOOKUP($A653,'Medical Examinations'!$A$2:$O$2336,13,FALSE())</f>
        <v>0</v>
      </c>
      <c r="I653" s="1" t="str">
        <f>VLOOKUP($A653,'Medical Examinations'!$A$2:$O$2336,12,FALSE())</f>
        <v>No</v>
      </c>
      <c r="J653" s="1" t="str">
        <f>VLOOKUP($A653,'Medical Examinations'!$A$2:$O$2336,14,FALSE())</f>
        <v>Obesity</v>
      </c>
      <c r="K653" s="1" t="str">
        <f>VLOOKUP($A653,'Medical Examinations'!$A$2:$O$2336,15,FALSE())</f>
        <v>Diabetes</v>
      </c>
      <c r="L653" s="17">
        <f>VLOOKUP($A653,'Hospitalisation Details'!$A$2:$P$2344,15,FALSE())</f>
        <v>28738</v>
      </c>
      <c r="M653" s="18">
        <f>VLOOKUP($A653,'Hospitalisation Details'!$A$2:$P$2344,6,FALSE())</f>
        <v>15123.19</v>
      </c>
      <c r="N653" s="1" t="str">
        <f>VLOOKUP($A653,'Hospitalisation Details'!$A$2:$P$2344,12,FALSE())</f>
        <v>tier - 2</v>
      </c>
      <c r="O653" s="1" t="str">
        <f>VLOOKUP($A653,'Hospitalisation Details'!$A$2:$P$2344,13,FALSE())</f>
        <v>tier - 1</v>
      </c>
      <c r="P653" s="1" t="str">
        <f>VLOOKUP($A653,'Hospitalisation Details'!$A$2:$P$2344,14,FALSE())</f>
        <v>R1011</v>
      </c>
      <c r="Q653" s="1">
        <f>VLOOKUP($A653,'Hospitalisation Details'!$A$2:$P$2344,16,FALSE())</f>
        <v>44</v>
      </c>
    </row>
    <row r="654" spans="1:17" x14ac:dyDescent="0.35">
      <c r="A654" s="1" t="str">
        <f>'Customer Names'!A654</f>
        <v>Id653</v>
      </c>
      <c r="B654" s="1" t="str">
        <f>VLOOKUP($A654,'Customer Names'!$A$2:$E$2336,4,FALSE())</f>
        <v>Tasos</v>
      </c>
      <c r="C654" s="16">
        <f>VLOOKUP($A654,'Medical Examinations'!$A$2:$O$2336,2,FALSE())</f>
        <v>43.29</v>
      </c>
      <c r="D654" s="16">
        <f>VLOOKUP($A654,'Medical Examinations'!$A$2:$O$2336,3,FALSE())</f>
        <v>5.35</v>
      </c>
      <c r="E654" s="1" t="str">
        <f>VLOOKUP($A654,'Medical Examinations'!$A$2:$O$2336,9,FALSE())</f>
        <v>No</v>
      </c>
      <c r="F654" s="1" t="str">
        <f>VLOOKUP($A654,'Medical Examinations'!$A$2:$O$2336,10,FALSE())</f>
        <v>No</v>
      </c>
      <c r="G654" s="1" t="str">
        <f>VLOOKUP($A654,'Medical Examinations'!$A$2:$O$2336,11,FALSE())</f>
        <v>No</v>
      </c>
      <c r="H654" s="1">
        <f>VLOOKUP($A654,'Medical Examinations'!$A$2:$O$2336,13,FALSE())</f>
        <v>2</v>
      </c>
      <c r="I654" s="1" t="str">
        <f>VLOOKUP($A654,'Medical Examinations'!$A$2:$O$2336,12,FALSE())</f>
        <v>No</v>
      </c>
      <c r="J654" s="1" t="str">
        <f>VLOOKUP($A654,'Medical Examinations'!$A$2:$O$2336,14,FALSE())</f>
        <v>Obesity</v>
      </c>
      <c r="K654" s="1" t="str">
        <f>VLOOKUP($A654,'Medical Examinations'!$A$2:$O$2336,15,FALSE())</f>
        <v>Normal</v>
      </c>
      <c r="L654" s="17">
        <f>VLOOKUP($A654,'Hospitalisation Details'!$A$2:$P$2344,15,FALSE())</f>
        <v>26610</v>
      </c>
      <c r="M654" s="18">
        <f>VLOOKUP($A654,'Hospitalisation Details'!$A$2:$P$2344,6,FALSE())</f>
        <v>15103.69</v>
      </c>
      <c r="N654" s="1" t="str">
        <f>VLOOKUP($A654,'Hospitalisation Details'!$A$2:$P$2344,12,FALSE())</f>
        <v>tier - 2</v>
      </c>
      <c r="O654" s="1" t="str">
        <f>VLOOKUP($A654,'Hospitalisation Details'!$A$2:$P$2344,13,FALSE())</f>
        <v>tier - 1</v>
      </c>
      <c r="P654" s="1" t="str">
        <f>VLOOKUP($A654,'Hospitalisation Details'!$A$2:$P$2344,14,FALSE())</f>
        <v>R1012</v>
      </c>
      <c r="Q654" s="1">
        <f>VLOOKUP($A654,'Hospitalisation Details'!$A$2:$P$2344,16,FALSE())</f>
        <v>50</v>
      </c>
    </row>
    <row r="655" spans="1:17" x14ac:dyDescent="0.35">
      <c r="A655" s="1" t="str">
        <f>'Customer Names'!A655</f>
        <v>Id654</v>
      </c>
      <c r="B655" s="1" t="str">
        <f>VLOOKUP($A655,'Customer Names'!$A$2:$E$2336,4,FALSE())</f>
        <v>Thomas</v>
      </c>
      <c r="C655" s="16">
        <f>VLOOKUP($A655,'Medical Examinations'!$A$2:$O$2336,2,FALSE())</f>
        <v>43.08</v>
      </c>
      <c r="D655" s="16">
        <f>VLOOKUP($A655,'Medical Examinations'!$A$2:$O$2336,3,FALSE())</f>
        <v>8.9600000000000009</v>
      </c>
      <c r="E655" s="1" t="str">
        <f>VLOOKUP($A655,'Medical Examinations'!$A$2:$O$2336,9,FALSE())</f>
        <v>Yes</v>
      </c>
      <c r="F655" s="1" t="str">
        <f>VLOOKUP($A655,'Medical Examinations'!$A$2:$O$2336,10,FALSE())</f>
        <v>No</v>
      </c>
      <c r="G655" s="1" t="str">
        <f>VLOOKUP($A655,'Medical Examinations'!$A$2:$O$2336,11,FALSE())</f>
        <v>No</v>
      </c>
      <c r="H655" s="1">
        <f>VLOOKUP($A655,'Medical Examinations'!$A$2:$O$2336,13,FALSE())</f>
        <v>1</v>
      </c>
      <c r="I655" s="1" t="str">
        <f>VLOOKUP($A655,'Medical Examinations'!$A$2:$O$2336,12,FALSE())</f>
        <v>No</v>
      </c>
      <c r="J655" s="1" t="str">
        <f>VLOOKUP($A655,'Medical Examinations'!$A$2:$O$2336,14,FALSE())</f>
        <v>Obesity</v>
      </c>
      <c r="K655" s="1" t="str">
        <f>VLOOKUP($A655,'Medical Examinations'!$A$2:$O$2336,15,FALSE())</f>
        <v>Diabetes</v>
      </c>
      <c r="L655" s="17">
        <f>VLOOKUP($A655,'Hospitalisation Details'!$A$2:$P$2344,15,FALSE())</f>
        <v>27693</v>
      </c>
      <c r="M655" s="18">
        <f>VLOOKUP($A655,'Hospitalisation Details'!$A$2:$P$2344,6,FALSE())</f>
        <v>15090.35</v>
      </c>
      <c r="N655" s="1" t="str">
        <f>VLOOKUP($A655,'Hospitalisation Details'!$A$2:$P$2344,12,FALSE())</f>
        <v>tier - 2</v>
      </c>
      <c r="O655" s="1" t="str">
        <f>VLOOKUP($A655,'Hospitalisation Details'!$A$2:$P$2344,13,FALSE())</f>
        <v>tier - 1</v>
      </c>
      <c r="P655" s="1" t="str">
        <f>VLOOKUP($A655,'Hospitalisation Details'!$A$2:$P$2344,14,FALSE())</f>
        <v>R1023</v>
      </c>
      <c r="Q655" s="1">
        <f>VLOOKUP($A655,'Hospitalisation Details'!$A$2:$P$2344,16,FALSE())</f>
        <v>47</v>
      </c>
    </row>
    <row r="656" spans="1:17" x14ac:dyDescent="0.35">
      <c r="A656" s="1" t="str">
        <f>'Customer Names'!A656</f>
        <v>Id655</v>
      </c>
      <c r="B656" s="1" t="str">
        <f>VLOOKUP($A656,'Customer Names'!$A$2:$E$2336,4,FALSE())</f>
        <v>Lukasz</v>
      </c>
      <c r="C656" s="16">
        <f>VLOOKUP($A656,'Medical Examinations'!$A$2:$O$2336,2,FALSE())</f>
        <v>39.07</v>
      </c>
      <c r="D656" s="16">
        <f>VLOOKUP($A656,'Medical Examinations'!$A$2:$O$2336,3,FALSE())</f>
        <v>11.93</v>
      </c>
      <c r="E656" s="1" t="str">
        <f>VLOOKUP($A656,'Medical Examinations'!$A$2:$O$2336,9,FALSE())</f>
        <v>No</v>
      </c>
      <c r="F656" s="1" t="str">
        <f>VLOOKUP($A656,'Medical Examinations'!$A$2:$O$2336,10,FALSE())</f>
        <v>No</v>
      </c>
      <c r="G656" s="1" t="str">
        <f>VLOOKUP($A656,'Medical Examinations'!$A$2:$O$2336,11,FALSE())</f>
        <v>No</v>
      </c>
      <c r="H656" s="1">
        <f>VLOOKUP($A656,'Medical Examinations'!$A$2:$O$2336,13,FALSE())</f>
        <v>0</v>
      </c>
      <c r="I656" s="1" t="str">
        <f>VLOOKUP($A656,'Medical Examinations'!$A$2:$O$2336,12,FALSE())</f>
        <v>No</v>
      </c>
      <c r="J656" s="1" t="str">
        <f>VLOOKUP($A656,'Medical Examinations'!$A$2:$O$2336,14,FALSE())</f>
        <v>Obesity</v>
      </c>
      <c r="K656" s="1" t="str">
        <f>VLOOKUP($A656,'Medical Examinations'!$A$2:$O$2336,15,FALSE())</f>
        <v>Diabetes</v>
      </c>
      <c r="L656" s="17">
        <f>VLOOKUP($A656,'Hospitalisation Details'!$A$2:$P$2344,15,FALSE())</f>
        <v>25001</v>
      </c>
      <c r="M656" s="18">
        <f>VLOOKUP($A656,'Hospitalisation Details'!$A$2:$P$2344,6,FALSE())</f>
        <v>15052.68</v>
      </c>
      <c r="N656" s="1" t="str">
        <f>VLOOKUP($A656,'Hospitalisation Details'!$A$2:$P$2344,12,FALSE())</f>
        <v>tier - 2</v>
      </c>
      <c r="O656" s="1" t="str">
        <f>VLOOKUP($A656,'Hospitalisation Details'!$A$2:$P$2344,13,FALSE())</f>
        <v>tier - 2</v>
      </c>
      <c r="P656" s="1" t="str">
        <f>VLOOKUP($A656,'Hospitalisation Details'!$A$2:$P$2344,14,FALSE())</f>
        <v>R1022</v>
      </c>
      <c r="Q656" s="1">
        <f>VLOOKUP($A656,'Hospitalisation Details'!$A$2:$P$2344,16,FALSE())</f>
        <v>54</v>
      </c>
    </row>
    <row r="657" spans="1:17" x14ac:dyDescent="0.35">
      <c r="A657" s="1" t="str">
        <f>'Customer Names'!A657</f>
        <v>Id656</v>
      </c>
      <c r="B657" s="1" t="str">
        <f>VLOOKUP($A657,'Customer Names'!$A$2:$E$2336,4,FALSE())</f>
        <v>Matthew A.</v>
      </c>
      <c r="C657" s="16">
        <f>VLOOKUP($A657,'Medical Examinations'!$A$2:$O$2336,2,FALSE())</f>
        <v>41.3</v>
      </c>
      <c r="D657" s="16">
        <f>VLOOKUP($A657,'Medical Examinations'!$A$2:$O$2336,3,FALSE())</f>
        <v>9.59</v>
      </c>
      <c r="E657" s="1" t="str">
        <f>VLOOKUP($A657,'Medical Examinations'!$A$2:$O$2336,9,FALSE())</f>
        <v>No</v>
      </c>
      <c r="F657" s="1" t="str">
        <f>VLOOKUP($A657,'Medical Examinations'!$A$2:$O$2336,10,FALSE())</f>
        <v>No</v>
      </c>
      <c r="G657" s="1" t="str">
        <f>VLOOKUP($A657,'Medical Examinations'!$A$2:$O$2336,11,FALSE())</f>
        <v>No</v>
      </c>
      <c r="H657" s="1">
        <f>VLOOKUP($A657,'Medical Examinations'!$A$2:$O$2336,13,FALSE())</f>
        <v>0</v>
      </c>
      <c r="I657" s="1" t="str">
        <f>VLOOKUP($A657,'Medical Examinations'!$A$2:$O$2336,12,FALSE())</f>
        <v>No</v>
      </c>
      <c r="J657" s="1" t="str">
        <f>VLOOKUP($A657,'Medical Examinations'!$A$2:$O$2336,14,FALSE())</f>
        <v>Obesity</v>
      </c>
      <c r="K657" s="1" t="str">
        <f>VLOOKUP($A657,'Medical Examinations'!$A$2:$O$2336,15,FALSE())</f>
        <v>Diabetes</v>
      </c>
      <c r="L657" s="17">
        <f>VLOOKUP($A657,'Hospitalisation Details'!$A$2:$P$2344,15,FALSE())</f>
        <v>26160</v>
      </c>
      <c r="M657" s="18">
        <f>VLOOKUP($A657,'Hospitalisation Details'!$A$2:$P$2344,6,FALSE())</f>
        <v>15038.51</v>
      </c>
      <c r="N657" s="1" t="str">
        <f>VLOOKUP($A657,'Hospitalisation Details'!$A$2:$P$2344,12,FALSE())</f>
        <v>tier - 2</v>
      </c>
      <c r="O657" s="1" t="str">
        <f>VLOOKUP($A657,'Hospitalisation Details'!$A$2:$P$2344,13,FALSE())</f>
        <v>tier - 3</v>
      </c>
      <c r="P657" s="1" t="str">
        <f>VLOOKUP($A657,'Hospitalisation Details'!$A$2:$P$2344,14,FALSE())</f>
        <v>R1023</v>
      </c>
      <c r="Q657" s="1">
        <f>VLOOKUP($A657,'Hospitalisation Details'!$A$2:$P$2344,16,FALSE())</f>
        <v>51</v>
      </c>
    </row>
    <row r="658" spans="1:17" x14ac:dyDescent="0.35">
      <c r="A658" s="1" t="str">
        <f>'Customer Names'!A658</f>
        <v>Id657</v>
      </c>
      <c r="B658" s="1" t="str">
        <f>VLOOKUP($A658,'Customer Names'!$A$2:$E$2336,4,FALSE())</f>
        <v>Meta</v>
      </c>
      <c r="C658" s="16">
        <f>VLOOKUP($A658,'Medical Examinations'!$A$2:$O$2336,2,FALSE())</f>
        <v>42.95</v>
      </c>
      <c r="D658" s="16">
        <f>VLOOKUP($A658,'Medical Examinations'!$A$2:$O$2336,3,FALSE())</f>
        <v>11.88</v>
      </c>
      <c r="E658" s="1" t="str">
        <f>VLOOKUP($A658,'Medical Examinations'!$A$2:$O$2336,9,FALSE())</f>
        <v>Yes</v>
      </c>
      <c r="F658" s="1" t="str">
        <f>VLOOKUP($A658,'Medical Examinations'!$A$2:$O$2336,10,FALSE())</f>
        <v>No</v>
      </c>
      <c r="G658" s="1" t="str">
        <f>VLOOKUP($A658,'Medical Examinations'!$A$2:$O$2336,11,FALSE())</f>
        <v>No</v>
      </c>
      <c r="H658" s="1">
        <f>VLOOKUP($A658,'Medical Examinations'!$A$2:$O$2336,13,FALSE())</f>
        <v>2</v>
      </c>
      <c r="I658" s="1" t="str">
        <f>VLOOKUP($A658,'Medical Examinations'!$A$2:$O$2336,12,FALSE())</f>
        <v>No</v>
      </c>
      <c r="J658" s="1" t="str">
        <f>VLOOKUP($A658,'Medical Examinations'!$A$2:$O$2336,14,FALSE())</f>
        <v>Obesity</v>
      </c>
      <c r="K658" s="1" t="str">
        <f>VLOOKUP($A658,'Medical Examinations'!$A$2:$O$2336,15,FALSE())</f>
        <v>Diabetes</v>
      </c>
      <c r="L658" s="17">
        <f>VLOOKUP($A658,'Hospitalisation Details'!$A$2:$P$2344,15,FALSE())</f>
        <v>25822</v>
      </c>
      <c r="M658" s="18">
        <f>VLOOKUP($A658,'Hospitalisation Details'!$A$2:$P$2344,6,FALSE())</f>
        <v>15026.3</v>
      </c>
      <c r="N658" s="1" t="str">
        <f>VLOOKUP($A658,'Hospitalisation Details'!$A$2:$P$2344,12,FALSE())</f>
        <v>tier - 2</v>
      </c>
      <c r="O658" s="1" t="str">
        <f>VLOOKUP($A658,'Hospitalisation Details'!$A$2:$P$2344,13,FALSE())</f>
        <v>tier - 3</v>
      </c>
      <c r="P658" s="1" t="str">
        <f>VLOOKUP($A658,'Hospitalisation Details'!$A$2:$P$2344,14,FALSE())</f>
        <v>R1011</v>
      </c>
      <c r="Q658" s="1">
        <f>VLOOKUP($A658,'Hospitalisation Details'!$A$2:$P$2344,16,FALSE())</f>
        <v>52</v>
      </c>
    </row>
    <row r="659" spans="1:17" x14ac:dyDescent="0.35">
      <c r="A659" s="1" t="str">
        <f>'Customer Names'!A659</f>
        <v>Id658</v>
      </c>
      <c r="B659" s="1" t="str">
        <f>VLOOKUP($A659,'Customer Names'!$A$2:$E$2336,4,FALSE())</f>
        <v>Rachel E</v>
      </c>
      <c r="C659" s="16">
        <f>VLOOKUP($A659,'Medical Examinations'!$A$2:$O$2336,2,FALSE())</f>
        <v>46.96</v>
      </c>
      <c r="D659" s="16">
        <f>VLOOKUP($A659,'Medical Examinations'!$A$2:$O$2336,3,FALSE())</f>
        <v>4.6399999999999997</v>
      </c>
      <c r="E659" s="1" t="str">
        <f>VLOOKUP($A659,'Medical Examinations'!$A$2:$O$2336,9,FALSE())</f>
        <v>No</v>
      </c>
      <c r="F659" s="1" t="str">
        <f>VLOOKUP($A659,'Medical Examinations'!$A$2:$O$2336,10,FALSE())</f>
        <v>No</v>
      </c>
      <c r="G659" s="1" t="str">
        <f>VLOOKUP($A659,'Medical Examinations'!$A$2:$O$2336,11,FALSE())</f>
        <v>Yes</v>
      </c>
      <c r="H659" s="1">
        <f>VLOOKUP($A659,'Medical Examinations'!$A$2:$O$2336,13,FALSE())</f>
        <v>1</v>
      </c>
      <c r="I659" s="1" t="str">
        <f>VLOOKUP($A659,'Medical Examinations'!$A$2:$O$2336,12,FALSE())</f>
        <v>No</v>
      </c>
      <c r="J659" s="1" t="str">
        <f>VLOOKUP($A659,'Medical Examinations'!$A$2:$O$2336,14,FALSE())</f>
        <v>Obesity</v>
      </c>
      <c r="K659" s="1" t="str">
        <f>VLOOKUP($A659,'Medical Examinations'!$A$2:$O$2336,15,FALSE())</f>
        <v>Normal</v>
      </c>
      <c r="L659" s="17">
        <f>VLOOKUP($A659,'Hospitalisation Details'!$A$2:$P$2344,15,FALSE())</f>
        <v>29184</v>
      </c>
      <c r="M659" s="18">
        <f>VLOOKUP($A659,'Hospitalisation Details'!$A$2:$P$2344,6,FALSE())</f>
        <v>15025.76</v>
      </c>
      <c r="N659" s="1" t="str">
        <f>VLOOKUP($A659,'Hospitalisation Details'!$A$2:$P$2344,12,FALSE())</f>
        <v>tier - 2</v>
      </c>
      <c r="O659" s="1" t="str">
        <f>VLOOKUP($A659,'Hospitalisation Details'!$A$2:$P$2344,13,FALSE())</f>
        <v>tier - 1</v>
      </c>
      <c r="P659" s="1" t="str">
        <f>VLOOKUP($A659,'Hospitalisation Details'!$A$2:$P$2344,14,FALSE())</f>
        <v>R1011</v>
      </c>
      <c r="Q659" s="1">
        <f>VLOOKUP($A659,'Hospitalisation Details'!$A$2:$P$2344,16,FALSE())</f>
        <v>43</v>
      </c>
    </row>
    <row r="660" spans="1:17" x14ac:dyDescent="0.35">
      <c r="A660" s="1" t="str">
        <f>'Customer Names'!A660</f>
        <v>Id659</v>
      </c>
      <c r="B660" s="1" t="str">
        <f>VLOOKUP($A660,'Customer Names'!$A$2:$E$2336,4,FALSE())</f>
        <v>Angelica</v>
      </c>
      <c r="C660" s="16">
        <f>VLOOKUP($A660,'Medical Examinations'!$A$2:$O$2336,2,FALSE())</f>
        <v>30.495000000000001</v>
      </c>
      <c r="D660" s="16">
        <f>VLOOKUP($A660,'Medical Examinations'!$A$2:$O$2336,3,FALSE())</f>
        <v>9.5299999999999994</v>
      </c>
      <c r="E660" s="1" t="str">
        <f>VLOOKUP($A660,'Medical Examinations'!$A$2:$O$2336,9,FALSE())</f>
        <v>No</v>
      </c>
      <c r="F660" s="1" t="str">
        <f>VLOOKUP($A660,'Medical Examinations'!$A$2:$O$2336,10,FALSE())</f>
        <v>No</v>
      </c>
      <c r="G660" s="1" t="str">
        <f>VLOOKUP($A660,'Medical Examinations'!$A$2:$O$2336,11,FALSE())</f>
        <v>No</v>
      </c>
      <c r="H660" s="1">
        <f>VLOOKUP($A660,'Medical Examinations'!$A$2:$O$2336,13,FALSE())</f>
        <v>0</v>
      </c>
      <c r="I660" s="1" t="str">
        <f>VLOOKUP($A660,'Medical Examinations'!$A$2:$O$2336,12,FALSE())</f>
        <v>No</v>
      </c>
      <c r="J660" s="1" t="str">
        <f>VLOOKUP($A660,'Medical Examinations'!$A$2:$O$2336,14,FALSE())</f>
        <v>Obesity</v>
      </c>
      <c r="K660" s="1" t="str">
        <f>VLOOKUP($A660,'Medical Examinations'!$A$2:$O$2336,15,FALSE())</f>
        <v>Diabetes</v>
      </c>
      <c r="L660" s="17">
        <f>VLOOKUP($A660,'Hospitalisation Details'!$A$2:$P$2344,15,FALSE())</f>
        <v>22136</v>
      </c>
      <c r="M660" s="18">
        <f>VLOOKUP($A660,'Hospitalisation Details'!$A$2:$P$2344,6,FALSE())</f>
        <v>15019.76</v>
      </c>
      <c r="N660" s="1" t="str">
        <f>VLOOKUP($A660,'Hospitalisation Details'!$A$2:$P$2344,12,FALSE())</f>
        <v>tier - 2</v>
      </c>
      <c r="O660" s="1" t="str">
        <f>VLOOKUP($A660,'Hospitalisation Details'!$A$2:$P$2344,13,FALSE())</f>
        <v>tier - 2</v>
      </c>
      <c r="P660" s="1" t="str">
        <f>VLOOKUP($A660,'Hospitalisation Details'!$A$2:$P$2344,14,FALSE())</f>
        <v>R1012</v>
      </c>
      <c r="Q660" s="1">
        <f>VLOOKUP($A660,'Hospitalisation Details'!$A$2:$P$2344,16,FALSE())</f>
        <v>62</v>
      </c>
    </row>
    <row r="661" spans="1:17" x14ac:dyDescent="0.35">
      <c r="A661" s="1" t="str">
        <f>'Customer Names'!A661</f>
        <v>Id660</v>
      </c>
      <c r="B661" s="1" t="str">
        <f>VLOOKUP($A661,'Customer Names'!$A$2:$E$2336,4,FALSE())</f>
        <v>Kathleen</v>
      </c>
      <c r="C661" s="16">
        <f>VLOOKUP($A661,'Medical Examinations'!$A$2:$O$2336,2,FALSE())</f>
        <v>17.954999999999998</v>
      </c>
      <c r="D661" s="16">
        <f>VLOOKUP($A661,'Medical Examinations'!$A$2:$O$2336,3,FALSE())</f>
        <v>5.29</v>
      </c>
      <c r="E661" s="1" t="str">
        <f>VLOOKUP($A661,'Medical Examinations'!$A$2:$O$2336,9,FALSE())</f>
        <v>Yes</v>
      </c>
      <c r="F661" s="1" t="str">
        <f>VLOOKUP($A661,'Medical Examinations'!$A$2:$O$2336,10,FALSE())</f>
        <v>No</v>
      </c>
      <c r="G661" s="1" t="str">
        <f>VLOOKUP($A661,'Medical Examinations'!$A$2:$O$2336,11,FALSE())</f>
        <v>No</v>
      </c>
      <c r="H661" s="1">
        <f>VLOOKUP($A661,'Medical Examinations'!$A$2:$O$2336,13,FALSE())</f>
        <v>1</v>
      </c>
      <c r="I661" s="1" t="str">
        <f>VLOOKUP($A661,'Medical Examinations'!$A$2:$O$2336,12,FALSE())</f>
        <v>Yes</v>
      </c>
      <c r="J661" s="1" t="str">
        <f>VLOOKUP($A661,'Medical Examinations'!$A$2:$O$2336,14,FALSE())</f>
        <v>Underweight</v>
      </c>
      <c r="K661" s="1" t="str">
        <f>VLOOKUP($A661,'Medical Examinations'!$A$2:$O$2336,15,FALSE())</f>
        <v>Normal</v>
      </c>
      <c r="L661" s="17">
        <f>VLOOKUP($A661,'Hospitalisation Details'!$A$2:$P$2344,15,FALSE())</f>
        <v>34913</v>
      </c>
      <c r="M661" s="18">
        <f>VLOOKUP($A661,'Hospitalisation Details'!$A$2:$P$2344,6,FALSE())</f>
        <v>15006.58</v>
      </c>
      <c r="N661" s="1" t="str">
        <f>VLOOKUP($A661,'Hospitalisation Details'!$A$2:$P$2344,12,FALSE())</f>
        <v>tier - 2</v>
      </c>
      <c r="O661" s="1" t="str">
        <f>VLOOKUP($A661,'Hospitalisation Details'!$A$2:$P$2344,13,FALSE())</f>
        <v>tier - 2</v>
      </c>
      <c r="P661" s="1" t="str">
        <f>VLOOKUP($A661,'Hospitalisation Details'!$A$2:$P$2344,14,FALSE())</f>
        <v>R1024</v>
      </c>
      <c r="Q661" s="1">
        <f>VLOOKUP($A661,'Hospitalisation Details'!$A$2:$P$2344,16,FALSE())</f>
        <v>27</v>
      </c>
    </row>
    <row r="662" spans="1:17" x14ac:dyDescent="0.35">
      <c r="A662" s="1" t="str">
        <f>'Customer Names'!A662</f>
        <v>Id661</v>
      </c>
      <c r="B662" s="1" t="str">
        <f>VLOOKUP($A662,'Customer Names'!$A$2:$E$2336,4,FALSE())</f>
        <v>Gabriel D.</v>
      </c>
      <c r="C662" s="16">
        <f>VLOOKUP($A662,'Medical Examinations'!$A$2:$O$2336,2,FALSE())</f>
        <v>25.6</v>
      </c>
      <c r="D662" s="16">
        <f>VLOOKUP($A662,'Medical Examinations'!$A$2:$O$2336,3,FALSE())</f>
        <v>10.95</v>
      </c>
      <c r="E662" s="1" t="str">
        <f>VLOOKUP($A662,'Medical Examinations'!$A$2:$O$2336,9,FALSE())</f>
        <v>No</v>
      </c>
      <c r="F662" s="1" t="str">
        <f>VLOOKUP($A662,'Medical Examinations'!$A$2:$O$2336,10,FALSE())</f>
        <v>No</v>
      </c>
      <c r="G662" s="1" t="str">
        <f>VLOOKUP($A662,'Medical Examinations'!$A$2:$O$2336,11,FALSE())</f>
        <v>No</v>
      </c>
      <c r="H662" s="1">
        <f>VLOOKUP($A662,'Medical Examinations'!$A$2:$O$2336,13,FALSE())</f>
        <v>3</v>
      </c>
      <c r="I662" s="1" t="str">
        <f>VLOOKUP($A662,'Medical Examinations'!$A$2:$O$2336,12,FALSE())</f>
        <v>No</v>
      </c>
      <c r="J662" s="1" t="str">
        <f>VLOOKUP($A662,'Medical Examinations'!$A$2:$O$2336,14,FALSE())</f>
        <v>Overweight</v>
      </c>
      <c r="K662" s="1" t="str">
        <f>VLOOKUP($A662,'Medical Examinations'!$A$2:$O$2336,15,FALSE())</f>
        <v>Diabetes</v>
      </c>
      <c r="L662" s="17">
        <f>VLOOKUP($A662,'Hospitalisation Details'!$A$2:$P$2344,15,FALSE())</f>
        <v>21395</v>
      </c>
      <c r="M662" s="18">
        <f>VLOOKUP($A662,'Hospitalisation Details'!$A$2:$P$2344,6,FALSE())</f>
        <v>14988.43</v>
      </c>
      <c r="N662" s="1" t="str">
        <f>VLOOKUP($A662,'Hospitalisation Details'!$A$2:$P$2344,12,FALSE())</f>
        <v>tier - 2</v>
      </c>
      <c r="O662" s="1" t="str">
        <f>VLOOKUP($A662,'Hospitalisation Details'!$A$2:$P$2344,13,FALSE())</f>
        <v>tier - 3</v>
      </c>
      <c r="P662" s="1" t="str">
        <f>VLOOKUP($A662,'Hospitalisation Details'!$A$2:$P$2344,14,FALSE())</f>
        <v>R1011</v>
      </c>
      <c r="Q662" s="1">
        <f>VLOOKUP($A662,'Hospitalisation Details'!$A$2:$P$2344,16,FALSE())</f>
        <v>64</v>
      </c>
    </row>
    <row r="663" spans="1:17" x14ac:dyDescent="0.35">
      <c r="A663" s="1" t="str">
        <f>'Customer Names'!A663</f>
        <v>Id662</v>
      </c>
      <c r="B663" s="1" t="str">
        <f>VLOOKUP($A663,'Customer Names'!$A$2:$E$2336,4,FALSE())</f>
        <v>Jeff T</v>
      </c>
      <c r="C663" s="16">
        <f>VLOOKUP($A663,'Medical Examinations'!$A$2:$O$2336,2,FALSE())</f>
        <v>34.21</v>
      </c>
      <c r="D663" s="16">
        <f>VLOOKUP($A663,'Medical Examinations'!$A$2:$O$2336,3,FALSE())</f>
        <v>9.17</v>
      </c>
      <c r="E663" s="1" t="str">
        <f>VLOOKUP($A663,'Medical Examinations'!$A$2:$O$2336,9,FALSE())</f>
        <v>No</v>
      </c>
      <c r="F663" s="1" t="str">
        <f>VLOOKUP($A663,'Medical Examinations'!$A$2:$O$2336,10,FALSE())</f>
        <v>No</v>
      </c>
      <c r="G663" s="1" t="str">
        <f>VLOOKUP($A663,'Medical Examinations'!$A$2:$O$2336,11,FALSE())</f>
        <v>No</v>
      </c>
      <c r="H663" s="1">
        <f>VLOOKUP($A663,'Medical Examinations'!$A$2:$O$2336,13,FALSE())</f>
        <v>0</v>
      </c>
      <c r="I663" s="1" t="str">
        <f>VLOOKUP($A663,'Medical Examinations'!$A$2:$O$2336,12,FALSE())</f>
        <v>No</v>
      </c>
      <c r="J663" s="1" t="str">
        <f>VLOOKUP($A663,'Medical Examinations'!$A$2:$O$2336,14,FALSE())</f>
        <v>Obesity</v>
      </c>
      <c r="K663" s="1" t="str">
        <f>VLOOKUP($A663,'Medical Examinations'!$A$2:$O$2336,15,FALSE())</f>
        <v>Diabetes</v>
      </c>
      <c r="L663" s="17">
        <f>VLOOKUP($A663,'Hospitalisation Details'!$A$2:$P$2344,15,FALSE())</f>
        <v>22979</v>
      </c>
      <c r="M663" s="18">
        <f>VLOOKUP($A663,'Hospitalisation Details'!$A$2:$P$2344,6,FALSE())</f>
        <v>14945.34</v>
      </c>
      <c r="N663" s="1" t="str">
        <f>VLOOKUP($A663,'Hospitalisation Details'!$A$2:$P$2344,12,FALSE())</f>
        <v>tier - 2</v>
      </c>
      <c r="O663" s="1" t="str">
        <f>VLOOKUP($A663,'Hospitalisation Details'!$A$2:$P$2344,13,FALSE())</f>
        <v>tier - 1</v>
      </c>
      <c r="P663" s="1" t="str">
        <f>VLOOKUP($A663,'Hospitalisation Details'!$A$2:$P$2344,14,FALSE())</f>
        <v>R1021</v>
      </c>
      <c r="Q663" s="1">
        <f>VLOOKUP($A663,'Hospitalisation Details'!$A$2:$P$2344,16,FALSE())</f>
        <v>60</v>
      </c>
    </row>
    <row r="664" spans="1:17" x14ac:dyDescent="0.35">
      <c r="A664" s="1" t="str">
        <f>'Customer Names'!A664</f>
        <v>Id663</v>
      </c>
      <c r="B664" s="1" t="str">
        <f>VLOOKUP($A664,'Customer Names'!$A$2:$E$2336,4,FALSE())</f>
        <v>Neil D</v>
      </c>
      <c r="C664" s="16">
        <f>VLOOKUP($A664,'Medical Examinations'!$A$2:$O$2336,2,FALSE())</f>
        <v>39.74</v>
      </c>
      <c r="D664" s="16">
        <f>VLOOKUP($A664,'Medical Examinations'!$A$2:$O$2336,3,FALSE())</f>
        <v>7.39</v>
      </c>
      <c r="E664" s="1" t="str">
        <f>VLOOKUP($A664,'Medical Examinations'!$A$2:$O$2336,9,FALSE())</f>
        <v>No</v>
      </c>
      <c r="F664" s="1" t="str">
        <f>VLOOKUP($A664,'Medical Examinations'!$A$2:$O$2336,10,FALSE())</f>
        <v>No</v>
      </c>
      <c r="G664" s="1" t="str">
        <f>VLOOKUP($A664,'Medical Examinations'!$A$2:$O$2336,11,FALSE())</f>
        <v>No</v>
      </c>
      <c r="H664" s="1">
        <f>VLOOKUP($A664,'Medical Examinations'!$A$2:$O$2336,13,FALSE())</f>
        <v>0</v>
      </c>
      <c r="I664" s="1" t="str">
        <f>VLOOKUP($A664,'Medical Examinations'!$A$2:$O$2336,12,FALSE())</f>
        <v>No</v>
      </c>
      <c r="J664" s="1" t="str">
        <f>VLOOKUP($A664,'Medical Examinations'!$A$2:$O$2336,14,FALSE())</f>
        <v>Obesity</v>
      </c>
      <c r="K664" s="1" t="str">
        <f>VLOOKUP($A664,'Medical Examinations'!$A$2:$O$2336,15,FALSE())</f>
        <v>Diabetes</v>
      </c>
      <c r="L664" s="17">
        <f>VLOOKUP($A664,'Hospitalisation Details'!$A$2:$P$2344,15,FALSE())</f>
        <v>25150</v>
      </c>
      <c r="M664" s="18">
        <f>VLOOKUP($A664,'Hospitalisation Details'!$A$2:$P$2344,6,FALSE())</f>
        <v>14926.97</v>
      </c>
      <c r="N664" s="1" t="str">
        <f>VLOOKUP($A664,'Hospitalisation Details'!$A$2:$P$2344,12,FALSE())</f>
        <v>tier - 2</v>
      </c>
      <c r="O664" s="1" t="str">
        <f>VLOOKUP($A664,'Hospitalisation Details'!$A$2:$P$2344,13,FALSE())</f>
        <v>tier - 2</v>
      </c>
      <c r="P664" s="1" t="str">
        <f>VLOOKUP($A664,'Hospitalisation Details'!$A$2:$P$2344,14,FALSE())</f>
        <v>R1012</v>
      </c>
      <c r="Q664" s="1">
        <f>VLOOKUP($A664,'Hospitalisation Details'!$A$2:$P$2344,16,FALSE())</f>
        <v>54</v>
      </c>
    </row>
    <row r="665" spans="1:17" x14ac:dyDescent="0.35">
      <c r="A665" s="1" t="str">
        <f>'Customer Names'!A665</f>
        <v>Id664</v>
      </c>
      <c r="B665" s="1" t="str">
        <f>VLOOKUP($A665,'Customer Names'!$A$2:$E$2336,4,FALSE())</f>
        <v>Katherine L.</v>
      </c>
      <c r="C665" s="16">
        <f>VLOOKUP($A665,'Medical Examinations'!$A$2:$O$2336,2,FALSE())</f>
        <v>49.53</v>
      </c>
      <c r="D665" s="16">
        <f>VLOOKUP($A665,'Medical Examinations'!$A$2:$O$2336,3,FALSE())</f>
        <v>9.1300000000000008</v>
      </c>
      <c r="E665" s="1" t="str">
        <f>VLOOKUP($A665,'Medical Examinations'!$A$2:$O$2336,9,FALSE())</f>
        <v>Yes</v>
      </c>
      <c r="F665" s="1" t="str">
        <f>VLOOKUP($A665,'Medical Examinations'!$A$2:$O$2336,10,FALSE())</f>
        <v>No</v>
      </c>
      <c r="G665" s="1" t="str">
        <f>VLOOKUP($A665,'Medical Examinations'!$A$2:$O$2336,11,FALSE())</f>
        <v>No</v>
      </c>
      <c r="H665" s="1">
        <f>VLOOKUP($A665,'Medical Examinations'!$A$2:$O$2336,13,FALSE())</f>
        <v>0</v>
      </c>
      <c r="I665" s="1" t="str">
        <f>VLOOKUP($A665,'Medical Examinations'!$A$2:$O$2336,12,FALSE())</f>
        <v>No</v>
      </c>
      <c r="J665" s="1" t="str">
        <f>VLOOKUP($A665,'Medical Examinations'!$A$2:$O$2336,14,FALSE())</f>
        <v>Obesity</v>
      </c>
      <c r="K665" s="1" t="str">
        <f>VLOOKUP($A665,'Medical Examinations'!$A$2:$O$2336,15,FALSE())</f>
        <v>Diabetes</v>
      </c>
      <c r="L665" s="17">
        <f>VLOOKUP($A665,'Hospitalisation Details'!$A$2:$P$2344,15,FALSE())</f>
        <v>29771</v>
      </c>
      <c r="M665" s="18">
        <f>VLOOKUP($A665,'Hospitalisation Details'!$A$2:$P$2344,6,FALSE())</f>
        <v>14908.27</v>
      </c>
      <c r="N665" s="1" t="str">
        <f>VLOOKUP($A665,'Hospitalisation Details'!$A$2:$P$2344,12,FALSE())</f>
        <v>tier - 2</v>
      </c>
      <c r="O665" s="1" t="str">
        <f>VLOOKUP($A665,'Hospitalisation Details'!$A$2:$P$2344,13,FALSE())</f>
        <v>tier - 1</v>
      </c>
      <c r="P665" s="1" t="str">
        <f>VLOOKUP($A665,'Hospitalisation Details'!$A$2:$P$2344,14,FALSE())</f>
        <v>R1011</v>
      </c>
      <c r="Q665" s="1">
        <f>VLOOKUP($A665,'Hospitalisation Details'!$A$2:$P$2344,16,FALSE())</f>
        <v>41</v>
      </c>
    </row>
    <row r="666" spans="1:17" x14ac:dyDescent="0.35">
      <c r="A666" s="1" t="str">
        <f>'Customer Names'!A666</f>
        <v>Id665</v>
      </c>
      <c r="B666" s="1" t="str">
        <f>VLOOKUP($A666,'Customer Names'!$A$2:$E$2336,4,FALSE())</f>
        <v>Ariel E</v>
      </c>
      <c r="C666" s="16">
        <f>VLOOKUP($A666,'Medical Examinations'!$A$2:$O$2336,2,FALSE())</f>
        <v>39.33</v>
      </c>
      <c r="D666" s="16">
        <f>VLOOKUP($A666,'Medical Examinations'!$A$2:$O$2336,3,FALSE())</f>
        <v>10.4</v>
      </c>
      <c r="E666" s="1" t="str">
        <f>VLOOKUP($A666,'Medical Examinations'!$A$2:$O$2336,9,FALSE())</f>
        <v>No</v>
      </c>
      <c r="F666" s="1" t="str">
        <f>VLOOKUP($A666,'Medical Examinations'!$A$2:$O$2336,10,FALSE())</f>
        <v>No</v>
      </c>
      <c r="G666" s="1" t="str">
        <f>VLOOKUP($A666,'Medical Examinations'!$A$2:$O$2336,11,FALSE())</f>
        <v>No</v>
      </c>
      <c r="H666" s="1">
        <f>VLOOKUP($A666,'Medical Examinations'!$A$2:$O$2336,13,FALSE())</f>
        <v>3</v>
      </c>
      <c r="I666" s="1" t="str">
        <f>VLOOKUP($A666,'Medical Examinations'!$A$2:$O$2336,12,FALSE())</f>
        <v>No</v>
      </c>
      <c r="J666" s="1" t="str">
        <f>VLOOKUP($A666,'Medical Examinations'!$A$2:$O$2336,14,FALSE())</f>
        <v>Obesity</v>
      </c>
      <c r="K666" s="1" t="str">
        <f>VLOOKUP($A666,'Medical Examinations'!$A$2:$O$2336,15,FALSE())</f>
        <v>Diabetes</v>
      </c>
      <c r="L666" s="17">
        <f>VLOOKUP($A666,'Hospitalisation Details'!$A$2:$P$2344,15,FALSE())</f>
        <v>21475</v>
      </c>
      <c r="M666" s="18">
        <f>VLOOKUP($A666,'Hospitalisation Details'!$A$2:$P$2344,6,FALSE())</f>
        <v>14901.52</v>
      </c>
      <c r="N666" s="1" t="str">
        <f>VLOOKUP($A666,'Hospitalisation Details'!$A$2:$P$2344,12,FALSE())</f>
        <v>tier - 2</v>
      </c>
      <c r="O666" s="1" t="str">
        <f>VLOOKUP($A666,'Hospitalisation Details'!$A$2:$P$2344,13,FALSE())</f>
        <v>tier - 2</v>
      </c>
      <c r="P666" s="1" t="str">
        <f>VLOOKUP($A666,'Hospitalisation Details'!$A$2:$P$2344,14,FALSE())</f>
        <v>R1024</v>
      </c>
      <c r="Q666" s="1">
        <f>VLOOKUP($A666,'Hospitalisation Details'!$A$2:$P$2344,16,FALSE())</f>
        <v>64</v>
      </c>
    </row>
    <row r="667" spans="1:17" x14ac:dyDescent="0.35">
      <c r="A667" s="1" t="str">
        <f>'Customer Names'!A667</f>
        <v>Id666</v>
      </c>
      <c r="B667" s="1" t="str">
        <f>VLOOKUP($A667,'Customer Names'!$A$2:$E$2336,4,FALSE())</f>
        <v>Christopher P</v>
      </c>
      <c r="C667" s="16">
        <f>VLOOKUP($A667,'Medical Examinations'!$A$2:$O$2336,2,FALSE())</f>
        <v>39.979999999999997</v>
      </c>
      <c r="D667" s="16">
        <f>VLOOKUP($A667,'Medical Examinations'!$A$2:$O$2336,3,FALSE())</f>
        <v>9.4600000000000009</v>
      </c>
      <c r="E667" s="1" t="str">
        <f>VLOOKUP($A667,'Medical Examinations'!$A$2:$O$2336,9,FALSE())</f>
        <v>Yes</v>
      </c>
      <c r="F667" s="1" t="str">
        <f>VLOOKUP($A667,'Medical Examinations'!$A$2:$O$2336,10,FALSE())</f>
        <v>No</v>
      </c>
      <c r="G667" s="1" t="str">
        <f>VLOOKUP($A667,'Medical Examinations'!$A$2:$O$2336,11,FALSE())</f>
        <v>No</v>
      </c>
      <c r="H667" s="1">
        <f>VLOOKUP($A667,'Medical Examinations'!$A$2:$O$2336,13,FALSE())</f>
        <v>2</v>
      </c>
      <c r="I667" s="1" t="str">
        <f>VLOOKUP($A667,'Medical Examinations'!$A$2:$O$2336,12,FALSE())</f>
        <v>No</v>
      </c>
      <c r="J667" s="1" t="str">
        <f>VLOOKUP($A667,'Medical Examinations'!$A$2:$O$2336,14,FALSE())</f>
        <v>Obesity</v>
      </c>
      <c r="K667" s="1" t="str">
        <f>VLOOKUP($A667,'Medical Examinations'!$A$2:$O$2336,15,FALSE())</f>
        <v>Diabetes</v>
      </c>
      <c r="L667" s="17">
        <f>VLOOKUP($A667,'Hospitalisation Details'!$A$2:$P$2344,15,FALSE())</f>
        <v>25883</v>
      </c>
      <c r="M667" s="18">
        <f>VLOOKUP($A667,'Hospitalisation Details'!$A$2:$P$2344,6,FALSE())</f>
        <v>14847.63</v>
      </c>
      <c r="N667" s="1" t="str">
        <f>VLOOKUP($A667,'Hospitalisation Details'!$A$2:$P$2344,12,FALSE())</f>
        <v>tier - 2</v>
      </c>
      <c r="O667" s="1" t="str">
        <f>VLOOKUP($A667,'Hospitalisation Details'!$A$2:$P$2344,13,FALSE())</f>
        <v>tier - 2</v>
      </c>
      <c r="P667" s="1" t="str">
        <f>VLOOKUP($A667,'Hospitalisation Details'!$A$2:$P$2344,14,FALSE())</f>
        <v>R1023</v>
      </c>
      <c r="Q667" s="1">
        <f>VLOOKUP($A667,'Hospitalisation Details'!$A$2:$P$2344,16,FALSE())</f>
        <v>52</v>
      </c>
    </row>
    <row r="668" spans="1:17" x14ac:dyDescent="0.35">
      <c r="A668" s="1" t="str">
        <f>'Customer Names'!A668</f>
        <v>Id667</v>
      </c>
      <c r="B668" s="1" t="str">
        <f>VLOOKUP($A668,'Customer Names'!$A$2:$E$2336,4,FALSE())</f>
        <v>Erin M.</v>
      </c>
      <c r="C668" s="16">
        <f>VLOOKUP($A668,'Medical Examinations'!$A$2:$O$2336,2,FALSE())</f>
        <v>46.51</v>
      </c>
      <c r="D668" s="16">
        <f>VLOOKUP($A668,'Medical Examinations'!$A$2:$O$2336,3,FALSE())</f>
        <v>8.69</v>
      </c>
      <c r="E668" s="1" t="str">
        <f>VLOOKUP($A668,'Medical Examinations'!$A$2:$O$2336,9,FALSE())</f>
        <v>Yes</v>
      </c>
      <c r="F668" s="1" t="str">
        <f>VLOOKUP($A668,'Medical Examinations'!$A$2:$O$2336,10,FALSE())</f>
        <v>No</v>
      </c>
      <c r="G668" s="1" t="str">
        <f>VLOOKUP($A668,'Medical Examinations'!$A$2:$O$2336,11,FALSE())</f>
        <v>No</v>
      </c>
      <c r="H668" s="1">
        <f>VLOOKUP($A668,'Medical Examinations'!$A$2:$O$2336,13,FALSE())</f>
        <v>0</v>
      </c>
      <c r="I668" s="1" t="str">
        <f>VLOOKUP($A668,'Medical Examinations'!$A$2:$O$2336,12,FALSE())</f>
        <v>No</v>
      </c>
      <c r="J668" s="1" t="str">
        <f>VLOOKUP($A668,'Medical Examinations'!$A$2:$O$2336,14,FALSE())</f>
        <v>Obesity</v>
      </c>
      <c r="K668" s="1" t="str">
        <f>VLOOKUP($A668,'Medical Examinations'!$A$2:$O$2336,15,FALSE())</f>
        <v>Diabetes</v>
      </c>
      <c r="L668" s="17">
        <f>VLOOKUP($A668,'Hospitalisation Details'!$A$2:$P$2344,15,FALSE())</f>
        <v>29742</v>
      </c>
      <c r="M668" s="18">
        <f>VLOOKUP($A668,'Hospitalisation Details'!$A$2:$P$2344,6,FALSE())</f>
        <v>14843.96</v>
      </c>
      <c r="N668" s="1" t="str">
        <f>VLOOKUP($A668,'Hospitalisation Details'!$A$2:$P$2344,12,FALSE())</f>
        <v>tier - 2</v>
      </c>
      <c r="O668" s="1" t="str">
        <f>VLOOKUP($A668,'Hospitalisation Details'!$A$2:$P$2344,13,FALSE())</f>
        <v>tier - 3</v>
      </c>
      <c r="P668" s="1" t="str">
        <f>VLOOKUP($A668,'Hospitalisation Details'!$A$2:$P$2344,14,FALSE())</f>
        <v>R1026</v>
      </c>
      <c r="Q668" s="1">
        <f>VLOOKUP($A668,'Hospitalisation Details'!$A$2:$P$2344,16,FALSE())</f>
        <v>42</v>
      </c>
    </row>
    <row r="669" spans="1:17" x14ac:dyDescent="0.35">
      <c r="A669" s="1" t="str">
        <f>'Customer Names'!A669</f>
        <v>Id668</v>
      </c>
      <c r="B669" s="1" t="str">
        <f>VLOOKUP($A669,'Customer Names'!$A$2:$E$2336,4,FALSE())</f>
        <v>Molly K.</v>
      </c>
      <c r="C669" s="16">
        <f>VLOOKUP($A669,'Medical Examinations'!$A$2:$O$2336,2,FALSE())</f>
        <v>43.58</v>
      </c>
      <c r="D669" s="16">
        <f>VLOOKUP($A669,'Medical Examinations'!$A$2:$O$2336,3,FALSE())</f>
        <v>4.2300000000000004</v>
      </c>
      <c r="E669" s="1" t="str">
        <f>VLOOKUP($A669,'Medical Examinations'!$A$2:$O$2336,9,FALSE())</f>
        <v>No</v>
      </c>
      <c r="F669" s="1" t="str">
        <f>VLOOKUP($A669,'Medical Examinations'!$A$2:$O$2336,10,FALSE())</f>
        <v>No</v>
      </c>
      <c r="G669" s="1" t="str">
        <f>VLOOKUP($A669,'Medical Examinations'!$A$2:$O$2336,11,FALSE())</f>
        <v>Yes</v>
      </c>
      <c r="H669" s="1">
        <f>VLOOKUP($A669,'Medical Examinations'!$A$2:$O$2336,13,FALSE())</f>
        <v>1</v>
      </c>
      <c r="I669" s="1" t="str">
        <f>VLOOKUP($A669,'Medical Examinations'!$A$2:$O$2336,12,FALSE())</f>
        <v>No</v>
      </c>
      <c r="J669" s="1" t="str">
        <f>VLOOKUP($A669,'Medical Examinations'!$A$2:$O$2336,14,FALSE())</f>
        <v>Obesity</v>
      </c>
      <c r="K669" s="1" t="str">
        <f>VLOOKUP($A669,'Medical Examinations'!$A$2:$O$2336,15,FALSE())</f>
        <v>Normal</v>
      </c>
      <c r="L669" s="17">
        <f>VLOOKUP($A669,'Hospitalisation Details'!$A$2:$P$2344,15,FALSE())</f>
        <v>29146</v>
      </c>
      <c r="M669" s="18">
        <f>VLOOKUP($A669,'Hospitalisation Details'!$A$2:$P$2344,6,FALSE())</f>
        <v>14839.34</v>
      </c>
      <c r="N669" s="1" t="str">
        <f>VLOOKUP($A669,'Hospitalisation Details'!$A$2:$P$2344,12,FALSE())</f>
        <v>tier - 2</v>
      </c>
      <c r="O669" s="1" t="str">
        <f>VLOOKUP($A669,'Hospitalisation Details'!$A$2:$P$2344,13,FALSE())</f>
        <v>tier - 3</v>
      </c>
      <c r="P669" s="1" t="str">
        <f>VLOOKUP($A669,'Hospitalisation Details'!$A$2:$P$2344,14,FALSE())</f>
        <v>R1026</v>
      </c>
      <c r="Q669" s="1">
        <f>VLOOKUP($A669,'Hospitalisation Details'!$A$2:$P$2344,16,FALSE())</f>
        <v>43</v>
      </c>
    </row>
    <row r="670" spans="1:17" x14ac:dyDescent="0.35">
      <c r="A670" s="1" t="str">
        <f>'Customer Names'!A670</f>
        <v>Id669</v>
      </c>
      <c r="B670" s="1" t="str">
        <f>VLOOKUP($A670,'Customer Names'!$A$2:$E$2336,4,FALSE())</f>
        <v>Ryan J.</v>
      </c>
      <c r="C670" s="16">
        <f>VLOOKUP($A670,'Medical Examinations'!$A$2:$O$2336,2,FALSE())</f>
        <v>42.28</v>
      </c>
      <c r="D670" s="16">
        <f>VLOOKUP($A670,'Medical Examinations'!$A$2:$O$2336,3,FALSE())</f>
        <v>9.16</v>
      </c>
      <c r="E670" s="1" t="str">
        <f>VLOOKUP($A670,'Medical Examinations'!$A$2:$O$2336,9,FALSE())</f>
        <v>Yes</v>
      </c>
      <c r="F670" s="1" t="str">
        <f>VLOOKUP($A670,'Medical Examinations'!$A$2:$O$2336,10,FALSE())</f>
        <v>No</v>
      </c>
      <c r="G670" s="1" t="str">
        <f>VLOOKUP($A670,'Medical Examinations'!$A$2:$O$2336,11,FALSE())</f>
        <v>No</v>
      </c>
      <c r="H670" s="1">
        <f>VLOOKUP($A670,'Medical Examinations'!$A$2:$O$2336,13,FALSE())</f>
        <v>1</v>
      </c>
      <c r="I670" s="1" t="str">
        <f>VLOOKUP($A670,'Medical Examinations'!$A$2:$O$2336,12,FALSE())</f>
        <v>No</v>
      </c>
      <c r="J670" s="1" t="str">
        <f>VLOOKUP($A670,'Medical Examinations'!$A$2:$O$2336,14,FALSE())</f>
        <v>Obesity</v>
      </c>
      <c r="K670" s="1" t="str">
        <f>VLOOKUP($A670,'Medical Examinations'!$A$2:$O$2336,15,FALSE())</f>
        <v>Diabetes</v>
      </c>
      <c r="L670" s="17">
        <f>VLOOKUP($A670,'Hospitalisation Details'!$A$2:$P$2344,15,FALSE())</f>
        <v>27738</v>
      </c>
      <c r="M670" s="18">
        <f>VLOOKUP($A670,'Hospitalisation Details'!$A$2:$P$2344,6,FALSE())</f>
        <v>14819</v>
      </c>
      <c r="N670" s="1" t="str">
        <f>VLOOKUP($A670,'Hospitalisation Details'!$A$2:$P$2344,12,FALSE())</f>
        <v>tier - 2</v>
      </c>
      <c r="O670" s="1" t="str">
        <f>VLOOKUP($A670,'Hospitalisation Details'!$A$2:$P$2344,13,FALSE())</f>
        <v>tier - 3</v>
      </c>
      <c r="P670" s="1" t="str">
        <f>VLOOKUP($A670,'Hospitalisation Details'!$A$2:$P$2344,14,FALSE())</f>
        <v>R1023</v>
      </c>
      <c r="Q670" s="1">
        <f>VLOOKUP($A670,'Hospitalisation Details'!$A$2:$P$2344,16,FALSE())</f>
        <v>47</v>
      </c>
    </row>
    <row r="671" spans="1:17" x14ac:dyDescent="0.35">
      <c r="A671" s="1" t="str">
        <f>'Customer Names'!A671</f>
        <v>Id670</v>
      </c>
      <c r="B671" s="1" t="str">
        <f>VLOOKUP($A671,'Customer Names'!$A$2:$E$2336,4,FALSE())</f>
        <v>Jennifer</v>
      </c>
      <c r="C671" s="16">
        <f>VLOOKUP($A671,'Medical Examinations'!$A$2:$O$2336,2,FALSE())</f>
        <v>35.520000000000003</v>
      </c>
      <c r="D671" s="16">
        <f>VLOOKUP($A671,'Medical Examinations'!$A$2:$O$2336,3,FALSE())</f>
        <v>8.26</v>
      </c>
      <c r="E671" s="1" t="str">
        <f>VLOOKUP($A671,'Medical Examinations'!$A$2:$O$2336,9,FALSE())</f>
        <v>No</v>
      </c>
      <c r="F671" s="1" t="str">
        <f>VLOOKUP($A671,'Medical Examinations'!$A$2:$O$2336,10,FALSE())</f>
        <v>No</v>
      </c>
      <c r="G671" s="1" t="str">
        <f>VLOOKUP($A671,'Medical Examinations'!$A$2:$O$2336,11,FALSE())</f>
        <v>No</v>
      </c>
      <c r="H671" s="1">
        <f>VLOOKUP($A671,'Medical Examinations'!$A$2:$O$2336,13,FALSE())</f>
        <v>0</v>
      </c>
      <c r="I671" s="1" t="str">
        <f>VLOOKUP($A671,'Medical Examinations'!$A$2:$O$2336,12,FALSE())</f>
        <v>No</v>
      </c>
      <c r="J671" s="1" t="str">
        <f>VLOOKUP($A671,'Medical Examinations'!$A$2:$O$2336,14,FALSE())</f>
        <v>Obesity</v>
      </c>
      <c r="K671" s="1" t="str">
        <f>VLOOKUP($A671,'Medical Examinations'!$A$2:$O$2336,15,FALSE())</f>
        <v>Diabetes</v>
      </c>
      <c r="L671" s="17">
        <f>VLOOKUP($A671,'Hospitalisation Details'!$A$2:$P$2344,15,FALSE())</f>
        <v>23950</v>
      </c>
      <c r="M671" s="18">
        <f>VLOOKUP($A671,'Hospitalisation Details'!$A$2:$P$2344,6,FALSE())</f>
        <v>14750.42</v>
      </c>
      <c r="N671" s="1" t="str">
        <f>VLOOKUP($A671,'Hospitalisation Details'!$A$2:$P$2344,12,FALSE())</f>
        <v>tier - 2</v>
      </c>
      <c r="O671" s="1" t="str">
        <f>VLOOKUP($A671,'Hospitalisation Details'!$A$2:$P$2344,13,FALSE())</f>
        <v>tier - 2</v>
      </c>
      <c r="P671" s="1" t="str">
        <f>VLOOKUP($A671,'Hospitalisation Details'!$A$2:$P$2344,14,FALSE())</f>
        <v>R1026</v>
      </c>
      <c r="Q671" s="1">
        <f>VLOOKUP($A671,'Hospitalisation Details'!$A$2:$P$2344,16,FALSE())</f>
        <v>57</v>
      </c>
    </row>
    <row r="672" spans="1:17" x14ac:dyDescent="0.35">
      <c r="A672" s="1" t="str">
        <f>'Customer Names'!A672</f>
        <v>Id671</v>
      </c>
      <c r="B672" s="1" t="str">
        <f>VLOOKUP($A672,'Customer Names'!$A$2:$E$2336,4,FALSE())</f>
        <v>Daniel M</v>
      </c>
      <c r="C672" s="16">
        <f>VLOOKUP($A672,'Medical Examinations'!$A$2:$O$2336,2,FALSE())</f>
        <v>33.6</v>
      </c>
      <c r="D672" s="16">
        <f>VLOOKUP($A672,'Medical Examinations'!$A$2:$O$2336,3,FALSE())</f>
        <v>11.25</v>
      </c>
      <c r="E672" s="1" t="str">
        <f>VLOOKUP($A672,'Medical Examinations'!$A$2:$O$2336,9,FALSE())</f>
        <v>No</v>
      </c>
      <c r="F672" s="1" t="str">
        <f>VLOOKUP($A672,'Medical Examinations'!$A$2:$O$2336,10,FALSE())</f>
        <v>No</v>
      </c>
      <c r="G672" s="1" t="str">
        <f>VLOOKUP($A672,'Medical Examinations'!$A$2:$O$2336,11,FALSE())</f>
        <v>No</v>
      </c>
      <c r="H672" s="1">
        <f>VLOOKUP($A672,'Medical Examinations'!$A$2:$O$2336,13,FALSE())</f>
        <v>0</v>
      </c>
      <c r="I672" s="1" t="str">
        <f>VLOOKUP($A672,'Medical Examinations'!$A$2:$O$2336,12,FALSE())</f>
        <v>No</v>
      </c>
      <c r="J672" s="1" t="str">
        <f>VLOOKUP($A672,'Medical Examinations'!$A$2:$O$2336,14,FALSE())</f>
        <v>Obesity</v>
      </c>
      <c r="K672" s="1" t="str">
        <f>VLOOKUP($A672,'Medical Examinations'!$A$2:$O$2336,15,FALSE())</f>
        <v>Diabetes</v>
      </c>
      <c r="L672" s="17">
        <f>VLOOKUP($A672,'Hospitalisation Details'!$A$2:$P$2344,15,FALSE())</f>
        <v>22856</v>
      </c>
      <c r="M672" s="18">
        <f>VLOOKUP($A672,'Hospitalisation Details'!$A$2:$P$2344,6,FALSE())</f>
        <v>14738.43</v>
      </c>
      <c r="N672" s="1" t="str">
        <f>VLOOKUP($A672,'Hospitalisation Details'!$A$2:$P$2344,12,FALSE())</f>
        <v>tier - 2</v>
      </c>
      <c r="O672" s="1" t="str">
        <f>VLOOKUP($A672,'Hospitalisation Details'!$A$2:$P$2344,13,FALSE())</f>
        <v>tier - 3</v>
      </c>
      <c r="P672" s="1" t="str">
        <f>VLOOKUP($A672,'Hospitalisation Details'!$A$2:$P$2344,14,FALSE())</f>
        <v>R1021</v>
      </c>
      <c r="Q672" s="1">
        <f>VLOOKUP($A672,'Hospitalisation Details'!$A$2:$P$2344,16,FALSE())</f>
        <v>60</v>
      </c>
    </row>
    <row r="673" spans="1:17" x14ac:dyDescent="0.35">
      <c r="A673" s="1" t="str">
        <f>'Customer Names'!A673</f>
        <v>Id672</v>
      </c>
      <c r="B673" s="1" t="str">
        <f>VLOOKUP($A673,'Customer Names'!$A$2:$E$2336,4,FALSE())</f>
        <v>Hiruni</v>
      </c>
      <c r="C673" s="16">
        <f>VLOOKUP($A673,'Medical Examinations'!$A$2:$O$2336,2,FALSE())</f>
        <v>22.42</v>
      </c>
      <c r="D673" s="16">
        <f>VLOOKUP($A673,'Medical Examinations'!$A$2:$O$2336,3,FALSE())</f>
        <v>6.74</v>
      </c>
      <c r="E673" s="1" t="str">
        <f>VLOOKUP($A673,'Medical Examinations'!$A$2:$O$2336,9,FALSE())</f>
        <v>No</v>
      </c>
      <c r="F673" s="1" t="str">
        <f>VLOOKUP($A673,'Medical Examinations'!$A$2:$O$2336,10,FALSE())</f>
        <v>No</v>
      </c>
      <c r="G673" s="1" t="str">
        <f>VLOOKUP($A673,'Medical Examinations'!$A$2:$O$2336,11,FALSE())</f>
        <v>No</v>
      </c>
      <c r="H673" s="1">
        <f>VLOOKUP($A673,'Medical Examinations'!$A$2:$O$2336,13,FALSE())</f>
        <v>0</v>
      </c>
      <c r="I673" s="1" t="str">
        <f>VLOOKUP($A673,'Medical Examinations'!$A$2:$O$2336,12,FALSE())</f>
        <v>Yes</v>
      </c>
      <c r="J673" s="1" t="str">
        <f>VLOOKUP($A673,'Medical Examinations'!$A$2:$O$2336,14,FALSE())</f>
        <v>Normal Weight</v>
      </c>
      <c r="K673" s="1" t="str">
        <f>VLOOKUP($A673,'Medical Examinations'!$A$2:$O$2336,15,FALSE())</f>
        <v>Diabetes</v>
      </c>
      <c r="L673" s="17">
        <f>VLOOKUP($A673,'Hospitalisation Details'!$A$2:$P$2344,15,FALSE())</f>
        <v>37523</v>
      </c>
      <c r="M673" s="18">
        <f>VLOOKUP($A673,'Hospitalisation Details'!$A$2:$P$2344,6,FALSE())</f>
        <v>14711.74</v>
      </c>
      <c r="N673" s="1" t="str">
        <f>VLOOKUP($A673,'Hospitalisation Details'!$A$2:$P$2344,12,FALSE())</f>
        <v>tier - 2</v>
      </c>
      <c r="O673" s="1" t="str">
        <f>VLOOKUP($A673,'Hospitalisation Details'!$A$2:$P$2344,13,FALSE())</f>
        <v>tier - 2</v>
      </c>
      <c r="P673" s="1" t="str">
        <f>VLOOKUP($A673,'Hospitalisation Details'!$A$2:$P$2344,14,FALSE())</f>
        <v>R1012</v>
      </c>
      <c r="Q673" s="1">
        <f>VLOOKUP($A673,'Hospitalisation Details'!$A$2:$P$2344,16,FALSE())</f>
        <v>20</v>
      </c>
    </row>
    <row r="674" spans="1:17" x14ac:dyDescent="0.35">
      <c r="A674" s="1" t="str">
        <f>'Customer Names'!A674</f>
        <v>Id673</v>
      </c>
      <c r="B674" s="1" t="str">
        <f>VLOOKUP($A674,'Customer Names'!$A$2:$E$2336,4,FALSE())</f>
        <v>Reina H.</v>
      </c>
      <c r="C674" s="16">
        <f>VLOOKUP($A674,'Medical Examinations'!$A$2:$O$2336,2,FALSE())</f>
        <v>46.86</v>
      </c>
      <c r="D674" s="16">
        <f>VLOOKUP($A674,'Medical Examinations'!$A$2:$O$2336,3,FALSE())</f>
        <v>4.87</v>
      </c>
      <c r="E674" s="1" t="str">
        <f>VLOOKUP($A674,'Medical Examinations'!$A$2:$O$2336,9,FALSE())</f>
        <v>No</v>
      </c>
      <c r="F674" s="1" t="str">
        <f>VLOOKUP($A674,'Medical Examinations'!$A$2:$O$2336,10,FALSE())</f>
        <v>No</v>
      </c>
      <c r="G674" s="1" t="str">
        <f>VLOOKUP($A674,'Medical Examinations'!$A$2:$O$2336,11,FALSE())</f>
        <v>No</v>
      </c>
      <c r="H674" s="1">
        <f>VLOOKUP($A674,'Medical Examinations'!$A$2:$O$2336,13,FALSE())</f>
        <v>0</v>
      </c>
      <c r="I674" s="1" t="str">
        <f>VLOOKUP($A674,'Medical Examinations'!$A$2:$O$2336,12,FALSE())</f>
        <v>No</v>
      </c>
      <c r="J674" s="1" t="str">
        <f>VLOOKUP($A674,'Medical Examinations'!$A$2:$O$2336,14,FALSE())</f>
        <v>Obesity</v>
      </c>
      <c r="K674" s="1" t="str">
        <f>VLOOKUP($A674,'Medical Examinations'!$A$2:$O$2336,15,FALSE())</f>
        <v>Normal</v>
      </c>
      <c r="L674" s="17">
        <f>VLOOKUP($A674,'Hospitalisation Details'!$A$2:$P$2344,15,FALSE())</f>
        <v>30198</v>
      </c>
      <c r="M674" s="18">
        <f>VLOOKUP($A674,'Hospitalisation Details'!$A$2:$P$2344,6,FALSE())</f>
        <v>14696.77</v>
      </c>
      <c r="N674" s="1" t="str">
        <f>VLOOKUP($A674,'Hospitalisation Details'!$A$2:$P$2344,12,FALSE())</f>
        <v>tier - 2</v>
      </c>
      <c r="O674" s="1" t="str">
        <f>VLOOKUP($A674,'Hospitalisation Details'!$A$2:$P$2344,13,FALSE())</f>
        <v>tier - 2</v>
      </c>
      <c r="P674" s="1" t="str">
        <f>VLOOKUP($A674,'Hospitalisation Details'!$A$2:$P$2344,14,FALSE())</f>
        <v>R1011</v>
      </c>
      <c r="Q674" s="1">
        <f>VLOOKUP($A674,'Hospitalisation Details'!$A$2:$P$2344,16,FALSE())</f>
        <v>40</v>
      </c>
    </row>
    <row r="675" spans="1:17" x14ac:dyDescent="0.35">
      <c r="A675" s="1" t="str">
        <f>'Customer Names'!A675</f>
        <v>Id674</v>
      </c>
      <c r="B675" s="1" t="str">
        <f>VLOOKUP($A675,'Customer Names'!$A$2:$E$2336,4,FALSE())</f>
        <v>Kristi</v>
      </c>
      <c r="C675" s="16">
        <f>VLOOKUP($A675,'Medical Examinations'!$A$2:$O$2336,2,FALSE())</f>
        <v>32.965000000000003</v>
      </c>
      <c r="D675" s="16">
        <f>VLOOKUP($A675,'Medical Examinations'!$A$2:$O$2336,3,FALSE())</f>
        <v>6.68</v>
      </c>
      <c r="E675" s="1" t="str">
        <f>VLOOKUP($A675,'Medical Examinations'!$A$2:$O$2336,9,FALSE())</f>
        <v>No</v>
      </c>
      <c r="F675" s="1" t="str">
        <f>VLOOKUP($A675,'Medical Examinations'!$A$2:$O$2336,10,FALSE())</f>
        <v>No</v>
      </c>
      <c r="G675" s="1" t="str">
        <f>VLOOKUP($A675,'Medical Examinations'!$A$2:$O$2336,11,FALSE())</f>
        <v>No</v>
      </c>
      <c r="H675" s="1">
        <f>VLOOKUP($A675,'Medical Examinations'!$A$2:$O$2336,13,FALSE())</f>
        <v>3</v>
      </c>
      <c r="I675" s="1" t="str">
        <f>VLOOKUP($A675,'Medical Examinations'!$A$2:$O$2336,12,FALSE())</f>
        <v>No</v>
      </c>
      <c r="J675" s="1" t="str">
        <f>VLOOKUP($A675,'Medical Examinations'!$A$2:$O$2336,14,FALSE())</f>
        <v>Obesity</v>
      </c>
      <c r="K675" s="1" t="str">
        <f>VLOOKUP($A675,'Medical Examinations'!$A$2:$O$2336,15,FALSE())</f>
        <v>Diabetes</v>
      </c>
      <c r="L675" s="17">
        <f>VLOOKUP($A675,'Hospitalisation Details'!$A$2:$P$2344,15,FALSE())</f>
        <v>21389</v>
      </c>
      <c r="M675" s="18">
        <f>VLOOKUP($A675,'Hospitalisation Details'!$A$2:$P$2344,6,FALSE())</f>
        <v>14692.67</v>
      </c>
      <c r="N675" s="1" t="str">
        <f>VLOOKUP($A675,'Hospitalisation Details'!$A$2:$P$2344,12,FALSE())</f>
        <v>tier - 2</v>
      </c>
      <c r="O675" s="1" t="str">
        <f>VLOOKUP($A675,'Hospitalisation Details'!$A$2:$P$2344,13,FALSE())</f>
        <v>tier - 1</v>
      </c>
      <c r="P675" s="1" t="str">
        <f>VLOOKUP($A675,'Hospitalisation Details'!$A$2:$P$2344,14,FALSE())</f>
        <v>R1012</v>
      </c>
      <c r="Q675" s="1">
        <f>VLOOKUP($A675,'Hospitalisation Details'!$A$2:$P$2344,16,FALSE())</f>
        <v>64</v>
      </c>
    </row>
    <row r="676" spans="1:17" x14ac:dyDescent="0.35">
      <c r="A676" s="1" t="str">
        <f>'Customer Names'!A676</f>
        <v>Id675</v>
      </c>
      <c r="B676" s="1" t="str">
        <f>VLOOKUP($A676,'Customer Names'!$A$2:$E$2336,4,FALSE())</f>
        <v>Meredith L.</v>
      </c>
      <c r="C676" s="16">
        <f>VLOOKUP($A676,'Medical Examinations'!$A$2:$O$2336,2,FALSE())</f>
        <v>39.340000000000003</v>
      </c>
      <c r="D676" s="16">
        <f>VLOOKUP($A676,'Medical Examinations'!$A$2:$O$2336,3,FALSE())</f>
        <v>5.0199999999999996</v>
      </c>
      <c r="E676" s="1" t="str">
        <f>VLOOKUP($A676,'Medical Examinations'!$A$2:$O$2336,9,FALSE())</f>
        <v>Yes</v>
      </c>
      <c r="F676" s="1" t="str">
        <f>VLOOKUP($A676,'Medical Examinations'!$A$2:$O$2336,10,FALSE())</f>
        <v>No</v>
      </c>
      <c r="G676" s="1" t="str">
        <f>VLOOKUP($A676,'Medical Examinations'!$A$2:$O$2336,11,FALSE())</f>
        <v>Yes</v>
      </c>
      <c r="H676" s="1">
        <f>VLOOKUP($A676,'Medical Examinations'!$A$2:$O$2336,13,FALSE())</f>
        <v>1</v>
      </c>
      <c r="I676" s="1" t="str">
        <f>VLOOKUP($A676,'Medical Examinations'!$A$2:$O$2336,12,FALSE())</f>
        <v>No</v>
      </c>
      <c r="J676" s="1" t="str">
        <f>VLOOKUP($A676,'Medical Examinations'!$A$2:$O$2336,14,FALSE())</f>
        <v>Obesity</v>
      </c>
      <c r="K676" s="1" t="str">
        <f>VLOOKUP($A676,'Medical Examinations'!$A$2:$O$2336,15,FALSE())</f>
        <v>Normal</v>
      </c>
      <c r="L676" s="17">
        <f>VLOOKUP($A676,'Hospitalisation Details'!$A$2:$P$2344,15,FALSE())</f>
        <v>25496</v>
      </c>
      <c r="M676" s="18">
        <f>VLOOKUP($A676,'Hospitalisation Details'!$A$2:$P$2344,6,FALSE())</f>
        <v>14665.75</v>
      </c>
      <c r="N676" s="1" t="str">
        <f>VLOOKUP($A676,'Hospitalisation Details'!$A$2:$P$2344,12,FALSE())</f>
        <v>tier - 2</v>
      </c>
      <c r="O676" s="1" t="str">
        <f>VLOOKUP($A676,'Hospitalisation Details'!$A$2:$P$2344,13,FALSE())</f>
        <v>tier - 1</v>
      </c>
      <c r="P676" s="1" t="str">
        <f>VLOOKUP($A676,'Hospitalisation Details'!$A$2:$P$2344,14,FALSE())</f>
        <v>R1012</v>
      </c>
      <c r="Q676" s="1">
        <f>VLOOKUP($A676,'Hospitalisation Details'!$A$2:$P$2344,16,FALSE())</f>
        <v>53</v>
      </c>
    </row>
    <row r="677" spans="1:17" x14ac:dyDescent="0.35">
      <c r="A677" s="1" t="str">
        <f>'Customer Names'!A677</f>
        <v>Id676</v>
      </c>
      <c r="B677" s="1" t="str">
        <f>VLOOKUP($A677,'Customer Names'!$A$2:$E$2336,4,FALSE())</f>
        <v>Jocelyn</v>
      </c>
      <c r="C677" s="16">
        <f>VLOOKUP($A677,'Medical Examinations'!$A$2:$O$2336,2,FALSE())</f>
        <v>47</v>
      </c>
      <c r="D677" s="16">
        <f>VLOOKUP($A677,'Medical Examinations'!$A$2:$O$2336,3,FALSE())</f>
        <v>10.64</v>
      </c>
      <c r="E677" s="1" t="str">
        <f>VLOOKUP($A677,'Medical Examinations'!$A$2:$O$2336,9,FALSE())</f>
        <v>Yes</v>
      </c>
      <c r="F677" s="1" t="str">
        <f>VLOOKUP($A677,'Medical Examinations'!$A$2:$O$2336,10,FALSE())</f>
        <v>No</v>
      </c>
      <c r="G677" s="1" t="str">
        <f>VLOOKUP($A677,'Medical Examinations'!$A$2:$O$2336,11,FALSE())</f>
        <v>No</v>
      </c>
      <c r="H677" s="1">
        <f>VLOOKUP($A677,'Medical Examinations'!$A$2:$O$2336,13,FALSE())</f>
        <v>0</v>
      </c>
      <c r="I677" s="1" t="str">
        <f>VLOOKUP($A677,'Medical Examinations'!$A$2:$O$2336,12,FALSE())</f>
        <v>No</v>
      </c>
      <c r="J677" s="1" t="str">
        <f>VLOOKUP($A677,'Medical Examinations'!$A$2:$O$2336,14,FALSE())</f>
        <v>Obesity</v>
      </c>
      <c r="K677" s="1" t="str">
        <f>VLOOKUP($A677,'Medical Examinations'!$A$2:$O$2336,15,FALSE())</f>
        <v>Diabetes</v>
      </c>
      <c r="L677" s="17">
        <f>VLOOKUP($A677,'Hospitalisation Details'!$A$2:$P$2344,15,FALSE())</f>
        <v>29903</v>
      </c>
      <c r="M677" s="18">
        <f>VLOOKUP($A677,'Hospitalisation Details'!$A$2:$P$2344,6,FALSE())</f>
        <v>14657.2</v>
      </c>
      <c r="N677" s="1" t="str">
        <f>VLOOKUP($A677,'Hospitalisation Details'!$A$2:$P$2344,12,FALSE())</f>
        <v>tier - 2</v>
      </c>
      <c r="O677" s="1" t="str">
        <f>VLOOKUP($A677,'Hospitalisation Details'!$A$2:$P$2344,13,FALSE())</f>
        <v>tier - 1</v>
      </c>
      <c r="P677" s="1" t="str">
        <f>VLOOKUP($A677,'Hospitalisation Details'!$A$2:$P$2344,14,FALSE())</f>
        <v>R1012</v>
      </c>
      <c r="Q677" s="1">
        <f>VLOOKUP($A677,'Hospitalisation Details'!$A$2:$P$2344,16,FALSE())</f>
        <v>41</v>
      </c>
    </row>
    <row r="678" spans="1:17" x14ac:dyDescent="0.35">
      <c r="A678" s="1" t="str">
        <f>'Customer Names'!A678</f>
        <v>Id677</v>
      </c>
      <c r="B678" s="1" t="str">
        <f>VLOOKUP($A678,'Customer Names'!$A$2:$E$2336,4,FALSE())</f>
        <v>Daphne</v>
      </c>
      <c r="C678" s="16">
        <f>VLOOKUP($A678,'Medical Examinations'!$A$2:$O$2336,2,FALSE())</f>
        <v>36.71</v>
      </c>
      <c r="D678" s="16">
        <f>VLOOKUP($A678,'Medical Examinations'!$A$2:$O$2336,3,FALSE())</f>
        <v>8.74</v>
      </c>
      <c r="E678" s="1" t="str">
        <f>VLOOKUP($A678,'Medical Examinations'!$A$2:$O$2336,9,FALSE())</f>
        <v>Yes</v>
      </c>
      <c r="F678" s="1" t="str">
        <f>VLOOKUP($A678,'Medical Examinations'!$A$2:$O$2336,10,FALSE())</f>
        <v>No</v>
      </c>
      <c r="G678" s="1" t="str">
        <f>VLOOKUP($A678,'Medical Examinations'!$A$2:$O$2336,11,FALSE())</f>
        <v>No</v>
      </c>
      <c r="H678" s="1">
        <f>VLOOKUP($A678,'Medical Examinations'!$A$2:$O$2336,13,FALSE())</f>
        <v>0</v>
      </c>
      <c r="I678" s="1" t="str">
        <f>VLOOKUP($A678,'Medical Examinations'!$A$2:$O$2336,12,FALSE())</f>
        <v>No</v>
      </c>
      <c r="J678" s="1" t="str">
        <f>VLOOKUP($A678,'Medical Examinations'!$A$2:$O$2336,14,FALSE())</f>
        <v>Obesity</v>
      </c>
      <c r="K678" s="1" t="str">
        <f>VLOOKUP($A678,'Medical Examinations'!$A$2:$O$2336,15,FALSE())</f>
        <v>Diabetes</v>
      </c>
      <c r="L678" s="17">
        <f>VLOOKUP($A678,'Hospitalisation Details'!$A$2:$P$2344,15,FALSE())</f>
        <v>24716</v>
      </c>
      <c r="M678" s="18">
        <f>VLOOKUP($A678,'Hospitalisation Details'!$A$2:$P$2344,6,FALSE())</f>
        <v>14640.35</v>
      </c>
      <c r="N678" s="1" t="str">
        <f>VLOOKUP($A678,'Hospitalisation Details'!$A$2:$P$2344,12,FALSE())</f>
        <v>tier - 2</v>
      </c>
      <c r="O678" s="1" t="str">
        <f>VLOOKUP($A678,'Hospitalisation Details'!$A$2:$P$2344,13,FALSE())</f>
        <v>tier - 3</v>
      </c>
      <c r="P678" s="1" t="str">
        <f>VLOOKUP($A678,'Hospitalisation Details'!$A$2:$P$2344,14,FALSE())</f>
        <v>R1026</v>
      </c>
      <c r="Q678" s="1">
        <f>VLOOKUP($A678,'Hospitalisation Details'!$A$2:$P$2344,16,FALSE())</f>
        <v>55</v>
      </c>
    </row>
    <row r="679" spans="1:17" x14ac:dyDescent="0.35">
      <c r="A679" s="1" t="str">
        <f>'Customer Names'!A679</f>
        <v>Id678</v>
      </c>
      <c r="B679" s="1" t="str">
        <f>VLOOKUP($A679,'Customer Names'!$A$2:$E$2336,4,FALSE())</f>
        <v>Margaret E</v>
      </c>
      <c r="C679" s="16">
        <f>VLOOKUP($A679,'Medical Examinations'!$A$2:$O$2336,2,FALSE())</f>
        <v>53.48</v>
      </c>
      <c r="D679" s="16">
        <f>VLOOKUP($A679,'Medical Examinations'!$A$2:$O$2336,3,FALSE())</f>
        <v>5.64</v>
      </c>
      <c r="E679" s="1" t="str">
        <f>VLOOKUP($A679,'Medical Examinations'!$A$2:$O$2336,9,FALSE())</f>
        <v>No</v>
      </c>
      <c r="F679" s="1" t="str">
        <f>VLOOKUP($A679,'Medical Examinations'!$A$2:$O$2336,10,FALSE())</f>
        <v>No</v>
      </c>
      <c r="G679" s="1" t="str">
        <f>VLOOKUP($A679,'Medical Examinations'!$A$2:$O$2336,11,FALSE())</f>
        <v>No</v>
      </c>
      <c r="H679" s="1">
        <f>VLOOKUP($A679,'Medical Examinations'!$A$2:$O$2336,13,FALSE())</f>
        <v>0</v>
      </c>
      <c r="I679" s="1" t="str">
        <f>VLOOKUP($A679,'Medical Examinations'!$A$2:$O$2336,12,FALSE())</f>
        <v>No</v>
      </c>
      <c r="J679" s="1" t="str">
        <f>VLOOKUP($A679,'Medical Examinations'!$A$2:$O$2336,14,FALSE())</f>
        <v>Obesity</v>
      </c>
      <c r="K679" s="1" t="str">
        <f>VLOOKUP($A679,'Medical Examinations'!$A$2:$O$2336,15,FALSE())</f>
        <v>Normal</v>
      </c>
      <c r="L679" s="17">
        <f>VLOOKUP($A679,'Hospitalisation Details'!$A$2:$P$2344,15,FALSE())</f>
        <v>33471</v>
      </c>
      <c r="M679" s="18">
        <f>VLOOKUP($A679,'Hospitalisation Details'!$A$2:$P$2344,6,FALSE())</f>
        <v>14630.52</v>
      </c>
      <c r="N679" s="1" t="str">
        <f>VLOOKUP($A679,'Hospitalisation Details'!$A$2:$P$2344,12,FALSE())</f>
        <v>tier - 2</v>
      </c>
      <c r="O679" s="1" t="str">
        <f>VLOOKUP($A679,'Hospitalisation Details'!$A$2:$P$2344,13,FALSE())</f>
        <v>tier - 3</v>
      </c>
      <c r="P679" s="1" t="str">
        <f>VLOOKUP($A679,'Hospitalisation Details'!$A$2:$P$2344,14,FALSE())</f>
        <v>R1011</v>
      </c>
      <c r="Q679" s="1">
        <f>VLOOKUP($A679,'Hospitalisation Details'!$A$2:$P$2344,16,FALSE())</f>
        <v>31</v>
      </c>
    </row>
    <row r="680" spans="1:17" x14ac:dyDescent="0.35">
      <c r="A680" s="1" t="str">
        <f>'Customer Names'!A680</f>
        <v>Id679</v>
      </c>
      <c r="B680" s="1" t="str">
        <f>VLOOKUP($A680,'Customer Names'!$A$2:$E$2336,4,FALSE())</f>
        <v>Mario J.</v>
      </c>
      <c r="C680" s="16">
        <f>VLOOKUP($A680,'Medical Examinations'!$A$2:$O$2336,2,FALSE())</f>
        <v>35.5</v>
      </c>
      <c r="D680" s="16">
        <f>VLOOKUP($A680,'Medical Examinations'!$A$2:$O$2336,3,FALSE())</f>
        <v>10.37</v>
      </c>
      <c r="E680" s="1" t="str">
        <f>VLOOKUP($A680,'Medical Examinations'!$A$2:$O$2336,9,FALSE())</f>
        <v>No</v>
      </c>
      <c r="F680" s="1" t="str">
        <f>VLOOKUP($A680,'Medical Examinations'!$A$2:$O$2336,10,FALSE())</f>
        <v>No</v>
      </c>
      <c r="G680" s="1" t="str">
        <f>VLOOKUP($A680,'Medical Examinations'!$A$2:$O$2336,11,FALSE())</f>
        <v>No</v>
      </c>
      <c r="H680" s="1">
        <f>VLOOKUP($A680,'Medical Examinations'!$A$2:$O$2336,13,FALSE())</f>
        <v>0</v>
      </c>
      <c r="I680" s="1" t="str">
        <f>VLOOKUP($A680,'Medical Examinations'!$A$2:$O$2336,12,FALSE())</f>
        <v>No</v>
      </c>
      <c r="J680" s="1" t="str">
        <f>VLOOKUP($A680,'Medical Examinations'!$A$2:$O$2336,14,FALSE())</f>
        <v>Obesity</v>
      </c>
      <c r="K680" s="1" t="str">
        <f>VLOOKUP($A680,'Medical Examinations'!$A$2:$O$2336,15,FALSE())</f>
        <v>Diabetes</v>
      </c>
      <c r="L680" s="17">
        <f>VLOOKUP($A680,'Hospitalisation Details'!$A$2:$P$2344,15,FALSE())</f>
        <v>24054</v>
      </c>
      <c r="M680" s="18">
        <f>VLOOKUP($A680,'Hospitalisation Details'!$A$2:$P$2344,6,FALSE())</f>
        <v>14612.33</v>
      </c>
      <c r="N680" s="1" t="str">
        <f>VLOOKUP($A680,'Hospitalisation Details'!$A$2:$P$2344,12,FALSE())</f>
        <v>tier - 2</v>
      </c>
      <c r="O680" s="1" t="str">
        <f>VLOOKUP($A680,'Hospitalisation Details'!$A$2:$P$2344,13,FALSE())</f>
        <v>tier - 3</v>
      </c>
      <c r="P680" s="1" t="str">
        <f>VLOOKUP($A680,'Hospitalisation Details'!$A$2:$P$2344,14,FALSE())</f>
        <v>R1021</v>
      </c>
      <c r="Q680" s="1">
        <f>VLOOKUP($A680,'Hospitalisation Details'!$A$2:$P$2344,16,FALSE())</f>
        <v>57</v>
      </c>
    </row>
    <row r="681" spans="1:17" x14ac:dyDescent="0.35">
      <c r="A681" s="1" t="str">
        <f>'Customer Names'!A681</f>
        <v>Id680</v>
      </c>
      <c r="B681" s="1" t="str">
        <f>VLOOKUP($A681,'Customer Names'!$A$2:$E$2336,4,FALSE())</f>
        <v>Peter</v>
      </c>
      <c r="C681" s="16">
        <f>VLOOKUP($A681,'Medical Examinations'!$A$2:$O$2336,2,FALSE())</f>
        <v>36.979999999999997</v>
      </c>
      <c r="D681" s="16">
        <f>VLOOKUP($A681,'Medical Examinations'!$A$2:$O$2336,3,FALSE())</f>
        <v>9.56</v>
      </c>
      <c r="E681" s="1" t="str">
        <f>VLOOKUP($A681,'Medical Examinations'!$A$2:$O$2336,9,FALSE())</f>
        <v>Yes</v>
      </c>
      <c r="F681" s="1" t="str">
        <f>VLOOKUP($A681,'Medical Examinations'!$A$2:$O$2336,10,FALSE())</f>
        <v>No</v>
      </c>
      <c r="G681" s="1" t="str">
        <f>VLOOKUP($A681,'Medical Examinations'!$A$2:$O$2336,11,FALSE())</f>
        <v>No</v>
      </c>
      <c r="H681" s="1">
        <f>VLOOKUP($A681,'Medical Examinations'!$A$2:$O$2336,13,FALSE())</f>
        <v>0</v>
      </c>
      <c r="I681" s="1" t="str">
        <f>VLOOKUP($A681,'Medical Examinations'!$A$2:$O$2336,12,FALSE())</f>
        <v>No</v>
      </c>
      <c r="J681" s="1" t="str">
        <f>VLOOKUP($A681,'Medical Examinations'!$A$2:$O$2336,14,FALSE())</f>
        <v>Obesity</v>
      </c>
      <c r="K681" s="1" t="str">
        <f>VLOOKUP($A681,'Medical Examinations'!$A$2:$O$2336,15,FALSE())</f>
        <v>Diabetes</v>
      </c>
      <c r="L681" s="17">
        <f>VLOOKUP($A681,'Hospitalisation Details'!$A$2:$P$2344,15,FALSE())</f>
        <v>24671</v>
      </c>
      <c r="M681" s="18">
        <f>VLOOKUP($A681,'Hospitalisation Details'!$A$2:$P$2344,6,FALSE())</f>
        <v>14600.62</v>
      </c>
      <c r="N681" s="1" t="str">
        <f>VLOOKUP($A681,'Hospitalisation Details'!$A$2:$P$2344,12,FALSE())</f>
        <v>tier - 2</v>
      </c>
      <c r="O681" s="1" t="str">
        <f>VLOOKUP($A681,'Hospitalisation Details'!$A$2:$P$2344,13,FALSE())</f>
        <v>tier - 3</v>
      </c>
      <c r="P681" s="1" t="str">
        <f>VLOOKUP($A681,'Hospitalisation Details'!$A$2:$P$2344,14,FALSE())</f>
        <v>R1022</v>
      </c>
      <c r="Q681" s="1">
        <f>VLOOKUP($A681,'Hospitalisation Details'!$A$2:$P$2344,16,FALSE())</f>
        <v>55</v>
      </c>
    </row>
    <row r="682" spans="1:17" x14ac:dyDescent="0.35">
      <c r="A682" s="1" t="str">
        <f>'Customer Names'!A682</f>
        <v>Id681</v>
      </c>
      <c r="B682" s="1" t="str">
        <f>VLOOKUP($A682,'Customer Names'!$A$2:$E$2336,4,FALSE())</f>
        <v>Carolina</v>
      </c>
      <c r="C682" s="16">
        <f>VLOOKUP($A682,'Medical Examinations'!$A$2:$O$2336,2,FALSE())</f>
        <v>32.395000000000003</v>
      </c>
      <c r="D682" s="16">
        <f>VLOOKUP($A682,'Medical Examinations'!$A$2:$O$2336,3,FALSE())</f>
        <v>8.23</v>
      </c>
      <c r="E682" s="1" t="str">
        <f>VLOOKUP($A682,'Medical Examinations'!$A$2:$O$2336,9,FALSE())</f>
        <v>Yes</v>
      </c>
      <c r="F682" s="1" t="str">
        <f>VLOOKUP($A682,'Medical Examinations'!$A$2:$O$2336,10,FALSE())</f>
        <v>No</v>
      </c>
      <c r="G682" s="1" t="str">
        <f>VLOOKUP($A682,'Medical Examinations'!$A$2:$O$2336,11,FALSE())</f>
        <v>Yes</v>
      </c>
      <c r="H682" s="1">
        <f>VLOOKUP($A682,'Medical Examinations'!$A$2:$O$2336,13,FALSE())</f>
        <v>1</v>
      </c>
      <c r="I682" s="1" t="str">
        <f>VLOOKUP($A682,'Medical Examinations'!$A$2:$O$2336,12,FALSE())</f>
        <v>No</v>
      </c>
      <c r="J682" s="1" t="str">
        <f>VLOOKUP($A682,'Medical Examinations'!$A$2:$O$2336,14,FALSE())</f>
        <v>Obesity</v>
      </c>
      <c r="K682" s="1" t="str">
        <f>VLOOKUP($A682,'Medical Examinations'!$A$2:$O$2336,15,FALSE())</f>
        <v>Diabetes</v>
      </c>
      <c r="L682" s="17">
        <f>VLOOKUP($A682,'Hospitalisation Details'!$A$2:$P$2344,15,FALSE())</f>
        <v>23298</v>
      </c>
      <c r="M682" s="18">
        <f>VLOOKUP($A682,'Hospitalisation Details'!$A$2:$P$2344,6,FALSE())</f>
        <v>14590.63</v>
      </c>
      <c r="N682" s="1" t="str">
        <f>VLOOKUP($A682,'Hospitalisation Details'!$A$2:$P$2344,12,FALSE())</f>
        <v>tier - 2</v>
      </c>
      <c r="O682" s="1" t="str">
        <f>VLOOKUP($A682,'Hospitalisation Details'!$A$2:$P$2344,13,FALSE())</f>
        <v>tier - 1</v>
      </c>
      <c r="P682" s="1" t="str">
        <f>VLOOKUP($A682,'Hospitalisation Details'!$A$2:$P$2344,14,FALSE())</f>
        <v>R1024</v>
      </c>
      <c r="Q682" s="1">
        <f>VLOOKUP($A682,'Hospitalisation Details'!$A$2:$P$2344,16,FALSE())</f>
        <v>59</v>
      </c>
    </row>
    <row r="683" spans="1:17" x14ac:dyDescent="0.35">
      <c r="A683" s="1" t="str">
        <f>'Customer Names'!A683</f>
        <v>Id682</v>
      </c>
      <c r="B683" s="1" t="str">
        <f>VLOOKUP($A683,'Customer Names'!$A$2:$E$2336,4,FALSE())</f>
        <v>Jenny K.</v>
      </c>
      <c r="C683" s="16">
        <f>VLOOKUP($A683,'Medical Examinations'!$A$2:$O$2336,2,FALSE())</f>
        <v>32.729999999999997</v>
      </c>
      <c r="D683" s="16">
        <f>VLOOKUP($A683,'Medical Examinations'!$A$2:$O$2336,3,FALSE())</f>
        <v>7.03</v>
      </c>
      <c r="E683" s="1" t="str">
        <f>VLOOKUP($A683,'Medical Examinations'!$A$2:$O$2336,9,FALSE())</f>
        <v>No</v>
      </c>
      <c r="F683" s="1" t="str">
        <f>VLOOKUP($A683,'Medical Examinations'!$A$2:$O$2336,10,FALSE())</f>
        <v>No</v>
      </c>
      <c r="G683" s="1" t="str">
        <f>VLOOKUP($A683,'Medical Examinations'!$A$2:$O$2336,11,FALSE())</f>
        <v>No</v>
      </c>
      <c r="H683" s="1">
        <f>VLOOKUP($A683,'Medical Examinations'!$A$2:$O$2336,13,FALSE())</f>
        <v>0</v>
      </c>
      <c r="I683" s="1" t="str">
        <f>VLOOKUP($A683,'Medical Examinations'!$A$2:$O$2336,12,FALSE())</f>
        <v>No</v>
      </c>
      <c r="J683" s="1" t="str">
        <f>VLOOKUP($A683,'Medical Examinations'!$A$2:$O$2336,14,FALSE())</f>
        <v>Obesity</v>
      </c>
      <c r="K683" s="1" t="str">
        <f>VLOOKUP($A683,'Medical Examinations'!$A$2:$O$2336,15,FALSE())</f>
        <v>Diabetes</v>
      </c>
      <c r="L683" s="17">
        <f>VLOOKUP($A683,'Hospitalisation Details'!$A$2:$P$2344,15,FALSE())</f>
        <v>22983</v>
      </c>
      <c r="M683" s="18">
        <f>VLOOKUP($A683,'Hospitalisation Details'!$A$2:$P$2344,6,FALSE())</f>
        <v>14574.64</v>
      </c>
      <c r="N683" s="1" t="str">
        <f>VLOOKUP($A683,'Hospitalisation Details'!$A$2:$P$2344,12,FALSE())</f>
        <v>tier - 2</v>
      </c>
      <c r="O683" s="1" t="str">
        <f>VLOOKUP($A683,'Hospitalisation Details'!$A$2:$P$2344,13,FALSE())</f>
        <v>tier - 1</v>
      </c>
      <c r="P683" s="1" t="str">
        <f>VLOOKUP($A683,'Hospitalisation Details'!$A$2:$P$2344,14,FALSE())</f>
        <v>R1025</v>
      </c>
      <c r="Q683" s="1">
        <f>VLOOKUP($A683,'Hospitalisation Details'!$A$2:$P$2344,16,FALSE())</f>
        <v>60</v>
      </c>
    </row>
    <row r="684" spans="1:17" x14ac:dyDescent="0.35">
      <c r="A684" s="1" t="str">
        <f>'Customer Names'!A684</f>
        <v>Id683</v>
      </c>
      <c r="B684" s="1" t="str">
        <f>VLOOKUP($A684,'Customer Names'!$A$2:$E$2336,4,FALSE())</f>
        <v>Jessica</v>
      </c>
      <c r="C684" s="16">
        <f>VLOOKUP($A684,'Medical Examinations'!$A$2:$O$2336,2,FALSE())</f>
        <v>20.52</v>
      </c>
      <c r="D684" s="16">
        <f>VLOOKUP($A684,'Medical Examinations'!$A$2:$O$2336,3,FALSE())</f>
        <v>5.45</v>
      </c>
      <c r="E684" s="1" t="str">
        <f>VLOOKUP($A684,'Medical Examinations'!$A$2:$O$2336,9,FALSE())</f>
        <v>No</v>
      </c>
      <c r="F684" s="1" t="str">
        <f>VLOOKUP($A684,'Medical Examinations'!$A$2:$O$2336,10,FALSE())</f>
        <v>No</v>
      </c>
      <c r="G684" s="1" t="str">
        <f>VLOOKUP($A684,'Medical Examinations'!$A$2:$O$2336,11,FALSE())</f>
        <v>No</v>
      </c>
      <c r="H684" s="1">
        <f>VLOOKUP($A684,'Medical Examinations'!$A$2:$O$2336,13,FALSE())</f>
        <v>1</v>
      </c>
      <c r="I684" s="1" t="str">
        <f>VLOOKUP($A684,'Medical Examinations'!$A$2:$O$2336,12,FALSE())</f>
        <v>Yes</v>
      </c>
      <c r="J684" s="1" t="str">
        <f>VLOOKUP($A684,'Medical Examinations'!$A$2:$O$2336,14,FALSE())</f>
        <v>Normal Weight</v>
      </c>
      <c r="K684" s="1" t="str">
        <f>VLOOKUP($A684,'Medical Examinations'!$A$2:$O$2336,15,FALSE())</f>
        <v>Normal</v>
      </c>
      <c r="L684" s="17">
        <f>VLOOKUP($A684,'Hospitalisation Details'!$A$2:$P$2344,15,FALSE())</f>
        <v>36050</v>
      </c>
      <c r="M684" s="18">
        <f>VLOOKUP($A684,'Hospitalisation Details'!$A$2:$P$2344,6,FALSE())</f>
        <v>14571.89</v>
      </c>
      <c r="N684" s="1" t="str">
        <f>VLOOKUP($A684,'Hospitalisation Details'!$A$2:$P$2344,12,FALSE())</f>
        <v>tier - 2</v>
      </c>
      <c r="O684" s="1" t="str">
        <f>VLOOKUP($A684,'Hospitalisation Details'!$A$2:$P$2344,13,FALSE())</f>
        <v>tier - 1</v>
      </c>
      <c r="P684" s="1" t="str">
        <f>VLOOKUP($A684,'Hospitalisation Details'!$A$2:$P$2344,14,FALSE())</f>
        <v>R1024</v>
      </c>
      <c r="Q684" s="1">
        <f>VLOOKUP($A684,'Hospitalisation Details'!$A$2:$P$2344,16,FALSE())</f>
        <v>24</v>
      </c>
    </row>
    <row r="685" spans="1:17" x14ac:dyDescent="0.35">
      <c r="A685" s="1" t="str">
        <f>'Customer Names'!A685</f>
        <v>Id684</v>
      </c>
      <c r="B685" s="1" t="str">
        <f>VLOOKUP($A685,'Customer Names'!$A$2:$E$2336,4,FALSE())</f>
        <v>Kimberly D</v>
      </c>
      <c r="C685" s="16">
        <f>VLOOKUP($A685,'Medical Examinations'!$A$2:$O$2336,2,FALSE())</f>
        <v>51.72</v>
      </c>
      <c r="D685" s="16">
        <f>VLOOKUP($A685,'Medical Examinations'!$A$2:$O$2336,3,FALSE())</f>
        <v>5.76</v>
      </c>
      <c r="E685" s="1" t="str">
        <f>VLOOKUP($A685,'Medical Examinations'!$A$2:$O$2336,9,FALSE())</f>
        <v>No</v>
      </c>
      <c r="F685" s="1" t="str">
        <f>VLOOKUP($A685,'Medical Examinations'!$A$2:$O$2336,10,FALSE())</f>
        <v>No</v>
      </c>
      <c r="G685" s="1" t="str">
        <f>VLOOKUP($A685,'Medical Examinations'!$A$2:$O$2336,11,FALSE())</f>
        <v>No</v>
      </c>
      <c r="H685" s="1">
        <f>VLOOKUP($A685,'Medical Examinations'!$A$2:$O$2336,13,FALSE())</f>
        <v>0</v>
      </c>
      <c r="I685" s="1" t="str">
        <f>VLOOKUP($A685,'Medical Examinations'!$A$2:$O$2336,12,FALSE())</f>
        <v>No</v>
      </c>
      <c r="J685" s="1" t="str">
        <f>VLOOKUP($A685,'Medical Examinations'!$A$2:$O$2336,14,FALSE())</f>
        <v>Obesity</v>
      </c>
      <c r="K685" s="1" t="str">
        <f>VLOOKUP($A685,'Medical Examinations'!$A$2:$O$2336,15,FALSE())</f>
        <v>Prediabetes</v>
      </c>
      <c r="L685" s="17">
        <f>VLOOKUP($A685,'Hospitalisation Details'!$A$2:$P$2344,15,FALSE())</f>
        <v>32703</v>
      </c>
      <c r="M685" s="18">
        <f>VLOOKUP($A685,'Hospitalisation Details'!$A$2:$P$2344,6,FALSE())</f>
        <v>14547.26</v>
      </c>
      <c r="N685" s="1" t="str">
        <f>VLOOKUP($A685,'Hospitalisation Details'!$A$2:$P$2344,12,FALSE())</f>
        <v>tier - 2</v>
      </c>
      <c r="O685" s="1" t="str">
        <f>VLOOKUP($A685,'Hospitalisation Details'!$A$2:$P$2344,13,FALSE())</f>
        <v>tier - 3</v>
      </c>
      <c r="P685" s="1" t="str">
        <f>VLOOKUP($A685,'Hospitalisation Details'!$A$2:$P$2344,14,FALSE())</f>
        <v>R1011</v>
      </c>
      <c r="Q685" s="1">
        <f>VLOOKUP($A685,'Hospitalisation Details'!$A$2:$P$2344,16,FALSE())</f>
        <v>33</v>
      </c>
    </row>
    <row r="686" spans="1:17" x14ac:dyDescent="0.35">
      <c r="A686" s="1" t="str">
        <f>'Customer Names'!A686</f>
        <v>Id685</v>
      </c>
      <c r="B686" s="1" t="str">
        <f>VLOOKUP($A686,'Customer Names'!$A$2:$E$2336,4,FALSE())</f>
        <v>Marc-Olivier</v>
      </c>
      <c r="C686" s="16">
        <f>VLOOKUP($A686,'Medical Examinations'!$A$2:$O$2336,2,FALSE())</f>
        <v>50.2</v>
      </c>
      <c r="D686" s="16">
        <f>VLOOKUP($A686,'Medical Examinations'!$A$2:$O$2336,3,FALSE())</f>
        <v>5.4</v>
      </c>
      <c r="E686" s="1" t="str">
        <f>VLOOKUP($A686,'Medical Examinations'!$A$2:$O$2336,9,FALSE())</f>
        <v>No</v>
      </c>
      <c r="F686" s="1" t="str">
        <f>VLOOKUP($A686,'Medical Examinations'!$A$2:$O$2336,10,FALSE())</f>
        <v>No</v>
      </c>
      <c r="G686" s="1" t="str">
        <f>VLOOKUP($A686,'Medical Examinations'!$A$2:$O$2336,11,FALSE())</f>
        <v>No</v>
      </c>
      <c r="H686" s="1">
        <f>VLOOKUP($A686,'Medical Examinations'!$A$2:$O$2336,13,FALSE())</f>
        <v>0</v>
      </c>
      <c r="I686" s="1" t="str">
        <f>VLOOKUP($A686,'Medical Examinations'!$A$2:$O$2336,12,FALSE())</f>
        <v>No</v>
      </c>
      <c r="J686" s="1" t="str">
        <f>VLOOKUP($A686,'Medical Examinations'!$A$2:$O$2336,14,FALSE())</f>
        <v>Obesity</v>
      </c>
      <c r="K686" s="1" t="str">
        <f>VLOOKUP($A686,'Medical Examinations'!$A$2:$O$2336,15,FALSE())</f>
        <v>Normal</v>
      </c>
      <c r="L686" s="17">
        <f>VLOOKUP($A686,'Hospitalisation Details'!$A$2:$P$2344,15,FALSE())</f>
        <v>32711</v>
      </c>
      <c r="M686" s="18">
        <f>VLOOKUP($A686,'Hospitalisation Details'!$A$2:$P$2344,6,FALSE())</f>
        <v>14507.46</v>
      </c>
      <c r="N686" s="1" t="str">
        <f>VLOOKUP($A686,'Hospitalisation Details'!$A$2:$P$2344,12,FALSE())</f>
        <v>tier - 2</v>
      </c>
      <c r="O686" s="1" t="str">
        <f>VLOOKUP($A686,'Hospitalisation Details'!$A$2:$P$2344,13,FALSE())</f>
        <v>tier - 3</v>
      </c>
      <c r="P686" s="1" t="str">
        <f>VLOOKUP($A686,'Hospitalisation Details'!$A$2:$P$2344,14,FALSE())</f>
        <v>R1012</v>
      </c>
      <c r="Q686" s="1">
        <f>VLOOKUP($A686,'Hospitalisation Details'!$A$2:$P$2344,16,FALSE())</f>
        <v>33</v>
      </c>
    </row>
    <row r="687" spans="1:17" x14ac:dyDescent="0.35">
      <c r="A687" s="1" t="str">
        <f>'Customer Names'!A687</f>
        <v>Id686</v>
      </c>
      <c r="B687" s="1" t="str">
        <f>VLOOKUP($A687,'Customer Names'!$A$2:$E$2336,4,FALSE())</f>
        <v>Russell J</v>
      </c>
      <c r="C687" s="16">
        <f>VLOOKUP($A687,'Medical Examinations'!$A$2:$O$2336,2,FALSE())</f>
        <v>25.52</v>
      </c>
      <c r="D687" s="16">
        <f>VLOOKUP($A687,'Medical Examinations'!$A$2:$O$2336,3,FALSE())</f>
        <v>6.35</v>
      </c>
      <c r="E687" s="1" t="str">
        <f>VLOOKUP($A687,'Medical Examinations'!$A$2:$O$2336,9,FALSE())</f>
        <v>No</v>
      </c>
      <c r="F687" s="1" t="str">
        <f>VLOOKUP($A687,'Medical Examinations'!$A$2:$O$2336,10,FALSE())</f>
        <v>No</v>
      </c>
      <c r="G687" s="1" t="str">
        <f>VLOOKUP($A687,'Medical Examinations'!$A$2:$O$2336,11,FALSE())</f>
        <v>Yes</v>
      </c>
      <c r="H687" s="1">
        <f>VLOOKUP($A687,'Medical Examinations'!$A$2:$O$2336,13,FALSE())</f>
        <v>1</v>
      </c>
      <c r="I687" s="1" t="str">
        <f>VLOOKUP($A687,'Medical Examinations'!$A$2:$O$2336,12,FALSE())</f>
        <v>No</v>
      </c>
      <c r="J687" s="1" t="str">
        <f>VLOOKUP($A687,'Medical Examinations'!$A$2:$O$2336,14,FALSE())</f>
        <v>Overweight</v>
      </c>
      <c r="K687" s="1" t="str">
        <f>VLOOKUP($A687,'Medical Examinations'!$A$2:$O$2336,15,FALSE())</f>
        <v>Prediabetes</v>
      </c>
      <c r="L687" s="17">
        <f>VLOOKUP($A687,'Hospitalisation Details'!$A$2:$P$2344,15,FALSE())</f>
        <v>29148</v>
      </c>
      <c r="M687" s="18">
        <f>VLOOKUP($A687,'Hospitalisation Details'!$A$2:$P$2344,6,FALSE())</f>
        <v>14478.33</v>
      </c>
      <c r="N687" s="1" t="str">
        <f>VLOOKUP($A687,'Hospitalisation Details'!$A$2:$P$2344,12,FALSE())</f>
        <v>tier - 2</v>
      </c>
      <c r="O687" s="1" t="str">
        <f>VLOOKUP($A687,'Hospitalisation Details'!$A$2:$P$2344,13,FALSE())</f>
        <v>tier - 2</v>
      </c>
      <c r="P687" s="1" t="str">
        <f>VLOOKUP($A687,'Hospitalisation Details'!$A$2:$P$2344,14,FALSE())</f>
        <v>R1013</v>
      </c>
      <c r="Q687" s="1">
        <f>VLOOKUP($A687,'Hospitalisation Details'!$A$2:$P$2344,16,FALSE())</f>
        <v>43</v>
      </c>
    </row>
    <row r="688" spans="1:17" x14ac:dyDescent="0.35">
      <c r="A688" s="1" t="str">
        <f>'Customer Names'!A688</f>
        <v>Id687</v>
      </c>
      <c r="B688" s="1" t="str">
        <f>VLOOKUP($A688,'Customer Names'!$A$2:$E$2336,4,FALSE())</f>
        <v>Karine</v>
      </c>
      <c r="C688" s="16">
        <f>VLOOKUP($A688,'Medical Examinations'!$A$2:$O$2336,2,FALSE())</f>
        <v>35.200000000000003</v>
      </c>
      <c r="D688" s="16">
        <f>VLOOKUP($A688,'Medical Examinations'!$A$2:$O$2336,3,FALSE())</f>
        <v>6.26</v>
      </c>
      <c r="E688" s="1" t="str">
        <f>VLOOKUP($A688,'Medical Examinations'!$A$2:$O$2336,9,FALSE())</f>
        <v>Yes</v>
      </c>
      <c r="F688" s="1" t="str">
        <f>VLOOKUP($A688,'Medical Examinations'!$A$2:$O$2336,10,FALSE())</f>
        <v>No</v>
      </c>
      <c r="G688" s="1" t="str">
        <f>VLOOKUP($A688,'Medical Examinations'!$A$2:$O$2336,11,FALSE())</f>
        <v>No</v>
      </c>
      <c r="H688" s="1">
        <f>VLOOKUP($A688,'Medical Examinations'!$A$2:$O$2336,13,FALSE())</f>
        <v>2</v>
      </c>
      <c r="I688" s="1" t="str">
        <f>VLOOKUP($A688,'Medical Examinations'!$A$2:$O$2336,12,FALSE())</f>
        <v>No</v>
      </c>
      <c r="J688" s="1" t="str">
        <f>VLOOKUP($A688,'Medical Examinations'!$A$2:$O$2336,14,FALSE())</f>
        <v>Obesity</v>
      </c>
      <c r="K688" s="1" t="str">
        <f>VLOOKUP($A688,'Medical Examinations'!$A$2:$O$2336,15,FALSE())</f>
        <v>Prediabetes</v>
      </c>
      <c r="L688" s="17">
        <f>VLOOKUP($A688,'Hospitalisation Details'!$A$2:$P$2344,15,FALSE())</f>
        <v>21874</v>
      </c>
      <c r="M688" s="18">
        <f>VLOOKUP($A688,'Hospitalisation Details'!$A$2:$P$2344,6,FALSE())</f>
        <v>14474.68</v>
      </c>
      <c r="N688" s="1" t="str">
        <f>VLOOKUP($A688,'Hospitalisation Details'!$A$2:$P$2344,12,FALSE())</f>
        <v>tier - 2</v>
      </c>
      <c r="O688" s="1" t="str">
        <f>VLOOKUP($A688,'Hospitalisation Details'!$A$2:$P$2344,13,FALSE())</f>
        <v>tier - 2</v>
      </c>
      <c r="P688" s="1" t="str">
        <f>VLOOKUP($A688,'Hospitalisation Details'!$A$2:$P$2344,14,FALSE())</f>
        <v>R1013</v>
      </c>
      <c r="Q688" s="1">
        <f>VLOOKUP($A688,'Hospitalisation Details'!$A$2:$P$2344,16,FALSE())</f>
        <v>63</v>
      </c>
    </row>
    <row r="689" spans="1:17" x14ac:dyDescent="0.35">
      <c r="A689" s="1" t="str">
        <f>'Customer Names'!A689</f>
        <v>Id688</v>
      </c>
      <c r="B689" s="1" t="str">
        <f>VLOOKUP($A689,'Customer Names'!$A$2:$E$2336,4,FALSE())</f>
        <v>Cheryl</v>
      </c>
      <c r="C689" s="16">
        <f>VLOOKUP($A689,'Medical Examinations'!$A$2:$O$2336,2,FALSE())</f>
        <v>41.26</v>
      </c>
      <c r="D689" s="16">
        <f>VLOOKUP($A689,'Medical Examinations'!$A$2:$O$2336,3,FALSE())</f>
        <v>5.97</v>
      </c>
      <c r="E689" s="1" t="str">
        <f>VLOOKUP($A689,'Medical Examinations'!$A$2:$O$2336,9,FALSE())</f>
        <v>Yes</v>
      </c>
      <c r="F689" s="1" t="str">
        <f>VLOOKUP($A689,'Medical Examinations'!$A$2:$O$2336,10,FALSE())</f>
        <v>No</v>
      </c>
      <c r="G689" s="1" t="str">
        <f>VLOOKUP($A689,'Medical Examinations'!$A$2:$O$2336,11,FALSE())</f>
        <v>No</v>
      </c>
      <c r="H689" s="1">
        <f>VLOOKUP($A689,'Medical Examinations'!$A$2:$O$2336,13,FALSE())</f>
        <v>0</v>
      </c>
      <c r="I689" s="1" t="str">
        <f>VLOOKUP($A689,'Medical Examinations'!$A$2:$O$2336,12,FALSE())</f>
        <v>No</v>
      </c>
      <c r="J689" s="1" t="str">
        <f>VLOOKUP($A689,'Medical Examinations'!$A$2:$O$2336,14,FALSE())</f>
        <v>Obesity</v>
      </c>
      <c r="K689" s="1" t="str">
        <f>VLOOKUP($A689,'Medical Examinations'!$A$2:$O$2336,15,FALSE())</f>
        <v>Prediabetes</v>
      </c>
      <c r="L689" s="17">
        <f>VLOOKUP($A689,'Hospitalisation Details'!$A$2:$P$2344,15,FALSE())</f>
        <v>28091</v>
      </c>
      <c r="M689" s="18">
        <f>VLOOKUP($A689,'Hospitalisation Details'!$A$2:$P$2344,6,FALSE())</f>
        <v>14470.01</v>
      </c>
      <c r="N689" s="1" t="str">
        <f>VLOOKUP($A689,'Hospitalisation Details'!$A$2:$P$2344,12,FALSE())</f>
        <v>tier - 2</v>
      </c>
      <c r="O689" s="1" t="str">
        <f>VLOOKUP($A689,'Hospitalisation Details'!$A$2:$P$2344,13,FALSE())</f>
        <v>tier - 3</v>
      </c>
      <c r="P689" s="1" t="str">
        <f>VLOOKUP($A689,'Hospitalisation Details'!$A$2:$P$2344,14,FALSE())</f>
        <v>R1012</v>
      </c>
      <c r="Q689" s="1">
        <f>VLOOKUP($A689,'Hospitalisation Details'!$A$2:$P$2344,16,FALSE())</f>
        <v>46</v>
      </c>
    </row>
    <row r="690" spans="1:17" x14ac:dyDescent="0.35">
      <c r="A690" s="1" t="str">
        <f>'Customer Names'!A690</f>
        <v>Id689</v>
      </c>
      <c r="B690" s="1" t="str">
        <f>VLOOKUP($A690,'Customer Names'!$A$2:$E$2336,4,FALSE())</f>
        <v>Allison M.</v>
      </c>
      <c r="C690" s="16">
        <f>VLOOKUP($A690,'Medical Examinations'!$A$2:$O$2336,2,FALSE())</f>
        <v>17.195</v>
      </c>
      <c r="D690" s="16">
        <f>VLOOKUP($A690,'Medical Examinations'!$A$2:$O$2336,3,FALSE())</f>
        <v>5.29</v>
      </c>
      <c r="E690" s="1" t="str">
        <f>VLOOKUP($A690,'Medical Examinations'!$A$2:$O$2336,9,FALSE())</f>
        <v>Yes</v>
      </c>
      <c r="F690" s="1" t="str">
        <f>VLOOKUP($A690,'Medical Examinations'!$A$2:$O$2336,10,FALSE())</f>
        <v>No</v>
      </c>
      <c r="G690" s="1" t="str">
        <f>VLOOKUP($A690,'Medical Examinations'!$A$2:$O$2336,11,FALSE())</f>
        <v>No</v>
      </c>
      <c r="H690" s="1">
        <f>VLOOKUP($A690,'Medical Examinations'!$A$2:$O$2336,13,FALSE())</f>
        <v>0</v>
      </c>
      <c r="I690" s="1" t="str">
        <f>VLOOKUP($A690,'Medical Examinations'!$A$2:$O$2336,12,FALSE())</f>
        <v>Yes</v>
      </c>
      <c r="J690" s="1" t="str">
        <f>VLOOKUP($A690,'Medical Examinations'!$A$2:$O$2336,14,FALSE())</f>
        <v>Underweight</v>
      </c>
      <c r="K690" s="1" t="str">
        <f>VLOOKUP($A690,'Medical Examinations'!$A$2:$O$2336,15,FALSE())</f>
        <v>Normal</v>
      </c>
      <c r="L690" s="17">
        <f>VLOOKUP($A690,'Hospitalisation Details'!$A$2:$P$2344,15,FALSE())</f>
        <v>35379</v>
      </c>
      <c r="M690" s="18">
        <f>VLOOKUP($A690,'Hospitalisation Details'!$A$2:$P$2344,6,FALSE())</f>
        <v>14455.64</v>
      </c>
      <c r="N690" s="1" t="str">
        <f>VLOOKUP($A690,'Hospitalisation Details'!$A$2:$P$2344,12,FALSE())</f>
        <v>tier - 2</v>
      </c>
      <c r="O690" s="1" t="str">
        <f>VLOOKUP($A690,'Hospitalisation Details'!$A$2:$P$2344,13,FALSE())</f>
        <v>tier - 3</v>
      </c>
      <c r="P690" s="1" t="str">
        <f>VLOOKUP($A690,'Hospitalisation Details'!$A$2:$P$2344,14,FALSE())</f>
        <v>R1024</v>
      </c>
      <c r="Q690" s="1">
        <f>VLOOKUP($A690,'Hospitalisation Details'!$A$2:$P$2344,16,FALSE())</f>
        <v>26</v>
      </c>
    </row>
    <row r="691" spans="1:17" x14ac:dyDescent="0.35">
      <c r="A691" s="1" t="str">
        <f>'Customer Names'!A691</f>
        <v>Id690</v>
      </c>
      <c r="B691" s="1" t="str">
        <f>VLOOKUP($A691,'Customer Names'!$A$2:$E$2336,4,FALSE())</f>
        <v>Adriana</v>
      </c>
      <c r="C691" s="16">
        <f>VLOOKUP($A691,'Medical Examinations'!$A$2:$O$2336,2,FALSE())</f>
        <v>23.085000000000001</v>
      </c>
      <c r="D691" s="16">
        <f>VLOOKUP($A691,'Medical Examinations'!$A$2:$O$2336,3,FALSE())</f>
        <v>4.2699999999999996</v>
      </c>
      <c r="E691" s="1" t="str">
        <f>VLOOKUP($A691,'Medical Examinations'!$A$2:$O$2336,9,FALSE())</f>
        <v>Yes</v>
      </c>
      <c r="F691" s="1" t="str">
        <f>VLOOKUP($A691,'Medical Examinations'!$A$2:$O$2336,10,FALSE())</f>
        <v>No</v>
      </c>
      <c r="G691" s="1" t="str">
        <f>VLOOKUP($A691,'Medical Examinations'!$A$2:$O$2336,11,FALSE())</f>
        <v>No</v>
      </c>
      <c r="H691" s="1">
        <f>VLOOKUP($A691,'Medical Examinations'!$A$2:$O$2336,13,FALSE())</f>
        <v>2</v>
      </c>
      <c r="I691" s="1" t="str">
        <f>VLOOKUP($A691,'Medical Examinations'!$A$2:$O$2336,12,FALSE())</f>
        <v>No</v>
      </c>
      <c r="J691" s="1" t="str">
        <f>VLOOKUP($A691,'Medical Examinations'!$A$2:$O$2336,14,FALSE())</f>
        <v>Normal Weight</v>
      </c>
      <c r="K691" s="1" t="str">
        <f>VLOOKUP($A691,'Medical Examinations'!$A$2:$O$2336,15,FALSE())</f>
        <v>Normal</v>
      </c>
      <c r="L691" s="17">
        <f>VLOOKUP($A691,'Hospitalisation Details'!$A$2:$P$2344,15,FALSE())</f>
        <v>21765</v>
      </c>
      <c r="M691" s="18">
        <f>VLOOKUP($A691,'Hospitalisation Details'!$A$2:$P$2344,6,FALSE())</f>
        <v>14451.84</v>
      </c>
      <c r="N691" s="1" t="str">
        <f>VLOOKUP($A691,'Hospitalisation Details'!$A$2:$P$2344,12,FALSE())</f>
        <v>tier - 2</v>
      </c>
      <c r="O691" s="1" t="str">
        <f>VLOOKUP($A691,'Hospitalisation Details'!$A$2:$P$2344,13,FALSE())</f>
        <v>tier - 3</v>
      </c>
      <c r="P691" s="1" t="str">
        <f>VLOOKUP($A691,'Hospitalisation Details'!$A$2:$P$2344,14,FALSE())</f>
        <v>R1023</v>
      </c>
      <c r="Q691" s="1">
        <f>VLOOKUP($A691,'Hospitalisation Details'!$A$2:$P$2344,16,FALSE())</f>
        <v>63</v>
      </c>
    </row>
    <row r="692" spans="1:17" x14ac:dyDescent="0.35">
      <c r="A692" s="1" t="str">
        <f>'Customer Names'!A692</f>
        <v>Id691</v>
      </c>
      <c r="B692" s="1" t="str">
        <f>VLOOKUP($A692,'Customer Names'!$A$2:$E$2336,4,FALSE())</f>
        <v>Miranda J</v>
      </c>
      <c r="C692" s="16">
        <f>VLOOKUP($A692,'Medical Examinations'!$A$2:$O$2336,2,FALSE())</f>
        <v>21.66</v>
      </c>
      <c r="D692" s="16">
        <f>VLOOKUP($A692,'Medical Examinations'!$A$2:$O$2336,3,FALSE())</f>
        <v>5.2</v>
      </c>
      <c r="E692" s="1" t="str">
        <f>VLOOKUP($A692,'Medical Examinations'!$A$2:$O$2336,9,FALSE())</f>
        <v>Yes</v>
      </c>
      <c r="F692" s="1" t="str">
        <f>VLOOKUP($A692,'Medical Examinations'!$A$2:$O$2336,10,FALSE())</f>
        <v>No</v>
      </c>
      <c r="G692" s="1" t="str">
        <f>VLOOKUP($A692,'Medical Examinations'!$A$2:$O$2336,11,FALSE())</f>
        <v>No</v>
      </c>
      <c r="H692" s="1">
        <f>VLOOKUP($A692,'Medical Examinations'!$A$2:$O$2336,13,FALSE())</f>
        <v>2</v>
      </c>
      <c r="I692" s="1" t="str">
        <f>VLOOKUP($A692,'Medical Examinations'!$A$2:$O$2336,12,FALSE())</f>
        <v>No</v>
      </c>
      <c r="J692" s="1" t="str">
        <f>VLOOKUP($A692,'Medical Examinations'!$A$2:$O$2336,14,FALSE())</f>
        <v>Normal Weight</v>
      </c>
      <c r="K692" s="1" t="str">
        <f>VLOOKUP($A692,'Medical Examinations'!$A$2:$O$2336,15,FALSE())</f>
        <v>Normal</v>
      </c>
      <c r="L692" s="17">
        <f>VLOOKUP($A692,'Hospitalisation Details'!$A$2:$P$2344,15,FALSE())</f>
        <v>21730</v>
      </c>
      <c r="M692" s="18">
        <f>VLOOKUP($A692,'Hospitalisation Details'!$A$2:$P$2344,6,FALSE())</f>
        <v>14449.85</v>
      </c>
      <c r="N692" s="1" t="str">
        <f>VLOOKUP($A692,'Hospitalisation Details'!$A$2:$P$2344,12,FALSE())</f>
        <v>tier - 2</v>
      </c>
      <c r="O692" s="1" t="str">
        <f>VLOOKUP($A692,'Hospitalisation Details'!$A$2:$P$2344,13,FALSE())</f>
        <v>tier - 1</v>
      </c>
      <c r="P692" s="1" t="str">
        <f>VLOOKUP($A692,'Hospitalisation Details'!$A$2:$P$2344,14,FALSE())</f>
        <v>R1024</v>
      </c>
      <c r="Q692" s="1">
        <f>VLOOKUP($A692,'Hospitalisation Details'!$A$2:$P$2344,16,FALSE())</f>
        <v>63</v>
      </c>
    </row>
    <row r="693" spans="1:17" x14ac:dyDescent="0.35">
      <c r="A693" s="1" t="str">
        <f>'Customer Names'!A693</f>
        <v>Id692</v>
      </c>
      <c r="B693" s="1" t="str">
        <f>VLOOKUP($A693,'Customer Names'!$A$2:$E$2336,4,FALSE())</f>
        <v>Roberto</v>
      </c>
      <c r="C693" s="16">
        <f>VLOOKUP($A693,'Medical Examinations'!$A$2:$O$2336,2,FALSE())</f>
        <v>36.47</v>
      </c>
      <c r="D693" s="16">
        <f>VLOOKUP($A693,'Medical Examinations'!$A$2:$O$2336,3,FALSE())</f>
        <v>8.23</v>
      </c>
      <c r="E693" s="1" t="str">
        <f>VLOOKUP($A693,'Medical Examinations'!$A$2:$O$2336,9,FALSE())</f>
        <v>Yes</v>
      </c>
      <c r="F693" s="1" t="str">
        <f>VLOOKUP($A693,'Medical Examinations'!$A$2:$O$2336,10,FALSE())</f>
        <v>No</v>
      </c>
      <c r="G693" s="1" t="str">
        <f>VLOOKUP($A693,'Medical Examinations'!$A$2:$O$2336,11,FALSE())</f>
        <v>No</v>
      </c>
      <c r="H693" s="1">
        <f>VLOOKUP($A693,'Medical Examinations'!$A$2:$O$2336,13,FALSE())</f>
        <v>0</v>
      </c>
      <c r="I693" s="1" t="str">
        <f>VLOOKUP($A693,'Medical Examinations'!$A$2:$O$2336,12,FALSE())</f>
        <v>No</v>
      </c>
      <c r="J693" s="1" t="str">
        <f>VLOOKUP($A693,'Medical Examinations'!$A$2:$O$2336,14,FALSE())</f>
        <v>Obesity</v>
      </c>
      <c r="K693" s="1" t="str">
        <f>VLOOKUP($A693,'Medical Examinations'!$A$2:$O$2336,15,FALSE())</f>
        <v>Diabetes</v>
      </c>
      <c r="L693" s="17">
        <f>VLOOKUP($A693,'Hospitalisation Details'!$A$2:$P$2344,15,FALSE())</f>
        <v>24780</v>
      </c>
      <c r="M693" s="18">
        <f>VLOOKUP($A693,'Hospitalisation Details'!$A$2:$P$2344,6,FALSE())</f>
        <v>14427.63</v>
      </c>
      <c r="N693" s="1" t="str">
        <f>VLOOKUP($A693,'Hospitalisation Details'!$A$2:$P$2344,12,FALSE())</f>
        <v>tier - 2</v>
      </c>
      <c r="O693" s="1" t="str">
        <f>VLOOKUP($A693,'Hospitalisation Details'!$A$2:$P$2344,13,FALSE())</f>
        <v>tier - 2</v>
      </c>
      <c r="P693" s="1" t="str">
        <f>VLOOKUP($A693,'Hospitalisation Details'!$A$2:$P$2344,14,FALSE())</f>
        <v>R1021</v>
      </c>
      <c r="Q693" s="1">
        <f>VLOOKUP($A693,'Hospitalisation Details'!$A$2:$P$2344,16,FALSE())</f>
        <v>55</v>
      </c>
    </row>
    <row r="694" spans="1:17" x14ac:dyDescent="0.35">
      <c r="A694" s="1" t="str">
        <f>'Customer Names'!A694</f>
        <v>Id693</v>
      </c>
      <c r="B694" s="1" t="str">
        <f>VLOOKUP($A694,'Customer Names'!$A$2:$E$2336,4,FALSE())</f>
        <v>Rebecca B.</v>
      </c>
      <c r="C694" s="16">
        <f>VLOOKUP($A694,'Medical Examinations'!$A$2:$O$2336,2,FALSE())</f>
        <v>36.08</v>
      </c>
      <c r="D694" s="16">
        <f>VLOOKUP($A694,'Medical Examinations'!$A$2:$O$2336,3,FALSE())</f>
        <v>10.33</v>
      </c>
      <c r="E694" s="1" t="str">
        <f>VLOOKUP($A694,'Medical Examinations'!$A$2:$O$2336,9,FALSE())</f>
        <v>Yes</v>
      </c>
      <c r="F694" s="1" t="str">
        <f>VLOOKUP($A694,'Medical Examinations'!$A$2:$O$2336,10,FALSE())</f>
        <v>No</v>
      </c>
      <c r="G694" s="1" t="str">
        <f>VLOOKUP($A694,'Medical Examinations'!$A$2:$O$2336,11,FALSE())</f>
        <v>No</v>
      </c>
      <c r="H694" s="1">
        <f>VLOOKUP($A694,'Medical Examinations'!$A$2:$O$2336,13,FALSE())</f>
        <v>0</v>
      </c>
      <c r="I694" s="1" t="str">
        <f>VLOOKUP($A694,'Medical Examinations'!$A$2:$O$2336,12,FALSE())</f>
        <v>No</v>
      </c>
      <c r="J694" s="1" t="str">
        <f>VLOOKUP($A694,'Medical Examinations'!$A$2:$O$2336,14,FALSE())</f>
        <v>Obesity</v>
      </c>
      <c r="K694" s="1" t="str">
        <f>VLOOKUP($A694,'Medical Examinations'!$A$2:$O$2336,15,FALSE())</f>
        <v>Diabetes</v>
      </c>
      <c r="L694" s="17">
        <f>VLOOKUP($A694,'Hospitalisation Details'!$A$2:$P$2344,15,FALSE())</f>
        <v>24699</v>
      </c>
      <c r="M694" s="18">
        <f>VLOOKUP($A694,'Hospitalisation Details'!$A$2:$P$2344,6,FALSE())</f>
        <v>14426.66</v>
      </c>
      <c r="N694" s="1" t="str">
        <f>VLOOKUP($A694,'Hospitalisation Details'!$A$2:$P$2344,12,FALSE())</f>
        <v>tier - 2</v>
      </c>
      <c r="O694" s="1" t="str">
        <f>VLOOKUP($A694,'Hospitalisation Details'!$A$2:$P$2344,13,FALSE())</f>
        <v>tier - 2</v>
      </c>
      <c r="P694" s="1" t="str">
        <f>VLOOKUP($A694,'Hospitalisation Details'!$A$2:$P$2344,14,FALSE())</f>
        <v>R1026</v>
      </c>
      <c r="Q694" s="1">
        <f>VLOOKUP($A694,'Hospitalisation Details'!$A$2:$P$2344,16,FALSE())</f>
        <v>55</v>
      </c>
    </row>
    <row r="695" spans="1:17" x14ac:dyDescent="0.35">
      <c r="A695" s="1" t="str">
        <f>'Customer Names'!A695</f>
        <v>Id694</v>
      </c>
      <c r="B695" s="1" t="str">
        <f>VLOOKUP($A695,'Customer Names'!$A$2:$E$2336,4,FALSE())</f>
        <v>Tiffany</v>
      </c>
      <c r="C695" s="16">
        <f>VLOOKUP($A695,'Medical Examinations'!$A$2:$O$2336,2,FALSE())</f>
        <v>23.18</v>
      </c>
      <c r="D695" s="16">
        <f>VLOOKUP($A695,'Medical Examinations'!$A$2:$O$2336,3,FALSE())</f>
        <v>6.13</v>
      </c>
      <c r="E695" s="1" t="str">
        <f>VLOOKUP($A695,'Medical Examinations'!$A$2:$O$2336,9,FALSE())</f>
        <v>No</v>
      </c>
      <c r="F695" s="1" t="str">
        <f>VLOOKUP($A695,'Medical Examinations'!$A$2:$O$2336,10,FALSE())</f>
        <v>No</v>
      </c>
      <c r="G695" s="1" t="str">
        <f>VLOOKUP($A695,'Medical Examinations'!$A$2:$O$2336,11,FALSE())</f>
        <v>No</v>
      </c>
      <c r="H695" s="1">
        <f>VLOOKUP($A695,'Medical Examinations'!$A$2:$O$2336,13,FALSE())</f>
        <v>0</v>
      </c>
      <c r="I695" s="1" t="str">
        <f>VLOOKUP($A695,'Medical Examinations'!$A$2:$O$2336,12,FALSE())</f>
        <v>No</v>
      </c>
      <c r="J695" s="1" t="str">
        <f>VLOOKUP($A695,'Medical Examinations'!$A$2:$O$2336,14,FALSE())</f>
        <v>Normal Weight</v>
      </c>
      <c r="K695" s="1" t="str">
        <f>VLOOKUP($A695,'Medical Examinations'!$A$2:$O$2336,15,FALSE())</f>
        <v>Prediabetes</v>
      </c>
      <c r="L695" s="17">
        <f>VLOOKUP($A695,'Hospitalisation Details'!$A$2:$P$2344,15,FALSE())</f>
        <v>36382</v>
      </c>
      <c r="M695" s="18">
        <f>VLOOKUP($A695,'Hospitalisation Details'!$A$2:$P$2344,6,FALSE())</f>
        <v>14426.07</v>
      </c>
      <c r="N695" s="1" t="str">
        <f>VLOOKUP($A695,'Hospitalisation Details'!$A$2:$P$2344,12,FALSE())</f>
        <v>tier - 2</v>
      </c>
      <c r="O695" s="1" t="str">
        <f>VLOOKUP($A695,'Hospitalisation Details'!$A$2:$P$2344,13,FALSE())</f>
        <v>tier - 1</v>
      </c>
      <c r="P695" s="1" t="str">
        <f>VLOOKUP($A695,'Hospitalisation Details'!$A$2:$P$2344,14,FALSE())</f>
        <v>R1012</v>
      </c>
      <c r="Q695" s="1">
        <f>VLOOKUP($A695,'Hospitalisation Details'!$A$2:$P$2344,16,FALSE())</f>
        <v>23</v>
      </c>
    </row>
    <row r="696" spans="1:17" x14ac:dyDescent="0.35">
      <c r="A696" s="1" t="str">
        <f>'Customer Names'!A696</f>
        <v>Id695</v>
      </c>
      <c r="B696" s="1" t="str">
        <f>VLOOKUP($A696,'Customer Names'!$A$2:$E$2336,4,FALSE())</f>
        <v>Alexander</v>
      </c>
      <c r="C696" s="16">
        <f>VLOOKUP($A696,'Medical Examinations'!$A$2:$O$2336,2,FALSE())</f>
        <v>39.159999999999997</v>
      </c>
      <c r="D696" s="16">
        <f>VLOOKUP($A696,'Medical Examinations'!$A$2:$O$2336,3,FALSE())</f>
        <v>8.08</v>
      </c>
      <c r="E696" s="1" t="str">
        <f>VLOOKUP($A696,'Medical Examinations'!$A$2:$O$2336,9,FALSE())</f>
        <v>No</v>
      </c>
      <c r="F696" s="1" t="str">
        <f>VLOOKUP($A696,'Medical Examinations'!$A$2:$O$2336,10,FALSE())</f>
        <v>No</v>
      </c>
      <c r="G696" s="1" t="str">
        <f>VLOOKUP($A696,'Medical Examinations'!$A$2:$O$2336,11,FALSE())</f>
        <v>No</v>
      </c>
      <c r="H696" s="1">
        <f>VLOOKUP($A696,'Medical Examinations'!$A$2:$O$2336,13,FALSE())</f>
        <v>3</v>
      </c>
      <c r="I696" s="1" t="str">
        <f>VLOOKUP($A696,'Medical Examinations'!$A$2:$O$2336,12,FALSE())</f>
        <v>No</v>
      </c>
      <c r="J696" s="1" t="str">
        <f>VLOOKUP($A696,'Medical Examinations'!$A$2:$O$2336,14,FALSE())</f>
        <v>Obesity</v>
      </c>
      <c r="K696" s="1" t="str">
        <f>VLOOKUP($A696,'Medical Examinations'!$A$2:$O$2336,15,FALSE())</f>
        <v>Diabetes</v>
      </c>
      <c r="L696" s="17">
        <f>VLOOKUP($A696,'Hospitalisation Details'!$A$2:$P$2344,15,FALSE())</f>
        <v>21448</v>
      </c>
      <c r="M696" s="18">
        <f>VLOOKUP($A696,'Hospitalisation Details'!$A$2:$P$2344,6,FALSE())</f>
        <v>14418.28</v>
      </c>
      <c r="N696" s="1" t="str">
        <f>VLOOKUP($A696,'Hospitalisation Details'!$A$2:$P$2344,12,FALSE())</f>
        <v>tier - 2</v>
      </c>
      <c r="O696" s="1" t="str">
        <f>VLOOKUP($A696,'Hospitalisation Details'!$A$2:$P$2344,13,FALSE())</f>
        <v>tier - 3</v>
      </c>
      <c r="P696" s="1" t="str">
        <f>VLOOKUP($A696,'Hospitalisation Details'!$A$2:$P$2344,14,FALSE())</f>
        <v>R1013</v>
      </c>
      <c r="Q696" s="1">
        <f>VLOOKUP($A696,'Hospitalisation Details'!$A$2:$P$2344,16,FALSE())</f>
        <v>64</v>
      </c>
    </row>
    <row r="697" spans="1:17" x14ac:dyDescent="0.35">
      <c r="A697" s="1" t="str">
        <f>'Customer Names'!A697</f>
        <v>Id696</v>
      </c>
      <c r="B697" s="1" t="str">
        <f>VLOOKUP($A697,'Customer Names'!$A$2:$E$2336,4,FALSE())</f>
        <v>Rich M</v>
      </c>
      <c r="C697" s="16">
        <f>VLOOKUP($A697,'Medical Examinations'!$A$2:$O$2336,2,FALSE())</f>
        <v>38.19</v>
      </c>
      <c r="D697" s="16">
        <f>VLOOKUP($A697,'Medical Examinations'!$A$2:$O$2336,3,FALSE())</f>
        <v>10.49</v>
      </c>
      <c r="E697" s="1" t="str">
        <f>VLOOKUP($A697,'Medical Examinations'!$A$2:$O$2336,9,FALSE())</f>
        <v>No</v>
      </c>
      <c r="F697" s="1" t="str">
        <f>VLOOKUP($A697,'Medical Examinations'!$A$2:$O$2336,10,FALSE())</f>
        <v>No</v>
      </c>
      <c r="G697" s="1" t="str">
        <f>VLOOKUP($A697,'Medical Examinations'!$A$2:$O$2336,11,FALSE())</f>
        <v>No</v>
      </c>
      <c r="H697" s="1">
        <f>VLOOKUP($A697,'Medical Examinations'!$A$2:$O$2336,13,FALSE())</f>
        <v>3</v>
      </c>
      <c r="I697" s="1" t="str">
        <f>VLOOKUP($A697,'Medical Examinations'!$A$2:$O$2336,12,FALSE())</f>
        <v>No</v>
      </c>
      <c r="J697" s="1" t="str">
        <f>VLOOKUP($A697,'Medical Examinations'!$A$2:$O$2336,14,FALSE())</f>
        <v>Obesity</v>
      </c>
      <c r="K697" s="1" t="str">
        <f>VLOOKUP($A697,'Medical Examinations'!$A$2:$O$2336,15,FALSE())</f>
        <v>Diabetes</v>
      </c>
      <c r="L697" s="17">
        <f>VLOOKUP($A697,'Hospitalisation Details'!$A$2:$P$2344,15,FALSE())</f>
        <v>21395</v>
      </c>
      <c r="M697" s="18">
        <f>VLOOKUP($A697,'Hospitalisation Details'!$A$2:$P$2344,6,FALSE())</f>
        <v>14410.93</v>
      </c>
      <c r="N697" s="1" t="str">
        <f>VLOOKUP($A697,'Hospitalisation Details'!$A$2:$P$2344,12,FALSE())</f>
        <v>tier - 2</v>
      </c>
      <c r="O697" s="1" t="str">
        <f>VLOOKUP($A697,'Hospitalisation Details'!$A$2:$P$2344,13,FALSE())</f>
        <v>tier - 2</v>
      </c>
      <c r="P697" s="1" t="str">
        <f>VLOOKUP($A697,'Hospitalisation Details'!$A$2:$P$2344,14,FALSE())</f>
        <v>R1016</v>
      </c>
      <c r="Q697" s="1">
        <f>VLOOKUP($A697,'Hospitalisation Details'!$A$2:$P$2344,16,FALSE())</f>
        <v>64</v>
      </c>
    </row>
    <row r="698" spans="1:17" x14ac:dyDescent="0.35">
      <c r="A698" s="1" t="str">
        <f>'Customer Names'!A698</f>
        <v>Id697</v>
      </c>
      <c r="B698" s="1" t="str">
        <f>VLOOKUP($A698,'Customer Names'!$A$2:$E$2336,4,FALSE())</f>
        <v>Aaron C</v>
      </c>
      <c r="C698" s="16">
        <f>VLOOKUP($A698,'Medical Examinations'!$A$2:$O$2336,2,FALSE())</f>
        <v>26.41</v>
      </c>
      <c r="D698" s="16">
        <f>VLOOKUP($A698,'Medical Examinations'!$A$2:$O$2336,3,FALSE())</f>
        <v>8.11</v>
      </c>
      <c r="E698" s="1" t="str">
        <f>VLOOKUP($A698,'Medical Examinations'!$A$2:$O$2336,9,FALSE())</f>
        <v>No</v>
      </c>
      <c r="F698" s="1" t="str">
        <f>VLOOKUP($A698,'Medical Examinations'!$A$2:$O$2336,10,FALSE())</f>
        <v>No</v>
      </c>
      <c r="G698" s="1" t="str">
        <f>VLOOKUP($A698,'Medical Examinations'!$A$2:$O$2336,11,FALSE())</f>
        <v>No</v>
      </c>
      <c r="H698" s="1">
        <f>VLOOKUP($A698,'Medical Examinations'!$A$2:$O$2336,13,FALSE())</f>
        <v>3</v>
      </c>
      <c r="I698" s="1" t="str">
        <f>VLOOKUP($A698,'Medical Examinations'!$A$2:$O$2336,12,FALSE())</f>
        <v>No</v>
      </c>
      <c r="J698" s="1" t="str">
        <f>VLOOKUP($A698,'Medical Examinations'!$A$2:$O$2336,14,FALSE())</f>
        <v>Overweight</v>
      </c>
      <c r="K698" s="1" t="str">
        <f>VLOOKUP($A698,'Medical Examinations'!$A$2:$O$2336,15,FALSE())</f>
        <v>Diabetes</v>
      </c>
      <c r="L698" s="17">
        <f>VLOOKUP($A698,'Hospitalisation Details'!$A$2:$P$2344,15,FALSE())</f>
        <v>21442</v>
      </c>
      <c r="M698" s="18">
        <f>VLOOKUP($A698,'Hospitalisation Details'!$A$2:$P$2344,6,FALSE())</f>
        <v>14394.56</v>
      </c>
      <c r="N698" s="1" t="str">
        <f>VLOOKUP($A698,'Hospitalisation Details'!$A$2:$P$2344,12,FALSE())</f>
        <v>tier - 2</v>
      </c>
      <c r="O698" s="1" t="str">
        <f>VLOOKUP($A698,'Hospitalisation Details'!$A$2:$P$2344,13,FALSE())</f>
        <v>tier - 1</v>
      </c>
      <c r="P698" s="1" t="str">
        <f>VLOOKUP($A698,'Hospitalisation Details'!$A$2:$P$2344,14,FALSE())</f>
        <v>R1018</v>
      </c>
      <c r="Q698" s="1">
        <f>VLOOKUP($A698,'Hospitalisation Details'!$A$2:$P$2344,16,FALSE())</f>
        <v>64</v>
      </c>
    </row>
    <row r="699" spans="1:17" x14ac:dyDescent="0.35">
      <c r="A699" s="1" t="str">
        <f>'Customer Names'!A699</f>
        <v>Id698</v>
      </c>
      <c r="B699" s="1" t="str">
        <f>VLOOKUP($A699,'Customer Names'!$A$2:$E$2336,4,FALSE())</f>
        <v>Kate</v>
      </c>
      <c r="C699" s="16">
        <f>VLOOKUP($A699,'Medical Examinations'!$A$2:$O$2336,2,FALSE())</f>
        <v>28.785</v>
      </c>
      <c r="D699" s="16">
        <f>VLOOKUP($A699,'Medical Examinations'!$A$2:$O$2336,3,FALSE())</f>
        <v>6.6</v>
      </c>
      <c r="E699" s="1" t="str">
        <f>VLOOKUP($A699,'Medical Examinations'!$A$2:$O$2336,9,FALSE())</f>
        <v>No</v>
      </c>
      <c r="F699" s="1" t="str">
        <f>VLOOKUP($A699,'Medical Examinations'!$A$2:$O$2336,10,FALSE())</f>
        <v>No</v>
      </c>
      <c r="G699" s="1" t="str">
        <f>VLOOKUP($A699,'Medical Examinations'!$A$2:$O$2336,11,FALSE())</f>
        <v>No</v>
      </c>
      <c r="H699" s="1">
        <f>VLOOKUP($A699,'Medical Examinations'!$A$2:$O$2336,13,FALSE())</f>
        <v>0</v>
      </c>
      <c r="I699" s="1" t="str">
        <f>VLOOKUP($A699,'Medical Examinations'!$A$2:$O$2336,12,FALSE())</f>
        <v>No</v>
      </c>
      <c r="J699" s="1" t="str">
        <f>VLOOKUP($A699,'Medical Examinations'!$A$2:$O$2336,14,FALSE())</f>
        <v>Overweight</v>
      </c>
      <c r="K699" s="1" t="str">
        <f>VLOOKUP($A699,'Medical Examinations'!$A$2:$O$2336,15,FALSE())</f>
        <v>Diabetes</v>
      </c>
      <c r="L699" s="17">
        <f>VLOOKUP($A699,'Hospitalisation Details'!$A$2:$P$2344,15,FALSE())</f>
        <v>23915</v>
      </c>
      <c r="M699" s="18">
        <f>VLOOKUP($A699,'Hospitalisation Details'!$A$2:$P$2344,6,FALSE())</f>
        <v>14394.4</v>
      </c>
      <c r="N699" s="1" t="str">
        <f>VLOOKUP($A699,'Hospitalisation Details'!$A$2:$P$2344,12,FALSE())</f>
        <v>tier - 2</v>
      </c>
      <c r="O699" s="1" t="str">
        <f>VLOOKUP($A699,'Hospitalisation Details'!$A$2:$P$2344,13,FALSE())</f>
        <v>tier - 3</v>
      </c>
      <c r="P699" s="1" t="str">
        <f>VLOOKUP($A699,'Hospitalisation Details'!$A$2:$P$2344,14,FALSE())</f>
        <v>R1024</v>
      </c>
      <c r="Q699" s="1">
        <f>VLOOKUP($A699,'Hospitalisation Details'!$A$2:$P$2344,16,FALSE())</f>
        <v>57</v>
      </c>
    </row>
    <row r="700" spans="1:17" x14ac:dyDescent="0.35">
      <c r="A700" s="1" t="str">
        <f>'Customer Names'!A700</f>
        <v>Id699</v>
      </c>
      <c r="B700" s="1" t="str">
        <f>VLOOKUP($A700,'Customer Names'!$A$2:$E$2336,4,FALSE())</f>
        <v>Maria M</v>
      </c>
      <c r="C700" s="16">
        <f>VLOOKUP($A700,'Medical Examinations'!$A$2:$O$2336,2,FALSE())</f>
        <v>26.695</v>
      </c>
      <c r="D700" s="16">
        <f>VLOOKUP($A700,'Medical Examinations'!$A$2:$O$2336,3,FALSE())</f>
        <v>10.14</v>
      </c>
      <c r="E700" s="1" t="str">
        <f>VLOOKUP($A700,'Medical Examinations'!$A$2:$O$2336,9,FALSE())</f>
        <v>Yes</v>
      </c>
      <c r="F700" s="1" t="str">
        <f>VLOOKUP($A700,'Medical Examinations'!$A$2:$O$2336,10,FALSE())</f>
        <v>No</v>
      </c>
      <c r="G700" s="1" t="str">
        <f>VLOOKUP($A700,'Medical Examinations'!$A$2:$O$2336,11,FALSE())</f>
        <v>Yes</v>
      </c>
      <c r="H700" s="1">
        <f>VLOOKUP($A700,'Medical Examinations'!$A$2:$O$2336,13,FALSE())</f>
        <v>1</v>
      </c>
      <c r="I700" s="1" t="str">
        <f>VLOOKUP($A700,'Medical Examinations'!$A$2:$O$2336,12,FALSE())</f>
        <v>No</v>
      </c>
      <c r="J700" s="1" t="str">
        <f>VLOOKUP($A700,'Medical Examinations'!$A$2:$O$2336,14,FALSE())</f>
        <v>Overweight</v>
      </c>
      <c r="K700" s="1" t="str">
        <f>VLOOKUP($A700,'Medical Examinations'!$A$2:$O$2336,15,FALSE())</f>
        <v>Diabetes</v>
      </c>
      <c r="L700" s="17">
        <f>VLOOKUP($A700,'Hospitalisation Details'!$A$2:$P$2344,15,FALSE())</f>
        <v>23208</v>
      </c>
      <c r="M700" s="18">
        <f>VLOOKUP($A700,'Hospitalisation Details'!$A$2:$P$2344,6,FALSE())</f>
        <v>14382.71</v>
      </c>
      <c r="N700" s="1" t="str">
        <f>VLOOKUP($A700,'Hospitalisation Details'!$A$2:$P$2344,12,FALSE())</f>
        <v>tier - 2</v>
      </c>
      <c r="O700" s="1" t="str">
        <f>VLOOKUP($A700,'Hospitalisation Details'!$A$2:$P$2344,13,FALSE())</f>
        <v>tier - 2</v>
      </c>
      <c r="P700" s="1" t="str">
        <f>VLOOKUP($A700,'Hospitalisation Details'!$A$2:$P$2344,14,FALSE())</f>
        <v>R1012</v>
      </c>
      <c r="Q700" s="1">
        <f>VLOOKUP($A700,'Hospitalisation Details'!$A$2:$P$2344,16,FALSE())</f>
        <v>59</v>
      </c>
    </row>
    <row r="701" spans="1:17" x14ac:dyDescent="0.35">
      <c r="A701" s="1" t="str">
        <f>'Customer Names'!A701</f>
        <v>Id700</v>
      </c>
      <c r="B701" s="1" t="str">
        <f>VLOOKUP($A701,'Customer Names'!$A$2:$E$2336,4,FALSE())</f>
        <v>Daven W</v>
      </c>
      <c r="C701" s="16">
        <f>VLOOKUP($A701,'Medical Examinations'!$A$2:$O$2336,2,FALSE())</f>
        <v>32.799999999999997</v>
      </c>
      <c r="D701" s="16">
        <f>VLOOKUP($A701,'Medical Examinations'!$A$2:$O$2336,3,FALSE())</f>
        <v>6.06</v>
      </c>
      <c r="E701" s="1" t="str">
        <f>VLOOKUP($A701,'Medical Examinations'!$A$2:$O$2336,9,FALSE())</f>
        <v>Yes</v>
      </c>
      <c r="F701" s="1" t="str">
        <f>VLOOKUP($A701,'Medical Examinations'!$A$2:$O$2336,10,FALSE())</f>
        <v>No</v>
      </c>
      <c r="G701" s="1" t="str">
        <f>VLOOKUP($A701,'Medical Examinations'!$A$2:$O$2336,11,FALSE())</f>
        <v>No</v>
      </c>
      <c r="H701" s="1">
        <f>VLOOKUP($A701,'Medical Examinations'!$A$2:$O$2336,13,FALSE())</f>
        <v>1</v>
      </c>
      <c r="I701" s="1" t="str">
        <f>VLOOKUP($A701,'Medical Examinations'!$A$2:$O$2336,12,FALSE())</f>
        <v>No</v>
      </c>
      <c r="J701" s="1" t="str">
        <f>VLOOKUP($A701,'Medical Examinations'!$A$2:$O$2336,14,FALSE())</f>
        <v>Obesity</v>
      </c>
      <c r="K701" s="1" t="str">
        <f>VLOOKUP($A701,'Medical Examinations'!$A$2:$O$2336,15,FALSE())</f>
        <v>Prediabetes</v>
      </c>
      <c r="L701" s="17">
        <f>VLOOKUP($A701,'Hospitalisation Details'!$A$2:$P$2344,15,FALSE())</f>
        <v>32463</v>
      </c>
      <c r="M701" s="18">
        <f>VLOOKUP($A701,'Hospitalisation Details'!$A$2:$P$2344,6,FALSE())</f>
        <v>14358.36</v>
      </c>
      <c r="N701" s="1" t="str">
        <f>VLOOKUP($A701,'Hospitalisation Details'!$A$2:$P$2344,12,FALSE())</f>
        <v>tier - 2</v>
      </c>
      <c r="O701" s="1" t="str">
        <f>VLOOKUP($A701,'Hospitalisation Details'!$A$2:$P$2344,13,FALSE())</f>
        <v>tier - 2</v>
      </c>
      <c r="P701" s="1" t="str">
        <f>VLOOKUP($A701,'Hospitalisation Details'!$A$2:$P$2344,14,FALSE())</f>
        <v>R1011</v>
      </c>
      <c r="Q701" s="1">
        <f>VLOOKUP($A701,'Hospitalisation Details'!$A$2:$P$2344,16,FALSE())</f>
        <v>34</v>
      </c>
    </row>
    <row r="702" spans="1:17" x14ac:dyDescent="0.35">
      <c r="A702" s="1" t="str">
        <f>'Customer Names'!A702</f>
        <v>Id701</v>
      </c>
      <c r="B702" s="1" t="str">
        <f>VLOOKUP($A702,'Customer Names'!$A$2:$E$2336,4,FALSE())</f>
        <v>Brianne</v>
      </c>
      <c r="C702" s="16">
        <f>VLOOKUP($A702,'Medical Examinations'!$A$2:$O$2336,2,FALSE())</f>
        <v>35.869999999999997</v>
      </c>
      <c r="D702" s="16">
        <f>VLOOKUP($A702,'Medical Examinations'!$A$2:$O$2336,3,FALSE())</f>
        <v>9.91</v>
      </c>
      <c r="E702" s="1" t="str">
        <f>VLOOKUP($A702,'Medical Examinations'!$A$2:$O$2336,9,FALSE())</f>
        <v>Yes</v>
      </c>
      <c r="F702" s="1" t="str">
        <f>VLOOKUP($A702,'Medical Examinations'!$A$2:$O$2336,10,FALSE())</f>
        <v>No</v>
      </c>
      <c r="G702" s="1" t="str">
        <f>VLOOKUP($A702,'Medical Examinations'!$A$2:$O$2336,11,FALSE())</f>
        <v>No</v>
      </c>
      <c r="H702" s="1">
        <f>VLOOKUP($A702,'Medical Examinations'!$A$2:$O$2336,13,FALSE())</f>
        <v>0</v>
      </c>
      <c r="I702" s="1" t="str">
        <f>VLOOKUP($A702,'Medical Examinations'!$A$2:$O$2336,12,FALSE())</f>
        <v>No</v>
      </c>
      <c r="J702" s="1" t="str">
        <f>VLOOKUP($A702,'Medical Examinations'!$A$2:$O$2336,14,FALSE())</f>
        <v>Obesity</v>
      </c>
      <c r="K702" s="1" t="str">
        <f>VLOOKUP($A702,'Medical Examinations'!$A$2:$O$2336,15,FALSE())</f>
        <v>Diabetes</v>
      </c>
      <c r="L702" s="17">
        <f>VLOOKUP($A702,'Hospitalisation Details'!$A$2:$P$2344,15,FALSE())</f>
        <v>24755</v>
      </c>
      <c r="M702" s="18">
        <f>VLOOKUP($A702,'Hospitalisation Details'!$A$2:$P$2344,6,FALSE())</f>
        <v>14355.43</v>
      </c>
      <c r="N702" s="1" t="str">
        <f>VLOOKUP($A702,'Hospitalisation Details'!$A$2:$P$2344,12,FALSE())</f>
        <v>tier - 2</v>
      </c>
      <c r="O702" s="1" t="str">
        <f>VLOOKUP($A702,'Hospitalisation Details'!$A$2:$P$2344,13,FALSE())</f>
        <v>tier - 1</v>
      </c>
      <c r="P702" s="1" t="str">
        <f>VLOOKUP($A702,'Hospitalisation Details'!$A$2:$P$2344,14,FALSE())</f>
        <v>R1026</v>
      </c>
      <c r="Q702" s="1">
        <f>VLOOKUP($A702,'Hospitalisation Details'!$A$2:$P$2344,16,FALSE())</f>
        <v>55</v>
      </c>
    </row>
    <row r="703" spans="1:17" x14ac:dyDescent="0.35">
      <c r="A703" s="1" t="str">
        <f>'Customer Names'!A703</f>
        <v>Id702</v>
      </c>
      <c r="B703" s="1" t="str">
        <f>VLOOKUP($A703,'Customer Names'!$A$2:$E$2336,4,FALSE())</f>
        <v>Hiroki</v>
      </c>
      <c r="C703" s="16">
        <f>VLOOKUP($A703,'Medical Examinations'!$A$2:$O$2336,2,FALSE())</f>
        <v>21.66</v>
      </c>
      <c r="D703" s="16">
        <f>VLOOKUP($A703,'Medical Examinations'!$A$2:$O$2336,3,FALSE())</f>
        <v>4.1399999999999997</v>
      </c>
      <c r="E703" s="1" t="str">
        <f>VLOOKUP($A703,'Medical Examinations'!$A$2:$O$2336,9,FALSE())</f>
        <v>Yes</v>
      </c>
      <c r="F703" s="1" t="str">
        <f>VLOOKUP($A703,'Medical Examinations'!$A$2:$O$2336,10,FALSE())</f>
        <v>No</v>
      </c>
      <c r="G703" s="1" t="str">
        <f>VLOOKUP($A703,'Medical Examinations'!$A$2:$O$2336,11,FALSE())</f>
        <v>No</v>
      </c>
      <c r="H703" s="1">
        <f>VLOOKUP($A703,'Medical Examinations'!$A$2:$O$2336,13,FALSE())</f>
        <v>2</v>
      </c>
      <c r="I703" s="1" t="str">
        <f>VLOOKUP($A703,'Medical Examinations'!$A$2:$O$2336,12,FALSE())</f>
        <v>No</v>
      </c>
      <c r="J703" s="1" t="str">
        <f>VLOOKUP($A703,'Medical Examinations'!$A$2:$O$2336,14,FALSE())</f>
        <v>Normal Weight</v>
      </c>
      <c r="K703" s="1" t="str">
        <f>VLOOKUP($A703,'Medical Examinations'!$A$2:$O$2336,15,FALSE())</f>
        <v>Normal</v>
      </c>
      <c r="L703" s="17">
        <f>VLOOKUP($A703,'Hospitalisation Details'!$A$2:$P$2344,15,FALSE())</f>
        <v>21908</v>
      </c>
      <c r="M703" s="18">
        <f>VLOOKUP($A703,'Hospitalisation Details'!$A$2:$P$2344,6,FALSE())</f>
        <v>14349.85</v>
      </c>
      <c r="N703" s="1" t="str">
        <f>VLOOKUP($A703,'Hospitalisation Details'!$A$2:$P$2344,12,FALSE())</f>
        <v>tier - 2</v>
      </c>
      <c r="O703" s="1" t="str">
        <f>VLOOKUP($A703,'Hospitalisation Details'!$A$2:$P$2344,13,FALSE())</f>
        <v>tier - 2</v>
      </c>
      <c r="P703" s="1" t="str">
        <f>VLOOKUP($A703,'Hospitalisation Details'!$A$2:$P$2344,14,FALSE())</f>
        <v>R1012</v>
      </c>
      <c r="Q703" s="1">
        <f>VLOOKUP($A703,'Hospitalisation Details'!$A$2:$P$2344,16,FALSE())</f>
        <v>63</v>
      </c>
    </row>
    <row r="704" spans="1:17" x14ac:dyDescent="0.35">
      <c r="A704" s="1" t="str">
        <f>'Customer Names'!A704</f>
        <v>Id703</v>
      </c>
      <c r="B704" s="1" t="str">
        <f>VLOOKUP($A704,'Customer Names'!$A$2:$E$2336,4,FALSE())</f>
        <v>Anders</v>
      </c>
      <c r="C704" s="16">
        <f>VLOOKUP($A704,'Medical Examinations'!$A$2:$O$2336,2,FALSE())</f>
        <v>37.72</v>
      </c>
      <c r="D704" s="16">
        <f>VLOOKUP($A704,'Medical Examinations'!$A$2:$O$2336,3,FALSE())</f>
        <v>4.38</v>
      </c>
      <c r="E704" s="1" t="str">
        <f>VLOOKUP($A704,'Medical Examinations'!$A$2:$O$2336,9,FALSE())</f>
        <v>Yes</v>
      </c>
      <c r="F704" s="1" t="str">
        <f>VLOOKUP($A704,'Medical Examinations'!$A$2:$O$2336,10,FALSE())</f>
        <v>No</v>
      </c>
      <c r="G704" s="1" t="str">
        <f>VLOOKUP($A704,'Medical Examinations'!$A$2:$O$2336,11,FALSE())</f>
        <v>Yes</v>
      </c>
      <c r="H704" s="1">
        <f>VLOOKUP($A704,'Medical Examinations'!$A$2:$O$2336,13,FALSE())</f>
        <v>1</v>
      </c>
      <c r="I704" s="1" t="str">
        <f>VLOOKUP($A704,'Medical Examinations'!$A$2:$O$2336,12,FALSE())</f>
        <v>No</v>
      </c>
      <c r="J704" s="1" t="str">
        <f>VLOOKUP($A704,'Medical Examinations'!$A$2:$O$2336,14,FALSE())</f>
        <v>Obesity</v>
      </c>
      <c r="K704" s="1" t="str">
        <f>VLOOKUP($A704,'Medical Examinations'!$A$2:$O$2336,15,FALSE())</f>
        <v>Normal</v>
      </c>
      <c r="L704" s="17">
        <f>VLOOKUP($A704,'Hospitalisation Details'!$A$2:$P$2344,15,FALSE())</f>
        <v>25472</v>
      </c>
      <c r="M704" s="18">
        <f>VLOOKUP($A704,'Hospitalisation Details'!$A$2:$P$2344,6,FALSE())</f>
        <v>14337.91</v>
      </c>
      <c r="N704" s="1" t="str">
        <f>VLOOKUP($A704,'Hospitalisation Details'!$A$2:$P$2344,12,FALSE())</f>
        <v>tier - 2</v>
      </c>
      <c r="O704" s="1" t="str">
        <f>VLOOKUP($A704,'Hospitalisation Details'!$A$2:$P$2344,13,FALSE())</f>
        <v>tier - 3</v>
      </c>
      <c r="P704" s="1" t="str">
        <f>VLOOKUP($A704,'Hospitalisation Details'!$A$2:$P$2344,14,FALSE())</f>
        <v>R1022</v>
      </c>
      <c r="Q704" s="1">
        <f>VLOOKUP($A704,'Hospitalisation Details'!$A$2:$P$2344,16,FALSE())</f>
        <v>53</v>
      </c>
    </row>
    <row r="705" spans="1:17" x14ac:dyDescent="0.35">
      <c r="A705" s="1" t="str">
        <f>'Customer Names'!A705</f>
        <v>Id704</v>
      </c>
      <c r="B705" s="1" t="str">
        <f>VLOOKUP($A705,'Customer Names'!$A$2:$E$2336,4,FALSE())</f>
        <v>Danielle</v>
      </c>
      <c r="C705" s="16">
        <f>VLOOKUP($A705,'Medical Examinations'!$A$2:$O$2336,2,FALSE())</f>
        <v>39.700000000000003</v>
      </c>
      <c r="D705" s="16">
        <f>VLOOKUP($A705,'Medical Examinations'!$A$2:$O$2336,3,FALSE())</f>
        <v>9.83</v>
      </c>
      <c r="E705" s="1" t="str">
        <f>VLOOKUP($A705,'Medical Examinations'!$A$2:$O$2336,9,FALSE())</f>
        <v>No</v>
      </c>
      <c r="F705" s="1" t="str">
        <f>VLOOKUP($A705,'Medical Examinations'!$A$2:$O$2336,10,FALSE())</f>
        <v>No</v>
      </c>
      <c r="G705" s="1" t="str">
        <f>VLOOKUP($A705,'Medical Examinations'!$A$2:$O$2336,11,FALSE())</f>
        <v>No</v>
      </c>
      <c r="H705" s="1">
        <f>VLOOKUP($A705,'Medical Examinations'!$A$2:$O$2336,13,FALSE())</f>
        <v>3</v>
      </c>
      <c r="I705" s="1" t="str">
        <f>VLOOKUP($A705,'Medical Examinations'!$A$2:$O$2336,12,FALSE())</f>
        <v>No</v>
      </c>
      <c r="J705" s="1" t="str">
        <f>VLOOKUP($A705,'Medical Examinations'!$A$2:$O$2336,14,FALSE())</f>
        <v>Obesity</v>
      </c>
      <c r="K705" s="1" t="str">
        <f>VLOOKUP($A705,'Medical Examinations'!$A$2:$O$2336,15,FALSE())</f>
        <v>Diabetes</v>
      </c>
      <c r="L705" s="17">
        <f>VLOOKUP($A705,'Hospitalisation Details'!$A$2:$P$2344,15,FALSE())</f>
        <v>21376</v>
      </c>
      <c r="M705" s="18">
        <f>VLOOKUP($A705,'Hospitalisation Details'!$A$2:$P$2344,6,FALSE())</f>
        <v>14319.03</v>
      </c>
      <c r="N705" s="1" t="str">
        <f>VLOOKUP($A705,'Hospitalisation Details'!$A$2:$P$2344,12,FALSE())</f>
        <v>tier - 2</v>
      </c>
      <c r="O705" s="1" t="str">
        <f>VLOOKUP($A705,'Hospitalisation Details'!$A$2:$P$2344,13,FALSE())</f>
        <v>tier - 2</v>
      </c>
      <c r="P705" s="1" t="str">
        <f>VLOOKUP($A705,'Hospitalisation Details'!$A$2:$P$2344,14,FALSE())</f>
        <v>R1011</v>
      </c>
      <c r="Q705" s="1">
        <f>VLOOKUP($A705,'Hospitalisation Details'!$A$2:$P$2344,16,FALSE())</f>
        <v>64</v>
      </c>
    </row>
    <row r="706" spans="1:17" x14ac:dyDescent="0.35">
      <c r="A706" s="1" t="str">
        <f>'Customer Names'!A706</f>
        <v>Id705</v>
      </c>
      <c r="B706" s="1" t="str">
        <f>VLOOKUP($A706,'Customer Names'!$A$2:$E$2336,4,FALSE())</f>
        <v>Candace N</v>
      </c>
      <c r="C706" s="16">
        <f>VLOOKUP($A706,'Medical Examinations'!$A$2:$O$2336,2,FALSE())</f>
        <v>35.97</v>
      </c>
      <c r="D706" s="16">
        <f>VLOOKUP($A706,'Medical Examinations'!$A$2:$O$2336,3,FALSE())</f>
        <v>11.08</v>
      </c>
      <c r="E706" s="1" t="str">
        <f>VLOOKUP($A706,'Medical Examinations'!$A$2:$O$2336,9,FALSE())</f>
        <v>No</v>
      </c>
      <c r="F706" s="1" t="str">
        <f>VLOOKUP($A706,'Medical Examinations'!$A$2:$O$2336,10,FALSE())</f>
        <v>No</v>
      </c>
      <c r="G706" s="1" t="str">
        <f>VLOOKUP($A706,'Medical Examinations'!$A$2:$O$2336,11,FALSE())</f>
        <v>No</v>
      </c>
      <c r="H706" s="1">
        <f>VLOOKUP($A706,'Medical Examinations'!$A$2:$O$2336,13,FALSE())</f>
        <v>3</v>
      </c>
      <c r="I706" s="1" t="str">
        <f>VLOOKUP($A706,'Medical Examinations'!$A$2:$O$2336,12,FALSE())</f>
        <v>No</v>
      </c>
      <c r="J706" s="1" t="str">
        <f>VLOOKUP($A706,'Medical Examinations'!$A$2:$O$2336,14,FALSE())</f>
        <v>Obesity</v>
      </c>
      <c r="K706" s="1" t="str">
        <f>VLOOKUP($A706,'Medical Examinations'!$A$2:$O$2336,15,FALSE())</f>
        <v>Diabetes</v>
      </c>
      <c r="L706" s="17">
        <f>VLOOKUP($A706,'Hospitalisation Details'!$A$2:$P$2344,15,FALSE())</f>
        <v>21473</v>
      </c>
      <c r="M706" s="18">
        <f>VLOOKUP($A706,'Hospitalisation Details'!$A$2:$P$2344,6,FALSE())</f>
        <v>14313.85</v>
      </c>
      <c r="N706" s="1" t="str">
        <f>VLOOKUP($A706,'Hospitalisation Details'!$A$2:$P$2344,12,FALSE())</f>
        <v>tier - 2</v>
      </c>
      <c r="O706" s="1" t="str">
        <f>VLOOKUP($A706,'Hospitalisation Details'!$A$2:$P$2344,13,FALSE())</f>
        <v>tier - 3</v>
      </c>
      <c r="P706" s="1" t="str">
        <f>VLOOKUP($A706,'Hospitalisation Details'!$A$2:$P$2344,14,FALSE())</f>
        <v>R1013</v>
      </c>
      <c r="Q706" s="1">
        <f>VLOOKUP($A706,'Hospitalisation Details'!$A$2:$P$2344,16,FALSE())</f>
        <v>64</v>
      </c>
    </row>
    <row r="707" spans="1:17" x14ac:dyDescent="0.35">
      <c r="A707" s="1" t="str">
        <f>'Customer Names'!A707</f>
        <v>Id706</v>
      </c>
      <c r="B707" s="1" t="str">
        <f>VLOOKUP($A707,'Customer Names'!$A$2:$E$2336,4,FALSE())</f>
        <v>Bruno F.</v>
      </c>
      <c r="C707" s="16">
        <f>VLOOKUP($A707,'Medical Examinations'!$A$2:$O$2336,2,FALSE())</f>
        <v>37.85</v>
      </c>
      <c r="D707" s="16">
        <f>VLOOKUP($A707,'Medical Examinations'!$A$2:$O$2336,3,FALSE())</f>
        <v>11.01</v>
      </c>
      <c r="E707" s="1" t="str">
        <f>VLOOKUP($A707,'Medical Examinations'!$A$2:$O$2336,9,FALSE())</f>
        <v>No</v>
      </c>
      <c r="F707" s="1" t="str">
        <f>VLOOKUP($A707,'Medical Examinations'!$A$2:$O$2336,10,FALSE())</f>
        <v>No</v>
      </c>
      <c r="G707" s="1" t="str">
        <f>VLOOKUP($A707,'Medical Examinations'!$A$2:$O$2336,11,FALSE())</f>
        <v>No</v>
      </c>
      <c r="H707" s="1">
        <f>VLOOKUP($A707,'Medical Examinations'!$A$2:$O$2336,13,FALSE())</f>
        <v>0</v>
      </c>
      <c r="I707" s="1" t="str">
        <f>VLOOKUP($A707,'Medical Examinations'!$A$2:$O$2336,12,FALSE())</f>
        <v>No</v>
      </c>
      <c r="J707" s="1" t="str">
        <f>VLOOKUP($A707,'Medical Examinations'!$A$2:$O$2336,14,FALSE())</f>
        <v>Obesity</v>
      </c>
      <c r="K707" s="1" t="str">
        <f>VLOOKUP($A707,'Medical Examinations'!$A$2:$O$2336,15,FALSE())</f>
        <v>Diabetes</v>
      </c>
      <c r="L707" s="17">
        <f>VLOOKUP($A707,'Hospitalisation Details'!$A$2:$P$2344,15,FALSE())</f>
        <v>25187</v>
      </c>
      <c r="M707" s="18">
        <f>VLOOKUP($A707,'Hospitalisation Details'!$A$2:$P$2344,6,FALSE())</f>
        <v>14285.9</v>
      </c>
      <c r="N707" s="1" t="str">
        <f>VLOOKUP($A707,'Hospitalisation Details'!$A$2:$P$2344,12,FALSE())</f>
        <v>tier - 2</v>
      </c>
      <c r="O707" s="1" t="str">
        <f>VLOOKUP($A707,'Hospitalisation Details'!$A$2:$P$2344,13,FALSE())</f>
        <v>tier - 3</v>
      </c>
      <c r="P707" s="1" t="str">
        <f>VLOOKUP($A707,'Hospitalisation Details'!$A$2:$P$2344,14,FALSE())</f>
        <v>R1012</v>
      </c>
      <c r="Q707" s="1">
        <f>VLOOKUP($A707,'Hospitalisation Details'!$A$2:$P$2344,16,FALSE())</f>
        <v>54</v>
      </c>
    </row>
    <row r="708" spans="1:17" x14ac:dyDescent="0.35">
      <c r="A708" s="1" t="str">
        <f>'Customer Names'!A708</f>
        <v>Id707</v>
      </c>
      <c r="B708" s="1" t="str">
        <f>VLOOKUP($A708,'Customer Names'!$A$2:$E$2336,4,FALSE())</f>
        <v>Emily</v>
      </c>
      <c r="C708" s="16">
        <f>VLOOKUP($A708,'Medical Examinations'!$A$2:$O$2336,2,FALSE())</f>
        <v>21.66</v>
      </c>
      <c r="D708" s="16">
        <f>VLOOKUP($A708,'Medical Examinations'!$A$2:$O$2336,3,FALSE())</f>
        <v>4.37</v>
      </c>
      <c r="E708" s="1" t="str">
        <f>VLOOKUP($A708,'Medical Examinations'!$A$2:$O$2336,9,FALSE())</f>
        <v>No</v>
      </c>
      <c r="F708" s="1" t="str">
        <f>VLOOKUP($A708,'Medical Examinations'!$A$2:$O$2336,10,FALSE())</f>
        <v>Yes</v>
      </c>
      <c r="G708" s="1" t="str">
        <f>VLOOKUP($A708,'Medical Examinations'!$A$2:$O$2336,11,FALSE())</f>
        <v>No</v>
      </c>
      <c r="H708" s="1">
        <f>VLOOKUP($A708,'Medical Examinations'!$A$2:$O$2336,13,FALSE())</f>
        <v>1</v>
      </c>
      <c r="I708" s="1" t="str">
        <f>VLOOKUP($A708,'Medical Examinations'!$A$2:$O$2336,12,FALSE())</f>
        <v>Yes</v>
      </c>
      <c r="J708" s="1" t="str">
        <f>VLOOKUP($A708,'Medical Examinations'!$A$2:$O$2336,14,FALSE())</f>
        <v>Normal Weight</v>
      </c>
      <c r="K708" s="1" t="str">
        <f>VLOOKUP($A708,'Medical Examinations'!$A$2:$O$2336,15,FALSE())</f>
        <v>Normal</v>
      </c>
      <c r="L708" s="17">
        <f>VLOOKUP($A708,'Hospitalisation Details'!$A$2:$P$2344,15,FALSE())</f>
        <v>38236</v>
      </c>
      <c r="M708" s="18">
        <f>VLOOKUP($A708,'Hospitalisation Details'!$A$2:$P$2344,6,FALSE())</f>
        <v>14283.46</v>
      </c>
      <c r="N708" s="1" t="str">
        <f>VLOOKUP($A708,'Hospitalisation Details'!$A$2:$P$2344,12,FALSE())</f>
        <v>tier - 2</v>
      </c>
      <c r="O708" s="1" t="str">
        <f>VLOOKUP($A708,'Hospitalisation Details'!$A$2:$P$2344,13,FALSE())</f>
        <v>tier - 2</v>
      </c>
      <c r="P708" s="1" t="str">
        <f>VLOOKUP($A708,'Hospitalisation Details'!$A$2:$P$2344,14,FALSE())</f>
        <v>R1024</v>
      </c>
      <c r="Q708" s="1">
        <f>VLOOKUP($A708,'Hospitalisation Details'!$A$2:$P$2344,16,FALSE())</f>
        <v>18</v>
      </c>
    </row>
    <row r="709" spans="1:17" x14ac:dyDescent="0.35">
      <c r="A709" s="1" t="str">
        <f>'Customer Names'!A709</f>
        <v>Id708</v>
      </c>
      <c r="B709" s="1" t="str">
        <f>VLOOKUP($A709,'Customer Names'!$A$2:$E$2336,4,FALSE())</f>
        <v>Katie</v>
      </c>
      <c r="C709" s="16">
        <f>VLOOKUP($A709,'Medical Examinations'!$A$2:$O$2336,2,FALSE())</f>
        <v>39.369999999999997</v>
      </c>
      <c r="D709" s="16">
        <f>VLOOKUP($A709,'Medical Examinations'!$A$2:$O$2336,3,FALSE())</f>
        <v>5.91</v>
      </c>
      <c r="E709" s="1" t="str">
        <f>VLOOKUP($A709,'Medical Examinations'!$A$2:$O$2336,9,FALSE())</f>
        <v>No</v>
      </c>
      <c r="F709" s="1" t="str">
        <f>VLOOKUP($A709,'Medical Examinations'!$A$2:$O$2336,10,FALSE())</f>
        <v>No</v>
      </c>
      <c r="G709" s="1" t="str">
        <f>VLOOKUP($A709,'Medical Examinations'!$A$2:$O$2336,11,FALSE())</f>
        <v>No</v>
      </c>
      <c r="H709" s="1">
        <f>VLOOKUP($A709,'Medical Examinations'!$A$2:$O$2336,13,FALSE())</f>
        <v>2</v>
      </c>
      <c r="I709" s="1" t="str">
        <f>VLOOKUP($A709,'Medical Examinations'!$A$2:$O$2336,12,FALSE())</f>
        <v>No</v>
      </c>
      <c r="J709" s="1" t="str">
        <f>VLOOKUP($A709,'Medical Examinations'!$A$2:$O$2336,14,FALSE())</f>
        <v>Obesity</v>
      </c>
      <c r="K709" s="1" t="str">
        <f>VLOOKUP($A709,'Medical Examinations'!$A$2:$O$2336,15,FALSE())</f>
        <v>Prediabetes</v>
      </c>
      <c r="L709" s="17">
        <f>VLOOKUP($A709,'Hospitalisation Details'!$A$2:$P$2344,15,FALSE())</f>
        <v>26493</v>
      </c>
      <c r="M709" s="18">
        <f>VLOOKUP($A709,'Hospitalisation Details'!$A$2:$P$2344,6,FALSE())</f>
        <v>14258.33</v>
      </c>
      <c r="N709" s="1" t="str">
        <f>VLOOKUP($A709,'Hospitalisation Details'!$A$2:$P$2344,12,FALSE())</f>
        <v>tier - 2</v>
      </c>
      <c r="O709" s="1" t="str">
        <f>VLOOKUP($A709,'Hospitalisation Details'!$A$2:$P$2344,13,FALSE())</f>
        <v>tier - 2</v>
      </c>
      <c r="P709" s="1" t="str">
        <f>VLOOKUP($A709,'Hospitalisation Details'!$A$2:$P$2344,14,FALSE())</f>
        <v>R1026</v>
      </c>
      <c r="Q709" s="1">
        <f>VLOOKUP($A709,'Hospitalisation Details'!$A$2:$P$2344,16,FALSE())</f>
        <v>50</v>
      </c>
    </row>
    <row r="710" spans="1:17" x14ac:dyDescent="0.35">
      <c r="A710" s="1" t="str">
        <f>'Customer Names'!A710</f>
        <v>Id709</v>
      </c>
      <c r="B710" s="1" t="str">
        <f>VLOOKUP($A710,'Customer Names'!$A$2:$E$2336,4,FALSE())</f>
        <v>Sally</v>
      </c>
      <c r="C710" s="16">
        <f>VLOOKUP($A710,'Medical Examinations'!$A$2:$O$2336,2,FALSE())</f>
        <v>40.880000000000003</v>
      </c>
      <c r="D710" s="16">
        <f>VLOOKUP($A710,'Medical Examinations'!$A$2:$O$2336,3,FALSE())</f>
        <v>7.65</v>
      </c>
      <c r="E710" s="1" t="str">
        <f>VLOOKUP($A710,'Medical Examinations'!$A$2:$O$2336,9,FALSE())</f>
        <v>No</v>
      </c>
      <c r="F710" s="1" t="str">
        <f>VLOOKUP($A710,'Medical Examinations'!$A$2:$O$2336,10,FALSE())</f>
        <v>No</v>
      </c>
      <c r="G710" s="1" t="str">
        <f>VLOOKUP($A710,'Medical Examinations'!$A$2:$O$2336,11,FALSE())</f>
        <v>No</v>
      </c>
      <c r="H710" s="1">
        <f>VLOOKUP($A710,'Medical Examinations'!$A$2:$O$2336,13,FALSE())</f>
        <v>0</v>
      </c>
      <c r="I710" s="1" t="str">
        <f>VLOOKUP($A710,'Medical Examinations'!$A$2:$O$2336,12,FALSE())</f>
        <v>No</v>
      </c>
      <c r="J710" s="1" t="str">
        <f>VLOOKUP($A710,'Medical Examinations'!$A$2:$O$2336,14,FALSE())</f>
        <v>Obesity</v>
      </c>
      <c r="K710" s="1" t="str">
        <f>VLOOKUP($A710,'Medical Examinations'!$A$2:$O$2336,15,FALSE())</f>
        <v>Diabetes</v>
      </c>
      <c r="L710" s="17">
        <f>VLOOKUP($A710,'Hospitalisation Details'!$A$2:$P$2344,15,FALSE())</f>
        <v>27389</v>
      </c>
      <c r="M710" s="18">
        <f>VLOOKUP($A710,'Hospitalisation Details'!$A$2:$P$2344,6,FALSE())</f>
        <v>14256.79</v>
      </c>
      <c r="N710" s="1" t="str">
        <f>VLOOKUP($A710,'Hospitalisation Details'!$A$2:$P$2344,12,FALSE())</f>
        <v>tier - 2</v>
      </c>
      <c r="O710" s="1" t="str">
        <f>VLOOKUP($A710,'Hospitalisation Details'!$A$2:$P$2344,13,FALSE())</f>
        <v>tier - 2</v>
      </c>
      <c r="P710" s="1" t="str">
        <f>VLOOKUP($A710,'Hospitalisation Details'!$A$2:$P$2344,14,FALSE())</f>
        <v>R1026</v>
      </c>
      <c r="Q710" s="1">
        <f>VLOOKUP($A710,'Hospitalisation Details'!$A$2:$P$2344,16,FALSE())</f>
        <v>48</v>
      </c>
    </row>
    <row r="711" spans="1:17" x14ac:dyDescent="0.35">
      <c r="A711" s="1" t="str">
        <f>'Customer Names'!A711</f>
        <v>Id710</v>
      </c>
      <c r="B711" s="1" t="str">
        <f>VLOOKUP($A711,'Customer Names'!$A$2:$E$2336,4,FALSE())</f>
        <v>Meaghan J</v>
      </c>
      <c r="C711" s="16">
        <f>VLOOKUP($A711,'Medical Examinations'!$A$2:$O$2336,2,FALSE())</f>
        <v>26.22</v>
      </c>
      <c r="D711" s="16">
        <f>VLOOKUP($A711,'Medical Examinations'!$A$2:$O$2336,3,FALSE())</f>
        <v>5.37</v>
      </c>
      <c r="E711" s="1" t="str">
        <f>VLOOKUP($A711,'Medical Examinations'!$A$2:$O$2336,9,FALSE())</f>
        <v>Yes</v>
      </c>
      <c r="F711" s="1" t="str">
        <f>VLOOKUP($A711,'Medical Examinations'!$A$2:$O$2336,10,FALSE())</f>
        <v>No</v>
      </c>
      <c r="G711" s="1" t="str">
        <f>VLOOKUP($A711,'Medical Examinations'!$A$2:$O$2336,11,FALSE())</f>
        <v>No</v>
      </c>
      <c r="H711" s="1">
        <f>VLOOKUP($A711,'Medical Examinations'!$A$2:$O$2336,13,FALSE())</f>
        <v>2</v>
      </c>
      <c r="I711" s="1" t="str">
        <f>VLOOKUP($A711,'Medical Examinations'!$A$2:$O$2336,12,FALSE())</f>
        <v>No</v>
      </c>
      <c r="J711" s="1" t="str">
        <f>VLOOKUP($A711,'Medical Examinations'!$A$2:$O$2336,14,FALSE())</f>
        <v>Overweight</v>
      </c>
      <c r="K711" s="1" t="str">
        <f>VLOOKUP($A711,'Medical Examinations'!$A$2:$O$2336,15,FALSE())</f>
        <v>Normal</v>
      </c>
      <c r="L711" s="17">
        <f>VLOOKUP($A711,'Hospitalisation Details'!$A$2:$P$2344,15,FALSE())</f>
        <v>21862</v>
      </c>
      <c r="M711" s="18">
        <f>VLOOKUP($A711,'Hospitalisation Details'!$A$2:$P$2344,6,FALSE())</f>
        <v>14256.19</v>
      </c>
      <c r="N711" s="1" t="str">
        <f>VLOOKUP($A711,'Hospitalisation Details'!$A$2:$P$2344,12,FALSE())</f>
        <v>tier - 2</v>
      </c>
      <c r="O711" s="1" t="str">
        <f>VLOOKUP($A711,'Hospitalisation Details'!$A$2:$P$2344,13,FALSE())</f>
        <v>tier - 3</v>
      </c>
      <c r="P711" s="1" t="str">
        <f>VLOOKUP($A711,'Hospitalisation Details'!$A$2:$P$2344,14,FALSE())</f>
        <v>R1012</v>
      </c>
      <c r="Q711" s="1">
        <f>VLOOKUP($A711,'Hospitalisation Details'!$A$2:$P$2344,16,FALSE())</f>
        <v>63</v>
      </c>
    </row>
    <row r="712" spans="1:17" x14ac:dyDescent="0.35">
      <c r="A712" s="1" t="str">
        <f>'Customer Names'!A712</f>
        <v>Id711</v>
      </c>
      <c r="B712" s="1" t="str">
        <f>VLOOKUP($A712,'Customer Names'!$A$2:$E$2336,4,FALSE())</f>
        <v>Rina</v>
      </c>
      <c r="C712" s="16">
        <f>VLOOKUP($A712,'Medical Examinations'!$A$2:$O$2336,2,FALSE())</f>
        <v>25.08</v>
      </c>
      <c r="D712" s="16">
        <f>VLOOKUP($A712,'Medical Examinations'!$A$2:$O$2336,3,FALSE())</f>
        <v>5.75</v>
      </c>
      <c r="E712" s="1" t="str">
        <f>VLOOKUP($A712,'Medical Examinations'!$A$2:$O$2336,9,FALSE())</f>
        <v>Yes</v>
      </c>
      <c r="F712" s="1" t="str">
        <f>VLOOKUP($A712,'Medical Examinations'!$A$2:$O$2336,10,FALSE())</f>
        <v>No</v>
      </c>
      <c r="G712" s="1" t="str">
        <f>VLOOKUP($A712,'Medical Examinations'!$A$2:$O$2336,11,FALSE())</f>
        <v>No</v>
      </c>
      <c r="H712" s="1">
        <f>VLOOKUP($A712,'Medical Examinations'!$A$2:$O$2336,13,FALSE())</f>
        <v>2</v>
      </c>
      <c r="I712" s="1" t="str">
        <f>VLOOKUP($A712,'Medical Examinations'!$A$2:$O$2336,12,FALSE())</f>
        <v>No</v>
      </c>
      <c r="J712" s="1" t="str">
        <f>VLOOKUP($A712,'Medical Examinations'!$A$2:$O$2336,14,FALSE())</f>
        <v>Overweight</v>
      </c>
      <c r="K712" s="1" t="str">
        <f>VLOOKUP($A712,'Medical Examinations'!$A$2:$O$2336,15,FALSE())</f>
        <v>Prediabetes</v>
      </c>
      <c r="L712" s="17">
        <f>VLOOKUP($A712,'Hospitalisation Details'!$A$2:$P$2344,15,FALSE())</f>
        <v>21833</v>
      </c>
      <c r="M712" s="18">
        <f>VLOOKUP($A712,'Hospitalisation Details'!$A$2:$P$2344,6,FALSE())</f>
        <v>14254.61</v>
      </c>
      <c r="N712" s="1" t="str">
        <f>VLOOKUP($A712,'Hospitalisation Details'!$A$2:$P$2344,12,FALSE())</f>
        <v>tier - 2</v>
      </c>
      <c r="O712" s="1" t="str">
        <f>VLOOKUP($A712,'Hospitalisation Details'!$A$2:$P$2344,13,FALSE())</f>
        <v>tier - 1</v>
      </c>
      <c r="P712" s="1" t="str">
        <f>VLOOKUP($A712,'Hospitalisation Details'!$A$2:$P$2344,14,FALSE())</f>
        <v>R1012</v>
      </c>
      <c r="Q712" s="1">
        <f>VLOOKUP($A712,'Hospitalisation Details'!$A$2:$P$2344,16,FALSE())</f>
        <v>63</v>
      </c>
    </row>
    <row r="713" spans="1:17" x14ac:dyDescent="0.35">
      <c r="A713" s="1" t="str">
        <f>'Customer Names'!A713</f>
        <v>Id712</v>
      </c>
      <c r="B713" s="1" t="str">
        <f>VLOOKUP($A713,'Customer Names'!$A$2:$E$2336,4,FALSE())</f>
        <v>Kristin P.</v>
      </c>
      <c r="C713" s="16">
        <f>VLOOKUP($A713,'Medical Examinations'!$A$2:$O$2336,2,FALSE())</f>
        <v>39.1</v>
      </c>
      <c r="D713" s="16">
        <f>VLOOKUP($A713,'Medical Examinations'!$A$2:$O$2336,3,FALSE())</f>
        <v>6.79</v>
      </c>
      <c r="E713" s="1" t="str">
        <f>VLOOKUP($A713,'Medical Examinations'!$A$2:$O$2336,9,FALSE())</f>
        <v>Yes</v>
      </c>
      <c r="F713" s="1" t="str">
        <f>VLOOKUP($A713,'Medical Examinations'!$A$2:$O$2336,10,FALSE())</f>
        <v>No</v>
      </c>
      <c r="G713" s="1" t="str">
        <f>VLOOKUP($A713,'Medical Examinations'!$A$2:$O$2336,11,FALSE())</f>
        <v>No</v>
      </c>
      <c r="H713" s="1">
        <f>VLOOKUP($A713,'Medical Examinations'!$A$2:$O$2336,13,FALSE())</f>
        <v>2</v>
      </c>
      <c r="I713" s="1" t="str">
        <f>VLOOKUP($A713,'Medical Examinations'!$A$2:$O$2336,12,FALSE())</f>
        <v>No</v>
      </c>
      <c r="J713" s="1" t="str">
        <f>VLOOKUP($A713,'Medical Examinations'!$A$2:$O$2336,14,FALSE())</f>
        <v>Obesity</v>
      </c>
      <c r="K713" s="1" t="str">
        <f>VLOOKUP($A713,'Medical Examinations'!$A$2:$O$2336,15,FALSE())</f>
        <v>Diabetes</v>
      </c>
      <c r="L713" s="17">
        <f>VLOOKUP($A713,'Hospitalisation Details'!$A$2:$P$2344,15,FALSE())</f>
        <v>22549</v>
      </c>
      <c r="M713" s="18">
        <f>VLOOKUP($A713,'Hospitalisation Details'!$A$2:$P$2344,6,FALSE())</f>
        <v>14235.07</v>
      </c>
      <c r="N713" s="1" t="str">
        <f>VLOOKUP($A713,'Hospitalisation Details'!$A$2:$P$2344,12,FALSE())</f>
        <v>tier - 2</v>
      </c>
      <c r="O713" s="1" t="str">
        <f>VLOOKUP($A713,'Hospitalisation Details'!$A$2:$P$2344,13,FALSE())</f>
        <v>tier - 1</v>
      </c>
      <c r="P713" s="1" t="str">
        <f>VLOOKUP($A713,'Hospitalisation Details'!$A$2:$P$2344,14,FALSE())</f>
        <v>R1011</v>
      </c>
      <c r="Q713" s="1">
        <f>VLOOKUP($A713,'Hospitalisation Details'!$A$2:$P$2344,16,FALSE())</f>
        <v>61</v>
      </c>
    </row>
    <row r="714" spans="1:17" x14ac:dyDescent="0.35">
      <c r="A714" s="1" t="str">
        <f>'Customer Names'!A714</f>
        <v>Id713</v>
      </c>
      <c r="B714" s="1" t="str">
        <f>VLOOKUP($A714,'Customer Names'!$A$2:$E$2336,4,FALSE())</f>
        <v>Albert</v>
      </c>
      <c r="C714" s="16">
        <f>VLOOKUP($A714,'Medical Examinations'!$A$2:$O$2336,2,FALSE())</f>
        <v>37.905000000000001</v>
      </c>
      <c r="D714" s="16">
        <f>VLOOKUP($A714,'Medical Examinations'!$A$2:$O$2336,3,FALSE())</f>
        <v>7.03</v>
      </c>
      <c r="E714" s="1" t="str">
        <f>VLOOKUP($A714,'Medical Examinations'!$A$2:$O$2336,9,FALSE())</f>
        <v>No</v>
      </c>
      <c r="F714" s="1" t="str">
        <f>VLOOKUP($A714,'Medical Examinations'!$A$2:$O$2336,10,FALSE())</f>
        <v>No</v>
      </c>
      <c r="G714" s="1" t="str">
        <f>VLOOKUP($A714,'Medical Examinations'!$A$2:$O$2336,11,FALSE())</f>
        <v>No</v>
      </c>
      <c r="H714" s="1">
        <f>VLOOKUP($A714,'Medical Examinations'!$A$2:$O$2336,13,FALSE())</f>
        <v>3</v>
      </c>
      <c r="I714" s="1" t="str">
        <f>VLOOKUP($A714,'Medical Examinations'!$A$2:$O$2336,12,FALSE())</f>
        <v>No</v>
      </c>
      <c r="J714" s="1" t="str">
        <f>VLOOKUP($A714,'Medical Examinations'!$A$2:$O$2336,14,FALSE())</f>
        <v>Obesity</v>
      </c>
      <c r="K714" s="1" t="str">
        <f>VLOOKUP($A714,'Medical Examinations'!$A$2:$O$2336,15,FALSE())</f>
        <v>Diabetes</v>
      </c>
      <c r="L714" s="17">
        <f>VLOOKUP($A714,'Hospitalisation Details'!$A$2:$P$2344,15,FALSE())</f>
        <v>21449</v>
      </c>
      <c r="M714" s="18">
        <f>VLOOKUP($A714,'Hospitalisation Details'!$A$2:$P$2344,6,FALSE())</f>
        <v>14210.54</v>
      </c>
      <c r="N714" s="1" t="str">
        <f>VLOOKUP($A714,'Hospitalisation Details'!$A$2:$P$2344,12,FALSE())</f>
        <v>tier - 2</v>
      </c>
      <c r="O714" s="1" t="str">
        <f>VLOOKUP($A714,'Hospitalisation Details'!$A$2:$P$2344,13,FALSE())</f>
        <v>tier - 2</v>
      </c>
      <c r="P714" s="1" t="str">
        <f>VLOOKUP($A714,'Hospitalisation Details'!$A$2:$P$2344,14,FALSE())</f>
        <v>R1012</v>
      </c>
      <c r="Q714" s="1">
        <f>VLOOKUP($A714,'Hospitalisation Details'!$A$2:$P$2344,16,FALSE())</f>
        <v>64</v>
      </c>
    </row>
    <row r="715" spans="1:17" x14ac:dyDescent="0.35">
      <c r="A715" s="1" t="str">
        <f>'Customer Names'!A715</f>
        <v>Id714</v>
      </c>
      <c r="B715" s="1" t="str">
        <f>VLOOKUP($A715,'Customer Names'!$A$2:$E$2336,4,FALSE())</f>
        <v>Ashley</v>
      </c>
      <c r="C715" s="16">
        <f>VLOOKUP($A715,'Medical Examinations'!$A$2:$O$2336,2,FALSE())</f>
        <v>43.35</v>
      </c>
      <c r="D715" s="16">
        <f>VLOOKUP($A715,'Medical Examinations'!$A$2:$O$2336,3,FALSE())</f>
        <v>5.41</v>
      </c>
      <c r="E715" s="1" t="str">
        <f>VLOOKUP($A715,'Medical Examinations'!$A$2:$O$2336,9,FALSE())</f>
        <v>Yes</v>
      </c>
      <c r="F715" s="1" t="str">
        <f>VLOOKUP($A715,'Medical Examinations'!$A$2:$O$2336,10,FALSE())</f>
        <v>No</v>
      </c>
      <c r="G715" s="1" t="str">
        <f>VLOOKUP($A715,'Medical Examinations'!$A$2:$O$2336,11,FALSE())</f>
        <v>Yes</v>
      </c>
      <c r="H715" s="1">
        <f>VLOOKUP($A715,'Medical Examinations'!$A$2:$O$2336,13,FALSE())</f>
        <v>1</v>
      </c>
      <c r="I715" s="1" t="str">
        <f>VLOOKUP($A715,'Medical Examinations'!$A$2:$O$2336,12,FALSE())</f>
        <v>No</v>
      </c>
      <c r="J715" s="1" t="str">
        <f>VLOOKUP($A715,'Medical Examinations'!$A$2:$O$2336,14,FALSE())</f>
        <v>Obesity</v>
      </c>
      <c r="K715" s="1" t="str">
        <f>VLOOKUP($A715,'Medical Examinations'!$A$2:$O$2336,15,FALSE())</f>
        <v>Normal</v>
      </c>
      <c r="L715" s="17">
        <f>VLOOKUP($A715,'Hospitalisation Details'!$A$2:$P$2344,15,FALSE())</f>
        <v>30637</v>
      </c>
      <c r="M715" s="18">
        <f>VLOOKUP($A715,'Hospitalisation Details'!$A$2:$P$2344,6,FALSE())</f>
        <v>14209.4</v>
      </c>
      <c r="N715" s="1" t="str">
        <f>VLOOKUP($A715,'Hospitalisation Details'!$A$2:$P$2344,12,FALSE())</f>
        <v>tier - 2</v>
      </c>
      <c r="O715" s="1" t="str">
        <f>VLOOKUP($A715,'Hospitalisation Details'!$A$2:$P$2344,13,FALSE())</f>
        <v>tier - 1</v>
      </c>
      <c r="P715" s="1" t="str">
        <f>VLOOKUP($A715,'Hospitalisation Details'!$A$2:$P$2344,14,FALSE())</f>
        <v>R1026</v>
      </c>
      <c r="Q715" s="1">
        <f>VLOOKUP($A715,'Hospitalisation Details'!$A$2:$P$2344,16,FALSE())</f>
        <v>39</v>
      </c>
    </row>
    <row r="716" spans="1:17" x14ac:dyDescent="0.35">
      <c r="A716" s="1" t="str">
        <f>'Customer Names'!A716</f>
        <v>Id715</v>
      </c>
      <c r="B716" s="1" t="str">
        <f>VLOOKUP($A716,'Customer Names'!$A$2:$E$2336,4,FALSE())</f>
        <v>Shannon L</v>
      </c>
      <c r="C716" s="16">
        <f>VLOOKUP($A716,'Medical Examinations'!$A$2:$O$2336,2,FALSE())</f>
        <v>36.15</v>
      </c>
      <c r="D716" s="16">
        <f>VLOOKUP($A716,'Medical Examinations'!$A$2:$O$2336,3,FALSE())</f>
        <v>8.0500000000000007</v>
      </c>
      <c r="E716" s="1" t="str">
        <f>VLOOKUP($A716,'Medical Examinations'!$A$2:$O$2336,9,FALSE())</f>
        <v>No</v>
      </c>
      <c r="F716" s="1" t="str">
        <f>VLOOKUP($A716,'Medical Examinations'!$A$2:$O$2336,10,FALSE())</f>
        <v>No</v>
      </c>
      <c r="G716" s="1" t="str">
        <f>VLOOKUP($A716,'Medical Examinations'!$A$2:$O$2336,11,FALSE())</f>
        <v>No</v>
      </c>
      <c r="H716" s="1">
        <f>VLOOKUP($A716,'Medical Examinations'!$A$2:$O$2336,13,FALSE())</f>
        <v>0</v>
      </c>
      <c r="I716" s="1" t="str">
        <f>VLOOKUP($A716,'Medical Examinations'!$A$2:$O$2336,12,FALSE())</f>
        <v>No</v>
      </c>
      <c r="J716" s="1" t="str">
        <f>VLOOKUP($A716,'Medical Examinations'!$A$2:$O$2336,14,FALSE())</f>
        <v>Obesity</v>
      </c>
      <c r="K716" s="1" t="str">
        <f>VLOOKUP($A716,'Medical Examinations'!$A$2:$O$2336,15,FALSE())</f>
        <v>Diabetes</v>
      </c>
      <c r="L716" s="17">
        <f>VLOOKUP($A716,'Hospitalisation Details'!$A$2:$P$2344,15,FALSE())</f>
        <v>25197</v>
      </c>
      <c r="M716" s="18">
        <f>VLOOKUP($A716,'Hospitalisation Details'!$A$2:$P$2344,6,FALSE())</f>
        <v>14193.55</v>
      </c>
      <c r="N716" s="1" t="str">
        <f>VLOOKUP($A716,'Hospitalisation Details'!$A$2:$P$2344,12,FALSE())</f>
        <v>tier - 2</v>
      </c>
      <c r="O716" s="1" t="str">
        <f>VLOOKUP($A716,'Hospitalisation Details'!$A$2:$P$2344,13,FALSE())</f>
        <v>tier - 1</v>
      </c>
      <c r="P716" s="1" t="str">
        <f>VLOOKUP($A716,'Hospitalisation Details'!$A$2:$P$2344,14,FALSE())</f>
        <v>R1026</v>
      </c>
      <c r="Q716" s="1">
        <f>VLOOKUP($A716,'Hospitalisation Details'!$A$2:$P$2344,16,FALSE())</f>
        <v>54</v>
      </c>
    </row>
    <row r="717" spans="1:17" x14ac:dyDescent="0.35">
      <c r="A717" s="1" t="str">
        <f>'Customer Names'!A717</f>
        <v>Id716</v>
      </c>
      <c r="B717" s="1" t="str">
        <f>VLOOKUP($A717,'Customer Names'!$A$2:$E$2336,4,FALSE())</f>
        <v>Amy B</v>
      </c>
      <c r="C717" s="16">
        <f>VLOOKUP($A717,'Medical Examinations'!$A$2:$O$2336,2,FALSE())</f>
        <v>44.98</v>
      </c>
      <c r="D717" s="16">
        <f>VLOOKUP($A717,'Medical Examinations'!$A$2:$O$2336,3,FALSE())</f>
        <v>5.94</v>
      </c>
      <c r="E717" s="1" t="str">
        <f>VLOOKUP($A717,'Medical Examinations'!$A$2:$O$2336,9,FALSE())</f>
        <v>No</v>
      </c>
      <c r="F717" s="1" t="str">
        <f>VLOOKUP($A717,'Medical Examinations'!$A$2:$O$2336,10,FALSE())</f>
        <v>No</v>
      </c>
      <c r="G717" s="1" t="str">
        <f>VLOOKUP($A717,'Medical Examinations'!$A$2:$O$2336,11,FALSE())</f>
        <v>No</v>
      </c>
      <c r="H717" s="1">
        <f>VLOOKUP($A717,'Medical Examinations'!$A$2:$O$2336,13,FALSE())</f>
        <v>1</v>
      </c>
      <c r="I717" s="1" t="str">
        <f>VLOOKUP($A717,'Medical Examinations'!$A$2:$O$2336,12,FALSE())</f>
        <v>No</v>
      </c>
      <c r="J717" s="1" t="str">
        <f>VLOOKUP($A717,'Medical Examinations'!$A$2:$O$2336,14,FALSE())</f>
        <v>Obesity</v>
      </c>
      <c r="K717" s="1" t="str">
        <f>VLOOKUP($A717,'Medical Examinations'!$A$2:$O$2336,15,FALSE())</f>
        <v>Prediabetes</v>
      </c>
      <c r="L717" s="17">
        <f>VLOOKUP($A717,'Hospitalisation Details'!$A$2:$P$2344,15,FALSE())</f>
        <v>30870</v>
      </c>
      <c r="M717" s="18">
        <f>VLOOKUP($A717,'Hospitalisation Details'!$A$2:$P$2344,6,FALSE())</f>
        <v>14152.46</v>
      </c>
      <c r="N717" s="1" t="str">
        <f>VLOOKUP($A717,'Hospitalisation Details'!$A$2:$P$2344,12,FALSE())</f>
        <v>tier - 2</v>
      </c>
      <c r="O717" s="1" t="str">
        <f>VLOOKUP($A717,'Hospitalisation Details'!$A$2:$P$2344,13,FALSE())</f>
        <v>tier - 1</v>
      </c>
      <c r="P717" s="1" t="str">
        <f>VLOOKUP($A717,'Hospitalisation Details'!$A$2:$P$2344,14,FALSE())</f>
        <v>R1012</v>
      </c>
      <c r="Q717" s="1">
        <f>VLOOKUP($A717,'Hospitalisation Details'!$A$2:$P$2344,16,FALSE())</f>
        <v>38</v>
      </c>
    </row>
    <row r="718" spans="1:17" x14ac:dyDescent="0.35">
      <c r="A718" s="1" t="str">
        <f>'Customer Names'!A718</f>
        <v>Id717</v>
      </c>
      <c r="B718" s="1" t="str">
        <f>VLOOKUP($A718,'Customer Names'!$A$2:$E$2336,4,FALSE())</f>
        <v>A Danielle</v>
      </c>
      <c r="C718" s="16">
        <f>VLOOKUP($A718,'Medical Examinations'!$A$2:$O$2336,2,FALSE())</f>
        <v>38.28</v>
      </c>
      <c r="D718" s="16">
        <f>VLOOKUP($A718,'Medical Examinations'!$A$2:$O$2336,3,FALSE())</f>
        <v>5.51</v>
      </c>
      <c r="E718" s="1" t="str">
        <f>VLOOKUP($A718,'Medical Examinations'!$A$2:$O$2336,9,FALSE())</f>
        <v>No</v>
      </c>
      <c r="F718" s="1" t="str">
        <f>VLOOKUP($A718,'Medical Examinations'!$A$2:$O$2336,10,FALSE())</f>
        <v>Yes</v>
      </c>
      <c r="G718" s="1" t="str">
        <f>VLOOKUP($A718,'Medical Examinations'!$A$2:$O$2336,11,FALSE())</f>
        <v>No</v>
      </c>
      <c r="H718" s="1">
        <f>VLOOKUP($A718,'Medical Examinations'!$A$2:$O$2336,13,FALSE())</f>
        <v>1</v>
      </c>
      <c r="I718" s="1" t="str">
        <f>VLOOKUP($A718,'Medical Examinations'!$A$2:$O$2336,12,FALSE())</f>
        <v>No</v>
      </c>
      <c r="J718" s="1" t="str">
        <f>VLOOKUP($A718,'Medical Examinations'!$A$2:$O$2336,14,FALSE())</f>
        <v>Obesity</v>
      </c>
      <c r="K718" s="1" t="str">
        <f>VLOOKUP($A718,'Medical Examinations'!$A$2:$O$2336,15,FALSE())</f>
        <v>Normal</v>
      </c>
      <c r="L718" s="17">
        <f>VLOOKUP($A718,'Hospitalisation Details'!$A$2:$P$2344,15,FALSE())</f>
        <v>38174</v>
      </c>
      <c r="M718" s="18">
        <f>VLOOKUP($A718,'Hospitalisation Details'!$A$2:$P$2344,6,FALSE())</f>
        <v>14133.04</v>
      </c>
      <c r="N718" s="1" t="str">
        <f>VLOOKUP($A718,'Hospitalisation Details'!$A$2:$P$2344,12,FALSE())</f>
        <v>tier - 2</v>
      </c>
      <c r="O718" s="1" t="str">
        <f>VLOOKUP($A718,'Hospitalisation Details'!$A$2:$P$2344,13,FALSE())</f>
        <v>tier - 3</v>
      </c>
      <c r="P718" s="1" t="str">
        <f>VLOOKUP($A718,'Hospitalisation Details'!$A$2:$P$2344,14,FALSE())</f>
        <v>R1013</v>
      </c>
      <c r="Q718" s="1">
        <f>VLOOKUP($A718,'Hospitalisation Details'!$A$2:$P$2344,16,FALSE())</f>
        <v>18</v>
      </c>
    </row>
    <row r="719" spans="1:17" x14ac:dyDescent="0.35">
      <c r="A719" s="1" t="str">
        <f>'Customer Names'!A719</f>
        <v>Id718</v>
      </c>
      <c r="B719" s="1" t="str">
        <f>VLOOKUP($A719,'Customer Names'!$A$2:$E$2336,4,FALSE())</f>
        <v>Conrad F</v>
      </c>
      <c r="C719" s="16">
        <f>VLOOKUP($A719,'Medical Examinations'!$A$2:$O$2336,2,FALSE())</f>
        <v>32.299999999999997</v>
      </c>
      <c r="D719" s="16">
        <f>VLOOKUP($A719,'Medical Examinations'!$A$2:$O$2336,3,FALSE())</f>
        <v>6.55</v>
      </c>
      <c r="E719" s="1" t="str">
        <f>VLOOKUP($A719,'Medical Examinations'!$A$2:$O$2336,9,FALSE())</f>
        <v>Yes</v>
      </c>
      <c r="F719" s="1" t="str">
        <f>VLOOKUP($A719,'Medical Examinations'!$A$2:$O$2336,10,FALSE())</f>
        <v>No</v>
      </c>
      <c r="G719" s="1" t="str">
        <f>VLOOKUP($A719,'Medical Examinations'!$A$2:$O$2336,11,FALSE())</f>
        <v>No</v>
      </c>
      <c r="H719" s="1">
        <f>VLOOKUP($A719,'Medical Examinations'!$A$2:$O$2336,13,FALSE())</f>
        <v>2</v>
      </c>
      <c r="I719" s="1" t="str">
        <f>VLOOKUP($A719,'Medical Examinations'!$A$2:$O$2336,12,FALSE())</f>
        <v>No</v>
      </c>
      <c r="J719" s="1" t="str">
        <f>VLOOKUP($A719,'Medical Examinations'!$A$2:$O$2336,14,FALSE())</f>
        <v>Obesity</v>
      </c>
      <c r="K719" s="1" t="str">
        <f>VLOOKUP($A719,'Medical Examinations'!$A$2:$O$2336,15,FALSE())</f>
        <v>Diabetes</v>
      </c>
      <c r="L719" s="17">
        <f>VLOOKUP($A719,'Hospitalisation Details'!$A$2:$P$2344,15,FALSE())</f>
        <v>22446</v>
      </c>
      <c r="M719" s="18">
        <f>VLOOKUP($A719,'Hospitalisation Details'!$A$2:$P$2344,6,FALSE())</f>
        <v>14119.62</v>
      </c>
      <c r="N719" s="1" t="str">
        <f>VLOOKUP($A719,'Hospitalisation Details'!$A$2:$P$2344,12,FALSE())</f>
        <v>tier - 2</v>
      </c>
      <c r="O719" s="1" t="str">
        <f>VLOOKUP($A719,'Hospitalisation Details'!$A$2:$P$2344,13,FALSE())</f>
        <v>tier - 1</v>
      </c>
      <c r="P719" s="1" t="str">
        <f>VLOOKUP($A719,'Hospitalisation Details'!$A$2:$P$2344,14,FALSE())</f>
        <v>R1012</v>
      </c>
      <c r="Q719" s="1">
        <f>VLOOKUP($A719,'Hospitalisation Details'!$A$2:$P$2344,16,FALSE())</f>
        <v>61</v>
      </c>
    </row>
    <row r="720" spans="1:17" x14ac:dyDescent="0.35">
      <c r="A720" s="1" t="str">
        <f>'Customer Names'!A720</f>
        <v>Id719</v>
      </c>
      <c r="B720" s="1" t="str">
        <f>VLOOKUP($A720,'Customer Names'!$A$2:$E$2336,4,FALSE())</f>
        <v>Josh</v>
      </c>
      <c r="C720" s="16">
        <f>VLOOKUP($A720,'Medical Examinations'!$A$2:$O$2336,2,FALSE())</f>
        <v>39.51</v>
      </c>
      <c r="D720" s="16">
        <f>VLOOKUP($A720,'Medical Examinations'!$A$2:$O$2336,3,FALSE())</f>
        <v>5.79</v>
      </c>
      <c r="E720" s="1" t="str">
        <f>VLOOKUP($A720,'Medical Examinations'!$A$2:$O$2336,9,FALSE())</f>
        <v>Yes</v>
      </c>
      <c r="F720" s="1" t="str">
        <f>VLOOKUP($A720,'Medical Examinations'!$A$2:$O$2336,10,FALSE())</f>
        <v>No</v>
      </c>
      <c r="G720" s="1" t="str">
        <f>VLOOKUP($A720,'Medical Examinations'!$A$2:$O$2336,11,FALSE())</f>
        <v>No</v>
      </c>
      <c r="H720" s="1">
        <f>VLOOKUP($A720,'Medical Examinations'!$A$2:$O$2336,13,FALSE())</f>
        <v>0</v>
      </c>
      <c r="I720" s="1" t="str">
        <f>VLOOKUP($A720,'Medical Examinations'!$A$2:$O$2336,12,FALSE())</f>
        <v>No</v>
      </c>
      <c r="J720" s="1" t="str">
        <f>VLOOKUP($A720,'Medical Examinations'!$A$2:$O$2336,14,FALSE())</f>
        <v>Obesity</v>
      </c>
      <c r="K720" s="1" t="str">
        <f>VLOOKUP($A720,'Medical Examinations'!$A$2:$O$2336,15,FALSE())</f>
        <v>Prediabetes</v>
      </c>
      <c r="L720" s="17">
        <f>VLOOKUP($A720,'Hospitalisation Details'!$A$2:$P$2344,15,FALSE())</f>
        <v>28029</v>
      </c>
      <c r="M720" s="18">
        <f>VLOOKUP($A720,'Hospitalisation Details'!$A$2:$P$2344,6,FALSE())</f>
        <v>14098.07</v>
      </c>
      <c r="N720" s="1" t="str">
        <f>VLOOKUP($A720,'Hospitalisation Details'!$A$2:$P$2344,12,FALSE())</f>
        <v>tier - 2</v>
      </c>
      <c r="O720" s="1" t="str">
        <f>VLOOKUP($A720,'Hospitalisation Details'!$A$2:$P$2344,13,FALSE())</f>
        <v>tier - 3</v>
      </c>
      <c r="P720" s="1" t="str">
        <f>VLOOKUP($A720,'Hospitalisation Details'!$A$2:$P$2344,14,FALSE())</f>
        <v>R1023</v>
      </c>
      <c r="Q720" s="1">
        <f>VLOOKUP($A720,'Hospitalisation Details'!$A$2:$P$2344,16,FALSE())</f>
        <v>46</v>
      </c>
    </row>
    <row r="721" spans="1:17" x14ac:dyDescent="0.35">
      <c r="A721" s="1" t="str">
        <f>'Customer Names'!A721</f>
        <v>Id720</v>
      </c>
      <c r="B721" s="1" t="str">
        <f>VLOOKUP($A721,'Customer Names'!$A$2:$E$2336,4,FALSE())</f>
        <v>Maxime</v>
      </c>
      <c r="C721" s="16">
        <f>VLOOKUP($A721,'Medical Examinations'!$A$2:$O$2336,2,FALSE())</f>
        <v>50.46</v>
      </c>
      <c r="D721" s="16">
        <f>VLOOKUP($A721,'Medical Examinations'!$A$2:$O$2336,3,FALSE())</f>
        <v>4.5599999999999996</v>
      </c>
      <c r="E721" s="1" t="str">
        <f>VLOOKUP($A721,'Medical Examinations'!$A$2:$O$2336,9,FALSE())</f>
        <v>No</v>
      </c>
      <c r="F721" s="1" t="str">
        <f>VLOOKUP($A721,'Medical Examinations'!$A$2:$O$2336,10,FALSE())</f>
        <v>No</v>
      </c>
      <c r="G721" s="1" t="str">
        <f>VLOOKUP($A721,'Medical Examinations'!$A$2:$O$2336,11,FALSE())</f>
        <v>No</v>
      </c>
      <c r="H721" s="1">
        <f>VLOOKUP($A721,'Medical Examinations'!$A$2:$O$2336,13,FALSE())</f>
        <v>0</v>
      </c>
      <c r="I721" s="1" t="str">
        <f>VLOOKUP($A721,'Medical Examinations'!$A$2:$O$2336,12,FALSE())</f>
        <v>No</v>
      </c>
      <c r="J721" s="1" t="str">
        <f>VLOOKUP($A721,'Medical Examinations'!$A$2:$O$2336,14,FALSE())</f>
        <v>Obesity</v>
      </c>
      <c r="K721" s="1" t="str">
        <f>VLOOKUP($A721,'Medical Examinations'!$A$2:$O$2336,15,FALSE())</f>
        <v>Normal</v>
      </c>
      <c r="L721" s="17">
        <f>VLOOKUP($A721,'Hospitalisation Details'!$A$2:$P$2344,15,FALSE())</f>
        <v>33493</v>
      </c>
      <c r="M721" s="18">
        <f>VLOOKUP($A721,'Hospitalisation Details'!$A$2:$P$2344,6,FALSE())</f>
        <v>14081.93</v>
      </c>
      <c r="N721" s="1" t="str">
        <f>VLOOKUP($A721,'Hospitalisation Details'!$A$2:$P$2344,12,FALSE())</f>
        <v>tier - 2</v>
      </c>
      <c r="O721" s="1" t="str">
        <f>VLOOKUP($A721,'Hospitalisation Details'!$A$2:$P$2344,13,FALSE())</f>
        <v>tier - 3</v>
      </c>
      <c r="P721" s="1" t="str">
        <f>VLOOKUP($A721,'Hospitalisation Details'!$A$2:$P$2344,14,FALSE())</f>
        <v>R1012</v>
      </c>
      <c r="Q721" s="1">
        <f>VLOOKUP($A721,'Hospitalisation Details'!$A$2:$P$2344,16,FALSE())</f>
        <v>31</v>
      </c>
    </row>
    <row r="722" spans="1:17" x14ac:dyDescent="0.35">
      <c r="A722" s="1" t="str">
        <f>'Customer Names'!A722</f>
        <v>Id721</v>
      </c>
      <c r="B722" s="1" t="str">
        <f>VLOOKUP($A722,'Customer Names'!$A$2:$E$2336,4,FALSE())</f>
        <v>Natalie</v>
      </c>
      <c r="C722" s="16">
        <f>VLOOKUP($A722,'Medical Examinations'!$A$2:$O$2336,2,FALSE())</f>
        <v>31.73</v>
      </c>
      <c r="D722" s="16">
        <f>VLOOKUP($A722,'Medical Examinations'!$A$2:$O$2336,3,FALSE())</f>
        <v>7</v>
      </c>
      <c r="E722" s="1" t="str">
        <f>VLOOKUP($A722,'Medical Examinations'!$A$2:$O$2336,9,FALSE())</f>
        <v>No</v>
      </c>
      <c r="F722" s="1" t="str">
        <f>VLOOKUP($A722,'Medical Examinations'!$A$2:$O$2336,10,FALSE())</f>
        <v>No</v>
      </c>
      <c r="G722" s="1" t="str">
        <f>VLOOKUP($A722,'Medical Examinations'!$A$2:$O$2336,11,FALSE())</f>
        <v>No</v>
      </c>
      <c r="H722" s="1">
        <f>VLOOKUP($A722,'Medical Examinations'!$A$2:$O$2336,13,FALSE())</f>
        <v>0</v>
      </c>
      <c r="I722" s="1" t="str">
        <f>VLOOKUP($A722,'Medical Examinations'!$A$2:$O$2336,12,FALSE())</f>
        <v>No</v>
      </c>
      <c r="J722" s="1" t="str">
        <f>VLOOKUP($A722,'Medical Examinations'!$A$2:$O$2336,14,FALSE())</f>
        <v>Obesity</v>
      </c>
      <c r="K722" s="1" t="str">
        <f>VLOOKUP($A722,'Medical Examinations'!$A$2:$O$2336,15,FALSE())</f>
        <v>Diabetes</v>
      </c>
      <c r="L722" s="17">
        <f>VLOOKUP($A722,'Hospitalisation Details'!$A$2:$P$2344,15,FALSE())</f>
        <v>22228</v>
      </c>
      <c r="M722" s="18">
        <f>VLOOKUP($A722,'Hospitalisation Details'!$A$2:$P$2344,6,FALSE())</f>
        <v>14043.48</v>
      </c>
      <c r="N722" s="1" t="str">
        <f>VLOOKUP($A722,'Hospitalisation Details'!$A$2:$P$2344,12,FALSE())</f>
        <v>tier - 2</v>
      </c>
      <c r="O722" s="1" t="str">
        <f>VLOOKUP($A722,'Hospitalisation Details'!$A$2:$P$2344,13,FALSE())</f>
        <v>tier - 3</v>
      </c>
      <c r="P722" s="1" t="str">
        <f>VLOOKUP($A722,'Hospitalisation Details'!$A$2:$P$2344,14,FALSE())</f>
        <v>R1024</v>
      </c>
      <c r="Q722" s="1">
        <f>VLOOKUP($A722,'Hospitalisation Details'!$A$2:$P$2344,16,FALSE())</f>
        <v>62</v>
      </c>
    </row>
    <row r="723" spans="1:17" x14ac:dyDescent="0.35">
      <c r="A723" s="1" t="str">
        <f>'Customer Names'!A723</f>
        <v>Id722</v>
      </c>
      <c r="B723" s="1" t="str">
        <f>VLOOKUP($A723,'Customer Names'!$A$2:$E$2336,4,FALSE())</f>
        <v>Melissa</v>
      </c>
      <c r="C723" s="16">
        <f>VLOOKUP($A723,'Medical Examinations'!$A$2:$O$2336,2,FALSE())</f>
        <v>32.1</v>
      </c>
      <c r="D723" s="16">
        <f>VLOOKUP($A723,'Medical Examinations'!$A$2:$O$2336,3,FALSE())</f>
        <v>6.57</v>
      </c>
      <c r="E723" s="1" t="str">
        <f>VLOOKUP($A723,'Medical Examinations'!$A$2:$O$2336,9,FALSE())</f>
        <v>Yes</v>
      </c>
      <c r="F723" s="1" t="str">
        <f>VLOOKUP($A723,'Medical Examinations'!$A$2:$O$2336,10,FALSE())</f>
        <v>No</v>
      </c>
      <c r="G723" s="1" t="str">
        <f>VLOOKUP($A723,'Medical Examinations'!$A$2:$O$2336,11,FALSE())</f>
        <v>Yes</v>
      </c>
      <c r="H723" s="1">
        <f>VLOOKUP($A723,'Medical Examinations'!$A$2:$O$2336,13,FALSE())</f>
        <v>1</v>
      </c>
      <c r="I723" s="1" t="str">
        <f>VLOOKUP($A723,'Medical Examinations'!$A$2:$O$2336,12,FALSE())</f>
        <v>No</v>
      </c>
      <c r="J723" s="1" t="str">
        <f>VLOOKUP($A723,'Medical Examinations'!$A$2:$O$2336,14,FALSE())</f>
        <v>Obesity</v>
      </c>
      <c r="K723" s="1" t="str">
        <f>VLOOKUP($A723,'Medical Examinations'!$A$2:$O$2336,15,FALSE())</f>
        <v>Diabetes</v>
      </c>
      <c r="L723" s="17">
        <f>VLOOKUP($A723,'Hospitalisation Details'!$A$2:$P$2344,15,FALSE())</f>
        <v>23200</v>
      </c>
      <c r="M723" s="18">
        <f>VLOOKUP($A723,'Hospitalisation Details'!$A$2:$P$2344,6,FALSE())</f>
        <v>14007.22</v>
      </c>
      <c r="N723" s="1" t="str">
        <f>VLOOKUP($A723,'Hospitalisation Details'!$A$2:$P$2344,12,FALSE())</f>
        <v>tier - 2</v>
      </c>
      <c r="O723" s="1" t="str">
        <f>VLOOKUP($A723,'Hospitalisation Details'!$A$2:$P$2344,13,FALSE())</f>
        <v>tier - 3</v>
      </c>
      <c r="P723" s="1" t="str">
        <f>VLOOKUP($A723,'Hospitalisation Details'!$A$2:$P$2344,14,FALSE())</f>
        <v>R1011</v>
      </c>
      <c r="Q723" s="1">
        <f>VLOOKUP($A723,'Hospitalisation Details'!$A$2:$P$2344,16,FALSE())</f>
        <v>59</v>
      </c>
    </row>
    <row r="724" spans="1:17" x14ac:dyDescent="0.35">
      <c r="A724" s="1" t="str">
        <f>'Customer Names'!A724</f>
        <v>Id723</v>
      </c>
      <c r="B724" s="1" t="str">
        <f>VLOOKUP($A724,'Customer Names'!$A$2:$E$2336,4,FALSE())</f>
        <v>Laura P.</v>
      </c>
      <c r="C724" s="16">
        <f>VLOOKUP($A724,'Medical Examinations'!$A$2:$O$2336,2,FALSE())</f>
        <v>27.83</v>
      </c>
      <c r="D724" s="16">
        <f>VLOOKUP($A724,'Medical Examinations'!$A$2:$O$2336,3,FALSE())</f>
        <v>11.61</v>
      </c>
      <c r="E724" s="1" t="str">
        <f>VLOOKUP($A724,'Medical Examinations'!$A$2:$O$2336,9,FALSE())</f>
        <v>Yes</v>
      </c>
      <c r="F724" s="1" t="str">
        <f>VLOOKUP($A724,'Medical Examinations'!$A$2:$O$2336,10,FALSE())</f>
        <v>No</v>
      </c>
      <c r="G724" s="1" t="str">
        <f>VLOOKUP($A724,'Medical Examinations'!$A$2:$O$2336,11,FALSE())</f>
        <v>Yes</v>
      </c>
      <c r="H724" s="1">
        <f>VLOOKUP($A724,'Medical Examinations'!$A$2:$O$2336,13,FALSE())</f>
        <v>1</v>
      </c>
      <c r="I724" s="1" t="str">
        <f>VLOOKUP($A724,'Medical Examinations'!$A$2:$O$2336,12,FALSE())</f>
        <v>No</v>
      </c>
      <c r="J724" s="1" t="str">
        <f>VLOOKUP($A724,'Medical Examinations'!$A$2:$O$2336,14,FALSE())</f>
        <v>Overweight</v>
      </c>
      <c r="K724" s="1" t="str">
        <f>VLOOKUP($A724,'Medical Examinations'!$A$2:$O$2336,15,FALSE())</f>
        <v>Diabetes</v>
      </c>
      <c r="L724" s="17">
        <f>VLOOKUP($A724,'Hospitalisation Details'!$A$2:$P$2344,15,FALSE())</f>
        <v>23198</v>
      </c>
      <c r="M724" s="18">
        <f>VLOOKUP($A724,'Hospitalisation Details'!$A$2:$P$2344,6,FALSE())</f>
        <v>14001.29</v>
      </c>
      <c r="N724" s="1" t="str">
        <f>VLOOKUP($A724,'Hospitalisation Details'!$A$2:$P$2344,12,FALSE())</f>
        <v>tier - 2</v>
      </c>
      <c r="O724" s="1" t="str">
        <f>VLOOKUP($A724,'Hospitalisation Details'!$A$2:$P$2344,13,FALSE())</f>
        <v>tier - 2</v>
      </c>
      <c r="P724" s="1" t="str">
        <f>VLOOKUP($A724,'Hospitalisation Details'!$A$2:$P$2344,14,FALSE())</f>
        <v>R1013</v>
      </c>
      <c r="Q724" s="1">
        <f>VLOOKUP($A724,'Hospitalisation Details'!$A$2:$P$2344,16,FALSE())</f>
        <v>59</v>
      </c>
    </row>
    <row r="725" spans="1:17" x14ac:dyDescent="0.35">
      <c r="A725" s="1" t="str">
        <f>'Customer Names'!A725</f>
        <v>Id724</v>
      </c>
      <c r="B725" s="1" t="str">
        <f>VLOOKUP($A725,'Customer Names'!$A$2:$E$2336,4,FALSE())</f>
        <v>Lisa</v>
      </c>
      <c r="C725" s="16">
        <f>VLOOKUP($A725,'Medical Examinations'!$A$2:$O$2336,2,FALSE())</f>
        <v>27.72</v>
      </c>
      <c r="D725" s="16">
        <f>VLOOKUP($A725,'Medical Examinations'!$A$2:$O$2336,3,FALSE())</f>
        <v>8.16</v>
      </c>
      <c r="E725" s="1" t="str">
        <f>VLOOKUP($A725,'Medical Examinations'!$A$2:$O$2336,9,FALSE())</f>
        <v>Yes</v>
      </c>
      <c r="F725" s="1" t="str">
        <f>VLOOKUP($A725,'Medical Examinations'!$A$2:$O$2336,10,FALSE())</f>
        <v>No</v>
      </c>
      <c r="G725" s="1" t="str">
        <f>VLOOKUP($A725,'Medical Examinations'!$A$2:$O$2336,11,FALSE())</f>
        <v>Yes</v>
      </c>
      <c r="H725" s="1">
        <f>VLOOKUP($A725,'Medical Examinations'!$A$2:$O$2336,13,FALSE())</f>
        <v>1</v>
      </c>
      <c r="I725" s="1" t="str">
        <f>VLOOKUP($A725,'Medical Examinations'!$A$2:$O$2336,12,FALSE())</f>
        <v>No</v>
      </c>
      <c r="J725" s="1" t="str">
        <f>VLOOKUP($A725,'Medical Examinations'!$A$2:$O$2336,14,FALSE())</f>
        <v>Overweight</v>
      </c>
      <c r="K725" s="1" t="str">
        <f>VLOOKUP($A725,'Medical Examinations'!$A$2:$O$2336,15,FALSE())</f>
        <v>Diabetes</v>
      </c>
      <c r="L725" s="17">
        <f>VLOOKUP($A725,'Hospitalisation Details'!$A$2:$P$2344,15,FALSE())</f>
        <v>23368</v>
      </c>
      <c r="M725" s="18">
        <f>VLOOKUP($A725,'Hospitalisation Details'!$A$2:$P$2344,6,FALSE())</f>
        <v>14001.13</v>
      </c>
      <c r="N725" s="1" t="str">
        <f>VLOOKUP($A725,'Hospitalisation Details'!$A$2:$P$2344,12,FALSE())</f>
        <v>tier - 2</v>
      </c>
      <c r="O725" s="1" t="str">
        <f>VLOOKUP($A725,'Hospitalisation Details'!$A$2:$P$2344,13,FALSE())</f>
        <v>tier - 1</v>
      </c>
      <c r="P725" s="1" t="str">
        <f>VLOOKUP($A725,'Hospitalisation Details'!$A$2:$P$2344,14,FALSE())</f>
        <v>R1013</v>
      </c>
      <c r="Q725" s="1">
        <f>VLOOKUP($A725,'Hospitalisation Details'!$A$2:$P$2344,16,FALSE())</f>
        <v>59</v>
      </c>
    </row>
    <row r="726" spans="1:17" x14ac:dyDescent="0.35">
      <c r="A726" s="1" t="str">
        <f>'Customer Names'!A726</f>
        <v>Id725</v>
      </c>
      <c r="B726" s="1" t="str">
        <f>VLOOKUP($A726,'Customer Names'!$A$2:$E$2336,4,FALSE())</f>
        <v>William D. Jr.</v>
      </c>
      <c r="C726" s="16">
        <f>VLOOKUP($A726,'Medical Examinations'!$A$2:$O$2336,2,FALSE())</f>
        <v>36.765000000000001</v>
      </c>
      <c r="D726" s="16">
        <f>VLOOKUP($A726,'Medical Examinations'!$A$2:$O$2336,3,FALSE())</f>
        <v>4.4800000000000004</v>
      </c>
      <c r="E726" s="1" t="str">
        <f>VLOOKUP($A726,'Medical Examinations'!$A$2:$O$2336,9,FALSE())</f>
        <v>Yes</v>
      </c>
      <c r="F726" s="1" t="str">
        <f>VLOOKUP($A726,'Medical Examinations'!$A$2:$O$2336,10,FALSE())</f>
        <v>No</v>
      </c>
      <c r="G726" s="1" t="str">
        <f>VLOOKUP($A726,'Medical Examinations'!$A$2:$O$2336,11,FALSE())</f>
        <v>No</v>
      </c>
      <c r="H726" s="1">
        <f>VLOOKUP($A726,'Medical Examinations'!$A$2:$O$2336,13,FALSE())</f>
        <v>2</v>
      </c>
      <c r="I726" s="1" t="str">
        <f>VLOOKUP($A726,'Medical Examinations'!$A$2:$O$2336,12,FALSE())</f>
        <v>No</v>
      </c>
      <c r="J726" s="1" t="str">
        <f>VLOOKUP($A726,'Medical Examinations'!$A$2:$O$2336,14,FALSE())</f>
        <v>Obesity</v>
      </c>
      <c r="K726" s="1" t="str">
        <f>VLOOKUP($A726,'Medical Examinations'!$A$2:$O$2336,15,FALSE())</f>
        <v>Normal</v>
      </c>
      <c r="L726" s="17">
        <f>VLOOKUP($A726,'Hospitalisation Details'!$A$2:$P$2344,15,FALSE())</f>
        <v>21799</v>
      </c>
      <c r="M726" s="18">
        <f>VLOOKUP($A726,'Hospitalisation Details'!$A$2:$P$2344,6,FALSE())</f>
        <v>13981.85</v>
      </c>
      <c r="N726" s="1" t="str">
        <f>VLOOKUP($A726,'Hospitalisation Details'!$A$2:$P$2344,12,FALSE())</f>
        <v>tier - 2</v>
      </c>
      <c r="O726" s="1" t="str">
        <f>VLOOKUP($A726,'Hospitalisation Details'!$A$2:$P$2344,13,FALSE())</f>
        <v>tier - 1</v>
      </c>
      <c r="P726" s="1" t="str">
        <f>VLOOKUP($A726,'Hospitalisation Details'!$A$2:$P$2344,14,FALSE())</f>
        <v>R1016</v>
      </c>
      <c r="Q726" s="1">
        <f>VLOOKUP($A726,'Hospitalisation Details'!$A$2:$P$2344,16,FALSE())</f>
        <v>63</v>
      </c>
    </row>
    <row r="727" spans="1:17" x14ac:dyDescent="0.35">
      <c r="A727" s="1" t="str">
        <f>'Customer Names'!A727</f>
        <v>Id726</v>
      </c>
      <c r="B727" s="1" t="str">
        <f>VLOOKUP($A727,'Customer Names'!$A$2:$E$2336,4,FALSE())</f>
        <v>James</v>
      </c>
      <c r="C727" s="16">
        <f>VLOOKUP($A727,'Medical Examinations'!$A$2:$O$2336,2,FALSE())</f>
        <v>48.36</v>
      </c>
      <c r="D727" s="16">
        <f>VLOOKUP($A727,'Medical Examinations'!$A$2:$O$2336,3,FALSE())</f>
        <v>4.08</v>
      </c>
      <c r="E727" s="1" t="str">
        <f>VLOOKUP($A727,'Medical Examinations'!$A$2:$O$2336,9,FALSE())</f>
        <v>No</v>
      </c>
      <c r="F727" s="1" t="str">
        <f>VLOOKUP($A727,'Medical Examinations'!$A$2:$O$2336,10,FALSE())</f>
        <v>No</v>
      </c>
      <c r="G727" s="1" t="str">
        <f>VLOOKUP($A727,'Medical Examinations'!$A$2:$O$2336,11,FALSE())</f>
        <v>No</v>
      </c>
      <c r="H727" s="1">
        <f>VLOOKUP($A727,'Medical Examinations'!$A$2:$O$2336,13,FALSE())</f>
        <v>0</v>
      </c>
      <c r="I727" s="1" t="str">
        <f>VLOOKUP($A727,'Medical Examinations'!$A$2:$O$2336,12,FALSE())</f>
        <v>No</v>
      </c>
      <c r="J727" s="1" t="str">
        <f>VLOOKUP($A727,'Medical Examinations'!$A$2:$O$2336,14,FALSE())</f>
        <v>Obesity</v>
      </c>
      <c r="K727" s="1" t="str">
        <f>VLOOKUP($A727,'Medical Examinations'!$A$2:$O$2336,15,FALSE())</f>
        <v>Normal</v>
      </c>
      <c r="L727" s="17">
        <f>VLOOKUP($A727,'Hospitalisation Details'!$A$2:$P$2344,15,FALSE())</f>
        <v>33067</v>
      </c>
      <c r="M727" s="18">
        <f>VLOOKUP($A727,'Hospitalisation Details'!$A$2:$P$2344,6,FALSE())</f>
        <v>13979.45</v>
      </c>
      <c r="N727" s="1" t="str">
        <f>VLOOKUP($A727,'Hospitalisation Details'!$A$2:$P$2344,12,FALSE())</f>
        <v>tier - 2</v>
      </c>
      <c r="O727" s="1" t="str">
        <f>VLOOKUP($A727,'Hospitalisation Details'!$A$2:$P$2344,13,FALSE())</f>
        <v>tier - 1</v>
      </c>
      <c r="P727" s="1" t="str">
        <f>VLOOKUP($A727,'Hospitalisation Details'!$A$2:$P$2344,14,FALSE())</f>
        <v>R1023</v>
      </c>
      <c r="Q727" s="1">
        <f>VLOOKUP($A727,'Hospitalisation Details'!$A$2:$P$2344,16,FALSE())</f>
        <v>32</v>
      </c>
    </row>
    <row r="728" spans="1:17" x14ac:dyDescent="0.35">
      <c r="A728" s="1" t="str">
        <f>'Customer Names'!A728</f>
        <v>Id727</v>
      </c>
      <c r="B728" s="1" t="str">
        <f>VLOOKUP($A728,'Customer Names'!$A$2:$E$2336,4,FALSE())</f>
        <v>John</v>
      </c>
      <c r="C728" s="16">
        <f>VLOOKUP($A728,'Medical Examinations'!$A$2:$O$2336,2,FALSE())</f>
        <v>31.445</v>
      </c>
      <c r="D728" s="16">
        <f>VLOOKUP($A728,'Medical Examinations'!$A$2:$O$2336,3,FALSE())</f>
        <v>4.4000000000000004</v>
      </c>
      <c r="E728" s="1" t="str">
        <f>VLOOKUP($A728,'Medical Examinations'!$A$2:$O$2336,9,FALSE())</f>
        <v>Yes</v>
      </c>
      <c r="F728" s="1" t="str">
        <f>VLOOKUP($A728,'Medical Examinations'!$A$2:$O$2336,10,FALSE())</f>
        <v>No</v>
      </c>
      <c r="G728" s="1" t="str">
        <f>VLOOKUP($A728,'Medical Examinations'!$A$2:$O$2336,11,FALSE())</f>
        <v>No</v>
      </c>
      <c r="H728" s="1">
        <f>VLOOKUP($A728,'Medical Examinations'!$A$2:$O$2336,13,FALSE())</f>
        <v>2</v>
      </c>
      <c r="I728" s="1" t="str">
        <f>VLOOKUP($A728,'Medical Examinations'!$A$2:$O$2336,12,FALSE())</f>
        <v>No</v>
      </c>
      <c r="J728" s="1" t="str">
        <f>VLOOKUP($A728,'Medical Examinations'!$A$2:$O$2336,14,FALSE())</f>
        <v>Obesity</v>
      </c>
      <c r="K728" s="1" t="str">
        <f>VLOOKUP($A728,'Medical Examinations'!$A$2:$O$2336,15,FALSE())</f>
        <v>Normal</v>
      </c>
      <c r="L728" s="17">
        <f>VLOOKUP($A728,'Hospitalisation Details'!$A$2:$P$2344,15,FALSE())</f>
        <v>21791</v>
      </c>
      <c r="M728" s="18">
        <f>VLOOKUP($A728,'Hospitalisation Details'!$A$2:$P$2344,6,FALSE())</f>
        <v>13974.46</v>
      </c>
      <c r="N728" s="1" t="str">
        <f>VLOOKUP($A728,'Hospitalisation Details'!$A$2:$P$2344,12,FALSE())</f>
        <v>tier - 2</v>
      </c>
      <c r="O728" s="1" t="str">
        <f>VLOOKUP($A728,'Hospitalisation Details'!$A$2:$P$2344,13,FALSE())</f>
        <v>tier - 2</v>
      </c>
      <c r="P728" s="1" t="str">
        <f>VLOOKUP($A728,'Hospitalisation Details'!$A$2:$P$2344,14,FALSE())</f>
        <v>R1019</v>
      </c>
      <c r="Q728" s="1">
        <f>VLOOKUP($A728,'Hospitalisation Details'!$A$2:$P$2344,16,FALSE())</f>
        <v>63</v>
      </c>
    </row>
    <row r="729" spans="1:17" x14ac:dyDescent="0.35">
      <c r="A729" s="1" t="str">
        <f>'Customer Names'!A729</f>
        <v>Id728</v>
      </c>
      <c r="B729" s="1" t="str">
        <f>VLOOKUP($A729,'Customer Names'!$A$2:$E$2336,4,FALSE())</f>
        <v>Adam S</v>
      </c>
      <c r="C729" s="16">
        <f>VLOOKUP($A729,'Medical Examinations'!$A$2:$O$2336,2,FALSE())</f>
        <v>27.55</v>
      </c>
      <c r="D729" s="16">
        <f>VLOOKUP($A729,'Medical Examinations'!$A$2:$O$2336,3,FALSE())</f>
        <v>9.02</v>
      </c>
      <c r="E729" s="1" t="str">
        <f>VLOOKUP($A729,'Medical Examinations'!$A$2:$O$2336,9,FALSE())</f>
        <v>No</v>
      </c>
      <c r="F729" s="1" t="str">
        <f>VLOOKUP($A729,'Medical Examinations'!$A$2:$O$2336,10,FALSE())</f>
        <v>No</v>
      </c>
      <c r="G729" s="1" t="str">
        <f>VLOOKUP($A729,'Medical Examinations'!$A$2:$O$2336,11,FALSE())</f>
        <v>No</v>
      </c>
      <c r="H729" s="1">
        <f>VLOOKUP($A729,'Medical Examinations'!$A$2:$O$2336,13,FALSE())</f>
        <v>0</v>
      </c>
      <c r="I729" s="1" t="str">
        <f>VLOOKUP($A729,'Medical Examinations'!$A$2:$O$2336,12,FALSE())</f>
        <v>No</v>
      </c>
      <c r="J729" s="1" t="str">
        <f>VLOOKUP($A729,'Medical Examinations'!$A$2:$O$2336,14,FALSE())</f>
        <v>Overweight</v>
      </c>
      <c r="K729" s="1" t="str">
        <f>VLOOKUP($A729,'Medical Examinations'!$A$2:$O$2336,15,FALSE())</f>
        <v>Diabetes</v>
      </c>
      <c r="L729" s="17">
        <f>VLOOKUP($A729,'Hospitalisation Details'!$A$2:$P$2344,15,FALSE())</f>
        <v>22085</v>
      </c>
      <c r="M729" s="18">
        <f>VLOOKUP($A729,'Hospitalisation Details'!$A$2:$P$2344,6,FALSE())</f>
        <v>13937.67</v>
      </c>
      <c r="N729" s="1" t="str">
        <f>VLOOKUP($A729,'Hospitalisation Details'!$A$2:$P$2344,12,FALSE())</f>
        <v>tier - 2</v>
      </c>
      <c r="O729" s="1" t="str">
        <f>VLOOKUP($A729,'Hospitalisation Details'!$A$2:$P$2344,13,FALSE())</f>
        <v>tier - 1</v>
      </c>
      <c r="P729" s="1" t="str">
        <f>VLOOKUP($A729,'Hospitalisation Details'!$A$2:$P$2344,14,FALSE())</f>
        <v>R1012</v>
      </c>
      <c r="Q729" s="1">
        <f>VLOOKUP($A729,'Hospitalisation Details'!$A$2:$P$2344,16,FALSE())</f>
        <v>62</v>
      </c>
    </row>
    <row r="730" spans="1:17" x14ac:dyDescent="0.35">
      <c r="A730" s="1" t="str">
        <f>'Customer Names'!A730</f>
        <v>Id729</v>
      </c>
      <c r="B730" s="1" t="str">
        <f>VLOOKUP($A730,'Customer Names'!$A$2:$E$2336,4,FALSE())</f>
        <v>Armando</v>
      </c>
      <c r="C730" s="16">
        <f>VLOOKUP($A730,'Medical Examinations'!$A$2:$O$2336,2,FALSE())</f>
        <v>33.11</v>
      </c>
      <c r="D730" s="16">
        <f>VLOOKUP($A730,'Medical Examinations'!$A$2:$O$2336,3,FALSE())</f>
        <v>8.06</v>
      </c>
      <c r="E730" s="1" t="str">
        <f>VLOOKUP($A730,'Medical Examinations'!$A$2:$O$2336,9,FALSE())</f>
        <v>No</v>
      </c>
      <c r="F730" s="1" t="str">
        <f>VLOOKUP($A730,'Medical Examinations'!$A$2:$O$2336,10,FALSE())</f>
        <v>No</v>
      </c>
      <c r="G730" s="1" t="str">
        <f>VLOOKUP($A730,'Medical Examinations'!$A$2:$O$2336,11,FALSE())</f>
        <v>No</v>
      </c>
      <c r="H730" s="1">
        <f>VLOOKUP($A730,'Medical Examinations'!$A$2:$O$2336,13,FALSE())</f>
        <v>0</v>
      </c>
      <c r="I730" s="1" t="str">
        <f>VLOOKUP($A730,'Medical Examinations'!$A$2:$O$2336,12,FALSE())</f>
        <v>No</v>
      </c>
      <c r="J730" s="1" t="str">
        <f>VLOOKUP($A730,'Medical Examinations'!$A$2:$O$2336,14,FALSE())</f>
        <v>Obesity</v>
      </c>
      <c r="K730" s="1" t="str">
        <f>VLOOKUP($A730,'Medical Examinations'!$A$2:$O$2336,15,FALSE())</f>
        <v>Diabetes</v>
      </c>
      <c r="L730" s="17">
        <f>VLOOKUP($A730,'Hospitalisation Details'!$A$2:$P$2344,15,FALSE())</f>
        <v>22854</v>
      </c>
      <c r="M730" s="18">
        <f>VLOOKUP($A730,'Hospitalisation Details'!$A$2:$P$2344,6,FALSE())</f>
        <v>13919.82</v>
      </c>
      <c r="N730" s="1" t="str">
        <f>VLOOKUP($A730,'Hospitalisation Details'!$A$2:$P$2344,12,FALSE())</f>
        <v>tier - 2</v>
      </c>
      <c r="O730" s="1" t="str">
        <f>VLOOKUP($A730,'Hospitalisation Details'!$A$2:$P$2344,13,FALSE())</f>
        <v>tier - 2</v>
      </c>
      <c r="P730" s="1" t="str">
        <f>VLOOKUP($A730,'Hospitalisation Details'!$A$2:$P$2344,14,FALSE())</f>
        <v>R1013</v>
      </c>
      <c r="Q730" s="1">
        <f>VLOOKUP($A730,'Hospitalisation Details'!$A$2:$P$2344,16,FALSE())</f>
        <v>60</v>
      </c>
    </row>
    <row r="731" spans="1:17" x14ac:dyDescent="0.35">
      <c r="A731" s="1" t="str">
        <f>'Customer Names'!A731</f>
        <v>Id730</v>
      </c>
      <c r="B731" s="1" t="str">
        <f>VLOOKUP($A731,'Customer Names'!$A$2:$E$2336,4,FALSE())</f>
        <v>Dana</v>
      </c>
      <c r="C731" s="16">
        <f>VLOOKUP($A731,'Medical Examinations'!$A$2:$O$2336,2,FALSE())</f>
        <v>36.85</v>
      </c>
      <c r="D731" s="16">
        <f>VLOOKUP($A731,'Medical Examinations'!$A$2:$O$2336,3,FALSE())</f>
        <v>6.21</v>
      </c>
      <c r="E731" s="1" t="str">
        <f>VLOOKUP($A731,'Medical Examinations'!$A$2:$O$2336,9,FALSE())</f>
        <v>Yes</v>
      </c>
      <c r="F731" s="1" t="str">
        <f>VLOOKUP($A731,'Medical Examinations'!$A$2:$O$2336,10,FALSE())</f>
        <v>No</v>
      </c>
      <c r="G731" s="1" t="str">
        <f>VLOOKUP($A731,'Medical Examinations'!$A$2:$O$2336,11,FALSE())</f>
        <v>No</v>
      </c>
      <c r="H731" s="1">
        <f>VLOOKUP($A731,'Medical Examinations'!$A$2:$O$2336,13,FALSE())</f>
        <v>2</v>
      </c>
      <c r="I731" s="1" t="str">
        <f>VLOOKUP($A731,'Medical Examinations'!$A$2:$O$2336,12,FALSE())</f>
        <v>No</v>
      </c>
      <c r="J731" s="1" t="str">
        <f>VLOOKUP($A731,'Medical Examinations'!$A$2:$O$2336,14,FALSE())</f>
        <v>Obesity</v>
      </c>
      <c r="K731" s="1" t="str">
        <f>VLOOKUP($A731,'Medical Examinations'!$A$2:$O$2336,15,FALSE())</f>
        <v>Prediabetes</v>
      </c>
      <c r="L731" s="17">
        <f>VLOOKUP($A731,'Hospitalisation Details'!$A$2:$P$2344,15,FALSE())</f>
        <v>21738</v>
      </c>
      <c r="M731" s="18">
        <f>VLOOKUP($A731,'Hospitalisation Details'!$A$2:$P$2344,6,FALSE())</f>
        <v>13887.97</v>
      </c>
      <c r="N731" s="1" t="str">
        <f>VLOOKUP($A731,'Hospitalisation Details'!$A$2:$P$2344,12,FALSE())</f>
        <v>tier - 2</v>
      </c>
      <c r="O731" s="1" t="str">
        <f>VLOOKUP($A731,'Hospitalisation Details'!$A$2:$P$2344,13,FALSE())</f>
        <v>tier - 2</v>
      </c>
      <c r="P731" s="1" t="str">
        <f>VLOOKUP($A731,'Hospitalisation Details'!$A$2:$P$2344,14,FALSE())</f>
        <v>R1013</v>
      </c>
      <c r="Q731" s="1">
        <f>VLOOKUP($A731,'Hospitalisation Details'!$A$2:$P$2344,16,FALSE())</f>
        <v>63</v>
      </c>
    </row>
    <row r="732" spans="1:17" x14ac:dyDescent="0.35">
      <c r="A732" s="1" t="str">
        <f>'Customer Names'!A732</f>
        <v>Id731</v>
      </c>
      <c r="B732" s="1" t="str">
        <f>VLOOKUP($A732,'Customer Names'!$A$2:$E$2336,4,FALSE())</f>
        <v>Jennifer L</v>
      </c>
      <c r="C732" s="16">
        <f>VLOOKUP($A732,'Medical Examinations'!$A$2:$O$2336,2,FALSE())</f>
        <v>36.299999999999997</v>
      </c>
      <c r="D732" s="16">
        <f>VLOOKUP($A732,'Medical Examinations'!$A$2:$O$2336,3,FALSE())</f>
        <v>5.79</v>
      </c>
      <c r="E732" s="1" t="str">
        <f>VLOOKUP($A732,'Medical Examinations'!$A$2:$O$2336,9,FALSE())</f>
        <v>Yes</v>
      </c>
      <c r="F732" s="1" t="str">
        <f>VLOOKUP($A732,'Medical Examinations'!$A$2:$O$2336,10,FALSE())</f>
        <v>No</v>
      </c>
      <c r="G732" s="1" t="str">
        <f>VLOOKUP($A732,'Medical Examinations'!$A$2:$O$2336,11,FALSE())</f>
        <v>No</v>
      </c>
      <c r="H732" s="1">
        <f>VLOOKUP($A732,'Medical Examinations'!$A$2:$O$2336,13,FALSE())</f>
        <v>2</v>
      </c>
      <c r="I732" s="1" t="str">
        <f>VLOOKUP($A732,'Medical Examinations'!$A$2:$O$2336,12,FALSE())</f>
        <v>No</v>
      </c>
      <c r="J732" s="1" t="str">
        <f>VLOOKUP($A732,'Medical Examinations'!$A$2:$O$2336,14,FALSE())</f>
        <v>Obesity</v>
      </c>
      <c r="K732" s="1" t="str">
        <f>VLOOKUP($A732,'Medical Examinations'!$A$2:$O$2336,15,FALSE())</f>
        <v>Prediabetes</v>
      </c>
      <c r="L732" s="17">
        <f>VLOOKUP($A732,'Hospitalisation Details'!$A$2:$P$2344,15,FALSE())</f>
        <v>21913</v>
      </c>
      <c r="M732" s="18">
        <f>VLOOKUP($A732,'Hospitalisation Details'!$A$2:$P$2344,6,FALSE())</f>
        <v>13887.2</v>
      </c>
      <c r="N732" s="1" t="str">
        <f>VLOOKUP($A732,'Hospitalisation Details'!$A$2:$P$2344,12,FALSE())</f>
        <v>tier - 2</v>
      </c>
      <c r="O732" s="1" t="str">
        <f>VLOOKUP($A732,'Hospitalisation Details'!$A$2:$P$2344,13,FALSE())</f>
        <v>tier - 3</v>
      </c>
      <c r="P732" s="1" t="str">
        <f>VLOOKUP($A732,'Hospitalisation Details'!$A$2:$P$2344,14,FALSE())</f>
        <v>R1013</v>
      </c>
      <c r="Q732" s="1">
        <f>VLOOKUP($A732,'Hospitalisation Details'!$A$2:$P$2344,16,FALSE())</f>
        <v>63</v>
      </c>
    </row>
    <row r="733" spans="1:17" x14ac:dyDescent="0.35">
      <c r="A733" s="1" t="str">
        <f>'Customer Names'!A733</f>
        <v>Id732</v>
      </c>
      <c r="B733" s="1" t="str">
        <f>VLOOKUP($A733,'Customer Names'!$A$2:$E$2336,4,FALSE())</f>
        <v>Benjamin</v>
      </c>
      <c r="C733" s="16">
        <f>VLOOKUP($A733,'Medical Examinations'!$A$2:$O$2336,2,FALSE())</f>
        <v>45.34</v>
      </c>
      <c r="D733" s="16">
        <f>VLOOKUP($A733,'Medical Examinations'!$A$2:$O$2336,3,FALSE())</f>
        <v>5.69</v>
      </c>
      <c r="E733" s="1" t="str">
        <f>VLOOKUP($A733,'Medical Examinations'!$A$2:$O$2336,9,FALSE())</f>
        <v>Yes</v>
      </c>
      <c r="F733" s="1" t="str">
        <f>VLOOKUP($A733,'Medical Examinations'!$A$2:$O$2336,10,FALSE())</f>
        <v>No</v>
      </c>
      <c r="G733" s="1" t="str">
        <f>VLOOKUP($A733,'Medical Examinations'!$A$2:$O$2336,11,FALSE())</f>
        <v>No</v>
      </c>
      <c r="H733" s="1">
        <f>VLOOKUP($A733,'Medical Examinations'!$A$2:$O$2336,13,FALSE())</f>
        <v>0</v>
      </c>
      <c r="I733" s="1" t="str">
        <f>VLOOKUP($A733,'Medical Examinations'!$A$2:$O$2336,12,FALSE())</f>
        <v>No</v>
      </c>
      <c r="J733" s="1" t="str">
        <f>VLOOKUP($A733,'Medical Examinations'!$A$2:$O$2336,14,FALSE())</f>
        <v>Obesity</v>
      </c>
      <c r="K733" s="1" t="str">
        <f>VLOOKUP($A733,'Medical Examinations'!$A$2:$O$2336,15,FALSE())</f>
        <v>Normal</v>
      </c>
      <c r="L733" s="17">
        <f>VLOOKUP($A733,'Hospitalisation Details'!$A$2:$P$2344,15,FALSE())</f>
        <v>31315</v>
      </c>
      <c r="M733" s="18">
        <f>VLOOKUP($A733,'Hospitalisation Details'!$A$2:$P$2344,6,FALSE())</f>
        <v>13886.4</v>
      </c>
      <c r="N733" s="1" t="str">
        <f>VLOOKUP($A733,'Hospitalisation Details'!$A$2:$P$2344,12,FALSE())</f>
        <v>tier - 2</v>
      </c>
      <c r="O733" s="1" t="str">
        <f>VLOOKUP($A733,'Hospitalisation Details'!$A$2:$P$2344,13,FALSE())</f>
        <v>tier - 2</v>
      </c>
      <c r="P733" s="1" t="str">
        <f>VLOOKUP($A733,'Hospitalisation Details'!$A$2:$P$2344,14,FALSE())</f>
        <v>R1012</v>
      </c>
      <c r="Q733" s="1">
        <f>VLOOKUP($A733,'Hospitalisation Details'!$A$2:$P$2344,16,FALSE())</f>
        <v>37</v>
      </c>
    </row>
    <row r="734" spans="1:17" x14ac:dyDescent="0.35">
      <c r="A734" s="1" t="str">
        <f>'Customer Names'!A734</f>
        <v>Id733</v>
      </c>
      <c r="B734" s="1" t="str">
        <f>VLOOKUP($A734,'Customer Names'!$A$2:$E$2336,4,FALSE())</f>
        <v>Tanya</v>
      </c>
      <c r="C734" s="16">
        <f>VLOOKUP($A734,'Medical Examinations'!$A$2:$O$2336,2,FALSE())</f>
        <v>31.8</v>
      </c>
      <c r="D734" s="16">
        <f>VLOOKUP($A734,'Medical Examinations'!$A$2:$O$2336,3,FALSE())</f>
        <v>5.36</v>
      </c>
      <c r="E734" s="1" t="str">
        <f>VLOOKUP($A734,'Medical Examinations'!$A$2:$O$2336,9,FALSE())</f>
        <v>Yes</v>
      </c>
      <c r="F734" s="1" t="str">
        <f>VLOOKUP($A734,'Medical Examinations'!$A$2:$O$2336,10,FALSE())</f>
        <v>No</v>
      </c>
      <c r="G734" s="1" t="str">
        <f>VLOOKUP($A734,'Medical Examinations'!$A$2:$O$2336,11,FALSE())</f>
        <v>No</v>
      </c>
      <c r="H734" s="1">
        <f>VLOOKUP($A734,'Medical Examinations'!$A$2:$O$2336,13,FALSE())</f>
        <v>2</v>
      </c>
      <c r="I734" s="1" t="str">
        <f>VLOOKUP($A734,'Medical Examinations'!$A$2:$O$2336,12,FALSE())</f>
        <v>No</v>
      </c>
      <c r="J734" s="1" t="str">
        <f>VLOOKUP($A734,'Medical Examinations'!$A$2:$O$2336,14,FALSE())</f>
        <v>Obesity</v>
      </c>
      <c r="K734" s="1" t="str">
        <f>VLOOKUP($A734,'Medical Examinations'!$A$2:$O$2336,15,FALSE())</f>
        <v>Normal</v>
      </c>
      <c r="L734" s="17">
        <f>VLOOKUP($A734,'Hospitalisation Details'!$A$2:$P$2344,15,FALSE())</f>
        <v>21828</v>
      </c>
      <c r="M734" s="18">
        <f>VLOOKUP($A734,'Hospitalisation Details'!$A$2:$P$2344,6,FALSE())</f>
        <v>13880.95</v>
      </c>
      <c r="N734" s="1" t="str">
        <f>VLOOKUP($A734,'Hospitalisation Details'!$A$2:$P$2344,12,FALSE())</f>
        <v>tier - 2</v>
      </c>
      <c r="O734" s="1" t="str">
        <f>VLOOKUP($A734,'Hospitalisation Details'!$A$2:$P$2344,13,FALSE())</f>
        <v>tier - 2</v>
      </c>
      <c r="P734" s="1" t="str">
        <f>VLOOKUP($A734,'Hospitalisation Details'!$A$2:$P$2344,14,FALSE())</f>
        <v>R1011</v>
      </c>
      <c r="Q734" s="1">
        <f>VLOOKUP($A734,'Hospitalisation Details'!$A$2:$P$2344,16,FALSE())</f>
        <v>63</v>
      </c>
    </row>
    <row r="735" spans="1:17" x14ac:dyDescent="0.35">
      <c r="A735" s="1" t="str">
        <f>'Customer Names'!A735</f>
        <v>Id734</v>
      </c>
      <c r="B735" s="1" t="str">
        <f>VLOOKUP($A735,'Customer Names'!$A$2:$E$2336,4,FALSE())</f>
        <v>Tracy</v>
      </c>
      <c r="C735" s="16">
        <f>VLOOKUP($A735,'Medical Examinations'!$A$2:$O$2336,2,FALSE())</f>
        <v>41.02</v>
      </c>
      <c r="D735" s="16">
        <f>VLOOKUP($A735,'Medical Examinations'!$A$2:$O$2336,3,FALSE())</f>
        <v>11.37</v>
      </c>
      <c r="E735" s="1" t="str">
        <f>VLOOKUP($A735,'Medical Examinations'!$A$2:$O$2336,9,FALSE())</f>
        <v>No</v>
      </c>
      <c r="F735" s="1" t="str">
        <f>VLOOKUP($A735,'Medical Examinations'!$A$2:$O$2336,10,FALSE())</f>
        <v>No</v>
      </c>
      <c r="G735" s="1" t="str">
        <f>VLOOKUP($A735,'Medical Examinations'!$A$2:$O$2336,11,FALSE())</f>
        <v>No</v>
      </c>
      <c r="H735" s="1">
        <f>VLOOKUP($A735,'Medical Examinations'!$A$2:$O$2336,13,FALSE())</f>
        <v>0</v>
      </c>
      <c r="I735" s="1" t="str">
        <f>VLOOKUP($A735,'Medical Examinations'!$A$2:$O$2336,12,FALSE())</f>
        <v>No</v>
      </c>
      <c r="J735" s="1" t="str">
        <f>VLOOKUP($A735,'Medical Examinations'!$A$2:$O$2336,14,FALSE())</f>
        <v>Obesity</v>
      </c>
      <c r="K735" s="1" t="str">
        <f>VLOOKUP($A735,'Medical Examinations'!$A$2:$O$2336,15,FALSE())</f>
        <v>Diabetes</v>
      </c>
      <c r="L735" s="17">
        <f>VLOOKUP($A735,'Hospitalisation Details'!$A$2:$P$2344,15,FALSE())</f>
        <v>28843</v>
      </c>
      <c r="M735" s="18">
        <f>VLOOKUP($A735,'Hospitalisation Details'!$A$2:$P$2344,6,FALSE())</f>
        <v>13874.89</v>
      </c>
      <c r="N735" s="1" t="str">
        <f>VLOOKUP($A735,'Hospitalisation Details'!$A$2:$P$2344,12,FALSE())</f>
        <v>tier - 2</v>
      </c>
      <c r="O735" s="1" t="str">
        <f>VLOOKUP($A735,'Hospitalisation Details'!$A$2:$P$2344,13,FALSE())</f>
        <v>tier - 1</v>
      </c>
      <c r="P735" s="1" t="str">
        <f>VLOOKUP($A735,'Hospitalisation Details'!$A$2:$P$2344,14,FALSE())</f>
        <v>R1012</v>
      </c>
      <c r="Q735" s="1">
        <f>VLOOKUP($A735,'Hospitalisation Details'!$A$2:$P$2344,16,FALSE())</f>
        <v>44</v>
      </c>
    </row>
    <row r="736" spans="1:17" x14ac:dyDescent="0.35">
      <c r="A736" s="1" t="str">
        <f>'Customer Names'!A736</f>
        <v>Id735</v>
      </c>
      <c r="B736" s="1" t="str">
        <f>VLOOKUP($A736,'Customer Names'!$A$2:$E$2336,4,FALSE())</f>
        <v>Emily S</v>
      </c>
      <c r="C736" s="16">
        <f>VLOOKUP($A736,'Medical Examinations'!$A$2:$O$2336,2,FALSE())</f>
        <v>32.68</v>
      </c>
      <c r="D736" s="16">
        <f>VLOOKUP($A736,'Medical Examinations'!$A$2:$O$2336,3,FALSE())</f>
        <v>11.87</v>
      </c>
      <c r="E736" s="1" t="str">
        <f>VLOOKUP($A736,'Medical Examinations'!$A$2:$O$2336,9,FALSE())</f>
        <v>No</v>
      </c>
      <c r="F736" s="1" t="str">
        <f>VLOOKUP($A736,'Medical Examinations'!$A$2:$O$2336,10,FALSE())</f>
        <v>No</v>
      </c>
      <c r="G736" s="1" t="str">
        <f>VLOOKUP($A736,'Medical Examinations'!$A$2:$O$2336,11,FALSE())</f>
        <v>No</v>
      </c>
      <c r="H736" s="1">
        <f>VLOOKUP($A736,'Medical Examinations'!$A$2:$O$2336,13,FALSE())</f>
        <v>0</v>
      </c>
      <c r="I736" s="1" t="str">
        <f>VLOOKUP($A736,'Medical Examinations'!$A$2:$O$2336,12,FALSE())</f>
        <v>No</v>
      </c>
      <c r="J736" s="1" t="str">
        <f>VLOOKUP($A736,'Medical Examinations'!$A$2:$O$2336,14,FALSE())</f>
        <v>Obesity</v>
      </c>
      <c r="K736" s="1" t="str">
        <f>VLOOKUP($A736,'Medical Examinations'!$A$2:$O$2336,15,FALSE())</f>
        <v>Diabetes</v>
      </c>
      <c r="L736" s="17">
        <f>VLOOKUP($A736,'Hospitalisation Details'!$A$2:$P$2344,15,FALSE())</f>
        <v>22118</v>
      </c>
      <c r="M736" s="18">
        <f>VLOOKUP($A736,'Hospitalisation Details'!$A$2:$P$2344,6,FALSE())</f>
        <v>13844.8</v>
      </c>
      <c r="N736" s="1" t="str">
        <f>VLOOKUP($A736,'Hospitalisation Details'!$A$2:$P$2344,12,FALSE())</f>
        <v>tier - 2</v>
      </c>
      <c r="O736" s="1" t="str">
        <f>VLOOKUP($A736,'Hospitalisation Details'!$A$2:$P$2344,13,FALSE())</f>
        <v>tier - 2</v>
      </c>
      <c r="P736" s="1" t="str">
        <f>VLOOKUP($A736,'Hospitalisation Details'!$A$2:$P$2344,14,FALSE())</f>
        <v>R1012</v>
      </c>
      <c r="Q736" s="1">
        <f>VLOOKUP($A736,'Hospitalisation Details'!$A$2:$P$2344,16,FALSE())</f>
        <v>62</v>
      </c>
    </row>
    <row r="737" spans="1:17" x14ac:dyDescent="0.35">
      <c r="A737" s="1" t="str">
        <f>'Customer Names'!A737</f>
        <v>Id736</v>
      </c>
      <c r="B737" s="1" t="str">
        <f>VLOOKUP($A737,'Customer Names'!$A$2:$E$2336,4,FALSE())</f>
        <v>Kelly R</v>
      </c>
      <c r="C737" s="16">
        <f>VLOOKUP($A737,'Medical Examinations'!$A$2:$O$2336,2,FALSE())</f>
        <v>21.7</v>
      </c>
      <c r="D737" s="16">
        <f>VLOOKUP($A737,'Medical Examinations'!$A$2:$O$2336,3,FALSE())</f>
        <v>4.9000000000000004</v>
      </c>
      <c r="E737" s="1" t="str">
        <f>VLOOKUP($A737,'Medical Examinations'!$A$2:$O$2336,9,FALSE())</f>
        <v>No</v>
      </c>
      <c r="F737" s="1" t="str">
        <f>VLOOKUP($A737,'Medical Examinations'!$A$2:$O$2336,10,FALSE())</f>
        <v>No</v>
      </c>
      <c r="G737" s="1" t="str">
        <f>VLOOKUP($A737,'Medical Examinations'!$A$2:$O$2336,11,FALSE())</f>
        <v>Yes</v>
      </c>
      <c r="H737" s="1">
        <f>VLOOKUP($A737,'Medical Examinations'!$A$2:$O$2336,13,FALSE())</f>
        <v>1</v>
      </c>
      <c r="I737" s="1" t="str">
        <f>VLOOKUP($A737,'Medical Examinations'!$A$2:$O$2336,12,FALSE())</f>
        <v>Yes</v>
      </c>
      <c r="J737" s="1" t="str">
        <f>VLOOKUP($A737,'Medical Examinations'!$A$2:$O$2336,14,FALSE())</f>
        <v>Normal Weight</v>
      </c>
      <c r="K737" s="1" t="str">
        <f>VLOOKUP($A737,'Medical Examinations'!$A$2:$O$2336,15,FALSE())</f>
        <v>Normal</v>
      </c>
      <c r="L737" s="17">
        <f>VLOOKUP($A737,'Hospitalisation Details'!$A$2:$P$2344,15,FALSE())</f>
        <v>37779</v>
      </c>
      <c r="M737" s="18">
        <f>VLOOKUP($A737,'Hospitalisation Details'!$A$2:$P$2344,6,FALSE())</f>
        <v>13844.51</v>
      </c>
      <c r="N737" s="1" t="str">
        <f>VLOOKUP($A737,'Hospitalisation Details'!$A$2:$P$2344,12,FALSE())</f>
        <v>tier - 2</v>
      </c>
      <c r="O737" s="1" t="str">
        <f>VLOOKUP($A737,'Hospitalisation Details'!$A$2:$P$2344,13,FALSE())</f>
        <v>tier - 1</v>
      </c>
      <c r="P737" s="1" t="str">
        <f>VLOOKUP($A737,'Hospitalisation Details'!$A$2:$P$2344,14,FALSE())</f>
        <v>R1011</v>
      </c>
      <c r="Q737" s="1">
        <f>VLOOKUP($A737,'Hospitalisation Details'!$A$2:$P$2344,16,FALSE())</f>
        <v>20</v>
      </c>
    </row>
    <row r="738" spans="1:17" x14ac:dyDescent="0.35">
      <c r="A738" s="1" t="str">
        <f>'Customer Names'!A738</f>
        <v>Id737</v>
      </c>
      <c r="B738" s="1" t="str">
        <f>VLOOKUP($A738,'Customer Names'!$A$2:$E$2336,4,FALSE())</f>
        <v>Kyle</v>
      </c>
      <c r="C738" s="16">
        <f>VLOOKUP($A738,'Medical Examinations'!$A$2:$O$2336,2,FALSE())</f>
        <v>40.479999999999997</v>
      </c>
      <c r="D738" s="16">
        <f>VLOOKUP($A738,'Medical Examinations'!$A$2:$O$2336,3,FALSE())</f>
        <v>6.7</v>
      </c>
      <c r="E738" s="1" t="str">
        <f>VLOOKUP($A738,'Medical Examinations'!$A$2:$O$2336,9,FALSE())</f>
        <v>No</v>
      </c>
      <c r="F738" s="1" t="str">
        <f>VLOOKUP($A738,'Medical Examinations'!$A$2:$O$2336,10,FALSE())</f>
        <v>No</v>
      </c>
      <c r="G738" s="1" t="str">
        <f>VLOOKUP($A738,'Medical Examinations'!$A$2:$O$2336,11,FALSE())</f>
        <v>No</v>
      </c>
      <c r="H738" s="1">
        <f>VLOOKUP($A738,'Medical Examinations'!$A$2:$O$2336,13,FALSE())</f>
        <v>3</v>
      </c>
      <c r="I738" s="1" t="str">
        <f>VLOOKUP($A738,'Medical Examinations'!$A$2:$O$2336,12,FALSE())</f>
        <v>No</v>
      </c>
      <c r="J738" s="1" t="str">
        <f>VLOOKUP($A738,'Medical Examinations'!$A$2:$O$2336,14,FALSE())</f>
        <v>Obesity</v>
      </c>
      <c r="K738" s="1" t="str">
        <f>VLOOKUP($A738,'Medical Examinations'!$A$2:$O$2336,15,FALSE())</f>
        <v>Diabetes</v>
      </c>
      <c r="L738" s="17">
        <f>VLOOKUP($A738,'Hospitalisation Details'!$A$2:$P$2344,15,FALSE())</f>
        <v>21529</v>
      </c>
      <c r="M738" s="18">
        <f>VLOOKUP($A738,'Hospitalisation Details'!$A$2:$P$2344,6,FALSE())</f>
        <v>13831.12</v>
      </c>
      <c r="N738" s="1" t="str">
        <f>VLOOKUP($A738,'Hospitalisation Details'!$A$2:$P$2344,12,FALSE())</f>
        <v>tier - 3</v>
      </c>
      <c r="O738" s="1" t="str">
        <f>VLOOKUP($A738,'Hospitalisation Details'!$A$2:$P$2344,13,FALSE())</f>
        <v>tier - 1</v>
      </c>
      <c r="P738" s="1" t="str">
        <f>VLOOKUP($A738,'Hospitalisation Details'!$A$2:$P$2344,14,FALSE())</f>
        <v>R1013</v>
      </c>
      <c r="Q738" s="1">
        <f>VLOOKUP($A738,'Hospitalisation Details'!$A$2:$P$2344,16,FALSE())</f>
        <v>64</v>
      </c>
    </row>
    <row r="739" spans="1:17" x14ac:dyDescent="0.35">
      <c r="A739" s="1" t="str">
        <f>'Customer Names'!A739</f>
        <v>Id738</v>
      </c>
      <c r="B739" s="1" t="str">
        <f>VLOOKUP($A739,'Customer Names'!$A$2:$E$2336,4,FALSE())</f>
        <v>Bruce A Jr.</v>
      </c>
      <c r="C739" s="16">
        <f>VLOOKUP($A739,'Medical Examinations'!$A$2:$O$2336,2,FALSE())</f>
        <v>34.5</v>
      </c>
      <c r="D739" s="16">
        <f>VLOOKUP($A739,'Medical Examinations'!$A$2:$O$2336,3,FALSE())</f>
        <v>10.3</v>
      </c>
      <c r="E739" s="1" t="str">
        <f>VLOOKUP($A739,'Medical Examinations'!$A$2:$O$2336,9,FALSE())</f>
        <v>No</v>
      </c>
      <c r="F739" s="1" t="str">
        <f>VLOOKUP($A739,'Medical Examinations'!$A$2:$O$2336,10,FALSE())</f>
        <v>No</v>
      </c>
      <c r="G739" s="1" t="str">
        <f>VLOOKUP($A739,'Medical Examinations'!$A$2:$O$2336,11,FALSE())</f>
        <v>No</v>
      </c>
      <c r="H739" s="1">
        <f>VLOOKUP($A739,'Medical Examinations'!$A$2:$O$2336,13,FALSE())</f>
        <v>3</v>
      </c>
      <c r="I739" s="1" t="str">
        <f>VLOOKUP($A739,'Medical Examinations'!$A$2:$O$2336,12,FALSE())</f>
        <v>No</v>
      </c>
      <c r="J739" s="1" t="str">
        <f>VLOOKUP($A739,'Medical Examinations'!$A$2:$O$2336,14,FALSE())</f>
        <v>Obesity</v>
      </c>
      <c r="K739" s="1" t="str">
        <f>VLOOKUP($A739,'Medical Examinations'!$A$2:$O$2336,15,FALSE())</f>
        <v>Diabetes</v>
      </c>
      <c r="L739" s="17">
        <f>VLOOKUP($A739,'Hospitalisation Details'!$A$2:$P$2344,15,FALSE())</f>
        <v>21514</v>
      </c>
      <c r="M739" s="18">
        <f>VLOOKUP($A739,'Hospitalisation Details'!$A$2:$P$2344,6,FALSE())</f>
        <v>13822.8</v>
      </c>
      <c r="N739" s="1" t="str">
        <f>VLOOKUP($A739,'Hospitalisation Details'!$A$2:$P$2344,12,FALSE())</f>
        <v>tier - 3</v>
      </c>
      <c r="O739" s="1" t="str">
        <f>VLOOKUP($A739,'Hospitalisation Details'!$A$2:$P$2344,13,FALSE())</f>
        <v>tier - 3</v>
      </c>
      <c r="P739" s="1" t="str">
        <f>VLOOKUP($A739,'Hospitalisation Details'!$A$2:$P$2344,14,FALSE())</f>
        <v>R1011</v>
      </c>
      <c r="Q739" s="1">
        <f>VLOOKUP($A739,'Hospitalisation Details'!$A$2:$P$2344,16,FALSE())</f>
        <v>64</v>
      </c>
    </row>
    <row r="740" spans="1:17" x14ac:dyDescent="0.35">
      <c r="A740" s="1" t="str">
        <f>'Customer Names'!A740</f>
        <v>Id739</v>
      </c>
      <c r="B740" s="1" t="str">
        <f>VLOOKUP($A740,'Customer Names'!$A$2:$E$2336,4,FALSE())</f>
        <v>Cary J</v>
      </c>
      <c r="C740" s="16">
        <f>VLOOKUP($A740,'Medical Examinations'!$A$2:$O$2336,2,FALSE())</f>
        <v>45.9</v>
      </c>
      <c r="D740" s="16">
        <f>VLOOKUP($A740,'Medical Examinations'!$A$2:$O$2336,3,FALSE())</f>
        <v>11.14</v>
      </c>
      <c r="E740" s="1" t="str">
        <f>VLOOKUP($A740,'Medical Examinations'!$A$2:$O$2336,9,FALSE())</f>
        <v>Yes</v>
      </c>
      <c r="F740" s="1" t="str">
        <f>VLOOKUP($A740,'Medical Examinations'!$A$2:$O$2336,10,FALSE())</f>
        <v>No</v>
      </c>
      <c r="G740" s="1" t="str">
        <f>VLOOKUP($A740,'Medical Examinations'!$A$2:$O$2336,11,FALSE())</f>
        <v>No</v>
      </c>
      <c r="H740" s="1">
        <f>VLOOKUP($A740,'Medical Examinations'!$A$2:$O$2336,13,FALSE())</f>
        <v>1</v>
      </c>
      <c r="I740" s="1" t="str">
        <f>VLOOKUP($A740,'Medical Examinations'!$A$2:$O$2336,12,FALSE())</f>
        <v>No</v>
      </c>
      <c r="J740" s="1" t="str">
        <f>VLOOKUP($A740,'Medical Examinations'!$A$2:$O$2336,14,FALSE())</f>
        <v>Obesity</v>
      </c>
      <c r="K740" s="1" t="str">
        <f>VLOOKUP($A740,'Medical Examinations'!$A$2:$O$2336,15,FALSE())</f>
        <v>Diabetes</v>
      </c>
      <c r="L740" s="17">
        <f>VLOOKUP($A740,'Hospitalisation Details'!$A$2:$P$2344,15,FALSE())</f>
        <v>31754</v>
      </c>
      <c r="M740" s="18">
        <f>VLOOKUP($A740,'Hospitalisation Details'!$A$2:$P$2344,6,FALSE())</f>
        <v>13819.49</v>
      </c>
      <c r="N740" s="1" t="str">
        <f>VLOOKUP($A740,'Hospitalisation Details'!$A$2:$P$2344,12,FALSE())</f>
        <v>tier - 3</v>
      </c>
      <c r="O740" s="1" t="str">
        <f>VLOOKUP($A740,'Hospitalisation Details'!$A$2:$P$2344,13,FALSE())</f>
        <v>tier - 2</v>
      </c>
      <c r="P740" s="1" t="str">
        <f>VLOOKUP($A740,'Hospitalisation Details'!$A$2:$P$2344,14,FALSE())</f>
        <v>R1012</v>
      </c>
      <c r="Q740" s="1">
        <f>VLOOKUP($A740,'Hospitalisation Details'!$A$2:$P$2344,16,FALSE())</f>
        <v>36</v>
      </c>
    </row>
    <row r="741" spans="1:17" x14ac:dyDescent="0.35">
      <c r="A741" s="1" t="str">
        <f>'Customer Names'!A741</f>
        <v>Id740</v>
      </c>
      <c r="B741" s="1" t="str">
        <f>VLOOKUP($A741,'Customer Names'!$A$2:$E$2336,4,FALSE())</f>
        <v>Jill M</v>
      </c>
      <c r="C741" s="16">
        <f>VLOOKUP($A741,'Medical Examinations'!$A$2:$O$2336,2,FALSE())</f>
        <v>33.479999999999997</v>
      </c>
      <c r="D741" s="16">
        <f>VLOOKUP($A741,'Medical Examinations'!$A$2:$O$2336,3,FALSE())</f>
        <v>4.74</v>
      </c>
      <c r="E741" s="1" t="str">
        <f>VLOOKUP($A741,'Medical Examinations'!$A$2:$O$2336,9,FALSE())</f>
        <v>Yes</v>
      </c>
      <c r="F741" s="1" t="str">
        <f>VLOOKUP($A741,'Medical Examinations'!$A$2:$O$2336,10,FALSE())</f>
        <v>No</v>
      </c>
      <c r="G741" s="1" t="str">
        <f>VLOOKUP($A741,'Medical Examinations'!$A$2:$O$2336,11,FALSE())</f>
        <v>No</v>
      </c>
      <c r="H741" s="1">
        <f>VLOOKUP($A741,'Medical Examinations'!$A$2:$O$2336,13,FALSE())</f>
        <v>2</v>
      </c>
      <c r="I741" s="1" t="str">
        <f>VLOOKUP($A741,'Medical Examinations'!$A$2:$O$2336,12,FALSE())</f>
        <v>No</v>
      </c>
      <c r="J741" s="1" t="str">
        <f>VLOOKUP($A741,'Medical Examinations'!$A$2:$O$2336,14,FALSE())</f>
        <v>Obesity</v>
      </c>
      <c r="K741" s="1" t="str">
        <f>VLOOKUP($A741,'Medical Examinations'!$A$2:$O$2336,15,FALSE())</f>
        <v>Normal</v>
      </c>
      <c r="L741" s="17">
        <f>VLOOKUP($A741,'Hospitalisation Details'!$A$2:$P$2344,15,FALSE())</f>
        <v>24421</v>
      </c>
      <c r="M741" s="18">
        <f>VLOOKUP($A741,'Hospitalisation Details'!$A$2:$P$2344,6,FALSE())</f>
        <v>13801.61</v>
      </c>
      <c r="N741" s="1" t="str">
        <f>VLOOKUP($A741,'Hospitalisation Details'!$A$2:$P$2344,12,FALSE())</f>
        <v>tier - 3</v>
      </c>
      <c r="O741" s="1" t="str">
        <f>VLOOKUP($A741,'Hospitalisation Details'!$A$2:$P$2344,13,FALSE())</f>
        <v>tier - 3</v>
      </c>
      <c r="P741" s="1" t="str">
        <f>VLOOKUP($A741,'Hospitalisation Details'!$A$2:$P$2344,14,FALSE())</f>
        <v>R1026</v>
      </c>
      <c r="Q741" s="1">
        <f>VLOOKUP($A741,'Hospitalisation Details'!$A$2:$P$2344,16,FALSE())</f>
        <v>56</v>
      </c>
    </row>
    <row r="742" spans="1:17" x14ac:dyDescent="0.35">
      <c r="A742" s="1" t="str">
        <f>'Customer Names'!A742</f>
        <v>Id741</v>
      </c>
      <c r="B742" s="1" t="str">
        <f>VLOOKUP($A742,'Customer Names'!$A$2:$E$2336,4,FALSE())</f>
        <v>Chris</v>
      </c>
      <c r="C742" s="16">
        <f>VLOOKUP($A742,'Medical Examinations'!$A$2:$O$2336,2,FALSE())</f>
        <v>28.31</v>
      </c>
      <c r="D742" s="16">
        <f>VLOOKUP($A742,'Medical Examinations'!$A$2:$O$2336,3,FALSE())</f>
        <v>5.96</v>
      </c>
      <c r="E742" s="1" t="str">
        <f>VLOOKUP($A742,'Medical Examinations'!$A$2:$O$2336,9,FALSE())</f>
        <v>Yes</v>
      </c>
      <c r="F742" s="1" t="str">
        <f>VLOOKUP($A742,'Medical Examinations'!$A$2:$O$2336,10,FALSE())</f>
        <v>No</v>
      </c>
      <c r="G742" s="1" t="str">
        <f>VLOOKUP($A742,'Medical Examinations'!$A$2:$O$2336,11,FALSE())</f>
        <v>No</v>
      </c>
      <c r="H742" s="1">
        <f>VLOOKUP($A742,'Medical Examinations'!$A$2:$O$2336,13,FALSE())</f>
        <v>2</v>
      </c>
      <c r="I742" s="1" t="str">
        <f>VLOOKUP($A742,'Medical Examinations'!$A$2:$O$2336,12,FALSE())</f>
        <v>No</v>
      </c>
      <c r="J742" s="1" t="str">
        <f>VLOOKUP($A742,'Medical Examinations'!$A$2:$O$2336,14,FALSE())</f>
        <v>Overweight</v>
      </c>
      <c r="K742" s="1" t="str">
        <f>VLOOKUP($A742,'Medical Examinations'!$A$2:$O$2336,15,FALSE())</f>
        <v>Prediabetes</v>
      </c>
      <c r="L742" s="17">
        <f>VLOOKUP($A742,'Hospitalisation Details'!$A$2:$P$2344,15,FALSE())</f>
        <v>21768</v>
      </c>
      <c r="M742" s="18">
        <f>VLOOKUP($A742,'Hospitalisation Details'!$A$2:$P$2344,6,FALSE())</f>
        <v>13770.1</v>
      </c>
      <c r="N742" s="1" t="str">
        <f>VLOOKUP($A742,'Hospitalisation Details'!$A$2:$P$2344,12,FALSE())</f>
        <v>tier - 3</v>
      </c>
      <c r="O742" s="1" t="str">
        <f>VLOOKUP($A742,'Hospitalisation Details'!$A$2:$P$2344,13,FALSE())</f>
        <v>tier - 1</v>
      </c>
      <c r="P742" s="1" t="str">
        <f>VLOOKUP($A742,'Hospitalisation Details'!$A$2:$P$2344,14,FALSE())</f>
        <v>R1012</v>
      </c>
      <c r="Q742" s="1">
        <f>VLOOKUP($A742,'Hospitalisation Details'!$A$2:$P$2344,16,FALSE())</f>
        <v>63</v>
      </c>
    </row>
    <row r="743" spans="1:17" x14ac:dyDescent="0.35">
      <c r="A743" s="1" t="str">
        <f>'Customer Names'!A743</f>
        <v>Id742</v>
      </c>
      <c r="B743" s="1" t="str">
        <f>VLOOKUP($A743,'Customer Names'!$A$2:$E$2336,4,FALSE())</f>
        <v>Michael E.</v>
      </c>
      <c r="C743" s="16">
        <f>VLOOKUP($A743,'Medical Examinations'!$A$2:$O$2336,2,FALSE())</f>
        <v>21.565000000000001</v>
      </c>
      <c r="D743" s="16">
        <f>VLOOKUP($A743,'Medical Examinations'!$A$2:$O$2336,3,FALSE())</f>
        <v>4.95</v>
      </c>
      <c r="E743" s="1" t="str">
        <f>VLOOKUP($A743,'Medical Examinations'!$A$2:$O$2336,9,FALSE())</f>
        <v>No</v>
      </c>
      <c r="F743" s="1" t="str">
        <f>VLOOKUP($A743,'Medical Examinations'!$A$2:$O$2336,10,FALSE())</f>
        <v>Yes</v>
      </c>
      <c r="G743" s="1" t="str">
        <f>VLOOKUP($A743,'Medical Examinations'!$A$2:$O$2336,11,FALSE())</f>
        <v>No</v>
      </c>
      <c r="H743" s="1">
        <f>VLOOKUP($A743,'Medical Examinations'!$A$2:$O$2336,13,FALSE())</f>
        <v>1</v>
      </c>
      <c r="I743" s="1" t="str">
        <f>VLOOKUP($A743,'Medical Examinations'!$A$2:$O$2336,12,FALSE())</f>
        <v>Yes</v>
      </c>
      <c r="J743" s="1" t="str">
        <f>VLOOKUP($A743,'Medical Examinations'!$A$2:$O$2336,14,FALSE())</f>
        <v>Normal Weight</v>
      </c>
      <c r="K743" s="1" t="str">
        <f>VLOOKUP($A743,'Medical Examinations'!$A$2:$O$2336,15,FALSE())</f>
        <v>Normal</v>
      </c>
      <c r="L743" s="17">
        <f>VLOOKUP($A743,'Hospitalisation Details'!$A$2:$P$2344,15,FALSE())</f>
        <v>38184</v>
      </c>
      <c r="M743" s="18">
        <f>VLOOKUP($A743,'Hospitalisation Details'!$A$2:$P$2344,6,FALSE())</f>
        <v>13747.87</v>
      </c>
      <c r="N743" s="1" t="str">
        <f>VLOOKUP($A743,'Hospitalisation Details'!$A$2:$P$2344,12,FALSE())</f>
        <v>tier - 3</v>
      </c>
      <c r="O743" s="1" t="str">
        <f>VLOOKUP($A743,'Hospitalisation Details'!$A$2:$P$2344,13,FALSE())</f>
        <v>tier - 2</v>
      </c>
      <c r="P743" s="1" t="str">
        <f>VLOOKUP($A743,'Hospitalisation Details'!$A$2:$P$2344,14,FALSE())</f>
        <v>R1018</v>
      </c>
      <c r="Q743" s="1">
        <f>VLOOKUP($A743,'Hospitalisation Details'!$A$2:$P$2344,16,FALSE())</f>
        <v>18</v>
      </c>
    </row>
    <row r="744" spans="1:17" x14ac:dyDescent="0.35">
      <c r="A744" s="1" t="str">
        <f>'Customer Names'!A744</f>
        <v>Id743</v>
      </c>
      <c r="B744" s="1" t="str">
        <f>VLOOKUP($A744,'Customer Names'!$A$2:$E$2336,4,FALSE())</f>
        <v>Lauren</v>
      </c>
      <c r="C744" s="16">
        <f>VLOOKUP($A744,'Medical Examinations'!$A$2:$O$2336,2,FALSE())</f>
        <v>35.590000000000003</v>
      </c>
      <c r="D744" s="16">
        <f>VLOOKUP($A744,'Medical Examinations'!$A$2:$O$2336,3,FALSE())</f>
        <v>5.21</v>
      </c>
      <c r="E744" s="1" t="str">
        <f>VLOOKUP($A744,'Medical Examinations'!$A$2:$O$2336,9,FALSE())</f>
        <v>Yes</v>
      </c>
      <c r="F744" s="1" t="str">
        <f>VLOOKUP($A744,'Medical Examinations'!$A$2:$O$2336,10,FALSE())</f>
        <v>No</v>
      </c>
      <c r="G744" s="1" t="str">
        <f>VLOOKUP($A744,'Medical Examinations'!$A$2:$O$2336,11,FALSE())</f>
        <v>Yes</v>
      </c>
      <c r="H744" s="1">
        <f>VLOOKUP($A744,'Medical Examinations'!$A$2:$O$2336,13,FALSE())</f>
        <v>1</v>
      </c>
      <c r="I744" s="1" t="str">
        <f>VLOOKUP($A744,'Medical Examinations'!$A$2:$O$2336,12,FALSE())</f>
        <v>No</v>
      </c>
      <c r="J744" s="1" t="str">
        <f>VLOOKUP($A744,'Medical Examinations'!$A$2:$O$2336,14,FALSE())</f>
        <v>Obesity</v>
      </c>
      <c r="K744" s="1" t="str">
        <f>VLOOKUP($A744,'Medical Examinations'!$A$2:$O$2336,15,FALSE())</f>
        <v>Normal</v>
      </c>
      <c r="L744" s="17">
        <f>VLOOKUP($A744,'Hospitalisation Details'!$A$2:$P$2344,15,FALSE())</f>
        <v>25499</v>
      </c>
      <c r="M744" s="18">
        <f>VLOOKUP($A744,'Hospitalisation Details'!$A$2:$P$2344,6,FALSE())</f>
        <v>13746.74</v>
      </c>
      <c r="N744" s="1" t="str">
        <f>VLOOKUP($A744,'Hospitalisation Details'!$A$2:$P$2344,12,FALSE())</f>
        <v>tier - 3</v>
      </c>
      <c r="O744" s="1" t="str">
        <f>VLOOKUP($A744,'Hospitalisation Details'!$A$2:$P$2344,13,FALSE())</f>
        <v>tier - 2</v>
      </c>
      <c r="P744" s="1" t="str">
        <f>VLOOKUP($A744,'Hospitalisation Details'!$A$2:$P$2344,14,FALSE())</f>
        <v>R1026</v>
      </c>
      <c r="Q744" s="1">
        <f>VLOOKUP($A744,'Hospitalisation Details'!$A$2:$P$2344,16,FALSE())</f>
        <v>53</v>
      </c>
    </row>
    <row r="745" spans="1:17" x14ac:dyDescent="0.35">
      <c r="A745" s="1" t="str">
        <f>'Customer Names'!A745</f>
        <v>Id744</v>
      </c>
      <c r="B745" s="1" t="str">
        <f>VLOOKUP($A745,'Customer Names'!$A$2:$E$2336,4,FALSE())</f>
        <v>Kathryn E</v>
      </c>
      <c r="C745" s="16">
        <f>VLOOKUP($A745,'Medical Examinations'!$A$2:$O$2336,2,FALSE())</f>
        <v>43.44</v>
      </c>
      <c r="D745" s="16">
        <f>VLOOKUP($A745,'Medical Examinations'!$A$2:$O$2336,3,FALSE())</f>
        <v>4.8600000000000003</v>
      </c>
      <c r="E745" s="1" t="str">
        <f>VLOOKUP($A745,'Medical Examinations'!$A$2:$O$2336,9,FALSE())</f>
        <v>Yes</v>
      </c>
      <c r="F745" s="1" t="str">
        <f>VLOOKUP($A745,'Medical Examinations'!$A$2:$O$2336,10,FALSE())</f>
        <v>No</v>
      </c>
      <c r="G745" s="1" t="str">
        <f>VLOOKUP($A745,'Medical Examinations'!$A$2:$O$2336,11,FALSE())</f>
        <v>No</v>
      </c>
      <c r="H745" s="1">
        <f>VLOOKUP($A745,'Medical Examinations'!$A$2:$O$2336,13,FALSE())</f>
        <v>0</v>
      </c>
      <c r="I745" s="1" t="str">
        <f>VLOOKUP($A745,'Medical Examinations'!$A$2:$O$2336,12,FALSE())</f>
        <v>No</v>
      </c>
      <c r="J745" s="1" t="str">
        <f>VLOOKUP($A745,'Medical Examinations'!$A$2:$O$2336,14,FALSE())</f>
        <v>Obesity</v>
      </c>
      <c r="K745" s="1" t="str">
        <f>VLOOKUP($A745,'Medical Examinations'!$A$2:$O$2336,15,FALSE())</f>
        <v>Normal</v>
      </c>
      <c r="L745" s="17">
        <f>VLOOKUP($A745,'Hospitalisation Details'!$A$2:$P$2344,15,FALSE())</f>
        <v>31288</v>
      </c>
      <c r="M745" s="18">
        <f>VLOOKUP($A745,'Hospitalisation Details'!$A$2:$P$2344,6,FALSE())</f>
        <v>13726.21</v>
      </c>
      <c r="N745" s="1" t="str">
        <f>VLOOKUP($A745,'Hospitalisation Details'!$A$2:$P$2344,12,FALSE())</f>
        <v>tier - 3</v>
      </c>
      <c r="O745" s="1" t="str">
        <f>VLOOKUP($A745,'Hospitalisation Details'!$A$2:$P$2344,13,FALSE())</f>
        <v>tier - 3</v>
      </c>
      <c r="P745" s="1" t="str">
        <f>VLOOKUP($A745,'Hospitalisation Details'!$A$2:$P$2344,14,FALSE())</f>
        <v>R1026</v>
      </c>
      <c r="Q745" s="1">
        <f>VLOOKUP($A745,'Hospitalisation Details'!$A$2:$P$2344,16,FALSE())</f>
        <v>37</v>
      </c>
    </row>
    <row r="746" spans="1:17" x14ac:dyDescent="0.35">
      <c r="A746" s="1" t="str">
        <f>'Customer Names'!A746</f>
        <v>Id745</v>
      </c>
      <c r="B746" s="1" t="str">
        <f>VLOOKUP($A746,'Customer Names'!$A$2:$E$2336,4,FALSE())</f>
        <v>Polly</v>
      </c>
      <c r="C746" s="16">
        <f>VLOOKUP($A746,'Medical Examinations'!$A$2:$O$2336,2,FALSE())</f>
        <v>21.754999999999999</v>
      </c>
      <c r="D746" s="16">
        <f>VLOOKUP($A746,'Medical Examinations'!$A$2:$O$2336,3,FALSE())</f>
        <v>7.79</v>
      </c>
      <c r="E746" s="1" t="str">
        <f>VLOOKUP($A746,'Medical Examinations'!$A$2:$O$2336,9,FALSE())</f>
        <v>Yes</v>
      </c>
      <c r="F746" s="1" t="str">
        <f>VLOOKUP($A746,'Medical Examinations'!$A$2:$O$2336,10,FALSE())</f>
        <v>No</v>
      </c>
      <c r="G746" s="1" t="str">
        <f>VLOOKUP($A746,'Medical Examinations'!$A$2:$O$2336,11,FALSE())</f>
        <v>No</v>
      </c>
      <c r="H746" s="1">
        <f>VLOOKUP($A746,'Medical Examinations'!$A$2:$O$2336,13,FALSE())</f>
        <v>0</v>
      </c>
      <c r="I746" s="1" t="str">
        <f>VLOOKUP($A746,'Medical Examinations'!$A$2:$O$2336,12,FALSE())</f>
        <v>No</v>
      </c>
      <c r="J746" s="1" t="str">
        <f>VLOOKUP($A746,'Medical Examinations'!$A$2:$O$2336,14,FALSE())</f>
        <v>Normal Weight</v>
      </c>
      <c r="K746" s="1" t="str">
        <f>VLOOKUP($A746,'Medical Examinations'!$A$2:$O$2336,15,FALSE())</f>
        <v>Diabetes</v>
      </c>
      <c r="L746" s="17">
        <f>VLOOKUP($A746,'Hospitalisation Details'!$A$2:$P$2344,15,FALSE())</f>
        <v>29800</v>
      </c>
      <c r="M746" s="18">
        <f>VLOOKUP($A746,'Hospitalisation Details'!$A$2:$P$2344,6,FALSE())</f>
        <v>13725.47</v>
      </c>
      <c r="N746" s="1" t="str">
        <f>VLOOKUP($A746,'Hospitalisation Details'!$A$2:$P$2344,12,FALSE())</f>
        <v>tier - 3</v>
      </c>
      <c r="O746" s="1" t="str">
        <f>VLOOKUP($A746,'Hospitalisation Details'!$A$2:$P$2344,13,FALSE())</f>
        <v>tier - 2</v>
      </c>
      <c r="P746" s="1" t="str">
        <f>VLOOKUP($A746,'Hospitalisation Details'!$A$2:$P$2344,14,FALSE())</f>
        <v>R1024</v>
      </c>
      <c r="Q746" s="1">
        <f>VLOOKUP($A746,'Hospitalisation Details'!$A$2:$P$2344,16,FALSE())</f>
        <v>41</v>
      </c>
    </row>
    <row r="747" spans="1:17" x14ac:dyDescent="0.35">
      <c r="A747" s="1" t="str">
        <f>'Customer Names'!A747</f>
        <v>Id746</v>
      </c>
      <c r="B747" s="1" t="str">
        <f>VLOOKUP($A747,'Customer Names'!$A$2:$E$2336,4,FALSE())</f>
        <v>Mark H.</v>
      </c>
      <c r="C747" s="16">
        <f>VLOOKUP($A747,'Medical Examinations'!$A$2:$O$2336,2,FALSE())</f>
        <v>44.55</v>
      </c>
      <c r="D747" s="16">
        <f>VLOOKUP($A747,'Medical Examinations'!$A$2:$O$2336,3,FALSE())</f>
        <v>7.12</v>
      </c>
      <c r="E747" s="1" t="str">
        <f>VLOOKUP($A747,'Medical Examinations'!$A$2:$O$2336,9,FALSE())</f>
        <v>Yes</v>
      </c>
      <c r="F747" s="1" t="str">
        <f>VLOOKUP($A747,'Medical Examinations'!$A$2:$O$2336,10,FALSE())</f>
        <v>No</v>
      </c>
      <c r="G747" s="1" t="str">
        <f>VLOOKUP($A747,'Medical Examinations'!$A$2:$O$2336,11,FALSE())</f>
        <v>No</v>
      </c>
      <c r="H747" s="1">
        <f>VLOOKUP($A747,'Medical Examinations'!$A$2:$O$2336,13,FALSE())</f>
        <v>1</v>
      </c>
      <c r="I747" s="1" t="str">
        <f>VLOOKUP($A747,'Medical Examinations'!$A$2:$O$2336,12,FALSE())</f>
        <v>No</v>
      </c>
      <c r="J747" s="1" t="str">
        <f>VLOOKUP($A747,'Medical Examinations'!$A$2:$O$2336,14,FALSE())</f>
        <v>Obesity</v>
      </c>
      <c r="K747" s="1" t="str">
        <f>VLOOKUP($A747,'Medical Examinations'!$A$2:$O$2336,15,FALSE())</f>
        <v>Diabetes</v>
      </c>
      <c r="L747" s="17">
        <f>VLOOKUP($A747,'Hospitalisation Details'!$A$2:$P$2344,15,FALSE())</f>
        <v>31740</v>
      </c>
      <c r="M747" s="18">
        <f>VLOOKUP($A747,'Hospitalisation Details'!$A$2:$P$2344,6,FALSE())</f>
        <v>13714.55</v>
      </c>
      <c r="N747" s="1" t="str">
        <f>VLOOKUP($A747,'Hospitalisation Details'!$A$2:$P$2344,12,FALSE())</f>
        <v>tier - 3</v>
      </c>
      <c r="O747" s="1" t="str">
        <f>VLOOKUP($A747,'Hospitalisation Details'!$A$2:$P$2344,13,FALSE())</f>
        <v>tier - 2</v>
      </c>
      <c r="P747" s="1" t="str">
        <f>VLOOKUP($A747,'Hospitalisation Details'!$A$2:$P$2344,14,FALSE())</f>
        <v>R1023</v>
      </c>
      <c r="Q747" s="1">
        <f>VLOOKUP($A747,'Hospitalisation Details'!$A$2:$P$2344,16,FALSE())</f>
        <v>36</v>
      </c>
    </row>
    <row r="748" spans="1:17" x14ac:dyDescent="0.35">
      <c r="A748" s="1" t="str">
        <f>'Customer Names'!A748</f>
        <v>Id747</v>
      </c>
      <c r="B748" s="1" t="str">
        <f>VLOOKUP($A748,'Customer Names'!$A$2:$E$2336,4,FALSE())</f>
        <v>Jessie M.</v>
      </c>
      <c r="C748" s="16">
        <f>VLOOKUP($A748,'Medical Examinations'!$A$2:$O$2336,2,FALSE())</f>
        <v>43.32</v>
      </c>
      <c r="D748" s="16">
        <f>VLOOKUP($A748,'Medical Examinations'!$A$2:$O$2336,3,FALSE())</f>
        <v>4.67</v>
      </c>
      <c r="E748" s="1" t="str">
        <f>VLOOKUP($A748,'Medical Examinations'!$A$2:$O$2336,9,FALSE())</f>
        <v>Yes</v>
      </c>
      <c r="F748" s="1" t="str">
        <f>VLOOKUP($A748,'Medical Examinations'!$A$2:$O$2336,10,FALSE())</f>
        <v>No</v>
      </c>
      <c r="G748" s="1" t="str">
        <f>VLOOKUP($A748,'Medical Examinations'!$A$2:$O$2336,11,FALSE())</f>
        <v>No</v>
      </c>
      <c r="H748" s="1">
        <f>VLOOKUP($A748,'Medical Examinations'!$A$2:$O$2336,13,FALSE())</f>
        <v>0</v>
      </c>
      <c r="I748" s="1" t="str">
        <f>VLOOKUP($A748,'Medical Examinations'!$A$2:$O$2336,12,FALSE())</f>
        <v>No</v>
      </c>
      <c r="J748" s="1" t="str">
        <f>VLOOKUP($A748,'Medical Examinations'!$A$2:$O$2336,14,FALSE())</f>
        <v>Obesity</v>
      </c>
      <c r="K748" s="1" t="str">
        <f>VLOOKUP($A748,'Medical Examinations'!$A$2:$O$2336,15,FALSE())</f>
        <v>Normal</v>
      </c>
      <c r="L748" s="17">
        <f>VLOOKUP($A748,'Hospitalisation Details'!$A$2:$P$2344,15,FALSE())</f>
        <v>31304</v>
      </c>
      <c r="M748" s="18">
        <f>VLOOKUP($A748,'Hospitalisation Details'!$A$2:$P$2344,6,FALSE())</f>
        <v>13685.51</v>
      </c>
      <c r="N748" s="1" t="str">
        <f>VLOOKUP($A748,'Hospitalisation Details'!$A$2:$P$2344,12,FALSE())</f>
        <v>tier - 3</v>
      </c>
      <c r="O748" s="1" t="str">
        <f>VLOOKUP($A748,'Hospitalisation Details'!$A$2:$P$2344,13,FALSE())</f>
        <v>tier - 1</v>
      </c>
      <c r="P748" s="1" t="str">
        <f>VLOOKUP($A748,'Hospitalisation Details'!$A$2:$P$2344,14,FALSE())</f>
        <v>R1026</v>
      </c>
      <c r="Q748" s="1">
        <f>VLOOKUP($A748,'Hospitalisation Details'!$A$2:$P$2344,16,FALSE())</f>
        <v>37</v>
      </c>
    </row>
    <row r="749" spans="1:17" x14ac:dyDescent="0.35">
      <c r="A749" s="1" t="str">
        <f>'Customer Names'!A749</f>
        <v>Id748</v>
      </c>
      <c r="B749" s="1" t="str">
        <f>VLOOKUP($A749,'Customer Names'!$A$2:$E$2336,4,FALSE())</f>
        <v>Chris</v>
      </c>
      <c r="C749" s="16">
        <f>VLOOKUP($A749,'Medical Examinations'!$A$2:$O$2336,2,FALSE())</f>
        <v>31.23</v>
      </c>
      <c r="D749" s="16">
        <f>VLOOKUP($A749,'Medical Examinations'!$A$2:$O$2336,3,FALSE())</f>
        <v>9.1199999999999992</v>
      </c>
      <c r="E749" s="1" t="str">
        <f>VLOOKUP($A749,'Medical Examinations'!$A$2:$O$2336,9,FALSE())</f>
        <v>Yes</v>
      </c>
      <c r="F749" s="1" t="str">
        <f>VLOOKUP($A749,'Medical Examinations'!$A$2:$O$2336,10,FALSE())</f>
        <v>No</v>
      </c>
      <c r="G749" s="1" t="str">
        <f>VLOOKUP($A749,'Medical Examinations'!$A$2:$O$2336,11,FALSE())</f>
        <v>Yes</v>
      </c>
      <c r="H749" s="1">
        <f>VLOOKUP($A749,'Medical Examinations'!$A$2:$O$2336,13,FALSE())</f>
        <v>1</v>
      </c>
      <c r="I749" s="1" t="str">
        <f>VLOOKUP($A749,'Medical Examinations'!$A$2:$O$2336,12,FALSE())</f>
        <v>No</v>
      </c>
      <c r="J749" s="1" t="str">
        <f>VLOOKUP($A749,'Medical Examinations'!$A$2:$O$2336,14,FALSE())</f>
        <v>Obesity</v>
      </c>
      <c r="K749" s="1" t="str">
        <f>VLOOKUP($A749,'Medical Examinations'!$A$2:$O$2336,15,FALSE())</f>
        <v>Diabetes</v>
      </c>
      <c r="L749" s="17">
        <f>VLOOKUP($A749,'Hospitalisation Details'!$A$2:$P$2344,15,FALSE())</f>
        <v>23227</v>
      </c>
      <c r="M749" s="18">
        <f>VLOOKUP($A749,'Hospitalisation Details'!$A$2:$P$2344,6,FALSE())</f>
        <v>13677.68</v>
      </c>
      <c r="N749" s="1" t="str">
        <f>VLOOKUP($A749,'Hospitalisation Details'!$A$2:$P$2344,12,FALSE())</f>
        <v>tier - 3</v>
      </c>
      <c r="O749" s="1" t="str">
        <f>VLOOKUP($A749,'Hospitalisation Details'!$A$2:$P$2344,13,FALSE())</f>
        <v>tier - 2</v>
      </c>
      <c r="P749" s="1" t="str">
        <f>VLOOKUP($A749,'Hospitalisation Details'!$A$2:$P$2344,14,FALSE())</f>
        <v>R1021</v>
      </c>
      <c r="Q749" s="1">
        <f>VLOOKUP($A749,'Hospitalisation Details'!$A$2:$P$2344,16,FALSE())</f>
        <v>59</v>
      </c>
    </row>
    <row r="750" spans="1:17" x14ac:dyDescent="0.35">
      <c r="A750" s="1" t="str">
        <f>'Customer Names'!A750</f>
        <v>Id749</v>
      </c>
      <c r="B750" s="1" t="str">
        <f>VLOOKUP($A750,'Customer Names'!$A$2:$E$2336,4,FALSE())</f>
        <v>Daniel</v>
      </c>
      <c r="C750" s="16">
        <f>VLOOKUP($A750,'Medical Examinations'!$A$2:$O$2336,2,FALSE())</f>
        <v>42.81</v>
      </c>
      <c r="D750" s="16">
        <f>VLOOKUP($A750,'Medical Examinations'!$A$2:$O$2336,3,FALSE())</f>
        <v>4.1500000000000004</v>
      </c>
      <c r="E750" s="1" t="str">
        <f>VLOOKUP($A750,'Medical Examinations'!$A$2:$O$2336,9,FALSE())</f>
        <v>No</v>
      </c>
      <c r="F750" s="1" t="str">
        <f>VLOOKUP($A750,'Medical Examinations'!$A$2:$O$2336,10,FALSE())</f>
        <v>No</v>
      </c>
      <c r="G750" s="1" t="str">
        <f>VLOOKUP($A750,'Medical Examinations'!$A$2:$O$2336,11,FALSE())</f>
        <v>No</v>
      </c>
      <c r="H750" s="1">
        <f>VLOOKUP($A750,'Medical Examinations'!$A$2:$O$2336,13,FALSE())</f>
        <v>1</v>
      </c>
      <c r="I750" s="1" t="str">
        <f>VLOOKUP($A750,'Medical Examinations'!$A$2:$O$2336,12,FALSE())</f>
        <v>No</v>
      </c>
      <c r="J750" s="1" t="str">
        <f>VLOOKUP($A750,'Medical Examinations'!$A$2:$O$2336,14,FALSE())</f>
        <v>Obesity</v>
      </c>
      <c r="K750" s="1" t="str">
        <f>VLOOKUP($A750,'Medical Examinations'!$A$2:$O$2336,15,FALSE())</f>
        <v>Normal</v>
      </c>
      <c r="L750" s="17">
        <f>VLOOKUP($A750,'Hospitalisation Details'!$A$2:$P$2344,15,FALSE())</f>
        <v>30883</v>
      </c>
      <c r="M750" s="18">
        <f>VLOOKUP($A750,'Hospitalisation Details'!$A$2:$P$2344,6,FALSE())</f>
        <v>13638.06</v>
      </c>
      <c r="N750" s="1" t="str">
        <f>VLOOKUP($A750,'Hospitalisation Details'!$A$2:$P$2344,12,FALSE())</f>
        <v>tier - 3</v>
      </c>
      <c r="O750" s="1" t="str">
        <f>VLOOKUP($A750,'Hospitalisation Details'!$A$2:$P$2344,13,FALSE())</f>
        <v>tier - 3</v>
      </c>
      <c r="P750" s="1" t="str">
        <f>VLOOKUP($A750,'Hospitalisation Details'!$A$2:$P$2344,14,FALSE())</f>
        <v>R1023</v>
      </c>
      <c r="Q750" s="1">
        <f>VLOOKUP($A750,'Hospitalisation Details'!$A$2:$P$2344,16,FALSE())</f>
        <v>38</v>
      </c>
    </row>
    <row r="751" spans="1:17" x14ac:dyDescent="0.35">
      <c r="A751" s="1" t="str">
        <f>'Customer Names'!A751</f>
        <v>Id750</v>
      </c>
      <c r="B751" s="1" t="str">
        <f>VLOOKUP($A751,'Customer Names'!$A$2:$E$2336,4,FALSE())</f>
        <v>Megan</v>
      </c>
      <c r="C751" s="16">
        <f>VLOOKUP($A751,'Medical Examinations'!$A$2:$O$2336,2,FALSE())</f>
        <v>35.909999999999997</v>
      </c>
      <c r="D751" s="16">
        <f>VLOOKUP($A751,'Medical Examinations'!$A$2:$O$2336,3,FALSE())</f>
        <v>6.72</v>
      </c>
      <c r="E751" s="1" t="str">
        <f>VLOOKUP($A751,'Medical Examinations'!$A$2:$O$2336,9,FALSE())</f>
        <v>Yes</v>
      </c>
      <c r="F751" s="1" t="str">
        <f>VLOOKUP($A751,'Medical Examinations'!$A$2:$O$2336,10,FALSE())</f>
        <v>No</v>
      </c>
      <c r="G751" s="1" t="str">
        <f>VLOOKUP($A751,'Medical Examinations'!$A$2:$O$2336,11,FALSE())</f>
        <v>No</v>
      </c>
      <c r="H751" s="1">
        <f>VLOOKUP($A751,'Medical Examinations'!$A$2:$O$2336,13,FALSE())</f>
        <v>2</v>
      </c>
      <c r="I751" s="1" t="str">
        <f>VLOOKUP($A751,'Medical Examinations'!$A$2:$O$2336,12,FALSE())</f>
        <v>No</v>
      </c>
      <c r="J751" s="1" t="str">
        <f>VLOOKUP($A751,'Medical Examinations'!$A$2:$O$2336,14,FALSE())</f>
        <v>Obesity</v>
      </c>
      <c r="K751" s="1" t="str">
        <f>VLOOKUP($A751,'Medical Examinations'!$A$2:$O$2336,15,FALSE())</f>
        <v>Diabetes</v>
      </c>
      <c r="L751" s="17">
        <f>VLOOKUP($A751,'Hospitalisation Details'!$A$2:$P$2344,15,FALSE())</f>
        <v>22639</v>
      </c>
      <c r="M751" s="18">
        <f>VLOOKUP($A751,'Hospitalisation Details'!$A$2:$P$2344,6,FALSE())</f>
        <v>13635.64</v>
      </c>
      <c r="N751" s="1" t="str">
        <f>VLOOKUP($A751,'Hospitalisation Details'!$A$2:$P$2344,12,FALSE())</f>
        <v>tier - 3</v>
      </c>
      <c r="O751" s="1" t="str">
        <f>VLOOKUP($A751,'Hospitalisation Details'!$A$2:$P$2344,13,FALSE())</f>
        <v>tier - 3</v>
      </c>
      <c r="P751" s="1" t="str">
        <f>VLOOKUP($A751,'Hospitalisation Details'!$A$2:$P$2344,14,FALSE())</f>
        <v>R1024</v>
      </c>
      <c r="Q751" s="1">
        <f>VLOOKUP($A751,'Hospitalisation Details'!$A$2:$P$2344,16,FALSE())</f>
        <v>61</v>
      </c>
    </row>
    <row r="752" spans="1:17" x14ac:dyDescent="0.35">
      <c r="A752" s="1" t="str">
        <f>'Customer Names'!A752</f>
        <v>Id751</v>
      </c>
      <c r="B752" s="1" t="str">
        <f>VLOOKUP($A752,'Customer Names'!$A$2:$E$2336,4,FALSE())</f>
        <v>Kevin</v>
      </c>
      <c r="C752" s="16">
        <f>VLOOKUP($A752,'Medical Examinations'!$A$2:$O$2336,2,FALSE())</f>
        <v>36.65</v>
      </c>
      <c r="D752" s="16">
        <f>VLOOKUP($A752,'Medical Examinations'!$A$2:$O$2336,3,FALSE())</f>
        <v>5.01</v>
      </c>
      <c r="E752" s="1" t="str">
        <f>VLOOKUP($A752,'Medical Examinations'!$A$2:$O$2336,9,FALSE())</f>
        <v>Yes</v>
      </c>
      <c r="F752" s="1" t="str">
        <f>VLOOKUP($A752,'Medical Examinations'!$A$2:$O$2336,10,FALSE())</f>
        <v>No</v>
      </c>
      <c r="G752" s="1" t="str">
        <f>VLOOKUP($A752,'Medical Examinations'!$A$2:$O$2336,11,FALSE())</f>
        <v>Yes</v>
      </c>
      <c r="H752" s="1">
        <f>VLOOKUP($A752,'Medical Examinations'!$A$2:$O$2336,13,FALSE())</f>
        <v>1</v>
      </c>
      <c r="I752" s="1" t="str">
        <f>VLOOKUP($A752,'Medical Examinations'!$A$2:$O$2336,12,FALSE())</f>
        <v>No</v>
      </c>
      <c r="J752" s="1" t="str">
        <f>VLOOKUP($A752,'Medical Examinations'!$A$2:$O$2336,14,FALSE())</f>
        <v>Obesity</v>
      </c>
      <c r="K752" s="1" t="str">
        <f>VLOOKUP($A752,'Medical Examinations'!$A$2:$O$2336,15,FALSE())</f>
        <v>Normal</v>
      </c>
      <c r="L752" s="17">
        <f>VLOOKUP($A752,'Hospitalisation Details'!$A$2:$P$2344,15,FALSE())</f>
        <v>25410</v>
      </c>
      <c r="M752" s="18">
        <f>VLOOKUP($A752,'Hospitalisation Details'!$A$2:$P$2344,6,FALSE())</f>
        <v>13622.01</v>
      </c>
      <c r="N752" s="1" t="str">
        <f>VLOOKUP($A752,'Hospitalisation Details'!$A$2:$P$2344,12,FALSE())</f>
        <v>tier - 3</v>
      </c>
      <c r="O752" s="1" t="str">
        <f>VLOOKUP($A752,'Hospitalisation Details'!$A$2:$P$2344,13,FALSE())</f>
        <v>tier - 3</v>
      </c>
      <c r="P752" s="1" t="str">
        <f>VLOOKUP($A752,'Hospitalisation Details'!$A$2:$P$2344,14,FALSE())</f>
        <v>R1012</v>
      </c>
      <c r="Q752" s="1">
        <f>VLOOKUP($A752,'Hospitalisation Details'!$A$2:$P$2344,16,FALSE())</f>
        <v>53</v>
      </c>
    </row>
    <row r="753" spans="1:17" x14ac:dyDescent="0.35">
      <c r="A753" s="1" t="str">
        <f>'Customer Names'!A753</f>
        <v>Id752</v>
      </c>
      <c r="B753" s="1" t="str">
        <f>VLOOKUP($A753,'Customer Names'!$A$2:$E$2336,4,FALSE())</f>
        <v>Caroline S.</v>
      </c>
      <c r="C753" s="16">
        <f>VLOOKUP($A753,'Medical Examinations'!$A$2:$O$2336,2,FALSE())</f>
        <v>22.04</v>
      </c>
      <c r="D753" s="16">
        <f>VLOOKUP($A753,'Medical Examinations'!$A$2:$O$2336,3,FALSE())</f>
        <v>10.9</v>
      </c>
      <c r="E753" s="1" t="str">
        <f>VLOOKUP($A753,'Medical Examinations'!$A$2:$O$2336,9,FALSE())</f>
        <v>Yes</v>
      </c>
      <c r="F753" s="1" t="str">
        <f>VLOOKUP($A753,'Medical Examinations'!$A$2:$O$2336,10,FALSE())</f>
        <v>No</v>
      </c>
      <c r="G753" s="1" t="str">
        <f>VLOOKUP($A753,'Medical Examinations'!$A$2:$O$2336,11,FALSE())</f>
        <v>No</v>
      </c>
      <c r="H753" s="1">
        <f>VLOOKUP($A753,'Medical Examinations'!$A$2:$O$2336,13,FALSE())</f>
        <v>2</v>
      </c>
      <c r="I753" s="1" t="str">
        <f>VLOOKUP($A753,'Medical Examinations'!$A$2:$O$2336,12,FALSE())</f>
        <v>No</v>
      </c>
      <c r="J753" s="1" t="str">
        <f>VLOOKUP($A753,'Medical Examinations'!$A$2:$O$2336,14,FALSE())</f>
        <v>Normal Weight</v>
      </c>
      <c r="K753" s="1" t="str">
        <f>VLOOKUP($A753,'Medical Examinations'!$A$2:$O$2336,15,FALSE())</f>
        <v>Diabetes</v>
      </c>
      <c r="L753" s="17">
        <f>VLOOKUP($A753,'Hospitalisation Details'!$A$2:$P$2344,15,FALSE())</f>
        <v>22603</v>
      </c>
      <c r="M753" s="18">
        <f>VLOOKUP($A753,'Hospitalisation Details'!$A$2:$P$2344,6,FALSE())</f>
        <v>13616.36</v>
      </c>
      <c r="N753" s="1" t="str">
        <f>VLOOKUP($A753,'Hospitalisation Details'!$A$2:$P$2344,12,FALSE())</f>
        <v>tier - 3</v>
      </c>
      <c r="O753" s="1" t="str">
        <f>VLOOKUP($A753,'Hospitalisation Details'!$A$2:$P$2344,13,FALSE())</f>
        <v>tier - 3</v>
      </c>
      <c r="P753" s="1" t="str">
        <f>VLOOKUP($A753,'Hospitalisation Details'!$A$2:$P$2344,14,FALSE())</f>
        <v>R1024</v>
      </c>
      <c r="Q753" s="1">
        <f>VLOOKUP($A753,'Hospitalisation Details'!$A$2:$P$2344,16,FALSE())</f>
        <v>61</v>
      </c>
    </row>
    <row r="754" spans="1:17" x14ac:dyDescent="0.35">
      <c r="A754" s="1" t="str">
        <f>'Customer Names'!A754</f>
        <v>Id753</v>
      </c>
      <c r="B754" s="1" t="str">
        <f>VLOOKUP($A754,'Customer Names'!$A$2:$E$2336,4,FALSE())</f>
        <v>Nuta</v>
      </c>
      <c r="C754" s="16">
        <f>VLOOKUP($A754,'Medical Examinations'!$A$2:$O$2336,2,FALSE())</f>
        <v>31.824999999999999</v>
      </c>
      <c r="D754" s="16">
        <f>VLOOKUP($A754,'Medical Examinations'!$A$2:$O$2336,3,FALSE())</f>
        <v>5.52</v>
      </c>
      <c r="E754" s="1" t="str">
        <f>VLOOKUP($A754,'Medical Examinations'!$A$2:$O$2336,9,FALSE())</f>
        <v>Yes</v>
      </c>
      <c r="F754" s="1" t="str">
        <f>VLOOKUP($A754,'Medical Examinations'!$A$2:$O$2336,10,FALSE())</f>
        <v>No</v>
      </c>
      <c r="G754" s="1" t="str">
        <f>VLOOKUP($A754,'Medical Examinations'!$A$2:$O$2336,11,FALSE())</f>
        <v>No</v>
      </c>
      <c r="H754" s="1">
        <f>VLOOKUP($A754,'Medical Examinations'!$A$2:$O$2336,13,FALSE())</f>
        <v>1</v>
      </c>
      <c r="I754" s="1" t="str">
        <f>VLOOKUP($A754,'Medical Examinations'!$A$2:$O$2336,12,FALSE())</f>
        <v>No</v>
      </c>
      <c r="J754" s="1" t="str">
        <f>VLOOKUP($A754,'Medical Examinations'!$A$2:$O$2336,14,FALSE())</f>
        <v>Obesity</v>
      </c>
      <c r="K754" s="1" t="str">
        <f>VLOOKUP($A754,'Medical Examinations'!$A$2:$O$2336,15,FALSE())</f>
        <v>Normal</v>
      </c>
      <c r="L754" s="17">
        <f>VLOOKUP($A754,'Hospitalisation Details'!$A$2:$P$2344,15,FALSE())</f>
        <v>23630</v>
      </c>
      <c r="M754" s="18">
        <f>VLOOKUP($A754,'Hospitalisation Details'!$A$2:$P$2344,6,FALSE())</f>
        <v>13607.37</v>
      </c>
      <c r="N754" s="1" t="str">
        <f>VLOOKUP($A754,'Hospitalisation Details'!$A$2:$P$2344,12,FALSE())</f>
        <v>tier - 3</v>
      </c>
      <c r="O754" s="1" t="str">
        <f>VLOOKUP($A754,'Hospitalisation Details'!$A$2:$P$2344,13,FALSE())</f>
        <v>tier - 1</v>
      </c>
      <c r="P754" s="1" t="str">
        <f>VLOOKUP($A754,'Hospitalisation Details'!$A$2:$P$2344,14,FALSE())</f>
        <v>R1024</v>
      </c>
      <c r="Q754" s="1">
        <f>VLOOKUP($A754,'Hospitalisation Details'!$A$2:$P$2344,16,FALSE())</f>
        <v>58</v>
      </c>
    </row>
    <row r="755" spans="1:17" x14ac:dyDescent="0.35">
      <c r="A755" s="1" t="str">
        <f>'Customer Names'!A755</f>
        <v>Id754</v>
      </c>
      <c r="B755" s="1" t="str">
        <f>VLOOKUP($A755,'Customer Names'!$A$2:$E$2336,4,FALSE())</f>
        <v>Margie</v>
      </c>
      <c r="C755" s="16">
        <f>VLOOKUP($A755,'Medical Examinations'!$A$2:$O$2336,2,FALSE())</f>
        <v>53.58</v>
      </c>
      <c r="D755" s="16">
        <f>VLOOKUP($A755,'Medical Examinations'!$A$2:$O$2336,3,FALSE())</f>
        <v>4.55</v>
      </c>
      <c r="E755" s="1" t="str">
        <f>VLOOKUP($A755,'Medical Examinations'!$A$2:$O$2336,9,FALSE())</f>
        <v>No</v>
      </c>
      <c r="F755" s="1" t="str">
        <f>VLOOKUP($A755,'Medical Examinations'!$A$2:$O$2336,10,FALSE())</f>
        <v>No</v>
      </c>
      <c r="G755" s="1" t="str">
        <f>VLOOKUP($A755,'Medical Examinations'!$A$2:$O$2336,11,FALSE())</f>
        <v>No</v>
      </c>
      <c r="H755" s="1">
        <f>VLOOKUP($A755,'Medical Examinations'!$A$2:$O$2336,13,FALSE())</f>
        <v>1</v>
      </c>
      <c r="I755" s="1" t="str">
        <f>VLOOKUP($A755,'Medical Examinations'!$A$2:$O$2336,12,FALSE())</f>
        <v>No</v>
      </c>
      <c r="J755" s="1" t="str">
        <f>VLOOKUP($A755,'Medical Examinations'!$A$2:$O$2336,14,FALSE())</f>
        <v>Obesity</v>
      </c>
      <c r="K755" s="1" t="str">
        <f>VLOOKUP($A755,'Medical Examinations'!$A$2:$O$2336,15,FALSE())</f>
        <v>Normal</v>
      </c>
      <c r="L755" s="17">
        <f>VLOOKUP($A755,'Hospitalisation Details'!$A$2:$P$2344,15,FALSE())</f>
        <v>33830</v>
      </c>
      <c r="M755" s="18">
        <f>VLOOKUP($A755,'Hospitalisation Details'!$A$2:$P$2344,6,FALSE())</f>
        <v>13588.17</v>
      </c>
      <c r="N755" s="1" t="str">
        <f>VLOOKUP($A755,'Hospitalisation Details'!$A$2:$P$2344,12,FALSE())</f>
        <v>tier - 3</v>
      </c>
      <c r="O755" s="1" t="str">
        <f>VLOOKUP($A755,'Hospitalisation Details'!$A$2:$P$2344,13,FALSE())</f>
        <v>tier - 1</v>
      </c>
      <c r="P755" s="1" t="str">
        <f>VLOOKUP($A755,'Hospitalisation Details'!$A$2:$P$2344,14,FALSE())</f>
        <v>R1012</v>
      </c>
      <c r="Q755" s="1">
        <f>VLOOKUP($A755,'Hospitalisation Details'!$A$2:$P$2344,16,FALSE())</f>
        <v>30</v>
      </c>
    </row>
    <row r="756" spans="1:17" x14ac:dyDescent="0.35">
      <c r="A756" s="1" t="str">
        <f>'Customer Names'!A756</f>
        <v>Id755</v>
      </c>
      <c r="B756" s="1" t="str">
        <f>VLOOKUP($A756,'Customer Names'!$A$2:$E$2336,4,FALSE())</f>
        <v>Heidi</v>
      </c>
      <c r="C756" s="16">
        <f>VLOOKUP($A756,'Medical Examinations'!$A$2:$O$2336,2,FALSE())</f>
        <v>34.299999999999997</v>
      </c>
      <c r="D756" s="16">
        <f>VLOOKUP($A756,'Medical Examinations'!$A$2:$O$2336,3,FALSE())</f>
        <v>11.76</v>
      </c>
      <c r="E756" s="1" t="str">
        <f>VLOOKUP($A756,'Medical Examinations'!$A$2:$O$2336,9,FALSE())</f>
        <v>No</v>
      </c>
      <c r="F756" s="1" t="str">
        <f>VLOOKUP($A756,'Medical Examinations'!$A$2:$O$2336,10,FALSE())</f>
        <v>No</v>
      </c>
      <c r="G756" s="1" t="str">
        <f>VLOOKUP($A756,'Medical Examinations'!$A$2:$O$2336,11,FALSE())</f>
        <v>No</v>
      </c>
      <c r="H756" s="1">
        <f>VLOOKUP($A756,'Medical Examinations'!$A$2:$O$2336,13,FALSE())</f>
        <v>0</v>
      </c>
      <c r="I756" s="1" t="str">
        <f>VLOOKUP($A756,'Medical Examinations'!$A$2:$O$2336,12,FALSE())</f>
        <v>No</v>
      </c>
      <c r="J756" s="1" t="str">
        <f>VLOOKUP($A756,'Medical Examinations'!$A$2:$O$2336,14,FALSE())</f>
        <v>Obesity</v>
      </c>
      <c r="K756" s="1" t="str">
        <f>VLOOKUP($A756,'Medical Examinations'!$A$2:$O$2336,15,FALSE())</f>
        <v>Diabetes</v>
      </c>
      <c r="L756" s="17">
        <f>VLOOKUP($A756,'Hospitalisation Details'!$A$2:$P$2344,15,FALSE())</f>
        <v>25034</v>
      </c>
      <c r="M756" s="18">
        <f>VLOOKUP($A756,'Hospitalisation Details'!$A$2:$P$2344,6,FALSE())</f>
        <v>13566.04</v>
      </c>
      <c r="N756" s="1" t="str">
        <f>VLOOKUP($A756,'Hospitalisation Details'!$A$2:$P$2344,12,FALSE())</f>
        <v>tier - 3</v>
      </c>
      <c r="O756" s="1" t="str">
        <f>VLOOKUP($A756,'Hospitalisation Details'!$A$2:$P$2344,13,FALSE())</f>
        <v>tier - 3</v>
      </c>
      <c r="P756" s="1" t="str">
        <f>VLOOKUP($A756,'Hospitalisation Details'!$A$2:$P$2344,14,FALSE())</f>
        <v>R1026</v>
      </c>
      <c r="Q756" s="1">
        <f>VLOOKUP($A756,'Hospitalisation Details'!$A$2:$P$2344,16,FALSE())</f>
        <v>54</v>
      </c>
    </row>
    <row r="757" spans="1:17" x14ac:dyDescent="0.35">
      <c r="A757" s="1" t="str">
        <f>'Customer Names'!A757</f>
        <v>Id756</v>
      </c>
      <c r="B757" s="1" t="str">
        <f>VLOOKUP($A757,'Customer Names'!$A$2:$E$2336,4,FALSE())</f>
        <v>Diego J</v>
      </c>
      <c r="C757" s="16">
        <f>VLOOKUP($A757,'Medical Examinations'!$A$2:$O$2336,2,FALSE())</f>
        <v>32.11</v>
      </c>
      <c r="D757" s="16">
        <f>VLOOKUP($A757,'Medical Examinations'!$A$2:$O$2336,3,FALSE())</f>
        <v>7.06</v>
      </c>
      <c r="E757" s="1" t="str">
        <f>VLOOKUP($A757,'Medical Examinations'!$A$2:$O$2336,9,FALSE())</f>
        <v>No</v>
      </c>
      <c r="F757" s="1" t="str">
        <f>VLOOKUP($A757,'Medical Examinations'!$A$2:$O$2336,10,FALSE())</f>
        <v>No</v>
      </c>
      <c r="G757" s="1" t="str">
        <f>VLOOKUP($A757,'Medical Examinations'!$A$2:$O$2336,11,FALSE())</f>
        <v>No</v>
      </c>
      <c r="H757" s="1">
        <f>VLOOKUP($A757,'Medical Examinations'!$A$2:$O$2336,13,FALSE())</f>
        <v>0</v>
      </c>
      <c r="I757" s="1" t="str">
        <f>VLOOKUP($A757,'Medical Examinations'!$A$2:$O$2336,12,FALSE())</f>
        <v>No</v>
      </c>
      <c r="J757" s="1" t="str">
        <f>VLOOKUP($A757,'Medical Examinations'!$A$2:$O$2336,14,FALSE())</f>
        <v>Obesity</v>
      </c>
      <c r="K757" s="1" t="str">
        <f>VLOOKUP($A757,'Medical Examinations'!$A$2:$O$2336,15,FALSE())</f>
        <v>Diabetes</v>
      </c>
      <c r="L757" s="17">
        <f>VLOOKUP($A757,'Hospitalisation Details'!$A$2:$P$2344,15,FALSE())</f>
        <v>22108</v>
      </c>
      <c r="M757" s="18">
        <f>VLOOKUP($A757,'Hospitalisation Details'!$A$2:$P$2344,6,FALSE())</f>
        <v>13555</v>
      </c>
      <c r="N757" s="1" t="str">
        <f>VLOOKUP($A757,'Hospitalisation Details'!$A$2:$P$2344,12,FALSE())</f>
        <v>tier - 3</v>
      </c>
      <c r="O757" s="1" t="str">
        <f>VLOOKUP($A757,'Hospitalisation Details'!$A$2:$P$2344,13,FALSE())</f>
        <v>tier - 3</v>
      </c>
      <c r="P757" s="1" t="str">
        <f>VLOOKUP($A757,'Hospitalisation Details'!$A$2:$P$2344,14,FALSE())</f>
        <v>R1017</v>
      </c>
      <c r="Q757" s="1">
        <f>VLOOKUP($A757,'Hospitalisation Details'!$A$2:$P$2344,16,FALSE())</f>
        <v>62</v>
      </c>
    </row>
    <row r="758" spans="1:17" x14ac:dyDescent="0.35">
      <c r="A758" s="1" t="str">
        <f>'Customer Names'!A758</f>
        <v>Id757</v>
      </c>
      <c r="B758" s="1" t="str">
        <f>VLOOKUP($A758,'Customer Names'!$A$2:$E$2336,4,FALSE())</f>
        <v>Enrique M Sr.</v>
      </c>
      <c r="C758" s="16">
        <f>VLOOKUP($A758,'Medical Examinations'!$A$2:$O$2336,2,FALSE())</f>
        <v>31.78</v>
      </c>
      <c r="D758" s="16">
        <f>VLOOKUP($A758,'Medical Examinations'!$A$2:$O$2336,3,FALSE())</f>
        <v>11.35</v>
      </c>
      <c r="E758" s="1" t="str">
        <f>VLOOKUP($A758,'Medical Examinations'!$A$2:$O$2336,9,FALSE())</f>
        <v>Yes</v>
      </c>
      <c r="F758" s="1" t="str">
        <f>VLOOKUP($A758,'Medical Examinations'!$A$2:$O$2336,10,FALSE())</f>
        <v>No</v>
      </c>
      <c r="G758" s="1" t="str">
        <f>VLOOKUP($A758,'Medical Examinations'!$A$2:$O$2336,11,FALSE())</f>
        <v>Yes</v>
      </c>
      <c r="H758" s="1">
        <f>VLOOKUP($A758,'Medical Examinations'!$A$2:$O$2336,13,FALSE())</f>
        <v>1</v>
      </c>
      <c r="I758" s="1" t="str">
        <f>VLOOKUP($A758,'Medical Examinations'!$A$2:$O$2336,12,FALSE())</f>
        <v>No</v>
      </c>
      <c r="J758" s="1" t="str">
        <f>VLOOKUP($A758,'Medical Examinations'!$A$2:$O$2336,14,FALSE())</f>
        <v>Obesity</v>
      </c>
      <c r="K758" s="1" t="str">
        <f>VLOOKUP($A758,'Medical Examinations'!$A$2:$O$2336,15,FALSE())</f>
        <v>Diabetes</v>
      </c>
      <c r="L758" s="17">
        <f>VLOOKUP($A758,'Hospitalisation Details'!$A$2:$P$2344,15,FALSE())</f>
        <v>23298</v>
      </c>
      <c r="M758" s="18">
        <f>VLOOKUP($A758,'Hospitalisation Details'!$A$2:$P$2344,6,FALSE())</f>
        <v>13511.28</v>
      </c>
      <c r="N758" s="1" t="str">
        <f>VLOOKUP($A758,'Hospitalisation Details'!$A$2:$P$2344,12,FALSE())</f>
        <v>tier - 3</v>
      </c>
      <c r="O758" s="1" t="str">
        <f>VLOOKUP($A758,'Hospitalisation Details'!$A$2:$P$2344,13,FALSE())</f>
        <v>tier - 1</v>
      </c>
      <c r="P758" s="1" t="str">
        <f>VLOOKUP($A758,'Hospitalisation Details'!$A$2:$P$2344,14,FALSE())</f>
        <v>R1012</v>
      </c>
      <c r="Q758" s="1">
        <f>VLOOKUP($A758,'Hospitalisation Details'!$A$2:$P$2344,16,FALSE())</f>
        <v>59</v>
      </c>
    </row>
    <row r="759" spans="1:17" x14ac:dyDescent="0.35">
      <c r="A759" s="1" t="str">
        <f>'Customer Names'!A759</f>
        <v>Id758</v>
      </c>
      <c r="B759" s="1" t="str">
        <f>VLOOKUP($A759,'Customer Names'!$A$2:$E$2336,4,FALSE())</f>
        <v>Greg</v>
      </c>
      <c r="C759" s="16">
        <f>VLOOKUP($A759,'Medical Examinations'!$A$2:$O$2336,2,FALSE())</f>
        <v>46.89</v>
      </c>
      <c r="D759" s="16">
        <f>VLOOKUP($A759,'Medical Examinations'!$A$2:$O$2336,3,FALSE())</f>
        <v>5.52</v>
      </c>
      <c r="E759" s="1" t="str">
        <f>VLOOKUP($A759,'Medical Examinations'!$A$2:$O$2336,9,FALSE())</f>
        <v>No</v>
      </c>
      <c r="F759" s="1" t="str">
        <f>VLOOKUP($A759,'Medical Examinations'!$A$2:$O$2336,10,FALSE())</f>
        <v>No</v>
      </c>
      <c r="G759" s="1" t="str">
        <f>VLOOKUP($A759,'Medical Examinations'!$A$2:$O$2336,11,FALSE())</f>
        <v>No</v>
      </c>
      <c r="H759" s="1">
        <f>VLOOKUP($A759,'Medical Examinations'!$A$2:$O$2336,13,FALSE())</f>
        <v>0</v>
      </c>
      <c r="I759" s="1" t="str">
        <f>VLOOKUP($A759,'Medical Examinations'!$A$2:$O$2336,12,FALSE())</f>
        <v>No</v>
      </c>
      <c r="J759" s="1" t="str">
        <f>VLOOKUP($A759,'Medical Examinations'!$A$2:$O$2336,14,FALSE())</f>
        <v>Obesity</v>
      </c>
      <c r="K759" s="1" t="str">
        <f>VLOOKUP($A759,'Medical Examinations'!$A$2:$O$2336,15,FALSE())</f>
        <v>Normal</v>
      </c>
      <c r="L759" s="17">
        <f>VLOOKUP($A759,'Hospitalisation Details'!$A$2:$P$2344,15,FALSE())</f>
        <v>33115</v>
      </c>
      <c r="M759" s="18">
        <f>VLOOKUP($A759,'Hospitalisation Details'!$A$2:$P$2344,6,FALSE())</f>
        <v>13480.83</v>
      </c>
      <c r="N759" s="1" t="str">
        <f>VLOOKUP($A759,'Hospitalisation Details'!$A$2:$P$2344,12,FALSE())</f>
        <v>tier - 3</v>
      </c>
      <c r="O759" s="1" t="str">
        <f>VLOOKUP($A759,'Hospitalisation Details'!$A$2:$P$2344,13,FALSE())</f>
        <v>tier - 2</v>
      </c>
      <c r="P759" s="1" t="str">
        <f>VLOOKUP($A759,'Hospitalisation Details'!$A$2:$P$2344,14,FALSE())</f>
        <v>R1023</v>
      </c>
      <c r="Q759" s="1">
        <f>VLOOKUP($A759,'Hospitalisation Details'!$A$2:$P$2344,16,FALSE())</f>
        <v>32</v>
      </c>
    </row>
    <row r="760" spans="1:17" x14ac:dyDescent="0.35">
      <c r="A760" s="1" t="str">
        <f>'Customer Names'!A760</f>
        <v>Id759</v>
      </c>
      <c r="B760" s="1" t="str">
        <f>VLOOKUP($A760,'Customer Names'!$A$2:$E$2336,4,FALSE())</f>
        <v>Filip</v>
      </c>
      <c r="C760" s="16">
        <f>VLOOKUP($A760,'Medical Examinations'!$A$2:$O$2336,2,FALSE())</f>
        <v>39.35</v>
      </c>
      <c r="D760" s="16">
        <f>VLOOKUP($A760,'Medical Examinations'!$A$2:$O$2336,3,FALSE())</f>
        <v>7.86</v>
      </c>
      <c r="E760" s="1" t="str">
        <f>VLOOKUP($A760,'Medical Examinations'!$A$2:$O$2336,9,FALSE())</f>
        <v>Yes</v>
      </c>
      <c r="F760" s="1" t="str">
        <f>VLOOKUP($A760,'Medical Examinations'!$A$2:$O$2336,10,FALSE())</f>
        <v>No</v>
      </c>
      <c r="G760" s="1" t="str">
        <f>VLOOKUP($A760,'Medical Examinations'!$A$2:$O$2336,11,FALSE())</f>
        <v>No</v>
      </c>
      <c r="H760" s="1">
        <f>VLOOKUP($A760,'Medical Examinations'!$A$2:$O$2336,13,FALSE())</f>
        <v>1</v>
      </c>
      <c r="I760" s="1" t="str">
        <f>VLOOKUP($A760,'Medical Examinations'!$A$2:$O$2336,12,FALSE())</f>
        <v>No</v>
      </c>
      <c r="J760" s="1" t="str">
        <f>VLOOKUP($A760,'Medical Examinations'!$A$2:$O$2336,14,FALSE())</f>
        <v>Obesity</v>
      </c>
      <c r="K760" s="1" t="str">
        <f>VLOOKUP($A760,'Medical Examinations'!$A$2:$O$2336,15,FALSE())</f>
        <v>Diabetes</v>
      </c>
      <c r="L760" s="17">
        <f>VLOOKUP($A760,'Hospitalisation Details'!$A$2:$P$2344,15,FALSE())</f>
        <v>27613</v>
      </c>
      <c r="M760" s="18">
        <f>VLOOKUP($A760,'Hospitalisation Details'!$A$2:$P$2344,6,FALSE())</f>
        <v>13472.19</v>
      </c>
      <c r="N760" s="1" t="str">
        <f>VLOOKUP($A760,'Hospitalisation Details'!$A$2:$P$2344,12,FALSE())</f>
        <v>tier - 3</v>
      </c>
      <c r="O760" s="1" t="str">
        <f>VLOOKUP($A760,'Hospitalisation Details'!$A$2:$P$2344,13,FALSE())</f>
        <v>tier - 2</v>
      </c>
      <c r="P760" s="1" t="str">
        <f>VLOOKUP($A760,'Hospitalisation Details'!$A$2:$P$2344,14,FALSE())</f>
        <v>R1012</v>
      </c>
      <c r="Q760" s="1">
        <f>VLOOKUP($A760,'Hospitalisation Details'!$A$2:$P$2344,16,FALSE())</f>
        <v>47</v>
      </c>
    </row>
    <row r="761" spans="1:17" x14ac:dyDescent="0.35">
      <c r="A761" s="1" t="str">
        <f>'Customer Names'!A761</f>
        <v>Id760</v>
      </c>
      <c r="B761" s="1" t="str">
        <f>VLOOKUP($A761,'Customer Names'!$A$2:$E$2336,4,FALSE())</f>
        <v>Rosemary E.</v>
      </c>
      <c r="C761" s="16">
        <f>VLOOKUP($A761,'Medical Examinations'!$A$2:$O$2336,2,FALSE())</f>
        <v>39.200000000000003</v>
      </c>
      <c r="D761" s="16">
        <f>VLOOKUP($A761,'Medical Examinations'!$A$2:$O$2336,3,FALSE())</f>
        <v>11.38</v>
      </c>
      <c r="E761" s="1" t="str">
        <f>VLOOKUP($A761,'Medical Examinations'!$A$2:$O$2336,9,FALSE())</f>
        <v>No</v>
      </c>
      <c r="F761" s="1" t="str">
        <f>VLOOKUP($A761,'Medical Examinations'!$A$2:$O$2336,10,FALSE())</f>
        <v>No</v>
      </c>
      <c r="G761" s="1" t="str">
        <f>VLOOKUP($A761,'Medical Examinations'!$A$2:$O$2336,11,FALSE())</f>
        <v>No</v>
      </c>
      <c r="H761" s="1">
        <f>VLOOKUP($A761,'Medical Examinations'!$A$2:$O$2336,13,FALSE())</f>
        <v>0</v>
      </c>
      <c r="I761" s="1" t="str">
        <f>VLOOKUP($A761,'Medical Examinations'!$A$2:$O$2336,12,FALSE())</f>
        <v>No</v>
      </c>
      <c r="J761" s="1" t="str">
        <f>VLOOKUP($A761,'Medical Examinations'!$A$2:$O$2336,14,FALSE())</f>
        <v>Obesity</v>
      </c>
      <c r="K761" s="1" t="str">
        <f>VLOOKUP($A761,'Medical Examinations'!$A$2:$O$2336,15,FALSE())</f>
        <v>Diabetes</v>
      </c>
      <c r="L761" s="17">
        <f>VLOOKUP($A761,'Hospitalisation Details'!$A$2:$P$2344,15,FALSE())</f>
        <v>22121</v>
      </c>
      <c r="M761" s="18">
        <f>VLOOKUP($A761,'Hospitalisation Details'!$A$2:$P$2344,6,FALSE())</f>
        <v>13470.86</v>
      </c>
      <c r="N761" s="1" t="str">
        <f>VLOOKUP($A761,'Hospitalisation Details'!$A$2:$P$2344,12,FALSE())</f>
        <v>tier - 3</v>
      </c>
      <c r="O761" s="1" t="str">
        <f>VLOOKUP($A761,'Hospitalisation Details'!$A$2:$P$2344,13,FALSE())</f>
        <v>tier - 3</v>
      </c>
      <c r="P761" s="1" t="str">
        <f>VLOOKUP($A761,'Hospitalisation Details'!$A$2:$P$2344,14,FALSE())</f>
        <v>R1011</v>
      </c>
      <c r="Q761" s="1">
        <f>VLOOKUP($A761,'Hospitalisation Details'!$A$2:$P$2344,16,FALSE())</f>
        <v>62</v>
      </c>
    </row>
    <row r="762" spans="1:17" x14ac:dyDescent="0.35">
      <c r="A762" s="1" t="str">
        <f>'Customer Names'!A762</f>
        <v>Id761</v>
      </c>
      <c r="B762" s="1" t="str">
        <f>VLOOKUP($A762,'Customer Names'!$A$2:$E$2336,4,FALSE())</f>
        <v>Lisa</v>
      </c>
      <c r="C762" s="16">
        <f>VLOOKUP($A762,'Medical Examinations'!$A$2:$O$2336,2,FALSE())</f>
        <v>39.159999999999997</v>
      </c>
      <c r="D762" s="16">
        <f>VLOOKUP($A762,'Medical Examinations'!$A$2:$O$2336,3,FALSE())</f>
        <v>10.48</v>
      </c>
      <c r="E762" s="1" t="str">
        <f>VLOOKUP($A762,'Medical Examinations'!$A$2:$O$2336,9,FALSE())</f>
        <v>No</v>
      </c>
      <c r="F762" s="1" t="str">
        <f>VLOOKUP($A762,'Medical Examinations'!$A$2:$O$2336,10,FALSE())</f>
        <v>No</v>
      </c>
      <c r="G762" s="1" t="str">
        <f>VLOOKUP($A762,'Medical Examinations'!$A$2:$O$2336,11,FALSE())</f>
        <v>No</v>
      </c>
      <c r="H762" s="1">
        <f>VLOOKUP($A762,'Medical Examinations'!$A$2:$O$2336,13,FALSE())</f>
        <v>0</v>
      </c>
      <c r="I762" s="1" t="str">
        <f>VLOOKUP($A762,'Medical Examinations'!$A$2:$O$2336,12,FALSE())</f>
        <v>No</v>
      </c>
      <c r="J762" s="1" t="str">
        <f>VLOOKUP($A762,'Medical Examinations'!$A$2:$O$2336,14,FALSE())</f>
        <v>Obesity</v>
      </c>
      <c r="K762" s="1" t="str">
        <f>VLOOKUP($A762,'Medical Examinations'!$A$2:$O$2336,15,FALSE())</f>
        <v>Diabetes</v>
      </c>
      <c r="L762" s="17">
        <f>VLOOKUP($A762,'Hospitalisation Details'!$A$2:$P$2344,15,FALSE())</f>
        <v>22125</v>
      </c>
      <c r="M762" s="18">
        <f>VLOOKUP($A762,'Hospitalisation Details'!$A$2:$P$2344,6,FALSE())</f>
        <v>13470.8</v>
      </c>
      <c r="N762" s="1" t="str">
        <f>VLOOKUP($A762,'Hospitalisation Details'!$A$2:$P$2344,12,FALSE())</f>
        <v>tier - 3</v>
      </c>
      <c r="O762" s="1" t="str">
        <f>VLOOKUP($A762,'Hospitalisation Details'!$A$2:$P$2344,13,FALSE())</f>
        <v>tier - 2</v>
      </c>
      <c r="P762" s="1" t="str">
        <f>VLOOKUP($A762,'Hospitalisation Details'!$A$2:$P$2344,14,FALSE())</f>
        <v>R1013</v>
      </c>
      <c r="Q762" s="1">
        <f>VLOOKUP($A762,'Hospitalisation Details'!$A$2:$P$2344,16,FALSE())</f>
        <v>62</v>
      </c>
    </row>
    <row r="763" spans="1:17" x14ac:dyDescent="0.35">
      <c r="A763" s="1" t="str">
        <f>'Customer Names'!A763</f>
        <v>Id762</v>
      </c>
      <c r="B763" s="1" t="str">
        <f>VLOOKUP($A763,'Customer Names'!$A$2:$E$2336,4,FALSE())</f>
        <v>Jason</v>
      </c>
      <c r="C763" s="16">
        <f>VLOOKUP($A763,'Medical Examinations'!$A$2:$O$2336,2,FALSE())</f>
        <v>44.1</v>
      </c>
      <c r="D763" s="16">
        <f>VLOOKUP($A763,'Medical Examinations'!$A$2:$O$2336,3,FALSE())</f>
        <v>5.04</v>
      </c>
      <c r="E763" s="1" t="str">
        <f>VLOOKUP($A763,'Medical Examinations'!$A$2:$O$2336,9,FALSE())</f>
        <v>Yes</v>
      </c>
      <c r="F763" s="1" t="str">
        <f>VLOOKUP($A763,'Medical Examinations'!$A$2:$O$2336,10,FALSE())</f>
        <v>No</v>
      </c>
      <c r="G763" s="1" t="str">
        <f>VLOOKUP($A763,'Medical Examinations'!$A$2:$O$2336,11,FALSE())</f>
        <v>No</v>
      </c>
      <c r="H763" s="1">
        <f>VLOOKUP($A763,'Medical Examinations'!$A$2:$O$2336,13,FALSE())</f>
        <v>0</v>
      </c>
      <c r="I763" s="1" t="str">
        <f>VLOOKUP($A763,'Medical Examinations'!$A$2:$O$2336,12,FALSE())</f>
        <v>No</v>
      </c>
      <c r="J763" s="1" t="str">
        <f>VLOOKUP($A763,'Medical Examinations'!$A$2:$O$2336,14,FALSE())</f>
        <v>Obesity</v>
      </c>
      <c r="K763" s="1" t="str">
        <f>VLOOKUP($A763,'Medical Examinations'!$A$2:$O$2336,15,FALSE())</f>
        <v>Normal</v>
      </c>
      <c r="L763" s="17">
        <f>VLOOKUP($A763,'Hospitalisation Details'!$A$2:$P$2344,15,FALSE())</f>
        <v>31278</v>
      </c>
      <c r="M763" s="18">
        <f>VLOOKUP($A763,'Hospitalisation Details'!$A$2:$P$2344,6,FALSE())</f>
        <v>13465.8</v>
      </c>
      <c r="N763" s="1" t="str">
        <f>VLOOKUP($A763,'Hospitalisation Details'!$A$2:$P$2344,12,FALSE())</f>
        <v>tier - 3</v>
      </c>
      <c r="O763" s="1" t="str">
        <f>VLOOKUP($A763,'Hospitalisation Details'!$A$2:$P$2344,13,FALSE())</f>
        <v>tier - 1</v>
      </c>
      <c r="P763" s="1" t="str">
        <f>VLOOKUP($A763,'Hospitalisation Details'!$A$2:$P$2344,14,FALSE())</f>
        <v>R1012</v>
      </c>
      <c r="Q763" s="1">
        <f>VLOOKUP($A763,'Hospitalisation Details'!$A$2:$P$2344,16,FALSE())</f>
        <v>37</v>
      </c>
    </row>
    <row r="764" spans="1:17" x14ac:dyDescent="0.35">
      <c r="A764" s="1" t="str">
        <f>'Customer Names'!A764</f>
        <v>Id763</v>
      </c>
      <c r="B764" s="1" t="str">
        <f>VLOOKUP($A764,'Customer Names'!$A$2:$E$2336,4,FALSE())</f>
        <v>Courtney</v>
      </c>
      <c r="C764" s="16">
        <f>VLOOKUP($A764,'Medical Examinations'!$A$2:$O$2336,2,FALSE())</f>
        <v>33.200000000000003</v>
      </c>
      <c r="D764" s="16">
        <f>VLOOKUP($A764,'Medical Examinations'!$A$2:$O$2336,3,FALSE())</f>
        <v>9.06</v>
      </c>
      <c r="E764" s="1" t="str">
        <f>VLOOKUP($A764,'Medical Examinations'!$A$2:$O$2336,9,FALSE())</f>
        <v>No</v>
      </c>
      <c r="F764" s="1" t="str">
        <f>VLOOKUP($A764,'Medical Examinations'!$A$2:$O$2336,10,FALSE())</f>
        <v>No</v>
      </c>
      <c r="G764" s="1" t="str">
        <f>VLOOKUP($A764,'Medical Examinations'!$A$2:$O$2336,11,FALSE())</f>
        <v>No</v>
      </c>
      <c r="H764" s="1">
        <f>VLOOKUP($A764,'Medical Examinations'!$A$2:$O$2336,13,FALSE())</f>
        <v>0</v>
      </c>
      <c r="I764" s="1" t="str">
        <f>VLOOKUP($A764,'Medical Examinations'!$A$2:$O$2336,12,FALSE())</f>
        <v>No</v>
      </c>
      <c r="J764" s="1" t="str">
        <f>VLOOKUP($A764,'Medical Examinations'!$A$2:$O$2336,14,FALSE())</f>
        <v>Obesity</v>
      </c>
      <c r="K764" s="1" t="str">
        <f>VLOOKUP($A764,'Medical Examinations'!$A$2:$O$2336,15,FALSE())</f>
        <v>Diabetes</v>
      </c>
      <c r="L764" s="17">
        <f>VLOOKUP($A764,'Hospitalisation Details'!$A$2:$P$2344,15,FALSE())</f>
        <v>22266</v>
      </c>
      <c r="M764" s="18">
        <f>VLOOKUP($A764,'Hospitalisation Details'!$A$2:$P$2344,6,FALSE())</f>
        <v>13462.52</v>
      </c>
      <c r="N764" s="1" t="str">
        <f>VLOOKUP($A764,'Hospitalisation Details'!$A$2:$P$2344,12,FALSE())</f>
        <v>tier - 3</v>
      </c>
      <c r="O764" s="1" t="str">
        <f>VLOOKUP($A764,'Hospitalisation Details'!$A$2:$P$2344,13,FALSE())</f>
        <v>tier - 2</v>
      </c>
      <c r="P764" s="1" t="str">
        <f>VLOOKUP($A764,'Hospitalisation Details'!$A$2:$P$2344,14,FALSE())</f>
        <v>R1011</v>
      </c>
      <c r="Q764" s="1">
        <f>VLOOKUP($A764,'Hospitalisation Details'!$A$2:$P$2344,16,FALSE())</f>
        <v>62</v>
      </c>
    </row>
    <row r="765" spans="1:17" x14ac:dyDescent="0.35">
      <c r="A765" s="1" t="str">
        <f>'Customer Names'!A765</f>
        <v>Id764</v>
      </c>
      <c r="B765" s="1" t="str">
        <f>VLOOKUP($A765,'Customer Names'!$A$2:$E$2336,4,FALSE())</f>
        <v>Jennifer R.</v>
      </c>
      <c r="C765" s="16">
        <f>VLOOKUP($A765,'Medical Examinations'!$A$2:$O$2336,2,FALSE())</f>
        <v>29.92</v>
      </c>
      <c r="D765" s="16">
        <f>VLOOKUP($A765,'Medical Examinations'!$A$2:$O$2336,3,FALSE())</f>
        <v>11.07</v>
      </c>
      <c r="E765" s="1" t="str">
        <f>VLOOKUP($A765,'Medical Examinations'!$A$2:$O$2336,9,FALSE())</f>
        <v>No</v>
      </c>
      <c r="F765" s="1" t="str">
        <f>VLOOKUP($A765,'Medical Examinations'!$A$2:$O$2336,10,FALSE())</f>
        <v>No</v>
      </c>
      <c r="G765" s="1" t="str">
        <f>VLOOKUP($A765,'Medical Examinations'!$A$2:$O$2336,11,FALSE())</f>
        <v>No</v>
      </c>
      <c r="H765" s="1">
        <f>VLOOKUP($A765,'Medical Examinations'!$A$2:$O$2336,13,FALSE())</f>
        <v>0</v>
      </c>
      <c r="I765" s="1" t="str">
        <f>VLOOKUP($A765,'Medical Examinations'!$A$2:$O$2336,12,FALSE())</f>
        <v>No</v>
      </c>
      <c r="J765" s="1" t="str">
        <f>VLOOKUP($A765,'Medical Examinations'!$A$2:$O$2336,14,FALSE())</f>
        <v>Overweight</v>
      </c>
      <c r="K765" s="1" t="str">
        <f>VLOOKUP($A765,'Medical Examinations'!$A$2:$O$2336,15,FALSE())</f>
        <v>Diabetes</v>
      </c>
      <c r="L765" s="17">
        <f>VLOOKUP($A765,'Hospitalisation Details'!$A$2:$P$2344,15,FALSE())</f>
        <v>22108</v>
      </c>
      <c r="M765" s="18">
        <f>VLOOKUP($A765,'Hospitalisation Details'!$A$2:$P$2344,6,FALSE())</f>
        <v>13457.96</v>
      </c>
      <c r="N765" s="1" t="str">
        <f>VLOOKUP($A765,'Hospitalisation Details'!$A$2:$P$2344,12,FALSE())</f>
        <v>tier - 3</v>
      </c>
      <c r="O765" s="1" t="str">
        <f>VLOOKUP($A765,'Hospitalisation Details'!$A$2:$P$2344,13,FALSE())</f>
        <v>tier - 1</v>
      </c>
      <c r="P765" s="1" t="str">
        <f>VLOOKUP($A765,'Hospitalisation Details'!$A$2:$P$2344,14,FALSE())</f>
        <v>R1013</v>
      </c>
      <c r="Q765" s="1">
        <f>VLOOKUP($A765,'Hospitalisation Details'!$A$2:$P$2344,16,FALSE())</f>
        <v>62</v>
      </c>
    </row>
    <row r="766" spans="1:17" x14ac:dyDescent="0.35">
      <c r="A766" s="1" t="str">
        <f>'Customer Names'!A766</f>
        <v>Id765</v>
      </c>
      <c r="B766" s="1" t="str">
        <f>VLOOKUP($A766,'Customer Names'!$A$2:$E$2336,4,FALSE())</f>
        <v>Lauren E</v>
      </c>
      <c r="C766" s="16">
        <f>VLOOKUP($A766,'Medical Examinations'!$A$2:$O$2336,2,FALSE())</f>
        <v>25</v>
      </c>
      <c r="D766" s="16">
        <f>VLOOKUP($A766,'Medical Examinations'!$A$2:$O$2336,3,FALSE())</f>
        <v>10.45</v>
      </c>
      <c r="E766" s="1" t="str">
        <f>VLOOKUP($A766,'Medical Examinations'!$A$2:$O$2336,9,FALSE())</f>
        <v>No</v>
      </c>
      <c r="F766" s="1" t="str">
        <f>VLOOKUP($A766,'Medical Examinations'!$A$2:$O$2336,10,FALSE())</f>
        <v>No</v>
      </c>
      <c r="G766" s="1" t="str">
        <f>VLOOKUP($A766,'Medical Examinations'!$A$2:$O$2336,11,FALSE())</f>
        <v>No</v>
      </c>
      <c r="H766" s="1">
        <f>VLOOKUP($A766,'Medical Examinations'!$A$2:$O$2336,13,FALSE())</f>
        <v>0</v>
      </c>
      <c r="I766" s="1" t="str">
        <f>VLOOKUP($A766,'Medical Examinations'!$A$2:$O$2336,12,FALSE())</f>
        <v>No</v>
      </c>
      <c r="J766" s="1" t="str">
        <f>VLOOKUP($A766,'Medical Examinations'!$A$2:$O$2336,14,FALSE())</f>
        <v>Overweight</v>
      </c>
      <c r="K766" s="1" t="str">
        <f>VLOOKUP($A766,'Medical Examinations'!$A$2:$O$2336,15,FALSE())</f>
        <v>Diabetes</v>
      </c>
      <c r="L766" s="17">
        <f>VLOOKUP($A766,'Hospitalisation Details'!$A$2:$P$2344,15,FALSE())</f>
        <v>22141</v>
      </c>
      <c r="M766" s="18">
        <f>VLOOKUP($A766,'Hospitalisation Details'!$A$2:$P$2344,6,FALSE())</f>
        <v>13451.12</v>
      </c>
      <c r="N766" s="1" t="str">
        <f>VLOOKUP($A766,'Hospitalisation Details'!$A$2:$P$2344,12,FALSE())</f>
        <v>tier - 3</v>
      </c>
      <c r="O766" s="1" t="str">
        <f>VLOOKUP($A766,'Hospitalisation Details'!$A$2:$P$2344,13,FALSE())</f>
        <v>tier - 1</v>
      </c>
      <c r="P766" s="1" t="str">
        <f>VLOOKUP($A766,'Hospitalisation Details'!$A$2:$P$2344,14,FALSE())</f>
        <v>R1011</v>
      </c>
      <c r="Q766" s="1">
        <f>VLOOKUP($A766,'Hospitalisation Details'!$A$2:$P$2344,16,FALSE())</f>
        <v>62</v>
      </c>
    </row>
    <row r="767" spans="1:17" x14ac:dyDescent="0.35">
      <c r="A767" s="1" t="str">
        <f>'Customer Names'!A767</f>
        <v>Id766</v>
      </c>
      <c r="B767" s="1" t="str">
        <f>VLOOKUP($A767,'Customer Names'!$A$2:$E$2336,4,FALSE())</f>
        <v>Ashley M.</v>
      </c>
      <c r="C767" s="16">
        <f>VLOOKUP($A767,'Medical Examinations'!$A$2:$O$2336,2,FALSE())</f>
        <v>38.869999999999997</v>
      </c>
      <c r="D767" s="16">
        <f>VLOOKUP($A767,'Medical Examinations'!$A$2:$O$2336,3,FALSE())</f>
        <v>8.6300000000000008</v>
      </c>
      <c r="E767" s="1" t="str">
        <f>VLOOKUP($A767,'Medical Examinations'!$A$2:$O$2336,9,FALSE())</f>
        <v>Yes</v>
      </c>
      <c r="F767" s="1" t="str">
        <f>VLOOKUP($A767,'Medical Examinations'!$A$2:$O$2336,10,FALSE())</f>
        <v>No</v>
      </c>
      <c r="G767" s="1" t="str">
        <f>VLOOKUP($A767,'Medical Examinations'!$A$2:$O$2336,11,FALSE())</f>
        <v>No</v>
      </c>
      <c r="H767" s="1">
        <f>VLOOKUP($A767,'Medical Examinations'!$A$2:$O$2336,13,FALSE())</f>
        <v>1</v>
      </c>
      <c r="I767" s="1" t="str">
        <f>VLOOKUP($A767,'Medical Examinations'!$A$2:$O$2336,12,FALSE())</f>
        <v>No</v>
      </c>
      <c r="J767" s="1" t="str">
        <f>VLOOKUP($A767,'Medical Examinations'!$A$2:$O$2336,14,FALSE())</f>
        <v>Obesity</v>
      </c>
      <c r="K767" s="1" t="str">
        <f>VLOOKUP($A767,'Medical Examinations'!$A$2:$O$2336,15,FALSE())</f>
        <v>Diabetes</v>
      </c>
      <c r="L767" s="17">
        <f>VLOOKUP($A767,'Hospitalisation Details'!$A$2:$P$2344,15,FALSE())</f>
        <v>27574</v>
      </c>
      <c r="M767" s="18">
        <f>VLOOKUP($A767,'Hospitalisation Details'!$A$2:$P$2344,6,FALSE())</f>
        <v>13440.7</v>
      </c>
      <c r="N767" s="1" t="str">
        <f>VLOOKUP($A767,'Hospitalisation Details'!$A$2:$P$2344,12,FALSE())</f>
        <v>tier - 3</v>
      </c>
      <c r="O767" s="1" t="str">
        <f>VLOOKUP($A767,'Hospitalisation Details'!$A$2:$P$2344,13,FALSE())</f>
        <v>tier - 2</v>
      </c>
      <c r="P767" s="1" t="str">
        <f>VLOOKUP($A767,'Hospitalisation Details'!$A$2:$P$2344,14,FALSE())</f>
        <v>R1012</v>
      </c>
      <c r="Q767" s="1">
        <f>VLOOKUP($A767,'Hospitalisation Details'!$A$2:$P$2344,16,FALSE())</f>
        <v>47</v>
      </c>
    </row>
    <row r="768" spans="1:17" x14ac:dyDescent="0.35">
      <c r="A768" s="1" t="str">
        <f>'Customer Names'!A768</f>
        <v>Id767</v>
      </c>
      <c r="B768" s="1" t="str">
        <f>VLOOKUP($A768,'Customer Names'!$A$2:$E$2336,4,FALSE())</f>
        <v>Alison R.</v>
      </c>
      <c r="C768" s="16">
        <f>VLOOKUP($A768,'Medical Examinations'!$A$2:$O$2336,2,FALSE())</f>
        <v>32.299999999999997</v>
      </c>
      <c r="D768" s="16">
        <f>VLOOKUP($A768,'Medical Examinations'!$A$2:$O$2336,3,FALSE())</f>
        <v>5.28</v>
      </c>
      <c r="E768" s="1" t="str">
        <f>VLOOKUP($A768,'Medical Examinations'!$A$2:$O$2336,9,FALSE())</f>
        <v>Yes</v>
      </c>
      <c r="F768" s="1" t="str">
        <f>VLOOKUP($A768,'Medical Examinations'!$A$2:$O$2336,10,FALSE())</f>
        <v>No</v>
      </c>
      <c r="G768" s="1" t="str">
        <f>VLOOKUP($A768,'Medical Examinations'!$A$2:$O$2336,11,FALSE())</f>
        <v>No</v>
      </c>
      <c r="H768" s="1">
        <f>VLOOKUP($A768,'Medical Examinations'!$A$2:$O$2336,13,FALSE())</f>
        <v>2</v>
      </c>
      <c r="I768" s="1" t="str">
        <f>VLOOKUP($A768,'Medical Examinations'!$A$2:$O$2336,12,FALSE())</f>
        <v>No</v>
      </c>
      <c r="J768" s="1" t="str">
        <f>VLOOKUP($A768,'Medical Examinations'!$A$2:$O$2336,14,FALSE())</f>
        <v>Obesity</v>
      </c>
      <c r="K768" s="1" t="str">
        <f>VLOOKUP($A768,'Medical Examinations'!$A$2:$O$2336,15,FALSE())</f>
        <v>Normal</v>
      </c>
      <c r="L768" s="17">
        <f>VLOOKUP($A768,'Hospitalisation Details'!$A$2:$P$2344,15,FALSE())</f>
        <v>24425</v>
      </c>
      <c r="M768" s="18">
        <f>VLOOKUP($A768,'Hospitalisation Details'!$A$2:$P$2344,6,FALSE())</f>
        <v>13430.27</v>
      </c>
      <c r="N768" s="1" t="str">
        <f>VLOOKUP($A768,'Hospitalisation Details'!$A$2:$P$2344,12,FALSE())</f>
        <v>tier - 3</v>
      </c>
      <c r="O768" s="1" t="str">
        <f>VLOOKUP($A768,'Hospitalisation Details'!$A$2:$P$2344,13,FALSE())</f>
        <v>tier - 3</v>
      </c>
      <c r="P768" s="1" t="str">
        <f>VLOOKUP($A768,'Hospitalisation Details'!$A$2:$P$2344,14,FALSE())</f>
        <v>R1024</v>
      </c>
      <c r="Q768" s="1">
        <f>VLOOKUP($A768,'Hospitalisation Details'!$A$2:$P$2344,16,FALSE())</f>
        <v>56</v>
      </c>
    </row>
    <row r="769" spans="1:17" x14ac:dyDescent="0.35">
      <c r="A769" s="1" t="str">
        <f>'Customer Names'!A769</f>
        <v>Id768</v>
      </c>
      <c r="B769" s="1" t="str">
        <f>VLOOKUP($A769,'Customer Names'!$A$2:$E$2336,4,FALSE())</f>
        <v>Madeleine</v>
      </c>
      <c r="C769" s="16">
        <f>VLOOKUP($A769,'Medical Examinations'!$A$2:$O$2336,2,FALSE())</f>
        <v>31.16</v>
      </c>
      <c r="D769" s="16">
        <f>VLOOKUP($A769,'Medical Examinations'!$A$2:$O$2336,3,FALSE())</f>
        <v>7.49</v>
      </c>
      <c r="E769" s="1" t="str">
        <f>VLOOKUP($A769,'Medical Examinations'!$A$2:$O$2336,9,FALSE())</f>
        <v>Yes</v>
      </c>
      <c r="F769" s="1" t="str">
        <f>VLOOKUP($A769,'Medical Examinations'!$A$2:$O$2336,10,FALSE())</f>
        <v>No</v>
      </c>
      <c r="G769" s="1" t="str">
        <f>VLOOKUP($A769,'Medical Examinations'!$A$2:$O$2336,11,FALSE())</f>
        <v>No</v>
      </c>
      <c r="H769" s="1">
        <f>VLOOKUP($A769,'Medical Examinations'!$A$2:$O$2336,13,FALSE())</f>
        <v>2</v>
      </c>
      <c r="I769" s="1" t="str">
        <f>VLOOKUP($A769,'Medical Examinations'!$A$2:$O$2336,12,FALSE())</f>
        <v>No</v>
      </c>
      <c r="J769" s="1" t="str">
        <f>VLOOKUP($A769,'Medical Examinations'!$A$2:$O$2336,14,FALSE())</f>
        <v>Obesity</v>
      </c>
      <c r="K769" s="1" t="str">
        <f>VLOOKUP($A769,'Medical Examinations'!$A$2:$O$2336,15,FALSE())</f>
        <v>Diabetes</v>
      </c>
      <c r="L769" s="17">
        <f>VLOOKUP($A769,'Hospitalisation Details'!$A$2:$P$2344,15,FALSE())</f>
        <v>22588</v>
      </c>
      <c r="M769" s="18">
        <f>VLOOKUP($A769,'Hospitalisation Details'!$A$2:$P$2344,6,FALSE())</f>
        <v>13429.04</v>
      </c>
      <c r="N769" s="1" t="str">
        <f>VLOOKUP($A769,'Hospitalisation Details'!$A$2:$P$2344,12,FALSE())</f>
        <v>tier - 3</v>
      </c>
      <c r="O769" s="1" t="str">
        <f>VLOOKUP($A769,'Hospitalisation Details'!$A$2:$P$2344,13,FALSE())</f>
        <v>tier - 3</v>
      </c>
      <c r="P769" s="1" t="str">
        <f>VLOOKUP($A769,'Hospitalisation Details'!$A$2:$P$2344,14,FALSE())</f>
        <v>R1012</v>
      </c>
      <c r="Q769" s="1">
        <f>VLOOKUP($A769,'Hospitalisation Details'!$A$2:$P$2344,16,FALSE())</f>
        <v>61</v>
      </c>
    </row>
    <row r="770" spans="1:17" x14ac:dyDescent="0.35">
      <c r="A770" s="1" t="str">
        <f>'Customer Names'!A770</f>
        <v>Id769</v>
      </c>
      <c r="B770" s="1" t="str">
        <f>VLOOKUP($A770,'Customer Names'!$A$2:$E$2336,4,FALSE())</f>
        <v>Stacey</v>
      </c>
      <c r="C770" s="16">
        <f>VLOOKUP($A770,'Medical Examinations'!$A$2:$O$2336,2,FALSE())</f>
        <v>54.59</v>
      </c>
      <c r="D770" s="16">
        <f>VLOOKUP($A770,'Medical Examinations'!$A$2:$O$2336,3,FALSE())</f>
        <v>4.2699999999999996</v>
      </c>
      <c r="E770" s="1" t="str">
        <f>VLOOKUP($A770,'Medical Examinations'!$A$2:$O$2336,9,FALSE())</f>
        <v>No</v>
      </c>
      <c r="F770" s="1" t="str">
        <f>VLOOKUP($A770,'Medical Examinations'!$A$2:$O$2336,10,FALSE())</f>
        <v>No</v>
      </c>
      <c r="G770" s="1" t="str">
        <f>VLOOKUP($A770,'Medical Examinations'!$A$2:$O$2336,11,FALSE())</f>
        <v>No</v>
      </c>
      <c r="H770" s="1">
        <f>VLOOKUP($A770,'Medical Examinations'!$A$2:$O$2336,13,FALSE())</f>
        <v>0</v>
      </c>
      <c r="I770" s="1" t="str">
        <f>VLOOKUP($A770,'Medical Examinations'!$A$2:$O$2336,12,FALSE())</f>
        <v>No</v>
      </c>
      <c r="J770" s="1" t="str">
        <f>VLOOKUP($A770,'Medical Examinations'!$A$2:$O$2336,14,FALSE())</f>
        <v>Obesity</v>
      </c>
      <c r="K770" s="1" t="str">
        <f>VLOOKUP($A770,'Medical Examinations'!$A$2:$O$2336,15,FALSE())</f>
        <v>Normal</v>
      </c>
      <c r="L770" s="17">
        <f>VLOOKUP($A770,'Hospitalisation Details'!$A$2:$P$2344,15,FALSE())</f>
        <v>34502</v>
      </c>
      <c r="M770" s="18">
        <f>VLOOKUP($A770,'Hospitalisation Details'!$A$2:$P$2344,6,FALSE())</f>
        <v>13417.05</v>
      </c>
      <c r="N770" s="1" t="str">
        <f>VLOOKUP($A770,'Hospitalisation Details'!$A$2:$P$2344,12,FALSE())</f>
        <v>tier - 3</v>
      </c>
      <c r="O770" s="1" t="str">
        <f>VLOOKUP($A770,'Hospitalisation Details'!$A$2:$P$2344,13,FALSE())</f>
        <v>tier - 3</v>
      </c>
      <c r="P770" s="1" t="str">
        <f>VLOOKUP($A770,'Hospitalisation Details'!$A$2:$P$2344,14,FALSE())</f>
        <v>R1012</v>
      </c>
      <c r="Q770" s="1">
        <f>VLOOKUP($A770,'Hospitalisation Details'!$A$2:$P$2344,16,FALSE())</f>
        <v>28</v>
      </c>
    </row>
    <row r="771" spans="1:17" x14ac:dyDescent="0.35">
      <c r="A771" s="1" t="str">
        <f>'Customer Names'!A771</f>
        <v>Id770</v>
      </c>
      <c r="B771" s="1" t="str">
        <f>VLOOKUP($A771,'Customer Names'!$A$2:$E$2336,4,FALSE())</f>
        <v>Kimberly</v>
      </c>
      <c r="C771" s="16">
        <f>VLOOKUP($A771,'Medical Examinations'!$A$2:$O$2336,2,FALSE())</f>
        <v>21.09</v>
      </c>
      <c r="D771" s="16">
        <f>VLOOKUP($A771,'Medical Examinations'!$A$2:$O$2336,3,FALSE())</f>
        <v>9.2200000000000006</v>
      </c>
      <c r="E771" s="1" t="str">
        <f>VLOOKUP($A771,'Medical Examinations'!$A$2:$O$2336,9,FALSE())</f>
        <v>Yes</v>
      </c>
      <c r="F771" s="1" t="str">
        <f>VLOOKUP($A771,'Medical Examinations'!$A$2:$O$2336,10,FALSE())</f>
        <v>No</v>
      </c>
      <c r="G771" s="1" t="str">
        <f>VLOOKUP($A771,'Medical Examinations'!$A$2:$O$2336,11,FALSE())</f>
        <v>No</v>
      </c>
      <c r="H771" s="1">
        <f>VLOOKUP($A771,'Medical Examinations'!$A$2:$O$2336,13,FALSE())</f>
        <v>2</v>
      </c>
      <c r="I771" s="1" t="str">
        <f>VLOOKUP($A771,'Medical Examinations'!$A$2:$O$2336,12,FALSE())</f>
        <v>No</v>
      </c>
      <c r="J771" s="1" t="str">
        <f>VLOOKUP($A771,'Medical Examinations'!$A$2:$O$2336,14,FALSE())</f>
        <v>Normal Weight</v>
      </c>
      <c r="K771" s="1" t="str">
        <f>VLOOKUP($A771,'Medical Examinations'!$A$2:$O$2336,15,FALSE())</f>
        <v>Diabetes</v>
      </c>
      <c r="L771" s="17">
        <f>VLOOKUP($A771,'Hospitalisation Details'!$A$2:$P$2344,15,FALSE())</f>
        <v>22484</v>
      </c>
      <c r="M771" s="18">
        <f>VLOOKUP($A771,'Hospitalisation Details'!$A$2:$P$2344,6,FALSE())</f>
        <v>13415.04</v>
      </c>
      <c r="N771" s="1" t="str">
        <f>VLOOKUP($A771,'Hospitalisation Details'!$A$2:$P$2344,12,FALSE())</f>
        <v>tier - 3</v>
      </c>
      <c r="O771" s="1" t="str">
        <f>VLOOKUP($A771,'Hospitalisation Details'!$A$2:$P$2344,13,FALSE())</f>
        <v>tier - 2</v>
      </c>
      <c r="P771" s="1" t="str">
        <f>VLOOKUP($A771,'Hospitalisation Details'!$A$2:$P$2344,14,FALSE())</f>
        <v>R1012</v>
      </c>
      <c r="Q771" s="1">
        <f>VLOOKUP($A771,'Hospitalisation Details'!$A$2:$P$2344,16,FALSE())</f>
        <v>61</v>
      </c>
    </row>
    <row r="772" spans="1:17" x14ac:dyDescent="0.35">
      <c r="A772" s="1" t="str">
        <f>'Customer Names'!A772</f>
        <v>Id771</v>
      </c>
      <c r="B772" s="1" t="str">
        <f>VLOOKUP($A772,'Customer Names'!$A$2:$E$2336,4,FALSE())</f>
        <v>Matthew D</v>
      </c>
      <c r="C772" s="16">
        <f>VLOOKUP($A772,'Medical Examinations'!$A$2:$O$2336,2,FALSE())</f>
        <v>52.41</v>
      </c>
      <c r="D772" s="16">
        <f>VLOOKUP($A772,'Medical Examinations'!$A$2:$O$2336,3,FALSE())</f>
        <v>5.99</v>
      </c>
      <c r="E772" s="1" t="str">
        <f>VLOOKUP($A772,'Medical Examinations'!$A$2:$O$2336,9,FALSE())</f>
        <v>No</v>
      </c>
      <c r="F772" s="1" t="str">
        <f>VLOOKUP($A772,'Medical Examinations'!$A$2:$O$2336,10,FALSE())</f>
        <v>No</v>
      </c>
      <c r="G772" s="1" t="str">
        <f>VLOOKUP($A772,'Medical Examinations'!$A$2:$O$2336,11,FALSE())</f>
        <v>No</v>
      </c>
      <c r="H772" s="1">
        <f>VLOOKUP($A772,'Medical Examinations'!$A$2:$O$2336,13,FALSE())</f>
        <v>1</v>
      </c>
      <c r="I772" s="1" t="str">
        <f>VLOOKUP($A772,'Medical Examinations'!$A$2:$O$2336,12,FALSE())</f>
        <v>No</v>
      </c>
      <c r="J772" s="1" t="str">
        <f>VLOOKUP($A772,'Medical Examinations'!$A$2:$O$2336,14,FALSE())</f>
        <v>Obesity</v>
      </c>
      <c r="K772" s="1" t="str">
        <f>VLOOKUP($A772,'Medical Examinations'!$A$2:$O$2336,15,FALSE())</f>
        <v>Prediabetes</v>
      </c>
      <c r="L772" s="17">
        <f>VLOOKUP($A772,'Hospitalisation Details'!$A$2:$P$2344,15,FALSE())</f>
        <v>33957</v>
      </c>
      <c r="M772" s="18">
        <f>VLOOKUP($A772,'Hospitalisation Details'!$A$2:$P$2344,6,FALSE())</f>
        <v>13412.97</v>
      </c>
      <c r="N772" s="1" t="str">
        <f>VLOOKUP($A772,'Hospitalisation Details'!$A$2:$P$2344,12,FALSE())</f>
        <v>tier - 3</v>
      </c>
      <c r="O772" s="1" t="str">
        <f>VLOOKUP($A772,'Hospitalisation Details'!$A$2:$P$2344,13,FALSE())</f>
        <v>tier - 3</v>
      </c>
      <c r="P772" s="1" t="str">
        <f>VLOOKUP($A772,'Hospitalisation Details'!$A$2:$P$2344,14,FALSE())</f>
        <v>R1023</v>
      </c>
      <c r="Q772" s="1">
        <f>VLOOKUP($A772,'Hospitalisation Details'!$A$2:$P$2344,16,FALSE())</f>
        <v>30</v>
      </c>
    </row>
    <row r="773" spans="1:17" x14ac:dyDescent="0.35">
      <c r="A773" s="1" t="str">
        <f>'Customer Names'!A773</f>
        <v>Id772</v>
      </c>
      <c r="B773" s="1" t="str">
        <f>VLOOKUP($A773,'Customer Names'!$A$2:$E$2336,4,FALSE())</f>
        <v>Michael</v>
      </c>
      <c r="C773" s="16">
        <f>VLOOKUP($A773,'Medical Examinations'!$A$2:$O$2336,2,FALSE())</f>
        <v>41.47</v>
      </c>
      <c r="D773" s="16">
        <f>VLOOKUP($A773,'Medical Examinations'!$A$2:$O$2336,3,FALSE())</f>
        <v>5.86</v>
      </c>
      <c r="E773" s="1" t="str">
        <f>VLOOKUP($A773,'Medical Examinations'!$A$2:$O$2336,9,FALSE())</f>
        <v>Yes</v>
      </c>
      <c r="F773" s="1" t="str">
        <f>VLOOKUP($A773,'Medical Examinations'!$A$2:$O$2336,10,FALSE())</f>
        <v>No</v>
      </c>
      <c r="G773" s="1" t="str">
        <f>VLOOKUP($A773,'Medical Examinations'!$A$2:$O$2336,11,FALSE())</f>
        <v>No</v>
      </c>
      <c r="H773" s="1">
        <f>VLOOKUP($A773,'Medical Examinations'!$A$2:$O$2336,13,FALSE())</f>
        <v>2</v>
      </c>
      <c r="I773" s="1" t="str">
        <f>VLOOKUP($A773,'Medical Examinations'!$A$2:$O$2336,12,FALSE())</f>
        <v>No</v>
      </c>
      <c r="J773" s="1" t="str">
        <f>VLOOKUP($A773,'Medical Examinations'!$A$2:$O$2336,14,FALSE())</f>
        <v>Obesity</v>
      </c>
      <c r="K773" s="1" t="str">
        <f>VLOOKUP($A773,'Medical Examinations'!$A$2:$O$2336,15,FALSE())</f>
        <v>Prediabetes</v>
      </c>
      <c r="L773" s="17">
        <f>VLOOKUP($A773,'Hospitalisation Details'!$A$2:$P$2344,15,FALSE())</f>
        <v>21904</v>
      </c>
      <c r="M773" s="18">
        <f>VLOOKUP($A773,'Hospitalisation Details'!$A$2:$P$2344,6,FALSE())</f>
        <v>13405.39</v>
      </c>
      <c r="N773" s="1" t="str">
        <f>VLOOKUP($A773,'Hospitalisation Details'!$A$2:$P$2344,12,FALSE())</f>
        <v>tier - 3</v>
      </c>
      <c r="O773" s="1" t="str">
        <f>VLOOKUP($A773,'Hospitalisation Details'!$A$2:$P$2344,13,FALSE())</f>
        <v>tier - 3</v>
      </c>
      <c r="P773" s="1" t="str">
        <f>VLOOKUP($A773,'Hospitalisation Details'!$A$2:$P$2344,14,FALSE())</f>
        <v>R1013</v>
      </c>
      <c r="Q773" s="1">
        <f>VLOOKUP($A773,'Hospitalisation Details'!$A$2:$P$2344,16,FALSE())</f>
        <v>63</v>
      </c>
    </row>
    <row r="774" spans="1:17" x14ac:dyDescent="0.35">
      <c r="A774" s="1" t="str">
        <f>'Customer Names'!A774</f>
        <v>Id773</v>
      </c>
      <c r="B774" s="1" t="str">
        <f>VLOOKUP($A774,'Customer Names'!$A$2:$E$2336,4,FALSE())</f>
        <v>Ben</v>
      </c>
      <c r="C774" s="16">
        <f>VLOOKUP($A774,'Medical Examinations'!$A$2:$O$2336,2,FALSE())</f>
        <v>33.1</v>
      </c>
      <c r="D774" s="16">
        <f>VLOOKUP($A774,'Medical Examinations'!$A$2:$O$2336,3,FALSE())</f>
        <v>5.19</v>
      </c>
      <c r="E774" s="1" t="str">
        <f>VLOOKUP($A774,'Medical Examinations'!$A$2:$O$2336,9,FALSE())</f>
        <v>Yes</v>
      </c>
      <c r="F774" s="1" t="str">
        <f>VLOOKUP($A774,'Medical Examinations'!$A$2:$O$2336,10,FALSE())</f>
        <v>No</v>
      </c>
      <c r="G774" s="1" t="str">
        <f>VLOOKUP($A774,'Medical Examinations'!$A$2:$O$2336,11,FALSE())</f>
        <v>No</v>
      </c>
      <c r="H774" s="1">
        <f>VLOOKUP($A774,'Medical Examinations'!$A$2:$O$2336,13,FALSE())</f>
        <v>2</v>
      </c>
      <c r="I774" s="1" t="str">
        <f>VLOOKUP($A774,'Medical Examinations'!$A$2:$O$2336,12,FALSE())</f>
        <v>No</v>
      </c>
      <c r="J774" s="1" t="str">
        <f>VLOOKUP($A774,'Medical Examinations'!$A$2:$O$2336,14,FALSE())</f>
        <v>Obesity</v>
      </c>
      <c r="K774" s="1" t="str">
        <f>VLOOKUP($A774,'Medical Examinations'!$A$2:$O$2336,15,FALSE())</f>
        <v>Normal</v>
      </c>
      <c r="L774" s="17">
        <f>VLOOKUP($A774,'Hospitalisation Details'!$A$2:$P$2344,15,FALSE())</f>
        <v>21879</v>
      </c>
      <c r="M774" s="18">
        <f>VLOOKUP($A774,'Hospitalisation Details'!$A$2:$P$2344,6,FALSE())</f>
        <v>13393.76</v>
      </c>
      <c r="N774" s="1" t="str">
        <f>VLOOKUP($A774,'Hospitalisation Details'!$A$2:$P$2344,12,FALSE())</f>
        <v>tier - 3</v>
      </c>
      <c r="O774" s="1" t="str">
        <f>VLOOKUP($A774,'Hospitalisation Details'!$A$2:$P$2344,13,FALSE())</f>
        <v>tier - 1</v>
      </c>
      <c r="P774" s="1" t="str">
        <f>VLOOKUP($A774,'Hospitalisation Details'!$A$2:$P$2344,14,FALSE())</f>
        <v>R1011</v>
      </c>
      <c r="Q774" s="1">
        <f>VLOOKUP($A774,'Hospitalisation Details'!$A$2:$P$2344,16,FALSE())</f>
        <v>63</v>
      </c>
    </row>
    <row r="775" spans="1:17" x14ac:dyDescent="0.35">
      <c r="A775" s="1" t="str">
        <f>'Customer Names'!A775</f>
        <v>Id774</v>
      </c>
      <c r="B775" s="1" t="str">
        <f>VLOOKUP($A775,'Customer Names'!$A$2:$E$2336,4,FALSE())</f>
        <v>Chris</v>
      </c>
      <c r="C775" s="16">
        <f>VLOOKUP($A775,'Medical Examinations'!$A$2:$O$2336,2,FALSE())</f>
        <v>30.8</v>
      </c>
      <c r="D775" s="16">
        <f>VLOOKUP($A775,'Medical Examinations'!$A$2:$O$2336,3,FALSE())</f>
        <v>4.37</v>
      </c>
      <c r="E775" s="1" t="str">
        <f>VLOOKUP($A775,'Medical Examinations'!$A$2:$O$2336,9,FALSE())</f>
        <v>Yes</v>
      </c>
      <c r="F775" s="1" t="str">
        <f>VLOOKUP($A775,'Medical Examinations'!$A$2:$O$2336,10,FALSE())</f>
        <v>No</v>
      </c>
      <c r="G775" s="1" t="str">
        <f>VLOOKUP($A775,'Medical Examinations'!$A$2:$O$2336,11,FALSE())</f>
        <v>No</v>
      </c>
      <c r="H775" s="1">
        <f>VLOOKUP($A775,'Medical Examinations'!$A$2:$O$2336,13,FALSE())</f>
        <v>2</v>
      </c>
      <c r="I775" s="1" t="str">
        <f>VLOOKUP($A775,'Medical Examinations'!$A$2:$O$2336,12,FALSE())</f>
        <v>No</v>
      </c>
      <c r="J775" s="1" t="str">
        <f>VLOOKUP($A775,'Medical Examinations'!$A$2:$O$2336,14,FALSE())</f>
        <v>Obesity</v>
      </c>
      <c r="K775" s="1" t="str">
        <f>VLOOKUP($A775,'Medical Examinations'!$A$2:$O$2336,15,FALSE())</f>
        <v>Normal</v>
      </c>
      <c r="L775" s="17">
        <f>VLOOKUP($A775,'Hospitalisation Details'!$A$2:$P$2344,15,FALSE())</f>
        <v>21893</v>
      </c>
      <c r="M775" s="18">
        <f>VLOOKUP($A775,'Hospitalisation Details'!$A$2:$P$2344,6,FALSE())</f>
        <v>13390.56</v>
      </c>
      <c r="N775" s="1" t="str">
        <f>VLOOKUP($A775,'Hospitalisation Details'!$A$2:$P$2344,12,FALSE())</f>
        <v>tier - 3</v>
      </c>
      <c r="O775" s="1" t="str">
        <f>VLOOKUP($A775,'Hospitalisation Details'!$A$2:$P$2344,13,FALSE())</f>
        <v>tier - 3</v>
      </c>
      <c r="P775" s="1" t="str">
        <f>VLOOKUP($A775,'Hospitalisation Details'!$A$2:$P$2344,14,FALSE())</f>
        <v>R1011</v>
      </c>
      <c r="Q775" s="1">
        <f>VLOOKUP($A775,'Hospitalisation Details'!$A$2:$P$2344,16,FALSE())</f>
        <v>63</v>
      </c>
    </row>
    <row r="776" spans="1:17" x14ac:dyDescent="0.35">
      <c r="A776" s="1" t="str">
        <f>'Customer Names'!A776</f>
        <v>Id775</v>
      </c>
      <c r="B776" s="1" t="str">
        <f>VLOOKUP($A776,'Customer Names'!$A$2:$E$2336,4,FALSE())</f>
        <v>Jeremy J</v>
      </c>
      <c r="C776" s="16">
        <f>VLOOKUP($A776,'Medical Examinations'!$A$2:$O$2336,2,FALSE())</f>
        <v>42.06</v>
      </c>
      <c r="D776" s="16">
        <f>VLOOKUP($A776,'Medical Examinations'!$A$2:$O$2336,3,FALSE())</f>
        <v>5.32</v>
      </c>
      <c r="E776" s="1" t="str">
        <f>VLOOKUP($A776,'Medical Examinations'!$A$2:$O$2336,9,FALSE())</f>
        <v>No</v>
      </c>
      <c r="F776" s="1" t="str">
        <f>VLOOKUP($A776,'Medical Examinations'!$A$2:$O$2336,10,FALSE())</f>
        <v>No</v>
      </c>
      <c r="G776" s="1" t="str">
        <f>VLOOKUP($A776,'Medical Examinations'!$A$2:$O$2336,11,FALSE())</f>
        <v>No</v>
      </c>
      <c r="H776" s="1">
        <f>VLOOKUP($A776,'Medical Examinations'!$A$2:$O$2336,13,FALSE())</f>
        <v>1</v>
      </c>
      <c r="I776" s="1" t="str">
        <f>VLOOKUP($A776,'Medical Examinations'!$A$2:$O$2336,12,FALSE())</f>
        <v>No</v>
      </c>
      <c r="J776" s="1" t="str">
        <f>VLOOKUP($A776,'Medical Examinations'!$A$2:$O$2336,14,FALSE())</f>
        <v>Obesity</v>
      </c>
      <c r="K776" s="1" t="str">
        <f>VLOOKUP($A776,'Medical Examinations'!$A$2:$O$2336,15,FALSE())</f>
        <v>Normal</v>
      </c>
      <c r="L776" s="17">
        <f>VLOOKUP($A776,'Hospitalisation Details'!$A$2:$P$2344,15,FALSE())</f>
        <v>30839</v>
      </c>
      <c r="M776" s="18">
        <f>VLOOKUP($A776,'Hospitalisation Details'!$A$2:$P$2344,6,FALSE())</f>
        <v>13383.67</v>
      </c>
      <c r="N776" s="1" t="str">
        <f>VLOOKUP($A776,'Hospitalisation Details'!$A$2:$P$2344,12,FALSE())</f>
        <v>tier - 3</v>
      </c>
      <c r="O776" s="1" t="str">
        <f>VLOOKUP($A776,'Hospitalisation Details'!$A$2:$P$2344,13,FALSE())</f>
        <v>tier - 2</v>
      </c>
      <c r="P776" s="1" t="str">
        <f>VLOOKUP($A776,'Hospitalisation Details'!$A$2:$P$2344,14,FALSE())</f>
        <v>R1023</v>
      </c>
      <c r="Q776" s="1">
        <f>VLOOKUP($A776,'Hospitalisation Details'!$A$2:$P$2344,16,FALSE())</f>
        <v>39</v>
      </c>
    </row>
    <row r="777" spans="1:17" x14ac:dyDescent="0.35">
      <c r="A777" s="1" t="str">
        <f>'Customer Names'!A777</f>
        <v>Id776</v>
      </c>
      <c r="B777" s="1" t="str">
        <f>VLOOKUP($A777,'Customer Names'!$A$2:$E$2336,4,FALSE())</f>
        <v>Amy L.</v>
      </c>
      <c r="C777" s="16">
        <f>VLOOKUP($A777,'Medical Examinations'!$A$2:$O$2336,2,FALSE())</f>
        <v>39.270000000000003</v>
      </c>
      <c r="D777" s="16">
        <f>VLOOKUP($A777,'Medical Examinations'!$A$2:$O$2336,3,FALSE())</f>
        <v>5.64</v>
      </c>
      <c r="E777" s="1" t="str">
        <f>VLOOKUP($A777,'Medical Examinations'!$A$2:$O$2336,9,FALSE())</f>
        <v>No</v>
      </c>
      <c r="F777" s="1" t="str">
        <f>VLOOKUP($A777,'Medical Examinations'!$A$2:$O$2336,10,FALSE())</f>
        <v>No</v>
      </c>
      <c r="G777" s="1" t="str">
        <f>VLOOKUP($A777,'Medical Examinations'!$A$2:$O$2336,11,FALSE())</f>
        <v>Yes</v>
      </c>
      <c r="H777" s="1">
        <f>VLOOKUP($A777,'Medical Examinations'!$A$2:$O$2336,13,FALSE())</f>
        <v>1</v>
      </c>
      <c r="I777" s="1" t="str">
        <f>VLOOKUP($A777,'Medical Examinations'!$A$2:$O$2336,12,FALSE())</f>
        <v>No</v>
      </c>
      <c r="J777" s="1" t="str">
        <f>VLOOKUP($A777,'Medical Examinations'!$A$2:$O$2336,14,FALSE())</f>
        <v>Obesity</v>
      </c>
      <c r="K777" s="1" t="str">
        <f>VLOOKUP($A777,'Medical Examinations'!$A$2:$O$2336,15,FALSE())</f>
        <v>Normal</v>
      </c>
      <c r="L777" s="17">
        <f>VLOOKUP($A777,'Hospitalisation Details'!$A$2:$P$2344,15,FALSE())</f>
        <v>29128</v>
      </c>
      <c r="M777" s="18">
        <f>VLOOKUP($A777,'Hospitalisation Details'!$A$2:$P$2344,6,FALSE())</f>
        <v>13377.41</v>
      </c>
      <c r="N777" s="1" t="str">
        <f>VLOOKUP($A777,'Hospitalisation Details'!$A$2:$P$2344,12,FALSE())</f>
        <v>tier - 3</v>
      </c>
      <c r="O777" s="1" t="str">
        <f>VLOOKUP($A777,'Hospitalisation Details'!$A$2:$P$2344,13,FALSE())</f>
        <v>tier - 3</v>
      </c>
      <c r="P777" s="1" t="str">
        <f>VLOOKUP($A777,'Hospitalisation Details'!$A$2:$P$2344,14,FALSE())</f>
        <v>R1026</v>
      </c>
      <c r="Q777" s="1">
        <f>VLOOKUP($A777,'Hospitalisation Details'!$A$2:$P$2344,16,FALSE())</f>
        <v>43</v>
      </c>
    </row>
    <row r="778" spans="1:17" x14ac:dyDescent="0.35">
      <c r="A778" s="1" t="str">
        <f>'Customer Names'!A778</f>
        <v>Id777</v>
      </c>
      <c r="B778" s="1" t="str">
        <f>VLOOKUP($A778,'Customer Names'!$A$2:$E$2336,4,FALSE())</f>
        <v>Karen L.</v>
      </c>
      <c r="C778" s="16">
        <f>VLOOKUP($A778,'Medical Examinations'!$A$2:$O$2336,2,FALSE())</f>
        <v>30.71</v>
      </c>
      <c r="D778" s="16">
        <f>VLOOKUP($A778,'Medical Examinations'!$A$2:$O$2336,3,FALSE())</f>
        <v>5.59</v>
      </c>
      <c r="E778" s="1" t="str">
        <f>VLOOKUP($A778,'Medical Examinations'!$A$2:$O$2336,9,FALSE())</f>
        <v>Yes</v>
      </c>
      <c r="F778" s="1" t="str">
        <f>VLOOKUP($A778,'Medical Examinations'!$A$2:$O$2336,10,FALSE())</f>
        <v>No</v>
      </c>
      <c r="G778" s="1" t="str">
        <f>VLOOKUP($A778,'Medical Examinations'!$A$2:$O$2336,11,FALSE())</f>
        <v>No</v>
      </c>
      <c r="H778" s="1">
        <f>VLOOKUP($A778,'Medical Examinations'!$A$2:$O$2336,13,FALSE())</f>
        <v>1</v>
      </c>
      <c r="I778" s="1" t="str">
        <f>VLOOKUP($A778,'Medical Examinations'!$A$2:$O$2336,12,FALSE())</f>
        <v>No</v>
      </c>
      <c r="J778" s="1" t="str">
        <f>VLOOKUP($A778,'Medical Examinations'!$A$2:$O$2336,14,FALSE())</f>
        <v>Obesity</v>
      </c>
      <c r="K778" s="1" t="str">
        <f>VLOOKUP($A778,'Medical Examinations'!$A$2:$O$2336,15,FALSE())</f>
        <v>Normal</v>
      </c>
      <c r="L778" s="17">
        <f>VLOOKUP($A778,'Hospitalisation Details'!$A$2:$P$2344,15,FALSE())</f>
        <v>23644</v>
      </c>
      <c r="M778" s="18">
        <f>VLOOKUP($A778,'Hospitalisation Details'!$A$2:$P$2344,6,FALSE())</f>
        <v>13375.76</v>
      </c>
      <c r="N778" s="1" t="str">
        <f>VLOOKUP($A778,'Hospitalisation Details'!$A$2:$P$2344,12,FALSE())</f>
        <v>tier - 3</v>
      </c>
      <c r="O778" s="1" t="str">
        <f>VLOOKUP($A778,'Hospitalisation Details'!$A$2:$P$2344,13,FALSE())</f>
        <v>tier - 2</v>
      </c>
      <c r="P778" s="1" t="str">
        <f>VLOOKUP($A778,'Hospitalisation Details'!$A$2:$P$2344,14,FALSE())</f>
        <v>R1025</v>
      </c>
      <c r="Q778" s="1">
        <f>VLOOKUP($A778,'Hospitalisation Details'!$A$2:$P$2344,16,FALSE())</f>
        <v>58</v>
      </c>
    </row>
    <row r="779" spans="1:17" x14ac:dyDescent="0.35">
      <c r="A779" s="1" t="str">
        <f>'Customer Names'!A779</f>
        <v>Id778</v>
      </c>
      <c r="B779" s="1" t="str">
        <f>VLOOKUP($A779,'Customer Names'!$A$2:$E$2336,4,FALSE())</f>
        <v>Tennille</v>
      </c>
      <c r="C779" s="16">
        <f>VLOOKUP($A779,'Medical Examinations'!$A$2:$O$2336,2,FALSE())</f>
        <v>47.19</v>
      </c>
      <c r="D779" s="16">
        <f>VLOOKUP($A779,'Medical Examinations'!$A$2:$O$2336,3,FALSE())</f>
        <v>5.29</v>
      </c>
      <c r="E779" s="1" t="str">
        <f>VLOOKUP($A779,'Medical Examinations'!$A$2:$O$2336,9,FALSE())</f>
        <v>No</v>
      </c>
      <c r="F779" s="1" t="str">
        <f>VLOOKUP($A779,'Medical Examinations'!$A$2:$O$2336,10,FALSE())</f>
        <v>No</v>
      </c>
      <c r="G779" s="1" t="str">
        <f>VLOOKUP($A779,'Medical Examinations'!$A$2:$O$2336,11,FALSE())</f>
        <v>No</v>
      </c>
      <c r="H779" s="1">
        <f>VLOOKUP($A779,'Medical Examinations'!$A$2:$O$2336,13,FALSE())</f>
        <v>0</v>
      </c>
      <c r="I779" s="1" t="str">
        <f>VLOOKUP($A779,'Medical Examinations'!$A$2:$O$2336,12,FALSE())</f>
        <v>No</v>
      </c>
      <c r="J779" s="1" t="str">
        <f>VLOOKUP($A779,'Medical Examinations'!$A$2:$O$2336,14,FALSE())</f>
        <v>Obesity</v>
      </c>
      <c r="K779" s="1" t="str">
        <f>VLOOKUP($A779,'Medical Examinations'!$A$2:$O$2336,15,FALSE())</f>
        <v>Normal</v>
      </c>
      <c r="L779" s="17">
        <f>VLOOKUP($A779,'Hospitalisation Details'!$A$2:$P$2344,15,FALSE())</f>
        <v>33148</v>
      </c>
      <c r="M779" s="18">
        <f>VLOOKUP($A779,'Hospitalisation Details'!$A$2:$P$2344,6,FALSE())</f>
        <v>13360.94</v>
      </c>
      <c r="N779" s="1" t="str">
        <f>VLOOKUP($A779,'Hospitalisation Details'!$A$2:$P$2344,12,FALSE())</f>
        <v>tier - 3</v>
      </c>
      <c r="O779" s="1" t="str">
        <f>VLOOKUP($A779,'Hospitalisation Details'!$A$2:$P$2344,13,FALSE())</f>
        <v>tier - 1</v>
      </c>
      <c r="P779" s="1" t="str">
        <f>VLOOKUP($A779,'Hospitalisation Details'!$A$2:$P$2344,14,FALSE())</f>
        <v>R1012</v>
      </c>
      <c r="Q779" s="1">
        <f>VLOOKUP($A779,'Hospitalisation Details'!$A$2:$P$2344,16,FALSE())</f>
        <v>32</v>
      </c>
    </row>
    <row r="780" spans="1:17" x14ac:dyDescent="0.35">
      <c r="A780" s="1" t="str">
        <f>'Customer Names'!A780</f>
        <v>Id779</v>
      </c>
      <c r="B780" s="1" t="str">
        <f>VLOOKUP($A780,'Customer Names'!$A$2:$E$2336,4,FALSE())</f>
        <v>Matt</v>
      </c>
      <c r="C780" s="16">
        <f>VLOOKUP($A780,'Medical Examinations'!$A$2:$O$2336,2,FALSE())</f>
        <v>30.02</v>
      </c>
      <c r="D780" s="16">
        <f>VLOOKUP($A780,'Medical Examinations'!$A$2:$O$2336,3,FALSE())</f>
        <v>6.65</v>
      </c>
      <c r="E780" s="1" t="str">
        <f>VLOOKUP($A780,'Medical Examinations'!$A$2:$O$2336,9,FALSE())</f>
        <v>No</v>
      </c>
      <c r="F780" s="1" t="str">
        <f>VLOOKUP($A780,'Medical Examinations'!$A$2:$O$2336,10,FALSE())</f>
        <v>No</v>
      </c>
      <c r="G780" s="1" t="str">
        <f>VLOOKUP($A780,'Medical Examinations'!$A$2:$O$2336,11,FALSE())</f>
        <v>No</v>
      </c>
      <c r="H780" s="1">
        <f>VLOOKUP($A780,'Medical Examinations'!$A$2:$O$2336,13,FALSE())</f>
        <v>0</v>
      </c>
      <c r="I780" s="1" t="str">
        <f>VLOOKUP($A780,'Medical Examinations'!$A$2:$O$2336,12,FALSE())</f>
        <v>No</v>
      </c>
      <c r="J780" s="1" t="str">
        <f>VLOOKUP($A780,'Medical Examinations'!$A$2:$O$2336,14,FALSE())</f>
        <v>Obesity</v>
      </c>
      <c r="K780" s="1" t="str">
        <f>VLOOKUP($A780,'Medical Examinations'!$A$2:$O$2336,15,FALSE())</f>
        <v>Diabetes</v>
      </c>
      <c r="L780" s="17">
        <f>VLOOKUP($A780,'Hospitalisation Details'!$A$2:$P$2344,15,FALSE())</f>
        <v>22231</v>
      </c>
      <c r="M780" s="18">
        <f>VLOOKUP($A780,'Hospitalisation Details'!$A$2:$P$2344,6,FALSE())</f>
        <v>13352.1</v>
      </c>
      <c r="N780" s="1" t="str">
        <f>VLOOKUP($A780,'Hospitalisation Details'!$A$2:$P$2344,12,FALSE())</f>
        <v>tier - 3</v>
      </c>
      <c r="O780" s="1" t="str">
        <f>VLOOKUP($A780,'Hospitalisation Details'!$A$2:$P$2344,13,FALSE())</f>
        <v>tier - 1</v>
      </c>
      <c r="P780" s="1" t="str">
        <f>VLOOKUP($A780,'Hospitalisation Details'!$A$2:$P$2344,14,FALSE())</f>
        <v>R1012</v>
      </c>
      <c r="Q780" s="1">
        <f>VLOOKUP($A780,'Hospitalisation Details'!$A$2:$P$2344,16,FALSE())</f>
        <v>62</v>
      </c>
    </row>
    <row r="781" spans="1:17" x14ac:dyDescent="0.35">
      <c r="A781" s="1" t="str">
        <f>'Customer Names'!A781</f>
        <v>Id780</v>
      </c>
      <c r="B781" s="1" t="str">
        <f>VLOOKUP($A781,'Customer Names'!$A$2:$E$2336,4,FALSE())</f>
        <v>Emily</v>
      </c>
      <c r="C781" s="16">
        <f>VLOOKUP($A781,'Medical Examinations'!$A$2:$O$2336,2,FALSE())</f>
        <v>37.909999999999997</v>
      </c>
      <c r="D781" s="16">
        <f>VLOOKUP($A781,'Medical Examinations'!$A$2:$O$2336,3,FALSE())</f>
        <v>5.68</v>
      </c>
      <c r="E781" s="1" t="str">
        <f>VLOOKUP($A781,'Medical Examinations'!$A$2:$O$2336,9,FALSE())</f>
        <v>Yes</v>
      </c>
      <c r="F781" s="1" t="str">
        <f>VLOOKUP($A781,'Medical Examinations'!$A$2:$O$2336,10,FALSE())</f>
        <v>No</v>
      </c>
      <c r="G781" s="1" t="str">
        <f>VLOOKUP($A781,'Medical Examinations'!$A$2:$O$2336,11,FALSE())</f>
        <v>No</v>
      </c>
      <c r="H781" s="1">
        <f>VLOOKUP($A781,'Medical Examinations'!$A$2:$O$2336,13,FALSE())</f>
        <v>0</v>
      </c>
      <c r="I781" s="1" t="str">
        <f>VLOOKUP($A781,'Medical Examinations'!$A$2:$O$2336,12,FALSE())</f>
        <v>No</v>
      </c>
      <c r="J781" s="1" t="str">
        <f>VLOOKUP($A781,'Medical Examinations'!$A$2:$O$2336,14,FALSE())</f>
        <v>Obesity</v>
      </c>
      <c r="K781" s="1" t="str">
        <f>VLOOKUP($A781,'Medical Examinations'!$A$2:$O$2336,15,FALSE())</f>
        <v>Normal</v>
      </c>
      <c r="L781" s="17">
        <f>VLOOKUP($A781,'Hospitalisation Details'!$A$2:$P$2344,15,FALSE())</f>
        <v>27995</v>
      </c>
      <c r="M781" s="18">
        <f>VLOOKUP($A781,'Hospitalisation Details'!$A$2:$P$2344,6,FALSE())</f>
        <v>13333.71</v>
      </c>
      <c r="N781" s="1" t="str">
        <f>VLOOKUP($A781,'Hospitalisation Details'!$A$2:$P$2344,12,FALSE())</f>
        <v>tier - 3</v>
      </c>
      <c r="O781" s="1" t="str">
        <f>VLOOKUP($A781,'Hospitalisation Details'!$A$2:$P$2344,13,FALSE())</f>
        <v>tier - 2</v>
      </c>
      <c r="P781" s="1" t="str">
        <f>VLOOKUP($A781,'Hospitalisation Details'!$A$2:$P$2344,14,FALSE())</f>
        <v>R1012</v>
      </c>
      <c r="Q781" s="1">
        <f>VLOOKUP($A781,'Hospitalisation Details'!$A$2:$P$2344,16,FALSE())</f>
        <v>46</v>
      </c>
    </row>
    <row r="782" spans="1:17" x14ac:dyDescent="0.35">
      <c r="A782" s="1" t="str">
        <f>'Customer Names'!A782</f>
        <v>Id781</v>
      </c>
      <c r="B782" s="1" t="str">
        <f>VLOOKUP($A782,'Customer Names'!$A$2:$E$2336,4,FALSE())</f>
        <v>Justin E</v>
      </c>
      <c r="C782" s="16">
        <f>VLOOKUP($A782,'Medical Examinations'!$A$2:$O$2336,2,FALSE())</f>
        <v>54.61</v>
      </c>
      <c r="D782" s="16">
        <f>VLOOKUP($A782,'Medical Examinations'!$A$2:$O$2336,3,FALSE())</f>
        <v>4.49</v>
      </c>
      <c r="E782" s="1" t="str">
        <f>VLOOKUP($A782,'Medical Examinations'!$A$2:$O$2336,9,FALSE())</f>
        <v>No</v>
      </c>
      <c r="F782" s="1" t="str">
        <f>VLOOKUP($A782,'Medical Examinations'!$A$2:$O$2336,10,FALSE())</f>
        <v>No</v>
      </c>
      <c r="G782" s="1" t="str">
        <f>VLOOKUP($A782,'Medical Examinations'!$A$2:$O$2336,11,FALSE())</f>
        <v>No</v>
      </c>
      <c r="H782" s="1">
        <f>VLOOKUP($A782,'Medical Examinations'!$A$2:$O$2336,13,FALSE())</f>
        <v>0</v>
      </c>
      <c r="I782" s="1" t="str">
        <f>VLOOKUP($A782,'Medical Examinations'!$A$2:$O$2336,12,FALSE())</f>
        <v>No</v>
      </c>
      <c r="J782" s="1" t="str">
        <f>VLOOKUP($A782,'Medical Examinations'!$A$2:$O$2336,14,FALSE())</f>
        <v>Obesity</v>
      </c>
      <c r="K782" s="1" t="str">
        <f>VLOOKUP($A782,'Medical Examinations'!$A$2:$O$2336,15,FALSE())</f>
        <v>Normal</v>
      </c>
      <c r="L782" s="17">
        <f>VLOOKUP($A782,'Hospitalisation Details'!$A$2:$P$2344,15,FALSE())</f>
        <v>34516</v>
      </c>
      <c r="M782" s="18">
        <f>VLOOKUP($A782,'Hospitalisation Details'!$A$2:$P$2344,6,FALSE())</f>
        <v>13292.52</v>
      </c>
      <c r="N782" s="1" t="str">
        <f>VLOOKUP($A782,'Hospitalisation Details'!$A$2:$P$2344,12,FALSE())</f>
        <v>tier - 3</v>
      </c>
      <c r="O782" s="1" t="str">
        <f>VLOOKUP($A782,'Hospitalisation Details'!$A$2:$P$2344,13,FALSE())</f>
        <v>tier - 3</v>
      </c>
      <c r="P782" s="1" t="str">
        <f>VLOOKUP($A782,'Hospitalisation Details'!$A$2:$P$2344,14,FALSE())</f>
        <v>R1012</v>
      </c>
      <c r="Q782" s="1">
        <f>VLOOKUP($A782,'Hospitalisation Details'!$A$2:$P$2344,16,FALSE())</f>
        <v>28</v>
      </c>
    </row>
    <row r="783" spans="1:17" x14ac:dyDescent="0.35">
      <c r="A783" s="1" t="str">
        <f>'Customer Names'!A783</f>
        <v>Id782</v>
      </c>
      <c r="B783" s="1" t="str">
        <f>VLOOKUP($A783,'Customer Names'!$A$2:$E$2336,4,FALSE())</f>
        <v>Shalane</v>
      </c>
      <c r="C783" s="16">
        <f>VLOOKUP($A783,'Medical Examinations'!$A$2:$O$2336,2,FALSE())</f>
        <v>36.005000000000003</v>
      </c>
      <c r="D783" s="16">
        <f>VLOOKUP($A783,'Medical Examinations'!$A$2:$O$2336,3,FALSE())</f>
        <v>6.9</v>
      </c>
      <c r="E783" s="1" t="str">
        <f>VLOOKUP($A783,'Medical Examinations'!$A$2:$O$2336,9,FALSE())</f>
        <v>No</v>
      </c>
      <c r="F783" s="1" t="str">
        <f>VLOOKUP($A783,'Medical Examinations'!$A$2:$O$2336,10,FALSE())</f>
        <v>No</v>
      </c>
      <c r="G783" s="1" t="str">
        <f>VLOOKUP($A783,'Medical Examinations'!$A$2:$O$2336,11,FALSE())</f>
        <v>No</v>
      </c>
      <c r="H783" s="1">
        <f>VLOOKUP($A783,'Medical Examinations'!$A$2:$O$2336,13,FALSE())</f>
        <v>0</v>
      </c>
      <c r="I783" s="1" t="str">
        <f>VLOOKUP($A783,'Medical Examinations'!$A$2:$O$2336,12,FALSE())</f>
        <v>No</v>
      </c>
      <c r="J783" s="1" t="str">
        <f>VLOOKUP($A783,'Medical Examinations'!$A$2:$O$2336,14,FALSE())</f>
        <v>Obesity</v>
      </c>
      <c r="K783" s="1" t="str">
        <f>VLOOKUP($A783,'Medical Examinations'!$A$2:$O$2336,15,FALSE())</f>
        <v>Diabetes</v>
      </c>
      <c r="L783" s="17">
        <f>VLOOKUP($A783,'Hospitalisation Details'!$A$2:$P$2344,15,FALSE())</f>
        <v>22930</v>
      </c>
      <c r="M783" s="18">
        <f>VLOOKUP($A783,'Hospitalisation Details'!$A$2:$P$2344,6,FALSE())</f>
        <v>13228.85</v>
      </c>
      <c r="N783" s="1" t="str">
        <f>VLOOKUP($A783,'Hospitalisation Details'!$A$2:$P$2344,12,FALSE())</f>
        <v>tier - 3</v>
      </c>
      <c r="O783" s="1" t="str">
        <f>VLOOKUP($A783,'Hospitalisation Details'!$A$2:$P$2344,13,FALSE())</f>
        <v>tier - 3</v>
      </c>
      <c r="P783" s="1" t="str">
        <f>VLOOKUP($A783,'Hospitalisation Details'!$A$2:$P$2344,14,FALSE())</f>
        <v>R1023</v>
      </c>
      <c r="Q783" s="1">
        <f>VLOOKUP($A783,'Hospitalisation Details'!$A$2:$P$2344,16,FALSE())</f>
        <v>60</v>
      </c>
    </row>
    <row r="784" spans="1:17" x14ac:dyDescent="0.35">
      <c r="A784" s="1" t="str">
        <f>'Customer Names'!A784</f>
        <v>Id783</v>
      </c>
      <c r="B784" s="1" t="str">
        <f>VLOOKUP($A784,'Customer Names'!$A$2:$E$2336,4,FALSE())</f>
        <v>Jessica N.</v>
      </c>
      <c r="C784" s="16">
        <f>VLOOKUP($A784,'Medical Examinations'!$A$2:$O$2336,2,FALSE())</f>
        <v>28.7</v>
      </c>
      <c r="D784" s="16">
        <f>VLOOKUP($A784,'Medical Examinations'!$A$2:$O$2336,3,FALSE())</f>
        <v>11.52</v>
      </c>
      <c r="E784" s="1" t="str">
        <f>VLOOKUP($A784,'Medical Examinations'!$A$2:$O$2336,9,FALSE())</f>
        <v>No</v>
      </c>
      <c r="F784" s="1" t="str">
        <f>VLOOKUP($A784,'Medical Examinations'!$A$2:$O$2336,10,FALSE())</f>
        <v>No</v>
      </c>
      <c r="G784" s="1" t="str">
        <f>VLOOKUP($A784,'Medical Examinations'!$A$2:$O$2336,11,FALSE())</f>
        <v>No</v>
      </c>
      <c r="H784" s="1">
        <f>VLOOKUP($A784,'Medical Examinations'!$A$2:$O$2336,13,FALSE())</f>
        <v>0</v>
      </c>
      <c r="I784" s="1" t="str">
        <f>VLOOKUP($A784,'Medical Examinations'!$A$2:$O$2336,12,FALSE())</f>
        <v>No</v>
      </c>
      <c r="J784" s="1" t="str">
        <f>VLOOKUP($A784,'Medical Examinations'!$A$2:$O$2336,14,FALSE())</f>
        <v>Overweight</v>
      </c>
      <c r="K784" s="1" t="str">
        <f>VLOOKUP($A784,'Medical Examinations'!$A$2:$O$2336,15,FALSE())</f>
        <v>Diabetes</v>
      </c>
      <c r="L784" s="17">
        <f>VLOOKUP($A784,'Hospitalisation Details'!$A$2:$P$2344,15,FALSE())</f>
        <v>22974</v>
      </c>
      <c r="M784" s="18">
        <f>VLOOKUP($A784,'Hospitalisation Details'!$A$2:$P$2344,6,FALSE())</f>
        <v>13224.69</v>
      </c>
      <c r="N784" s="1" t="str">
        <f>VLOOKUP($A784,'Hospitalisation Details'!$A$2:$P$2344,12,FALSE())</f>
        <v>tier - 3</v>
      </c>
      <c r="O784" s="1" t="str">
        <f>VLOOKUP($A784,'Hospitalisation Details'!$A$2:$P$2344,13,FALSE())</f>
        <v>tier - 2</v>
      </c>
      <c r="P784" s="1" t="str">
        <f>VLOOKUP($A784,'Hospitalisation Details'!$A$2:$P$2344,14,FALSE())</f>
        <v>R1011</v>
      </c>
      <c r="Q784" s="1">
        <f>VLOOKUP($A784,'Hospitalisation Details'!$A$2:$P$2344,16,FALSE())</f>
        <v>60</v>
      </c>
    </row>
    <row r="785" spans="1:17" x14ac:dyDescent="0.35">
      <c r="A785" s="1" t="str">
        <f>'Customer Names'!A785</f>
        <v>Id784</v>
      </c>
      <c r="B785" s="1" t="str">
        <f>VLOOKUP($A785,'Customer Names'!$A$2:$E$2336,4,FALSE())</f>
        <v>Melanie</v>
      </c>
      <c r="C785" s="16">
        <f>VLOOKUP($A785,'Medical Examinations'!$A$2:$O$2336,2,FALSE())</f>
        <v>34.295000000000002</v>
      </c>
      <c r="D785" s="16">
        <f>VLOOKUP($A785,'Medical Examinations'!$A$2:$O$2336,3,FALSE())</f>
        <v>11.24</v>
      </c>
      <c r="E785" s="1" t="str">
        <f>VLOOKUP($A785,'Medical Examinations'!$A$2:$O$2336,9,FALSE())</f>
        <v>No</v>
      </c>
      <c r="F785" s="1" t="str">
        <f>VLOOKUP($A785,'Medical Examinations'!$A$2:$O$2336,10,FALSE())</f>
        <v>No</v>
      </c>
      <c r="G785" s="1" t="str">
        <f>VLOOKUP($A785,'Medical Examinations'!$A$2:$O$2336,11,FALSE())</f>
        <v>No</v>
      </c>
      <c r="H785" s="1">
        <f>VLOOKUP($A785,'Medical Examinations'!$A$2:$O$2336,13,FALSE())</f>
        <v>0</v>
      </c>
      <c r="I785" s="1" t="str">
        <f>VLOOKUP($A785,'Medical Examinations'!$A$2:$O$2336,12,FALSE())</f>
        <v>No</v>
      </c>
      <c r="J785" s="1" t="str">
        <f>VLOOKUP($A785,'Medical Examinations'!$A$2:$O$2336,14,FALSE())</f>
        <v>Obesity</v>
      </c>
      <c r="K785" s="1" t="str">
        <f>VLOOKUP($A785,'Medical Examinations'!$A$2:$O$2336,15,FALSE())</f>
        <v>Diabetes</v>
      </c>
      <c r="L785" s="17">
        <f>VLOOKUP($A785,'Hospitalisation Details'!$A$2:$P$2344,15,FALSE())</f>
        <v>24059</v>
      </c>
      <c r="M785" s="18">
        <f>VLOOKUP($A785,'Hospitalisation Details'!$A$2:$P$2344,6,FALSE())</f>
        <v>13224.06</v>
      </c>
      <c r="N785" s="1" t="str">
        <f>VLOOKUP($A785,'Hospitalisation Details'!$A$2:$P$2344,12,FALSE())</f>
        <v>tier - 3</v>
      </c>
      <c r="O785" s="1" t="str">
        <f>VLOOKUP($A785,'Hospitalisation Details'!$A$2:$P$2344,13,FALSE())</f>
        <v>tier - 3</v>
      </c>
      <c r="P785" s="1" t="str">
        <f>VLOOKUP($A785,'Hospitalisation Details'!$A$2:$P$2344,14,FALSE())</f>
        <v>R1024</v>
      </c>
      <c r="Q785" s="1">
        <f>VLOOKUP($A785,'Hospitalisation Details'!$A$2:$P$2344,16,FALSE())</f>
        <v>57</v>
      </c>
    </row>
    <row r="786" spans="1:17" x14ac:dyDescent="0.35">
      <c r="A786" s="1" t="str">
        <f>'Customer Names'!A786</f>
        <v>Id785</v>
      </c>
      <c r="B786" s="1" t="str">
        <f>VLOOKUP($A786,'Customer Names'!$A$2:$E$2336,4,FALSE())</f>
        <v>Ruth Angelica</v>
      </c>
      <c r="C786" s="16">
        <f>VLOOKUP($A786,'Medical Examinations'!$A$2:$O$2336,2,FALSE())</f>
        <v>27.55</v>
      </c>
      <c r="D786" s="16">
        <f>VLOOKUP($A786,'Medical Examinations'!$A$2:$O$2336,3,FALSE())</f>
        <v>10.98</v>
      </c>
      <c r="E786" s="1" t="str">
        <f>VLOOKUP($A786,'Medical Examinations'!$A$2:$O$2336,9,FALSE())</f>
        <v>No</v>
      </c>
      <c r="F786" s="1" t="str">
        <f>VLOOKUP($A786,'Medical Examinations'!$A$2:$O$2336,10,FALSE())</f>
        <v>No</v>
      </c>
      <c r="G786" s="1" t="str">
        <f>VLOOKUP($A786,'Medical Examinations'!$A$2:$O$2336,11,FALSE())</f>
        <v>No</v>
      </c>
      <c r="H786" s="1">
        <f>VLOOKUP($A786,'Medical Examinations'!$A$2:$O$2336,13,FALSE())</f>
        <v>0</v>
      </c>
      <c r="I786" s="1" t="str">
        <f>VLOOKUP($A786,'Medical Examinations'!$A$2:$O$2336,12,FALSE())</f>
        <v>No</v>
      </c>
      <c r="J786" s="1" t="str">
        <f>VLOOKUP($A786,'Medical Examinations'!$A$2:$O$2336,14,FALSE())</f>
        <v>Overweight</v>
      </c>
      <c r="K786" s="1" t="str">
        <f>VLOOKUP($A786,'Medical Examinations'!$A$2:$O$2336,15,FALSE())</f>
        <v>Diabetes</v>
      </c>
      <c r="L786" s="17">
        <f>VLOOKUP($A786,'Hospitalisation Details'!$A$2:$P$2344,15,FALSE())</f>
        <v>22987</v>
      </c>
      <c r="M786" s="18">
        <f>VLOOKUP($A786,'Hospitalisation Details'!$A$2:$P$2344,6,FALSE())</f>
        <v>13217.09</v>
      </c>
      <c r="N786" s="1" t="str">
        <f>VLOOKUP($A786,'Hospitalisation Details'!$A$2:$P$2344,12,FALSE())</f>
        <v>tier - 3</v>
      </c>
      <c r="O786" s="1" t="str">
        <f>VLOOKUP($A786,'Hospitalisation Details'!$A$2:$P$2344,13,FALSE())</f>
        <v>tier - 1</v>
      </c>
      <c r="P786" s="1" t="str">
        <f>VLOOKUP($A786,'Hospitalisation Details'!$A$2:$P$2344,14,FALSE())</f>
        <v>R1024</v>
      </c>
      <c r="Q786" s="1">
        <f>VLOOKUP($A786,'Hospitalisation Details'!$A$2:$P$2344,16,FALSE())</f>
        <v>60</v>
      </c>
    </row>
    <row r="787" spans="1:17" x14ac:dyDescent="0.35">
      <c r="A787" s="1" t="str">
        <f>'Customer Names'!A787</f>
        <v>Id786</v>
      </c>
      <c r="B787" s="1" t="str">
        <f>VLOOKUP($A787,'Customer Names'!$A$2:$E$2336,4,FALSE())</f>
        <v>Una M</v>
      </c>
      <c r="C787" s="16">
        <f>VLOOKUP($A787,'Medical Examinations'!$A$2:$O$2336,2,FALSE())</f>
        <v>40.700000000000003</v>
      </c>
      <c r="D787" s="16">
        <f>VLOOKUP($A787,'Medical Examinations'!$A$2:$O$2336,3,FALSE())</f>
        <v>5.42</v>
      </c>
      <c r="E787" s="1" t="str">
        <f>VLOOKUP($A787,'Medical Examinations'!$A$2:$O$2336,9,FALSE())</f>
        <v>No</v>
      </c>
      <c r="F787" s="1" t="str">
        <f>VLOOKUP($A787,'Medical Examinations'!$A$2:$O$2336,10,FALSE())</f>
        <v>No</v>
      </c>
      <c r="G787" s="1" t="str">
        <f>VLOOKUP($A787,'Medical Examinations'!$A$2:$O$2336,11,FALSE())</f>
        <v>No</v>
      </c>
      <c r="H787" s="1">
        <f>VLOOKUP($A787,'Medical Examinations'!$A$2:$O$2336,13,FALSE())</f>
        <v>0</v>
      </c>
      <c r="I787" s="1" t="str">
        <f>VLOOKUP($A787,'Medical Examinations'!$A$2:$O$2336,12,FALSE())</f>
        <v>No</v>
      </c>
      <c r="J787" s="1" t="str">
        <f>VLOOKUP($A787,'Medical Examinations'!$A$2:$O$2336,14,FALSE())</f>
        <v>Obesity</v>
      </c>
      <c r="K787" s="1" t="str">
        <f>VLOOKUP($A787,'Medical Examinations'!$A$2:$O$2336,15,FALSE())</f>
        <v>Normal</v>
      </c>
      <c r="L787" s="17">
        <f>VLOOKUP($A787,'Hospitalisation Details'!$A$2:$P$2344,15,FALSE())</f>
        <v>30239</v>
      </c>
      <c r="M787" s="18">
        <f>VLOOKUP($A787,'Hospitalisation Details'!$A$2:$P$2344,6,FALSE())</f>
        <v>13214.43</v>
      </c>
      <c r="N787" s="1" t="str">
        <f>VLOOKUP($A787,'Hospitalisation Details'!$A$2:$P$2344,12,FALSE())</f>
        <v>tier - 3</v>
      </c>
      <c r="O787" s="1" t="str">
        <f>VLOOKUP($A787,'Hospitalisation Details'!$A$2:$P$2344,13,FALSE())</f>
        <v>tier - 2</v>
      </c>
      <c r="P787" s="1" t="str">
        <f>VLOOKUP($A787,'Hospitalisation Details'!$A$2:$P$2344,14,FALSE())</f>
        <v>R1012</v>
      </c>
      <c r="Q787" s="1">
        <f>VLOOKUP($A787,'Hospitalisation Details'!$A$2:$P$2344,16,FALSE())</f>
        <v>40</v>
      </c>
    </row>
    <row r="788" spans="1:17" x14ac:dyDescent="0.35">
      <c r="A788" s="1" t="str">
        <f>'Customer Names'!A788</f>
        <v>Id787</v>
      </c>
      <c r="B788" s="1" t="str">
        <f>VLOOKUP($A788,'Customer Names'!$A$2:$E$2336,4,FALSE())</f>
        <v>Taralyn</v>
      </c>
      <c r="C788" s="16">
        <f>VLOOKUP($A788,'Medical Examinations'!$A$2:$O$2336,2,FALSE())</f>
        <v>18.335000000000001</v>
      </c>
      <c r="D788" s="16">
        <f>VLOOKUP($A788,'Medical Examinations'!$A$2:$O$2336,3,FALSE())</f>
        <v>10.97</v>
      </c>
      <c r="E788" s="1" t="str">
        <f>VLOOKUP($A788,'Medical Examinations'!$A$2:$O$2336,9,FALSE())</f>
        <v>No</v>
      </c>
      <c r="F788" s="1" t="str">
        <f>VLOOKUP($A788,'Medical Examinations'!$A$2:$O$2336,10,FALSE())</f>
        <v>No</v>
      </c>
      <c r="G788" s="1" t="str">
        <f>VLOOKUP($A788,'Medical Examinations'!$A$2:$O$2336,11,FALSE())</f>
        <v>No</v>
      </c>
      <c r="H788" s="1">
        <f>VLOOKUP($A788,'Medical Examinations'!$A$2:$O$2336,13,FALSE())</f>
        <v>0</v>
      </c>
      <c r="I788" s="1" t="str">
        <f>VLOOKUP($A788,'Medical Examinations'!$A$2:$O$2336,12,FALSE())</f>
        <v>No</v>
      </c>
      <c r="J788" s="1" t="str">
        <f>VLOOKUP($A788,'Medical Examinations'!$A$2:$O$2336,14,FALSE())</f>
        <v>Underweight</v>
      </c>
      <c r="K788" s="1" t="str">
        <f>VLOOKUP($A788,'Medical Examinations'!$A$2:$O$2336,15,FALSE())</f>
        <v>Diabetes</v>
      </c>
      <c r="L788" s="17">
        <f>VLOOKUP($A788,'Hospitalisation Details'!$A$2:$P$2344,15,FALSE())</f>
        <v>22863</v>
      </c>
      <c r="M788" s="18">
        <f>VLOOKUP($A788,'Hospitalisation Details'!$A$2:$P$2344,6,FALSE())</f>
        <v>13204.29</v>
      </c>
      <c r="N788" s="1" t="str">
        <f>VLOOKUP($A788,'Hospitalisation Details'!$A$2:$P$2344,12,FALSE())</f>
        <v>tier - 3</v>
      </c>
      <c r="O788" s="1" t="str">
        <f>VLOOKUP($A788,'Hospitalisation Details'!$A$2:$P$2344,13,FALSE())</f>
        <v>tier - 1</v>
      </c>
      <c r="P788" s="1" t="str">
        <f>VLOOKUP($A788,'Hospitalisation Details'!$A$2:$P$2344,14,FALSE())</f>
        <v>R1024</v>
      </c>
      <c r="Q788" s="1">
        <f>VLOOKUP($A788,'Hospitalisation Details'!$A$2:$P$2344,16,FALSE())</f>
        <v>60</v>
      </c>
    </row>
    <row r="789" spans="1:17" x14ac:dyDescent="0.35">
      <c r="A789" s="1" t="str">
        <f>'Customer Names'!A789</f>
        <v>Id788</v>
      </c>
      <c r="B789" s="1" t="str">
        <f>VLOOKUP($A789,'Customer Names'!$A$2:$E$2336,4,FALSE())</f>
        <v>James A</v>
      </c>
      <c r="C789" s="16">
        <f>VLOOKUP($A789,'Medical Examinations'!$A$2:$O$2336,2,FALSE())</f>
        <v>33.914999999999999</v>
      </c>
      <c r="D789" s="16">
        <f>VLOOKUP($A789,'Medical Examinations'!$A$2:$O$2336,3,FALSE())</f>
        <v>9.56</v>
      </c>
      <c r="E789" s="1" t="str">
        <f>VLOOKUP($A789,'Medical Examinations'!$A$2:$O$2336,9,FALSE())</f>
        <v>Yes</v>
      </c>
      <c r="F789" s="1" t="str">
        <f>VLOOKUP($A789,'Medical Examinations'!$A$2:$O$2336,10,FALSE())</f>
        <v>No</v>
      </c>
      <c r="G789" s="1" t="str">
        <f>VLOOKUP($A789,'Medical Examinations'!$A$2:$O$2336,11,FALSE())</f>
        <v>No</v>
      </c>
      <c r="H789" s="1">
        <f>VLOOKUP($A789,'Medical Examinations'!$A$2:$O$2336,13,FALSE())</f>
        <v>2</v>
      </c>
      <c r="I789" s="1" t="str">
        <f>VLOOKUP($A789,'Medical Examinations'!$A$2:$O$2336,12,FALSE())</f>
        <v>No</v>
      </c>
      <c r="J789" s="1" t="str">
        <f>VLOOKUP($A789,'Medical Examinations'!$A$2:$O$2336,14,FALSE())</f>
        <v>Obesity</v>
      </c>
      <c r="K789" s="1" t="str">
        <f>VLOOKUP($A789,'Medical Examinations'!$A$2:$O$2336,15,FALSE())</f>
        <v>Diabetes</v>
      </c>
      <c r="L789" s="17">
        <f>VLOOKUP($A789,'Hospitalisation Details'!$A$2:$P$2344,15,FALSE())</f>
        <v>22621</v>
      </c>
      <c r="M789" s="18">
        <f>VLOOKUP($A789,'Hospitalisation Details'!$A$2:$P$2344,6,FALSE())</f>
        <v>13143.86</v>
      </c>
      <c r="N789" s="1" t="str">
        <f>VLOOKUP($A789,'Hospitalisation Details'!$A$2:$P$2344,12,FALSE())</f>
        <v>tier - 3</v>
      </c>
      <c r="O789" s="1" t="str">
        <f>VLOOKUP($A789,'Hospitalisation Details'!$A$2:$P$2344,13,FALSE())</f>
        <v>tier - 2</v>
      </c>
      <c r="P789" s="1" t="str">
        <f>VLOOKUP($A789,'Hospitalisation Details'!$A$2:$P$2344,14,FALSE())</f>
        <v>R1016</v>
      </c>
      <c r="Q789" s="1">
        <f>VLOOKUP($A789,'Hospitalisation Details'!$A$2:$P$2344,16,FALSE())</f>
        <v>61</v>
      </c>
    </row>
    <row r="790" spans="1:17" x14ac:dyDescent="0.35">
      <c r="A790" s="1" t="str">
        <f>'Customer Names'!A790</f>
        <v>Id789</v>
      </c>
      <c r="B790" s="1" t="str">
        <f>VLOOKUP($A790,'Customer Names'!$A$2:$E$2336,4,FALSE())</f>
        <v>Ning</v>
      </c>
      <c r="C790" s="16">
        <f>VLOOKUP($A790,'Medical Examinations'!$A$2:$O$2336,2,FALSE())</f>
        <v>33.534999999999997</v>
      </c>
      <c r="D790" s="16">
        <f>VLOOKUP($A790,'Medical Examinations'!$A$2:$O$2336,3,FALSE())</f>
        <v>9.4</v>
      </c>
      <c r="E790" s="1" t="str">
        <f>VLOOKUP($A790,'Medical Examinations'!$A$2:$O$2336,9,FALSE())</f>
        <v>Yes</v>
      </c>
      <c r="F790" s="1" t="str">
        <f>VLOOKUP($A790,'Medical Examinations'!$A$2:$O$2336,10,FALSE())</f>
        <v>No</v>
      </c>
      <c r="G790" s="1" t="str">
        <f>VLOOKUP($A790,'Medical Examinations'!$A$2:$O$2336,11,FALSE())</f>
        <v>No</v>
      </c>
      <c r="H790" s="1">
        <f>VLOOKUP($A790,'Medical Examinations'!$A$2:$O$2336,13,FALSE())</f>
        <v>2</v>
      </c>
      <c r="I790" s="1" t="str">
        <f>VLOOKUP($A790,'Medical Examinations'!$A$2:$O$2336,12,FALSE())</f>
        <v>No</v>
      </c>
      <c r="J790" s="1" t="str">
        <f>VLOOKUP($A790,'Medical Examinations'!$A$2:$O$2336,14,FALSE())</f>
        <v>Obesity</v>
      </c>
      <c r="K790" s="1" t="str">
        <f>VLOOKUP($A790,'Medical Examinations'!$A$2:$O$2336,15,FALSE())</f>
        <v>Diabetes</v>
      </c>
      <c r="L790" s="17">
        <f>VLOOKUP($A790,'Hospitalisation Details'!$A$2:$P$2344,15,FALSE())</f>
        <v>22621</v>
      </c>
      <c r="M790" s="18">
        <f>VLOOKUP($A790,'Hospitalisation Details'!$A$2:$P$2344,6,FALSE())</f>
        <v>13143.34</v>
      </c>
      <c r="N790" s="1" t="str">
        <f>VLOOKUP($A790,'Hospitalisation Details'!$A$2:$P$2344,12,FALSE())</f>
        <v>tier - 3</v>
      </c>
      <c r="O790" s="1" t="str">
        <f>VLOOKUP($A790,'Hospitalisation Details'!$A$2:$P$2344,13,FALSE())</f>
        <v>tier - 2</v>
      </c>
      <c r="P790" s="1" t="str">
        <f>VLOOKUP($A790,'Hospitalisation Details'!$A$2:$P$2344,14,FALSE())</f>
        <v>R1020</v>
      </c>
      <c r="Q790" s="1">
        <f>VLOOKUP($A790,'Hospitalisation Details'!$A$2:$P$2344,16,FALSE())</f>
        <v>61</v>
      </c>
    </row>
    <row r="791" spans="1:17" x14ac:dyDescent="0.35">
      <c r="A791" s="1" t="str">
        <f>'Customer Names'!A791</f>
        <v>Id790</v>
      </c>
      <c r="B791" s="1" t="str">
        <f>VLOOKUP($A791,'Customer Names'!$A$2:$E$2336,4,FALSE())</f>
        <v>Joel</v>
      </c>
      <c r="C791" s="16">
        <f>VLOOKUP($A791,'Medical Examinations'!$A$2:$O$2336,2,FALSE())</f>
        <v>23.655000000000001</v>
      </c>
      <c r="D791" s="16">
        <f>VLOOKUP($A791,'Medical Examinations'!$A$2:$O$2336,3,FALSE())</f>
        <v>8.48</v>
      </c>
      <c r="E791" s="1" t="str">
        <f>VLOOKUP($A791,'Medical Examinations'!$A$2:$O$2336,9,FALSE())</f>
        <v>Yes</v>
      </c>
      <c r="F791" s="1" t="str">
        <f>VLOOKUP($A791,'Medical Examinations'!$A$2:$O$2336,10,FALSE())</f>
        <v>No</v>
      </c>
      <c r="G791" s="1" t="str">
        <f>VLOOKUP($A791,'Medical Examinations'!$A$2:$O$2336,11,FALSE())</f>
        <v>No</v>
      </c>
      <c r="H791" s="1">
        <f>VLOOKUP($A791,'Medical Examinations'!$A$2:$O$2336,13,FALSE())</f>
        <v>2</v>
      </c>
      <c r="I791" s="1" t="str">
        <f>VLOOKUP($A791,'Medical Examinations'!$A$2:$O$2336,12,FALSE())</f>
        <v>No</v>
      </c>
      <c r="J791" s="1" t="str">
        <f>VLOOKUP($A791,'Medical Examinations'!$A$2:$O$2336,14,FALSE())</f>
        <v>Normal Weight</v>
      </c>
      <c r="K791" s="1" t="str">
        <f>VLOOKUP($A791,'Medical Examinations'!$A$2:$O$2336,15,FALSE())</f>
        <v>Diabetes</v>
      </c>
      <c r="L791" s="17">
        <f>VLOOKUP($A791,'Hospitalisation Details'!$A$2:$P$2344,15,FALSE())</f>
        <v>22531</v>
      </c>
      <c r="M791" s="18">
        <f>VLOOKUP($A791,'Hospitalisation Details'!$A$2:$P$2344,6,FALSE())</f>
        <v>13129.6</v>
      </c>
      <c r="N791" s="1" t="str">
        <f>VLOOKUP($A791,'Hospitalisation Details'!$A$2:$P$2344,12,FALSE())</f>
        <v>tier - 3</v>
      </c>
      <c r="O791" s="1" t="str">
        <f>VLOOKUP($A791,'Hospitalisation Details'!$A$2:$P$2344,13,FALSE())</f>
        <v>tier - 2</v>
      </c>
      <c r="P791" s="1" t="str">
        <f>VLOOKUP($A791,'Hospitalisation Details'!$A$2:$P$2344,14,FALSE())</f>
        <v>R1017</v>
      </c>
      <c r="Q791" s="1">
        <f>VLOOKUP($A791,'Hospitalisation Details'!$A$2:$P$2344,16,FALSE())</f>
        <v>61</v>
      </c>
    </row>
    <row r="792" spans="1:17" x14ac:dyDescent="0.35">
      <c r="A792" s="1" t="str">
        <f>'Customer Names'!A792</f>
        <v>Id791</v>
      </c>
      <c r="B792" s="1" t="str">
        <f>VLOOKUP($A792,'Customer Names'!$A$2:$E$2336,4,FALSE())</f>
        <v>Pamela J.</v>
      </c>
      <c r="C792" s="16">
        <f>VLOOKUP($A792,'Medical Examinations'!$A$2:$O$2336,2,FALSE())</f>
        <v>28</v>
      </c>
      <c r="D792" s="16">
        <f>VLOOKUP($A792,'Medical Examinations'!$A$2:$O$2336,3,FALSE())</f>
        <v>5.57</v>
      </c>
      <c r="E792" s="1" t="str">
        <f>VLOOKUP($A792,'Medical Examinations'!$A$2:$O$2336,9,FALSE())</f>
        <v>No</v>
      </c>
      <c r="F792" s="1" t="str">
        <f>VLOOKUP($A792,'Medical Examinations'!$A$2:$O$2336,10,FALSE())</f>
        <v>No</v>
      </c>
      <c r="G792" s="1" t="str">
        <f>VLOOKUP($A792,'Medical Examinations'!$A$2:$O$2336,11,FALSE())</f>
        <v>No</v>
      </c>
      <c r="H792" s="1">
        <f>VLOOKUP($A792,'Medical Examinations'!$A$2:$O$2336,13,FALSE())</f>
        <v>0</v>
      </c>
      <c r="I792" s="1" t="str">
        <f>VLOOKUP($A792,'Medical Examinations'!$A$2:$O$2336,12,FALSE())</f>
        <v>No</v>
      </c>
      <c r="J792" s="1" t="str">
        <f>VLOOKUP($A792,'Medical Examinations'!$A$2:$O$2336,14,FALSE())</f>
        <v>Overweight</v>
      </c>
      <c r="K792" s="1" t="str">
        <f>VLOOKUP($A792,'Medical Examinations'!$A$2:$O$2336,15,FALSE())</f>
        <v>Normal</v>
      </c>
      <c r="L792" s="17">
        <f>VLOOKUP($A792,'Hospitalisation Details'!$A$2:$P$2344,15,FALSE())</f>
        <v>36388</v>
      </c>
      <c r="M792" s="18">
        <f>VLOOKUP($A792,'Hospitalisation Details'!$A$2:$P$2344,6,FALSE())</f>
        <v>13126.68</v>
      </c>
      <c r="N792" s="1" t="str">
        <f>VLOOKUP($A792,'Hospitalisation Details'!$A$2:$P$2344,12,FALSE())</f>
        <v>tier - 3</v>
      </c>
      <c r="O792" s="1" t="str">
        <f>VLOOKUP($A792,'Hospitalisation Details'!$A$2:$P$2344,13,FALSE())</f>
        <v>tier - 3</v>
      </c>
      <c r="P792" s="1" t="str">
        <f>VLOOKUP($A792,'Hospitalisation Details'!$A$2:$P$2344,14,FALSE())</f>
        <v>R1011</v>
      </c>
      <c r="Q792" s="1">
        <f>VLOOKUP($A792,'Hospitalisation Details'!$A$2:$P$2344,16,FALSE())</f>
        <v>23</v>
      </c>
    </row>
    <row r="793" spans="1:17" x14ac:dyDescent="0.35">
      <c r="A793" s="1" t="str">
        <f>'Customer Names'!A793</f>
        <v>Id792</v>
      </c>
      <c r="B793" s="1" t="str">
        <f>VLOOKUP($A793,'Customer Names'!$A$2:$E$2336,4,FALSE())</f>
        <v>Brittney</v>
      </c>
      <c r="C793" s="16">
        <f>VLOOKUP($A793,'Medical Examinations'!$A$2:$O$2336,2,FALSE())</f>
        <v>30.23</v>
      </c>
      <c r="D793" s="16">
        <f>VLOOKUP($A793,'Medical Examinations'!$A$2:$O$2336,3,FALSE())</f>
        <v>6.94</v>
      </c>
      <c r="E793" s="1" t="str">
        <f>VLOOKUP($A793,'Medical Examinations'!$A$2:$O$2336,9,FALSE())</f>
        <v>Yes</v>
      </c>
      <c r="F793" s="1" t="str">
        <f>VLOOKUP($A793,'Medical Examinations'!$A$2:$O$2336,10,FALSE())</f>
        <v>No</v>
      </c>
      <c r="G793" s="1" t="str">
        <f>VLOOKUP($A793,'Medical Examinations'!$A$2:$O$2336,11,FALSE())</f>
        <v>Yes</v>
      </c>
      <c r="H793" s="1">
        <f>VLOOKUP($A793,'Medical Examinations'!$A$2:$O$2336,13,FALSE())</f>
        <v>1</v>
      </c>
      <c r="I793" s="1" t="str">
        <f>VLOOKUP($A793,'Medical Examinations'!$A$2:$O$2336,12,FALSE())</f>
        <v>No</v>
      </c>
      <c r="J793" s="1" t="str">
        <f>VLOOKUP($A793,'Medical Examinations'!$A$2:$O$2336,14,FALSE())</f>
        <v>Obesity</v>
      </c>
      <c r="K793" s="1" t="str">
        <f>VLOOKUP($A793,'Medical Examinations'!$A$2:$O$2336,15,FALSE())</f>
        <v>Diabetes</v>
      </c>
      <c r="L793" s="17">
        <f>VLOOKUP($A793,'Hospitalisation Details'!$A$2:$P$2344,15,FALSE())</f>
        <v>23268</v>
      </c>
      <c r="M793" s="18">
        <f>VLOOKUP($A793,'Hospitalisation Details'!$A$2:$P$2344,6,FALSE())</f>
        <v>13116.84</v>
      </c>
      <c r="N793" s="1" t="str">
        <f>VLOOKUP($A793,'Hospitalisation Details'!$A$2:$P$2344,12,FALSE())</f>
        <v>tier - 3</v>
      </c>
      <c r="O793" s="1" t="str">
        <f>VLOOKUP($A793,'Hospitalisation Details'!$A$2:$P$2344,13,FALSE())</f>
        <v>tier - 1</v>
      </c>
      <c r="P793" s="1" t="str">
        <f>VLOOKUP($A793,'Hospitalisation Details'!$A$2:$P$2344,14,FALSE())</f>
        <v>R1012</v>
      </c>
      <c r="Q793" s="1">
        <f>VLOOKUP($A793,'Hospitalisation Details'!$A$2:$P$2344,16,FALSE())</f>
        <v>59</v>
      </c>
    </row>
    <row r="794" spans="1:17" x14ac:dyDescent="0.35">
      <c r="A794" s="1" t="str">
        <f>'Customer Names'!A794</f>
        <v>Id793</v>
      </c>
      <c r="B794" s="1" t="str">
        <f>VLOOKUP($A794,'Customer Names'!$A$2:$E$2336,4,FALSE())</f>
        <v>Sheila</v>
      </c>
      <c r="C794" s="16">
        <f>VLOOKUP($A794,'Medical Examinations'!$A$2:$O$2336,2,FALSE())</f>
        <v>51.14</v>
      </c>
      <c r="D794" s="16">
        <f>VLOOKUP($A794,'Medical Examinations'!$A$2:$O$2336,3,FALSE())</f>
        <v>4.05</v>
      </c>
      <c r="E794" s="1" t="str">
        <f>VLOOKUP($A794,'Medical Examinations'!$A$2:$O$2336,9,FALSE())</f>
        <v>No</v>
      </c>
      <c r="F794" s="1" t="str">
        <f>VLOOKUP($A794,'Medical Examinations'!$A$2:$O$2336,10,FALSE())</f>
        <v>No</v>
      </c>
      <c r="G794" s="1" t="str">
        <f>VLOOKUP($A794,'Medical Examinations'!$A$2:$O$2336,11,FALSE())</f>
        <v>No</v>
      </c>
      <c r="H794" s="1">
        <f>VLOOKUP($A794,'Medical Examinations'!$A$2:$O$2336,13,FALSE())</f>
        <v>1</v>
      </c>
      <c r="I794" s="1" t="str">
        <f>VLOOKUP($A794,'Medical Examinations'!$A$2:$O$2336,12,FALSE())</f>
        <v>No</v>
      </c>
      <c r="J794" s="1" t="str">
        <f>VLOOKUP($A794,'Medical Examinations'!$A$2:$O$2336,14,FALSE())</f>
        <v>Obesity</v>
      </c>
      <c r="K794" s="1" t="str">
        <f>VLOOKUP($A794,'Medical Examinations'!$A$2:$O$2336,15,FALSE())</f>
        <v>Normal</v>
      </c>
      <c r="L794" s="17">
        <f>VLOOKUP($A794,'Hospitalisation Details'!$A$2:$P$2344,15,FALSE())</f>
        <v>33828</v>
      </c>
      <c r="M794" s="18">
        <f>VLOOKUP($A794,'Hospitalisation Details'!$A$2:$P$2344,6,FALSE())</f>
        <v>13113.51</v>
      </c>
      <c r="N794" s="1" t="str">
        <f>VLOOKUP($A794,'Hospitalisation Details'!$A$2:$P$2344,12,FALSE())</f>
        <v>tier - 3</v>
      </c>
      <c r="O794" s="1" t="str">
        <f>VLOOKUP($A794,'Hospitalisation Details'!$A$2:$P$2344,13,FALSE())</f>
        <v>tier - 2</v>
      </c>
      <c r="P794" s="1" t="str">
        <f>VLOOKUP($A794,'Hospitalisation Details'!$A$2:$P$2344,14,FALSE())</f>
        <v>R1026</v>
      </c>
      <c r="Q794" s="1">
        <f>VLOOKUP($A794,'Hospitalisation Details'!$A$2:$P$2344,16,FALSE())</f>
        <v>30</v>
      </c>
    </row>
    <row r="795" spans="1:17" x14ac:dyDescent="0.35">
      <c r="A795" s="1" t="str">
        <f>'Customer Names'!A795</f>
        <v>Id794</v>
      </c>
      <c r="B795" s="1" t="str">
        <f>VLOOKUP($A795,'Customer Names'!$A$2:$E$2336,4,FALSE())</f>
        <v>Koji</v>
      </c>
      <c r="C795" s="16">
        <f>VLOOKUP($A795,'Medical Examinations'!$A$2:$O$2336,2,FALSE())</f>
        <v>24.32</v>
      </c>
      <c r="D795" s="16">
        <f>VLOOKUP($A795,'Medical Examinations'!$A$2:$O$2336,3,FALSE())</f>
        <v>10.220000000000001</v>
      </c>
      <c r="E795" s="1" t="str">
        <f>VLOOKUP($A795,'Medical Examinations'!$A$2:$O$2336,9,FALSE())</f>
        <v>No</v>
      </c>
      <c r="F795" s="1" t="str">
        <f>VLOOKUP($A795,'Medical Examinations'!$A$2:$O$2336,10,FALSE())</f>
        <v>No</v>
      </c>
      <c r="G795" s="1" t="str">
        <f>VLOOKUP($A795,'Medical Examinations'!$A$2:$O$2336,11,FALSE())</f>
        <v>No</v>
      </c>
      <c r="H795" s="1">
        <f>VLOOKUP($A795,'Medical Examinations'!$A$2:$O$2336,13,FALSE())</f>
        <v>0</v>
      </c>
      <c r="I795" s="1" t="str">
        <f>VLOOKUP($A795,'Medical Examinations'!$A$2:$O$2336,12,FALSE())</f>
        <v>No</v>
      </c>
      <c r="J795" s="1" t="str">
        <f>VLOOKUP($A795,'Medical Examinations'!$A$2:$O$2336,14,FALSE())</f>
        <v>Normal Weight</v>
      </c>
      <c r="K795" s="1" t="str">
        <f>VLOOKUP($A795,'Medical Examinations'!$A$2:$O$2336,15,FALSE())</f>
        <v>Diabetes</v>
      </c>
      <c r="L795" s="17">
        <f>VLOOKUP($A795,'Hospitalisation Details'!$A$2:$P$2344,15,FALSE())</f>
        <v>22860</v>
      </c>
      <c r="M795" s="18">
        <f>VLOOKUP($A795,'Hospitalisation Details'!$A$2:$P$2344,6,FALSE())</f>
        <v>13112.6</v>
      </c>
      <c r="N795" s="1" t="str">
        <f>VLOOKUP($A795,'Hospitalisation Details'!$A$2:$P$2344,12,FALSE())</f>
        <v>tier - 3</v>
      </c>
      <c r="O795" s="1" t="str">
        <f>VLOOKUP($A795,'Hospitalisation Details'!$A$2:$P$2344,13,FALSE())</f>
        <v>tier - 3</v>
      </c>
      <c r="P795" s="1" t="str">
        <f>VLOOKUP($A795,'Hospitalisation Details'!$A$2:$P$2344,14,FALSE())</f>
        <v>R1012</v>
      </c>
      <c r="Q795" s="1">
        <f>VLOOKUP($A795,'Hospitalisation Details'!$A$2:$P$2344,16,FALSE())</f>
        <v>60</v>
      </c>
    </row>
    <row r="796" spans="1:17" x14ac:dyDescent="0.35">
      <c r="A796" s="1" t="str">
        <f>'Customer Names'!A796</f>
        <v>Id795</v>
      </c>
      <c r="B796" s="1" t="str">
        <f>VLOOKUP($A796,'Customer Names'!$A$2:$E$2336,4,FALSE())</f>
        <v>Sarah</v>
      </c>
      <c r="C796" s="16">
        <f>VLOOKUP($A796,'Medical Examinations'!$A$2:$O$2336,2,FALSE())</f>
        <v>38.06</v>
      </c>
      <c r="D796" s="16">
        <f>VLOOKUP($A796,'Medical Examinations'!$A$2:$O$2336,3,FALSE())</f>
        <v>9.24</v>
      </c>
      <c r="E796" s="1" t="str">
        <f>VLOOKUP($A796,'Medical Examinations'!$A$2:$O$2336,9,FALSE())</f>
        <v>No</v>
      </c>
      <c r="F796" s="1" t="str">
        <f>VLOOKUP($A796,'Medical Examinations'!$A$2:$O$2336,10,FALSE())</f>
        <v>No</v>
      </c>
      <c r="G796" s="1" t="str">
        <f>VLOOKUP($A796,'Medical Examinations'!$A$2:$O$2336,11,FALSE())</f>
        <v>No</v>
      </c>
      <c r="H796" s="1">
        <f>VLOOKUP($A796,'Medical Examinations'!$A$2:$O$2336,13,FALSE())</f>
        <v>0</v>
      </c>
      <c r="I796" s="1" t="str">
        <f>VLOOKUP($A796,'Medical Examinations'!$A$2:$O$2336,12,FALSE())</f>
        <v>No</v>
      </c>
      <c r="J796" s="1" t="str">
        <f>VLOOKUP($A796,'Medical Examinations'!$A$2:$O$2336,14,FALSE())</f>
        <v>Obesity</v>
      </c>
      <c r="K796" s="1" t="str">
        <f>VLOOKUP($A796,'Medical Examinations'!$A$2:$O$2336,15,FALSE())</f>
        <v>Diabetes</v>
      </c>
      <c r="L796" s="17">
        <f>VLOOKUP($A796,'Hospitalisation Details'!$A$2:$P$2344,15,FALSE())</f>
        <v>26236</v>
      </c>
      <c r="M796" s="18">
        <f>VLOOKUP($A796,'Hospitalisation Details'!$A$2:$P$2344,6,FALSE())</f>
        <v>13110.79</v>
      </c>
      <c r="N796" s="1" t="str">
        <f>VLOOKUP($A796,'Hospitalisation Details'!$A$2:$P$2344,12,FALSE())</f>
        <v>tier - 3</v>
      </c>
      <c r="O796" s="1" t="str">
        <f>VLOOKUP($A796,'Hospitalisation Details'!$A$2:$P$2344,13,FALSE())</f>
        <v>tier - 2</v>
      </c>
      <c r="P796" s="1" t="str">
        <f>VLOOKUP($A796,'Hospitalisation Details'!$A$2:$P$2344,14,FALSE())</f>
        <v>R1011</v>
      </c>
      <c r="Q796" s="1">
        <f>VLOOKUP($A796,'Hospitalisation Details'!$A$2:$P$2344,16,FALSE())</f>
        <v>51</v>
      </c>
    </row>
    <row r="797" spans="1:17" x14ac:dyDescent="0.35">
      <c r="A797" s="1" t="str">
        <f>'Customer Names'!A797</f>
        <v>Id796</v>
      </c>
      <c r="B797" s="1" t="str">
        <f>VLOOKUP($A797,'Customer Names'!$A$2:$E$2336,4,FALSE())</f>
        <v>Colleen M</v>
      </c>
      <c r="C797" s="16">
        <f>VLOOKUP($A797,'Medical Examinations'!$A$2:$O$2336,2,FALSE())</f>
        <v>37.700000000000003</v>
      </c>
      <c r="D797" s="16">
        <f>VLOOKUP($A797,'Medical Examinations'!$A$2:$O$2336,3,FALSE())</f>
        <v>8.6</v>
      </c>
      <c r="E797" s="1" t="str">
        <f>VLOOKUP($A797,'Medical Examinations'!$A$2:$O$2336,9,FALSE())</f>
        <v>No</v>
      </c>
      <c r="F797" s="1" t="str">
        <f>VLOOKUP($A797,'Medical Examinations'!$A$2:$O$2336,10,FALSE())</f>
        <v>No</v>
      </c>
      <c r="G797" s="1" t="str">
        <f>VLOOKUP($A797,'Medical Examinations'!$A$2:$O$2336,11,FALSE())</f>
        <v>No</v>
      </c>
      <c r="H797" s="1">
        <f>VLOOKUP($A797,'Medical Examinations'!$A$2:$O$2336,13,FALSE())</f>
        <v>0</v>
      </c>
      <c r="I797" s="1" t="str">
        <f>VLOOKUP($A797,'Medical Examinations'!$A$2:$O$2336,12,FALSE())</f>
        <v>No</v>
      </c>
      <c r="J797" s="1" t="str">
        <f>VLOOKUP($A797,'Medical Examinations'!$A$2:$O$2336,14,FALSE())</f>
        <v>Obesity</v>
      </c>
      <c r="K797" s="1" t="str">
        <f>VLOOKUP($A797,'Medical Examinations'!$A$2:$O$2336,15,FALSE())</f>
        <v>Diabetes</v>
      </c>
      <c r="L797" s="17">
        <f>VLOOKUP($A797,'Hospitalisation Details'!$A$2:$P$2344,15,FALSE())</f>
        <v>28688</v>
      </c>
      <c r="M797" s="18">
        <f>VLOOKUP($A797,'Hospitalisation Details'!$A$2:$P$2344,6,FALSE())</f>
        <v>13101.74</v>
      </c>
      <c r="N797" s="1" t="str">
        <f>VLOOKUP($A797,'Hospitalisation Details'!$A$2:$P$2344,12,FALSE())</f>
        <v>tier - 3</v>
      </c>
      <c r="O797" s="1" t="str">
        <f>VLOOKUP($A797,'Hospitalisation Details'!$A$2:$P$2344,13,FALSE())</f>
        <v>tier - 2</v>
      </c>
      <c r="P797" s="1" t="str">
        <f>VLOOKUP($A797,'Hospitalisation Details'!$A$2:$P$2344,14,FALSE())</f>
        <v>R1026</v>
      </c>
      <c r="Q797" s="1">
        <f>VLOOKUP($A797,'Hospitalisation Details'!$A$2:$P$2344,16,FALSE())</f>
        <v>44</v>
      </c>
    </row>
    <row r="798" spans="1:17" x14ac:dyDescent="0.35">
      <c r="A798" s="1" t="str">
        <f>'Customer Names'!A798</f>
        <v>Id797</v>
      </c>
      <c r="B798" s="1" t="str">
        <f>VLOOKUP($A798,'Customer Names'!$A$2:$E$2336,4,FALSE())</f>
        <v>Deedra G.</v>
      </c>
      <c r="C798" s="16">
        <f>VLOOKUP($A798,'Medical Examinations'!$A$2:$O$2336,2,FALSE())</f>
        <v>44</v>
      </c>
      <c r="D798" s="16">
        <f>VLOOKUP($A798,'Medical Examinations'!$A$2:$O$2336,3,FALSE())</f>
        <v>9.32</v>
      </c>
      <c r="E798" s="1" t="str">
        <f>VLOOKUP($A798,'Medical Examinations'!$A$2:$O$2336,9,FALSE())</f>
        <v>Yes</v>
      </c>
      <c r="F798" s="1" t="str">
        <f>VLOOKUP($A798,'Medical Examinations'!$A$2:$O$2336,10,FALSE())</f>
        <v>No</v>
      </c>
      <c r="G798" s="1" t="str">
        <f>VLOOKUP($A798,'Medical Examinations'!$A$2:$O$2336,11,FALSE())</f>
        <v>No</v>
      </c>
      <c r="H798" s="1">
        <f>VLOOKUP($A798,'Medical Examinations'!$A$2:$O$2336,13,FALSE())</f>
        <v>2</v>
      </c>
      <c r="I798" s="1" t="str">
        <f>VLOOKUP($A798,'Medical Examinations'!$A$2:$O$2336,12,FALSE())</f>
        <v>No</v>
      </c>
      <c r="J798" s="1" t="str">
        <f>VLOOKUP($A798,'Medical Examinations'!$A$2:$O$2336,14,FALSE())</f>
        <v>Obesity</v>
      </c>
      <c r="K798" s="1" t="str">
        <f>VLOOKUP($A798,'Medical Examinations'!$A$2:$O$2336,15,FALSE())</f>
        <v>Diabetes</v>
      </c>
      <c r="L798" s="17">
        <f>VLOOKUP($A798,'Hospitalisation Details'!$A$2:$P$2344,15,FALSE())</f>
        <v>22591</v>
      </c>
      <c r="M798" s="18">
        <f>VLOOKUP($A798,'Hospitalisation Details'!$A$2:$P$2344,6,FALSE())</f>
        <v>13063.88</v>
      </c>
      <c r="N798" s="1" t="str">
        <f>VLOOKUP($A798,'Hospitalisation Details'!$A$2:$P$2344,12,FALSE())</f>
        <v>tier - 3</v>
      </c>
      <c r="O798" s="1" t="str">
        <f>VLOOKUP($A798,'Hospitalisation Details'!$A$2:$P$2344,13,FALSE())</f>
        <v>tier - 2</v>
      </c>
      <c r="P798" s="1" t="str">
        <f>VLOOKUP($A798,'Hospitalisation Details'!$A$2:$P$2344,14,FALSE())</f>
        <v>R1011</v>
      </c>
      <c r="Q798" s="1">
        <f>VLOOKUP($A798,'Hospitalisation Details'!$A$2:$P$2344,16,FALSE())</f>
        <v>61</v>
      </c>
    </row>
    <row r="799" spans="1:17" x14ac:dyDescent="0.35">
      <c r="A799" s="1" t="str">
        <f>'Customer Names'!A799</f>
        <v>Id798</v>
      </c>
      <c r="B799" s="1" t="str">
        <f>VLOOKUP($A799,'Customer Names'!$A$2:$E$2336,4,FALSE())</f>
        <v>Kulwinder</v>
      </c>
      <c r="C799" s="16">
        <f>VLOOKUP($A799,'Medical Examinations'!$A$2:$O$2336,2,FALSE())</f>
        <v>41.45</v>
      </c>
      <c r="D799" s="16">
        <f>VLOOKUP($A799,'Medical Examinations'!$A$2:$O$2336,3,FALSE())</f>
        <v>6.12</v>
      </c>
      <c r="E799" s="1" t="str">
        <f>VLOOKUP($A799,'Medical Examinations'!$A$2:$O$2336,9,FALSE())</f>
        <v>Yes</v>
      </c>
      <c r="F799" s="1" t="str">
        <f>VLOOKUP($A799,'Medical Examinations'!$A$2:$O$2336,10,FALSE())</f>
        <v>No</v>
      </c>
      <c r="G799" s="1" t="str">
        <f>VLOOKUP($A799,'Medical Examinations'!$A$2:$O$2336,11,FALSE())</f>
        <v>No</v>
      </c>
      <c r="H799" s="1">
        <f>VLOOKUP($A799,'Medical Examinations'!$A$2:$O$2336,13,FALSE())</f>
        <v>0</v>
      </c>
      <c r="I799" s="1" t="str">
        <f>VLOOKUP($A799,'Medical Examinations'!$A$2:$O$2336,12,FALSE())</f>
        <v>No</v>
      </c>
      <c r="J799" s="1" t="str">
        <f>VLOOKUP($A799,'Medical Examinations'!$A$2:$O$2336,14,FALSE())</f>
        <v>Obesity</v>
      </c>
      <c r="K799" s="1" t="str">
        <f>VLOOKUP($A799,'Medical Examinations'!$A$2:$O$2336,15,FALSE())</f>
        <v>Prediabetes</v>
      </c>
      <c r="L799" s="17">
        <f>VLOOKUP($A799,'Hospitalisation Details'!$A$2:$P$2344,15,FALSE())</f>
        <v>31346</v>
      </c>
      <c r="M799" s="18">
        <f>VLOOKUP($A799,'Hospitalisation Details'!$A$2:$P$2344,6,FALSE())</f>
        <v>13051.22</v>
      </c>
      <c r="N799" s="1" t="str">
        <f>VLOOKUP($A799,'Hospitalisation Details'!$A$2:$P$2344,12,FALSE())</f>
        <v>tier - 3</v>
      </c>
      <c r="O799" s="1" t="str">
        <f>VLOOKUP($A799,'Hospitalisation Details'!$A$2:$P$2344,13,FALSE())</f>
        <v>tier - 1</v>
      </c>
      <c r="P799" s="1" t="str">
        <f>VLOOKUP($A799,'Hospitalisation Details'!$A$2:$P$2344,14,FALSE())</f>
        <v>R1026</v>
      </c>
      <c r="Q799" s="1">
        <f>VLOOKUP($A799,'Hospitalisation Details'!$A$2:$P$2344,16,FALSE())</f>
        <v>37</v>
      </c>
    </row>
    <row r="800" spans="1:17" x14ac:dyDescent="0.35">
      <c r="A800" s="1" t="str">
        <f>'Customer Names'!A800</f>
        <v>Id799</v>
      </c>
      <c r="B800" s="1" t="str">
        <f>VLOOKUP($A800,'Customer Names'!$A$2:$E$2336,4,FALSE())</f>
        <v>Ann M.</v>
      </c>
      <c r="C800" s="16">
        <f>VLOOKUP($A800,'Medical Examinations'!$A$2:$O$2336,2,FALSE())</f>
        <v>25.364999999999998</v>
      </c>
      <c r="D800" s="16">
        <f>VLOOKUP($A800,'Medical Examinations'!$A$2:$O$2336,3,FALSE())</f>
        <v>9.19</v>
      </c>
      <c r="E800" s="1" t="str">
        <f>VLOOKUP($A800,'Medical Examinations'!$A$2:$O$2336,9,FALSE())</f>
        <v>Yes</v>
      </c>
      <c r="F800" s="1" t="str">
        <f>VLOOKUP($A800,'Medical Examinations'!$A$2:$O$2336,10,FALSE())</f>
        <v>No</v>
      </c>
      <c r="G800" s="1" t="str">
        <f>VLOOKUP($A800,'Medical Examinations'!$A$2:$O$2336,11,FALSE())</f>
        <v>No</v>
      </c>
      <c r="H800" s="1">
        <f>VLOOKUP($A800,'Medical Examinations'!$A$2:$O$2336,13,FALSE())</f>
        <v>0</v>
      </c>
      <c r="I800" s="1" t="str">
        <f>VLOOKUP($A800,'Medical Examinations'!$A$2:$O$2336,12,FALSE())</f>
        <v>No</v>
      </c>
      <c r="J800" s="1" t="str">
        <f>VLOOKUP($A800,'Medical Examinations'!$A$2:$O$2336,14,FALSE())</f>
        <v>Overweight</v>
      </c>
      <c r="K800" s="1" t="str">
        <f>VLOOKUP($A800,'Medical Examinations'!$A$2:$O$2336,15,FALSE())</f>
        <v>Diabetes</v>
      </c>
      <c r="L800" s="17">
        <f>VLOOKUP($A800,'Hospitalisation Details'!$A$2:$P$2344,15,FALSE())</f>
        <v>24690</v>
      </c>
      <c r="M800" s="18">
        <f>VLOOKUP($A800,'Hospitalisation Details'!$A$2:$P$2344,6,FALSE())</f>
        <v>13047.33</v>
      </c>
      <c r="N800" s="1" t="str">
        <f>VLOOKUP($A800,'Hospitalisation Details'!$A$2:$P$2344,12,FALSE())</f>
        <v>tier - 3</v>
      </c>
      <c r="O800" s="1" t="str">
        <f>VLOOKUP($A800,'Hospitalisation Details'!$A$2:$P$2344,13,FALSE())</f>
        <v>tier - 3</v>
      </c>
      <c r="P800" s="1" t="str">
        <f>VLOOKUP($A800,'Hospitalisation Details'!$A$2:$P$2344,14,FALSE())</f>
        <v>R1024</v>
      </c>
      <c r="Q800" s="1">
        <f>VLOOKUP($A800,'Hospitalisation Details'!$A$2:$P$2344,16,FALSE())</f>
        <v>55</v>
      </c>
    </row>
    <row r="801" spans="1:17" x14ac:dyDescent="0.35">
      <c r="A801" s="1" t="str">
        <f>'Customer Names'!A801</f>
        <v>Id800</v>
      </c>
      <c r="B801" s="1" t="str">
        <f>VLOOKUP($A801,'Customer Names'!$A$2:$E$2336,4,FALSE())</f>
        <v>Sarah E</v>
      </c>
      <c r="C801" s="16">
        <f>VLOOKUP($A801,'Medical Examinations'!$A$2:$O$2336,2,FALSE())</f>
        <v>34.56</v>
      </c>
      <c r="D801" s="16">
        <f>VLOOKUP($A801,'Medical Examinations'!$A$2:$O$2336,3,FALSE())</f>
        <v>5.84</v>
      </c>
      <c r="E801" s="1" t="str">
        <f>VLOOKUP($A801,'Medical Examinations'!$A$2:$O$2336,9,FALSE())</f>
        <v>Yes</v>
      </c>
      <c r="F801" s="1" t="str">
        <f>VLOOKUP($A801,'Medical Examinations'!$A$2:$O$2336,10,FALSE())</f>
        <v>No</v>
      </c>
      <c r="G801" s="1" t="str">
        <f>VLOOKUP($A801,'Medical Examinations'!$A$2:$O$2336,11,FALSE())</f>
        <v>Yes</v>
      </c>
      <c r="H801" s="1">
        <f>VLOOKUP($A801,'Medical Examinations'!$A$2:$O$2336,13,FALSE())</f>
        <v>1</v>
      </c>
      <c r="I801" s="1" t="str">
        <f>VLOOKUP($A801,'Medical Examinations'!$A$2:$O$2336,12,FALSE())</f>
        <v>No</v>
      </c>
      <c r="J801" s="1" t="str">
        <f>VLOOKUP($A801,'Medical Examinations'!$A$2:$O$2336,14,FALSE())</f>
        <v>Obesity</v>
      </c>
      <c r="K801" s="1" t="str">
        <f>VLOOKUP($A801,'Medical Examinations'!$A$2:$O$2336,15,FALSE())</f>
        <v>Prediabetes</v>
      </c>
      <c r="L801" s="17">
        <f>VLOOKUP($A801,'Hospitalisation Details'!$A$2:$P$2344,15,FALSE())</f>
        <v>25469</v>
      </c>
      <c r="M801" s="18">
        <f>VLOOKUP($A801,'Hospitalisation Details'!$A$2:$P$2344,6,FALSE())</f>
        <v>13044.41</v>
      </c>
      <c r="N801" s="1" t="str">
        <f>VLOOKUP($A801,'Hospitalisation Details'!$A$2:$P$2344,12,FALSE())</f>
        <v>tier - 3</v>
      </c>
      <c r="O801" s="1" t="str">
        <f>VLOOKUP($A801,'Hospitalisation Details'!$A$2:$P$2344,13,FALSE())</f>
        <v>tier - 1</v>
      </c>
      <c r="P801" s="1" t="str">
        <f>VLOOKUP($A801,'Hospitalisation Details'!$A$2:$P$2344,14,FALSE())</f>
        <v>R1012</v>
      </c>
      <c r="Q801" s="1">
        <f>VLOOKUP($A801,'Hospitalisation Details'!$A$2:$P$2344,16,FALSE())</f>
        <v>53</v>
      </c>
    </row>
    <row r="802" spans="1:17" x14ac:dyDescent="0.35">
      <c r="A802" s="1" t="str">
        <f>'Customer Names'!A802</f>
        <v>Id801</v>
      </c>
      <c r="B802" s="1" t="str">
        <f>VLOOKUP($A802,'Customer Names'!$A$2:$E$2336,4,FALSE())</f>
        <v>Apryl J.</v>
      </c>
      <c r="C802" s="16">
        <f>VLOOKUP($A802,'Medical Examinations'!$A$2:$O$2336,2,FALSE())</f>
        <v>28.2</v>
      </c>
      <c r="D802" s="16">
        <f>VLOOKUP($A802,'Medical Examinations'!$A$2:$O$2336,3,FALSE())</f>
        <v>7.19</v>
      </c>
      <c r="E802" s="1" t="str">
        <f>VLOOKUP($A802,'Medical Examinations'!$A$2:$O$2336,9,FALSE())</f>
        <v>Yes</v>
      </c>
      <c r="F802" s="1" t="str">
        <f>VLOOKUP($A802,'Medical Examinations'!$A$2:$O$2336,10,FALSE())</f>
        <v>No</v>
      </c>
      <c r="G802" s="1" t="str">
        <f>VLOOKUP($A802,'Medical Examinations'!$A$2:$O$2336,11,FALSE())</f>
        <v>No</v>
      </c>
      <c r="H802" s="1">
        <f>VLOOKUP($A802,'Medical Examinations'!$A$2:$O$2336,13,FALSE())</f>
        <v>2</v>
      </c>
      <c r="I802" s="1" t="str">
        <f>VLOOKUP($A802,'Medical Examinations'!$A$2:$O$2336,12,FALSE())</f>
        <v>No</v>
      </c>
      <c r="J802" s="1" t="str">
        <f>VLOOKUP($A802,'Medical Examinations'!$A$2:$O$2336,14,FALSE())</f>
        <v>Overweight</v>
      </c>
      <c r="K802" s="1" t="str">
        <f>VLOOKUP($A802,'Medical Examinations'!$A$2:$O$2336,15,FALSE())</f>
        <v>Diabetes</v>
      </c>
      <c r="L802" s="17">
        <f>VLOOKUP($A802,'Hospitalisation Details'!$A$2:$P$2344,15,FALSE())</f>
        <v>22594</v>
      </c>
      <c r="M802" s="18">
        <f>VLOOKUP($A802,'Hospitalisation Details'!$A$2:$P$2344,6,FALSE())</f>
        <v>13041.92</v>
      </c>
      <c r="N802" s="1" t="str">
        <f>VLOOKUP($A802,'Hospitalisation Details'!$A$2:$P$2344,12,FALSE())</f>
        <v>tier - 3</v>
      </c>
      <c r="O802" s="1" t="str">
        <f>VLOOKUP($A802,'Hospitalisation Details'!$A$2:$P$2344,13,FALSE())</f>
        <v>tier - 1</v>
      </c>
      <c r="P802" s="1" t="str">
        <f>VLOOKUP($A802,'Hospitalisation Details'!$A$2:$P$2344,14,FALSE())</f>
        <v>R1011</v>
      </c>
      <c r="Q802" s="1">
        <f>VLOOKUP($A802,'Hospitalisation Details'!$A$2:$P$2344,16,FALSE())</f>
        <v>61</v>
      </c>
    </row>
    <row r="803" spans="1:17" x14ac:dyDescent="0.35">
      <c r="A803" s="1" t="str">
        <f>'Customer Names'!A803</f>
        <v>Id802</v>
      </c>
      <c r="B803" s="1" t="str">
        <f>VLOOKUP($A803,'Customer Names'!$A$2:$E$2336,4,FALSE())</f>
        <v>Ilana</v>
      </c>
      <c r="C803" s="16">
        <f>VLOOKUP($A803,'Medical Examinations'!$A$2:$O$2336,2,FALSE())</f>
        <v>30.43</v>
      </c>
      <c r="D803" s="16">
        <f>VLOOKUP($A803,'Medical Examinations'!$A$2:$O$2336,3,FALSE())</f>
        <v>9.39</v>
      </c>
      <c r="E803" s="1" t="str">
        <f>VLOOKUP($A803,'Medical Examinations'!$A$2:$O$2336,9,FALSE())</f>
        <v>No</v>
      </c>
      <c r="F803" s="1" t="str">
        <f>VLOOKUP($A803,'Medical Examinations'!$A$2:$O$2336,10,FALSE())</f>
        <v>No</v>
      </c>
      <c r="G803" s="1" t="str">
        <f>VLOOKUP($A803,'Medical Examinations'!$A$2:$O$2336,11,FALSE())</f>
        <v>No</v>
      </c>
      <c r="H803" s="1">
        <f>VLOOKUP($A803,'Medical Examinations'!$A$2:$O$2336,13,FALSE())</f>
        <v>0</v>
      </c>
      <c r="I803" s="1" t="str">
        <f>VLOOKUP($A803,'Medical Examinations'!$A$2:$O$2336,12,FALSE())</f>
        <v>No</v>
      </c>
      <c r="J803" s="1" t="str">
        <f>VLOOKUP($A803,'Medical Examinations'!$A$2:$O$2336,14,FALSE())</f>
        <v>Obesity</v>
      </c>
      <c r="K803" s="1" t="str">
        <f>VLOOKUP($A803,'Medical Examinations'!$A$2:$O$2336,15,FALSE())</f>
        <v>Diabetes</v>
      </c>
      <c r="L803" s="17">
        <f>VLOOKUP($A803,'Hospitalisation Details'!$A$2:$P$2344,15,FALSE())</f>
        <v>24050</v>
      </c>
      <c r="M803" s="18">
        <f>VLOOKUP($A803,'Hospitalisation Details'!$A$2:$P$2344,6,FALSE())</f>
        <v>13023.93</v>
      </c>
      <c r="N803" s="1" t="str">
        <f>VLOOKUP($A803,'Hospitalisation Details'!$A$2:$P$2344,12,FALSE())</f>
        <v>tier - 3</v>
      </c>
      <c r="O803" s="1" t="str">
        <f>VLOOKUP($A803,'Hospitalisation Details'!$A$2:$P$2344,13,FALSE())</f>
        <v>tier - 2</v>
      </c>
      <c r="P803" s="1" t="str">
        <f>VLOOKUP($A803,'Hospitalisation Details'!$A$2:$P$2344,14,FALSE())</f>
        <v>R1025</v>
      </c>
      <c r="Q803" s="1">
        <f>VLOOKUP($A803,'Hospitalisation Details'!$A$2:$P$2344,16,FALSE())</f>
        <v>57</v>
      </c>
    </row>
    <row r="804" spans="1:17" x14ac:dyDescent="0.35">
      <c r="A804" s="1" t="str">
        <f>'Customer Names'!A804</f>
        <v>Id803</v>
      </c>
      <c r="B804" s="1" t="str">
        <f>VLOOKUP($A804,'Customer Names'!$A$2:$E$2336,4,FALSE())</f>
        <v>Katherine</v>
      </c>
      <c r="C804" s="16">
        <f>VLOOKUP($A804,'Medical Examinations'!$A$2:$O$2336,2,FALSE())</f>
        <v>32.395000000000003</v>
      </c>
      <c r="D804" s="16">
        <f>VLOOKUP($A804,'Medical Examinations'!$A$2:$O$2336,3,FALSE())</f>
        <v>4.2699999999999996</v>
      </c>
      <c r="E804" s="1" t="str">
        <f>VLOOKUP($A804,'Medical Examinations'!$A$2:$O$2336,9,FALSE())</f>
        <v>Yes</v>
      </c>
      <c r="F804" s="1" t="str">
        <f>VLOOKUP($A804,'Medical Examinations'!$A$2:$O$2336,10,FALSE())</f>
        <v>No</v>
      </c>
      <c r="G804" s="1" t="str">
        <f>VLOOKUP($A804,'Medical Examinations'!$A$2:$O$2336,11,FALSE())</f>
        <v>No</v>
      </c>
      <c r="H804" s="1">
        <f>VLOOKUP($A804,'Medical Examinations'!$A$2:$O$2336,13,FALSE())</f>
        <v>1</v>
      </c>
      <c r="I804" s="1" t="str">
        <f>VLOOKUP($A804,'Medical Examinations'!$A$2:$O$2336,12,FALSE())</f>
        <v>No</v>
      </c>
      <c r="J804" s="1" t="str">
        <f>VLOOKUP($A804,'Medical Examinations'!$A$2:$O$2336,14,FALSE())</f>
        <v>Obesity</v>
      </c>
      <c r="K804" s="1" t="str">
        <f>VLOOKUP($A804,'Medical Examinations'!$A$2:$O$2336,15,FALSE())</f>
        <v>Normal</v>
      </c>
      <c r="L804" s="17">
        <f>VLOOKUP($A804,'Hospitalisation Details'!$A$2:$P$2344,15,FALSE())</f>
        <v>23643</v>
      </c>
      <c r="M804" s="18">
        <f>VLOOKUP($A804,'Hospitalisation Details'!$A$2:$P$2344,6,FALSE())</f>
        <v>13019.16</v>
      </c>
      <c r="N804" s="1" t="str">
        <f>VLOOKUP($A804,'Hospitalisation Details'!$A$2:$P$2344,12,FALSE())</f>
        <v>tier - 3</v>
      </c>
      <c r="O804" s="1" t="str">
        <f>VLOOKUP($A804,'Hospitalisation Details'!$A$2:$P$2344,13,FALSE())</f>
        <v>tier - 1</v>
      </c>
      <c r="P804" s="1" t="str">
        <f>VLOOKUP($A804,'Hospitalisation Details'!$A$2:$P$2344,14,FALSE())</f>
        <v>R1024</v>
      </c>
      <c r="Q804" s="1">
        <f>VLOOKUP($A804,'Hospitalisation Details'!$A$2:$P$2344,16,FALSE())</f>
        <v>58</v>
      </c>
    </row>
    <row r="805" spans="1:17" x14ac:dyDescent="0.35">
      <c r="A805" s="1" t="str">
        <f>'Customer Names'!A805</f>
        <v>Id804</v>
      </c>
      <c r="B805" s="1" t="str">
        <f>VLOOKUP($A805,'Customer Names'!$A$2:$E$2336,4,FALSE())</f>
        <v>Katherine</v>
      </c>
      <c r="C805" s="16">
        <f>VLOOKUP($A805,'Medical Examinations'!$A$2:$O$2336,2,FALSE())</f>
        <v>24.035</v>
      </c>
      <c r="D805" s="16">
        <f>VLOOKUP($A805,'Medical Examinations'!$A$2:$O$2336,3,FALSE())</f>
        <v>11.71</v>
      </c>
      <c r="E805" s="1" t="str">
        <f>VLOOKUP($A805,'Medical Examinations'!$A$2:$O$2336,9,FALSE())</f>
        <v>No</v>
      </c>
      <c r="F805" s="1" t="str">
        <f>VLOOKUP($A805,'Medical Examinations'!$A$2:$O$2336,10,FALSE())</f>
        <v>No</v>
      </c>
      <c r="G805" s="1" t="str">
        <f>VLOOKUP($A805,'Medical Examinations'!$A$2:$O$2336,11,FALSE())</f>
        <v>No</v>
      </c>
      <c r="H805" s="1">
        <f>VLOOKUP($A805,'Medical Examinations'!$A$2:$O$2336,13,FALSE())</f>
        <v>0</v>
      </c>
      <c r="I805" s="1" t="str">
        <f>VLOOKUP($A805,'Medical Examinations'!$A$2:$O$2336,12,FALSE())</f>
        <v>No</v>
      </c>
      <c r="J805" s="1" t="str">
        <f>VLOOKUP($A805,'Medical Examinations'!$A$2:$O$2336,14,FALSE())</f>
        <v>Normal Weight</v>
      </c>
      <c r="K805" s="1" t="str">
        <f>VLOOKUP($A805,'Medical Examinations'!$A$2:$O$2336,15,FALSE())</f>
        <v>Diabetes</v>
      </c>
      <c r="L805" s="17">
        <f>VLOOKUP($A805,'Hospitalisation Details'!$A$2:$P$2344,15,FALSE())</f>
        <v>22847</v>
      </c>
      <c r="M805" s="18">
        <f>VLOOKUP($A805,'Hospitalisation Details'!$A$2:$P$2344,6,FALSE())</f>
        <v>13012.21</v>
      </c>
      <c r="N805" s="1" t="str">
        <f>VLOOKUP($A805,'Hospitalisation Details'!$A$2:$P$2344,12,FALSE())</f>
        <v>tier - 3</v>
      </c>
      <c r="O805" s="1" t="str">
        <f>VLOOKUP($A805,'Hospitalisation Details'!$A$2:$P$2344,13,FALSE())</f>
        <v>tier - 1</v>
      </c>
      <c r="P805" s="1" t="str">
        <f>VLOOKUP($A805,'Hospitalisation Details'!$A$2:$P$2344,14,FALSE())</f>
        <v>R1012</v>
      </c>
      <c r="Q805" s="1">
        <f>VLOOKUP($A805,'Hospitalisation Details'!$A$2:$P$2344,16,FALSE())</f>
        <v>60</v>
      </c>
    </row>
    <row r="806" spans="1:17" x14ac:dyDescent="0.35">
      <c r="A806" s="1" t="str">
        <f>'Customer Names'!A806</f>
        <v>Id805</v>
      </c>
      <c r="B806" s="1" t="str">
        <f>VLOOKUP($A806,'Customer Names'!$A$2:$E$2336,4,FALSE())</f>
        <v>Karl</v>
      </c>
      <c r="C806" s="16">
        <f>VLOOKUP($A806,'Medical Examinations'!$A$2:$O$2336,2,FALSE())</f>
        <v>37.119999999999997</v>
      </c>
      <c r="D806" s="16">
        <f>VLOOKUP($A806,'Medical Examinations'!$A$2:$O$2336,3,FALSE())</f>
        <v>5.29</v>
      </c>
      <c r="E806" s="1" t="str">
        <f>VLOOKUP($A806,'Medical Examinations'!$A$2:$O$2336,9,FALSE())</f>
        <v>No</v>
      </c>
      <c r="F806" s="1" t="str">
        <f>VLOOKUP($A806,'Medical Examinations'!$A$2:$O$2336,10,FALSE())</f>
        <v>No</v>
      </c>
      <c r="G806" s="1" t="str">
        <f>VLOOKUP($A806,'Medical Examinations'!$A$2:$O$2336,11,FALSE())</f>
        <v>No</v>
      </c>
      <c r="H806" s="1">
        <f>VLOOKUP($A806,'Medical Examinations'!$A$2:$O$2336,13,FALSE())</f>
        <v>2</v>
      </c>
      <c r="I806" s="1" t="str">
        <f>VLOOKUP($A806,'Medical Examinations'!$A$2:$O$2336,12,FALSE())</f>
        <v>No</v>
      </c>
      <c r="J806" s="1" t="str">
        <f>VLOOKUP($A806,'Medical Examinations'!$A$2:$O$2336,14,FALSE())</f>
        <v>Obesity</v>
      </c>
      <c r="K806" s="1" t="str">
        <f>VLOOKUP($A806,'Medical Examinations'!$A$2:$O$2336,15,FALSE())</f>
        <v>Normal</v>
      </c>
      <c r="L806" s="17">
        <f>VLOOKUP($A806,'Hospitalisation Details'!$A$2:$P$2344,15,FALSE())</f>
        <v>26569</v>
      </c>
      <c r="M806" s="18">
        <f>VLOOKUP($A806,'Hospitalisation Details'!$A$2:$P$2344,6,FALSE())</f>
        <v>13010.86</v>
      </c>
      <c r="N806" s="1" t="str">
        <f>VLOOKUP($A806,'Hospitalisation Details'!$A$2:$P$2344,12,FALSE())</f>
        <v>tier - 3</v>
      </c>
      <c r="O806" s="1" t="str">
        <f>VLOOKUP($A806,'Hospitalisation Details'!$A$2:$P$2344,13,FALSE())</f>
        <v>tier - 2</v>
      </c>
      <c r="P806" s="1" t="str">
        <f>VLOOKUP($A806,'Hospitalisation Details'!$A$2:$P$2344,14,FALSE())</f>
        <v>R1012</v>
      </c>
      <c r="Q806" s="1">
        <f>VLOOKUP($A806,'Hospitalisation Details'!$A$2:$P$2344,16,FALSE())</f>
        <v>50</v>
      </c>
    </row>
    <row r="807" spans="1:17" x14ac:dyDescent="0.35">
      <c r="A807" s="1" t="str">
        <f>'Customer Names'!A807</f>
        <v>Id806</v>
      </c>
      <c r="B807" s="1" t="str">
        <f>VLOOKUP($A807,'Customer Names'!$A$2:$E$2336,4,FALSE())</f>
        <v>Stephen</v>
      </c>
      <c r="C807" s="16">
        <f>VLOOKUP($A807,'Medical Examinations'!$A$2:$O$2336,2,FALSE())</f>
        <v>34.840000000000003</v>
      </c>
      <c r="D807" s="16">
        <f>VLOOKUP($A807,'Medical Examinations'!$A$2:$O$2336,3,FALSE())</f>
        <v>6</v>
      </c>
      <c r="E807" s="1" t="str">
        <f>VLOOKUP($A807,'Medical Examinations'!$A$2:$O$2336,9,FALSE())</f>
        <v>Yes</v>
      </c>
      <c r="F807" s="1" t="str">
        <f>VLOOKUP($A807,'Medical Examinations'!$A$2:$O$2336,10,FALSE())</f>
        <v>No</v>
      </c>
      <c r="G807" s="1" t="str">
        <f>VLOOKUP($A807,'Medical Examinations'!$A$2:$O$2336,11,FALSE())</f>
        <v>Yes</v>
      </c>
      <c r="H807" s="1">
        <f>VLOOKUP($A807,'Medical Examinations'!$A$2:$O$2336,13,FALSE())</f>
        <v>1</v>
      </c>
      <c r="I807" s="1" t="str">
        <f>VLOOKUP($A807,'Medical Examinations'!$A$2:$O$2336,12,FALSE())</f>
        <v>No</v>
      </c>
      <c r="J807" s="1" t="str">
        <f>VLOOKUP($A807,'Medical Examinations'!$A$2:$O$2336,14,FALSE())</f>
        <v>Obesity</v>
      </c>
      <c r="K807" s="1" t="str">
        <f>VLOOKUP($A807,'Medical Examinations'!$A$2:$O$2336,15,FALSE())</f>
        <v>Prediabetes</v>
      </c>
      <c r="L807" s="17">
        <f>VLOOKUP($A807,'Hospitalisation Details'!$A$2:$P$2344,15,FALSE())</f>
        <v>25550</v>
      </c>
      <c r="M807" s="18">
        <f>VLOOKUP($A807,'Hospitalisation Details'!$A$2:$P$2344,6,FALSE())</f>
        <v>13008.07</v>
      </c>
      <c r="N807" s="1" t="str">
        <f>VLOOKUP($A807,'Hospitalisation Details'!$A$2:$P$2344,12,FALSE())</f>
        <v>tier - 3</v>
      </c>
      <c r="O807" s="1" t="str">
        <f>VLOOKUP($A807,'Hospitalisation Details'!$A$2:$P$2344,13,FALSE())</f>
        <v>tier - 3</v>
      </c>
      <c r="P807" s="1" t="str">
        <f>VLOOKUP($A807,'Hospitalisation Details'!$A$2:$P$2344,14,FALSE())</f>
        <v>R1012</v>
      </c>
      <c r="Q807" s="1">
        <f>VLOOKUP($A807,'Hospitalisation Details'!$A$2:$P$2344,16,FALSE())</f>
        <v>53</v>
      </c>
    </row>
    <row r="808" spans="1:17" x14ac:dyDescent="0.35">
      <c r="A808" s="1" t="str">
        <f>'Customer Names'!A808</f>
        <v>Id807</v>
      </c>
      <c r="B808" s="1" t="str">
        <f>VLOOKUP($A808,'Customer Names'!$A$2:$E$2336,4,FALSE())</f>
        <v>Will</v>
      </c>
      <c r="C808" s="16">
        <f>VLOOKUP($A808,'Medical Examinations'!$A$2:$O$2336,2,FALSE())</f>
        <v>29.53</v>
      </c>
      <c r="D808" s="16">
        <f>VLOOKUP($A808,'Medical Examinations'!$A$2:$O$2336,3,FALSE())</f>
        <v>10.64</v>
      </c>
      <c r="E808" s="1" t="str">
        <f>VLOOKUP($A808,'Medical Examinations'!$A$2:$O$2336,9,FALSE())</f>
        <v>No</v>
      </c>
      <c r="F808" s="1" t="str">
        <f>VLOOKUP($A808,'Medical Examinations'!$A$2:$O$2336,10,FALSE())</f>
        <v>No</v>
      </c>
      <c r="G808" s="1" t="str">
        <f>VLOOKUP($A808,'Medical Examinations'!$A$2:$O$2336,11,FALSE())</f>
        <v>No</v>
      </c>
      <c r="H808" s="1">
        <f>VLOOKUP($A808,'Medical Examinations'!$A$2:$O$2336,13,FALSE())</f>
        <v>0</v>
      </c>
      <c r="I808" s="1" t="str">
        <f>VLOOKUP($A808,'Medical Examinations'!$A$2:$O$2336,12,FALSE())</f>
        <v>No</v>
      </c>
      <c r="J808" s="1" t="str">
        <f>VLOOKUP($A808,'Medical Examinations'!$A$2:$O$2336,14,FALSE())</f>
        <v>Overweight</v>
      </c>
      <c r="K808" s="1" t="str">
        <f>VLOOKUP($A808,'Medical Examinations'!$A$2:$O$2336,15,FALSE())</f>
        <v>Diabetes</v>
      </c>
      <c r="L808" s="17">
        <f>VLOOKUP($A808,'Hospitalisation Details'!$A$2:$P$2344,15,FALSE())</f>
        <v>22821</v>
      </c>
      <c r="M808" s="18">
        <f>VLOOKUP($A808,'Hospitalisation Details'!$A$2:$P$2344,6,FALSE())</f>
        <v>13004.95</v>
      </c>
      <c r="N808" s="1" t="str">
        <f>VLOOKUP($A808,'Hospitalisation Details'!$A$2:$P$2344,12,FALSE())</f>
        <v>tier - 3</v>
      </c>
      <c r="O808" s="1" t="str">
        <f>VLOOKUP($A808,'Hospitalisation Details'!$A$2:$P$2344,13,FALSE())</f>
        <v>tier - 1</v>
      </c>
      <c r="P808" s="1" t="str">
        <f>VLOOKUP($A808,'Hospitalisation Details'!$A$2:$P$2344,14,FALSE())</f>
        <v>R1012</v>
      </c>
      <c r="Q808" s="1">
        <f>VLOOKUP($A808,'Hospitalisation Details'!$A$2:$P$2344,16,FALSE())</f>
        <v>60</v>
      </c>
    </row>
    <row r="809" spans="1:17" x14ac:dyDescent="0.35">
      <c r="A809" s="1" t="str">
        <f>'Customer Names'!A809</f>
        <v>Id808</v>
      </c>
      <c r="B809" s="1" t="str">
        <f>VLOOKUP($A809,'Customer Names'!$A$2:$E$2336,4,FALSE())</f>
        <v>Bradley D</v>
      </c>
      <c r="C809" s="16">
        <f>VLOOKUP($A809,'Medical Examinations'!$A$2:$O$2336,2,FALSE())</f>
        <v>42.51</v>
      </c>
      <c r="D809" s="16">
        <f>VLOOKUP($A809,'Medical Examinations'!$A$2:$O$2336,3,FALSE())</f>
        <v>8.2100000000000009</v>
      </c>
      <c r="E809" s="1" t="str">
        <f>VLOOKUP($A809,'Medical Examinations'!$A$2:$O$2336,9,FALSE())</f>
        <v>Yes</v>
      </c>
      <c r="F809" s="1" t="str">
        <f>VLOOKUP($A809,'Medical Examinations'!$A$2:$O$2336,10,FALSE())</f>
        <v>No</v>
      </c>
      <c r="G809" s="1" t="str">
        <f>VLOOKUP($A809,'Medical Examinations'!$A$2:$O$2336,11,FALSE())</f>
        <v>No</v>
      </c>
      <c r="H809" s="1">
        <f>VLOOKUP($A809,'Medical Examinations'!$A$2:$O$2336,13,FALSE())</f>
        <v>0</v>
      </c>
      <c r="I809" s="1" t="str">
        <f>VLOOKUP($A809,'Medical Examinations'!$A$2:$O$2336,12,FALSE())</f>
        <v>No</v>
      </c>
      <c r="J809" s="1" t="str">
        <f>VLOOKUP($A809,'Medical Examinations'!$A$2:$O$2336,14,FALSE())</f>
        <v>Obesity</v>
      </c>
      <c r="K809" s="1" t="str">
        <f>VLOOKUP($A809,'Medical Examinations'!$A$2:$O$2336,15,FALSE())</f>
        <v>Diabetes</v>
      </c>
      <c r="L809" s="17">
        <f>VLOOKUP($A809,'Hospitalisation Details'!$A$2:$P$2344,15,FALSE())</f>
        <v>29889</v>
      </c>
      <c r="M809" s="18">
        <f>VLOOKUP($A809,'Hospitalisation Details'!$A$2:$P$2344,6,FALSE())</f>
        <v>13002.91</v>
      </c>
      <c r="N809" s="1" t="str">
        <f>VLOOKUP($A809,'Hospitalisation Details'!$A$2:$P$2344,12,FALSE())</f>
        <v>tier - 3</v>
      </c>
      <c r="O809" s="1" t="str">
        <f>VLOOKUP($A809,'Hospitalisation Details'!$A$2:$P$2344,13,FALSE())</f>
        <v>tier - 1</v>
      </c>
      <c r="P809" s="1" t="str">
        <f>VLOOKUP($A809,'Hospitalisation Details'!$A$2:$P$2344,14,FALSE())</f>
        <v>R1012</v>
      </c>
      <c r="Q809" s="1">
        <f>VLOOKUP($A809,'Hospitalisation Details'!$A$2:$P$2344,16,FALSE())</f>
        <v>41</v>
      </c>
    </row>
    <row r="810" spans="1:17" x14ac:dyDescent="0.35">
      <c r="A810" s="1" t="str">
        <f>'Customer Names'!A810</f>
        <v>Id809</v>
      </c>
      <c r="B810" s="1" t="str">
        <f>VLOOKUP($A810,'Customer Names'!$A$2:$E$2336,4,FALSE())</f>
        <v>Amy M</v>
      </c>
      <c r="C810" s="16">
        <f>VLOOKUP($A810,'Medical Examinations'!$A$2:$O$2336,2,FALSE())</f>
        <v>38.14</v>
      </c>
      <c r="D810" s="16">
        <f>VLOOKUP($A810,'Medical Examinations'!$A$2:$O$2336,3,FALSE())</f>
        <v>5.58</v>
      </c>
      <c r="E810" s="1" t="str">
        <f>VLOOKUP($A810,'Medical Examinations'!$A$2:$O$2336,9,FALSE())</f>
        <v>No</v>
      </c>
      <c r="F810" s="1" t="str">
        <f>VLOOKUP($A810,'Medical Examinations'!$A$2:$O$2336,10,FALSE())</f>
        <v>No</v>
      </c>
      <c r="G810" s="1" t="str">
        <f>VLOOKUP($A810,'Medical Examinations'!$A$2:$O$2336,11,FALSE())</f>
        <v>Yes</v>
      </c>
      <c r="H810" s="1">
        <f>VLOOKUP($A810,'Medical Examinations'!$A$2:$O$2336,13,FALSE())</f>
        <v>1</v>
      </c>
      <c r="I810" s="1" t="str">
        <f>VLOOKUP($A810,'Medical Examinations'!$A$2:$O$2336,12,FALSE())</f>
        <v>No</v>
      </c>
      <c r="J810" s="1" t="str">
        <f>VLOOKUP($A810,'Medical Examinations'!$A$2:$O$2336,14,FALSE())</f>
        <v>Obesity</v>
      </c>
      <c r="K810" s="1" t="str">
        <f>VLOOKUP($A810,'Medical Examinations'!$A$2:$O$2336,15,FALSE())</f>
        <v>Normal</v>
      </c>
      <c r="L810" s="17">
        <f>VLOOKUP($A810,'Hospitalisation Details'!$A$2:$P$2344,15,FALSE())</f>
        <v>29186</v>
      </c>
      <c r="M810" s="18">
        <f>VLOOKUP($A810,'Hospitalisation Details'!$A$2:$P$2344,6,FALSE())</f>
        <v>12994.12</v>
      </c>
      <c r="N810" s="1" t="str">
        <f>VLOOKUP($A810,'Hospitalisation Details'!$A$2:$P$2344,12,FALSE())</f>
        <v>tier - 3</v>
      </c>
      <c r="O810" s="1" t="str">
        <f>VLOOKUP($A810,'Hospitalisation Details'!$A$2:$P$2344,13,FALSE())</f>
        <v>tier - 2</v>
      </c>
      <c r="P810" s="1" t="str">
        <f>VLOOKUP($A810,'Hospitalisation Details'!$A$2:$P$2344,14,FALSE())</f>
        <v>R1026</v>
      </c>
      <c r="Q810" s="1">
        <f>VLOOKUP($A810,'Hospitalisation Details'!$A$2:$P$2344,16,FALSE())</f>
        <v>43</v>
      </c>
    </row>
    <row r="811" spans="1:17" x14ac:dyDescent="0.35">
      <c r="A811" s="1" t="str">
        <f>'Customer Names'!A811</f>
        <v>Id810</v>
      </c>
      <c r="B811" s="1" t="str">
        <f>VLOOKUP($A811,'Customer Names'!$A$2:$E$2336,4,FALSE())</f>
        <v>Matthew W.</v>
      </c>
      <c r="C811" s="16">
        <f>VLOOKUP($A811,'Medical Examinations'!$A$2:$O$2336,2,FALSE())</f>
        <v>39.93</v>
      </c>
      <c r="D811" s="16">
        <f>VLOOKUP($A811,'Medical Examinations'!$A$2:$O$2336,3,FALSE())</f>
        <v>8.75</v>
      </c>
      <c r="E811" s="1" t="str">
        <f>VLOOKUP($A811,'Medical Examinations'!$A$2:$O$2336,9,FALSE())</f>
        <v>No</v>
      </c>
      <c r="F811" s="1" t="str">
        <f>VLOOKUP($A811,'Medical Examinations'!$A$2:$O$2336,10,FALSE())</f>
        <v>No</v>
      </c>
      <c r="G811" s="1" t="str">
        <f>VLOOKUP($A811,'Medical Examinations'!$A$2:$O$2336,11,FALSE())</f>
        <v>No</v>
      </c>
      <c r="H811" s="1">
        <f>VLOOKUP($A811,'Medical Examinations'!$A$2:$O$2336,13,FALSE())</f>
        <v>0</v>
      </c>
      <c r="I811" s="1" t="str">
        <f>VLOOKUP($A811,'Medical Examinations'!$A$2:$O$2336,12,FALSE())</f>
        <v>No</v>
      </c>
      <c r="J811" s="1" t="str">
        <f>VLOOKUP($A811,'Medical Examinations'!$A$2:$O$2336,14,FALSE())</f>
        <v>Obesity</v>
      </c>
      <c r="K811" s="1" t="str">
        <f>VLOOKUP($A811,'Medical Examinations'!$A$2:$O$2336,15,FALSE())</f>
        <v>Diabetes</v>
      </c>
      <c r="L811" s="17">
        <f>VLOOKUP($A811,'Hospitalisation Details'!$A$2:$P$2344,15,FALSE())</f>
        <v>22248</v>
      </c>
      <c r="M811" s="18">
        <f>VLOOKUP($A811,'Hospitalisation Details'!$A$2:$P$2344,6,FALSE())</f>
        <v>12982.87</v>
      </c>
      <c r="N811" s="1" t="str">
        <f>VLOOKUP($A811,'Hospitalisation Details'!$A$2:$P$2344,12,FALSE())</f>
        <v>tier - 3</v>
      </c>
      <c r="O811" s="1" t="str">
        <f>VLOOKUP($A811,'Hospitalisation Details'!$A$2:$P$2344,13,FALSE())</f>
        <v>tier - 1</v>
      </c>
      <c r="P811" s="1" t="str">
        <f>VLOOKUP($A811,'Hospitalisation Details'!$A$2:$P$2344,14,FALSE())</f>
        <v>R1013</v>
      </c>
      <c r="Q811" s="1">
        <f>VLOOKUP($A811,'Hospitalisation Details'!$A$2:$P$2344,16,FALSE())</f>
        <v>62</v>
      </c>
    </row>
    <row r="812" spans="1:17" x14ac:dyDescent="0.35">
      <c r="A812" s="1" t="str">
        <f>'Customer Names'!A812</f>
        <v>Id811</v>
      </c>
      <c r="B812" s="1" t="str">
        <f>VLOOKUP($A812,'Customer Names'!$A$2:$E$2336,4,FALSE())</f>
        <v>Doug</v>
      </c>
      <c r="C812" s="16">
        <f>VLOOKUP($A812,'Medical Examinations'!$A$2:$O$2336,2,FALSE())</f>
        <v>38.83</v>
      </c>
      <c r="D812" s="16">
        <f>VLOOKUP($A812,'Medical Examinations'!$A$2:$O$2336,3,FALSE())</f>
        <v>11.86</v>
      </c>
      <c r="E812" s="1" t="str">
        <f>VLOOKUP($A812,'Medical Examinations'!$A$2:$O$2336,9,FALSE())</f>
        <v>No</v>
      </c>
      <c r="F812" s="1" t="str">
        <f>VLOOKUP($A812,'Medical Examinations'!$A$2:$O$2336,10,FALSE())</f>
        <v>No</v>
      </c>
      <c r="G812" s="1" t="str">
        <f>VLOOKUP($A812,'Medical Examinations'!$A$2:$O$2336,11,FALSE())</f>
        <v>No</v>
      </c>
      <c r="H812" s="1">
        <f>VLOOKUP($A812,'Medical Examinations'!$A$2:$O$2336,13,FALSE())</f>
        <v>0</v>
      </c>
      <c r="I812" s="1" t="str">
        <f>VLOOKUP($A812,'Medical Examinations'!$A$2:$O$2336,12,FALSE())</f>
        <v>No</v>
      </c>
      <c r="J812" s="1" t="str">
        <f>VLOOKUP($A812,'Medical Examinations'!$A$2:$O$2336,14,FALSE())</f>
        <v>Obesity</v>
      </c>
      <c r="K812" s="1" t="str">
        <f>VLOOKUP($A812,'Medical Examinations'!$A$2:$O$2336,15,FALSE())</f>
        <v>Diabetes</v>
      </c>
      <c r="L812" s="17">
        <f>VLOOKUP($A812,'Hospitalisation Details'!$A$2:$P$2344,15,FALSE())</f>
        <v>22182</v>
      </c>
      <c r="M812" s="18">
        <f>VLOOKUP($A812,'Hospitalisation Details'!$A$2:$P$2344,6,FALSE())</f>
        <v>12981.35</v>
      </c>
      <c r="N812" s="1" t="str">
        <f>VLOOKUP($A812,'Hospitalisation Details'!$A$2:$P$2344,12,FALSE())</f>
        <v>tier - 3</v>
      </c>
      <c r="O812" s="1" t="str">
        <f>VLOOKUP($A812,'Hospitalisation Details'!$A$2:$P$2344,13,FALSE())</f>
        <v>tier - 3</v>
      </c>
      <c r="P812" s="1" t="str">
        <f>VLOOKUP($A812,'Hospitalisation Details'!$A$2:$P$2344,14,FALSE())</f>
        <v>R1013</v>
      </c>
      <c r="Q812" s="1">
        <f>VLOOKUP($A812,'Hospitalisation Details'!$A$2:$P$2344,16,FALSE())</f>
        <v>62</v>
      </c>
    </row>
    <row r="813" spans="1:17" x14ac:dyDescent="0.35">
      <c r="A813" s="1" t="str">
        <f>'Customer Names'!A813</f>
        <v>Id812</v>
      </c>
      <c r="B813" s="1" t="str">
        <f>VLOOKUP($A813,'Customer Names'!$A$2:$E$2336,4,FALSE())</f>
        <v>Tom</v>
      </c>
      <c r="C813" s="16">
        <f>VLOOKUP($A813,'Medical Examinations'!$A$2:$O$2336,2,FALSE())</f>
        <v>37.4</v>
      </c>
      <c r="D813" s="16">
        <f>VLOOKUP($A813,'Medical Examinations'!$A$2:$O$2336,3,FALSE())</f>
        <v>11.46</v>
      </c>
      <c r="E813" s="1" t="str">
        <f>VLOOKUP($A813,'Medical Examinations'!$A$2:$O$2336,9,FALSE())</f>
        <v>No</v>
      </c>
      <c r="F813" s="1" t="str">
        <f>VLOOKUP($A813,'Medical Examinations'!$A$2:$O$2336,10,FALSE())</f>
        <v>No</v>
      </c>
      <c r="G813" s="1" t="str">
        <f>VLOOKUP($A813,'Medical Examinations'!$A$2:$O$2336,11,FALSE())</f>
        <v>No</v>
      </c>
      <c r="H813" s="1">
        <f>VLOOKUP($A813,'Medical Examinations'!$A$2:$O$2336,13,FALSE())</f>
        <v>0</v>
      </c>
      <c r="I813" s="1" t="str">
        <f>VLOOKUP($A813,'Medical Examinations'!$A$2:$O$2336,12,FALSE())</f>
        <v>No</v>
      </c>
      <c r="J813" s="1" t="str">
        <f>VLOOKUP($A813,'Medical Examinations'!$A$2:$O$2336,14,FALSE())</f>
        <v>Obesity</v>
      </c>
      <c r="K813" s="1" t="str">
        <f>VLOOKUP($A813,'Medical Examinations'!$A$2:$O$2336,15,FALSE())</f>
        <v>Diabetes</v>
      </c>
      <c r="L813" s="17">
        <f>VLOOKUP($A813,'Hospitalisation Details'!$A$2:$P$2344,15,FALSE())</f>
        <v>22089</v>
      </c>
      <c r="M813" s="18">
        <f>VLOOKUP($A813,'Hospitalisation Details'!$A$2:$P$2344,6,FALSE())</f>
        <v>12979.36</v>
      </c>
      <c r="N813" s="1" t="str">
        <f>VLOOKUP($A813,'Hospitalisation Details'!$A$2:$P$2344,12,FALSE())</f>
        <v>tier - 3</v>
      </c>
      <c r="O813" s="1" t="str">
        <f>VLOOKUP($A813,'Hospitalisation Details'!$A$2:$P$2344,13,FALSE())</f>
        <v>tier - 1</v>
      </c>
      <c r="P813" s="1" t="str">
        <f>VLOOKUP($A813,'Hospitalisation Details'!$A$2:$P$2344,14,FALSE())</f>
        <v>R1011</v>
      </c>
      <c r="Q813" s="1">
        <f>VLOOKUP($A813,'Hospitalisation Details'!$A$2:$P$2344,16,FALSE())</f>
        <v>62</v>
      </c>
    </row>
    <row r="814" spans="1:17" x14ac:dyDescent="0.35">
      <c r="A814" s="1" t="str">
        <f>'Customer Names'!A814</f>
        <v>Id813</v>
      </c>
      <c r="B814" s="1" t="str">
        <f>VLOOKUP($A814,'Customer Names'!$A$2:$E$2336,4,FALSE())</f>
        <v>Jonathan</v>
      </c>
      <c r="C814" s="16">
        <f>VLOOKUP($A814,'Medical Examinations'!$A$2:$O$2336,2,FALSE())</f>
        <v>21.4</v>
      </c>
      <c r="D814" s="16">
        <f>VLOOKUP($A814,'Medical Examinations'!$A$2:$O$2336,3,FALSE())</f>
        <v>9.0299999999999994</v>
      </c>
      <c r="E814" s="1" t="str">
        <f>VLOOKUP($A814,'Medical Examinations'!$A$2:$O$2336,9,FALSE())</f>
        <v>No</v>
      </c>
      <c r="F814" s="1" t="str">
        <f>VLOOKUP($A814,'Medical Examinations'!$A$2:$O$2336,10,FALSE())</f>
        <v>No</v>
      </c>
      <c r="G814" s="1" t="str">
        <f>VLOOKUP($A814,'Medical Examinations'!$A$2:$O$2336,11,FALSE())</f>
        <v>No</v>
      </c>
      <c r="H814" s="1">
        <f>VLOOKUP($A814,'Medical Examinations'!$A$2:$O$2336,13,FALSE())</f>
        <v>0</v>
      </c>
      <c r="I814" s="1" t="str">
        <f>VLOOKUP($A814,'Medical Examinations'!$A$2:$O$2336,12,FALSE())</f>
        <v>No</v>
      </c>
      <c r="J814" s="1" t="str">
        <f>VLOOKUP($A814,'Medical Examinations'!$A$2:$O$2336,14,FALSE())</f>
        <v>Normal Weight</v>
      </c>
      <c r="K814" s="1" t="str">
        <f>VLOOKUP($A814,'Medical Examinations'!$A$2:$O$2336,15,FALSE())</f>
        <v>Diabetes</v>
      </c>
      <c r="L814" s="17">
        <f>VLOOKUP($A814,'Hospitalisation Details'!$A$2:$P$2344,15,FALSE())</f>
        <v>22224</v>
      </c>
      <c r="M814" s="18">
        <f>VLOOKUP($A814,'Hospitalisation Details'!$A$2:$P$2344,6,FALSE())</f>
        <v>12957.12</v>
      </c>
      <c r="N814" s="1" t="str">
        <f>VLOOKUP($A814,'Hospitalisation Details'!$A$2:$P$2344,12,FALSE())</f>
        <v>tier - 3</v>
      </c>
      <c r="O814" s="1" t="str">
        <f>VLOOKUP($A814,'Hospitalisation Details'!$A$2:$P$2344,13,FALSE())</f>
        <v>tier - 1</v>
      </c>
      <c r="P814" s="1" t="str">
        <f>VLOOKUP($A814,'Hospitalisation Details'!$A$2:$P$2344,14,FALSE())</f>
        <v>R1011</v>
      </c>
      <c r="Q814" s="1">
        <f>VLOOKUP($A814,'Hospitalisation Details'!$A$2:$P$2344,16,FALSE())</f>
        <v>62</v>
      </c>
    </row>
    <row r="815" spans="1:17" x14ac:dyDescent="0.35">
      <c r="A815" s="1" t="str">
        <f>'Customer Names'!A815</f>
        <v>Id814</v>
      </c>
      <c r="B815" s="1" t="str">
        <f>VLOOKUP($A815,'Customer Names'!$A$2:$E$2336,4,FALSE())</f>
        <v>Wayne A.</v>
      </c>
      <c r="C815" s="16">
        <f>VLOOKUP($A815,'Medical Examinations'!$A$2:$O$2336,2,FALSE())</f>
        <v>38.380000000000003</v>
      </c>
      <c r="D815" s="16">
        <f>VLOOKUP($A815,'Medical Examinations'!$A$2:$O$2336,3,FALSE())</f>
        <v>8.26</v>
      </c>
      <c r="E815" s="1" t="str">
        <f>VLOOKUP($A815,'Medical Examinations'!$A$2:$O$2336,9,FALSE())</f>
        <v>Yes</v>
      </c>
      <c r="F815" s="1" t="str">
        <f>VLOOKUP($A815,'Medical Examinations'!$A$2:$O$2336,10,FALSE())</f>
        <v>No</v>
      </c>
      <c r="G815" s="1" t="str">
        <f>VLOOKUP($A815,'Medical Examinations'!$A$2:$O$2336,11,FALSE())</f>
        <v>No</v>
      </c>
      <c r="H815" s="1">
        <f>VLOOKUP($A815,'Medical Examinations'!$A$2:$O$2336,13,FALSE())</f>
        <v>2</v>
      </c>
      <c r="I815" s="1" t="str">
        <f>VLOOKUP($A815,'Medical Examinations'!$A$2:$O$2336,12,FALSE())</f>
        <v>No</v>
      </c>
      <c r="J815" s="1" t="str">
        <f>VLOOKUP($A815,'Medical Examinations'!$A$2:$O$2336,14,FALSE())</f>
        <v>Obesity</v>
      </c>
      <c r="K815" s="1" t="str">
        <f>VLOOKUP($A815,'Medical Examinations'!$A$2:$O$2336,15,FALSE())</f>
        <v>Diabetes</v>
      </c>
      <c r="L815" s="17">
        <f>VLOOKUP($A815,'Hospitalisation Details'!$A$2:$P$2344,15,FALSE())</f>
        <v>22513</v>
      </c>
      <c r="M815" s="18">
        <f>VLOOKUP($A815,'Hospitalisation Details'!$A$2:$P$2344,6,FALSE())</f>
        <v>12950.07</v>
      </c>
      <c r="N815" s="1" t="str">
        <f>VLOOKUP($A815,'Hospitalisation Details'!$A$2:$P$2344,12,FALSE())</f>
        <v>tier - 3</v>
      </c>
      <c r="O815" s="1" t="str">
        <f>VLOOKUP($A815,'Hospitalisation Details'!$A$2:$P$2344,13,FALSE())</f>
        <v>tier - 1</v>
      </c>
      <c r="P815" s="1" t="str">
        <f>VLOOKUP($A815,'Hospitalisation Details'!$A$2:$P$2344,14,FALSE())</f>
        <v>R1012</v>
      </c>
      <c r="Q815" s="1">
        <f>VLOOKUP($A815,'Hospitalisation Details'!$A$2:$P$2344,16,FALSE())</f>
        <v>61</v>
      </c>
    </row>
    <row r="816" spans="1:17" x14ac:dyDescent="0.35">
      <c r="A816" s="1" t="str">
        <f>'Customer Names'!A816</f>
        <v>Id815</v>
      </c>
      <c r="B816" s="1" t="str">
        <f>VLOOKUP($A816,'Customer Names'!$A$2:$E$2336,4,FALSE())</f>
        <v>Nobuyori</v>
      </c>
      <c r="C816" s="16">
        <f>VLOOKUP($A816,'Medical Examinations'!$A$2:$O$2336,2,FALSE())</f>
        <v>33.659999999999997</v>
      </c>
      <c r="D816" s="16">
        <f>VLOOKUP($A816,'Medical Examinations'!$A$2:$O$2336,3,FALSE())</f>
        <v>5.42</v>
      </c>
      <c r="E816" s="1" t="str">
        <f>VLOOKUP($A816,'Medical Examinations'!$A$2:$O$2336,9,FALSE())</f>
        <v>Yes</v>
      </c>
      <c r="F816" s="1" t="str">
        <f>VLOOKUP($A816,'Medical Examinations'!$A$2:$O$2336,10,FALSE())</f>
        <v>No</v>
      </c>
      <c r="G816" s="1" t="str">
        <f>VLOOKUP($A816,'Medical Examinations'!$A$2:$O$2336,11,FALSE())</f>
        <v>No</v>
      </c>
      <c r="H816" s="1">
        <f>VLOOKUP($A816,'Medical Examinations'!$A$2:$O$2336,13,FALSE())</f>
        <v>2</v>
      </c>
      <c r="I816" s="1" t="str">
        <f>VLOOKUP($A816,'Medical Examinations'!$A$2:$O$2336,12,FALSE())</f>
        <v>No</v>
      </c>
      <c r="J816" s="1" t="str">
        <f>VLOOKUP($A816,'Medical Examinations'!$A$2:$O$2336,14,FALSE())</f>
        <v>Obesity</v>
      </c>
      <c r="K816" s="1" t="str">
        <f>VLOOKUP($A816,'Medical Examinations'!$A$2:$O$2336,15,FALSE())</f>
        <v>Normal</v>
      </c>
      <c r="L816" s="17">
        <f>VLOOKUP($A816,'Hospitalisation Details'!$A$2:$P$2344,15,FALSE())</f>
        <v>24463</v>
      </c>
      <c r="M816" s="18">
        <f>VLOOKUP($A816,'Hospitalisation Details'!$A$2:$P$2344,6,FALSE())</f>
        <v>12949.16</v>
      </c>
      <c r="N816" s="1" t="str">
        <f>VLOOKUP($A816,'Hospitalisation Details'!$A$2:$P$2344,12,FALSE())</f>
        <v>tier - 3</v>
      </c>
      <c r="O816" s="1" t="str">
        <f>VLOOKUP($A816,'Hospitalisation Details'!$A$2:$P$2344,13,FALSE())</f>
        <v>tier - 3</v>
      </c>
      <c r="P816" s="1" t="str">
        <f>VLOOKUP($A816,'Hospitalisation Details'!$A$2:$P$2344,14,FALSE())</f>
        <v>R1013</v>
      </c>
      <c r="Q816" s="1">
        <f>VLOOKUP($A816,'Hospitalisation Details'!$A$2:$P$2344,16,FALSE())</f>
        <v>56</v>
      </c>
    </row>
    <row r="817" spans="1:17" x14ac:dyDescent="0.35">
      <c r="A817" s="1" t="str">
        <f>'Customer Names'!A817</f>
        <v>Id816</v>
      </c>
      <c r="B817" s="1" t="str">
        <f>VLOOKUP($A817,'Customer Names'!$A$2:$E$2336,4,FALSE())</f>
        <v>Rich</v>
      </c>
      <c r="C817" s="16">
        <f>VLOOKUP($A817,'Medical Examinations'!$A$2:$O$2336,2,FALSE())</f>
        <v>31.79</v>
      </c>
      <c r="D817" s="16">
        <f>VLOOKUP($A817,'Medical Examinations'!$A$2:$O$2336,3,FALSE())</f>
        <v>11.33</v>
      </c>
      <c r="E817" s="1" t="str">
        <f>VLOOKUP($A817,'Medical Examinations'!$A$2:$O$2336,9,FALSE())</f>
        <v>Yes</v>
      </c>
      <c r="F817" s="1" t="str">
        <f>VLOOKUP($A817,'Medical Examinations'!$A$2:$O$2336,10,FALSE())</f>
        <v>No</v>
      </c>
      <c r="G817" s="1" t="str">
        <f>VLOOKUP($A817,'Medical Examinations'!$A$2:$O$2336,11,FALSE())</f>
        <v>Yes</v>
      </c>
      <c r="H817" s="1">
        <f>VLOOKUP($A817,'Medical Examinations'!$A$2:$O$2336,13,FALSE())</f>
        <v>1</v>
      </c>
      <c r="I817" s="1" t="str">
        <f>VLOOKUP($A817,'Medical Examinations'!$A$2:$O$2336,12,FALSE())</f>
        <v>No</v>
      </c>
      <c r="J817" s="1" t="str">
        <f>VLOOKUP($A817,'Medical Examinations'!$A$2:$O$2336,14,FALSE())</f>
        <v>Obesity</v>
      </c>
      <c r="K817" s="1" t="str">
        <f>VLOOKUP($A817,'Medical Examinations'!$A$2:$O$2336,15,FALSE())</f>
        <v>Diabetes</v>
      </c>
      <c r="L817" s="17">
        <f>VLOOKUP($A817,'Hospitalisation Details'!$A$2:$P$2344,15,FALSE())</f>
        <v>23237</v>
      </c>
      <c r="M817" s="18">
        <f>VLOOKUP($A817,'Hospitalisation Details'!$A$2:$P$2344,6,FALSE())</f>
        <v>12928.79</v>
      </c>
      <c r="N817" s="1" t="str">
        <f>VLOOKUP($A817,'Hospitalisation Details'!$A$2:$P$2344,12,FALSE())</f>
        <v>tier - 3</v>
      </c>
      <c r="O817" s="1" t="str">
        <f>VLOOKUP($A817,'Hospitalisation Details'!$A$2:$P$2344,13,FALSE())</f>
        <v>tier - 2</v>
      </c>
      <c r="P817" s="1" t="str">
        <f>VLOOKUP($A817,'Hospitalisation Details'!$A$2:$P$2344,14,FALSE())</f>
        <v>R1013</v>
      </c>
      <c r="Q817" s="1">
        <f>VLOOKUP($A817,'Hospitalisation Details'!$A$2:$P$2344,16,FALSE())</f>
        <v>59</v>
      </c>
    </row>
    <row r="818" spans="1:17" x14ac:dyDescent="0.35">
      <c r="A818" s="1" t="str">
        <f>'Customer Names'!A818</f>
        <v>Id817</v>
      </c>
      <c r="B818" s="1" t="str">
        <f>VLOOKUP($A818,'Customer Names'!$A$2:$E$2336,4,FALSE())</f>
        <v>Marcos S</v>
      </c>
      <c r="C818" s="16">
        <f>VLOOKUP($A818,'Medical Examinations'!$A$2:$O$2336,2,FALSE())</f>
        <v>29.7</v>
      </c>
      <c r="D818" s="16">
        <f>VLOOKUP($A818,'Medical Examinations'!$A$2:$O$2336,3,FALSE())</f>
        <v>7.69</v>
      </c>
      <c r="E818" s="1" t="str">
        <f>VLOOKUP($A818,'Medical Examinations'!$A$2:$O$2336,9,FALSE())</f>
        <v>Yes</v>
      </c>
      <c r="F818" s="1" t="str">
        <f>VLOOKUP($A818,'Medical Examinations'!$A$2:$O$2336,10,FALSE())</f>
        <v>No</v>
      </c>
      <c r="G818" s="1" t="str">
        <f>VLOOKUP($A818,'Medical Examinations'!$A$2:$O$2336,11,FALSE())</f>
        <v>Yes</v>
      </c>
      <c r="H818" s="1">
        <f>VLOOKUP($A818,'Medical Examinations'!$A$2:$O$2336,13,FALSE())</f>
        <v>1</v>
      </c>
      <c r="I818" s="1" t="str">
        <f>VLOOKUP($A818,'Medical Examinations'!$A$2:$O$2336,12,FALSE())</f>
        <v>No</v>
      </c>
      <c r="J818" s="1" t="str">
        <f>VLOOKUP($A818,'Medical Examinations'!$A$2:$O$2336,14,FALSE())</f>
        <v>Overweight</v>
      </c>
      <c r="K818" s="1" t="str">
        <f>VLOOKUP($A818,'Medical Examinations'!$A$2:$O$2336,15,FALSE())</f>
        <v>Diabetes</v>
      </c>
      <c r="L818" s="17">
        <f>VLOOKUP($A818,'Hospitalisation Details'!$A$2:$P$2344,15,FALSE())</f>
        <v>23255</v>
      </c>
      <c r="M818" s="18">
        <f>VLOOKUP($A818,'Hospitalisation Details'!$A$2:$P$2344,6,FALSE())</f>
        <v>12925.89</v>
      </c>
      <c r="N818" s="1" t="str">
        <f>VLOOKUP($A818,'Hospitalisation Details'!$A$2:$P$2344,12,FALSE())</f>
        <v>tier - 3</v>
      </c>
      <c r="O818" s="1" t="str">
        <f>VLOOKUP($A818,'Hospitalisation Details'!$A$2:$P$2344,13,FALSE())</f>
        <v>tier - 2</v>
      </c>
      <c r="P818" s="1" t="str">
        <f>VLOOKUP($A818,'Hospitalisation Details'!$A$2:$P$2344,14,FALSE())</f>
        <v>R1013</v>
      </c>
      <c r="Q818" s="1">
        <f>VLOOKUP($A818,'Hospitalisation Details'!$A$2:$P$2344,16,FALSE())</f>
        <v>59</v>
      </c>
    </row>
    <row r="819" spans="1:17" x14ac:dyDescent="0.35">
      <c r="A819" s="1" t="str">
        <f>'Customer Names'!A819</f>
        <v>Id818</v>
      </c>
      <c r="B819" s="1" t="str">
        <f>VLOOKUP($A819,'Customer Names'!$A$2:$E$2336,4,FALSE())</f>
        <v>Dave</v>
      </c>
      <c r="C819" s="16">
        <f>VLOOKUP($A819,'Medical Examinations'!$A$2:$O$2336,2,FALSE())</f>
        <v>25.46</v>
      </c>
      <c r="D819" s="16">
        <f>VLOOKUP($A819,'Medical Examinations'!$A$2:$O$2336,3,FALSE())</f>
        <v>8.77</v>
      </c>
      <c r="E819" s="1" t="str">
        <f>VLOOKUP($A819,'Medical Examinations'!$A$2:$O$2336,9,FALSE())</f>
        <v>Yes</v>
      </c>
      <c r="F819" s="1" t="str">
        <f>VLOOKUP($A819,'Medical Examinations'!$A$2:$O$2336,10,FALSE())</f>
        <v>No</v>
      </c>
      <c r="G819" s="1" t="str">
        <f>VLOOKUP($A819,'Medical Examinations'!$A$2:$O$2336,11,FALSE())</f>
        <v>Yes</v>
      </c>
      <c r="H819" s="1">
        <f>VLOOKUP($A819,'Medical Examinations'!$A$2:$O$2336,13,FALSE())</f>
        <v>1</v>
      </c>
      <c r="I819" s="1" t="str">
        <f>VLOOKUP($A819,'Medical Examinations'!$A$2:$O$2336,12,FALSE())</f>
        <v>No</v>
      </c>
      <c r="J819" s="1" t="str">
        <f>VLOOKUP($A819,'Medical Examinations'!$A$2:$O$2336,14,FALSE())</f>
        <v>Overweight</v>
      </c>
      <c r="K819" s="1" t="str">
        <f>VLOOKUP($A819,'Medical Examinations'!$A$2:$O$2336,15,FALSE())</f>
        <v>Diabetes</v>
      </c>
      <c r="L819" s="17">
        <f>VLOOKUP($A819,'Hospitalisation Details'!$A$2:$P$2344,15,FALSE())</f>
        <v>23239</v>
      </c>
      <c r="M819" s="18">
        <f>VLOOKUP($A819,'Hospitalisation Details'!$A$2:$P$2344,6,FALSE())</f>
        <v>12913.99</v>
      </c>
      <c r="N819" s="1" t="str">
        <f>VLOOKUP($A819,'Hospitalisation Details'!$A$2:$P$2344,12,FALSE())</f>
        <v>tier - 3</v>
      </c>
      <c r="O819" s="1" t="str">
        <f>VLOOKUP($A819,'Hospitalisation Details'!$A$2:$P$2344,13,FALSE())</f>
        <v>tier - 2</v>
      </c>
      <c r="P819" s="1" t="str">
        <f>VLOOKUP($A819,'Hospitalisation Details'!$A$2:$P$2344,14,FALSE())</f>
        <v>R1016</v>
      </c>
      <c r="Q819" s="1">
        <f>VLOOKUP($A819,'Hospitalisation Details'!$A$2:$P$2344,16,FALSE())</f>
        <v>59</v>
      </c>
    </row>
    <row r="820" spans="1:17" x14ac:dyDescent="0.35">
      <c r="A820" s="1" t="str">
        <f>'Customer Names'!A820</f>
        <v>Id819</v>
      </c>
      <c r="B820" s="1" t="str">
        <f>VLOOKUP($A820,'Customer Names'!$A$2:$E$2336,4,FALSE())</f>
        <v>Andy</v>
      </c>
      <c r="C820" s="16">
        <f>VLOOKUP($A820,'Medical Examinations'!$A$2:$O$2336,2,FALSE())</f>
        <v>39.14</v>
      </c>
      <c r="D820" s="16">
        <f>VLOOKUP($A820,'Medical Examinations'!$A$2:$O$2336,3,FALSE())</f>
        <v>4.91</v>
      </c>
      <c r="E820" s="1" t="str">
        <f>VLOOKUP($A820,'Medical Examinations'!$A$2:$O$2336,9,FALSE())</f>
        <v>No</v>
      </c>
      <c r="F820" s="1" t="str">
        <f>VLOOKUP($A820,'Medical Examinations'!$A$2:$O$2336,10,FALSE())</f>
        <v>Yes</v>
      </c>
      <c r="G820" s="1" t="str">
        <f>VLOOKUP($A820,'Medical Examinations'!$A$2:$O$2336,11,FALSE())</f>
        <v>No</v>
      </c>
      <c r="H820" s="1">
        <f>VLOOKUP($A820,'Medical Examinations'!$A$2:$O$2336,13,FALSE())</f>
        <v>1</v>
      </c>
      <c r="I820" s="1" t="str">
        <f>VLOOKUP($A820,'Medical Examinations'!$A$2:$O$2336,12,FALSE())</f>
        <v>No</v>
      </c>
      <c r="J820" s="1" t="str">
        <f>VLOOKUP($A820,'Medical Examinations'!$A$2:$O$2336,14,FALSE())</f>
        <v>Obesity</v>
      </c>
      <c r="K820" s="1" t="str">
        <f>VLOOKUP($A820,'Medical Examinations'!$A$2:$O$2336,15,FALSE())</f>
        <v>Normal</v>
      </c>
      <c r="L820" s="17">
        <f>VLOOKUP($A820,'Hospitalisation Details'!$A$2:$P$2344,15,FALSE())</f>
        <v>38177</v>
      </c>
      <c r="M820" s="18">
        <f>VLOOKUP($A820,'Hospitalisation Details'!$A$2:$P$2344,6,FALSE())</f>
        <v>12890.06</v>
      </c>
      <c r="N820" s="1" t="str">
        <f>VLOOKUP($A820,'Hospitalisation Details'!$A$2:$P$2344,12,FALSE())</f>
        <v>tier - 3</v>
      </c>
      <c r="O820" s="1" t="str">
        <f>VLOOKUP($A820,'Hospitalisation Details'!$A$2:$P$2344,13,FALSE())</f>
        <v>tier - 1</v>
      </c>
      <c r="P820" s="1" t="str">
        <f>VLOOKUP($A820,'Hospitalisation Details'!$A$2:$P$2344,14,FALSE())</f>
        <v>R1019</v>
      </c>
      <c r="Q820" s="1">
        <f>VLOOKUP($A820,'Hospitalisation Details'!$A$2:$P$2344,16,FALSE())</f>
        <v>18</v>
      </c>
    </row>
    <row r="821" spans="1:17" x14ac:dyDescent="0.35">
      <c r="A821" s="1" t="str">
        <f>'Customer Names'!A821</f>
        <v>Id820</v>
      </c>
      <c r="B821" s="1" t="str">
        <f>VLOOKUP($A821,'Customer Names'!$A$2:$E$2336,4,FALSE())</f>
        <v>Mary</v>
      </c>
      <c r="C821" s="16">
        <f>VLOOKUP($A821,'Medical Examinations'!$A$2:$O$2336,2,FALSE())</f>
        <v>41.2</v>
      </c>
      <c r="D821" s="16">
        <f>VLOOKUP($A821,'Medical Examinations'!$A$2:$O$2336,3,FALSE())</f>
        <v>4.95</v>
      </c>
      <c r="E821" s="1" t="str">
        <f>VLOOKUP($A821,'Medical Examinations'!$A$2:$O$2336,9,FALSE())</f>
        <v>No</v>
      </c>
      <c r="F821" s="1" t="str">
        <f>VLOOKUP($A821,'Medical Examinations'!$A$2:$O$2336,10,FALSE())</f>
        <v>No</v>
      </c>
      <c r="G821" s="1" t="str">
        <f>VLOOKUP($A821,'Medical Examinations'!$A$2:$O$2336,11,FALSE())</f>
        <v>No</v>
      </c>
      <c r="H821" s="1">
        <f>VLOOKUP($A821,'Medical Examinations'!$A$2:$O$2336,13,FALSE())</f>
        <v>1</v>
      </c>
      <c r="I821" s="1" t="str">
        <f>VLOOKUP($A821,'Medical Examinations'!$A$2:$O$2336,12,FALSE())</f>
        <v>No</v>
      </c>
      <c r="J821" s="1" t="str">
        <f>VLOOKUP($A821,'Medical Examinations'!$A$2:$O$2336,14,FALSE())</f>
        <v>Obesity</v>
      </c>
      <c r="K821" s="1" t="str">
        <f>VLOOKUP($A821,'Medical Examinations'!$A$2:$O$2336,15,FALSE())</f>
        <v>Normal</v>
      </c>
      <c r="L821" s="17">
        <f>VLOOKUP($A821,'Hospitalisation Details'!$A$2:$P$2344,15,FALSE())</f>
        <v>30900</v>
      </c>
      <c r="M821" s="18">
        <f>VLOOKUP($A821,'Hospitalisation Details'!$A$2:$P$2344,6,FALSE())</f>
        <v>12870.31</v>
      </c>
      <c r="N821" s="1" t="str">
        <f>VLOOKUP($A821,'Hospitalisation Details'!$A$2:$P$2344,12,FALSE())</f>
        <v>tier - 3</v>
      </c>
      <c r="O821" s="1" t="str">
        <f>VLOOKUP($A821,'Hospitalisation Details'!$A$2:$P$2344,13,FALSE())</f>
        <v>tier - 3</v>
      </c>
      <c r="P821" s="1" t="str">
        <f>VLOOKUP($A821,'Hospitalisation Details'!$A$2:$P$2344,14,FALSE())</f>
        <v>R1012</v>
      </c>
      <c r="Q821" s="1">
        <f>VLOOKUP($A821,'Hospitalisation Details'!$A$2:$P$2344,16,FALSE())</f>
        <v>38</v>
      </c>
    </row>
    <row r="822" spans="1:17" x14ac:dyDescent="0.35">
      <c r="A822" s="1" t="str">
        <f>'Customer Names'!A822</f>
        <v>Id821</v>
      </c>
      <c r="B822" s="1" t="str">
        <f>VLOOKUP($A822,'Customer Names'!$A$2:$E$2336,4,FALSE())</f>
        <v>Marcus B</v>
      </c>
      <c r="C822" s="16">
        <f>VLOOKUP($A822,'Medical Examinations'!$A$2:$O$2336,2,FALSE())</f>
        <v>28.81</v>
      </c>
      <c r="D822" s="16">
        <f>VLOOKUP($A822,'Medical Examinations'!$A$2:$O$2336,3,FALSE())</f>
        <v>10.8</v>
      </c>
      <c r="E822" s="1" t="str">
        <f>VLOOKUP($A822,'Medical Examinations'!$A$2:$O$2336,9,FALSE())</f>
        <v>Yes</v>
      </c>
      <c r="F822" s="1" t="str">
        <f>VLOOKUP($A822,'Medical Examinations'!$A$2:$O$2336,10,FALSE())</f>
        <v>No</v>
      </c>
      <c r="G822" s="1" t="str">
        <f>VLOOKUP($A822,'Medical Examinations'!$A$2:$O$2336,11,FALSE())</f>
        <v>Yes</v>
      </c>
      <c r="H822" s="1">
        <f>VLOOKUP($A822,'Medical Examinations'!$A$2:$O$2336,13,FALSE())</f>
        <v>1</v>
      </c>
      <c r="I822" s="1" t="str">
        <f>VLOOKUP($A822,'Medical Examinations'!$A$2:$O$2336,12,FALSE())</f>
        <v>No</v>
      </c>
      <c r="J822" s="1" t="str">
        <f>VLOOKUP($A822,'Medical Examinations'!$A$2:$O$2336,14,FALSE())</f>
        <v>Overweight</v>
      </c>
      <c r="K822" s="1" t="str">
        <f>VLOOKUP($A822,'Medical Examinations'!$A$2:$O$2336,15,FALSE())</f>
        <v>Diabetes</v>
      </c>
      <c r="L822" s="17">
        <f>VLOOKUP($A822,'Hospitalisation Details'!$A$2:$P$2344,15,FALSE())</f>
        <v>23281</v>
      </c>
      <c r="M822" s="18">
        <f>VLOOKUP($A822,'Hospitalisation Details'!$A$2:$P$2344,6,FALSE())</f>
        <v>12856.84</v>
      </c>
      <c r="N822" s="1" t="str">
        <f>VLOOKUP($A822,'Hospitalisation Details'!$A$2:$P$2344,12,FALSE())</f>
        <v>tier - 3</v>
      </c>
      <c r="O822" s="1" t="str">
        <f>VLOOKUP($A822,'Hospitalisation Details'!$A$2:$P$2344,13,FALSE())</f>
        <v>tier - 3</v>
      </c>
      <c r="P822" s="1" t="str">
        <f>VLOOKUP($A822,'Hospitalisation Details'!$A$2:$P$2344,14,FALSE())</f>
        <v>R1021</v>
      </c>
      <c r="Q822" s="1">
        <f>VLOOKUP($A822,'Hospitalisation Details'!$A$2:$P$2344,16,FALSE())</f>
        <v>59</v>
      </c>
    </row>
    <row r="823" spans="1:17" x14ac:dyDescent="0.35">
      <c r="A823" s="1" t="str">
        <f>'Customer Names'!A823</f>
        <v>Id822</v>
      </c>
      <c r="B823" s="1" t="str">
        <f>VLOOKUP($A823,'Customer Names'!$A$2:$E$2336,4,FALSE())</f>
        <v>Thomas K.</v>
      </c>
      <c r="C823" s="16">
        <f>VLOOKUP($A823,'Medical Examinations'!$A$2:$O$2336,2,FALSE())</f>
        <v>37.409999999999997</v>
      </c>
      <c r="D823" s="16">
        <f>VLOOKUP($A823,'Medical Examinations'!$A$2:$O$2336,3,FALSE())</f>
        <v>7.21</v>
      </c>
      <c r="E823" s="1" t="str">
        <f>VLOOKUP($A823,'Medical Examinations'!$A$2:$O$2336,9,FALSE())</f>
        <v>No</v>
      </c>
      <c r="F823" s="1" t="str">
        <f>VLOOKUP($A823,'Medical Examinations'!$A$2:$O$2336,10,FALSE())</f>
        <v>No</v>
      </c>
      <c r="G823" s="1" t="str">
        <f>VLOOKUP($A823,'Medical Examinations'!$A$2:$O$2336,11,FALSE())</f>
        <v>No</v>
      </c>
      <c r="H823" s="1">
        <f>VLOOKUP($A823,'Medical Examinations'!$A$2:$O$2336,13,FALSE())</f>
        <v>2</v>
      </c>
      <c r="I823" s="1" t="str">
        <f>VLOOKUP($A823,'Medical Examinations'!$A$2:$O$2336,12,FALSE())</f>
        <v>No</v>
      </c>
      <c r="J823" s="1" t="str">
        <f>VLOOKUP($A823,'Medical Examinations'!$A$2:$O$2336,14,FALSE())</f>
        <v>Obesity</v>
      </c>
      <c r="K823" s="1" t="str">
        <f>VLOOKUP($A823,'Medical Examinations'!$A$2:$O$2336,15,FALSE())</f>
        <v>Diabetes</v>
      </c>
      <c r="L823" s="17">
        <f>VLOOKUP($A823,'Hospitalisation Details'!$A$2:$P$2344,15,FALSE())</f>
        <v>26929</v>
      </c>
      <c r="M823" s="18">
        <f>VLOOKUP($A823,'Hospitalisation Details'!$A$2:$P$2344,6,FALSE())</f>
        <v>12852.37</v>
      </c>
      <c r="N823" s="1" t="str">
        <f>VLOOKUP($A823,'Hospitalisation Details'!$A$2:$P$2344,12,FALSE())</f>
        <v>tier - 3</v>
      </c>
      <c r="O823" s="1" t="str">
        <f>VLOOKUP($A823,'Hospitalisation Details'!$A$2:$P$2344,13,FALSE())</f>
        <v>tier - 1</v>
      </c>
      <c r="P823" s="1" t="str">
        <f>VLOOKUP($A823,'Hospitalisation Details'!$A$2:$P$2344,14,FALSE())</f>
        <v>R1012</v>
      </c>
      <c r="Q823" s="1">
        <f>VLOOKUP($A823,'Hospitalisation Details'!$A$2:$P$2344,16,FALSE())</f>
        <v>49</v>
      </c>
    </row>
    <row r="824" spans="1:17" x14ac:dyDescent="0.35">
      <c r="A824" s="1" t="str">
        <f>'Customer Names'!A824</f>
        <v>Id823</v>
      </c>
      <c r="B824" s="1" t="str">
        <f>VLOOKUP($A824,'Customer Names'!$A$2:$E$2336,4,FALSE())</f>
        <v>Robert</v>
      </c>
      <c r="C824" s="16">
        <f>VLOOKUP($A824,'Medical Examinations'!$A$2:$O$2336,2,FALSE())</f>
        <v>52.54</v>
      </c>
      <c r="D824" s="16">
        <f>VLOOKUP($A824,'Medical Examinations'!$A$2:$O$2336,3,FALSE())</f>
        <v>5.12</v>
      </c>
      <c r="E824" s="1" t="str">
        <f>VLOOKUP($A824,'Medical Examinations'!$A$2:$O$2336,9,FALSE())</f>
        <v>No</v>
      </c>
      <c r="F824" s="1" t="str">
        <f>VLOOKUP($A824,'Medical Examinations'!$A$2:$O$2336,10,FALSE())</f>
        <v>No</v>
      </c>
      <c r="G824" s="1" t="str">
        <f>VLOOKUP($A824,'Medical Examinations'!$A$2:$O$2336,11,FALSE())</f>
        <v>Yes</v>
      </c>
      <c r="H824" s="1">
        <f>VLOOKUP($A824,'Medical Examinations'!$A$2:$O$2336,13,FALSE())</f>
        <v>1</v>
      </c>
      <c r="I824" s="1" t="str">
        <f>VLOOKUP($A824,'Medical Examinations'!$A$2:$O$2336,12,FALSE())</f>
        <v>No</v>
      </c>
      <c r="J824" s="1" t="str">
        <f>VLOOKUP($A824,'Medical Examinations'!$A$2:$O$2336,14,FALSE())</f>
        <v>Obesity</v>
      </c>
      <c r="K824" s="1" t="str">
        <f>VLOOKUP($A824,'Medical Examinations'!$A$2:$O$2336,15,FALSE())</f>
        <v>Normal</v>
      </c>
      <c r="L824" s="17">
        <f>VLOOKUP($A824,'Hospitalisation Details'!$A$2:$P$2344,15,FALSE())</f>
        <v>34239</v>
      </c>
      <c r="M824" s="18">
        <f>VLOOKUP($A824,'Hospitalisation Details'!$A$2:$P$2344,6,FALSE())</f>
        <v>12847.24</v>
      </c>
      <c r="N824" s="1" t="str">
        <f>VLOOKUP($A824,'Hospitalisation Details'!$A$2:$P$2344,12,FALSE())</f>
        <v>tier - 3</v>
      </c>
      <c r="O824" s="1" t="str">
        <f>VLOOKUP($A824,'Hospitalisation Details'!$A$2:$P$2344,13,FALSE())</f>
        <v>tier - 2</v>
      </c>
      <c r="P824" s="1" t="str">
        <f>VLOOKUP($A824,'Hospitalisation Details'!$A$2:$P$2344,14,FALSE())</f>
        <v>R1012</v>
      </c>
      <c r="Q824" s="1">
        <f>VLOOKUP($A824,'Hospitalisation Details'!$A$2:$P$2344,16,FALSE())</f>
        <v>29</v>
      </c>
    </row>
    <row r="825" spans="1:17" x14ac:dyDescent="0.35">
      <c r="A825" s="1" t="str">
        <f>'Customer Names'!A825</f>
        <v>Id824</v>
      </c>
      <c r="B825" s="1" t="str">
        <f>VLOOKUP($A825,'Customer Names'!$A$2:$E$2336,4,FALSE())</f>
        <v>Geoff</v>
      </c>
      <c r="C825" s="16">
        <f>VLOOKUP($A825,'Medical Examinations'!$A$2:$O$2336,2,FALSE())</f>
        <v>17.29</v>
      </c>
      <c r="D825" s="16">
        <f>VLOOKUP($A825,'Medical Examinations'!$A$2:$O$2336,3,FALSE())</f>
        <v>4.62</v>
      </c>
      <c r="E825" s="1" t="str">
        <f>VLOOKUP($A825,'Medical Examinations'!$A$2:$O$2336,9,FALSE())</f>
        <v>No</v>
      </c>
      <c r="F825" s="1" t="str">
        <f>VLOOKUP($A825,'Medical Examinations'!$A$2:$O$2336,10,FALSE())</f>
        <v>Yes</v>
      </c>
      <c r="G825" s="1" t="str">
        <f>VLOOKUP($A825,'Medical Examinations'!$A$2:$O$2336,11,FALSE())</f>
        <v>No</v>
      </c>
      <c r="H825" s="1">
        <f>VLOOKUP($A825,'Medical Examinations'!$A$2:$O$2336,13,FALSE())</f>
        <v>1</v>
      </c>
      <c r="I825" s="1" t="str">
        <f>VLOOKUP($A825,'Medical Examinations'!$A$2:$O$2336,12,FALSE())</f>
        <v>Yes</v>
      </c>
      <c r="J825" s="1" t="str">
        <f>VLOOKUP($A825,'Medical Examinations'!$A$2:$O$2336,14,FALSE())</f>
        <v>Underweight</v>
      </c>
      <c r="K825" s="1" t="str">
        <f>VLOOKUP($A825,'Medical Examinations'!$A$2:$O$2336,15,FALSE())</f>
        <v>Normal</v>
      </c>
      <c r="L825" s="17">
        <f>VLOOKUP($A825,'Hospitalisation Details'!$A$2:$P$2344,15,FALSE())</f>
        <v>38300</v>
      </c>
      <c r="M825" s="18">
        <f>VLOOKUP($A825,'Hospitalisation Details'!$A$2:$P$2344,6,FALSE())</f>
        <v>12829.46</v>
      </c>
      <c r="N825" s="1" t="str">
        <f>VLOOKUP($A825,'Hospitalisation Details'!$A$2:$P$2344,12,FALSE())</f>
        <v>tier - 3</v>
      </c>
      <c r="O825" s="1" t="str">
        <f>VLOOKUP($A825,'Hospitalisation Details'!$A$2:$P$2344,13,FALSE())</f>
        <v>tier - 3</v>
      </c>
      <c r="P825" s="1" t="str">
        <f>VLOOKUP($A825,'Hospitalisation Details'!$A$2:$P$2344,14,FALSE())</f>
        <v>R1016</v>
      </c>
      <c r="Q825" s="1">
        <f>VLOOKUP($A825,'Hospitalisation Details'!$A$2:$P$2344,16,FALSE())</f>
        <v>18</v>
      </c>
    </row>
    <row r="826" spans="1:17" x14ac:dyDescent="0.35">
      <c r="A826" s="1" t="str">
        <f>'Customer Names'!A826</f>
        <v>Id825</v>
      </c>
      <c r="B826" s="1" t="str">
        <f>VLOOKUP($A826,'Customer Names'!$A$2:$E$2336,4,FALSE())</f>
        <v>Chris J.</v>
      </c>
      <c r="C826" s="16">
        <f>VLOOKUP($A826,'Medical Examinations'!$A$2:$O$2336,2,FALSE())</f>
        <v>31.74</v>
      </c>
      <c r="D826" s="16">
        <f>VLOOKUP($A826,'Medical Examinations'!$A$2:$O$2336,3,FALSE())</f>
        <v>7.68</v>
      </c>
      <c r="E826" s="1" t="str">
        <f>VLOOKUP($A826,'Medical Examinations'!$A$2:$O$2336,9,FALSE())</f>
        <v>Yes</v>
      </c>
      <c r="F826" s="1" t="str">
        <f>VLOOKUP($A826,'Medical Examinations'!$A$2:$O$2336,10,FALSE())</f>
        <v>No</v>
      </c>
      <c r="G826" s="1" t="str">
        <f>VLOOKUP($A826,'Medical Examinations'!$A$2:$O$2336,11,FALSE())</f>
        <v>No</v>
      </c>
      <c r="H826" s="1">
        <f>VLOOKUP($A826,'Medical Examinations'!$A$2:$O$2336,13,FALSE())</f>
        <v>0</v>
      </c>
      <c r="I826" s="1" t="str">
        <f>VLOOKUP($A826,'Medical Examinations'!$A$2:$O$2336,12,FALSE())</f>
        <v>No</v>
      </c>
      <c r="J826" s="1" t="str">
        <f>VLOOKUP($A826,'Medical Examinations'!$A$2:$O$2336,14,FALSE())</f>
        <v>Obesity</v>
      </c>
      <c r="K826" s="1" t="str">
        <f>VLOOKUP($A826,'Medical Examinations'!$A$2:$O$2336,15,FALSE())</f>
        <v>Diabetes</v>
      </c>
      <c r="L826" s="17">
        <f>VLOOKUP($A826,'Hospitalisation Details'!$A$2:$P$2344,15,FALSE())</f>
        <v>24740</v>
      </c>
      <c r="M826" s="18">
        <f>VLOOKUP($A826,'Hospitalisation Details'!$A$2:$P$2344,6,FALSE())</f>
        <v>12823.25</v>
      </c>
      <c r="N826" s="1" t="str">
        <f>VLOOKUP($A826,'Hospitalisation Details'!$A$2:$P$2344,12,FALSE())</f>
        <v>tier - 3</v>
      </c>
      <c r="O826" s="1" t="str">
        <f>VLOOKUP($A826,'Hospitalisation Details'!$A$2:$P$2344,13,FALSE())</f>
        <v>tier - 3</v>
      </c>
      <c r="P826" s="1" t="str">
        <f>VLOOKUP($A826,'Hospitalisation Details'!$A$2:$P$2344,14,FALSE())</f>
        <v>R1021</v>
      </c>
      <c r="Q826" s="1">
        <f>VLOOKUP($A826,'Hospitalisation Details'!$A$2:$P$2344,16,FALSE())</f>
        <v>55</v>
      </c>
    </row>
    <row r="827" spans="1:17" x14ac:dyDescent="0.35">
      <c r="A827" s="1" t="str">
        <f>'Customer Names'!A827</f>
        <v>Id826</v>
      </c>
      <c r="B827" s="1" t="str">
        <f>VLOOKUP($A827,'Customer Names'!$A$2:$E$2336,4,FALSE())</f>
        <v>Kate A.</v>
      </c>
      <c r="C827" s="16">
        <f>VLOOKUP($A827,'Medical Examinations'!$A$2:$O$2336,2,FALSE())</f>
        <v>26.504999999999999</v>
      </c>
      <c r="D827" s="16">
        <f>VLOOKUP($A827,'Medical Examinations'!$A$2:$O$2336,3,FALSE())</f>
        <v>6.79</v>
      </c>
      <c r="E827" s="1" t="str">
        <f>VLOOKUP($A827,'Medical Examinations'!$A$2:$O$2336,9,FALSE())</f>
        <v>Yes</v>
      </c>
      <c r="F827" s="1" t="str">
        <f>VLOOKUP($A827,'Medical Examinations'!$A$2:$O$2336,10,FALSE())</f>
        <v>No</v>
      </c>
      <c r="G827" s="1" t="str">
        <f>VLOOKUP($A827,'Medical Examinations'!$A$2:$O$2336,11,FALSE())</f>
        <v>Yes</v>
      </c>
      <c r="H827" s="1">
        <f>VLOOKUP($A827,'Medical Examinations'!$A$2:$O$2336,13,FALSE())</f>
        <v>1</v>
      </c>
      <c r="I827" s="1" t="str">
        <f>VLOOKUP($A827,'Medical Examinations'!$A$2:$O$2336,12,FALSE())</f>
        <v>No</v>
      </c>
      <c r="J827" s="1" t="str">
        <f>VLOOKUP($A827,'Medical Examinations'!$A$2:$O$2336,14,FALSE())</f>
        <v>Overweight</v>
      </c>
      <c r="K827" s="1" t="str">
        <f>VLOOKUP($A827,'Medical Examinations'!$A$2:$O$2336,15,FALSE())</f>
        <v>Diabetes</v>
      </c>
      <c r="L827" s="17">
        <f>VLOOKUP($A827,'Hospitalisation Details'!$A$2:$P$2344,15,FALSE())</f>
        <v>23212</v>
      </c>
      <c r="M827" s="18">
        <f>VLOOKUP($A827,'Hospitalisation Details'!$A$2:$P$2344,6,FALSE())</f>
        <v>12815.44</v>
      </c>
      <c r="N827" s="1" t="str">
        <f>VLOOKUP($A827,'Hospitalisation Details'!$A$2:$P$2344,12,FALSE())</f>
        <v>tier - 3</v>
      </c>
      <c r="O827" s="1" t="str">
        <f>VLOOKUP($A827,'Hospitalisation Details'!$A$2:$P$2344,13,FALSE())</f>
        <v>tier - 3</v>
      </c>
      <c r="P827" s="1" t="str">
        <f>VLOOKUP($A827,'Hospitalisation Details'!$A$2:$P$2344,14,FALSE())</f>
        <v>R1024</v>
      </c>
      <c r="Q827" s="1">
        <f>VLOOKUP($A827,'Hospitalisation Details'!$A$2:$P$2344,16,FALSE())</f>
        <v>59</v>
      </c>
    </row>
    <row r="828" spans="1:17" x14ac:dyDescent="0.35">
      <c r="A828" s="1" t="str">
        <f>'Customer Names'!A828</f>
        <v>Id827</v>
      </c>
      <c r="B828" s="1" t="str">
        <f>VLOOKUP($A828,'Customer Names'!$A$2:$E$2336,4,FALSE())</f>
        <v>Kelli</v>
      </c>
      <c r="C828" s="16">
        <f>VLOOKUP($A828,'Medical Examinations'!$A$2:$O$2336,2,FALSE())</f>
        <v>36.479999999999997</v>
      </c>
      <c r="D828" s="16">
        <f>VLOOKUP($A828,'Medical Examinations'!$A$2:$O$2336,3,FALSE())</f>
        <v>11.09</v>
      </c>
      <c r="E828" s="1" t="str">
        <f>VLOOKUP($A828,'Medical Examinations'!$A$2:$O$2336,9,FALSE())</f>
        <v>No</v>
      </c>
      <c r="F828" s="1" t="str">
        <f>VLOOKUP($A828,'Medical Examinations'!$A$2:$O$2336,10,FALSE())</f>
        <v>No</v>
      </c>
      <c r="G828" s="1" t="str">
        <f>VLOOKUP($A828,'Medical Examinations'!$A$2:$O$2336,11,FALSE())</f>
        <v>No</v>
      </c>
      <c r="H828" s="1">
        <f>VLOOKUP($A828,'Medical Examinations'!$A$2:$O$2336,13,FALSE())</f>
        <v>0</v>
      </c>
      <c r="I828" s="1" t="str">
        <f>VLOOKUP($A828,'Medical Examinations'!$A$2:$O$2336,12,FALSE())</f>
        <v>No</v>
      </c>
      <c r="J828" s="1" t="str">
        <f>VLOOKUP($A828,'Medical Examinations'!$A$2:$O$2336,14,FALSE())</f>
        <v>Obesity</v>
      </c>
      <c r="K828" s="1" t="str">
        <f>VLOOKUP($A828,'Medical Examinations'!$A$2:$O$2336,15,FALSE())</f>
        <v>Diabetes</v>
      </c>
      <c r="L828" s="17">
        <f>VLOOKUP($A828,'Hospitalisation Details'!$A$2:$P$2344,15,FALSE())</f>
        <v>28695</v>
      </c>
      <c r="M828" s="18">
        <f>VLOOKUP($A828,'Hospitalisation Details'!$A$2:$P$2344,6,FALSE())</f>
        <v>12797.21</v>
      </c>
      <c r="N828" s="1" t="str">
        <f>VLOOKUP($A828,'Hospitalisation Details'!$A$2:$P$2344,12,FALSE())</f>
        <v>tier - 3</v>
      </c>
      <c r="O828" s="1" t="str">
        <f>VLOOKUP($A828,'Hospitalisation Details'!$A$2:$P$2344,13,FALSE())</f>
        <v>tier - 1</v>
      </c>
      <c r="P828" s="1" t="str">
        <f>VLOOKUP($A828,'Hospitalisation Details'!$A$2:$P$2344,14,FALSE())</f>
        <v>R1024</v>
      </c>
      <c r="Q828" s="1">
        <f>VLOOKUP($A828,'Hospitalisation Details'!$A$2:$P$2344,16,FALSE())</f>
        <v>44</v>
      </c>
    </row>
    <row r="829" spans="1:17" x14ac:dyDescent="0.35">
      <c r="A829" s="1" t="str">
        <f>'Customer Names'!A829</f>
        <v>Id828</v>
      </c>
      <c r="B829" s="1" t="str">
        <f>VLOOKUP($A829,'Customer Names'!$A$2:$E$2336,4,FALSE())</f>
        <v>Maggie M</v>
      </c>
      <c r="C829" s="16">
        <f>VLOOKUP($A829,'Medical Examinations'!$A$2:$O$2336,2,FALSE())</f>
        <v>39.159999999999997</v>
      </c>
      <c r="D829" s="16">
        <f>VLOOKUP($A829,'Medical Examinations'!$A$2:$O$2336,3,FALSE())</f>
        <v>5.24</v>
      </c>
      <c r="E829" s="1" t="str">
        <f>VLOOKUP($A829,'Medical Examinations'!$A$2:$O$2336,9,FALSE())</f>
        <v>Yes</v>
      </c>
      <c r="F829" s="1" t="str">
        <f>VLOOKUP($A829,'Medical Examinations'!$A$2:$O$2336,10,FALSE())</f>
        <v>No</v>
      </c>
      <c r="G829" s="1" t="str">
        <f>VLOOKUP($A829,'Medical Examinations'!$A$2:$O$2336,11,FALSE())</f>
        <v>Yes</v>
      </c>
      <c r="H829" s="1">
        <f>VLOOKUP($A829,'Medical Examinations'!$A$2:$O$2336,13,FALSE())</f>
        <v>1</v>
      </c>
      <c r="I829" s="1" t="str">
        <f>VLOOKUP($A829,'Medical Examinations'!$A$2:$O$2336,12,FALSE())</f>
        <v>No</v>
      </c>
      <c r="J829" s="1" t="str">
        <f>VLOOKUP($A829,'Medical Examinations'!$A$2:$O$2336,14,FALSE())</f>
        <v>Obesity</v>
      </c>
      <c r="K829" s="1" t="str">
        <f>VLOOKUP($A829,'Medical Examinations'!$A$2:$O$2336,15,FALSE())</f>
        <v>Normal</v>
      </c>
      <c r="L829" s="17">
        <f>VLOOKUP($A829,'Hospitalisation Details'!$A$2:$P$2344,15,FALSE())</f>
        <v>30618</v>
      </c>
      <c r="M829" s="18">
        <f>VLOOKUP($A829,'Hospitalisation Details'!$A$2:$P$2344,6,FALSE())</f>
        <v>12788.18</v>
      </c>
      <c r="N829" s="1" t="str">
        <f>VLOOKUP($A829,'Hospitalisation Details'!$A$2:$P$2344,12,FALSE())</f>
        <v>tier - 3</v>
      </c>
      <c r="O829" s="1" t="str">
        <f>VLOOKUP($A829,'Hospitalisation Details'!$A$2:$P$2344,13,FALSE())</f>
        <v>tier - 1</v>
      </c>
      <c r="P829" s="1" t="str">
        <f>VLOOKUP($A829,'Hospitalisation Details'!$A$2:$P$2344,14,FALSE())</f>
        <v>R1026</v>
      </c>
      <c r="Q829" s="1">
        <f>VLOOKUP($A829,'Hospitalisation Details'!$A$2:$P$2344,16,FALSE())</f>
        <v>39</v>
      </c>
    </row>
    <row r="830" spans="1:17" x14ac:dyDescent="0.35">
      <c r="A830" s="1" t="str">
        <f>'Customer Names'!A830</f>
        <v>Id829</v>
      </c>
      <c r="B830" s="1" t="str">
        <f>VLOOKUP($A830,'Customer Names'!$A$2:$E$2336,4,FALSE())</f>
        <v>Michelle L.</v>
      </c>
      <c r="C830" s="16">
        <f>VLOOKUP($A830,'Medical Examinations'!$A$2:$O$2336,2,FALSE())</f>
        <v>28.22</v>
      </c>
      <c r="D830" s="16">
        <f>VLOOKUP($A830,'Medical Examinations'!$A$2:$O$2336,3,FALSE())</f>
        <v>7.51</v>
      </c>
      <c r="E830" s="1" t="str">
        <f>VLOOKUP($A830,'Medical Examinations'!$A$2:$O$2336,9,FALSE())</f>
        <v>Yes</v>
      </c>
      <c r="F830" s="1" t="str">
        <f>VLOOKUP($A830,'Medical Examinations'!$A$2:$O$2336,10,FALSE())</f>
        <v>No</v>
      </c>
      <c r="G830" s="1" t="str">
        <f>VLOOKUP($A830,'Medical Examinations'!$A$2:$O$2336,11,FALSE())</f>
        <v>Yes</v>
      </c>
      <c r="H830" s="1">
        <f>VLOOKUP($A830,'Medical Examinations'!$A$2:$O$2336,13,FALSE())</f>
        <v>1</v>
      </c>
      <c r="I830" s="1" t="str">
        <f>VLOOKUP($A830,'Medical Examinations'!$A$2:$O$2336,12,FALSE())</f>
        <v>No</v>
      </c>
      <c r="J830" s="1" t="str">
        <f>VLOOKUP($A830,'Medical Examinations'!$A$2:$O$2336,14,FALSE())</f>
        <v>Overweight</v>
      </c>
      <c r="K830" s="1" t="str">
        <f>VLOOKUP($A830,'Medical Examinations'!$A$2:$O$2336,15,FALSE())</f>
        <v>Diabetes</v>
      </c>
      <c r="L830" s="17">
        <f>VLOOKUP($A830,'Hospitalisation Details'!$A$2:$P$2344,15,FALSE())</f>
        <v>23350</v>
      </c>
      <c r="M830" s="18">
        <f>VLOOKUP($A830,'Hospitalisation Details'!$A$2:$P$2344,6,FALSE())</f>
        <v>12788.03</v>
      </c>
      <c r="N830" s="1" t="str">
        <f>VLOOKUP($A830,'Hospitalisation Details'!$A$2:$P$2344,12,FALSE())</f>
        <v>tier - 3</v>
      </c>
      <c r="O830" s="1" t="str">
        <f>VLOOKUP($A830,'Hospitalisation Details'!$A$2:$P$2344,13,FALSE())</f>
        <v>tier - 3</v>
      </c>
      <c r="P830" s="1" t="str">
        <f>VLOOKUP($A830,'Hospitalisation Details'!$A$2:$P$2344,14,FALSE())</f>
        <v>R1025</v>
      </c>
      <c r="Q830" s="1">
        <f>VLOOKUP($A830,'Hospitalisation Details'!$A$2:$P$2344,16,FALSE())</f>
        <v>59</v>
      </c>
    </row>
    <row r="831" spans="1:17" x14ac:dyDescent="0.35">
      <c r="A831" s="1" t="str">
        <f>'Customer Names'!A831</f>
        <v>Id830</v>
      </c>
      <c r="B831" s="1" t="str">
        <f>VLOOKUP($A831,'Customer Names'!$A$2:$E$2336,4,FALSE())</f>
        <v>Ashley K</v>
      </c>
      <c r="C831" s="16">
        <f>VLOOKUP($A831,'Medical Examinations'!$A$2:$O$2336,2,FALSE())</f>
        <v>35</v>
      </c>
      <c r="D831" s="16">
        <f>VLOOKUP($A831,'Medical Examinations'!$A$2:$O$2336,3,FALSE())</f>
        <v>4.13</v>
      </c>
      <c r="E831" s="1" t="str">
        <f>VLOOKUP($A831,'Medical Examinations'!$A$2:$O$2336,9,FALSE())</f>
        <v>No</v>
      </c>
      <c r="F831" s="1" t="str">
        <f>VLOOKUP($A831,'Medical Examinations'!$A$2:$O$2336,10,FALSE())</f>
        <v>No</v>
      </c>
      <c r="G831" s="1" t="str">
        <f>VLOOKUP($A831,'Medical Examinations'!$A$2:$O$2336,11,FALSE())</f>
        <v>No</v>
      </c>
      <c r="H831" s="1">
        <f>VLOOKUP($A831,'Medical Examinations'!$A$2:$O$2336,13,FALSE())</f>
        <v>2</v>
      </c>
      <c r="I831" s="1" t="str">
        <f>VLOOKUP($A831,'Medical Examinations'!$A$2:$O$2336,12,FALSE())</f>
        <v>No</v>
      </c>
      <c r="J831" s="1" t="str">
        <f>VLOOKUP($A831,'Medical Examinations'!$A$2:$O$2336,14,FALSE())</f>
        <v>Obesity</v>
      </c>
      <c r="K831" s="1" t="str">
        <f>VLOOKUP($A831,'Medical Examinations'!$A$2:$O$2336,15,FALSE())</f>
        <v>Normal</v>
      </c>
      <c r="L831" s="17">
        <f>VLOOKUP($A831,'Hospitalisation Details'!$A$2:$P$2344,15,FALSE())</f>
        <v>26579</v>
      </c>
      <c r="M831" s="18">
        <f>VLOOKUP($A831,'Hospitalisation Details'!$A$2:$P$2344,6,FALSE())</f>
        <v>12776.05</v>
      </c>
      <c r="N831" s="1" t="str">
        <f>VLOOKUP($A831,'Hospitalisation Details'!$A$2:$P$2344,12,FALSE())</f>
        <v>tier - 3</v>
      </c>
      <c r="O831" s="1" t="str">
        <f>VLOOKUP($A831,'Hospitalisation Details'!$A$2:$P$2344,13,FALSE())</f>
        <v>tier - 3</v>
      </c>
      <c r="P831" s="1" t="str">
        <f>VLOOKUP($A831,'Hospitalisation Details'!$A$2:$P$2344,14,FALSE())</f>
        <v>R1026</v>
      </c>
      <c r="Q831" s="1">
        <f>VLOOKUP($A831,'Hospitalisation Details'!$A$2:$P$2344,16,FALSE())</f>
        <v>50</v>
      </c>
    </row>
    <row r="832" spans="1:17" x14ac:dyDescent="0.35">
      <c r="A832" s="1" t="str">
        <f>'Customer Names'!A832</f>
        <v>Id831</v>
      </c>
      <c r="B832" s="1" t="str">
        <f>VLOOKUP($A832,'Customer Names'!$A$2:$E$2336,4,FALSE())</f>
        <v>Michael</v>
      </c>
      <c r="C832" s="16">
        <f>VLOOKUP($A832,'Medical Examinations'!$A$2:$O$2336,2,FALSE())</f>
        <v>36.24</v>
      </c>
      <c r="D832" s="16">
        <f>VLOOKUP($A832,'Medical Examinations'!$A$2:$O$2336,3,FALSE())</f>
        <v>8.3800000000000008</v>
      </c>
      <c r="E832" s="1" t="str">
        <f>VLOOKUP($A832,'Medical Examinations'!$A$2:$O$2336,9,FALSE())</f>
        <v>Yes</v>
      </c>
      <c r="F832" s="1" t="str">
        <f>VLOOKUP($A832,'Medical Examinations'!$A$2:$O$2336,10,FALSE())</f>
        <v>No</v>
      </c>
      <c r="G832" s="1" t="str">
        <f>VLOOKUP($A832,'Medical Examinations'!$A$2:$O$2336,11,FALSE())</f>
        <v>No</v>
      </c>
      <c r="H832" s="1">
        <f>VLOOKUP($A832,'Medical Examinations'!$A$2:$O$2336,13,FALSE())</f>
        <v>1</v>
      </c>
      <c r="I832" s="1" t="str">
        <f>VLOOKUP($A832,'Medical Examinations'!$A$2:$O$2336,12,FALSE())</f>
        <v>No</v>
      </c>
      <c r="J832" s="1" t="str">
        <f>VLOOKUP($A832,'Medical Examinations'!$A$2:$O$2336,14,FALSE())</f>
        <v>Obesity</v>
      </c>
      <c r="K832" s="1" t="str">
        <f>VLOOKUP($A832,'Medical Examinations'!$A$2:$O$2336,15,FALSE())</f>
        <v>Diabetes</v>
      </c>
      <c r="L832" s="17">
        <f>VLOOKUP($A832,'Hospitalisation Details'!$A$2:$P$2344,15,FALSE())</f>
        <v>27662</v>
      </c>
      <c r="M832" s="18">
        <f>VLOOKUP($A832,'Hospitalisation Details'!$A$2:$P$2344,6,FALSE())</f>
        <v>12770.27</v>
      </c>
      <c r="N832" s="1" t="str">
        <f>VLOOKUP($A832,'Hospitalisation Details'!$A$2:$P$2344,12,FALSE())</f>
        <v>tier - 3</v>
      </c>
      <c r="O832" s="1" t="str">
        <f>VLOOKUP($A832,'Hospitalisation Details'!$A$2:$P$2344,13,FALSE())</f>
        <v>tier - 3</v>
      </c>
      <c r="P832" s="1" t="str">
        <f>VLOOKUP($A832,'Hospitalisation Details'!$A$2:$P$2344,14,FALSE())</f>
        <v>R1021</v>
      </c>
      <c r="Q832" s="1">
        <f>VLOOKUP($A832,'Hospitalisation Details'!$A$2:$P$2344,16,FALSE())</f>
        <v>47</v>
      </c>
    </row>
    <row r="833" spans="1:17" x14ac:dyDescent="0.35">
      <c r="A833" s="1" t="str">
        <f>'Customer Names'!A833</f>
        <v>Id832</v>
      </c>
      <c r="B833" s="1" t="str">
        <f>VLOOKUP($A833,'Customer Names'!$A$2:$E$2336,4,FALSE())</f>
        <v>Ryan K.</v>
      </c>
      <c r="C833" s="16">
        <f>VLOOKUP($A833,'Medical Examinations'!$A$2:$O$2336,2,FALSE())</f>
        <v>36.954999999999998</v>
      </c>
      <c r="D833" s="16">
        <f>VLOOKUP($A833,'Medical Examinations'!$A$2:$O$2336,3,FALSE())</f>
        <v>8.07</v>
      </c>
      <c r="E833" s="1" t="str">
        <f>VLOOKUP($A833,'Medical Examinations'!$A$2:$O$2336,9,FALSE())</f>
        <v>No</v>
      </c>
      <c r="F833" s="1" t="str">
        <f>VLOOKUP($A833,'Medical Examinations'!$A$2:$O$2336,10,FALSE())</f>
        <v>No</v>
      </c>
      <c r="G833" s="1" t="str">
        <f>VLOOKUP($A833,'Medical Examinations'!$A$2:$O$2336,11,FALSE())</f>
        <v>No</v>
      </c>
      <c r="H833" s="1">
        <f>VLOOKUP($A833,'Medical Examinations'!$A$2:$O$2336,13,FALSE())</f>
        <v>0</v>
      </c>
      <c r="I833" s="1" t="str">
        <f>VLOOKUP($A833,'Medical Examinations'!$A$2:$O$2336,12,FALSE())</f>
        <v>No</v>
      </c>
      <c r="J833" s="1" t="str">
        <f>VLOOKUP($A833,'Medical Examinations'!$A$2:$O$2336,14,FALSE())</f>
        <v>Obesity</v>
      </c>
      <c r="K833" s="1" t="str">
        <f>VLOOKUP($A833,'Medical Examinations'!$A$2:$O$2336,15,FALSE())</f>
        <v>Diabetes</v>
      </c>
      <c r="L833" s="17">
        <f>VLOOKUP($A833,'Hospitalisation Details'!$A$2:$P$2344,15,FALSE())</f>
        <v>22920</v>
      </c>
      <c r="M833" s="18">
        <f>VLOOKUP($A833,'Hospitalisation Details'!$A$2:$P$2344,6,FALSE())</f>
        <v>12741.17</v>
      </c>
      <c r="N833" s="1" t="str">
        <f>VLOOKUP($A833,'Hospitalisation Details'!$A$2:$P$2344,12,FALSE())</f>
        <v>tier - 3</v>
      </c>
      <c r="O833" s="1" t="str">
        <f>VLOOKUP($A833,'Hospitalisation Details'!$A$2:$P$2344,13,FALSE())</f>
        <v>tier - 1</v>
      </c>
      <c r="P833" s="1" t="str">
        <f>VLOOKUP($A833,'Hospitalisation Details'!$A$2:$P$2344,14,FALSE())</f>
        <v>R1017</v>
      </c>
      <c r="Q833" s="1">
        <f>VLOOKUP($A833,'Hospitalisation Details'!$A$2:$P$2344,16,FALSE())</f>
        <v>60</v>
      </c>
    </row>
    <row r="834" spans="1:17" x14ac:dyDescent="0.35">
      <c r="A834" s="1" t="str">
        <f>'Customer Names'!A834</f>
        <v>Id833</v>
      </c>
      <c r="B834" s="1" t="str">
        <f>VLOOKUP($A834,'Customer Names'!$A$2:$E$2336,4,FALSE())</f>
        <v>Matthew J</v>
      </c>
      <c r="C834" s="16">
        <f>VLOOKUP($A834,'Medical Examinations'!$A$2:$O$2336,2,FALSE())</f>
        <v>29.64</v>
      </c>
      <c r="D834" s="16">
        <f>VLOOKUP($A834,'Medical Examinations'!$A$2:$O$2336,3,FALSE())</f>
        <v>8.9499999999999993</v>
      </c>
      <c r="E834" s="1" t="str">
        <f>VLOOKUP($A834,'Medical Examinations'!$A$2:$O$2336,9,FALSE())</f>
        <v>No</v>
      </c>
      <c r="F834" s="1" t="str">
        <f>VLOOKUP($A834,'Medical Examinations'!$A$2:$O$2336,10,FALSE())</f>
        <v>No</v>
      </c>
      <c r="G834" s="1" t="str">
        <f>VLOOKUP($A834,'Medical Examinations'!$A$2:$O$2336,11,FALSE())</f>
        <v>No</v>
      </c>
      <c r="H834" s="1">
        <f>VLOOKUP($A834,'Medical Examinations'!$A$2:$O$2336,13,FALSE())</f>
        <v>0</v>
      </c>
      <c r="I834" s="1" t="str">
        <f>VLOOKUP($A834,'Medical Examinations'!$A$2:$O$2336,12,FALSE())</f>
        <v>No</v>
      </c>
      <c r="J834" s="1" t="str">
        <f>VLOOKUP($A834,'Medical Examinations'!$A$2:$O$2336,14,FALSE())</f>
        <v>Overweight</v>
      </c>
      <c r="K834" s="1" t="str">
        <f>VLOOKUP($A834,'Medical Examinations'!$A$2:$O$2336,15,FALSE())</f>
        <v>Diabetes</v>
      </c>
      <c r="L834" s="17">
        <f>VLOOKUP($A834,'Hospitalisation Details'!$A$2:$P$2344,15,FALSE())</f>
        <v>22891</v>
      </c>
      <c r="M834" s="18">
        <f>VLOOKUP($A834,'Hospitalisation Details'!$A$2:$P$2344,6,FALSE())</f>
        <v>12731</v>
      </c>
      <c r="N834" s="1" t="str">
        <f>VLOOKUP($A834,'Hospitalisation Details'!$A$2:$P$2344,12,FALSE())</f>
        <v>tier - 3</v>
      </c>
      <c r="O834" s="1" t="str">
        <f>VLOOKUP($A834,'Hospitalisation Details'!$A$2:$P$2344,13,FALSE())</f>
        <v>tier - 3</v>
      </c>
      <c r="P834" s="1" t="str">
        <f>VLOOKUP($A834,'Hospitalisation Details'!$A$2:$P$2344,14,FALSE())</f>
        <v>R1016</v>
      </c>
      <c r="Q834" s="1">
        <f>VLOOKUP($A834,'Hospitalisation Details'!$A$2:$P$2344,16,FALSE())</f>
        <v>60</v>
      </c>
    </row>
    <row r="835" spans="1:17" x14ac:dyDescent="0.35">
      <c r="A835" s="1" t="str">
        <f>'Customer Names'!A835</f>
        <v>Id834</v>
      </c>
      <c r="B835" s="1" t="str">
        <f>VLOOKUP($A835,'Customer Names'!$A$2:$E$2336,4,FALSE())</f>
        <v>Karine</v>
      </c>
      <c r="C835" s="16">
        <f>VLOOKUP($A835,'Medical Examinations'!$A$2:$O$2336,2,FALSE())</f>
        <v>42.74</v>
      </c>
      <c r="D835" s="16">
        <f>VLOOKUP($A835,'Medical Examinations'!$A$2:$O$2336,3,FALSE())</f>
        <v>6.31</v>
      </c>
      <c r="E835" s="1" t="str">
        <f>VLOOKUP($A835,'Medical Examinations'!$A$2:$O$2336,9,FALSE())</f>
        <v>Yes</v>
      </c>
      <c r="F835" s="1" t="str">
        <f>VLOOKUP($A835,'Medical Examinations'!$A$2:$O$2336,10,FALSE())</f>
        <v>No</v>
      </c>
      <c r="G835" s="1" t="str">
        <f>VLOOKUP($A835,'Medical Examinations'!$A$2:$O$2336,11,FALSE())</f>
        <v>No</v>
      </c>
      <c r="H835" s="1">
        <f>VLOOKUP($A835,'Medical Examinations'!$A$2:$O$2336,13,FALSE())</f>
        <v>1</v>
      </c>
      <c r="I835" s="1" t="str">
        <f>VLOOKUP($A835,'Medical Examinations'!$A$2:$O$2336,12,FALSE())</f>
        <v>No</v>
      </c>
      <c r="J835" s="1" t="str">
        <f>VLOOKUP($A835,'Medical Examinations'!$A$2:$O$2336,14,FALSE())</f>
        <v>Obesity</v>
      </c>
      <c r="K835" s="1" t="str">
        <f>VLOOKUP($A835,'Medical Examinations'!$A$2:$O$2336,15,FALSE())</f>
        <v>Prediabetes</v>
      </c>
      <c r="L835" s="17">
        <f>VLOOKUP($A835,'Hospitalisation Details'!$A$2:$P$2344,15,FALSE())</f>
        <v>32341</v>
      </c>
      <c r="M835" s="18">
        <f>VLOOKUP($A835,'Hospitalisation Details'!$A$2:$P$2344,6,FALSE())</f>
        <v>12718.21</v>
      </c>
      <c r="N835" s="1" t="str">
        <f>VLOOKUP($A835,'Hospitalisation Details'!$A$2:$P$2344,12,FALSE())</f>
        <v>tier - 3</v>
      </c>
      <c r="O835" s="1" t="str">
        <f>VLOOKUP($A835,'Hospitalisation Details'!$A$2:$P$2344,13,FALSE())</f>
        <v>tier - 1</v>
      </c>
      <c r="P835" s="1" t="str">
        <f>VLOOKUP($A835,'Hospitalisation Details'!$A$2:$P$2344,14,FALSE())</f>
        <v>R1026</v>
      </c>
      <c r="Q835" s="1">
        <f>VLOOKUP($A835,'Hospitalisation Details'!$A$2:$P$2344,16,FALSE())</f>
        <v>34</v>
      </c>
    </row>
    <row r="836" spans="1:17" x14ac:dyDescent="0.35">
      <c r="A836" s="1" t="str">
        <f>'Customer Names'!A836</f>
        <v>Id835</v>
      </c>
      <c r="B836" s="1" t="str">
        <f>VLOOKUP($A836,'Customer Names'!$A$2:$E$2336,4,FALSE())</f>
        <v>Antonia G</v>
      </c>
      <c r="C836" s="16">
        <f>VLOOKUP($A836,'Medical Examinations'!$A$2:$O$2336,2,FALSE())</f>
        <v>36.130000000000003</v>
      </c>
      <c r="D836" s="16">
        <f>VLOOKUP($A836,'Medical Examinations'!$A$2:$O$2336,3,FALSE())</f>
        <v>7.19</v>
      </c>
      <c r="E836" s="1" t="str">
        <f>VLOOKUP($A836,'Medical Examinations'!$A$2:$O$2336,9,FALSE())</f>
        <v>Yes</v>
      </c>
      <c r="F836" s="1" t="str">
        <f>VLOOKUP($A836,'Medical Examinations'!$A$2:$O$2336,10,FALSE())</f>
        <v>No</v>
      </c>
      <c r="G836" s="1" t="str">
        <f>VLOOKUP($A836,'Medical Examinations'!$A$2:$O$2336,11,FALSE())</f>
        <v>No</v>
      </c>
      <c r="H836" s="1">
        <f>VLOOKUP($A836,'Medical Examinations'!$A$2:$O$2336,13,FALSE())</f>
        <v>2</v>
      </c>
      <c r="I836" s="1" t="str">
        <f>VLOOKUP($A836,'Medical Examinations'!$A$2:$O$2336,12,FALSE())</f>
        <v>No</v>
      </c>
      <c r="J836" s="1" t="str">
        <f>VLOOKUP($A836,'Medical Examinations'!$A$2:$O$2336,14,FALSE())</f>
        <v>Obesity</v>
      </c>
      <c r="K836" s="1" t="str">
        <f>VLOOKUP($A836,'Medical Examinations'!$A$2:$O$2336,15,FALSE())</f>
        <v>Diabetes</v>
      </c>
      <c r="L836" s="17">
        <f>VLOOKUP($A836,'Hospitalisation Details'!$A$2:$P$2344,15,FALSE())</f>
        <v>25757</v>
      </c>
      <c r="M836" s="18">
        <f>VLOOKUP($A836,'Hospitalisation Details'!$A$2:$P$2344,6,FALSE())</f>
        <v>12713</v>
      </c>
      <c r="N836" s="1" t="str">
        <f>VLOOKUP($A836,'Hospitalisation Details'!$A$2:$P$2344,12,FALSE())</f>
        <v>tier - 3</v>
      </c>
      <c r="O836" s="1" t="str">
        <f>VLOOKUP($A836,'Hospitalisation Details'!$A$2:$P$2344,13,FALSE())</f>
        <v>tier - 1</v>
      </c>
      <c r="P836" s="1" t="str">
        <f>VLOOKUP($A836,'Hospitalisation Details'!$A$2:$P$2344,14,FALSE())</f>
        <v>R1011</v>
      </c>
      <c r="Q836" s="1">
        <f>VLOOKUP($A836,'Hospitalisation Details'!$A$2:$P$2344,16,FALSE())</f>
        <v>52</v>
      </c>
    </row>
    <row r="837" spans="1:17" x14ac:dyDescent="0.35">
      <c r="A837" s="1" t="str">
        <f>'Customer Names'!A837</f>
        <v>Id836</v>
      </c>
      <c r="B837" s="1" t="str">
        <f>VLOOKUP($A837,'Customer Names'!$A$2:$E$2336,4,FALSE())</f>
        <v>Casondra L</v>
      </c>
      <c r="C837" s="16">
        <f>VLOOKUP($A837,'Medical Examinations'!$A$2:$O$2336,2,FALSE())</f>
        <v>31.55</v>
      </c>
      <c r="D837" s="16">
        <f>VLOOKUP($A837,'Medical Examinations'!$A$2:$O$2336,3,FALSE())</f>
        <v>6.11</v>
      </c>
      <c r="E837" s="1" t="str">
        <f>VLOOKUP($A837,'Medical Examinations'!$A$2:$O$2336,9,FALSE())</f>
        <v>Yes</v>
      </c>
      <c r="F837" s="1" t="str">
        <f>VLOOKUP($A837,'Medical Examinations'!$A$2:$O$2336,10,FALSE())</f>
        <v>No</v>
      </c>
      <c r="G837" s="1" t="str">
        <f>VLOOKUP($A837,'Medical Examinations'!$A$2:$O$2336,11,FALSE())</f>
        <v>No</v>
      </c>
      <c r="H837" s="1">
        <f>VLOOKUP($A837,'Medical Examinations'!$A$2:$O$2336,13,FALSE())</f>
        <v>1</v>
      </c>
      <c r="I837" s="1" t="str">
        <f>VLOOKUP($A837,'Medical Examinations'!$A$2:$O$2336,12,FALSE())</f>
        <v>No</v>
      </c>
      <c r="J837" s="1" t="str">
        <f>VLOOKUP($A837,'Medical Examinations'!$A$2:$O$2336,14,FALSE())</f>
        <v>Obesity</v>
      </c>
      <c r="K837" s="1" t="str">
        <f>VLOOKUP($A837,'Medical Examinations'!$A$2:$O$2336,15,FALSE())</f>
        <v>Prediabetes</v>
      </c>
      <c r="L837" s="17">
        <f>VLOOKUP($A837,'Hospitalisation Details'!$A$2:$P$2344,15,FALSE())</f>
        <v>23709</v>
      </c>
      <c r="M837" s="18">
        <f>VLOOKUP($A837,'Hospitalisation Details'!$A$2:$P$2344,6,FALSE())</f>
        <v>12700.63</v>
      </c>
      <c r="N837" s="1" t="str">
        <f>VLOOKUP($A837,'Hospitalisation Details'!$A$2:$P$2344,12,FALSE())</f>
        <v>tier - 3</v>
      </c>
      <c r="O837" s="1" t="str">
        <f>VLOOKUP($A837,'Hospitalisation Details'!$A$2:$P$2344,13,FALSE())</f>
        <v>tier - 3</v>
      </c>
      <c r="P837" s="1" t="str">
        <f>VLOOKUP($A837,'Hospitalisation Details'!$A$2:$P$2344,14,FALSE())</f>
        <v>R1011</v>
      </c>
      <c r="Q837" s="1">
        <f>VLOOKUP($A837,'Hospitalisation Details'!$A$2:$P$2344,16,FALSE())</f>
        <v>58</v>
      </c>
    </row>
    <row r="838" spans="1:17" x14ac:dyDescent="0.35">
      <c r="A838" s="1" t="str">
        <f>'Customer Names'!A838</f>
        <v>Id837</v>
      </c>
      <c r="B838" s="1" t="str">
        <f>VLOOKUP($A838,'Customer Names'!$A$2:$E$2336,4,FALSE())</f>
        <v>Wendy</v>
      </c>
      <c r="C838" s="16">
        <f>VLOOKUP($A838,'Medical Examinations'!$A$2:$O$2336,2,FALSE())</f>
        <v>52.75</v>
      </c>
      <c r="D838" s="16">
        <f>VLOOKUP($A838,'Medical Examinations'!$A$2:$O$2336,3,FALSE())</f>
        <v>6.02</v>
      </c>
      <c r="E838" s="1" t="str">
        <f>VLOOKUP($A838,'Medical Examinations'!$A$2:$O$2336,9,FALSE())</f>
        <v>No</v>
      </c>
      <c r="F838" s="1" t="str">
        <f>VLOOKUP($A838,'Medical Examinations'!$A$2:$O$2336,10,FALSE())</f>
        <v>No</v>
      </c>
      <c r="G838" s="1" t="str">
        <f>VLOOKUP($A838,'Medical Examinations'!$A$2:$O$2336,11,FALSE())</f>
        <v>No</v>
      </c>
      <c r="H838" s="1">
        <f>VLOOKUP($A838,'Medical Examinations'!$A$2:$O$2336,13,FALSE())</f>
        <v>1</v>
      </c>
      <c r="I838" s="1" t="str">
        <f>VLOOKUP($A838,'Medical Examinations'!$A$2:$O$2336,12,FALSE())</f>
        <v>No</v>
      </c>
      <c r="J838" s="1" t="str">
        <f>VLOOKUP($A838,'Medical Examinations'!$A$2:$O$2336,14,FALSE())</f>
        <v>Obesity</v>
      </c>
      <c r="K838" s="1" t="str">
        <f>VLOOKUP($A838,'Medical Examinations'!$A$2:$O$2336,15,FALSE())</f>
        <v>Prediabetes</v>
      </c>
      <c r="L838" s="17">
        <f>VLOOKUP($A838,'Hospitalisation Details'!$A$2:$P$2344,15,FALSE())</f>
        <v>33792</v>
      </c>
      <c r="M838" s="18">
        <f>VLOOKUP($A838,'Hospitalisation Details'!$A$2:$P$2344,6,FALSE())</f>
        <v>12699.56</v>
      </c>
      <c r="N838" s="1" t="str">
        <f>VLOOKUP($A838,'Hospitalisation Details'!$A$2:$P$2344,12,FALSE())</f>
        <v>tier - 3</v>
      </c>
      <c r="O838" s="1" t="str">
        <f>VLOOKUP($A838,'Hospitalisation Details'!$A$2:$P$2344,13,FALSE())</f>
        <v>tier - 2</v>
      </c>
      <c r="P838" s="1" t="str">
        <f>VLOOKUP($A838,'Hospitalisation Details'!$A$2:$P$2344,14,FALSE())</f>
        <v>R1011</v>
      </c>
      <c r="Q838" s="1">
        <f>VLOOKUP($A838,'Hospitalisation Details'!$A$2:$P$2344,16,FALSE())</f>
        <v>30</v>
      </c>
    </row>
    <row r="839" spans="1:17" x14ac:dyDescent="0.35">
      <c r="A839" s="1" t="str">
        <f>'Customer Names'!A839</f>
        <v>Id838</v>
      </c>
      <c r="B839" s="1" t="str">
        <f>VLOOKUP($A839,'Customer Names'!$A$2:$E$2336,4,FALSE())</f>
        <v>Eric D</v>
      </c>
      <c r="C839" s="16">
        <f>VLOOKUP($A839,'Medical Examinations'!$A$2:$O$2336,2,FALSE())</f>
        <v>36.67</v>
      </c>
      <c r="D839" s="16">
        <f>VLOOKUP($A839,'Medical Examinations'!$A$2:$O$2336,3,FALSE())</f>
        <v>11.86</v>
      </c>
      <c r="E839" s="1" t="str">
        <f>VLOOKUP($A839,'Medical Examinations'!$A$2:$O$2336,9,FALSE())</f>
        <v>No</v>
      </c>
      <c r="F839" s="1" t="str">
        <f>VLOOKUP($A839,'Medical Examinations'!$A$2:$O$2336,10,FALSE())</f>
        <v>No</v>
      </c>
      <c r="G839" s="1" t="str">
        <f>VLOOKUP($A839,'Medical Examinations'!$A$2:$O$2336,11,FALSE())</f>
        <v>No</v>
      </c>
      <c r="H839" s="1">
        <f>VLOOKUP($A839,'Medical Examinations'!$A$2:$O$2336,13,FALSE())</f>
        <v>0</v>
      </c>
      <c r="I839" s="1" t="str">
        <f>VLOOKUP($A839,'Medical Examinations'!$A$2:$O$2336,12,FALSE())</f>
        <v>No</v>
      </c>
      <c r="J839" s="1" t="str">
        <f>VLOOKUP($A839,'Medical Examinations'!$A$2:$O$2336,14,FALSE())</f>
        <v>Obesity</v>
      </c>
      <c r="K839" s="1" t="str">
        <f>VLOOKUP($A839,'Medical Examinations'!$A$2:$O$2336,15,FALSE())</f>
        <v>Diabetes</v>
      </c>
      <c r="L839" s="17">
        <f>VLOOKUP($A839,'Hospitalisation Details'!$A$2:$P$2344,15,FALSE())</f>
        <v>27296</v>
      </c>
      <c r="M839" s="18">
        <f>VLOOKUP($A839,'Hospitalisation Details'!$A$2:$P$2344,6,FALSE())</f>
        <v>12697.48</v>
      </c>
      <c r="N839" s="1" t="str">
        <f>VLOOKUP($A839,'Hospitalisation Details'!$A$2:$P$2344,12,FALSE())</f>
        <v>tier - 3</v>
      </c>
      <c r="O839" s="1" t="str">
        <f>VLOOKUP($A839,'Hospitalisation Details'!$A$2:$P$2344,13,FALSE())</f>
        <v>tier - 3</v>
      </c>
      <c r="P839" s="1" t="str">
        <f>VLOOKUP($A839,'Hospitalisation Details'!$A$2:$P$2344,14,FALSE())</f>
        <v>R1021</v>
      </c>
      <c r="Q839" s="1">
        <f>VLOOKUP($A839,'Hospitalisation Details'!$A$2:$P$2344,16,FALSE())</f>
        <v>48</v>
      </c>
    </row>
    <row r="840" spans="1:17" x14ac:dyDescent="0.35">
      <c r="A840" s="1" t="str">
        <f>'Customer Names'!A840</f>
        <v>Id839</v>
      </c>
      <c r="B840" s="1" t="str">
        <f>VLOOKUP($A840,'Customer Names'!$A$2:$E$2336,4,FALSE())</f>
        <v>Elizabeth</v>
      </c>
      <c r="C840" s="16">
        <f>VLOOKUP($A840,'Medical Examinations'!$A$2:$O$2336,2,FALSE())</f>
        <v>38.06</v>
      </c>
      <c r="D840" s="16">
        <f>VLOOKUP($A840,'Medical Examinations'!$A$2:$O$2336,3,FALSE())</f>
        <v>8.25</v>
      </c>
      <c r="E840" s="1" t="str">
        <f>VLOOKUP($A840,'Medical Examinations'!$A$2:$O$2336,9,FALSE())</f>
        <v>No</v>
      </c>
      <c r="F840" s="1" t="str">
        <f>VLOOKUP($A840,'Medical Examinations'!$A$2:$O$2336,10,FALSE())</f>
        <v>No</v>
      </c>
      <c r="G840" s="1" t="str">
        <f>VLOOKUP($A840,'Medical Examinations'!$A$2:$O$2336,11,FALSE())</f>
        <v>No</v>
      </c>
      <c r="H840" s="1">
        <f>VLOOKUP($A840,'Medical Examinations'!$A$2:$O$2336,13,FALSE())</f>
        <v>0</v>
      </c>
      <c r="I840" s="1" t="str">
        <f>VLOOKUP($A840,'Medical Examinations'!$A$2:$O$2336,12,FALSE())</f>
        <v>No</v>
      </c>
      <c r="J840" s="1" t="str">
        <f>VLOOKUP($A840,'Medical Examinations'!$A$2:$O$2336,14,FALSE())</f>
        <v>Obesity</v>
      </c>
      <c r="K840" s="1" t="str">
        <f>VLOOKUP($A840,'Medical Examinations'!$A$2:$O$2336,15,FALSE())</f>
        <v>Diabetes</v>
      </c>
      <c r="L840" s="17">
        <f>VLOOKUP($A840,'Hospitalisation Details'!$A$2:$P$2344,15,FALSE())</f>
        <v>22885</v>
      </c>
      <c r="M840" s="18">
        <f>VLOOKUP($A840,'Hospitalisation Details'!$A$2:$P$2344,6,FALSE())</f>
        <v>12648.7</v>
      </c>
      <c r="N840" s="1" t="str">
        <f>VLOOKUP($A840,'Hospitalisation Details'!$A$2:$P$2344,12,FALSE())</f>
        <v>tier - 3</v>
      </c>
      <c r="O840" s="1" t="str">
        <f>VLOOKUP($A840,'Hospitalisation Details'!$A$2:$P$2344,13,FALSE())</f>
        <v>tier - 2</v>
      </c>
      <c r="P840" s="1" t="str">
        <f>VLOOKUP($A840,'Hospitalisation Details'!$A$2:$P$2344,14,FALSE())</f>
        <v>R1013</v>
      </c>
      <c r="Q840" s="1">
        <f>VLOOKUP($A840,'Hospitalisation Details'!$A$2:$P$2344,16,FALSE())</f>
        <v>60</v>
      </c>
    </row>
    <row r="841" spans="1:17" x14ac:dyDescent="0.35">
      <c r="A841" s="1" t="str">
        <f>'Customer Names'!A841</f>
        <v>Id840</v>
      </c>
      <c r="B841" s="1" t="str">
        <f>VLOOKUP($A841,'Customer Names'!$A$2:$E$2336,4,FALSE())</f>
        <v>Laura F</v>
      </c>
      <c r="C841" s="16">
        <f>VLOOKUP($A841,'Medical Examinations'!$A$2:$O$2336,2,FALSE())</f>
        <v>38</v>
      </c>
      <c r="D841" s="16">
        <f>VLOOKUP($A841,'Medical Examinations'!$A$2:$O$2336,3,FALSE())</f>
        <v>8.1300000000000008</v>
      </c>
      <c r="E841" s="1" t="str">
        <f>VLOOKUP($A841,'Medical Examinations'!$A$2:$O$2336,9,FALSE())</f>
        <v>No</v>
      </c>
      <c r="F841" s="1" t="str">
        <f>VLOOKUP($A841,'Medical Examinations'!$A$2:$O$2336,10,FALSE())</f>
        <v>No</v>
      </c>
      <c r="G841" s="1" t="str">
        <f>VLOOKUP($A841,'Medical Examinations'!$A$2:$O$2336,11,FALSE())</f>
        <v>No</v>
      </c>
      <c r="H841" s="1">
        <f>VLOOKUP($A841,'Medical Examinations'!$A$2:$O$2336,13,FALSE())</f>
        <v>0</v>
      </c>
      <c r="I841" s="1" t="str">
        <f>VLOOKUP($A841,'Medical Examinations'!$A$2:$O$2336,12,FALSE())</f>
        <v>No</v>
      </c>
      <c r="J841" s="1" t="str">
        <f>VLOOKUP($A841,'Medical Examinations'!$A$2:$O$2336,14,FALSE())</f>
        <v>Obesity</v>
      </c>
      <c r="K841" s="1" t="str">
        <f>VLOOKUP($A841,'Medical Examinations'!$A$2:$O$2336,15,FALSE())</f>
        <v>Diabetes</v>
      </c>
      <c r="L841" s="17">
        <f>VLOOKUP($A841,'Hospitalisation Details'!$A$2:$P$2344,15,FALSE())</f>
        <v>23999</v>
      </c>
      <c r="M841" s="18">
        <f>VLOOKUP($A841,'Hospitalisation Details'!$A$2:$P$2344,6,FALSE())</f>
        <v>12646.21</v>
      </c>
      <c r="N841" s="1" t="str">
        <f>VLOOKUP($A841,'Hospitalisation Details'!$A$2:$P$2344,12,FALSE())</f>
        <v>tier - 3</v>
      </c>
      <c r="O841" s="1" t="str">
        <f>VLOOKUP($A841,'Hospitalisation Details'!$A$2:$P$2344,13,FALSE())</f>
        <v>tier - 2</v>
      </c>
      <c r="P841" s="1" t="str">
        <f>VLOOKUP($A841,'Hospitalisation Details'!$A$2:$P$2344,14,FALSE())</f>
        <v>R1011</v>
      </c>
      <c r="Q841" s="1">
        <f>VLOOKUP($A841,'Hospitalisation Details'!$A$2:$P$2344,16,FALSE())</f>
        <v>57</v>
      </c>
    </row>
    <row r="842" spans="1:17" x14ac:dyDescent="0.35">
      <c r="A842" s="1" t="str">
        <f>'Customer Names'!A842</f>
        <v>Id841</v>
      </c>
      <c r="B842" s="1" t="str">
        <f>VLOOKUP($A842,'Customer Names'!$A$2:$E$2336,4,FALSE())</f>
        <v>Amelia F.</v>
      </c>
      <c r="C842" s="16">
        <f>VLOOKUP($A842,'Medical Examinations'!$A$2:$O$2336,2,FALSE())</f>
        <v>35.1</v>
      </c>
      <c r="D842" s="16">
        <f>VLOOKUP($A842,'Medical Examinations'!$A$2:$O$2336,3,FALSE())</f>
        <v>10.1</v>
      </c>
      <c r="E842" s="1" t="str">
        <f>VLOOKUP($A842,'Medical Examinations'!$A$2:$O$2336,9,FALSE())</f>
        <v>No</v>
      </c>
      <c r="F842" s="1" t="str">
        <f>VLOOKUP($A842,'Medical Examinations'!$A$2:$O$2336,10,FALSE())</f>
        <v>No</v>
      </c>
      <c r="G842" s="1" t="str">
        <f>VLOOKUP($A842,'Medical Examinations'!$A$2:$O$2336,11,FALSE())</f>
        <v>No</v>
      </c>
      <c r="H842" s="1">
        <f>VLOOKUP($A842,'Medical Examinations'!$A$2:$O$2336,13,FALSE())</f>
        <v>0</v>
      </c>
      <c r="I842" s="1" t="str">
        <f>VLOOKUP($A842,'Medical Examinations'!$A$2:$O$2336,12,FALSE())</f>
        <v>No</v>
      </c>
      <c r="J842" s="1" t="str">
        <f>VLOOKUP($A842,'Medical Examinations'!$A$2:$O$2336,14,FALSE())</f>
        <v>Obesity</v>
      </c>
      <c r="K842" s="1" t="str">
        <f>VLOOKUP($A842,'Medical Examinations'!$A$2:$O$2336,15,FALSE())</f>
        <v>Diabetes</v>
      </c>
      <c r="L842" s="17">
        <f>VLOOKUP($A842,'Hospitalisation Details'!$A$2:$P$2344,15,FALSE())</f>
        <v>22838</v>
      </c>
      <c r="M842" s="18">
        <f>VLOOKUP($A842,'Hospitalisation Details'!$A$2:$P$2344,6,FALSE())</f>
        <v>12644.59</v>
      </c>
      <c r="N842" s="1" t="str">
        <f>VLOOKUP($A842,'Hospitalisation Details'!$A$2:$P$2344,12,FALSE())</f>
        <v>tier - 3</v>
      </c>
      <c r="O842" s="1" t="str">
        <f>VLOOKUP($A842,'Hospitalisation Details'!$A$2:$P$2344,13,FALSE())</f>
        <v>tier - 2</v>
      </c>
      <c r="P842" s="1" t="str">
        <f>VLOOKUP($A842,'Hospitalisation Details'!$A$2:$P$2344,14,FALSE())</f>
        <v>R1011</v>
      </c>
      <c r="Q842" s="1">
        <f>VLOOKUP($A842,'Hospitalisation Details'!$A$2:$P$2344,16,FALSE())</f>
        <v>60</v>
      </c>
    </row>
    <row r="843" spans="1:17" x14ac:dyDescent="0.35">
      <c r="A843" s="1" t="str">
        <f>'Customer Names'!A843</f>
        <v>Id842</v>
      </c>
      <c r="B843" s="1" t="str">
        <f>VLOOKUP($A843,'Customer Names'!$A$2:$E$2336,4,FALSE())</f>
        <v>Amy L.</v>
      </c>
      <c r="C843" s="16">
        <f>VLOOKUP($A843,'Medical Examinations'!$A$2:$O$2336,2,FALSE())</f>
        <v>33.82</v>
      </c>
      <c r="D843" s="16">
        <f>VLOOKUP($A843,'Medical Examinations'!$A$2:$O$2336,3,FALSE())</f>
        <v>5.89</v>
      </c>
      <c r="E843" s="1" t="str">
        <f>VLOOKUP($A843,'Medical Examinations'!$A$2:$O$2336,9,FALSE())</f>
        <v>Yes</v>
      </c>
      <c r="F843" s="1" t="str">
        <f>VLOOKUP($A843,'Medical Examinations'!$A$2:$O$2336,10,FALSE())</f>
        <v>No</v>
      </c>
      <c r="G843" s="1" t="str">
        <f>VLOOKUP($A843,'Medical Examinations'!$A$2:$O$2336,11,FALSE())</f>
        <v>No</v>
      </c>
      <c r="H843" s="1">
        <f>VLOOKUP($A843,'Medical Examinations'!$A$2:$O$2336,13,FALSE())</f>
        <v>2</v>
      </c>
      <c r="I843" s="1" t="str">
        <f>VLOOKUP($A843,'Medical Examinations'!$A$2:$O$2336,12,FALSE())</f>
        <v>No</v>
      </c>
      <c r="J843" s="1" t="str">
        <f>VLOOKUP($A843,'Medical Examinations'!$A$2:$O$2336,14,FALSE())</f>
        <v>Obesity</v>
      </c>
      <c r="K843" s="1" t="str">
        <f>VLOOKUP($A843,'Medical Examinations'!$A$2:$O$2336,15,FALSE())</f>
        <v>Prediabetes</v>
      </c>
      <c r="L843" s="17">
        <f>VLOOKUP($A843,'Hospitalisation Details'!$A$2:$P$2344,15,FALSE())</f>
        <v>24458</v>
      </c>
      <c r="M843" s="18">
        <f>VLOOKUP($A843,'Hospitalisation Details'!$A$2:$P$2344,6,FALSE())</f>
        <v>12643.38</v>
      </c>
      <c r="N843" s="1" t="str">
        <f>VLOOKUP($A843,'Hospitalisation Details'!$A$2:$P$2344,12,FALSE())</f>
        <v>tier - 3</v>
      </c>
      <c r="O843" s="1" t="str">
        <f>VLOOKUP($A843,'Hospitalisation Details'!$A$2:$P$2344,13,FALSE())</f>
        <v>tier - 1</v>
      </c>
      <c r="P843" s="1" t="str">
        <f>VLOOKUP($A843,'Hospitalisation Details'!$A$2:$P$2344,14,FALSE())</f>
        <v>R1012</v>
      </c>
      <c r="Q843" s="1">
        <f>VLOOKUP($A843,'Hospitalisation Details'!$A$2:$P$2344,16,FALSE())</f>
        <v>56</v>
      </c>
    </row>
    <row r="844" spans="1:17" x14ac:dyDescent="0.35">
      <c r="A844" s="1" t="str">
        <f>'Customer Names'!A844</f>
        <v>Id843</v>
      </c>
      <c r="B844" s="1" t="str">
        <f>VLOOKUP($A844,'Customer Names'!$A$2:$E$2336,4,FALSE())</f>
        <v>Katie J</v>
      </c>
      <c r="C844" s="16">
        <f>VLOOKUP($A844,'Medical Examinations'!$A$2:$O$2336,2,FALSE())</f>
        <v>37.43</v>
      </c>
      <c r="D844" s="16">
        <f>VLOOKUP($A844,'Medical Examinations'!$A$2:$O$2336,3,FALSE())</f>
        <v>4.97</v>
      </c>
      <c r="E844" s="1" t="str">
        <f>VLOOKUP($A844,'Medical Examinations'!$A$2:$O$2336,9,FALSE())</f>
        <v>No</v>
      </c>
      <c r="F844" s="1" t="str">
        <f>VLOOKUP($A844,'Medical Examinations'!$A$2:$O$2336,10,FALSE())</f>
        <v>No</v>
      </c>
      <c r="G844" s="1" t="str">
        <f>VLOOKUP($A844,'Medical Examinations'!$A$2:$O$2336,11,FALSE())</f>
        <v>No</v>
      </c>
      <c r="H844" s="1">
        <f>VLOOKUP($A844,'Medical Examinations'!$A$2:$O$2336,13,FALSE())</f>
        <v>2</v>
      </c>
      <c r="I844" s="1" t="str">
        <f>VLOOKUP($A844,'Medical Examinations'!$A$2:$O$2336,12,FALSE())</f>
        <v>No</v>
      </c>
      <c r="J844" s="1" t="str">
        <f>VLOOKUP($A844,'Medical Examinations'!$A$2:$O$2336,14,FALSE())</f>
        <v>Obesity</v>
      </c>
      <c r="K844" s="1" t="str">
        <f>VLOOKUP($A844,'Medical Examinations'!$A$2:$O$2336,15,FALSE())</f>
        <v>Normal</v>
      </c>
      <c r="L844" s="17">
        <f>VLOOKUP($A844,'Hospitalisation Details'!$A$2:$P$2344,15,FALSE())</f>
        <v>26547</v>
      </c>
      <c r="M844" s="18">
        <f>VLOOKUP($A844,'Hospitalisation Details'!$A$2:$P$2344,6,FALSE())</f>
        <v>12640.24</v>
      </c>
      <c r="N844" s="1" t="str">
        <f>VLOOKUP($A844,'Hospitalisation Details'!$A$2:$P$2344,12,FALSE())</f>
        <v>tier - 3</v>
      </c>
      <c r="O844" s="1" t="str">
        <f>VLOOKUP($A844,'Hospitalisation Details'!$A$2:$P$2344,13,FALSE())</f>
        <v>tier - 1</v>
      </c>
      <c r="P844" s="1" t="str">
        <f>VLOOKUP($A844,'Hospitalisation Details'!$A$2:$P$2344,14,FALSE())</f>
        <v>R1011</v>
      </c>
      <c r="Q844" s="1">
        <f>VLOOKUP($A844,'Hospitalisation Details'!$A$2:$P$2344,16,FALSE())</f>
        <v>50</v>
      </c>
    </row>
    <row r="845" spans="1:17" x14ac:dyDescent="0.35">
      <c r="A845" s="1" t="str">
        <f>'Customer Names'!A845</f>
        <v>Id844</v>
      </c>
      <c r="B845" s="1" t="str">
        <f>VLOOKUP($A845,'Customer Names'!$A$2:$E$2336,4,FALSE())</f>
        <v>Laura E.</v>
      </c>
      <c r="C845" s="16">
        <f>VLOOKUP($A845,'Medical Examinations'!$A$2:$O$2336,2,FALSE())</f>
        <v>30.5</v>
      </c>
      <c r="D845" s="16">
        <f>VLOOKUP($A845,'Medical Examinations'!$A$2:$O$2336,3,FALSE())</f>
        <v>9.9</v>
      </c>
      <c r="E845" s="1" t="str">
        <f>VLOOKUP($A845,'Medical Examinations'!$A$2:$O$2336,9,FALSE())</f>
        <v>No</v>
      </c>
      <c r="F845" s="1" t="str">
        <f>VLOOKUP($A845,'Medical Examinations'!$A$2:$O$2336,10,FALSE())</f>
        <v>No</v>
      </c>
      <c r="G845" s="1" t="str">
        <f>VLOOKUP($A845,'Medical Examinations'!$A$2:$O$2336,11,FALSE())</f>
        <v>No</v>
      </c>
      <c r="H845" s="1">
        <f>VLOOKUP($A845,'Medical Examinations'!$A$2:$O$2336,13,FALSE())</f>
        <v>0</v>
      </c>
      <c r="I845" s="1" t="str">
        <f>VLOOKUP($A845,'Medical Examinations'!$A$2:$O$2336,12,FALSE())</f>
        <v>No</v>
      </c>
      <c r="J845" s="1" t="str">
        <f>VLOOKUP($A845,'Medical Examinations'!$A$2:$O$2336,14,FALSE())</f>
        <v>Obesity</v>
      </c>
      <c r="K845" s="1" t="str">
        <f>VLOOKUP($A845,'Medical Examinations'!$A$2:$O$2336,15,FALSE())</f>
        <v>Diabetes</v>
      </c>
      <c r="L845" s="17">
        <f>VLOOKUP($A845,'Hospitalisation Details'!$A$2:$P$2344,15,FALSE())</f>
        <v>22849</v>
      </c>
      <c r="M845" s="18">
        <f>VLOOKUP($A845,'Hospitalisation Details'!$A$2:$P$2344,6,FALSE())</f>
        <v>12638.2</v>
      </c>
      <c r="N845" s="1" t="str">
        <f>VLOOKUP($A845,'Hospitalisation Details'!$A$2:$P$2344,12,FALSE())</f>
        <v>tier - 3</v>
      </c>
      <c r="O845" s="1" t="str">
        <f>VLOOKUP($A845,'Hospitalisation Details'!$A$2:$P$2344,13,FALSE())</f>
        <v>tier - 1</v>
      </c>
      <c r="P845" s="1" t="str">
        <f>VLOOKUP($A845,'Hospitalisation Details'!$A$2:$P$2344,14,FALSE())</f>
        <v>R1011</v>
      </c>
      <c r="Q845" s="1">
        <f>VLOOKUP($A845,'Hospitalisation Details'!$A$2:$P$2344,16,FALSE())</f>
        <v>60</v>
      </c>
    </row>
    <row r="846" spans="1:17" x14ac:dyDescent="0.35">
      <c r="A846" s="1" t="str">
        <f>'Customer Names'!A846</f>
        <v>Id845</v>
      </c>
      <c r="B846" s="1" t="str">
        <f>VLOOKUP($A846,'Customer Names'!$A$2:$E$2336,4,FALSE())</f>
        <v>Mayumi</v>
      </c>
      <c r="C846" s="16">
        <f>VLOOKUP($A846,'Medical Examinations'!$A$2:$O$2336,2,FALSE())</f>
        <v>24.53</v>
      </c>
      <c r="D846" s="16">
        <f>VLOOKUP($A846,'Medical Examinations'!$A$2:$O$2336,3,FALSE())</f>
        <v>9.0500000000000007</v>
      </c>
      <c r="E846" s="1" t="str">
        <f>VLOOKUP($A846,'Medical Examinations'!$A$2:$O$2336,9,FALSE())</f>
        <v>No</v>
      </c>
      <c r="F846" s="1" t="str">
        <f>VLOOKUP($A846,'Medical Examinations'!$A$2:$O$2336,10,FALSE())</f>
        <v>No</v>
      </c>
      <c r="G846" s="1" t="str">
        <f>VLOOKUP($A846,'Medical Examinations'!$A$2:$O$2336,11,FALSE())</f>
        <v>No</v>
      </c>
      <c r="H846" s="1">
        <f>VLOOKUP($A846,'Medical Examinations'!$A$2:$O$2336,13,FALSE())</f>
        <v>0</v>
      </c>
      <c r="I846" s="1" t="str">
        <f>VLOOKUP($A846,'Medical Examinations'!$A$2:$O$2336,12,FALSE())</f>
        <v>No</v>
      </c>
      <c r="J846" s="1" t="str">
        <f>VLOOKUP($A846,'Medical Examinations'!$A$2:$O$2336,14,FALSE())</f>
        <v>Normal Weight</v>
      </c>
      <c r="K846" s="1" t="str">
        <f>VLOOKUP($A846,'Medical Examinations'!$A$2:$O$2336,15,FALSE())</f>
        <v>Diabetes</v>
      </c>
      <c r="L846" s="17">
        <f>VLOOKUP($A846,'Hospitalisation Details'!$A$2:$P$2344,15,FALSE())</f>
        <v>22972</v>
      </c>
      <c r="M846" s="18">
        <f>VLOOKUP($A846,'Hospitalisation Details'!$A$2:$P$2344,6,FALSE())</f>
        <v>12629.9</v>
      </c>
      <c r="N846" s="1" t="str">
        <f>VLOOKUP($A846,'Hospitalisation Details'!$A$2:$P$2344,12,FALSE())</f>
        <v>tier - 3</v>
      </c>
      <c r="O846" s="1" t="str">
        <f>VLOOKUP($A846,'Hospitalisation Details'!$A$2:$P$2344,13,FALSE())</f>
        <v>tier - 3</v>
      </c>
      <c r="P846" s="1" t="str">
        <f>VLOOKUP($A846,'Hospitalisation Details'!$A$2:$P$2344,14,FALSE())</f>
        <v>R1013</v>
      </c>
      <c r="Q846" s="1">
        <f>VLOOKUP($A846,'Hospitalisation Details'!$A$2:$P$2344,16,FALSE())</f>
        <v>60</v>
      </c>
    </row>
    <row r="847" spans="1:17" x14ac:dyDescent="0.35">
      <c r="A847" s="1" t="str">
        <f>'Customer Names'!A847</f>
        <v>Id846</v>
      </c>
      <c r="B847" s="1" t="str">
        <f>VLOOKUP($A847,'Customer Names'!$A$2:$E$2336,4,FALSE())</f>
        <v>Vanessa</v>
      </c>
      <c r="C847" s="16">
        <f>VLOOKUP($A847,'Medical Examinations'!$A$2:$O$2336,2,FALSE())</f>
        <v>25.74</v>
      </c>
      <c r="D847" s="16">
        <f>VLOOKUP($A847,'Medical Examinations'!$A$2:$O$2336,3,FALSE())</f>
        <v>10.93</v>
      </c>
      <c r="E847" s="1" t="str">
        <f>VLOOKUP($A847,'Medical Examinations'!$A$2:$O$2336,9,FALSE())</f>
        <v>No</v>
      </c>
      <c r="F847" s="1" t="str">
        <f>VLOOKUP($A847,'Medical Examinations'!$A$2:$O$2336,10,FALSE())</f>
        <v>No</v>
      </c>
      <c r="G847" s="1" t="str">
        <f>VLOOKUP($A847,'Medical Examinations'!$A$2:$O$2336,11,FALSE())</f>
        <v>No</v>
      </c>
      <c r="H847" s="1">
        <f>VLOOKUP($A847,'Medical Examinations'!$A$2:$O$2336,13,FALSE())</f>
        <v>0</v>
      </c>
      <c r="I847" s="1" t="str">
        <f>VLOOKUP($A847,'Medical Examinations'!$A$2:$O$2336,12,FALSE())</f>
        <v>No</v>
      </c>
      <c r="J847" s="1" t="str">
        <f>VLOOKUP($A847,'Medical Examinations'!$A$2:$O$2336,14,FALSE())</f>
        <v>Overweight</v>
      </c>
      <c r="K847" s="1" t="str">
        <f>VLOOKUP($A847,'Medical Examinations'!$A$2:$O$2336,15,FALSE())</f>
        <v>Diabetes</v>
      </c>
      <c r="L847" s="17">
        <f>VLOOKUP($A847,'Hospitalisation Details'!$A$2:$P$2344,15,FALSE())</f>
        <v>24019</v>
      </c>
      <c r="M847" s="18">
        <f>VLOOKUP($A847,'Hospitalisation Details'!$A$2:$P$2344,6,FALSE())</f>
        <v>12629.17</v>
      </c>
      <c r="N847" s="1" t="str">
        <f>VLOOKUP($A847,'Hospitalisation Details'!$A$2:$P$2344,12,FALSE())</f>
        <v>tier - 3</v>
      </c>
      <c r="O847" s="1" t="str">
        <f>VLOOKUP($A847,'Hospitalisation Details'!$A$2:$P$2344,13,FALSE())</f>
        <v>tier - 1</v>
      </c>
      <c r="P847" s="1" t="str">
        <f>VLOOKUP($A847,'Hospitalisation Details'!$A$2:$P$2344,14,FALSE())</f>
        <v>R1013</v>
      </c>
      <c r="Q847" s="1">
        <f>VLOOKUP($A847,'Hospitalisation Details'!$A$2:$P$2344,16,FALSE())</f>
        <v>57</v>
      </c>
    </row>
    <row r="848" spans="1:17" x14ac:dyDescent="0.35">
      <c r="A848" s="1" t="str">
        <f>'Customer Names'!A848</f>
        <v>Id847</v>
      </c>
      <c r="B848" s="1" t="str">
        <f>VLOOKUP($A848,'Customer Names'!$A$2:$E$2336,4,FALSE())</f>
        <v>Natali N</v>
      </c>
      <c r="C848" s="16">
        <f>VLOOKUP($A848,'Medical Examinations'!$A$2:$O$2336,2,FALSE())</f>
        <v>34.08</v>
      </c>
      <c r="D848" s="16">
        <f>VLOOKUP($A848,'Medical Examinations'!$A$2:$O$2336,3,FALSE())</f>
        <v>7.58</v>
      </c>
      <c r="E848" s="1" t="str">
        <f>VLOOKUP($A848,'Medical Examinations'!$A$2:$O$2336,9,FALSE())</f>
        <v>Yes</v>
      </c>
      <c r="F848" s="1" t="str">
        <f>VLOOKUP($A848,'Medical Examinations'!$A$2:$O$2336,10,FALSE())</f>
        <v>No</v>
      </c>
      <c r="G848" s="1" t="str">
        <f>VLOOKUP($A848,'Medical Examinations'!$A$2:$O$2336,11,FALSE())</f>
        <v>No</v>
      </c>
      <c r="H848" s="1">
        <f>VLOOKUP($A848,'Medical Examinations'!$A$2:$O$2336,13,FALSE())</f>
        <v>2</v>
      </c>
      <c r="I848" s="1" t="str">
        <f>VLOOKUP($A848,'Medical Examinations'!$A$2:$O$2336,12,FALSE())</f>
        <v>No</v>
      </c>
      <c r="J848" s="1" t="str">
        <f>VLOOKUP($A848,'Medical Examinations'!$A$2:$O$2336,14,FALSE())</f>
        <v>Obesity</v>
      </c>
      <c r="K848" s="1" t="str">
        <f>VLOOKUP($A848,'Medical Examinations'!$A$2:$O$2336,15,FALSE())</f>
        <v>Diabetes</v>
      </c>
      <c r="L848" s="17">
        <f>VLOOKUP($A848,'Hospitalisation Details'!$A$2:$P$2344,15,FALSE())</f>
        <v>25930</v>
      </c>
      <c r="M848" s="18">
        <f>VLOOKUP($A848,'Hospitalisation Details'!$A$2:$P$2344,6,FALSE())</f>
        <v>12624.74</v>
      </c>
      <c r="N848" s="1" t="str">
        <f>VLOOKUP($A848,'Hospitalisation Details'!$A$2:$P$2344,12,FALSE())</f>
        <v>tier - 3</v>
      </c>
      <c r="O848" s="1" t="str">
        <f>VLOOKUP($A848,'Hospitalisation Details'!$A$2:$P$2344,13,FALSE())</f>
        <v>tier - 1</v>
      </c>
      <c r="P848" s="1" t="str">
        <f>VLOOKUP($A848,'Hospitalisation Details'!$A$2:$P$2344,14,FALSE())</f>
        <v>R1012</v>
      </c>
      <c r="Q848" s="1">
        <f>VLOOKUP($A848,'Hospitalisation Details'!$A$2:$P$2344,16,FALSE())</f>
        <v>52</v>
      </c>
    </row>
    <row r="849" spans="1:17" x14ac:dyDescent="0.35">
      <c r="A849" s="1" t="str">
        <f>'Customer Names'!A849</f>
        <v>Id848</v>
      </c>
      <c r="B849" s="1" t="str">
        <f>VLOOKUP($A849,'Customer Names'!$A$2:$E$2336,4,FALSE())</f>
        <v>Beth</v>
      </c>
      <c r="C849" s="16">
        <f>VLOOKUP($A849,'Medical Examinations'!$A$2:$O$2336,2,FALSE())</f>
        <v>31.35</v>
      </c>
      <c r="D849" s="16">
        <f>VLOOKUP($A849,'Medical Examinations'!$A$2:$O$2336,3,FALSE())</f>
        <v>11</v>
      </c>
      <c r="E849" s="1" t="str">
        <f>VLOOKUP($A849,'Medical Examinations'!$A$2:$O$2336,9,FALSE())</f>
        <v>Yes</v>
      </c>
      <c r="F849" s="1" t="str">
        <f>VLOOKUP($A849,'Medical Examinations'!$A$2:$O$2336,10,FALSE())</f>
        <v>No</v>
      </c>
      <c r="G849" s="1" t="str">
        <f>VLOOKUP($A849,'Medical Examinations'!$A$2:$O$2336,11,FALSE())</f>
        <v>Yes</v>
      </c>
      <c r="H849" s="1">
        <f>VLOOKUP($A849,'Medical Examinations'!$A$2:$O$2336,13,FALSE())</f>
        <v>1</v>
      </c>
      <c r="I849" s="1" t="str">
        <f>VLOOKUP($A849,'Medical Examinations'!$A$2:$O$2336,12,FALSE())</f>
        <v>No</v>
      </c>
      <c r="J849" s="1" t="str">
        <f>VLOOKUP($A849,'Medical Examinations'!$A$2:$O$2336,14,FALSE())</f>
        <v>Obesity</v>
      </c>
      <c r="K849" s="1" t="str">
        <f>VLOOKUP($A849,'Medical Examinations'!$A$2:$O$2336,15,FALSE())</f>
        <v>Diabetes</v>
      </c>
      <c r="L849" s="17">
        <f>VLOOKUP($A849,'Hospitalisation Details'!$A$2:$P$2344,15,FALSE())</f>
        <v>23242</v>
      </c>
      <c r="M849" s="18">
        <f>VLOOKUP($A849,'Hospitalisation Details'!$A$2:$P$2344,6,FALSE())</f>
        <v>12622.18</v>
      </c>
      <c r="N849" s="1" t="str">
        <f>VLOOKUP($A849,'Hospitalisation Details'!$A$2:$P$2344,12,FALSE())</f>
        <v>tier - 3</v>
      </c>
      <c r="O849" s="1" t="str">
        <f>VLOOKUP($A849,'Hospitalisation Details'!$A$2:$P$2344,13,FALSE())</f>
        <v>tier - 1</v>
      </c>
      <c r="P849" s="1" t="str">
        <f>VLOOKUP($A849,'Hospitalisation Details'!$A$2:$P$2344,14,FALSE())</f>
        <v>R1012</v>
      </c>
      <c r="Q849" s="1">
        <f>VLOOKUP($A849,'Hospitalisation Details'!$A$2:$P$2344,16,FALSE())</f>
        <v>59</v>
      </c>
    </row>
    <row r="850" spans="1:17" x14ac:dyDescent="0.35">
      <c r="A850" s="1" t="str">
        <f>'Customer Names'!A850</f>
        <v>Id849</v>
      </c>
      <c r="B850" s="1" t="str">
        <f>VLOOKUP($A850,'Customer Names'!$A$2:$E$2336,4,FALSE())</f>
        <v>Alex</v>
      </c>
      <c r="C850" s="16">
        <f>VLOOKUP($A850,'Medical Examinations'!$A$2:$O$2336,2,FALSE())</f>
        <v>26.79</v>
      </c>
      <c r="D850" s="16">
        <f>VLOOKUP($A850,'Medical Examinations'!$A$2:$O$2336,3,FALSE())</f>
        <v>5.0599999999999996</v>
      </c>
      <c r="E850" s="1" t="str">
        <f>VLOOKUP($A850,'Medical Examinations'!$A$2:$O$2336,9,FALSE())</f>
        <v>No</v>
      </c>
      <c r="F850" s="1" t="str">
        <f>VLOOKUP($A850,'Medical Examinations'!$A$2:$O$2336,10,FALSE())</f>
        <v>No</v>
      </c>
      <c r="G850" s="1" t="str">
        <f>VLOOKUP($A850,'Medical Examinations'!$A$2:$O$2336,11,FALSE())</f>
        <v>No</v>
      </c>
      <c r="H850" s="1">
        <f>VLOOKUP($A850,'Medical Examinations'!$A$2:$O$2336,13,FALSE())</f>
        <v>1</v>
      </c>
      <c r="I850" s="1" t="str">
        <f>VLOOKUP($A850,'Medical Examinations'!$A$2:$O$2336,12,FALSE())</f>
        <v>No</v>
      </c>
      <c r="J850" s="1" t="str">
        <f>VLOOKUP($A850,'Medical Examinations'!$A$2:$O$2336,14,FALSE())</f>
        <v>Overweight</v>
      </c>
      <c r="K850" s="1" t="str">
        <f>VLOOKUP($A850,'Medical Examinations'!$A$2:$O$2336,15,FALSE())</f>
        <v>Normal</v>
      </c>
      <c r="L850" s="17">
        <f>VLOOKUP($A850,'Hospitalisation Details'!$A$2:$P$2344,15,FALSE())</f>
        <v>36117</v>
      </c>
      <c r="M850" s="18">
        <f>VLOOKUP($A850,'Hospitalisation Details'!$A$2:$P$2344,6,FALSE())</f>
        <v>12609.89</v>
      </c>
      <c r="N850" s="1" t="str">
        <f>VLOOKUP($A850,'Hospitalisation Details'!$A$2:$P$2344,12,FALSE())</f>
        <v>tier - 3</v>
      </c>
      <c r="O850" s="1" t="str">
        <f>VLOOKUP($A850,'Hospitalisation Details'!$A$2:$P$2344,13,FALSE())</f>
        <v>tier - 3</v>
      </c>
      <c r="P850" s="1" t="str">
        <f>VLOOKUP($A850,'Hospitalisation Details'!$A$2:$P$2344,14,FALSE())</f>
        <v>R1012</v>
      </c>
      <c r="Q850" s="1">
        <f>VLOOKUP($A850,'Hospitalisation Details'!$A$2:$P$2344,16,FALSE())</f>
        <v>24</v>
      </c>
    </row>
    <row r="851" spans="1:17" x14ac:dyDescent="0.35">
      <c r="A851" s="1" t="str">
        <f>'Customer Names'!A851</f>
        <v>Id850</v>
      </c>
      <c r="B851" s="1" t="str">
        <f>VLOOKUP($A851,'Customer Names'!$A$2:$E$2336,4,FALSE())</f>
        <v>Spencer</v>
      </c>
      <c r="C851" s="16">
        <f>VLOOKUP($A851,'Medical Examinations'!$A$2:$O$2336,2,FALSE())</f>
        <v>42.78</v>
      </c>
      <c r="D851" s="16">
        <f>VLOOKUP($A851,'Medical Examinations'!$A$2:$O$2336,3,FALSE())</f>
        <v>6.11</v>
      </c>
      <c r="E851" s="1" t="str">
        <f>VLOOKUP($A851,'Medical Examinations'!$A$2:$O$2336,9,FALSE())</f>
        <v>Yes</v>
      </c>
      <c r="F851" s="1" t="str">
        <f>VLOOKUP($A851,'Medical Examinations'!$A$2:$O$2336,10,FALSE())</f>
        <v>No</v>
      </c>
      <c r="G851" s="1" t="str">
        <f>VLOOKUP($A851,'Medical Examinations'!$A$2:$O$2336,11,FALSE())</f>
        <v>No</v>
      </c>
      <c r="H851" s="1">
        <f>VLOOKUP($A851,'Medical Examinations'!$A$2:$O$2336,13,FALSE())</f>
        <v>1</v>
      </c>
      <c r="I851" s="1" t="str">
        <f>VLOOKUP($A851,'Medical Examinations'!$A$2:$O$2336,12,FALSE())</f>
        <v>No</v>
      </c>
      <c r="J851" s="1" t="str">
        <f>VLOOKUP($A851,'Medical Examinations'!$A$2:$O$2336,14,FALSE())</f>
        <v>Obesity</v>
      </c>
      <c r="K851" s="1" t="str">
        <f>VLOOKUP($A851,'Medical Examinations'!$A$2:$O$2336,15,FALSE())</f>
        <v>Prediabetes</v>
      </c>
      <c r="L851" s="17">
        <f>VLOOKUP($A851,'Hospitalisation Details'!$A$2:$P$2344,15,FALSE())</f>
        <v>32366</v>
      </c>
      <c r="M851" s="18">
        <f>VLOOKUP($A851,'Hospitalisation Details'!$A$2:$P$2344,6,FALSE())</f>
        <v>12600.46</v>
      </c>
      <c r="N851" s="1" t="str">
        <f>VLOOKUP($A851,'Hospitalisation Details'!$A$2:$P$2344,12,FALSE())</f>
        <v>tier - 3</v>
      </c>
      <c r="O851" s="1" t="str">
        <f>VLOOKUP($A851,'Hospitalisation Details'!$A$2:$P$2344,13,FALSE())</f>
        <v>tier - 1</v>
      </c>
      <c r="P851" s="1" t="str">
        <f>VLOOKUP($A851,'Hospitalisation Details'!$A$2:$P$2344,14,FALSE())</f>
        <v>R1023</v>
      </c>
      <c r="Q851" s="1">
        <f>VLOOKUP($A851,'Hospitalisation Details'!$A$2:$P$2344,16,FALSE())</f>
        <v>34</v>
      </c>
    </row>
    <row r="852" spans="1:17" x14ac:dyDescent="0.35">
      <c r="A852" s="1" t="str">
        <f>'Customer Names'!A852</f>
        <v>Id851</v>
      </c>
      <c r="B852" s="1" t="str">
        <f>VLOOKUP($A852,'Customer Names'!$A$2:$E$2336,4,FALSE())</f>
        <v>Andee W.</v>
      </c>
      <c r="C852" s="16">
        <f>VLOOKUP($A852,'Medical Examinations'!$A$2:$O$2336,2,FALSE())</f>
        <v>46.75</v>
      </c>
      <c r="D852" s="16">
        <f>VLOOKUP($A852,'Medical Examinations'!$A$2:$O$2336,3,FALSE())</f>
        <v>6.66</v>
      </c>
      <c r="E852" s="1" t="str">
        <f>VLOOKUP($A852,'Medical Examinations'!$A$2:$O$2336,9,FALSE())</f>
        <v>Yes</v>
      </c>
      <c r="F852" s="1" t="str">
        <f>VLOOKUP($A852,'Medical Examinations'!$A$2:$O$2336,10,FALSE())</f>
        <v>No</v>
      </c>
      <c r="G852" s="1" t="str">
        <f>VLOOKUP($A852,'Medical Examinations'!$A$2:$O$2336,11,FALSE())</f>
        <v>No</v>
      </c>
      <c r="H852" s="1">
        <f>VLOOKUP($A852,'Medical Examinations'!$A$2:$O$2336,13,FALSE())</f>
        <v>2</v>
      </c>
      <c r="I852" s="1" t="str">
        <f>VLOOKUP($A852,'Medical Examinations'!$A$2:$O$2336,12,FALSE())</f>
        <v>No</v>
      </c>
      <c r="J852" s="1" t="str">
        <f>VLOOKUP($A852,'Medical Examinations'!$A$2:$O$2336,14,FALSE())</f>
        <v>Obesity</v>
      </c>
      <c r="K852" s="1" t="str">
        <f>VLOOKUP($A852,'Medical Examinations'!$A$2:$O$2336,15,FALSE())</f>
        <v>Diabetes</v>
      </c>
      <c r="L852" s="17">
        <f>VLOOKUP($A852,'Hospitalisation Details'!$A$2:$P$2344,15,FALSE())</f>
        <v>25737</v>
      </c>
      <c r="M852" s="18">
        <f>VLOOKUP($A852,'Hospitalisation Details'!$A$2:$P$2344,6,FALSE())</f>
        <v>12592.53</v>
      </c>
      <c r="N852" s="1" t="str">
        <f>VLOOKUP($A852,'Hospitalisation Details'!$A$2:$P$2344,12,FALSE())</f>
        <v>tier - 3</v>
      </c>
      <c r="O852" s="1" t="str">
        <f>VLOOKUP($A852,'Hospitalisation Details'!$A$2:$P$2344,13,FALSE())</f>
        <v>tier - 2</v>
      </c>
      <c r="P852" s="1" t="str">
        <f>VLOOKUP($A852,'Hospitalisation Details'!$A$2:$P$2344,14,FALSE())</f>
        <v>R1013</v>
      </c>
      <c r="Q852" s="1">
        <f>VLOOKUP($A852,'Hospitalisation Details'!$A$2:$P$2344,16,FALSE())</f>
        <v>52</v>
      </c>
    </row>
    <row r="853" spans="1:17" x14ac:dyDescent="0.35">
      <c r="A853" s="1" t="str">
        <f>'Customer Names'!A853</f>
        <v>Id852</v>
      </c>
      <c r="B853" s="1" t="str">
        <f>VLOOKUP($A853,'Customer Names'!$A$2:$E$2336,4,FALSE())</f>
        <v>Amy</v>
      </c>
      <c r="C853" s="16">
        <f>VLOOKUP($A853,'Medical Examinations'!$A$2:$O$2336,2,FALSE())</f>
        <v>32.15</v>
      </c>
      <c r="D853" s="16">
        <f>VLOOKUP($A853,'Medical Examinations'!$A$2:$O$2336,3,FALSE())</f>
        <v>4.0199999999999996</v>
      </c>
      <c r="E853" s="1" t="str">
        <f>VLOOKUP($A853,'Medical Examinations'!$A$2:$O$2336,9,FALSE())</f>
        <v>Yes</v>
      </c>
      <c r="F853" s="1" t="str">
        <f>VLOOKUP($A853,'Medical Examinations'!$A$2:$O$2336,10,FALSE())</f>
        <v>No</v>
      </c>
      <c r="G853" s="1" t="str">
        <f>VLOOKUP($A853,'Medical Examinations'!$A$2:$O$2336,11,FALSE())</f>
        <v>Yes</v>
      </c>
      <c r="H853" s="1">
        <f>VLOOKUP($A853,'Medical Examinations'!$A$2:$O$2336,13,FALSE())</f>
        <v>1</v>
      </c>
      <c r="I853" s="1" t="str">
        <f>VLOOKUP($A853,'Medical Examinations'!$A$2:$O$2336,12,FALSE())</f>
        <v>No</v>
      </c>
      <c r="J853" s="1" t="str">
        <f>VLOOKUP($A853,'Medical Examinations'!$A$2:$O$2336,14,FALSE())</f>
        <v>Obesity</v>
      </c>
      <c r="K853" s="1" t="str">
        <f>VLOOKUP($A853,'Medical Examinations'!$A$2:$O$2336,15,FALSE())</f>
        <v>Normal</v>
      </c>
      <c r="L853" s="17">
        <f>VLOOKUP($A853,'Hospitalisation Details'!$A$2:$P$2344,15,FALSE())</f>
        <v>25533</v>
      </c>
      <c r="M853" s="18">
        <f>VLOOKUP($A853,'Hospitalisation Details'!$A$2:$P$2344,6,FALSE())</f>
        <v>12579.92</v>
      </c>
      <c r="N853" s="1" t="str">
        <f>VLOOKUP($A853,'Hospitalisation Details'!$A$2:$P$2344,12,FALSE())</f>
        <v>tier - 3</v>
      </c>
      <c r="O853" s="1" t="str">
        <f>VLOOKUP($A853,'Hospitalisation Details'!$A$2:$P$2344,13,FALSE())</f>
        <v>tier - 1</v>
      </c>
      <c r="P853" s="1" t="str">
        <f>VLOOKUP($A853,'Hospitalisation Details'!$A$2:$P$2344,14,FALSE())</f>
        <v>R1025</v>
      </c>
      <c r="Q853" s="1">
        <f>VLOOKUP($A853,'Hospitalisation Details'!$A$2:$P$2344,16,FALSE())</f>
        <v>53</v>
      </c>
    </row>
    <row r="854" spans="1:17" x14ac:dyDescent="0.35">
      <c r="A854" s="1" t="str">
        <f>'Customer Names'!A854</f>
        <v>Id853</v>
      </c>
      <c r="B854" s="1" t="str">
        <f>VLOOKUP($A854,'Customer Names'!$A$2:$E$2336,4,FALSE())</f>
        <v>Joshua</v>
      </c>
      <c r="C854" s="16">
        <f>VLOOKUP($A854,'Medical Examinations'!$A$2:$O$2336,2,FALSE())</f>
        <v>43.4</v>
      </c>
      <c r="D854" s="16">
        <f>VLOOKUP($A854,'Medical Examinations'!$A$2:$O$2336,3,FALSE())</f>
        <v>8.81</v>
      </c>
      <c r="E854" s="1" t="str">
        <f>VLOOKUP($A854,'Medical Examinations'!$A$2:$O$2336,9,FALSE())</f>
        <v>Yes</v>
      </c>
      <c r="F854" s="1" t="str">
        <f>VLOOKUP($A854,'Medical Examinations'!$A$2:$O$2336,10,FALSE())</f>
        <v>No</v>
      </c>
      <c r="G854" s="1" t="str">
        <f>VLOOKUP($A854,'Medical Examinations'!$A$2:$O$2336,11,FALSE())</f>
        <v>No</v>
      </c>
      <c r="H854" s="1">
        <f>VLOOKUP($A854,'Medical Examinations'!$A$2:$O$2336,13,FALSE())</f>
        <v>2</v>
      </c>
      <c r="I854" s="1" t="str">
        <f>VLOOKUP($A854,'Medical Examinations'!$A$2:$O$2336,12,FALSE())</f>
        <v>No</v>
      </c>
      <c r="J854" s="1" t="str">
        <f>VLOOKUP($A854,'Medical Examinations'!$A$2:$O$2336,14,FALSE())</f>
        <v>Obesity</v>
      </c>
      <c r="K854" s="1" t="str">
        <f>VLOOKUP($A854,'Medical Examinations'!$A$2:$O$2336,15,FALSE())</f>
        <v>Diabetes</v>
      </c>
      <c r="L854" s="17">
        <f>VLOOKUP($A854,'Hospitalisation Details'!$A$2:$P$2344,15,FALSE())</f>
        <v>22613</v>
      </c>
      <c r="M854" s="18">
        <f>VLOOKUP($A854,'Hospitalisation Details'!$A$2:$P$2344,6,FALSE())</f>
        <v>12574.05</v>
      </c>
      <c r="N854" s="1" t="str">
        <f>VLOOKUP($A854,'Hospitalisation Details'!$A$2:$P$2344,12,FALSE())</f>
        <v>tier - 3</v>
      </c>
      <c r="O854" s="1" t="str">
        <f>VLOOKUP($A854,'Hospitalisation Details'!$A$2:$P$2344,13,FALSE())</f>
        <v>tier - 1</v>
      </c>
      <c r="P854" s="1" t="str">
        <f>VLOOKUP($A854,'Hospitalisation Details'!$A$2:$P$2344,14,FALSE())</f>
        <v>R1011</v>
      </c>
      <c r="Q854" s="1">
        <f>VLOOKUP($A854,'Hospitalisation Details'!$A$2:$P$2344,16,FALSE())</f>
        <v>61</v>
      </c>
    </row>
    <row r="855" spans="1:17" x14ac:dyDescent="0.35">
      <c r="A855" s="1" t="str">
        <f>'Customer Names'!A855</f>
        <v>Id854</v>
      </c>
      <c r="B855" s="1" t="str">
        <f>VLOOKUP($A855,'Customer Names'!$A$2:$E$2336,4,FALSE())</f>
        <v>C Fred</v>
      </c>
      <c r="C855" s="16">
        <f>VLOOKUP($A855,'Medical Examinations'!$A$2:$O$2336,2,FALSE())</f>
        <v>31.57</v>
      </c>
      <c r="D855" s="16">
        <f>VLOOKUP($A855,'Medical Examinations'!$A$2:$O$2336,3,FALSE())</f>
        <v>7.92</v>
      </c>
      <c r="E855" s="1" t="str">
        <f>VLOOKUP($A855,'Medical Examinations'!$A$2:$O$2336,9,FALSE())</f>
        <v>Yes</v>
      </c>
      <c r="F855" s="1" t="str">
        <f>VLOOKUP($A855,'Medical Examinations'!$A$2:$O$2336,10,FALSE())</f>
        <v>No</v>
      </c>
      <c r="G855" s="1" t="str">
        <f>VLOOKUP($A855,'Medical Examinations'!$A$2:$O$2336,11,FALSE())</f>
        <v>No</v>
      </c>
      <c r="H855" s="1">
        <f>VLOOKUP($A855,'Medical Examinations'!$A$2:$O$2336,13,FALSE())</f>
        <v>2</v>
      </c>
      <c r="I855" s="1" t="str">
        <f>VLOOKUP($A855,'Medical Examinations'!$A$2:$O$2336,12,FALSE())</f>
        <v>No</v>
      </c>
      <c r="J855" s="1" t="str">
        <f>VLOOKUP($A855,'Medical Examinations'!$A$2:$O$2336,14,FALSE())</f>
        <v>Obesity</v>
      </c>
      <c r="K855" s="1" t="str">
        <f>VLOOKUP($A855,'Medical Examinations'!$A$2:$O$2336,15,FALSE())</f>
        <v>Diabetes</v>
      </c>
      <c r="L855" s="17">
        <f>VLOOKUP($A855,'Hospitalisation Details'!$A$2:$P$2344,15,FALSE())</f>
        <v>22613</v>
      </c>
      <c r="M855" s="18">
        <f>VLOOKUP($A855,'Hospitalisation Details'!$A$2:$P$2344,6,FALSE())</f>
        <v>12557.61</v>
      </c>
      <c r="N855" s="1" t="str">
        <f>VLOOKUP($A855,'Hospitalisation Details'!$A$2:$P$2344,12,FALSE())</f>
        <v>tier - 3</v>
      </c>
      <c r="O855" s="1" t="str">
        <f>VLOOKUP($A855,'Hospitalisation Details'!$A$2:$P$2344,13,FALSE())</f>
        <v>tier - 3</v>
      </c>
      <c r="P855" s="1" t="str">
        <f>VLOOKUP($A855,'Hospitalisation Details'!$A$2:$P$2344,14,FALSE())</f>
        <v>R1013</v>
      </c>
      <c r="Q855" s="1">
        <f>VLOOKUP($A855,'Hospitalisation Details'!$A$2:$P$2344,16,FALSE())</f>
        <v>61</v>
      </c>
    </row>
    <row r="856" spans="1:17" x14ac:dyDescent="0.35">
      <c r="A856" s="1" t="str">
        <f>'Customer Names'!A856</f>
        <v>Id855</v>
      </c>
      <c r="B856" s="1" t="str">
        <f>VLOOKUP($A856,'Customer Names'!$A$2:$E$2336,4,FALSE())</f>
        <v>Jeremy</v>
      </c>
      <c r="C856" s="16">
        <f>VLOOKUP($A856,'Medical Examinations'!$A$2:$O$2336,2,FALSE())</f>
        <v>24.32</v>
      </c>
      <c r="D856" s="16">
        <f>VLOOKUP($A856,'Medical Examinations'!$A$2:$O$2336,3,FALSE())</f>
        <v>7.48</v>
      </c>
      <c r="E856" s="1" t="str">
        <f>VLOOKUP($A856,'Medical Examinations'!$A$2:$O$2336,9,FALSE())</f>
        <v>No</v>
      </c>
      <c r="F856" s="1" t="str">
        <f>VLOOKUP($A856,'Medical Examinations'!$A$2:$O$2336,10,FALSE())</f>
        <v>No</v>
      </c>
      <c r="G856" s="1" t="str">
        <f>VLOOKUP($A856,'Medical Examinations'!$A$2:$O$2336,11,FALSE())</f>
        <v>No</v>
      </c>
      <c r="H856" s="1">
        <f>VLOOKUP($A856,'Medical Examinations'!$A$2:$O$2336,13,FALSE())</f>
        <v>0</v>
      </c>
      <c r="I856" s="1" t="str">
        <f>VLOOKUP($A856,'Medical Examinations'!$A$2:$O$2336,12,FALSE())</f>
        <v>No</v>
      </c>
      <c r="J856" s="1" t="str">
        <f>VLOOKUP($A856,'Medical Examinations'!$A$2:$O$2336,14,FALSE())</f>
        <v>Normal Weight</v>
      </c>
      <c r="K856" s="1" t="str">
        <f>VLOOKUP($A856,'Medical Examinations'!$A$2:$O$2336,15,FALSE())</f>
        <v>Diabetes</v>
      </c>
      <c r="L856" s="17">
        <f>VLOOKUP($A856,'Hospitalisation Details'!$A$2:$P$2344,15,FALSE())</f>
        <v>22935</v>
      </c>
      <c r="M856" s="18">
        <f>VLOOKUP($A856,'Hospitalisation Details'!$A$2:$P$2344,6,FALSE())</f>
        <v>12523.6</v>
      </c>
      <c r="N856" s="1" t="str">
        <f>VLOOKUP($A856,'Hospitalisation Details'!$A$2:$P$2344,12,FALSE())</f>
        <v>tier - 3</v>
      </c>
      <c r="O856" s="1" t="str">
        <f>VLOOKUP($A856,'Hospitalisation Details'!$A$2:$P$2344,13,FALSE())</f>
        <v>tier - 3</v>
      </c>
      <c r="P856" s="1" t="str">
        <f>VLOOKUP($A856,'Hospitalisation Details'!$A$2:$P$2344,14,FALSE())</f>
        <v>R1012</v>
      </c>
      <c r="Q856" s="1">
        <f>VLOOKUP($A856,'Hospitalisation Details'!$A$2:$P$2344,16,FALSE())</f>
        <v>60</v>
      </c>
    </row>
    <row r="857" spans="1:17" x14ac:dyDescent="0.35">
      <c r="A857" s="1" t="str">
        <f>'Customer Names'!A857</f>
        <v>Id856</v>
      </c>
      <c r="B857" s="1" t="str">
        <f>VLOOKUP($A857,'Customer Names'!$A$2:$E$2336,4,FALSE())</f>
        <v>Patrick Sr.</v>
      </c>
      <c r="C857" s="16">
        <f>VLOOKUP($A857,'Medical Examinations'!$A$2:$O$2336,2,FALSE())</f>
        <v>31.07</v>
      </c>
      <c r="D857" s="16">
        <f>VLOOKUP($A857,'Medical Examinations'!$A$2:$O$2336,3,FALSE())</f>
        <v>4.62</v>
      </c>
      <c r="E857" s="1" t="str">
        <f>VLOOKUP($A857,'Medical Examinations'!$A$2:$O$2336,9,FALSE())</f>
        <v>Yes</v>
      </c>
      <c r="F857" s="1" t="str">
        <f>VLOOKUP($A857,'Medical Examinations'!$A$2:$O$2336,10,FALSE())</f>
        <v>No</v>
      </c>
      <c r="G857" s="1" t="str">
        <f>VLOOKUP($A857,'Medical Examinations'!$A$2:$O$2336,11,FALSE())</f>
        <v>No</v>
      </c>
      <c r="H857" s="1">
        <f>VLOOKUP($A857,'Medical Examinations'!$A$2:$O$2336,13,FALSE())</f>
        <v>2</v>
      </c>
      <c r="I857" s="1" t="str">
        <f>VLOOKUP($A857,'Medical Examinations'!$A$2:$O$2336,12,FALSE())</f>
        <v>No</v>
      </c>
      <c r="J857" s="1" t="str">
        <f>VLOOKUP($A857,'Medical Examinations'!$A$2:$O$2336,14,FALSE())</f>
        <v>Obesity</v>
      </c>
      <c r="K857" s="1" t="str">
        <f>VLOOKUP($A857,'Medical Examinations'!$A$2:$O$2336,15,FALSE())</f>
        <v>Normal</v>
      </c>
      <c r="L857" s="17">
        <f>VLOOKUP($A857,'Hospitalisation Details'!$A$2:$P$2344,15,FALSE())</f>
        <v>24300</v>
      </c>
      <c r="M857" s="18">
        <f>VLOOKUP($A857,'Hospitalisation Details'!$A$2:$P$2344,6,FALSE())</f>
        <v>12499.88</v>
      </c>
      <c r="N857" s="1" t="str">
        <f>VLOOKUP($A857,'Hospitalisation Details'!$A$2:$P$2344,12,FALSE())</f>
        <v>tier - 3</v>
      </c>
      <c r="O857" s="1" t="str">
        <f>VLOOKUP($A857,'Hospitalisation Details'!$A$2:$P$2344,13,FALSE())</f>
        <v>tier - 2</v>
      </c>
      <c r="P857" s="1" t="str">
        <f>VLOOKUP($A857,'Hospitalisation Details'!$A$2:$P$2344,14,FALSE())</f>
        <v>R1012</v>
      </c>
      <c r="Q857" s="1">
        <f>VLOOKUP($A857,'Hospitalisation Details'!$A$2:$P$2344,16,FALSE())</f>
        <v>56</v>
      </c>
    </row>
    <row r="858" spans="1:17" x14ac:dyDescent="0.35">
      <c r="A858" s="1" t="str">
        <f>'Customer Names'!A858</f>
        <v>Id857</v>
      </c>
      <c r="B858" s="1" t="str">
        <f>VLOOKUP($A858,'Customer Names'!$A$2:$E$2336,4,FALSE())</f>
        <v>Kelly M.</v>
      </c>
      <c r="C858" s="16">
        <f>VLOOKUP($A858,'Medical Examinations'!$A$2:$O$2336,2,FALSE())</f>
        <v>35.814999999999998</v>
      </c>
      <c r="D858" s="16">
        <f>VLOOKUP($A858,'Medical Examinations'!$A$2:$O$2336,3,FALSE())</f>
        <v>8.4700000000000006</v>
      </c>
      <c r="E858" s="1" t="str">
        <f>VLOOKUP($A858,'Medical Examinations'!$A$2:$O$2336,9,FALSE())</f>
        <v>No</v>
      </c>
      <c r="F858" s="1" t="str">
        <f>VLOOKUP($A858,'Medical Examinations'!$A$2:$O$2336,10,FALSE())</f>
        <v>No</v>
      </c>
      <c r="G858" s="1" t="str">
        <f>VLOOKUP($A858,'Medical Examinations'!$A$2:$O$2336,11,FALSE())</f>
        <v>No</v>
      </c>
      <c r="H858" s="1">
        <f>VLOOKUP($A858,'Medical Examinations'!$A$2:$O$2336,13,FALSE())</f>
        <v>0</v>
      </c>
      <c r="I858" s="1" t="str">
        <f>VLOOKUP($A858,'Medical Examinations'!$A$2:$O$2336,12,FALSE())</f>
        <v>No</v>
      </c>
      <c r="J858" s="1" t="str">
        <f>VLOOKUP($A858,'Medical Examinations'!$A$2:$O$2336,14,FALSE())</f>
        <v>Obesity</v>
      </c>
      <c r="K858" s="1" t="str">
        <f>VLOOKUP($A858,'Medical Examinations'!$A$2:$O$2336,15,FALSE())</f>
        <v>Diabetes</v>
      </c>
      <c r="L858" s="17">
        <f>VLOOKUP($A858,'Hospitalisation Details'!$A$2:$P$2344,15,FALSE())</f>
        <v>25175</v>
      </c>
      <c r="M858" s="18">
        <f>VLOOKUP($A858,'Hospitalisation Details'!$A$2:$P$2344,6,FALSE())</f>
        <v>12495.29</v>
      </c>
      <c r="N858" s="1" t="str">
        <f>VLOOKUP($A858,'Hospitalisation Details'!$A$2:$P$2344,12,FALSE())</f>
        <v>tier - 3</v>
      </c>
      <c r="O858" s="1" t="str">
        <f>VLOOKUP($A858,'Hospitalisation Details'!$A$2:$P$2344,13,FALSE())</f>
        <v>tier - 3</v>
      </c>
      <c r="P858" s="1" t="str">
        <f>VLOOKUP($A858,'Hospitalisation Details'!$A$2:$P$2344,14,FALSE())</f>
        <v>R1012</v>
      </c>
      <c r="Q858" s="1">
        <f>VLOOKUP($A858,'Hospitalisation Details'!$A$2:$P$2344,16,FALSE())</f>
        <v>54</v>
      </c>
    </row>
    <row r="859" spans="1:17" x14ac:dyDescent="0.35">
      <c r="A859" s="1" t="str">
        <f>'Customer Names'!A859</f>
        <v>Id858</v>
      </c>
      <c r="B859" s="1" t="str">
        <f>VLOOKUP($A859,'Customer Names'!$A$2:$E$2336,4,FALSE())</f>
        <v>Katherine</v>
      </c>
      <c r="C859" s="16">
        <f>VLOOKUP($A859,'Medical Examinations'!$A$2:$O$2336,2,FALSE())</f>
        <v>40.81</v>
      </c>
      <c r="D859" s="16">
        <f>VLOOKUP($A859,'Medical Examinations'!$A$2:$O$2336,3,FALSE())</f>
        <v>10.58</v>
      </c>
      <c r="E859" s="1" t="str">
        <f>VLOOKUP($A859,'Medical Examinations'!$A$2:$O$2336,9,FALSE())</f>
        <v>Yes</v>
      </c>
      <c r="F859" s="1" t="str">
        <f>VLOOKUP($A859,'Medical Examinations'!$A$2:$O$2336,10,FALSE())</f>
        <v>No</v>
      </c>
      <c r="G859" s="1" t="str">
        <f>VLOOKUP($A859,'Medical Examinations'!$A$2:$O$2336,11,FALSE())</f>
        <v>No</v>
      </c>
      <c r="H859" s="1">
        <f>VLOOKUP($A859,'Medical Examinations'!$A$2:$O$2336,13,FALSE())</f>
        <v>0</v>
      </c>
      <c r="I859" s="1" t="str">
        <f>VLOOKUP($A859,'Medical Examinations'!$A$2:$O$2336,12,FALSE())</f>
        <v>No</v>
      </c>
      <c r="J859" s="1" t="str">
        <f>VLOOKUP($A859,'Medical Examinations'!$A$2:$O$2336,14,FALSE())</f>
        <v>Obesity</v>
      </c>
      <c r="K859" s="1" t="str">
        <f>VLOOKUP($A859,'Medical Examinations'!$A$2:$O$2336,15,FALSE())</f>
        <v>Diabetes</v>
      </c>
      <c r="L859" s="17">
        <f>VLOOKUP($A859,'Hospitalisation Details'!$A$2:$P$2344,15,FALSE())</f>
        <v>24716</v>
      </c>
      <c r="M859" s="18">
        <f>VLOOKUP($A859,'Hospitalisation Details'!$A$2:$P$2344,6,FALSE())</f>
        <v>12485.8</v>
      </c>
      <c r="N859" s="1" t="str">
        <f>VLOOKUP($A859,'Hospitalisation Details'!$A$2:$P$2344,12,FALSE())</f>
        <v>tier - 3</v>
      </c>
      <c r="O859" s="1" t="str">
        <f>VLOOKUP($A859,'Hospitalisation Details'!$A$2:$P$2344,13,FALSE())</f>
        <v>tier - 3</v>
      </c>
      <c r="P859" s="1" t="str">
        <f>VLOOKUP($A859,'Hospitalisation Details'!$A$2:$P$2344,14,FALSE())</f>
        <v>R1013</v>
      </c>
      <c r="Q859" s="1">
        <f>VLOOKUP($A859,'Hospitalisation Details'!$A$2:$P$2344,16,FALSE())</f>
        <v>55</v>
      </c>
    </row>
    <row r="860" spans="1:17" x14ac:dyDescent="0.35">
      <c r="A860" s="1" t="str">
        <f>'Customer Names'!A860</f>
        <v>Id859</v>
      </c>
      <c r="B860" s="1" t="str">
        <f>VLOOKUP($A860,'Customer Names'!$A$2:$E$2336,4,FALSE())</f>
        <v>Keila L</v>
      </c>
      <c r="C860" s="16">
        <f>VLOOKUP($A860,'Medical Examinations'!$A$2:$O$2336,2,FALSE())</f>
        <v>24.605</v>
      </c>
      <c r="D860" s="16">
        <f>VLOOKUP($A860,'Medical Examinations'!$A$2:$O$2336,3,FALSE())</f>
        <v>7.48</v>
      </c>
      <c r="E860" s="1" t="str">
        <f>VLOOKUP($A860,'Medical Examinations'!$A$2:$O$2336,9,FALSE())</f>
        <v>No</v>
      </c>
      <c r="F860" s="1" t="str">
        <f>VLOOKUP($A860,'Medical Examinations'!$A$2:$O$2336,10,FALSE())</f>
        <v>No</v>
      </c>
      <c r="G860" s="1" t="str">
        <f>VLOOKUP($A860,'Medical Examinations'!$A$2:$O$2336,11,FALSE())</f>
        <v>No</v>
      </c>
      <c r="H860" s="1">
        <f>VLOOKUP($A860,'Medical Examinations'!$A$2:$O$2336,13,FALSE())</f>
        <v>0</v>
      </c>
      <c r="I860" s="1" t="str">
        <f>VLOOKUP($A860,'Medical Examinations'!$A$2:$O$2336,12,FALSE())</f>
        <v>No</v>
      </c>
      <c r="J860" s="1" t="str">
        <f>VLOOKUP($A860,'Medical Examinations'!$A$2:$O$2336,14,FALSE())</f>
        <v>Normal Weight</v>
      </c>
      <c r="K860" s="1" t="str">
        <f>VLOOKUP($A860,'Medical Examinations'!$A$2:$O$2336,15,FALSE())</f>
        <v>Diabetes</v>
      </c>
      <c r="L860" s="17">
        <f>VLOOKUP($A860,'Hospitalisation Details'!$A$2:$P$2344,15,FALSE())</f>
        <v>25154</v>
      </c>
      <c r="M860" s="18">
        <f>VLOOKUP($A860,'Hospitalisation Details'!$A$2:$P$2344,6,FALSE())</f>
        <v>12479.71</v>
      </c>
      <c r="N860" s="1" t="str">
        <f>VLOOKUP($A860,'Hospitalisation Details'!$A$2:$P$2344,12,FALSE())</f>
        <v>tier - 3</v>
      </c>
      <c r="O860" s="1" t="str">
        <f>VLOOKUP($A860,'Hospitalisation Details'!$A$2:$P$2344,13,FALSE())</f>
        <v>tier - 3</v>
      </c>
      <c r="P860" s="1" t="str">
        <f>VLOOKUP($A860,'Hospitalisation Details'!$A$2:$P$2344,14,FALSE())</f>
        <v>R1012</v>
      </c>
      <c r="Q860" s="1">
        <f>VLOOKUP($A860,'Hospitalisation Details'!$A$2:$P$2344,16,FALSE())</f>
        <v>54</v>
      </c>
    </row>
    <row r="861" spans="1:17" x14ac:dyDescent="0.35">
      <c r="A861" s="1" t="str">
        <f>'Customer Names'!A861</f>
        <v>Id860</v>
      </c>
      <c r="B861" s="1" t="str">
        <f>VLOOKUP($A861,'Customer Names'!$A$2:$E$2336,4,FALSE())</f>
        <v>Zanae E</v>
      </c>
      <c r="C861" s="16">
        <f>VLOOKUP($A861,'Medical Examinations'!$A$2:$O$2336,2,FALSE())</f>
        <v>21.47</v>
      </c>
      <c r="D861" s="16">
        <f>VLOOKUP($A861,'Medical Examinations'!$A$2:$O$2336,3,FALSE())</f>
        <v>7.82</v>
      </c>
      <c r="E861" s="1" t="str">
        <f>VLOOKUP($A861,'Medical Examinations'!$A$2:$O$2336,9,FALSE())</f>
        <v>No</v>
      </c>
      <c r="F861" s="1" t="str">
        <f>VLOOKUP($A861,'Medical Examinations'!$A$2:$O$2336,10,FALSE())</f>
        <v>No</v>
      </c>
      <c r="G861" s="1" t="str">
        <f>VLOOKUP($A861,'Medical Examinations'!$A$2:$O$2336,11,FALSE())</f>
        <v>No</v>
      </c>
      <c r="H861" s="1">
        <f>VLOOKUP($A861,'Medical Examinations'!$A$2:$O$2336,13,FALSE())</f>
        <v>0</v>
      </c>
      <c r="I861" s="1" t="str">
        <f>VLOOKUP($A861,'Medical Examinations'!$A$2:$O$2336,12,FALSE())</f>
        <v>No</v>
      </c>
      <c r="J861" s="1" t="str">
        <f>VLOOKUP($A861,'Medical Examinations'!$A$2:$O$2336,14,FALSE())</f>
        <v>Normal Weight</v>
      </c>
      <c r="K861" s="1" t="str">
        <f>VLOOKUP($A861,'Medical Examinations'!$A$2:$O$2336,15,FALSE())</f>
        <v>Diabetes</v>
      </c>
      <c r="L861" s="17">
        <f>VLOOKUP($A861,'Hospitalisation Details'!$A$2:$P$2344,15,FALSE())</f>
        <v>25168</v>
      </c>
      <c r="M861" s="18">
        <f>VLOOKUP($A861,'Hospitalisation Details'!$A$2:$P$2344,6,FALSE())</f>
        <v>12475.35</v>
      </c>
      <c r="N861" s="1" t="str">
        <f>VLOOKUP($A861,'Hospitalisation Details'!$A$2:$P$2344,12,FALSE())</f>
        <v>tier - 3</v>
      </c>
      <c r="O861" s="1" t="str">
        <f>VLOOKUP($A861,'Hospitalisation Details'!$A$2:$P$2344,13,FALSE())</f>
        <v>tier - 1</v>
      </c>
      <c r="P861" s="1" t="str">
        <f>VLOOKUP($A861,'Hospitalisation Details'!$A$2:$P$2344,14,FALSE())</f>
        <v>R1012</v>
      </c>
      <c r="Q861" s="1">
        <f>VLOOKUP($A861,'Hospitalisation Details'!$A$2:$P$2344,16,FALSE())</f>
        <v>54</v>
      </c>
    </row>
    <row r="862" spans="1:17" x14ac:dyDescent="0.35">
      <c r="A862" s="1" t="str">
        <f>'Customer Names'!A862</f>
        <v>Id861</v>
      </c>
      <c r="B862" s="1" t="str">
        <f>VLOOKUP($A862,'Customer Names'!$A$2:$E$2336,4,FALSE())</f>
        <v>Alex</v>
      </c>
      <c r="C862" s="16">
        <f>VLOOKUP($A862,'Medical Examinations'!$A$2:$O$2336,2,FALSE())</f>
        <v>52.89</v>
      </c>
      <c r="D862" s="16">
        <f>VLOOKUP($A862,'Medical Examinations'!$A$2:$O$2336,3,FALSE())</f>
        <v>4.96</v>
      </c>
      <c r="E862" s="1" t="str">
        <f>VLOOKUP($A862,'Medical Examinations'!$A$2:$O$2336,9,FALSE())</f>
        <v>Yes</v>
      </c>
      <c r="F862" s="1" t="str">
        <f>VLOOKUP($A862,'Medical Examinations'!$A$2:$O$2336,10,FALSE())</f>
        <v>No</v>
      </c>
      <c r="G862" s="1" t="str">
        <f>VLOOKUP($A862,'Medical Examinations'!$A$2:$O$2336,11,FALSE())</f>
        <v>No</v>
      </c>
      <c r="H862" s="1">
        <f>VLOOKUP($A862,'Medical Examinations'!$A$2:$O$2336,13,FALSE())</f>
        <v>1</v>
      </c>
      <c r="I862" s="1" t="str">
        <f>VLOOKUP($A862,'Medical Examinations'!$A$2:$O$2336,12,FALSE())</f>
        <v>No</v>
      </c>
      <c r="J862" s="1" t="str">
        <f>VLOOKUP($A862,'Medical Examinations'!$A$2:$O$2336,14,FALSE())</f>
        <v>Obesity</v>
      </c>
      <c r="K862" s="1" t="str">
        <f>VLOOKUP($A862,'Medical Examinations'!$A$2:$O$2336,15,FALSE())</f>
        <v>Normal</v>
      </c>
      <c r="L862" s="17">
        <f>VLOOKUP($A862,'Hospitalisation Details'!$A$2:$P$2344,15,FALSE())</f>
        <v>34920</v>
      </c>
      <c r="M862" s="18">
        <f>VLOOKUP($A862,'Hospitalisation Details'!$A$2:$P$2344,6,FALSE())</f>
        <v>12452.25</v>
      </c>
      <c r="N862" s="1" t="str">
        <f>VLOOKUP($A862,'Hospitalisation Details'!$A$2:$P$2344,12,FALSE())</f>
        <v>tier - 3</v>
      </c>
      <c r="O862" s="1" t="str">
        <f>VLOOKUP($A862,'Hospitalisation Details'!$A$2:$P$2344,13,FALSE())</f>
        <v>tier - 3</v>
      </c>
      <c r="P862" s="1" t="str">
        <f>VLOOKUP($A862,'Hospitalisation Details'!$A$2:$P$2344,14,FALSE())</f>
        <v>R1012</v>
      </c>
      <c r="Q862" s="1">
        <f>VLOOKUP($A862,'Hospitalisation Details'!$A$2:$P$2344,16,FALSE())</f>
        <v>27</v>
      </c>
    </row>
    <row r="863" spans="1:17" x14ac:dyDescent="0.35">
      <c r="A863" s="1" t="str">
        <f>'Customer Names'!A863</f>
        <v>Id862</v>
      </c>
      <c r="B863" s="1" t="str">
        <f>VLOOKUP($A863,'Customer Names'!$A$2:$E$2336,4,FALSE())</f>
        <v>Kathryn</v>
      </c>
      <c r="C863" s="16">
        <f>VLOOKUP($A863,'Medical Examinations'!$A$2:$O$2336,2,FALSE())</f>
        <v>32.965000000000003</v>
      </c>
      <c r="D863" s="16">
        <f>VLOOKUP($A863,'Medical Examinations'!$A$2:$O$2336,3,FALSE())</f>
        <v>6.15</v>
      </c>
      <c r="E863" s="1" t="str">
        <f>VLOOKUP($A863,'Medical Examinations'!$A$2:$O$2336,9,FALSE())</f>
        <v>Yes</v>
      </c>
      <c r="F863" s="1" t="str">
        <f>VLOOKUP($A863,'Medical Examinations'!$A$2:$O$2336,10,FALSE())</f>
        <v>No</v>
      </c>
      <c r="G863" s="1" t="str">
        <f>VLOOKUP($A863,'Medical Examinations'!$A$2:$O$2336,11,FALSE())</f>
        <v>No</v>
      </c>
      <c r="H863" s="1">
        <f>VLOOKUP($A863,'Medical Examinations'!$A$2:$O$2336,13,FALSE())</f>
        <v>1</v>
      </c>
      <c r="I863" s="1" t="str">
        <f>VLOOKUP($A863,'Medical Examinations'!$A$2:$O$2336,12,FALSE())</f>
        <v>No</v>
      </c>
      <c r="J863" s="1" t="str">
        <f>VLOOKUP($A863,'Medical Examinations'!$A$2:$O$2336,14,FALSE())</f>
        <v>Obesity</v>
      </c>
      <c r="K863" s="1" t="str">
        <f>VLOOKUP($A863,'Medical Examinations'!$A$2:$O$2336,15,FALSE())</f>
        <v>Prediabetes</v>
      </c>
      <c r="L863" s="17">
        <f>VLOOKUP($A863,'Hospitalisation Details'!$A$2:$P$2344,15,FALSE())</f>
        <v>23593</v>
      </c>
      <c r="M863" s="18">
        <f>VLOOKUP($A863,'Hospitalisation Details'!$A$2:$P$2344,6,FALSE())</f>
        <v>12430.95</v>
      </c>
      <c r="N863" s="1" t="str">
        <f>VLOOKUP($A863,'Hospitalisation Details'!$A$2:$P$2344,12,FALSE())</f>
        <v>tier - 3</v>
      </c>
      <c r="O863" s="1" t="str">
        <f>VLOOKUP($A863,'Hospitalisation Details'!$A$2:$P$2344,13,FALSE())</f>
        <v>tier - 3</v>
      </c>
      <c r="P863" s="1" t="str">
        <f>VLOOKUP($A863,'Hospitalisation Details'!$A$2:$P$2344,14,FALSE())</f>
        <v>R1024</v>
      </c>
      <c r="Q863" s="1">
        <f>VLOOKUP($A863,'Hospitalisation Details'!$A$2:$P$2344,16,FALSE())</f>
        <v>58</v>
      </c>
    </row>
    <row r="864" spans="1:17" x14ac:dyDescent="0.35">
      <c r="A864" s="1" t="str">
        <f>'Customer Names'!A864</f>
        <v>Id863</v>
      </c>
      <c r="B864" s="1" t="str">
        <f>VLOOKUP($A864,'Customer Names'!$A$2:$E$2336,4,FALSE())</f>
        <v>Jason L.</v>
      </c>
      <c r="C864" s="16">
        <f>VLOOKUP($A864,'Medical Examinations'!$A$2:$O$2336,2,FALSE())</f>
        <v>36.799999999999997</v>
      </c>
      <c r="D864" s="16">
        <f>VLOOKUP($A864,'Medical Examinations'!$A$2:$O$2336,3,FALSE())</f>
        <v>4.62</v>
      </c>
      <c r="E864" s="1" t="str">
        <f>VLOOKUP($A864,'Medical Examinations'!$A$2:$O$2336,9,FALSE())</f>
        <v>No</v>
      </c>
      <c r="F864" s="1" t="str">
        <f>VLOOKUP($A864,'Medical Examinations'!$A$2:$O$2336,10,FALSE())</f>
        <v>No</v>
      </c>
      <c r="G864" s="1" t="str">
        <f>VLOOKUP($A864,'Medical Examinations'!$A$2:$O$2336,11,FALSE())</f>
        <v>Yes</v>
      </c>
      <c r="H864" s="1">
        <f>VLOOKUP($A864,'Medical Examinations'!$A$2:$O$2336,13,FALSE())</f>
        <v>1</v>
      </c>
      <c r="I864" s="1" t="str">
        <f>VLOOKUP($A864,'Medical Examinations'!$A$2:$O$2336,12,FALSE())</f>
        <v>No</v>
      </c>
      <c r="J864" s="1" t="str">
        <f>VLOOKUP($A864,'Medical Examinations'!$A$2:$O$2336,14,FALSE())</f>
        <v>Obesity</v>
      </c>
      <c r="K864" s="1" t="str">
        <f>VLOOKUP($A864,'Medical Examinations'!$A$2:$O$2336,15,FALSE())</f>
        <v>Normal</v>
      </c>
      <c r="L864" s="17">
        <f>VLOOKUP($A864,'Hospitalisation Details'!$A$2:$P$2344,15,FALSE())</f>
        <v>29050</v>
      </c>
      <c r="M864" s="18">
        <f>VLOOKUP($A864,'Hospitalisation Details'!$A$2:$P$2344,6,FALSE())</f>
        <v>12408.29</v>
      </c>
      <c r="N864" s="1" t="str">
        <f>VLOOKUP($A864,'Hospitalisation Details'!$A$2:$P$2344,12,FALSE())</f>
        <v>tier - 3</v>
      </c>
      <c r="O864" s="1" t="str">
        <f>VLOOKUP($A864,'Hospitalisation Details'!$A$2:$P$2344,13,FALSE())</f>
        <v>tier - 1</v>
      </c>
      <c r="P864" s="1" t="str">
        <f>VLOOKUP($A864,'Hospitalisation Details'!$A$2:$P$2344,14,FALSE())</f>
        <v>R1022</v>
      </c>
      <c r="Q864" s="1">
        <f>VLOOKUP($A864,'Hospitalisation Details'!$A$2:$P$2344,16,FALSE())</f>
        <v>43</v>
      </c>
    </row>
    <row r="865" spans="1:17" x14ac:dyDescent="0.35">
      <c r="A865" s="1" t="str">
        <f>'Customer Names'!A865</f>
        <v>Id864</v>
      </c>
      <c r="B865" s="1" t="str">
        <f>VLOOKUP($A865,'Customer Names'!$A$2:$E$2336,4,FALSE())</f>
        <v>Benjamin J.</v>
      </c>
      <c r="C865" s="16">
        <f>VLOOKUP($A865,'Medical Examinations'!$A$2:$O$2336,2,FALSE())</f>
        <v>34.299999999999997</v>
      </c>
      <c r="D865" s="16">
        <f>VLOOKUP($A865,'Medical Examinations'!$A$2:$O$2336,3,FALSE())</f>
        <v>4.87</v>
      </c>
      <c r="E865" s="1" t="str">
        <f>VLOOKUP($A865,'Medical Examinations'!$A$2:$O$2336,9,FALSE())</f>
        <v>No</v>
      </c>
      <c r="F865" s="1" t="str">
        <f>VLOOKUP($A865,'Medical Examinations'!$A$2:$O$2336,10,FALSE())</f>
        <v>No</v>
      </c>
      <c r="G865" s="1" t="str">
        <f>VLOOKUP($A865,'Medical Examinations'!$A$2:$O$2336,11,FALSE())</f>
        <v>No</v>
      </c>
      <c r="H865" s="1">
        <f>VLOOKUP($A865,'Medical Examinations'!$A$2:$O$2336,13,FALSE())</f>
        <v>2</v>
      </c>
      <c r="I865" s="1" t="str">
        <f>VLOOKUP($A865,'Medical Examinations'!$A$2:$O$2336,12,FALSE())</f>
        <v>No</v>
      </c>
      <c r="J865" s="1" t="str">
        <f>VLOOKUP($A865,'Medical Examinations'!$A$2:$O$2336,14,FALSE())</f>
        <v>Obesity</v>
      </c>
      <c r="K865" s="1" t="str">
        <f>VLOOKUP($A865,'Medical Examinations'!$A$2:$O$2336,15,FALSE())</f>
        <v>Normal</v>
      </c>
      <c r="L865" s="17">
        <f>VLOOKUP($A865,'Hospitalisation Details'!$A$2:$P$2344,15,FALSE())</f>
        <v>26532</v>
      </c>
      <c r="M865" s="18">
        <f>VLOOKUP($A865,'Hospitalisation Details'!$A$2:$P$2344,6,FALSE())</f>
        <v>12407.3</v>
      </c>
      <c r="N865" s="1" t="str">
        <f>VLOOKUP($A865,'Hospitalisation Details'!$A$2:$P$2344,12,FALSE())</f>
        <v>tier - 3</v>
      </c>
      <c r="O865" s="1" t="str">
        <f>VLOOKUP($A865,'Hospitalisation Details'!$A$2:$P$2344,13,FALSE())</f>
        <v>tier - 2</v>
      </c>
      <c r="P865" s="1" t="str">
        <f>VLOOKUP($A865,'Hospitalisation Details'!$A$2:$P$2344,14,FALSE())</f>
        <v>R1021</v>
      </c>
      <c r="Q865" s="1">
        <f>VLOOKUP($A865,'Hospitalisation Details'!$A$2:$P$2344,16,FALSE())</f>
        <v>50</v>
      </c>
    </row>
    <row r="866" spans="1:17" x14ac:dyDescent="0.35">
      <c r="A866" s="1" t="str">
        <f>'Customer Names'!A866</f>
        <v>Id865</v>
      </c>
      <c r="B866" s="1" t="str">
        <f>VLOOKUP($A866,'Customer Names'!$A$2:$E$2336,4,FALSE())</f>
        <v>Steven M.</v>
      </c>
      <c r="C866" s="16">
        <f>VLOOKUP($A866,'Medical Examinations'!$A$2:$O$2336,2,FALSE())</f>
        <v>35.244999999999997</v>
      </c>
      <c r="D866" s="16">
        <f>VLOOKUP($A866,'Medical Examinations'!$A$2:$O$2336,3,FALSE())</f>
        <v>4.63</v>
      </c>
      <c r="E866" s="1" t="str">
        <f>VLOOKUP($A866,'Medical Examinations'!$A$2:$O$2336,9,FALSE())</f>
        <v>No</v>
      </c>
      <c r="F866" s="1" t="str">
        <f>VLOOKUP($A866,'Medical Examinations'!$A$2:$O$2336,10,FALSE())</f>
        <v>No</v>
      </c>
      <c r="G866" s="1" t="str">
        <f>VLOOKUP($A866,'Medical Examinations'!$A$2:$O$2336,11,FALSE())</f>
        <v>No</v>
      </c>
      <c r="H866" s="1">
        <f>VLOOKUP($A866,'Medical Examinations'!$A$2:$O$2336,13,FALSE())</f>
        <v>0</v>
      </c>
      <c r="I866" s="1" t="str">
        <f>VLOOKUP($A866,'Medical Examinations'!$A$2:$O$2336,12,FALSE())</f>
        <v>No</v>
      </c>
      <c r="J866" s="1" t="str">
        <f>VLOOKUP($A866,'Medical Examinations'!$A$2:$O$2336,14,FALSE())</f>
        <v>Obesity</v>
      </c>
      <c r="K866" s="1" t="str">
        <f>VLOOKUP($A866,'Medical Examinations'!$A$2:$O$2336,15,FALSE())</f>
        <v>Normal</v>
      </c>
      <c r="L866" s="17">
        <f>VLOOKUP($A866,'Hospitalisation Details'!$A$2:$P$2344,15,FALSE())</f>
        <v>32871</v>
      </c>
      <c r="M866" s="18">
        <f>VLOOKUP($A866,'Hospitalisation Details'!$A$2:$P$2344,6,FALSE())</f>
        <v>12404.88</v>
      </c>
      <c r="N866" s="1" t="str">
        <f>VLOOKUP($A866,'Hospitalisation Details'!$A$2:$P$2344,12,FALSE())</f>
        <v>tier - 3</v>
      </c>
      <c r="O866" s="1" t="str">
        <f>VLOOKUP($A866,'Hospitalisation Details'!$A$2:$P$2344,13,FALSE())</f>
        <v>tier - 3</v>
      </c>
      <c r="P866" s="1" t="str">
        <f>VLOOKUP($A866,'Hospitalisation Details'!$A$2:$P$2344,14,FALSE())</f>
        <v>R1016</v>
      </c>
      <c r="Q866" s="1">
        <f>VLOOKUP($A866,'Hospitalisation Details'!$A$2:$P$2344,16,FALSE())</f>
        <v>33</v>
      </c>
    </row>
    <row r="867" spans="1:17" x14ac:dyDescent="0.35">
      <c r="A867" s="1" t="str">
        <f>'Customer Names'!A867</f>
        <v>Id866</v>
      </c>
      <c r="B867" s="1" t="str">
        <f>VLOOKUP($A867,'Customer Names'!$A$2:$E$2336,4,FALSE())</f>
        <v>Erika</v>
      </c>
      <c r="C867" s="16">
        <f>VLOOKUP($A867,'Medical Examinations'!$A$2:$O$2336,2,FALSE())</f>
        <v>26.23</v>
      </c>
      <c r="D867" s="16">
        <f>VLOOKUP($A867,'Medical Examinations'!$A$2:$O$2336,3,FALSE())</f>
        <v>11.93</v>
      </c>
      <c r="E867" s="1" t="str">
        <f>VLOOKUP($A867,'Medical Examinations'!$A$2:$O$2336,9,FALSE())</f>
        <v>No</v>
      </c>
      <c r="F867" s="1" t="str">
        <f>VLOOKUP($A867,'Medical Examinations'!$A$2:$O$2336,10,FALSE())</f>
        <v>No</v>
      </c>
      <c r="G867" s="1" t="str">
        <f>VLOOKUP($A867,'Medical Examinations'!$A$2:$O$2336,11,FALSE())</f>
        <v>No</v>
      </c>
      <c r="H867" s="1">
        <f>VLOOKUP($A867,'Medical Examinations'!$A$2:$O$2336,13,FALSE())</f>
        <v>0</v>
      </c>
      <c r="I867" s="1" t="str">
        <f>VLOOKUP($A867,'Medical Examinations'!$A$2:$O$2336,12,FALSE())</f>
        <v>No</v>
      </c>
      <c r="J867" s="1" t="str">
        <f>VLOOKUP($A867,'Medical Examinations'!$A$2:$O$2336,14,FALSE())</f>
        <v>Overweight</v>
      </c>
      <c r="K867" s="1" t="str">
        <f>VLOOKUP($A867,'Medical Examinations'!$A$2:$O$2336,15,FALSE())</f>
        <v>Diabetes</v>
      </c>
      <c r="L867" s="17">
        <f>VLOOKUP($A867,'Hospitalisation Details'!$A$2:$P$2344,15,FALSE())</f>
        <v>22915</v>
      </c>
      <c r="M867" s="18">
        <f>VLOOKUP($A867,'Hospitalisation Details'!$A$2:$P$2344,6,FALSE())</f>
        <v>12369.89</v>
      </c>
      <c r="N867" s="1" t="str">
        <f>VLOOKUP($A867,'Hospitalisation Details'!$A$2:$P$2344,12,FALSE())</f>
        <v>tier - 3</v>
      </c>
      <c r="O867" s="1" t="str">
        <f>VLOOKUP($A867,'Hospitalisation Details'!$A$2:$P$2344,13,FALSE())</f>
        <v>tier - 2</v>
      </c>
      <c r="P867" s="1" t="str">
        <f>VLOOKUP($A867,'Hospitalisation Details'!$A$2:$P$2344,14,FALSE())</f>
        <v>R1024</v>
      </c>
      <c r="Q867" s="1">
        <f>VLOOKUP($A867,'Hospitalisation Details'!$A$2:$P$2344,16,FALSE())</f>
        <v>60</v>
      </c>
    </row>
    <row r="868" spans="1:17" x14ac:dyDescent="0.35">
      <c r="A868" s="1" t="str">
        <f>'Customer Names'!A868</f>
        <v>Id867</v>
      </c>
      <c r="B868" s="1" t="str">
        <f>VLOOKUP($A868,'Customer Names'!$A$2:$E$2336,4,FALSE())</f>
        <v>Chad</v>
      </c>
      <c r="C868" s="16">
        <f>VLOOKUP($A868,'Medical Examinations'!$A$2:$O$2336,2,FALSE())</f>
        <v>36.1</v>
      </c>
      <c r="D868" s="16">
        <f>VLOOKUP($A868,'Medical Examinations'!$A$2:$O$2336,3,FALSE())</f>
        <v>5.65</v>
      </c>
      <c r="E868" s="1" t="str">
        <f>VLOOKUP($A868,'Medical Examinations'!$A$2:$O$2336,9,FALSE())</f>
        <v>Yes</v>
      </c>
      <c r="F868" s="1" t="str">
        <f>VLOOKUP($A868,'Medical Examinations'!$A$2:$O$2336,10,FALSE())</f>
        <v>No</v>
      </c>
      <c r="G868" s="1" t="str">
        <f>VLOOKUP($A868,'Medical Examinations'!$A$2:$O$2336,11,FALSE())</f>
        <v>No</v>
      </c>
      <c r="H868" s="1">
        <f>VLOOKUP($A868,'Medical Examinations'!$A$2:$O$2336,13,FALSE())</f>
        <v>2</v>
      </c>
      <c r="I868" s="1" t="str">
        <f>VLOOKUP($A868,'Medical Examinations'!$A$2:$O$2336,12,FALSE())</f>
        <v>No</v>
      </c>
      <c r="J868" s="1" t="str">
        <f>VLOOKUP($A868,'Medical Examinations'!$A$2:$O$2336,14,FALSE())</f>
        <v>Obesity</v>
      </c>
      <c r="K868" s="1" t="str">
        <f>VLOOKUP($A868,'Medical Examinations'!$A$2:$O$2336,15,FALSE())</f>
        <v>Normal</v>
      </c>
      <c r="L868" s="17">
        <f>VLOOKUP($A868,'Hospitalisation Details'!$A$2:$P$2344,15,FALSE())</f>
        <v>24470</v>
      </c>
      <c r="M868" s="18">
        <f>VLOOKUP($A868,'Hospitalisation Details'!$A$2:$P$2344,6,FALSE())</f>
        <v>12363.55</v>
      </c>
      <c r="N868" s="1" t="str">
        <f>VLOOKUP($A868,'Hospitalisation Details'!$A$2:$P$2344,12,FALSE())</f>
        <v>tier - 3</v>
      </c>
      <c r="O868" s="1" t="str">
        <f>VLOOKUP($A868,'Hospitalisation Details'!$A$2:$P$2344,13,FALSE())</f>
        <v>tier - 3</v>
      </c>
      <c r="P868" s="1" t="str">
        <f>VLOOKUP($A868,'Hospitalisation Details'!$A$2:$P$2344,14,FALSE())</f>
        <v>R1011</v>
      </c>
      <c r="Q868" s="1">
        <f>VLOOKUP($A868,'Hospitalisation Details'!$A$2:$P$2344,16,FALSE())</f>
        <v>56</v>
      </c>
    </row>
    <row r="869" spans="1:17" x14ac:dyDescent="0.35">
      <c r="A869" s="1" t="str">
        <f>'Customer Names'!A869</f>
        <v>Id868</v>
      </c>
      <c r="B869" s="1" t="str">
        <f>VLOOKUP($A869,'Customer Names'!$A$2:$E$2336,4,FALSE())</f>
        <v>Mark</v>
      </c>
      <c r="C869" s="16">
        <f>VLOOKUP($A869,'Medical Examinations'!$A$2:$O$2336,2,FALSE())</f>
        <v>37.1</v>
      </c>
      <c r="D869" s="16">
        <f>VLOOKUP($A869,'Medical Examinations'!$A$2:$O$2336,3,FALSE())</f>
        <v>11.21</v>
      </c>
      <c r="E869" s="1" t="str">
        <f>VLOOKUP($A869,'Medical Examinations'!$A$2:$O$2336,9,FALSE())</f>
        <v>Yes</v>
      </c>
      <c r="F869" s="1" t="str">
        <f>VLOOKUP($A869,'Medical Examinations'!$A$2:$O$2336,10,FALSE())</f>
        <v>No</v>
      </c>
      <c r="G869" s="1" t="str">
        <f>VLOOKUP($A869,'Medical Examinations'!$A$2:$O$2336,11,FALSE())</f>
        <v>Yes</v>
      </c>
      <c r="H869" s="1">
        <f>VLOOKUP($A869,'Medical Examinations'!$A$2:$O$2336,13,FALSE())</f>
        <v>1</v>
      </c>
      <c r="I869" s="1" t="str">
        <f>VLOOKUP($A869,'Medical Examinations'!$A$2:$O$2336,12,FALSE())</f>
        <v>No</v>
      </c>
      <c r="J869" s="1" t="str">
        <f>VLOOKUP($A869,'Medical Examinations'!$A$2:$O$2336,14,FALSE())</f>
        <v>Obesity</v>
      </c>
      <c r="K869" s="1" t="str">
        <f>VLOOKUP($A869,'Medical Examinations'!$A$2:$O$2336,15,FALSE())</f>
        <v>Diabetes</v>
      </c>
      <c r="L869" s="17">
        <f>VLOOKUP($A869,'Hospitalisation Details'!$A$2:$P$2344,15,FALSE())</f>
        <v>23276</v>
      </c>
      <c r="M869" s="18">
        <f>VLOOKUP($A869,'Hospitalisation Details'!$A$2:$P$2344,6,FALSE())</f>
        <v>12347.17</v>
      </c>
      <c r="N869" s="1" t="str">
        <f>VLOOKUP($A869,'Hospitalisation Details'!$A$2:$P$2344,12,FALSE())</f>
        <v>tier - 3</v>
      </c>
      <c r="O869" s="1" t="str">
        <f>VLOOKUP($A869,'Hospitalisation Details'!$A$2:$P$2344,13,FALSE())</f>
        <v>tier - 3</v>
      </c>
      <c r="P869" s="1" t="str">
        <f>VLOOKUP($A869,'Hospitalisation Details'!$A$2:$P$2344,14,FALSE())</f>
        <v>R1011</v>
      </c>
      <c r="Q869" s="1">
        <f>VLOOKUP($A869,'Hospitalisation Details'!$A$2:$P$2344,16,FALSE())</f>
        <v>59</v>
      </c>
    </row>
    <row r="870" spans="1:17" x14ac:dyDescent="0.35">
      <c r="A870" s="1" t="str">
        <f>'Customer Names'!A870</f>
        <v>Id869</v>
      </c>
      <c r="B870" s="1" t="str">
        <f>VLOOKUP($A870,'Customer Names'!$A$2:$E$2336,4,FALSE())</f>
        <v>David</v>
      </c>
      <c r="C870" s="16">
        <f>VLOOKUP($A870,'Medical Examinations'!$A$2:$O$2336,2,FALSE())</f>
        <v>27.5</v>
      </c>
      <c r="D870" s="16">
        <f>VLOOKUP($A870,'Medical Examinations'!$A$2:$O$2336,3,FALSE())</f>
        <v>10.62</v>
      </c>
      <c r="E870" s="1" t="str">
        <f>VLOOKUP($A870,'Medical Examinations'!$A$2:$O$2336,9,FALSE())</f>
        <v>Yes</v>
      </c>
      <c r="F870" s="1" t="str">
        <f>VLOOKUP($A870,'Medical Examinations'!$A$2:$O$2336,10,FALSE())</f>
        <v>No</v>
      </c>
      <c r="G870" s="1" t="str">
        <f>VLOOKUP($A870,'Medical Examinations'!$A$2:$O$2336,11,FALSE())</f>
        <v>Yes</v>
      </c>
      <c r="H870" s="1">
        <f>VLOOKUP($A870,'Medical Examinations'!$A$2:$O$2336,13,FALSE())</f>
        <v>1</v>
      </c>
      <c r="I870" s="1" t="str">
        <f>VLOOKUP($A870,'Medical Examinations'!$A$2:$O$2336,12,FALSE())</f>
        <v>No</v>
      </c>
      <c r="J870" s="1" t="str">
        <f>VLOOKUP($A870,'Medical Examinations'!$A$2:$O$2336,14,FALSE())</f>
        <v>Overweight</v>
      </c>
      <c r="K870" s="1" t="str">
        <f>VLOOKUP($A870,'Medical Examinations'!$A$2:$O$2336,15,FALSE())</f>
        <v>Diabetes</v>
      </c>
      <c r="L870" s="17">
        <f>VLOOKUP($A870,'Hospitalisation Details'!$A$2:$P$2344,15,FALSE())</f>
        <v>23225</v>
      </c>
      <c r="M870" s="18">
        <f>VLOOKUP($A870,'Hospitalisation Details'!$A$2:$P$2344,6,FALSE())</f>
        <v>12333.83</v>
      </c>
      <c r="N870" s="1" t="str">
        <f>VLOOKUP($A870,'Hospitalisation Details'!$A$2:$P$2344,12,FALSE())</f>
        <v>tier - 3</v>
      </c>
      <c r="O870" s="1" t="str">
        <f>VLOOKUP($A870,'Hospitalisation Details'!$A$2:$P$2344,13,FALSE())</f>
        <v>tier - 2</v>
      </c>
      <c r="P870" s="1" t="str">
        <f>VLOOKUP($A870,'Hospitalisation Details'!$A$2:$P$2344,14,FALSE())</f>
        <v>R1011</v>
      </c>
      <c r="Q870" s="1">
        <f>VLOOKUP($A870,'Hospitalisation Details'!$A$2:$P$2344,16,FALSE())</f>
        <v>59</v>
      </c>
    </row>
    <row r="871" spans="1:17" x14ac:dyDescent="0.35">
      <c r="A871" s="1" t="str">
        <f>'Customer Names'!A871</f>
        <v>Id870</v>
      </c>
      <c r="B871" s="1" t="str">
        <f>VLOOKUP($A871,'Customer Names'!$A$2:$E$2336,4,FALSE())</f>
        <v>Matthew R</v>
      </c>
      <c r="C871" s="16">
        <f>VLOOKUP($A871,'Medical Examinations'!$A$2:$O$2336,2,FALSE())</f>
        <v>24.7</v>
      </c>
      <c r="D871" s="16">
        <f>VLOOKUP($A871,'Medical Examinations'!$A$2:$O$2336,3,FALSE())</f>
        <v>10.7</v>
      </c>
      <c r="E871" s="1" t="str">
        <f>VLOOKUP($A871,'Medical Examinations'!$A$2:$O$2336,9,FALSE())</f>
        <v>Yes</v>
      </c>
      <c r="F871" s="1" t="str">
        <f>VLOOKUP($A871,'Medical Examinations'!$A$2:$O$2336,10,FALSE())</f>
        <v>No</v>
      </c>
      <c r="G871" s="1" t="str">
        <f>VLOOKUP($A871,'Medical Examinations'!$A$2:$O$2336,11,FALSE())</f>
        <v>Yes</v>
      </c>
      <c r="H871" s="1">
        <f>VLOOKUP($A871,'Medical Examinations'!$A$2:$O$2336,13,FALSE())</f>
        <v>1</v>
      </c>
      <c r="I871" s="1" t="str">
        <f>VLOOKUP($A871,'Medical Examinations'!$A$2:$O$2336,12,FALSE())</f>
        <v>No</v>
      </c>
      <c r="J871" s="1" t="str">
        <f>VLOOKUP($A871,'Medical Examinations'!$A$2:$O$2336,14,FALSE())</f>
        <v>Normal Weight</v>
      </c>
      <c r="K871" s="1" t="str">
        <f>VLOOKUP($A871,'Medical Examinations'!$A$2:$O$2336,15,FALSE())</f>
        <v>Diabetes</v>
      </c>
      <c r="L871" s="17">
        <f>VLOOKUP($A871,'Hospitalisation Details'!$A$2:$P$2344,15,FALSE())</f>
        <v>23252</v>
      </c>
      <c r="M871" s="18">
        <f>VLOOKUP($A871,'Hospitalisation Details'!$A$2:$P$2344,6,FALSE())</f>
        <v>12323.94</v>
      </c>
      <c r="N871" s="1" t="str">
        <f>VLOOKUP($A871,'Hospitalisation Details'!$A$2:$P$2344,12,FALSE())</f>
        <v>tier - 3</v>
      </c>
      <c r="O871" s="1" t="str">
        <f>VLOOKUP($A871,'Hospitalisation Details'!$A$2:$P$2344,13,FALSE())</f>
        <v>tier - 3</v>
      </c>
      <c r="P871" s="1" t="str">
        <f>VLOOKUP($A871,'Hospitalisation Details'!$A$2:$P$2344,14,FALSE())</f>
        <v>R1017</v>
      </c>
      <c r="Q871" s="1">
        <f>VLOOKUP($A871,'Hospitalisation Details'!$A$2:$P$2344,16,FALSE())</f>
        <v>59</v>
      </c>
    </row>
    <row r="872" spans="1:17" x14ac:dyDescent="0.35">
      <c r="A872" s="1" t="str">
        <f>'Customer Names'!A872</f>
        <v>Id871</v>
      </c>
      <c r="B872" s="1" t="str">
        <f>VLOOKUP($A872,'Customer Names'!$A$2:$E$2336,4,FALSE())</f>
        <v>Orla</v>
      </c>
      <c r="C872" s="16">
        <f>VLOOKUP($A872,'Medical Examinations'!$A$2:$O$2336,2,FALSE())</f>
        <v>26.78</v>
      </c>
      <c r="D872" s="16">
        <f>VLOOKUP($A872,'Medical Examinations'!$A$2:$O$2336,3,FALSE())</f>
        <v>10.02</v>
      </c>
      <c r="E872" s="1" t="str">
        <f>VLOOKUP($A872,'Medical Examinations'!$A$2:$O$2336,9,FALSE())</f>
        <v>Yes</v>
      </c>
      <c r="F872" s="1" t="str">
        <f>VLOOKUP($A872,'Medical Examinations'!$A$2:$O$2336,10,FALSE())</f>
        <v>No</v>
      </c>
      <c r="G872" s="1" t="str">
        <f>VLOOKUP($A872,'Medical Examinations'!$A$2:$O$2336,11,FALSE())</f>
        <v>Yes</v>
      </c>
      <c r="H872" s="1">
        <f>VLOOKUP($A872,'Medical Examinations'!$A$2:$O$2336,13,FALSE())</f>
        <v>1</v>
      </c>
      <c r="I872" s="1" t="str">
        <f>VLOOKUP($A872,'Medical Examinations'!$A$2:$O$2336,12,FALSE())</f>
        <v>No</v>
      </c>
      <c r="J872" s="1" t="str">
        <f>VLOOKUP($A872,'Medical Examinations'!$A$2:$O$2336,14,FALSE())</f>
        <v>Overweight</v>
      </c>
      <c r="K872" s="1" t="str">
        <f>VLOOKUP($A872,'Medical Examinations'!$A$2:$O$2336,15,FALSE())</f>
        <v>Diabetes</v>
      </c>
      <c r="L872" s="17">
        <f>VLOOKUP($A872,'Hospitalisation Details'!$A$2:$P$2344,15,FALSE())</f>
        <v>23312</v>
      </c>
      <c r="M872" s="18">
        <f>VLOOKUP($A872,'Hospitalisation Details'!$A$2:$P$2344,6,FALSE())</f>
        <v>12299.59</v>
      </c>
      <c r="N872" s="1" t="str">
        <f>VLOOKUP($A872,'Hospitalisation Details'!$A$2:$P$2344,12,FALSE())</f>
        <v>tier - 3</v>
      </c>
      <c r="O872" s="1" t="str">
        <f>VLOOKUP($A872,'Hospitalisation Details'!$A$2:$P$2344,13,FALSE())</f>
        <v>tier - 1</v>
      </c>
      <c r="P872" s="1" t="str">
        <f>VLOOKUP($A872,'Hospitalisation Details'!$A$2:$P$2344,14,FALSE())</f>
        <v>R1025</v>
      </c>
      <c r="Q872" s="1">
        <f>VLOOKUP($A872,'Hospitalisation Details'!$A$2:$P$2344,16,FALSE())</f>
        <v>59</v>
      </c>
    </row>
    <row r="873" spans="1:17" x14ac:dyDescent="0.35">
      <c r="A873" s="1" t="str">
        <f>'Customer Names'!A873</f>
        <v>Id872</v>
      </c>
      <c r="B873" s="1" t="str">
        <f>VLOOKUP($A873,'Customer Names'!$A$2:$E$2336,4,FALSE())</f>
        <v>Shaista S</v>
      </c>
      <c r="C873" s="16">
        <f>VLOOKUP($A873,'Medical Examinations'!$A$2:$O$2336,2,FALSE())</f>
        <v>45.8</v>
      </c>
      <c r="D873" s="16">
        <f>VLOOKUP($A873,'Medical Examinations'!$A$2:$O$2336,3,FALSE())</f>
        <v>4.8499999999999996</v>
      </c>
      <c r="E873" s="1" t="str">
        <f>VLOOKUP($A873,'Medical Examinations'!$A$2:$O$2336,9,FALSE())</f>
        <v>No</v>
      </c>
      <c r="F873" s="1" t="str">
        <f>VLOOKUP($A873,'Medical Examinations'!$A$2:$O$2336,10,FALSE())</f>
        <v>No</v>
      </c>
      <c r="G873" s="1" t="str">
        <f>VLOOKUP($A873,'Medical Examinations'!$A$2:$O$2336,11,FALSE())</f>
        <v>No</v>
      </c>
      <c r="H873" s="1">
        <f>VLOOKUP($A873,'Medical Examinations'!$A$2:$O$2336,13,FALSE())</f>
        <v>0</v>
      </c>
      <c r="I873" s="1" t="str">
        <f>VLOOKUP($A873,'Medical Examinations'!$A$2:$O$2336,12,FALSE())</f>
        <v>No</v>
      </c>
      <c r="J873" s="1" t="str">
        <f>VLOOKUP($A873,'Medical Examinations'!$A$2:$O$2336,14,FALSE())</f>
        <v>Obesity</v>
      </c>
      <c r="K873" s="1" t="str">
        <f>VLOOKUP($A873,'Medical Examinations'!$A$2:$O$2336,15,FALSE())</f>
        <v>Normal</v>
      </c>
      <c r="L873" s="17">
        <f>VLOOKUP($A873,'Hospitalisation Details'!$A$2:$P$2344,15,FALSE())</f>
        <v>33175</v>
      </c>
      <c r="M873" s="18">
        <f>VLOOKUP($A873,'Hospitalisation Details'!$A$2:$P$2344,6,FALSE())</f>
        <v>12282.38</v>
      </c>
      <c r="N873" s="1" t="str">
        <f>VLOOKUP($A873,'Hospitalisation Details'!$A$2:$P$2344,12,FALSE())</f>
        <v>tier - 3</v>
      </c>
      <c r="O873" s="1" t="str">
        <f>VLOOKUP($A873,'Hospitalisation Details'!$A$2:$P$2344,13,FALSE())</f>
        <v>tier - 1</v>
      </c>
      <c r="P873" s="1" t="str">
        <f>VLOOKUP($A873,'Hospitalisation Details'!$A$2:$P$2344,14,FALSE())</f>
        <v>R1011</v>
      </c>
      <c r="Q873" s="1">
        <f>VLOOKUP($A873,'Hospitalisation Details'!$A$2:$P$2344,16,FALSE())</f>
        <v>32</v>
      </c>
    </row>
    <row r="874" spans="1:17" x14ac:dyDescent="0.35">
      <c r="A874" s="1" t="str">
        <f>'Customer Names'!A874</f>
        <v>Id873</v>
      </c>
      <c r="B874" s="1" t="str">
        <f>VLOOKUP($A874,'Customer Names'!$A$2:$E$2336,4,FALSE())</f>
        <v>Emily</v>
      </c>
      <c r="C874" s="16">
        <f>VLOOKUP($A874,'Medical Examinations'!$A$2:$O$2336,2,FALSE())</f>
        <v>29</v>
      </c>
      <c r="D874" s="16">
        <f>VLOOKUP($A874,'Medical Examinations'!$A$2:$O$2336,3,FALSE())</f>
        <v>4.3899999999999997</v>
      </c>
      <c r="E874" s="1" t="str">
        <f>VLOOKUP($A874,'Medical Examinations'!$A$2:$O$2336,9,FALSE())</f>
        <v>Yes</v>
      </c>
      <c r="F874" s="1" t="str">
        <f>VLOOKUP($A874,'Medical Examinations'!$A$2:$O$2336,10,FALSE())</f>
        <v>No</v>
      </c>
      <c r="G874" s="1" t="str">
        <f>VLOOKUP($A874,'Medical Examinations'!$A$2:$O$2336,11,FALSE())</f>
        <v>No</v>
      </c>
      <c r="H874" s="1">
        <f>VLOOKUP($A874,'Medical Examinations'!$A$2:$O$2336,13,FALSE())</f>
        <v>2</v>
      </c>
      <c r="I874" s="1" t="str">
        <f>VLOOKUP($A874,'Medical Examinations'!$A$2:$O$2336,12,FALSE())</f>
        <v>No</v>
      </c>
      <c r="J874" s="1" t="str">
        <f>VLOOKUP($A874,'Medical Examinations'!$A$2:$O$2336,14,FALSE())</f>
        <v>Overweight</v>
      </c>
      <c r="K874" s="1" t="str">
        <f>VLOOKUP($A874,'Medical Examinations'!$A$2:$O$2336,15,FALSE())</f>
        <v>Normal</v>
      </c>
      <c r="L874" s="17">
        <f>VLOOKUP($A874,'Hospitalisation Details'!$A$2:$P$2344,15,FALSE())</f>
        <v>24427</v>
      </c>
      <c r="M874" s="18">
        <f>VLOOKUP($A874,'Hospitalisation Details'!$A$2:$P$2344,6,FALSE())</f>
        <v>12282.03</v>
      </c>
      <c r="N874" s="1" t="str">
        <f>VLOOKUP($A874,'Hospitalisation Details'!$A$2:$P$2344,12,FALSE())</f>
        <v>tier - 3</v>
      </c>
      <c r="O874" s="1" t="str">
        <f>VLOOKUP($A874,'Hospitalisation Details'!$A$2:$P$2344,13,FALSE())</f>
        <v>tier - 1</v>
      </c>
      <c r="P874" s="1" t="str">
        <f>VLOOKUP($A874,'Hospitalisation Details'!$A$2:$P$2344,14,FALSE())</f>
        <v>R1025</v>
      </c>
      <c r="Q874" s="1">
        <f>VLOOKUP($A874,'Hospitalisation Details'!$A$2:$P$2344,16,FALSE())</f>
        <v>56</v>
      </c>
    </row>
    <row r="875" spans="1:17" x14ac:dyDescent="0.35">
      <c r="A875" s="1" t="str">
        <f>'Customer Names'!A875</f>
        <v>Id874</v>
      </c>
      <c r="B875" s="1" t="str">
        <f>VLOOKUP($A875,'Customer Names'!$A$2:$E$2336,4,FALSE())</f>
        <v>Julie A.</v>
      </c>
      <c r="C875" s="16">
        <f>VLOOKUP($A875,'Medical Examinations'!$A$2:$O$2336,2,FALSE())</f>
        <v>33.534999999999997</v>
      </c>
      <c r="D875" s="16">
        <f>VLOOKUP($A875,'Medical Examinations'!$A$2:$O$2336,3,FALSE())</f>
        <v>8.24</v>
      </c>
      <c r="E875" s="1" t="str">
        <f>VLOOKUP($A875,'Medical Examinations'!$A$2:$O$2336,9,FALSE())</f>
        <v>Yes</v>
      </c>
      <c r="F875" s="1" t="str">
        <f>VLOOKUP($A875,'Medical Examinations'!$A$2:$O$2336,10,FALSE())</f>
        <v>No</v>
      </c>
      <c r="G875" s="1" t="str">
        <f>VLOOKUP($A875,'Medical Examinations'!$A$2:$O$2336,11,FALSE())</f>
        <v>No</v>
      </c>
      <c r="H875" s="1">
        <f>VLOOKUP($A875,'Medical Examinations'!$A$2:$O$2336,13,FALSE())</f>
        <v>0</v>
      </c>
      <c r="I875" s="1" t="str">
        <f>VLOOKUP($A875,'Medical Examinations'!$A$2:$O$2336,12,FALSE())</f>
        <v>No</v>
      </c>
      <c r="J875" s="1" t="str">
        <f>VLOOKUP($A875,'Medical Examinations'!$A$2:$O$2336,14,FALSE())</f>
        <v>Obesity</v>
      </c>
      <c r="K875" s="1" t="str">
        <f>VLOOKUP($A875,'Medical Examinations'!$A$2:$O$2336,15,FALSE())</f>
        <v>Diabetes</v>
      </c>
      <c r="L875" s="17">
        <f>VLOOKUP($A875,'Hospitalisation Details'!$A$2:$P$2344,15,FALSE())</f>
        <v>24712</v>
      </c>
      <c r="M875" s="18">
        <f>VLOOKUP($A875,'Hospitalisation Details'!$A$2:$P$2344,6,FALSE())</f>
        <v>12269.69</v>
      </c>
      <c r="N875" s="1" t="str">
        <f>VLOOKUP($A875,'Hospitalisation Details'!$A$2:$P$2344,12,FALSE())</f>
        <v>tier - 3</v>
      </c>
      <c r="O875" s="1" t="str">
        <f>VLOOKUP($A875,'Hospitalisation Details'!$A$2:$P$2344,13,FALSE())</f>
        <v>tier - 2</v>
      </c>
      <c r="P875" s="1" t="str">
        <f>VLOOKUP($A875,'Hospitalisation Details'!$A$2:$P$2344,14,FALSE())</f>
        <v>R1012</v>
      </c>
      <c r="Q875" s="1">
        <f>VLOOKUP($A875,'Hospitalisation Details'!$A$2:$P$2344,16,FALSE())</f>
        <v>55</v>
      </c>
    </row>
    <row r="876" spans="1:17" x14ac:dyDescent="0.35">
      <c r="A876" s="1" t="str">
        <f>'Customer Names'!A876</f>
        <v>Id875</v>
      </c>
      <c r="B876" s="1" t="str">
        <f>VLOOKUP($A876,'Customer Names'!$A$2:$E$2336,4,FALSE())</f>
        <v>Megumi</v>
      </c>
      <c r="C876" s="16">
        <f>VLOOKUP($A876,'Medical Examinations'!$A$2:$O$2336,2,FALSE())</f>
        <v>32.774999999999999</v>
      </c>
      <c r="D876" s="16">
        <f>VLOOKUP($A876,'Medical Examinations'!$A$2:$O$2336,3,FALSE())</f>
        <v>9.77</v>
      </c>
      <c r="E876" s="1" t="str">
        <f>VLOOKUP($A876,'Medical Examinations'!$A$2:$O$2336,9,FALSE())</f>
        <v>Yes</v>
      </c>
      <c r="F876" s="1" t="str">
        <f>VLOOKUP($A876,'Medical Examinations'!$A$2:$O$2336,10,FALSE())</f>
        <v>No</v>
      </c>
      <c r="G876" s="1" t="str">
        <f>VLOOKUP($A876,'Medical Examinations'!$A$2:$O$2336,11,FALSE())</f>
        <v>No</v>
      </c>
      <c r="H876" s="1">
        <f>VLOOKUP($A876,'Medical Examinations'!$A$2:$O$2336,13,FALSE())</f>
        <v>0</v>
      </c>
      <c r="I876" s="1" t="str">
        <f>VLOOKUP($A876,'Medical Examinations'!$A$2:$O$2336,12,FALSE())</f>
        <v>No</v>
      </c>
      <c r="J876" s="1" t="str">
        <f>VLOOKUP($A876,'Medical Examinations'!$A$2:$O$2336,14,FALSE())</f>
        <v>Obesity</v>
      </c>
      <c r="K876" s="1" t="str">
        <f>VLOOKUP($A876,'Medical Examinations'!$A$2:$O$2336,15,FALSE())</f>
        <v>Diabetes</v>
      </c>
      <c r="L876" s="17">
        <f>VLOOKUP($A876,'Hospitalisation Details'!$A$2:$P$2344,15,FALSE())</f>
        <v>24836</v>
      </c>
      <c r="M876" s="18">
        <f>VLOOKUP($A876,'Hospitalisation Details'!$A$2:$P$2344,6,FALSE())</f>
        <v>12268.63</v>
      </c>
      <c r="N876" s="1" t="str">
        <f>VLOOKUP($A876,'Hospitalisation Details'!$A$2:$P$2344,12,FALSE())</f>
        <v>tier - 3</v>
      </c>
      <c r="O876" s="1" t="str">
        <f>VLOOKUP($A876,'Hospitalisation Details'!$A$2:$P$2344,13,FALSE())</f>
        <v>tier - 1</v>
      </c>
      <c r="P876" s="1" t="str">
        <f>VLOOKUP($A876,'Hospitalisation Details'!$A$2:$P$2344,14,FALSE())</f>
        <v>R1012</v>
      </c>
      <c r="Q876" s="1">
        <f>VLOOKUP($A876,'Hospitalisation Details'!$A$2:$P$2344,16,FALSE())</f>
        <v>55</v>
      </c>
    </row>
    <row r="877" spans="1:17" x14ac:dyDescent="0.35">
      <c r="A877" s="1" t="str">
        <f>'Customer Names'!A877</f>
        <v>Id876</v>
      </c>
      <c r="B877" s="1" t="str">
        <f>VLOOKUP($A877,'Customer Names'!$A$2:$E$2336,4,FALSE())</f>
        <v>Skylar</v>
      </c>
      <c r="C877" s="16">
        <f>VLOOKUP($A877,'Medical Examinations'!$A$2:$O$2336,2,FALSE())</f>
        <v>37.51</v>
      </c>
      <c r="D877" s="16">
        <f>VLOOKUP($A877,'Medical Examinations'!$A$2:$O$2336,3,FALSE())</f>
        <v>5.5</v>
      </c>
      <c r="E877" s="1" t="str">
        <f>VLOOKUP($A877,'Medical Examinations'!$A$2:$O$2336,9,FALSE())</f>
        <v>Yes</v>
      </c>
      <c r="F877" s="1" t="str">
        <f>VLOOKUP($A877,'Medical Examinations'!$A$2:$O$2336,10,FALSE())</f>
        <v>No</v>
      </c>
      <c r="G877" s="1" t="str">
        <f>VLOOKUP($A877,'Medical Examinations'!$A$2:$O$2336,11,FALSE())</f>
        <v>No</v>
      </c>
      <c r="H877" s="1">
        <f>VLOOKUP($A877,'Medical Examinations'!$A$2:$O$2336,13,FALSE())</f>
        <v>2</v>
      </c>
      <c r="I877" s="1" t="str">
        <f>VLOOKUP($A877,'Medical Examinations'!$A$2:$O$2336,12,FALSE())</f>
        <v>No</v>
      </c>
      <c r="J877" s="1" t="str">
        <f>VLOOKUP($A877,'Medical Examinations'!$A$2:$O$2336,14,FALSE())</f>
        <v>Obesity</v>
      </c>
      <c r="K877" s="1" t="str">
        <f>VLOOKUP($A877,'Medical Examinations'!$A$2:$O$2336,15,FALSE())</f>
        <v>Normal</v>
      </c>
      <c r="L877" s="17">
        <f>VLOOKUP($A877,'Hospitalisation Details'!$A$2:$P$2344,15,FALSE())</f>
        <v>24447</v>
      </c>
      <c r="M877" s="18">
        <f>VLOOKUP($A877,'Hospitalisation Details'!$A$2:$P$2344,6,FALSE())</f>
        <v>12265.51</v>
      </c>
      <c r="N877" s="1" t="str">
        <f>VLOOKUP($A877,'Hospitalisation Details'!$A$2:$P$2344,12,FALSE())</f>
        <v>tier - 3</v>
      </c>
      <c r="O877" s="1" t="str">
        <f>VLOOKUP($A877,'Hospitalisation Details'!$A$2:$P$2344,13,FALSE())</f>
        <v>tier - 3</v>
      </c>
      <c r="P877" s="1" t="str">
        <f>VLOOKUP($A877,'Hospitalisation Details'!$A$2:$P$2344,14,FALSE())</f>
        <v>R1013</v>
      </c>
      <c r="Q877" s="1">
        <f>VLOOKUP($A877,'Hospitalisation Details'!$A$2:$P$2344,16,FALSE())</f>
        <v>56</v>
      </c>
    </row>
    <row r="878" spans="1:17" x14ac:dyDescent="0.35">
      <c r="A878" s="1" t="str">
        <f>'Customer Names'!A878</f>
        <v>Id877</v>
      </c>
      <c r="B878" s="1" t="str">
        <f>VLOOKUP($A878,'Customer Names'!$A$2:$E$2336,4,FALSE())</f>
        <v>Victoria</v>
      </c>
      <c r="C878" s="16">
        <f>VLOOKUP($A878,'Medical Examinations'!$A$2:$O$2336,2,FALSE())</f>
        <v>39.86</v>
      </c>
      <c r="D878" s="16">
        <f>VLOOKUP($A878,'Medical Examinations'!$A$2:$O$2336,3,FALSE())</f>
        <v>11.84</v>
      </c>
      <c r="E878" s="1" t="str">
        <f>VLOOKUP($A878,'Medical Examinations'!$A$2:$O$2336,9,FALSE())</f>
        <v>Yes</v>
      </c>
      <c r="F878" s="1" t="str">
        <f>VLOOKUP($A878,'Medical Examinations'!$A$2:$O$2336,10,FALSE())</f>
        <v>No</v>
      </c>
      <c r="G878" s="1" t="str">
        <f>VLOOKUP($A878,'Medical Examinations'!$A$2:$O$2336,11,FALSE())</f>
        <v>No</v>
      </c>
      <c r="H878" s="1">
        <f>VLOOKUP($A878,'Medical Examinations'!$A$2:$O$2336,13,FALSE())</f>
        <v>1</v>
      </c>
      <c r="I878" s="1" t="str">
        <f>VLOOKUP($A878,'Medical Examinations'!$A$2:$O$2336,12,FALSE())</f>
        <v>No</v>
      </c>
      <c r="J878" s="1" t="str">
        <f>VLOOKUP($A878,'Medical Examinations'!$A$2:$O$2336,14,FALSE())</f>
        <v>Obesity</v>
      </c>
      <c r="K878" s="1" t="str">
        <f>VLOOKUP($A878,'Medical Examinations'!$A$2:$O$2336,15,FALSE())</f>
        <v>Diabetes</v>
      </c>
      <c r="L878" s="17">
        <f>VLOOKUP($A878,'Hospitalisation Details'!$A$2:$P$2344,15,FALSE())</f>
        <v>31637</v>
      </c>
      <c r="M878" s="18">
        <f>VLOOKUP($A878,'Hospitalisation Details'!$A$2:$P$2344,6,FALSE())</f>
        <v>12255.04</v>
      </c>
      <c r="N878" s="1" t="str">
        <f>VLOOKUP($A878,'Hospitalisation Details'!$A$2:$P$2344,12,FALSE())</f>
        <v>tier - 3</v>
      </c>
      <c r="O878" s="1" t="str">
        <f>VLOOKUP($A878,'Hospitalisation Details'!$A$2:$P$2344,13,FALSE())</f>
        <v>tier - 2</v>
      </c>
      <c r="P878" s="1" t="str">
        <f>VLOOKUP($A878,'Hospitalisation Details'!$A$2:$P$2344,14,FALSE())</f>
        <v>R1026</v>
      </c>
      <c r="Q878" s="1">
        <f>VLOOKUP($A878,'Hospitalisation Details'!$A$2:$P$2344,16,FALSE())</f>
        <v>36</v>
      </c>
    </row>
    <row r="879" spans="1:17" x14ac:dyDescent="0.35">
      <c r="A879" s="1" t="str">
        <f>'Customer Names'!A879</f>
        <v>Id878</v>
      </c>
      <c r="B879" s="1" t="str">
        <f>VLOOKUP($A879,'Customer Names'!$A$2:$E$2336,4,FALSE())</f>
        <v>Amanda L</v>
      </c>
      <c r="C879" s="16">
        <f>VLOOKUP($A879,'Medical Examinations'!$A$2:$O$2336,2,FALSE())</f>
        <v>42.13</v>
      </c>
      <c r="D879" s="16">
        <f>VLOOKUP($A879,'Medical Examinations'!$A$2:$O$2336,3,FALSE())</f>
        <v>4.66</v>
      </c>
      <c r="E879" s="1" t="str">
        <f>VLOOKUP($A879,'Medical Examinations'!$A$2:$O$2336,9,FALSE())</f>
        <v>No</v>
      </c>
      <c r="F879" s="1" t="str">
        <f>VLOOKUP($A879,'Medical Examinations'!$A$2:$O$2336,10,FALSE())</f>
        <v>No</v>
      </c>
      <c r="G879" s="1" t="str">
        <f>VLOOKUP($A879,'Medical Examinations'!$A$2:$O$2336,11,FALSE())</f>
        <v>No</v>
      </c>
      <c r="H879" s="1">
        <f>VLOOKUP($A879,'Medical Examinations'!$A$2:$O$2336,13,FALSE())</f>
        <v>0</v>
      </c>
      <c r="I879" s="1" t="str">
        <f>VLOOKUP($A879,'Medical Examinations'!$A$2:$O$2336,12,FALSE())</f>
        <v>No</v>
      </c>
      <c r="J879" s="1" t="str">
        <f>VLOOKUP($A879,'Medical Examinations'!$A$2:$O$2336,14,FALSE())</f>
        <v>Obesity</v>
      </c>
      <c r="K879" s="1" t="str">
        <f>VLOOKUP($A879,'Medical Examinations'!$A$2:$O$2336,15,FALSE())</f>
        <v>Normal</v>
      </c>
      <c r="L879" s="17">
        <f>VLOOKUP($A879,'Hospitalisation Details'!$A$2:$P$2344,15,FALSE())</f>
        <v>32835</v>
      </c>
      <c r="M879" s="18">
        <f>VLOOKUP($A879,'Hospitalisation Details'!$A$2:$P$2344,6,FALSE())</f>
        <v>12254.44</v>
      </c>
      <c r="N879" s="1" t="str">
        <f>VLOOKUP($A879,'Hospitalisation Details'!$A$2:$P$2344,12,FALSE())</f>
        <v>tier - 3</v>
      </c>
      <c r="O879" s="1" t="str">
        <f>VLOOKUP($A879,'Hospitalisation Details'!$A$2:$P$2344,13,FALSE())</f>
        <v>tier - 3</v>
      </c>
      <c r="P879" s="1" t="str">
        <f>VLOOKUP($A879,'Hospitalisation Details'!$A$2:$P$2344,14,FALSE())</f>
        <v>R1026</v>
      </c>
      <c r="Q879" s="1">
        <f>VLOOKUP($A879,'Hospitalisation Details'!$A$2:$P$2344,16,FALSE())</f>
        <v>33</v>
      </c>
    </row>
    <row r="880" spans="1:17" x14ac:dyDescent="0.35">
      <c r="A880" s="1" t="str">
        <f>'Customer Names'!A880</f>
        <v>Id879</v>
      </c>
      <c r="B880" s="1" t="str">
        <f>VLOOKUP($A880,'Customer Names'!$A$2:$E$2336,4,FALSE())</f>
        <v>Renee</v>
      </c>
      <c r="C880" s="16">
        <f>VLOOKUP($A880,'Medical Examinations'!$A$2:$O$2336,2,FALSE())</f>
        <v>35.99</v>
      </c>
      <c r="D880" s="16">
        <f>VLOOKUP($A880,'Medical Examinations'!$A$2:$O$2336,3,FALSE())</f>
        <v>11.11</v>
      </c>
      <c r="E880" s="1" t="str">
        <f>VLOOKUP($A880,'Medical Examinations'!$A$2:$O$2336,9,FALSE())</f>
        <v>No</v>
      </c>
      <c r="F880" s="1" t="str">
        <f>VLOOKUP($A880,'Medical Examinations'!$A$2:$O$2336,10,FALSE())</f>
        <v>No</v>
      </c>
      <c r="G880" s="1" t="str">
        <f>VLOOKUP($A880,'Medical Examinations'!$A$2:$O$2336,11,FALSE())</f>
        <v>No</v>
      </c>
      <c r="H880" s="1">
        <f>VLOOKUP($A880,'Medical Examinations'!$A$2:$O$2336,13,FALSE())</f>
        <v>0</v>
      </c>
      <c r="I880" s="1" t="str">
        <f>VLOOKUP($A880,'Medical Examinations'!$A$2:$O$2336,12,FALSE())</f>
        <v>No</v>
      </c>
      <c r="J880" s="1" t="str">
        <f>VLOOKUP($A880,'Medical Examinations'!$A$2:$O$2336,14,FALSE())</f>
        <v>Obesity</v>
      </c>
      <c r="K880" s="1" t="str">
        <f>VLOOKUP($A880,'Medical Examinations'!$A$2:$O$2336,15,FALSE())</f>
        <v>Diabetes</v>
      </c>
      <c r="L880" s="17">
        <f>VLOOKUP($A880,'Hospitalisation Details'!$A$2:$P$2344,15,FALSE())</f>
        <v>27203</v>
      </c>
      <c r="M880" s="18">
        <f>VLOOKUP($A880,'Hospitalisation Details'!$A$2:$P$2344,6,FALSE())</f>
        <v>12245.17</v>
      </c>
      <c r="N880" s="1" t="str">
        <f>VLOOKUP($A880,'Hospitalisation Details'!$A$2:$P$2344,12,FALSE())</f>
        <v>tier - 3</v>
      </c>
      <c r="O880" s="1" t="str">
        <f>VLOOKUP($A880,'Hospitalisation Details'!$A$2:$P$2344,13,FALSE())</f>
        <v>tier - 1</v>
      </c>
      <c r="P880" s="1" t="str">
        <f>VLOOKUP($A880,'Hospitalisation Details'!$A$2:$P$2344,14,FALSE())</f>
        <v>R1012</v>
      </c>
      <c r="Q880" s="1">
        <f>VLOOKUP($A880,'Hospitalisation Details'!$A$2:$P$2344,16,FALSE())</f>
        <v>48</v>
      </c>
    </row>
    <row r="881" spans="1:17" x14ac:dyDescent="0.35">
      <c r="A881" s="1" t="str">
        <f>'Customer Names'!A881</f>
        <v>Id880</v>
      </c>
      <c r="B881" s="1" t="str">
        <f>VLOOKUP($A881,'Customer Names'!$A$2:$E$2336,4,FALSE())</f>
        <v>Nellie A.</v>
      </c>
      <c r="C881" s="16">
        <f>VLOOKUP($A881,'Medical Examinations'!$A$2:$O$2336,2,FALSE())</f>
        <v>35.200000000000003</v>
      </c>
      <c r="D881" s="16">
        <f>VLOOKUP($A881,'Medical Examinations'!$A$2:$O$2336,3,FALSE())</f>
        <v>7.72</v>
      </c>
      <c r="E881" s="1" t="str">
        <f>VLOOKUP($A881,'Medical Examinations'!$A$2:$O$2336,9,FALSE())</f>
        <v>Yes</v>
      </c>
      <c r="F881" s="1" t="str">
        <f>VLOOKUP($A881,'Medical Examinations'!$A$2:$O$2336,10,FALSE())</f>
        <v>No</v>
      </c>
      <c r="G881" s="1" t="str">
        <f>VLOOKUP($A881,'Medical Examinations'!$A$2:$O$2336,11,FALSE())</f>
        <v>Yes</v>
      </c>
      <c r="H881" s="1">
        <f>VLOOKUP($A881,'Medical Examinations'!$A$2:$O$2336,13,FALSE())</f>
        <v>1</v>
      </c>
      <c r="I881" s="1" t="str">
        <f>VLOOKUP($A881,'Medical Examinations'!$A$2:$O$2336,12,FALSE())</f>
        <v>No</v>
      </c>
      <c r="J881" s="1" t="str">
        <f>VLOOKUP($A881,'Medical Examinations'!$A$2:$O$2336,14,FALSE())</f>
        <v>Obesity</v>
      </c>
      <c r="K881" s="1" t="str">
        <f>VLOOKUP($A881,'Medical Examinations'!$A$2:$O$2336,15,FALSE())</f>
        <v>Diabetes</v>
      </c>
      <c r="L881" s="17">
        <f>VLOOKUP($A881,'Hospitalisation Details'!$A$2:$P$2344,15,FALSE())</f>
        <v>23209</v>
      </c>
      <c r="M881" s="18">
        <f>VLOOKUP($A881,'Hospitalisation Details'!$A$2:$P$2344,6,FALSE())</f>
        <v>12244.53</v>
      </c>
      <c r="N881" s="1" t="str">
        <f>VLOOKUP($A881,'Hospitalisation Details'!$A$2:$P$2344,12,FALSE())</f>
        <v>tier - 3</v>
      </c>
      <c r="O881" s="1" t="str">
        <f>VLOOKUP($A881,'Hospitalisation Details'!$A$2:$P$2344,13,FALSE())</f>
        <v>tier - 1</v>
      </c>
      <c r="P881" s="1" t="str">
        <f>VLOOKUP($A881,'Hospitalisation Details'!$A$2:$P$2344,14,FALSE())</f>
        <v>R1013</v>
      </c>
      <c r="Q881" s="1">
        <f>VLOOKUP($A881,'Hospitalisation Details'!$A$2:$P$2344,16,FALSE())</f>
        <v>59</v>
      </c>
    </row>
    <row r="882" spans="1:17" x14ac:dyDescent="0.35">
      <c r="A882" s="1" t="str">
        <f>'Customer Names'!A882</f>
        <v>Id881</v>
      </c>
      <c r="B882" s="1" t="str">
        <f>VLOOKUP($A882,'Customer Names'!$A$2:$E$2336,4,FALSE())</f>
        <v>Tamara</v>
      </c>
      <c r="C882" s="16">
        <f>VLOOKUP($A882,'Medical Examinations'!$A$2:$O$2336,2,FALSE())</f>
        <v>29.91</v>
      </c>
      <c r="D882" s="16">
        <f>VLOOKUP($A882,'Medical Examinations'!$A$2:$O$2336,3,FALSE())</f>
        <v>5.55</v>
      </c>
      <c r="E882" s="1" t="str">
        <f>VLOOKUP($A882,'Medical Examinations'!$A$2:$O$2336,9,FALSE())</f>
        <v>Yes</v>
      </c>
      <c r="F882" s="1" t="str">
        <f>VLOOKUP($A882,'Medical Examinations'!$A$2:$O$2336,10,FALSE())</f>
        <v>No</v>
      </c>
      <c r="G882" s="1" t="str">
        <f>VLOOKUP($A882,'Medical Examinations'!$A$2:$O$2336,11,FALSE())</f>
        <v>No</v>
      </c>
      <c r="H882" s="1">
        <f>VLOOKUP($A882,'Medical Examinations'!$A$2:$O$2336,13,FALSE())</f>
        <v>2</v>
      </c>
      <c r="I882" s="1" t="str">
        <f>VLOOKUP($A882,'Medical Examinations'!$A$2:$O$2336,12,FALSE())</f>
        <v>No</v>
      </c>
      <c r="J882" s="1" t="str">
        <f>VLOOKUP($A882,'Medical Examinations'!$A$2:$O$2336,14,FALSE())</f>
        <v>Overweight</v>
      </c>
      <c r="K882" s="1" t="str">
        <f>VLOOKUP($A882,'Medical Examinations'!$A$2:$O$2336,15,FALSE())</f>
        <v>Normal</v>
      </c>
      <c r="L882" s="17">
        <f>VLOOKUP($A882,'Hospitalisation Details'!$A$2:$P$2344,15,FALSE())</f>
        <v>24317</v>
      </c>
      <c r="M882" s="18">
        <f>VLOOKUP($A882,'Hospitalisation Details'!$A$2:$P$2344,6,FALSE())</f>
        <v>12237.73</v>
      </c>
      <c r="N882" s="1" t="str">
        <f>VLOOKUP($A882,'Hospitalisation Details'!$A$2:$P$2344,12,FALSE())</f>
        <v>tier - 3</v>
      </c>
      <c r="O882" s="1" t="str">
        <f>VLOOKUP($A882,'Hospitalisation Details'!$A$2:$P$2344,13,FALSE())</f>
        <v>tier - 3</v>
      </c>
      <c r="P882" s="1" t="str">
        <f>VLOOKUP($A882,'Hospitalisation Details'!$A$2:$P$2344,14,FALSE())</f>
        <v>R1012</v>
      </c>
      <c r="Q882" s="1">
        <f>VLOOKUP($A882,'Hospitalisation Details'!$A$2:$P$2344,16,FALSE())</f>
        <v>56</v>
      </c>
    </row>
    <row r="883" spans="1:17" x14ac:dyDescent="0.35">
      <c r="A883" s="1" t="str">
        <f>'Customer Names'!A883</f>
        <v>Id882</v>
      </c>
      <c r="B883" s="1" t="str">
        <f>VLOOKUP($A883,'Customer Names'!$A$2:$E$2336,4,FALSE())</f>
        <v>Joan</v>
      </c>
      <c r="C883" s="16">
        <f>VLOOKUP($A883,'Medical Examinations'!$A$2:$O$2336,2,FALSE())</f>
        <v>36.479999999999997</v>
      </c>
      <c r="D883" s="16">
        <f>VLOOKUP($A883,'Medical Examinations'!$A$2:$O$2336,3,FALSE())</f>
        <v>5.05</v>
      </c>
      <c r="E883" s="1" t="str">
        <f>VLOOKUP($A883,'Medical Examinations'!$A$2:$O$2336,9,FALSE())</f>
        <v>Yes</v>
      </c>
      <c r="F883" s="1" t="str">
        <f>VLOOKUP($A883,'Medical Examinations'!$A$2:$O$2336,10,FALSE())</f>
        <v>No</v>
      </c>
      <c r="G883" s="1" t="str">
        <f>VLOOKUP($A883,'Medical Examinations'!$A$2:$O$2336,11,FALSE())</f>
        <v>No</v>
      </c>
      <c r="H883" s="1">
        <f>VLOOKUP($A883,'Medical Examinations'!$A$2:$O$2336,13,FALSE())</f>
        <v>1</v>
      </c>
      <c r="I883" s="1" t="str">
        <f>VLOOKUP($A883,'Medical Examinations'!$A$2:$O$2336,12,FALSE())</f>
        <v>No</v>
      </c>
      <c r="J883" s="1" t="str">
        <f>VLOOKUP($A883,'Medical Examinations'!$A$2:$O$2336,14,FALSE())</f>
        <v>Obesity</v>
      </c>
      <c r="K883" s="1" t="str">
        <f>VLOOKUP($A883,'Medical Examinations'!$A$2:$O$2336,15,FALSE())</f>
        <v>Normal</v>
      </c>
      <c r="L883" s="17">
        <f>VLOOKUP($A883,'Hospitalisation Details'!$A$2:$P$2344,15,FALSE())</f>
        <v>23665</v>
      </c>
      <c r="M883" s="18">
        <f>VLOOKUP($A883,'Hospitalisation Details'!$A$2:$P$2344,6,FALSE())</f>
        <v>12235.84</v>
      </c>
      <c r="N883" s="1" t="str">
        <f>VLOOKUP($A883,'Hospitalisation Details'!$A$2:$P$2344,12,FALSE())</f>
        <v>tier - 3</v>
      </c>
      <c r="O883" s="1" t="str">
        <f>VLOOKUP($A883,'Hospitalisation Details'!$A$2:$P$2344,13,FALSE())</f>
        <v>tier - 3</v>
      </c>
      <c r="P883" s="1" t="str">
        <f>VLOOKUP($A883,'Hospitalisation Details'!$A$2:$P$2344,14,FALSE())</f>
        <v>R1012</v>
      </c>
      <c r="Q883" s="1">
        <f>VLOOKUP($A883,'Hospitalisation Details'!$A$2:$P$2344,16,FALSE())</f>
        <v>58</v>
      </c>
    </row>
    <row r="884" spans="1:17" x14ac:dyDescent="0.35">
      <c r="A884" s="1" t="str">
        <f>'Customer Names'!A884</f>
        <v>Id883</v>
      </c>
      <c r="B884" s="1" t="str">
        <f>VLOOKUP($A884,'Customer Names'!$A$2:$E$2336,4,FALSE())</f>
        <v>Aimee J.</v>
      </c>
      <c r="C884" s="16">
        <f>VLOOKUP($A884,'Medical Examinations'!$A$2:$O$2336,2,FALSE())</f>
        <v>27.5</v>
      </c>
      <c r="D884" s="16">
        <f>VLOOKUP($A884,'Medical Examinations'!$A$2:$O$2336,3,FALSE())</f>
        <v>8.69</v>
      </c>
      <c r="E884" s="1" t="str">
        <f>VLOOKUP($A884,'Medical Examinations'!$A$2:$O$2336,9,FALSE())</f>
        <v>Yes</v>
      </c>
      <c r="F884" s="1" t="str">
        <f>VLOOKUP($A884,'Medical Examinations'!$A$2:$O$2336,10,FALSE())</f>
        <v>No</v>
      </c>
      <c r="G884" s="1" t="str">
        <f>VLOOKUP($A884,'Medical Examinations'!$A$2:$O$2336,11,FALSE())</f>
        <v>Yes</v>
      </c>
      <c r="H884" s="1">
        <f>VLOOKUP($A884,'Medical Examinations'!$A$2:$O$2336,13,FALSE())</f>
        <v>1</v>
      </c>
      <c r="I884" s="1" t="str">
        <f>VLOOKUP($A884,'Medical Examinations'!$A$2:$O$2336,12,FALSE())</f>
        <v>No</v>
      </c>
      <c r="J884" s="1" t="str">
        <f>VLOOKUP($A884,'Medical Examinations'!$A$2:$O$2336,14,FALSE())</f>
        <v>Overweight</v>
      </c>
      <c r="K884" s="1" t="str">
        <f>VLOOKUP($A884,'Medical Examinations'!$A$2:$O$2336,15,FALSE())</f>
        <v>Diabetes</v>
      </c>
      <c r="L884" s="17">
        <f>VLOOKUP($A884,'Hospitalisation Details'!$A$2:$P$2344,15,FALSE())</f>
        <v>23211</v>
      </c>
      <c r="M884" s="18">
        <f>VLOOKUP($A884,'Hospitalisation Details'!$A$2:$P$2344,6,FALSE())</f>
        <v>12233.83</v>
      </c>
      <c r="N884" s="1" t="str">
        <f>VLOOKUP($A884,'Hospitalisation Details'!$A$2:$P$2344,12,FALSE())</f>
        <v>tier - 3</v>
      </c>
      <c r="O884" s="1" t="str">
        <f>VLOOKUP($A884,'Hospitalisation Details'!$A$2:$P$2344,13,FALSE())</f>
        <v>tier - 1</v>
      </c>
      <c r="P884" s="1" t="str">
        <f>VLOOKUP($A884,'Hospitalisation Details'!$A$2:$P$2344,14,FALSE())</f>
        <v>R1011</v>
      </c>
      <c r="Q884" s="1">
        <f>VLOOKUP($A884,'Hospitalisation Details'!$A$2:$P$2344,16,FALSE())</f>
        <v>59</v>
      </c>
    </row>
    <row r="885" spans="1:17" x14ac:dyDescent="0.35">
      <c r="A885" s="1" t="str">
        <f>'Customer Names'!A885</f>
        <v>Id884</v>
      </c>
      <c r="B885" s="1" t="str">
        <f>VLOOKUP($A885,'Customer Names'!$A$2:$E$2336,4,FALSE())</f>
        <v>Suzanne</v>
      </c>
      <c r="C885" s="16">
        <f>VLOOKUP($A885,'Medical Examinations'!$A$2:$O$2336,2,FALSE())</f>
        <v>33.44</v>
      </c>
      <c r="D885" s="16">
        <f>VLOOKUP($A885,'Medical Examinations'!$A$2:$O$2336,3,FALSE())</f>
        <v>5.9</v>
      </c>
      <c r="E885" s="1" t="str">
        <f>VLOOKUP($A885,'Medical Examinations'!$A$2:$O$2336,9,FALSE())</f>
        <v>Yes</v>
      </c>
      <c r="F885" s="1" t="str">
        <f>VLOOKUP($A885,'Medical Examinations'!$A$2:$O$2336,10,FALSE())</f>
        <v>No</v>
      </c>
      <c r="G885" s="1" t="str">
        <f>VLOOKUP($A885,'Medical Examinations'!$A$2:$O$2336,11,FALSE())</f>
        <v>No</v>
      </c>
      <c r="H885" s="1">
        <f>VLOOKUP($A885,'Medical Examinations'!$A$2:$O$2336,13,FALSE())</f>
        <v>1</v>
      </c>
      <c r="I885" s="1" t="str">
        <f>VLOOKUP($A885,'Medical Examinations'!$A$2:$O$2336,12,FALSE())</f>
        <v>No</v>
      </c>
      <c r="J885" s="1" t="str">
        <f>VLOOKUP($A885,'Medical Examinations'!$A$2:$O$2336,14,FALSE())</f>
        <v>Obesity</v>
      </c>
      <c r="K885" s="1" t="str">
        <f>VLOOKUP($A885,'Medical Examinations'!$A$2:$O$2336,15,FALSE())</f>
        <v>Prediabetes</v>
      </c>
      <c r="L885" s="17">
        <f>VLOOKUP($A885,'Hospitalisation Details'!$A$2:$P$2344,15,FALSE())</f>
        <v>23552</v>
      </c>
      <c r="M885" s="18">
        <f>VLOOKUP($A885,'Hospitalisation Details'!$A$2:$P$2344,6,FALSE())</f>
        <v>12231.61</v>
      </c>
      <c r="N885" s="1" t="str">
        <f>VLOOKUP($A885,'Hospitalisation Details'!$A$2:$P$2344,12,FALSE())</f>
        <v>tier - 3</v>
      </c>
      <c r="O885" s="1" t="str">
        <f>VLOOKUP($A885,'Hospitalisation Details'!$A$2:$P$2344,13,FALSE())</f>
        <v>tier - 3</v>
      </c>
      <c r="P885" s="1" t="str">
        <f>VLOOKUP($A885,'Hospitalisation Details'!$A$2:$P$2344,14,FALSE())</f>
        <v>R1012</v>
      </c>
      <c r="Q885" s="1">
        <f>VLOOKUP($A885,'Hospitalisation Details'!$A$2:$P$2344,16,FALSE())</f>
        <v>58</v>
      </c>
    </row>
    <row r="886" spans="1:17" x14ac:dyDescent="0.35">
      <c r="A886" s="1" t="str">
        <f>'Customer Names'!A886</f>
        <v>Id885</v>
      </c>
      <c r="B886" s="1" t="str">
        <f>VLOOKUP($A886,'Customer Names'!$A$2:$E$2336,4,FALSE())</f>
        <v>Kristin A.</v>
      </c>
      <c r="C886" s="16">
        <f>VLOOKUP($A886,'Medical Examinations'!$A$2:$O$2336,2,FALSE())</f>
        <v>28.215</v>
      </c>
      <c r="D886" s="16">
        <f>VLOOKUP($A886,'Medical Examinations'!$A$2:$O$2336,3,FALSE())</f>
        <v>6.29</v>
      </c>
      <c r="E886" s="1" t="str">
        <f>VLOOKUP($A886,'Medical Examinations'!$A$2:$O$2336,9,FALSE())</f>
        <v>Yes</v>
      </c>
      <c r="F886" s="1" t="str">
        <f>VLOOKUP($A886,'Medical Examinations'!$A$2:$O$2336,10,FALSE())</f>
        <v>No</v>
      </c>
      <c r="G886" s="1" t="str">
        <f>VLOOKUP($A886,'Medical Examinations'!$A$2:$O$2336,11,FALSE())</f>
        <v>No</v>
      </c>
      <c r="H886" s="1">
        <f>VLOOKUP($A886,'Medical Examinations'!$A$2:$O$2336,13,FALSE())</f>
        <v>1</v>
      </c>
      <c r="I886" s="1" t="str">
        <f>VLOOKUP($A886,'Medical Examinations'!$A$2:$O$2336,12,FALSE())</f>
        <v>No</v>
      </c>
      <c r="J886" s="1" t="str">
        <f>VLOOKUP($A886,'Medical Examinations'!$A$2:$O$2336,14,FALSE())</f>
        <v>Overweight</v>
      </c>
      <c r="K886" s="1" t="str">
        <f>VLOOKUP($A886,'Medical Examinations'!$A$2:$O$2336,15,FALSE())</f>
        <v>Prediabetes</v>
      </c>
      <c r="L886" s="17">
        <f>VLOOKUP($A886,'Hospitalisation Details'!$A$2:$P$2344,15,FALSE())</f>
        <v>23560</v>
      </c>
      <c r="M886" s="18">
        <f>VLOOKUP($A886,'Hospitalisation Details'!$A$2:$P$2344,6,FALSE())</f>
        <v>12224.35</v>
      </c>
      <c r="N886" s="1" t="str">
        <f>VLOOKUP($A886,'Hospitalisation Details'!$A$2:$P$2344,12,FALSE())</f>
        <v>tier - 3</v>
      </c>
      <c r="O886" s="1" t="str">
        <f>VLOOKUP($A886,'Hospitalisation Details'!$A$2:$P$2344,13,FALSE())</f>
        <v>tier - 1</v>
      </c>
      <c r="P886" s="1" t="str">
        <f>VLOOKUP($A886,'Hospitalisation Details'!$A$2:$P$2344,14,FALSE())</f>
        <v>R1012</v>
      </c>
      <c r="Q886" s="1">
        <f>VLOOKUP($A886,'Hospitalisation Details'!$A$2:$P$2344,16,FALSE())</f>
        <v>58</v>
      </c>
    </row>
    <row r="887" spans="1:17" x14ac:dyDescent="0.35">
      <c r="A887" s="1" t="str">
        <f>'Customer Names'!A887</f>
        <v>Id886</v>
      </c>
      <c r="B887" s="1" t="str">
        <f>VLOOKUP($A887,'Customer Names'!$A$2:$E$2336,4,FALSE())</f>
        <v>Bronwyn</v>
      </c>
      <c r="C887" s="16">
        <f>VLOOKUP($A887,'Medical Examinations'!$A$2:$O$2336,2,FALSE())</f>
        <v>27.17</v>
      </c>
      <c r="D887" s="16">
        <f>VLOOKUP($A887,'Medical Examinations'!$A$2:$O$2336,3,FALSE())</f>
        <v>5.84</v>
      </c>
      <c r="E887" s="1" t="str">
        <f>VLOOKUP($A887,'Medical Examinations'!$A$2:$O$2336,9,FALSE())</f>
        <v>Yes</v>
      </c>
      <c r="F887" s="1" t="str">
        <f>VLOOKUP($A887,'Medical Examinations'!$A$2:$O$2336,10,FALSE())</f>
        <v>No</v>
      </c>
      <c r="G887" s="1" t="str">
        <f>VLOOKUP($A887,'Medical Examinations'!$A$2:$O$2336,11,FALSE())</f>
        <v>No</v>
      </c>
      <c r="H887" s="1">
        <f>VLOOKUP($A887,'Medical Examinations'!$A$2:$O$2336,13,FALSE())</f>
        <v>1</v>
      </c>
      <c r="I887" s="1" t="str">
        <f>VLOOKUP($A887,'Medical Examinations'!$A$2:$O$2336,12,FALSE())</f>
        <v>No</v>
      </c>
      <c r="J887" s="1" t="str">
        <f>VLOOKUP($A887,'Medical Examinations'!$A$2:$O$2336,14,FALSE())</f>
        <v>Overweight</v>
      </c>
      <c r="K887" s="1" t="str">
        <f>VLOOKUP($A887,'Medical Examinations'!$A$2:$O$2336,15,FALSE())</f>
        <v>Prediabetes</v>
      </c>
      <c r="L887" s="17">
        <f>VLOOKUP($A887,'Hospitalisation Details'!$A$2:$P$2344,15,FALSE())</f>
        <v>23578</v>
      </c>
      <c r="M887" s="18">
        <f>VLOOKUP($A887,'Hospitalisation Details'!$A$2:$P$2344,6,FALSE())</f>
        <v>12222.9</v>
      </c>
      <c r="N887" s="1" t="str">
        <f>VLOOKUP($A887,'Hospitalisation Details'!$A$2:$P$2344,12,FALSE())</f>
        <v>tier - 3</v>
      </c>
      <c r="O887" s="1" t="str">
        <f>VLOOKUP($A887,'Hospitalisation Details'!$A$2:$P$2344,13,FALSE())</f>
        <v>tier - 2</v>
      </c>
      <c r="P887" s="1" t="str">
        <f>VLOOKUP($A887,'Hospitalisation Details'!$A$2:$P$2344,14,FALSE())</f>
        <v>R1012</v>
      </c>
      <c r="Q887" s="1">
        <f>VLOOKUP($A887,'Hospitalisation Details'!$A$2:$P$2344,16,FALSE())</f>
        <v>58</v>
      </c>
    </row>
    <row r="888" spans="1:17" x14ac:dyDescent="0.35">
      <c r="A888" s="1" t="str">
        <f>'Customer Names'!A888</f>
        <v>Id887</v>
      </c>
      <c r="B888" s="1" t="str">
        <f>VLOOKUP($A888,'Customer Names'!$A$2:$E$2336,4,FALSE())</f>
        <v>Taylor J</v>
      </c>
      <c r="C888" s="16">
        <f>VLOOKUP($A888,'Medical Examinations'!$A$2:$O$2336,2,FALSE())</f>
        <v>35.380000000000003</v>
      </c>
      <c r="D888" s="16">
        <f>VLOOKUP($A888,'Medical Examinations'!$A$2:$O$2336,3,FALSE())</f>
        <v>6.12</v>
      </c>
      <c r="E888" s="1" t="str">
        <f>VLOOKUP($A888,'Medical Examinations'!$A$2:$O$2336,9,FALSE())</f>
        <v>No</v>
      </c>
      <c r="F888" s="1" t="str">
        <f>VLOOKUP($A888,'Medical Examinations'!$A$2:$O$2336,10,FALSE())</f>
        <v>No</v>
      </c>
      <c r="G888" s="1" t="str">
        <f>VLOOKUP($A888,'Medical Examinations'!$A$2:$O$2336,11,FALSE())</f>
        <v>No</v>
      </c>
      <c r="H888" s="1">
        <f>VLOOKUP($A888,'Medical Examinations'!$A$2:$O$2336,13,FALSE())</f>
        <v>0</v>
      </c>
      <c r="I888" s="1" t="str">
        <f>VLOOKUP($A888,'Medical Examinations'!$A$2:$O$2336,12,FALSE())</f>
        <v>No</v>
      </c>
      <c r="J888" s="1" t="str">
        <f>VLOOKUP($A888,'Medical Examinations'!$A$2:$O$2336,14,FALSE())</f>
        <v>Obesity</v>
      </c>
      <c r="K888" s="1" t="str">
        <f>VLOOKUP($A888,'Medical Examinations'!$A$2:$O$2336,15,FALSE())</f>
        <v>Prediabetes</v>
      </c>
      <c r="L888" s="17">
        <f>VLOOKUP($A888,'Hospitalisation Details'!$A$2:$P$2344,15,FALSE())</f>
        <v>28351</v>
      </c>
      <c r="M888" s="18">
        <f>VLOOKUP($A888,'Hospitalisation Details'!$A$2:$P$2344,6,FALSE())</f>
        <v>12218.7</v>
      </c>
      <c r="N888" s="1" t="str">
        <f>VLOOKUP($A888,'Hospitalisation Details'!$A$2:$P$2344,12,FALSE())</f>
        <v>tier - 3</v>
      </c>
      <c r="O888" s="1" t="str">
        <f>VLOOKUP($A888,'Hospitalisation Details'!$A$2:$P$2344,13,FALSE())</f>
        <v>tier - 1</v>
      </c>
      <c r="P888" s="1" t="str">
        <f>VLOOKUP($A888,'Hospitalisation Details'!$A$2:$P$2344,14,FALSE())</f>
        <v>R1012</v>
      </c>
      <c r="Q888" s="1">
        <f>VLOOKUP($A888,'Hospitalisation Details'!$A$2:$P$2344,16,FALSE())</f>
        <v>45</v>
      </c>
    </row>
    <row r="889" spans="1:17" x14ac:dyDescent="0.35">
      <c r="A889" s="1" t="str">
        <f>'Customer Names'!A889</f>
        <v>Id888</v>
      </c>
      <c r="B889" s="1" t="str">
        <f>VLOOKUP($A889,'Customer Names'!$A$2:$E$2336,4,FALSE())</f>
        <v>Kimberly M.</v>
      </c>
      <c r="C889" s="16">
        <f>VLOOKUP($A889,'Medical Examinations'!$A$2:$O$2336,2,FALSE())</f>
        <v>43.48</v>
      </c>
      <c r="D889" s="16">
        <f>VLOOKUP($A889,'Medical Examinations'!$A$2:$O$2336,3,FALSE())</f>
        <v>6.24</v>
      </c>
      <c r="E889" s="1" t="str">
        <f>VLOOKUP($A889,'Medical Examinations'!$A$2:$O$2336,9,FALSE())</f>
        <v>No</v>
      </c>
      <c r="F889" s="1" t="str">
        <f>VLOOKUP($A889,'Medical Examinations'!$A$2:$O$2336,10,FALSE())</f>
        <v>No</v>
      </c>
      <c r="G889" s="1" t="str">
        <f>VLOOKUP($A889,'Medical Examinations'!$A$2:$O$2336,11,FALSE())</f>
        <v>No</v>
      </c>
      <c r="H889" s="1">
        <f>VLOOKUP($A889,'Medical Examinations'!$A$2:$O$2336,13,FALSE())</f>
        <v>0</v>
      </c>
      <c r="I889" s="1" t="str">
        <f>VLOOKUP($A889,'Medical Examinations'!$A$2:$O$2336,12,FALSE())</f>
        <v>No</v>
      </c>
      <c r="J889" s="1" t="str">
        <f>VLOOKUP($A889,'Medical Examinations'!$A$2:$O$2336,14,FALSE())</f>
        <v>Obesity</v>
      </c>
      <c r="K889" s="1" t="str">
        <f>VLOOKUP($A889,'Medical Examinations'!$A$2:$O$2336,15,FALSE())</f>
        <v>Prediabetes</v>
      </c>
      <c r="L889" s="17">
        <f>VLOOKUP($A889,'Hospitalisation Details'!$A$2:$P$2344,15,FALSE())</f>
        <v>33479</v>
      </c>
      <c r="M889" s="18">
        <f>VLOOKUP($A889,'Hospitalisation Details'!$A$2:$P$2344,6,FALSE())</f>
        <v>12198.64</v>
      </c>
      <c r="N889" s="1" t="str">
        <f>VLOOKUP($A889,'Hospitalisation Details'!$A$2:$P$2344,12,FALSE())</f>
        <v>tier - 3</v>
      </c>
      <c r="O889" s="1" t="str">
        <f>VLOOKUP($A889,'Hospitalisation Details'!$A$2:$P$2344,13,FALSE())</f>
        <v>tier - 3</v>
      </c>
      <c r="P889" s="1" t="str">
        <f>VLOOKUP($A889,'Hospitalisation Details'!$A$2:$P$2344,14,FALSE())</f>
        <v>R1026</v>
      </c>
      <c r="Q889" s="1">
        <f>VLOOKUP($A889,'Hospitalisation Details'!$A$2:$P$2344,16,FALSE())</f>
        <v>31</v>
      </c>
    </row>
    <row r="890" spans="1:17" x14ac:dyDescent="0.35">
      <c r="A890" s="1" t="str">
        <f>'Customer Names'!A890</f>
        <v>Id889</v>
      </c>
      <c r="B890" s="1" t="str">
        <f>VLOOKUP($A890,'Customer Names'!$A$2:$E$2336,4,FALSE())</f>
        <v>Joshua E.</v>
      </c>
      <c r="C890" s="16">
        <f>VLOOKUP($A890,'Medical Examinations'!$A$2:$O$2336,2,FALSE())</f>
        <v>41.73</v>
      </c>
      <c r="D890" s="16">
        <f>VLOOKUP($A890,'Medical Examinations'!$A$2:$O$2336,3,FALSE())</f>
        <v>6.25</v>
      </c>
      <c r="E890" s="1" t="str">
        <f>VLOOKUP($A890,'Medical Examinations'!$A$2:$O$2336,9,FALSE())</f>
        <v>No</v>
      </c>
      <c r="F890" s="1" t="str">
        <f>VLOOKUP($A890,'Medical Examinations'!$A$2:$O$2336,10,FALSE())</f>
        <v>No</v>
      </c>
      <c r="G890" s="1" t="str">
        <f>VLOOKUP($A890,'Medical Examinations'!$A$2:$O$2336,11,FALSE())</f>
        <v>No</v>
      </c>
      <c r="H890" s="1">
        <f>VLOOKUP($A890,'Medical Examinations'!$A$2:$O$2336,13,FALSE())</f>
        <v>1</v>
      </c>
      <c r="I890" s="1" t="str">
        <f>VLOOKUP($A890,'Medical Examinations'!$A$2:$O$2336,12,FALSE())</f>
        <v>No</v>
      </c>
      <c r="J890" s="1" t="str">
        <f>VLOOKUP($A890,'Medical Examinations'!$A$2:$O$2336,14,FALSE())</f>
        <v>Obesity</v>
      </c>
      <c r="K890" s="1" t="str">
        <f>VLOOKUP($A890,'Medical Examinations'!$A$2:$O$2336,15,FALSE())</f>
        <v>Prediabetes</v>
      </c>
      <c r="L890" s="17">
        <f>VLOOKUP($A890,'Hospitalisation Details'!$A$2:$P$2344,15,FALSE())</f>
        <v>32055</v>
      </c>
      <c r="M890" s="18">
        <f>VLOOKUP($A890,'Hospitalisation Details'!$A$2:$P$2344,6,FALSE())</f>
        <v>12148.2</v>
      </c>
      <c r="N890" s="1" t="str">
        <f>VLOOKUP($A890,'Hospitalisation Details'!$A$2:$P$2344,12,FALSE())</f>
        <v>tier - 3</v>
      </c>
      <c r="O890" s="1" t="str">
        <f>VLOOKUP($A890,'Hospitalisation Details'!$A$2:$P$2344,13,FALSE())</f>
        <v>tier - 3</v>
      </c>
      <c r="P890" s="1" t="str">
        <f>VLOOKUP($A890,'Hospitalisation Details'!$A$2:$P$2344,14,FALSE())</f>
        <v>R1012</v>
      </c>
      <c r="Q890" s="1">
        <f>VLOOKUP($A890,'Hospitalisation Details'!$A$2:$P$2344,16,FALSE())</f>
        <v>35</v>
      </c>
    </row>
    <row r="891" spans="1:17" x14ac:dyDescent="0.35">
      <c r="A891" s="1" t="str">
        <f>'Customer Names'!A891</f>
        <v>Id890</v>
      </c>
      <c r="B891" s="1" t="str">
        <f>VLOOKUP($A891,'Customer Names'!$A$2:$E$2336,4,FALSE())</f>
        <v>Jeffrey</v>
      </c>
      <c r="C891" s="16">
        <f>VLOOKUP($A891,'Medical Examinations'!$A$2:$O$2336,2,FALSE())</f>
        <v>28.9</v>
      </c>
      <c r="D891" s="16">
        <f>VLOOKUP($A891,'Medical Examinations'!$A$2:$O$2336,3,FALSE())</f>
        <v>11.96</v>
      </c>
      <c r="E891" s="1" t="str">
        <f>VLOOKUP($A891,'Medical Examinations'!$A$2:$O$2336,9,FALSE())</f>
        <v>No</v>
      </c>
      <c r="F891" s="1" t="str">
        <f>VLOOKUP($A891,'Medical Examinations'!$A$2:$O$2336,10,FALSE())</f>
        <v>No</v>
      </c>
      <c r="G891" s="1" t="str">
        <f>VLOOKUP($A891,'Medical Examinations'!$A$2:$O$2336,11,FALSE())</f>
        <v>No</v>
      </c>
      <c r="H891" s="1">
        <f>VLOOKUP($A891,'Medical Examinations'!$A$2:$O$2336,13,FALSE())</f>
        <v>0</v>
      </c>
      <c r="I891" s="1" t="str">
        <f>VLOOKUP($A891,'Medical Examinations'!$A$2:$O$2336,12,FALSE())</f>
        <v>No</v>
      </c>
      <c r="J891" s="1" t="str">
        <f>VLOOKUP($A891,'Medical Examinations'!$A$2:$O$2336,14,FALSE())</f>
        <v>Overweight</v>
      </c>
      <c r="K891" s="1" t="str">
        <f>VLOOKUP($A891,'Medical Examinations'!$A$2:$O$2336,15,FALSE())</f>
        <v>Diabetes</v>
      </c>
      <c r="L891" s="17">
        <f>VLOOKUP($A891,'Hospitalisation Details'!$A$2:$P$2344,15,FALSE())</f>
        <v>22904</v>
      </c>
      <c r="M891" s="18">
        <f>VLOOKUP($A891,'Hospitalisation Details'!$A$2:$P$2344,6,FALSE())</f>
        <v>12146.97</v>
      </c>
      <c r="N891" s="1" t="str">
        <f>VLOOKUP($A891,'Hospitalisation Details'!$A$2:$P$2344,12,FALSE())</f>
        <v>tier - 3</v>
      </c>
      <c r="O891" s="1" t="str">
        <f>VLOOKUP($A891,'Hospitalisation Details'!$A$2:$P$2344,13,FALSE())</f>
        <v>tier - 3</v>
      </c>
      <c r="P891" s="1" t="str">
        <f>VLOOKUP($A891,'Hospitalisation Details'!$A$2:$P$2344,14,FALSE())</f>
        <v>R1011</v>
      </c>
      <c r="Q891" s="1">
        <f>VLOOKUP($A891,'Hospitalisation Details'!$A$2:$P$2344,16,FALSE())</f>
        <v>60</v>
      </c>
    </row>
    <row r="892" spans="1:17" x14ac:dyDescent="0.35">
      <c r="A892" s="1" t="str">
        <f>'Customer Names'!A892</f>
        <v>Id891</v>
      </c>
      <c r="B892" s="1" t="str">
        <f>VLOOKUP($A892,'Customer Names'!$A$2:$E$2336,4,FALSE())</f>
        <v>Andrew R</v>
      </c>
      <c r="C892" s="16">
        <f>VLOOKUP($A892,'Medical Examinations'!$A$2:$O$2336,2,FALSE())</f>
        <v>25.74</v>
      </c>
      <c r="D892" s="16">
        <f>VLOOKUP($A892,'Medical Examinations'!$A$2:$O$2336,3,FALSE())</f>
        <v>7.69</v>
      </c>
      <c r="E892" s="1" t="str">
        <f>VLOOKUP($A892,'Medical Examinations'!$A$2:$O$2336,9,FALSE())</f>
        <v>No</v>
      </c>
      <c r="F892" s="1" t="str">
        <f>VLOOKUP($A892,'Medical Examinations'!$A$2:$O$2336,10,FALSE())</f>
        <v>No</v>
      </c>
      <c r="G892" s="1" t="str">
        <f>VLOOKUP($A892,'Medical Examinations'!$A$2:$O$2336,11,FALSE())</f>
        <v>No</v>
      </c>
      <c r="H892" s="1">
        <f>VLOOKUP($A892,'Medical Examinations'!$A$2:$O$2336,13,FALSE())</f>
        <v>0</v>
      </c>
      <c r="I892" s="1" t="str">
        <f>VLOOKUP($A892,'Medical Examinations'!$A$2:$O$2336,12,FALSE())</f>
        <v>No</v>
      </c>
      <c r="J892" s="1" t="str">
        <f>VLOOKUP($A892,'Medical Examinations'!$A$2:$O$2336,14,FALSE())</f>
        <v>Overweight</v>
      </c>
      <c r="K892" s="1" t="str">
        <f>VLOOKUP($A892,'Medical Examinations'!$A$2:$O$2336,15,FALSE())</f>
        <v>Diabetes</v>
      </c>
      <c r="L892" s="17">
        <f>VLOOKUP($A892,'Hospitalisation Details'!$A$2:$P$2344,15,FALSE())</f>
        <v>22954</v>
      </c>
      <c r="M892" s="18">
        <f>VLOOKUP($A892,'Hospitalisation Details'!$A$2:$P$2344,6,FALSE())</f>
        <v>12142.58</v>
      </c>
      <c r="N892" s="1" t="str">
        <f>VLOOKUP($A892,'Hospitalisation Details'!$A$2:$P$2344,12,FALSE())</f>
        <v>tier - 3</v>
      </c>
      <c r="O892" s="1" t="str">
        <f>VLOOKUP($A892,'Hospitalisation Details'!$A$2:$P$2344,13,FALSE())</f>
        <v>tier - 2</v>
      </c>
      <c r="P892" s="1" t="str">
        <f>VLOOKUP($A892,'Hospitalisation Details'!$A$2:$P$2344,14,FALSE())</f>
        <v>R1013</v>
      </c>
      <c r="Q892" s="1">
        <f>VLOOKUP($A892,'Hospitalisation Details'!$A$2:$P$2344,16,FALSE())</f>
        <v>60</v>
      </c>
    </row>
    <row r="893" spans="1:17" x14ac:dyDescent="0.35">
      <c r="A893" s="1" t="str">
        <f>'Customer Names'!A893</f>
        <v>Id892</v>
      </c>
      <c r="B893" s="1" t="str">
        <f>VLOOKUP($A893,'Customer Names'!$A$2:$E$2336,4,FALSE())</f>
        <v>Francisco J. Sr.</v>
      </c>
      <c r="C893" s="16">
        <f>VLOOKUP($A893,'Medical Examinations'!$A$2:$O$2336,2,FALSE())</f>
        <v>36.06</v>
      </c>
      <c r="D893" s="16">
        <f>VLOOKUP($A893,'Medical Examinations'!$A$2:$O$2336,3,FALSE())</f>
        <v>8.83</v>
      </c>
      <c r="E893" s="1" t="str">
        <f>VLOOKUP($A893,'Medical Examinations'!$A$2:$O$2336,9,FALSE())</f>
        <v>No</v>
      </c>
      <c r="F893" s="1" t="str">
        <f>VLOOKUP($A893,'Medical Examinations'!$A$2:$O$2336,10,FALSE())</f>
        <v>No</v>
      </c>
      <c r="G893" s="1" t="str">
        <f>VLOOKUP($A893,'Medical Examinations'!$A$2:$O$2336,11,FALSE())</f>
        <v>No</v>
      </c>
      <c r="H893" s="1">
        <f>VLOOKUP($A893,'Medical Examinations'!$A$2:$O$2336,13,FALSE())</f>
        <v>0</v>
      </c>
      <c r="I893" s="1" t="str">
        <f>VLOOKUP($A893,'Medical Examinations'!$A$2:$O$2336,12,FALSE())</f>
        <v>No</v>
      </c>
      <c r="J893" s="1" t="str">
        <f>VLOOKUP($A893,'Medical Examinations'!$A$2:$O$2336,14,FALSE())</f>
        <v>Obesity</v>
      </c>
      <c r="K893" s="1" t="str">
        <f>VLOOKUP($A893,'Medical Examinations'!$A$2:$O$2336,15,FALSE())</f>
        <v>Diabetes</v>
      </c>
      <c r="L893" s="17">
        <f>VLOOKUP($A893,'Hospitalisation Details'!$A$2:$P$2344,15,FALSE())</f>
        <v>27288</v>
      </c>
      <c r="M893" s="18">
        <f>VLOOKUP($A893,'Hospitalisation Details'!$A$2:$P$2344,6,FALSE())</f>
        <v>12137.6</v>
      </c>
      <c r="N893" s="1" t="str">
        <f>VLOOKUP($A893,'Hospitalisation Details'!$A$2:$P$2344,12,FALSE())</f>
        <v>tier - 3</v>
      </c>
      <c r="O893" s="1" t="str">
        <f>VLOOKUP($A893,'Hospitalisation Details'!$A$2:$P$2344,13,FALSE())</f>
        <v>tier - 3</v>
      </c>
      <c r="P893" s="1" t="str">
        <f>VLOOKUP($A893,'Hospitalisation Details'!$A$2:$P$2344,14,FALSE())</f>
        <v>R1012</v>
      </c>
      <c r="Q893" s="1">
        <f>VLOOKUP($A893,'Hospitalisation Details'!$A$2:$P$2344,16,FALSE())</f>
        <v>48</v>
      </c>
    </row>
    <row r="894" spans="1:17" x14ac:dyDescent="0.35">
      <c r="A894" s="1" t="str">
        <f>'Customer Names'!A894</f>
        <v>Id893</v>
      </c>
      <c r="B894" s="1" t="str">
        <f>VLOOKUP($A894,'Customer Names'!$A$2:$E$2336,4,FALSE())</f>
        <v>Rhonda</v>
      </c>
      <c r="C894" s="16">
        <f>VLOOKUP($A894,'Medical Examinations'!$A$2:$O$2336,2,FALSE())</f>
        <v>43.28</v>
      </c>
      <c r="D894" s="16">
        <f>VLOOKUP($A894,'Medical Examinations'!$A$2:$O$2336,3,FALSE())</f>
        <v>4.41</v>
      </c>
      <c r="E894" s="1" t="str">
        <f>VLOOKUP($A894,'Medical Examinations'!$A$2:$O$2336,9,FALSE())</f>
        <v>No</v>
      </c>
      <c r="F894" s="1" t="str">
        <f>VLOOKUP($A894,'Medical Examinations'!$A$2:$O$2336,10,FALSE())</f>
        <v>No</v>
      </c>
      <c r="G894" s="1" t="str">
        <f>VLOOKUP($A894,'Medical Examinations'!$A$2:$O$2336,11,FALSE())</f>
        <v>No</v>
      </c>
      <c r="H894" s="1">
        <f>VLOOKUP($A894,'Medical Examinations'!$A$2:$O$2336,13,FALSE())</f>
        <v>0</v>
      </c>
      <c r="I894" s="1" t="str">
        <f>VLOOKUP($A894,'Medical Examinations'!$A$2:$O$2336,12,FALSE())</f>
        <v>No</v>
      </c>
      <c r="J894" s="1" t="str">
        <f>VLOOKUP($A894,'Medical Examinations'!$A$2:$O$2336,14,FALSE())</f>
        <v>Obesity</v>
      </c>
      <c r="K894" s="1" t="str">
        <f>VLOOKUP($A894,'Medical Examinations'!$A$2:$O$2336,15,FALSE())</f>
        <v>Normal</v>
      </c>
      <c r="L894" s="17">
        <f>VLOOKUP($A894,'Hospitalisation Details'!$A$2:$P$2344,15,FALSE())</f>
        <v>33548</v>
      </c>
      <c r="M894" s="18">
        <f>VLOOKUP($A894,'Hospitalisation Details'!$A$2:$P$2344,6,FALSE())</f>
        <v>12130.8</v>
      </c>
      <c r="N894" s="1" t="str">
        <f>VLOOKUP($A894,'Hospitalisation Details'!$A$2:$P$2344,12,FALSE())</f>
        <v>tier - 3</v>
      </c>
      <c r="O894" s="1" t="str">
        <f>VLOOKUP($A894,'Hospitalisation Details'!$A$2:$P$2344,13,FALSE())</f>
        <v>tier - 3</v>
      </c>
      <c r="P894" s="1" t="str">
        <f>VLOOKUP($A894,'Hospitalisation Details'!$A$2:$P$2344,14,FALSE())</f>
        <v>R1026</v>
      </c>
      <c r="Q894" s="1">
        <f>VLOOKUP($A894,'Hospitalisation Details'!$A$2:$P$2344,16,FALSE())</f>
        <v>31</v>
      </c>
    </row>
    <row r="895" spans="1:17" x14ac:dyDescent="0.35">
      <c r="A895" s="1" t="str">
        <f>'Customer Names'!A895</f>
        <v>Id894</v>
      </c>
      <c r="B895" s="1" t="str">
        <f>VLOOKUP($A895,'Customer Names'!$A$2:$E$2336,4,FALSE())</f>
        <v>John</v>
      </c>
      <c r="C895" s="16">
        <f>VLOOKUP($A895,'Medical Examinations'!$A$2:$O$2336,2,FALSE())</f>
        <v>28.785</v>
      </c>
      <c r="D895" s="16">
        <f>VLOOKUP($A895,'Medical Examinations'!$A$2:$O$2336,3,FALSE())</f>
        <v>9.1</v>
      </c>
      <c r="E895" s="1" t="str">
        <f>VLOOKUP($A895,'Medical Examinations'!$A$2:$O$2336,9,FALSE())</f>
        <v>Yes</v>
      </c>
      <c r="F895" s="1" t="str">
        <f>VLOOKUP($A895,'Medical Examinations'!$A$2:$O$2336,10,FALSE())</f>
        <v>No</v>
      </c>
      <c r="G895" s="1" t="str">
        <f>VLOOKUP($A895,'Medical Examinations'!$A$2:$O$2336,11,FALSE())</f>
        <v>Yes</v>
      </c>
      <c r="H895" s="1">
        <f>VLOOKUP($A895,'Medical Examinations'!$A$2:$O$2336,13,FALSE())</f>
        <v>1</v>
      </c>
      <c r="I895" s="1" t="str">
        <f>VLOOKUP($A895,'Medical Examinations'!$A$2:$O$2336,12,FALSE())</f>
        <v>No</v>
      </c>
      <c r="J895" s="1" t="str">
        <f>VLOOKUP($A895,'Medical Examinations'!$A$2:$O$2336,14,FALSE())</f>
        <v>Overweight</v>
      </c>
      <c r="K895" s="1" t="str">
        <f>VLOOKUP($A895,'Medical Examinations'!$A$2:$O$2336,15,FALSE())</f>
        <v>Diabetes</v>
      </c>
      <c r="L895" s="17">
        <f>VLOOKUP($A895,'Hospitalisation Details'!$A$2:$P$2344,15,FALSE())</f>
        <v>23166</v>
      </c>
      <c r="M895" s="18">
        <f>VLOOKUP($A895,'Hospitalisation Details'!$A$2:$P$2344,6,FALSE())</f>
        <v>12129.61</v>
      </c>
      <c r="N895" s="1" t="str">
        <f>VLOOKUP($A895,'Hospitalisation Details'!$A$2:$P$2344,12,FALSE())</f>
        <v>tier - 3</v>
      </c>
      <c r="O895" s="1" t="str">
        <f>VLOOKUP($A895,'Hospitalisation Details'!$A$2:$P$2344,13,FALSE())</f>
        <v>tier - 1</v>
      </c>
      <c r="P895" s="1" t="str">
        <f>VLOOKUP($A895,'Hospitalisation Details'!$A$2:$P$2344,14,FALSE())</f>
        <v>R1012</v>
      </c>
      <c r="Q895" s="1">
        <f>VLOOKUP($A895,'Hospitalisation Details'!$A$2:$P$2344,16,FALSE())</f>
        <v>60</v>
      </c>
    </row>
    <row r="896" spans="1:17" x14ac:dyDescent="0.35">
      <c r="A896" s="1" t="str">
        <f>'Customer Names'!A896</f>
        <v>Id895</v>
      </c>
      <c r="B896" s="1" t="str">
        <f>VLOOKUP($A896,'Customer Names'!$A$2:$E$2336,4,FALSE())</f>
        <v>Miles J.</v>
      </c>
      <c r="C896" s="16">
        <f>VLOOKUP($A896,'Medical Examinations'!$A$2:$O$2336,2,FALSE())</f>
        <v>25.46</v>
      </c>
      <c r="D896" s="16">
        <f>VLOOKUP($A896,'Medical Examinations'!$A$2:$O$2336,3,FALSE())</f>
        <v>11.52</v>
      </c>
      <c r="E896" s="1" t="str">
        <f>VLOOKUP($A896,'Medical Examinations'!$A$2:$O$2336,9,FALSE())</f>
        <v>Yes</v>
      </c>
      <c r="F896" s="1" t="str">
        <f>VLOOKUP($A896,'Medical Examinations'!$A$2:$O$2336,10,FALSE())</f>
        <v>No</v>
      </c>
      <c r="G896" s="1" t="str">
        <f>VLOOKUP($A896,'Medical Examinations'!$A$2:$O$2336,11,FALSE())</f>
        <v>Yes</v>
      </c>
      <c r="H896" s="1">
        <f>VLOOKUP($A896,'Medical Examinations'!$A$2:$O$2336,13,FALSE())</f>
        <v>1</v>
      </c>
      <c r="I896" s="1" t="str">
        <f>VLOOKUP($A896,'Medical Examinations'!$A$2:$O$2336,12,FALSE())</f>
        <v>No</v>
      </c>
      <c r="J896" s="1" t="str">
        <f>VLOOKUP($A896,'Medical Examinations'!$A$2:$O$2336,14,FALSE())</f>
        <v>Overweight</v>
      </c>
      <c r="K896" s="1" t="str">
        <f>VLOOKUP($A896,'Medical Examinations'!$A$2:$O$2336,15,FALSE())</f>
        <v>Diabetes</v>
      </c>
      <c r="L896" s="17">
        <f>VLOOKUP($A896,'Hospitalisation Details'!$A$2:$P$2344,15,FALSE())</f>
        <v>23212</v>
      </c>
      <c r="M896" s="18">
        <f>VLOOKUP($A896,'Hospitalisation Details'!$A$2:$P$2344,6,FALSE())</f>
        <v>12124.99</v>
      </c>
      <c r="N896" s="1" t="str">
        <f>VLOOKUP($A896,'Hospitalisation Details'!$A$2:$P$2344,12,FALSE())</f>
        <v>tier - 3</v>
      </c>
      <c r="O896" s="1" t="str">
        <f>VLOOKUP($A896,'Hospitalisation Details'!$A$2:$P$2344,13,FALSE())</f>
        <v>tier - 1</v>
      </c>
      <c r="P896" s="1" t="str">
        <f>VLOOKUP($A896,'Hospitalisation Details'!$A$2:$P$2344,14,FALSE())</f>
        <v>R1012</v>
      </c>
      <c r="Q896" s="1">
        <f>VLOOKUP($A896,'Hospitalisation Details'!$A$2:$P$2344,16,FALSE())</f>
        <v>59</v>
      </c>
    </row>
    <row r="897" spans="1:17" x14ac:dyDescent="0.35">
      <c r="A897" s="1" t="str">
        <f>'Customer Names'!A897</f>
        <v>Id896</v>
      </c>
      <c r="B897" s="1" t="str">
        <f>VLOOKUP($A897,'Customer Names'!$A$2:$E$2336,4,FALSE())</f>
        <v>Justyna I.</v>
      </c>
      <c r="C897" s="16">
        <f>VLOOKUP($A897,'Medical Examinations'!$A$2:$O$2336,2,FALSE())</f>
        <v>30.8</v>
      </c>
      <c r="D897" s="16">
        <f>VLOOKUP($A897,'Medical Examinations'!$A$2:$O$2336,3,FALSE())</f>
        <v>10.95</v>
      </c>
      <c r="E897" s="1" t="str">
        <f>VLOOKUP($A897,'Medical Examinations'!$A$2:$O$2336,9,FALSE())</f>
        <v>No</v>
      </c>
      <c r="F897" s="1" t="str">
        <f>VLOOKUP($A897,'Medical Examinations'!$A$2:$O$2336,10,FALSE())</f>
        <v>No</v>
      </c>
      <c r="G897" s="1" t="str">
        <f>VLOOKUP($A897,'Medical Examinations'!$A$2:$O$2336,11,FALSE())</f>
        <v>No</v>
      </c>
      <c r="H897" s="1">
        <f>VLOOKUP($A897,'Medical Examinations'!$A$2:$O$2336,13,FALSE())</f>
        <v>0</v>
      </c>
      <c r="I897" s="1" t="str">
        <f>VLOOKUP($A897,'Medical Examinations'!$A$2:$O$2336,12,FALSE())</f>
        <v>No</v>
      </c>
      <c r="J897" s="1" t="str">
        <f>VLOOKUP($A897,'Medical Examinations'!$A$2:$O$2336,14,FALSE())</f>
        <v>Obesity</v>
      </c>
      <c r="K897" s="1" t="str">
        <f>VLOOKUP($A897,'Medical Examinations'!$A$2:$O$2336,15,FALSE())</f>
        <v>Diabetes</v>
      </c>
      <c r="L897" s="17">
        <f>VLOOKUP($A897,'Hospitalisation Details'!$A$2:$P$2344,15,FALSE())</f>
        <v>25136</v>
      </c>
      <c r="M897" s="18">
        <f>VLOOKUP($A897,'Hospitalisation Details'!$A$2:$P$2344,6,FALSE())</f>
        <v>12105.32</v>
      </c>
      <c r="N897" s="1" t="str">
        <f>VLOOKUP($A897,'Hospitalisation Details'!$A$2:$P$2344,12,FALSE())</f>
        <v>tier - 3</v>
      </c>
      <c r="O897" s="1" t="str">
        <f>VLOOKUP($A897,'Hospitalisation Details'!$A$2:$P$2344,13,FALSE())</f>
        <v>tier - 3</v>
      </c>
      <c r="P897" s="1" t="str">
        <f>VLOOKUP($A897,'Hospitalisation Details'!$A$2:$P$2344,14,FALSE())</f>
        <v>R1011</v>
      </c>
      <c r="Q897" s="1">
        <f>VLOOKUP($A897,'Hospitalisation Details'!$A$2:$P$2344,16,FALSE())</f>
        <v>54</v>
      </c>
    </row>
    <row r="898" spans="1:17" x14ac:dyDescent="0.35">
      <c r="A898" s="1" t="str">
        <f>'Customer Names'!A898</f>
        <v>Id897</v>
      </c>
      <c r="B898" s="1" t="str">
        <f>VLOOKUP($A898,'Customer Names'!$A$2:$E$2336,4,FALSE())</f>
        <v>Lucille</v>
      </c>
      <c r="C898" s="16">
        <f>VLOOKUP($A898,'Medical Examinations'!$A$2:$O$2336,2,FALSE())</f>
        <v>28.88</v>
      </c>
      <c r="D898" s="16">
        <f>VLOOKUP($A898,'Medical Examinations'!$A$2:$O$2336,3,FALSE())</f>
        <v>11.5</v>
      </c>
      <c r="E898" s="1" t="str">
        <f>VLOOKUP($A898,'Medical Examinations'!$A$2:$O$2336,9,FALSE())</f>
        <v>No</v>
      </c>
      <c r="F898" s="1" t="str">
        <f>VLOOKUP($A898,'Medical Examinations'!$A$2:$O$2336,10,FALSE())</f>
        <v>No</v>
      </c>
      <c r="G898" s="1" t="str">
        <f>VLOOKUP($A898,'Medical Examinations'!$A$2:$O$2336,11,FALSE())</f>
        <v>No</v>
      </c>
      <c r="H898" s="1">
        <f>VLOOKUP($A898,'Medical Examinations'!$A$2:$O$2336,13,FALSE())</f>
        <v>0</v>
      </c>
      <c r="I898" s="1" t="str">
        <f>VLOOKUP($A898,'Medical Examinations'!$A$2:$O$2336,12,FALSE())</f>
        <v>No</v>
      </c>
      <c r="J898" s="1" t="str">
        <f>VLOOKUP($A898,'Medical Examinations'!$A$2:$O$2336,14,FALSE())</f>
        <v>Overweight</v>
      </c>
      <c r="K898" s="1" t="str">
        <f>VLOOKUP($A898,'Medical Examinations'!$A$2:$O$2336,15,FALSE())</f>
        <v>Diabetes</v>
      </c>
      <c r="L898" s="17">
        <f>VLOOKUP($A898,'Hospitalisation Details'!$A$2:$P$2344,15,FALSE())</f>
        <v>25181</v>
      </c>
      <c r="M898" s="18">
        <f>VLOOKUP($A898,'Hospitalisation Details'!$A$2:$P$2344,6,FALSE())</f>
        <v>12096.65</v>
      </c>
      <c r="N898" s="1" t="str">
        <f>VLOOKUP($A898,'Hospitalisation Details'!$A$2:$P$2344,12,FALSE())</f>
        <v>tier - 3</v>
      </c>
      <c r="O898" s="1" t="str">
        <f>VLOOKUP($A898,'Hospitalisation Details'!$A$2:$P$2344,13,FALSE())</f>
        <v>tier - 1</v>
      </c>
      <c r="P898" s="1" t="str">
        <f>VLOOKUP($A898,'Hospitalisation Details'!$A$2:$P$2344,14,FALSE())</f>
        <v>R1024</v>
      </c>
      <c r="Q898" s="1">
        <f>VLOOKUP($A898,'Hospitalisation Details'!$A$2:$P$2344,16,FALSE())</f>
        <v>54</v>
      </c>
    </row>
    <row r="899" spans="1:17" x14ac:dyDescent="0.35">
      <c r="A899" s="1" t="str">
        <f>'Customer Names'!A899</f>
        <v>Id898</v>
      </c>
      <c r="B899" s="1" t="str">
        <f>VLOOKUP($A899,'Customer Names'!$A$2:$E$2336,4,FALSE())</f>
        <v>April</v>
      </c>
      <c r="C899" s="16">
        <f>VLOOKUP($A899,'Medical Examinations'!$A$2:$O$2336,2,FALSE())</f>
        <v>23</v>
      </c>
      <c r="D899" s="16">
        <f>VLOOKUP($A899,'Medical Examinations'!$A$2:$O$2336,3,FALSE())</f>
        <v>9.8800000000000008</v>
      </c>
      <c r="E899" s="1" t="str">
        <f>VLOOKUP($A899,'Medical Examinations'!$A$2:$O$2336,9,FALSE())</f>
        <v>No</v>
      </c>
      <c r="F899" s="1" t="str">
        <f>VLOOKUP($A899,'Medical Examinations'!$A$2:$O$2336,10,FALSE())</f>
        <v>No</v>
      </c>
      <c r="G899" s="1" t="str">
        <f>VLOOKUP($A899,'Medical Examinations'!$A$2:$O$2336,11,FALSE())</f>
        <v>No</v>
      </c>
      <c r="H899" s="1">
        <f>VLOOKUP($A899,'Medical Examinations'!$A$2:$O$2336,13,FALSE())</f>
        <v>0</v>
      </c>
      <c r="I899" s="1" t="str">
        <f>VLOOKUP($A899,'Medical Examinations'!$A$2:$O$2336,12,FALSE())</f>
        <v>No</v>
      </c>
      <c r="J899" s="1" t="str">
        <f>VLOOKUP($A899,'Medical Examinations'!$A$2:$O$2336,14,FALSE())</f>
        <v>Normal Weight</v>
      </c>
      <c r="K899" s="1" t="str">
        <f>VLOOKUP($A899,'Medical Examinations'!$A$2:$O$2336,15,FALSE())</f>
        <v>Diabetes</v>
      </c>
      <c r="L899" s="17">
        <f>VLOOKUP($A899,'Hospitalisation Details'!$A$2:$P$2344,15,FALSE())</f>
        <v>25010</v>
      </c>
      <c r="M899" s="18">
        <f>VLOOKUP($A899,'Hospitalisation Details'!$A$2:$P$2344,6,FALSE())</f>
        <v>12094.48</v>
      </c>
      <c r="N899" s="1" t="str">
        <f>VLOOKUP($A899,'Hospitalisation Details'!$A$2:$P$2344,12,FALSE())</f>
        <v>tier - 3</v>
      </c>
      <c r="O899" s="1" t="str">
        <f>VLOOKUP($A899,'Hospitalisation Details'!$A$2:$P$2344,13,FALSE())</f>
        <v>tier - 3</v>
      </c>
      <c r="P899" s="1" t="str">
        <f>VLOOKUP($A899,'Hospitalisation Details'!$A$2:$P$2344,14,FALSE())</f>
        <v>R1011</v>
      </c>
      <c r="Q899" s="1">
        <f>VLOOKUP($A899,'Hospitalisation Details'!$A$2:$P$2344,16,FALSE())</f>
        <v>54</v>
      </c>
    </row>
    <row r="900" spans="1:17" x14ac:dyDescent="0.35">
      <c r="A900" s="1" t="str">
        <f>'Customer Names'!A900</f>
        <v>Id899</v>
      </c>
      <c r="B900" s="1" t="str">
        <f>VLOOKUP($A900,'Customer Names'!$A$2:$E$2336,4,FALSE())</f>
        <v>Robert</v>
      </c>
      <c r="C900" s="16">
        <f>VLOOKUP($A900,'Medical Examinations'!$A$2:$O$2336,2,FALSE())</f>
        <v>38.25</v>
      </c>
      <c r="D900" s="16">
        <f>VLOOKUP($A900,'Medical Examinations'!$A$2:$O$2336,3,FALSE())</f>
        <v>6.2</v>
      </c>
      <c r="E900" s="1" t="str">
        <f>VLOOKUP($A900,'Medical Examinations'!$A$2:$O$2336,9,FALSE())</f>
        <v>No</v>
      </c>
      <c r="F900" s="1" t="str">
        <f>VLOOKUP($A900,'Medical Examinations'!$A$2:$O$2336,10,FALSE())</f>
        <v>No</v>
      </c>
      <c r="G900" s="1" t="str">
        <f>VLOOKUP($A900,'Medical Examinations'!$A$2:$O$2336,11,FALSE())</f>
        <v>No</v>
      </c>
      <c r="H900" s="1">
        <f>VLOOKUP($A900,'Medical Examinations'!$A$2:$O$2336,13,FALSE())</f>
        <v>1</v>
      </c>
      <c r="I900" s="1" t="str">
        <f>VLOOKUP($A900,'Medical Examinations'!$A$2:$O$2336,12,FALSE())</f>
        <v>No</v>
      </c>
      <c r="J900" s="1" t="str">
        <f>VLOOKUP($A900,'Medical Examinations'!$A$2:$O$2336,14,FALSE())</f>
        <v>Obesity</v>
      </c>
      <c r="K900" s="1" t="str">
        <f>VLOOKUP($A900,'Medical Examinations'!$A$2:$O$2336,15,FALSE())</f>
        <v>Prediabetes</v>
      </c>
      <c r="L900" s="17">
        <f>VLOOKUP($A900,'Hospitalisation Details'!$A$2:$P$2344,15,FALSE())</f>
        <v>30927</v>
      </c>
      <c r="M900" s="18">
        <f>VLOOKUP($A900,'Hospitalisation Details'!$A$2:$P$2344,6,FALSE())</f>
        <v>12091.34</v>
      </c>
      <c r="N900" s="1" t="str">
        <f>VLOOKUP($A900,'Hospitalisation Details'!$A$2:$P$2344,12,FALSE())</f>
        <v>tier - 3</v>
      </c>
      <c r="O900" s="1" t="str">
        <f>VLOOKUP($A900,'Hospitalisation Details'!$A$2:$P$2344,13,FALSE())</f>
        <v>tier - 2</v>
      </c>
      <c r="P900" s="1" t="str">
        <f>VLOOKUP($A900,'Hospitalisation Details'!$A$2:$P$2344,14,FALSE())</f>
        <v>R1022</v>
      </c>
      <c r="Q900" s="1">
        <f>VLOOKUP($A900,'Hospitalisation Details'!$A$2:$P$2344,16,FALSE())</f>
        <v>38</v>
      </c>
    </row>
    <row r="901" spans="1:17" x14ac:dyDescent="0.35">
      <c r="A901" s="1" t="str">
        <f>'Customer Names'!A901</f>
        <v>Id900</v>
      </c>
      <c r="B901" s="1" t="str">
        <f>VLOOKUP($A901,'Customer Names'!$A$2:$E$2336,4,FALSE())</f>
        <v>Alyssa</v>
      </c>
      <c r="C901" s="16">
        <f>VLOOKUP($A901,'Medical Examinations'!$A$2:$O$2336,2,FALSE())</f>
        <v>39.25</v>
      </c>
      <c r="D901" s="16">
        <f>VLOOKUP($A901,'Medical Examinations'!$A$2:$O$2336,3,FALSE())</f>
        <v>8.41</v>
      </c>
      <c r="E901" s="1" t="str">
        <f>VLOOKUP($A901,'Medical Examinations'!$A$2:$O$2336,9,FALSE())</f>
        <v>Yes</v>
      </c>
      <c r="F901" s="1" t="str">
        <f>VLOOKUP($A901,'Medical Examinations'!$A$2:$O$2336,10,FALSE())</f>
        <v>No</v>
      </c>
      <c r="G901" s="1" t="str">
        <f>VLOOKUP($A901,'Medical Examinations'!$A$2:$O$2336,11,FALSE())</f>
        <v>No</v>
      </c>
      <c r="H901" s="1">
        <f>VLOOKUP($A901,'Medical Examinations'!$A$2:$O$2336,13,FALSE())</f>
        <v>1</v>
      </c>
      <c r="I901" s="1" t="str">
        <f>VLOOKUP($A901,'Medical Examinations'!$A$2:$O$2336,12,FALSE())</f>
        <v>No</v>
      </c>
      <c r="J901" s="1" t="str">
        <f>VLOOKUP($A901,'Medical Examinations'!$A$2:$O$2336,14,FALSE())</f>
        <v>Obesity</v>
      </c>
      <c r="K901" s="1" t="str">
        <f>VLOOKUP($A901,'Medical Examinations'!$A$2:$O$2336,15,FALSE())</f>
        <v>Diabetes</v>
      </c>
      <c r="L901" s="17">
        <f>VLOOKUP($A901,'Hospitalisation Details'!$A$2:$P$2344,15,FALSE())</f>
        <v>31662</v>
      </c>
      <c r="M901" s="18">
        <f>VLOOKUP($A901,'Hospitalisation Details'!$A$2:$P$2344,6,FALSE())</f>
        <v>12048.13</v>
      </c>
      <c r="N901" s="1" t="str">
        <f>VLOOKUP($A901,'Hospitalisation Details'!$A$2:$P$2344,12,FALSE())</f>
        <v>tier - 3</v>
      </c>
      <c r="O901" s="1" t="str">
        <f>VLOOKUP($A901,'Hospitalisation Details'!$A$2:$P$2344,13,FALSE())</f>
        <v>tier - 2</v>
      </c>
      <c r="P901" s="1" t="str">
        <f>VLOOKUP($A901,'Hospitalisation Details'!$A$2:$P$2344,14,FALSE())</f>
        <v>R1026</v>
      </c>
      <c r="Q901" s="1">
        <f>VLOOKUP($A901,'Hospitalisation Details'!$A$2:$P$2344,16,FALSE())</f>
        <v>36</v>
      </c>
    </row>
    <row r="902" spans="1:17" x14ac:dyDescent="0.35">
      <c r="A902" s="1" t="str">
        <f>'Customer Names'!A902</f>
        <v>Id901</v>
      </c>
      <c r="B902" s="1" t="str">
        <f>VLOOKUP($A902,'Customer Names'!$A$2:$E$2336,4,FALSE())</f>
        <v>Jessica E.</v>
      </c>
      <c r="C902" s="16">
        <f>VLOOKUP($A902,'Medical Examinations'!$A$2:$O$2336,2,FALSE())</f>
        <v>26.6</v>
      </c>
      <c r="D902" s="16">
        <f>VLOOKUP($A902,'Medical Examinations'!$A$2:$O$2336,3,FALSE())</f>
        <v>5.07</v>
      </c>
      <c r="E902" s="1" t="str">
        <f>VLOOKUP($A902,'Medical Examinations'!$A$2:$O$2336,9,FALSE())</f>
        <v>Yes</v>
      </c>
      <c r="F902" s="1" t="str">
        <f>VLOOKUP($A902,'Medical Examinations'!$A$2:$O$2336,10,FALSE())</f>
        <v>No</v>
      </c>
      <c r="G902" s="1" t="str">
        <f>VLOOKUP($A902,'Medical Examinations'!$A$2:$O$2336,11,FALSE())</f>
        <v>No</v>
      </c>
      <c r="H902" s="1">
        <f>VLOOKUP($A902,'Medical Examinations'!$A$2:$O$2336,13,FALSE())</f>
        <v>2</v>
      </c>
      <c r="I902" s="1" t="str">
        <f>VLOOKUP($A902,'Medical Examinations'!$A$2:$O$2336,12,FALSE())</f>
        <v>No</v>
      </c>
      <c r="J902" s="1" t="str">
        <f>VLOOKUP($A902,'Medical Examinations'!$A$2:$O$2336,14,FALSE())</f>
        <v>Overweight</v>
      </c>
      <c r="K902" s="1" t="str">
        <f>VLOOKUP($A902,'Medical Examinations'!$A$2:$O$2336,15,FALSE())</f>
        <v>Normal</v>
      </c>
      <c r="L902" s="17">
        <f>VLOOKUP($A902,'Hospitalisation Details'!$A$2:$P$2344,15,FALSE())</f>
        <v>24435</v>
      </c>
      <c r="M902" s="18">
        <f>VLOOKUP($A902,'Hospitalisation Details'!$A$2:$P$2344,6,FALSE())</f>
        <v>12044.34</v>
      </c>
      <c r="N902" s="1" t="str">
        <f>VLOOKUP($A902,'Hospitalisation Details'!$A$2:$P$2344,12,FALSE())</f>
        <v>tier - 3</v>
      </c>
      <c r="O902" s="1" t="str">
        <f>VLOOKUP($A902,'Hospitalisation Details'!$A$2:$P$2344,13,FALSE())</f>
        <v>tier - 1</v>
      </c>
      <c r="P902" s="1" t="str">
        <f>VLOOKUP($A902,'Hospitalisation Details'!$A$2:$P$2344,14,FALSE())</f>
        <v>R1012</v>
      </c>
      <c r="Q902" s="1">
        <f>VLOOKUP($A902,'Hospitalisation Details'!$A$2:$P$2344,16,FALSE())</f>
        <v>56</v>
      </c>
    </row>
    <row r="903" spans="1:17" x14ac:dyDescent="0.35">
      <c r="A903" s="1" t="str">
        <f>'Customer Names'!A903</f>
        <v>Id902</v>
      </c>
      <c r="B903" s="1" t="str">
        <f>VLOOKUP($A903,'Customer Names'!$A$2:$E$2336,4,FALSE())</f>
        <v>Patrick J.</v>
      </c>
      <c r="C903" s="16">
        <f>VLOOKUP($A903,'Medical Examinations'!$A$2:$O$2336,2,FALSE())</f>
        <v>35.700000000000003</v>
      </c>
      <c r="D903" s="16">
        <f>VLOOKUP($A903,'Medical Examinations'!$A$2:$O$2336,3,FALSE())</f>
        <v>4.0599999999999996</v>
      </c>
      <c r="E903" s="1" t="str">
        <f>VLOOKUP($A903,'Medical Examinations'!$A$2:$O$2336,9,FALSE())</f>
        <v>No</v>
      </c>
      <c r="F903" s="1" t="str">
        <f>VLOOKUP($A903,'Medical Examinations'!$A$2:$O$2336,10,FALSE())</f>
        <v>No</v>
      </c>
      <c r="G903" s="1" t="str">
        <f>VLOOKUP($A903,'Medical Examinations'!$A$2:$O$2336,11,FALSE())</f>
        <v>Yes</v>
      </c>
      <c r="H903" s="1">
        <f>VLOOKUP($A903,'Medical Examinations'!$A$2:$O$2336,13,FALSE())</f>
        <v>1</v>
      </c>
      <c r="I903" s="1" t="str">
        <f>VLOOKUP($A903,'Medical Examinations'!$A$2:$O$2336,12,FALSE())</f>
        <v>No</v>
      </c>
      <c r="J903" s="1" t="str">
        <f>VLOOKUP($A903,'Medical Examinations'!$A$2:$O$2336,14,FALSE())</f>
        <v>Obesity</v>
      </c>
      <c r="K903" s="1" t="str">
        <f>VLOOKUP($A903,'Medical Examinations'!$A$2:$O$2336,15,FALSE())</f>
        <v>Normal</v>
      </c>
      <c r="L903" s="17">
        <f>VLOOKUP($A903,'Hospitalisation Details'!$A$2:$P$2344,15,FALSE())</f>
        <v>29144</v>
      </c>
      <c r="M903" s="18">
        <f>VLOOKUP($A903,'Hospitalisation Details'!$A$2:$P$2344,6,FALSE())</f>
        <v>12035.18</v>
      </c>
      <c r="N903" s="1" t="str">
        <f>VLOOKUP($A903,'Hospitalisation Details'!$A$2:$P$2344,12,FALSE())</f>
        <v>tier - 3</v>
      </c>
      <c r="O903" s="1" t="str">
        <f>VLOOKUP($A903,'Hospitalisation Details'!$A$2:$P$2344,13,FALSE())</f>
        <v>tier - 3</v>
      </c>
      <c r="P903" s="1" t="str">
        <f>VLOOKUP($A903,'Hospitalisation Details'!$A$2:$P$2344,14,FALSE())</f>
        <v>R1021</v>
      </c>
      <c r="Q903" s="1">
        <f>VLOOKUP($A903,'Hospitalisation Details'!$A$2:$P$2344,16,FALSE())</f>
        <v>43</v>
      </c>
    </row>
    <row r="904" spans="1:17" x14ac:dyDescent="0.35">
      <c r="A904" s="1" t="str">
        <f>'Customer Names'!A904</f>
        <v>Id903</v>
      </c>
      <c r="B904" s="1" t="str">
        <f>VLOOKUP($A904,'Customer Names'!$A$2:$E$2336,4,FALSE())</f>
        <v>Emilie</v>
      </c>
      <c r="C904" s="16">
        <f>VLOOKUP($A904,'Medical Examinations'!$A$2:$O$2336,2,FALSE())</f>
        <v>20.100000000000001</v>
      </c>
      <c r="D904" s="16">
        <f>VLOOKUP($A904,'Medical Examinations'!$A$2:$O$2336,3,FALSE())</f>
        <v>10.52</v>
      </c>
      <c r="E904" s="1" t="str">
        <f>VLOOKUP($A904,'Medical Examinations'!$A$2:$O$2336,9,FALSE())</f>
        <v>No</v>
      </c>
      <c r="F904" s="1" t="str">
        <f>VLOOKUP($A904,'Medical Examinations'!$A$2:$O$2336,10,FALSE())</f>
        <v>No</v>
      </c>
      <c r="G904" s="1" t="str">
        <f>VLOOKUP($A904,'Medical Examinations'!$A$2:$O$2336,11,FALSE())</f>
        <v>No</v>
      </c>
      <c r="H904" s="1">
        <f>VLOOKUP($A904,'Medical Examinations'!$A$2:$O$2336,13,FALSE())</f>
        <v>0</v>
      </c>
      <c r="I904" s="1" t="str">
        <f>VLOOKUP($A904,'Medical Examinations'!$A$2:$O$2336,12,FALSE())</f>
        <v>No</v>
      </c>
      <c r="J904" s="1" t="str">
        <f>VLOOKUP($A904,'Medical Examinations'!$A$2:$O$2336,14,FALSE())</f>
        <v>Normal Weight</v>
      </c>
      <c r="K904" s="1" t="str">
        <f>VLOOKUP($A904,'Medical Examinations'!$A$2:$O$2336,15,FALSE())</f>
        <v>Diabetes</v>
      </c>
      <c r="L904" s="17">
        <f>VLOOKUP($A904,'Hospitalisation Details'!$A$2:$P$2344,15,FALSE())</f>
        <v>24044</v>
      </c>
      <c r="M904" s="18">
        <f>VLOOKUP($A904,'Hospitalisation Details'!$A$2:$P$2344,6,FALSE())</f>
        <v>12032.33</v>
      </c>
      <c r="N904" s="1" t="str">
        <f>VLOOKUP($A904,'Hospitalisation Details'!$A$2:$P$2344,12,FALSE())</f>
        <v>tier - 3</v>
      </c>
      <c r="O904" s="1" t="str">
        <f>VLOOKUP($A904,'Hospitalisation Details'!$A$2:$P$2344,13,FALSE())</f>
        <v>tier - 1</v>
      </c>
      <c r="P904" s="1" t="str">
        <f>VLOOKUP($A904,'Hospitalisation Details'!$A$2:$P$2344,14,FALSE())</f>
        <v>R1011</v>
      </c>
      <c r="Q904" s="1">
        <f>VLOOKUP($A904,'Hospitalisation Details'!$A$2:$P$2344,16,FALSE())</f>
        <v>57</v>
      </c>
    </row>
    <row r="905" spans="1:17" x14ac:dyDescent="0.35">
      <c r="A905" s="1" t="str">
        <f>'Customer Names'!A905</f>
        <v>Id904</v>
      </c>
      <c r="B905" s="1" t="str">
        <f>VLOOKUP($A905,'Customer Names'!$A$2:$E$2336,4,FALSE())</f>
        <v>Caitlin B.</v>
      </c>
      <c r="C905" s="16">
        <f>VLOOKUP($A905,'Medical Examinations'!$A$2:$O$2336,2,FALSE())</f>
        <v>22.23</v>
      </c>
      <c r="D905" s="16">
        <f>VLOOKUP($A905,'Medical Examinations'!$A$2:$O$2336,3,FALSE())</f>
        <v>9.65</v>
      </c>
      <c r="E905" s="1" t="str">
        <f>VLOOKUP($A905,'Medical Examinations'!$A$2:$O$2336,9,FALSE())</f>
        <v>No</v>
      </c>
      <c r="F905" s="1" t="str">
        <f>VLOOKUP($A905,'Medical Examinations'!$A$2:$O$2336,10,FALSE())</f>
        <v>No</v>
      </c>
      <c r="G905" s="1" t="str">
        <f>VLOOKUP($A905,'Medical Examinations'!$A$2:$O$2336,11,FALSE())</f>
        <v>No</v>
      </c>
      <c r="H905" s="1">
        <f>VLOOKUP($A905,'Medical Examinations'!$A$2:$O$2336,13,FALSE())</f>
        <v>0</v>
      </c>
      <c r="I905" s="1" t="str">
        <f>VLOOKUP($A905,'Medical Examinations'!$A$2:$O$2336,12,FALSE())</f>
        <v>No</v>
      </c>
      <c r="J905" s="1" t="str">
        <f>VLOOKUP($A905,'Medical Examinations'!$A$2:$O$2336,14,FALSE())</f>
        <v>Normal Weight</v>
      </c>
      <c r="K905" s="1" t="str">
        <f>VLOOKUP($A905,'Medical Examinations'!$A$2:$O$2336,15,FALSE())</f>
        <v>Diabetes</v>
      </c>
      <c r="L905" s="17">
        <f>VLOOKUP($A905,'Hospitalisation Details'!$A$2:$P$2344,15,FALSE())</f>
        <v>23902</v>
      </c>
      <c r="M905" s="18">
        <f>VLOOKUP($A905,'Hospitalisation Details'!$A$2:$P$2344,6,FALSE())</f>
        <v>12029.29</v>
      </c>
      <c r="N905" s="1" t="str">
        <f>VLOOKUP($A905,'Hospitalisation Details'!$A$2:$P$2344,12,FALSE())</f>
        <v>tier - 3</v>
      </c>
      <c r="O905" s="1" t="str">
        <f>VLOOKUP($A905,'Hospitalisation Details'!$A$2:$P$2344,13,FALSE())</f>
        <v>tier - 2</v>
      </c>
      <c r="P905" s="1" t="str">
        <f>VLOOKUP($A905,'Hospitalisation Details'!$A$2:$P$2344,14,FALSE())</f>
        <v>R1024</v>
      </c>
      <c r="Q905" s="1">
        <f>VLOOKUP($A905,'Hospitalisation Details'!$A$2:$P$2344,16,FALSE())</f>
        <v>57</v>
      </c>
    </row>
    <row r="906" spans="1:17" x14ac:dyDescent="0.35">
      <c r="A906" s="1" t="str">
        <f>'Customer Names'!A906</f>
        <v>Id905</v>
      </c>
      <c r="B906" s="1" t="str">
        <f>VLOOKUP($A906,'Customer Names'!$A$2:$E$2336,4,FALSE())</f>
        <v>Joseph W</v>
      </c>
      <c r="C906" s="16">
        <f>VLOOKUP($A906,'Medical Examinations'!$A$2:$O$2336,2,FALSE())</f>
        <v>36.47</v>
      </c>
      <c r="D906" s="16">
        <f>VLOOKUP($A906,'Medical Examinations'!$A$2:$O$2336,3,FALSE())</f>
        <v>6.21</v>
      </c>
      <c r="E906" s="1" t="str">
        <f>VLOOKUP($A906,'Medical Examinations'!$A$2:$O$2336,9,FALSE())</f>
        <v>No</v>
      </c>
      <c r="F906" s="1" t="str">
        <f>VLOOKUP($A906,'Medical Examinations'!$A$2:$O$2336,10,FALSE())</f>
        <v>No</v>
      </c>
      <c r="G906" s="1" t="str">
        <f>VLOOKUP($A906,'Medical Examinations'!$A$2:$O$2336,11,FALSE())</f>
        <v>No</v>
      </c>
      <c r="H906" s="1">
        <f>VLOOKUP($A906,'Medical Examinations'!$A$2:$O$2336,13,FALSE())</f>
        <v>0</v>
      </c>
      <c r="I906" s="1" t="str">
        <f>VLOOKUP($A906,'Medical Examinations'!$A$2:$O$2336,12,FALSE())</f>
        <v>No</v>
      </c>
      <c r="J906" s="1" t="str">
        <f>VLOOKUP($A906,'Medical Examinations'!$A$2:$O$2336,14,FALSE())</f>
        <v>Obesity</v>
      </c>
      <c r="K906" s="1" t="str">
        <f>VLOOKUP($A906,'Medical Examinations'!$A$2:$O$2336,15,FALSE())</f>
        <v>Prediabetes</v>
      </c>
      <c r="L906" s="17">
        <f>VLOOKUP($A906,'Hospitalisation Details'!$A$2:$P$2344,15,FALSE())</f>
        <v>30241</v>
      </c>
      <c r="M906" s="18">
        <f>VLOOKUP($A906,'Hospitalisation Details'!$A$2:$P$2344,6,FALSE())</f>
        <v>12001.29</v>
      </c>
      <c r="N906" s="1" t="str">
        <f>VLOOKUP($A906,'Hospitalisation Details'!$A$2:$P$2344,12,FALSE())</f>
        <v>tier - 3</v>
      </c>
      <c r="O906" s="1" t="str">
        <f>VLOOKUP($A906,'Hospitalisation Details'!$A$2:$P$2344,13,FALSE())</f>
        <v>tier - 3</v>
      </c>
      <c r="P906" s="1" t="str">
        <f>VLOOKUP($A906,'Hospitalisation Details'!$A$2:$P$2344,14,FALSE())</f>
        <v>R1021</v>
      </c>
      <c r="Q906" s="1">
        <f>VLOOKUP($A906,'Hospitalisation Details'!$A$2:$P$2344,16,FALSE())</f>
        <v>40</v>
      </c>
    </row>
    <row r="907" spans="1:17" x14ac:dyDescent="0.35">
      <c r="A907" s="1" t="str">
        <f>'Customer Names'!A907</f>
        <v>Id906</v>
      </c>
      <c r="B907" s="1" t="str">
        <f>VLOOKUP($A907,'Customer Names'!$A$2:$E$2336,4,FALSE())</f>
        <v>Wendy</v>
      </c>
      <c r="C907" s="16">
        <f>VLOOKUP($A907,'Medical Examinations'!$A$2:$O$2336,2,FALSE())</f>
        <v>49.64</v>
      </c>
      <c r="D907" s="16">
        <f>VLOOKUP($A907,'Medical Examinations'!$A$2:$O$2336,3,FALSE())</f>
        <v>4.76</v>
      </c>
      <c r="E907" s="1" t="str">
        <f>VLOOKUP($A907,'Medical Examinations'!$A$2:$O$2336,9,FALSE())</f>
        <v>No</v>
      </c>
      <c r="F907" s="1" t="str">
        <f>VLOOKUP($A907,'Medical Examinations'!$A$2:$O$2336,10,FALSE())</f>
        <v>No</v>
      </c>
      <c r="G907" s="1" t="str">
        <f>VLOOKUP($A907,'Medical Examinations'!$A$2:$O$2336,11,FALSE())</f>
        <v>Yes</v>
      </c>
      <c r="H907" s="1">
        <f>VLOOKUP($A907,'Medical Examinations'!$A$2:$O$2336,13,FALSE())</f>
        <v>1</v>
      </c>
      <c r="I907" s="1" t="str">
        <f>VLOOKUP($A907,'Medical Examinations'!$A$2:$O$2336,12,FALSE())</f>
        <v>No</v>
      </c>
      <c r="J907" s="1" t="str">
        <f>VLOOKUP($A907,'Medical Examinations'!$A$2:$O$2336,14,FALSE())</f>
        <v>Obesity</v>
      </c>
      <c r="K907" s="1" t="str">
        <f>VLOOKUP($A907,'Medical Examinations'!$A$2:$O$2336,15,FALSE())</f>
        <v>Normal</v>
      </c>
      <c r="L907" s="17">
        <f>VLOOKUP($A907,'Hospitalisation Details'!$A$2:$P$2344,15,FALSE())</f>
        <v>34315</v>
      </c>
      <c r="M907" s="18">
        <f>VLOOKUP($A907,'Hospitalisation Details'!$A$2:$P$2344,6,FALSE())</f>
        <v>11994.89</v>
      </c>
      <c r="N907" s="1" t="str">
        <f>VLOOKUP($A907,'Hospitalisation Details'!$A$2:$P$2344,12,FALSE())</f>
        <v>tier - 3</v>
      </c>
      <c r="O907" s="1" t="str">
        <f>VLOOKUP($A907,'Hospitalisation Details'!$A$2:$P$2344,13,FALSE())</f>
        <v>tier - 2</v>
      </c>
      <c r="P907" s="1" t="str">
        <f>VLOOKUP($A907,'Hospitalisation Details'!$A$2:$P$2344,14,FALSE())</f>
        <v>R1012</v>
      </c>
      <c r="Q907" s="1">
        <f>VLOOKUP($A907,'Hospitalisation Details'!$A$2:$P$2344,16,FALSE())</f>
        <v>29</v>
      </c>
    </row>
    <row r="908" spans="1:17" x14ac:dyDescent="0.35">
      <c r="A908" s="1" t="str">
        <f>'Customer Names'!A908</f>
        <v>Id907</v>
      </c>
      <c r="B908" s="1" t="str">
        <f>VLOOKUP($A908,'Customer Names'!$A$2:$E$2336,4,FALSE())</f>
        <v>Leah L.</v>
      </c>
      <c r="C908" s="16">
        <f>VLOOKUP($A908,'Medical Examinations'!$A$2:$O$2336,2,FALSE())</f>
        <v>36.799999999999997</v>
      </c>
      <c r="D908" s="16">
        <f>VLOOKUP($A908,'Medical Examinations'!$A$2:$O$2336,3,FALSE())</f>
        <v>5.73</v>
      </c>
      <c r="E908" s="1" t="str">
        <f>VLOOKUP($A908,'Medical Examinations'!$A$2:$O$2336,9,FALSE())</f>
        <v>Yes</v>
      </c>
      <c r="F908" s="1" t="str">
        <f>VLOOKUP($A908,'Medical Examinations'!$A$2:$O$2336,10,FALSE())</f>
        <v>No</v>
      </c>
      <c r="G908" s="1" t="str">
        <f>VLOOKUP($A908,'Medical Examinations'!$A$2:$O$2336,11,FALSE())</f>
        <v>Yes</v>
      </c>
      <c r="H908" s="1">
        <f>VLOOKUP($A908,'Medical Examinations'!$A$2:$O$2336,13,FALSE())</f>
        <v>1</v>
      </c>
      <c r="I908" s="1" t="str">
        <f>VLOOKUP($A908,'Medical Examinations'!$A$2:$O$2336,12,FALSE())</f>
        <v>No</v>
      </c>
      <c r="J908" s="1" t="str">
        <f>VLOOKUP($A908,'Medical Examinations'!$A$2:$O$2336,14,FALSE())</f>
        <v>Obesity</v>
      </c>
      <c r="K908" s="1" t="str">
        <f>VLOOKUP($A908,'Medical Examinations'!$A$2:$O$2336,15,FALSE())</f>
        <v>Prediabetes</v>
      </c>
      <c r="L908" s="17">
        <f>VLOOKUP($A908,'Hospitalisation Details'!$A$2:$P$2344,15,FALSE())</f>
        <v>30501</v>
      </c>
      <c r="M908" s="18">
        <f>VLOOKUP($A908,'Hospitalisation Details'!$A$2:$P$2344,6,FALSE())</f>
        <v>11987.68</v>
      </c>
      <c r="N908" s="1" t="str">
        <f>VLOOKUP($A908,'Hospitalisation Details'!$A$2:$P$2344,12,FALSE())</f>
        <v>tier - 3</v>
      </c>
      <c r="O908" s="1" t="str">
        <f>VLOOKUP($A908,'Hospitalisation Details'!$A$2:$P$2344,13,FALSE())</f>
        <v>tier - 2</v>
      </c>
      <c r="P908" s="1" t="str">
        <f>VLOOKUP($A908,'Hospitalisation Details'!$A$2:$P$2344,14,FALSE())</f>
        <v>R1026</v>
      </c>
      <c r="Q908" s="1">
        <f>VLOOKUP($A908,'Hospitalisation Details'!$A$2:$P$2344,16,FALSE())</f>
        <v>39</v>
      </c>
    </row>
    <row r="909" spans="1:17" x14ac:dyDescent="0.35">
      <c r="A909" s="1" t="str">
        <f>'Customer Names'!A909</f>
        <v>Id908</v>
      </c>
      <c r="B909" s="1" t="str">
        <f>VLOOKUP($A909,'Customer Names'!$A$2:$E$2336,4,FALSE())</f>
        <v>Wayne L.</v>
      </c>
      <c r="C909" s="16">
        <f>VLOOKUP($A909,'Medical Examinations'!$A$2:$O$2336,2,FALSE())</f>
        <v>33.880000000000003</v>
      </c>
      <c r="D909" s="16">
        <f>VLOOKUP($A909,'Medical Examinations'!$A$2:$O$2336,3,FALSE())</f>
        <v>10.78</v>
      </c>
      <c r="E909" s="1" t="str">
        <f>VLOOKUP($A909,'Medical Examinations'!$A$2:$O$2336,9,FALSE())</f>
        <v>Yes</v>
      </c>
      <c r="F909" s="1" t="str">
        <f>VLOOKUP($A909,'Medical Examinations'!$A$2:$O$2336,10,FALSE())</f>
        <v>No</v>
      </c>
      <c r="G909" s="1" t="str">
        <f>VLOOKUP($A909,'Medical Examinations'!$A$2:$O$2336,11,FALSE())</f>
        <v>No</v>
      </c>
      <c r="H909" s="1">
        <f>VLOOKUP($A909,'Medical Examinations'!$A$2:$O$2336,13,FALSE())</f>
        <v>0</v>
      </c>
      <c r="I909" s="1" t="str">
        <f>VLOOKUP($A909,'Medical Examinations'!$A$2:$O$2336,12,FALSE())</f>
        <v>No</v>
      </c>
      <c r="J909" s="1" t="str">
        <f>VLOOKUP($A909,'Medical Examinations'!$A$2:$O$2336,14,FALSE())</f>
        <v>Obesity</v>
      </c>
      <c r="K909" s="1" t="str">
        <f>VLOOKUP($A909,'Medical Examinations'!$A$2:$O$2336,15,FALSE())</f>
        <v>Diabetes</v>
      </c>
      <c r="L909" s="17">
        <f>VLOOKUP($A909,'Hospitalisation Details'!$A$2:$P$2344,15,FALSE())</f>
        <v>24828</v>
      </c>
      <c r="M909" s="18">
        <f>VLOOKUP($A909,'Hospitalisation Details'!$A$2:$P$2344,6,FALSE())</f>
        <v>11987.17</v>
      </c>
      <c r="N909" s="1" t="str">
        <f>VLOOKUP($A909,'Hospitalisation Details'!$A$2:$P$2344,12,FALSE())</f>
        <v>tier - 3</v>
      </c>
      <c r="O909" s="1" t="str">
        <f>VLOOKUP($A909,'Hospitalisation Details'!$A$2:$P$2344,13,FALSE())</f>
        <v>tier - 3</v>
      </c>
      <c r="P909" s="1" t="str">
        <f>VLOOKUP($A909,'Hospitalisation Details'!$A$2:$P$2344,14,FALSE())</f>
        <v>R1013</v>
      </c>
      <c r="Q909" s="1">
        <f>VLOOKUP($A909,'Hospitalisation Details'!$A$2:$P$2344,16,FALSE())</f>
        <v>55</v>
      </c>
    </row>
    <row r="910" spans="1:17" x14ac:dyDescent="0.35">
      <c r="A910" s="1" t="str">
        <f>'Customer Names'!A910</f>
        <v>Id909</v>
      </c>
      <c r="B910" s="1" t="str">
        <f>VLOOKUP($A910,'Customer Names'!$A$2:$E$2336,4,FALSE())</f>
        <v>Jason M.</v>
      </c>
      <c r="C910" s="16">
        <f>VLOOKUP($A910,'Medical Examinations'!$A$2:$O$2336,2,FALSE())</f>
        <v>32.01</v>
      </c>
      <c r="D910" s="16">
        <f>VLOOKUP($A910,'Medical Examinations'!$A$2:$O$2336,3,FALSE())</f>
        <v>5.08</v>
      </c>
      <c r="E910" s="1" t="str">
        <f>VLOOKUP($A910,'Medical Examinations'!$A$2:$O$2336,9,FALSE())</f>
        <v>Yes</v>
      </c>
      <c r="F910" s="1" t="str">
        <f>VLOOKUP($A910,'Medical Examinations'!$A$2:$O$2336,10,FALSE())</f>
        <v>No</v>
      </c>
      <c r="G910" s="1" t="str">
        <f>VLOOKUP($A910,'Medical Examinations'!$A$2:$O$2336,11,FALSE())</f>
        <v>No</v>
      </c>
      <c r="H910" s="1">
        <f>VLOOKUP($A910,'Medical Examinations'!$A$2:$O$2336,13,FALSE())</f>
        <v>1</v>
      </c>
      <c r="I910" s="1" t="str">
        <f>VLOOKUP($A910,'Medical Examinations'!$A$2:$O$2336,12,FALSE())</f>
        <v>No</v>
      </c>
      <c r="J910" s="1" t="str">
        <f>VLOOKUP($A910,'Medical Examinations'!$A$2:$O$2336,14,FALSE())</f>
        <v>Obesity</v>
      </c>
      <c r="K910" s="1" t="str">
        <f>VLOOKUP($A910,'Medical Examinations'!$A$2:$O$2336,15,FALSE())</f>
        <v>Normal</v>
      </c>
      <c r="L910" s="17">
        <f>VLOOKUP($A910,'Hospitalisation Details'!$A$2:$P$2344,15,FALSE())</f>
        <v>23649</v>
      </c>
      <c r="M910" s="18">
        <f>VLOOKUP($A910,'Hospitalisation Details'!$A$2:$P$2344,6,FALSE())</f>
        <v>11946.63</v>
      </c>
      <c r="N910" s="1" t="str">
        <f>VLOOKUP($A910,'Hospitalisation Details'!$A$2:$P$2344,12,FALSE())</f>
        <v>tier - 3</v>
      </c>
      <c r="O910" s="1" t="str">
        <f>VLOOKUP($A910,'Hospitalisation Details'!$A$2:$P$2344,13,FALSE())</f>
        <v>tier - 2</v>
      </c>
      <c r="P910" s="1" t="str">
        <f>VLOOKUP($A910,'Hospitalisation Details'!$A$2:$P$2344,14,FALSE())</f>
        <v>R1013</v>
      </c>
      <c r="Q910" s="1">
        <f>VLOOKUP($A910,'Hospitalisation Details'!$A$2:$P$2344,16,FALSE())</f>
        <v>58</v>
      </c>
    </row>
    <row r="911" spans="1:17" x14ac:dyDescent="0.35">
      <c r="A911" s="1" t="str">
        <f>'Customer Names'!A911</f>
        <v>Id910</v>
      </c>
      <c r="B911" s="1" t="str">
        <f>VLOOKUP($A911,'Customer Names'!$A$2:$E$2336,4,FALSE())</f>
        <v>Floris</v>
      </c>
      <c r="C911" s="16">
        <f>VLOOKUP($A911,'Medical Examinations'!$A$2:$O$2336,2,FALSE())</f>
        <v>33.630000000000003</v>
      </c>
      <c r="D911" s="16">
        <f>VLOOKUP($A911,'Medical Examinations'!$A$2:$O$2336,3,FALSE())</f>
        <v>11.39</v>
      </c>
      <c r="E911" s="1" t="str">
        <f>VLOOKUP($A911,'Medical Examinations'!$A$2:$O$2336,9,FALSE())</f>
        <v>No</v>
      </c>
      <c r="F911" s="1" t="str">
        <f>VLOOKUP($A911,'Medical Examinations'!$A$2:$O$2336,10,FALSE())</f>
        <v>No</v>
      </c>
      <c r="G911" s="1" t="str">
        <f>VLOOKUP($A911,'Medical Examinations'!$A$2:$O$2336,11,FALSE())</f>
        <v>No</v>
      </c>
      <c r="H911" s="1">
        <f>VLOOKUP($A911,'Medical Examinations'!$A$2:$O$2336,13,FALSE())</f>
        <v>0</v>
      </c>
      <c r="I911" s="1" t="str">
        <f>VLOOKUP($A911,'Medical Examinations'!$A$2:$O$2336,12,FALSE())</f>
        <v>No</v>
      </c>
      <c r="J911" s="1" t="str">
        <f>VLOOKUP($A911,'Medical Examinations'!$A$2:$O$2336,14,FALSE())</f>
        <v>Obesity</v>
      </c>
      <c r="K911" s="1" t="str">
        <f>VLOOKUP($A911,'Medical Examinations'!$A$2:$O$2336,15,FALSE())</f>
        <v>Diabetes</v>
      </c>
      <c r="L911" s="17">
        <f>VLOOKUP($A911,'Hospitalisation Details'!$A$2:$P$2344,15,FALSE())</f>
        <v>24047</v>
      </c>
      <c r="M911" s="18">
        <f>VLOOKUP($A911,'Hospitalisation Details'!$A$2:$P$2344,6,FALSE())</f>
        <v>11945.13</v>
      </c>
      <c r="N911" s="1" t="str">
        <f>VLOOKUP($A911,'Hospitalisation Details'!$A$2:$P$2344,12,FALSE())</f>
        <v>tier - 3</v>
      </c>
      <c r="O911" s="1" t="str">
        <f>VLOOKUP($A911,'Hospitalisation Details'!$A$2:$P$2344,13,FALSE())</f>
        <v>tier - 2</v>
      </c>
      <c r="P911" s="1" t="str">
        <f>VLOOKUP($A911,'Hospitalisation Details'!$A$2:$P$2344,14,FALSE())</f>
        <v>R1012</v>
      </c>
      <c r="Q911" s="1">
        <f>VLOOKUP($A911,'Hospitalisation Details'!$A$2:$P$2344,16,FALSE())</f>
        <v>57</v>
      </c>
    </row>
    <row r="912" spans="1:17" x14ac:dyDescent="0.35">
      <c r="A912" s="1" t="str">
        <f>'Customer Names'!A912</f>
        <v>Id911</v>
      </c>
      <c r="B912" s="1" t="str">
        <f>VLOOKUP($A912,'Customer Names'!$A$2:$E$2336,4,FALSE())</f>
        <v>Marc</v>
      </c>
      <c r="C912" s="16">
        <f>VLOOKUP($A912,'Medical Examinations'!$A$2:$O$2336,2,FALSE())</f>
        <v>34.865000000000002</v>
      </c>
      <c r="D912" s="16">
        <f>VLOOKUP($A912,'Medical Examinations'!$A$2:$O$2336,3,FALSE())</f>
        <v>5.35</v>
      </c>
      <c r="E912" s="1" t="str">
        <f>VLOOKUP($A912,'Medical Examinations'!$A$2:$O$2336,9,FALSE())</f>
        <v>Yes</v>
      </c>
      <c r="F912" s="1" t="str">
        <f>VLOOKUP($A912,'Medical Examinations'!$A$2:$O$2336,10,FALSE())</f>
        <v>No</v>
      </c>
      <c r="G912" s="1" t="str">
        <f>VLOOKUP($A912,'Medical Examinations'!$A$2:$O$2336,11,FALSE())</f>
        <v>No</v>
      </c>
      <c r="H912" s="1">
        <f>VLOOKUP($A912,'Medical Examinations'!$A$2:$O$2336,13,FALSE())</f>
        <v>1</v>
      </c>
      <c r="I912" s="1" t="str">
        <f>VLOOKUP($A912,'Medical Examinations'!$A$2:$O$2336,12,FALSE())</f>
        <v>No</v>
      </c>
      <c r="J912" s="1" t="str">
        <f>VLOOKUP($A912,'Medical Examinations'!$A$2:$O$2336,14,FALSE())</f>
        <v>Obesity</v>
      </c>
      <c r="K912" s="1" t="str">
        <f>VLOOKUP($A912,'Medical Examinations'!$A$2:$O$2336,15,FALSE())</f>
        <v>Normal</v>
      </c>
      <c r="L912" s="17">
        <f>VLOOKUP($A912,'Hospitalisation Details'!$A$2:$P$2344,15,FALSE())</f>
        <v>23736</v>
      </c>
      <c r="M912" s="18">
        <f>VLOOKUP($A912,'Hospitalisation Details'!$A$2:$P$2344,6,FALSE())</f>
        <v>11944.59</v>
      </c>
      <c r="N912" s="1" t="str">
        <f>VLOOKUP($A912,'Hospitalisation Details'!$A$2:$P$2344,12,FALSE())</f>
        <v>tier - 3</v>
      </c>
      <c r="O912" s="1" t="str">
        <f>VLOOKUP($A912,'Hospitalisation Details'!$A$2:$P$2344,13,FALSE())</f>
        <v>tier - 2</v>
      </c>
      <c r="P912" s="1" t="str">
        <f>VLOOKUP($A912,'Hospitalisation Details'!$A$2:$P$2344,14,FALSE())</f>
        <v>R1016</v>
      </c>
      <c r="Q912" s="1">
        <f>VLOOKUP($A912,'Hospitalisation Details'!$A$2:$P$2344,16,FALSE())</f>
        <v>58</v>
      </c>
    </row>
    <row r="913" spans="1:17" x14ac:dyDescent="0.35">
      <c r="A913" s="1" t="str">
        <f>'Customer Names'!A913</f>
        <v>Id912</v>
      </c>
      <c r="B913" s="1" t="str">
        <f>VLOOKUP($A913,'Customer Names'!$A$2:$E$2336,4,FALSE())</f>
        <v>Christopher</v>
      </c>
      <c r="C913" s="16">
        <f>VLOOKUP($A913,'Medical Examinations'!$A$2:$O$2336,2,FALSE())</f>
        <v>43.11</v>
      </c>
      <c r="D913" s="16">
        <f>VLOOKUP($A913,'Medical Examinations'!$A$2:$O$2336,3,FALSE())</f>
        <v>5.6</v>
      </c>
      <c r="E913" s="1" t="str">
        <f>VLOOKUP($A913,'Medical Examinations'!$A$2:$O$2336,9,FALSE())</f>
        <v>No</v>
      </c>
      <c r="F913" s="1" t="str">
        <f>VLOOKUP($A913,'Medical Examinations'!$A$2:$O$2336,10,FALSE())</f>
        <v>No</v>
      </c>
      <c r="G913" s="1" t="str">
        <f>VLOOKUP($A913,'Medical Examinations'!$A$2:$O$2336,11,FALSE())</f>
        <v>No</v>
      </c>
      <c r="H913" s="1">
        <f>VLOOKUP($A913,'Medical Examinations'!$A$2:$O$2336,13,FALSE())</f>
        <v>0</v>
      </c>
      <c r="I913" s="1" t="str">
        <f>VLOOKUP($A913,'Medical Examinations'!$A$2:$O$2336,12,FALSE())</f>
        <v>No</v>
      </c>
      <c r="J913" s="1" t="str">
        <f>VLOOKUP($A913,'Medical Examinations'!$A$2:$O$2336,14,FALSE())</f>
        <v>Obesity</v>
      </c>
      <c r="K913" s="1" t="str">
        <f>VLOOKUP($A913,'Medical Examinations'!$A$2:$O$2336,15,FALSE())</f>
        <v>Normal</v>
      </c>
      <c r="L913" s="17">
        <f>VLOOKUP($A913,'Hospitalisation Details'!$A$2:$P$2344,15,FALSE())</f>
        <v>33530</v>
      </c>
      <c r="M913" s="18">
        <f>VLOOKUP($A913,'Hospitalisation Details'!$A$2:$P$2344,6,FALSE())</f>
        <v>11941.83</v>
      </c>
      <c r="N913" s="1" t="str">
        <f>VLOOKUP($A913,'Hospitalisation Details'!$A$2:$P$2344,12,FALSE())</f>
        <v>tier - 3</v>
      </c>
      <c r="O913" s="1" t="str">
        <f>VLOOKUP($A913,'Hospitalisation Details'!$A$2:$P$2344,13,FALSE())</f>
        <v>tier - 1</v>
      </c>
      <c r="P913" s="1" t="str">
        <f>VLOOKUP($A913,'Hospitalisation Details'!$A$2:$P$2344,14,FALSE())</f>
        <v>R1023</v>
      </c>
      <c r="Q913" s="1">
        <f>VLOOKUP($A913,'Hospitalisation Details'!$A$2:$P$2344,16,FALSE())</f>
        <v>31</v>
      </c>
    </row>
    <row r="914" spans="1:17" x14ac:dyDescent="0.35">
      <c r="A914" s="1" t="str">
        <f>'Customer Names'!A914</f>
        <v>Id913</v>
      </c>
      <c r="B914" s="1" t="str">
        <f>VLOOKUP($A914,'Customer Names'!$A$2:$E$2336,4,FALSE())</f>
        <v>Kevin</v>
      </c>
      <c r="C914" s="16">
        <f>VLOOKUP($A914,'Medical Examinations'!$A$2:$O$2336,2,FALSE())</f>
        <v>30.305</v>
      </c>
      <c r="D914" s="16">
        <f>VLOOKUP($A914,'Medical Examinations'!$A$2:$O$2336,3,FALSE())</f>
        <v>4.2699999999999996</v>
      </c>
      <c r="E914" s="1" t="str">
        <f>VLOOKUP($A914,'Medical Examinations'!$A$2:$O$2336,9,FALSE())</f>
        <v>Yes</v>
      </c>
      <c r="F914" s="1" t="str">
        <f>VLOOKUP($A914,'Medical Examinations'!$A$2:$O$2336,10,FALSE())</f>
        <v>No</v>
      </c>
      <c r="G914" s="1" t="str">
        <f>VLOOKUP($A914,'Medical Examinations'!$A$2:$O$2336,11,FALSE())</f>
        <v>No</v>
      </c>
      <c r="H914" s="1">
        <f>VLOOKUP($A914,'Medical Examinations'!$A$2:$O$2336,13,FALSE())</f>
        <v>1</v>
      </c>
      <c r="I914" s="1" t="str">
        <f>VLOOKUP($A914,'Medical Examinations'!$A$2:$O$2336,12,FALSE())</f>
        <v>No</v>
      </c>
      <c r="J914" s="1" t="str">
        <f>VLOOKUP($A914,'Medical Examinations'!$A$2:$O$2336,14,FALSE())</f>
        <v>Obesity</v>
      </c>
      <c r="K914" s="1" t="str">
        <f>VLOOKUP($A914,'Medical Examinations'!$A$2:$O$2336,15,FALSE())</f>
        <v>Normal</v>
      </c>
      <c r="L914" s="17">
        <f>VLOOKUP($A914,'Hospitalisation Details'!$A$2:$P$2344,15,FALSE())</f>
        <v>23591</v>
      </c>
      <c r="M914" s="18">
        <f>VLOOKUP($A914,'Hospitalisation Details'!$A$2:$P$2344,6,FALSE())</f>
        <v>11938.26</v>
      </c>
      <c r="N914" s="1" t="str">
        <f>VLOOKUP($A914,'Hospitalisation Details'!$A$2:$P$2344,12,FALSE())</f>
        <v>tier - 3</v>
      </c>
      <c r="O914" s="1" t="str">
        <f>VLOOKUP($A914,'Hospitalisation Details'!$A$2:$P$2344,13,FALSE())</f>
        <v>tier - 3</v>
      </c>
      <c r="P914" s="1" t="str">
        <f>VLOOKUP($A914,'Hospitalisation Details'!$A$2:$P$2344,14,FALSE())</f>
        <v>R1019</v>
      </c>
      <c r="Q914" s="1">
        <f>VLOOKUP($A914,'Hospitalisation Details'!$A$2:$P$2344,16,FALSE())</f>
        <v>58</v>
      </c>
    </row>
    <row r="915" spans="1:17" x14ac:dyDescent="0.35">
      <c r="A915" s="1" t="str">
        <f>'Customer Names'!A915</f>
        <v>Id914</v>
      </c>
      <c r="B915" s="1" t="str">
        <f>VLOOKUP($A915,'Customer Names'!$A$2:$E$2336,4,FALSE())</f>
        <v>Aharon N</v>
      </c>
      <c r="C915" s="16">
        <f>VLOOKUP($A915,'Medical Examinations'!$A$2:$O$2336,2,FALSE())</f>
        <v>25.175000000000001</v>
      </c>
      <c r="D915" s="16">
        <f>VLOOKUP($A915,'Medical Examinations'!$A$2:$O$2336,3,FALSE())</f>
        <v>5.57</v>
      </c>
      <c r="E915" s="1" t="str">
        <f>VLOOKUP($A915,'Medical Examinations'!$A$2:$O$2336,9,FALSE())</f>
        <v>Yes</v>
      </c>
      <c r="F915" s="1" t="str">
        <f>VLOOKUP($A915,'Medical Examinations'!$A$2:$O$2336,10,FALSE())</f>
        <v>No</v>
      </c>
      <c r="G915" s="1" t="str">
        <f>VLOOKUP($A915,'Medical Examinations'!$A$2:$O$2336,11,FALSE())</f>
        <v>No</v>
      </c>
      <c r="H915" s="1">
        <f>VLOOKUP($A915,'Medical Examinations'!$A$2:$O$2336,13,FALSE())</f>
        <v>1</v>
      </c>
      <c r="I915" s="1" t="str">
        <f>VLOOKUP($A915,'Medical Examinations'!$A$2:$O$2336,12,FALSE())</f>
        <v>No</v>
      </c>
      <c r="J915" s="1" t="str">
        <f>VLOOKUP($A915,'Medical Examinations'!$A$2:$O$2336,14,FALSE())</f>
        <v>Overweight</v>
      </c>
      <c r="K915" s="1" t="str">
        <f>VLOOKUP($A915,'Medical Examinations'!$A$2:$O$2336,15,FALSE())</f>
        <v>Normal</v>
      </c>
      <c r="L915" s="17">
        <f>VLOOKUP($A915,'Hospitalisation Details'!$A$2:$P$2344,15,FALSE())</f>
        <v>23731</v>
      </c>
      <c r="M915" s="18">
        <f>VLOOKUP($A915,'Hospitalisation Details'!$A$2:$P$2344,6,FALSE())</f>
        <v>11931.13</v>
      </c>
      <c r="N915" s="1" t="str">
        <f>VLOOKUP($A915,'Hospitalisation Details'!$A$2:$P$2344,12,FALSE())</f>
        <v>tier - 3</v>
      </c>
      <c r="O915" s="1" t="str">
        <f>VLOOKUP($A915,'Hospitalisation Details'!$A$2:$P$2344,13,FALSE())</f>
        <v>tier - 1</v>
      </c>
      <c r="P915" s="1" t="str">
        <f>VLOOKUP($A915,'Hospitalisation Details'!$A$2:$P$2344,14,FALSE())</f>
        <v>R1019</v>
      </c>
      <c r="Q915" s="1">
        <f>VLOOKUP($A915,'Hospitalisation Details'!$A$2:$P$2344,16,FALSE())</f>
        <v>58</v>
      </c>
    </row>
    <row r="916" spans="1:17" x14ac:dyDescent="0.35">
      <c r="A916" s="1" t="str">
        <f>'Customer Names'!A916</f>
        <v>Id915</v>
      </c>
      <c r="B916" s="1" t="str">
        <f>VLOOKUP($A916,'Customer Names'!$A$2:$E$2336,4,FALSE())</f>
        <v>Lawrence D.</v>
      </c>
      <c r="C916" s="16">
        <f>VLOOKUP($A916,'Medical Examinations'!$A$2:$O$2336,2,FALSE())</f>
        <v>26.8</v>
      </c>
      <c r="D916" s="16">
        <f>VLOOKUP($A916,'Medical Examinations'!$A$2:$O$2336,3,FALSE())</f>
        <v>5.68</v>
      </c>
      <c r="E916" s="1" t="str">
        <f>VLOOKUP($A916,'Medical Examinations'!$A$2:$O$2336,9,FALSE())</f>
        <v>Yes</v>
      </c>
      <c r="F916" s="1" t="str">
        <f>VLOOKUP($A916,'Medical Examinations'!$A$2:$O$2336,10,FALSE())</f>
        <v>No</v>
      </c>
      <c r="G916" s="1" t="str">
        <f>VLOOKUP($A916,'Medical Examinations'!$A$2:$O$2336,11,FALSE())</f>
        <v>No</v>
      </c>
      <c r="H916" s="1">
        <f>VLOOKUP($A916,'Medical Examinations'!$A$2:$O$2336,13,FALSE())</f>
        <v>1</v>
      </c>
      <c r="I916" s="1" t="str">
        <f>VLOOKUP($A916,'Medical Examinations'!$A$2:$O$2336,12,FALSE())</f>
        <v>No</v>
      </c>
      <c r="J916" s="1" t="str">
        <f>VLOOKUP($A916,'Medical Examinations'!$A$2:$O$2336,14,FALSE())</f>
        <v>Overweight</v>
      </c>
      <c r="K916" s="1" t="str">
        <f>VLOOKUP($A916,'Medical Examinations'!$A$2:$O$2336,15,FALSE())</f>
        <v>Normal</v>
      </c>
      <c r="L916" s="17">
        <f>VLOOKUP($A916,'Hospitalisation Details'!$A$2:$P$2344,15,FALSE())</f>
        <v>23700</v>
      </c>
      <c r="M916" s="18">
        <f>VLOOKUP($A916,'Hospitalisation Details'!$A$2:$P$2344,6,FALSE())</f>
        <v>11918.2</v>
      </c>
      <c r="N916" s="1" t="str">
        <f>VLOOKUP($A916,'Hospitalisation Details'!$A$2:$P$2344,12,FALSE())</f>
        <v>tier - 3</v>
      </c>
      <c r="O916" s="1" t="str">
        <f>VLOOKUP($A916,'Hospitalisation Details'!$A$2:$P$2344,13,FALSE())</f>
        <v>tier - 1</v>
      </c>
      <c r="P916" s="1" t="str">
        <f>VLOOKUP($A916,'Hospitalisation Details'!$A$2:$P$2344,14,FALSE())</f>
        <v>R1021</v>
      </c>
      <c r="Q916" s="1">
        <f>VLOOKUP($A916,'Hospitalisation Details'!$A$2:$P$2344,16,FALSE())</f>
        <v>58</v>
      </c>
    </row>
    <row r="917" spans="1:17" x14ac:dyDescent="0.35">
      <c r="A917" s="1" t="str">
        <f>'Customer Names'!A917</f>
        <v>Id916</v>
      </c>
      <c r="B917" s="1" t="str">
        <f>VLOOKUP($A917,'Customer Names'!$A$2:$E$2336,4,FALSE())</f>
        <v>Malcolm</v>
      </c>
      <c r="C917" s="16">
        <f>VLOOKUP($A917,'Medical Examinations'!$A$2:$O$2336,2,FALSE())</f>
        <v>21.78</v>
      </c>
      <c r="D917" s="16">
        <f>VLOOKUP($A917,'Medical Examinations'!$A$2:$O$2336,3,FALSE())</f>
        <v>5.3</v>
      </c>
      <c r="E917" s="1" t="str">
        <f>VLOOKUP($A917,'Medical Examinations'!$A$2:$O$2336,9,FALSE())</f>
        <v>No</v>
      </c>
      <c r="F917" s="1" t="str">
        <f>VLOOKUP($A917,'Medical Examinations'!$A$2:$O$2336,10,FALSE())</f>
        <v>Yes</v>
      </c>
      <c r="G917" s="1" t="str">
        <f>VLOOKUP($A917,'Medical Examinations'!$A$2:$O$2336,11,FALSE())</f>
        <v>No</v>
      </c>
      <c r="H917" s="1">
        <f>VLOOKUP($A917,'Medical Examinations'!$A$2:$O$2336,13,FALSE())</f>
        <v>1</v>
      </c>
      <c r="I917" s="1" t="str">
        <f>VLOOKUP($A917,'Medical Examinations'!$A$2:$O$2336,12,FALSE())</f>
        <v>No</v>
      </c>
      <c r="J917" s="1" t="str">
        <f>VLOOKUP($A917,'Medical Examinations'!$A$2:$O$2336,14,FALSE())</f>
        <v>Normal Weight</v>
      </c>
      <c r="K917" s="1" t="str">
        <f>VLOOKUP($A917,'Medical Examinations'!$A$2:$O$2336,15,FALSE())</f>
        <v>Normal</v>
      </c>
      <c r="L917" s="17">
        <f>VLOOKUP($A917,'Hospitalisation Details'!$A$2:$P$2344,15,FALSE())</f>
        <v>38140</v>
      </c>
      <c r="M917" s="18">
        <f>VLOOKUP($A917,'Hospitalisation Details'!$A$2:$P$2344,6,FALSE())</f>
        <v>11884.05</v>
      </c>
      <c r="N917" s="1" t="str">
        <f>VLOOKUP($A917,'Hospitalisation Details'!$A$2:$P$2344,12,FALSE())</f>
        <v>tier - 3</v>
      </c>
      <c r="O917" s="1" t="str">
        <f>VLOOKUP($A917,'Hospitalisation Details'!$A$2:$P$2344,13,FALSE())</f>
        <v>tier - 3</v>
      </c>
      <c r="P917" s="1" t="str">
        <f>VLOOKUP($A917,'Hospitalisation Details'!$A$2:$P$2344,14,FALSE())</f>
        <v>R1013</v>
      </c>
      <c r="Q917" s="1">
        <f>VLOOKUP($A917,'Hospitalisation Details'!$A$2:$P$2344,16,FALSE())</f>
        <v>19</v>
      </c>
    </row>
    <row r="918" spans="1:17" x14ac:dyDescent="0.35">
      <c r="A918" s="1" t="str">
        <f>'Customer Names'!A918</f>
        <v>Id917</v>
      </c>
      <c r="B918" s="1" t="str">
        <f>VLOOKUP($A918,'Customer Names'!$A$2:$E$2336,4,FALSE())</f>
        <v>Anna E.</v>
      </c>
      <c r="C918" s="16">
        <f>VLOOKUP($A918,'Medical Examinations'!$A$2:$O$2336,2,FALSE())</f>
        <v>30.14</v>
      </c>
      <c r="D918" s="16">
        <f>VLOOKUP($A918,'Medical Examinations'!$A$2:$O$2336,3,FALSE())</f>
        <v>9.4499999999999993</v>
      </c>
      <c r="E918" s="1" t="str">
        <f>VLOOKUP($A918,'Medical Examinations'!$A$2:$O$2336,9,FALSE())</f>
        <v>Yes</v>
      </c>
      <c r="F918" s="1" t="str">
        <f>VLOOKUP($A918,'Medical Examinations'!$A$2:$O$2336,10,FALSE())</f>
        <v>No</v>
      </c>
      <c r="G918" s="1" t="str">
        <f>VLOOKUP($A918,'Medical Examinations'!$A$2:$O$2336,11,FALSE())</f>
        <v>No</v>
      </c>
      <c r="H918" s="1">
        <f>VLOOKUP($A918,'Medical Examinations'!$A$2:$O$2336,13,FALSE())</f>
        <v>0</v>
      </c>
      <c r="I918" s="1" t="str">
        <f>VLOOKUP($A918,'Medical Examinations'!$A$2:$O$2336,12,FALSE())</f>
        <v>No</v>
      </c>
      <c r="J918" s="1" t="str">
        <f>VLOOKUP($A918,'Medical Examinations'!$A$2:$O$2336,14,FALSE())</f>
        <v>Obesity</v>
      </c>
      <c r="K918" s="1" t="str">
        <f>VLOOKUP($A918,'Medical Examinations'!$A$2:$O$2336,15,FALSE())</f>
        <v>Diabetes</v>
      </c>
      <c r="L918" s="17">
        <f>VLOOKUP($A918,'Hospitalisation Details'!$A$2:$P$2344,15,FALSE())</f>
        <v>24774</v>
      </c>
      <c r="M918" s="18">
        <f>VLOOKUP($A918,'Hospitalisation Details'!$A$2:$P$2344,6,FALSE())</f>
        <v>11881.97</v>
      </c>
      <c r="N918" s="1" t="str">
        <f>VLOOKUP($A918,'Hospitalisation Details'!$A$2:$P$2344,12,FALSE())</f>
        <v>tier - 3</v>
      </c>
      <c r="O918" s="1" t="str">
        <f>VLOOKUP($A918,'Hospitalisation Details'!$A$2:$P$2344,13,FALSE())</f>
        <v>tier - 1</v>
      </c>
      <c r="P918" s="1" t="str">
        <f>VLOOKUP($A918,'Hospitalisation Details'!$A$2:$P$2344,14,FALSE())</f>
        <v>R1013</v>
      </c>
      <c r="Q918" s="1">
        <f>VLOOKUP($A918,'Hospitalisation Details'!$A$2:$P$2344,16,FALSE())</f>
        <v>55</v>
      </c>
    </row>
    <row r="919" spans="1:17" x14ac:dyDescent="0.35">
      <c r="A919" s="1" t="str">
        <f>'Customer Names'!A919</f>
        <v>Id918</v>
      </c>
      <c r="B919" s="1" t="str">
        <f>VLOOKUP($A919,'Customer Names'!$A$2:$E$2336,4,FALSE())</f>
        <v>Jenny</v>
      </c>
      <c r="C919" s="16">
        <f>VLOOKUP($A919,'Medical Examinations'!$A$2:$O$2336,2,FALSE())</f>
        <v>29.7</v>
      </c>
      <c r="D919" s="16">
        <f>VLOOKUP($A919,'Medical Examinations'!$A$2:$O$2336,3,FALSE())</f>
        <v>6.79</v>
      </c>
      <c r="E919" s="1" t="str">
        <f>VLOOKUP($A919,'Medical Examinations'!$A$2:$O$2336,9,FALSE())</f>
        <v>Yes</v>
      </c>
      <c r="F919" s="1" t="str">
        <f>VLOOKUP($A919,'Medical Examinations'!$A$2:$O$2336,10,FALSE())</f>
        <v>No</v>
      </c>
      <c r="G919" s="1" t="str">
        <f>VLOOKUP($A919,'Medical Examinations'!$A$2:$O$2336,11,FALSE())</f>
        <v>No</v>
      </c>
      <c r="H919" s="1">
        <f>VLOOKUP($A919,'Medical Examinations'!$A$2:$O$2336,13,FALSE())</f>
        <v>0</v>
      </c>
      <c r="I919" s="1" t="str">
        <f>VLOOKUP($A919,'Medical Examinations'!$A$2:$O$2336,12,FALSE())</f>
        <v>No</v>
      </c>
      <c r="J919" s="1" t="str">
        <f>VLOOKUP($A919,'Medical Examinations'!$A$2:$O$2336,14,FALSE())</f>
        <v>Overweight</v>
      </c>
      <c r="K919" s="1" t="str">
        <f>VLOOKUP($A919,'Medical Examinations'!$A$2:$O$2336,15,FALSE())</f>
        <v>Diabetes</v>
      </c>
      <c r="L919" s="17">
        <f>VLOOKUP($A919,'Hospitalisation Details'!$A$2:$P$2344,15,FALSE())</f>
        <v>24667</v>
      </c>
      <c r="M919" s="18">
        <f>VLOOKUP($A919,'Hospitalisation Details'!$A$2:$P$2344,6,FALSE())</f>
        <v>11881.36</v>
      </c>
      <c r="N919" s="1" t="str">
        <f>VLOOKUP($A919,'Hospitalisation Details'!$A$2:$P$2344,12,FALSE())</f>
        <v>tier - 3</v>
      </c>
      <c r="O919" s="1" t="str">
        <f>VLOOKUP($A919,'Hospitalisation Details'!$A$2:$P$2344,13,FALSE())</f>
        <v>tier - 2</v>
      </c>
      <c r="P919" s="1" t="str">
        <f>VLOOKUP($A919,'Hospitalisation Details'!$A$2:$P$2344,14,FALSE())</f>
        <v>R1011</v>
      </c>
      <c r="Q919" s="1">
        <f>VLOOKUP($A919,'Hospitalisation Details'!$A$2:$P$2344,16,FALSE())</f>
        <v>55</v>
      </c>
    </row>
    <row r="920" spans="1:17" x14ac:dyDescent="0.35">
      <c r="A920" s="1" t="str">
        <f>'Customer Names'!A920</f>
        <v>Id919</v>
      </c>
      <c r="B920" s="1" t="str">
        <f>VLOOKUP($A920,'Customer Names'!$A$2:$E$2336,4,FALSE())</f>
        <v>Melissa L</v>
      </c>
      <c r="C920" s="16">
        <f>VLOOKUP($A920,'Medical Examinations'!$A$2:$O$2336,2,FALSE())</f>
        <v>32.395000000000003</v>
      </c>
      <c r="D920" s="16">
        <f>VLOOKUP($A920,'Medical Examinations'!$A$2:$O$2336,3,FALSE())</f>
        <v>11.1</v>
      </c>
      <c r="E920" s="1" t="str">
        <f>VLOOKUP($A920,'Medical Examinations'!$A$2:$O$2336,9,FALSE())</f>
        <v>Yes</v>
      </c>
      <c r="F920" s="1" t="str">
        <f>VLOOKUP($A920,'Medical Examinations'!$A$2:$O$2336,10,FALSE())</f>
        <v>No</v>
      </c>
      <c r="G920" s="1" t="str">
        <f>VLOOKUP($A920,'Medical Examinations'!$A$2:$O$2336,11,FALSE())</f>
        <v>No</v>
      </c>
      <c r="H920" s="1">
        <f>VLOOKUP($A920,'Medical Examinations'!$A$2:$O$2336,13,FALSE())</f>
        <v>0</v>
      </c>
      <c r="I920" s="1" t="str">
        <f>VLOOKUP($A920,'Medical Examinations'!$A$2:$O$2336,12,FALSE())</f>
        <v>No</v>
      </c>
      <c r="J920" s="1" t="str">
        <f>VLOOKUP($A920,'Medical Examinations'!$A$2:$O$2336,14,FALSE())</f>
        <v>Obesity</v>
      </c>
      <c r="K920" s="1" t="str">
        <f>VLOOKUP($A920,'Medical Examinations'!$A$2:$O$2336,15,FALSE())</f>
        <v>Diabetes</v>
      </c>
      <c r="L920" s="17">
        <f>VLOOKUP($A920,'Hospitalisation Details'!$A$2:$P$2344,15,FALSE())</f>
        <v>24708</v>
      </c>
      <c r="M920" s="18">
        <f>VLOOKUP($A920,'Hospitalisation Details'!$A$2:$P$2344,6,FALSE())</f>
        <v>11879.1</v>
      </c>
      <c r="N920" s="1" t="str">
        <f>VLOOKUP($A920,'Hospitalisation Details'!$A$2:$P$2344,12,FALSE())</f>
        <v>tier - 3</v>
      </c>
      <c r="O920" s="1" t="str">
        <f>VLOOKUP($A920,'Hospitalisation Details'!$A$2:$P$2344,13,FALSE())</f>
        <v>tier - 3</v>
      </c>
      <c r="P920" s="1" t="str">
        <f>VLOOKUP($A920,'Hospitalisation Details'!$A$2:$P$2344,14,FALSE())</f>
        <v>R1024</v>
      </c>
      <c r="Q920" s="1">
        <f>VLOOKUP($A920,'Hospitalisation Details'!$A$2:$P$2344,16,FALSE())</f>
        <v>55</v>
      </c>
    </row>
    <row r="921" spans="1:17" x14ac:dyDescent="0.35">
      <c r="A921" s="1" t="str">
        <f>'Customer Names'!A921</f>
        <v>Id920</v>
      </c>
      <c r="B921" s="1" t="str">
        <f>VLOOKUP($A921,'Customer Names'!$A$2:$E$2336,4,FALSE())</f>
        <v>Chia J.</v>
      </c>
      <c r="C921" s="16">
        <f>VLOOKUP($A921,'Medical Examinations'!$A$2:$O$2336,2,FALSE())</f>
        <v>36.64</v>
      </c>
      <c r="D921" s="16">
        <f>VLOOKUP($A921,'Medical Examinations'!$A$2:$O$2336,3,FALSE())</f>
        <v>7.26</v>
      </c>
      <c r="E921" s="1" t="str">
        <f>VLOOKUP($A921,'Medical Examinations'!$A$2:$O$2336,9,FALSE())</f>
        <v>No</v>
      </c>
      <c r="F921" s="1" t="str">
        <f>VLOOKUP($A921,'Medical Examinations'!$A$2:$O$2336,10,FALSE())</f>
        <v>No</v>
      </c>
      <c r="G921" s="1" t="str">
        <f>VLOOKUP($A921,'Medical Examinations'!$A$2:$O$2336,11,FALSE())</f>
        <v>No</v>
      </c>
      <c r="H921" s="1">
        <f>VLOOKUP($A921,'Medical Examinations'!$A$2:$O$2336,13,FALSE())</f>
        <v>0</v>
      </c>
      <c r="I921" s="1" t="str">
        <f>VLOOKUP($A921,'Medical Examinations'!$A$2:$O$2336,12,FALSE())</f>
        <v>No</v>
      </c>
      <c r="J921" s="1" t="str">
        <f>VLOOKUP($A921,'Medical Examinations'!$A$2:$O$2336,14,FALSE())</f>
        <v>Obesity</v>
      </c>
      <c r="K921" s="1" t="str">
        <f>VLOOKUP($A921,'Medical Examinations'!$A$2:$O$2336,15,FALSE())</f>
        <v>Diabetes</v>
      </c>
      <c r="L921" s="17">
        <f>VLOOKUP($A921,'Hospitalisation Details'!$A$2:$P$2344,15,FALSE())</f>
        <v>27217</v>
      </c>
      <c r="M921" s="18">
        <f>VLOOKUP($A921,'Hospitalisation Details'!$A$2:$P$2344,6,FALSE())</f>
        <v>11858.56</v>
      </c>
      <c r="N921" s="1" t="str">
        <f>VLOOKUP($A921,'Hospitalisation Details'!$A$2:$P$2344,12,FALSE())</f>
        <v>tier - 3</v>
      </c>
      <c r="O921" s="1" t="str">
        <f>VLOOKUP($A921,'Hospitalisation Details'!$A$2:$P$2344,13,FALSE())</f>
        <v>tier - 3</v>
      </c>
      <c r="P921" s="1" t="str">
        <f>VLOOKUP($A921,'Hospitalisation Details'!$A$2:$P$2344,14,FALSE())</f>
        <v>R1011</v>
      </c>
      <c r="Q921" s="1">
        <f>VLOOKUP($A921,'Hospitalisation Details'!$A$2:$P$2344,16,FALSE())</f>
        <v>48</v>
      </c>
    </row>
    <row r="922" spans="1:17" x14ac:dyDescent="0.35">
      <c r="A922" s="1" t="str">
        <f>'Customer Names'!A922</f>
        <v>Id921</v>
      </c>
      <c r="B922" s="1" t="str">
        <f>VLOOKUP($A922,'Customer Names'!$A$2:$E$2336,4,FALSE())</f>
        <v>Laura A</v>
      </c>
      <c r="C922" s="16">
        <f>VLOOKUP($A922,'Medical Examinations'!$A$2:$O$2336,2,FALSE())</f>
        <v>39.049999999999997</v>
      </c>
      <c r="D922" s="16">
        <f>VLOOKUP($A922,'Medical Examinations'!$A$2:$O$2336,3,FALSE())</f>
        <v>5.27</v>
      </c>
      <c r="E922" s="1" t="str">
        <f>VLOOKUP($A922,'Medical Examinations'!$A$2:$O$2336,9,FALSE())</f>
        <v>Yes</v>
      </c>
      <c r="F922" s="1" t="str">
        <f>VLOOKUP($A922,'Medical Examinations'!$A$2:$O$2336,10,FALSE())</f>
        <v>No</v>
      </c>
      <c r="G922" s="1" t="str">
        <f>VLOOKUP($A922,'Medical Examinations'!$A$2:$O$2336,11,FALSE())</f>
        <v>No</v>
      </c>
      <c r="H922" s="1">
        <f>VLOOKUP($A922,'Medical Examinations'!$A$2:$O$2336,13,FALSE())</f>
        <v>1</v>
      </c>
      <c r="I922" s="1" t="str">
        <f>VLOOKUP($A922,'Medical Examinations'!$A$2:$O$2336,12,FALSE())</f>
        <v>No</v>
      </c>
      <c r="J922" s="1" t="str">
        <f>VLOOKUP($A922,'Medical Examinations'!$A$2:$O$2336,14,FALSE())</f>
        <v>Obesity</v>
      </c>
      <c r="K922" s="1" t="str">
        <f>VLOOKUP($A922,'Medical Examinations'!$A$2:$O$2336,15,FALSE())</f>
        <v>Normal</v>
      </c>
      <c r="L922" s="17">
        <f>VLOOKUP($A922,'Hospitalisation Details'!$A$2:$P$2344,15,FALSE())</f>
        <v>23649</v>
      </c>
      <c r="M922" s="18">
        <f>VLOOKUP($A922,'Hospitalisation Details'!$A$2:$P$2344,6,FALSE())</f>
        <v>11856.41</v>
      </c>
      <c r="N922" s="1" t="str">
        <f>VLOOKUP($A922,'Hospitalisation Details'!$A$2:$P$2344,12,FALSE())</f>
        <v>tier - 3</v>
      </c>
      <c r="O922" s="1" t="str">
        <f>VLOOKUP($A922,'Hospitalisation Details'!$A$2:$P$2344,13,FALSE())</f>
        <v>tier - 2</v>
      </c>
      <c r="P922" s="1" t="str">
        <f>VLOOKUP($A922,'Hospitalisation Details'!$A$2:$P$2344,14,FALSE())</f>
        <v>R1013</v>
      </c>
      <c r="Q922" s="1">
        <f>VLOOKUP($A922,'Hospitalisation Details'!$A$2:$P$2344,16,FALSE())</f>
        <v>58</v>
      </c>
    </row>
    <row r="923" spans="1:17" x14ac:dyDescent="0.35">
      <c r="A923" s="1" t="str">
        <f>'Customer Names'!A923</f>
        <v>Id922</v>
      </c>
      <c r="B923" s="1" t="str">
        <f>VLOOKUP($A923,'Customer Names'!$A$2:$E$2336,4,FALSE())</f>
        <v>Aditi</v>
      </c>
      <c r="C923" s="16">
        <f>VLOOKUP($A923,'Medical Examinations'!$A$2:$O$2336,2,FALSE())</f>
        <v>33.1</v>
      </c>
      <c r="D923" s="16">
        <f>VLOOKUP($A923,'Medical Examinations'!$A$2:$O$2336,3,FALSE())</f>
        <v>5.46</v>
      </c>
      <c r="E923" s="1" t="str">
        <f>VLOOKUP($A923,'Medical Examinations'!$A$2:$O$2336,9,FALSE())</f>
        <v>Yes</v>
      </c>
      <c r="F923" s="1" t="str">
        <f>VLOOKUP($A923,'Medical Examinations'!$A$2:$O$2336,10,FALSE())</f>
        <v>No</v>
      </c>
      <c r="G923" s="1" t="str">
        <f>VLOOKUP($A923,'Medical Examinations'!$A$2:$O$2336,11,FALSE())</f>
        <v>No</v>
      </c>
      <c r="H923" s="1">
        <f>VLOOKUP($A923,'Medical Examinations'!$A$2:$O$2336,13,FALSE())</f>
        <v>1</v>
      </c>
      <c r="I923" s="1" t="str">
        <f>VLOOKUP($A923,'Medical Examinations'!$A$2:$O$2336,12,FALSE())</f>
        <v>No</v>
      </c>
      <c r="J923" s="1" t="str">
        <f>VLOOKUP($A923,'Medical Examinations'!$A$2:$O$2336,14,FALSE())</f>
        <v>Obesity</v>
      </c>
      <c r="K923" s="1" t="str">
        <f>VLOOKUP($A923,'Medical Examinations'!$A$2:$O$2336,15,FALSE())</f>
        <v>Normal</v>
      </c>
      <c r="L923" s="17">
        <f>VLOOKUP($A923,'Hospitalisation Details'!$A$2:$P$2344,15,FALSE())</f>
        <v>23555</v>
      </c>
      <c r="M923" s="18">
        <f>VLOOKUP($A923,'Hospitalisation Details'!$A$2:$P$2344,6,FALSE())</f>
        <v>11848.14</v>
      </c>
      <c r="N923" s="1" t="str">
        <f>VLOOKUP($A923,'Hospitalisation Details'!$A$2:$P$2344,12,FALSE())</f>
        <v>tier - 3</v>
      </c>
      <c r="O923" s="1" t="str">
        <f>VLOOKUP($A923,'Hospitalisation Details'!$A$2:$P$2344,13,FALSE())</f>
        <v>tier - 2</v>
      </c>
      <c r="P923" s="1" t="str">
        <f>VLOOKUP($A923,'Hospitalisation Details'!$A$2:$P$2344,14,FALSE())</f>
        <v>R1011</v>
      </c>
      <c r="Q923" s="1">
        <f>VLOOKUP($A923,'Hospitalisation Details'!$A$2:$P$2344,16,FALSE())</f>
        <v>58</v>
      </c>
    </row>
    <row r="924" spans="1:17" x14ac:dyDescent="0.35">
      <c r="A924" s="1" t="str">
        <f>'Customer Names'!A924</f>
        <v>Id923</v>
      </c>
      <c r="B924" s="1" t="str">
        <f>VLOOKUP($A924,'Customer Names'!$A$2:$E$2336,4,FALSE())</f>
        <v>Leah A.</v>
      </c>
      <c r="C924" s="16">
        <f>VLOOKUP($A924,'Medical Examinations'!$A$2:$O$2336,2,FALSE())</f>
        <v>31.824999999999999</v>
      </c>
      <c r="D924" s="16">
        <f>VLOOKUP($A924,'Medical Examinations'!$A$2:$O$2336,3,FALSE())</f>
        <v>8.1300000000000008</v>
      </c>
      <c r="E924" s="1" t="str">
        <f>VLOOKUP($A924,'Medical Examinations'!$A$2:$O$2336,9,FALSE())</f>
        <v>No</v>
      </c>
      <c r="F924" s="1" t="str">
        <f>VLOOKUP($A924,'Medical Examinations'!$A$2:$O$2336,10,FALSE())</f>
        <v>No</v>
      </c>
      <c r="G924" s="1" t="str">
        <f>VLOOKUP($A924,'Medical Examinations'!$A$2:$O$2336,11,FALSE())</f>
        <v>No</v>
      </c>
      <c r="H924" s="1">
        <f>VLOOKUP($A924,'Medical Examinations'!$A$2:$O$2336,13,FALSE())</f>
        <v>0</v>
      </c>
      <c r="I924" s="1" t="str">
        <f>VLOOKUP($A924,'Medical Examinations'!$A$2:$O$2336,12,FALSE())</f>
        <v>No</v>
      </c>
      <c r="J924" s="1" t="str">
        <f>VLOOKUP($A924,'Medical Examinations'!$A$2:$O$2336,14,FALSE())</f>
        <v>Obesity</v>
      </c>
      <c r="K924" s="1" t="str">
        <f>VLOOKUP($A924,'Medical Examinations'!$A$2:$O$2336,15,FALSE())</f>
        <v>Diabetes</v>
      </c>
      <c r="L924" s="17">
        <f>VLOOKUP($A924,'Hospitalisation Details'!$A$2:$P$2344,15,FALSE())</f>
        <v>24056</v>
      </c>
      <c r="M924" s="18">
        <f>VLOOKUP($A924,'Hospitalisation Details'!$A$2:$P$2344,6,FALSE())</f>
        <v>11842.62</v>
      </c>
      <c r="N924" s="1" t="str">
        <f>VLOOKUP($A924,'Hospitalisation Details'!$A$2:$P$2344,12,FALSE())</f>
        <v>tier - 3</v>
      </c>
      <c r="O924" s="1" t="str">
        <f>VLOOKUP($A924,'Hospitalisation Details'!$A$2:$P$2344,13,FALSE())</f>
        <v>tier - 3</v>
      </c>
      <c r="P924" s="1" t="str">
        <f>VLOOKUP($A924,'Hospitalisation Details'!$A$2:$P$2344,14,FALSE())</f>
        <v>R1012</v>
      </c>
      <c r="Q924" s="1">
        <f>VLOOKUP($A924,'Hospitalisation Details'!$A$2:$P$2344,16,FALSE())</f>
        <v>57</v>
      </c>
    </row>
    <row r="925" spans="1:17" x14ac:dyDescent="0.35">
      <c r="A925" s="1" t="str">
        <f>'Customer Names'!A925</f>
        <v>Id924</v>
      </c>
      <c r="B925" s="1" t="str">
        <f>VLOOKUP($A925,'Customer Names'!$A$2:$E$2336,4,FALSE())</f>
        <v>Marianne</v>
      </c>
      <c r="C925" s="16">
        <f>VLOOKUP($A925,'Medical Examinations'!$A$2:$O$2336,2,FALSE())</f>
        <v>29</v>
      </c>
      <c r="D925" s="16">
        <f>VLOOKUP($A925,'Medical Examinations'!$A$2:$O$2336,3,FALSE())</f>
        <v>4.25</v>
      </c>
      <c r="E925" s="1" t="str">
        <f>VLOOKUP($A925,'Medical Examinations'!$A$2:$O$2336,9,FALSE())</f>
        <v>Yes</v>
      </c>
      <c r="F925" s="1" t="str">
        <f>VLOOKUP($A925,'Medical Examinations'!$A$2:$O$2336,10,FALSE())</f>
        <v>No</v>
      </c>
      <c r="G925" s="1" t="str">
        <f>VLOOKUP($A925,'Medical Examinations'!$A$2:$O$2336,11,FALSE())</f>
        <v>No</v>
      </c>
      <c r="H925" s="1">
        <f>VLOOKUP($A925,'Medical Examinations'!$A$2:$O$2336,13,FALSE())</f>
        <v>1</v>
      </c>
      <c r="I925" s="1" t="str">
        <f>VLOOKUP($A925,'Medical Examinations'!$A$2:$O$2336,12,FALSE())</f>
        <v>No</v>
      </c>
      <c r="J925" s="1" t="str">
        <f>VLOOKUP($A925,'Medical Examinations'!$A$2:$O$2336,14,FALSE())</f>
        <v>Overweight</v>
      </c>
      <c r="K925" s="1" t="str">
        <f>VLOOKUP($A925,'Medical Examinations'!$A$2:$O$2336,15,FALSE())</f>
        <v>Normal</v>
      </c>
      <c r="L925" s="17">
        <f>VLOOKUP($A925,'Hospitalisation Details'!$A$2:$P$2344,15,FALSE())</f>
        <v>23569</v>
      </c>
      <c r="M925" s="18">
        <f>VLOOKUP($A925,'Hospitalisation Details'!$A$2:$P$2344,6,FALSE())</f>
        <v>11842.44</v>
      </c>
      <c r="N925" s="1" t="str">
        <f>VLOOKUP($A925,'Hospitalisation Details'!$A$2:$P$2344,12,FALSE())</f>
        <v>tier - 3</v>
      </c>
      <c r="O925" s="1" t="str">
        <f>VLOOKUP($A925,'Hospitalisation Details'!$A$2:$P$2344,13,FALSE())</f>
        <v>tier - 2</v>
      </c>
      <c r="P925" s="1" t="str">
        <f>VLOOKUP($A925,'Hospitalisation Details'!$A$2:$P$2344,14,FALSE())</f>
        <v>R1011</v>
      </c>
      <c r="Q925" s="1">
        <f>VLOOKUP($A925,'Hospitalisation Details'!$A$2:$P$2344,16,FALSE())</f>
        <v>58</v>
      </c>
    </row>
    <row r="926" spans="1:17" x14ac:dyDescent="0.35">
      <c r="A926" s="1" t="str">
        <f>'Customer Names'!A926</f>
        <v>Id925</v>
      </c>
      <c r="B926" s="1" t="str">
        <f>VLOOKUP($A926,'Customer Names'!$A$2:$E$2336,4,FALSE())</f>
        <v>Carla</v>
      </c>
      <c r="C926" s="16">
        <f>VLOOKUP($A926,'Medical Examinations'!$A$2:$O$2336,2,FALSE())</f>
        <v>30.495000000000001</v>
      </c>
      <c r="D926" s="16">
        <f>VLOOKUP($A926,'Medical Examinations'!$A$2:$O$2336,3,FALSE())</f>
        <v>8.68</v>
      </c>
      <c r="E926" s="1" t="str">
        <f>VLOOKUP($A926,'Medical Examinations'!$A$2:$O$2336,9,FALSE())</f>
        <v>No</v>
      </c>
      <c r="F926" s="1" t="str">
        <f>VLOOKUP($A926,'Medical Examinations'!$A$2:$O$2336,10,FALSE())</f>
        <v>No</v>
      </c>
      <c r="G926" s="1" t="str">
        <f>VLOOKUP($A926,'Medical Examinations'!$A$2:$O$2336,11,FALSE())</f>
        <v>No</v>
      </c>
      <c r="H926" s="1">
        <f>VLOOKUP($A926,'Medical Examinations'!$A$2:$O$2336,13,FALSE())</f>
        <v>0</v>
      </c>
      <c r="I926" s="1" t="str">
        <f>VLOOKUP($A926,'Medical Examinations'!$A$2:$O$2336,12,FALSE())</f>
        <v>No</v>
      </c>
      <c r="J926" s="1" t="str">
        <f>VLOOKUP($A926,'Medical Examinations'!$A$2:$O$2336,14,FALSE())</f>
        <v>Obesity</v>
      </c>
      <c r="K926" s="1" t="str">
        <f>VLOOKUP($A926,'Medical Examinations'!$A$2:$O$2336,15,FALSE())</f>
        <v>Diabetes</v>
      </c>
      <c r="L926" s="17">
        <f>VLOOKUP($A926,'Hospitalisation Details'!$A$2:$P$2344,15,FALSE())</f>
        <v>24010</v>
      </c>
      <c r="M926" s="18">
        <f>VLOOKUP($A926,'Hospitalisation Details'!$A$2:$P$2344,6,FALSE())</f>
        <v>11840.78</v>
      </c>
      <c r="N926" s="1" t="str">
        <f>VLOOKUP($A926,'Hospitalisation Details'!$A$2:$P$2344,12,FALSE())</f>
        <v>tier - 3</v>
      </c>
      <c r="O926" s="1" t="str">
        <f>VLOOKUP($A926,'Hospitalisation Details'!$A$2:$P$2344,13,FALSE())</f>
        <v>tier - 2</v>
      </c>
      <c r="P926" s="1" t="str">
        <f>VLOOKUP($A926,'Hospitalisation Details'!$A$2:$P$2344,14,FALSE())</f>
        <v>R1012</v>
      </c>
      <c r="Q926" s="1">
        <f>VLOOKUP($A926,'Hospitalisation Details'!$A$2:$P$2344,16,FALSE())</f>
        <v>57</v>
      </c>
    </row>
    <row r="927" spans="1:17" x14ac:dyDescent="0.35">
      <c r="A927" s="1" t="str">
        <f>'Customer Names'!A927</f>
        <v>Id926</v>
      </c>
      <c r="B927" s="1" t="str">
        <f>VLOOKUP($A927,'Customer Names'!$A$2:$E$2336,4,FALSE())</f>
        <v>Oksana</v>
      </c>
      <c r="C927" s="16">
        <f>VLOOKUP($A927,'Medical Examinations'!$A$2:$O$2336,2,FALSE())</f>
        <v>25.2</v>
      </c>
      <c r="D927" s="16">
        <f>VLOOKUP($A927,'Medical Examinations'!$A$2:$O$2336,3,FALSE())</f>
        <v>6.25</v>
      </c>
      <c r="E927" s="1" t="str">
        <f>VLOOKUP($A927,'Medical Examinations'!$A$2:$O$2336,9,FALSE())</f>
        <v>Yes</v>
      </c>
      <c r="F927" s="1" t="str">
        <f>VLOOKUP($A927,'Medical Examinations'!$A$2:$O$2336,10,FALSE())</f>
        <v>No</v>
      </c>
      <c r="G927" s="1" t="str">
        <f>VLOOKUP($A927,'Medical Examinations'!$A$2:$O$2336,11,FALSE())</f>
        <v>No</v>
      </c>
      <c r="H927" s="1">
        <f>VLOOKUP($A927,'Medical Examinations'!$A$2:$O$2336,13,FALSE())</f>
        <v>1</v>
      </c>
      <c r="I927" s="1" t="str">
        <f>VLOOKUP($A927,'Medical Examinations'!$A$2:$O$2336,12,FALSE())</f>
        <v>No</v>
      </c>
      <c r="J927" s="1" t="str">
        <f>VLOOKUP($A927,'Medical Examinations'!$A$2:$O$2336,14,FALSE())</f>
        <v>Overweight</v>
      </c>
      <c r="K927" s="1" t="str">
        <f>VLOOKUP($A927,'Medical Examinations'!$A$2:$O$2336,15,FALSE())</f>
        <v>Prediabetes</v>
      </c>
      <c r="L927" s="17">
        <f>VLOOKUP($A927,'Hospitalisation Details'!$A$2:$P$2344,15,FALSE())</f>
        <v>23631</v>
      </c>
      <c r="M927" s="18">
        <f>VLOOKUP($A927,'Hospitalisation Details'!$A$2:$P$2344,6,FALSE())</f>
        <v>11837.16</v>
      </c>
      <c r="N927" s="1" t="str">
        <f>VLOOKUP($A927,'Hospitalisation Details'!$A$2:$P$2344,12,FALSE())</f>
        <v>tier - 3</v>
      </c>
      <c r="O927" s="1" t="str">
        <f>VLOOKUP($A927,'Hospitalisation Details'!$A$2:$P$2344,13,FALSE())</f>
        <v>tier - 3</v>
      </c>
      <c r="P927" s="1" t="str">
        <f>VLOOKUP($A927,'Hospitalisation Details'!$A$2:$P$2344,14,FALSE())</f>
        <v>R1011</v>
      </c>
      <c r="Q927" s="1">
        <f>VLOOKUP($A927,'Hospitalisation Details'!$A$2:$P$2344,16,FALSE())</f>
        <v>58</v>
      </c>
    </row>
    <row r="928" spans="1:17" x14ac:dyDescent="0.35">
      <c r="A928" s="1" t="str">
        <f>'Customer Names'!A928</f>
        <v>Id927</v>
      </c>
      <c r="B928" s="1" t="str">
        <f>VLOOKUP($A928,'Customer Names'!$A$2:$E$2336,4,FALSE())</f>
        <v>Rebecca B.</v>
      </c>
      <c r="C928" s="16">
        <f>VLOOKUP($A928,'Medical Examinations'!$A$2:$O$2336,2,FALSE())</f>
        <v>22.77</v>
      </c>
      <c r="D928" s="16">
        <f>VLOOKUP($A928,'Medical Examinations'!$A$2:$O$2336,3,FALSE())</f>
        <v>4.47</v>
      </c>
      <c r="E928" s="1" t="str">
        <f>VLOOKUP($A928,'Medical Examinations'!$A$2:$O$2336,9,FALSE())</f>
        <v>Yes</v>
      </c>
      <c r="F928" s="1" t="str">
        <f>VLOOKUP($A928,'Medical Examinations'!$A$2:$O$2336,10,FALSE())</f>
        <v>No</v>
      </c>
      <c r="G928" s="1" t="str">
        <f>VLOOKUP($A928,'Medical Examinations'!$A$2:$O$2336,11,FALSE())</f>
        <v>No</v>
      </c>
      <c r="H928" s="1">
        <f>VLOOKUP($A928,'Medical Examinations'!$A$2:$O$2336,13,FALSE())</f>
        <v>1</v>
      </c>
      <c r="I928" s="1" t="str">
        <f>VLOOKUP($A928,'Medical Examinations'!$A$2:$O$2336,12,FALSE())</f>
        <v>No</v>
      </c>
      <c r="J928" s="1" t="str">
        <f>VLOOKUP($A928,'Medical Examinations'!$A$2:$O$2336,14,FALSE())</f>
        <v>Normal Weight</v>
      </c>
      <c r="K928" s="1" t="str">
        <f>VLOOKUP($A928,'Medical Examinations'!$A$2:$O$2336,15,FALSE())</f>
        <v>Normal</v>
      </c>
      <c r="L928" s="17">
        <f>VLOOKUP($A928,'Hospitalisation Details'!$A$2:$P$2344,15,FALSE())</f>
        <v>23555</v>
      </c>
      <c r="M928" s="18">
        <f>VLOOKUP($A928,'Hospitalisation Details'!$A$2:$P$2344,6,FALSE())</f>
        <v>11833.78</v>
      </c>
      <c r="N928" s="1" t="str">
        <f>VLOOKUP($A928,'Hospitalisation Details'!$A$2:$P$2344,12,FALSE())</f>
        <v>tier - 3</v>
      </c>
      <c r="O928" s="1" t="str">
        <f>VLOOKUP($A928,'Hospitalisation Details'!$A$2:$P$2344,13,FALSE())</f>
        <v>tier - 3</v>
      </c>
      <c r="P928" s="1" t="str">
        <f>VLOOKUP($A928,'Hospitalisation Details'!$A$2:$P$2344,14,FALSE())</f>
        <v>R1013</v>
      </c>
      <c r="Q928" s="1">
        <f>VLOOKUP($A928,'Hospitalisation Details'!$A$2:$P$2344,16,FALSE())</f>
        <v>58</v>
      </c>
    </row>
    <row r="929" spans="1:17" x14ac:dyDescent="0.35">
      <c r="A929" s="1" t="str">
        <f>'Customer Names'!A929</f>
        <v>Id928</v>
      </c>
      <c r="B929" s="1" t="str">
        <f>VLOOKUP($A929,'Customer Names'!$A$2:$E$2336,4,FALSE())</f>
        <v>Maria A.</v>
      </c>
      <c r="C929" s="16">
        <f>VLOOKUP($A929,'Medical Examinations'!$A$2:$O$2336,2,FALSE())</f>
        <v>23.18</v>
      </c>
      <c r="D929" s="16">
        <f>VLOOKUP($A929,'Medical Examinations'!$A$2:$O$2336,3,FALSE())</f>
        <v>8.31</v>
      </c>
      <c r="E929" s="1" t="str">
        <f>VLOOKUP($A929,'Medical Examinations'!$A$2:$O$2336,9,FALSE())</f>
        <v>No</v>
      </c>
      <c r="F929" s="1" t="str">
        <f>VLOOKUP($A929,'Medical Examinations'!$A$2:$O$2336,10,FALSE())</f>
        <v>No</v>
      </c>
      <c r="G929" s="1" t="str">
        <f>VLOOKUP($A929,'Medical Examinations'!$A$2:$O$2336,11,FALSE())</f>
        <v>No</v>
      </c>
      <c r="H929" s="1">
        <f>VLOOKUP($A929,'Medical Examinations'!$A$2:$O$2336,13,FALSE())</f>
        <v>0</v>
      </c>
      <c r="I929" s="1" t="str">
        <f>VLOOKUP($A929,'Medical Examinations'!$A$2:$O$2336,12,FALSE())</f>
        <v>No</v>
      </c>
      <c r="J929" s="1" t="str">
        <f>VLOOKUP($A929,'Medical Examinations'!$A$2:$O$2336,14,FALSE())</f>
        <v>Normal Weight</v>
      </c>
      <c r="K929" s="1" t="str">
        <f>VLOOKUP($A929,'Medical Examinations'!$A$2:$O$2336,15,FALSE())</f>
        <v>Diabetes</v>
      </c>
      <c r="L929" s="17">
        <f>VLOOKUP($A929,'Hospitalisation Details'!$A$2:$P$2344,15,FALSE())</f>
        <v>24018</v>
      </c>
      <c r="M929" s="18">
        <f>VLOOKUP($A929,'Hospitalisation Details'!$A$2:$P$2344,6,FALSE())</f>
        <v>11830.61</v>
      </c>
      <c r="N929" s="1" t="str">
        <f>VLOOKUP($A929,'Hospitalisation Details'!$A$2:$P$2344,12,FALSE())</f>
        <v>tier - 3</v>
      </c>
      <c r="O929" s="1" t="str">
        <f>VLOOKUP($A929,'Hospitalisation Details'!$A$2:$P$2344,13,FALSE())</f>
        <v>tier - 1</v>
      </c>
      <c r="P929" s="1" t="str">
        <f>VLOOKUP($A929,'Hospitalisation Details'!$A$2:$P$2344,14,FALSE())</f>
        <v>R1012</v>
      </c>
      <c r="Q929" s="1">
        <f>VLOOKUP($A929,'Hospitalisation Details'!$A$2:$P$2344,16,FALSE())</f>
        <v>57</v>
      </c>
    </row>
    <row r="930" spans="1:17" x14ac:dyDescent="0.35">
      <c r="A930" s="1" t="str">
        <f>'Customer Names'!A930</f>
        <v>Id929</v>
      </c>
      <c r="B930" s="1" t="str">
        <f>VLOOKUP($A930,'Customer Names'!$A$2:$E$2336,4,FALSE())</f>
        <v>Lisa M</v>
      </c>
      <c r="C930" s="16">
        <f>VLOOKUP($A930,'Medical Examinations'!$A$2:$O$2336,2,FALSE())</f>
        <v>35.409999999999997</v>
      </c>
      <c r="D930" s="16">
        <f>VLOOKUP($A930,'Medical Examinations'!$A$2:$O$2336,3,FALSE())</f>
        <v>5.68</v>
      </c>
      <c r="E930" s="1" t="str">
        <f>VLOOKUP($A930,'Medical Examinations'!$A$2:$O$2336,9,FALSE())</f>
        <v>No</v>
      </c>
      <c r="F930" s="1" t="str">
        <f>VLOOKUP($A930,'Medical Examinations'!$A$2:$O$2336,10,FALSE())</f>
        <v>No</v>
      </c>
      <c r="G930" s="1" t="str">
        <f>VLOOKUP($A930,'Medical Examinations'!$A$2:$O$2336,11,FALSE())</f>
        <v>No</v>
      </c>
      <c r="H930" s="1">
        <f>VLOOKUP($A930,'Medical Examinations'!$A$2:$O$2336,13,FALSE())</f>
        <v>0</v>
      </c>
      <c r="I930" s="1" t="str">
        <f>VLOOKUP($A930,'Medical Examinations'!$A$2:$O$2336,12,FALSE())</f>
        <v>No</v>
      </c>
      <c r="J930" s="1" t="str">
        <f>VLOOKUP($A930,'Medical Examinations'!$A$2:$O$2336,14,FALSE())</f>
        <v>Obesity</v>
      </c>
      <c r="K930" s="1" t="str">
        <f>VLOOKUP($A930,'Medical Examinations'!$A$2:$O$2336,15,FALSE())</f>
        <v>Normal</v>
      </c>
      <c r="L930" s="17">
        <f>VLOOKUP($A930,'Hospitalisation Details'!$A$2:$P$2344,15,FALSE())</f>
        <v>30275</v>
      </c>
      <c r="M930" s="18">
        <f>VLOOKUP($A930,'Hospitalisation Details'!$A$2:$P$2344,6,FALSE())</f>
        <v>11773.06</v>
      </c>
      <c r="N930" s="1" t="str">
        <f>VLOOKUP($A930,'Hospitalisation Details'!$A$2:$P$2344,12,FALSE())</f>
        <v>tier - 3</v>
      </c>
      <c r="O930" s="1" t="str">
        <f>VLOOKUP($A930,'Hospitalisation Details'!$A$2:$P$2344,13,FALSE())</f>
        <v>tier - 3</v>
      </c>
      <c r="P930" s="1" t="str">
        <f>VLOOKUP($A930,'Hospitalisation Details'!$A$2:$P$2344,14,FALSE())</f>
        <v>R1026</v>
      </c>
      <c r="Q930" s="1">
        <f>VLOOKUP($A930,'Hospitalisation Details'!$A$2:$P$2344,16,FALSE())</f>
        <v>40</v>
      </c>
    </row>
    <row r="931" spans="1:17" x14ac:dyDescent="0.35">
      <c r="A931" s="1" t="str">
        <f>'Customer Names'!A931</f>
        <v>Id930</v>
      </c>
      <c r="B931" s="1" t="str">
        <f>VLOOKUP($A931,'Customer Names'!$A$2:$E$2336,4,FALSE())</f>
        <v>Steve Jr.</v>
      </c>
      <c r="C931" s="16">
        <f>VLOOKUP($A931,'Medical Examinations'!$A$2:$O$2336,2,FALSE())</f>
        <v>32.11</v>
      </c>
      <c r="D931" s="16">
        <f>VLOOKUP($A931,'Medical Examinations'!$A$2:$O$2336,3,FALSE())</f>
        <v>4.75</v>
      </c>
      <c r="E931" s="1" t="str">
        <f>VLOOKUP($A931,'Medical Examinations'!$A$2:$O$2336,9,FALSE())</f>
        <v>Yes</v>
      </c>
      <c r="F931" s="1" t="str">
        <f>VLOOKUP($A931,'Medical Examinations'!$A$2:$O$2336,10,FALSE())</f>
        <v>No</v>
      </c>
      <c r="G931" s="1" t="str">
        <f>VLOOKUP($A931,'Medical Examinations'!$A$2:$O$2336,11,FALSE())</f>
        <v>No</v>
      </c>
      <c r="H931" s="1">
        <f>VLOOKUP($A931,'Medical Examinations'!$A$2:$O$2336,13,FALSE())</f>
        <v>2</v>
      </c>
      <c r="I931" s="1" t="str">
        <f>VLOOKUP($A931,'Medical Examinations'!$A$2:$O$2336,12,FALSE())</f>
        <v>No</v>
      </c>
      <c r="J931" s="1" t="str">
        <f>VLOOKUP($A931,'Medical Examinations'!$A$2:$O$2336,14,FALSE())</f>
        <v>Obesity</v>
      </c>
      <c r="K931" s="1" t="str">
        <f>VLOOKUP($A931,'Medical Examinations'!$A$2:$O$2336,15,FALSE())</f>
        <v>Normal</v>
      </c>
      <c r="L931" s="17">
        <f>VLOOKUP($A931,'Hospitalisation Details'!$A$2:$P$2344,15,FALSE())</f>
        <v>24313</v>
      </c>
      <c r="M931" s="18">
        <f>VLOOKUP($A931,'Hospitalisation Details'!$A$2:$P$2344,6,FALSE())</f>
        <v>11763</v>
      </c>
      <c r="N931" s="1" t="str">
        <f>VLOOKUP($A931,'Hospitalisation Details'!$A$2:$P$2344,12,FALSE())</f>
        <v>tier - 3</v>
      </c>
      <c r="O931" s="1" t="str">
        <f>VLOOKUP($A931,'Hospitalisation Details'!$A$2:$P$2344,13,FALSE())</f>
        <v>tier - 3</v>
      </c>
      <c r="P931" s="1" t="str">
        <f>VLOOKUP($A931,'Hospitalisation Details'!$A$2:$P$2344,14,FALSE())</f>
        <v>R1016</v>
      </c>
      <c r="Q931" s="1">
        <f>VLOOKUP($A931,'Hospitalisation Details'!$A$2:$P$2344,16,FALSE())</f>
        <v>56</v>
      </c>
    </row>
    <row r="932" spans="1:17" x14ac:dyDescent="0.35">
      <c r="A932" s="1" t="str">
        <f>'Customer Names'!A932</f>
        <v>Id931</v>
      </c>
      <c r="B932" s="1" t="str">
        <f>VLOOKUP($A932,'Customer Names'!$A$2:$E$2336,4,FALSE())</f>
        <v>Tiffany</v>
      </c>
      <c r="C932" s="16">
        <f>VLOOKUP($A932,'Medical Examinations'!$A$2:$O$2336,2,FALSE())</f>
        <v>34.479999999999997</v>
      </c>
      <c r="D932" s="16">
        <f>VLOOKUP($A932,'Medical Examinations'!$A$2:$O$2336,3,FALSE())</f>
        <v>6.31</v>
      </c>
      <c r="E932" s="1" t="str">
        <f>VLOOKUP($A932,'Medical Examinations'!$A$2:$O$2336,9,FALSE())</f>
        <v>No</v>
      </c>
      <c r="F932" s="1" t="str">
        <f>VLOOKUP($A932,'Medical Examinations'!$A$2:$O$2336,10,FALSE())</f>
        <v>No</v>
      </c>
      <c r="G932" s="1" t="str">
        <f>VLOOKUP($A932,'Medical Examinations'!$A$2:$O$2336,11,FALSE())</f>
        <v>Yes</v>
      </c>
      <c r="H932" s="1">
        <f>VLOOKUP($A932,'Medical Examinations'!$A$2:$O$2336,13,FALSE())</f>
        <v>1</v>
      </c>
      <c r="I932" s="1" t="str">
        <f>VLOOKUP($A932,'Medical Examinations'!$A$2:$O$2336,12,FALSE())</f>
        <v>No</v>
      </c>
      <c r="J932" s="1" t="str">
        <f>VLOOKUP($A932,'Medical Examinations'!$A$2:$O$2336,14,FALSE())</f>
        <v>Obesity</v>
      </c>
      <c r="K932" s="1" t="str">
        <f>VLOOKUP($A932,'Medical Examinations'!$A$2:$O$2336,15,FALSE())</f>
        <v>Prediabetes</v>
      </c>
      <c r="L932" s="17">
        <f>VLOOKUP($A932,'Hospitalisation Details'!$A$2:$P$2344,15,FALSE())</f>
        <v>29165</v>
      </c>
      <c r="M932" s="18">
        <f>VLOOKUP($A932,'Hospitalisation Details'!$A$2:$P$2344,6,FALSE())</f>
        <v>11752.68</v>
      </c>
      <c r="N932" s="1" t="str">
        <f>VLOOKUP($A932,'Hospitalisation Details'!$A$2:$P$2344,12,FALSE())</f>
        <v>tier - 3</v>
      </c>
      <c r="O932" s="1" t="str">
        <f>VLOOKUP($A932,'Hospitalisation Details'!$A$2:$P$2344,13,FALSE())</f>
        <v>tier - 1</v>
      </c>
      <c r="P932" s="1" t="str">
        <f>VLOOKUP($A932,'Hospitalisation Details'!$A$2:$P$2344,14,FALSE())</f>
        <v>R1026</v>
      </c>
      <c r="Q932" s="1">
        <f>VLOOKUP($A932,'Hospitalisation Details'!$A$2:$P$2344,16,FALSE())</f>
        <v>43</v>
      </c>
    </row>
    <row r="933" spans="1:17" x14ac:dyDescent="0.35">
      <c r="A933" s="1" t="str">
        <f>'Customer Names'!A933</f>
        <v>Id932</v>
      </c>
      <c r="B933" s="1" t="str">
        <f>VLOOKUP($A933,'Customer Names'!$A$2:$E$2336,4,FALSE())</f>
        <v>Greg</v>
      </c>
      <c r="C933" s="16">
        <f>VLOOKUP($A933,'Medical Examinations'!$A$2:$O$2336,2,FALSE())</f>
        <v>34.39</v>
      </c>
      <c r="D933" s="16">
        <f>VLOOKUP($A933,'Medical Examinations'!$A$2:$O$2336,3,FALSE())</f>
        <v>6.28</v>
      </c>
      <c r="E933" s="1" t="str">
        <f>VLOOKUP($A933,'Medical Examinations'!$A$2:$O$2336,9,FALSE())</f>
        <v>Yes</v>
      </c>
      <c r="F933" s="1" t="str">
        <f>VLOOKUP($A933,'Medical Examinations'!$A$2:$O$2336,10,FALSE())</f>
        <v>No</v>
      </c>
      <c r="G933" s="1" t="str">
        <f>VLOOKUP($A933,'Medical Examinations'!$A$2:$O$2336,11,FALSE())</f>
        <v>No</v>
      </c>
      <c r="H933" s="1">
        <f>VLOOKUP($A933,'Medical Examinations'!$A$2:$O$2336,13,FALSE())</f>
        <v>1</v>
      </c>
      <c r="I933" s="1" t="str">
        <f>VLOOKUP($A933,'Medical Examinations'!$A$2:$O$2336,12,FALSE())</f>
        <v>No</v>
      </c>
      <c r="J933" s="1" t="str">
        <f>VLOOKUP($A933,'Medical Examinations'!$A$2:$O$2336,14,FALSE())</f>
        <v>Obesity</v>
      </c>
      <c r="K933" s="1" t="str">
        <f>VLOOKUP($A933,'Medical Examinations'!$A$2:$O$2336,15,FALSE())</f>
        <v>Prediabetes</v>
      </c>
      <c r="L933" s="17">
        <f>VLOOKUP($A933,'Hospitalisation Details'!$A$2:$P$2344,15,FALSE())</f>
        <v>23713</v>
      </c>
      <c r="M933" s="18">
        <f>VLOOKUP($A933,'Hospitalisation Details'!$A$2:$P$2344,6,FALSE())</f>
        <v>11743.93</v>
      </c>
      <c r="N933" s="1" t="str">
        <f>VLOOKUP($A933,'Hospitalisation Details'!$A$2:$P$2344,12,FALSE())</f>
        <v>tier - 3</v>
      </c>
      <c r="O933" s="1" t="str">
        <f>VLOOKUP($A933,'Hospitalisation Details'!$A$2:$P$2344,13,FALSE())</f>
        <v>tier - 1</v>
      </c>
      <c r="P933" s="1" t="str">
        <f>VLOOKUP($A933,'Hospitalisation Details'!$A$2:$P$2344,14,FALSE())</f>
        <v>R1012</v>
      </c>
      <c r="Q933" s="1">
        <f>VLOOKUP($A933,'Hospitalisation Details'!$A$2:$P$2344,16,FALSE())</f>
        <v>58</v>
      </c>
    </row>
    <row r="934" spans="1:17" x14ac:dyDescent="0.35">
      <c r="A934" s="1" t="str">
        <f>'Customer Names'!A934</f>
        <v>Id933</v>
      </c>
      <c r="B934" s="1" t="str">
        <f>VLOOKUP($A934,'Customer Names'!$A$2:$E$2336,4,FALSE())</f>
        <v>Dale</v>
      </c>
      <c r="C934" s="16">
        <f>VLOOKUP($A934,'Medical Examinations'!$A$2:$O$2336,2,FALSE())</f>
        <v>26.4</v>
      </c>
      <c r="D934" s="16">
        <f>VLOOKUP($A934,'Medical Examinations'!$A$2:$O$2336,3,FALSE())</f>
        <v>9.2899999999999991</v>
      </c>
      <c r="E934" s="1" t="str">
        <f>VLOOKUP($A934,'Medical Examinations'!$A$2:$O$2336,9,FALSE())</f>
        <v>Yes</v>
      </c>
      <c r="F934" s="1" t="str">
        <f>VLOOKUP($A934,'Medical Examinations'!$A$2:$O$2336,10,FALSE())</f>
        <v>No</v>
      </c>
      <c r="G934" s="1" t="str">
        <f>VLOOKUP($A934,'Medical Examinations'!$A$2:$O$2336,11,FALSE())</f>
        <v>Yes</v>
      </c>
      <c r="H934" s="1">
        <f>VLOOKUP($A934,'Medical Examinations'!$A$2:$O$2336,13,FALSE())</f>
        <v>1</v>
      </c>
      <c r="I934" s="1" t="str">
        <f>VLOOKUP($A934,'Medical Examinations'!$A$2:$O$2336,12,FALSE())</f>
        <v>No</v>
      </c>
      <c r="J934" s="1" t="str">
        <f>VLOOKUP($A934,'Medical Examinations'!$A$2:$O$2336,14,FALSE())</f>
        <v>Overweight</v>
      </c>
      <c r="K934" s="1" t="str">
        <f>VLOOKUP($A934,'Medical Examinations'!$A$2:$O$2336,15,FALSE())</f>
        <v>Diabetes</v>
      </c>
      <c r="L934" s="17">
        <f>VLOOKUP($A934,'Hospitalisation Details'!$A$2:$P$2344,15,FALSE())</f>
        <v>23171</v>
      </c>
      <c r="M934" s="18">
        <f>VLOOKUP($A934,'Hospitalisation Details'!$A$2:$P$2344,6,FALSE())</f>
        <v>11743.3</v>
      </c>
      <c r="N934" s="1" t="str">
        <f>VLOOKUP($A934,'Hospitalisation Details'!$A$2:$P$2344,12,FALSE())</f>
        <v>tier - 3</v>
      </c>
      <c r="O934" s="1" t="str">
        <f>VLOOKUP($A934,'Hospitalisation Details'!$A$2:$P$2344,13,FALSE())</f>
        <v>tier - 3</v>
      </c>
      <c r="P934" s="1" t="str">
        <f>VLOOKUP($A934,'Hospitalisation Details'!$A$2:$P$2344,14,FALSE())</f>
        <v>R1013</v>
      </c>
      <c r="Q934" s="1">
        <f>VLOOKUP($A934,'Hospitalisation Details'!$A$2:$P$2344,16,FALSE())</f>
        <v>59</v>
      </c>
    </row>
    <row r="935" spans="1:17" x14ac:dyDescent="0.35">
      <c r="A935" s="1" t="str">
        <f>'Customer Names'!A935</f>
        <v>Id934</v>
      </c>
      <c r="B935" s="1" t="str">
        <f>VLOOKUP($A935,'Customer Names'!$A$2:$E$2336,4,FALSE())</f>
        <v>Brittany A.</v>
      </c>
      <c r="C935" s="16">
        <f>VLOOKUP($A935,'Medical Examinations'!$A$2:$O$2336,2,FALSE())</f>
        <v>28.1</v>
      </c>
      <c r="D935" s="16">
        <f>VLOOKUP($A935,'Medical Examinations'!$A$2:$O$2336,3,FALSE())</f>
        <v>5.79</v>
      </c>
      <c r="E935" s="1" t="str">
        <f>VLOOKUP($A935,'Medical Examinations'!$A$2:$O$2336,9,FALSE())</f>
        <v>Yes</v>
      </c>
      <c r="F935" s="1" t="str">
        <f>VLOOKUP($A935,'Medical Examinations'!$A$2:$O$2336,10,FALSE())</f>
        <v>No</v>
      </c>
      <c r="G935" s="1" t="str">
        <f>VLOOKUP($A935,'Medical Examinations'!$A$2:$O$2336,11,FALSE())</f>
        <v>Yes</v>
      </c>
      <c r="H935" s="1">
        <f>VLOOKUP($A935,'Medical Examinations'!$A$2:$O$2336,13,FALSE())</f>
        <v>1</v>
      </c>
      <c r="I935" s="1" t="str">
        <f>VLOOKUP($A935,'Medical Examinations'!$A$2:$O$2336,12,FALSE())</f>
        <v>No</v>
      </c>
      <c r="J935" s="1" t="str">
        <f>VLOOKUP($A935,'Medical Examinations'!$A$2:$O$2336,14,FALSE())</f>
        <v>Overweight</v>
      </c>
      <c r="K935" s="1" t="str">
        <f>VLOOKUP($A935,'Medical Examinations'!$A$2:$O$2336,15,FALSE())</f>
        <v>Prediabetes</v>
      </c>
      <c r="L935" s="17">
        <f>VLOOKUP($A935,'Hospitalisation Details'!$A$2:$P$2344,15,FALSE())</f>
        <v>25519</v>
      </c>
      <c r="M935" s="18">
        <f>VLOOKUP($A935,'Hospitalisation Details'!$A$2:$P$2344,6,FALSE())</f>
        <v>11741.73</v>
      </c>
      <c r="N935" s="1" t="str">
        <f>VLOOKUP($A935,'Hospitalisation Details'!$A$2:$P$2344,12,FALSE())</f>
        <v>tier - 3</v>
      </c>
      <c r="O935" s="1" t="str">
        <f>VLOOKUP($A935,'Hospitalisation Details'!$A$2:$P$2344,13,FALSE())</f>
        <v>tier - 1</v>
      </c>
      <c r="P935" s="1" t="str">
        <f>VLOOKUP($A935,'Hospitalisation Details'!$A$2:$P$2344,14,FALSE())</f>
        <v>R1011</v>
      </c>
      <c r="Q935" s="1">
        <f>VLOOKUP($A935,'Hospitalisation Details'!$A$2:$P$2344,16,FALSE())</f>
        <v>53</v>
      </c>
    </row>
    <row r="936" spans="1:17" x14ac:dyDescent="0.35">
      <c r="A936" s="1" t="str">
        <f>'Customer Names'!A936</f>
        <v>Id935</v>
      </c>
      <c r="B936" s="1" t="str">
        <f>VLOOKUP($A936,'Customer Names'!$A$2:$E$2336,4,FALSE())</f>
        <v>Robert S</v>
      </c>
      <c r="C936" s="16">
        <f>VLOOKUP($A936,'Medical Examinations'!$A$2:$O$2336,2,FALSE())</f>
        <v>27</v>
      </c>
      <c r="D936" s="16">
        <f>VLOOKUP($A936,'Medical Examinations'!$A$2:$O$2336,3,FALSE())</f>
        <v>4.54</v>
      </c>
      <c r="E936" s="1" t="str">
        <f>VLOOKUP($A936,'Medical Examinations'!$A$2:$O$2336,9,FALSE())</f>
        <v>Yes</v>
      </c>
      <c r="F936" s="1" t="str">
        <f>VLOOKUP($A936,'Medical Examinations'!$A$2:$O$2336,10,FALSE())</f>
        <v>No</v>
      </c>
      <c r="G936" s="1" t="str">
        <f>VLOOKUP($A936,'Medical Examinations'!$A$2:$O$2336,11,FALSE())</f>
        <v>No</v>
      </c>
      <c r="H936" s="1">
        <f>VLOOKUP($A936,'Medical Examinations'!$A$2:$O$2336,13,FALSE())</f>
        <v>1</v>
      </c>
      <c r="I936" s="1" t="str">
        <f>VLOOKUP($A936,'Medical Examinations'!$A$2:$O$2336,12,FALSE())</f>
        <v>No</v>
      </c>
      <c r="J936" s="1" t="str">
        <f>VLOOKUP($A936,'Medical Examinations'!$A$2:$O$2336,14,FALSE())</f>
        <v>Overweight</v>
      </c>
      <c r="K936" s="1" t="str">
        <f>VLOOKUP($A936,'Medical Examinations'!$A$2:$O$2336,15,FALSE())</f>
        <v>Normal</v>
      </c>
      <c r="L936" s="17">
        <f>VLOOKUP($A936,'Hospitalisation Details'!$A$2:$P$2344,15,FALSE())</f>
        <v>32391</v>
      </c>
      <c r="M936" s="18">
        <f>VLOOKUP($A936,'Hospitalisation Details'!$A$2:$P$2344,6,FALSE())</f>
        <v>11737.85</v>
      </c>
      <c r="N936" s="1" t="str">
        <f>VLOOKUP($A936,'Hospitalisation Details'!$A$2:$P$2344,12,FALSE())</f>
        <v>tier - 3</v>
      </c>
      <c r="O936" s="1" t="str">
        <f>VLOOKUP($A936,'Hospitalisation Details'!$A$2:$P$2344,13,FALSE())</f>
        <v>tier - 1</v>
      </c>
      <c r="P936" s="1" t="str">
        <f>VLOOKUP($A936,'Hospitalisation Details'!$A$2:$P$2344,14,FALSE())</f>
        <v>R1011</v>
      </c>
      <c r="Q936" s="1">
        <f>VLOOKUP($A936,'Hospitalisation Details'!$A$2:$P$2344,16,FALSE())</f>
        <v>34</v>
      </c>
    </row>
    <row r="937" spans="1:17" x14ac:dyDescent="0.35">
      <c r="A937" s="1" t="str">
        <f>'Customer Names'!A937</f>
        <v>Id936</v>
      </c>
      <c r="B937" s="1" t="str">
        <f>VLOOKUP($A937,'Customer Names'!$A$2:$E$2336,4,FALSE())</f>
        <v>Cameron</v>
      </c>
      <c r="C937" s="16">
        <f>VLOOKUP($A937,'Medical Examinations'!$A$2:$O$2336,2,FALSE())</f>
        <v>28.594999999999999</v>
      </c>
      <c r="D937" s="16">
        <f>VLOOKUP($A937,'Medical Examinations'!$A$2:$O$2336,3,FALSE())</f>
        <v>4.68</v>
      </c>
      <c r="E937" s="1" t="str">
        <f>VLOOKUP($A937,'Medical Examinations'!$A$2:$O$2336,9,FALSE())</f>
        <v>Yes</v>
      </c>
      <c r="F937" s="1" t="str">
        <f>VLOOKUP($A937,'Medical Examinations'!$A$2:$O$2336,10,FALSE())</f>
        <v>No</v>
      </c>
      <c r="G937" s="1" t="str">
        <f>VLOOKUP($A937,'Medical Examinations'!$A$2:$O$2336,11,FALSE())</f>
        <v>No</v>
      </c>
      <c r="H937" s="1">
        <f>VLOOKUP($A937,'Medical Examinations'!$A$2:$O$2336,13,FALSE())</f>
        <v>1</v>
      </c>
      <c r="I937" s="1" t="str">
        <f>VLOOKUP($A937,'Medical Examinations'!$A$2:$O$2336,12,FALSE())</f>
        <v>No</v>
      </c>
      <c r="J937" s="1" t="str">
        <f>VLOOKUP($A937,'Medical Examinations'!$A$2:$O$2336,14,FALSE())</f>
        <v>Overweight</v>
      </c>
      <c r="K937" s="1" t="str">
        <f>VLOOKUP($A937,'Medical Examinations'!$A$2:$O$2336,15,FALSE())</f>
        <v>Normal</v>
      </c>
      <c r="L937" s="17">
        <f>VLOOKUP($A937,'Hospitalisation Details'!$A$2:$P$2344,15,FALSE())</f>
        <v>23690</v>
      </c>
      <c r="M937" s="18">
        <f>VLOOKUP($A937,'Hospitalisation Details'!$A$2:$P$2344,6,FALSE())</f>
        <v>11735.88</v>
      </c>
      <c r="N937" s="1" t="str">
        <f>VLOOKUP($A937,'Hospitalisation Details'!$A$2:$P$2344,12,FALSE())</f>
        <v>tier - 3</v>
      </c>
      <c r="O937" s="1" t="str">
        <f>VLOOKUP($A937,'Hospitalisation Details'!$A$2:$P$2344,13,FALSE())</f>
        <v>tier - 1</v>
      </c>
      <c r="P937" s="1" t="str">
        <f>VLOOKUP($A937,'Hospitalisation Details'!$A$2:$P$2344,14,FALSE())</f>
        <v>R1012</v>
      </c>
      <c r="Q937" s="1">
        <f>VLOOKUP($A937,'Hospitalisation Details'!$A$2:$P$2344,16,FALSE())</f>
        <v>58</v>
      </c>
    </row>
    <row r="938" spans="1:17" x14ac:dyDescent="0.35">
      <c r="A938" s="1" t="str">
        <f>'Customer Names'!A938</f>
        <v>Id937</v>
      </c>
      <c r="B938" s="1" t="str">
        <f>VLOOKUP($A938,'Customer Names'!$A$2:$E$2336,4,FALSE())</f>
        <v>Ulrike</v>
      </c>
      <c r="C938" s="16">
        <f>VLOOKUP($A938,'Medical Examinations'!$A$2:$O$2336,2,FALSE())</f>
        <v>36.799999999999997</v>
      </c>
      <c r="D938" s="16">
        <f>VLOOKUP($A938,'Medical Examinations'!$A$2:$O$2336,3,FALSE())</f>
        <v>5.88</v>
      </c>
      <c r="E938" s="1" t="str">
        <f>VLOOKUP($A938,'Medical Examinations'!$A$2:$O$2336,9,FALSE())</f>
        <v>No</v>
      </c>
      <c r="F938" s="1" t="str">
        <f>VLOOKUP($A938,'Medical Examinations'!$A$2:$O$2336,10,FALSE())</f>
        <v>No</v>
      </c>
      <c r="G938" s="1" t="str">
        <f>VLOOKUP($A938,'Medical Examinations'!$A$2:$O$2336,11,FALSE())</f>
        <v>No</v>
      </c>
      <c r="H938" s="1">
        <f>VLOOKUP($A938,'Medical Examinations'!$A$2:$O$2336,13,FALSE())</f>
        <v>1</v>
      </c>
      <c r="I938" s="1" t="str">
        <f>VLOOKUP($A938,'Medical Examinations'!$A$2:$O$2336,12,FALSE())</f>
        <v>No</v>
      </c>
      <c r="J938" s="1" t="str">
        <f>VLOOKUP($A938,'Medical Examinations'!$A$2:$O$2336,14,FALSE())</f>
        <v>Obesity</v>
      </c>
      <c r="K938" s="1" t="str">
        <f>VLOOKUP($A938,'Medical Examinations'!$A$2:$O$2336,15,FALSE())</f>
        <v>Prediabetes</v>
      </c>
      <c r="L938" s="17">
        <f>VLOOKUP($A938,'Hospitalisation Details'!$A$2:$P$2344,15,FALSE())</f>
        <v>31012</v>
      </c>
      <c r="M938" s="18">
        <f>VLOOKUP($A938,'Hospitalisation Details'!$A$2:$P$2344,6,FALSE())</f>
        <v>11730.82</v>
      </c>
      <c r="N938" s="1" t="str">
        <f>VLOOKUP($A938,'Hospitalisation Details'!$A$2:$P$2344,12,FALSE())</f>
        <v>tier - 3</v>
      </c>
      <c r="O938" s="1" t="str">
        <f>VLOOKUP($A938,'Hospitalisation Details'!$A$2:$P$2344,13,FALSE())</f>
        <v>tier - 3</v>
      </c>
      <c r="P938" s="1" t="str">
        <f>VLOOKUP($A938,'Hospitalisation Details'!$A$2:$P$2344,14,FALSE())</f>
        <v>R1026</v>
      </c>
      <c r="Q938" s="1">
        <f>VLOOKUP($A938,'Hospitalisation Details'!$A$2:$P$2344,16,FALSE())</f>
        <v>38</v>
      </c>
    </row>
    <row r="939" spans="1:17" x14ac:dyDescent="0.35">
      <c r="A939" s="1" t="str">
        <f>'Customer Names'!A939</f>
        <v>Id938</v>
      </c>
      <c r="B939" s="1" t="str">
        <f>VLOOKUP($A939,'Customer Names'!$A$2:$E$2336,4,FALSE())</f>
        <v>Katlyn A.</v>
      </c>
      <c r="C939" s="16">
        <f>VLOOKUP($A939,'Medical Examinations'!$A$2:$O$2336,2,FALSE())</f>
        <v>23.75</v>
      </c>
      <c r="D939" s="16">
        <f>VLOOKUP($A939,'Medical Examinations'!$A$2:$O$2336,3,FALSE())</f>
        <v>5.42</v>
      </c>
      <c r="E939" s="1" t="str">
        <f>VLOOKUP($A939,'Medical Examinations'!$A$2:$O$2336,9,FALSE())</f>
        <v>Yes</v>
      </c>
      <c r="F939" s="1" t="str">
        <f>VLOOKUP($A939,'Medical Examinations'!$A$2:$O$2336,10,FALSE())</f>
        <v>No</v>
      </c>
      <c r="G939" s="1" t="str">
        <f>VLOOKUP($A939,'Medical Examinations'!$A$2:$O$2336,11,FALSE())</f>
        <v>Yes</v>
      </c>
      <c r="H939" s="1">
        <f>VLOOKUP($A939,'Medical Examinations'!$A$2:$O$2336,13,FALSE())</f>
        <v>1</v>
      </c>
      <c r="I939" s="1" t="str">
        <f>VLOOKUP($A939,'Medical Examinations'!$A$2:$O$2336,12,FALSE())</f>
        <v>No</v>
      </c>
      <c r="J939" s="1" t="str">
        <f>VLOOKUP($A939,'Medical Examinations'!$A$2:$O$2336,14,FALSE())</f>
        <v>Normal Weight</v>
      </c>
      <c r="K939" s="1" t="str">
        <f>VLOOKUP($A939,'Medical Examinations'!$A$2:$O$2336,15,FALSE())</f>
        <v>Normal</v>
      </c>
      <c r="L939" s="17">
        <f>VLOOKUP($A939,'Hospitalisation Details'!$A$2:$P$2344,15,FALSE())</f>
        <v>25488</v>
      </c>
      <c r="M939" s="18">
        <f>VLOOKUP($A939,'Hospitalisation Details'!$A$2:$P$2344,6,FALSE())</f>
        <v>11729.68</v>
      </c>
      <c r="N939" s="1" t="str">
        <f>VLOOKUP($A939,'Hospitalisation Details'!$A$2:$P$2344,12,FALSE())</f>
        <v>tier - 3</v>
      </c>
      <c r="O939" s="1" t="str">
        <f>VLOOKUP($A939,'Hospitalisation Details'!$A$2:$P$2344,13,FALSE())</f>
        <v>tier - 1</v>
      </c>
      <c r="P939" s="1" t="str">
        <f>VLOOKUP($A939,'Hospitalisation Details'!$A$2:$P$2344,14,FALSE())</f>
        <v>R1024</v>
      </c>
      <c r="Q939" s="1">
        <f>VLOOKUP($A939,'Hospitalisation Details'!$A$2:$P$2344,16,FALSE())</f>
        <v>53</v>
      </c>
    </row>
    <row r="940" spans="1:17" x14ac:dyDescent="0.35">
      <c r="A940" s="1" t="str">
        <f>'Customer Names'!A940</f>
        <v>Id939</v>
      </c>
      <c r="B940" s="1" t="str">
        <f>VLOOKUP($A940,'Customer Names'!$A$2:$E$2336,4,FALSE())</f>
        <v>Morgan B.</v>
      </c>
      <c r="C940" s="16">
        <f>VLOOKUP($A940,'Medical Examinations'!$A$2:$O$2336,2,FALSE())</f>
        <v>35.619999999999997</v>
      </c>
      <c r="D940" s="16">
        <f>VLOOKUP($A940,'Medical Examinations'!$A$2:$O$2336,3,FALSE())</f>
        <v>4.16</v>
      </c>
      <c r="E940" s="1" t="str">
        <f>VLOOKUP($A940,'Medical Examinations'!$A$2:$O$2336,9,FALSE())</f>
        <v>No</v>
      </c>
      <c r="F940" s="1" t="str">
        <f>VLOOKUP($A940,'Medical Examinations'!$A$2:$O$2336,10,FALSE())</f>
        <v>No</v>
      </c>
      <c r="G940" s="1" t="str">
        <f>VLOOKUP($A940,'Medical Examinations'!$A$2:$O$2336,11,FALSE())</f>
        <v>No</v>
      </c>
      <c r="H940" s="1">
        <f>VLOOKUP($A940,'Medical Examinations'!$A$2:$O$2336,13,FALSE())</f>
        <v>0</v>
      </c>
      <c r="I940" s="1" t="str">
        <f>VLOOKUP($A940,'Medical Examinations'!$A$2:$O$2336,12,FALSE())</f>
        <v>No</v>
      </c>
      <c r="J940" s="1" t="str">
        <f>VLOOKUP($A940,'Medical Examinations'!$A$2:$O$2336,14,FALSE())</f>
        <v>Obesity</v>
      </c>
      <c r="K940" s="1" t="str">
        <f>VLOOKUP($A940,'Medical Examinations'!$A$2:$O$2336,15,FALSE())</f>
        <v>Normal</v>
      </c>
      <c r="L940" s="17">
        <f>VLOOKUP($A940,'Hospitalisation Details'!$A$2:$P$2344,15,FALSE())</f>
        <v>30245</v>
      </c>
      <c r="M940" s="18">
        <f>VLOOKUP($A940,'Hospitalisation Details'!$A$2:$P$2344,6,FALSE())</f>
        <v>11712.97</v>
      </c>
      <c r="N940" s="1" t="str">
        <f>VLOOKUP($A940,'Hospitalisation Details'!$A$2:$P$2344,12,FALSE())</f>
        <v>tier - 3</v>
      </c>
      <c r="O940" s="1" t="str">
        <f>VLOOKUP($A940,'Hospitalisation Details'!$A$2:$P$2344,13,FALSE())</f>
        <v>tier - 2</v>
      </c>
      <c r="P940" s="1" t="str">
        <f>VLOOKUP($A940,'Hospitalisation Details'!$A$2:$P$2344,14,FALSE())</f>
        <v>R1021</v>
      </c>
      <c r="Q940" s="1">
        <f>VLOOKUP($A940,'Hospitalisation Details'!$A$2:$P$2344,16,FALSE())</f>
        <v>40</v>
      </c>
    </row>
    <row r="941" spans="1:17" x14ac:dyDescent="0.35">
      <c r="A941" s="1" t="str">
        <f>'Customer Names'!A941</f>
        <v>Id940</v>
      </c>
      <c r="B941" s="1" t="str">
        <f>VLOOKUP($A941,'Customer Names'!$A$2:$E$2336,4,FALSE())</f>
        <v>Peter</v>
      </c>
      <c r="C941" s="16">
        <f>VLOOKUP($A941,'Medical Examinations'!$A$2:$O$2336,2,FALSE())</f>
        <v>30.69</v>
      </c>
      <c r="D941" s="16">
        <f>VLOOKUP($A941,'Medical Examinations'!$A$2:$O$2336,3,FALSE())</f>
        <v>7.05</v>
      </c>
      <c r="E941" s="1" t="str">
        <f>VLOOKUP($A941,'Medical Examinations'!$A$2:$O$2336,9,FALSE())</f>
        <v>Yes</v>
      </c>
      <c r="F941" s="1" t="str">
        <f>VLOOKUP($A941,'Medical Examinations'!$A$2:$O$2336,10,FALSE())</f>
        <v>No</v>
      </c>
      <c r="G941" s="1" t="str">
        <f>VLOOKUP($A941,'Medical Examinations'!$A$2:$O$2336,11,FALSE())</f>
        <v>No</v>
      </c>
      <c r="H941" s="1">
        <f>VLOOKUP($A941,'Medical Examinations'!$A$2:$O$2336,13,FALSE())</f>
        <v>2</v>
      </c>
      <c r="I941" s="1" t="str">
        <f>VLOOKUP($A941,'Medical Examinations'!$A$2:$O$2336,12,FALSE())</f>
        <v>No</v>
      </c>
      <c r="J941" s="1" t="str">
        <f>VLOOKUP($A941,'Medical Examinations'!$A$2:$O$2336,14,FALSE())</f>
        <v>Obesity</v>
      </c>
      <c r="K941" s="1" t="str">
        <f>VLOOKUP($A941,'Medical Examinations'!$A$2:$O$2336,15,FALSE())</f>
        <v>Diabetes</v>
      </c>
      <c r="L941" s="17">
        <f>VLOOKUP($A941,'Hospitalisation Details'!$A$2:$P$2344,15,FALSE())</f>
        <v>25903</v>
      </c>
      <c r="M941" s="18">
        <f>VLOOKUP($A941,'Hospitalisation Details'!$A$2:$P$2344,6,FALSE())</f>
        <v>11696.52</v>
      </c>
      <c r="N941" s="1" t="str">
        <f>VLOOKUP($A941,'Hospitalisation Details'!$A$2:$P$2344,12,FALSE())</f>
        <v>tier - 3</v>
      </c>
      <c r="O941" s="1" t="str">
        <f>VLOOKUP($A941,'Hospitalisation Details'!$A$2:$P$2344,13,FALSE())</f>
        <v>tier - 1</v>
      </c>
      <c r="P941" s="1" t="str">
        <f>VLOOKUP($A941,'Hospitalisation Details'!$A$2:$P$2344,14,FALSE())</f>
        <v>R1021</v>
      </c>
      <c r="Q941" s="1">
        <f>VLOOKUP($A941,'Hospitalisation Details'!$A$2:$P$2344,16,FALSE())</f>
        <v>52</v>
      </c>
    </row>
    <row r="942" spans="1:17" x14ac:dyDescent="0.35">
      <c r="A942" s="1" t="str">
        <f>'Customer Names'!A942</f>
        <v>Id941</v>
      </c>
      <c r="B942" s="1" t="str">
        <f>VLOOKUP($A942,'Customer Names'!$A$2:$E$2336,4,FALSE())</f>
        <v>Chandler</v>
      </c>
      <c r="C942" s="16">
        <f>VLOOKUP($A942,'Medical Examinations'!$A$2:$O$2336,2,FALSE())</f>
        <v>35.799999999999997</v>
      </c>
      <c r="D942" s="16">
        <f>VLOOKUP($A942,'Medical Examinations'!$A$2:$O$2336,3,FALSE())</f>
        <v>5.63</v>
      </c>
      <c r="E942" s="1" t="str">
        <f>VLOOKUP($A942,'Medical Examinations'!$A$2:$O$2336,9,FALSE())</f>
        <v>Yes</v>
      </c>
      <c r="F942" s="1" t="str">
        <f>VLOOKUP($A942,'Medical Examinations'!$A$2:$O$2336,10,FALSE())</f>
        <v>No</v>
      </c>
      <c r="G942" s="1" t="str">
        <f>VLOOKUP($A942,'Medical Examinations'!$A$2:$O$2336,11,FALSE())</f>
        <v>No</v>
      </c>
      <c r="H942" s="1">
        <f>VLOOKUP($A942,'Medical Examinations'!$A$2:$O$2336,13,FALSE())</f>
        <v>2</v>
      </c>
      <c r="I942" s="1" t="str">
        <f>VLOOKUP($A942,'Medical Examinations'!$A$2:$O$2336,12,FALSE())</f>
        <v>No</v>
      </c>
      <c r="J942" s="1" t="str">
        <f>VLOOKUP($A942,'Medical Examinations'!$A$2:$O$2336,14,FALSE())</f>
        <v>Obesity</v>
      </c>
      <c r="K942" s="1" t="str">
        <f>VLOOKUP($A942,'Medical Examinations'!$A$2:$O$2336,15,FALSE())</f>
        <v>Normal</v>
      </c>
      <c r="L942" s="17">
        <f>VLOOKUP($A942,'Hospitalisation Details'!$A$2:$P$2344,15,FALSE())</f>
        <v>24420</v>
      </c>
      <c r="M942" s="18">
        <f>VLOOKUP($A942,'Hospitalisation Details'!$A$2:$P$2344,6,FALSE())</f>
        <v>11674.13</v>
      </c>
      <c r="N942" s="1" t="str">
        <f>VLOOKUP($A942,'Hospitalisation Details'!$A$2:$P$2344,12,FALSE())</f>
        <v>tier - 3</v>
      </c>
      <c r="O942" s="1" t="str">
        <f>VLOOKUP($A942,'Hospitalisation Details'!$A$2:$P$2344,13,FALSE())</f>
        <v>tier - 1</v>
      </c>
      <c r="P942" s="1" t="str">
        <f>VLOOKUP($A942,'Hospitalisation Details'!$A$2:$P$2344,14,FALSE())</f>
        <v>R1011</v>
      </c>
      <c r="Q942" s="1">
        <f>VLOOKUP($A942,'Hospitalisation Details'!$A$2:$P$2344,16,FALSE())</f>
        <v>56</v>
      </c>
    </row>
    <row r="943" spans="1:17" x14ac:dyDescent="0.35">
      <c r="A943" s="1" t="str">
        <f>'Customer Names'!A943</f>
        <v>Id942</v>
      </c>
      <c r="B943" s="1" t="str">
        <f>VLOOKUP($A943,'Customer Names'!$A$2:$E$2336,4,FALSE())</f>
        <v>Silvana M.</v>
      </c>
      <c r="C943" s="16">
        <f>VLOOKUP($A943,'Medical Examinations'!$A$2:$O$2336,2,FALSE())</f>
        <v>28.785</v>
      </c>
      <c r="D943" s="16">
        <f>VLOOKUP($A943,'Medical Examinations'!$A$2:$O$2336,3,FALSE())</f>
        <v>4.24</v>
      </c>
      <c r="E943" s="1" t="str">
        <f>VLOOKUP($A943,'Medical Examinations'!$A$2:$O$2336,9,FALSE())</f>
        <v>Yes</v>
      </c>
      <c r="F943" s="1" t="str">
        <f>VLOOKUP($A943,'Medical Examinations'!$A$2:$O$2336,10,FALSE())</f>
        <v>No</v>
      </c>
      <c r="G943" s="1" t="str">
        <f>VLOOKUP($A943,'Medical Examinations'!$A$2:$O$2336,11,FALSE())</f>
        <v>No</v>
      </c>
      <c r="H943" s="1">
        <f>VLOOKUP($A943,'Medical Examinations'!$A$2:$O$2336,13,FALSE())</f>
        <v>2</v>
      </c>
      <c r="I943" s="1" t="str">
        <f>VLOOKUP($A943,'Medical Examinations'!$A$2:$O$2336,12,FALSE())</f>
        <v>No</v>
      </c>
      <c r="J943" s="1" t="str">
        <f>VLOOKUP($A943,'Medical Examinations'!$A$2:$O$2336,14,FALSE())</f>
        <v>Overweight</v>
      </c>
      <c r="K943" s="1" t="str">
        <f>VLOOKUP($A943,'Medical Examinations'!$A$2:$O$2336,15,FALSE())</f>
        <v>Normal</v>
      </c>
      <c r="L943" s="17">
        <f>VLOOKUP($A943,'Hospitalisation Details'!$A$2:$P$2344,15,FALSE())</f>
        <v>24342</v>
      </c>
      <c r="M943" s="18">
        <f>VLOOKUP($A943,'Hospitalisation Details'!$A$2:$P$2344,6,FALSE())</f>
        <v>11658.38</v>
      </c>
      <c r="N943" s="1" t="str">
        <f>VLOOKUP($A943,'Hospitalisation Details'!$A$2:$P$2344,12,FALSE())</f>
        <v>tier - 3</v>
      </c>
      <c r="O943" s="1" t="str">
        <f>VLOOKUP($A943,'Hospitalisation Details'!$A$2:$P$2344,13,FALSE())</f>
        <v>tier - 3</v>
      </c>
      <c r="P943" s="1" t="str">
        <f>VLOOKUP($A943,'Hospitalisation Details'!$A$2:$P$2344,14,FALSE())</f>
        <v>R1024</v>
      </c>
      <c r="Q943" s="1">
        <f>VLOOKUP($A943,'Hospitalisation Details'!$A$2:$P$2344,16,FALSE())</f>
        <v>56</v>
      </c>
    </row>
    <row r="944" spans="1:17" x14ac:dyDescent="0.35">
      <c r="A944" s="1" t="str">
        <f>'Customer Names'!A944</f>
        <v>Id943</v>
      </c>
      <c r="B944" s="1" t="str">
        <f>VLOOKUP($A944,'Customer Names'!$A$2:$E$2336,4,FALSE())</f>
        <v>Natty</v>
      </c>
      <c r="C944" s="16">
        <f>VLOOKUP($A944,'Medical Examinations'!$A$2:$O$2336,2,FALSE())</f>
        <v>28.594999999999999</v>
      </c>
      <c r="D944" s="16">
        <f>VLOOKUP($A944,'Medical Examinations'!$A$2:$O$2336,3,FALSE())</f>
        <v>4.96</v>
      </c>
      <c r="E944" s="1" t="str">
        <f>VLOOKUP($A944,'Medical Examinations'!$A$2:$O$2336,9,FALSE())</f>
        <v>Yes</v>
      </c>
      <c r="F944" s="1" t="str">
        <f>VLOOKUP($A944,'Medical Examinations'!$A$2:$O$2336,10,FALSE())</f>
        <v>No</v>
      </c>
      <c r="G944" s="1" t="str">
        <f>VLOOKUP($A944,'Medical Examinations'!$A$2:$O$2336,11,FALSE())</f>
        <v>No</v>
      </c>
      <c r="H944" s="1">
        <f>VLOOKUP($A944,'Medical Examinations'!$A$2:$O$2336,13,FALSE())</f>
        <v>2</v>
      </c>
      <c r="I944" s="1" t="str">
        <f>VLOOKUP($A944,'Medical Examinations'!$A$2:$O$2336,12,FALSE())</f>
        <v>No</v>
      </c>
      <c r="J944" s="1" t="str">
        <f>VLOOKUP($A944,'Medical Examinations'!$A$2:$O$2336,14,FALSE())</f>
        <v>Overweight</v>
      </c>
      <c r="K944" s="1" t="str">
        <f>VLOOKUP($A944,'Medical Examinations'!$A$2:$O$2336,15,FALSE())</f>
        <v>Normal</v>
      </c>
      <c r="L944" s="17">
        <f>VLOOKUP($A944,'Hospitalisation Details'!$A$2:$P$2344,15,FALSE())</f>
        <v>24294</v>
      </c>
      <c r="M944" s="18">
        <f>VLOOKUP($A944,'Hospitalisation Details'!$A$2:$P$2344,6,FALSE())</f>
        <v>11658.12</v>
      </c>
      <c r="N944" s="1" t="str">
        <f>VLOOKUP($A944,'Hospitalisation Details'!$A$2:$P$2344,12,FALSE())</f>
        <v>tier - 3</v>
      </c>
      <c r="O944" s="1" t="str">
        <f>VLOOKUP($A944,'Hospitalisation Details'!$A$2:$P$2344,13,FALSE())</f>
        <v>tier - 1</v>
      </c>
      <c r="P944" s="1" t="str">
        <f>VLOOKUP($A944,'Hospitalisation Details'!$A$2:$P$2344,14,FALSE())</f>
        <v>R1024</v>
      </c>
      <c r="Q944" s="1">
        <f>VLOOKUP($A944,'Hospitalisation Details'!$A$2:$P$2344,16,FALSE())</f>
        <v>56</v>
      </c>
    </row>
    <row r="945" spans="1:17" x14ac:dyDescent="0.35">
      <c r="A945" s="1" t="str">
        <f>'Customer Names'!A945</f>
        <v>Id944</v>
      </c>
      <c r="B945" s="1" t="str">
        <f>VLOOKUP($A945,'Customer Names'!$A$2:$E$2336,4,FALSE())</f>
        <v>Nicholas T</v>
      </c>
      <c r="C945" s="16">
        <f>VLOOKUP($A945,'Medical Examinations'!$A$2:$O$2336,2,FALSE())</f>
        <v>48.75</v>
      </c>
      <c r="D945" s="16">
        <f>VLOOKUP($A945,'Medical Examinations'!$A$2:$O$2336,3,FALSE())</f>
        <v>4.34</v>
      </c>
      <c r="E945" s="1" t="str">
        <f>VLOOKUP($A945,'Medical Examinations'!$A$2:$O$2336,9,FALSE())</f>
        <v>No</v>
      </c>
      <c r="F945" s="1" t="str">
        <f>VLOOKUP($A945,'Medical Examinations'!$A$2:$O$2336,10,FALSE())</f>
        <v>No</v>
      </c>
      <c r="G945" s="1" t="str">
        <f>VLOOKUP($A945,'Medical Examinations'!$A$2:$O$2336,11,FALSE())</f>
        <v>No</v>
      </c>
      <c r="H945" s="1">
        <f>VLOOKUP($A945,'Medical Examinations'!$A$2:$O$2336,13,FALSE())</f>
        <v>0</v>
      </c>
      <c r="I945" s="1" t="str">
        <f>VLOOKUP($A945,'Medical Examinations'!$A$2:$O$2336,12,FALSE())</f>
        <v>No</v>
      </c>
      <c r="J945" s="1" t="str">
        <f>VLOOKUP($A945,'Medical Examinations'!$A$2:$O$2336,14,FALSE())</f>
        <v>Obesity</v>
      </c>
      <c r="K945" s="1" t="str">
        <f>VLOOKUP($A945,'Medical Examinations'!$A$2:$O$2336,15,FALSE())</f>
        <v>Normal</v>
      </c>
      <c r="L945" s="17">
        <f>VLOOKUP($A945,'Hospitalisation Details'!$A$2:$P$2344,15,FALSE())</f>
        <v>34535</v>
      </c>
      <c r="M945" s="18">
        <f>VLOOKUP($A945,'Hospitalisation Details'!$A$2:$P$2344,6,FALSE())</f>
        <v>11657.81</v>
      </c>
      <c r="N945" s="1" t="str">
        <f>VLOOKUP($A945,'Hospitalisation Details'!$A$2:$P$2344,12,FALSE())</f>
        <v>tier - 3</v>
      </c>
      <c r="O945" s="1" t="str">
        <f>VLOOKUP($A945,'Hospitalisation Details'!$A$2:$P$2344,13,FALSE())</f>
        <v>tier - 2</v>
      </c>
      <c r="P945" s="1" t="str">
        <f>VLOOKUP($A945,'Hospitalisation Details'!$A$2:$P$2344,14,FALSE())</f>
        <v>R1023</v>
      </c>
      <c r="Q945" s="1">
        <f>VLOOKUP($A945,'Hospitalisation Details'!$A$2:$P$2344,16,FALSE())</f>
        <v>28</v>
      </c>
    </row>
    <row r="946" spans="1:17" x14ac:dyDescent="0.35">
      <c r="A946" s="1" t="str">
        <f>'Customer Names'!A946</f>
        <v>Id945</v>
      </c>
      <c r="B946" s="1" t="str">
        <f>VLOOKUP($A946,'Customer Names'!$A$2:$E$2336,4,FALSE())</f>
        <v>Rebecca</v>
      </c>
      <c r="C946" s="16">
        <f>VLOOKUP($A946,'Medical Examinations'!$A$2:$O$2336,2,FALSE())</f>
        <v>28.31</v>
      </c>
      <c r="D946" s="16">
        <f>VLOOKUP($A946,'Medical Examinations'!$A$2:$O$2336,3,FALSE())</f>
        <v>5.43</v>
      </c>
      <c r="E946" s="1" t="str">
        <f>VLOOKUP($A946,'Medical Examinations'!$A$2:$O$2336,9,FALSE())</f>
        <v>Yes</v>
      </c>
      <c r="F946" s="1" t="str">
        <f>VLOOKUP($A946,'Medical Examinations'!$A$2:$O$2336,10,FALSE())</f>
        <v>No</v>
      </c>
      <c r="G946" s="1" t="str">
        <f>VLOOKUP($A946,'Medical Examinations'!$A$2:$O$2336,11,FALSE())</f>
        <v>No</v>
      </c>
      <c r="H946" s="1">
        <f>VLOOKUP($A946,'Medical Examinations'!$A$2:$O$2336,13,FALSE())</f>
        <v>2</v>
      </c>
      <c r="I946" s="1" t="str">
        <f>VLOOKUP($A946,'Medical Examinations'!$A$2:$O$2336,12,FALSE())</f>
        <v>No</v>
      </c>
      <c r="J946" s="1" t="str">
        <f>VLOOKUP($A946,'Medical Examinations'!$A$2:$O$2336,14,FALSE())</f>
        <v>Overweight</v>
      </c>
      <c r="K946" s="1" t="str">
        <f>VLOOKUP($A946,'Medical Examinations'!$A$2:$O$2336,15,FALSE())</f>
        <v>Normal</v>
      </c>
      <c r="L946" s="17">
        <f>VLOOKUP($A946,'Hospitalisation Details'!$A$2:$P$2344,15,FALSE())</f>
        <v>24384</v>
      </c>
      <c r="M946" s="18">
        <f>VLOOKUP($A946,'Hospitalisation Details'!$A$2:$P$2344,6,FALSE())</f>
        <v>11657.72</v>
      </c>
      <c r="N946" s="1" t="str">
        <f>VLOOKUP($A946,'Hospitalisation Details'!$A$2:$P$2344,12,FALSE())</f>
        <v>tier - 3</v>
      </c>
      <c r="O946" s="1" t="str">
        <f>VLOOKUP($A946,'Hospitalisation Details'!$A$2:$P$2344,13,FALSE())</f>
        <v>tier - 2</v>
      </c>
      <c r="P946" s="1" t="str">
        <f>VLOOKUP($A946,'Hospitalisation Details'!$A$2:$P$2344,14,FALSE())</f>
        <v>R1024</v>
      </c>
      <c r="Q946" s="1">
        <f>VLOOKUP($A946,'Hospitalisation Details'!$A$2:$P$2344,16,FALSE())</f>
        <v>56</v>
      </c>
    </row>
    <row r="947" spans="1:17" x14ac:dyDescent="0.35">
      <c r="A947" s="1" t="str">
        <f>'Customer Names'!A947</f>
        <v>Id946</v>
      </c>
      <c r="B947" s="1" t="str">
        <f>VLOOKUP($A947,'Customer Names'!$A$2:$E$2336,4,FALSE())</f>
        <v>John</v>
      </c>
      <c r="C947" s="16">
        <f>VLOOKUP($A947,'Medical Examinations'!$A$2:$O$2336,2,FALSE())</f>
        <v>38.39</v>
      </c>
      <c r="D947" s="16">
        <f>VLOOKUP($A947,'Medical Examinations'!$A$2:$O$2336,3,FALSE())</f>
        <v>8.33</v>
      </c>
      <c r="E947" s="1" t="str">
        <f>VLOOKUP($A947,'Medical Examinations'!$A$2:$O$2336,9,FALSE())</f>
        <v>Yes</v>
      </c>
      <c r="F947" s="1" t="str">
        <f>VLOOKUP($A947,'Medical Examinations'!$A$2:$O$2336,10,FALSE())</f>
        <v>No</v>
      </c>
      <c r="G947" s="1" t="str">
        <f>VLOOKUP($A947,'Medical Examinations'!$A$2:$O$2336,11,FALSE())</f>
        <v>No</v>
      </c>
      <c r="H947" s="1">
        <f>VLOOKUP($A947,'Medical Examinations'!$A$2:$O$2336,13,FALSE())</f>
        <v>1</v>
      </c>
      <c r="I947" s="1" t="str">
        <f>VLOOKUP($A947,'Medical Examinations'!$A$2:$O$2336,12,FALSE())</f>
        <v>No</v>
      </c>
      <c r="J947" s="1" t="str">
        <f>VLOOKUP($A947,'Medical Examinations'!$A$2:$O$2336,14,FALSE())</f>
        <v>Obesity</v>
      </c>
      <c r="K947" s="1" t="str">
        <f>VLOOKUP($A947,'Medical Examinations'!$A$2:$O$2336,15,FALSE())</f>
        <v>Diabetes</v>
      </c>
      <c r="L947" s="17">
        <f>VLOOKUP($A947,'Hospitalisation Details'!$A$2:$P$2344,15,FALSE())</f>
        <v>31610</v>
      </c>
      <c r="M947" s="18">
        <f>VLOOKUP($A947,'Hospitalisation Details'!$A$2:$P$2344,6,FALSE())</f>
        <v>11625.11</v>
      </c>
      <c r="N947" s="1" t="str">
        <f>VLOOKUP($A947,'Hospitalisation Details'!$A$2:$P$2344,12,FALSE())</f>
        <v>tier - 3</v>
      </c>
      <c r="O947" s="1" t="str">
        <f>VLOOKUP($A947,'Hospitalisation Details'!$A$2:$P$2344,13,FALSE())</f>
        <v>tier - 3</v>
      </c>
      <c r="P947" s="1" t="str">
        <f>VLOOKUP($A947,'Hospitalisation Details'!$A$2:$P$2344,14,FALSE())</f>
        <v>R1022</v>
      </c>
      <c r="Q947" s="1">
        <f>VLOOKUP($A947,'Hospitalisation Details'!$A$2:$P$2344,16,FALSE())</f>
        <v>36</v>
      </c>
    </row>
    <row r="948" spans="1:17" x14ac:dyDescent="0.35">
      <c r="A948" s="1" t="str">
        <f>'Customer Names'!A948</f>
        <v>Id947</v>
      </c>
      <c r="B948" s="1" t="str">
        <f>VLOOKUP($A948,'Customer Names'!$A$2:$E$2336,4,FALSE())</f>
        <v>Antony G</v>
      </c>
      <c r="C948" s="16">
        <f>VLOOKUP($A948,'Medical Examinations'!$A$2:$O$2336,2,FALSE())</f>
        <v>25.87</v>
      </c>
      <c r="D948" s="16">
        <f>VLOOKUP($A948,'Medical Examinations'!$A$2:$O$2336,3,FALSE())</f>
        <v>5.63</v>
      </c>
      <c r="E948" s="1" t="str">
        <f>VLOOKUP($A948,'Medical Examinations'!$A$2:$O$2336,9,FALSE())</f>
        <v>Yes</v>
      </c>
      <c r="F948" s="1" t="str">
        <f>VLOOKUP($A948,'Medical Examinations'!$A$2:$O$2336,10,FALSE())</f>
        <v>No</v>
      </c>
      <c r="G948" s="1" t="str">
        <f>VLOOKUP($A948,'Medical Examinations'!$A$2:$O$2336,11,FALSE())</f>
        <v>No</v>
      </c>
      <c r="H948" s="1">
        <f>VLOOKUP($A948,'Medical Examinations'!$A$2:$O$2336,13,FALSE())</f>
        <v>1</v>
      </c>
      <c r="I948" s="1" t="str">
        <f>VLOOKUP($A948,'Medical Examinations'!$A$2:$O$2336,12,FALSE())</f>
        <v>No</v>
      </c>
      <c r="J948" s="1" t="str">
        <f>VLOOKUP($A948,'Medical Examinations'!$A$2:$O$2336,14,FALSE())</f>
        <v>Overweight</v>
      </c>
      <c r="K948" s="1" t="str">
        <f>VLOOKUP($A948,'Medical Examinations'!$A$2:$O$2336,15,FALSE())</f>
        <v>Normal</v>
      </c>
      <c r="L948" s="17">
        <f>VLOOKUP($A948,'Hospitalisation Details'!$A$2:$P$2344,15,FALSE())</f>
        <v>23548</v>
      </c>
      <c r="M948" s="18">
        <f>VLOOKUP($A948,'Hospitalisation Details'!$A$2:$P$2344,6,FALSE())</f>
        <v>11602.75</v>
      </c>
      <c r="N948" s="1" t="str">
        <f>VLOOKUP($A948,'Hospitalisation Details'!$A$2:$P$2344,12,FALSE())</f>
        <v>tier - 3</v>
      </c>
      <c r="O948" s="1" t="str">
        <f>VLOOKUP($A948,'Hospitalisation Details'!$A$2:$P$2344,13,FALSE())</f>
        <v>tier - 1</v>
      </c>
      <c r="P948" s="1" t="str">
        <f>VLOOKUP($A948,'Hospitalisation Details'!$A$2:$P$2344,14,FALSE())</f>
        <v>R1020</v>
      </c>
      <c r="Q948" s="1">
        <f>VLOOKUP($A948,'Hospitalisation Details'!$A$2:$P$2344,16,FALSE())</f>
        <v>58</v>
      </c>
    </row>
    <row r="949" spans="1:17" x14ac:dyDescent="0.35">
      <c r="A949" s="1" t="str">
        <f>'Customer Names'!A949</f>
        <v>Id948</v>
      </c>
      <c r="B949" s="1" t="str">
        <f>VLOOKUP($A949,'Customer Names'!$A$2:$E$2336,4,FALSE())</f>
        <v>Eric</v>
      </c>
      <c r="C949" s="16">
        <f>VLOOKUP($A949,'Medical Examinations'!$A$2:$O$2336,2,FALSE())</f>
        <v>43.7</v>
      </c>
      <c r="D949" s="16">
        <f>VLOOKUP($A949,'Medical Examinations'!$A$2:$O$2336,3,FALSE())</f>
        <v>7.23</v>
      </c>
      <c r="E949" s="1" t="str">
        <f>VLOOKUP($A949,'Medical Examinations'!$A$2:$O$2336,9,FALSE())</f>
        <v>No</v>
      </c>
      <c r="F949" s="1" t="str">
        <f>VLOOKUP($A949,'Medical Examinations'!$A$2:$O$2336,10,FALSE())</f>
        <v>No</v>
      </c>
      <c r="G949" s="1" t="str">
        <f>VLOOKUP($A949,'Medical Examinations'!$A$2:$O$2336,11,FALSE())</f>
        <v>No</v>
      </c>
      <c r="H949" s="1">
        <f>VLOOKUP($A949,'Medical Examinations'!$A$2:$O$2336,13,FALSE())</f>
        <v>0</v>
      </c>
      <c r="I949" s="1" t="str">
        <f>VLOOKUP($A949,'Medical Examinations'!$A$2:$O$2336,12,FALSE())</f>
        <v>No</v>
      </c>
      <c r="J949" s="1" t="str">
        <f>VLOOKUP($A949,'Medical Examinations'!$A$2:$O$2336,14,FALSE())</f>
        <v>Obesity</v>
      </c>
      <c r="K949" s="1" t="str">
        <f>VLOOKUP($A949,'Medical Examinations'!$A$2:$O$2336,15,FALSE())</f>
        <v>Diabetes</v>
      </c>
      <c r="L949" s="17">
        <f>VLOOKUP($A949,'Hospitalisation Details'!$A$2:$P$2344,15,FALSE())</f>
        <v>24052</v>
      </c>
      <c r="M949" s="18">
        <f>VLOOKUP($A949,'Hospitalisation Details'!$A$2:$P$2344,6,FALSE())</f>
        <v>11576.13</v>
      </c>
      <c r="N949" s="1" t="str">
        <f>VLOOKUP($A949,'Hospitalisation Details'!$A$2:$P$2344,12,FALSE())</f>
        <v>tier - 3</v>
      </c>
      <c r="O949" s="1" t="str">
        <f>VLOOKUP($A949,'Hospitalisation Details'!$A$2:$P$2344,13,FALSE())</f>
        <v>tier - 3</v>
      </c>
      <c r="P949" s="1" t="str">
        <f>VLOOKUP($A949,'Hospitalisation Details'!$A$2:$P$2344,14,FALSE())</f>
        <v>R1011</v>
      </c>
      <c r="Q949" s="1">
        <f>VLOOKUP($A949,'Hospitalisation Details'!$A$2:$P$2344,16,FALSE())</f>
        <v>57</v>
      </c>
    </row>
    <row r="950" spans="1:17" x14ac:dyDescent="0.35">
      <c r="A950" s="1" t="str">
        <f>'Customer Names'!A950</f>
        <v>Id949</v>
      </c>
      <c r="B950" s="1" t="str">
        <f>VLOOKUP($A950,'Customer Names'!$A$2:$E$2336,4,FALSE())</f>
        <v>Erik</v>
      </c>
      <c r="C950" s="16">
        <f>VLOOKUP($A950,'Medical Examinations'!$A$2:$O$2336,2,FALSE())</f>
        <v>40.945</v>
      </c>
      <c r="D950" s="16">
        <f>VLOOKUP($A950,'Medical Examinations'!$A$2:$O$2336,3,FALSE())</f>
        <v>10.57</v>
      </c>
      <c r="E950" s="1" t="str">
        <f>VLOOKUP($A950,'Medical Examinations'!$A$2:$O$2336,9,FALSE())</f>
        <v>No</v>
      </c>
      <c r="F950" s="1" t="str">
        <f>VLOOKUP($A950,'Medical Examinations'!$A$2:$O$2336,10,FALSE())</f>
        <v>No</v>
      </c>
      <c r="G950" s="1" t="str">
        <f>VLOOKUP($A950,'Medical Examinations'!$A$2:$O$2336,11,FALSE())</f>
        <v>No</v>
      </c>
      <c r="H950" s="1">
        <f>VLOOKUP($A950,'Medical Examinations'!$A$2:$O$2336,13,FALSE())</f>
        <v>0</v>
      </c>
      <c r="I950" s="1" t="str">
        <f>VLOOKUP($A950,'Medical Examinations'!$A$2:$O$2336,12,FALSE())</f>
        <v>No</v>
      </c>
      <c r="J950" s="1" t="str">
        <f>VLOOKUP($A950,'Medical Examinations'!$A$2:$O$2336,14,FALSE())</f>
        <v>Obesity</v>
      </c>
      <c r="K950" s="1" t="str">
        <f>VLOOKUP($A950,'Medical Examinations'!$A$2:$O$2336,15,FALSE())</f>
        <v>Diabetes</v>
      </c>
      <c r="L950" s="17">
        <f>VLOOKUP($A950,'Hospitalisation Details'!$A$2:$P$2344,15,FALSE())</f>
        <v>24101</v>
      </c>
      <c r="M950" s="18">
        <f>VLOOKUP($A950,'Hospitalisation Details'!$A$2:$P$2344,6,FALSE())</f>
        <v>11566.3</v>
      </c>
      <c r="N950" s="1" t="str">
        <f>VLOOKUP($A950,'Hospitalisation Details'!$A$2:$P$2344,12,FALSE())</f>
        <v>tier - 3</v>
      </c>
      <c r="O950" s="1" t="str">
        <f>VLOOKUP($A950,'Hospitalisation Details'!$A$2:$P$2344,13,FALSE())</f>
        <v>tier - 3</v>
      </c>
      <c r="P950" s="1" t="str">
        <f>VLOOKUP($A950,'Hospitalisation Details'!$A$2:$P$2344,14,FALSE())</f>
        <v>R1016</v>
      </c>
      <c r="Q950" s="1">
        <f>VLOOKUP($A950,'Hospitalisation Details'!$A$2:$P$2344,16,FALSE())</f>
        <v>57</v>
      </c>
    </row>
    <row r="951" spans="1:17" x14ac:dyDescent="0.35">
      <c r="A951" s="1" t="str">
        <f>'Customer Names'!A951</f>
        <v>Id950</v>
      </c>
      <c r="B951" s="1" t="str">
        <f>VLOOKUP($A951,'Customer Names'!$A$2:$E$2336,4,FALSE())</f>
        <v>Matthew T</v>
      </c>
      <c r="C951" s="16">
        <f>VLOOKUP($A951,'Medical Examinations'!$A$2:$O$2336,2,FALSE())</f>
        <v>27.94</v>
      </c>
      <c r="D951" s="16">
        <f>VLOOKUP($A951,'Medical Examinations'!$A$2:$O$2336,3,FALSE())</f>
        <v>7.92</v>
      </c>
      <c r="E951" s="1" t="str">
        <f>VLOOKUP($A951,'Medical Examinations'!$A$2:$O$2336,9,FALSE())</f>
        <v>No</v>
      </c>
      <c r="F951" s="1" t="str">
        <f>VLOOKUP($A951,'Medical Examinations'!$A$2:$O$2336,10,FALSE())</f>
        <v>No</v>
      </c>
      <c r="G951" s="1" t="str">
        <f>VLOOKUP($A951,'Medical Examinations'!$A$2:$O$2336,11,FALSE())</f>
        <v>No</v>
      </c>
      <c r="H951" s="1">
        <f>VLOOKUP($A951,'Medical Examinations'!$A$2:$O$2336,13,FALSE())</f>
        <v>0</v>
      </c>
      <c r="I951" s="1" t="str">
        <f>VLOOKUP($A951,'Medical Examinations'!$A$2:$O$2336,12,FALSE())</f>
        <v>No</v>
      </c>
      <c r="J951" s="1" t="str">
        <f>VLOOKUP($A951,'Medical Examinations'!$A$2:$O$2336,14,FALSE())</f>
        <v>Overweight</v>
      </c>
      <c r="K951" s="1" t="str">
        <f>VLOOKUP($A951,'Medical Examinations'!$A$2:$O$2336,15,FALSE())</f>
        <v>Diabetes</v>
      </c>
      <c r="L951" s="17">
        <f>VLOOKUP($A951,'Hospitalisation Details'!$A$2:$P$2344,15,FALSE())</f>
        <v>24042</v>
      </c>
      <c r="M951" s="18">
        <f>VLOOKUP($A951,'Hospitalisation Details'!$A$2:$P$2344,6,FALSE())</f>
        <v>11554.22</v>
      </c>
      <c r="N951" s="1" t="str">
        <f>VLOOKUP($A951,'Hospitalisation Details'!$A$2:$P$2344,12,FALSE())</f>
        <v>tier - 3</v>
      </c>
      <c r="O951" s="1" t="str">
        <f>VLOOKUP($A951,'Hospitalisation Details'!$A$2:$P$2344,13,FALSE())</f>
        <v>tier - 1</v>
      </c>
      <c r="P951" s="1" t="str">
        <f>VLOOKUP($A951,'Hospitalisation Details'!$A$2:$P$2344,14,FALSE())</f>
        <v>R1013</v>
      </c>
      <c r="Q951" s="1">
        <f>VLOOKUP($A951,'Hospitalisation Details'!$A$2:$P$2344,16,FALSE())</f>
        <v>57</v>
      </c>
    </row>
    <row r="952" spans="1:17" x14ac:dyDescent="0.35">
      <c r="A952" s="1" t="str">
        <f>'Customer Names'!A952</f>
        <v>Id951</v>
      </c>
      <c r="B952" s="1" t="str">
        <f>VLOOKUP($A952,'Customer Names'!$A$2:$E$2336,4,FALSE())</f>
        <v>Cassandra</v>
      </c>
      <c r="C952" s="16">
        <f>VLOOKUP($A952,'Medical Examinations'!$A$2:$O$2336,2,FALSE())</f>
        <v>31.9</v>
      </c>
      <c r="D952" s="16">
        <f>VLOOKUP($A952,'Medical Examinations'!$A$2:$O$2336,3,FALSE())</f>
        <v>10.119999999999999</v>
      </c>
      <c r="E952" s="1" t="str">
        <f>VLOOKUP($A952,'Medical Examinations'!$A$2:$O$2336,9,FALSE())</f>
        <v>No</v>
      </c>
      <c r="F952" s="1" t="str">
        <f>VLOOKUP($A952,'Medical Examinations'!$A$2:$O$2336,10,FALSE())</f>
        <v>No</v>
      </c>
      <c r="G952" s="1" t="str">
        <f>VLOOKUP($A952,'Medical Examinations'!$A$2:$O$2336,11,FALSE())</f>
        <v>No</v>
      </c>
      <c r="H952" s="1">
        <f>VLOOKUP($A952,'Medical Examinations'!$A$2:$O$2336,13,FALSE())</f>
        <v>2</v>
      </c>
      <c r="I952" s="1" t="str">
        <f>VLOOKUP($A952,'Medical Examinations'!$A$2:$O$2336,12,FALSE())</f>
        <v>No</v>
      </c>
      <c r="J952" s="1" t="str">
        <f>VLOOKUP($A952,'Medical Examinations'!$A$2:$O$2336,14,FALSE())</f>
        <v>Obesity</v>
      </c>
      <c r="K952" s="1" t="str">
        <f>VLOOKUP($A952,'Medical Examinations'!$A$2:$O$2336,15,FALSE())</f>
        <v>Diabetes</v>
      </c>
      <c r="L952" s="17">
        <f>VLOOKUP($A952,'Hospitalisation Details'!$A$2:$P$2344,15,FALSE())</f>
        <v>26868</v>
      </c>
      <c r="M952" s="18">
        <f>VLOOKUP($A952,'Hospitalisation Details'!$A$2:$P$2344,6,FALSE())</f>
        <v>11552.9</v>
      </c>
      <c r="N952" s="1" t="str">
        <f>VLOOKUP($A952,'Hospitalisation Details'!$A$2:$P$2344,12,FALSE())</f>
        <v>tier - 3</v>
      </c>
      <c r="O952" s="1" t="str">
        <f>VLOOKUP($A952,'Hospitalisation Details'!$A$2:$P$2344,13,FALSE())</f>
        <v>tier - 2</v>
      </c>
      <c r="P952" s="1" t="str">
        <f>VLOOKUP($A952,'Hospitalisation Details'!$A$2:$P$2344,14,FALSE())</f>
        <v>R1011</v>
      </c>
      <c r="Q952" s="1">
        <f>VLOOKUP($A952,'Hospitalisation Details'!$A$2:$P$2344,16,FALSE())</f>
        <v>49</v>
      </c>
    </row>
    <row r="953" spans="1:17" x14ac:dyDescent="0.35">
      <c r="A953" s="1" t="str">
        <f>'Customer Names'!A953</f>
        <v>Id952</v>
      </c>
      <c r="B953" s="1" t="str">
        <f>VLOOKUP($A953,'Customer Names'!$A$2:$E$2336,4,FALSE())</f>
        <v>Rosemary C</v>
      </c>
      <c r="C953" s="16">
        <f>VLOOKUP($A953,'Medical Examinations'!$A$2:$O$2336,2,FALSE())</f>
        <v>31.64</v>
      </c>
      <c r="D953" s="16">
        <f>VLOOKUP($A953,'Medical Examinations'!$A$2:$O$2336,3,FALSE())</f>
        <v>7.91</v>
      </c>
      <c r="E953" s="1" t="str">
        <f>VLOOKUP($A953,'Medical Examinations'!$A$2:$O$2336,9,FALSE())</f>
        <v>No</v>
      </c>
      <c r="F953" s="1" t="str">
        <f>VLOOKUP($A953,'Medical Examinations'!$A$2:$O$2336,10,FALSE())</f>
        <v>No</v>
      </c>
      <c r="G953" s="1" t="str">
        <f>VLOOKUP($A953,'Medical Examinations'!$A$2:$O$2336,11,FALSE())</f>
        <v>No</v>
      </c>
      <c r="H953" s="1">
        <f>VLOOKUP($A953,'Medical Examinations'!$A$2:$O$2336,13,FALSE())</f>
        <v>0</v>
      </c>
      <c r="I953" s="1" t="str">
        <f>VLOOKUP($A953,'Medical Examinations'!$A$2:$O$2336,12,FALSE())</f>
        <v>No</v>
      </c>
      <c r="J953" s="1" t="str">
        <f>VLOOKUP($A953,'Medical Examinations'!$A$2:$O$2336,14,FALSE())</f>
        <v>Obesity</v>
      </c>
      <c r="K953" s="1" t="str">
        <f>VLOOKUP($A953,'Medical Examinations'!$A$2:$O$2336,15,FALSE())</f>
        <v>Diabetes</v>
      </c>
      <c r="L953" s="17">
        <f>VLOOKUP($A953,'Hospitalisation Details'!$A$2:$P$2344,15,FALSE())</f>
        <v>26268</v>
      </c>
      <c r="M953" s="18">
        <f>VLOOKUP($A953,'Hospitalisation Details'!$A$2:$P$2344,6,FALSE())</f>
        <v>11540.25</v>
      </c>
      <c r="N953" s="1" t="str">
        <f>VLOOKUP($A953,'Hospitalisation Details'!$A$2:$P$2344,12,FALSE())</f>
        <v>tier - 3</v>
      </c>
      <c r="O953" s="1" t="str">
        <f>VLOOKUP($A953,'Hospitalisation Details'!$A$2:$P$2344,13,FALSE())</f>
        <v>tier - 1</v>
      </c>
      <c r="P953" s="1" t="str">
        <f>VLOOKUP($A953,'Hospitalisation Details'!$A$2:$P$2344,14,FALSE())</f>
        <v>R1012</v>
      </c>
      <c r="Q953" s="1">
        <f>VLOOKUP($A953,'Hospitalisation Details'!$A$2:$P$2344,16,FALSE())</f>
        <v>51</v>
      </c>
    </row>
    <row r="954" spans="1:17" x14ac:dyDescent="0.35">
      <c r="A954" s="1" t="str">
        <f>'Customer Names'!A954</f>
        <v>Id953</v>
      </c>
      <c r="B954" s="1" t="str">
        <f>VLOOKUP($A954,'Customer Names'!$A$2:$E$2336,4,FALSE())</f>
        <v>Carrie A.</v>
      </c>
      <c r="C954" s="16">
        <f>VLOOKUP($A954,'Medical Examinations'!$A$2:$O$2336,2,FALSE())</f>
        <v>46.7</v>
      </c>
      <c r="D954" s="16">
        <f>VLOOKUP($A954,'Medical Examinations'!$A$2:$O$2336,3,FALSE())</f>
        <v>10.9</v>
      </c>
      <c r="E954" s="1" t="str">
        <f>VLOOKUP($A954,'Medical Examinations'!$A$2:$O$2336,9,FALSE())</f>
        <v>No</v>
      </c>
      <c r="F954" s="1" t="str">
        <f>VLOOKUP($A954,'Medical Examinations'!$A$2:$O$2336,10,FALSE())</f>
        <v>No</v>
      </c>
      <c r="G954" s="1" t="str">
        <f>VLOOKUP($A954,'Medical Examinations'!$A$2:$O$2336,11,FALSE())</f>
        <v>No</v>
      </c>
      <c r="H954" s="1">
        <f>VLOOKUP($A954,'Medical Examinations'!$A$2:$O$2336,13,FALSE())</f>
        <v>0</v>
      </c>
      <c r="I954" s="1" t="str">
        <f>VLOOKUP($A954,'Medical Examinations'!$A$2:$O$2336,12,FALSE())</f>
        <v>No</v>
      </c>
      <c r="J954" s="1" t="str">
        <f>VLOOKUP($A954,'Medical Examinations'!$A$2:$O$2336,14,FALSE())</f>
        <v>Obesity</v>
      </c>
      <c r="K954" s="1" t="str">
        <f>VLOOKUP($A954,'Medical Examinations'!$A$2:$O$2336,15,FALSE())</f>
        <v>Diabetes</v>
      </c>
      <c r="L954" s="17">
        <f>VLOOKUP($A954,'Hospitalisation Details'!$A$2:$P$2344,15,FALSE())</f>
        <v>25156</v>
      </c>
      <c r="M954" s="18">
        <f>VLOOKUP($A954,'Hospitalisation Details'!$A$2:$P$2344,6,FALSE())</f>
        <v>11538.42</v>
      </c>
      <c r="N954" s="1" t="str">
        <f>VLOOKUP($A954,'Hospitalisation Details'!$A$2:$P$2344,12,FALSE())</f>
        <v>tier - 3</v>
      </c>
      <c r="O954" s="1" t="str">
        <f>VLOOKUP($A954,'Hospitalisation Details'!$A$2:$P$2344,13,FALSE())</f>
        <v>tier - 1</v>
      </c>
      <c r="P954" s="1" t="str">
        <f>VLOOKUP($A954,'Hospitalisation Details'!$A$2:$P$2344,14,FALSE())</f>
        <v>R1011</v>
      </c>
      <c r="Q954" s="1">
        <f>VLOOKUP($A954,'Hospitalisation Details'!$A$2:$P$2344,16,FALSE())</f>
        <v>54</v>
      </c>
    </row>
    <row r="955" spans="1:17" x14ac:dyDescent="0.35">
      <c r="A955" s="1" t="str">
        <f>'Customer Names'!A955</f>
        <v>Id954</v>
      </c>
      <c r="B955" s="1" t="str">
        <f>VLOOKUP($A955,'Customer Names'!$A$2:$E$2336,4,FALSE())</f>
        <v>Gerardo Sr.</v>
      </c>
      <c r="C955" s="16">
        <f>VLOOKUP($A955,'Medical Examinations'!$A$2:$O$2336,2,FALSE())</f>
        <v>18.335000000000001</v>
      </c>
      <c r="D955" s="16">
        <f>VLOOKUP($A955,'Medical Examinations'!$A$2:$O$2336,3,FALSE())</f>
        <v>11.83</v>
      </c>
      <c r="E955" s="1" t="str">
        <f>VLOOKUP($A955,'Medical Examinations'!$A$2:$O$2336,9,FALSE())</f>
        <v>No</v>
      </c>
      <c r="F955" s="1" t="str">
        <f>VLOOKUP($A955,'Medical Examinations'!$A$2:$O$2336,10,FALSE())</f>
        <v>No</v>
      </c>
      <c r="G955" s="1" t="str">
        <f>VLOOKUP($A955,'Medical Examinations'!$A$2:$O$2336,11,FALSE())</f>
        <v>No</v>
      </c>
      <c r="H955" s="1">
        <f>VLOOKUP($A955,'Medical Examinations'!$A$2:$O$2336,13,FALSE())</f>
        <v>0</v>
      </c>
      <c r="I955" s="1" t="str">
        <f>VLOOKUP($A955,'Medical Examinations'!$A$2:$O$2336,12,FALSE())</f>
        <v>No</v>
      </c>
      <c r="J955" s="1" t="str">
        <f>VLOOKUP($A955,'Medical Examinations'!$A$2:$O$2336,14,FALSE())</f>
        <v>Underweight</v>
      </c>
      <c r="K955" s="1" t="str">
        <f>VLOOKUP($A955,'Medical Examinations'!$A$2:$O$2336,15,FALSE())</f>
        <v>Diabetes</v>
      </c>
      <c r="L955" s="17">
        <f>VLOOKUP($A955,'Hospitalisation Details'!$A$2:$P$2344,15,FALSE())</f>
        <v>24018</v>
      </c>
      <c r="M955" s="18">
        <f>VLOOKUP($A955,'Hospitalisation Details'!$A$2:$P$2344,6,FALSE())</f>
        <v>11534.87</v>
      </c>
      <c r="N955" s="1" t="str">
        <f>VLOOKUP($A955,'Hospitalisation Details'!$A$2:$P$2344,12,FALSE())</f>
        <v>tier - 3</v>
      </c>
      <c r="O955" s="1" t="str">
        <f>VLOOKUP($A955,'Hospitalisation Details'!$A$2:$P$2344,13,FALSE())</f>
        <v>tier - 1</v>
      </c>
      <c r="P955" s="1" t="str">
        <f>VLOOKUP($A955,'Hospitalisation Details'!$A$2:$P$2344,14,FALSE())</f>
        <v>R1017</v>
      </c>
      <c r="Q955" s="1">
        <f>VLOOKUP($A955,'Hospitalisation Details'!$A$2:$P$2344,16,FALSE())</f>
        <v>57</v>
      </c>
    </row>
    <row r="956" spans="1:17" x14ac:dyDescent="0.35">
      <c r="A956" s="1" t="str">
        <f>'Customer Names'!A956</f>
        <v>Id955</v>
      </c>
      <c r="B956" s="1" t="str">
        <f>VLOOKUP($A956,'Customer Names'!$A$2:$E$2336,4,FALSE())</f>
        <v>Matthew R.</v>
      </c>
      <c r="C956" s="16">
        <f>VLOOKUP($A956,'Medical Examinations'!$A$2:$O$2336,2,FALSE())</f>
        <v>31.24</v>
      </c>
      <c r="D956" s="16">
        <f>VLOOKUP($A956,'Medical Examinations'!$A$2:$O$2336,3,FALSE())</f>
        <v>7.42</v>
      </c>
      <c r="E956" s="1" t="str">
        <f>VLOOKUP($A956,'Medical Examinations'!$A$2:$O$2336,9,FALSE())</f>
        <v>Yes</v>
      </c>
      <c r="F956" s="1" t="str">
        <f>VLOOKUP($A956,'Medical Examinations'!$A$2:$O$2336,10,FALSE())</f>
        <v>No</v>
      </c>
      <c r="G956" s="1" t="str">
        <f>VLOOKUP($A956,'Medical Examinations'!$A$2:$O$2336,11,FALSE())</f>
        <v>No</v>
      </c>
      <c r="H956" s="1">
        <f>VLOOKUP($A956,'Medical Examinations'!$A$2:$O$2336,13,FALSE())</f>
        <v>2</v>
      </c>
      <c r="I956" s="1" t="str">
        <f>VLOOKUP($A956,'Medical Examinations'!$A$2:$O$2336,12,FALSE())</f>
        <v>No</v>
      </c>
      <c r="J956" s="1" t="str">
        <f>VLOOKUP($A956,'Medical Examinations'!$A$2:$O$2336,14,FALSE())</f>
        <v>Obesity</v>
      </c>
      <c r="K956" s="1" t="str">
        <f>VLOOKUP($A956,'Medical Examinations'!$A$2:$O$2336,15,FALSE())</f>
        <v>Diabetes</v>
      </c>
      <c r="L956" s="17">
        <f>VLOOKUP($A956,'Hospitalisation Details'!$A$2:$P$2344,15,FALSE())</f>
        <v>25772</v>
      </c>
      <c r="M956" s="18">
        <f>VLOOKUP($A956,'Hospitalisation Details'!$A$2:$P$2344,6,FALSE())</f>
        <v>11530.12</v>
      </c>
      <c r="N956" s="1" t="str">
        <f>VLOOKUP($A956,'Hospitalisation Details'!$A$2:$P$2344,12,FALSE())</f>
        <v>tier - 3</v>
      </c>
      <c r="O956" s="1" t="str">
        <f>VLOOKUP($A956,'Hospitalisation Details'!$A$2:$P$2344,13,FALSE())</f>
        <v>tier - 1</v>
      </c>
      <c r="P956" s="1" t="str">
        <f>VLOOKUP($A956,'Hospitalisation Details'!$A$2:$P$2344,14,FALSE())</f>
        <v>R1012</v>
      </c>
      <c r="Q956" s="1">
        <f>VLOOKUP($A956,'Hospitalisation Details'!$A$2:$P$2344,16,FALSE())</f>
        <v>52</v>
      </c>
    </row>
    <row r="957" spans="1:17" x14ac:dyDescent="0.35">
      <c r="A957" s="1" t="str">
        <f>'Customer Names'!A957</f>
        <v>Id956</v>
      </c>
      <c r="B957" s="1" t="str">
        <f>VLOOKUP($A957,'Customer Names'!$A$2:$E$2336,4,FALSE())</f>
        <v>Meghan E</v>
      </c>
      <c r="C957" s="16">
        <f>VLOOKUP($A957,'Medical Examinations'!$A$2:$O$2336,2,FALSE())</f>
        <v>39.22</v>
      </c>
      <c r="D957" s="16">
        <f>VLOOKUP($A957,'Medical Examinations'!$A$2:$O$2336,3,FALSE())</f>
        <v>5.62</v>
      </c>
      <c r="E957" s="1" t="str">
        <f>VLOOKUP($A957,'Medical Examinations'!$A$2:$O$2336,9,FALSE())</f>
        <v>Yes</v>
      </c>
      <c r="F957" s="1" t="str">
        <f>VLOOKUP($A957,'Medical Examinations'!$A$2:$O$2336,10,FALSE())</f>
        <v>No</v>
      </c>
      <c r="G957" s="1" t="str">
        <f>VLOOKUP($A957,'Medical Examinations'!$A$2:$O$2336,11,FALSE())</f>
        <v>No</v>
      </c>
      <c r="H957" s="1">
        <f>VLOOKUP($A957,'Medical Examinations'!$A$2:$O$2336,13,FALSE())</f>
        <v>1</v>
      </c>
      <c r="I957" s="1" t="str">
        <f>VLOOKUP($A957,'Medical Examinations'!$A$2:$O$2336,12,FALSE())</f>
        <v>No</v>
      </c>
      <c r="J957" s="1" t="str">
        <f>VLOOKUP($A957,'Medical Examinations'!$A$2:$O$2336,14,FALSE())</f>
        <v>Obesity</v>
      </c>
      <c r="K957" s="1" t="str">
        <f>VLOOKUP($A957,'Medical Examinations'!$A$2:$O$2336,15,FALSE())</f>
        <v>Normal</v>
      </c>
      <c r="L957" s="17">
        <f>VLOOKUP($A957,'Hospitalisation Details'!$A$2:$P$2344,15,FALSE())</f>
        <v>32306</v>
      </c>
      <c r="M957" s="18">
        <f>VLOOKUP($A957,'Hospitalisation Details'!$A$2:$P$2344,6,FALSE())</f>
        <v>11524.25</v>
      </c>
      <c r="N957" s="1" t="str">
        <f>VLOOKUP($A957,'Hospitalisation Details'!$A$2:$P$2344,12,FALSE())</f>
        <v>tier - 3</v>
      </c>
      <c r="O957" s="1" t="str">
        <f>VLOOKUP($A957,'Hospitalisation Details'!$A$2:$P$2344,13,FALSE())</f>
        <v>tier - 1</v>
      </c>
      <c r="P957" s="1" t="str">
        <f>VLOOKUP($A957,'Hospitalisation Details'!$A$2:$P$2344,14,FALSE())</f>
        <v>R1026</v>
      </c>
      <c r="Q957" s="1">
        <f>VLOOKUP($A957,'Hospitalisation Details'!$A$2:$P$2344,16,FALSE())</f>
        <v>34</v>
      </c>
    </row>
    <row r="958" spans="1:17" x14ac:dyDescent="0.35">
      <c r="A958" s="1" t="str">
        <f>'Customer Names'!A958</f>
        <v>Id957</v>
      </c>
      <c r="B958" s="1" t="str">
        <f>VLOOKUP($A958,'Customer Names'!$A$2:$E$2336,4,FALSE())</f>
        <v>Eric</v>
      </c>
      <c r="C958" s="16">
        <f>VLOOKUP($A958,'Medical Examinations'!$A$2:$O$2336,2,FALSE())</f>
        <v>24.414999999999999</v>
      </c>
      <c r="D958" s="16">
        <f>VLOOKUP($A958,'Medical Examinations'!$A$2:$O$2336,3,FALSE())</f>
        <v>7.16</v>
      </c>
      <c r="E958" s="1" t="str">
        <f>VLOOKUP($A958,'Medical Examinations'!$A$2:$O$2336,9,FALSE())</f>
        <v>No</v>
      </c>
      <c r="F958" s="1" t="str">
        <f>VLOOKUP($A958,'Medical Examinations'!$A$2:$O$2336,10,FALSE())</f>
        <v>No</v>
      </c>
      <c r="G958" s="1" t="str">
        <f>VLOOKUP($A958,'Medical Examinations'!$A$2:$O$2336,11,FALSE())</f>
        <v>No</v>
      </c>
      <c r="H958" s="1">
        <f>VLOOKUP($A958,'Medical Examinations'!$A$2:$O$2336,13,FALSE())</f>
        <v>0</v>
      </c>
      <c r="I958" s="1" t="str">
        <f>VLOOKUP($A958,'Medical Examinations'!$A$2:$O$2336,12,FALSE())</f>
        <v>No</v>
      </c>
      <c r="J958" s="1" t="str">
        <f>VLOOKUP($A958,'Medical Examinations'!$A$2:$O$2336,14,FALSE())</f>
        <v>Normal Weight</v>
      </c>
      <c r="K958" s="1" t="str">
        <f>VLOOKUP($A958,'Medical Examinations'!$A$2:$O$2336,15,FALSE())</f>
        <v>Diabetes</v>
      </c>
      <c r="L958" s="17">
        <f>VLOOKUP($A958,'Hospitalisation Details'!$A$2:$P$2344,15,FALSE())</f>
        <v>26286</v>
      </c>
      <c r="M958" s="18">
        <f>VLOOKUP($A958,'Hospitalisation Details'!$A$2:$P$2344,6,FALSE())</f>
        <v>11520.1</v>
      </c>
      <c r="N958" s="1" t="str">
        <f>VLOOKUP($A958,'Hospitalisation Details'!$A$2:$P$2344,12,FALSE())</f>
        <v>tier - 3</v>
      </c>
      <c r="O958" s="1" t="str">
        <f>VLOOKUP($A958,'Hospitalisation Details'!$A$2:$P$2344,13,FALSE())</f>
        <v>tier - 1</v>
      </c>
      <c r="P958" s="1" t="str">
        <f>VLOOKUP($A958,'Hospitalisation Details'!$A$2:$P$2344,14,FALSE())</f>
        <v>R1012</v>
      </c>
      <c r="Q958" s="1">
        <f>VLOOKUP($A958,'Hospitalisation Details'!$A$2:$P$2344,16,FALSE())</f>
        <v>51</v>
      </c>
    </row>
    <row r="959" spans="1:17" x14ac:dyDescent="0.35">
      <c r="A959" s="1" t="str">
        <f>'Customer Names'!A959</f>
        <v>Id958</v>
      </c>
      <c r="B959" s="1" t="str">
        <f>VLOOKUP($A959,'Customer Names'!$A$2:$E$2336,4,FALSE())</f>
        <v>Lisa B</v>
      </c>
      <c r="C959" s="16">
        <f>VLOOKUP($A959,'Medical Examinations'!$A$2:$O$2336,2,FALSE())</f>
        <v>32.299999999999997</v>
      </c>
      <c r="D959" s="16">
        <f>VLOOKUP($A959,'Medical Examinations'!$A$2:$O$2336,3,FALSE())</f>
        <v>9.89</v>
      </c>
      <c r="E959" s="1" t="str">
        <f>VLOOKUP($A959,'Medical Examinations'!$A$2:$O$2336,9,FALSE())</f>
        <v>No</v>
      </c>
      <c r="F959" s="1" t="str">
        <f>VLOOKUP($A959,'Medical Examinations'!$A$2:$O$2336,10,FALSE())</f>
        <v>No</v>
      </c>
      <c r="G959" s="1" t="str">
        <f>VLOOKUP($A959,'Medical Examinations'!$A$2:$O$2336,11,FALSE())</f>
        <v>No</v>
      </c>
      <c r="H959" s="1">
        <f>VLOOKUP($A959,'Medical Examinations'!$A$2:$O$2336,13,FALSE())</f>
        <v>0</v>
      </c>
      <c r="I959" s="1" t="str">
        <f>VLOOKUP($A959,'Medical Examinations'!$A$2:$O$2336,12,FALSE())</f>
        <v>No</v>
      </c>
      <c r="J959" s="1" t="str">
        <f>VLOOKUP($A959,'Medical Examinations'!$A$2:$O$2336,14,FALSE())</f>
        <v>Obesity</v>
      </c>
      <c r="K959" s="1" t="str">
        <f>VLOOKUP($A959,'Medical Examinations'!$A$2:$O$2336,15,FALSE())</f>
        <v>Diabetes</v>
      </c>
      <c r="L959" s="17">
        <f>VLOOKUP($A959,'Hospitalisation Details'!$A$2:$P$2344,15,FALSE())</f>
        <v>25013</v>
      </c>
      <c r="M959" s="18">
        <f>VLOOKUP($A959,'Hospitalisation Details'!$A$2:$P$2344,6,FALSE())</f>
        <v>11512.41</v>
      </c>
      <c r="N959" s="1" t="str">
        <f>VLOOKUP($A959,'Hospitalisation Details'!$A$2:$P$2344,12,FALSE())</f>
        <v>tier - 3</v>
      </c>
      <c r="O959" s="1" t="str">
        <f>VLOOKUP($A959,'Hospitalisation Details'!$A$2:$P$2344,13,FALSE())</f>
        <v>tier - 1</v>
      </c>
      <c r="P959" s="1" t="str">
        <f>VLOOKUP($A959,'Hospitalisation Details'!$A$2:$P$2344,14,FALSE())</f>
        <v>R1024</v>
      </c>
      <c r="Q959" s="1">
        <f>VLOOKUP($A959,'Hospitalisation Details'!$A$2:$P$2344,16,FALSE())</f>
        <v>54</v>
      </c>
    </row>
    <row r="960" spans="1:17" x14ac:dyDescent="0.35">
      <c r="A960" s="1" t="str">
        <f>'Customer Names'!A960</f>
        <v>Id959</v>
      </c>
      <c r="B960" s="1" t="str">
        <f>VLOOKUP($A960,'Customer Names'!$A$2:$E$2336,4,FALSE())</f>
        <v>Jane R.</v>
      </c>
      <c r="C960" s="16">
        <f>VLOOKUP($A960,'Medical Examinations'!$A$2:$O$2336,2,FALSE())</f>
        <v>39.94</v>
      </c>
      <c r="D960" s="16">
        <f>VLOOKUP($A960,'Medical Examinations'!$A$2:$O$2336,3,FALSE())</f>
        <v>5.14</v>
      </c>
      <c r="E960" s="1" t="str">
        <f>VLOOKUP($A960,'Medical Examinations'!$A$2:$O$2336,9,FALSE())</f>
        <v>No</v>
      </c>
      <c r="F960" s="1" t="str">
        <f>VLOOKUP($A960,'Medical Examinations'!$A$2:$O$2336,10,FALSE())</f>
        <v>No</v>
      </c>
      <c r="G960" s="1" t="str">
        <f>VLOOKUP($A960,'Medical Examinations'!$A$2:$O$2336,11,FALSE())</f>
        <v>No</v>
      </c>
      <c r="H960" s="1">
        <f>VLOOKUP($A960,'Medical Examinations'!$A$2:$O$2336,13,FALSE())</f>
        <v>0</v>
      </c>
      <c r="I960" s="1" t="str">
        <f>VLOOKUP($A960,'Medical Examinations'!$A$2:$O$2336,12,FALSE())</f>
        <v>No</v>
      </c>
      <c r="J960" s="1" t="str">
        <f>VLOOKUP($A960,'Medical Examinations'!$A$2:$O$2336,14,FALSE())</f>
        <v>Obesity</v>
      </c>
      <c r="K960" s="1" t="str">
        <f>VLOOKUP($A960,'Medical Examinations'!$A$2:$O$2336,15,FALSE())</f>
        <v>Normal</v>
      </c>
      <c r="L960" s="17">
        <f>VLOOKUP($A960,'Hospitalisation Details'!$A$2:$P$2344,15,FALSE())</f>
        <v>32787</v>
      </c>
      <c r="M960" s="18">
        <f>VLOOKUP($A960,'Hospitalisation Details'!$A$2:$P$2344,6,FALSE())</f>
        <v>11511.61</v>
      </c>
      <c r="N960" s="1" t="str">
        <f>VLOOKUP($A960,'Hospitalisation Details'!$A$2:$P$2344,12,FALSE())</f>
        <v>tier - 3</v>
      </c>
      <c r="O960" s="1" t="str">
        <f>VLOOKUP($A960,'Hospitalisation Details'!$A$2:$P$2344,13,FALSE())</f>
        <v>tier - 3</v>
      </c>
      <c r="P960" s="1" t="str">
        <f>VLOOKUP($A960,'Hospitalisation Details'!$A$2:$P$2344,14,FALSE())</f>
        <v>R1026</v>
      </c>
      <c r="Q960" s="1">
        <f>VLOOKUP($A960,'Hospitalisation Details'!$A$2:$P$2344,16,FALSE())</f>
        <v>33</v>
      </c>
    </row>
    <row r="961" spans="1:17" x14ac:dyDescent="0.35">
      <c r="A961" s="1" t="str">
        <f>'Customer Names'!A961</f>
        <v>Id960</v>
      </c>
      <c r="B961" s="1" t="str">
        <f>VLOOKUP($A961,'Customer Names'!$A$2:$E$2336,4,FALSE())</f>
        <v>Allison M</v>
      </c>
      <c r="C961" s="16">
        <f>VLOOKUP($A961,'Medical Examinations'!$A$2:$O$2336,2,FALSE())</f>
        <v>30</v>
      </c>
      <c r="D961" s="16">
        <f>VLOOKUP($A961,'Medical Examinations'!$A$2:$O$2336,3,FALSE())</f>
        <v>5.61</v>
      </c>
      <c r="E961" s="1" t="str">
        <f>VLOOKUP($A961,'Medical Examinations'!$A$2:$O$2336,9,FALSE())</f>
        <v>Yes</v>
      </c>
      <c r="F961" s="1" t="str">
        <f>VLOOKUP($A961,'Medical Examinations'!$A$2:$O$2336,10,FALSE())</f>
        <v>No</v>
      </c>
      <c r="G961" s="1" t="str">
        <f>VLOOKUP($A961,'Medical Examinations'!$A$2:$O$2336,11,FALSE())</f>
        <v>Yes</v>
      </c>
      <c r="H961" s="1">
        <f>VLOOKUP($A961,'Medical Examinations'!$A$2:$O$2336,13,FALSE())</f>
        <v>1</v>
      </c>
      <c r="I961" s="1" t="str">
        <f>VLOOKUP($A961,'Medical Examinations'!$A$2:$O$2336,12,FALSE())</f>
        <v>No</v>
      </c>
      <c r="J961" s="1" t="str">
        <f>VLOOKUP($A961,'Medical Examinations'!$A$2:$O$2336,14,FALSE())</f>
        <v>Obesity</v>
      </c>
      <c r="K961" s="1" t="str">
        <f>VLOOKUP($A961,'Medical Examinations'!$A$2:$O$2336,15,FALSE())</f>
        <v>Normal</v>
      </c>
      <c r="L961" s="17">
        <f>VLOOKUP($A961,'Hospitalisation Details'!$A$2:$P$2344,15,FALSE())</f>
        <v>25426</v>
      </c>
      <c r="M961" s="18">
        <f>VLOOKUP($A961,'Hospitalisation Details'!$A$2:$P$2344,6,FALSE())</f>
        <v>11497.69</v>
      </c>
      <c r="N961" s="1" t="str">
        <f>VLOOKUP($A961,'Hospitalisation Details'!$A$2:$P$2344,12,FALSE())</f>
        <v>tier - 3</v>
      </c>
      <c r="O961" s="1" t="str">
        <f>VLOOKUP($A961,'Hospitalisation Details'!$A$2:$P$2344,13,FALSE())</f>
        <v>tier - 1</v>
      </c>
      <c r="P961" s="1" t="str">
        <f>VLOOKUP($A961,'Hospitalisation Details'!$A$2:$P$2344,14,FALSE())</f>
        <v>R1012</v>
      </c>
      <c r="Q961" s="1">
        <f>VLOOKUP($A961,'Hospitalisation Details'!$A$2:$P$2344,16,FALSE())</f>
        <v>53</v>
      </c>
    </row>
    <row r="962" spans="1:17" x14ac:dyDescent="0.35">
      <c r="A962" s="1" t="str">
        <f>'Customer Names'!A962</f>
        <v>Id961</v>
      </c>
      <c r="B962" s="1" t="str">
        <f>VLOOKUP($A962,'Customer Names'!$A$2:$E$2336,4,FALSE())</f>
        <v>Sarah E.</v>
      </c>
      <c r="C962" s="16">
        <f>VLOOKUP($A962,'Medical Examinations'!$A$2:$O$2336,2,FALSE())</f>
        <v>35.340000000000003</v>
      </c>
      <c r="D962" s="16">
        <f>VLOOKUP($A962,'Medical Examinations'!$A$2:$O$2336,3,FALSE())</f>
        <v>5.51</v>
      </c>
      <c r="E962" s="1" t="str">
        <f>VLOOKUP($A962,'Medical Examinations'!$A$2:$O$2336,9,FALSE())</f>
        <v>Yes</v>
      </c>
      <c r="F962" s="1" t="str">
        <f>VLOOKUP($A962,'Medical Examinations'!$A$2:$O$2336,10,FALSE())</f>
        <v>No</v>
      </c>
      <c r="G962" s="1" t="str">
        <f>VLOOKUP($A962,'Medical Examinations'!$A$2:$O$2336,11,FALSE())</f>
        <v>Yes</v>
      </c>
      <c r="H962" s="1">
        <f>VLOOKUP($A962,'Medical Examinations'!$A$2:$O$2336,13,FALSE())</f>
        <v>1</v>
      </c>
      <c r="I962" s="1" t="str">
        <f>VLOOKUP($A962,'Medical Examinations'!$A$2:$O$2336,12,FALSE())</f>
        <v>No</v>
      </c>
      <c r="J962" s="1" t="str">
        <f>VLOOKUP($A962,'Medical Examinations'!$A$2:$O$2336,14,FALSE())</f>
        <v>Obesity</v>
      </c>
      <c r="K962" s="1" t="str">
        <f>VLOOKUP($A962,'Medical Examinations'!$A$2:$O$2336,15,FALSE())</f>
        <v>Normal</v>
      </c>
      <c r="L962" s="17">
        <f>VLOOKUP($A962,'Hospitalisation Details'!$A$2:$P$2344,15,FALSE())</f>
        <v>30474</v>
      </c>
      <c r="M962" s="18">
        <f>VLOOKUP($A962,'Hospitalisation Details'!$A$2:$P$2344,6,FALSE())</f>
        <v>11492.46</v>
      </c>
      <c r="N962" s="1" t="str">
        <f>VLOOKUP($A962,'Hospitalisation Details'!$A$2:$P$2344,12,FALSE())</f>
        <v>tier - 3</v>
      </c>
      <c r="O962" s="1" t="str">
        <f>VLOOKUP($A962,'Hospitalisation Details'!$A$2:$P$2344,13,FALSE())</f>
        <v>tier - 3</v>
      </c>
      <c r="P962" s="1" t="str">
        <f>VLOOKUP($A962,'Hospitalisation Details'!$A$2:$P$2344,14,FALSE())</f>
        <v>R1026</v>
      </c>
      <c r="Q962" s="1">
        <f>VLOOKUP($A962,'Hospitalisation Details'!$A$2:$P$2344,16,FALSE())</f>
        <v>40</v>
      </c>
    </row>
    <row r="963" spans="1:17" x14ac:dyDescent="0.35">
      <c r="A963" s="1" t="str">
        <f>'Customer Names'!A963</f>
        <v>Id962</v>
      </c>
      <c r="B963" s="1" t="str">
        <f>VLOOKUP($A963,'Customer Names'!$A$2:$E$2336,4,FALSE())</f>
        <v>Philip J</v>
      </c>
      <c r="C963" s="16">
        <f>VLOOKUP($A963,'Medical Examinations'!$A$2:$O$2336,2,FALSE())</f>
        <v>32.204999999999998</v>
      </c>
      <c r="D963" s="16">
        <f>VLOOKUP($A963,'Medical Examinations'!$A$2:$O$2336,3,FALSE())</f>
        <v>8.3800000000000008</v>
      </c>
      <c r="E963" s="1" t="str">
        <f>VLOOKUP($A963,'Medical Examinations'!$A$2:$O$2336,9,FALSE())</f>
        <v>Yes</v>
      </c>
      <c r="F963" s="1" t="str">
        <f>VLOOKUP($A963,'Medical Examinations'!$A$2:$O$2336,10,FALSE())</f>
        <v>No</v>
      </c>
      <c r="G963" s="1" t="str">
        <f>VLOOKUP($A963,'Medical Examinations'!$A$2:$O$2336,11,FALSE())</f>
        <v>No</v>
      </c>
      <c r="H963" s="1">
        <f>VLOOKUP($A963,'Medical Examinations'!$A$2:$O$2336,13,FALSE())</f>
        <v>2</v>
      </c>
      <c r="I963" s="1" t="str">
        <f>VLOOKUP($A963,'Medical Examinations'!$A$2:$O$2336,12,FALSE())</f>
        <v>No</v>
      </c>
      <c r="J963" s="1" t="str">
        <f>VLOOKUP($A963,'Medical Examinations'!$A$2:$O$2336,14,FALSE())</f>
        <v>Obesity</v>
      </c>
      <c r="K963" s="1" t="str">
        <f>VLOOKUP($A963,'Medical Examinations'!$A$2:$O$2336,15,FALSE())</f>
        <v>Diabetes</v>
      </c>
      <c r="L963" s="17">
        <f>VLOOKUP($A963,'Hospitalisation Details'!$A$2:$P$2344,15,FALSE())</f>
        <v>25854</v>
      </c>
      <c r="M963" s="18">
        <f>VLOOKUP($A963,'Hospitalisation Details'!$A$2:$P$2344,6,FALSE())</f>
        <v>11488.32</v>
      </c>
      <c r="N963" s="1" t="str">
        <f>VLOOKUP($A963,'Hospitalisation Details'!$A$2:$P$2344,12,FALSE())</f>
        <v>tier - 3</v>
      </c>
      <c r="O963" s="1" t="str">
        <f>VLOOKUP($A963,'Hospitalisation Details'!$A$2:$P$2344,13,FALSE())</f>
        <v>tier - 1</v>
      </c>
      <c r="P963" s="1" t="str">
        <f>VLOOKUP($A963,'Hospitalisation Details'!$A$2:$P$2344,14,FALSE())</f>
        <v>R1014</v>
      </c>
      <c r="Q963" s="1">
        <f>VLOOKUP($A963,'Hospitalisation Details'!$A$2:$P$2344,16,FALSE())</f>
        <v>52</v>
      </c>
    </row>
    <row r="964" spans="1:17" x14ac:dyDescent="0.35">
      <c r="A964" s="1" t="str">
        <f>'Customer Names'!A964</f>
        <v>Id963</v>
      </c>
      <c r="B964" s="1" t="str">
        <f>VLOOKUP($A964,'Customer Names'!$A$2:$E$2336,4,FALSE())</f>
        <v>Jillian A.</v>
      </c>
      <c r="C964" s="16">
        <f>VLOOKUP($A964,'Medical Examinations'!$A$2:$O$2336,2,FALSE())</f>
        <v>33.880000000000003</v>
      </c>
      <c r="D964" s="16">
        <f>VLOOKUP($A964,'Medical Examinations'!$A$2:$O$2336,3,FALSE())</f>
        <v>4.68</v>
      </c>
      <c r="E964" s="1" t="str">
        <f>VLOOKUP($A964,'Medical Examinations'!$A$2:$O$2336,9,FALSE())</f>
        <v>No</v>
      </c>
      <c r="F964" s="1" t="str">
        <f>VLOOKUP($A964,'Medical Examinations'!$A$2:$O$2336,10,FALSE())</f>
        <v>Yes</v>
      </c>
      <c r="G964" s="1" t="str">
        <f>VLOOKUP($A964,'Medical Examinations'!$A$2:$O$2336,11,FALSE())</f>
        <v>No</v>
      </c>
      <c r="H964" s="1">
        <f>VLOOKUP($A964,'Medical Examinations'!$A$2:$O$2336,13,FALSE())</f>
        <v>1</v>
      </c>
      <c r="I964" s="1" t="str">
        <f>VLOOKUP($A964,'Medical Examinations'!$A$2:$O$2336,12,FALSE())</f>
        <v>No</v>
      </c>
      <c r="J964" s="1" t="str">
        <f>VLOOKUP($A964,'Medical Examinations'!$A$2:$O$2336,14,FALSE())</f>
        <v>Obesity</v>
      </c>
      <c r="K964" s="1" t="str">
        <f>VLOOKUP($A964,'Medical Examinations'!$A$2:$O$2336,15,FALSE())</f>
        <v>Normal</v>
      </c>
      <c r="L964" s="17">
        <f>VLOOKUP($A964,'Hospitalisation Details'!$A$2:$P$2344,15,FALSE())</f>
        <v>38240</v>
      </c>
      <c r="M964" s="18">
        <f>VLOOKUP($A964,'Hospitalisation Details'!$A$2:$P$2344,6,FALSE())</f>
        <v>11482.63</v>
      </c>
      <c r="N964" s="1" t="str">
        <f>VLOOKUP($A964,'Hospitalisation Details'!$A$2:$P$2344,12,FALSE())</f>
        <v>tier - 3</v>
      </c>
      <c r="O964" s="1" t="str">
        <f>VLOOKUP($A964,'Hospitalisation Details'!$A$2:$P$2344,13,FALSE())</f>
        <v>tier - 2</v>
      </c>
      <c r="P964" s="1" t="str">
        <f>VLOOKUP($A964,'Hospitalisation Details'!$A$2:$P$2344,14,FALSE())</f>
        <v>R1013</v>
      </c>
      <c r="Q964" s="1">
        <f>VLOOKUP($A964,'Hospitalisation Details'!$A$2:$P$2344,16,FALSE())</f>
        <v>18</v>
      </c>
    </row>
    <row r="965" spans="1:17" x14ac:dyDescent="0.35">
      <c r="A965" s="1" t="str">
        <f>'Customer Names'!A965</f>
        <v>Id964</v>
      </c>
      <c r="B965" s="1" t="str">
        <f>VLOOKUP($A965,'Customer Names'!$A$2:$E$2336,4,FALSE())</f>
        <v>Laura D</v>
      </c>
      <c r="C965" s="16">
        <f>VLOOKUP($A965,'Medical Examinations'!$A$2:$O$2336,2,FALSE())</f>
        <v>26.63</v>
      </c>
      <c r="D965" s="16">
        <f>VLOOKUP($A965,'Medical Examinations'!$A$2:$O$2336,3,FALSE())</f>
        <v>4.3600000000000003</v>
      </c>
      <c r="E965" s="1" t="str">
        <f>VLOOKUP($A965,'Medical Examinations'!$A$2:$O$2336,9,FALSE())</f>
        <v>Yes</v>
      </c>
      <c r="F965" s="1" t="str">
        <f>VLOOKUP($A965,'Medical Examinations'!$A$2:$O$2336,10,FALSE())</f>
        <v>No</v>
      </c>
      <c r="G965" s="1" t="str">
        <f>VLOOKUP($A965,'Medical Examinations'!$A$2:$O$2336,11,FALSE())</f>
        <v>No</v>
      </c>
      <c r="H965" s="1">
        <f>VLOOKUP($A965,'Medical Examinations'!$A$2:$O$2336,13,FALSE())</f>
        <v>2</v>
      </c>
      <c r="I965" s="1" t="str">
        <f>VLOOKUP($A965,'Medical Examinations'!$A$2:$O$2336,12,FALSE())</f>
        <v>No</v>
      </c>
      <c r="J965" s="1" t="str">
        <f>VLOOKUP($A965,'Medical Examinations'!$A$2:$O$2336,14,FALSE())</f>
        <v>Overweight</v>
      </c>
      <c r="K965" s="1" t="str">
        <f>VLOOKUP($A965,'Medical Examinations'!$A$2:$O$2336,15,FALSE())</f>
        <v>Normal</v>
      </c>
      <c r="L965" s="17">
        <f>VLOOKUP($A965,'Hospitalisation Details'!$A$2:$P$2344,15,FALSE())</f>
        <v>24357</v>
      </c>
      <c r="M965" s="18">
        <f>VLOOKUP($A965,'Hospitalisation Details'!$A$2:$P$2344,6,FALSE())</f>
        <v>11478.14</v>
      </c>
      <c r="N965" s="1" t="str">
        <f>VLOOKUP($A965,'Hospitalisation Details'!$A$2:$P$2344,12,FALSE())</f>
        <v>tier - 3</v>
      </c>
      <c r="O965" s="1" t="str">
        <f>VLOOKUP($A965,'Hospitalisation Details'!$A$2:$P$2344,13,FALSE())</f>
        <v>tier - 2</v>
      </c>
      <c r="P965" s="1" t="str">
        <f>VLOOKUP($A965,'Hospitalisation Details'!$A$2:$P$2344,14,FALSE())</f>
        <v>R1025</v>
      </c>
      <c r="Q965" s="1">
        <f>VLOOKUP($A965,'Hospitalisation Details'!$A$2:$P$2344,16,FALSE())</f>
        <v>56</v>
      </c>
    </row>
    <row r="966" spans="1:17" x14ac:dyDescent="0.35">
      <c r="A966" s="1" t="str">
        <f>'Customer Names'!A966</f>
        <v>Id965</v>
      </c>
      <c r="B966" s="1" t="str">
        <f>VLOOKUP($A966,'Customer Names'!$A$2:$E$2336,4,FALSE())</f>
        <v>Megan E.</v>
      </c>
      <c r="C966" s="16">
        <f>VLOOKUP($A966,'Medical Examinations'!$A$2:$O$2336,2,FALSE())</f>
        <v>28.7</v>
      </c>
      <c r="D966" s="16">
        <f>VLOOKUP($A966,'Medical Examinations'!$A$2:$O$2336,3,FALSE())</f>
        <v>7.74</v>
      </c>
      <c r="E966" s="1" t="str">
        <f>VLOOKUP($A966,'Medical Examinations'!$A$2:$O$2336,9,FALSE())</f>
        <v>No</v>
      </c>
      <c r="F966" s="1" t="str">
        <f>VLOOKUP($A966,'Medical Examinations'!$A$2:$O$2336,10,FALSE())</f>
        <v>No</v>
      </c>
      <c r="G966" s="1" t="str">
        <f>VLOOKUP($A966,'Medical Examinations'!$A$2:$O$2336,11,FALSE())</f>
        <v>No</v>
      </c>
      <c r="H966" s="1">
        <f>VLOOKUP($A966,'Medical Examinations'!$A$2:$O$2336,13,FALSE())</f>
        <v>0</v>
      </c>
      <c r="I966" s="1" t="str">
        <f>VLOOKUP($A966,'Medical Examinations'!$A$2:$O$2336,12,FALSE())</f>
        <v>No</v>
      </c>
      <c r="J966" s="1" t="str">
        <f>VLOOKUP($A966,'Medical Examinations'!$A$2:$O$2336,14,FALSE())</f>
        <v>Overweight</v>
      </c>
      <c r="K966" s="1" t="str">
        <f>VLOOKUP($A966,'Medical Examinations'!$A$2:$O$2336,15,FALSE())</f>
        <v>Diabetes</v>
      </c>
      <c r="L966" s="17">
        <f>VLOOKUP($A966,'Hospitalisation Details'!$A$2:$P$2344,15,FALSE())</f>
        <v>23916</v>
      </c>
      <c r="M966" s="18">
        <f>VLOOKUP($A966,'Hospitalisation Details'!$A$2:$P$2344,6,FALSE())</f>
        <v>11455.28</v>
      </c>
      <c r="N966" s="1" t="str">
        <f>VLOOKUP($A966,'Hospitalisation Details'!$A$2:$P$2344,12,FALSE())</f>
        <v>tier - 3</v>
      </c>
      <c r="O966" s="1" t="str">
        <f>VLOOKUP($A966,'Hospitalisation Details'!$A$2:$P$2344,13,FALSE())</f>
        <v>tier - 2</v>
      </c>
      <c r="P966" s="1" t="str">
        <f>VLOOKUP($A966,'Hospitalisation Details'!$A$2:$P$2344,14,FALSE())</f>
        <v>R1011</v>
      </c>
      <c r="Q966" s="1">
        <f>VLOOKUP($A966,'Hospitalisation Details'!$A$2:$P$2344,16,FALSE())</f>
        <v>57</v>
      </c>
    </row>
    <row r="967" spans="1:17" x14ac:dyDescent="0.35">
      <c r="A967" s="1" t="str">
        <f>'Customer Names'!A967</f>
        <v>Id966</v>
      </c>
      <c r="B967" s="1" t="str">
        <f>VLOOKUP($A967,'Customer Names'!$A$2:$E$2336,4,FALSE())</f>
        <v>Shannon J.</v>
      </c>
      <c r="C967" s="16">
        <f>VLOOKUP($A967,'Medical Examinations'!$A$2:$O$2336,2,FALSE())</f>
        <v>25.65</v>
      </c>
      <c r="D967" s="16">
        <f>VLOOKUP($A967,'Medical Examinations'!$A$2:$O$2336,3,FALSE())</f>
        <v>4.05</v>
      </c>
      <c r="E967" s="1" t="str">
        <f>VLOOKUP($A967,'Medical Examinations'!$A$2:$O$2336,9,FALSE())</f>
        <v>Yes</v>
      </c>
      <c r="F967" s="1" t="str">
        <f>VLOOKUP($A967,'Medical Examinations'!$A$2:$O$2336,10,FALSE())</f>
        <v>No</v>
      </c>
      <c r="G967" s="1" t="str">
        <f>VLOOKUP($A967,'Medical Examinations'!$A$2:$O$2336,11,FALSE())</f>
        <v>No</v>
      </c>
      <c r="H967" s="1">
        <f>VLOOKUP($A967,'Medical Examinations'!$A$2:$O$2336,13,FALSE())</f>
        <v>2</v>
      </c>
      <c r="I967" s="1" t="str">
        <f>VLOOKUP($A967,'Medical Examinations'!$A$2:$O$2336,12,FALSE())</f>
        <v>No</v>
      </c>
      <c r="J967" s="1" t="str">
        <f>VLOOKUP($A967,'Medical Examinations'!$A$2:$O$2336,14,FALSE())</f>
        <v>Overweight</v>
      </c>
      <c r="K967" s="1" t="str">
        <f>VLOOKUP($A967,'Medical Examinations'!$A$2:$O$2336,15,FALSE())</f>
        <v>Normal</v>
      </c>
      <c r="L967" s="17">
        <f>VLOOKUP($A967,'Hospitalisation Details'!$A$2:$P$2344,15,FALSE())</f>
        <v>24272</v>
      </c>
      <c r="M967" s="18">
        <f>VLOOKUP($A967,'Hospitalisation Details'!$A$2:$P$2344,6,FALSE())</f>
        <v>11454.02</v>
      </c>
      <c r="N967" s="1" t="str">
        <f>VLOOKUP($A967,'Hospitalisation Details'!$A$2:$P$2344,12,FALSE())</f>
        <v>tier - 3</v>
      </c>
      <c r="O967" s="1" t="str">
        <f>VLOOKUP($A967,'Hospitalisation Details'!$A$2:$P$2344,13,FALSE())</f>
        <v>tier - 1</v>
      </c>
      <c r="P967" s="1" t="str">
        <f>VLOOKUP($A967,'Hospitalisation Details'!$A$2:$P$2344,14,FALSE())</f>
        <v>R1012</v>
      </c>
      <c r="Q967" s="1">
        <f>VLOOKUP($A967,'Hospitalisation Details'!$A$2:$P$2344,16,FALSE())</f>
        <v>56</v>
      </c>
    </row>
    <row r="968" spans="1:17" x14ac:dyDescent="0.35">
      <c r="A968" s="1" t="str">
        <f>'Customer Names'!A968</f>
        <v>Id967</v>
      </c>
      <c r="B968" s="1" t="str">
        <f>VLOOKUP($A968,'Customer Names'!$A$2:$E$2336,4,FALSE())</f>
        <v>Rachelle M</v>
      </c>
      <c r="C968" s="16">
        <f>VLOOKUP($A968,'Medical Examinations'!$A$2:$O$2336,2,FALSE())</f>
        <v>36.384999999999998</v>
      </c>
      <c r="D968" s="16">
        <f>VLOOKUP($A968,'Medical Examinations'!$A$2:$O$2336,3,FALSE())</f>
        <v>11.49</v>
      </c>
      <c r="E968" s="1" t="str">
        <f>VLOOKUP($A968,'Medical Examinations'!$A$2:$O$2336,9,FALSE())</f>
        <v>No</v>
      </c>
      <c r="F968" s="1" t="str">
        <f>VLOOKUP($A968,'Medical Examinations'!$A$2:$O$2336,10,FALSE())</f>
        <v>No</v>
      </c>
      <c r="G968" s="1" t="str">
        <f>VLOOKUP($A968,'Medical Examinations'!$A$2:$O$2336,11,FALSE())</f>
        <v>No</v>
      </c>
      <c r="H968" s="1">
        <f>VLOOKUP($A968,'Medical Examinations'!$A$2:$O$2336,13,FALSE())</f>
        <v>0</v>
      </c>
      <c r="I968" s="1" t="str">
        <f>VLOOKUP($A968,'Medical Examinations'!$A$2:$O$2336,12,FALSE())</f>
        <v>No</v>
      </c>
      <c r="J968" s="1" t="str">
        <f>VLOOKUP($A968,'Medical Examinations'!$A$2:$O$2336,14,FALSE())</f>
        <v>Obesity</v>
      </c>
      <c r="K968" s="1" t="str">
        <f>VLOOKUP($A968,'Medical Examinations'!$A$2:$O$2336,15,FALSE())</f>
        <v>Diabetes</v>
      </c>
      <c r="L968" s="17">
        <f>VLOOKUP($A968,'Hospitalisation Details'!$A$2:$P$2344,15,FALSE())</f>
        <v>26188</v>
      </c>
      <c r="M968" s="18">
        <f>VLOOKUP($A968,'Hospitalisation Details'!$A$2:$P$2344,6,FALSE())</f>
        <v>11436.74</v>
      </c>
      <c r="N968" s="1" t="str">
        <f>VLOOKUP($A968,'Hospitalisation Details'!$A$2:$P$2344,12,FALSE())</f>
        <v>tier - 3</v>
      </c>
      <c r="O968" s="1" t="str">
        <f>VLOOKUP($A968,'Hospitalisation Details'!$A$2:$P$2344,13,FALSE())</f>
        <v>tier - 3</v>
      </c>
      <c r="P968" s="1" t="str">
        <f>VLOOKUP($A968,'Hospitalisation Details'!$A$2:$P$2344,14,FALSE())</f>
        <v>R1012</v>
      </c>
      <c r="Q968" s="1">
        <f>VLOOKUP($A968,'Hospitalisation Details'!$A$2:$P$2344,16,FALSE())</f>
        <v>51</v>
      </c>
    </row>
    <row r="969" spans="1:17" x14ac:dyDescent="0.35">
      <c r="A969" s="1" t="str">
        <f>'Customer Names'!A969</f>
        <v>Id968</v>
      </c>
      <c r="B969" s="1" t="str">
        <f>VLOOKUP($A969,'Customer Names'!$A$2:$E$2336,4,FALSE())</f>
        <v>Casey</v>
      </c>
      <c r="C969" s="16">
        <f>VLOOKUP($A969,'Medical Examinations'!$A$2:$O$2336,2,FALSE())</f>
        <v>34.69</v>
      </c>
      <c r="D969" s="16">
        <f>VLOOKUP($A969,'Medical Examinations'!$A$2:$O$2336,3,FALSE())</f>
        <v>5.65</v>
      </c>
      <c r="E969" s="1" t="str">
        <f>VLOOKUP($A969,'Medical Examinations'!$A$2:$O$2336,9,FALSE())</f>
        <v>No</v>
      </c>
      <c r="F969" s="1" t="str">
        <f>VLOOKUP($A969,'Medical Examinations'!$A$2:$O$2336,10,FALSE())</f>
        <v>No</v>
      </c>
      <c r="G969" s="1" t="str">
        <f>VLOOKUP($A969,'Medical Examinations'!$A$2:$O$2336,11,FALSE())</f>
        <v>No</v>
      </c>
      <c r="H969" s="1">
        <f>VLOOKUP($A969,'Medical Examinations'!$A$2:$O$2336,13,FALSE())</f>
        <v>0</v>
      </c>
      <c r="I969" s="1" t="str">
        <f>VLOOKUP($A969,'Medical Examinations'!$A$2:$O$2336,12,FALSE())</f>
        <v>No</v>
      </c>
      <c r="J969" s="1" t="str">
        <f>VLOOKUP($A969,'Medical Examinations'!$A$2:$O$2336,14,FALSE())</f>
        <v>Obesity</v>
      </c>
      <c r="K969" s="1" t="str">
        <f>VLOOKUP($A969,'Medical Examinations'!$A$2:$O$2336,15,FALSE())</f>
        <v>Normal</v>
      </c>
      <c r="L969" s="17">
        <f>VLOOKUP($A969,'Hospitalisation Details'!$A$2:$P$2344,15,FALSE())</f>
        <v>29419</v>
      </c>
      <c r="M969" s="18">
        <f>VLOOKUP($A969,'Hospitalisation Details'!$A$2:$P$2344,6,FALSE())</f>
        <v>11435.74</v>
      </c>
      <c r="N969" s="1" t="str">
        <f>VLOOKUP($A969,'Hospitalisation Details'!$A$2:$P$2344,12,FALSE())</f>
        <v>tier - 3</v>
      </c>
      <c r="O969" s="1" t="str">
        <f>VLOOKUP($A969,'Hospitalisation Details'!$A$2:$P$2344,13,FALSE())</f>
        <v>tier - 3</v>
      </c>
      <c r="P969" s="1" t="str">
        <f>VLOOKUP($A969,'Hospitalisation Details'!$A$2:$P$2344,14,FALSE())</f>
        <v>R1021</v>
      </c>
      <c r="Q969" s="1">
        <f>VLOOKUP($A969,'Hospitalisation Details'!$A$2:$P$2344,16,FALSE())</f>
        <v>42</v>
      </c>
    </row>
    <row r="970" spans="1:17" x14ac:dyDescent="0.35">
      <c r="A970" s="1" t="str">
        <f>'Customer Names'!A970</f>
        <v>Id969</v>
      </c>
      <c r="B970" s="1" t="str">
        <f>VLOOKUP($A970,'Customer Names'!$A$2:$E$2336,4,FALSE())</f>
        <v>Jessica L</v>
      </c>
      <c r="C970" s="16">
        <f>VLOOKUP($A970,'Medical Examinations'!$A$2:$O$2336,2,FALSE())</f>
        <v>37.68</v>
      </c>
      <c r="D970" s="16">
        <f>VLOOKUP($A970,'Medical Examinations'!$A$2:$O$2336,3,FALSE())</f>
        <v>4.29</v>
      </c>
      <c r="E970" s="1" t="str">
        <f>VLOOKUP($A970,'Medical Examinations'!$A$2:$O$2336,9,FALSE())</f>
        <v>Yes</v>
      </c>
      <c r="F970" s="1" t="str">
        <f>VLOOKUP($A970,'Medical Examinations'!$A$2:$O$2336,10,FALSE())</f>
        <v>No</v>
      </c>
      <c r="G970" s="1" t="str">
        <f>VLOOKUP($A970,'Medical Examinations'!$A$2:$O$2336,11,FALSE())</f>
        <v>No</v>
      </c>
      <c r="H970" s="1">
        <f>VLOOKUP($A970,'Medical Examinations'!$A$2:$O$2336,13,FALSE())</f>
        <v>0</v>
      </c>
      <c r="I970" s="1" t="str">
        <f>VLOOKUP($A970,'Medical Examinations'!$A$2:$O$2336,12,FALSE())</f>
        <v>No</v>
      </c>
      <c r="J970" s="1" t="str">
        <f>VLOOKUP($A970,'Medical Examinations'!$A$2:$O$2336,14,FALSE())</f>
        <v>Obesity</v>
      </c>
      <c r="K970" s="1" t="str">
        <f>VLOOKUP($A970,'Medical Examinations'!$A$2:$O$2336,15,FALSE())</f>
        <v>Normal</v>
      </c>
      <c r="L970" s="17">
        <f>VLOOKUP($A970,'Hospitalisation Details'!$A$2:$P$2344,15,FALSE())</f>
        <v>31207</v>
      </c>
      <c r="M970" s="18">
        <f>VLOOKUP($A970,'Hospitalisation Details'!$A$2:$P$2344,6,FALSE())</f>
        <v>11419.49</v>
      </c>
      <c r="N970" s="1" t="str">
        <f>VLOOKUP($A970,'Hospitalisation Details'!$A$2:$P$2344,12,FALSE())</f>
        <v>tier - 3</v>
      </c>
      <c r="O970" s="1" t="str">
        <f>VLOOKUP($A970,'Hospitalisation Details'!$A$2:$P$2344,13,FALSE())</f>
        <v>tier - 1</v>
      </c>
      <c r="P970" s="1" t="str">
        <f>VLOOKUP($A970,'Hospitalisation Details'!$A$2:$P$2344,14,FALSE())</f>
        <v>R1012</v>
      </c>
      <c r="Q970" s="1">
        <f>VLOOKUP($A970,'Hospitalisation Details'!$A$2:$P$2344,16,FALSE())</f>
        <v>37</v>
      </c>
    </row>
    <row r="971" spans="1:17" x14ac:dyDescent="0.35">
      <c r="A971" s="1" t="str">
        <f>'Customer Names'!A971</f>
        <v>Id970</v>
      </c>
      <c r="B971" s="1" t="str">
        <f>VLOOKUP($A971,'Customer Names'!$A$2:$E$2336,4,FALSE())</f>
        <v>Brandon F</v>
      </c>
      <c r="C971" s="16">
        <f>VLOOKUP($A971,'Medical Examinations'!$A$2:$O$2336,2,FALSE())</f>
        <v>35.49</v>
      </c>
      <c r="D971" s="16">
        <f>VLOOKUP($A971,'Medical Examinations'!$A$2:$O$2336,3,FALSE())</f>
        <v>4.74</v>
      </c>
      <c r="E971" s="1" t="str">
        <f>VLOOKUP($A971,'Medical Examinations'!$A$2:$O$2336,9,FALSE())</f>
        <v>Yes</v>
      </c>
      <c r="F971" s="1" t="str">
        <f>VLOOKUP($A971,'Medical Examinations'!$A$2:$O$2336,10,FALSE())</f>
        <v>No</v>
      </c>
      <c r="G971" s="1" t="str">
        <f>VLOOKUP($A971,'Medical Examinations'!$A$2:$O$2336,11,FALSE())</f>
        <v>Yes</v>
      </c>
      <c r="H971" s="1">
        <f>VLOOKUP($A971,'Medical Examinations'!$A$2:$O$2336,13,FALSE())</f>
        <v>1</v>
      </c>
      <c r="I971" s="1" t="str">
        <f>VLOOKUP($A971,'Medical Examinations'!$A$2:$O$2336,12,FALSE())</f>
        <v>No</v>
      </c>
      <c r="J971" s="1" t="str">
        <f>VLOOKUP($A971,'Medical Examinations'!$A$2:$O$2336,14,FALSE())</f>
        <v>Obesity</v>
      </c>
      <c r="K971" s="1" t="str">
        <f>VLOOKUP($A971,'Medical Examinations'!$A$2:$O$2336,15,FALSE())</f>
        <v>Normal</v>
      </c>
      <c r="L971" s="17">
        <f>VLOOKUP($A971,'Hospitalisation Details'!$A$2:$P$2344,15,FALSE())</f>
        <v>30612</v>
      </c>
      <c r="M971" s="18">
        <f>VLOOKUP($A971,'Hospitalisation Details'!$A$2:$P$2344,6,FALSE())</f>
        <v>11412.02</v>
      </c>
      <c r="N971" s="1" t="str">
        <f>VLOOKUP($A971,'Hospitalisation Details'!$A$2:$P$2344,12,FALSE())</f>
        <v>tier - 3</v>
      </c>
      <c r="O971" s="1" t="str">
        <f>VLOOKUP($A971,'Hospitalisation Details'!$A$2:$P$2344,13,FALSE())</f>
        <v>tier - 1</v>
      </c>
      <c r="P971" s="1" t="str">
        <f>VLOOKUP($A971,'Hospitalisation Details'!$A$2:$P$2344,14,FALSE())</f>
        <v>R1021</v>
      </c>
      <c r="Q971" s="1">
        <f>VLOOKUP($A971,'Hospitalisation Details'!$A$2:$P$2344,16,FALSE())</f>
        <v>39</v>
      </c>
    </row>
    <row r="972" spans="1:17" x14ac:dyDescent="0.35">
      <c r="A972" s="1" t="str">
        <f>'Customer Names'!A972</f>
        <v>Id971</v>
      </c>
      <c r="B972" s="1" t="str">
        <f>VLOOKUP($A972,'Customer Names'!$A$2:$E$2336,4,FALSE())</f>
        <v>Melissa</v>
      </c>
      <c r="C972" s="16">
        <f>VLOOKUP($A972,'Medical Examinations'!$A$2:$O$2336,2,FALSE())</f>
        <v>44.7</v>
      </c>
      <c r="D972" s="16">
        <f>VLOOKUP($A972,'Medical Examinations'!$A$2:$O$2336,3,FALSE())</f>
        <v>7.6</v>
      </c>
      <c r="E972" s="1" t="str">
        <f>VLOOKUP($A972,'Medical Examinations'!$A$2:$O$2336,9,FALSE())</f>
        <v>Yes</v>
      </c>
      <c r="F972" s="1" t="str">
        <f>VLOOKUP($A972,'Medical Examinations'!$A$2:$O$2336,10,FALSE())</f>
        <v>No</v>
      </c>
      <c r="G972" s="1" t="str">
        <f>VLOOKUP($A972,'Medical Examinations'!$A$2:$O$2336,11,FALSE())</f>
        <v>No</v>
      </c>
      <c r="H972" s="1">
        <f>VLOOKUP($A972,'Medical Examinations'!$A$2:$O$2336,13,FALSE())</f>
        <v>2</v>
      </c>
      <c r="I972" s="1" t="str">
        <f>VLOOKUP($A972,'Medical Examinations'!$A$2:$O$2336,12,FALSE())</f>
        <v>No</v>
      </c>
      <c r="J972" s="1" t="str">
        <f>VLOOKUP($A972,'Medical Examinations'!$A$2:$O$2336,14,FALSE())</f>
        <v>Obesity</v>
      </c>
      <c r="K972" s="1" t="str">
        <f>VLOOKUP($A972,'Medical Examinations'!$A$2:$O$2336,15,FALSE())</f>
        <v>Diabetes</v>
      </c>
      <c r="L972" s="17">
        <f>VLOOKUP($A972,'Hospitalisation Details'!$A$2:$P$2344,15,FALSE())</f>
        <v>25848</v>
      </c>
      <c r="M972" s="18">
        <f>VLOOKUP($A972,'Hospitalisation Details'!$A$2:$P$2344,6,FALSE())</f>
        <v>11411.69</v>
      </c>
      <c r="N972" s="1" t="str">
        <f>VLOOKUP($A972,'Hospitalisation Details'!$A$2:$P$2344,12,FALSE())</f>
        <v>tier - 3</v>
      </c>
      <c r="O972" s="1" t="str">
        <f>VLOOKUP($A972,'Hospitalisation Details'!$A$2:$P$2344,13,FALSE())</f>
        <v>tier - 2</v>
      </c>
      <c r="P972" s="1" t="str">
        <f>VLOOKUP($A972,'Hospitalisation Details'!$A$2:$P$2344,14,FALSE())</f>
        <v>R1011</v>
      </c>
      <c r="Q972" s="1">
        <f>VLOOKUP($A972,'Hospitalisation Details'!$A$2:$P$2344,16,FALSE())</f>
        <v>52</v>
      </c>
    </row>
    <row r="973" spans="1:17" x14ac:dyDescent="0.35">
      <c r="A973" s="1" t="str">
        <f>'Customer Names'!A973</f>
        <v>Id972</v>
      </c>
      <c r="B973" s="1" t="str">
        <f>VLOOKUP($A973,'Customer Names'!$A$2:$E$2336,4,FALSE())</f>
        <v>Danielle N</v>
      </c>
      <c r="C973" s="16">
        <f>VLOOKUP($A973,'Medical Examinations'!$A$2:$O$2336,2,FALSE())</f>
        <v>38.380000000000003</v>
      </c>
      <c r="D973" s="16">
        <f>VLOOKUP($A973,'Medical Examinations'!$A$2:$O$2336,3,FALSE())</f>
        <v>8.5</v>
      </c>
      <c r="E973" s="1" t="str">
        <f>VLOOKUP($A973,'Medical Examinations'!$A$2:$O$2336,9,FALSE())</f>
        <v>Yes</v>
      </c>
      <c r="F973" s="1" t="str">
        <f>VLOOKUP($A973,'Medical Examinations'!$A$2:$O$2336,10,FALSE())</f>
        <v>No</v>
      </c>
      <c r="G973" s="1" t="str">
        <f>VLOOKUP($A973,'Medical Examinations'!$A$2:$O$2336,11,FALSE())</f>
        <v>No</v>
      </c>
      <c r="H973" s="1">
        <f>VLOOKUP($A973,'Medical Examinations'!$A$2:$O$2336,13,FALSE())</f>
        <v>2</v>
      </c>
      <c r="I973" s="1" t="str">
        <f>VLOOKUP($A973,'Medical Examinations'!$A$2:$O$2336,12,FALSE())</f>
        <v>No</v>
      </c>
      <c r="J973" s="1" t="str">
        <f>VLOOKUP($A973,'Medical Examinations'!$A$2:$O$2336,14,FALSE())</f>
        <v>Obesity</v>
      </c>
      <c r="K973" s="1" t="str">
        <f>VLOOKUP($A973,'Medical Examinations'!$A$2:$O$2336,15,FALSE())</f>
        <v>Diabetes</v>
      </c>
      <c r="L973" s="17">
        <f>VLOOKUP($A973,'Hospitalisation Details'!$A$2:$P$2344,15,FALSE())</f>
        <v>25843</v>
      </c>
      <c r="M973" s="18">
        <f>VLOOKUP($A973,'Hospitalisation Details'!$A$2:$P$2344,6,FALSE())</f>
        <v>11396.9</v>
      </c>
      <c r="N973" s="1" t="str">
        <f>VLOOKUP($A973,'Hospitalisation Details'!$A$2:$P$2344,12,FALSE())</f>
        <v>tier - 3</v>
      </c>
      <c r="O973" s="1" t="str">
        <f>VLOOKUP($A973,'Hospitalisation Details'!$A$2:$P$2344,13,FALSE())</f>
        <v>tier - 3</v>
      </c>
      <c r="P973" s="1" t="str">
        <f>VLOOKUP($A973,'Hospitalisation Details'!$A$2:$P$2344,14,FALSE())</f>
        <v>R1024</v>
      </c>
      <c r="Q973" s="1">
        <f>VLOOKUP($A973,'Hospitalisation Details'!$A$2:$P$2344,16,FALSE())</f>
        <v>52</v>
      </c>
    </row>
    <row r="974" spans="1:17" x14ac:dyDescent="0.35">
      <c r="A974" s="1" t="str">
        <f>'Customer Names'!A974</f>
        <v>Id973</v>
      </c>
      <c r="B974" s="1" t="str">
        <f>VLOOKUP($A974,'Customer Names'!$A$2:$E$2336,4,FALSE())</f>
        <v>Matthew</v>
      </c>
      <c r="C974" s="16">
        <f>VLOOKUP($A974,'Medical Examinations'!$A$2:$O$2336,2,FALSE())</f>
        <v>35.244999999999997</v>
      </c>
      <c r="D974" s="16">
        <f>VLOOKUP($A974,'Medical Examinations'!$A$2:$O$2336,3,FALSE())</f>
        <v>11.22</v>
      </c>
      <c r="E974" s="1" t="str">
        <f>VLOOKUP($A974,'Medical Examinations'!$A$2:$O$2336,9,FALSE())</f>
        <v>Yes</v>
      </c>
      <c r="F974" s="1" t="str">
        <f>VLOOKUP($A974,'Medical Examinations'!$A$2:$O$2336,10,FALSE())</f>
        <v>No</v>
      </c>
      <c r="G974" s="1" t="str">
        <f>VLOOKUP($A974,'Medical Examinations'!$A$2:$O$2336,11,FALSE())</f>
        <v>No</v>
      </c>
      <c r="H974" s="1">
        <f>VLOOKUP($A974,'Medical Examinations'!$A$2:$O$2336,13,FALSE())</f>
        <v>0</v>
      </c>
      <c r="I974" s="1" t="str">
        <f>VLOOKUP($A974,'Medical Examinations'!$A$2:$O$2336,12,FALSE())</f>
        <v>No</v>
      </c>
      <c r="J974" s="1" t="str">
        <f>VLOOKUP($A974,'Medical Examinations'!$A$2:$O$2336,14,FALSE())</f>
        <v>Obesity</v>
      </c>
      <c r="K974" s="1" t="str">
        <f>VLOOKUP($A974,'Medical Examinations'!$A$2:$O$2336,15,FALSE())</f>
        <v>Diabetes</v>
      </c>
      <c r="L974" s="17">
        <f>VLOOKUP($A974,'Hospitalisation Details'!$A$2:$P$2344,15,FALSE())</f>
        <v>24825</v>
      </c>
      <c r="M974" s="18">
        <f>VLOOKUP($A974,'Hospitalisation Details'!$A$2:$P$2344,6,FALSE())</f>
        <v>11394.07</v>
      </c>
      <c r="N974" s="1" t="str">
        <f>VLOOKUP($A974,'Hospitalisation Details'!$A$2:$P$2344,12,FALSE())</f>
        <v>tier - 3</v>
      </c>
      <c r="O974" s="1" t="str">
        <f>VLOOKUP($A974,'Hospitalisation Details'!$A$2:$P$2344,13,FALSE())</f>
        <v>tier - 1</v>
      </c>
      <c r="P974" s="1" t="str">
        <f>VLOOKUP($A974,'Hospitalisation Details'!$A$2:$P$2344,14,FALSE())</f>
        <v>R1018</v>
      </c>
      <c r="Q974" s="1">
        <f>VLOOKUP($A974,'Hospitalisation Details'!$A$2:$P$2344,16,FALSE())</f>
        <v>55</v>
      </c>
    </row>
    <row r="975" spans="1:17" x14ac:dyDescent="0.35">
      <c r="A975" s="1" t="str">
        <f>'Customer Names'!A975</f>
        <v>Id974</v>
      </c>
      <c r="B975" s="1" t="str">
        <f>VLOOKUP($A975,'Customer Names'!$A$2:$E$2336,4,FALSE())</f>
        <v>Bettina</v>
      </c>
      <c r="C975" s="16">
        <f>VLOOKUP($A975,'Medical Examinations'!$A$2:$O$2336,2,FALSE())</f>
        <v>49.84</v>
      </c>
      <c r="D975" s="16">
        <f>VLOOKUP($A975,'Medical Examinations'!$A$2:$O$2336,3,FALSE())</f>
        <v>5.0999999999999996</v>
      </c>
      <c r="E975" s="1" t="str">
        <f>VLOOKUP($A975,'Medical Examinations'!$A$2:$O$2336,9,FALSE())</f>
        <v>Yes</v>
      </c>
      <c r="F975" s="1" t="str">
        <f>VLOOKUP($A975,'Medical Examinations'!$A$2:$O$2336,10,FALSE())</f>
        <v>No</v>
      </c>
      <c r="G975" s="1" t="str">
        <f>VLOOKUP($A975,'Medical Examinations'!$A$2:$O$2336,11,FALSE())</f>
        <v>Yes</v>
      </c>
      <c r="H975" s="1">
        <f>VLOOKUP($A975,'Medical Examinations'!$A$2:$O$2336,13,FALSE())</f>
        <v>1</v>
      </c>
      <c r="I975" s="1" t="str">
        <f>VLOOKUP($A975,'Medical Examinations'!$A$2:$O$2336,12,FALSE())</f>
        <v>No</v>
      </c>
      <c r="J975" s="1" t="str">
        <f>VLOOKUP($A975,'Medical Examinations'!$A$2:$O$2336,14,FALSE())</f>
        <v>Obesity</v>
      </c>
      <c r="K975" s="1" t="str">
        <f>VLOOKUP($A975,'Medical Examinations'!$A$2:$O$2336,15,FALSE())</f>
        <v>Normal</v>
      </c>
      <c r="L975" s="17">
        <f>VLOOKUP($A975,'Hospitalisation Details'!$A$2:$P$2344,15,FALSE())</f>
        <v>35639</v>
      </c>
      <c r="M975" s="18">
        <f>VLOOKUP($A975,'Hospitalisation Details'!$A$2:$P$2344,6,FALSE())</f>
        <v>11388.27</v>
      </c>
      <c r="N975" s="1" t="str">
        <f>VLOOKUP($A975,'Hospitalisation Details'!$A$2:$P$2344,12,FALSE())</f>
        <v>tier - 3</v>
      </c>
      <c r="O975" s="1" t="str">
        <f>VLOOKUP($A975,'Hospitalisation Details'!$A$2:$P$2344,13,FALSE())</f>
        <v>tier - 2</v>
      </c>
      <c r="P975" s="1" t="str">
        <f>VLOOKUP($A975,'Hospitalisation Details'!$A$2:$P$2344,14,FALSE())</f>
        <v>R1026</v>
      </c>
      <c r="Q975" s="1">
        <f>VLOOKUP($A975,'Hospitalisation Details'!$A$2:$P$2344,16,FALSE())</f>
        <v>25</v>
      </c>
    </row>
    <row r="976" spans="1:17" x14ac:dyDescent="0.35">
      <c r="A976" s="1" t="str">
        <f>'Customer Names'!A976</f>
        <v>Id975</v>
      </c>
      <c r="B976" s="1" t="str">
        <f>VLOOKUP($A976,'Customer Names'!$A$2:$E$2336,4,FALSE())</f>
        <v>Alexander</v>
      </c>
      <c r="C976" s="16">
        <f>VLOOKUP($A976,'Medical Examinations'!$A$2:$O$2336,2,FALSE())</f>
        <v>49.06</v>
      </c>
      <c r="D976" s="16">
        <f>VLOOKUP($A976,'Medical Examinations'!$A$2:$O$2336,3,FALSE())</f>
        <v>5.43</v>
      </c>
      <c r="E976" s="1" t="str">
        <f>VLOOKUP($A976,'Medical Examinations'!$A$2:$O$2336,9,FALSE())</f>
        <v>Yes</v>
      </c>
      <c r="F976" s="1" t="str">
        <f>VLOOKUP($A976,'Medical Examinations'!$A$2:$O$2336,10,FALSE())</f>
        <v>No</v>
      </c>
      <c r="G976" s="1" t="str">
        <f>VLOOKUP($A976,'Medical Examinations'!$A$2:$O$2336,11,FALSE())</f>
        <v>No</v>
      </c>
      <c r="H976" s="1">
        <f>VLOOKUP($A976,'Medical Examinations'!$A$2:$O$2336,13,FALSE())</f>
        <v>1</v>
      </c>
      <c r="I976" s="1" t="str">
        <f>VLOOKUP($A976,'Medical Examinations'!$A$2:$O$2336,12,FALSE())</f>
        <v>No</v>
      </c>
      <c r="J976" s="1" t="str">
        <f>VLOOKUP($A976,'Medical Examinations'!$A$2:$O$2336,14,FALSE())</f>
        <v>Obesity</v>
      </c>
      <c r="K976" s="1" t="str">
        <f>VLOOKUP($A976,'Medical Examinations'!$A$2:$O$2336,15,FALSE())</f>
        <v>Normal</v>
      </c>
      <c r="L976" s="17">
        <f>VLOOKUP($A976,'Hospitalisation Details'!$A$2:$P$2344,15,FALSE())</f>
        <v>23541</v>
      </c>
      <c r="M976" s="18">
        <f>VLOOKUP($A976,'Hospitalisation Details'!$A$2:$P$2344,6,FALSE())</f>
        <v>11381.33</v>
      </c>
      <c r="N976" s="1" t="str">
        <f>VLOOKUP($A976,'Hospitalisation Details'!$A$2:$P$2344,12,FALSE())</f>
        <v>tier - 3</v>
      </c>
      <c r="O976" s="1" t="str">
        <f>VLOOKUP($A976,'Hospitalisation Details'!$A$2:$P$2344,13,FALSE())</f>
        <v>tier - 2</v>
      </c>
      <c r="P976" s="1" t="str">
        <f>VLOOKUP($A976,'Hospitalisation Details'!$A$2:$P$2344,14,FALSE())</f>
        <v>R1013</v>
      </c>
      <c r="Q976" s="1">
        <f>VLOOKUP($A976,'Hospitalisation Details'!$A$2:$P$2344,16,FALSE())</f>
        <v>58</v>
      </c>
    </row>
    <row r="977" spans="1:17" x14ac:dyDescent="0.35">
      <c r="A977" s="1" t="str">
        <f>'Customer Names'!A977</f>
        <v>Id976</v>
      </c>
      <c r="B977" s="1" t="str">
        <f>VLOOKUP($A977,'Customer Names'!$A$2:$E$2336,4,FALSE())</f>
        <v>Holli</v>
      </c>
      <c r="C977" s="16">
        <f>VLOOKUP($A977,'Medical Examinations'!$A$2:$O$2336,2,FALSE())</f>
        <v>30.88</v>
      </c>
      <c r="D977" s="16">
        <f>VLOOKUP($A977,'Medical Examinations'!$A$2:$O$2336,3,FALSE())</f>
        <v>5.82</v>
      </c>
      <c r="E977" s="1" t="str">
        <f>VLOOKUP($A977,'Medical Examinations'!$A$2:$O$2336,9,FALSE())</f>
        <v>No</v>
      </c>
      <c r="F977" s="1" t="str">
        <f>VLOOKUP($A977,'Medical Examinations'!$A$2:$O$2336,10,FALSE())</f>
        <v>No</v>
      </c>
      <c r="G977" s="1" t="str">
        <f>VLOOKUP($A977,'Medical Examinations'!$A$2:$O$2336,11,FALSE())</f>
        <v>No</v>
      </c>
      <c r="H977" s="1">
        <f>VLOOKUP($A977,'Medical Examinations'!$A$2:$O$2336,13,FALSE())</f>
        <v>2</v>
      </c>
      <c r="I977" s="1" t="str">
        <f>VLOOKUP($A977,'Medical Examinations'!$A$2:$O$2336,12,FALSE())</f>
        <v>No</v>
      </c>
      <c r="J977" s="1" t="str">
        <f>VLOOKUP($A977,'Medical Examinations'!$A$2:$O$2336,14,FALSE())</f>
        <v>Obesity</v>
      </c>
      <c r="K977" s="1" t="str">
        <f>VLOOKUP($A977,'Medical Examinations'!$A$2:$O$2336,15,FALSE())</f>
        <v>Prediabetes</v>
      </c>
      <c r="L977" s="17">
        <f>VLOOKUP($A977,'Hospitalisation Details'!$A$2:$P$2344,15,FALSE())</f>
        <v>26639</v>
      </c>
      <c r="M977" s="18">
        <f>VLOOKUP($A977,'Hospitalisation Details'!$A$2:$P$2344,6,FALSE())</f>
        <v>11378.57</v>
      </c>
      <c r="N977" s="1" t="str">
        <f>VLOOKUP($A977,'Hospitalisation Details'!$A$2:$P$2344,12,FALSE())</f>
        <v>tier - 3</v>
      </c>
      <c r="O977" s="1" t="str">
        <f>VLOOKUP($A977,'Hospitalisation Details'!$A$2:$P$2344,13,FALSE())</f>
        <v>tier - 2</v>
      </c>
      <c r="P977" s="1" t="str">
        <f>VLOOKUP($A977,'Hospitalisation Details'!$A$2:$P$2344,14,FALSE())</f>
        <v>R1025</v>
      </c>
      <c r="Q977" s="1">
        <f>VLOOKUP($A977,'Hospitalisation Details'!$A$2:$P$2344,16,FALSE())</f>
        <v>50</v>
      </c>
    </row>
    <row r="978" spans="1:17" x14ac:dyDescent="0.35">
      <c r="A978" s="1" t="str">
        <f>'Customer Names'!A978</f>
        <v>Id977</v>
      </c>
      <c r="B978" s="1" t="str">
        <f>VLOOKUP($A978,'Customer Names'!$A$2:$E$2336,4,FALSE())</f>
        <v>Heather C</v>
      </c>
      <c r="C978" s="16">
        <f>VLOOKUP($A978,'Medical Examinations'!$A$2:$O$2336,2,FALSE())</f>
        <v>33.35</v>
      </c>
      <c r="D978" s="16">
        <f>VLOOKUP($A978,'Medical Examinations'!$A$2:$O$2336,3,FALSE())</f>
        <v>6.05</v>
      </c>
      <c r="E978" s="1" t="str">
        <f>VLOOKUP($A978,'Medical Examinations'!$A$2:$O$2336,9,FALSE())</f>
        <v>No</v>
      </c>
      <c r="F978" s="1" t="str">
        <f>VLOOKUP($A978,'Medical Examinations'!$A$2:$O$2336,10,FALSE())</f>
        <v>No</v>
      </c>
      <c r="G978" s="1" t="str">
        <f>VLOOKUP($A978,'Medical Examinations'!$A$2:$O$2336,11,FALSE())</f>
        <v>Yes</v>
      </c>
      <c r="H978" s="1">
        <f>VLOOKUP($A978,'Medical Examinations'!$A$2:$O$2336,13,FALSE())</f>
        <v>1</v>
      </c>
      <c r="I978" s="1" t="str">
        <f>VLOOKUP($A978,'Medical Examinations'!$A$2:$O$2336,12,FALSE())</f>
        <v>No</v>
      </c>
      <c r="J978" s="1" t="str">
        <f>VLOOKUP($A978,'Medical Examinations'!$A$2:$O$2336,14,FALSE())</f>
        <v>Obesity</v>
      </c>
      <c r="K978" s="1" t="str">
        <f>VLOOKUP($A978,'Medical Examinations'!$A$2:$O$2336,15,FALSE())</f>
        <v>Prediabetes</v>
      </c>
      <c r="L978" s="17">
        <f>VLOOKUP($A978,'Hospitalisation Details'!$A$2:$P$2344,15,FALSE())</f>
        <v>29013</v>
      </c>
      <c r="M978" s="18">
        <f>VLOOKUP($A978,'Hospitalisation Details'!$A$2:$P$2344,6,FALSE())</f>
        <v>11369.39</v>
      </c>
      <c r="N978" s="1" t="str">
        <f>VLOOKUP($A978,'Hospitalisation Details'!$A$2:$P$2344,12,FALSE())</f>
        <v>tier - 3</v>
      </c>
      <c r="O978" s="1" t="str">
        <f>VLOOKUP($A978,'Hospitalisation Details'!$A$2:$P$2344,13,FALSE())</f>
        <v>tier - 1</v>
      </c>
      <c r="P978" s="1" t="str">
        <f>VLOOKUP($A978,'Hospitalisation Details'!$A$2:$P$2344,14,FALSE())</f>
        <v>R1026</v>
      </c>
      <c r="Q978" s="1">
        <f>VLOOKUP($A978,'Hospitalisation Details'!$A$2:$P$2344,16,FALSE())</f>
        <v>44</v>
      </c>
    </row>
    <row r="979" spans="1:17" x14ac:dyDescent="0.35">
      <c r="A979" s="1" t="str">
        <f>'Customer Names'!A979</f>
        <v>Id978</v>
      </c>
      <c r="B979" s="1" t="str">
        <f>VLOOKUP($A979,'Customer Names'!$A$2:$E$2336,4,FALSE())</f>
        <v>Kyle</v>
      </c>
      <c r="C979" s="16">
        <f>VLOOKUP($A979,'Medical Examinations'!$A$2:$O$2336,2,FALSE())</f>
        <v>38</v>
      </c>
      <c r="D979" s="16">
        <f>VLOOKUP($A979,'Medical Examinations'!$A$2:$O$2336,3,FALSE())</f>
        <v>6.38</v>
      </c>
      <c r="E979" s="1" t="str">
        <f>VLOOKUP($A979,'Medical Examinations'!$A$2:$O$2336,9,FALSE())</f>
        <v>Yes</v>
      </c>
      <c r="F979" s="1" t="str">
        <f>VLOOKUP($A979,'Medical Examinations'!$A$2:$O$2336,10,FALSE())</f>
        <v>No</v>
      </c>
      <c r="G979" s="1" t="str">
        <f>VLOOKUP($A979,'Medical Examinations'!$A$2:$O$2336,11,FALSE())</f>
        <v>No</v>
      </c>
      <c r="H979" s="1">
        <f>VLOOKUP($A979,'Medical Examinations'!$A$2:$O$2336,13,FALSE())</f>
        <v>1</v>
      </c>
      <c r="I979" s="1" t="str">
        <f>VLOOKUP($A979,'Medical Examinations'!$A$2:$O$2336,12,FALSE())</f>
        <v>No</v>
      </c>
      <c r="J979" s="1" t="str">
        <f>VLOOKUP($A979,'Medical Examinations'!$A$2:$O$2336,14,FALSE())</f>
        <v>Obesity</v>
      </c>
      <c r="K979" s="1" t="str">
        <f>VLOOKUP($A979,'Medical Examinations'!$A$2:$O$2336,15,FALSE())</f>
        <v>Prediabetes</v>
      </c>
      <c r="L979" s="17">
        <f>VLOOKUP($A979,'Hospitalisation Details'!$A$2:$P$2344,15,FALSE())</f>
        <v>23724</v>
      </c>
      <c r="M979" s="18">
        <f>VLOOKUP($A979,'Hospitalisation Details'!$A$2:$P$2344,6,FALSE())</f>
        <v>11365.95</v>
      </c>
      <c r="N979" s="1" t="str">
        <f>VLOOKUP($A979,'Hospitalisation Details'!$A$2:$P$2344,12,FALSE())</f>
        <v>tier - 3</v>
      </c>
      <c r="O979" s="1" t="str">
        <f>VLOOKUP($A979,'Hospitalisation Details'!$A$2:$P$2344,13,FALSE())</f>
        <v>tier - 2</v>
      </c>
      <c r="P979" s="1" t="str">
        <f>VLOOKUP($A979,'Hospitalisation Details'!$A$2:$P$2344,14,FALSE())</f>
        <v>R1011</v>
      </c>
      <c r="Q979" s="1">
        <f>VLOOKUP($A979,'Hospitalisation Details'!$A$2:$P$2344,16,FALSE())</f>
        <v>58</v>
      </c>
    </row>
    <row r="980" spans="1:17" x14ac:dyDescent="0.35">
      <c r="A980" s="1" t="str">
        <f>'Customer Names'!A980</f>
        <v>Id979</v>
      </c>
      <c r="B980" s="1" t="str">
        <f>VLOOKUP($A980,'Customer Names'!$A$2:$E$2336,4,FALSE())</f>
        <v>Thomas J</v>
      </c>
      <c r="C980" s="16">
        <f>VLOOKUP($A980,'Medical Examinations'!$A$2:$O$2336,2,FALSE())</f>
        <v>36.08</v>
      </c>
      <c r="D980" s="16">
        <f>VLOOKUP($A980,'Medical Examinations'!$A$2:$O$2336,3,FALSE())</f>
        <v>5.73</v>
      </c>
      <c r="E980" s="1" t="str">
        <f>VLOOKUP($A980,'Medical Examinations'!$A$2:$O$2336,9,FALSE())</f>
        <v>Yes</v>
      </c>
      <c r="F980" s="1" t="str">
        <f>VLOOKUP($A980,'Medical Examinations'!$A$2:$O$2336,10,FALSE())</f>
        <v>No</v>
      </c>
      <c r="G980" s="1" t="str">
        <f>VLOOKUP($A980,'Medical Examinations'!$A$2:$O$2336,11,FALSE())</f>
        <v>No</v>
      </c>
      <c r="H980" s="1">
        <f>VLOOKUP($A980,'Medical Examinations'!$A$2:$O$2336,13,FALSE())</f>
        <v>1</v>
      </c>
      <c r="I980" s="1" t="str">
        <f>VLOOKUP($A980,'Medical Examinations'!$A$2:$O$2336,12,FALSE())</f>
        <v>No</v>
      </c>
      <c r="J980" s="1" t="str">
        <f>VLOOKUP($A980,'Medical Examinations'!$A$2:$O$2336,14,FALSE())</f>
        <v>Obesity</v>
      </c>
      <c r="K980" s="1" t="str">
        <f>VLOOKUP($A980,'Medical Examinations'!$A$2:$O$2336,15,FALSE())</f>
        <v>Prediabetes</v>
      </c>
      <c r="L980" s="17">
        <f>VLOOKUP($A980,'Hospitalisation Details'!$A$2:$P$2344,15,FALSE())</f>
        <v>23561</v>
      </c>
      <c r="M980" s="18">
        <f>VLOOKUP($A980,'Hospitalisation Details'!$A$2:$P$2344,6,FALSE())</f>
        <v>11363.28</v>
      </c>
      <c r="N980" s="1" t="str">
        <f>VLOOKUP($A980,'Hospitalisation Details'!$A$2:$P$2344,12,FALSE())</f>
        <v>tier - 3</v>
      </c>
      <c r="O980" s="1" t="str">
        <f>VLOOKUP($A980,'Hospitalisation Details'!$A$2:$P$2344,13,FALSE())</f>
        <v>tier - 1</v>
      </c>
      <c r="P980" s="1" t="str">
        <f>VLOOKUP($A980,'Hospitalisation Details'!$A$2:$P$2344,14,FALSE())</f>
        <v>R1013</v>
      </c>
      <c r="Q980" s="1">
        <f>VLOOKUP($A980,'Hospitalisation Details'!$A$2:$P$2344,16,FALSE())</f>
        <v>58</v>
      </c>
    </row>
    <row r="981" spans="1:17" x14ac:dyDescent="0.35">
      <c r="A981" s="1" t="str">
        <f>'Customer Names'!A981</f>
        <v>Id980</v>
      </c>
      <c r="B981" s="1" t="str">
        <f>VLOOKUP($A981,'Customer Names'!$A$2:$E$2336,4,FALSE())</f>
        <v>Chris</v>
      </c>
      <c r="C981" s="16">
        <f>VLOOKUP($A981,'Medical Examinations'!$A$2:$O$2336,2,FALSE())</f>
        <v>35.700000000000003</v>
      </c>
      <c r="D981" s="16">
        <f>VLOOKUP($A981,'Medical Examinations'!$A$2:$O$2336,3,FALSE())</f>
        <v>5.47</v>
      </c>
      <c r="E981" s="1" t="str">
        <f>VLOOKUP($A981,'Medical Examinations'!$A$2:$O$2336,9,FALSE())</f>
        <v>Yes</v>
      </c>
      <c r="F981" s="1" t="str">
        <f>VLOOKUP($A981,'Medical Examinations'!$A$2:$O$2336,10,FALSE())</f>
        <v>No</v>
      </c>
      <c r="G981" s="1" t="str">
        <f>VLOOKUP($A981,'Medical Examinations'!$A$2:$O$2336,11,FALSE())</f>
        <v>No</v>
      </c>
      <c r="H981" s="1">
        <f>VLOOKUP($A981,'Medical Examinations'!$A$2:$O$2336,13,FALSE())</f>
        <v>1</v>
      </c>
      <c r="I981" s="1" t="str">
        <f>VLOOKUP($A981,'Medical Examinations'!$A$2:$O$2336,12,FALSE())</f>
        <v>No</v>
      </c>
      <c r="J981" s="1" t="str">
        <f>VLOOKUP($A981,'Medical Examinations'!$A$2:$O$2336,14,FALSE())</f>
        <v>Obesity</v>
      </c>
      <c r="K981" s="1" t="str">
        <f>VLOOKUP($A981,'Medical Examinations'!$A$2:$O$2336,15,FALSE())</f>
        <v>Normal</v>
      </c>
      <c r="L981" s="17">
        <f>VLOOKUP($A981,'Hospitalisation Details'!$A$2:$P$2344,15,FALSE())</f>
        <v>23562</v>
      </c>
      <c r="M981" s="18">
        <f>VLOOKUP($A981,'Hospitalisation Details'!$A$2:$P$2344,6,FALSE())</f>
        <v>11362.76</v>
      </c>
      <c r="N981" s="1" t="str">
        <f>VLOOKUP($A981,'Hospitalisation Details'!$A$2:$P$2344,12,FALSE())</f>
        <v>tier - 3</v>
      </c>
      <c r="O981" s="1" t="str">
        <f>VLOOKUP($A981,'Hospitalisation Details'!$A$2:$P$2344,13,FALSE())</f>
        <v>tier - 1</v>
      </c>
      <c r="P981" s="1" t="str">
        <f>VLOOKUP($A981,'Hospitalisation Details'!$A$2:$P$2344,14,FALSE())</f>
        <v>R1011</v>
      </c>
      <c r="Q981" s="1">
        <f>VLOOKUP($A981,'Hospitalisation Details'!$A$2:$P$2344,16,FALSE())</f>
        <v>58</v>
      </c>
    </row>
    <row r="982" spans="1:17" x14ac:dyDescent="0.35">
      <c r="A982" s="1" t="str">
        <f>'Customer Names'!A982</f>
        <v>Id981</v>
      </c>
      <c r="B982" s="1" t="str">
        <f>VLOOKUP($A982,'Customer Names'!$A$2:$E$2336,4,FALSE())</f>
        <v>Graham</v>
      </c>
      <c r="C982" s="16">
        <f>VLOOKUP($A982,'Medical Examinations'!$A$2:$O$2336,2,FALSE())</f>
        <v>34.01</v>
      </c>
      <c r="D982" s="16">
        <f>VLOOKUP($A982,'Medical Examinations'!$A$2:$O$2336,3,FALSE())</f>
        <v>11.3</v>
      </c>
      <c r="E982" s="1" t="str">
        <f>VLOOKUP($A982,'Medical Examinations'!$A$2:$O$2336,9,FALSE())</f>
        <v>No</v>
      </c>
      <c r="F982" s="1" t="str">
        <f>VLOOKUP($A982,'Medical Examinations'!$A$2:$O$2336,10,FALSE())</f>
        <v>No</v>
      </c>
      <c r="G982" s="1" t="str">
        <f>VLOOKUP($A982,'Medical Examinations'!$A$2:$O$2336,11,FALSE())</f>
        <v>No</v>
      </c>
      <c r="H982" s="1">
        <f>VLOOKUP($A982,'Medical Examinations'!$A$2:$O$2336,13,FALSE())</f>
        <v>0</v>
      </c>
      <c r="I982" s="1" t="str">
        <f>VLOOKUP($A982,'Medical Examinations'!$A$2:$O$2336,12,FALSE())</f>
        <v>No</v>
      </c>
      <c r="J982" s="1" t="str">
        <f>VLOOKUP($A982,'Medical Examinations'!$A$2:$O$2336,14,FALSE())</f>
        <v>Obesity</v>
      </c>
      <c r="K982" s="1" t="str">
        <f>VLOOKUP($A982,'Medical Examinations'!$A$2:$O$2336,15,FALSE())</f>
        <v>Diabetes</v>
      </c>
      <c r="L982" s="17">
        <f>VLOOKUP($A982,'Hospitalisation Details'!$A$2:$P$2344,15,FALSE())</f>
        <v>24011</v>
      </c>
      <c r="M982" s="18">
        <f>VLOOKUP($A982,'Hospitalisation Details'!$A$2:$P$2344,6,FALSE())</f>
        <v>11356.66</v>
      </c>
      <c r="N982" s="1" t="str">
        <f>VLOOKUP($A982,'Hospitalisation Details'!$A$2:$P$2344,12,FALSE())</f>
        <v>tier - 3</v>
      </c>
      <c r="O982" s="1" t="str">
        <f>VLOOKUP($A982,'Hospitalisation Details'!$A$2:$P$2344,13,FALSE())</f>
        <v>tier - 3</v>
      </c>
      <c r="P982" s="1" t="str">
        <f>VLOOKUP($A982,'Hospitalisation Details'!$A$2:$P$2344,14,FALSE())</f>
        <v>R1012</v>
      </c>
      <c r="Q982" s="1">
        <f>VLOOKUP($A982,'Hospitalisation Details'!$A$2:$P$2344,16,FALSE())</f>
        <v>57</v>
      </c>
    </row>
    <row r="983" spans="1:17" x14ac:dyDescent="0.35">
      <c r="A983" s="1" t="str">
        <f>'Customer Names'!A983</f>
        <v>Id982</v>
      </c>
      <c r="B983" s="1" t="str">
        <f>VLOOKUP($A983,'Customer Names'!$A$2:$E$2336,4,FALSE())</f>
        <v>Garrett</v>
      </c>
      <c r="C983" s="16">
        <f>VLOOKUP($A983,'Medical Examinations'!$A$2:$O$2336,2,FALSE())</f>
        <v>31.54</v>
      </c>
      <c r="D983" s="16">
        <f>VLOOKUP($A983,'Medical Examinations'!$A$2:$O$2336,3,FALSE())</f>
        <v>6.72</v>
      </c>
      <c r="E983" s="1" t="str">
        <f>VLOOKUP($A983,'Medical Examinations'!$A$2:$O$2336,9,FALSE())</f>
        <v>No</v>
      </c>
      <c r="F983" s="1" t="str">
        <f>VLOOKUP($A983,'Medical Examinations'!$A$2:$O$2336,10,FALSE())</f>
        <v>No</v>
      </c>
      <c r="G983" s="1" t="str">
        <f>VLOOKUP($A983,'Medical Examinations'!$A$2:$O$2336,11,FALSE())</f>
        <v>No</v>
      </c>
      <c r="H983" s="1">
        <f>VLOOKUP($A983,'Medical Examinations'!$A$2:$O$2336,13,FALSE())</f>
        <v>0</v>
      </c>
      <c r="I983" s="1" t="str">
        <f>VLOOKUP($A983,'Medical Examinations'!$A$2:$O$2336,12,FALSE())</f>
        <v>No</v>
      </c>
      <c r="J983" s="1" t="str">
        <f>VLOOKUP($A983,'Medical Examinations'!$A$2:$O$2336,14,FALSE())</f>
        <v>Obesity</v>
      </c>
      <c r="K983" s="1" t="str">
        <f>VLOOKUP($A983,'Medical Examinations'!$A$2:$O$2336,15,FALSE())</f>
        <v>Diabetes</v>
      </c>
      <c r="L983" s="17">
        <f>VLOOKUP($A983,'Hospitalisation Details'!$A$2:$P$2344,15,FALSE())</f>
        <v>24075</v>
      </c>
      <c r="M983" s="18">
        <f>VLOOKUP($A983,'Hospitalisation Details'!$A$2:$P$2344,6,FALSE())</f>
        <v>11353.23</v>
      </c>
      <c r="N983" s="1" t="str">
        <f>VLOOKUP($A983,'Hospitalisation Details'!$A$2:$P$2344,12,FALSE())</f>
        <v>tier - 3</v>
      </c>
      <c r="O983" s="1" t="str">
        <f>VLOOKUP($A983,'Hospitalisation Details'!$A$2:$P$2344,13,FALSE())</f>
        <v>tier - 1</v>
      </c>
      <c r="P983" s="1" t="str">
        <f>VLOOKUP($A983,'Hospitalisation Details'!$A$2:$P$2344,14,FALSE())</f>
        <v>R1012</v>
      </c>
      <c r="Q983" s="1">
        <f>VLOOKUP($A983,'Hospitalisation Details'!$A$2:$P$2344,16,FALSE())</f>
        <v>57</v>
      </c>
    </row>
    <row r="984" spans="1:17" x14ac:dyDescent="0.35">
      <c r="A984" s="1" t="str">
        <f>'Customer Names'!A984</f>
        <v>Id983</v>
      </c>
      <c r="B984" s="1" t="str">
        <f>VLOOKUP($A984,'Customer Names'!$A$2:$E$2336,4,FALSE())</f>
        <v>Andrew</v>
      </c>
      <c r="C984" s="16">
        <f>VLOOKUP($A984,'Medical Examinations'!$A$2:$O$2336,2,FALSE())</f>
        <v>23.3</v>
      </c>
      <c r="D984" s="16">
        <f>VLOOKUP($A984,'Medical Examinations'!$A$2:$O$2336,3,FALSE())</f>
        <v>5.36</v>
      </c>
      <c r="E984" s="1" t="str">
        <f>VLOOKUP($A984,'Medical Examinations'!$A$2:$O$2336,9,FALSE())</f>
        <v>Yes</v>
      </c>
      <c r="F984" s="1" t="str">
        <f>VLOOKUP($A984,'Medical Examinations'!$A$2:$O$2336,10,FALSE())</f>
        <v>No</v>
      </c>
      <c r="G984" s="1" t="str">
        <f>VLOOKUP($A984,'Medical Examinations'!$A$2:$O$2336,11,FALSE())</f>
        <v>No</v>
      </c>
      <c r="H984" s="1">
        <f>VLOOKUP($A984,'Medical Examinations'!$A$2:$O$2336,13,FALSE())</f>
        <v>1</v>
      </c>
      <c r="I984" s="1" t="str">
        <f>VLOOKUP($A984,'Medical Examinations'!$A$2:$O$2336,12,FALSE())</f>
        <v>No</v>
      </c>
      <c r="J984" s="1" t="str">
        <f>VLOOKUP($A984,'Medical Examinations'!$A$2:$O$2336,14,FALSE())</f>
        <v>Normal Weight</v>
      </c>
      <c r="K984" s="1" t="str">
        <f>VLOOKUP($A984,'Medical Examinations'!$A$2:$O$2336,15,FALSE())</f>
        <v>Normal</v>
      </c>
      <c r="L984" s="17">
        <f>VLOOKUP($A984,'Hospitalisation Details'!$A$2:$P$2344,15,FALSE())</f>
        <v>23570</v>
      </c>
      <c r="M984" s="18">
        <f>VLOOKUP($A984,'Hospitalisation Details'!$A$2:$P$2344,6,FALSE())</f>
        <v>11345.52</v>
      </c>
      <c r="N984" s="1" t="str">
        <f>VLOOKUP($A984,'Hospitalisation Details'!$A$2:$P$2344,12,FALSE())</f>
        <v>tier - 3</v>
      </c>
      <c r="O984" s="1" t="str">
        <f>VLOOKUP($A984,'Hospitalisation Details'!$A$2:$P$2344,13,FALSE())</f>
        <v>tier - 3</v>
      </c>
      <c r="P984" s="1" t="str">
        <f>VLOOKUP($A984,'Hospitalisation Details'!$A$2:$P$2344,14,FALSE())</f>
        <v>R1011</v>
      </c>
      <c r="Q984" s="1">
        <f>VLOOKUP($A984,'Hospitalisation Details'!$A$2:$P$2344,16,FALSE())</f>
        <v>58</v>
      </c>
    </row>
    <row r="985" spans="1:17" x14ac:dyDescent="0.35">
      <c r="A985" s="1" t="str">
        <f>'Customer Names'!A985</f>
        <v>Id984</v>
      </c>
      <c r="B985" s="1" t="str">
        <f>VLOOKUP($A985,'Customer Names'!$A$2:$E$2336,4,FALSE())</f>
        <v>Annabelle M</v>
      </c>
      <c r="C985" s="16">
        <f>VLOOKUP($A985,'Medical Examinations'!$A$2:$O$2336,2,FALSE())</f>
        <v>27.75</v>
      </c>
      <c r="D985" s="16">
        <f>VLOOKUP($A985,'Medical Examinations'!$A$2:$O$2336,3,FALSE())</f>
        <v>9.8800000000000008</v>
      </c>
      <c r="E985" s="1" t="str">
        <f>VLOOKUP($A985,'Medical Examinations'!$A$2:$O$2336,9,FALSE())</f>
        <v>No</v>
      </c>
      <c r="F985" s="1" t="str">
        <f>VLOOKUP($A985,'Medical Examinations'!$A$2:$O$2336,10,FALSE())</f>
        <v>No</v>
      </c>
      <c r="G985" s="1" t="str">
        <f>VLOOKUP($A985,'Medical Examinations'!$A$2:$O$2336,11,FALSE())</f>
        <v>No</v>
      </c>
      <c r="H985" s="1">
        <f>VLOOKUP($A985,'Medical Examinations'!$A$2:$O$2336,13,FALSE())</f>
        <v>0</v>
      </c>
      <c r="I985" s="1" t="str">
        <f>VLOOKUP($A985,'Medical Examinations'!$A$2:$O$2336,12,FALSE())</f>
        <v>No</v>
      </c>
      <c r="J985" s="1" t="str">
        <f>VLOOKUP($A985,'Medical Examinations'!$A$2:$O$2336,14,FALSE())</f>
        <v>Overweight</v>
      </c>
      <c r="K985" s="1" t="str">
        <f>VLOOKUP($A985,'Medical Examinations'!$A$2:$O$2336,15,FALSE())</f>
        <v>Diabetes</v>
      </c>
      <c r="L985" s="17">
        <f>VLOOKUP($A985,'Hospitalisation Details'!$A$2:$P$2344,15,FALSE())</f>
        <v>25144</v>
      </c>
      <c r="M985" s="18">
        <f>VLOOKUP($A985,'Hospitalisation Details'!$A$2:$P$2344,6,FALSE())</f>
        <v>11344.32</v>
      </c>
      <c r="N985" s="1" t="str">
        <f>VLOOKUP($A985,'Hospitalisation Details'!$A$2:$P$2344,12,FALSE())</f>
        <v>tier - 3</v>
      </c>
      <c r="O985" s="1" t="str">
        <f>VLOOKUP($A985,'Hospitalisation Details'!$A$2:$P$2344,13,FALSE())</f>
        <v>tier - 2</v>
      </c>
      <c r="P985" s="1" t="str">
        <f>VLOOKUP($A985,'Hospitalisation Details'!$A$2:$P$2344,14,FALSE())</f>
        <v>R1025</v>
      </c>
      <c r="Q985" s="1">
        <f>VLOOKUP($A985,'Hospitalisation Details'!$A$2:$P$2344,16,FALSE())</f>
        <v>54</v>
      </c>
    </row>
    <row r="986" spans="1:17" x14ac:dyDescent="0.35">
      <c r="A986" s="1" t="str">
        <f>'Customer Names'!A986</f>
        <v>Id985</v>
      </c>
      <c r="B986" s="1" t="str">
        <f>VLOOKUP($A986,'Customer Names'!$A$2:$E$2336,4,FALSE())</f>
        <v>Daniel T.</v>
      </c>
      <c r="C986" s="16">
        <f>VLOOKUP($A986,'Medical Examinations'!$A$2:$O$2336,2,FALSE())</f>
        <v>42.46</v>
      </c>
      <c r="D986" s="16">
        <f>VLOOKUP($A986,'Medical Examinations'!$A$2:$O$2336,3,FALSE())</f>
        <v>4.1100000000000003</v>
      </c>
      <c r="E986" s="1" t="str">
        <f>VLOOKUP($A986,'Medical Examinations'!$A$2:$O$2336,9,FALSE())</f>
        <v>No</v>
      </c>
      <c r="F986" s="1" t="str">
        <f>VLOOKUP($A986,'Medical Examinations'!$A$2:$O$2336,10,FALSE())</f>
        <v>No</v>
      </c>
      <c r="G986" s="1" t="str">
        <f>VLOOKUP($A986,'Medical Examinations'!$A$2:$O$2336,11,FALSE())</f>
        <v>No</v>
      </c>
      <c r="H986" s="1">
        <f>VLOOKUP($A986,'Medical Examinations'!$A$2:$O$2336,13,FALSE())</f>
        <v>0</v>
      </c>
      <c r="I986" s="1" t="str">
        <f>VLOOKUP($A986,'Medical Examinations'!$A$2:$O$2336,12,FALSE())</f>
        <v>No</v>
      </c>
      <c r="J986" s="1" t="str">
        <f>VLOOKUP($A986,'Medical Examinations'!$A$2:$O$2336,14,FALSE())</f>
        <v>Obesity</v>
      </c>
      <c r="K986" s="1" t="str">
        <f>VLOOKUP($A986,'Medical Examinations'!$A$2:$O$2336,15,FALSE())</f>
        <v>Normal</v>
      </c>
      <c r="L986" s="17">
        <f>VLOOKUP($A986,'Hospitalisation Details'!$A$2:$P$2344,15,FALSE())</f>
        <v>32739</v>
      </c>
      <c r="M986" s="18">
        <f>VLOOKUP($A986,'Hospitalisation Details'!$A$2:$P$2344,6,FALSE())</f>
        <v>11326.71</v>
      </c>
      <c r="N986" s="1" t="str">
        <f>VLOOKUP($A986,'Hospitalisation Details'!$A$2:$P$2344,12,FALSE())</f>
        <v>tier - 3</v>
      </c>
      <c r="O986" s="1" t="str">
        <f>VLOOKUP($A986,'Hospitalisation Details'!$A$2:$P$2344,13,FALSE())</f>
        <v>tier - 3</v>
      </c>
      <c r="P986" s="1" t="str">
        <f>VLOOKUP($A986,'Hospitalisation Details'!$A$2:$P$2344,14,FALSE())</f>
        <v>R1013</v>
      </c>
      <c r="Q986" s="1">
        <f>VLOOKUP($A986,'Hospitalisation Details'!$A$2:$P$2344,16,FALSE())</f>
        <v>33</v>
      </c>
    </row>
    <row r="987" spans="1:17" x14ac:dyDescent="0.35">
      <c r="A987" s="1" t="str">
        <f>'Customer Names'!A987</f>
        <v>Id986</v>
      </c>
      <c r="B987" s="1" t="str">
        <f>VLOOKUP($A987,'Customer Names'!$A$2:$E$2336,4,FALSE())</f>
        <v>Deanne</v>
      </c>
      <c r="C987" s="16">
        <f>VLOOKUP($A987,'Medical Examinations'!$A$2:$O$2336,2,FALSE())</f>
        <v>54.47</v>
      </c>
      <c r="D987" s="16">
        <f>VLOOKUP($A987,'Medical Examinations'!$A$2:$O$2336,3,FALSE())</f>
        <v>7.48</v>
      </c>
      <c r="E987" s="1" t="str">
        <f>VLOOKUP($A987,'Medical Examinations'!$A$2:$O$2336,9,FALSE())</f>
        <v>No</v>
      </c>
      <c r="F987" s="1" t="str">
        <f>VLOOKUP($A987,'Medical Examinations'!$A$2:$O$2336,10,FALSE())</f>
        <v>No</v>
      </c>
      <c r="G987" s="1" t="str">
        <f>VLOOKUP($A987,'Medical Examinations'!$A$2:$O$2336,11,FALSE())</f>
        <v>No</v>
      </c>
      <c r="H987" s="1">
        <f>VLOOKUP($A987,'Medical Examinations'!$A$2:$O$2336,13,FALSE())</f>
        <v>0</v>
      </c>
      <c r="I987" s="1" t="str">
        <f>VLOOKUP($A987,'Medical Examinations'!$A$2:$O$2336,12,FALSE())</f>
        <v>No</v>
      </c>
      <c r="J987" s="1" t="str">
        <f>VLOOKUP($A987,'Medical Examinations'!$A$2:$O$2336,14,FALSE())</f>
        <v>Obesity</v>
      </c>
      <c r="K987" s="1" t="str">
        <f>VLOOKUP($A987,'Medical Examinations'!$A$2:$O$2336,15,FALSE())</f>
        <v>Diabetes</v>
      </c>
      <c r="L987" s="17">
        <f>VLOOKUP($A987,'Hospitalisation Details'!$A$2:$P$2344,15,FALSE())</f>
        <v>37519</v>
      </c>
      <c r="M987" s="18">
        <f>VLOOKUP($A987,'Hospitalisation Details'!$A$2:$P$2344,6,FALSE())</f>
        <v>11321.49</v>
      </c>
      <c r="N987" s="1" t="str">
        <f>VLOOKUP($A987,'Hospitalisation Details'!$A$2:$P$2344,12,FALSE())</f>
        <v>tier - 3</v>
      </c>
      <c r="O987" s="1" t="str">
        <f>VLOOKUP($A987,'Hospitalisation Details'!$A$2:$P$2344,13,FALSE())</f>
        <v>tier - 3</v>
      </c>
      <c r="P987" s="1" t="str">
        <f>VLOOKUP($A987,'Hospitalisation Details'!$A$2:$P$2344,14,FALSE())</f>
        <v>R1012</v>
      </c>
      <c r="Q987" s="1">
        <f>VLOOKUP($A987,'Hospitalisation Details'!$A$2:$P$2344,16,FALSE())</f>
        <v>20</v>
      </c>
    </row>
    <row r="988" spans="1:17" x14ac:dyDescent="0.35">
      <c r="A988" s="1" t="str">
        <f>'Customer Names'!A988</f>
        <v>Id987</v>
      </c>
      <c r="B988" s="1" t="str">
        <f>VLOOKUP($A988,'Customer Names'!$A$2:$E$2336,4,FALSE())</f>
        <v>Carrie</v>
      </c>
      <c r="C988" s="16">
        <f>VLOOKUP($A988,'Medical Examinations'!$A$2:$O$2336,2,FALSE())</f>
        <v>24.93</v>
      </c>
      <c r="D988" s="16">
        <f>VLOOKUP($A988,'Medical Examinations'!$A$2:$O$2336,3,FALSE())</f>
        <v>9.18</v>
      </c>
      <c r="E988" s="1" t="str">
        <f>VLOOKUP($A988,'Medical Examinations'!$A$2:$O$2336,9,FALSE())</f>
        <v>Yes</v>
      </c>
      <c r="F988" s="1" t="str">
        <f>VLOOKUP($A988,'Medical Examinations'!$A$2:$O$2336,10,FALSE())</f>
        <v>No</v>
      </c>
      <c r="G988" s="1" t="str">
        <f>VLOOKUP($A988,'Medical Examinations'!$A$2:$O$2336,11,FALSE())</f>
        <v>Yes</v>
      </c>
      <c r="H988" s="1">
        <f>VLOOKUP($A988,'Medical Examinations'!$A$2:$O$2336,13,FALSE())</f>
        <v>1</v>
      </c>
      <c r="I988" s="1" t="str">
        <f>VLOOKUP($A988,'Medical Examinations'!$A$2:$O$2336,12,FALSE())</f>
        <v>No</v>
      </c>
      <c r="J988" s="1" t="str">
        <f>VLOOKUP($A988,'Medical Examinations'!$A$2:$O$2336,14,FALSE())</f>
        <v>Normal Weight</v>
      </c>
      <c r="K988" s="1" t="str">
        <f>VLOOKUP($A988,'Medical Examinations'!$A$2:$O$2336,15,FALSE())</f>
        <v>Diabetes</v>
      </c>
      <c r="L988" s="17">
        <f>VLOOKUP($A988,'Hospitalisation Details'!$A$2:$P$2344,15,FALSE())</f>
        <v>23203</v>
      </c>
      <c r="M988" s="18">
        <f>VLOOKUP($A988,'Hospitalisation Details'!$A$2:$P$2344,6,FALSE())</f>
        <v>11319.12</v>
      </c>
      <c r="N988" s="1" t="str">
        <f>VLOOKUP($A988,'Hospitalisation Details'!$A$2:$P$2344,12,FALSE())</f>
        <v>tier - 3</v>
      </c>
      <c r="O988" s="1" t="str">
        <f>VLOOKUP($A988,'Hospitalisation Details'!$A$2:$P$2344,13,FALSE())</f>
        <v>tier - 1</v>
      </c>
      <c r="P988" s="1" t="str">
        <f>VLOOKUP($A988,'Hospitalisation Details'!$A$2:$P$2344,14,FALSE())</f>
        <v>R1012</v>
      </c>
      <c r="Q988" s="1">
        <f>VLOOKUP($A988,'Hospitalisation Details'!$A$2:$P$2344,16,FALSE())</f>
        <v>59</v>
      </c>
    </row>
    <row r="989" spans="1:17" x14ac:dyDescent="0.35">
      <c r="A989" s="1" t="str">
        <f>'Customer Names'!A989</f>
        <v>Id988</v>
      </c>
      <c r="B989" s="1" t="str">
        <f>VLOOKUP($A989,'Customer Names'!$A$2:$E$2336,4,FALSE())</f>
        <v>Suzanne</v>
      </c>
      <c r="C989" s="16">
        <f>VLOOKUP($A989,'Medical Examinations'!$A$2:$O$2336,2,FALSE())</f>
        <v>48.12</v>
      </c>
      <c r="D989" s="16">
        <f>VLOOKUP($A989,'Medical Examinations'!$A$2:$O$2336,3,FALSE())</f>
        <v>4.51</v>
      </c>
      <c r="E989" s="1" t="str">
        <f>VLOOKUP($A989,'Medical Examinations'!$A$2:$O$2336,9,FALSE())</f>
        <v>Yes</v>
      </c>
      <c r="F989" s="1" t="str">
        <f>VLOOKUP($A989,'Medical Examinations'!$A$2:$O$2336,10,FALSE())</f>
        <v>No</v>
      </c>
      <c r="G989" s="1" t="str">
        <f>VLOOKUP($A989,'Medical Examinations'!$A$2:$O$2336,11,FALSE())</f>
        <v>No</v>
      </c>
      <c r="H989" s="1">
        <f>VLOOKUP($A989,'Medical Examinations'!$A$2:$O$2336,13,FALSE())</f>
        <v>1</v>
      </c>
      <c r="I989" s="1" t="str">
        <f>VLOOKUP($A989,'Medical Examinations'!$A$2:$O$2336,12,FALSE())</f>
        <v>No</v>
      </c>
      <c r="J989" s="1" t="str">
        <f>VLOOKUP($A989,'Medical Examinations'!$A$2:$O$2336,14,FALSE())</f>
        <v>Obesity</v>
      </c>
      <c r="K989" s="1" t="str">
        <f>VLOOKUP($A989,'Medical Examinations'!$A$2:$O$2336,15,FALSE())</f>
        <v>Normal</v>
      </c>
      <c r="L989" s="17">
        <f>VLOOKUP($A989,'Hospitalisation Details'!$A$2:$P$2344,15,FALSE())</f>
        <v>35043</v>
      </c>
      <c r="M989" s="18">
        <f>VLOOKUP($A989,'Hospitalisation Details'!$A$2:$P$2344,6,FALSE())</f>
        <v>11318.57</v>
      </c>
      <c r="N989" s="1" t="str">
        <f>VLOOKUP($A989,'Hospitalisation Details'!$A$2:$P$2344,12,FALSE())</f>
        <v>tier - 3</v>
      </c>
      <c r="O989" s="1" t="str">
        <f>VLOOKUP($A989,'Hospitalisation Details'!$A$2:$P$2344,13,FALSE())</f>
        <v>tier - 2</v>
      </c>
      <c r="P989" s="1" t="str">
        <f>VLOOKUP($A989,'Hospitalisation Details'!$A$2:$P$2344,14,FALSE())</f>
        <v>R1026</v>
      </c>
      <c r="Q989" s="1">
        <f>VLOOKUP($A989,'Hospitalisation Details'!$A$2:$P$2344,16,FALSE())</f>
        <v>27</v>
      </c>
    </row>
    <row r="990" spans="1:17" x14ac:dyDescent="0.35">
      <c r="A990" s="1" t="str">
        <f>'Customer Names'!A990</f>
        <v>Id989</v>
      </c>
      <c r="B990" s="1" t="str">
        <f>VLOOKUP($A990,'Customer Names'!$A$2:$E$2336,4,FALSE())</f>
        <v>Jasmine P.</v>
      </c>
      <c r="C990" s="16">
        <f>VLOOKUP($A990,'Medical Examinations'!$A$2:$O$2336,2,FALSE())</f>
        <v>24.91</v>
      </c>
      <c r="D990" s="16">
        <f>VLOOKUP($A990,'Medical Examinations'!$A$2:$O$2336,3,FALSE())</f>
        <v>7.33</v>
      </c>
      <c r="E990" s="1" t="str">
        <f>VLOOKUP($A990,'Medical Examinations'!$A$2:$O$2336,9,FALSE())</f>
        <v>Yes</v>
      </c>
      <c r="F990" s="1" t="str">
        <f>VLOOKUP($A990,'Medical Examinations'!$A$2:$O$2336,10,FALSE())</f>
        <v>No</v>
      </c>
      <c r="G990" s="1" t="str">
        <f>VLOOKUP($A990,'Medical Examinations'!$A$2:$O$2336,11,FALSE())</f>
        <v>Yes</v>
      </c>
      <c r="H990" s="1">
        <f>VLOOKUP($A990,'Medical Examinations'!$A$2:$O$2336,13,FALSE())</f>
        <v>1</v>
      </c>
      <c r="I990" s="1" t="str">
        <f>VLOOKUP($A990,'Medical Examinations'!$A$2:$O$2336,12,FALSE())</f>
        <v>No</v>
      </c>
      <c r="J990" s="1" t="str">
        <f>VLOOKUP($A990,'Medical Examinations'!$A$2:$O$2336,14,FALSE())</f>
        <v>Normal Weight</v>
      </c>
      <c r="K990" s="1" t="str">
        <f>VLOOKUP($A990,'Medical Examinations'!$A$2:$O$2336,15,FALSE())</f>
        <v>Diabetes</v>
      </c>
      <c r="L990" s="17">
        <f>VLOOKUP($A990,'Hospitalisation Details'!$A$2:$P$2344,15,FALSE())</f>
        <v>23337</v>
      </c>
      <c r="M990" s="18">
        <f>VLOOKUP($A990,'Hospitalisation Details'!$A$2:$P$2344,6,FALSE())</f>
        <v>11312.33</v>
      </c>
      <c r="N990" s="1" t="str">
        <f>VLOOKUP($A990,'Hospitalisation Details'!$A$2:$P$2344,12,FALSE())</f>
        <v>tier - 3</v>
      </c>
      <c r="O990" s="1" t="str">
        <f>VLOOKUP($A990,'Hospitalisation Details'!$A$2:$P$2344,13,FALSE())</f>
        <v>tier - 3</v>
      </c>
      <c r="P990" s="1" t="str">
        <f>VLOOKUP($A990,'Hospitalisation Details'!$A$2:$P$2344,14,FALSE())</f>
        <v>R1012</v>
      </c>
      <c r="Q990" s="1">
        <f>VLOOKUP($A990,'Hospitalisation Details'!$A$2:$P$2344,16,FALSE())</f>
        <v>59</v>
      </c>
    </row>
    <row r="991" spans="1:17" x14ac:dyDescent="0.35">
      <c r="A991" s="1" t="str">
        <f>'Customer Names'!A991</f>
        <v>Id990</v>
      </c>
      <c r="B991" s="1" t="str">
        <f>VLOOKUP($A991,'Customer Names'!$A$2:$E$2336,4,FALSE())</f>
        <v>Jennifer</v>
      </c>
      <c r="C991" s="16">
        <f>VLOOKUP($A991,'Medical Examinations'!$A$2:$O$2336,2,FALSE())</f>
        <v>27.645</v>
      </c>
      <c r="D991" s="16">
        <f>VLOOKUP($A991,'Medical Examinations'!$A$2:$O$2336,3,FALSE())</f>
        <v>10.56</v>
      </c>
      <c r="E991" s="1" t="str">
        <f>VLOOKUP($A991,'Medical Examinations'!$A$2:$O$2336,9,FALSE())</f>
        <v>No</v>
      </c>
      <c r="F991" s="1" t="str">
        <f>VLOOKUP($A991,'Medical Examinations'!$A$2:$O$2336,10,FALSE())</f>
        <v>No</v>
      </c>
      <c r="G991" s="1" t="str">
        <f>VLOOKUP($A991,'Medical Examinations'!$A$2:$O$2336,11,FALSE())</f>
        <v>No</v>
      </c>
      <c r="H991" s="1">
        <f>VLOOKUP($A991,'Medical Examinations'!$A$2:$O$2336,13,FALSE())</f>
        <v>0</v>
      </c>
      <c r="I991" s="1" t="str">
        <f>VLOOKUP($A991,'Medical Examinations'!$A$2:$O$2336,12,FALSE())</f>
        <v>No</v>
      </c>
      <c r="J991" s="1" t="str">
        <f>VLOOKUP($A991,'Medical Examinations'!$A$2:$O$2336,14,FALSE())</f>
        <v>Overweight</v>
      </c>
      <c r="K991" s="1" t="str">
        <f>VLOOKUP($A991,'Medical Examinations'!$A$2:$O$2336,15,FALSE())</f>
        <v>Diabetes</v>
      </c>
      <c r="L991" s="17">
        <f>VLOOKUP($A991,'Hospitalisation Details'!$A$2:$P$2344,15,FALSE())</f>
        <v>25117</v>
      </c>
      <c r="M991" s="18">
        <f>VLOOKUP($A991,'Hospitalisation Details'!$A$2:$P$2344,6,FALSE())</f>
        <v>11305.93</v>
      </c>
      <c r="N991" s="1" t="str">
        <f>VLOOKUP($A991,'Hospitalisation Details'!$A$2:$P$2344,12,FALSE())</f>
        <v>tier - 3</v>
      </c>
      <c r="O991" s="1" t="str">
        <f>VLOOKUP($A991,'Hospitalisation Details'!$A$2:$P$2344,13,FALSE())</f>
        <v>tier - 1</v>
      </c>
      <c r="P991" s="1" t="str">
        <f>VLOOKUP($A991,'Hospitalisation Details'!$A$2:$P$2344,14,FALSE())</f>
        <v>R1012</v>
      </c>
      <c r="Q991" s="1">
        <f>VLOOKUP($A991,'Hospitalisation Details'!$A$2:$P$2344,16,FALSE())</f>
        <v>54</v>
      </c>
    </row>
    <row r="992" spans="1:17" x14ac:dyDescent="0.35">
      <c r="A992" s="1" t="str">
        <f>'Customer Names'!A992</f>
        <v>Id991</v>
      </c>
      <c r="B992" s="1" t="str">
        <f>VLOOKUP($A992,'Customer Names'!$A$2:$E$2336,4,FALSE())</f>
        <v>Tracie</v>
      </c>
      <c r="C992" s="16">
        <f>VLOOKUP($A992,'Medical Examinations'!$A$2:$O$2336,2,FALSE())</f>
        <v>33.700000000000003</v>
      </c>
      <c r="D992" s="16">
        <f>VLOOKUP($A992,'Medical Examinations'!$A$2:$O$2336,3,FALSE())</f>
        <v>4.01</v>
      </c>
      <c r="E992" s="1" t="str">
        <f>VLOOKUP($A992,'Medical Examinations'!$A$2:$O$2336,9,FALSE())</f>
        <v>No</v>
      </c>
      <c r="F992" s="1" t="str">
        <f>VLOOKUP($A992,'Medical Examinations'!$A$2:$O$2336,10,FALSE())</f>
        <v>No</v>
      </c>
      <c r="G992" s="1" t="str">
        <f>VLOOKUP($A992,'Medical Examinations'!$A$2:$O$2336,11,FALSE())</f>
        <v>No</v>
      </c>
      <c r="H992" s="1">
        <f>VLOOKUP($A992,'Medical Examinations'!$A$2:$O$2336,13,FALSE())</f>
        <v>2</v>
      </c>
      <c r="I992" s="1" t="str">
        <f>VLOOKUP($A992,'Medical Examinations'!$A$2:$O$2336,12,FALSE())</f>
        <v>No</v>
      </c>
      <c r="J992" s="1" t="str">
        <f>VLOOKUP($A992,'Medical Examinations'!$A$2:$O$2336,14,FALSE())</f>
        <v>Obesity</v>
      </c>
      <c r="K992" s="1" t="str">
        <f>VLOOKUP($A992,'Medical Examinations'!$A$2:$O$2336,15,FALSE())</f>
        <v>Normal</v>
      </c>
      <c r="L992" s="17">
        <f>VLOOKUP($A992,'Hospitalisation Details'!$A$2:$P$2344,15,FALSE())</f>
        <v>26567</v>
      </c>
      <c r="M992" s="18">
        <f>VLOOKUP($A992,'Hospitalisation Details'!$A$2:$P$2344,6,FALSE())</f>
        <v>11299.34</v>
      </c>
      <c r="N992" s="1" t="str">
        <f>VLOOKUP($A992,'Hospitalisation Details'!$A$2:$P$2344,12,FALSE())</f>
        <v>tier - 3</v>
      </c>
      <c r="O992" s="1" t="str">
        <f>VLOOKUP($A992,'Hospitalisation Details'!$A$2:$P$2344,13,FALSE())</f>
        <v>tier - 2</v>
      </c>
      <c r="P992" s="1" t="str">
        <f>VLOOKUP($A992,'Hospitalisation Details'!$A$2:$P$2344,14,FALSE())</f>
        <v>R1011</v>
      </c>
      <c r="Q992" s="1">
        <f>VLOOKUP($A992,'Hospitalisation Details'!$A$2:$P$2344,16,FALSE())</f>
        <v>50</v>
      </c>
    </row>
    <row r="993" spans="1:17" x14ac:dyDescent="0.35">
      <c r="A993" s="1" t="str">
        <f>'Customer Names'!A993</f>
        <v>Id992</v>
      </c>
      <c r="B993" s="1" t="str">
        <f>VLOOKUP($A993,'Customer Names'!$A$2:$E$2336,4,FALSE())</f>
        <v>Tristan D.</v>
      </c>
      <c r="C993" s="16">
        <f>VLOOKUP($A993,'Medical Examinations'!$A$2:$O$2336,2,FALSE())</f>
        <v>38.93</v>
      </c>
      <c r="D993" s="16">
        <f>VLOOKUP($A993,'Medical Examinations'!$A$2:$O$2336,3,FALSE())</f>
        <v>5.64</v>
      </c>
      <c r="E993" s="1" t="str">
        <f>VLOOKUP($A993,'Medical Examinations'!$A$2:$O$2336,9,FALSE())</f>
        <v>Yes</v>
      </c>
      <c r="F993" s="1" t="str">
        <f>VLOOKUP($A993,'Medical Examinations'!$A$2:$O$2336,10,FALSE())</f>
        <v>No</v>
      </c>
      <c r="G993" s="1" t="str">
        <f>VLOOKUP($A993,'Medical Examinations'!$A$2:$O$2336,11,FALSE())</f>
        <v>No</v>
      </c>
      <c r="H993" s="1">
        <f>VLOOKUP($A993,'Medical Examinations'!$A$2:$O$2336,13,FALSE())</f>
        <v>1</v>
      </c>
      <c r="I993" s="1" t="str">
        <f>VLOOKUP($A993,'Medical Examinations'!$A$2:$O$2336,12,FALSE())</f>
        <v>No</v>
      </c>
      <c r="J993" s="1" t="str">
        <f>VLOOKUP($A993,'Medical Examinations'!$A$2:$O$2336,14,FALSE())</f>
        <v>Obesity</v>
      </c>
      <c r="K993" s="1" t="str">
        <f>VLOOKUP($A993,'Medical Examinations'!$A$2:$O$2336,15,FALSE())</f>
        <v>Normal</v>
      </c>
      <c r="L993" s="17">
        <f>VLOOKUP($A993,'Hospitalisation Details'!$A$2:$P$2344,15,FALSE())</f>
        <v>32461</v>
      </c>
      <c r="M993" s="18">
        <f>VLOOKUP($A993,'Hospitalisation Details'!$A$2:$P$2344,6,FALSE())</f>
        <v>11294.57</v>
      </c>
      <c r="N993" s="1" t="str">
        <f>VLOOKUP($A993,'Hospitalisation Details'!$A$2:$P$2344,12,FALSE())</f>
        <v>tier - 3</v>
      </c>
      <c r="O993" s="1" t="str">
        <f>VLOOKUP($A993,'Hospitalisation Details'!$A$2:$P$2344,13,FALSE())</f>
        <v>tier - 1</v>
      </c>
      <c r="P993" s="1" t="str">
        <f>VLOOKUP($A993,'Hospitalisation Details'!$A$2:$P$2344,14,FALSE())</f>
        <v>R1022</v>
      </c>
      <c r="Q993" s="1">
        <f>VLOOKUP($A993,'Hospitalisation Details'!$A$2:$P$2344,16,FALSE())</f>
        <v>34</v>
      </c>
    </row>
    <row r="994" spans="1:17" x14ac:dyDescent="0.35">
      <c r="A994" s="1" t="str">
        <f>'Customer Names'!A994</f>
        <v>Id993</v>
      </c>
      <c r="B994" s="1" t="str">
        <f>VLOOKUP($A994,'Customer Names'!$A$2:$E$2336,4,FALSE())</f>
        <v>Peiweng</v>
      </c>
      <c r="C994" s="16">
        <f>VLOOKUP($A994,'Medical Examinations'!$A$2:$O$2336,2,FALSE())</f>
        <v>32.774999999999999</v>
      </c>
      <c r="D994" s="16">
        <f>VLOOKUP($A994,'Medical Examinations'!$A$2:$O$2336,3,FALSE())</f>
        <v>8.02</v>
      </c>
      <c r="E994" s="1" t="str">
        <f>VLOOKUP($A994,'Medical Examinations'!$A$2:$O$2336,9,FALSE())</f>
        <v>Yes</v>
      </c>
      <c r="F994" s="1" t="str">
        <f>VLOOKUP($A994,'Medical Examinations'!$A$2:$O$2336,10,FALSE())</f>
        <v>No</v>
      </c>
      <c r="G994" s="1" t="str">
        <f>VLOOKUP($A994,'Medical Examinations'!$A$2:$O$2336,11,FALSE())</f>
        <v>No</v>
      </c>
      <c r="H994" s="1">
        <f>VLOOKUP($A994,'Medical Examinations'!$A$2:$O$2336,13,FALSE())</f>
        <v>2</v>
      </c>
      <c r="I994" s="1" t="str">
        <f>VLOOKUP($A994,'Medical Examinations'!$A$2:$O$2336,12,FALSE())</f>
        <v>No</v>
      </c>
      <c r="J994" s="1" t="str">
        <f>VLOOKUP($A994,'Medical Examinations'!$A$2:$O$2336,14,FALSE())</f>
        <v>Obesity</v>
      </c>
      <c r="K994" s="1" t="str">
        <f>VLOOKUP($A994,'Medical Examinations'!$A$2:$O$2336,15,FALSE())</f>
        <v>Diabetes</v>
      </c>
      <c r="L994" s="17">
        <f>VLOOKUP($A994,'Hospitalisation Details'!$A$2:$P$2344,15,FALSE())</f>
        <v>25741</v>
      </c>
      <c r="M994" s="18">
        <f>VLOOKUP($A994,'Hospitalisation Details'!$A$2:$P$2344,6,FALSE())</f>
        <v>11289.11</v>
      </c>
      <c r="N994" s="1" t="str">
        <f>VLOOKUP($A994,'Hospitalisation Details'!$A$2:$P$2344,12,FALSE())</f>
        <v>tier - 3</v>
      </c>
      <c r="O994" s="1" t="str">
        <f>VLOOKUP($A994,'Hospitalisation Details'!$A$2:$P$2344,13,FALSE())</f>
        <v>tier - 1</v>
      </c>
      <c r="P994" s="1" t="str">
        <f>VLOOKUP($A994,'Hospitalisation Details'!$A$2:$P$2344,14,FALSE())</f>
        <v>R1012</v>
      </c>
      <c r="Q994" s="1">
        <f>VLOOKUP($A994,'Hospitalisation Details'!$A$2:$P$2344,16,FALSE())</f>
        <v>52</v>
      </c>
    </row>
    <row r="995" spans="1:17" x14ac:dyDescent="0.35">
      <c r="A995" s="1" t="str">
        <f>'Customer Names'!A995</f>
        <v>Id994</v>
      </c>
      <c r="B995" s="1" t="str">
        <f>VLOOKUP($A995,'Customer Names'!$A$2:$E$2336,4,FALSE())</f>
        <v>Theresa M.</v>
      </c>
      <c r="C995" s="16">
        <f>VLOOKUP($A995,'Medical Examinations'!$A$2:$O$2336,2,FALSE())</f>
        <v>29.83</v>
      </c>
      <c r="D995" s="16">
        <f>VLOOKUP($A995,'Medical Examinations'!$A$2:$O$2336,3,FALSE())</f>
        <v>7.2</v>
      </c>
      <c r="E995" s="1" t="str">
        <f>VLOOKUP($A995,'Medical Examinations'!$A$2:$O$2336,9,FALSE())</f>
        <v>Yes</v>
      </c>
      <c r="F995" s="1" t="str">
        <f>VLOOKUP($A995,'Medical Examinations'!$A$2:$O$2336,10,FALSE())</f>
        <v>No</v>
      </c>
      <c r="G995" s="1" t="str">
        <f>VLOOKUP($A995,'Medical Examinations'!$A$2:$O$2336,11,FALSE())</f>
        <v>No</v>
      </c>
      <c r="H995" s="1">
        <f>VLOOKUP($A995,'Medical Examinations'!$A$2:$O$2336,13,FALSE())</f>
        <v>0</v>
      </c>
      <c r="I995" s="1" t="str">
        <f>VLOOKUP($A995,'Medical Examinations'!$A$2:$O$2336,12,FALSE())</f>
        <v>No</v>
      </c>
      <c r="J995" s="1" t="str">
        <f>VLOOKUP($A995,'Medical Examinations'!$A$2:$O$2336,14,FALSE())</f>
        <v>Overweight</v>
      </c>
      <c r="K995" s="1" t="str">
        <f>VLOOKUP($A995,'Medical Examinations'!$A$2:$O$2336,15,FALSE())</f>
        <v>Diabetes</v>
      </c>
      <c r="L995" s="17">
        <f>VLOOKUP($A995,'Hospitalisation Details'!$A$2:$P$2344,15,FALSE())</f>
        <v>24637</v>
      </c>
      <c r="M995" s="18">
        <f>VLOOKUP($A995,'Hospitalisation Details'!$A$2:$P$2344,6,FALSE())</f>
        <v>11286.54</v>
      </c>
      <c r="N995" s="1" t="str">
        <f>VLOOKUP($A995,'Hospitalisation Details'!$A$2:$P$2344,12,FALSE())</f>
        <v>tier - 3</v>
      </c>
      <c r="O995" s="1" t="str">
        <f>VLOOKUP($A995,'Hospitalisation Details'!$A$2:$P$2344,13,FALSE())</f>
        <v>tier - 3</v>
      </c>
      <c r="P995" s="1" t="str">
        <f>VLOOKUP($A995,'Hospitalisation Details'!$A$2:$P$2344,14,FALSE())</f>
        <v>R1024</v>
      </c>
      <c r="Q995" s="1">
        <f>VLOOKUP($A995,'Hospitalisation Details'!$A$2:$P$2344,16,FALSE())</f>
        <v>55</v>
      </c>
    </row>
    <row r="996" spans="1:17" x14ac:dyDescent="0.35">
      <c r="A996" s="1" t="str">
        <f>'Customer Names'!A996</f>
        <v>Id995</v>
      </c>
      <c r="B996" s="1" t="str">
        <f>VLOOKUP($A996,'Customer Names'!$A$2:$E$2336,4,FALSE())</f>
        <v>Daniel J</v>
      </c>
      <c r="C996" s="16">
        <f>VLOOKUP($A996,'Medical Examinations'!$A$2:$O$2336,2,FALSE())</f>
        <v>28.31</v>
      </c>
      <c r="D996" s="16">
        <f>VLOOKUP($A996,'Medical Examinations'!$A$2:$O$2336,3,FALSE())</f>
        <v>4.55</v>
      </c>
      <c r="E996" s="1" t="str">
        <f>VLOOKUP($A996,'Medical Examinations'!$A$2:$O$2336,9,FALSE())</f>
        <v>No</v>
      </c>
      <c r="F996" s="1" t="str">
        <f>VLOOKUP($A996,'Medical Examinations'!$A$2:$O$2336,10,FALSE())</f>
        <v>Yes</v>
      </c>
      <c r="G996" s="1" t="str">
        <f>VLOOKUP($A996,'Medical Examinations'!$A$2:$O$2336,11,FALSE())</f>
        <v>No</v>
      </c>
      <c r="H996" s="1">
        <f>VLOOKUP($A996,'Medical Examinations'!$A$2:$O$2336,13,FALSE())</f>
        <v>1</v>
      </c>
      <c r="I996" s="1" t="str">
        <f>VLOOKUP($A996,'Medical Examinations'!$A$2:$O$2336,12,FALSE())</f>
        <v>No</v>
      </c>
      <c r="J996" s="1" t="str">
        <f>VLOOKUP($A996,'Medical Examinations'!$A$2:$O$2336,14,FALSE())</f>
        <v>Overweight</v>
      </c>
      <c r="K996" s="1" t="str">
        <f>VLOOKUP($A996,'Medical Examinations'!$A$2:$O$2336,15,FALSE())</f>
        <v>Normal</v>
      </c>
      <c r="L996" s="17">
        <f>VLOOKUP($A996,'Hospitalisation Details'!$A$2:$P$2344,15,FALSE())</f>
        <v>38264</v>
      </c>
      <c r="M996" s="18">
        <f>VLOOKUP($A996,'Hospitalisation Details'!$A$2:$P$2344,6,FALSE())</f>
        <v>11272.33</v>
      </c>
      <c r="N996" s="1" t="str">
        <f>VLOOKUP($A996,'Hospitalisation Details'!$A$2:$P$2344,12,FALSE())</f>
        <v>tier - 3</v>
      </c>
      <c r="O996" s="1" t="str">
        <f>VLOOKUP($A996,'Hospitalisation Details'!$A$2:$P$2344,13,FALSE())</f>
        <v>tier - 2</v>
      </c>
      <c r="P996" s="1" t="str">
        <f>VLOOKUP($A996,'Hospitalisation Details'!$A$2:$P$2344,14,FALSE())</f>
        <v>R1019</v>
      </c>
      <c r="Q996" s="1">
        <f>VLOOKUP($A996,'Hospitalisation Details'!$A$2:$P$2344,16,FALSE())</f>
        <v>18</v>
      </c>
    </row>
    <row r="997" spans="1:17" x14ac:dyDescent="0.35">
      <c r="A997" s="1" t="str">
        <f>'Customer Names'!A997</f>
        <v>Id996</v>
      </c>
      <c r="B997" s="1" t="str">
        <f>VLOOKUP($A997,'Customer Names'!$A$2:$E$2336,4,FALSE())</f>
        <v>Courtney M.</v>
      </c>
      <c r="C997" s="16">
        <f>VLOOKUP($A997,'Medical Examinations'!$A$2:$O$2336,2,FALSE())</f>
        <v>29.79</v>
      </c>
      <c r="D997" s="16">
        <f>VLOOKUP($A997,'Medical Examinations'!$A$2:$O$2336,3,FALSE())</f>
        <v>9.0299999999999994</v>
      </c>
      <c r="E997" s="1" t="str">
        <f>VLOOKUP($A997,'Medical Examinations'!$A$2:$O$2336,9,FALSE())</f>
        <v>No</v>
      </c>
      <c r="F997" s="1" t="str">
        <f>VLOOKUP($A997,'Medical Examinations'!$A$2:$O$2336,10,FALSE())</f>
        <v>No</v>
      </c>
      <c r="G997" s="1" t="str">
        <f>VLOOKUP($A997,'Medical Examinations'!$A$2:$O$2336,11,FALSE())</f>
        <v>No</v>
      </c>
      <c r="H997" s="1">
        <f>VLOOKUP($A997,'Medical Examinations'!$A$2:$O$2336,13,FALSE())</f>
        <v>0</v>
      </c>
      <c r="I997" s="1" t="str">
        <f>VLOOKUP($A997,'Medical Examinations'!$A$2:$O$2336,12,FALSE())</f>
        <v>No</v>
      </c>
      <c r="J997" s="1" t="str">
        <f>VLOOKUP($A997,'Medical Examinations'!$A$2:$O$2336,14,FALSE())</f>
        <v>Overweight</v>
      </c>
      <c r="K997" s="1" t="str">
        <f>VLOOKUP($A997,'Medical Examinations'!$A$2:$O$2336,15,FALSE())</f>
        <v>Diabetes</v>
      </c>
      <c r="L997" s="17">
        <f>VLOOKUP($A997,'Hospitalisation Details'!$A$2:$P$2344,15,FALSE())</f>
        <v>26293</v>
      </c>
      <c r="M997" s="18">
        <f>VLOOKUP($A997,'Hospitalisation Details'!$A$2:$P$2344,6,FALSE())</f>
        <v>11265.71</v>
      </c>
      <c r="N997" s="1" t="str">
        <f>VLOOKUP($A997,'Hospitalisation Details'!$A$2:$P$2344,12,FALSE())</f>
        <v>tier - 3</v>
      </c>
      <c r="O997" s="1" t="str">
        <f>VLOOKUP($A997,'Hospitalisation Details'!$A$2:$P$2344,13,FALSE())</f>
        <v>tier - 1</v>
      </c>
      <c r="P997" s="1" t="str">
        <f>VLOOKUP($A997,'Hospitalisation Details'!$A$2:$P$2344,14,FALSE())</f>
        <v>R1025</v>
      </c>
      <c r="Q997" s="1">
        <f>VLOOKUP($A997,'Hospitalisation Details'!$A$2:$P$2344,16,FALSE())</f>
        <v>51</v>
      </c>
    </row>
    <row r="998" spans="1:17" x14ac:dyDescent="0.35">
      <c r="A998" s="1" t="str">
        <f>'Customer Names'!A998</f>
        <v>Id997</v>
      </c>
      <c r="B998" s="1" t="str">
        <f>VLOOKUP($A998,'Customer Names'!$A$2:$E$2336,4,FALSE())</f>
        <v>Jose A.</v>
      </c>
      <c r="C998" s="16">
        <f>VLOOKUP($A998,'Medical Examinations'!$A$2:$O$2336,2,FALSE())</f>
        <v>36.6</v>
      </c>
      <c r="D998" s="16">
        <f>VLOOKUP($A998,'Medical Examinations'!$A$2:$O$2336,3,FALSE())</f>
        <v>5.2</v>
      </c>
      <c r="E998" s="1" t="str">
        <f>VLOOKUP($A998,'Medical Examinations'!$A$2:$O$2336,9,FALSE())</f>
        <v>Yes</v>
      </c>
      <c r="F998" s="1" t="str">
        <f>VLOOKUP($A998,'Medical Examinations'!$A$2:$O$2336,10,FALSE())</f>
        <v>No</v>
      </c>
      <c r="G998" s="1" t="str">
        <f>VLOOKUP($A998,'Medical Examinations'!$A$2:$O$2336,11,FALSE())</f>
        <v>Yes</v>
      </c>
      <c r="H998" s="1">
        <f>VLOOKUP($A998,'Medical Examinations'!$A$2:$O$2336,13,FALSE())</f>
        <v>1</v>
      </c>
      <c r="I998" s="1" t="str">
        <f>VLOOKUP($A998,'Medical Examinations'!$A$2:$O$2336,12,FALSE())</f>
        <v>No</v>
      </c>
      <c r="J998" s="1" t="str">
        <f>VLOOKUP($A998,'Medical Examinations'!$A$2:$O$2336,14,FALSE())</f>
        <v>Obesity</v>
      </c>
      <c r="K998" s="1" t="str">
        <f>VLOOKUP($A998,'Medical Examinations'!$A$2:$O$2336,15,FALSE())</f>
        <v>Normal</v>
      </c>
      <c r="L998" s="17">
        <f>VLOOKUP($A998,'Hospitalisation Details'!$A$2:$P$2344,15,FALSE())</f>
        <v>25487</v>
      </c>
      <c r="M998" s="18">
        <f>VLOOKUP($A998,'Hospitalisation Details'!$A$2:$P$2344,6,FALSE())</f>
        <v>11264.54</v>
      </c>
      <c r="N998" s="1" t="str">
        <f>VLOOKUP($A998,'Hospitalisation Details'!$A$2:$P$2344,12,FALSE())</f>
        <v>tier - 3</v>
      </c>
      <c r="O998" s="1" t="str">
        <f>VLOOKUP($A998,'Hospitalisation Details'!$A$2:$P$2344,13,FALSE())</f>
        <v>tier - 2</v>
      </c>
      <c r="P998" s="1" t="str">
        <f>VLOOKUP($A998,'Hospitalisation Details'!$A$2:$P$2344,14,FALSE())</f>
        <v>R1011</v>
      </c>
      <c r="Q998" s="1">
        <f>VLOOKUP($A998,'Hospitalisation Details'!$A$2:$P$2344,16,FALSE())</f>
        <v>53</v>
      </c>
    </row>
    <row r="999" spans="1:17" x14ac:dyDescent="0.35">
      <c r="A999" s="1" t="str">
        <f>'Customer Names'!A999</f>
        <v>Id998</v>
      </c>
      <c r="B999" s="1" t="str">
        <f>VLOOKUP($A999,'Customer Names'!$A$2:$E$2336,4,FALSE())</f>
        <v>Lauren</v>
      </c>
      <c r="C999" s="16">
        <f>VLOOKUP($A999,'Medical Examinations'!$A$2:$O$2336,2,FALSE())</f>
        <v>35.93</v>
      </c>
      <c r="D999" s="16">
        <f>VLOOKUP($A999,'Medical Examinations'!$A$2:$O$2336,3,FALSE())</f>
        <v>8.3000000000000007</v>
      </c>
      <c r="E999" s="1" t="str">
        <f>VLOOKUP($A999,'Medical Examinations'!$A$2:$O$2336,9,FALSE())</f>
        <v>Yes</v>
      </c>
      <c r="F999" s="1" t="str">
        <f>VLOOKUP($A999,'Medical Examinations'!$A$2:$O$2336,10,FALSE())</f>
        <v>No</v>
      </c>
      <c r="G999" s="1" t="str">
        <f>VLOOKUP($A999,'Medical Examinations'!$A$2:$O$2336,11,FALSE())</f>
        <v>No</v>
      </c>
      <c r="H999" s="1">
        <f>VLOOKUP($A999,'Medical Examinations'!$A$2:$O$2336,13,FALSE())</f>
        <v>0</v>
      </c>
      <c r="I999" s="1" t="str">
        <f>VLOOKUP($A999,'Medical Examinations'!$A$2:$O$2336,12,FALSE())</f>
        <v>No</v>
      </c>
      <c r="J999" s="1" t="str">
        <f>VLOOKUP($A999,'Medical Examinations'!$A$2:$O$2336,14,FALSE())</f>
        <v>Obesity</v>
      </c>
      <c r="K999" s="1" t="str">
        <f>VLOOKUP($A999,'Medical Examinations'!$A$2:$O$2336,15,FALSE())</f>
        <v>Diabetes</v>
      </c>
      <c r="L999" s="17">
        <f>VLOOKUP($A999,'Hospitalisation Details'!$A$2:$P$2344,15,FALSE())</f>
        <v>29861</v>
      </c>
      <c r="M999" s="18">
        <f>VLOOKUP($A999,'Hospitalisation Details'!$A$2:$P$2344,6,FALSE())</f>
        <v>11255.29</v>
      </c>
      <c r="N999" s="1" t="str">
        <f>VLOOKUP($A999,'Hospitalisation Details'!$A$2:$P$2344,12,FALSE())</f>
        <v>tier - 3</v>
      </c>
      <c r="O999" s="1" t="str">
        <f>VLOOKUP($A999,'Hospitalisation Details'!$A$2:$P$2344,13,FALSE())</f>
        <v>tier - 1</v>
      </c>
      <c r="P999" s="1" t="str">
        <f>VLOOKUP($A999,'Hospitalisation Details'!$A$2:$P$2344,14,FALSE())</f>
        <v>R1026</v>
      </c>
      <c r="Q999" s="1">
        <f>VLOOKUP($A999,'Hospitalisation Details'!$A$2:$P$2344,16,FALSE())</f>
        <v>41</v>
      </c>
    </row>
    <row r="1000" spans="1:17" x14ac:dyDescent="0.35">
      <c r="A1000" s="1" t="str">
        <f>'Customer Names'!A1000</f>
        <v>Id999</v>
      </c>
      <c r="B1000" s="1" t="str">
        <f>VLOOKUP($A1000,'Customer Names'!$A$2:$E$2336,4,FALSE())</f>
        <v>Jonathon M.</v>
      </c>
      <c r="C1000" s="16">
        <f>VLOOKUP($A1000,'Medical Examinations'!$A$2:$O$2336,2,FALSE())</f>
        <v>28.6</v>
      </c>
      <c r="D1000" s="16">
        <f>VLOOKUP($A1000,'Medical Examinations'!$A$2:$O$2336,3,FALSE())</f>
        <v>5.56</v>
      </c>
      <c r="E1000" s="1" t="str">
        <f>VLOOKUP($A1000,'Medical Examinations'!$A$2:$O$2336,9,FALSE())</f>
        <v>Yes</v>
      </c>
      <c r="F1000" s="1" t="str">
        <f>VLOOKUP($A1000,'Medical Examinations'!$A$2:$O$2336,10,FALSE())</f>
        <v>No</v>
      </c>
      <c r="G1000" s="1" t="str">
        <f>VLOOKUP($A1000,'Medical Examinations'!$A$2:$O$2336,11,FALSE())</f>
        <v>Yes</v>
      </c>
      <c r="H1000" s="1">
        <f>VLOOKUP($A1000,'Medical Examinations'!$A$2:$O$2336,13,FALSE())</f>
        <v>1</v>
      </c>
      <c r="I1000" s="1" t="str">
        <f>VLOOKUP($A1000,'Medical Examinations'!$A$2:$O$2336,12,FALSE())</f>
        <v>No</v>
      </c>
      <c r="J1000" s="1" t="str">
        <f>VLOOKUP($A1000,'Medical Examinations'!$A$2:$O$2336,14,FALSE())</f>
        <v>Overweight</v>
      </c>
      <c r="K1000" s="1" t="str">
        <f>VLOOKUP($A1000,'Medical Examinations'!$A$2:$O$2336,15,FALSE())</f>
        <v>Normal</v>
      </c>
      <c r="L1000" s="17">
        <f>VLOOKUP($A1000,'Hospitalisation Details'!$A$2:$P$2344,15,FALSE())</f>
        <v>25435</v>
      </c>
      <c r="M1000" s="18">
        <f>VLOOKUP($A1000,'Hospitalisation Details'!$A$2:$P$2344,6,FALSE())</f>
        <v>11253.42</v>
      </c>
      <c r="N1000" s="1" t="str">
        <f>VLOOKUP($A1000,'Hospitalisation Details'!$A$2:$P$2344,12,FALSE())</f>
        <v>tier - 3</v>
      </c>
      <c r="O1000" s="1" t="str">
        <f>VLOOKUP($A1000,'Hospitalisation Details'!$A$2:$P$2344,13,FALSE())</f>
        <v>tier - 1</v>
      </c>
      <c r="P1000" s="1" t="str">
        <f>VLOOKUP($A1000,'Hospitalisation Details'!$A$2:$P$2344,14,FALSE())</f>
        <v>R1011</v>
      </c>
      <c r="Q1000" s="1">
        <f>VLOOKUP($A1000,'Hospitalisation Details'!$A$2:$P$2344,16,FALSE())</f>
        <v>53</v>
      </c>
    </row>
    <row r="1001" spans="1:17" x14ac:dyDescent="0.35">
      <c r="A1001" s="1" t="str">
        <f>'Customer Names'!A1001</f>
        <v>Id1000</v>
      </c>
      <c r="B1001" s="1" t="str">
        <f>VLOOKUP($A1001,'Customer Names'!$A$2:$E$2336,4,FALSE())</f>
        <v>Stephanie A</v>
      </c>
      <c r="C1001" s="16">
        <f>VLOOKUP($A1001,'Medical Examinations'!$A$2:$O$2336,2,FALSE())</f>
        <v>39.17</v>
      </c>
      <c r="D1001" s="16">
        <f>VLOOKUP($A1001,'Medical Examinations'!$A$2:$O$2336,3,FALSE())</f>
        <v>4.1500000000000004</v>
      </c>
      <c r="E1001" s="1" t="str">
        <f>VLOOKUP($A1001,'Medical Examinations'!$A$2:$O$2336,9,FALSE())</f>
        <v>No</v>
      </c>
      <c r="F1001" s="1" t="str">
        <f>VLOOKUP($A1001,'Medical Examinations'!$A$2:$O$2336,10,FALSE())</f>
        <v>No</v>
      </c>
      <c r="G1001" s="1" t="str">
        <f>VLOOKUP($A1001,'Medical Examinations'!$A$2:$O$2336,11,FALSE())</f>
        <v>No</v>
      </c>
      <c r="H1001" s="1">
        <f>VLOOKUP($A1001,'Medical Examinations'!$A$2:$O$2336,13,FALSE())</f>
        <v>0</v>
      </c>
      <c r="I1001" s="1" t="str">
        <f>VLOOKUP($A1001,'Medical Examinations'!$A$2:$O$2336,12,FALSE())</f>
        <v>No</v>
      </c>
      <c r="J1001" s="1" t="str">
        <f>VLOOKUP($A1001,'Medical Examinations'!$A$2:$O$2336,14,FALSE())</f>
        <v>Obesity</v>
      </c>
      <c r="K1001" s="1" t="str">
        <f>VLOOKUP($A1001,'Medical Examinations'!$A$2:$O$2336,15,FALSE())</f>
        <v>Normal</v>
      </c>
      <c r="L1001" s="17">
        <f>VLOOKUP($A1001,'Hospitalisation Details'!$A$2:$P$2344,15,FALSE())</f>
        <v>32859</v>
      </c>
      <c r="M1001" s="18">
        <f>VLOOKUP($A1001,'Hospitalisation Details'!$A$2:$P$2344,6,FALSE())</f>
        <v>11250.43</v>
      </c>
      <c r="N1001" s="1" t="str">
        <f>VLOOKUP($A1001,'Hospitalisation Details'!$A$2:$P$2344,12,FALSE())</f>
        <v>tier - 3</v>
      </c>
      <c r="O1001" s="1" t="str">
        <f>VLOOKUP($A1001,'Hospitalisation Details'!$A$2:$P$2344,13,FALSE())</f>
        <v>tier - 2</v>
      </c>
      <c r="P1001" s="1" t="str">
        <f>VLOOKUP($A1001,'Hospitalisation Details'!$A$2:$P$2344,14,FALSE())</f>
        <v>R1026</v>
      </c>
      <c r="Q1001" s="1">
        <f>VLOOKUP($A1001,'Hospitalisation Details'!$A$2:$P$2344,16,FALSE())</f>
        <v>33</v>
      </c>
    </row>
    <row r="1002" spans="1:17" x14ac:dyDescent="0.35">
      <c r="A1002" s="1" t="str">
        <f>'Customer Names'!A1002</f>
        <v>Id1001</v>
      </c>
      <c r="B1002" s="1" t="str">
        <f>VLOOKUP($A1002,'Customer Names'!$A$2:$E$2336,4,FALSE())</f>
        <v>Patrick</v>
      </c>
      <c r="C1002" s="16">
        <f>VLOOKUP($A1002,'Medical Examinations'!$A$2:$O$2336,2,FALSE())</f>
        <v>26.41</v>
      </c>
      <c r="D1002" s="16">
        <f>VLOOKUP($A1002,'Medical Examinations'!$A$2:$O$2336,3,FALSE())</f>
        <v>5.99</v>
      </c>
      <c r="E1002" s="1" t="str">
        <f>VLOOKUP($A1002,'Medical Examinations'!$A$2:$O$2336,9,FALSE())</f>
        <v>Yes</v>
      </c>
      <c r="F1002" s="1" t="str">
        <f>VLOOKUP($A1002,'Medical Examinations'!$A$2:$O$2336,10,FALSE())</f>
        <v>No</v>
      </c>
      <c r="G1002" s="1" t="str">
        <f>VLOOKUP($A1002,'Medical Examinations'!$A$2:$O$2336,11,FALSE())</f>
        <v>Yes</v>
      </c>
      <c r="H1002" s="1">
        <f>VLOOKUP($A1002,'Medical Examinations'!$A$2:$O$2336,13,FALSE())</f>
        <v>1</v>
      </c>
      <c r="I1002" s="1" t="str">
        <f>VLOOKUP($A1002,'Medical Examinations'!$A$2:$O$2336,12,FALSE())</f>
        <v>No</v>
      </c>
      <c r="J1002" s="1" t="str">
        <f>VLOOKUP($A1002,'Medical Examinations'!$A$2:$O$2336,14,FALSE())</f>
        <v>Overweight</v>
      </c>
      <c r="K1002" s="1" t="str">
        <f>VLOOKUP($A1002,'Medical Examinations'!$A$2:$O$2336,15,FALSE())</f>
        <v>Prediabetes</v>
      </c>
      <c r="L1002" s="17">
        <f>VLOOKUP($A1002,'Hospitalisation Details'!$A$2:$P$2344,15,FALSE())</f>
        <v>25567</v>
      </c>
      <c r="M1002" s="18">
        <f>VLOOKUP($A1002,'Hospitalisation Details'!$A$2:$P$2344,6,FALSE())</f>
        <v>11244.38</v>
      </c>
      <c r="N1002" s="1" t="str">
        <f>VLOOKUP($A1002,'Hospitalisation Details'!$A$2:$P$2344,12,FALSE())</f>
        <v>tier - 3</v>
      </c>
      <c r="O1002" s="1" t="str">
        <f>VLOOKUP($A1002,'Hospitalisation Details'!$A$2:$P$2344,13,FALSE())</f>
        <v>tier - 1</v>
      </c>
      <c r="P1002" s="1" t="str">
        <f>VLOOKUP($A1002,'Hospitalisation Details'!$A$2:$P$2344,14,FALSE())</f>
        <v>R1016</v>
      </c>
      <c r="Q1002" s="1">
        <f>VLOOKUP($A1002,'Hospitalisation Details'!$A$2:$P$2344,16,FALSE())</f>
        <v>53</v>
      </c>
    </row>
    <row r="1003" spans="1:17" x14ac:dyDescent="0.35">
      <c r="A1003" s="1" t="str">
        <f>'Customer Names'!A1003</f>
        <v>Id1002</v>
      </c>
      <c r="B1003" s="1" t="str">
        <f>VLOOKUP($A1003,'Customer Names'!$A$2:$E$2336,4,FALSE())</f>
        <v>Krista</v>
      </c>
      <c r="C1003" s="16">
        <f>VLOOKUP($A1003,'Medical Examinations'!$A$2:$O$2336,2,FALSE())</f>
        <v>30.63</v>
      </c>
      <c r="D1003" s="16">
        <f>VLOOKUP($A1003,'Medical Examinations'!$A$2:$O$2336,3,FALSE())</f>
        <v>5.8</v>
      </c>
      <c r="E1003" s="1" t="str">
        <f>VLOOKUP($A1003,'Medical Examinations'!$A$2:$O$2336,9,FALSE())</f>
        <v>Yes</v>
      </c>
      <c r="F1003" s="1" t="str">
        <f>VLOOKUP($A1003,'Medical Examinations'!$A$2:$O$2336,10,FALSE())</f>
        <v>No</v>
      </c>
      <c r="G1003" s="1" t="str">
        <f>VLOOKUP($A1003,'Medical Examinations'!$A$2:$O$2336,11,FALSE())</f>
        <v>No</v>
      </c>
      <c r="H1003" s="1">
        <f>VLOOKUP($A1003,'Medical Examinations'!$A$2:$O$2336,13,FALSE())</f>
        <v>0</v>
      </c>
      <c r="I1003" s="1" t="str">
        <f>VLOOKUP($A1003,'Medical Examinations'!$A$2:$O$2336,12,FALSE())</f>
        <v>No</v>
      </c>
      <c r="J1003" s="1" t="str">
        <f>VLOOKUP($A1003,'Medical Examinations'!$A$2:$O$2336,14,FALSE())</f>
        <v>Obesity</v>
      </c>
      <c r="K1003" s="1" t="str">
        <f>VLOOKUP($A1003,'Medical Examinations'!$A$2:$O$2336,15,FALSE())</f>
        <v>Prediabetes</v>
      </c>
      <c r="L1003" s="17">
        <f>VLOOKUP($A1003,'Hospitalisation Details'!$A$2:$P$2344,15,FALSE())</f>
        <v>27939</v>
      </c>
      <c r="M1003" s="18">
        <f>VLOOKUP($A1003,'Hospitalisation Details'!$A$2:$P$2344,6,FALSE())</f>
        <v>11217.35</v>
      </c>
      <c r="N1003" s="1" t="str">
        <f>VLOOKUP($A1003,'Hospitalisation Details'!$A$2:$P$2344,12,FALSE())</f>
        <v>tier - 3</v>
      </c>
      <c r="O1003" s="1" t="str">
        <f>VLOOKUP($A1003,'Hospitalisation Details'!$A$2:$P$2344,13,FALSE())</f>
        <v>tier - 2</v>
      </c>
      <c r="P1003" s="1" t="str">
        <f>VLOOKUP($A1003,'Hospitalisation Details'!$A$2:$P$2344,14,FALSE())</f>
        <v>R1025</v>
      </c>
      <c r="Q1003" s="1">
        <f>VLOOKUP($A1003,'Hospitalisation Details'!$A$2:$P$2344,16,FALSE())</f>
        <v>46</v>
      </c>
    </row>
    <row r="1004" spans="1:17" x14ac:dyDescent="0.35">
      <c r="A1004" s="1" t="str">
        <f>'Customer Names'!A1004</f>
        <v>Id1003</v>
      </c>
      <c r="B1004" s="1" t="str">
        <f>VLOOKUP($A1004,'Customer Names'!$A$2:$E$2336,4,FALSE())</f>
        <v>Jenessa</v>
      </c>
      <c r="C1004" s="16">
        <f>VLOOKUP($A1004,'Medical Examinations'!$A$2:$O$2336,2,FALSE())</f>
        <v>31.73</v>
      </c>
      <c r="D1004" s="16">
        <f>VLOOKUP($A1004,'Medical Examinations'!$A$2:$O$2336,3,FALSE())</f>
        <v>7.32</v>
      </c>
      <c r="E1004" s="1" t="str">
        <f>VLOOKUP($A1004,'Medical Examinations'!$A$2:$O$2336,9,FALSE())</f>
        <v>Yes</v>
      </c>
      <c r="F1004" s="1" t="str">
        <f>VLOOKUP($A1004,'Medical Examinations'!$A$2:$O$2336,10,FALSE())</f>
        <v>No</v>
      </c>
      <c r="G1004" s="1" t="str">
        <f>VLOOKUP($A1004,'Medical Examinations'!$A$2:$O$2336,11,FALSE())</f>
        <v>No</v>
      </c>
      <c r="H1004" s="1">
        <f>VLOOKUP($A1004,'Medical Examinations'!$A$2:$O$2336,13,FALSE())</f>
        <v>2</v>
      </c>
      <c r="I1004" s="1" t="str">
        <f>VLOOKUP($A1004,'Medical Examinations'!$A$2:$O$2336,12,FALSE())</f>
        <v>No</v>
      </c>
      <c r="J1004" s="1" t="str">
        <f>VLOOKUP($A1004,'Medical Examinations'!$A$2:$O$2336,14,FALSE())</f>
        <v>Obesity</v>
      </c>
      <c r="K1004" s="1" t="str">
        <f>VLOOKUP($A1004,'Medical Examinations'!$A$2:$O$2336,15,FALSE())</f>
        <v>Diabetes</v>
      </c>
      <c r="L1004" s="17">
        <f>VLOOKUP($A1004,'Hospitalisation Details'!$A$2:$P$2344,15,FALSE())</f>
        <v>25733</v>
      </c>
      <c r="M1004" s="18">
        <f>VLOOKUP($A1004,'Hospitalisation Details'!$A$2:$P$2344,6,FALSE())</f>
        <v>11187.66</v>
      </c>
      <c r="N1004" s="1" t="str">
        <f>VLOOKUP($A1004,'Hospitalisation Details'!$A$2:$P$2344,12,FALSE())</f>
        <v>tier - 3</v>
      </c>
      <c r="O1004" s="1" t="str">
        <f>VLOOKUP($A1004,'Hospitalisation Details'!$A$2:$P$2344,13,FALSE())</f>
        <v>tier - 2</v>
      </c>
      <c r="P1004" s="1" t="str">
        <f>VLOOKUP($A1004,'Hospitalisation Details'!$A$2:$P$2344,14,FALSE())</f>
        <v>R1012</v>
      </c>
      <c r="Q1004" s="1">
        <f>VLOOKUP($A1004,'Hospitalisation Details'!$A$2:$P$2344,16,FALSE())</f>
        <v>52</v>
      </c>
    </row>
    <row r="1005" spans="1:17" x14ac:dyDescent="0.35">
      <c r="A1005" s="1" t="str">
        <f>'Customer Names'!A1005</f>
        <v>Id1004</v>
      </c>
      <c r="B1005" s="1" t="str">
        <f>VLOOKUP($A1005,'Customer Names'!$A$2:$E$2336,4,FALSE())</f>
        <v>Ryan M.</v>
      </c>
      <c r="C1005" s="16">
        <f>VLOOKUP($A1005,'Medical Examinations'!$A$2:$O$2336,2,FALSE())</f>
        <v>30.7</v>
      </c>
      <c r="D1005" s="16">
        <f>VLOOKUP($A1005,'Medical Examinations'!$A$2:$O$2336,3,FALSE())</f>
        <v>5.16</v>
      </c>
      <c r="E1005" s="1" t="str">
        <f>VLOOKUP($A1005,'Medical Examinations'!$A$2:$O$2336,9,FALSE())</f>
        <v>No</v>
      </c>
      <c r="F1005" s="1" t="str">
        <f>VLOOKUP($A1005,'Medical Examinations'!$A$2:$O$2336,10,FALSE())</f>
        <v>No</v>
      </c>
      <c r="G1005" s="1" t="str">
        <f>VLOOKUP($A1005,'Medical Examinations'!$A$2:$O$2336,11,FALSE())</f>
        <v>No</v>
      </c>
      <c r="H1005" s="1">
        <f>VLOOKUP($A1005,'Medical Examinations'!$A$2:$O$2336,13,FALSE())</f>
        <v>2</v>
      </c>
      <c r="I1005" s="1" t="str">
        <f>VLOOKUP($A1005,'Medical Examinations'!$A$2:$O$2336,12,FALSE())</f>
        <v>No</v>
      </c>
      <c r="J1005" s="1" t="str">
        <f>VLOOKUP($A1005,'Medical Examinations'!$A$2:$O$2336,14,FALSE())</f>
        <v>Obesity</v>
      </c>
      <c r="K1005" s="1" t="str">
        <f>VLOOKUP($A1005,'Medical Examinations'!$A$2:$O$2336,15,FALSE())</f>
        <v>Normal</v>
      </c>
      <c r="L1005" s="17">
        <f>VLOOKUP($A1005,'Hospitalisation Details'!$A$2:$P$2344,15,FALSE())</f>
        <v>26545</v>
      </c>
      <c r="M1005" s="18">
        <f>VLOOKUP($A1005,'Hospitalisation Details'!$A$2:$P$2344,6,FALSE())</f>
        <v>11186.2</v>
      </c>
      <c r="N1005" s="1" t="str">
        <f>VLOOKUP($A1005,'Hospitalisation Details'!$A$2:$P$2344,12,FALSE())</f>
        <v>tier - 3</v>
      </c>
      <c r="O1005" s="1" t="str">
        <f>VLOOKUP($A1005,'Hospitalisation Details'!$A$2:$P$2344,13,FALSE())</f>
        <v>tier - 2</v>
      </c>
      <c r="P1005" s="1" t="str">
        <f>VLOOKUP($A1005,'Hospitalisation Details'!$A$2:$P$2344,14,FALSE())</f>
        <v>R1021</v>
      </c>
      <c r="Q1005" s="1">
        <f>VLOOKUP($A1005,'Hospitalisation Details'!$A$2:$P$2344,16,FALSE())</f>
        <v>50</v>
      </c>
    </row>
    <row r="1006" spans="1:17" x14ac:dyDescent="0.35">
      <c r="A1006" s="1" t="str">
        <f>'Customer Names'!A1006</f>
        <v>Id1005</v>
      </c>
      <c r="B1006" s="1" t="str">
        <f>VLOOKUP($A1006,'Customer Names'!$A$2:$E$2336,4,FALSE())</f>
        <v>Thomas</v>
      </c>
      <c r="C1006" s="16">
        <f>VLOOKUP($A1006,'Medical Examinations'!$A$2:$O$2336,2,FALSE())</f>
        <v>25.934999999999999</v>
      </c>
      <c r="D1006" s="16">
        <f>VLOOKUP($A1006,'Medical Examinations'!$A$2:$O$2336,3,FALSE())</f>
        <v>5.96</v>
      </c>
      <c r="E1006" s="1" t="str">
        <f>VLOOKUP($A1006,'Medical Examinations'!$A$2:$O$2336,9,FALSE())</f>
        <v>Yes</v>
      </c>
      <c r="F1006" s="1" t="str">
        <f>VLOOKUP($A1006,'Medical Examinations'!$A$2:$O$2336,10,FALSE())</f>
        <v>No</v>
      </c>
      <c r="G1006" s="1" t="str">
        <f>VLOOKUP($A1006,'Medical Examinations'!$A$2:$O$2336,11,FALSE())</f>
        <v>No</v>
      </c>
      <c r="H1006" s="1">
        <f>VLOOKUP($A1006,'Medical Examinations'!$A$2:$O$2336,13,FALSE())</f>
        <v>2</v>
      </c>
      <c r="I1006" s="1" t="str">
        <f>VLOOKUP($A1006,'Medical Examinations'!$A$2:$O$2336,12,FALSE())</f>
        <v>No</v>
      </c>
      <c r="J1006" s="1" t="str">
        <f>VLOOKUP($A1006,'Medical Examinations'!$A$2:$O$2336,14,FALSE())</f>
        <v>Overweight</v>
      </c>
      <c r="K1006" s="1" t="str">
        <f>VLOOKUP($A1006,'Medical Examinations'!$A$2:$O$2336,15,FALSE())</f>
        <v>Prediabetes</v>
      </c>
      <c r="L1006" s="17">
        <f>VLOOKUP($A1006,'Hospitalisation Details'!$A$2:$P$2344,15,FALSE())</f>
        <v>24325</v>
      </c>
      <c r="M1006" s="18">
        <f>VLOOKUP($A1006,'Hospitalisation Details'!$A$2:$P$2344,6,FALSE())</f>
        <v>11165.42</v>
      </c>
      <c r="N1006" s="1" t="str">
        <f>VLOOKUP($A1006,'Hospitalisation Details'!$A$2:$P$2344,12,FALSE())</f>
        <v>tier - 3</v>
      </c>
      <c r="O1006" s="1" t="str">
        <f>VLOOKUP($A1006,'Hospitalisation Details'!$A$2:$P$2344,13,FALSE())</f>
        <v>tier - 1</v>
      </c>
      <c r="P1006" s="1" t="str">
        <f>VLOOKUP($A1006,'Hospitalisation Details'!$A$2:$P$2344,14,FALSE())</f>
        <v>R1016</v>
      </c>
      <c r="Q1006" s="1">
        <f>VLOOKUP($A1006,'Hospitalisation Details'!$A$2:$P$2344,16,FALSE())</f>
        <v>56</v>
      </c>
    </row>
    <row r="1007" spans="1:17" x14ac:dyDescent="0.35">
      <c r="A1007" s="1" t="str">
        <f>'Customer Names'!A1007</f>
        <v>Id1006</v>
      </c>
      <c r="B1007" s="1" t="str">
        <f>VLOOKUP($A1007,'Customer Names'!$A$2:$E$2336,4,FALSE())</f>
        <v>Amanda N.</v>
      </c>
      <c r="C1007" s="16">
        <f>VLOOKUP($A1007,'Medical Examinations'!$A$2:$O$2336,2,FALSE())</f>
        <v>35.9</v>
      </c>
      <c r="D1007" s="16">
        <f>VLOOKUP($A1007,'Medical Examinations'!$A$2:$O$2336,3,FALSE())</f>
        <v>4.8499999999999996</v>
      </c>
      <c r="E1007" s="1" t="str">
        <f>VLOOKUP($A1007,'Medical Examinations'!$A$2:$O$2336,9,FALSE())</f>
        <v>Yes</v>
      </c>
      <c r="F1007" s="1" t="str">
        <f>VLOOKUP($A1007,'Medical Examinations'!$A$2:$O$2336,10,FALSE())</f>
        <v>No</v>
      </c>
      <c r="G1007" s="1" t="str">
        <f>VLOOKUP($A1007,'Medical Examinations'!$A$2:$O$2336,11,FALSE())</f>
        <v>Yes</v>
      </c>
      <c r="H1007" s="1">
        <f>VLOOKUP($A1007,'Medical Examinations'!$A$2:$O$2336,13,FALSE())</f>
        <v>1</v>
      </c>
      <c r="I1007" s="1" t="str">
        <f>VLOOKUP($A1007,'Medical Examinations'!$A$2:$O$2336,12,FALSE())</f>
        <v>No</v>
      </c>
      <c r="J1007" s="1" t="str">
        <f>VLOOKUP($A1007,'Medical Examinations'!$A$2:$O$2336,14,FALSE())</f>
        <v>Obesity</v>
      </c>
      <c r="K1007" s="1" t="str">
        <f>VLOOKUP($A1007,'Medical Examinations'!$A$2:$O$2336,15,FALSE())</f>
        <v>Normal</v>
      </c>
      <c r="L1007" s="17">
        <f>VLOOKUP($A1007,'Hospitalisation Details'!$A$2:$P$2344,15,FALSE())</f>
        <v>25379</v>
      </c>
      <c r="M1007" s="18">
        <f>VLOOKUP($A1007,'Hospitalisation Details'!$A$2:$P$2344,6,FALSE())</f>
        <v>11163.57</v>
      </c>
      <c r="N1007" s="1" t="str">
        <f>VLOOKUP($A1007,'Hospitalisation Details'!$A$2:$P$2344,12,FALSE())</f>
        <v>tier - 3</v>
      </c>
      <c r="O1007" s="1" t="str">
        <f>VLOOKUP($A1007,'Hospitalisation Details'!$A$2:$P$2344,13,FALSE())</f>
        <v>tier - 2</v>
      </c>
      <c r="P1007" s="1" t="str">
        <f>VLOOKUP($A1007,'Hospitalisation Details'!$A$2:$P$2344,14,FALSE())</f>
        <v>R1011</v>
      </c>
      <c r="Q1007" s="1">
        <f>VLOOKUP($A1007,'Hospitalisation Details'!$A$2:$P$2344,16,FALSE())</f>
        <v>53</v>
      </c>
    </row>
    <row r="1008" spans="1:17" x14ac:dyDescent="0.35">
      <c r="A1008" s="1" t="str">
        <f>'Customer Names'!A1008</f>
        <v>Id1007</v>
      </c>
      <c r="B1008" s="1" t="str">
        <f>VLOOKUP($A1008,'Customer Names'!$A$2:$E$2336,4,FALSE())</f>
        <v>Teresa P.</v>
      </c>
      <c r="C1008" s="16">
        <f>VLOOKUP($A1008,'Medical Examinations'!$A$2:$O$2336,2,FALSE())</f>
        <v>26.7</v>
      </c>
      <c r="D1008" s="16">
        <f>VLOOKUP($A1008,'Medical Examinations'!$A$2:$O$2336,3,FALSE())</f>
        <v>5.09</v>
      </c>
      <c r="E1008" s="1" t="str">
        <f>VLOOKUP($A1008,'Medical Examinations'!$A$2:$O$2336,9,FALSE())</f>
        <v>Yes</v>
      </c>
      <c r="F1008" s="1" t="str">
        <f>VLOOKUP($A1008,'Medical Examinations'!$A$2:$O$2336,10,FALSE())</f>
        <v>No</v>
      </c>
      <c r="G1008" s="1" t="str">
        <f>VLOOKUP($A1008,'Medical Examinations'!$A$2:$O$2336,11,FALSE())</f>
        <v>Yes</v>
      </c>
      <c r="H1008" s="1">
        <f>VLOOKUP($A1008,'Medical Examinations'!$A$2:$O$2336,13,FALSE())</f>
        <v>1</v>
      </c>
      <c r="I1008" s="1" t="str">
        <f>VLOOKUP($A1008,'Medical Examinations'!$A$2:$O$2336,12,FALSE())</f>
        <v>No</v>
      </c>
      <c r="J1008" s="1" t="str">
        <f>VLOOKUP($A1008,'Medical Examinations'!$A$2:$O$2336,14,FALSE())</f>
        <v>Overweight</v>
      </c>
      <c r="K1008" s="1" t="str">
        <f>VLOOKUP($A1008,'Medical Examinations'!$A$2:$O$2336,15,FALSE())</f>
        <v>Normal</v>
      </c>
      <c r="L1008" s="17">
        <f>VLOOKUP($A1008,'Hospitalisation Details'!$A$2:$P$2344,15,FALSE())</f>
        <v>25537</v>
      </c>
      <c r="M1008" s="18">
        <f>VLOOKUP($A1008,'Hospitalisation Details'!$A$2:$P$2344,6,FALSE())</f>
        <v>11150.78</v>
      </c>
      <c r="N1008" s="1" t="str">
        <f>VLOOKUP($A1008,'Hospitalisation Details'!$A$2:$P$2344,12,FALSE())</f>
        <v>tier - 3</v>
      </c>
      <c r="O1008" s="1" t="str">
        <f>VLOOKUP($A1008,'Hospitalisation Details'!$A$2:$P$2344,13,FALSE())</f>
        <v>tier - 2</v>
      </c>
      <c r="P1008" s="1" t="str">
        <f>VLOOKUP($A1008,'Hospitalisation Details'!$A$2:$P$2344,14,FALSE())</f>
        <v>R1011</v>
      </c>
      <c r="Q1008" s="1">
        <f>VLOOKUP($A1008,'Hospitalisation Details'!$A$2:$P$2344,16,FALSE())</f>
        <v>53</v>
      </c>
    </row>
    <row r="1009" spans="1:17" x14ac:dyDescent="0.35">
      <c r="A1009" s="1" t="str">
        <f>'Customer Names'!A1009</f>
        <v>Id1008</v>
      </c>
      <c r="B1009" s="1" t="str">
        <f>VLOOKUP($A1009,'Customer Names'!$A$2:$E$2336,4,FALSE())</f>
        <v>Dorian</v>
      </c>
      <c r="C1009" s="16">
        <f>VLOOKUP($A1009,'Medical Examinations'!$A$2:$O$2336,2,FALSE())</f>
        <v>33.71</v>
      </c>
      <c r="D1009" s="16">
        <f>VLOOKUP($A1009,'Medical Examinations'!$A$2:$O$2336,3,FALSE())</f>
        <v>4.9400000000000004</v>
      </c>
      <c r="E1009" s="1" t="str">
        <f>VLOOKUP($A1009,'Medical Examinations'!$A$2:$O$2336,9,FALSE())</f>
        <v>No</v>
      </c>
      <c r="F1009" s="1" t="str">
        <f>VLOOKUP($A1009,'Medical Examinations'!$A$2:$O$2336,10,FALSE())</f>
        <v>No</v>
      </c>
      <c r="G1009" s="1" t="str">
        <f>VLOOKUP($A1009,'Medical Examinations'!$A$2:$O$2336,11,FALSE())</f>
        <v>No</v>
      </c>
      <c r="H1009" s="1">
        <f>VLOOKUP($A1009,'Medical Examinations'!$A$2:$O$2336,13,FALSE())</f>
        <v>0</v>
      </c>
      <c r="I1009" s="1" t="str">
        <f>VLOOKUP($A1009,'Medical Examinations'!$A$2:$O$2336,12,FALSE())</f>
        <v>No</v>
      </c>
      <c r="J1009" s="1" t="str">
        <f>VLOOKUP($A1009,'Medical Examinations'!$A$2:$O$2336,14,FALSE())</f>
        <v>Obesity</v>
      </c>
      <c r="K1009" s="1" t="str">
        <f>VLOOKUP($A1009,'Medical Examinations'!$A$2:$O$2336,15,FALSE())</f>
        <v>Normal</v>
      </c>
      <c r="L1009" s="17">
        <f>VLOOKUP($A1009,'Hospitalisation Details'!$A$2:$P$2344,15,FALSE())</f>
        <v>29453</v>
      </c>
      <c r="M1009" s="18">
        <f>VLOOKUP($A1009,'Hospitalisation Details'!$A$2:$P$2344,6,FALSE())</f>
        <v>11103.33</v>
      </c>
      <c r="N1009" s="1" t="str">
        <f>VLOOKUP($A1009,'Hospitalisation Details'!$A$2:$P$2344,12,FALSE())</f>
        <v>tier - 3</v>
      </c>
      <c r="O1009" s="1" t="str">
        <f>VLOOKUP($A1009,'Hospitalisation Details'!$A$2:$P$2344,13,FALSE())</f>
        <v>tier - 1</v>
      </c>
      <c r="P1009" s="1" t="str">
        <f>VLOOKUP($A1009,'Hospitalisation Details'!$A$2:$P$2344,14,FALSE())</f>
        <v>R1021</v>
      </c>
      <c r="Q1009" s="1">
        <f>VLOOKUP($A1009,'Hospitalisation Details'!$A$2:$P$2344,16,FALSE())</f>
        <v>42</v>
      </c>
    </row>
    <row r="1010" spans="1:17" x14ac:dyDescent="0.35">
      <c r="A1010" s="1" t="str">
        <f>'Customer Names'!A1010</f>
        <v>Id1009</v>
      </c>
      <c r="B1010" s="1" t="str">
        <f>VLOOKUP($A1010,'Customer Names'!$A$2:$E$2336,4,FALSE())</f>
        <v>Amy</v>
      </c>
      <c r="C1010" s="16">
        <f>VLOOKUP($A1010,'Medical Examinations'!$A$2:$O$2336,2,FALSE())</f>
        <v>41.91</v>
      </c>
      <c r="D1010" s="16">
        <f>VLOOKUP($A1010,'Medical Examinations'!$A$2:$O$2336,3,FALSE())</f>
        <v>4.92</v>
      </c>
      <c r="E1010" s="1" t="str">
        <f>VLOOKUP($A1010,'Medical Examinations'!$A$2:$O$2336,9,FALSE())</f>
        <v>Yes</v>
      </c>
      <c r="F1010" s="1" t="str">
        <f>VLOOKUP($A1010,'Medical Examinations'!$A$2:$O$2336,10,FALSE())</f>
        <v>No</v>
      </c>
      <c r="G1010" s="1" t="str">
        <f>VLOOKUP($A1010,'Medical Examinations'!$A$2:$O$2336,11,FALSE())</f>
        <v>No</v>
      </c>
      <c r="H1010" s="1">
        <f>VLOOKUP($A1010,'Medical Examinations'!$A$2:$O$2336,13,FALSE())</f>
        <v>2</v>
      </c>
      <c r="I1010" s="1" t="str">
        <f>VLOOKUP($A1010,'Medical Examinations'!$A$2:$O$2336,12,FALSE())</f>
        <v>No</v>
      </c>
      <c r="J1010" s="1" t="str">
        <f>VLOOKUP($A1010,'Medical Examinations'!$A$2:$O$2336,14,FALSE())</f>
        <v>Obesity</v>
      </c>
      <c r="K1010" s="1" t="str">
        <f>VLOOKUP($A1010,'Medical Examinations'!$A$2:$O$2336,15,FALSE())</f>
        <v>Normal</v>
      </c>
      <c r="L1010" s="17">
        <f>VLOOKUP($A1010,'Hospitalisation Details'!$A$2:$P$2344,15,FALSE())</f>
        <v>24293</v>
      </c>
      <c r="M1010" s="18">
        <f>VLOOKUP($A1010,'Hospitalisation Details'!$A$2:$P$2344,6,FALSE())</f>
        <v>11093.62</v>
      </c>
      <c r="N1010" s="1" t="str">
        <f>VLOOKUP($A1010,'Hospitalisation Details'!$A$2:$P$2344,12,FALSE())</f>
        <v>tier - 3</v>
      </c>
      <c r="O1010" s="1" t="str">
        <f>VLOOKUP($A1010,'Hospitalisation Details'!$A$2:$P$2344,13,FALSE())</f>
        <v>tier - 1</v>
      </c>
      <c r="P1010" s="1" t="str">
        <f>VLOOKUP($A1010,'Hospitalisation Details'!$A$2:$P$2344,14,FALSE())</f>
        <v>R1013</v>
      </c>
      <c r="Q1010" s="1">
        <f>VLOOKUP($A1010,'Hospitalisation Details'!$A$2:$P$2344,16,FALSE())</f>
        <v>56</v>
      </c>
    </row>
    <row r="1011" spans="1:17" x14ac:dyDescent="0.35">
      <c r="A1011" s="1" t="str">
        <f>'Customer Names'!A1011</f>
        <v>Id1010</v>
      </c>
      <c r="B1011" s="1" t="str">
        <f>VLOOKUP($A1011,'Customer Names'!$A$2:$E$2336,4,FALSE())</f>
        <v>Aberu</v>
      </c>
      <c r="C1011" s="16">
        <f>VLOOKUP($A1011,'Medical Examinations'!$A$2:$O$2336,2,FALSE())</f>
        <v>39.82</v>
      </c>
      <c r="D1011" s="16">
        <f>VLOOKUP($A1011,'Medical Examinations'!$A$2:$O$2336,3,FALSE())</f>
        <v>6.05</v>
      </c>
      <c r="E1011" s="1" t="str">
        <f>VLOOKUP($A1011,'Medical Examinations'!$A$2:$O$2336,9,FALSE())</f>
        <v>Yes</v>
      </c>
      <c r="F1011" s="1" t="str">
        <f>VLOOKUP($A1011,'Medical Examinations'!$A$2:$O$2336,10,FALSE())</f>
        <v>No</v>
      </c>
      <c r="G1011" s="1" t="str">
        <f>VLOOKUP($A1011,'Medical Examinations'!$A$2:$O$2336,11,FALSE())</f>
        <v>No</v>
      </c>
      <c r="H1011" s="1">
        <f>VLOOKUP($A1011,'Medical Examinations'!$A$2:$O$2336,13,FALSE())</f>
        <v>2</v>
      </c>
      <c r="I1011" s="1" t="str">
        <f>VLOOKUP($A1011,'Medical Examinations'!$A$2:$O$2336,12,FALSE())</f>
        <v>No</v>
      </c>
      <c r="J1011" s="1" t="str">
        <f>VLOOKUP($A1011,'Medical Examinations'!$A$2:$O$2336,14,FALSE())</f>
        <v>Obesity</v>
      </c>
      <c r="K1011" s="1" t="str">
        <f>VLOOKUP($A1011,'Medical Examinations'!$A$2:$O$2336,15,FALSE())</f>
        <v>Prediabetes</v>
      </c>
      <c r="L1011" s="17">
        <f>VLOOKUP($A1011,'Hospitalisation Details'!$A$2:$P$2344,15,FALSE())</f>
        <v>24359</v>
      </c>
      <c r="M1011" s="18">
        <f>VLOOKUP($A1011,'Hospitalisation Details'!$A$2:$P$2344,6,FALSE())</f>
        <v>11090.72</v>
      </c>
      <c r="N1011" s="1" t="str">
        <f>VLOOKUP($A1011,'Hospitalisation Details'!$A$2:$P$2344,12,FALSE())</f>
        <v>tier - 3</v>
      </c>
      <c r="O1011" s="1" t="str">
        <f>VLOOKUP($A1011,'Hospitalisation Details'!$A$2:$P$2344,13,FALSE())</f>
        <v>tier - 1</v>
      </c>
      <c r="P1011" s="1" t="str">
        <f>VLOOKUP($A1011,'Hospitalisation Details'!$A$2:$P$2344,14,FALSE())</f>
        <v>R1013</v>
      </c>
      <c r="Q1011" s="1">
        <f>VLOOKUP($A1011,'Hospitalisation Details'!$A$2:$P$2344,16,FALSE())</f>
        <v>56</v>
      </c>
    </row>
    <row r="1012" spans="1:17" x14ac:dyDescent="0.35">
      <c r="A1012" s="1" t="str">
        <f>'Customer Names'!A1012</f>
        <v>Id1011</v>
      </c>
      <c r="B1012" s="1" t="str">
        <f>VLOOKUP($A1012,'Customer Names'!$A$2:$E$2336,4,FALSE())</f>
        <v>Ashley</v>
      </c>
      <c r="C1012" s="16">
        <f>VLOOKUP($A1012,'Medical Examinations'!$A$2:$O$2336,2,FALSE())</f>
        <v>28.12</v>
      </c>
      <c r="D1012" s="16">
        <f>VLOOKUP($A1012,'Medical Examinations'!$A$2:$O$2336,3,FALSE())</f>
        <v>4.67</v>
      </c>
      <c r="E1012" s="1" t="str">
        <f>VLOOKUP($A1012,'Medical Examinations'!$A$2:$O$2336,9,FALSE())</f>
        <v>No</v>
      </c>
      <c r="F1012" s="1" t="str">
        <f>VLOOKUP($A1012,'Medical Examinations'!$A$2:$O$2336,10,FALSE())</f>
        <v>No</v>
      </c>
      <c r="G1012" s="1" t="str">
        <f>VLOOKUP($A1012,'Medical Examinations'!$A$2:$O$2336,11,FALSE())</f>
        <v>No</v>
      </c>
      <c r="H1012" s="1">
        <f>VLOOKUP($A1012,'Medical Examinations'!$A$2:$O$2336,13,FALSE())</f>
        <v>2</v>
      </c>
      <c r="I1012" s="1" t="str">
        <f>VLOOKUP($A1012,'Medical Examinations'!$A$2:$O$2336,12,FALSE())</f>
        <v>No</v>
      </c>
      <c r="J1012" s="1" t="str">
        <f>VLOOKUP($A1012,'Medical Examinations'!$A$2:$O$2336,14,FALSE())</f>
        <v>Overweight</v>
      </c>
      <c r="K1012" s="1" t="str">
        <f>VLOOKUP($A1012,'Medical Examinations'!$A$2:$O$2336,15,FALSE())</f>
        <v>Normal</v>
      </c>
      <c r="L1012" s="17">
        <f>VLOOKUP($A1012,'Hospitalisation Details'!$A$2:$P$2344,15,FALSE())</f>
        <v>26579</v>
      </c>
      <c r="M1012" s="18">
        <f>VLOOKUP($A1012,'Hospitalisation Details'!$A$2:$P$2344,6,FALSE())</f>
        <v>11085.59</v>
      </c>
      <c r="N1012" s="1" t="str">
        <f>VLOOKUP($A1012,'Hospitalisation Details'!$A$2:$P$2344,12,FALSE())</f>
        <v>tier - 3</v>
      </c>
      <c r="O1012" s="1" t="str">
        <f>VLOOKUP($A1012,'Hospitalisation Details'!$A$2:$P$2344,13,FALSE())</f>
        <v>tier - 2</v>
      </c>
      <c r="P1012" s="1" t="str">
        <f>VLOOKUP($A1012,'Hospitalisation Details'!$A$2:$P$2344,14,FALSE())</f>
        <v>R1012</v>
      </c>
      <c r="Q1012" s="1">
        <f>VLOOKUP($A1012,'Hospitalisation Details'!$A$2:$P$2344,16,FALSE())</f>
        <v>50</v>
      </c>
    </row>
    <row r="1013" spans="1:17" x14ac:dyDescent="0.35">
      <c r="A1013" s="1" t="str">
        <f>'Customer Names'!A1013</f>
        <v>Id1012</v>
      </c>
      <c r="B1013" s="1" t="str">
        <f>VLOOKUP($A1013,'Customer Names'!$A$2:$E$2336,4,FALSE())</f>
        <v>Anna E</v>
      </c>
      <c r="C1013" s="16">
        <f>VLOOKUP($A1013,'Medical Examinations'!$A$2:$O$2336,2,FALSE())</f>
        <v>26.98</v>
      </c>
      <c r="D1013" s="16">
        <f>VLOOKUP($A1013,'Medical Examinations'!$A$2:$O$2336,3,FALSE())</f>
        <v>9.81</v>
      </c>
      <c r="E1013" s="1" t="str">
        <f>VLOOKUP($A1013,'Medical Examinations'!$A$2:$O$2336,9,FALSE())</f>
        <v>Yes</v>
      </c>
      <c r="F1013" s="1" t="str">
        <f>VLOOKUP($A1013,'Medical Examinations'!$A$2:$O$2336,10,FALSE())</f>
        <v>No</v>
      </c>
      <c r="G1013" s="1" t="str">
        <f>VLOOKUP($A1013,'Medical Examinations'!$A$2:$O$2336,11,FALSE())</f>
        <v>No</v>
      </c>
      <c r="H1013" s="1">
        <f>VLOOKUP($A1013,'Medical Examinations'!$A$2:$O$2336,13,FALSE())</f>
        <v>0</v>
      </c>
      <c r="I1013" s="1" t="str">
        <f>VLOOKUP($A1013,'Medical Examinations'!$A$2:$O$2336,12,FALSE())</f>
        <v>No</v>
      </c>
      <c r="J1013" s="1" t="str">
        <f>VLOOKUP($A1013,'Medical Examinations'!$A$2:$O$2336,14,FALSE())</f>
        <v>Overweight</v>
      </c>
      <c r="K1013" s="1" t="str">
        <f>VLOOKUP($A1013,'Medical Examinations'!$A$2:$O$2336,15,FALSE())</f>
        <v>Diabetes</v>
      </c>
      <c r="L1013" s="17">
        <f>VLOOKUP($A1013,'Hospitalisation Details'!$A$2:$P$2344,15,FALSE())</f>
        <v>24719</v>
      </c>
      <c r="M1013" s="18">
        <f>VLOOKUP($A1013,'Hospitalisation Details'!$A$2:$P$2344,6,FALSE())</f>
        <v>11082.58</v>
      </c>
      <c r="N1013" s="1" t="str">
        <f>VLOOKUP($A1013,'Hospitalisation Details'!$A$2:$P$2344,12,FALSE())</f>
        <v>tier - 3</v>
      </c>
      <c r="O1013" s="1" t="str">
        <f>VLOOKUP($A1013,'Hospitalisation Details'!$A$2:$P$2344,13,FALSE())</f>
        <v>tier - 2</v>
      </c>
      <c r="P1013" s="1" t="str">
        <f>VLOOKUP($A1013,'Hospitalisation Details'!$A$2:$P$2344,14,FALSE())</f>
        <v>R1012</v>
      </c>
      <c r="Q1013" s="1">
        <f>VLOOKUP($A1013,'Hospitalisation Details'!$A$2:$P$2344,16,FALSE())</f>
        <v>55</v>
      </c>
    </row>
    <row r="1014" spans="1:17" x14ac:dyDescent="0.35">
      <c r="A1014" s="1" t="str">
        <f>'Customer Names'!A1014</f>
        <v>Id1013</v>
      </c>
      <c r="B1014" s="1" t="str">
        <f>VLOOKUP($A1014,'Customer Names'!$A$2:$E$2336,4,FALSE())</f>
        <v>Tania K.</v>
      </c>
      <c r="C1014" s="16">
        <f>VLOOKUP($A1014,'Medical Examinations'!$A$2:$O$2336,2,FALSE())</f>
        <v>27.2</v>
      </c>
      <c r="D1014" s="16">
        <f>VLOOKUP($A1014,'Medical Examinations'!$A$2:$O$2336,3,FALSE())</f>
        <v>6.06</v>
      </c>
      <c r="E1014" s="1" t="str">
        <f>VLOOKUP($A1014,'Medical Examinations'!$A$2:$O$2336,9,FALSE())</f>
        <v>Yes</v>
      </c>
      <c r="F1014" s="1" t="str">
        <f>VLOOKUP($A1014,'Medical Examinations'!$A$2:$O$2336,10,FALSE())</f>
        <v>No</v>
      </c>
      <c r="G1014" s="1" t="str">
        <f>VLOOKUP($A1014,'Medical Examinations'!$A$2:$O$2336,11,FALSE())</f>
        <v>No</v>
      </c>
      <c r="H1014" s="1">
        <f>VLOOKUP($A1014,'Medical Examinations'!$A$2:$O$2336,13,FALSE())</f>
        <v>2</v>
      </c>
      <c r="I1014" s="1" t="str">
        <f>VLOOKUP($A1014,'Medical Examinations'!$A$2:$O$2336,12,FALSE())</f>
        <v>No</v>
      </c>
      <c r="J1014" s="1" t="str">
        <f>VLOOKUP($A1014,'Medical Examinations'!$A$2:$O$2336,14,FALSE())</f>
        <v>Overweight</v>
      </c>
      <c r="K1014" s="1" t="str">
        <f>VLOOKUP($A1014,'Medical Examinations'!$A$2:$O$2336,15,FALSE())</f>
        <v>Prediabetes</v>
      </c>
      <c r="L1014" s="17">
        <f>VLOOKUP($A1014,'Hospitalisation Details'!$A$2:$P$2344,15,FALSE())</f>
        <v>24431</v>
      </c>
      <c r="M1014" s="18">
        <f>VLOOKUP($A1014,'Hospitalisation Details'!$A$2:$P$2344,6,FALSE())</f>
        <v>11073.18</v>
      </c>
      <c r="N1014" s="1" t="str">
        <f>VLOOKUP($A1014,'Hospitalisation Details'!$A$2:$P$2344,12,FALSE())</f>
        <v>tier - 3</v>
      </c>
      <c r="O1014" s="1" t="str">
        <f>VLOOKUP($A1014,'Hospitalisation Details'!$A$2:$P$2344,13,FALSE())</f>
        <v>tier - 3</v>
      </c>
      <c r="P1014" s="1" t="str">
        <f>VLOOKUP($A1014,'Hospitalisation Details'!$A$2:$P$2344,14,FALSE())</f>
        <v>R1011</v>
      </c>
      <c r="Q1014" s="1">
        <f>VLOOKUP($A1014,'Hospitalisation Details'!$A$2:$P$2344,16,FALSE())</f>
        <v>56</v>
      </c>
    </row>
    <row r="1015" spans="1:17" x14ac:dyDescent="0.35">
      <c r="A1015" s="1" t="str">
        <f>'Customer Names'!A1015</f>
        <v>Id1014</v>
      </c>
      <c r="B1015" s="1" t="str">
        <f>VLOOKUP($A1015,'Customer Names'!$A$2:$E$2336,4,FALSE())</f>
        <v>Ashley E</v>
      </c>
      <c r="C1015" s="16">
        <f>VLOOKUP($A1015,'Medical Examinations'!$A$2:$O$2336,2,FALSE())</f>
        <v>25.3</v>
      </c>
      <c r="D1015" s="16">
        <f>VLOOKUP($A1015,'Medical Examinations'!$A$2:$O$2336,3,FALSE())</f>
        <v>5.19</v>
      </c>
      <c r="E1015" s="1" t="str">
        <f>VLOOKUP($A1015,'Medical Examinations'!$A$2:$O$2336,9,FALSE())</f>
        <v>Yes</v>
      </c>
      <c r="F1015" s="1" t="str">
        <f>VLOOKUP($A1015,'Medical Examinations'!$A$2:$O$2336,10,FALSE())</f>
        <v>No</v>
      </c>
      <c r="G1015" s="1" t="str">
        <f>VLOOKUP($A1015,'Medical Examinations'!$A$2:$O$2336,11,FALSE())</f>
        <v>No</v>
      </c>
      <c r="H1015" s="1">
        <f>VLOOKUP($A1015,'Medical Examinations'!$A$2:$O$2336,13,FALSE())</f>
        <v>2</v>
      </c>
      <c r="I1015" s="1" t="str">
        <f>VLOOKUP($A1015,'Medical Examinations'!$A$2:$O$2336,12,FALSE())</f>
        <v>No</v>
      </c>
      <c r="J1015" s="1" t="str">
        <f>VLOOKUP($A1015,'Medical Examinations'!$A$2:$O$2336,14,FALSE())</f>
        <v>Overweight</v>
      </c>
      <c r="K1015" s="1" t="str">
        <f>VLOOKUP($A1015,'Medical Examinations'!$A$2:$O$2336,15,FALSE())</f>
        <v>Normal</v>
      </c>
      <c r="L1015" s="17">
        <f>VLOOKUP($A1015,'Hospitalisation Details'!$A$2:$P$2344,15,FALSE())</f>
        <v>24418</v>
      </c>
      <c r="M1015" s="18">
        <f>VLOOKUP($A1015,'Hospitalisation Details'!$A$2:$P$2344,6,FALSE())</f>
        <v>11070.54</v>
      </c>
      <c r="N1015" s="1" t="str">
        <f>VLOOKUP($A1015,'Hospitalisation Details'!$A$2:$P$2344,12,FALSE())</f>
        <v>tier - 3</v>
      </c>
      <c r="O1015" s="1" t="str">
        <f>VLOOKUP($A1015,'Hospitalisation Details'!$A$2:$P$2344,13,FALSE())</f>
        <v>tier - 3</v>
      </c>
      <c r="P1015" s="1" t="str">
        <f>VLOOKUP($A1015,'Hospitalisation Details'!$A$2:$P$2344,14,FALSE())</f>
        <v>R1011</v>
      </c>
      <c r="Q1015" s="1">
        <f>VLOOKUP($A1015,'Hospitalisation Details'!$A$2:$P$2344,16,FALSE())</f>
        <v>56</v>
      </c>
    </row>
    <row r="1016" spans="1:17" x14ac:dyDescent="0.35">
      <c r="A1016" s="1" t="str">
        <f>'Customer Names'!A1016</f>
        <v>Id1015</v>
      </c>
      <c r="B1016" s="1" t="str">
        <f>VLOOKUP($A1016,'Customer Names'!$A$2:$E$2336,4,FALSE())</f>
        <v>Aleksandra</v>
      </c>
      <c r="C1016" s="16">
        <f>VLOOKUP($A1016,'Medical Examinations'!$A$2:$O$2336,2,FALSE())</f>
        <v>30.25</v>
      </c>
      <c r="D1016" s="16">
        <f>VLOOKUP($A1016,'Medical Examinations'!$A$2:$O$2336,3,FALSE())</f>
        <v>10.16</v>
      </c>
      <c r="E1016" s="1" t="str">
        <f>VLOOKUP($A1016,'Medical Examinations'!$A$2:$O$2336,9,FALSE())</f>
        <v>No</v>
      </c>
      <c r="F1016" s="1" t="str">
        <f>VLOOKUP($A1016,'Medical Examinations'!$A$2:$O$2336,10,FALSE())</f>
        <v>No</v>
      </c>
      <c r="G1016" s="1" t="str">
        <f>VLOOKUP($A1016,'Medical Examinations'!$A$2:$O$2336,11,FALSE())</f>
        <v>No</v>
      </c>
      <c r="H1016" s="1">
        <f>VLOOKUP($A1016,'Medical Examinations'!$A$2:$O$2336,13,FALSE())</f>
        <v>0</v>
      </c>
      <c r="I1016" s="1" t="str">
        <f>VLOOKUP($A1016,'Medical Examinations'!$A$2:$O$2336,12,FALSE())</f>
        <v>No</v>
      </c>
      <c r="J1016" s="1" t="str">
        <f>VLOOKUP($A1016,'Medical Examinations'!$A$2:$O$2336,14,FALSE())</f>
        <v>Obesity</v>
      </c>
      <c r="K1016" s="1" t="str">
        <f>VLOOKUP($A1016,'Medical Examinations'!$A$2:$O$2336,15,FALSE())</f>
        <v>Diabetes</v>
      </c>
      <c r="L1016" s="17">
        <f>VLOOKUP($A1016,'Hospitalisation Details'!$A$2:$P$2344,15,FALSE())</f>
        <v>26246</v>
      </c>
      <c r="M1016" s="18">
        <f>VLOOKUP($A1016,'Hospitalisation Details'!$A$2:$P$2344,6,FALSE())</f>
        <v>11068.77</v>
      </c>
      <c r="N1016" s="1" t="str">
        <f>VLOOKUP($A1016,'Hospitalisation Details'!$A$2:$P$2344,12,FALSE())</f>
        <v>tier - 3</v>
      </c>
      <c r="O1016" s="1" t="str">
        <f>VLOOKUP($A1016,'Hospitalisation Details'!$A$2:$P$2344,13,FALSE())</f>
        <v>tier - 2</v>
      </c>
      <c r="P1016" s="1" t="str">
        <f>VLOOKUP($A1016,'Hospitalisation Details'!$A$2:$P$2344,14,FALSE())</f>
        <v>R1012</v>
      </c>
      <c r="Q1016" s="1">
        <f>VLOOKUP($A1016,'Hospitalisation Details'!$A$2:$P$2344,16,FALSE())</f>
        <v>51</v>
      </c>
    </row>
    <row r="1017" spans="1:17" x14ac:dyDescent="0.35">
      <c r="A1017" s="1" t="str">
        <f>'Customer Names'!A1017</f>
        <v>Id1016</v>
      </c>
      <c r="B1017" s="1" t="str">
        <f>VLOOKUP($A1017,'Customer Names'!$A$2:$E$2336,4,FALSE())</f>
        <v>Valery L</v>
      </c>
      <c r="C1017" s="16">
        <f>VLOOKUP($A1017,'Medical Examinations'!$A$2:$O$2336,2,FALSE())</f>
        <v>54</v>
      </c>
      <c r="D1017" s="16">
        <f>VLOOKUP($A1017,'Medical Examinations'!$A$2:$O$2336,3,FALSE())</f>
        <v>4.68</v>
      </c>
      <c r="E1017" s="1" t="str">
        <f>VLOOKUP($A1017,'Medical Examinations'!$A$2:$O$2336,9,FALSE())</f>
        <v>Yes</v>
      </c>
      <c r="F1017" s="1" t="str">
        <f>VLOOKUP($A1017,'Medical Examinations'!$A$2:$O$2336,10,FALSE())</f>
        <v>Yes</v>
      </c>
      <c r="G1017" s="1" t="str">
        <f>VLOOKUP($A1017,'Medical Examinations'!$A$2:$O$2336,11,FALSE())</f>
        <v>No</v>
      </c>
      <c r="H1017" s="1">
        <f>VLOOKUP($A1017,'Medical Examinations'!$A$2:$O$2336,13,FALSE())</f>
        <v>2</v>
      </c>
      <c r="I1017" s="1" t="str">
        <f>VLOOKUP($A1017,'Medical Examinations'!$A$2:$O$2336,12,FALSE())</f>
        <v>No</v>
      </c>
      <c r="J1017" s="1" t="str">
        <f>VLOOKUP($A1017,'Medical Examinations'!$A$2:$O$2336,14,FALSE())</f>
        <v>Obesity</v>
      </c>
      <c r="K1017" s="1" t="str">
        <f>VLOOKUP($A1017,'Medical Examinations'!$A$2:$O$2336,15,FALSE())</f>
        <v>Normal</v>
      </c>
      <c r="L1017" s="17">
        <f>VLOOKUP($A1017,'Hospitalisation Details'!$A$2:$P$2344,15,FALSE())</f>
        <v>36787</v>
      </c>
      <c r="M1017" s="18">
        <f>VLOOKUP($A1017,'Hospitalisation Details'!$A$2:$P$2344,6,FALSE())</f>
        <v>11068.7</v>
      </c>
      <c r="N1017" s="1" t="str">
        <f>VLOOKUP($A1017,'Hospitalisation Details'!$A$2:$P$2344,12,FALSE())</f>
        <v>tier - 3</v>
      </c>
      <c r="O1017" s="1" t="str">
        <f>VLOOKUP($A1017,'Hospitalisation Details'!$A$2:$P$2344,13,FALSE())</f>
        <v>tier - 1</v>
      </c>
      <c r="P1017" s="1" t="str">
        <f>VLOOKUP($A1017,'Hospitalisation Details'!$A$2:$P$2344,14,FALSE())</f>
        <v>R1011</v>
      </c>
      <c r="Q1017" s="1">
        <f>VLOOKUP($A1017,'Hospitalisation Details'!$A$2:$P$2344,16,FALSE())</f>
        <v>22</v>
      </c>
    </row>
    <row r="1018" spans="1:17" x14ac:dyDescent="0.35">
      <c r="A1018" s="1" t="str">
        <f>'Customer Names'!A1018</f>
        <v>Id1017</v>
      </c>
      <c r="B1018" s="1" t="str">
        <f>VLOOKUP($A1018,'Customer Names'!$A$2:$E$2336,4,FALSE())</f>
        <v>Joanna G.</v>
      </c>
      <c r="C1018" s="16">
        <f>VLOOKUP($A1018,'Medical Examinations'!$A$2:$O$2336,2,FALSE())</f>
        <v>51.86</v>
      </c>
      <c r="D1018" s="16">
        <f>VLOOKUP($A1018,'Medical Examinations'!$A$2:$O$2336,3,FALSE())</f>
        <v>5.32</v>
      </c>
      <c r="E1018" s="1" t="str">
        <f>VLOOKUP($A1018,'Medical Examinations'!$A$2:$O$2336,9,FALSE())</f>
        <v>Yes</v>
      </c>
      <c r="F1018" s="1" t="str">
        <f>VLOOKUP($A1018,'Medical Examinations'!$A$2:$O$2336,10,FALSE())</f>
        <v>No</v>
      </c>
      <c r="G1018" s="1" t="str">
        <f>VLOOKUP($A1018,'Medical Examinations'!$A$2:$O$2336,11,FALSE())</f>
        <v>No</v>
      </c>
      <c r="H1018" s="1">
        <f>VLOOKUP($A1018,'Medical Examinations'!$A$2:$O$2336,13,FALSE())</f>
        <v>0</v>
      </c>
      <c r="I1018" s="1" t="str">
        <f>VLOOKUP($A1018,'Medical Examinations'!$A$2:$O$2336,12,FALSE())</f>
        <v>No</v>
      </c>
      <c r="J1018" s="1" t="str">
        <f>VLOOKUP($A1018,'Medical Examinations'!$A$2:$O$2336,14,FALSE())</f>
        <v>Obesity</v>
      </c>
      <c r="K1018" s="1" t="str">
        <f>VLOOKUP($A1018,'Medical Examinations'!$A$2:$O$2336,15,FALSE())</f>
        <v>Normal</v>
      </c>
      <c r="L1018" s="17">
        <f>VLOOKUP($A1018,'Hospitalisation Details'!$A$2:$P$2344,15,FALSE())</f>
        <v>37242</v>
      </c>
      <c r="M1018" s="18">
        <f>VLOOKUP($A1018,'Hospitalisation Details'!$A$2:$P$2344,6,FALSE())</f>
        <v>11046.02</v>
      </c>
      <c r="N1018" s="1" t="str">
        <f>VLOOKUP($A1018,'Hospitalisation Details'!$A$2:$P$2344,12,FALSE())</f>
        <v>tier - 3</v>
      </c>
      <c r="O1018" s="1" t="str">
        <f>VLOOKUP($A1018,'Hospitalisation Details'!$A$2:$P$2344,13,FALSE())</f>
        <v>tier - 1</v>
      </c>
      <c r="P1018" s="1" t="str">
        <f>VLOOKUP($A1018,'Hospitalisation Details'!$A$2:$P$2344,14,FALSE())</f>
        <v>R1026</v>
      </c>
      <c r="Q1018" s="1">
        <f>VLOOKUP($A1018,'Hospitalisation Details'!$A$2:$P$2344,16,FALSE())</f>
        <v>21</v>
      </c>
    </row>
    <row r="1019" spans="1:17" x14ac:dyDescent="0.35">
      <c r="A1019" s="1" t="str">
        <f>'Customer Names'!A1019</f>
        <v>Id1018</v>
      </c>
      <c r="B1019" s="1" t="str">
        <f>VLOOKUP($A1019,'Customer Names'!$A$2:$E$2336,4,FALSE())</f>
        <v>Stefanie F.</v>
      </c>
      <c r="C1019" s="16">
        <f>VLOOKUP($A1019,'Medical Examinations'!$A$2:$O$2336,2,FALSE())</f>
        <v>31.39</v>
      </c>
      <c r="D1019" s="16">
        <f>VLOOKUP($A1019,'Medical Examinations'!$A$2:$O$2336,3,FALSE())</f>
        <v>6.99</v>
      </c>
      <c r="E1019" s="1" t="str">
        <f>VLOOKUP($A1019,'Medical Examinations'!$A$2:$O$2336,9,FALSE())</f>
        <v>No</v>
      </c>
      <c r="F1019" s="1" t="str">
        <f>VLOOKUP($A1019,'Medical Examinations'!$A$2:$O$2336,10,FALSE())</f>
        <v>No</v>
      </c>
      <c r="G1019" s="1" t="str">
        <f>VLOOKUP($A1019,'Medical Examinations'!$A$2:$O$2336,11,FALSE())</f>
        <v>No</v>
      </c>
      <c r="H1019" s="1">
        <f>VLOOKUP($A1019,'Medical Examinations'!$A$2:$O$2336,13,FALSE())</f>
        <v>0</v>
      </c>
      <c r="I1019" s="1" t="str">
        <f>VLOOKUP($A1019,'Medical Examinations'!$A$2:$O$2336,12,FALSE())</f>
        <v>No</v>
      </c>
      <c r="J1019" s="1" t="str">
        <f>VLOOKUP($A1019,'Medical Examinations'!$A$2:$O$2336,14,FALSE())</f>
        <v>Obesity</v>
      </c>
      <c r="K1019" s="1" t="str">
        <f>VLOOKUP($A1019,'Medical Examinations'!$A$2:$O$2336,15,FALSE())</f>
        <v>Diabetes</v>
      </c>
      <c r="L1019" s="17">
        <f>VLOOKUP($A1019,'Hospitalisation Details'!$A$2:$P$2344,15,FALSE())</f>
        <v>27271</v>
      </c>
      <c r="M1019" s="18">
        <f>VLOOKUP($A1019,'Hospitalisation Details'!$A$2:$P$2344,6,FALSE())</f>
        <v>11037.85</v>
      </c>
      <c r="N1019" s="1" t="str">
        <f>VLOOKUP($A1019,'Hospitalisation Details'!$A$2:$P$2344,12,FALSE())</f>
        <v>tier - 3</v>
      </c>
      <c r="O1019" s="1" t="str">
        <f>VLOOKUP($A1019,'Hospitalisation Details'!$A$2:$P$2344,13,FALSE())</f>
        <v>tier - 2</v>
      </c>
      <c r="P1019" s="1" t="str">
        <f>VLOOKUP($A1019,'Hospitalisation Details'!$A$2:$P$2344,14,FALSE())</f>
        <v>R1025</v>
      </c>
      <c r="Q1019" s="1">
        <f>VLOOKUP($A1019,'Hospitalisation Details'!$A$2:$P$2344,16,FALSE())</f>
        <v>48</v>
      </c>
    </row>
    <row r="1020" spans="1:17" x14ac:dyDescent="0.35">
      <c r="A1020" s="1" t="str">
        <f>'Customer Names'!A1020</f>
        <v>Id1019</v>
      </c>
      <c r="B1020" s="1" t="str">
        <f>VLOOKUP($A1020,'Customer Names'!$A$2:$E$2336,4,FALSE())</f>
        <v>Stephen</v>
      </c>
      <c r="C1020" s="16">
        <f>VLOOKUP($A1020,'Medical Examinations'!$A$2:$O$2336,2,FALSE())</f>
        <v>39.97</v>
      </c>
      <c r="D1020" s="16">
        <f>VLOOKUP($A1020,'Medical Examinations'!$A$2:$O$2336,3,FALSE())</f>
        <v>5.55</v>
      </c>
      <c r="E1020" s="1" t="str">
        <f>VLOOKUP($A1020,'Medical Examinations'!$A$2:$O$2336,9,FALSE())</f>
        <v>No</v>
      </c>
      <c r="F1020" s="1" t="str">
        <f>VLOOKUP($A1020,'Medical Examinations'!$A$2:$O$2336,10,FALSE())</f>
        <v>No</v>
      </c>
      <c r="G1020" s="1" t="str">
        <f>VLOOKUP($A1020,'Medical Examinations'!$A$2:$O$2336,11,FALSE())</f>
        <v>No</v>
      </c>
      <c r="H1020" s="1">
        <f>VLOOKUP($A1020,'Medical Examinations'!$A$2:$O$2336,13,FALSE())</f>
        <v>0</v>
      </c>
      <c r="I1020" s="1" t="str">
        <f>VLOOKUP($A1020,'Medical Examinations'!$A$2:$O$2336,12,FALSE())</f>
        <v>No</v>
      </c>
      <c r="J1020" s="1" t="str">
        <f>VLOOKUP($A1020,'Medical Examinations'!$A$2:$O$2336,14,FALSE())</f>
        <v>Obesity</v>
      </c>
      <c r="K1020" s="1" t="str">
        <f>VLOOKUP($A1020,'Medical Examinations'!$A$2:$O$2336,15,FALSE())</f>
        <v>Normal</v>
      </c>
      <c r="L1020" s="17">
        <f>VLOOKUP($A1020,'Hospitalisation Details'!$A$2:$P$2344,15,FALSE())</f>
        <v>32806</v>
      </c>
      <c r="M1020" s="18">
        <f>VLOOKUP($A1020,'Hospitalisation Details'!$A$2:$P$2344,6,FALSE())</f>
        <v>11037.51</v>
      </c>
      <c r="N1020" s="1" t="str">
        <f>VLOOKUP($A1020,'Hospitalisation Details'!$A$2:$P$2344,12,FALSE())</f>
        <v>tier - 3</v>
      </c>
      <c r="O1020" s="1" t="str">
        <f>VLOOKUP($A1020,'Hospitalisation Details'!$A$2:$P$2344,13,FALSE())</f>
        <v>tier - 1</v>
      </c>
      <c r="P1020" s="1" t="str">
        <f>VLOOKUP($A1020,'Hospitalisation Details'!$A$2:$P$2344,14,FALSE())</f>
        <v>R1012</v>
      </c>
      <c r="Q1020" s="1">
        <f>VLOOKUP($A1020,'Hospitalisation Details'!$A$2:$P$2344,16,FALSE())</f>
        <v>33</v>
      </c>
    </row>
    <row r="1021" spans="1:17" x14ac:dyDescent="0.35">
      <c r="A1021" s="1" t="str">
        <f>'Customer Names'!A1021</f>
        <v>Id1020</v>
      </c>
      <c r="B1021" s="1" t="str">
        <f>VLOOKUP($A1021,'Customer Names'!$A$2:$E$2336,4,FALSE())</f>
        <v>Liza J.</v>
      </c>
      <c r="C1021" s="16">
        <f>VLOOKUP($A1021,'Medical Examinations'!$A$2:$O$2336,2,FALSE())</f>
        <v>41.23</v>
      </c>
      <c r="D1021" s="16">
        <f>VLOOKUP($A1021,'Medical Examinations'!$A$2:$O$2336,3,FALSE())</f>
        <v>6.94</v>
      </c>
      <c r="E1021" s="1" t="str">
        <f>VLOOKUP($A1021,'Medical Examinations'!$A$2:$O$2336,9,FALSE())</f>
        <v>No</v>
      </c>
      <c r="F1021" s="1" t="str">
        <f>VLOOKUP($A1021,'Medical Examinations'!$A$2:$O$2336,10,FALSE())</f>
        <v>No</v>
      </c>
      <c r="G1021" s="1" t="str">
        <f>VLOOKUP($A1021,'Medical Examinations'!$A$2:$O$2336,11,FALSE())</f>
        <v>No</v>
      </c>
      <c r="H1021" s="1">
        <f>VLOOKUP($A1021,'Medical Examinations'!$A$2:$O$2336,13,FALSE())</f>
        <v>0</v>
      </c>
      <c r="I1021" s="1" t="str">
        <f>VLOOKUP($A1021,'Medical Examinations'!$A$2:$O$2336,12,FALSE())</f>
        <v>No</v>
      </c>
      <c r="J1021" s="1" t="str">
        <f>VLOOKUP($A1021,'Medical Examinations'!$A$2:$O$2336,14,FALSE())</f>
        <v>Obesity</v>
      </c>
      <c r="K1021" s="1" t="str">
        <f>VLOOKUP($A1021,'Medical Examinations'!$A$2:$O$2336,15,FALSE())</f>
        <v>Diabetes</v>
      </c>
      <c r="L1021" s="17">
        <f>VLOOKUP($A1021,'Hospitalisation Details'!$A$2:$P$2344,15,FALSE())</f>
        <v>27373</v>
      </c>
      <c r="M1021" s="18">
        <f>VLOOKUP($A1021,'Hospitalisation Details'!$A$2:$P$2344,6,FALSE())</f>
        <v>11033.66</v>
      </c>
      <c r="N1021" s="1" t="str">
        <f>VLOOKUP($A1021,'Hospitalisation Details'!$A$2:$P$2344,12,FALSE())</f>
        <v>tier - 3</v>
      </c>
      <c r="O1021" s="1" t="str">
        <f>VLOOKUP($A1021,'Hospitalisation Details'!$A$2:$P$2344,13,FALSE())</f>
        <v>tier - 3</v>
      </c>
      <c r="P1021" s="1" t="str">
        <f>VLOOKUP($A1021,'Hospitalisation Details'!$A$2:$P$2344,14,FALSE())</f>
        <v>R1012</v>
      </c>
      <c r="Q1021" s="1">
        <f>VLOOKUP($A1021,'Hospitalisation Details'!$A$2:$P$2344,16,FALSE())</f>
        <v>48</v>
      </c>
    </row>
    <row r="1022" spans="1:17" x14ac:dyDescent="0.35">
      <c r="A1022" s="1" t="str">
        <f>'Customer Names'!A1022</f>
        <v>Id1021</v>
      </c>
      <c r="B1022" s="1" t="str">
        <f>VLOOKUP($A1022,'Customer Names'!$A$2:$E$2336,4,FALSE())</f>
        <v>Ian M.</v>
      </c>
      <c r="C1022" s="16">
        <f>VLOOKUP($A1022,'Medical Examinations'!$A$2:$O$2336,2,FALSE())</f>
        <v>49.45</v>
      </c>
      <c r="D1022" s="16">
        <f>VLOOKUP($A1022,'Medical Examinations'!$A$2:$O$2336,3,FALSE())</f>
        <v>4.2</v>
      </c>
      <c r="E1022" s="1" t="str">
        <f>VLOOKUP($A1022,'Medical Examinations'!$A$2:$O$2336,9,FALSE())</f>
        <v>Yes</v>
      </c>
      <c r="F1022" s="1" t="str">
        <f>VLOOKUP($A1022,'Medical Examinations'!$A$2:$O$2336,10,FALSE())</f>
        <v>No</v>
      </c>
      <c r="G1022" s="1" t="str">
        <f>VLOOKUP($A1022,'Medical Examinations'!$A$2:$O$2336,11,FALSE())</f>
        <v>No</v>
      </c>
      <c r="H1022" s="1">
        <f>VLOOKUP($A1022,'Medical Examinations'!$A$2:$O$2336,13,FALSE())</f>
        <v>0</v>
      </c>
      <c r="I1022" s="1" t="str">
        <f>VLOOKUP($A1022,'Medical Examinations'!$A$2:$O$2336,12,FALSE())</f>
        <v>No</v>
      </c>
      <c r="J1022" s="1" t="str">
        <f>VLOOKUP($A1022,'Medical Examinations'!$A$2:$O$2336,14,FALSE())</f>
        <v>Obesity</v>
      </c>
      <c r="K1022" s="1" t="str">
        <f>VLOOKUP($A1022,'Medical Examinations'!$A$2:$O$2336,15,FALSE())</f>
        <v>Normal</v>
      </c>
      <c r="L1022" s="17">
        <f>VLOOKUP($A1022,'Hospitalisation Details'!$A$2:$P$2344,15,FALSE())</f>
        <v>35267</v>
      </c>
      <c r="M1022" s="18">
        <f>VLOOKUP($A1022,'Hospitalisation Details'!$A$2:$P$2344,6,FALSE())</f>
        <v>11028.56</v>
      </c>
      <c r="N1022" s="1" t="str">
        <f>VLOOKUP($A1022,'Hospitalisation Details'!$A$2:$P$2344,12,FALSE())</f>
        <v>tier - 3</v>
      </c>
      <c r="O1022" s="1" t="str">
        <f>VLOOKUP($A1022,'Hospitalisation Details'!$A$2:$P$2344,13,FALSE())</f>
        <v>tier - 3</v>
      </c>
      <c r="P1022" s="1" t="str">
        <f>VLOOKUP($A1022,'Hospitalisation Details'!$A$2:$P$2344,14,FALSE())</f>
        <v>R1012</v>
      </c>
      <c r="Q1022" s="1">
        <f>VLOOKUP($A1022,'Hospitalisation Details'!$A$2:$P$2344,16,FALSE())</f>
        <v>26</v>
      </c>
    </row>
    <row r="1023" spans="1:17" x14ac:dyDescent="0.35">
      <c r="A1023" s="1" t="str">
        <f>'Customer Names'!A1023</f>
        <v>Id1022</v>
      </c>
      <c r="B1023" s="1" t="str">
        <f>VLOOKUP($A1023,'Customer Names'!$A$2:$E$2336,4,FALSE())</f>
        <v>Claudia L.</v>
      </c>
      <c r="C1023" s="16">
        <f>VLOOKUP($A1023,'Medical Examinations'!$A$2:$O$2336,2,FALSE())</f>
        <v>41.04</v>
      </c>
      <c r="D1023" s="16">
        <f>VLOOKUP($A1023,'Medical Examinations'!$A$2:$O$2336,3,FALSE())</f>
        <v>5.59</v>
      </c>
      <c r="E1023" s="1" t="str">
        <f>VLOOKUP($A1023,'Medical Examinations'!$A$2:$O$2336,9,FALSE())</f>
        <v>No</v>
      </c>
      <c r="F1023" s="1" t="str">
        <f>VLOOKUP($A1023,'Medical Examinations'!$A$2:$O$2336,10,FALSE())</f>
        <v>No</v>
      </c>
      <c r="G1023" s="1" t="str">
        <f>VLOOKUP($A1023,'Medical Examinations'!$A$2:$O$2336,11,FALSE())</f>
        <v>No</v>
      </c>
      <c r="H1023" s="1">
        <f>VLOOKUP($A1023,'Medical Examinations'!$A$2:$O$2336,13,FALSE())</f>
        <v>0</v>
      </c>
      <c r="I1023" s="1" t="str">
        <f>VLOOKUP($A1023,'Medical Examinations'!$A$2:$O$2336,12,FALSE())</f>
        <v>No</v>
      </c>
      <c r="J1023" s="1" t="str">
        <f>VLOOKUP($A1023,'Medical Examinations'!$A$2:$O$2336,14,FALSE())</f>
        <v>Obesity</v>
      </c>
      <c r="K1023" s="1" t="str">
        <f>VLOOKUP($A1023,'Medical Examinations'!$A$2:$O$2336,15,FALSE())</f>
        <v>Normal</v>
      </c>
      <c r="L1023" s="17">
        <f>VLOOKUP($A1023,'Hospitalisation Details'!$A$2:$P$2344,15,FALSE())</f>
        <v>33415</v>
      </c>
      <c r="M1023" s="18">
        <f>VLOOKUP($A1023,'Hospitalisation Details'!$A$2:$P$2344,6,FALSE())</f>
        <v>11018.05</v>
      </c>
      <c r="N1023" s="1" t="str">
        <f>VLOOKUP($A1023,'Hospitalisation Details'!$A$2:$P$2344,12,FALSE())</f>
        <v>tier - 3</v>
      </c>
      <c r="O1023" s="1" t="str">
        <f>VLOOKUP($A1023,'Hospitalisation Details'!$A$2:$P$2344,13,FALSE())</f>
        <v>tier - 2</v>
      </c>
      <c r="P1023" s="1" t="str">
        <f>VLOOKUP($A1023,'Hospitalisation Details'!$A$2:$P$2344,14,FALSE())</f>
        <v>R1012</v>
      </c>
      <c r="Q1023" s="1">
        <f>VLOOKUP($A1023,'Hospitalisation Details'!$A$2:$P$2344,16,FALSE())</f>
        <v>31</v>
      </c>
    </row>
    <row r="1024" spans="1:17" x14ac:dyDescent="0.35">
      <c r="A1024" s="1" t="str">
        <f>'Customer Names'!A1024</f>
        <v>Id1023</v>
      </c>
      <c r="B1024" s="1" t="str">
        <f>VLOOKUP($A1024,'Customer Names'!$A$2:$E$2336,4,FALSE())</f>
        <v>Jessica M</v>
      </c>
      <c r="C1024" s="16">
        <f>VLOOKUP($A1024,'Medical Examinations'!$A$2:$O$2336,2,FALSE())</f>
        <v>27.93</v>
      </c>
      <c r="D1024" s="16">
        <f>VLOOKUP($A1024,'Medical Examinations'!$A$2:$O$2336,3,FALSE())</f>
        <v>9.9600000000000009</v>
      </c>
      <c r="E1024" s="1" t="str">
        <f>VLOOKUP($A1024,'Medical Examinations'!$A$2:$O$2336,9,FALSE())</f>
        <v>No</v>
      </c>
      <c r="F1024" s="1" t="str">
        <f>VLOOKUP($A1024,'Medical Examinations'!$A$2:$O$2336,10,FALSE())</f>
        <v>No</v>
      </c>
      <c r="G1024" s="1" t="str">
        <f>VLOOKUP($A1024,'Medical Examinations'!$A$2:$O$2336,11,FALSE())</f>
        <v>No</v>
      </c>
      <c r="H1024" s="1">
        <f>VLOOKUP($A1024,'Medical Examinations'!$A$2:$O$2336,13,FALSE())</f>
        <v>0</v>
      </c>
      <c r="I1024" s="1" t="str">
        <f>VLOOKUP($A1024,'Medical Examinations'!$A$2:$O$2336,12,FALSE())</f>
        <v>No</v>
      </c>
      <c r="J1024" s="1" t="str">
        <f>VLOOKUP($A1024,'Medical Examinations'!$A$2:$O$2336,14,FALSE())</f>
        <v>Overweight</v>
      </c>
      <c r="K1024" s="1" t="str">
        <f>VLOOKUP($A1024,'Medical Examinations'!$A$2:$O$2336,15,FALSE())</f>
        <v>Diabetes</v>
      </c>
      <c r="L1024" s="17">
        <f>VLOOKUP($A1024,'Hospitalisation Details'!$A$2:$P$2344,15,FALSE())</f>
        <v>27378</v>
      </c>
      <c r="M1024" s="18">
        <f>VLOOKUP($A1024,'Hospitalisation Details'!$A$2:$P$2344,6,FALSE())</f>
        <v>11015.17</v>
      </c>
      <c r="N1024" s="1" t="str">
        <f>VLOOKUP($A1024,'Hospitalisation Details'!$A$2:$P$2344,12,FALSE())</f>
        <v>tier - 3</v>
      </c>
      <c r="O1024" s="1" t="str">
        <f>VLOOKUP($A1024,'Hospitalisation Details'!$A$2:$P$2344,13,FALSE())</f>
        <v>tier - 1</v>
      </c>
      <c r="P1024" s="1" t="str">
        <f>VLOOKUP($A1024,'Hospitalisation Details'!$A$2:$P$2344,14,FALSE())</f>
        <v>R1012</v>
      </c>
      <c r="Q1024" s="1">
        <f>VLOOKUP($A1024,'Hospitalisation Details'!$A$2:$P$2344,16,FALSE())</f>
        <v>48</v>
      </c>
    </row>
    <row r="1025" spans="1:17" x14ac:dyDescent="0.35">
      <c r="A1025" s="1" t="str">
        <f>'Customer Names'!A1025</f>
        <v>Id1024</v>
      </c>
      <c r="B1025" s="1" t="str">
        <f>VLOOKUP($A1025,'Customer Names'!$A$2:$E$2336,4,FALSE())</f>
        <v>Billy Jr.</v>
      </c>
      <c r="C1025" s="16">
        <f>VLOOKUP($A1025,'Medical Examinations'!$A$2:$O$2336,2,FALSE())</f>
        <v>21.01</v>
      </c>
      <c r="D1025" s="16">
        <f>VLOOKUP($A1025,'Medical Examinations'!$A$2:$O$2336,3,FALSE())</f>
        <v>7.37</v>
      </c>
      <c r="E1025" s="1" t="str">
        <f>VLOOKUP($A1025,'Medical Examinations'!$A$2:$O$2336,9,FALSE())</f>
        <v>No</v>
      </c>
      <c r="F1025" s="1" t="str">
        <f>VLOOKUP($A1025,'Medical Examinations'!$A$2:$O$2336,10,FALSE())</f>
        <v>No</v>
      </c>
      <c r="G1025" s="1" t="str">
        <f>VLOOKUP($A1025,'Medical Examinations'!$A$2:$O$2336,11,FALSE())</f>
        <v>No</v>
      </c>
      <c r="H1025" s="1">
        <f>VLOOKUP($A1025,'Medical Examinations'!$A$2:$O$2336,13,FALSE())</f>
        <v>0</v>
      </c>
      <c r="I1025" s="1" t="str">
        <f>VLOOKUP($A1025,'Medical Examinations'!$A$2:$O$2336,12,FALSE())</f>
        <v>No</v>
      </c>
      <c r="J1025" s="1" t="str">
        <f>VLOOKUP($A1025,'Medical Examinations'!$A$2:$O$2336,14,FALSE())</f>
        <v>Normal Weight</v>
      </c>
      <c r="K1025" s="1" t="str">
        <f>VLOOKUP($A1025,'Medical Examinations'!$A$2:$O$2336,15,FALSE())</f>
        <v>Diabetes</v>
      </c>
      <c r="L1025" s="17">
        <f>VLOOKUP($A1025,'Hospitalisation Details'!$A$2:$P$2344,15,FALSE())</f>
        <v>25135</v>
      </c>
      <c r="M1025" s="18">
        <f>VLOOKUP($A1025,'Hospitalisation Details'!$A$2:$P$2344,6,FALSE())</f>
        <v>11013.71</v>
      </c>
      <c r="N1025" s="1" t="str">
        <f>VLOOKUP($A1025,'Hospitalisation Details'!$A$2:$P$2344,12,FALSE())</f>
        <v>tier - 3</v>
      </c>
      <c r="O1025" s="1" t="str">
        <f>VLOOKUP($A1025,'Hospitalisation Details'!$A$2:$P$2344,13,FALSE())</f>
        <v>tier - 1</v>
      </c>
      <c r="P1025" s="1" t="str">
        <f>VLOOKUP($A1025,'Hospitalisation Details'!$A$2:$P$2344,14,FALSE())</f>
        <v>R1013</v>
      </c>
      <c r="Q1025" s="1">
        <f>VLOOKUP($A1025,'Hospitalisation Details'!$A$2:$P$2344,16,FALSE())</f>
        <v>54</v>
      </c>
    </row>
    <row r="1026" spans="1:17" x14ac:dyDescent="0.35">
      <c r="A1026" s="1" t="str">
        <f>'Customer Names'!A1026</f>
        <v>Id1025</v>
      </c>
      <c r="B1026" s="1" t="str">
        <f>VLOOKUP($A1026,'Customer Names'!$A$2:$E$2336,4,FALSE())</f>
        <v>David</v>
      </c>
      <c r="C1026" s="16">
        <f>VLOOKUP($A1026,'Medical Examinations'!$A$2:$O$2336,2,FALSE())</f>
        <v>52.37</v>
      </c>
      <c r="D1026" s="16">
        <f>VLOOKUP($A1026,'Medical Examinations'!$A$2:$O$2336,3,FALSE())</f>
        <v>5.0599999999999996</v>
      </c>
      <c r="E1026" s="1" t="str">
        <f>VLOOKUP($A1026,'Medical Examinations'!$A$2:$O$2336,9,FALSE())</f>
        <v>Yes</v>
      </c>
      <c r="F1026" s="1" t="str">
        <f>VLOOKUP($A1026,'Medical Examinations'!$A$2:$O$2336,10,FALSE())</f>
        <v>Yes</v>
      </c>
      <c r="G1026" s="1" t="str">
        <f>VLOOKUP($A1026,'Medical Examinations'!$A$2:$O$2336,11,FALSE())</f>
        <v>No</v>
      </c>
      <c r="H1026" s="1">
        <f>VLOOKUP($A1026,'Medical Examinations'!$A$2:$O$2336,13,FALSE())</f>
        <v>2</v>
      </c>
      <c r="I1026" s="1" t="str">
        <f>VLOOKUP($A1026,'Medical Examinations'!$A$2:$O$2336,12,FALSE())</f>
        <v>No</v>
      </c>
      <c r="J1026" s="1" t="str">
        <f>VLOOKUP($A1026,'Medical Examinations'!$A$2:$O$2336,14,FALSE())</f>
        <v>Obesity</v>
      </c>
      <c r="K1026" s="1" t="str">
        <f>VLOOKUP($A1026,'Medical Examinations'!$A$2:$O$2336,15,FALSE())</f>
        <v>Normal</v>
      </c>
      <c r="L1026" s="17">
        <f>VLOOKUP($A1026,'Hospitalisation Details'!$A$2:$P$2344,15,FALSE())</f>
        <v>36786</v>
      </c>
      <c r="M1026" s="18">
        <f>VLOOKUP($A1026,'Hospitalisation Details'!$A$2:$P$2344,6,FALSE())</f>
        <v>10991.58</v>
      </c>
      <c r="N1026" s="1" t="str">
        <f>VLOOKUP($A1026,'Hospitalisation Details'!$A$2:$P$2344,12,FALSE())</f>
        <v>tier - 3</v>
      </c>
      <c r="O1026" s="1" t="str">
        <f>VLOOKUP($A1026,'Hospitalisation Details'!$A$2:$P$2344,13,FALSE())</f>
        <v>tier - 3</v>
      </c>
      <c r="P1026" s="1" t="str">
        <f>VLOOKUP($A1026,'Hospitalisation Details'!$A$2:$P$2344,14,FALSE())</f>
        <v>R1012</v>
      </c>
      <c r="Q1026" s="1">
        <f>VLOOKUP($A1026,'Hospitalisation Details'!$A$2:$P$2344,16,FALSE())</f>
        <v>22</v>
      </c>
    </row>
    <row r="1027" spans="1:17" x14ac:dyDescent="0.35">
      <c r="A1027" s="1" t="str">
        <f>'Customer Names'!A1027</f>
        <v>Id1026</v>
      </c>
      <c r="B1027" s="1" t="str">
        <f>VLOOKUP($A1027,'Customer Names'!$A$2:$E$2336,4,FALSE())</f>
        <v>Tim</v>
      </c>
      <c r="C1027" s="16">
        <f>VLOOKUP($A1027,'Medical Examinations'!$A$2:$O$2336,2,FALSE())</f>
        <v>40.369999999999997</v>
      </c>
      <c r="D1027" s="16">
        <f>VLOOKUP($A1027,'Medical Examinations'!$A$2:$O$2336,3,FALSE())</f>
        <v>8.2100000000000009</v>
      </c>
      <c r="E1027" s="1" t="str">
        <f>VLOOKUP($A1027,'Medical Examinations'!$A$2:$O$2336,9,FALSE())</f>
        <v>No</v>
      </c>
      <c r="F1027" s="1" t="str">
        <f>VLOOKUP($A1027,'Medical Examinations'!$A$2:$O$2336,10,FALSE())</f>
        <v>No</v>
      </c>
      <c r="G1027" s="1" t="str">
        <f>VLOOKUP($A1027,'Medical Examinations'!$A$2:$O$2336,11,FALSE())</f>
        <v>No</v>
      </c>
      <c r="H1027" s="1">
        <f>VLOOKUP($A1027,'Medical Examinations'!$A$2:$O$2336,13,FALSE())</f>
        <v>0</v>
      </c>
      <c r="I1027" s="1" t="str">
        <f>VLOOKUP($A1027,'Medical Examinations'!$A$2:$O$2336,12,FALSE())</f>
        <v>No</v>
      </c>
      <c r="J1027" s="1" t="str">
        <f>VLOOKUP($A1027,'Medical Examinations'!$A$2:$O$2336,14,FALSE())</f>
        <v>Obesity</v>
      </c>
      <c r="K1027" s="1" t="str">
        <f>VLOOKUP($A1027,'Medical Examinations'!$A$2:$O$2336,15,FALSE())</f>
        <v>Diabetes</v>
      </c>
      <c r="L1027" s="17">
        <f>VLOOKUP($A1027,'Hospitalisation Details'!$A$2:$P$2344,15,FALSE())</f>
        <v>24094</v>
      </c>
      <c r="M1027" s="18">
        <f>VLOOKUP($A1027,'Hospitalisation Details'!$A$2:$P$2344,6,FALSE())</f>
        <v>10982.5</v>
      </c>
      <c r="N1027" s="1" t="str">
        <f>VLOOKUP($A1027,'Hospitalisation Details'!$A$2:$P$2344,12,FALSE())</f>
        <v>tier - 3</v>
      </c>
      <c r="O1027" s="1" t="str">
        <f>VLOOKUP($A1027,'Hospitalisation Details'!$A$2:$P$2344,13,FALSE())</f>
        <v>tier - 3</v>
      </c>
      <c r="P1027" s="1" t="str">
        <f>VLOOKUP($A1027,'Hospitalisation Details'!$A$2:$P$2344,14,FALSE())</f>
        <v>R1013</v>
      </c>
      <c r="Q1027" s="1">
        <f>VLOOKUP($A1027,'Hospitalisation Details'!$A$2:$P$2344,16,FALSE())</f>
        <v>57</v>
      </c>
    </row>
    <row r="1028" spans="1:17" x14ac:dyDescent="0.35">
      <c r="A1028" s="1" t="str">
        <f>'Customer Names'!A1028</f>
        <v>Id1027</v>
      </c>
      <c r="B1028" s="1" t="str">
        <f>VLOOKUP($A1028,'Customer Names'!$A$2:$E$2336,4,FALSE())</f>
        <v>Emma M</v>
      </c>
      <c r="C1028" s="16">
        <f>VLOOKUP($A1028,'Medical Examinations'!$A$2:$O$2336,2,FALSE())</f>
        <v>41.47</v>
      </c>
      <c r="D1028" s="16">
        <f>VLOOKUP($A1028,'Medical Examinations'!$A$2:$O$2336,3,FALSE())</f>
        <v>10.34</v>
      </c>
      <c r="E1028" s="1" t="str">
        <f>VLOOKUP($A1028,'Medical Examinations'!$A$2:$O$2336,9,FALSE())</f>
        <v>No</v>
      </c>
      <c r="F1028" s="1" t="str">
        <f>VLOOKUP($A1028,'Medical Examinations'!$A$2:$O$2336,10,FALSE())</f>
        <v>No</v>
      </c>
      <c r="G1028" s="1" t="str">
        <f>VLOOKUP($A1028,'Medical Examinations'!$A$2:$O$2336,11,FALSE())</f>
        <v>No</v>
      </c>
      <c r="H1028" s="1">
        <f>VLOOKUP($A1028,'Medical Examinations'!$A$2:$O$2336,13,FALSE())</f>
        <v>2</v>
      </c>
      <c r="I1028" s="1" t="str">
        <f>VLOOKUP($A1028,'Medical Examinations'!$A$2:$O$2336,12,FALSE())</f>
        <v>No</v>
      </c>
      <c r="J1028" s="1" t="str">
        <f>VLOOKUP($A1028,'Medical Examinations'!$A$2:$O$2336,14,FALSE())</f>
        <v>Obesity</v>
      </c>
      <c r="K1028" s="1" t="str">
        <f>VLOOKUP($A1028,'Medical Examinations'!$A$2:$O$2336,15,FALSE())</f>
        <v>Diabetes</v>
      </c>
      <c r="L1028" s="17">
        <f>VLOOKUP($A1028,'Hospitalisation Details'!$A$2:$P$2344,15,FALSE())</f>
        <v>26958</v>
      </c>
      <c r="M1028" s="18">
        <f>VLOOKUP($A1028,'Hospitalisation Details'!$A$2:$P$2344,6,FALSE())</f>
        <v>10977.21</v>
      </c>
      <c r="N1028" s="1" t="str">
        <f>VLOOKUP($A1028,'Hospitalisation Details'!$A$2:$P$2344,12,FALSE())</f>
        <v>tier - 3</v>
      </c>
      <c r="O1028" s="1" t="str">
        <f>VLOOKUP($A1028,'Hospitalisation Details'!$A$2:$P$2344,13,FALSE())</f>
        <v>tier - 1</v>
      </c>
      <c r="P1028" s="1" t="str">
        <f>VLOOKUP($A1028,'Hospitalisation Details'!$A$2:$P$2344,14,FALSE())</f>
        <v>R1013</v>
      </c>
      <c r="Q1028" s="1">
        <f>VLOOKUP($A1028,'Hospitalisation Details'!$A$2:$P$2344,16,FALSE())</f>
        <v>49</v>
      </c>
    </row>
    <row r="1029" spans="1:17" x14ac:dyDescent="0.35">
      <c r="A1029" s="1" t="str">
        <f>'Customer Names'!A1029</f>
        <v>Id1028</v>
      </c>
      <c r="B1029" s="1" t="str">
        <f>VLOOKUP($A1029,'Customer Names'!$A$2:$E$2336,4,FALSE())</f>
        <v>Tim</v>
      </c>
      <c r="C1029" s="16">
        <f>VLOOKUP($A1029,'Medical Examinations'!$A$2:$O$2336,2,FALSE())</f>
        <v>33.725000000000001</v>
      </c>
      <c r="D1029" s="16">
        <f>VLOOKUP($A1029,'Medical Examinations'!$A$2:$O$2336,3,FALSE())</f>
        <v>5.51</v>
      </c>
      <c r="E1029" s="1" t="str">
        <f>VLOOKUP($A1029,'Medical Examinations'!$A$2:$O$2336,9,FALSE())</f>
        <v>Yes</v>
      </c>
      <c r="F1029" s="1" t="str">
        <f>VLOOKUP($A1029,'Medical Examinations'!$A$2:$O$2336,10,FALSE())</f>
        <v>No</v>
      </c>
      <c r="G1029" s="1" t="str">
        <f>VLOOKUP($A1029,'Medical Examinations'!$A$2:$O$2336,11,FALSE())</f>
        <v>No</v>
      </c>
      <c r="H1029" s="1">
        <f>VLOOKUP($A1029,'Medical Examinations'!$A$2:$O$2336,13,FALSE())</f>
        <v>2</v>
      </c>
      <c r="I1029" s="1" t="str">
        <f>VLOOKUP($A1029,'Medical Examinations'!$A$2:$O$2336,12,FALSE())</f>
        <v>No</v>
      </c>
      <c r="J1029" s="1" t="str">
        <f>VLOOKUP($A1029,'Medical Examinations'!$A$2:$O$2336,14,FALSE())</f>
        <v>Obesity</v>
      </c>
      <c r="K1029" s="1" t="str">
        <f>VLOOKUP($A1029,'Medical Examinations'!$A$2:$O$2336,15,FALSE())</f>
        <v>Normal</v>
      </c>
      <c r="L1029" s="17">
        <f>VLOOKUP($A1029,'Hospitalisation Details'!$A$2:$P$2344,15,FALSE())</f>
        <v>24297</v>
      </c>
      <c r="M1029" s="18">
        <f>VLOOKUP($A1029,'Hospitalisation Details'!$A$2:$P$2344,6,FALSE())</f>
        <v>10976.25</v>
      </c>
      <c r="N1029" s="1" t="str">
        <f>VLOOKUP($A1029,'Hospitalisation Details'!$A$2:$P$2344,12,FALSE())</f>
        <v>tier - 3</v>
      </c>
      <c r="O1029" s="1" t="str">
        <f>VLOOKUP($A1029,'Hospitalisation Details'!$A$2:$P$2344,13,FALSE())</f>
        <v>tier - 2</v>
      </c>
      <c r="P1029" s="1" t="str">
        <f>VLOOKUP($A1029,'Hospitalisation Details'!$A$2:$P$2344,14,FALSE())</f>
        <v>R1012</v>
      </c>
      <c r="Q1029" s="1">
        <f>VLOOKUP($A1029,'Hospitalisation Details'!$A$2:$P$2344,16,FALSE())</f>
        <v>56</v>
      </c>
    </row>
    <row r="1030" spans="1:17" x14ac:dyDescent="0.35">
      <c r="A1030" s="1" t="str">
        <f>'Customer Names'!A1030</f>
        <v>Id1029</v>
      </c>
      <c r="B1030" s="1" t="str">
        <f>VLOOKUP($A1030,'Customer Names'!$A$2:$E$2336,4,FALSE())</f>
        <v>Patrick</v>
      </c>
      <c r="C1030" s="16">
        <f>VLOOKUP($A1030,'Medical Examinations'!$A$2:$O$2336,2,FALSE())</f>
        <v>28.1</v>
      </c>
      <c r="D1030" s="16">
        <f>VLOOKUP($A1030,'Medical Examinations'!$A$2:$O$2336,3,FALSE())</f>
        <v>11.2</v>
      </c>
      <c r="E1030" s="1" t="str">
        <f>VLOOKUP($A1030,'Medical Examinations'!$A$2:$O$2336,9,FALSE())</f>
        <v>No</v>
      </c>
      <c r="F1030" s="1" t="str">
        <f>VLOOKUP($A1030,'Medical Examinations'!$A$2:$O$2336,10,FALSE())</f>
        <v>No</v>
      </c>
      <c r="G1030" s="1" t="str">
        <f>VLOOKUP($A1030,'Medical Examinations'!$A$2:$O$2336,11,FALSE())</f>
        <v>No</v>
      </c>
      <c r="H1030" s="1">
        <f>VLOOKUP($A1030,'Medical Examinations'!$A$2:$O$2336,13,FALSE())</f>
        <v>0</v>
      </c>
      <c r="I1030" s="1" t="str">
        <f>VLOOKUP($A1030,'Medical Examinations'!$A$2:$O$2336,12,FALSE())</f>
        <v>No</v>
      </c>
      <c r="J1030" s="1" t="str">
        <f>VLOOKUP($A1030,'Medical Examinations'!$A$2:$O$2336,14,FALSE())</f>
        <v>Overweight</v>
      </c>
      <c r="K1030" s="1" t="str">
        <f>VLOOKUP($A1030,'Medical Examinations'!$A$2:$O$2336,15,FALSE())</f>
        <v>Diabetes</v>
      </c>
      <c r="L1030" s="17">
        <f>VLOOKUP($A1030,'Hospitalisation Details'!$A$2:$P$2344,15,FALSE())</f>
        <v>23912</v>
      </c>
      <c r="M1030" s="18">
        <f>VLOOKUP($A1030,'Hospitalisation Details'!$A$2:$P$2344,6,FALSE())</f>
        <v>10965.45</v>
      </c>
      <c r="N1030" s="1" t="str">
        <f>VLOOKUP($A1030,'Hospitalisation Details'!$A$2:$P$2344,12,FALSE())</f>
        <v>tier - 3</v>
      </c>
      <c r="O1030" s="1" t="str">
        <f>VLOOKUP($A1030,'Hospitalisation Details'!$A$2:$P$2344,13,FALSE())</f>
        <v>tier - 2</v>
      </c>
      <c r="P1030" s="1" t="str">
        <f>VLOOKUP($A1030,'Hospitalisation Details'!$A$2:$P$2344,14,FALSE())</f>
        <v>R1011</v>
      </c>
      <c r="Q1030" s="1">
        <f>VLOOKUP($A1030,'Hospitalisation Details'!$A$2:$P$2344,16,FALSE())</f>
        <v>57</v>
      </c>
    </row>
    <row r="1031" spans="1:17" x14ac:dyDescent="0.35">
      <c r="A1031" s="1" t="str">
        <f>'Customer Names'!A1031</f>
        <v>Id1030</v>
      </c>
      <c r="B1031" s="1" t="str">
        <f>VLOOKUP($A1031,'Customer Names'!$A$2:$E$2336,4,FALSE())</f>
        <v>Bridget K.</v>
      </c>
      <c r="C1031" s="16">
        <f>VLOOKUP($A1031,'Medical Examinations'!$A$2:$O$2336,2,FALSE())</f>
        <v>37.43</v>
      </c>
      <c r="D1031" s="16">
        <f>VLOOKUP($A1031,'Medical Examinations'!$A$2:$O$2336,3,FALSE())</f>
        <v>4.3499999999999996</v>
      </c>
      <c r="E1031" s="1" t="str">
        <f>VLOOKUP($A1031,'Medical Examinations'!$A$2:$O$2336,9,FALSE())</f>
        <v>Yes</v>
      </c>
      <c r="F1031" s="1" t="str">
        <f>VLOOKUP($A1031,'Medical Examinations'!$A$2:$O$2336,10,FALSE())</f>
        <v>No</v>
      </c>
      <c r="G1031" s="1" t="str">
        <f>VLOOKUP($A1031,'Medical Examinations'!$A$2:$O$2336,11,FALSE())</f>
        <v>Yes</v>
      </c>
      <c r="H1031" s="1">
        <f>VLOOKUP($A1031,'Medical Examinations'!$A$2:$O$2336,13,FALSE())</f>
        <v>1</v>
      </c>
      <c r="I1031" s="1" t="str">
        <f>VLOOKUP($A1031,'Medical Examinations'!$A$2:$O$2336,12,FALSE())</f>
        <v>No</v>
      </c>
      <c r="J1031" s="1" t="str">
        <f>VLOOKUP($A1031,'Medical Examinations'!$A$2:$O$2336,14,FALSE())</f>
        <v>Obesity</v>
      </c>
      <c r="K1031" s="1" t="str">
        <f>VLOOKUP($A1031,'Medical Examinations'!$A$2:$O$2336,15,FALSE())</f>
        <v>Normal</v>
      </c>
      <c r="L1031" s="17">
        <f>VLOOKUP($A1031,'Hospitalisation Details'!$A$2:$P$2344,15,FALSE())</f>
        <v>25429</v>
      </c>
      <c r="M1031" s="18">
        <f>VLOOKUP($A1031,'Hospitalisation Details'!$A$2:$P$2344,6,FALSE())</f>
        <v>10959.69</v>
      </c>
      <c r="N1031" s="1" t="str">
        <f>VLOOKUP($A1031,'Hospitalisation Details'!$A$2:$P$2344,12,FALSE())</f>
        <v>tier - 3</v>
      </c>
      <c r="O1031" s="1" t="str">
        <f>VLOOKUP($A1031,'Hospitalisation Details'!$A$2:$P$2344,13,FALSE())</f>
        <v>tier - 3</v>
      </c>
      <c r="P1031" s="1" t="str">
        <f>VLOOKUP($A1031,'Hospitalisation Details'!$A$2:$P$2344,14,FALSE())</f>
        <v>R1012</v>
      </c>
      <c r="Q1031" s="1">
        <f>VLOOKUP($A1031,'Hospitalisation Details'!$A$2:$P$2344,16,FALSE())</f>
        <v>53</v>
      </c>
    </row>
    <row r="1032" spans="1:17" x14ac:dyDescent="0.35">
      <c r="A1032" s="1" t="str">
        <f>'Customer Names'!A1032</f>
        <v>Id1031</v>
      </c>
      <c r="B1032" s="1" t="str">
        <f>VLOOKUP($A1032,'Customer Names'!$A$2:$E$2336,4,FALSE())</f>
        <v>Gabriel</v>
      </c>
      <c r="C1032" s="16">
        <f>VLOOKUP($A1032,'Medical Examinations'!$A$2:$O$2336,2,FALSE())</f>
        <v>23.7</v>
      </c>
      <c r="D1032" s="16">
        <f>VLOOKUP($A1032,'Medical Examinations'!$A$2:$O$2336,3,FALSE())</f>
        <v>10.45</v>
      </c>
      <c r="E1032" s="1" t="str">
        <f>VLOOKUP($A1032,'Medical Examinations'!$A$2:$O$2336,9,FALSE())</f>
        <v>No</v>
      </c>
      <c r="F1032" s="1" t="str">
        <f>VLOOKUP($A1032,'Medical Examinations'!$A$2:$O$2336,10,FALSE())</f>
        <v>No</v>
      </c>
      <c r="G1032" s="1" t="str">
        <f>VLOOKUP($A1032,'Medical Examinations'!$A$2:$O$2336,11,FALSE())</f>
        <v>No</v>
      </c>
      <c r="H1032" s="1">
        <f>VLOOKUP($A1032,'Medical Examinations'!$A$2:$O$2336,13,FALSE())</f>
        <v>0</v>
      </c>
      <c r="I1032" s="1" t="str">
        <f>VLOOKUP($A1032,'Medical Examinations'!$A$2:$O$2336,12,FALSE())</f>
        <v>No</v>
      </c>
      <c r="J1032" s="1" t="str">
        <f>VLOOKUP($A1032,'Medical Examinations'!$A$2:$O$2336,14,FALSE())</f>
        <v>Normal Weight</v>
      </c>
      <c r="K1032" s="1" t="str">
        <f>VLOOKUP($A1032,'Medical Examinations'!$A$2:$O$2336,15,FALSE())</f>
        <v>Diabetes</v>
      </c>
      <c r="L1032" s="17">
        <f>VLOOKUP($A1032,'Hospitalisation Details'!$A$2:$P$2344,15,FALSE())</f>
        <v>24080</v>
      </c>
      <c r="M1032" s="18">
        <f>VLOOKUP($A1032,'Hospitalisation Details'!$A$2:$P$2344,6,FALSE())</f>
        <v>10959.33</v>
      </c>
      <c r="N1032" s="1" t="str">
        <f>VLOOKUP($A1032,'Hospitalisation Details'!$A$2:$P$2344,12,FALSE())</f>
        <v>tier - 3</v>
      </c>
      <c r="O1032" s="1" t="str">
        <f>VLOOKUP($A1032,'Hospitalisation Details'!$A$2:$P$2344,13,FALSE())</f>
        <v>tier - 3</v>
      </c>
      <c r="P1032" s="1" t="str">
        <f>VLOOKUP($A1032,'Hospitalisation Details'!$A$2:$P$2344,14,FALSE())</f>
        <v>R1011</v>
      </c>
      <c r="Q1032" s="1">
        <f>VLOOKUP($A1032,'Hospitalisation Details'!$A$2:$P$2344,16,FALSE())</f>
        <v>57</v>
      </c>
    </row>
    <row r="1033" spans="1:17" x14ac:dyDescent="0.35">
      <c r="A1033" s="1" t="str">
        <f>'Customer Names'!A1033</f>
        <v>Id1032</v>
      </c>
      <c r="B1033" s="1" t="str">
        <f>VLOOKUP($A1033,'Customer Names'!$A$2:$E$2336,4,FALSE())</f>
        <v>Natasha</v>
      </c>
      <c r="C1033" s="16">
        <f>VLOOKUP($A1033,'Medical Examinations'!$A$2:$O$2336,2,FALSE())</f>
        <v>24.795000000000002</v>
      </c>
      <c r="D1033" s="16">
        <f>VLOOKUP($A1033,'Medical Examinations'!$A$2:$O$2336,3,FALSE())</f>
        <v>4.07</v>
      </c>
      <c r="E1033" s="1" t="str">
        <f>VLOOKUP($A1033,'Medical Examinations'!$A$2:$O$2336,9,FALSE())</f>
        <v>Yes</v>
      </c>
      <c r="F1033" s="1" t="str">
        <f>VLOOKUP($A1033,'Medical Examinations'!$A$2:$O$2336,10,FALSE())</f>
        <v>No</v>
      </c>
      <c r="G1033" s="1" t="str">
        <f>VLOOKUP($A1033,'Medical Examinations'!$A$2:$O$2336,11,FALSE())</f>
        <v>Yes</v>
      </c>
      <c r="H1033" s="1">
        <f>VLOOKUP($A1033,'Medical Examinations'!$A$2:$O$2336,13,FALSE())</f>
        <v>1</v>
      </c>
      <c r="I1033" s="1" t="str">
        <f>VLOOKUP($A1033,'Medical Examinations'!$A$2:$O$2336,12,FALSE())</f>
        <v>No</v>
      </c>
      <c r="J1033" s="1" t="str">
        <f>VLOOKUP($A1033,'Medical Examinations'!$A$2:$O$2336,14,FALSE())</f>
        <v>Normal Weight</v>
      </c>
      <c r="K1033" s="1" t="str">
        <f>VLOOKUP($A1033,'Medical Examinations'!$A$2:$O$2336,15,FALSE())</f>
        <v>Normal</v>
      </c>
      <c r="L1033" s="17">
        <f>VLOOKUP($A1033,'Hospitalisation Details'!$A$2:$P$2344,15,FALSE())</f>
        <v>25517</v>
      </c>
      <c r="M1033" s="18">
        <f>VLOOKUP($A1033,'Hospitalisation Details'!$A$2:$P$2344,6,FALSE())</f>
        <v>10942.13</v>
      </c>
      <c r="N1033" s="1" t="str">
        <f>VLOOKUP($A1033,'Hospitalisation Details'!$A$2:$P$2344,12,FALSE())</f>
        <v>tier - 3</v>
      </c>
      <c r="O1033" s="1" t="str">
        <f>VLOOKUP($A1033,'Hospitalisation Details'!$A$2:$P$2344,13,FALSE())</f>
        <v>tier - 3</v>
      </c>
      <c r="P1033" s="1" t="str">
        <f>VLOOKUP($A1033,'Hospitalisation Details'!$A$2:$P$2344,14,FALSE())</f>
        <v>R1012</v>
      </c>
      <c r="Q1033" s="1">
        <f>VLOOKUP($A1033,'Hospitalisation Details'!$A$2:$P$2344,16,FALSE())</f>
        <v>53</v>
      </c>
    </row>
    <row r="1034" spans="1:17" x14ac:dyDescent="0.35">
      <c r="A1034" s="1" t="str">
        <f>'Customer Names'!A1034</f>
        <v>Id1033</v>
      </c>
      <c r="B1034" s="1" t="str">
        <f>VLOOKUP($A1034,'Customer Names'!$A$2:$E$2336,4,FALSE())</f>
        <v>Abby A.</v>
      </c>
      <c r="C1034" s="16">
        <f>VLOOKUP($A1034,'Medical Examinations'!$A$2:$O$2336,2,FALSE())</f>
        <v>31.9</v>
      </c>
      <c r="D1034" s="16">
        <f>VLOOKUP($A1034,'Medical Examinations'!$A$2:$O$2336,3,FALSE())</f>
        <v>8.34</v>
      </c>
      <c r="E1034" s="1" t="str">
        <f>VLOOKUP($A1034,'Medical Examinations'!$A$2:$O$2336,9,FALSE())</f>
        <v>No</v>
      </c>
      <c r="F1034" s="1" t="str">
        <f>VLOOKUP($A1034,'Medical Examinations'!$A$2:$O$2336,10,FALSE())</f>
        <v>No</v>
      </c>
      <c r="G1034" s="1" t="str">
        <f>VLOOKUP($A1034,'Medical Examinations'!$A$2:$O$2336,11,FALSE())</f>
        <v>No</v>
      </c>
      <c r="H1034" s="1">
        <f>VLOOKUP($A1034,'Medical Examinations'!$A$2:$O$2336,13,FALSE())</f>
        <v>0</v>
      </c>
      <c r="I1034" s="1" t="str">
        <f>VLOOKUP($A1034,'Medical Examinations'!$A$2:$O$2336,12,FALSE())</f>
        <v>No</v>
      </c>
      <c r="J1034" s="1" t="str">
        <f>VLOOKUP($A1034,'Medical Examinations'!$A$2:$O$2336,14,FALSE())</f>
        <v>Obesity</v>
      </c>
      <c r="K1034" s="1" t="str">
        <f>VLOOKUP($A1034,'Medical Examinations'!$A$2:$O$2336,15,FALSE())</f>
        <v>Diabetes</v>
      </c>
      <c r="L1034" s="17">
        <f>VLOOKUP($A1034,'Hospitalisation Details'!$A$2:$P$2344,15,FALSE())</f>
        <v>25154</v>
      </c>
      <c r="M1034" s="18">
        <f>VLOOKUP($A1034,'Hospitalisation Details'!$A$2:$P$2344,6,FALSE())</f>
        <v>10928.85</v>
      </c>
      <c r="N1034" s="1" t="str">
        <f>VLOOKUP($A1034,'Hospitalisation Details'!$A$2:$P$2344,12,FALSE())</f>
        <v>tier - 3</v>
      </c>
      <c r="O1034" s="1" t="str">
        <f>VLOOKUP($A1034,'Hospitalisation Details'!$A$2:$P$2344,13,FALSE())</f>
        <v>tier - 3</v>
      </c>
      <c r="P1034" s="1" t="str">
        <f>VLOOKUP($A1034,'Hospitalisation Details'!$A$2:$P$2344,14,FALSE())</f>
        <v>R1013</v>
      </c>
      <c r="Q1034" s="1">
        <f>VLOOKUP($A1034,'Hospitalisation Details'!$A$2:$P$2344,16,FALSE())</f>
        <v>54</v>
      </c>
    </row>
    <row r="1035" spans="1:17" x14ac:dyDescent="0.35">
      <c r="A1035" s="1" t="str">
        <f>'Customer Names'!A1035</f>
        <v>Id1034</v>
      </c>
      <c r="B1035" s="1" t="str">
        <f>VLOOKUP($A1035,'Customer Names'!$A$2:$E$2336,4,FALSE())</f>
        <v>Michelle</v>
      </c>
      <c r="C1035" s="16">
        <f>VLOOKUP($A1035,'Medical Examinations'!$A$2:$O$2336,2,FALSE())</f>
        <v>32.68</v>
      </c>
      <c r="D1035" s="16">
        <f>VLOOKUP($A1035,'Medical Examinations'!$A$2:$O$2336,3,FALSE())</f>
        <v>7.41</v>
      </c>
      <c r="E1035" s="1" t="str">
        <f>VLOOKUP($A1035,'Medical Examinations'!$A$2:$O$2336,9,FALSE())</f>
        <v>No</v>
      </c>
      <c r="F1035" s="1" t="str">
        <f>VLOOKUP($A1035,'Medical Examinations'!$A$2:$O$2336,10,FALSE())</f>
        <v>No</v>
      </c>
      <c r="G1035" s="1" t="str">
        <f>VLOOKUP($A1035,'Medical Examinations'!$A$2:$O$2336,11,FALSE())</f>
        <v>No</v>
      </c>
      <c r="H1035" s="1">
        <f>VLOOKUP($A1035,'Medical Examinations'!$A$2:$O$2336,13,FALSE())</f>
        <v>0</v>
      </c>
      <c r="I1035" s="1" t="str">
        <f>VLOOKUP($A1035,'Medical Examinations'!$A$2:$O$2336,12,FALSE())</f>
        <v>No</v>
      </c>
      <c r="J1035" s="1" t="str">
        <f>VLOOKUP($A1035,'Medical Examinations'!$A$2:$O$2336,14,FALSE())</f>
        <v>Obesity</v>
      </c>
      <c r="K1035" s="1" t="str">
        <f>VLOOKUP($A1035,'Medical Examinations'!$A$2:$O$2336,15,FALSE())</f>
        <v>Diabetes</v>
      </c>
      <c r="L1035" s="17">
        <f>VLOOKUP($A1035,'Hospitalisation Details'!$A$2:$P$2344,15,FALSE())</f>
        <v>25155</v>
      </c>
      <c r="M1035" s="18">
        <f>VLOOKUP($A1035,'Hospitalisation Details'!$A$2:$P$2344,6,FALSE())</f>
        <v>10923.93</v>
      </c>
      <c r="N1035" s="1" t="str">
        <f>VLOOKUP($A1035,'Hospitalisation Details'!$A$2:$P$2344,12,FALSE())</f>
        <v>tier - 3</v>
      </c>
      <c r="O1035" s="1" t="str">
        <f>VLOOKUP($A1035,'Hospitalisation Details'!$A$2:$P$2344,13,FALSE())</f>
        <v>tier - 1</v>
      </c>
      <c r="P1035" s="1" t="str">
        <f>VLOOKUP($A1035,'Hospitalisation Details'!$A$2:$P$2344,14,FALSE())</f>
        <v>R1024</v>
      </c>
      <c r="Q1035" s="1">
        <f>VLOOKUP($A1035,'Hospitalisation Details'!$A$2:$P$2344,16,FALSE())</f>
        <v>54</v>
      </c>
    </row>
    <row r="1036" spans="1:17" x14ac:dyDescent="0.35">
      <c r="A1036" s="1" t="str">
        <f>'Customer Names'!A1036</f>
        <v>Id1035</v>
      </c>
      <c r="B1036" s="1" t="str">
        <f>VLOOKUP($A1036,'Customer Names'!$A$2:$E$2336,4,FALSE())</f>
        <v>Mckendree</v>
      </c>
      <c r="C1036" s="16">
        <f>VLOOKUP($A1036,'Medical Examinations'!$A$2:$O$2336,2,FALSE())</f>
        <v>47.13</v>
      </c>
      <c r="D1036" s="16">
        <f>VLOOKUP($A1036,'Medical Examinations'!$A$2:$O$2336,3,FALSE())</f>
        <v>4.3099999999999996</v>
      </c>
      <c r="E1036" s="1" t="str">
        <f>VLOOKUP($A1036,'Medical Examinations'!$A$2:$O$2336,9,FALSE())</f>
        <v>No</v>
      </c>
      <c r="F1036" s="1" t="str">
        <f>VLOOKUP($A1036,'Medical Examinations'!$A$2:$O$2336,10,FALSE())</f>
        <v>No</v>
      </c>
      <c r="G1036" s="1" t="str">
        <f>VLOOKUP($A1036,'Medical Examinations'!$A$2:$O$2336,11,FALSE())</f>
        <v>No</v>
      </c>
      <c r="H1036" s="1">
        <f>VLOOKUP($A1036,'Medical Examinations'!$A$2:$O$2336,13,FALSE())</f>
        <v>0</v>
      </c>
      <c r="I1036" s="1" t="str">
        <f>VLOOKUP($A1036,'Medical Examinations'!$A$2:$O$2336,12,FALSE())</f>
        <v>No</v>
      </c>
      <c r="J1036" s="1" t="str">
        <f>VLOOKUP($A1036,'Medical Examinations'!$A$2:$O$2336,14,FALSE())</f>
        <v>Obesity</v>
      </c>
      <c r="K1036" s="1" t="str">
        <f>VLOOKUP($A1036,'Medical Examinations'!$A$2:$O$2336,15,FALSE())</f>
        <v>Normal</v>
      </c>
      <c r="L1036" s="17">
        <f>VLOOKUP($A1036,'Hospitalisation Details'!$A$2:$P$2344,15,FALSE())</f>
        <v>34583</v>
      </c>
      <c r="M1036" s="18">
        <f>VLOOKUP($A1036,'Hospitalisation Details'!$A$2:$P$2344,6,FALSE())</f>
        <v>10886.66</v>
      </c>
      <c r="N1036" s="1" t="str">
        <f>VLOOKUP($A1036,'Hospitalisation Details'!$A$2:$P$2344,12,FALSE())</f>
        <v>tier - 3</v>
      </c>
      <c r="O1036" s="1" t="str">
        <f>VLOOKUP($A1036,'Hospitalisation Details'!$A$2:$P$2344,13,FALSE())</f>
        <v>tier - 3</v>
      </c>
      <c r="P1036" s="1" t="str">
        <f>VLOOKUP($A1036,'Hospitalisation Details'!$A$2:$P$2344,14,FALSE())</f>
        <v>R1012</v>
      </c>
      <c r="Q1036" s="1">
        <f>VLOOKUP($A1036,'Hospitalisation Details'!$A$2:$P$2344,16,FALSE())</f>
        <v>28</v>
      </c>
    </row>
    <row r="1037" spans="1:17" x14ac:dyDescent="0.35">
      <c r="A1037" s="1" t="str">
        <f>'Customer Names'!A1037</f>
        <v>Id1036</v>
      </c>
      <c r="B1037" s="1" t="str">
        <f>VLOOKUP($A1037,'Customer Names'!$A$2:$E$2336,4,FALSE())</f>
        <v>Tara</v>
      </c>
      <c r="C1037" s="16">
        <f>VLOOKUP($A1037,'Medical Examinations'!$A$2:$O$2336,2,FALSE())</f>
        <v>36.67</v>
      </c>
      <c r="D1037" s="16">
        <f>VLOOKUP($A1037,'Medical Examinations'!$A$2:$O$2336,3,FALSE())</f>
        <v>10.83</v>
      </c>
      <c r="E1037" s="1" t="str">
        <f>VLOOKUP($A1037,'Medical Examinations'!$A$2:$O$2336,9,FALSE())</f>
        <v>No</v>
      </c>
      <c r="F1037" s="1" t="str">
        <f>VLOOKUP($A1037,'Medical Examinations'!$A$2:$O$2336,10,FALSE())</f>
        <v>No</v>
      </c>
      <c r="G1037" s="1" t="str">
        <f>VLOOKUP($A1037,'Medical Examinations'!$A$2:$O$2336,11,FALSE())</f>
        <v>No</v>
      </c>
      <c r="H1037" s="1">
        <f>VLOOKUP($A1037,'Medical Examinations'!$A$2:$O$2336,13,FALSE())</f>
        <v>0</v>
      </c>
      <c r="I1037" s="1" t="str">
        <f>VLOOKUP($A1037,'Medical Examinations'!$A$2:$O$2336,12,FALSE())</f>
        <v>No</v>
      </c>
      <c r="J1037" s="1" t="str">
        <f>VLOOKUP($A1037,'Medical Examinations'!$A$2:$O$2336,14,FALSE())</f>
        <v>Obesity</v>
      </c>
      <c r="K1037" s="1" t="str">
        <f>VLOOKUP($A1037,'Medical Examinations'!$A$2:$O$2336,15,FALSE())</f>
        <v>Diabetes</v>
      </c>
      <c r="L1037" s="17">
        <f>VLOOKUP($A1037,'Hospitalisation Details'!$A$2:$P$2344,15,FALSE())</f>
        <v>26287</v>
      </c>
      <c r="M1037" s="18">
        <f>VLOOKUP($A1037,'Hospitalisation Details'!$A$2:$P$2344,6,FALSE())</f>
        <v>10848.13</v>
      </c>
      <c r="N1037" s="1" t="str">
        <f>VLOOKUP($A1037,'Hospitalisation Details'!$A$2:$P$2344,12,FALSE())</f>
        <v>tier - 3</v>
      </c>
      <c r="O1037" s="1" t="str">
        <f>VLOOKUP($A1037,'Hospitalisation Details'!$A$2:$P$2344,13,FALSE())</f>
        <v>tier - 3</v>
      </c>
      <c r="P1037" s="1" t="str">
        <f>VLOOKUP($A1037,'Hospitalisation Details'!$A$2:$P$2344,14,FALSE())</f>
        <v>R1012</v>
      </c>
      <c r="Q1037" s="1">
        <f>VLOOKUP($A1037,'Hospitalisation Details'!$A$2:$P$2344,16,FALSE())</f>
        <v>51</v>
      </c>
    </row>
    <row r="1038" spans="1:17" x14ac:dyDescent="0.35">
      <c r="A1038" s="1" t="str">
        <f>'Customer Names'!A1038</f>
        <v>Id1037</v>
      </c>
      <c r="B1038" s="1" t="str">
        <f>VLOOKUP($A1038,'Customer Names'!$A$2:$E$2336,4,FALSE())</f>
        <v>Daniel</v>
      </c>
      <c r="C1038" s="16">
        <f>VLOOKUP($A1038,'Medical Examinations'!$A$2:$O$2336,2,FALSE())</f>
        <v>33.630000000000003</v>
      </c>
      <c r="D1038" s="16">
        <f>VLOOKUP($A1038,'Medical Examinations'!$A$2:$O$2336,3,FALSE())</f>
        <v>11.31</v>
      </c>
      <c r="E1038" s="1" t="str">
        <f>VLOOKUP($A1038,'Medical Examinations'!$A$2:$O$2336,9,FALSE())</f>
        <v>No</v>
      </c>
      <c r="F1038" s="1" t="str">
        <f>VLOOKUP($A1038,'Medical Examinations'!$A$2:$O$2336,10,FALSE())</f>
        <v>No</v>
      </c>
      <c r="G1038" s="1" t="str">
        <f>VLOOKUP($A1038,'Medical Examinations'!$A$2:$O$2336,11,FALSE())</f>
        <v>No</v>
      </c>
      <c r="H1038" s="1">
        <f>VLOOKUP($A1038,'Medical Examinations'!$A$2:$O$2336,13,FALSE())</f>
        <v>0</v>
      </c>
      <c r="I1038" s="1" t="str">
        <f>VLOOKUP($A1038,'Medical Examinations'!$A$2:$O$2336,12,FALSE())</f>
        <v>No</v>
      </c>
      <c r="J1038" s="1" t="str">
        <f>VLOOKUP($A1038,'Medical Examinations'!$A$2:$O$2336,14,FALSE())</f>
        <v>Obesity</v>
      </c>
      <c r="K1038" s="1" t="str">
        <f>VLOOKUP($A1038,'Medical Examinations'!$A$2:$O$2336,15,FALSE())</f>
        <v>Diabetes</v>
      </c>
      <c r="L1038" s="17">
        <f>VLOOKUP($A1038,'Hospitalisation Details'!$A$2:$P$2344,15,FALSE())</f>
        <v>25047</v>
      </c>
      <c r="M1038" s="18">
        <f>VLOOKUP($A1038,'Hospitalisation Details'!$A$2:$P$2344,6,FALSE())</f>
        <v>10825.25</v>
      </c>
      <c r="N1038" s="1" t="str">
        <f>VLOOKUP($A1038,'Hospitalisation Details'!$A$2:$P$2344,12,FALSE())</f>
        <v>tier - 3</v>
      </c>
      <c r="O1038" s="1" t="str">
        <f>VLOOKUP($A1038,'Hospitalisation Details'!$A$2:$P$2344,13,FALSE())</f>
        <v>tier - 3</v>
      </c>
      <c r="P1038" s="1" t="str">
        <f>VLOOKUP($A1038,'Hospitalisation Details'!$A$2:$P$2344,14,FALSE())</f>
        <v>R1012</v>
      </c>
      <c r="Q1038" s="1">
        <f>VLOOKUP($A1038,'Hospitalisation Details'!$A$2:$P$2344,16,FALSE())</f>
        <v>54</v>
      </c>
    </row>
    <row r="1039" spans="1:17" x14ac:dyDescent="0.35">
      <c r="A1039" s="1" t="str">
        <f>'Customer Names'!A1039</f>
        <v>Id1038</v>
      </c>
      <c r="B1039" s="1" t="str">
        <f>VLOOKUP($A1039,'Customer Names'!$A$2:$E$2336,4,FALSE())</f>
        <v>Joshua P</v>
      </c>
      <c r="C1039" s="16">
        <f>VLOOKUP($A1039,'Medical Examinations'!$A$2:$O$2336,2,FALSE())</f>
        <v>32.67</v>
      </c>
      <c r="D1039" s="16">
        <f>VLOOKUP($A1039,'Medical Examinations'!$A$2:$O$2336,3,FALSE())</f>
        <v>11.81</v>
      </c>
      <c r="E1039" s="1" t="str">
        <f>VLOOKUP($A1039,'Medical Examinations'!$A$2:$O$2336,9,FALSE())</f>
        <v>Yes</v>
      </c>
      <c r="F1039" s="1" t="str">
        <f>VLOOKUP($A1039,'Medical Examinations'!$A$2:$O$2336,10,FALSE())</f>
        <v>No</v>
      </c>
      <c r="G1039" s="1" t="str">
        <f>VLOOKUP($A1039,'Medical Examinations'!$A$2:$O$2336,11,FALSE())</f>
        <v>No</v>
      </c>
      <c r="H1039" s="1">
        <f>VLOOKUP($A1039,'Medical Examinations'!$A$2:$O$2336,13,FALSE())</f>
        <v>0</v>
      </c>
      <c r="I1039" s="1" t="str">
        <f>VLOOKUP($A1039,'Medical Examinations'!$A$2:$O$2336,12,FALSE())</f>
        <v>No</v>
      </c>
      <c r="J1039" s="1" t="str">
        <f>VLOOKUP($A1039,'Medical Examinations'!$A$2:$O$2336,14,FALSE())</f>
        <v>Obesity</v>
      </c>
      <c r="K1039" s="1" t="str">
        <f>VLOOKUP($A1039,'Medical Examinations'!$A$2:$O$2336,15,FALSE())</f>
        <v>Diabetes</v>
      </c>
      <c r="L1039" s="17">
        <f>VLOOKUP($A1039,'Hospitalisation Details'!$A$2:$P$2344,15,FALSE())</f>
        <v>24747</v>
      </c>
      <c r="M1039" s="18">
        <f>VLOOKUP($A1039,'Hospitalisation Details'!$A$2:$P$2344,6,FALSE())</f>
        <v>10807.49</v>
      </c>
      <c r="N1039" s="1" t="str">
        <f>VLOOKUP($A1039,'Hospitalisation Details'!$A$2:$P$2344,12,FALSE())</f>
        <v>tier - 3</v>
      </c>
      <c r="O1039" s="1" t="str">
        <f>VLOOKUP($A1039,'Hospitalisation Details'!$A$2:$P$2344,13,FALSE())</f>
        <v>tier - 2</v>
      </c>
      <c r="P1039" s="1" t="str">
        <f>VLOOKUP($A1039,'Hospitalisation Details'!$A$2:$P$2344,14,FALSE())</f>
        <v>R1013</v>
      </c>
      <c r="Q1039" s="1">
        <f>VLOOKUP($A1039,'Hospitalisation Details'!$A$2:$P$2344,16,FALSE())</f>
        <v>55</v>
      </c>
    </row>
    <row r="1040" spans="1:17" x14ac:dyDescent="0.35">
      <c r="A1040" s="1" t="str">
        <f>'Customer Names'!A1040</f>
        <v>Id1039</v>
      </c>
      <c r="B1040" s="1" t="str">
        <f>VLOOKUP($A1040,'Customer Names'!$A$2:$E$2336,4,FALSE())</f>
        <v>Erin C</v>
      </c>
      <c r="C1040" s="16">
        <f>VLOOKUP($A1040,'Medical Examinations'!$A$2:$O$2336,2,FALSE())</f>
        <v>33.299999999999997</v>
      </c>
      <c r="D1040" s="16">
        <f>VLOOKUP($A1040,'Medical Examinations'!$A$2:$O$2336,3,FALSE())</f>
        <v>8.26</v>
      </c>
      <c r="E1040" s="1" t="str">
        <f>VLOOKUP($A1040,'Medical Examinations'!$A$2:$O$2336,9,FALSE())</f>
        <v>Yes</v>
      </c>
      <c r="F1040" s="1" t="str">
        <f>VLOOKUP($A1040,'Medical Examinations'!$A$2:$O$2336,10,FALSE())</f>
        <v>No</v>
      </c>
      <c r="G1040" s="1" t="str">
        <f>VLOOKUP($A1040,'Medical Examinations'!$A$2:$O$2336,11,FALSE())</f>
        <v>No</v>
      </c>
      <c r="H1040" s="1">
        <f>VLOOKUP($A1040,'Medical Examinations'!$A$2:$O$2336,13,FALSE())</f>
        <v>2</v>
      </c>
      <c r="I1040" s="1" t="str">
        <f>VLOOKUP($A1040,'Medical Examinations'!$A$2:$O$2336,12,FALSE())</f>
        <v>No</v>
      </c>
      <c r="J1040" s="1" t="str">
        <f>VLOOKUP($A1040,'Medical Examinations'!$A$2:$O$2336,14,FALSE())</f>
        <v>Obesity</v>
      </c>
      <c r="K1040" s="1" t="str">
        <f>VLOOKUP($A1040,'Medical Examinations'!$A$2:$O$2336,15,FALSE())</f>
        <v>Diabetes</v>
      </c>
      <c r="L1040" s="17">
        <f>VLOOKUP($A1040,'Hospitalisation Details'!$A$2:$P$2344,15,FALSE())</f>
        <v>25920</v>
      </c>
      <c r="M1040" s="18">
        <f>VLOOKUP($A1040,'Hospitalisation Details'!$A$2:$P$2344,6,FALSE())</f>
        <v>10806.84</v>
      </c>
      <c r="N1040" s="1" t="str">
        <f>VLOOKUP($A1040,'Hospitalisation Details'!$A$2:$P$2344,12,FALSE())</f>
        <v>tier - 3</v>
      </c>
      <c r="O1040" s="1" t="str">
        <f>VLOOKUP($A1040,'Hospitalisation Details'!$A$2:$P$2344,13,FALSE())</f>
        <v>tier - 2</v>
      </c>
      <c r="P1040" s="1" t="str">
        <f>VLOOKUP($A1040,'Hospitalisation Details'!$A$2:$P$2344,14,FALSE())</f>
        <v>R1011</v>
      </c>
      <c r="Q1040" s="1">
        <f>VLOOKUP($A1040,'Hospitalisation Details'!$A$2:$P$2344,16,FALSE())</f>
        <v>52</v>
      </c>
    </row>
    <row r="1041" spans="1:17" x14ac:dyDescent="0.35">
      <c r="A1041" s="1" t="str">
        <f>'Customer Names'!A1041</f>
        <v>Id1040</v>
      </c>
      <c r="B1041" s="1" t="str">
        <f>VLOOKUP($A1041,'Customer Names'!$A$2:$E$2336,4,FALSE())</f>
        <v>Shure</v>
      </c>
      <c r="C1041" s="16">
        <f>VLOOKUP($A1041,'Medical Examinations'!$A$2:$O$2336,2,FALSE())</f>
        <v>30.78</v>
      </c>
      <c r="D1041" s="16">
        <f>VLOOKUP($A1041,'Medical Examinations'!$A$2:$O$2336,3,FALSE())</f>
        <v>10.74</v>
      </c>
      <c r="E1041" s="1" t="str">
        <f>VLOOKUP($A1041,'Medical Examinations'!$A$2:$O$2336,9,FALSE())</f>
        <v>Yes</v>
      </c>
      <c r="F1041" s="1" t="str">
        <f>VLOOKUP($A1041,'Medical Examinations'!$A$2:$O$2336,10,FALSE())</f>
        <v>No</v>
      </c>
      <c r="G1041" s="1" t="str">
        <f>VLOOKUP($A1041,'Medical Examinations'!$A$2:$O$2336,11,FALSE())</f>
        <v>No</v>
      </c>
      <c r="H1041" s="1">
        <f>VLOOKUP($A1041,'Medical Examinations'!$A$2:$O$2336,13,FALSE())</f>
        <v>2</v>
      </c>
      <c r="I1041" s="1" t="str">
        <f>VLOOKUP($A1041,'Medical Examinations'!$A$2:$O$2336,12,FALSE())</f>
        <v>No</v>
      </c>
      <c r="J1041" s="1" t="str">
        <f>VLOOKUP($A1041,'Medical Examinations'!$A$2:$O$2336,14,FALSE())</f>
        <v>Obesity</v>
      </c>
      <c r="K1041" s="1" t="str">
        <f>VLOOKUP($A1041,'Medical Examinations'!$A$2:$O$2336,15,FALSE())</f>
        <v>Diabetes</v>
      </c>
      <c r="L1041" s="17">
        <f>VLOOKUP($A1041,'Hospitalisation Details'!$A$2:$P$2344,15,FALSE())</f>
        <v>25869</v>
      </c>
      <c r="M1041" s="18">
        <f>VLOOKUP($A1041,'Hospitalisation Details'!$A$2:$P$2344,6,FALSE())</f>
        <v>10797.34</v>
      </c>
      <c r="N1041" s="1" t="str">
        <f>VLOOKUP($A1041,'Hospitalisation Details'!$A$2:$P$2344,12,FALSE())</f>
        <v>tier - 3</v>
      </c>
      <c r="O1041" s="1" t="str">
        <f>VLOOKUP($A1041,'Hospitalisation Details'!$A$2:$P$2344,13,FALSE())</f>
        <v>tier - 2</v>
      </c>
      <c r="P1041" s="1" t="str">
        <f>VLOOKUP($A1041,'Hospitalisation Details'!$A$2:$P$2344,14,FALSE())</f>
        <v>R1023</v>
      </c>
      <c r="Q1041" s="1">
        <f>VLOOKUP($A1041,'Hospitalisation Details'!$A$2:$P$2344,16,FALSE())</f>
        <v>52</v>
      </c>
    </row>
    <row r="1042" spans="1:17" x14ac:dyDescent="0.35">
      <c r="A1042" s="1" t="str">
        <f>'Customer Names'!A1042</f>
        <v>Id1041</v>
      </c>
      <c r="B1042" s="1" t="str">
        <f>VLOOKUP($A1042,'Customer Names'!$A$2:$E$2336,4,FALSE())</f>
        <v>Richard</v>
      </c>
      <c r="C1042" s="16">
        <f>VLOOKUP($A1042,'Medical Examinations'!$A$2:$O$2336,2,FALSE())</f>
        <v>28.975000000000001</v>
      </c>
      <c r="D1042" s="16">
        <f>VLOOKUP($A1042,'Medical Examinations'!$A$2:$O$2336,3,FALSE())</f>
        <v>7.69</v>
      </c>
      <c r="E1042" s="1" t="str">
        <f>VLOOKUP($A1042,'Medical Examinations'!$A$2:$O$2336,9,FALSE())</f>
        <v>Yes</v>
      </c>
      <c r="F1042" s="1" t="str">
        <f>VLOOKUP($A1042,'Medical Examinations'!$A$2:$O$2336,10,FALSE())</f>
        <v>No</v>
      </c>
      <c r="G1042" s="1" t="str">
        <f>VLOOKUP($A1042,'Medical Examinations'!$A$2:$O$2336,11,FALSE())</f>
        <v>No</v>
      </c>
      <c r="H1042" s="1">
        <f>VLOOKUP($A1042,'Medical Examinations'!$A$2:$O$2336,13,FALSE())</f>
        <v>0</v>
      </c>
      <c r="I1042" s="1" t="str">
        <f>VLOOKUP($A1042,'Medical Examinations'!$A$2:$O$2336,12,FALSE())</f>
        <v>No</v>
      </c>
      <c r="J1042" s="1" t="str">
        <f>VLOOKUP($A1042,'Medical Examinations'!$A$2:$O$2336,14,FALSE())</f>
        <v>Overweight</v>
      </c>
      <c r="K1042" s="1" t="str">
        <f>VLOOKUP($A1042,'Medical Examinations'!$A$2:$O$2336,15,FALSE())</f>
        <v>Diabetes</v>
      </c>
      <c r="L1042" s="17">
        <f>VLOOKUP($A1042,'Hospitalisation Details'!$A$2:$P$2344,15,FALSE())</f>
        <v>24768</v>
      </c>
      <c r="M1042" s="18">
        <f>VLOOKUP($A1042,'Hospitalisation Details'!$A$2:$P$2344,6,FALSE())</f>
        <v>10796.35</v>
      </c>
      <c r="N1042" s="1" t="str">
        <f>VLOOKUP($A1042,'Hospitalisation Details'!$A$2:$P$2344,12,FALSE())</f>
        <v>tier - 3</v>
      </c>
      <c r="O1042" s="1" t="str">
        <f>VLOOKUP($A1042,'Hospitalisation Details'!$A$2:$P$2344,13,FALSE())</f>
        <v>tier - 1</v>
      </c>
      <c r="P1042" s="1" t="str">
        <f>VLOOKUP($A1042,'Hospitalisation Details'!$A$2:$P$2344,14,FALSE())</f>
        <v>R1019</v>
      </c>
      <c r="Q1042" s="1">
        <f>VLOOKUP($A1042,'Hospitalisation Details'!$A$2:$P$2344,16,FALSE())</f>
        <v>55</v>
      </c>
    </row>
    <row r="1043" spans="1:17" x14ac:dyDescent="0.35">
      <c r="A1043" s="1" t="str">
        <f>'Customer Names'!A1043</f>
        <v>Id1042</v>
      </c>
      <c r="B1043" s="1" t="str">
        <f>VLOOKUP($A1043,'Customer Names'!$A$2:$E$2336,4,FALSE())</f>
        <v>Brenda</v>
      </c>
      <c r="C1043" s="16">
        <f>VLOOKUP($A1043,'Medical Examinations'!$A$2:$O$2336,2,FALSE())</f>
        <v>33.4</v>
      </c>
      <c r="D1043" s="16">
        <f>VLOOKUP($A1043,'Medical Examinations'!$A$2:$O$2336,3,FALSE())</f>
        <v>4.84</v>
      </c>
      <c r="E1043" s="1" t="str">
        <f>VLOOKUP($A1043,'Medical Examinations'!$A$2:$O$2336,9,FALSE())</f>
        <v>No</v>
      </c>
      <c r="F1043" s="1" t="str">
        <f>VLOOKUP($A1043,'Medical Examinations'!$A$2:$O$2336,10,FALSE())</f>
        <v>No</v>
      </c>
      <c r="G1043" s="1" t="str">
        <f>VLOOKUP($A1043,'Medical Examinations'!$A$2:$O$2336,11,FALSE())</f>
        <v>No</v>
      </c>
      <c r="H1043" s="1">
        <f>VLOOKUP($A1043,'Medical Examinations'!$A$2:$O$2336,13,FALSE())</f>
        <v>0</v>
      </c>
      <c r="I1043" s="1" t="str">
        <f>VLOOKUP($A1043,'Medical Examinations'!$A$2:$O$2336,12,FALSE())</f>
        <v>No</v>
      </c>
      <c r="J1043" s="1" t="str">
        <f>VLOOKUP($A1043,'Medical Examinations'!$A$2:$O$2336,14,FALSE())</f>
        <v>Obesity</v>
      </c>
      <c r="K1043" s="1" t="str">
        <f>VLOOKUP($A1043,'Medical Examinations'!$A$2:$O$2336,15,FALSE())</f>
        <v>Normal</v>
      </c>
      <c r="L1043" s="17">
        <f>VLOOKUP($A1043,'Hospitalisation Details'!$A$2:$P$2344,15,FALSE())</f>
        <v>36518</v>
      </c>
      <c r="M1043" s="18">
        <f>VLOOKUP($A1043,'Hospitalisation Details'!$A$2:$P$2344,6,FALSE())</f>
        <v>10795.94</v>
      </c>
      <c r="N1043" s="1" t="str">
        <f>VLOOKUP($A1043,'Hospitalisation Details'!$A$2:$P$2344,12,FALSE())</f>
        <v>tier - 3</v>
      </c>
      <c r="O1043" s="1" t="str">
        <f>VLOOKUP($A1043,'Hospitalisation Details'!$A$2:$P$2344,13,FALSE())</f>
        <v>tier - 1</v>
      </c>
      <c r="P1043" s="1" t="str">
        <f>VLOOKUP($A1043,'Hospitalisation Details'!$A$2:$P$2344,14,FALSE())</f>
        <v>R1011</v>
      </c>
      <c r="Q1043" s="1">
        <f>VLOOKUP($A1043,'Hospitalisation Details'!$A$2:$P$2344,16,FALSE())</f>
        <v>23</v>
      </c>
    </row>
    <row r="1044" spans="1:17" x14ac:dyDescent="0.35">
      <c r="A1044" s="1" t="str">
        <f>'Customer Names'!A1044</f>
        <v>Id1043</v>
      </c>
      <c r="B1044" s="1" t="str">
        <f>VLOOKUP($A1044,'Customer Names'!$A$2:$E$2336,4,FALSE())</f>
        <v>Joseph M</v>
      </c>
      <c r="C1044" s="16">
        <f>VLOOKUP($A1044,'Medical Examinations'!$A$2:$O$2336,2,FALSE())</f>
        <v>21.5</v>
      </c>
      <c r="D1044" s="16">
        <f>VLOOKUP($A1044,'Medical Examinations'!$A$2:$O$2336,3,FALSE())</f>
        <v>9.77</v>
      </c>
      <c r="E1044" s="1" t="str">
        <f>VLOOKUP($A1044,'Medical Examinations'!$A$2:$O$2336,9,FALSE())</f>
        <v>Yes</v>
      </c>
      <c r="F1044" s="1" t="str">
        <f>VLOOKUP($A1044,'Medical Examinations'!$A$2:$O$2336,10,FALSE())</f>
        <v>No</v>
      </c>
      <c r="G1044" s="1" t="str">
        <f>VLOOKUP($A1044,'Medical Examinations'!$A$2:$O$2336,11,FALSE())</f>
        <v>No</v>
      </c>
      <c r="H1044" s="1">
        <f>VLOOKUP($A1044,'Medical Examinations'!$A$2:$O$2336,13,FALSE())</f>
        <v>0</v>
      </c>
      <c r="I1044" s="1" t="str">
        <f>VLOOKUP($A1044,'Medical Examinations'!$A$2:$O$2336,12,FALSE())</f>
        <v>No</v>
      </c>
      <c r="J1044" s="1" t="str">
        <f>VLOOKUP($A1044,'Medical Examinations'!$A$2:$O$2336,14,FALSE())</f>
        <v>Normal Weight</v>
      </c>
      <c r="K1044" s="1" t="str">
        <f>VLOOKUP($A1044,'Medical Examinations'!$A$2:$O$2336,15,FALSE())</f>
        <v>Diabetes</v>
      </c>
      <c r="L1044" s="17">
        <f>VLOOKUP($A1044,'Hospitalisation Details'!$A$2:$P$2344,15,FALSE())</f>
        <v>24787</v>
      </c>
      <c r="M1044" s="18">
        <f>VLOOKUP($A1044,'Hospitalisation Details'!$A$2:$P$2344,6,FALSE())</f>
        <v>10791.96</v>
      </c>
      <c r="N1044" s="1" t="str">
        <f>VLOOKUP($A1044,'Hospitalisation Details'!$A$2:$P$2344,12,FALSE())</f>
        <v>tier - 3</v>
      </c>
      <c r="O1044" s="1" t="str">
        <f>VLOOKUP($A1044,'Hospitalisation Details'!$A$2:$P$2344,13,FALSE())</f>
        <v>tier - 2</v>
      </c>
      <c r="P1044" s="1" t="str">
        <f>VLOOKUP($A1044,'Hospitalisation Details'!$A$2:$P$2344,14,FALSE())</f>
        <v>R1011</v>
      </c>
      <c r="Q1044" s="1">
        <f>VLOOKUP($A1044,'Hospitalisation Details'!$A$2:$P$2344,16,FALSE())</f>
        <v>55</v>
      </c>
    </row>
    <row r="1045" spans="1:17" x14ac:dyDescent="0.35">
      <c r="A1045" s="1" t="str">
        <f>'Customer Names'!A1045</f>
        <v>Id1044</v>
      </c>
      <c r="B1045" s="1" t="str">
        <f>VLOOKUP($A1045,'Customer Names'!$A$2:$E$2336,4,FALSE())</f>
        <v>Stephen J.</v>
      </c>
      <c r="C1045" s="16">
        <f>VLOOKUP($A1045,'Medical Examinations'!$A$2:$O$2336,2,FALSE())</f>
        <v>38.14</v>
      </c>
      <c r="D1045" s="16">
        <f>VLOOKUP($A1045,'Medical Examinations'!$A$2:$O$2336,3,FALSE())</f>
        <v>5.84</v>
      </c>
      <c r="E1045" s="1" t="str">
        <f>VLOOKUP($A1045,'Medical Examinations'!$A$2:$O$2336,9,FALSE())</f>
        <v>No</v>
      </c>
      <c r="F1045" s="1" t="str">
        <f>VLOOKUP($A1045,'Medical Examinations'!$A$2:$O$2336,10,FALSE())</f>
        <v>No</v>
      </c>
      <c r="G1045" s="1" t="str">
        <f>VLOOKUP($A1045,'Medical Examinations'!$A$2:$O$2336,11,FALSE())</f>
        <v>No</v>
      </c>
      <c r="H1045" s="1">
        <f>VLOOKUP($A1045,'Medical Examinations'!$A$2:$O$2336,13,FALSE())</f>
        <v>0</v>
      </c>
      <c r="I1045" s="1" t="str">
        <f>VLOOKUP($A1045,'Medical Examinations'!$A$2:$O$2336,12,FALSE())</f>
        <v>No</v>
      </c>
      <c r="J1045" s="1" t="str">
        <f>VLOOKUP($A1045,'Medical Examinations'!$A$2:$O$2336,14,FALSE())</f>
        <v>Obesity</v>
      </c>
      <c r="K1045" s="1" t="str">
        <f>VLOOKUP($A1045,'Medical Examinations'!$A$2:$O$2336,15,FALSE())</f>
        <v>Prediabetes</v>
      </c>
      <c r="L1045" s="17">
        <f>VLOOKUP($A1045,'Hospitalisation Details'!$A$2:$P$2344,15,FALSE())</f>
        <v>32837</v>
      </c>
      <c r="M1045" s="18">
        <f>VLOOKUP($A1045,'Hospitalisation Details'!$A$2:$P$2344,6,FALSE())</f>
        <v>10769.75</v>
      </c>
      <c r="N1045" s="1" t="str">
        <f>VLOOKUP($A1045,'Hospitalisation Details'!$A$2:$P$2344,12,FALSE())</f>
        <v>tier - 3</v>
      </c>
      <c r="O1045" s="1" t="str">
        <f>VLOOKUP($A1045,'Hospitalisation Details'!$A$2:$P$2344,13,FALSE())</f>
        <v>tier - 2</v>
      </c>
      <c r="P1045" s="1" t="str">
        <f>VLOOKUP($A1045,'Hospitalisation Details'!$A$2:$P$2344,14,FALSE())</f>
        <v>R1022</v>
      </c>
      <c r="Q1045" s="1">
        <f>VLOOKUP($A1045,'Hospitalisation Details'!$A$2:$P$2344,16,FALSE())</f>
        <v>33</v>
      </c>
    </row>
    <row r="1046" spans="1:17" x14ac:dyDescent="0.35">
      <c r="A1046" s="1" t="str">
        <f>'Customer Names'!A1046</f>
        <v>Id1045</v>
      </c>
      <c r="B1046" s="1" t="str">
        <f>VLOOKUP($A1046,'Customer Names'!$A$2:$E$2336,4,FALSE())</f>
        <v>Kathya</v>
      </c>
      <c r="C1046" s="16">
        <f>VLOOKUP($A1046,'Medical Examinations'!$A$2:$O$2336,2,FALSE())</f>
        <v>35.42</v>
      </c>
      <c r="D1046" s="16">
        <f>VLOOKUP($A1046,'Medical Examinations'!$A$2:$O$2336,3,FALSE())</f>
        <v>8.6999999999999993</v>
      </c>
      <c r="E1046" s="1" t="str">
        <f>VLOOKUP($A1046,'Medical Examinations'!$A$2:$O$2336,9,FALSE())</f>
        <v>Yes</v>
      </c>
      <c r="F1046" s="1" t="str">
        <f>VLOOKUP($A1046,'Medical Examinations'!$A$2:$O$2336,10,FALSE())</f>
        <v>No</v>
      </c>
      <c r="G1046" s="1" t="str">
        <f>VLOOKUP($A1046,'Medical Examinations'!$A$2:$O$2336,11,FALSE())</f>
        <v>No</v>
      </c>
      <c r="H1046" s="1">
        <f>VLOOKUP($A1046,'Medical Examinations'!$A$2:$O$2336,13,FALSE())</f>
        <v>1</v>
      </c>
      <c r="I1046" s="1" t="str">
        <f>VLOOKUP($A1046,'Medical Examinations'!$A$2:$O$2336,12,FALSE())</f>
        <v>No</v>
      </c>
      <c r="J1046" s="1" t="str">
        <f>VLOOKUP($A1046,'Medical Examinations'!$A$2:$O$2336,14,FALSE())</f>
        <v>Obesity</v>
      </c>
      <c r="K1046" s="1" t="str">
        <f>VLOOKUP($A1046,'Medical Examinations'!$A$2:$O$2336,15,FALSE())</f>
        <v>Diabetes</v>
      </c>
      <c r="L1046" s="17">
        <f>VLOOKUP($A1046,'Hospitalisation Details'!$A$2:$P$2344,15,FALSE())</f>
        <v>31653</v>
      </c>
      <c r="M1046" s="18">
        <f>VLOOKUP($A1046,'Hospitalisation Details'!$A$2:$P$2344,6,FALSE())</f>
        <v>10749.02</v>
      </c>
      <c r="N1046" s="1" t="str">
        <f>VLOOKUP($A1046,'Hospitalisation Details'!$A$2:$P$2344,12,FALSE())</f>
        <v>tier - 3</v>
      </c>
      <c r="O1046" s="1" t="str">
        <f>VLOOKUP($A1046,'Hospitalisation Details'!$A$2:$P$2344,13,FALSE())</f>
        <v>tier - 1</v>
      </c>
      <c r="P1046" s="1" t="str">
        <f>VLOOKUP($A1046,'Hospitalisation Details'!$A$2:$P$2344,14,FALSE())</f>
        <v>R1026</v>
      </c>
      <c r="Q1046" s="1">
        <f>VLOOKUP($A1046,'Hospitalisation Details'!$A$2:$P$2344,16,FALSE())</f>
        <v>36</v>
      </c>
    </row>
    <row r="1047" spans="1:17" x14ac:dyDescent="0.35">
      <c r="A1047" s="1" t="str">
        <f>'Customer Names'!A1047</f>
        <v>Id1046</v>
      </c>
      <c r="B1047" s="1" t="str">
        <f>VLOOKUP($A1047,'Customer Names'!$A$2:$E$2336,4,FALSE())</f>
        <v>Wesley</v>
      </c>
      <c r="C1047" s="16">
        <f>VLOOKUP($A1047,'Medical Examinations'!$A$2:$O$2336,2,FALSE())</f>
        <v>35.625</v>
      </c>
      <c r="D1047" s="16">
        <f>VLOOKUP($A1047,'Medical Examinations'!$A$2:$O$2336,3,FALSE())</f>
        <v>10.79</v>
      </c>
      <c r="E1047" s="1" t="str">
        <f>VLOOKUP($A1047,'Medical Examinations'!$A$2:$O$2336,9,FALSE())</f>
        <v>No</v>
      </c>
      <c r="F1047" s="1" t="str">
        <f>VLOOKUP($A1047,'Medical Examinations'!$A$2:$O$2336,10,FALSE())</f>
        <v>No</v>
      </c>
      <c r="G1047" s="1" t="str">
        <f>VLOOKUP($A1047,'Medical Examinations'!$A$2:$O$2336,11,FALSE())</f>
        <v>No</v>
      </c>
      <c r="H1047" s="1">
        <f>VLOOKUP($A1047,'Medical Examinations'!$A$2:$O$2336,13,FALSE())</f>
        <v>0</v>
      </c>
      <c r="I1047" s="1" t="str">
        <f>VLOOKUP($A1047,'Medical Examinations'!$A$2:$O$2336,12,FALSE())</f>
        <v>No</v>
      </c>
      <c r="J1047" s="1" t="str">
        <f>VLOOKUP($A1047,'Medical Examinations'!$A$2:$O$2336,14,FALSE())</f>
        <v>Obesity</v>
      </c>
      <c r="K1047" s="1" t="str">
        <f>VLOOKUP($A1047,'Medical Examinations'!$A$2:$O$2336,15,FALSE())</f>
        <v>Diabetes</v>
      </c>
      <c r="L1047" s="17">
        <f>VLOOKUP($A1047,'Hospitalisation Details'!$A$2:$P$2344,15,FALSE())</f>
        <v>27372</v>
      </c>
      <c r="M1047" s="18">
        <f>VLOOKUP($A1047,'Hospitalisation Details'!$A$2:$P$2344,6,FALSE())</f>
        <v>10736.87</v>
      </c>
      <c r="N1047" s="1" t="str">
        <f>VLOOKUP($A1047,'Hospitalisation Details'!$A$2:$P$2344,12,FALSE())</f>
        <v>tier - 3</v>
      </c>
      <c r="O1047" s="1" t="str">
        <f>VLOOKUP($A1047,'Hospitalisation Details'!$A$2:$P$2344,13,FALSE())</f>
        <v>tier - 1</v>
      </c>
      <c r="P1047" s="1" t="str">
        <f>VLOOKUP($A1047,'Hospitalisation Details'!$A$2:$P$2344,14,FALSE())</f>
        <v>R1016</v>
      </c>
      <c r="Q1047" s="1">
        <f>VLOOKUP($A1047,'Hospitalisation Details'!$A$2:$P$2344,16,FALSE())</f>
        <v>48</v>
      </c>
    </row>
    <row r="1048" spans="1:17" x14ac:dyDescent="0.35">
      <c r="A1048" s="1" t="str">
        <f>'Customer Names'!A1048</f>
        <v>Id1047</v>
      </c>
      <c r="B1048" s="1" t="str">
        <f>VLOOKUP($A1048,'Customer Names'!$A$2:$E$2336,4,FALSE())</f>
        <v>Tim</v>
      </c>
      <c r="C1048" s="16">
        <f>VLOOKUP($A1048,'Medical Examinations'!$A$2:$O$2336,2,FALSE())</f>
        <v>45.51</v>
      </c>
      <c r="D1048" s="16">
        <f>VLOOKUP($A1048,'Medical Examinations'!$A$2:$O$2336,3,FALSE())</f>
        <v>4.32</v>
      </c>
      <c r="E1048" s="1" t="str">
        <f>VLOOKUP($A1048,'Medical Examinations'!$A$2:$O$2336,9,FALSE())</f>
        <v>No</v>
      </c>
      <c r="F1048" s="1" t="str">
        <f>VLOOKUP($A1048,'Medical Examinations'!$A$2:$O$2336,10,FALSE())</f>
        <v>No</v>
      </c>
      <c r="G1048" s="1" t="str">
        <f>VLOOKUP($A1048,'Medical Examinations'!$A$2:$O$2336,11,FALSE())</f>
        <v>No</v>
      </c>
      <c r="H1048" s="1">
        <f>VLOOKUP($A1048,'Medical Examinations'!$A$2:$O$2336,13,FALSE())</f>
        <v>1</v>
      </c>
      <c r="I1048" s="1" t="str">
        <f>VLOOKUP($A1048,'Medical Examinations'!$A$2:$O$2336,12,FALSE())</f>
        <v>No</v>
      </c>
      <c r="J1048" s="1" t="str">
        <f>VLOOKUP($A1048,'Medical Examinations'!$A$2:$O$2336,14,FALSE())</f>
        <v>Obesity</v>
      </c>
      <c r="K1048" s="1" t="str">
        <f>VLOOKUP($A1048,'Medical Examinations'!$A$2:$O$2336,15,FALSE())</f>
        <v>Normal</v>
      </c>
      <c r="L1048" s="17">
        <f>VLOOKUP($A1048,'Hospitalisation Details'!$A$2:$P$2344,15,FALSE())</f>
        <v>33780</v>
      </c>
      <c r="M1048" s="18">
        <f>VLOOKUP($A1048,'Hospitalisation Details'!$A$2:$P$2344,6,FALSE())</f>
        <v>10719.57</v>
      </c>
      <c r="N1048" s="1" t="str">
        <f>VLOOKUP($A1048,'Hospitalisation Details'!$A$2:$P$2344,12,FALSE())</f>
        <v>tier - 3</v>
      </c>
      <c r="O1048" s="1" t="str">
        <f>VLOOKUP($A1048,'Hospitalisation Details'!$A$2:$P$2344,13,FALSE())</f>
        <v>tier - 1</v>
      </c>
      <c r="P1048" s="1" t="str">
        <f>VLOOKUP($A1048,'Hospitalisation Details'!$A$2:$P$2344,14,FALSE())</f>
        <v>R1012</v>
      </c>
      <c r="Q1048" s="1">
        <f>VLOOKUP($A1048,'Hospitalisation Details'!$A$2:$P$2344,16,FALSE())</f>
        <v>30</v>
      </c>
    </row>
    <row r="1049" spans="1:17" x14ac:dyDescent="0.35">
      <c r="A1049" s="1" t="str">
        <f>'Customer Names'!A1049</f>
        <v>Id1048</v>
      </c>
      <c r="B1049" s="1" t="str">
        <f>VLOOKUP($A1049,'Customer Names'!$A$2:$E$2336,4,FALSE())</f>
        <v>Jamie L.</v>
      </c>
      <c r="C1049" s="16">
        <f>VLOOKUP($A1049,'Medical Examinations'!$A$2:$O$2336,2,FALSE())</f>
        <v>37.1</v>
      </c>
      <c r="D1049" s="16">
        <f>VLOOKUP($A1049,'Medical Examinations'!$A$2:$O$2336,3,FALSE())</f>
        <v>7.19</v>
      </c>
      <c r="E1049" s="1" t="str">
        <f>VLOOKUP($A1049,'Medical Examinations'!$A$2:$O$2336,9,FALSE())</f>
        <v>Yes</v>
      </c>
      <c r="F1049" s="1" t="str">
        <f>VLOOKUP($A1049,'Medical Examinations'!$A$2:$O$2336,10,FALSE())</f>
        <v>No</v>
      </c>
      <c r="G1049" s="1" t="str">
        <f>VLOOKUP($A1049,'Medical Examinations'!$A$2:$O$2336,11,FALSE())</f>
        <v>No</v>
      </c>
      <c r="H1049" s="1">
        <f>VLOOKUP($A1049,'Medical Examinations'!$A$2:$O$2336,13,FALSE())</f>
        <v>0</v>
      </c>
      <c r="I1049" s="1" t="str">
        <f>VLOOKUP($A1049,'Medical Examinations'!$A$2:$O$2336,12,FALSE())</f>
        <v>No</v>
      </c>
      <c r="J1049" s="1" t="str">
        <f>VLOOKUP($A1049,'Medical Examinations'!$A$2:$O$2336,14,FALSE())</f>
        <v>Obesity</v>
      </c>
      <c r="K1049" s="1" t="str">
        <f>VLOOKUP($A1049,'Medical Examinations'!$A$2:$O$2336,15,FALSE())</f>
        <v>Diabetes</v>
      </c>
      <c r="L1049" s="17">
        <f>VLOOKUP($A1049,'Hospitalisation Details'!$A$2:$P$2344,15,FALSE())</f>
        <v>24750</v>
      </c>
      <c r="M1049" s="18">
        <f>VLOOKUP($A1049,'Hospitalisation Details'!$A$2:$P$2344,6,FALSE())</f>
        <v>10713.64</v>
      </c>
      <c r="N1049" s="1" t="str">
        <f>VLOOKUP($A1049,'Hospitalisation Details'!$A$2:$P$2344,12,FALSE())</f>
        <v>tier - 3</v>
      </c>
      <c r="O1049" s="1" t="str">
        <f>VLOOKUP($A1049,'Hospitalisation Details'!$A$2:$P$2344,13,FALSE())</f>
        <v>tier - 3</v>
      </c>
      <c r="P1049" s="1" t="str">
        <f>VLOOKUP($A1049,'Hospitalisation Details'!$A$2:$P$2344,14,FALSE())</f>
        <v>R1011</v>
      </c>
      <c r="Q1049" s="1">
        <f>VLOOKUP($A1049,'Hospitalisation Details'!$A$2:$P$2344,16,FALSE())</f>
        <v>55</v>
      </c>
    </row>
    <row r="1050" spans="1:17" x14ac:dyDescent="0.35">
      <c r="A1050" s="1" t="str">
        <f>'Customer Names'!A1050</f>
        <v>Id1049</v>
      </c>
      <c r="B1050" s="1" t="str">
        <f>VLOOKUP($A1050,'Customer Names'!$A$2:$E$2336,4,FALSE())</f>
        <v>Alexandra</v>
      </c>
      <c r="C1050" s="16">
        <f>VLOOKUP($A1050,'Medical Examinations'!$A$2:$O$2336,2,FALSE())</f>
        <v>30.5</v>
      </c>
      <c r="D1050" s="16">
        <f>VLOOKUP($A1050,'Medical Examinations'!$A$2:$O$2336,3,FALSE())</f>
        <v>11.94</v>
      </c>
      <c r="E1050" s="1" t="str">
        <f>VLOOKUP($A1050,'Medical Examinations'!$A$2:$O$2336,9,FALSE())</f>
        <v>Yes</v>
      </c>
      <c r="F1050" s="1" t="str">
        <f>VLOOKUP($A1050,'Medical Examinations'!$A$2:$O$2336,10,FALSE())</f>
        <v>No</v>
      </c>
      <c r="G1050" s="1" t="str">
        <f>VLOOKUP($A1050,'Medical Examinations'!$A$2:$O$2336,11,FALSE())</f>
        <v>No</v>
      </c>
      <c r="H1050" s="1">
        <f>VLOOKUP($A1050,'Medical Examinations'!$A$2:$O$2336,13,FALSE())</f>
        <v>0</v>
      </c>
      <c r="I1050" s="1" t="str">
        <f>VLOOKUP($A1050,'Medical Examinations'!$A$2:$O$2336,12,FALSE())</f>
        <v>No</v>
      </c>
      <c r="J1050" s="1" t="str">
        <f>VLOOKUP($A1050,'Medical Examinations'!$A$2:$O$2336,14,FALSE())</f>
        <v>Obesity</v>
      </c>
      <c r="K1050" s="1" t="str">
        <f>VLOOKUP($A1050,'Medical Examinations'!$A$2:$O$2336,15,FALSE())</f>
        <v>Diabetes</v>
      </c>
      <c r="L1050" s="17">
        <f>VLOOKUP($A1050,'Hospitalisation Details'!$A$2:$P$2344,15,FALSE())</f>
        <v>24683</v>
      </c>
      <c r="M1050" s="18">
        <f>VLOOKUP($A1050,'Hospitalisation Details'!$A$2:$P$2344,6,FALSE())</f>
        <v>10704.47</v>
      </c>
      <c r="N1050" s="1" t="str">
        <f>VLOOKUP($A1050,'Hospitalisation Details'!$A$2:$P$2344,12,FALSE())</f>
        <v>tier - 3</v>
      </c>
      <c r="O1050" s="1" t="str">
        <f>VLOOKUP($A1050,'Hospitalisation Details'!$A$2:$P$2344,13,FALSE())</f>
        <v>tier - 2</v>
      </c>
      <c r="P1050" s="1" t="str">
        <f>VLOOKUP($A1050,'Hospitalisation Details'!$A$2:$P$2344,14,FALSE())</f>
        <v>R1011</v>
      </c>
      <c r="Q1050" s="1">
        <f>VLOOKUP($A1050,'Hospitalisation Details'!$A$2:$P$2344,16,FALSE())</f>
        <v>55</v>
      </c>
    </row>
    <row r="1051" spans="1:17" x14ac:dyDescent="0.35">
      <c r="A1051" s="1" t="str">
        <f>'Customer Names'!A1051</f>
        <v>Id1050</v>
      </c>
      <c r="B1051" s="1" t="str">
        <f>VLOOKUP($A1051,'Customer Names'!$A$2:$E$2336,4,FALSE())</f>
        <v>Tiffany</v>
      </c>
      <c r="C1051" s="16">
        <f>VLOOKUP($A1051,'Medical Examinations'!$A$2:$O$2336,2,FALSE())</f>
        <v>28.16</v>
      </c>
      <c r="D1051" s="16">
        <f>VLOOKUP($A1051,'Medical Examinations'!$A$2:$O$2336,3,FALSE())</f>
        <v>5.56</v>
      </c>
      <c r="E1051" s="1" t="str">
        <f>VLOOKUP($A1051,'Medical Examinations'!$A$2:$O$2336,9,FALSE())</f>
        <v>No</v>
      </c>
      <c r="F1051" s="1" t="str">
        <f>VLOOKUP($A1051,'Medical Examinations'!$A$2:$O$2336,10,FALSE())</f>
        <v>No</v>
      </c>
      <c r="G1051" s="1" t="str">
        <f>VLOOKUP($A1051,'Medical Examinations'!$A$2:$O$2336,11,FALSE())</f>
        <v>No</v>
      </c>
      <c r="H1051" s="1">
        <f>VLOOKUP($A1051,'Medical Examinations'!$A$2:$O$2336,13,FALSE())</f>
        <v>2</v>
      </c>
      <c r="I1051" s="1" t="str">
        <f>VLOOKUP($A1051,'Medical Examinations'!$A$2:$O$2336,12,FALSE())</f>
        <v>No</v>
      </c>
      <c r="J1051" s="1" t="str">
        <f>VLOOKUP($A1051,'Medical Examinations'!$A$2:$O$2336,14,FALSE())</f>
        <v>Overweight</v>
      </c>
      <c r="K1051" s="1" t="str">
        <f>VLOOKUP($A1051,'Medical Examinations'!$A$2:$O$2336,15,FALSE())</f>
        <v>Normal</v>
      </c>
      <c r="L1051" s="17">
        <f>VLOOKUP($A1051,'Hospitalisation Details'!$A$2:$P$2344,15,FALSE())</f>
        <v>26596</v>
      </c>
      <c r="M1051" s="18">
        <f>VLOOKUP($A1051,'Hospitalisation Details'!$A$2:$P$2344,6,FALSE())</f>
        <v>10702.64</v>
      </c>
      <c r="N1051" s="1" t="str">
        <f>VLOOKUP($A1051,'Hospitalisation Details'!$A$2:$P$2344,12,FALSE())</f>
        <v>tier - 3</v>
      </c>
      <c r="O1051" s="1" t="str">
        <f>VLOOKUP($A1051,'Hospitalisation Details'!$A$2:$P$2344,13,FALSE())</f>
        <v>tier - 3</v>
      </c>
      <c r="P1051" s="1" t="str">
        <f>VLOOKUP($A1051,'Hospitalisation Details'!$A$2:$P$2344,14,FALSE())</f>
        <v>R1013</v>
      </c>
      <c r="Q1051" s="1">
        <f>VLOOKUP($A1051,'Hospitalisation Details'!$A$2:$P$2344,16,FALSE())</f>
        <v>50</v>
      </c>
    </row>
    <row r="1052" spans="1:17" x14ac:dyDescent="0.35">
      <c r="A1052" s="1" t="str">
        <f>'Customer Names'!A1052</f>
        <v>Id1051</v>
      </c>
      <c r="B1052" s="1" t="str">
        <f>VLOOKUP($A1052,'Customer Names'!$A$2:$E$2336,4,FALSE())</f>
        <v>Rebecca J</v>
      </c>
      <c r="C1052" s="16">
        <f>VLOOKUP($A1052,'Medical Examinations'!$A$2:$O$2336,2,FALSE())</f>
        <v>29.1</v>
      </c>
      <c r="D1052" s="16">
        <f>VLOOKUP($A1052,'Medical Examinations'!$A$2:$O$2336,3,FALSE())</f>
        <v>5.64</v>
      </c>
      <c r="E1052" s="1" t="str">
        <f>VLOOKUP($A1052,'Medical Examinations'!$A$2:$O$2336,9,FALSE())</f>
        <v>Yes</v>
      </c>
      <c r="F1052" s="1" t="str">
        <f>VLOOKUP($A1052,'Medical Examinations'!$A$2:$O$2336,10,FALSE())</f>
        <v>No</v>
      </c>
      <c r="G1052" s="1" t="str">
        <f>VLOOKUP($A1052,'Medical Examinations'!$A$2:$O$2336,11,FALSE())</f>
        <v>No</v>
      </c>
      <c r="H1052" s="1">
        <f>VLOOKUP($A1052,'Medical Examinations'!$A$2:$O$2336,13,FALSE())</f>
        <v>0</v>
      </c>
      <c r="I1052" s="1" t="str">
        <f>VLOOKUP($A1052,'Medical Examinations'!$A$2:$O$2336,12,FALSE())</f>
        <v>No</v>
      </c>
      <c r="J1052" s="1" t="str">
        <f>VLOOKUP($A1052,'Medical Examinations'!$A$2:$O$2336,14,FALSE())</f>
        <v>Overweight</v>
      </c>
      <c r="K1052" s="1" t="str">
        <f>VLOOKUP($A1052,'Medical Examinations'!$A$2:$O$2336,15,FALSE())</f>
        <v>Normal</v>
      </c>
      <c r="L1052" s="17">
        <f>VLOOKUP($A1052,'Hospitalisation Details'!$A$2:$P$2344,15,FALSE())</f>
        <v>28033</v>
      </c>
      <c r="M1052" s="18">
        <f>VLOOKUP($A1052,'Hospitalisation Details'!$A$2:$P$2344,6,FALSE())</f>
        <v>10698.38</v>
      </c>
      <c r="N1052" s="1" t="str">
        <f>VLOOKUP($A1052,'Hospitalisation Details'!$A$2:$P$2344,12,FALSE())</f>
        <v>tier - 3</v>
      </c>
      <c r="O1052" s="1" t="str">
        <f>VLOOKUP($A1052,'Hospitalisation Details'!$A$2:$P$2344,13,FALSE())</f>
        <v>tier - 1</v>
      </c>
      <c r="P1052" s="1" t="str">
        <f>VLOOKUP($A1052,'Hospitalisation Details'!$A$2:$P$2344,14,FALSE())</f>
        <v>R1025</v>
      </c>
      <c r="Q1052" s="1">
        <f>VLOOKUP($A1052,'Hospitalisation Details'!$A$2:$P$2344,16,FALSE())</f>
        <v>46</v>
      </c>
    </row>
    <row r="1053" spans="1:17" x14ac:dyDescent="0.35">
      <c r="A1053" s="1" t="str">
        <f>'Customer Names'!A1053</f>
        <v>Id1052</v>
      </c>
      <c r="B1053" s="1" t="str">
        <f>VLOOKUP($A1053,'Customer Names'!$A$2:$E$2336,4,FALSE())</f>
        <v>Austin T.</v>
      </c>
      <c r="C1053" s="16">
        <f>VLOOKUP($A1053,'Medical Examinations'!$A$2:$O$2336,2,FALSE())</f>
        <v>30.22</v>
      </c>
      <c r="D1053" s="16">
        <f>VLOOKUP($A1053,'Medical Examinations'!$A$2:$O$2336,3,FALSE())</f>
        <v>4.6500000000000004</v>
      </c>
      <c r="E1053" s="1" t="str">
        <f>VLOOKUP($A1053,'Medical Examinations'!$A$2:$O$2336,9,FALSE())</f>
        <v>No</v>
      </c>
      <c r="F1053" s="1" t="str">
        <f>VLOOKUP($A1053,'Medical Examinations'!$A$2:$O$2336,10,FALSE())</f>
        <v>No</v>
      </c>
      <c r="G1053" s="1" t="str">
        <f>VLOOKUP($A1053,'Medical Examinations'!$A$2:$O$2336,11,FALSE())</f>
        <v>No</v>
      </c>
      <c r="H1053" s="1">
        <f>VLOOKUP($A1053,'Medical Examinations'!$A$2:$O$2336,13,FALSE())</f>
        <v>0</v>
      </c>
      <c r="I1053" s="1" t="str">
        <f>VLOOKUP($A1053,'Medical Examinations'!$A$2:$O$2336,12,FALSE())</f>
        <v>No</v>
      </c>
      <c r="J1053" s="1" t="str">
        <f>VLOOKUP($A1053,'Medical Examinations'!$A$2:$O$2336,14,FALSE())</f>
        <v>Obesity</v>
      </c>
      <c r="K1053" s="1" t="str">
        <f>VLOOKUP($A1053,'Medical Examinations'!$A$2:$O$2336,15,FALSE())</f>
        <v>Normal</v>
      </c>
      <c r="L1053" s="17">
        <f>VLOOKUP($A1053,'Hospitalisation Details'!$A$2:$P$2344,15,FALSE())</f>
        <v>28339</v>
      </c>
      <c r="M1053" s="18">
        <f>VLOOKUP($A1053,'Hospitalisation Details'!$A$2:$P$2344,6,FALSE())</f>
        <v>10690.11</v>
      </c>
      <c r="N1053" s="1" t="str">
        <f>VLOOKUP($A1053,'Hospitalisation Details'!$A$2:$P$2344,12,FALSE())</f>
        <v>tier - 3</v>
      </c>
      <c r="O1053" s="1" t="str">
        <f>VLOOKUP($A1053,'Hospitalisation Details'!$A$2:$P$2344,13,FALSE())</f>
        <v>tier - 2</v>
      </c>
      <c r="P1053" s="1" t="str">
        <f>VLOOKUP($A1053,'Hospitalisation Details'!$A$2:$P$2344,14,FALSE())</f>
        <v>R1021</v>
      </c>
      <c r="Q1053" s="1">
        <f>VLOOKUP($A1053,'Hospitalisation Details'!$A$2:$P$2344,16,FALSE())</f>
        <v>45</v>
      </c>
    </row>
    <row r="1054" spans="1:17" x14ac:dyDescent="0.35">
      <c r="A1054" s="1" t="str">
        <f>'Customer Names'!A1054</f>
        <v>Id1053</v>
      </c>
      <c r="B1054" s="1" t="str">
        <f>VLOOKUP($A1054,'Customer Names'!$A$2:$E$2336,4,FALSE())</f>
        <v>Jamie T</v>
      </c>
      <c r="C1054" s="16">
        <f>VLOOKUP($A1054,'Medical Examinations'!$A$2:$O$2336,2,FALSE())</f>
        <v>24.29</v>
      </c>
      <c r="D1054" s="16">
        <f>VLOOKUP($A1054,'Medical Examinations'!$A$2:$O$2336,3,FALSE())</f>
        <v>9.0500000000000007</v>
      </c>
      <c r="E1054" s="1" t="str">
        <f>VLOOKUP($A1054,'Medical Examinations'!$A$2:$O$2336,9,FALSE())</f>
        <v>No</v>
      </c>
      <c r="F1054" s="1" t="str">
        <f>VLOOKUP($A1054,'Medical Examinations'!$A$2:$O$2336,10,FALSE())</f>
        <v>No</v>
      </c>
      <c r="G1054" s="1" t="str">
        <f>VLOOKUP($A1054,'Medical Examinations'!$A$2:$O$2336,11,FALSE())</f>
        <v>No</v>
      </c>
      <c r="H1054" s="1">
        <f>VLOOKUP($A1054,'Medical Examinations'!$A$2:$O$2336,13,FALSE())</f>
        <v>0</v>
      </c>
      <c r="I1054" s="1" t="str">
        <f>VLOOKUP($A1054,'Medical Examinations'!$A$2:$O$2336,12,FALSE())</f>
        <v>No</v>
      </c>
      <c r="J1054" s="1" t="str">
        <f>VLOOKUP($A1054,'Medical Examinations'!$A$2:$O$2336,14,FALSE())</f>
        <v>Normal Weight</v>
      </c>
      <c r="K1054" s="1" t="str">
        <f>VLOOKUP($A1054,'Medical Examinations'!$A$2:$O$2336,15,FALSE())</f>
        <v>Diabetes</v>
      </c>
      <c r="L1054" s="17">
        <f>VLOOKUP($A1054,'Hospitalisation Details'!$A$2:$P$2344,15,FALSE())</f>
        <v>22896</v>
      </c>
      <c r="M1054" s="18">
        <f>VLOOKUP($A1054,'Hospitalisation Details'!$A$2:$P$2344,6,FALSE())</f>
        <v>10676.83</v>
      </c>
      <c r="N1054" s="1" t="str">
        <f>VLOOKUP($A1054,'Hospitalisation Details'!$A$2:$P$2344,12,FALSE())</f>
        <v>tier - 3</v>
      </c>
      <c r="O1054" s="1" t="str">
        <f>VLOOKUP($A1054,'Hospitalisation Details'!$A$2:$P$2344,13,FALSE())</f>
        <v>tier - 3</v>
      </c>
      <c r="P1054" s="1" t="str">
        <f>VLOOKUP($A1054,'Hospitalisation Details'!$A$2:$P$2344,14,FALSE())</f>
        <v>R1013</v>
      </c>
      <c r="Q1054" s="1">
        <f>VLOOKUP($A1054,'Hospitalisation Details'!$A$2:$P$2344,16,FALSE())</f>
        <v>60</v>
      </c>
    </row>
    <row r="1055" spans="1:17" x14ac:dyDescent="0.35">
      <c r="A1055" s="1" t="str">
        <f>'Customer Names'!A1055</f>
        <v>Id1054</v>
      </c>
      <c r="B1055" s="1" t="str">
        <f>VLOOKUP($A1055,'Customer Names'!$A$2:$E$2336,4,FALSE())</f>
        <v>Matthew T.</v>
      </c>
      <c r="C1055" s="16">
        <f>VLOOKUP($A1055,'Medical Examinations'!$A$2:$O$2336,2,FALSE())</f>
        <v>29.39</v>
      </c>
      <c r="D1055" s="16">
        <f>VLOOKUP($A1055,'Medical Examinations'!$A$2:$O$2336,3,FALSE())</f>
        <v>4.5199999999999996</v>
      </c>
      <c r="E1055" s="1" t="str">
        <f>VLOOKUP($A1055,'Medical Examinations'!$A$2:$O$2336,9,FALSE())</f>
        <v>Yes</v>
      </c>
      <c r="F1055" s="1" t="str">
        <f>VLOOKUP($A1055,'Medical Examinations'!$A$2:$O$2336,10,FALSE())</f>
        <v>No</v>
      </c>
      <c r="G1055" s="1" t="str">
        <f>VLOOKUP($A1055,'Medical Examinations'!$A$2:$O$2336,11,FALSE())</f>
        <v>No</v>
      </c>
      <c r="H1055" s="1">
        <f>VLOOKUP($A1055,'Medical Examinations'!$A$2:$O$2336,13,FALSE())</f>
        <v>0</v>
      </c>
      <c r="I1055" s="1" t="str">
        <f>VLOOKUP($A1055,'Medical Examinations'!$A$2:$O$2336,12,FALSE())</f>
        <v>No</v>
      </c>
      <c r="J1055" s="1" t="str">
        <f>VLOOKUP($A1055,'Medical Examinations'!$A$2:$O$2336,14,FALSE())</f>
        <v>Overweight</v>
      </c>
      <c r="K1055" s="1" t="str">
        <f>VLOOKUP($A1055,'Medical Examinations'!$A$2:$O$2336,15,FALSE())</f>
        <v>Normal</v>
      </c>
      <c r="L1055" s="17">
        <f>VLOOKUP($A1055,'Hospitalisation Details'!$A$2:$P$2344,15,FALSE())</f>
        <v>28086</v>
      </c>
      <c r="M1055" s="18">
        <f>VLOOKUP($A1055,'Hospitalisation Details'!$A$2:$P$2344,6,FALSE())</f>
        <v>10665.44</v>
      </c>
      <c r="N1055" s="1" t="str">
        <f>VLOOKUP($A1055,'Hospitalisation Details'!$A$2:$P$2344,12,FALSE())</f>
        <v>tier - 3</v>
      </c>
      <c r="O1055" s="1" t="str">
        <f>VLOOKUP($A1055,'Hospitalisation Details'!$A$2:$P$2344,13,FALSE())</f>
        <v>tier - 2</v>
      </c>
      <c r="P1055" s="1" t="str">
        <f>VLOOKUP($A1055,'Hospitalisation Details'!$A$2:$P$2344,14,FALSE())</f>
        <v>R1021</v>
      </c>
      <c r="Q1055" s="1">
        <f>VLOOKUP($A1055,'Hospitalisation Details'!$A$2:$P$2344,16,FALSE())</f>
        <v>46</v>
      </c>
    </row>
    <row r="1056" spans="1:17" x14ac:dyDescent="0.35">
      <c r="A1056" s="1" t="str">
        <f>'Customer Names'!A1056</f>
        <v>Id1055</v>
      </c>
      <c r="B1056" s="1" t="str">
        <f>VLOOKUP($A1056,'Customer Names'!$A$2:$E$2336,4,FALSE())</f>
        <v>Emily</v>
      </c>
      <c r="C1056" s="16">
        <f>VLOOKUP($A1056,'Medical Examinations'!$A$2:$O$2336,2,FALSE())</f>
        <v>25.66</v>
      </c>
      <c r="D1056" s="16">
        <f>VLOOKUP($A1056,'Medical Examinations'!$A$2:$O$2336,3,FALSE())</f>
        <v>4.62</v>
      </c>
      <c r="E1056" s="1" t="str">
        <f>VLOOKUP($A1056,'Medical Examinations'!$A$2:$O$2336,9,FALSE())</f>
        <v>Yes</v>
      </c>
      <c r="F1056" s="1" t="str">
        <f>VLOOKUP($A1056,'Medical Examinations'!$A$2:$O$2336,10,FALSE())</f>
        <v>No</v>
      </c>
      <c r="G1056" s="1" t="str">
        <f>VLOOKUP($A1056,'Medical Examinations'!$A$2:$O$2336,11,FALSE())</f>
        <v>No</v>
      </c>
      <c r="H1056" s="1">
        <f>VLOOKUP($A1056,'Medical Examinations'!$A$2:$O$2336,13,FALSE())</f>
        <v>1</v>
      </c>
      <c r="I1056" s="1" t="str">
        <f>VLOOKUP($A1056,'Medical Examinations'!$A$2:$O$2336,12,FALSE())</f>
        <v>No</v>
      </c>
      <c r="J1056" s="1" t="str">
        <f>VLOOKUP($A1056,'Medical Examinations'!$A$2:$O$2336,14,FALSE())</f>
        <v>Overweight</v>
      </c>
      <c r="K1056" s="1" t="str">
        <f>VLOOKUP($A1056,'Medical Examinations'!$A$2:$O$2336,15,FALSE())</f>
        <v>Normal</v>
      </c>
      <c r="L1056" s="17">
        <f>VLOOKUP($A1056,'Hospitalisation Details'!$A$2:$P$2344,15,FALSE())</f>
        <v>23597</v>
      </c>
      <c r="M1056" s="18">
        <f>VLOOKUP($A1056,'Hospitalisation Details'!$A$2:$P$2344,6,FALSE())</f>
        <v>10627.81</v>
      </c>
      <c r="N1056" s="1" t="str">
        <f>VLOOKUP($A1056,'Hospitalisation Details'!$A$2:$P$2344,12,FALSE())</f>
        <v>tier - 3</v>
      </c>
      <c r="O1056" s="1" t="str">
        <f>VLOOKUP($A1056,'Hospitalisation Details'!$A$2:$P$2344,13,FALSE())</f>
        <v>tier - 3</v>
      </c>
      <c r="P1056" s="1" t="str">
        <f>VLOOKUP($A1056,'Hospitalisation Details'!$A$2:$P$2344,14,FALSE())</f>
        <v>R1013</v>
      </c>
      <c r="Q1056" s="1">
        <f>VLOOKUP($A1056,'Hospitalisation Details'!$A$2:$P$2344,16,FALSE())</f>
        <v>58</v>
      </c>
    </row>
    <row r="1057" spans="1:17" x14ac:dyDescent="0.35">
      <c r="A1057" s="1" t="str">
        <f>'Customer Names'!A1057</f>
        <v>Id1056</v>
      </c>
      <c r="B1057" s="1" t="str">
        <f>VLOOKUP($A1057,'Customer Names'!$A$2:$E$2336,4,FALSE())</f>
        <v>Gillian</v>
      </c>
      <c r="C1057" s="16">
        <f>VLOOKUP($A1057,'Medical Examinations'!$A$2:$O$2336,2,FALSE())</f>
        <v>39.11</v>
      </c>
      <c r="D1057" s="16">
        <f>VLOOKUP($A1057,'Medical Examinations'!$A$2:$O$2336,3,FALSE())</f>
        <v>5.87</v>
      </c>
      <c r="E1057" s="1" t="str">
        <f>VLOOKUP($A1057,'Medical Examinations'!$A$2:$O$2336,9,FALSE())</f>
        <v>No</v>
      </c>
      <c r="F1057" s="1" t="str">
        <f>VLOOKUP($A1057,'Medical Examinations'!$A$2:$O$2336,10,FALSE())</f>
        <v>No</v>
      </c>
      <c r="G1057" s="1" t="str">
        <f>VLOOKUP($A1057,'Medical Examinations'!$A$2:$O$2336,11,FALSE())</f>
        <v>No</v>
      </c>
      <c r="H1057" s="1">
        <f>VLOOKUP($A1057,'Medical Examinations'!$A$2:$O$2336,13,FALSE())</f>
        <v>0</v>
      </c>
      <c r="I1057" s="1" t="str">
        <f>VLOOKUP($A1057,'Medical Examinations'!$A$2:$O$2336,12,FALSE())</f>
        <v>No</v>
      </c>
      <c r="J1057" s="1" t="str">
        <f>VLOOKUP($A1057,'Medical Examinations'!$A$2:$O$2336,14,FALSE())</f>
        <v>Obesity</v>
      </c>
      <c r="K1057" s="1" t="str">
        <f>VLOOKUP($A1057,'Medical Examinations'!$A$2:$O$2336,15,FALSE())</f>
        <v>Prediabetes</v>
      </c>
      <c r="L1057" s="17">
        <f>VLOOKUP($A1057,'Hospitalisation Details'!$A$2:$P$2344,15,FALSE())</f>
        <v>33060</v>
      </c>
      <c r="M1057" s="18">
        <f>VLOOKUP($A1057,'Hospitalisation Details'!$A$2:$P$2344,6,FALSE())</f>
        <v>10620.26</v>
      </c>
      <c r="N1057" s="1" t="str">
        <f>VLOOKUP($A1057,'Hospitalisation Details'!$A$2:$P$2344,12,FALSE())</f>
        <v>tier - 3</v>
      </c>
      <c r="O1057" s="1" t="str">
        <f>VLOOKUP($A1057,'Hospitalisation Details'!$A$2:$P$2344,13,FALSE())</f>
        <v>tier - 3</v>
      </c>
      <c r="P1057" s="1" t="str">
        <f>VLOOKUP($A1057,'Hospitalisation Details'!$A$2:$P$2344,14,FALSE())</f>
        <v>R1012</v>
      </c>
      <c r="Q1057" s="1">
        <f>VLOOKUP($A1057,'Hospitalisation Details'!$A$2:$P$2344,16,FALSE())</f>
        <v>32</v>
      </c>
    </row>
    <row r="1058" spans="1:17" x14ac:dyDescent="0.35">
      <c r="A1058" s="1" t="str">
        <f>'Customer Names'!A1058</f>
        <v>Id1057</v>
      </c>
      <c r="B1058" s="1" t="str">
        <f>VLOOKUP($A1058,'Customer Names'!$A$2:$E$2336,4,FALSE())</f>
        <v>Brenn E.</v>
      </c>
      <c r="C1058" s="16">
        <f>VLOOKUP($A1058,'Medical Examinations'!$A$2:$O$2336,2,FALSE())</f>
        <v>43.78</v>
      </c>
      <c r="D1058" s="16">
        <f>VLOOKUP($A1058,'Medical Examinations'!$A$2:$O$2336,3,FALSE())</f>
        <v>5.71</v>
      </c>
      <c r="E1058" s="1" t="str">
        <f>VLOOKUP($A1058,'Medical Examinations'!$A$2:$O$2336,9,FALSE())</f>
        <v>No</v>
      </c>
      <c r="F1058" s="1" t="str">
        <f>VLOOKUP($A1058,'Medical Examinations'!$A$2:$O$2336,10,FALSE())</f>
        <v>No</v>
      </c>
      <c r="G1058" s="1" t="str">
        <f>VLOOKUP($A1058,'Medical Examinations'!$A$2:$O$2336,11,FALSE())</f>
        <v>No</v>
      </c>
      <c r="H1058" s="1">
        <f>VLOOKUP($A1058,'Medical Examinations'!$A$2:$O$2336,13,FALSE())</f>
        <v>1</v>
      </c>
      <c r="I1058" s="1" t="str">
        <f>VLOOKUP($A1058,'Medical Examinations'!$A$2:$O$2336,12,FALSE())</f>
        <v>No</v>
      </c>
      <c r="J1058" s="1" t="str">
        <f>VLOOKUP($A1058,'Medical Examinations'!$A$2:$O$2336,14,FALSE())</f>
        <v>Obesity</v>
      </c>
      <c r="K1058" s="1" t="str">
        <f>VLOOKUP($A1058,'Medical Examinations'!$A$2:$O$2336,15,FALSE())</f>
        <v>Prediabetes</v>
      </c>
      <c r="L1058" s="17">
        <f>VLOOKUP($A1058,'Hospitalisation Details'!$A$2:$P$2344,15,FALSE())</f>
        <v>33808</v>
      </c>
      <c r="M1058" s="18">
        <f>VLOOKUP($A1058,'Hospitalisation Details'!$A$2:$P$2344,6,FALSE())</f>
        <v>10617.04</v>
      </c>
      <c r="N1058" s="1" t="str">
        <f>VLOOKUP($A1058,'Hospitalisation Details'!$A$2:$P$2344,12,FALSE())</f>
        <v>tier - 3</v>
      </c>
      <c r="O1058" s="1" t="str">
        <f>VLOOKUP($A1058,'Hospitalisation Details'!$A$2:$P$2344,13,FALSE())</f>
        <v>tier - 3</v>
      </c>
      <c r="P1058" s="1" t="str">
        <f>VLOOKUP($A1058,'Hospitalisation Details'!$A$2:$P$2344,14,FALSE())</f>
        <v>R1026</v>
      </c>
      <c r="Q1058" s="1">
        <f>VLOOKUP($A1058,'Hospitalisation Details'!$A$2:$P$2344,16,FALSE())</f>
        <v>30</v>
      </c>
    </row>
    <row r="1059" spans="1:17" x14ac:dyDescent="0.35">
      <c r="A1059" s="1" t="str">
        <f>'Customer Names'!A1059</f>
        <v>Id1058</v>
      </c>
      <c r="B1059" s="1" t="str">
        <f>VLOOKUP($A1059,'Customer Names'!$A$2:$E$2336,4,FALSE())</f>
        <v>Lisa M</v>
      </c>
      <c r="C1059" s="16">
        <f>VLOOKUP($A1059,'Medical Examinations'!$A$2:$O$2336,2,FALSE())</f>
        <v>24.35</v>
      </c>
      <c r="D1059" s="16">
        <f>VLOOKUP($A1059,'Medical Examinations'!$A$2:$O$2336,3,FALSE())</f>
        <v>9.08</v>
      </c>
      <c r="E1059" s="1" t="str">
        <f>VLOOKUP($A1059,'Medical Examinations'!$A$2:$O$2336,9,FALSE())</f>
        <v>No</v>
      </c>
      <c r="F1059" s="1" t="str">
        <f>VLOOKUP($A1059,'Medical Examinations'!$A$2:$O$2336,10,FALSE())</f>
        <v>No</v>
      </c>
      <c r="G1059" s="1" t="str">
        <f>VLOOKUP($A1059,'Medical Examinations'!$A$2:$O$2336,11,FALSE())</f>
        <v>No</v>
      </c>
      <c r="H1059" s="1">
        <f>VLOOKUP($A1059,'Medical Examinations'!$A$2:$O$2336,13,FALSE())</f>
        <v>0</v>
      </c>
      <c r="I1059" s="1" t="str">
        <f>VLOOKUP($A1059,'Medical Examinations'!$A$2:$O$2336,12,FALSE())</f>
        <v>No</v>
      </c>
      <c r="J1059" s="1" t="str">
        <f>VLOOKUP($A1059,'Medical Examinations'!$A$2:$O$2336,14,FALSE())</f>
        <v>Normal Weight</v>
      </c>
      <c r="K1059" s="1" t="str">
        <f>VLOOKUP($A1059,'Medical Examinations'!$A$2:$O$2336,15,FALSE())</f>
        <v>Diabetes</v>
      </c>
      <c r="L1059" s="17">
        <f>VLOOKUP($A1059,'Hospitalisation Details'!$A$2:$P$2344,15,FALSE())</f>
        <v>23920</v>
      </c>
      <c r="M1059" s="18">
        <f>VLOOKUP($A1059,'Hospitalisation Details'!$A$2:$P$2344,6,FALSE())</f>
        <v>10608.67</v>
      </c>
      <c r="N1059" s="1" t="str">
        <f>VLOOKUP($A1059,'Hospitalisation Details'!$A$2:$P$2344,12,FALSE())</f>
        <v>tier - 3</v>
      </c>
      <c r="O1059" s="1" t="str">
        <f>VLOOKUP($A1059,'Hospitalisation Details'!$A$2:$P$2344,13,FALSE())</f>
        <v>tier - 3</v>
      </c>
      <c r="P1059" s="1" t="str">
        <f>VLOOKUP($A1059,'Hospitalisation Details'!$A$2:$P$2344,14,FALSE())</f>
        <v>R1012</v>
      </c>
      <c r="Q1059" s="1">
        <f>VLOOKUP($A1059,'Hospitalisation Details'!$A$2:$P$2344,16,FALSE())</f>
        <v>57</v>
      </c>
    </row>
    <row r="1060" spans="1:17" x14ac:dyDescent="0.35">
      <c r="A1060" s="1" t="str">
        <f>'Customer Names'!A1060</f>
        <v>Id1059</v>
      </c>
      <c r="B1060" s="1" t="str">
        <f>VLOOKUP($A1060,'Customer Names'!$A$2:$E$2336,4,FALSE())</f>
        <v>Matt</v>
      </c>
      <c r="C1060" s="16">
        <f>VLOOKUP($A1060,'Medical Examinations'!$A$2:$O$2336,2,FALSE())</f>
        <v>40.299999999999997</v>
      </c>
      <c r="D1060" s="16">
        <f>VLOOKUP($A1060,'Medical Examinations'!$A$2:$O$2336,3,FALSE())</f>
        <v>5.3</v>
      </c>
      <c r="E1060" s="1" t="str">
        <f>VLOOKUP($A1060,'Medical Examinations'!$A$2:$O$2336,9,FALSE())</f>
        <v>Yes</v>
      </c>
      <c r="F1060" s="1" t="str">
        <f>VLOOKUP($A1060,'Medical Examinations'!$A$2:$O$2336,10,FALSE())</f>
        <v>No</v>
      </c>
      <c r="G1060" s="1" t="str">
        <f>VLOOKUP($A1060,'Medical Examinations'!$A$2:$O$2336,11,FALSE())</f>
        <v>No</v>
      </c>
      <c r="H1060" s="1">
        <f>VLOOKUP($A1060,'Medical Examinations'!$A$2:$O$2336,13,FALSE())</f>
        <v>2</v>
      </c>
      <c r="I1060" s="1" t="str">
        <f>VLOOKUP($A1060,'Medical Examinations'!$A$2:$O$2336,12,FALSE())</f>
        <v>No</v>
      </c>
      <c r="J1060" s="1" t="str">
        <f>VLOOKUP($A1060,'Medical Examinations'!$A$2:$O$2336,14,FALSE())</f>
        <v>Obesity</v>
      </c>
      <c r="K1060" s="1" t="str">
        <f>VLOOKUP($A1060,'Medical Examinations'!$A$2:$O$2336,15,FALSE())</f>
        <v>Normal</v>
      </c>
      <c r="L1060" s="17">
        <f>VLOOKUP($A1060,'Hospitalisation Details'!$A$2:$P$2344,15,FALSE())</f>
        <v>24290</v>
      </c>
      <c r="M1060" s="18">
        <f>VLOOKUP($A1060,'Hospitalisation Details'!$A$2:$P$2344,6,FALSE())</f>
        <v>10602.39</v>
      </c>
      <c r="N1060" s="1" t="str">
        <f>VLOOKUP($A1060,'Hospitalisation Details'!$A$2:$P$2344,12,FALSE())</f>
        <v>tier - 3</v>
      </c>
      <c r="O1060" s="1" t="str">
        <f>VLOOKUP($A1060,'Hospitalisation Details'!$A$2:$P$2344,13,FALSE())</f>
        <v>tier - 3</v>
      </c>
      <c r="P1060" s="1" t="str">
        <f>VLOOKUP($A1060,'Hospitalisation Details'!$A$2:$P$2344,14,FALSE())</f>
        <v>R1011</v>
      </c>
      <c r="Q1060" s="1">
        <f>VLOOKUP($A1060,'Hospitalisation Details'!$A$2:$P$2344,16,FALSE())</f>
        <v>56</v>
      </c>
    </row>
    <row r="1061" spans="1:17" x14ac:dyDescent="0.35">
      <c r="A1061" s="1" t="str">
        <f>'Customer Names'!A1061</f>
        <v>Id1060</v>
      </c>
      <c r="B1061" s="1" t="str">
        <f>VLOOKUP($A1061,'Customer Names'!$A$2:$E$2336,4,FALSE())</f>
        <v>Thomas A.</v>
      </c>
      <c r="C1061" s="16">
        <f>VLOOKUP($A1061,'Medical Examinations'!$A$2:$O$2336,2,FALSE())</f>
        <v>32.774999999999999</v>
      </c>
      <c r="D1061" s="16">
        <f>VLOOKUP($A1061,'Medical Examinations'!$A$2:$O$2336,3,FALSE())</f>
        <v>11.76</v>
      </c>
      <c r="E1061" s="1" t="str">
        <f>VLOOKUP($A1061,'Medical Examinations'!$A$2:$O$2336,9,FALSE())</f>
        <v>Yes</v>
      </c>
      <c r="F1061" s="1" t="str">
        <f>VLOOKUP($A1061,'Medical Examinations'!$A$2:$O$2336,10,FALSE())</f>
        <v>No</v>
      </c>
      <c r="G1061" s="1" t="str">
        <f>VLOOKUP($A1061,'Medical Examinations'!$A$2:$O$2336,11,FALSE())</f>
        <v>No</v>
      </c>
      <c r="H1061" s="1">
        <f>VLOOKUP($A1061,'Medical Examinations'!$A$2:$O$2336,13,FALSE())</f>
        <v>0</v>
      </c>
      <c r="I1061" s="1" t="str">
        <f>VLOOKUP($A1061,'Medical Examinations'!$A$2:$O$2336,12,FALSE())</f>
        <v>No</v>
      </c>
      <c r="J1061" s="1" t="str">
        <f>VLOOKUP($A1061,'Medical Examinations'!$A$2:$O$2336,14,FALSE())</f>
        <v>Obesity</v>
      </c>
      <c r="K1061" s="1" t="str">
        <f>VLOOKUP($A1061,'Medical Examinations'!$A$2:$O$2336,15,FALSE())</f>
        <v>Diabetes</v>
      </c>
      <c r="L1061" s="17">
        <f>VLOOKUP($A1061,'Hospitalisation Details'!$A$2:$P$2344,15,FALSE())</f>
        <v>24646</v>
      </c>
      <c r="M1061" s="18">
        <f>VLOOKUP($A1061,'Hospitalisation Details'!$A$2:$P$2344,6,FALSE())</f>
        <v>10601.63</v>
      </c>
      <c r="N1061" s="1" t="str">
        <f>VLOOKUP($A1061,'Hospitalisation Details'!$A$2:$P$2344,12,FALSE())</f>
        <v>tier - 3</v>
      </c>
      <c r="O1061" s="1" t="str">
        <f>VLOOKUP($A1061,'Hospitalisation Details'!$A$2:$P$2344,13,FALSE())</f>
        <v>tier - 2</v>
      </c>
      <c r="P1061" s="1" t="str">
        <f>VLOOKUP($A1061,'Hospitalisation Details'!$A$2:$P$2344,14,FALSE())</f>
        <v>R1012</v>
      </c>
      <c r="Q1061" s="1">
        <f>VLOOKUP($A1061,'Hospitalisation Details'!$A$2:$P$2344,16,FALSE())</f>
        <v>55</v>
      </c>
    </row>
    <row r="1062" spans="1:17" x14ac:dyDescent="0.35">
      <c r="A1062" s="1" t="str">
        <f>'Customer Names'!A1062</f>
        <v>Id1061</v>
      </c>
      <c r="B1062" s="1" t="str">
        <f>VLOOKUP($A1062,'Customer Names'!$A$2:$E$2336,4,FALSE())</f>
        <v>Kevin J</v>
      </c>
      <c r="C1062" s="16">
        <f>VLOOKUP($A1062,'Medical Examinations'!$A$2:$O$2336,2,FALSE())</f>
        <v>39.6</v>
      </c>
      <c r="D1062" s="16">
        <f>VLOOKUP($A1062,'Medical Examinations'!$A$2:$O$2336,3,FALSE())</f>
        <v>5.1100000000000003</v>
      </c>
      <c r="E1062" s="1" t="str">
        <f>VLOOKUP($A1062,'Medical Examinations'!$A$2:$O$2336,9,FALSE())</f>
        <v>Yes</v>
      </c>
      <c r="F1062" s="1" t="str">
        <f>VLOOKUP($A1062,'Medical Examinations'!$A$2:$O$2336,10,FALSE())</f>
        <v>No</v>
      </c>
      <c r="G1062" s="1" t="str">
        <f>VLOOKUP($A1062,'Medical Examinations'!$A$2:$O$2336,11,FALSE())</f>
        <v>No</v>
      </c>
      <c r="H1062" s="1">
        <f>VLOOKUP($A1062,'Medical Examinations'!$A$2:$O$2336,13,FALSE())</f>
        <v>2</v>
      </c>
      <c r="I1062" s="1" t="str">
        <f>VLOOKUP($A1062,'Medical Examinations'!$A$2:$O$2336,12,FALSE())</f>
        <v>No</v>
      </c>
      <c r="J1062" s="1" t="str">
        <f>VLOOKUP($A1062,'Medical Examinations'!$A$2:$O$2336,14,FALSE())</f>
        <v>Obesity</v>
      </c>
      <c r="K1062" s="1" t="str">
        <f>VLOOKUP($A1062,'Medical Examinations'!$A$2:$O$2336,15,FALSE())</f>
        <v>Normal</v>
      </c>
      <c r="L1062" s="17">
        <f>VLOOKUP($A1062,'Hospitalisation Details'!$A$2:$P$2344,15,FALSE())</f>
        <v>24308</v>
      </c>
      <c r="M1062" s="18">
        <f>VLOOKUP($A1062,'Hospitalisation Details'!$A$2:$P$2344,6,FALSE())</f>
        <v>10601.41</v>
      </c>
      <c r="N1062" s="1" t="str">
        <f>VLOOKUP($A1062,'Hospitalisation Details'!$A$2:$P$2344,12,FALSE())</f>
        <v>tier - 3</v>
      </c>
      <c r="O1062" s="1" t="str">
        <f>VLOOKUP($A1062,'Hospitalisation Details'!$A$2:$P$2344,13,FALSE())</f>
        <v>tier - 2</v>
      </c>
      <c r="P1062" s="1" t="str">
        <f>VLOOKUP($A1062,'Hospitalisation Details'!$A$2:$P$2344,14,FALSE())</f>
        <v>R1011</v>
      </c>
      <c r="Q1062" s="1">
        <f>VLOOKUP($A1062,'Hospitalisation Details'!$A$2:$P$2344,16,FALSE())</f>
        <v>56</v>
      </c>
    </row>
    <row r="1063" spans="1:17" x14ac:dyDescent="0.35">
      <c r="A1063" s="1" t="str">
        <f>'Customer Names'!A1063</f>
        <v>Id1062</v>
      </c>
      <c r="B1063" s="1" t="str">
        <f>VLOOKUP($A1063,'Customer Names'!$A$2:$E$2336,4,FALSE())</f>
        <v>William H. III</v>
      </c>
      <c r="C1063" s="16">
        <f>VLOOKUP($A1063,'Medical Examinations'!$A$2:$O$2336,2,FALSE())</f>
        <v>30.97</v>
      </c>
      <c r="D1063" s="16">
        <f>VLOOKUP($A1063,'Medical Examinations'!$A$2:$O$2336,3,FALSE())</f>
        <v>5.54</v>
      </c>
      <c r="E1063" s="1" t="str">
        <f>VLOOKUP($A1063,'Medical Examinations'!$A$2:$O$2336,9,FALSE())</f>
        <v>No</v>
      </c>
      <c r="F1063" s="1" t="str">
        <f>VLOOKUP($A1063,'Medical Examinations'!$A$2:$O$2336,10,FALSE())</f>
        <v>No</v>
      </c>
      <c r="G1063" s="1" t="str">
        <f>VLOOKUP($A1063,'Medical Examinations'!$A$2:$O$2336,11,FALSE())</f>
        <v>No</v>
      </c>
      <c r="H1063" s="1">
        <f>VLOOKUP($A1063,'Medical Examinations'!$A$2:$O$2336,13,FALSE())</f>
        <v>2</v>
      </c>
      <c r="I1063" s="1" t="str">
        <f>VLOOKUP($A1063,'Medical Examinations'!$A$2:$O$2336,12,FALSE())</f>
        <v>No</v>
      </c>
      <c r="J1063" s="1" t="str">
        <f>VLOOKUP($A1063,'Medical Examinations'!$A$2:$O$2336,14,FALSE())</f>
        <v>Obesity</v>
      </c>
      <c r="K1063" s="1" t="str">
        <f>VLOOKUP($A1063,'Medical Examinations'!$A$2:$O$2336,15,FALSE())</f>
        <v>Normal</v>
      </c>
      <c r="L1063" s="17">
        <f>VLOOKUP($A1063,'Hospitalisation Details'!$A$2:$P$2344,15,FALSE())</f>
        <v>26647</v>
      </c>
      <c r="M1063" s="18">
        <f>VLOOKUP($A1063,'Hospitalisation Details'!$A$2:$P$2344,6,FALSE())</f>
        <v>10600.55</v>
      </c>
      <c r="N1063" s="1" t="str">
        <f>VLOOKUP($A1063,'Hospitalisation Details'!$A$2:$P$2344,12,FALSE())</f>
        <v>tier - 3</v>
      </c>
      <c r="O1063" s="1" t="str">
        <f>VLOOKUP($A1063,'Hospitalisation Details'!$A$2:$P$2344,13,FALSE())</f>
        <v>tier - 1</v>
      </c>
      <c r="P1063" s="1" t="str">
        <f>VLOOKUP($A1063,'Hospitalisation Details'!$A$2:$P$2344,14,FALSE())</f>
        <v>R1012</v>
      </c>
      <c r="Q1063" s="1">
        <f>VLOOKUP($A1063,'Hospitalisation Details'!$A$2:$P$2344,16,FALSE())</f>
        <v>50</v>
      </c>
    </row>
    <row r="1064" spans="1:17" x14ac:dyDescent="0.35">
      <c r="A1064" s="1" t="str">
        <f>'Customer Names'!A1064</f>
        <v>Id1063</v>
      </c>
      <c r="B1064" s="1" t="str">
        <f>VLOOKUP($A1064,'Customer Names'!$A$2:$E$2336,4,FALSE())</f>
        <v>Gal</v>
      </c>
      <c r="C1064" s="16">
        <f>VLOOKUP($A1064,'Medical Examinations'!$A$2:$O$2336,2,FALSE())</f>
        <v>27.645</v>
      </c>
      <c r="D1064" s="16">
        <f>VLOOKUP($A1064,'Medical Examinations'!$A$2:$O$2336,3,FALSE())</f>
        <v>8.8699999999999992</v>
      </c>
      <c r="E1064" s="1" t="str">
        <f>VLOOKUP($A1064,'Medical Examinations'!$A$2:$O$2336,9,FALSE())</f>
        <v>Yes</v>
      </c>
      <c r="F1064" s="1" t="str">
        <f>VLOOKUP($A1064,'Medical Examinations'!$A$2:$O$2336,10,FALSE())</f>
        <v>No</v>
      </c>
      <c r="G1064" s="1" t="str">
        <f>VLOOKUP($A1064,'Medical Examinations'!$A$2:$O$2336,11,FALSE())</f>
        <v>No</v>
      </c>
      <c r="H1064" s="1">
        <f>VLOOKUP($A1064,'Medical Examinations'!$A$2:$O$2336,13,FALSE())</f>
        <v>0</v>
      </c>
      <c r="I1064" s="1" t="str">
        <f>VLOOKUP($A1064,'Medical Examinations'!$A$2:$O$2336,12,FALSE())</f>
        <v>No</v>
      </c>
      <c r="J1064" s="1" t="str">
        <f>VLOOKUP($A1064,'Medical Examinations'!$A$2:$O$2336,14,FALSE())</f>
        <v>Overweight</v>
      </c>
      <c r="K1064" s="1" t="str">
        <f>VLOOKUP($A1064,'Medical Examinations'!$A$2:$O$2336,15,FALSE())</f>
        <v>Diabetes</v>
      </c>
      <c r="L1064" s="17">
        <f>VLOOKUP($A1064,'Hospitalisation Details'!$A$2:$P$2344,15,FALSE())</f>
        <v>24805</v>
      </c>
      <c r="M1064" s="18">
        <f>VLOOKUP($A1064,'Hospitalisation Details'!$A$2:$P$2344,6,FALSE())</f>
        <v>10594.5</v>
      </c>
      <c r="N1064" s="1" t="str">
        <f>VLOOKUP($A1064,'Hospitalisation Details'!$A$2:$P$2344,12,FALSE())</f>
        <v>tier - 3</v>
      </c>
      <c r="O1064" s="1" t="str">
        <f>VLOOKUP($A1064,'Hospitalisation Details'!$A$2:$P$2344,13,FALSE())</f>
        <v>tier - 1</v>
      </c>
      <c r="P1064" s="1" t="str">
        <f>VLOOKUP($A1064,'Hospitalisation Details'!$A$2:$P$2344,14,FALSE())</f>
        <v>R1012</v>
      </c>
      <c r="Q1064" s="1">
        <f>VLOOKUP($A1064,'Hospitalisation Details'!$A$2:$P$2344,16,FALSE())</f>
        <v>55</v>
      </c>
    </row>
    <row r="1065" spans="1:17" x14ac:dyDescent="0.35">
      <c r="A1065" s="1" t="str">
        <f>'Customer Names'!A1065</f>
        <v>Id1064</v>
      </c>
      <c r="B1065" s="1" t="str">
        <f>VLOOKUP($A1065,'Customer Names'!$A$2:$E$2336,4,FALSE())</f>
        <v>Anton</v>
      </c>
      <c r="C1065" s="16">
        <f>VLOOKUP($A1065,'Medical Examinations'!$A$2:$O$2336,2,FALSE())</f>
        <v>34.43</v>
      </c>
      <c r="D1065" s="16">
        <f>VLOOKUP($A1065,'Medical Examinations'!$A$2:$O$2336,3,FALSE())</f>
        <v>5.96</v>
      </c>
      <c r="E1065" s="1" t="str">
        <f>VLOOKUP($A1065,'Medical Examinations'!$A$2:$O$2336,9,FALSE())</f>
        <v>Yes</v>
      </c>
      <c r="F1065" s="1" t="str">
        <f>VLOOKUP($A1065,'Medical Examinations'!$A$2:$O$2336,10,FALSE())</f>
        <v>No</v>
      </c>
      <c r="G1065" s="1" t="str">
        <f>VLOOKUP($A1065,'Medical Examinations'!$A$2:$O$2336,11,FALSE())</f>
        <v>No</v>
      </c>
      <c r="H1065" s="1">
        <f>VLOOKUP($A1065,'Medical Examinations'!$A$2:$O$2336,13,FALSE())</f>
        <v>2</v>
      </c>
      <c r="I1065" s="1" t="str">
        <f>VLOOKUP($A1065,'Medical Examinations'!$A$2:$O$2336,12,FALSE())</f>
        <v>No</v>
      </c>
      <c r="J1065" s="1" t="str">
        <f>VLOOKUP($A1065,'Medical Examinations'!$A$2:$O$2336,14,FALSE())</f>
        <v>Obesity</v>
      </c>
      <c r="K1065" s="1" t="str">
        <f>VLOOKUP($A1065,'Medical Examinations'!$A$2:$O$2336,15,FALSE())</f>
        <v>Prediabetes</v>
      </c>
      <c r="L1065" s="17">
        <f>VLOOKUP($A1065,'Hospitalisation Details'!$A$2:$P$2344,15,FALSE())</f>
        <v>24414</v>
      </c>
      <c r="M1065" s="18">
        <f>VLOOKUP($A1065,'Hospitalisation Details'!$A$2:$P$2344,6,FALSE())</f>
        <v>10594.23</v>
      </c>
      <c r="N1065" s="1" t="str">
        <f>VLOOKUP($A1065,'Hospitalisation Details'!$A$2:$P$2344,12,FALSE())</f>
        <v>tier - 3</v>
      </c>
      <c r="O1065" s="1" t="str">
        <f>VLOOKUP($A1065,'Hospitalisation Details'!$A$2:$P$2344,13,FALSE())</f>
        <v>tier - 3</v>
      </c>
      <c r="P1065" s="1" t="str">
        <f>VLOOKUP($A1065,'Hospitalisation Details'!$A$2:$P$2344,14,FALSE())</f>
        <v>R1013</v>
      </c>
      <c r="Q1065" s="1">
        <f>VLOOKUP($A1065,'Hospitalisation Details'!$A$2:$P$2344,16,FALSE())</f>
        <v>56</v>
      </c>
    </row>
    <row r="1066" spans="1:17" x14ac:dyDescent="0.35">
      <c r="A1066" s="1" t="str">
        <f>'Customer Names'!A1066</f>
        <v>Id1065</v>
      </c>
      <c r="B1066" s="1" t="str">
        <f>VLOOKUP($A1066,'Customer Names'!$A$2:$E$2336,4,FALSE())</f>
        <v>Yazmin</v>
      </c>
      <c r="C1066" s="16">
        <f>VLOOKUP($A1066,'Medical Examinations'!$A$2:$O$2336,2,FALSE())</f>
        <v>39.6</v>
      </c>
      <c r="D1066" s="16">
        <f>VLOOKUP($A1066,'Medical Examinations'!$A$2:$O$2336,3,FALSE())</f>
        <v>4.4400000000000004</v>
      </c>
      <c r="E1066" s="1" t="str">
        <f>VLOOKUP($A1066,'Medical Examinations'!$A$2:$O$2336,9,FALSE())</f>
        <v>Yes</v>
      </c>
      <c r="F1066" s="1" t="str">
        <f>VLOOKUP($A1066,'Medical Examinations'!$A$2:$O$2336,10,FALSE())</f>
        <v>No</v>
      </c>
      <c r="G1066" s="1" t="str">
        <f>VLOOKUP($A1066,'Medical Examinations'!$A$2:$O$2336,11,FALSE())</f>
        <v>Yes</v>
      </c>
      <c r="H1066" s="1">
        <f>VLOOKUP($A1066,'Medical Examinations'!$A$2:$O$2336,13,FALSE())</f>
        <v>1</v>
      </c>
      <c r="I1066" s="1" t="str">
        <f>VLOOKUP($A1066,'Medical Examinations'!$A$2:$O$2336,12,FALSE())</f>
        <v>No</v>
      </c>
      <c r="J1066" s="1" t="str">
        <f>VLOOKUP($A1066,'Medical Examinations'!$A$2:$O$2336,14,FALSE())</f>
        <v>Obesity</v>
      </c>
      <c r="K1066" s="1" t="str">
        <f>VLOOKUP($A1066,'Medical Examinations'!$A$2:$O$2336,15,FALSE())</f>
        <v>Normal</v>
      </c>
      <c r="L1066" s="17">
        <f>VLOOKUP($A1066,'Hospitalisation Details'!$A$2:$P$2344,15,FALSE())</f>
        <v>25562</v>
      </c>
      <c r="M1066" s="18">
        <f>VLOOKUP($A1066,'Hospitalisation Details'!$A$2:$P$2344,6,FALSE())</f>
        <v>10579.71</v>
      </c>
      <c r="N1066" s="1" t="str">
        <f>VLOOKUP($A1066,'Hospitalisation Details'!$A$2:$P$2344,12,FALSE())</f>
        <v>tier - 3</v>
      </c>
      <c r="O1066" s="1" t="str">
        <f>VLOOKUP($A1066,'Hospitalisation Details'!$A$2:$P$2344,13,FALSE())</f>
        <v>tier - 3</v>
      </c>
      <c r="P1066" s="1" t="str">
        <f>VLOOKUP($A1066,'Hospitalisation Details'!$A$2:$P$2344,14,FALSE())</f>
        <v>R1013</v>
      </c>
      <c r="Q1066" s="1">
        <f>VLOOKUP($A1066,'Hospitalisation Details'!$A$2:$P$2344,16,FALSE())</f>
        <v>53</v>
      </c>
    </row>
    <row r="1067" spans="1:17" x14ac:dyDescent="0.35">
      <c r="A1067" s="1" t="str">
        <f>'Customer Names'!A1067</f>
        <v>Id1066</v>
      </c>
      <c r="B1067" s="1" t="str">
        <f>VLOOKUP($A1067,'Customer Names'!$A$2:$E$2336,4,FALSE())</f>
        <v>Florian</v>
      </c>
      <c r="C1067" s="16">
        <f>VLOOKUP($A1067,'Medical Examinations'!$A$2:$O$2336,2,FALSE())</f>
        <v>22.1</v>
      </c>
      <c r="D1067" s="16">
        <f>VLOOKUP($A1067,'Medical Examinations'!$A$2:$O$2336,3,FALSE())</f>
        <v>4.6500000000000004</v>
      </c>
      <c r="E1067" s="1" t="str">
        <f>VLOOKUP($A1067,'Medical Examinations'!$A$2:$O$2336,9,FALSE())</f>
        <v>Yes</v>
      </c>
      <c r="F1067" s="1" t="str">
        <f>VLOOKUP($A1067,'Medical Examinations'!$A$2:$O$2336,10,FALSE())</f>
        <v>No</v>
      </c>
      <c r="G1067" s="1" t="str">
        <f>VLOOKUP($A1067,'Medical Examinations'!$A$2:$O$2336,11,FALSE())</f>
        <v>No</v>
      </c>
      <c r="H1067" s="1">
        <f>VLOOKUP($A1067,'Medical Examinations'!$A$2:$O$2336,13,FALSE())</f>
        <v>2</v>
      </c>
      <c r="I1067" s="1" t="str">
        <f>VLOOKUP($A1067,'Medical Examinations'!$A$2:$O$2336,12,FALSE())</f>
        <v>No</v>
      </c>
      <c r="J1067" s="1" t="str">
        <f>VLOOKUP($A1067,'Medical Examinations'!$A$2:$O$2336,14,FALSE())</f>
        <v>Normal Weight</v>
      </c>
      <c r="K1067" s="1" t="str">
        <f>VLOOKUP($A1067,'Medical Examinations'!$A$2:$O$2336,15,FALSE())</f>
        <v>Normal</v>
      </c>
      <c r="L1067" s="17">
        <f>VLOOKUP($A1067,'Hospitalisation Details'!$A$2:$P$2344,15,FALSE())</f>
        <v>24452</v>
      </c>
      <c r="M1067" s="18">
        <f>VLOOKUP($A1067,'Hospitalisation Details'!$A$2:$P$2344,6,FALSE())</f>
        <v>10577.09</v>
      </c>
      <c r="N1067" s="1" t="str">
        <f>VLOOKUP($A1067,'Hospitalisation Details'!$A$2:$P$2344,12,FALSE())</f>
        <v>tier - 3</v>
      </c>
      <c r="O1067" s="1" t="str">
        <f>VLOOKUP($A1067,'Hospitalisation Details'!$A$2:$P$2344,13,FALSE())</f>
        <v>tier - 3</v>
      </c>
      <c r="P1067" s="1" t="str">
        <f>VLOOKUP($A1067,'Hospitalisation Details'!$A$2:$P$2344,14,FALSE())</f>
        <v>R1011</v>
      </c>
      <c r="Q1067" s="1">
        <f>VLOOKUP($A1067,'Hospitalisation Details'!$A$2:$P$2344,16,FALSE())</f>
        <v>56</v>
      </c>
    </row>
    <row r="1068" spans="1:17" x14ac:dyDescent="0.35">
      <c r="A1068" s="1" t="str">
        <f>'Customer Names'!A1068</f>
        <v>Id1067</v>
      </c>
      <c r="B1068" s="1" t="str">
        <f>VLOOKUP($A1068,'Customer Names'!$A$2:$E$2336,4,FALSE())</f>
        <v>Karen L</v>
      </c>
      <c r="C1068" s="16">
        <f>VLOOKUP($A1068,'Medical Examinations'!$A$2:$O$2336,2,FALSE())</f>
        <v>33.25</v>
      </c>
      <c r="D1068" s="16">
        <f>VLOOKUP($A1068,'Medical Examinations'!$A$2:$O$2336,3,FALSE())</f>
        <v>5.64</v>
      </c>
      <c r="E1068" s="1" t="str">
        <f>VLOOKUP($A1068,'Medical Examinations'!$A$2:$O$2336,9,FALSE())</f>
        <v>Yes</v>
      </c>
      <c r="F1068" s="1" t="str">
        <f>VLOOKUP($A1068,'Medical Examinations'!$A$2:$O$2336,10,FALSE())</f>
        <v>No</v>
      </c>
      <c r="G1068" s="1" t="str">
        <f>VLOOKUP($A1068,'Medical Examinations'!$A$2:$O$2336,11,FALSE())</f>
        <v>Yes</v>
      </c>
      <c r="H1068" s="1">
        <f>VLOOKUP($A1068,'Medical Examinations'!$A$2:$O$2336,13,FALSE())</f>
        <v>1</v>
      </c>
      <c r="I1068" s="1" t="str">
        <f>VLOOKUP($A1068,'Medical Examinations'!$A$2:$O$2336,12,FALSE())</f>
        <v>No</v>
      </c>
      <c r="J1068" s="1" t="str">
        <f>VLOOKUP($A1068,'Medical Examinations'!$A$2:$O$2336,14,FALSE())</f>
        <v>Obesity</v>
      </c>
      <c r="K1068" s="1" t="str">
        <f>VLOOKUP($A1068,'Medical Examinations'!$A$2:$O$2336,15,FALSE())</f>
        <v>Normal</v>
      </c>
      <c r="L1068" s="17">
        <f>VLOOKUP($A1068,'Hospitalisation Details'!$A$2:$P$2344,15,FALSE())</f>
        <v>25401</v>
      </c>
      <c r="M1068" s="18">
        <f>VLOOKUP($A1068,'Hospitalisation Details'!$A$2:$P$2344,6,FALSE())</f>
        <v>10564.88</v>
      </c>
      <c r="N1068" s="1" t="str">
        <f>VLOOKUP($A1068,'Hospitalisation Details'!$A$2:$P$2344,12,FALSE())</f>
        <v>tier - 3</v>
      </c>
      <c r="O1068" s="1" t="str">
        <f>VLOOKUP($A1068,'Hospitalisation Details'!$A$2:$P$2344,13,FALSE())</f>
        <v>tier - 1</v>
      </c>
      <c r="P1068" s="1" t="str">
        <f>VLOOKUP($A1068,'Hospitalisation Details'!$A$2:$P$2344,14,FALSE())</f>
        <v>R1024</v>
      </c>
      <c r="Q1068" s="1">
        <f>VLOOKUP($A1068,'Hospitalisation Details'!$A$2:$P$2344,16,FALSE())</f>
        <v>53</v>
      </c>
    </row>
    <row r="1069" spans="1:17" x14ac:dyDescent="0.35">
      <c r="A1069" s="1" t="str">
        <f>'Customer Names'!A1069</f>
        <v>Id1068</v>
      </c>
      <c r="B1069" s="1" t="str">
        <f>VLOOKUP($A1069,'Customer Names'!$A$2:$E$2336,4,FALSE())</f>
        <v>Scott</v>
      </c>
      <c r="C1069" s="16">
        <f>VLOOKUP($A1069,'Medical Examinations'!$A$2:$O$2336,2,FALSE())</f>
        <v>33.33</v>
      </c>
      <c r="D1069" s="16">
        <f>VLOOKUP($A1069,'Medical Examinations'!$A$2:$O$2336,3,FALSE())</f>
        <v>10.19</v>
      </c>
      <c r="E1069" s="1" t="str">
        <f>VLOOKUP($A1069,'Medical Examinations'!$A$2:$O$2336,9,FALSE())</f>
        <v>No</v>
      </c>
      <c r="F1069" s="1" t="str">
        <f>VLOOKUP($A1069,'Medical Examinations'!$A$2:$O$2336,10,FALSE())</f>
        <v>No</v>
      </c>
      <c r="G1069" s="1" t="str">
        <f>VLOOKUP($A1069,'Medical Examinations'!$A$2:$O$2336,11,FALSE())</f>
        <v>No</v>
      </c>
      <c r="H1069" s="1">
        <f>VLOOKUP($A1069,'Medical Examinations'!$A$2:$O$2336,13,FALSE())</f>
        <v>0</v>
      </c>
      <c r="I1069" s="1" t="str">
        <f>VLOOKUP($A1069,'Medical Examinations'!$A$2:$O$2336,12,FALSE())</f>
        <v>No</v>
      </c>
      <c r="J1069" s="1" t="str">
        <f>VLOOKUP($A1069,'Medical Examinations'!$A$2:$O$2336,14,FALSE())</f>
        <v>Obesity</v>
      </c>
      <c r="K1069" s="1" t="str">
        <f>VLOOKUP($A1069,'Medical Examinations'!$A$2:$O$2336,15,FALSE())</f>
        <v>Diabetes</v>
      </c>
      <c r="L1069" s="17">
        <f>VLOOKUP($A1069,'Hospitalisation Details'!$A$2:$P$2344,15,FALSE())</f>
        <v>26113</v>
      </c>
      <c r="M1069" s="18">
        <f>VLOOKUP($A1069,'Hospitalisation Details'!$A$2:$P$2344,6,FALSE())</f>
        <v>10560.49</v>
      </c>
      <c r="N1069" s="1" t="str">
        <f>VLOOKUP($A1069,'Hospitalisation Details'!$A$2:$P$2344,12,FALSE())</f>
        <v>tier - 3</v>
      </c>
      <c r="O1069" s="1" t="str">
        <f>VLOOKUP($A1069,'Hospitalisation Details'!$A$2:$P$2344,13,FALSE())</f>
        <v>tier - 2</v>
      </c>
      <c r="P1069" s="1" t="str">
        <f>VLOOKUP($A1069,'Hospitalisation Details'!$A$2:$P$2344,14,FALSE())</f>
        <v>R1013</v>
      </c>
      <c r="Q1069" s="1">
        <f>VLOOKUP($A1069,'Hospitalisation Details'!$A$2:$P$2344,16,FALSE())</f>
        <v>51</v>
      </c>
    </row>
    <row r="1070" spans="1:17" x14ac:dyDescent="0.35">
      <c r="A1070" s="1" t="str">
        <f>'Customer Names'!A1070</f>
        <v>Id1069</v>
      </c>
      <c r="B1070" s="1" t="str">
        <f>VLOOKUP($A1070,'Customer Names'!$A$2:$E$2336,4,FALSE())</f>
        <v>Claire</v>
      </c>
      <c r="C1070" s="16">
        <f>VLOOKUP($A1070,'Medical Examinations'!$A$2:$O$2336,2,FALSE())</f>
        <v>30.5</v>
      </c>
      <c r="D1070" s="16">
        <f>VLOOKUP($A1070,'Medical Examinations'!$A$2:$O$2336,3,FALSE())</f>
        <v>10.79</v>
      </c>
      <c r="E1070" s="1" t="str">
        <f>VLOOKUP($A1070,'Medical Examinations'!$A$2:$O$2336,9,FALSE())</f>
        <v>No</v>
      </c>
      <c r="F1070" s="1" t="str">
        <f>VLOOKUP($A1070,'Medical Examinations'!$A$2:$O$2336,10,FALSE())</f>
        <v>No</v>
      </c>
      <c r="G1070" s="1" t="str">
        <f>VLOOKUP($A1070,'Medical Examinations'!$A$2:$O$2336,11,FALSE())</f>
        <v>No</v>
      </c>
      <c r="H1070" s="1">
        <f>VLOOKUP($A1070,'Medical Examinations'!$A$2:$O$2336,13,FALSE())</f>
        <v>0</v>
      </c>
      <c r="I1070" s="1" t="str">
        <f>VLOOKUP($A1070,'Medical Examinations'!$A$2:$O$2336,12,FALSE())</f>
        <v>No</v>
      </c>
      <c r="J1070" s="1" t="str">
        <f>VLOOKUP($A1070,'Medical Examinations'!$A$2:$O$2336,14,FALSE())</f>
        <v>Obesity</v>
      </c>
      <c r="K1070" s="1" t="str">
        <f>VLOOKUP($A1070,'Medical Examinations'!$A$2:$O$2336,15,FALSE())</f>
        <v>Diabetes</v>
      </c>
      <c r="L1070" s="17">
        <f>VLOOKUP($A1070,'Hospitalisation Details'!$A$2:$P$2344,15,FALSE())</f>
        <v>26202</v>
      </c>
      <c r="M1070" s="18">
        <f>VLOOKUP($A1070,'Hospitalisation Details'!$A$2:$P$2344,6,FALSE())</f>
        <v>10546.48</v>
      </c>
      <c r="N1070" s="1" t="str">
        <f>VLOOKUP($A1070,'Hospitalisation Details'!$A$2:$P$2344,12,FALSE())</f>
        <v>tier - 3</v>
      </c>
      <c r="O1070" s="1" t="str">
        <f>VLOOKUP($A1070,'Hospitalisation Details'!$A$2:$P$2344,13,FALSE())</f>
        <v>tier - 3</v>
      </c>
      <c r="P1070" s="1" t="str">
        <f>VLOOKUP($A1070,'Hospitalisation Details'!$A$2:$P$2344,14,FALSE())</f>
        <v>R1011</v>
      </c>
      <c r="Q1070" s="1">
        <f>VLOOKUP($A1070,'Hospitalisation Details'!$A$2:$P$2344,16,FALSE())</f>
        <v>51</v>
      </c>
    </row>
    <row r="1071" spans="1:17" x14ac:dyDescent="0.35">
      <c r="A1071" s="1" t="str">
        <f>'Customer Names'!A1071</f>
        <v>Id1070</v>
      </c>
      <c r="B1071" s="1" t="str">
        <f>VLOOKUP($A1071,'Customer Names'!$A$2:$E$2336,4,FALSE())</f>
        <v>Lynn M.</v>
      </c>
      <c r="C1071" s="16">
        <f>VLOOKUP($A1071,'Medical Examinations'!$A$2:$O$2336,2,FALSE())</f>
        <v>30.3</v>
      </c>
      <c r="D1071" s="16">
        <f>VLOOKUP($A1071,'Medical Examinations'!$A$2:$O$2336,3,FALSE())</f>
        <v>4.24</v>
      </c>
      <c r="E1071" s="1" t="str">
        <f>VLOOKUP($A1071,'Medical Examinations'!$A$2:$O$2336,9,FALSE())</f>
        <v>No</v>
      </c>
      <c r="F1071" s="1" t="str">
        <f>VLOOKUP($A1071,'Medical Examinations'!$A$2:$O$2336,10,FALSE())</f>
        <v>No</v>
      </c>
      <c r="G1071" s="1" t="str">
        <f>VLOOKUP($A1071,'Medical Examinations'!$A$2:$O$2336,11,FALSE())</f>
        <v>No</v>
      </c>
      <c r="H1071" s="1">
        <f>VLOOKUP($A1071,'Medical Examinations'!$A$2:$O$2336,13,FALSE())</f>
        <v>0</v>
      </c>
      <c r="I1071" s="1" t="str">
        <f>VLOOKUP($A1071,'Medical Examinations'!$A$2:$O$2336,12,FALSE())</f>
        <v>No</v>
      </c>
      <c r="J1071" s="1" t="str">
        <f>VLOOKUP($A1071,'Medical Examinations'!$A$2:$O$2336,14,FALSE())</f>
        <v>Obesity</v>
      </c>
      <c r="K1071" s="1" t="str">
        <f>VLOOKUP($A1071,'Medical Examinations'!$A$2:$O$2336,15,FALSE())</f>
        <v>Normal</v>
      </c>
      <c r="L1071" s="17">
        <f>VLOOKUP($A1071,'Hospitalisation Details'!$A$2:$P$2344,15,FALSE())</f>
        <v>28423</v>
      </c>
      <c r="M1071" s="18">
        <f>VLOOKUP($A1071,'Hospitalisation Details'!$A$2:$P$2344,6,FALSE())</f>
        <v>10495.6</v>
      </c>
      <c r="N1071" s="1" t="str">
        <f>VLOOKUP($A1071,'Hospitalisation Details'!$A$2:$P$2344,12,FALSE())</f>
        <v>tier - 3</v>
      </c>
      <c r="O1071" s="1" t="str">
        <f>VLOOKUP($A1071,'Hospitalisation Details'!$A$2:$P$2344,13,FALSE())</f>
        <v>tier - 1</v>
      </c>
      <c r="P1071" s="1" t="str">
        <f>VLOOKUP($A1071,'Hospitalisation Details'!$A$2:$P$2344,14,FALSE())</f>
        <v>R1012</v>
      </c>
      <c r="Q1071" s="1">
        <f>VLOOKUP($A1071,'Hospitalisation Details'!$A$2:$P$2344,16,FALSE())</f>
        <v>45</v>
      </c>
    </row>
    <row r="1072" spans="1:17" x14ac:dyDescent="0.35">
      <c r="A1072" s="1" t="str">
        <f>'Customer Names'!A1072</f>
        <v>Id1071</v>
      </c>
      <c r="B1072" s="1" t="str">
        <f>VLOOKUP($A1072,'Customer Names'!$A$2:$E$2336,4,FALSE())</f>
        <v>Sharon</v>
      </c>
      <c r="C1072" s="16">
        <f>VLOOKUP($A1072,'Medical Examinations'!$A$2:$O$2336,2,FALSE())</f>
        <v>26.22</v>
      </c>
      <c r="D1072" s="16">
        <f>VLOOKUP($A1072,'Medical Examinations'!$A$2:$O$2336,3,FALSE())</f>
        <v>5.83</v>
      </c>
      <c r="E1072" s="1" t="str">
        <f>VLOOKUP($A1072,'Medical Examinations'!$A$2:$O$2336,9,FALSE())</f>
        <v>No</v>
      </c>
      <c r="F1072" s="1" t="str">
        <f>VLOOKUP($A1072,'Medical Examinations'!$A$2:$O$2336,10,FALSE())</f>
        <v>No</v>
      </c>
      <c r="G1072" s="1" t="str">
        <f>VLOOKUP($A1072,'Medical Examinations'!$A$2:$O$2336,11,FALSE())</f>
        <v>No</v>
      </c>
      <c r="H1072" s="1">
        <f>VLOOKUP($A1072,'Medical Examinations'!$A$2:$O$2336,13,FALSE())</f>
        <v>2</v>
      </c>
      <c r="I1072" s="1" t="str">
        <f>VLOOKUP($A1072,'Medical Examinations'!$A$2:$O$2336,12,FALSE())</f>
        <v>No</v>
      </c>
      <c r="J1072" s="1" t="str">
        <f>VLOOKUP($A1072,'Medical Examinations'!$A$2:$O$2336,14,FALSE())</f>
        <v>Overweight</v>
      </c>
      <c r="K1072" s="1" t="str">
        <f>VLOOKUP($A1072,'Medical Examinations'!$A$2:$O$2336,15,FALSE())</f>
        <v>Prediabetes</v>
      </c>
      <c r="L1072" s="17">
        <f>VLOOKUP($A1072,'Hospitalisation Details'!$A$2:$P$2344,15,FALSE())</f>
        <v>26591</v>
      </c>
      <c r="M1072" s="18">
        <f>VLOOKUP($A1072,'Hospitalisation Details'!$A$2:$P$2344,6,FALSE())</f>
        <v>10493.95</v>
      </c>
      <c r="N1072" s="1" t="str">
        <f>VLOOKUP($A1072,'Hospitalisation Details'!$A$2:$P$2344,12,FALSE())</f>
        <v>tier - 3</v>
      </c>
      <c r="O1072" s="1" t="str">
        <f>VLOOKUP($A1072,'Hospitalisation Details'!$A$2:$P$2344,13,FALSE())</f>
        <v>tier - 1</v>
      </c>
      <c r="P1072" s="1" t="str">
        <f>VLOOKUP($A1072,'Hospitalisation Details'!$A$2:$P$2344,14,FALSE())</f>
        <v>R1012</v>
      </c>
      <c r="Q1072" s="1">
        <f>VLOOKUP($A1072,'Hospitalisation Details'!$A$2:$P$2344,16,FALSE())</f>
        <v>50</v>
      </c>
    </row>
    <row r="1073" spans="1:17" x14ac:dyDescent="0.35">
      <c r="A1073" s="1" t="str">
        <f>'Customer Names'!A1073</f>
        <v>Id1072</v>
      </c>
      <c r="B1073" s="1" t="str">
        <f>VLOOKUP($A1073,'Customer Names'!$A$2:$E$2336,4,FALSE())</f>
        <v>Candice</v>
      </c>
      <c r="C1073" s="16">
        <f>VLOOKUP($A1073,'Medical Examinations'!$A$2:$O$2336,2,FALSE())</f>
        <v>29.99</v>
      </c>
      <c r="D1073" s="16">
        <f>VLOOKUP($A1073,'Medical Examinations'!$A$2:$O$2336,3,FALSE())</f>
        <v>11.85</v>
      </c>
      <c r="E1073" s="1" t="str">
        <f>VLOOKUP($A1073,'Medical Examinations'!$A$2:$O$2336,9,FALSE())</f>
        <v>No</v>
      </c>
      <c r="F1073" s="1" t="str">
        <f>VLOOKUP($A1073,'Medical Examinations'!$A$2:$O$2336,10,FALSE())</f>
        <v>No</v>
      </c>
      <c r="G1073" s="1" t="str">
        <f>VLOOKUP($A1073,'Medical Examinations'!$A$2:$O$2336,11,FALSE())</f>
        <v>No</v>
      </c>
      <c r="H1073" s="1">
        <f>VLOOKUP($A1073,'Medical Examinations'!$A$2:$O$2336,13,FALSE())</f>
        <v>0</v>
      </c>
      <c r="I1073" s="1" t="str">
        <f>VLOOKUP($A1073,'Medical Examinations'!$A$2:$O$2336,12,FALSE())</f>
        <v>No</v>
      </c>
      <c r="J1073" s="1" t="str">
        <f>VLOOKUP($A1073,'Medical Examinations'!$A$2:$O$2336,14,FALSE())</f>
        <v>Overweight</v>
      </c>
      <c r="K1073" s="1" t="str">
        <f>VLOOKUP($A1073,'Medical Examinations'!$A$2:$O$2336,15,FALSE())</f>
        <v>Diabetes</v>
      </c>
      <c r="L1073" s="17">
        <f>VLOOKUP($A1073,'Hospitalisation Details'!$A$2:$P$2344,15,FALSE())</f>
        <v>28723</v>
      </c>
      <c r="M1073" s="18">
        <f>VLOOKUP($A1073,'Hospitalisation Details'!$A$2:$P$2344,6,FALSE())</f>
        <v>10486.55</v>
      </c>
      <c r="N1073" s="1" t="str">
        <f>VLOOKUP($A1073,'Hospitalisation Details'!$A$2:$P$2344,12,FALSE())</f>
        <v>tier - 3</v>
      </c>
      <c r="O1073" s="1" t="str">
        <f>VLOOKUP($A1073,'Hospitalisation Details'!$A$2:$P$2344,13,FALSE())</f>
        <v>tier - 3</v>
      </c>
      <c r="P1073" s="1" t="str">
        <f>VLOOKUP($A1073,'Hospitalisation Details'!$A$2:$P$2344,14,FALSE())</f>
        <v>R1025</v>
      </c>
      <c r="Q1073" s="1">
        <f>VLOOKUP($A1073,'Hospitalisation Details'!$A$2:$P$2344,16,FALSE())</f>
        <v>44</v>
      </c>
    </row>
    <row r="1074" spans="1:17" x14ac:dyDescent="0.35">
      <c r="A1074" s="1" t="str">
        <f>'Customer Names'!A1074</f>
        <v>Id1073</v>
      </c>
      <c r="B1074" s="1" t="str">
        <f>VLOOKUP($A1074,'Customer Names'!$A$2:$E$2336,4,FALSE())</f>
        <v>Jennifer D</v>
      </c>
      <c r="C1074" s="16">
        <f>VLOOKUP($A1074,'Medical Examinations'!$A$2:$O$2336,2,FALSE())</f>
        <v>36.380000000000003</v>
      </c>
      <c r="D1074" s="16">
        <f>VLOOKUP($A1074,'Medical Examinations'!$A$2:$O$2336,3,FALSE())</f>
        <v>5.98</v>
      </c>
      <c r="E1074" s="1" t="str">
        <f>VLOOKUP($A1074,'Medical Examinations'!$A$2:$O$2336,9,FALSE())</f>
        <v>No</v>
      </c>
      <c r="F1074" s="1" t="str">
        <f>VLOOKUP($A1074,'Medical Examinations'!$A$2:$O$2336,10,FALSE())</f>
        <v>No</v>
      </c>
      <c r="G1074" s="1" t="str">
        <f>VLOOKUP($A1074,'Medical Examinations'!$A$2:$O$2336,11,FALSE())</f>
        <v>No</v>
      </c>
      <c r="H1074" s="1">
        <f>VLOOKUP($A1074,'Medical Examinations'!$A$2:$O$2336,13,FALSE())</f>
        <v>1</v>
      </c>
      <c r="I1074" s="1" t="str">
        <f>VLOOKUP($A1074,'Medical Examinations'!$A$2:$O$2336,12,FALSE())</f>
        <v>No</v>
      </c>
      <c r="J1074" s="1" t="str">
        <f>VLOOKUP($A1074,'Medical Examinations'!$A$2:$O$2336,14,FALSE())</f>
        <v>Obesity</v>
      </c>
      <c r="K1074" s="1" t="str">
        <f>VLOOKUP($A1074,'Medical Examinations'!$A$2:$O$2336,15,FALSE())</f>
        <v>Prediabetes</v>
      </c>
      <c r="L1074" s="17">
        <f>VLOOKUP($A1074,'Hospitalisation Details'!$A$2:$P$2344,15,FALSE())</f>
        <v>31956</v>
      </c>
      <c r="M1074" s="18">
        <f>VLOOKUP($A1074,'Hospitalisation Details'!$A$2:$P$2344,6,FALSE())</f>
        <v>10464.83</v>
      </c>
      <c r="N1074" s="1" t="str">
        <f>VLOOKUP($A1074,'Hospitalisation Details'!$A$2:$P$2344,12,FALSE())</f>
        <v>tier - 3</v>
      </c>
      <c r="O1074" s="1" t="str">
        <f>VLOOKUP($A1074,'Hospitalisation Details'!$A$2:$P$2344,13,FALSE())</f>
        <v>tier - 1</v>
      </c>
      <c r="P1074" s="1" t="str">
        <f>VLOOKUP($A1074,'Hospitalisation Details'!$A$2:$P$2344,14,FALSE())</f>
        <v>R1012</v>
      </c>
      <c r="Q1074" s="1">
        <f>VLOOKUP($A1074,'Hospitalisation Details'!$A$2:$P$2344,16,FALSE())</f>
        <v>35</v>
      </c>
    </row>
    <row r="1075" spans="1:17" x14ac:dyDescent="0.35">
      <c r="A1075" s="1" t="str">
        <f>'Customer Names'!A1075</f>
        <v>Id1074</v>
      </c>
      <c r="B1075" s="1" t="str">
        <f>VLOOKUP($A1075,'Customer Names'!$A$2:$E$2336,4,FALSE())</f>
        <v>Eric</v>
      </c>
      <c r="C1075" s="16">
        <f>VLOOKUP($A1075,'Medical Examinations'!$A$2:$O$2336,2,FALSE())</f>
        <v>31.16</v>
      </c>
      <c r="D1075" s="16">
        <f>VLOOKUP($A1075,'Medical Examinations'!$A$2:$O$2336,3,FALSE())</f>
        <v>4.26</v>
      </c>
      <c r="E1075" s="1" t="str">
        <f>VLOOKUP($A1075,'Medical Examinations'!$A$2:$O$2336,9,FALSE())</f>
        <v>Yes</v>
      </c>
      <c r="F1075" s="1" t="str">
        <f>VLOOKUP($A1075,'Medical Examinations'!$A$2:$O$2336,10,FALSE())</f>
        <v>No</v>
      </c>
      <c r="G1075" s="1" t="str">
        <f>VLOOKUP($A1075,'Medical Examinations'!$A$2:$O$2336,11,FALSE())</f>
        <v>Yes</v>
      </c>
      <c r="H1075" s="1">
        <f>VLOOKUP($A1075,'Medical Examinations'!$A$2:$O$2336,13,FALSE())</f>
        <v>1</v>
      </c>
      <c r="I1075" s="1" t="str">
        <f>VLOOKUP($A1075,'Medical Examinations'!$A$2:$O$2336,12,FALSE())</f>
        <v>No</v>
      </c>
      <c r="J1075" s="1" t="str">
        <f>VLOOKUP($A1075,'Medical Examinations'!$A$2:$O$2336,14,FALSE())</f>
        <v>Obesity</v>
      </c>
      <c r="K1075" s="1" t="str">
        <f>VLOOKUP($A1075,'Medical Examinations'!$A$2:$O$2336,15,FALSE())</f>
        <v>Normal</v>
      </c>
      <c r="L1075" s="17">
        <f>VLOOKUP($A1075,'Hospitalisation Details'!$A$2:$P$2344,15,FALSE())</f>
        <v>25468</v>
      </c>
      <c r="M1075" s="18">
        <f>VLOOKUP($A1075,'Hospitalisation Details'!$A$2:$P$2344,6,FALSE())</f>
        <v>10461.98</v>
      </c>
      <c r="N1075" s="1" t="str">
        <f>VLOOKUP($A1075,'Hospitalisation Details'!$A$2:$P$2344,12,FALSE())</f>
        <v>tier - 3</v>
      </c>
      <c r="O1075" s="1" t="str">
        <f>VLOOKUP($A1075,'Hospitalisation Details'!$A$2:$P$2344,13,FALSE())</f>
        <v>tier - 1</v>
      </c>
      <c r="P1075" s="1" t="str">
        <f>VLOOKUP($A1075,'Hospitalisation Details'!$A$2:$P$2344,14,FALSE())</f>
        <v>R1012</v>
      </c>
      <c r="Q1075" s="1">
        <f>VLOOKUP($A1075,'Hospitalisation Details'!$A$2:$P$2344,16,FALSE())</f>
        <v>53</v>
      </c>
    </row>
    <row r="1076" spans="1:17" x14ac:dyDescent="0.35">
      <c r="A1076" s="1" t="str">
        <f>'Customer Names'!A1076</f>
        <v>Id1075</v>
      </c>
      <c r="B1076" s="1" t="str">
        <f>VLOOKUP($A1076,'Customer Names'!$A$2:$E$2336,4,FALSE())</f>
        <v>Bryan</v>
      </c>
      <c r="C1076" s="16">
        <f>VLOOKUP($A1076,'Medical Examinations'!$A$2:$O$2336,2,FALSE())</f>
        <v>25.55</v>
      </c>
      <c r="D1076" s="16">
        <f>VLOOKUP($A1076,'Medical Examinations'!$A$2:$O$2336,3,FALSE())</f>
        <v>4.96</v>
      </c>
      <c r="E1076" s="1" t="str">
        <f>VLOOKUP($A1076,'Medical Examinations'!$A$2:$O$2336,9,FALSE())</f>
        <v>Yes</v>
      </c>
      <c r="F1076" s="1" t="str">
        <f>VLOOKUP($A1076,'Medical Examinations'!$A$2:$O$2336,10,FALSE())</f>
        <v>No</v>
      </c>
      <c r="G1076" s="1" t="str">
        <f>VLOOKUP($A1076,'Medical Examinations'!$A$2:$O$2336,11,FALSE())</f>
        <v>No</v>
      </c>
      <c r="H1076" s="1">
        <f>VLOOKUP($A1076,'Medical Examinations'!$A$2:$O$2336,13,FALSE())</f>
        <v>1</v>
      </c>
      <c r="I1076" s="1" t="str">
        <f>VLOOKUP($A1076,'Medical Examinations'!$A$2:$O$2336,12,FALSE())</f>
        <v>No</v>
      </c>
      <c r="J1076" s="1" t="str">
        <f>VLOOKUP($A1076,'Medical Examinations'!$A$2:$O$2336,14,FALSE())</f>
        <v>Overweight</v>
      </c>
      <c r="K1076" s="1" t="str">
        <f>VLOOKUP($A1076,'Medical Examinations'!$A$2:$O$2336,15,FALSE())</f>
        <v>Normal</v>
      </c>
      <c r="L1076" s="17">
        <f>VLOOKUP($A1076,'Hospitalisation Details'!$A$2:$P$2344,15,FALSE())</f>
        <v>23585</v>
      </c>
      <c r="M1076" s="18">
        <f>VLOOKUP($A1076,'Hospitalisation Details'!$A$2:$P$2344,6,FALSE())</f>
        <v>10459.19</v>
      </c>
      <c r="N1076" s="1" t="str">
        <f>VLOOKUP($A1076,'Hospitalisation Details'!$A$2:$P$2344,12,FALSE())</f>
        <v>tier - 3</v>
      </c>
      <c r="O1076" s="1" t="str">
        <f>VLOOKUP($A1076,'Hospitalisation Details'!$A$2:$P$2344,13,FALSE())</f>
        <v>tier - 1</v>
      </c>
      <c r="P1076" s="1" t="str">
        <f>VLOOKUP($A1076,'Hospitalisation Details'!$A$2:$P$2344,14,FALSE())</f>
        <v>R1013</v>
      </c>
      <c r="Q1076" s="1">
        <f>VLOOKUP($A1076,'Hospitalisation Details'!$A$2:$P$2344,16,FALSE())</f>
        <v>58</v>
      </c>
    </row>
    <row r="1077" spans="1:17" x14ac:dyDescent="0.35">
      <c r="A1077" s="1" t="str">
        <f>'Customer Names'!A1077</f>
        <v>Id1076</v>
      </c>
      <c r="B1077" s="1" t="str">
        <f>VLOOKUP($A1077,'Customer Names'!$A$2:$E$2336,4,FALSE())</f>
        <v>Devon R.</v>
      </c>
      <c r="C1077" s="16">
        <f>VLOOKUP($A1077,'Medical Examinations'!$A$2:$O$2336,2,FALSE())</f>
        <v>28.77</v>
      </c>
      <c r="D1077" s="16">
        <f>VLOOKUP($A1077,'Medical Examinations'!$A$2:$O$2336,3,FALSE())</f>
        <v>4</v>
      </c>
      <c r="E1077" s="1" t="str">
        <f>VLOOKUP($A1077,'Medical Examinations'!$A$2:$O$2336,9,FALSE())</f>
        <v>Yes</v>
      </c>
      <c r="F1077" s="1" t="str">
        <f>VLOOKUP($A1077,'Medical Examinations'!$A$2:$O$2336,10,FALSE())</f>
        <v>No</v>
      </c>
      <c r="G1077" s="1" t="str">
        <f>VLOOKUP($A1077,'Medical Examinations'!$A$2:$O$2336,11,FALSE())</f>
        <v>No</v>
      </c>
      <c r="H1077" s="1">
        <f>VLOOKUP($A1077,'Medical Examinations'!$A$2:$O$2336,13,FALSE())</f>
        <v>0</v>
      </c>
      <c r="I1077" s="1" t="str">
        <f>VLOOKUP($A1077,'Medical Examinations'!$A$2:$O$2336,12,FALSE())</f>
        <v>No</v>
      </c>
      <c r="J1077" s="1" t="str">
        <f>VLOOKUP($A1077,'Medical Examinations'!$A$2:$O$2336,14,FALSE())</f>
        <v>Overweight</v>
      </c>
      <c r="K1077" s="1" t="str">
        <f>VLOOKUP($A1077,'Medical Examinations'!$A$2:$O$2336,15,FALSE())</f>
        <v>Normal</v>
      </c>
      <c r="L1077" s="17">
        <f>VLOOKUP($A1077,'Hospitalisation Details'!$A$2:$P$2344,15,FALSE())</f>
        <v>27975</v>
      </c>
      <c r="M1077" s="18">
        <f>VLOOKUP($A1077,'Hospitalisation Details'!$A$2:$P$2344,6,FALSE())</f>
        <v>10455.14</v>
      </c>
      <c r="N1077" s="1" t="str">
        <f>VLOOKUP($A1077,'Hospitalisation Details'!$A$2:$P$2344,12,FALSE())</f>
        <v>tier - 3</v>
      </c>
      <c r="O1077" s="1" t="str">
        <f>VLOOKUP($A1077,'Hospitalisation Details'!$A$2:$P$2344,13,FALSE())</f>
        <v>tier - 2</v>
      </c>
      <c r="P1077" s="1" t="str">
        <f>VLOOKUP($A1077,'Hospitalisation Details'!$A$2:$P$2344,14,FALSE())</f>
        <v>R1021</v>
      </c>
      <c r="Q1077" s="1">
        <f>VLOOKUP($A1077,'Hospitalisation Details'!$A$2:$P$2344,16,FALSE())</f>
        <v>46</v>
      </c>
    </row>
    <row r="1078" spans="1:17" x14ac:dyDescent="0.35">
      <c r="A1078" s="1" t="str">
        <f>'Customer Names'!A1078</f>
        <v>Id1077</v>
      </c>
      <c r="B1078" s="1" t="str">
        <f>VLOOKUP($A1078,'Customer Names'!$A$2:$E$2336,4,FALSE())</f>
        <v>Elena</v>
      </c>
      <c r="C1078" s="16">
        <f>VLOOKUP($A1078,'Medical Examinations'!$A$2:$O$2336,2,FALSE())</f>
        <v>23.14</v>
      </c>
      <c r="D1078" s="16">
        <f>VLOOKUP($A1078,'Medical Examinations'!$A$2:$O$2336,3,FALSE())</f>
        <v>4.1500000000000004</v>
      </c>
      <c r="E1078" s="1" t="str">
        <f>VLOOKUP($A1078,'Medical Examinations'!$A$2:$O$2336,9,FALSE())</f>
        <v>Yes</v>
      </c>
      <c r="F1078" s="1" t="str">
        <f>VLOOKUP($A1078,'Medical Examinations'!$A$2:$O$2336,10,FALSE())</f>
        <v>No</v>
      </c>
      <c r="G1078" s="1" t="str">
        <f>VLOOKUP($A1078,'Medical Examinations'!$A$2:$O$2336,11,FALSE())</f>
        <v>No</v>
      </c>
      <c r="H1078" s="1">
        <f>VLOOKUP($A1078,'Medical Examinations'!$A$2:$O$2336,13,FALSE())</f>
        <v>1</v>
      </c>
      <c r="I1078" s="1" t="str">
        <f>VLOOKUP($A1078,'Medical Examinations'!$A$2:$O$2336,12,FALSE())</f>
        <v>No</v>
      </c>
      <c r="J1078" s="1" t="str">
        <f>VLOOKUP($A1078,'Medical Examinations'!$A$2:$O$2336,14,FALSE())</f>
        <v>Normal Weight</v>
      </c>
      <c r="K1078" s="1" t="str">
        <f>VLOOKUP($A1078,'Medical Examinations'!$A$2:$O$2336,15,FALSE())</f>
        <v>Normal</v>
      </c>
      <c r="L1078" s="17">
        <f>VLOOKUP($A1078,'Hospitalisation Details'!$A$2:$P$2344,15,FALSE())</f>
        <v>23664</v>
      </c>
      <c r="M1078" s="18">
        <f>VLOOKUP($A1078,'Hospitalisation Details'!$A$2:$P$2344,6,FALSE())</f>
        <v>10455.1</v>
      </c>
      <c r="N1078" s="1" t="str">
        <f>VLOOKUP($A1078,'Hospitalisation Details'!$A$2:$P$2344,12,FALSE())</f>
        <v>tier - 3</v>
      </c>
      <c r="O1078" s="1" t="str">
        <f>VLOOKUP($A1078,'Hospitalisation Details'!$A$2:$P$2344,13,FALSE())</f>
        <v>tier - 1</v>
      </c>
      <c r="P1078" s="1" t="str">
        <f>VLOOKUP($A1078,'Hospitalisation Details'!$A$2:$P$2344,14,FALSE())</f>
        <v>R1012</v>
      </c>
      <c r="Q1078" s="1">
        <f>VLOOKUP($A1078,'Hospitalisation Details'!$A$2:$P$2344,16,FALSE())</f>
        <v>58</v>
      </c>
    </row>
    <row r="1079" spans="1:17" x14ac:dyDescent="0.35">
      <c r="A1079" s="1" t="str">
        <f>'Customer Names'!A1079</f>
        <v>Id1078</v>
      </c>
      <c r="B1079" s="1" t="str">
        <f>VLOOKUP($A1079,'Customer Names'!$A$2:$E$2336,4,FALSE())</f>
        <v>Chris</v>
      </c>
      <c r="C1079" s="16">
        <f>VLOOKUP($A1079,'Medical Examinations'!$A$2:$O$2336,2,FALSE())</f>
        <v>39.6</v>
      </c>
      <c r="D1079" s="16">
        <f>VLOOKUP($A1079,'Medical Examinations'!$A$2:$O$2336,3,FALSE())</f>
        <v>11.36</v>
      </c>
      <c r="E1079" s="1" t="str">
        <f>VLOOKUP($A1079,'Medical Examinations'!$A$2:$O$2336,9,FALSE())</f>
        <v>No</v>
      </c>
      <c r="F1079" s="1" t="str">
        <f>VLOOKUP($A1079,'Medical Examinations'!$A$2:$O$2336,10,FALSE())</f>
        <v>No</v>
      </c>
      <c r="G1079" s="1" t="str">
        <f>VLOOKUP($A1079,'Medical Examinations'!$A$2:$O$2336,11,FALSE())</f>
        <v>No</v>
      </c>
      <c r="H1079" s="1">
        <f>VLOOKUP($A1079,'Medical Examinations'!$A$2:$O$2336,13,FALSE())</f>
        <v>0</v>
      </c>
      <c r="I1079" s="1" t="str">
        <f>VLOOKUP($A1079,'Medical Examinations'!$A$2:$O$2336,12,FALSE())</f>
        <v>No</v>
      </c>
      <c r="J1079" s="1" t="str">
        <f>VLOOKUP($A1079,'Medical Examinations'!$A$2:$O$2336,14,FALSE())</f>
        <v>Obesity</v>
      </c>
      <c r="K1079" s="1" t="str">
        <f>VLOOKUP($A1079,'Medical Examinations'!$A$2:$O$2336,15,FALSE())</f>
        <v>Diabetes</v>
      </c>
      <c r="L1079" s="17">
        <f>VLOOKUP($A1079,'Hospitalisation Details'!$A$2:$P$2344,15,FALSE())</f>
        <v>25150</v>
      </c>
      <c r="M1079" s="18">
        <f>VLOOKUP($A1079,'Hospitalisation Details'!$A$2:$P$2344,6,FALSE())</f>
        <v>10450.549999999999</v>
      </c>
      <c r="N1079" s="1" t="str">
        <f>VLOOKUP($A1079,'Hospitalisation Details'!$A$2:$P$2344,12,FALSE())</f>
        <v>tier - 3</v>
      </c>
      <c r="O1079" s="1" t="str">
        <f>VLOOKUP($A1079,'Hospitalisation Details'!$A$2:$P$2344,13,FALSE())</f>
        <v>tier - 1</v>
      </c>
      <c r="P1079" s="1" t="str">
        <f>VLOOKUP($A1079,'Hospitalisation Details'!$A$2:$P$2344,14,FALSE())</f>
        <v>R1011</v>
      </c>
      <c r="Q1079" s="1">
        <f>VLOOKUP($A1079,'Hospitalisation Details'!$A$2:$P$2344,16,FALSE())</f>
        <v>54</v>
      </c>
    </row>
    <row r="1080" spans="1:17" x14ac:dyDescent="0.35">
      <c r="A1080" s="1" t="str">
        <f>'Customer Names'!A1080</f>
        <v>Id1079</v>
      </c>
      <c r="B1080" s="1" t="str">
        <f>VLOOKUP($A1080,'Customer Names'!$A$2:$E$2336,4,FALSE())</f>
        <v>Bert</v>
      </c>
      <c r="C1080" s="16">
        <f>VLOOKUP($A1080,'Medical Examinations'!$A$2:$O$2336,2,FALSE())</f>
        <v>29.2</v>
      </c>
      <c r="D1080" s="16">
        <f>VLOOKUP($A1080,'Medical Examinations'!$A$2:$O$2336,3,FALSE())</f>
        <v>7.53</v>
      </c>
      <c r="E1080" s="1" t="str">
        <f>VLOOKUP($A1080,'Medical Examinations'!$A$2:$O$2336,9,FALSE())</f>
        <v>No</v>
      </c>
      <c r="F1080" s="1" t="str">
        <f>VLOOKUP($A1080,'Medical Examinations'!$A$2:$O$2336,10,FALSE())</f>
        <v>No</v>
      </c>
      <c r="G1080" s="1" t="str">
        <f>VLOOKUP($A1080,'Medical Examinations'!$A$2:$O$2336,11,FALSE())</f>
        <v>No</v>
      </c>
      <c r="H1080" s="1">
        <f>VLOOKUP($A1080,'Medical Examinations'!$A$2:$O$2336,13,FALSE())</f>
        <v>0</v>
      </c>
      <c r="I1080" s="1" t="str">
        <f>VLOOKUP($A1080,'Medical Examinations'!$A$2:$O$2336,12,FALSE())</f>
        <v>No</v>
      </c>
      <c r="J1080" s="1" t="str">
        <f>VLOOKUP($A1080,'Medical Examinations'!$A$2:$O$2336,14,FALSE())</f>
        <v>Overweight</v>
      </c>
      <c r="K1080" s="1" t="str">
        <f>VLOOKUP($A1080,'Medical Examinations'!$A$2:$O$2336,15,FALSE())</f>
        <v>Diabetes</v>
      </c>
      <c r="L1080" s="17">
        <f>VLOOKUP($A1080,'Hospitalisation Details'!$A$2:$P$2344,15,FALSE())</f>
        <v>25079</v>
      </c>
      <c r="M1080" s="18">
        <f>VLOOKUP($A1080,'Hospitalisation Details'!$A$2:$P$2344,6,FALSE())</f>
        <v>10436.1</v>
      </c>
      <c r="N1080" s="1" t="str">
        <f>VLOOKUP($A1080,'Hospitalisation Details'!$A$2:$P$2344,12,FALSE())</f>
        <v>tier - 3</v>
      </c>
      <c r="O1080" s="1" t="str">
        <f>VLOOKUP($A1080,'Hospitalisation Details'!$A$2:$P$2344,13,FALSE())</f>
        <v>tier - 3</v>
      </c>
      <c r="P1080" s="1" t="str">
        <f>VLOOKUP($A1080,'Hospitalisation Details'!$A$2:$P$2344,14,FALSE())</f>
        <v>R1011</v>
      </c>
      <c r="Q1080" s="1">
        <f>VLOOKUP($A1080,'Hospitalisation Details'!$A$2:$P$2344,16,FALSE())</f>
        <v>54</v>
      </c>
    </row>
    <row r="1081" spans="1:17" x14ac:dyDescent="0.35">
      <c r="A1081" s="1" t="str">
        <f>'Customer Names'!A1081</f>
        <v>Id1080</v>
      </c>
      <c r="B1081" s="1" t="str">
        <f>VLOOKUP($A1081,'Customer Names'!$A$2:$E$2336,4,FALSE())</f>
        <v>John P.</v>
      </c>
      <c r="C1081" s="16">
        <f>VLOOKUP($A1081,'Medical Examinations'!$A$2:$O$2336,2,FALSE())</f>
        <v>32.774999999999999</v>
      </c>
      <c r="D1081" s="16">
        <f>VLOOKUP($A1081,'Medical Examinations'!$A$2:$O$2336,3,FALSE())</f>
        <v>7.95</v>
      </c>
      <c r="E1081" s="1" t="str">
        <f>VLOOKUP($A1081,'Medical Examinations'!$A$2:$O$2336,9,FALSE())</f>
        <v>No</v>
      </c>
      <c r="F1081" s="1" t="str">
        <f>VLOOKUP($A1081,'Medical Examinations'!$A$2:$O$2336,10,FALSE())</f>
        <v>No</v>
      </c>
      <c r="G1081" s="1" t="str">
        <f>VLOOKUP($A1081,'Medical Examinations'!$A$2:$O$2336,11,FALSE())</f>
        <v>No</v>
      </c>
      <c r="H1081" s="1">
        <f>VLOOKUP($A1081,'Medical Examinations'!$A$2:$O$2336,13,FALSE())</f>
        <v>0</v>
      </c>
      <c r="I1081" s="1" t="str">
        <f>VLOOKUP($A1081,'Medical Examinations'!$A$2:$O$2336,12,FALSE())</f>
        <v>No</v>
      </c>
      <c r="J1081" s="1" t="str">
        <f>VLOOKUP($A1081,'Medical Examinations'!$A$2:$O$2336,14,FALSE())</f>
        <v>Obesity</v>
      </c>
      <c r="K1081" s="1" t="str">
        <f>VLOOKUP($A1081,'Medical Examinations'!$A$2:$O$2336,15,FALSE())</f>
        <v>Diabetes</v>
      </c>
      <c r="L1081" s="17">
        <f>VLOOKUP($A1081,'Hospitalisation Details'!$A$2:$P$2344,15,FALSE())</f>
        <v>25073</v>
      </c>
      <c r="M1081" s="18">
        <f>VLOOKUP($A1081,'Hospitalisation Details'!$A$2:$P$2344,6,FALSE())</f>
        <v>10435.07</v>
      </c>
      <c r="N1081" s="1" t="str">
        <f>VLOOKUP($A1081,'Hospitalisation Details'!$A$2:$P$2344,12,FALSE())</f>
        <v>tier - 3</v>
      </c>
      <c r="O1081" s="1" t="str">
        <f>VLOOKUP($A1081,'Hospitalisation Details'!$A$2:$P$2344,13,FALSE())</f>
        <v>tier - 1</v>
      </c>
      <c r="P1081" s="1" t="str">
        <f>VLOOKUP($A1081,'Hospitalisation Details'!$A$2:$P$2344,14,FALSE())</f>
        <v>R1016</v>
      </c>
      <c r="Q1081" s="1">
        <f>VLOOKUP($A1081,'Hospitalisation Details'!$A$2:$P$2344,16,FALSE())</f>
        <v>54</v>
      </c>
    </row>
    <row r="1082" spans="1:17" x14ac:dyDescent="0.35">
      <c r="A1082" s="1" t="str">
        <f>'Customer Names'!A1082</f>
        <v>Id1081</v>
      </c>
      <c r="B1082" s="1" t="str">
        <f>VLOOKUP($A1082,'Customer Names'!$A$2:$E$2336,4,FALSE())</f>
        <v>Daniel P</v>
      </c>
      <c r="C1082" s="16">
        <f>VLOOKUP($A1082,'Medical Examinations'!$A$2:$O$2336,2,FALSE())</f>
        <v>24.035</v>
      </c>
      <c r="D1082" s="16">
        <f>VLOOKUP($A1082,'Medical Examinations'!$A$2:$O$2336,3,FALSE())</f>
        <v>8.5</v>
      </c>
      <c r="E1082" s="1" t="str">
        <f>VLOOKUP($A1082,'Medical Examinations'!$A$2:$O$2336,9,FALSE())</f>
        <v>No</v>
      </c>
      <c r="F1082" s="1" t="str">
        <f>VLOOKUP($A1082,'Medical Examinations'!$A$2:$O$2336,10,FALSE())</f>
        <v>No</v>
      </c>
      <c r="G1082" s="1" t="str">
        <f>VLOOKUP($A1082,'Medical Examinations'!$A$2:$O$2336,11,FALSE())</f>
        <v>No</v>
      </c>
      <c r="H1082" s="1">
        <f>VLOOKUP($A1082,'Medical Examinations'!$A$2:$O$2336,13,FALSE())</f>
        <v>0</v>
      </c>
      <c r="I1082" s="1" t="str">
        <f>VLOOKUP($A1082,'Medical Examinations'!$A$2:$O$2336,12,FALSE())</f>
        <v>No</v>
      </c>
      <c r="J1082" s="1" t="str">
        <f>VLOOKUP($A1082,'Medical Examinations'!$A$2:$O$2336,14,FALSE())</f>
        <v>Normal Weight</v>
      </c>
      <c r="K1082" s="1" t="str">
        <f>VLOOKUP($A1082,'Medical Examinations'!$A$2:$O$2336,15,FALSE())</f>
        <v>Diabetes</v>
      </c>
      <c r="L1082" s="17">
        <f>VLOOKUP($A1082,'Hospitalisation Details'!$A$2:$P$2344,15,FALSE())</f>
        <v>25199</v>
      </c>
      <c r="M1082" s="18">
        <f>VLOOKUP($A1082,'Hospitalisation Details'!$A$2:$P$2344,6,FALSE())</f>
        <v>10422.92</v>
      </c>
      <c r="N1082" s="1" t="str">
        <f>VLOOKUP($A1082,'Hospitalisation Details'!$A$2:$P$2344,12,FALSE())</f>
        <v>tier - 3</v>
      </c>
      <c r="O1082" s="1" t="str">
        <f>VLOOKUP($A1082,'Hospitalisation Details'!$A$2:$P$2344,13,FALSE())</f>
        <v>tier - 1</v>
      </c>
      <c r="P1082" s="1" t="str">
        <f>VLOOKUP($A1082,'Hospitalisation Details'!$A$2:$P$2344,14,FALSE())</f>
        <v>R1017</v>
      </c>
      <c r="Q1082" s="1">
        <f>VLOOKUP($A1082,'Hospitalisation Details'!$A$2:$P$2344,16,FALSE())</f>
        <v>54</v>
      </c>
    </row>
    <row r="1083" spans="1:17" x14ac:dyDescent="0.35">
      <c r="A1083" s="1" t="str">
        <f>'Customer Names'!A1083</f>
        <v>Id1082</v>
      </c>
      <c r="B1083" s="1" t="str">
        <f>VLOOKUP($A1083,'Customer Names'!$A$2:$E$2336,4,FALSE())</f>
        <v>Lisa K.</v>
      </c>
      <c r="C1083" s="16">
        <f>VLOOKUP($A1083,'Medical Examinations'!$A$2:$O$2336,2,FALSE())</f>
        <v>30.55</v>
      </c>
      <c r="D1083" s="16">
        <f>VLOOKUP($A1083,'Medical Examinations'!$A$2:$O$2336,3,FALSE())</f>
        <v>5.89</v>
      </c>
      <c r="E1083" s="1" t="str">
        <f>VLOOKUP($A1083,'Medical Examinations'!$A$2:$O$2336,9,FALSE())</f>
        <v>No</v>
      </c>
      <c r="F1083" s="1" t="str">
        <f>VLOOKUP($A1083,'Medical Examinations'!$A$2:$O$2336,10,FALSE())</f>
        <v>No</v>
      </c>
      <c r="G1083" s="1" t="str">
        <f>VLOOKUP($A1083,'Medical Examinations'!$A$2:$O$2336,11,FALSE())</f>
        <v>Yes</v>
      </c>
      <c r="H1083" s="1">
        <f>VLOOKUP($A1083,'Medical Examinations'!$A$2:$O$2336,13,FALSE())</f>
        <v>1</v>
      </c>
      <c r="I1083" s="1" t="str">
        <f>VLOOKUP($A1083,'Medical Examinations'!$A$2:$O$2336,12,FALSE())</f>
        <v>No</v>
      </c>
      <c r="J1083" s="1" t="str">
        <f>VLOOKUP($A1083,'Medical Examinations'!$A$2:$O$2336,14,FALSE())</f>
        <v>Obesity</v>
      </c>
      <c r="K1083" s="1" t="str">
        <f>VLOOKUP($A1083,'Medical Examinations'!$A$2:$O$2336,15,FALSE())</f>
        <v>Prediabetes</v>
      </c>
      <c r="L1083" s="17">
        <f>VLOOKUP($A1083,'Hospitalisation Details'!$A$2:$P$2344,15,FALSE())</f>
        <v>29184</v>
      </c>
      <c r="M1083" s="18">
        <f>VLOOKUP($A1083,'Hospitalisation Details'!$A$2:$P$2344,6,FALSE())</f>
        <v>10419.65</v>
      </c>
      <c r="N1083" s="1" t="str">
        <f>VLOOKUP($A1083,'Hospitalisation Details'!$A$2:$P$2344,12,FALSE())</f>
        <v>tier - 3</v>
      </c>
      <c r="O1083" s="1" t="str">
        <f>VLOOKUP($A1083,'Hospitalisation Details'!$A$2:$P$2344,13,FALSE())</f>
        <v>tier - 2</v>
      </c>
      <c r="P1083" s="1" t="str">
        <f>VLOOKUP($A1083,'Hospitalisation Details'!$A$2:$P$2344,14,FALSE())</f>
        <v>R1025</v>
      </c>
      <c r="Q1083" s="1">
        <f>VLOOKUP($A1083,'Hospitalisation Details'!$A$2:$P$2344,16,FALSE())</f>
        <v>43</v>
      </c>
    </row>
    <row r="1084" spans="1:17" x14ac:dyDescent="0.35">
      <c r="A1084" s="1" t="str">
        <f>'Customer Names'!A1084</f>
        <v>Id1083</v>
      </c>
      <c r="B1084" s="1" t="str">
        <f>VLOOKUP($A1084,'Customer Names'!$A$2:$E$2336,4,FALSE())</f>
        <v>Kristine</v>
      </c>
      <c r="C1084" s="16">
        <f>VLOOKUP($A1084,'Medical Examinations'!$A$2:$O$2336,2,FALSE())</f>
        <v>28.81</v>
      </c>
      <c r="D1084" s="16">
        <f>VLOOKUP($A1084,'Medical Examinations'!$A$2:$O$2336,3,FALSE())</f>
        <v>8.76</v>
      </c>
      <c r="E1084" s="1" t="str">
        <f>VLOOKUP($A1084,'Medical Examinations'!$A$2:$O$2336,9,FALSE())</f>
        <v>No</v>
      </c>
      <c r="F1084" s="1" t="str">
        <f>VLOOKUP($A1084,'Medical Examinations'!$A$2:$O$2336,10,FALSE())</f>
        <v>No</v>
      </c>
      <c r="G1084" s="1" t="str">
        <f>VLOOKUP($A1084,'Medical Examinations'!$A$2:$O$2336,11,FALSE())</f>
        <v>No</v>
      </c>
      <c r="H1084" s="1">
        <f>VLOOKUP($A1084,'Medical Examinations'!$A$2:$O$2336,13,FALSE())</f>
        <v>2</v>
      </c>
      <c r="I1084" s="1" t="str">
        <f>VLOOKUP($A1084,'Medical Examinations'!$A$2:$O$2336,12,FALSE())</f>
        <v>No</v>
      </c>
      <c r="J1084" s="1" t="str">
        <f>VLOOKUP($A1084,'Medical Examinations'!$A$2:$O$2336,14,FALSE())</f>
        <v>Overweight</v>
      </c>
      <c r="K1084" s="1" t="str">
        <f>VLOOKUP($A1084,'Medical Examinations'!$A$2:$O$2336,15,FALSE())</f>
        <v>Diabetes</v>
      </c>
      <c r="L1084" s="17">
        <f>VLOOKUP($A1084,'Hospitalisation Details'!$A$2:$P$2344,15,FALSE())</f>
        <v>26948</v>
      </c>
      <c r="M1084" s="18">
        <f>VLOOKUP($A1084,'Hospitalisation Details'!$A$2:$P$2344,6,FALSE())</f>
        <v>10419.59</v>
      </c>
      <c r="N1084" s="1" t="str">
        <f>VLOOKUP($A1084,'Hospitalisation Details'!$A$2:$P$2344,12,FALSE())</f>
        <v>tier - 3</v>
      </c>
      <c r="O1084" s="1" t="str">
        <f>VLOOKUP($A1084,'Hospitalisation Details'!$A$2:$P$2344,13,FALSE())</f>
        <v>tier - 2</v>
      </c>
      <c r="P1084" s="1" t="str">
        <f>VLOOKUP($A1084,'Hospitalisation Details'!$A$2:$P$2344,14,FALSE())</f>
        <v>R1025</v>
      </c>
      <c r="Q1084" s="1">
        <f>VLOOKUP($A1084,'Hospitalisation Details'!$A$2:$P$2344,16,FALSE())</f>
        <v>49</v>
      </c>
    </row>
    <row r="1085" spans="1:17" x14ac:dyDescent="0.35">
      <c r="A1085" s="1" t="str">
        <f>'Customer Names'!A1085</f>
        <v>Id1084</v>
      </c>
      <c r="B1085" s="1" t="str">
        <f>VLOOKUP($A1085,'Customer Names'!$A$2:$E$2336,4,FALSE())</f>
        <v>Paul A</v>
      </c>
      <c r="C1085" s="16">
        <f>VLOOKUP($A1085,'Medical Examinations'!$A$2:$O$2336,2,FALSE())</f>
        <v>31.66</v>
      </c>
      <c r="D1085" s="16">
        <f>VLOOKUP($A1085,'Medical Examinations'!$A$2:$O$2336,3,FALSE())</f>
        <v>4.1100000000000003</v>
      </c>
      <c r="E1085" s="1" t="str">
        <f>VLOOKUP($A1085,'Medical Examinations'!$A$2:$O$2336,9,FALSE())</f>
        <v>No</v>
      </c>
      <c r="F1085" s="1" t="str">
        <f>VLOOKUP($A1085,'Medical Examinations'!$A$2:$O$2336,10,FALSE())</f>
        <v>No</v>
      </c>
      <c r="G1085" s="1" t="str">
        <f>VLOOKUP($A1085,'Medical Examinations'!$A$2:$O$2336,11,FALSE())</f>
        <v>No</v>
      </c>
      <c r="H1085" s="1">
        <f>VLOOKUP($A1085,'Medical Examinations'!$A$2:$O$2336,13,FALSE())</f>
        <v>0</v>
      </c>
      <c r="I1085" s="1" t="str">
        <f>VLOOKUP($A1085,'Medical Examinations'!$A$2:$O$2336,12,FALSE())</f>
        <v>No</v>
      </c>
      <c r="J1085" s="1" t="str">
        <f>VLOOKUP($A1085,'Medical Examinations'!$A$2:$O$2336,14,FALSE())</f>
        <v>Obesity</v>
      </c>
      <c r="K1085" s="1" t="str">
        <f>VLOOKUP($A1085,'Medical Examinations'!$A$2:$O$2336,15,FALSE())</f>
        <v>Normal</v>
      </c>
      <c r="L1085" s="17">
        <f>VLOOKUP($A1085,'Hospitalisation Details'!$A$2:$P$2344,15,FALSE())</f>
        <v>29518</v>
      </c>
      <c r="M1085" s="18">
        <f>VLOOKUP($A1085,'Hospitalisation Details'!$A$2:$P$2344,6,FALSE())</f>
        <v>10407.98</v>
      </c>
      <c r="N1085" s="1" t="str">
        <f>VLOOKUP($A1085,'Hospitalisation Details'!$A$2:$P$2344,12,FALSE())</f>
        <v>tier - 3</v>
      </c>
      <c r="O1085" s="1" t="str">
        <f>VLOOKUP($A1085,'Hospitalisation Details'!$A$2:$P$2344,13,FALSE())</f>
        <v>tier - 1</v>
      </c>
      <c r="P1085" s="1" t="str">
        <f>VLOOKUP($A1085,'Hospitalisation Details'!$A$2:$P$2344,14,FALSE())</f>
        <v>R1021</v>
      </c>
      <c r="Q1085" s="1">
        <f>VLOOKUP($A1085,'Hospitalisation Details'!$A$2:$P$2344,16,FALSE())</f>
        <v>42</v>
      </c>
    </row>
    <row r="1086" spans="1:17" x14ac:dyDescent="0.35">
      <c r="A1086" s="1" t="str">
        <f>'Customer Names'!A1086</f>
        <v>Id1085</v>
      </c>
      <c r="B1086" s="1" t="str">
        <f>VLOOKUP($A1086,'Customer Names'!$A$2:$E$2336,4,FALSE())</f>
        <v>Bryan</v>
      </c>
      <c r="C1086" s="16">
        <f>VLOOKUP($A1086,'Medical Examinations'!$A$2:$O$2336,2,FALSE())</f>
        <v>28.215</v>
      </c>
      <c r="D1086" s="16">
        <f>VLOOKUP($A1086,'Medical Examinations'!$A$2:$O$2336,3,FALSE())</f>
        <v>7.56</v>
      </c>
      <c r="E1086" s="1" t="str">
        <f>VLOOKUP($A1086,'Medical Examinations'!$A$2:$O$2336,9,FALSE())</f>
        <v>Yes</v>
      </c>
      <c r="F1086" s="1" t="str">
        <f>VLOOKUP($A1086,'Medical Examinations'!$A$2:$O$2336,10,FALSE())</f>
        <v>No</v>
      </c>
      <c r="G1086" s="1" t="str">
        <f>VLOOKUP($A1086,'Medical Examinations'!$A$2:$O$2336,11,FALSE())</f>
        <v>No</v>
      </c>
      <c r="H1086" s="1">
        <f>VLOOKUP($A1086,'Medical Examinations'!$A$2:$O$2336,13,FALSE())</f>
        <v>1</v>
      </c>
      <c r="I1086" s="1" t="str">
        <f>VLOOKUP($A1086,'Medical Examinations'!$A$2:$O$2336,12,FALSE())</f>
        <v>No</v>
      </c>
      <c r="J1086" s="1" t="str">
        <f>VLOOKUP($A1086,'Medical Examinations'!$A$2:$O$2336,14,FALSE())</f>
        <v>Overweight</v>
      </c>
      <c r="K1086" s="1" t="str">
        <f>VLOOKUP($A1086,'Medical Examinations'!$A$2:$O$2336,15,FALSE())</f>
        <v>Diabetes</v>
      </c>
      <c r="L1086" s="17">
        <f>VLOOKUP($A1086,'Hospitalisation Details'!$A$2:$P$2344,15,FALSE())</f>
        <v>27550</v>
      </c>
      <c r="M1086" s="18">
        <f>VLOOKUP($A1086,'Hospitalisation Details'!$A$2:$P$2344,6,FALSE())</f>
        <v>10407.09</v>
      </c>
      <c r="N1086" s="1" t="str">
        <f>VLOOKUP($A1086,'Hospitalisation Details'!$A$2:$P$2344,12,FALSE())</f>
        <v>tier - 3</v>
      </c>
      <c r="O1086" s="1" t="str">
        <f>VLOOKUP($A1086,'Hospitalisation Details'!$A$2:$P$2344,13,FALSE())</f>
        <v>tier - 1</v>
      </c>
      <c r="P1086" s="1" t="str">
        <f>VLOOKUP($A1086,'Hospitalisation Details'!$A$2:$P$2344,14,FALSE())</f>
        <v>R1015</v>
      </c>
      <c r="Q1086" s="1">
        <f>VLOOKUP($A1086,'Hospitalisation Details'!$A$2:$P$2344,16,FALSE())</f>
        <v>48</v>
      </c>
    </row>
    <row r="1087" spans="1:17" x14ac:dyDescent="0.35">
      <c r="A1087" s="1" t="str">
        <f>'Customer Names'!A1087</f>
        <v>Id1086</v>
      </c>
      <c r="B1087" s="1" t="str">
        <f>VLOOKUP($A1087,'Customer Names'!$A$2:$E$2336,4,FALSE())</f>
        <v>Chris</v>
      </c>
      <c r="C1087" s="16">
        <f>VLOOKUP($A1087,'Medical Examinations'!$A$2:$O$2336,2,FALSE())</f>
        <v>26.12</v>
      </c>
      <c r="D1087" s="16">
        <f>VLOOKUP($A1087,'Medical Examinations'!$A$2:$O$2336,3,FALSE())</f>
        <v>4.17</v>
      </c>
      <c r="E1087" s="1" t="str">
        <f>VLOOKUP($A1087,'Medical Examinations'!$A$2:$O$2336,9,FALSE())</f>
        <v>Yes</v>
      </c>
      <c r="F1087" s="1" t="str">
        <f>VLOOKUP($A1087,'Medical Examinations'!$A$2:$O$2336,10,FALSE())</f>
        <v>No</v>
      </c>
      <c r="G1087" s="1" t="str">
        <f>VLOOKUP($A1087,'Medical Examinations'!$A$2:$O$2336,11,FALSE())</f>
        <v>Yes</v>
      </c>
      <c r="H1087" s="1">
        <f>VLOOKUP($A1087,'Medical Examinations'!$A$2:$O$2336,13,FALSE())</f>
        <v>1</v>
      </c>
      <c r="I1087" s="1" t="str">
        <f>VLOOKUP($A1087,'Medical Examinations'!$A$2:$O$2336,12,FALSE())</f>
        <v>No</v>
      </c>
      <c r="J1087" s="1" t="str">
        <f>VLOOKUP($A1087,'Medical Examinations'!$A$2:$O$2336,14,FALSE())</f>
        <v>Overweight</v>
      </c>
      <c r="K1087" s="1" t="str">
        <f>VLOOKUP($A1087,'Medical Examinations'!$A$2:$O$2336,15,FALSE())</f>
        <v>Normal</v>
      </c>
      <c r="L1087" s="17">
        <f>VLOOKUP($A1087,'Hospitalisation Details'!$A$2:$P$2344,15,FALSE())</f>
        <v>25391</v>
      </c>
      <c r="M1087" s="18">
        <f>VLOOKUP($A1087,'Hospitalisation Details'!$A$2:$P$2344,6,FALSE())</f>
        <v>10403.27</v>
      </c>
      <c r="N1087" s="1" t="str">
        <f>VLOOKUP($A1087,'Hospitalisation Details'!$A$2:$P$2344,12,FALSE())</f>
        <v>tier - 3</v>
      </c>
      <c r="O1087" s="1" t="str">
        <f>VLOOKUP($A1087,'Hospitalisation Details'!$A$2:$P$2344,13,FALSE())</f>
        <v>tier - 2</v>
      </c>
      <c r="P1087" s="1" t="str">
        <f>VLOOKUP($A1087,'Hospitalisation Details'!$A$2:$P$2344,14,FALSE())</f>
        <v>R1020</v>
      </c>
      <c r="Q1087" s="1">
        <f>VLOOKUP($A1087,'Hospitalisation Details'!$A$2:$P$2344,16,FALSE())</f>
        <v>53</v>
      </c>
    </row>
    <row r="1088" spans="1:17" x14ac:dyDescent="0.35">
      <c r="A1088" s="1" t="str">
        <f>'Customer Names'!A1088</f>
        <v>Id1087</v>
      </c>
      <c r="B1088" s="1" t="str">
        <f>VLOOKUP($A1088,'Customer Names'!$A$2:$E$2336,4,FALSE())</f>
        <v>Milah B</v>
      </c>
      <c r="C1088" s="16">
        <f>VLOOKUP($A1088,'Medical Examinations'!$A$2:$O$2336,2,FALSE())</f>
        <v>36.630000000000003</v>
      </c>
      <c r="D1088" s="16">
        <f>VLOOKUP($A1088,'Medical Examinations'!$A$2:$O$2336,3,FALSE())</f>
        <v>11.42</v>
      </c>
      <c r="E1088" s="1" t="str">
        <f>VLOOKUP($A1088,'Medical Examinations'!$A$2:$O$2336,9,FALSE())</f>
        <v>No</v>
      </c>
      <c r="F1088" s="1" t="str">
        <f>VLOOKUP($A1088,'Medical Examinations'!$A$2:$O$2336,10,FALSE())</f>
        <v>No</v>
      </c>
      <c r="G1088" s="1" t="str">
        <f>VLOOKUP($A1088,'Medical Examinations'!$A$2:$O$2336,11,FALSE())</f>
        <v>No</v>
      </c>
      <c r="H1088" s="1">
        <f>VLOOKUP($A1088,'Medical Examinations'!$A$2:$O$2336,13,FALSE())</f>
        <v>2</v>
      </c>
      <c r="I1088" s="1" t="str">
        <f>VLOOKUP($A1088,'Medical Examinations'!$A$2:$O$2336,12,FALSE())</f>
        <v>No</v>
      </c>
      <c r="J1088" s="1" t="str">
        <f>VLOOKUP($A1088,'Medical Examinations'!$A$2:$O$2336,14,FALSE())</f>
        <v>Obesity</v>
      </c>
      <c r="K1088" s="1" t="str">
        <f>VLOOKUP($A1088,'Medical Examinations'!$A$2:$O$2336,15,FALSE())</f>
        <v>Diabetes</v>
      </c>
      <c r="L1088" s="17">
        <f>VLOOKUP($A1088,'Hospitalisation Details'!$A$2:$P$2344,15,FALSE())</f>
        <v>26926</v>
      </c>
      <c r="M1088" s="18">
        <f>VLOOKUP($A1088,'Hospitalisation Details'!$A$2:$P$2344,6,FALSE())</f>
        <v>10381.48</v>
      </c>
      <c r="N1088" s="1" t="str">
        <f>VLOOKUP($A1088,'Hospitalisation Details'!$A$2:$P$2344,12,FALSE())</f>
        <v>tier - 3</v>
      </c>
      <c r="O1088" s="1" t="str">
        <f>VLOOKUP($A1088,'Hospitalisation Details'!$A$2:$P$2344,13,FALSE())</f>
        <v>tier - 3</v>
      </c>
      <c r="P1088" s="1" t="str">
        <f>VLOOKUP($A1088,'Hospitalisation Details'!$A$2:$P$2344,14,FALSE())</f>
        <v>R1013</v>
      </c>
      <c r="Q1088" s="1">
        <f>VLOOKUP($A1088,'Hospitalisation Details'!$A$2:$P$2344,16,FALSE())</f>
        <v>49</v>
      </c>
    </row>
    <row r="1089" spans="1:17" x14ac:dyDescent="0.35">
      <c r="A1089" s="1" t="str">
        <f>'Customer Names'!A1089</f>
        <v>Id1088</v>
      </c>
      <c r="B1089" s="1" t="str">
        <f>VLOOKUP($A1089,'Customer Names'!$A$2:$E$2336,4,FALSE())</f>
        <v>Annette M.</v>
      </c>
      <c r="C1089" s="16">
        <f>VLOOKUP($A1089,'Medical Examinations'!$A$2:$O$2336,2,FALSE())</f>
        <v>33.344999999999999</v>
      </c>
      <c r="D1089" s="16">
        <f>VLOOKUP($A1089,'Medical Examinations'!$A$2:$O$2336,3,FALSE())</f>
        <v>7.33</v>
      </c>
      <c r="E1089" s="1" t="str">
        <f>VLOOKUP($A1089,'Medical Examinations'!$A$2:$O$2336,9,FALSE())</f>
        <v>No</v>
      </c>
      <c r="F1089" s="1" t="str">
        <f>VLOOKUP($A1089,'Medical Examinations'!$A$2:$O$2336,10,FALSE())</f>
        <v>No</v>
      </c>
      <c r="G1089" s="1" t="str">
        <f>VLOOKUP($A1089,'Medical Examinations'!$A$2:$O$2336,11,FALSE())</f>
        <v>No</v>
      </c>
      <c r="H1089" s="1">
        <f>VLOOKUP($A1089,'Medical Examinations'!$A$2:$O$2336,13,FALSE())</f>
        <v>2</v>
      </c>
      <c r="I1089" s="1" t="str">
        <f>VLOOKUP($A1089,'Medical Examinations'!$A$2:$O$2336,12,FALSE())</f>
        <v>No</v>
      </c>
      <c r="J1089" s="1" t="str">
        <f>VLOOKUP($A1089,'Medical Examinations'!$A$2:$O$2336,14,FALSE())</f>
        <v>Obesity</v>
      </c>
      <c r="K1089" s="1" t="str">
        <f>VLOOKUP($A1089,'Medical Examinations'!$A$2:$O$2336,15,FALSE())</f>
        <v>Diabetes</v>
      </c>
      <c r="L1089" s="17">
        <f>VLOOKUP($A1089,'Hospitalisation Details'!$A$2:$P$2344,15,FALSE())</f>
        <v>26936</v>
      </c>
      <c r="M1089" s="18">
        <f>VLOOKUP($A1089,'Hospitalisation Details'!$A$2:$P$2344,6,FALSE())</f>
        <v>10370.91</v>
      </c>
      <c r="N1089" s="1" t="str">
        <f>VLOOKUP($A1089,'Hospitalisation Details'!$A$2:$P$2344,12,FALSE())</f>
        <v>tier - 3</v>
      </c>
      <c r="O1089" s="1" t="str">
        <f>VLOOKUP($A1089,'Hospitalisation Details'!$A$2:$P$2344,13,FALSE())</f>
        <v>tier - 3</v>
      </c>
      <c r="P1089" s="1" t="str">
        <f>VLOOKUP($A1089,'Hospitalisation Details'!$A$2:$P$2344,14,FALSE())</f>
        <v>R1024</v>
      </c>
      <c r="Q1089" s="1">
        <f>VLOOKUP($A1089,'Hospitalisation Details'!$A$2:$P$2344,16,FALSE())</f>
        <v>49</v>
      </c>
    </row>
    <row r="1090" spans="1:17" x14ac:dyDescent="0.35">
      <c r="A1090" s="1" t="str">
        <f>'Customer Names'!A1090</f>
        <v>Id1089</v>
      </c>
      <c r="B1090" s="1" t="str">
        <f>VLOOKUP($A1090,'Customer Names'!$A$2:$E$2336,4,FALSE())</f>
        <v>Yoko</v>
      </c>
      <c r="C1090" s="16">
        <f>VLOOKUP($A1090,'Medical Examinations'!$A$2:$O$2336,2,FALSE())</f>
        <v>27.11</v>
      </c>
      <c r="D1090" s="16">
        <f>VLOOKUP($A1090,'Medical Examinations'!$A$2:$O$2336,3,FALSE())</f>
        <v>6.7</v>
      </c>
      <c r="E1090" s="1" t="str">
        <f>VLOOKUP($A1090,'Medical Examinations'!$A$2:$O$2336,9,FALSE())</f>
        <v>No</v>
      </c>
      <c r="F1090" s="1" t="str">
        <f>VLOOKUP($A1090,'Medical Examinations'!$A$2:$O$2336,10,FALSE())</f>
        <v>No</v>
      </c>
      <c r="G1090" s="1" t="str">
        <f>VLOOKUP($A1090,'Medical Examinations'!$A$2:$O$2336,11,FALSE())</f>
        <v>No</v>
      </c>
      <c r="H1090" s="1">
        <f>VLOOKUP($A1090,'Medical Examinations'!$A$2:$O$2336,13,FALSE())</f>
        <v>0</v>
      </c>
      <c r="I1090" s="1" t="str">
        <f>VLOOKUP($A1090,'Medical Examinations'!$A$2:$O$2336,12,FALSE())</f>
        <v>No</v>
      </c>
      <c r="J1090" s="1" t="str">
        <f>VLOOKUP($A1090,'Medical Examinations'!$A$2:$O$2336,14,FALSE())</f>
        <v>Overweight</v>
      </c>
      <c r="K1090" s="1" t="str">
        <f>VLOOKUP($A1090,'Medical Examinations'!$A$2:$O$2336,15,FALSE())</f>
        <v>Diabetes</v>
      </c>
      <c r="L1090" s="17">
        <f>VLOOKUP($A1090,'Hospitalisation Details'!$A$2:$P$2344,15,FALSE())</f>
        <v>26182</v>
      </c>
      <c r="M1090" s="18">
        <f>VLOOKUP($A1090,'Hospitalisation Details'!$A$2:$P$2344,6,FALSE())</f>
        <v>10356.67</v>
      </c>
      <c r="N1090" s="1" t="str">
        <f>VLOOKUP($A1090,'Hospitalisation Details'!$A$2:$P$2344,12,FALSE())</f>
        <v>tier - 3</v>
      </c>
      <c r="O1090" s="1" t="str">
        <f>VLOOKUP($A1090,'Hospitalisation Details'!$A$2:$P$2344,13,FALSE())</f>
        <v>tier - 1</v>
      </c>
      <c r="P1090" s="1" t="str">
        <f>VLOOKUP($A1090,'Hospitalisation Details'!$A$2:$P$2344,14,FALSE())</f>
        <v>R1025</v>
      </c>
      <c r="Q1090" s="1">
        <f>VLOOKUP($A1090,'Hospitalisation Details'!$A$2:$P$2344,16,FALSE())</f>
        <v>51</v>
      </c>
    </row>
    <row r="1091" spans="1:17" x14ac:dyDescent="0.35">
      <c r="A1091" s="1" t="str">
        <f>'Customer Names'!A1091</f>
        <v>Id1090</v>
      </c>
      <c r="B1091" s="1" t="str">
        <f>VLOOKUP($A1091,'Customer Names'!$A$2:$E$2336,4,FALSE())</f>
        <v>Laura</v>
      </c>
      <c r="C1091" s="16">
        <f>VLOOKUP($A1091,'Medical Examinations'!$A$2:$O$2336,2,FALSE())</f>
        <v>26.6</v>
      </c>
      <c r="D1091" s="16">
        <f>VLOOKUP($A1091,'Medical Examinations'!$A$2:$O$2336,3,FALSE())</f>
        <v>5.27</v>
      </c>
      <c r="E1091" s="1" t="str">
        <f>VLOOKUP($A1091,'Medical Examinations'!$A$2:$O$2336,9,FALSE())</f>
        <v>Yes</v>
      </c>
      <c r="F1091" s="1" t="str">
        <f>VLOOKUP($A1091,'Medical Examinations'!$A$2:$O$2336,10,FALSE())</f>
        <v>No</v>
      </c>
      <c r="G1091" s="1" t="str">
        <f>VLOOKUP($A1091,'Medical Examinations'!$A$2:$O$2336,11,FALSE())</f>
        <v>Yes</v>
      </c>
      <c r="H1091" s="1">
        <f>VLOOKUP($A1091,'Medical Examinations'!$A$2:$O$2336,13,FALSE())</f>
        <v>1</v>
      </c>
      <c r="I1091" s="1" t="str">
        <f>VLOOKUP($A1091,'Medical Examinations'!$A$2:$O$2336,12,FALSE())</f>
        <v>No</v>
      </c>
      <c r="J1091" s="1" t="str">
        <f>VLOOKUP($A1091,'Medical Examinations'!$A$2:$O$2336,14,FALSE())</f>
        <v>Overweight</v>
      </c>
      <c r="K1091" s="1" t="str">
        <f>VLOOKUP($A1091,'Medical Examinations'!$A$2:$O$2336,15,FALSE())</f>
        <v>Normal</v>
      </c>
      <c r="L1091" s="17">
        <f>VLOOKUP($A1091,'Hospitalisation Details'!$A$2:$P$2344,15,FALSE())</f>
        <v>25371</v>
      </c>
      <c r="M1091" s="18">
        <f>VLOOKUP($A1091,'Hospitalisation Details'!$A$2:$P$2344,6,FALSE())</f>
        <v>10355.64</v>
      </c>
      <c r="N1091" s="1" t="str">
        <f>VLOOKUP($A1091,'Hospitalisation Details'!$A$2:$P$2344,12,FALSE())</f>
        <v>tier - 3</v>
      </c>
      <c r="O1091" s="1" t="str">
        <f>VLOOKUP($A1091,'Hospitalisation Details'!$A$2:$P$2344,13,FALSE())</f>
        <v>tier - 1</v>
      </c>
      <c r="P1091" s="1" t="str">
        <f>VLOOKUP($A1091,'Hospitalisation Details'!$A$2:$P$2344,14,FALSE())</f>
        <v>R1012</v>
      </c>
      <c r="Q1091" s="1">
        <f>VLOOKUP($A1091,'Hospitalisation Details'!$A$2:$P$2344,16,FALSE())</f>
        <v>53</v>
      </c>
    </row>
    <row r="1092" spans="1:17" x14ac:dyDescent="0.35">
      <c r="A1092" s="1" t="str">
        <f>'Customer Names'!A1092</f>
        <v>Id1091</v>
      </c>
      <c r="B1092" s="1" t="str">
        <f>VLOOKUP($A1092,'Customer Names'!$A$2:$E$2336,4,FALSE())</f>
        <v>Tess A.</v>
      </c>
      <c r="C1092" s="16">
        <f>VLOOKUP($A1092,'Medical Examinations'!$A$2:$O$2336,2,FALSE())</f>
        <v>30.41</v>
      </c>
      <c r="D1092" s="16">
        <f>VLOOKUP($A1092,'Medical Examinations'!$A$2:$O$2336,3,FALSE())</f>
        <v>7.72</v>
      </c>
      <c r="E1092" s="1" t="str">
        <f>VLOOKUP($A1092,'Medical Examinations'!$A$2:$O$2336,9,FALSE())</f>
        <v>No</v>
      </c>
      <c r="F1092" s="1" t="str">
        <f>VLOOKUP($A1092,'Medical Examinations'!$A$2:$O$2336,10,FALSE())</f>
        <v>No</v>
      </c>
      <c r="G1092" s="1" t="str">
        <f>VLOOKUP($A1092,'Medical Examinations'!$A$2:$O$2336,11,FALSE())</f>
        <v>No</v>
      </c>
      <c r="H1092" s="1">
        <f>VLOOKUP($A1092,'Medical Examinations'!$A$2:$O$2336,13,FALSE())</f>
        <v>0</v>
      </c>
      <c r="I1092" s="1" t="str">
        <f>VLOOKUP($A1092,'Medical Examinations'!$A$2:$O$2336,12,FALSE())</f>
        <v>No</v>
      </c>
      <c r="J1092" s="1" t="str">
        <f>VLOOKUP($A1092,'Medical Examinations'!$A$2:$O$2336,14,FALSE())</f>
        <v>Obesity</v>
      </c>
      <c r="K1092" s="1" t="str">
        <f>VLOOKUP($A1092,'Medical Examinations'!$A$2:$O$2336,15,FALSE())</f>
        <v>Diabetes</v>
      </c>
      <c r="L1092" s="17">
        <f>VLOOKUP($A1092,'Hospitalisation Details'!$A$2:$P$2344,15,FALSE())</f>
        <v>27301</v>
      </c>
      <c r="M1092" s="18">
        <f>VLOOKUP($A1092,'Hospitalisation Details'!$A$2:$P$2344,6,FALSE())</f>
        <v>10352.48</v>
      </c>
      <c r="N1092" s="1" t="str">
        <f>VLOOKUP($A1092,'Hospitalisation Details'!$A$2:$P$2344,12,FALSE())</f>
        <v>tier - 3</v>
      </c>
      <c r="O1092" s="1" t="str">
        <f>VLOOKUP($A1092,'Hospitalisation Details'!$A$2:$P$2344,13,FALSE())</f>
        <v>tier - 1</v>
      </c>
      <c r="P1092" s="1" t="str">
        <f>VLOOKUP($A1092,'Hospitalisation Details'!$A$2:$P$2344,14,FALSE())</f>
        <v>R1012</v>
      </c>
      <c r="Q1092" s="1">
        <f>VLOOKUP($A1092,'Hospitalisation Details'!$A$2:$P$2344,16,FALSE())</f>
        <v>48</v>
      </c>
    </row>
    <row r="1093" spans="1:17" x14ac:dyDescent="0.35">
      <c r="A1093" s="1" t="str">
        <f>'Customer Names'!A1093</f>
        <v>Id1092</v>
      </c>
      <c r="B1093" s="1" t="str">
        <f>VLOOKUP($A1093,'Customer Names'!$A$2:$E$2336,4,FALSE())</f>
        <v>William G.</v>
      </c>
      <c r="C1093" s="16">
        <f>VLOOKUP($A1093,'Medical Examinations'!$A$2:$O$2336,2,FALSE())</f>
        <v>28.98</v>
      </c>
      <c r="D1093" s="16">
        <f>VLOOKUP($A1093,'Medical Examinations'!$A$2:$O$2336,3,FALSE())</f>
        <v>8.68</v>
      </c>
      <c r="E1093" s="1" t="str">
        <f>VLOOKUP($A1093,'Medical Examinations'!$A$2:$O$2336,9,FALSE())</f>
        <v>No</v>
      </c>
      <c r="F1093" s="1" t="str">
        <f>VLOOKUP($A1093,'Medical Examinations'!$A$2:$O$2336,10,FALSE())</f>
        <v>No</v>
      </c>
      <c r="G1093" s="1" t="str">
        <f>VLOOKUP($A1093,'Medical Examinations'!$A$2:$O$2336,11,FALSE())</f>
        <v>No</v>
      </c>
      <c r="H1093" s="1">
        <f>VLOOKUP($A1093,'Medical Examinations'!$A$2:$O$2336,13,FALSE())</f>
        <v>2</v>
      </c>
      <c r="I1093" s="1" t="str">
        <f>VLOOKUP($A1093,'Medical Examinations'!$A$2:$O$2336,12,FALSE())</f>
        <v>No</v>
      </c>
      <c r="J1093" s="1" t="str">
        <f>VLOOKUP($A1093,'Medical Examinations'!$A$2:$O$2336,14,FALSE())</f>
        <v>Overweight</v>
      </c>
      <c r="K1093" s="1" t="str">
        <f>VLOOKUP($A1093,'Medical Examinations'!$A$2:$O$2336,15,FALSE())</f>
        <v>Diabetes</v>
      </c>
      <c r="L1093" s="17">
        <f>VLOOKUP($A1093,'Hospitalisation Details'!$A$2:$P$2344,15,FALSE())</f>
        <v>26884</v>
      </c>
      <c r="M1093" s="18">
        <f>VLOOKUP($A1093,'Hospitalisation Details'!$A$2:$P$2344,6,FALSE())</f>
        <v>10345.93</v>
      </c>
      <c r="N1093" s="1" t="str">
        <f>VLOOKUP($A1093,'Hospitalisation Details'!$A$2:$P$2344,12,FALSE())</f>
        <v>tier - 3</v>
      </c>
      <c r="O1093" s="1" t="str">
        <f>VLOOKUP($A1093,'Hospitalisation Details'!$A$2:$P$2344,13,FALSE())</f>
        <v>tier - 2</v>
      </c>
      <c r="P1093" s="1" t="str">
        <f>VLOOKUP($A1093,'Hospitalisation Details'!$A$2:$P$2344,14,FALSE())</f>
        <v>R1021</v>
      </c>
      <c r="Q1093" s="1">
        <f>VLOOKUP($A1093,'Hospitalisation Details'!$A$2:$P$2344,16,FALSE())</f>
        <v>49</v>
      </c>
    </row>
    <row r="1094" spans="1:17" x14ac:dyDescent="0.35">
      <c r="A1094" s="1" t="str">
        <f>'Customer Names'!A1094</f>
        <v>Id1093</v>
      </c>
      <c r="B1094" s="1" t="str">
        <f>VLOOKUP($A1094,'Customer Names'!$A$2:$E$2336,4,FALSE())</f>
        <v>Paige</v>
      </c>
      <c r="C1094" s="16">
        <f>VLOOKUP($A1094,'Medical Examinations'!$A$2:$O$2336,2,FALSE())</f>
        <v>31.24</v>
      </c>
      <c r="D1094" s="16">
        <f>VLOOKUP($A1094,'Medical Examinations'!$A$2:$O$2336,3,FALSE())</f>
        <v>9.8000000000000007</v>
      </c>
      <c r="E1094" s="1" t="str">
        <f>VLOOKUP($A1094,'Medical Examinations'!$A$2:$O$2336,9,FALSE())</f>
        <v>No</v>
      </c>
      <c r="F1094" s="1" t="str">
        <f>VLOOKUP($A1094,'Medical Examinations'!$A$2:$O$2336,10,FALSE())</f>
        <v>No</v>
      </c>
      <c r="G1094" s="1" t="str">
        <f>VLOOKUP($A1094,'Medical Examinations'!$A$2:$O$2336,11,FALSE())</f>
        <v>No</v>
      </c>
      <c r="H1094" s="1">
        <f>VLOOKUP($A1094,'Medical Examinations'!$A$2:$O$2336,13,FALSE())</f>
        <v>0</v>
      </c>
      <c r="I1094" s="1" t="str">
        <f>VLOOKUP($A1094,'Medical Examinations'!$A$2:$O$2336,12,FALSE())</f>
        <v>No</v>
      </c>
      <c r="J1094" s="1" t="str">
        <f>VLOOKUP($A1094,'Medical Examinations'!$A$2:$O$2336,14,FALSE())</f>
        <v>Obesity</v>
      </c>
      <c r="K1094" s="1" t="str">
        <f>VLOOKUP($A1094,'Medical Examinations'!$A$2:$O$2336,15,FALSE())</f>
        <v>Diabetes</v>
      </c>
      <c r="L1094" s="17">
        <f>VLOOKUP($A1094,'Hospitalisation Details'!$A$2:$P$2344,15,FALSE())</f>
        <v>25038</v>
      </c>
      <c r="M1094" s="18">
        <f>VLOOKUP($A1094,'Hospitalisation Details'!$A$2:$P$2344,6,FALSE())</f>
        <v>10338.93</v>
      </c>
      <c r="N1094" s="1" t="str">
        <f>VLOOKUP($A1094,'Hospitalisation Details'!$A$2:$P$2344,12,FALSE())</f>
        <v>tier - 3</v>
      </c>
      <c r="O1094" s="1" t="str">
        <f>VLOOKUP($A1094,'Hospitalisation Details'!$A$2:$P$2344,13,FALSE())</f>
        <v>tier - 1</v>
      </c>
      <c r="P1094" s="1" t="str">
        <f>VLOOKUP($A1094,'Hospitalisation Details'!$A$2:$P$2344,14,FALSE())</f>
        <v>R1013</v>
      </c>
      <c r="Q1094" s="1">
        <f>VLOOKUP($A1094,'Hospitalisation Details'!$A$2:$P$2344,16,FALSE())</f>
        <v>54</v>
      </c>
    </row>
    <row r="1095" spans="1:17" x14ac:dyDescent="0.35">
      <c r="A1095" s="1" t="str">
        <f>'Customer Names'!A1095</f>
        <v>Id1094</v>
      </c>
      <c r="B1095" s="1" t="str">
        <f>VLOOKUP($A1095,'Customer Names'!$A$2:$E$2336,4,FALSE())</f>
        <v>Matthew J</v>
      </c>
      <c r="C1095" s="16">
        <f>VLOOKUP($A1095,'Medical Examinations'!$A$2:$O$2336,2,FALSE())</f>
        <v>31.54</v>
      </c>
      <c r="D1095" s="16">
        <f>VLOOKUP($A1095,'Medical Examinations'!$A$2:$O$2336,3,FALSE())</f>
        <v>4.4400000000000004</v>
      </c>
      <c r="E1095" s="1" t="str">
        <f>VLOOKUP($A1095,'Medical Examinations'!$A$2:$O$2336,9,FALSE())</f>
        <v>No</v>
      </c>
      <c r="F1095" s="1" t="str">
        <f>VLOOKUP($A1095,'Medical Examinations'!$A$2:$O$2336,10,FALSE())</f>
        <v>No</v>
      </c>
      <c r="G1095" s="1" t="str">
        <f>VLOOKUP($A1095,'Medical Examinations'!$A$2:$O$2336,11,FALSE())</f>
        <v>No</v>
      </c>
      <c r="H1095" s="1">
        <f>VLOOKUP($A1095,'Medical Examinations'!$A$2:$O$2336,13,FALSE())</f>
        <v>0</v>
      </c>
      <c r="I1095" s="1" t="str">
        <f>VLOOKUP($A1095,'Medical Examinations'!$A$2:$O$2336,12,FALSE())</f>
        <v>No</v>
      </c>
      <c r="J1095" s="1" t="str">
        <f>VLOOKUP($A1095,'Medical Examinations'!$A$2:$O$2336,14,FALSE())</f>
        <v>Obesity</v>
      </c>
      <c r="K1095" s="1" t="str">
        <f>VLOOKUP($A1095,'Medical Examinations'!$A$2:$O$2336,15,FALSE())</f>
        <v>Normal</v>
      </c>
      <c r="L1095" s="17">
        <f>VLOOKUP($A1095,'Hospitalisation Details'!$A$2:$P$2344,15,FALSE())</f>
        <v>30153</v>
      </c>
      <c r="M1095" s="18">
        <f>VLOOKUP($A1095,'Hospitalisation Details'!$A$2:$P$2344,6,FALSE())</f>
        <v>10329.06</v>
      </c>
      <c r="N1095" s="1" t="str">
        <f>VLOOKUP($A1095,'Hospitalisation Details'!$A$2:$P$2344,12,FALSE())</f>
        <v>tier - 3</v>
      </c>
      <c r="O1095" s="1" t="str">
        <f>VLOOKUP($A1095,'Hospitalisation Details'!$A$2:$P$2344,13,FALSE())</f>
        <v>tier - 1</v>
      </c>
      <c r="P1095" s="1" t="str">
        <f>VLOOKUP($A1095,'Hospitalisation Details'!$A$2:$P$2344,14,FALSE())</f>
        <v>R1021</v>
      </c>
      <c r="Q1095" s="1">
        <f>VLOOKUP($A1095,'Hospitalisation Details'!$A$2:$P$2344,16,FALSE())</f>
        <v>40</v>
      </c>
    </row>
    <row r="1096" spans="1:17" x14ac:dyDescent="0.35">
      <c r="A1096" s="1" t="str">
        <f>'Customer Names'!A1096</f>
        <v>Id1095</v>
      </c>
      <c r="B1096" s="1" t="str">
        <f>VLOOKUP($A1096,'Customer Names'!$A$2:$E$2336,4,FALSE())</f>
        <v>Matthew</v>
      </c>
      <c r="C1096" s="16">
        <f>VLOOKUP($A1096,'Medical Examinations'!$A$2:$O$2336,2,FALSE())</f>
        <v>38.6</v>
      </c>
      <c r="D1096" s="16">
        <f>VLOOKUP($A1096,'Medical Examinations'!$A$2:$O$2336,3,FALSE())</f>
        <v>7.19</v>
      </c>
      <c r="E1096" s="1" t="str">
        <f>VLOOKUP($A1096,'Medical Examinations'!$A$2:$O$2336,9,FALSE())</f>
        <v>Yes</v>
      </c>
      <c r="F1096" s="1" t="str">
        <f>VLOOKUP($A1096,'Medical Examinations'!$A$2:$O$2336,10,FALSE())</f>
        <v>No</v>
      </c>
      <c r="G1096" s="1" t="str">
        <f>VLOOKUP($A1096,'Medical Examinations'!$A$2:$O$2336,11,FALSE())</f>
        <v>No</v>
      </c>
      <c r="H1096" s="1">
        <f>VLOOKUP($A1096,'Medical Examinations'!$A$2:$O$2336,13,FALSE())</f>
        <v>2</v>
      </c>
      <c r="I1096" s="1" t="str">
        <f>VLOOKUP($A1096,'Medical Examinations'!$A$2:$O$2336,12,FALSE())</f>
        <v>No</v>
      </c>
      <c r="J1096" s="1" t="str">
        <f>VLOOKUP($A1096,'Medical Examinations'!$A$2:$O$2336,14,FALSE())</f>
        <v>Obesity</v>
      </c>
      <c r="K1096" s="1" t="str">
        <f>VLOOKUP($A1096,'Medical Examinations'!$A$2:$O$2336,15,FALSE())</f>
        <v>Diabetes</v>
      </c>
      <c r="L1096" s="17">
        <f>VLOOKUP($A1096,'Hospitalisation Details'!$A$2:$P$2344,15,FALSE())</f>
        <v>25903</v>
      </c>
      <c r="M1096" s="18">
        <f>VLOOKUP($A1096,'Hospitalisation Details'!$A$2:$P$2344,6,FALSE())</f>
        <v>10325.209999999999</v>
      </c>
      <c r="N1096" s="1" t="str">
        <f>VLOOKUP($A1096,'Hospitalisation Details'!$A$2:$P$2344,12,FALSE())</f>
        <v>tier - 3</v>
      </c>
      <c r="O1096" s="1" t="str">
        <f>VLOOKUP($A1096,'Hospitalisation Details'!$A$2:$P$2344,13,FALSE())</f>
        <v>tier - 3</v>
      </c>
      <c r="P1096" s="1" t="str">
        <f>VLOOKUP($A1096,'Hospitalisation Details'!$A$2:$P$2344,14,FALSE())</f>
        <v>R1011</v>
      </c>
      <c r="Q1096" s="1">
        <f>VLOOKUP($A1096,'Hospitalisation Details'!$A$2:$P$2344,16,FALSE())</f>
        <v>52</v>
      </c>
    </row>
    <row r="1097" spans="1:17" x14ac:dyDescent="0.35">
      <c r="A1097" s="1" t="str">
        <f>'Customer Names'!A1097</f>
        <v>Id1096</v>
      </c>
      <c r="B1097" s="1" t="str">
        <f>VLOOKUP($A1097,'Customer Names'!$A$2:$E$2336,4,FALSE())</f>
        <v>Maria</v>
      </c>
      <c r="C1097" s="16">
        <f>VLOOKUP($A1097,'Medical Examinations'!$A$2:$O$2336,2,FALSE())</f>
        <v>37.950000000000003</v>
      </c>
      <c r="D1097" s="16">
        <f>VLOOKUP($A1097,'Medical Examinations'!$A$2:$O$2336,3,FALSE())</f>
        <v>6.06</v>
      </c>
      <c r="E1097" s="1" t="str">
        <f>VLOOKUP($A1097,'Medical Examinations'!$A$2:$O$2336,9,FALSE())</f>
        <v>No</v>
      </c>
      <c r="F1097" s="1" t="str">
        <f>VLOOKUP($A1097,'Medical Examinations'!$A$2:$O$2336,10,FALSE())</f>
        <v>No</v>
      </c>
      <c r="G1097" s="1" t="str">
        <f>VLOOKUP($A1097,'Medical Examinations'!$A$2:$O$2336,11,FALSE())</f>
        <v>No</v>
      </c>
      <c r="H1097" s="1">
        <f>VLOOKUP($A1097,'Medical Examinations'!$A$2:$O$2336,13,FALSE())</f>
        <v>0</v>
      </c>
      <c r="I1097" s="1" t="str">
        <f>VLOOKUP($A1097,'Medical Examinations'!$A$2:$O$2336,12,FALSE())</f>
        <v>No</v>
      </c>
      <c r="J1097" s="1" t="str">
        <f>VLOOKUP($A1097,'Medical Examinations'!$A$2:$O$2336,14,FALSE())</f>
        <v>Obesity</v>
      </c>
      <c r="K1097" s="1" t="str">
        <f>VLOOKUP($A1097,'Medical Examinations'!$A$2:$O$2336,15,FALSE())</f>
        <v>Prediabetes</v>
      </c>
      <c r="L1097" s="17">
        <f>VLOOKUP($A1097,'Hospitalisation Details'!$A$2:$P$2344,15,FALSE())</f>
        <v>33471</v>
      </c>
      <c r="M1097" s="18">
        <f>VLOOKUP($A1097,'Hospitalisation Details'!$A$2:$P$2344,6,FALSE())</f>
        <v>10322.9</v>
      </c>
      <c r="N1097" s="1" t="str">
        <f>VLOOKUP($A1097,'Hospitalisation Details'!$A$2:$P$2344,12,FALSE())</f>
        <v>tier - 3</v>
      </c>
      <c r="O1097" s="1" t="str">
        <f>VLOOKUP($A1097,'Hospitalisation Details'!$A$2:$P$2344,13,FALSE())</f>
        <v>tier - 1</v>
      </c>
      <c r="P1097" s="1" t="str">
        <f>VLOOKUP($A1097,'Hospitalisation Details'!$A$2:$P$2344,14,FALSE())</f>
        <v>R1026</v>
      </c>
      <c r="Q1097" s="1">
        <f>VLOOKUP($A1097,'Hospitalisation Details'!$A$2:$P$2344,16,FALSE())</f>
        <v>31</v>
      </c>
    </row>
    <row r="1098" spans="1:17" x14ac:dyDescent="0.35">
      <c r="A1098" s="1" t="str">
        <f>'Customer Names'!A1098</f>
        <v>Id1097</v>
      </c>
      <c r="B1098" s="1" t="str">
        <f>VLOOKUP($A1098,'Customer Names'!$A$2:$E$2336,4,FALSE())</f>
        <v>Stephanie D</v>
      </c>
      <c r="C1098" s="16">
        <f>VLOOKUP($A1098,'Medical Examinations'!$A$2:$O$2336,2,FALSE())</f>
        <v>38.97</v>
      </c>
      <c r="D1098" s="16">
        <f>VLOOKUP($A1098,'Medical Examinations'!$A$2:$O$2336,3,FALSE())</f>
        <v>5.12</v>
      </c>
      <c r="E1098" s="1" t="str">
        <f>VLOOKUP($A1098,'Medical Examinations'!$A$2:$O$2336,9,FALSE())</f>
        <v>No</v>
      </c>
      <c r="F1098" s="1" t="str">
        <f>VLOOKUP($A1098,'Medical Examinations'!$A$2:$O$2336,10,FALSE())</f>
        <v>No</v>
      </c>
      <c r="G1098" s="1" t="str">
        <f>VLOOKUP($A1098,'Medical Examinations'!$A$2:$O$2336,11,FALSE())</f>
        <v>No</v>
      </c>
      <c r="H1098" s="1">
        <f>VLOOKUP($A1098,'Medical Examinations'!$A$2:$O$2336,13,FALSE())</f>
        <v>0</v>
      </c>
      <c r="I1098" s="1" t="str">
        <f>VLOOKUP($A1098,'Medical Examinations'!$A$2:$O$2336,12,FALSE())</f>
        <v>No</v>
      </c>
      <c r="J1098" s="1" t="str">
        <f>VLOOKUP($A1098,'Medical Examinations'!$A$2:$O$2336,14,FALSE())</f>
        <v>Obesity</v>
      </c>
      <c r="K1098" s="1" t="str">
        <f>VLOOKUP($A1098,'Medical Examinations'!$A$2:$O$2336,15,FALSE())</f>
        <v>Normal</v>
      </c>
      <c r="L1098" s="17">
        <f>VLOOKUP($A1098,'Hospitalisation Details'!$A$2:$P$2344,15,FALSE())</f>
        <v>33559</v>
      </c>
      <c r="M1098" s="18">
        <f>VLOOKUP($A1098,'Hospitalisation Details'!$A$2:$P$2344,6,FALSE())</f>
        <v>10315.91</v>
      </c>
      <c r="N1098" s="1" t="str">
        <f>VLOOKUP($A1098,'Hospitalisation Details'!$A$2:$P$2344,12,FALSE())</f>
        <v>tier - 3</v>
      </c>
      <c r="O1098" s="1" t="str">
        <f>VLOOKUP($A1098,'Hospitalisation Details'!$A$2:$P$2344,13,FALSE())</f>
        <v>tier - 2</v>
      </c>
      <c r="P1098" s="1" t="str">
        <f>VLOOKUP($A1098,'Hospitalisation Details'!$A$2:$P$2344,14,FALSE())</f>
        <v>R1012</v>
      </c>
      <c r="Q1098" s="1">
        <f>VLOOKUP($A1098,'Hospitalisation Details'!$A$2:$P$2344,16,FALSE())</f>
        <v>31</v>
      </c>
    </row>
    <row r="1099" spans="1:17" x14ac:dyDescent="0.35">
      <c r="A1099" s="1" t="str">
        <f>'Customer Names'!A1099</f>
        <v>Id1098</v>
      </c>
      <c r="B1099" s="1" t="str">
        <f>VLOOKUP($A1099,'Customer Names'!$A$2:$E$2336,4,FALSE())</f>
        <v>Tiffany</v>
      </c>
      <c r="C1099" s="16">
        <f>VLOOKUP($A1099,'Medical Examinations'!$A$2:$O$2336,2,FALSE())</f>
        <v>21.2</v>
      </c>
      <c r="D1099" s="16">
        <f>VLOOKUP($A1099,'Medical Examinations'!$A$2:$O$2336,3,FALSE())</f>
        <v>10.72</v>
      </c>
      <c r="E1099" s="1" t="str">
        <f>VLOOKUP($A1099,'Medical Examinations'!$A$2:$O$2336,9,FALSE())</f>
        <v>No</v>
      </c>
      <c r="F1099" s="1" t="str">
        <f>VLOOKUP($A1099,'Medical Examinations'!$A$2:$O$2336,10,FALSE())</f>
        <v>No</v>
      </c>
      <c r="G1099" s="1" t="str">
        <f>VLOOKUP($A1099,'Medical Examinations'!$A$2:$O$2336,11,FALSE())</f>
        <v>No</v>
      </c>
      <c r="H1099" s="1">
        <f>VLOOKUP($A1099,'Medical Examinations'!$A$2:$O$2336,13,FALSE())</f>
        <v>0</v>
      </c>
      <c r="I1099" s="1" t="str">
        <f>VLOOKUP($A1099,'Medical Examinations'!$A$2:$O$2336,12,FALSE())</f>
        <v>No</v>
      </c>
      <c r="J1099" s="1" t="str">
        <f>VLOOKUP($A1099,'Medical Examinations'!$A$2:$O$2336,14,FALSE())</f>
        <v>Normal Weight</v>
      </c>
      <c r="K1099" s="1" t="str">
        <f>VLOOKUP($A1099,'Medical Examinations'!$A$2:$O$2336,15,FALSE())</f>
        <v>Diabetes</v>
      </c>
      <c r="L1099" s="17">
        <f>VLOOKUP($A1099,'Hospitalisation Details'!$A$2:$P$2344,15,FALSE())</f>
        <v>22839</v>
      </c>
      <c r="M1099" s="18">
        <f>VLOOKUP($A1099,'Hospitalisation Details'!$A$2:$P$2344,6,FALSE())</f>
        <v>10310.780000000001</v>
      </c>
      <c r="N1099" s="1" t="str">
        <f>VLOOKUP($A1099,'Hospitalisation Details'!$A$2:$P$2344,12,FALSE())</f>
        <v>tier - 3</v>
      </c>
      <c r="O1099" s="1" t="str">
        <f>VLOOKUP($A1099,'Hospitalisation Details'!$A$2:$P$2344,13,FALSE())</f>
        <v>tier - 3</v>
      </c>
      <c r="P1099" s="1" t="str">
        <f>VLOOKUP($A1099,'Hospitalisation Details'!$A$2:$P$2344,14,FALSE())</f>
        <v>R1012</v>
      </c>
      <c r="Q1099" s="1">
        <f>VLOOKUP($A1099,'Hospitalisation Details'!$A$2:$P$2344,16,FALSE())</f>
        <v>60</v>
      </c>
    </row>
    <row r="1100" spans="1:17" x14ac:dyDescent="0.35">
      <c r="A1100" s="1" t="str">
        <f>'Customer Names'!A1100</f>
        <v>Id1099</v>
      </c>
      <c r="B1100" s="1" t="str">
        <f>VLOOKUP($A1100,'Customer Names'!$A$2:$E$2336,4,FALSE())</f>
        <v>Sara M.</v>
      </c>
      <c r="C1100" s="16">
        <f>VLOOKUP($A1100,'Medical Examinations'!$A$2:$O$2336,2,FALSE())</f>
        <v>23.96</v>
      </c>
      <c r="D1100" s="16">
        <f>VLOOKUP($A1100,'Medical Examinations'!$A$2:$O$2336,3,FALSE())</f>
        <v>9.58</v>
      </c>
      <c r="E1100" s="1" t="str">
        <f>VLOOKUP($A1100,'Medical Examinations'!$A$2:$O$2336,9,FALSE())</f>
        <v>Yes</v>
      </c>
      <c r="F1100" s="1" t="str">
        <f>VLOOKUP($A1100,'Medical Examinations'!$A$2:$O$2336,10,FALSE())</f>
        <v>No</v>
      </c>
      <c r="G1100" s="1" t="str">
        <f>VLOOKUP($A1100,'Medical Examinations'!$A$2:$O$2336,11,FALSE())</f>
        <v>Yes</v>
      </c>
      <c r="H1100" s="1">
        <f>VLOOKUP($A1100,'Medical Examinations'!$A$2:$O$2336,13,FALSE())</f>
        <v>1</v>
      </c>
      <c r="I1100" s="1" t="str">
        <f>VLOOKUP($A1100,'Medical Examinations'!$A$2:$O$2336,12,FALSE())</f>
        <v>No</v>
      </c>
      <c r="J1100" s="1" t="str">
        <f>VLOOKUP($A1100,'Medical Examinations'!$A$2:$O$2336,14,FALSE())</f>
        <v>Normal Weight</v>
      </c>
      <c r="K1100" s="1" t="str">
        <f>VLOOKUP($A1100,'Medical Examinations'!$A$2:$O$2336,15,FALSE())</f>
        <v>Diabetes</v>
      </c>
      <c r="L1100" s="17">
        <f>VLOOKUP($A1100,'Hospitalisation Details'!$A$2:$P$2344,15,FALSE())</f>
        <v>23278</v>
      </c>
      <c r="M1100" s="18">
        <f>VLOOKUP($A1100,'Hospitalisation Details'!$A$2:$P$2344,6,FALSE())</f>
        <v>10308.040000000001</v>
      </c>
      <c r="N1100" s="1" t="str">
        <f>VLOOKUP($A1100,'Hospitalisation Details'!$A$2:$P$2344,12,FALSE())</f>
        <v>tier - 3</v>
      </c>
      <c r="O1100" s="1" t="str">
        <f>VLOOKUP($A1100,'Hospitalisation Details'!$A$2:$P$2344,13,FALSE())</f>
        <v>tier - 1</v>
      </c>
      <c r="P1100" s="1" t="str">
        <f>VLOOKUP($A1100,'Hospitalisation Details'!$A$2:$P$2344,14,FALSE())</f>
        <v>R1013</v>
      </c>
      <c r="Q1100" s="1">
        <f>VLOOKUP($A1100,'Hospitalisation Details'!$A$2:$P$2344,16,FALSE())</f>
        <v>59</v>
      </c>
    </row>
    <row r="1101" spans="1:17" x14ac:dyDescent="0.35">
      <c r="A1101" s="1" t="str">
        <f>'Customer Names'!A1101</f>
        <v>Id1100</v>
      </c>
      <c r="B1101" s="1" t="str">
        <f>VLOOKUP($A1101,'Customer Names'!$A$2:$E$2336,4,FALSE())</f>
        <v>Scott A.</v>
      </c>
      <c r="C1101" s="16">
        <f>VLOOKUP($A1101,'Medical Examinations'!$A$2:$O$2336,2,FALSE())</f>
        <v>35.93</v>
      </c>
      <c r="D1101" s="16">
        <f>VLOOKUP($A1101,'Medical Examinations'!$A$2:$O$2336,3,FALSE())</f>
        <v>6.4</v>
      </c>
      <c r="E1101" s="1" t="str">
        <f>VLOOKUP($A1101,'Medical Examinations'!$A$2:$O$2336,9,FALSE())</f>
        <v>Yes</v>
      </c>
      <c r="F1101" s="1" t="str">
        <f>VLOOKUP($A1101,'Medical Examinations'!$A$2:$O$2336,10,FALSE())</f>
        <v>No</v>
      </c>
      <c r="G1101" s="1" t="str">
        <f>VLOOKUP($A1101,'Medical Examinations'!$A$2:$O$2336,11,FALSE())</f>
        <v>No</v>
      </c>
      <c r="H1101" s="1">
        <f>VLOOKUP($A1101,'Medical Examinations'!$A$2:$O$2336,13,FALSE())</f>
        <v>1</v>
      </c>
      <c r="I1101" s="1" t="str">
        <f>VLOOKUP($A1101,'Medical Examinations'!$A$2:$O$2336,12,FALSE())</f>
        <v>No</v>
      </c>
      <c r="J1101" s="1" t="str">
        <f>VLOOKUP($A1101,'Medical Examinations'!$A$2:$O$2336,14,FALSE())</f>
        <v>Obesity</v>
      </c>
      <c r="K1101" s="1" t="str">
        <f>VLOOKUP($A1101,'Medical Examinations'!$A$2:$O$2336,15,FALSE())</f>
        <v>Prediabetes</v>
      </c>
      <c r="L1101" s="17">
        <f>VLOOKUP($A1101,'Hospitalisation Details'!$A$2:$P$2344,15,FALSE())</f>
        <v>32400</v>
      </c>
      <c r="M1101" s="18">
        <f>VLOOKUP($A1101,'Hospitalisation Details'!$A$2:$P$2344,6,FALSE())</f>
        <v>10276.99</v>
      </c>
      <c r="N1101" s="1" t="str">
        <f>VLOOKUP($A1101,'Hospitalisation Details'!$A$2:$P$2344,12,FALSE())</f>
        <v>tier - 3</v>
      </c>
      <c r="O1101" s="1" t="str">
        <f>VLOOKUP($A1101,'Hospitalisation Details'!$A$2:$P$2344,13,FALSE())</f>
        <v>tier - 1</v>
      </c>
      <c r="P1101" s="1" t="str">
        <f>VLOOKUP($A1101,'Hospitalisation Details'!$A$2:$P$2344,14,FALSE())</f>
        <v>R1021</v>
      </c>
      <c r="Q1101" s="1">
        <f>VLOOKUP($A1101,'Hospitalisation Details'!$A$2:$P$2344,16,FALSE())</f>
        <v>34</v>
      </c>
    </row>
    <row r="1102" spans="1:17" x14ac:dyDescent="0.35">
      <c r="A1102" s="1" t="str">
        <f>'Customer Names'!A1102</f>
        <v>Id1101</v>
      </c>
      <c r="B1102" s="1" t="str">
        <f>VLOOKUP($A1102,'Customer Names'!$A$2:$E$2336,4,FALSE())</f>
        <v>Lauren</v>
      </c>
      <c r="C1102" s="16">
        <f>VLOOKUP($A1102,'Medical Examinations'!$A$2:$O$2336,2,FALSE())</f>
        <v>26.11</v>
      </c>
      <c r="D1102" s="16">
        <f>VLOOKUP($A1102,'Medical Examinations'!$A$2:$O$2336,3,FALSE())</f>
        <v>6.8</v>
      </c>
      <c r="E1102" s="1" t="str">
        <f>VLOOKUP($A1102,'Medical Examinations'!$A$2:$O$2336,9,FALSE())</f>
        <v>Yes</v>
      </c>
      <c r="F1102" s="1" t="str">
        <f>VLOOKUP($A1102,'Medical Examinations'!$A$2:$O$2336,10,FALSE())</f>
        <v>No</v>
      </c>
      <c r="G1102" s="1" t="str">
        <f>VLOOKUP($A1102,'Medical Examinations'!$A$2:$O$2336,11,FALSE())</f>
        <v>No</v>
      </c>
      <c r="H1102" s="1">
        <f>VLOOKUP($A1102,'Medical Examinations'!$A$2:$O$2336,13,FALSE())</f>
        <v>2</v>
      </c>
      <c r="I1102" s="1" t="str">
        <f>VLOOKUP($A1102,'Medical Examinations'!$A$2:$O$2336,12,FALSE())</f>
        <v>No</v>
      </c>
      <c r="J1102" s="1" t="str">
        <f>VLOOKUP($A1102,'Medical Examinations'!$A$2:$O$2336,14,FALSE())</f>
        <v>Overweight</v>
      </c>
      <c r="K1102" s="1" t="str">
        <f>VLOOKUP($A1102,'Medical Examinations'!$A$2:$O$2336,15,FALSE())</f>
        <v>Diabetes</v>
      </c>
      <c r="L1102" s="17">
        <f>VLOOKUP($A1102,'Hospitalisation Details'!$A$2:$P$2344,15,FALSE())</f>
        <v>25740</v>
      </c>
      <c r="M1102" s="18">
        <f>VLOOKUP($A1102,'Hospitalisation Details'!$A$2:$P$2344,6,FALSE())</f>
        <v>10274.33</v>
      </c>
      <c r="N1102" s="1" t="str">
        <f>VLOOKUP($A1102,'Hospitalisation Details'!$A$2:$P$2344,12,FALSE())</f>
        <v>tier - 3</v>
      </c>
      <c r="O1102" s="1" t="str">
        <f>VLOOKUP($A1102,'Hospitalisation Details'!$A$2:$P$2344,13,FALSE())</f>
        <v>tier - 1</v>
      </c>
      <c r="P1102" s="1" t="str">
        <f>VLOOKUP($A1102,'Hospitalisation Details'!$A$2:$P$2344,14,FALSE())</f>
        <v>R1024</v>
      </c>
      <c r="Q1102" s="1">
        <f>VLOOKUP($A1102,'Hospitalisation Details'!$A$2:$P$2344,16,FALSE())</f>
        <v>52</v>
      </c>
    </row>
    <row r="1103" spans="1:17" x14ac:dyDescent="0.35">
      <c r="A1103" s="1" t="str">
        <f>'Customer Names'!A1103</f>
        <v>Id1102</v>
      </c>
      <c r="B1103" s="1" t="str">
        <f>VLOOKUP($A1103,'Customer Names'!$A$2:$E$2336,4,FALSE())</f>
        <v>Scott</v>
      </c>
      <c r="C1103" s="16">
        <f>VLOOKUP($A1103,'Medical Examinations'!$A$2:$O$2336,2,FALSE())</f>
        <v>32.299999999999997</v>
      </c>
      <c r="D1103" s="16">
        <f>VLOOKUP($A1103,'Medical Examinations'!$A$2:$O$2336,3,FALSE())</f>
        <v>9.48</v>
      </c>
      <c r="E1103" s="1" t="str">
        <f>VLOOKUP($A1103,'Medical Examinations'!$A$2:$O$2336,9,FALSE())</f>
        <v>No</v>
      </c>
      <c r="F1103" s="1" t="str">
        <f>VLOOKUP($A1103,'Medical Examinations'!$A$2:$O$2336,10,FALSE())</f>
        <v>No</v>
      </c>
      <c r="G1103" s="1" t="str">
        <f>VLOOKUP($A1103,'Medical Examinations'!$A$2:$O$2336,11,FALSE())</f>
        <v>No</v>
      </c>
      <c r="H1103" s="1">
        <f>VLOOKUP($A1103,'Medical Examinations'!$A$2:$O$2336,13,FALSE())</f>
        <v>2</v>
      </c>
      <c r="I1103" s="1" t="str">
        <f>VLOOKUP($A1103,'Medical Examinations'!$A$2:$O$2336,12,FALSE())</f>
        <v>No</v>
      </c>
      <c r="J1103" s="1" t="str">
        <f>VLOOKUP($A1103,'Medical Examinations'!$A$2:$O$2336,14,FALSE())</f>
        <v>Obesity</v>
      </c>
      <c r="K1103" s="1" t="str">
        <f>VLOOKUP($A1103,'Medical Examinations'!$A$2:$O$2336,15,FALSE())</f>
        <v>Diabetes</v>
      </c>
      <c r="L1103" s="17">
        <f>VLOOKUP($A1103,'Hospitalisation Details'!$A$2:$P$2344,15,FALSE())</f>
        <v>26995</v>
      </c>
      <c r="M1103" s="18">
        <f>VLOOKUP($A1103,'Hospitalisation Details'!$A$2:$P$2344,6,FALSE())</f>
        <v>10269.459999999999</v>
      </c>
      <c r="N1103" s="1" t="str">
        <f>VLOOKUP($A1103,'Hospitalisation Details'!$A$2:$P$2344,12,FALSE())</f>
        <v>tier - 3</v>
      </c>
      <c r="O1103" s="1" t="str">
        <f>VLOOKUP($A1103,'Hospitalisation Details'!$A$2:$P$2344,13,FALSE())</f>
        <v>tier - 3</v>
      </c>
      <c r="P1103" s="1" t="str">
        <f>VLOOKUP($A1103,'Hospitalisation Details'!$A$2:$P$2344,14,FALSE())</f>
        <v>R1012</v>
      </c>
      <c r="Q1103" s="1">
        <f>VLOOKUP($A1103,'Hospitalisation Details'!$A$2:$P$2344,16,FALSE())</f>
        <v>49</v>
      </c>
    </row>
    <row r="1104" spans="1:17" x14ac:dyDescent="0.35">
      <c r="A1104" s="1" t="str">
        <f>'Customer Names'!A1104</f>
        <v>Id1103</v>
      </c>
      <c r="B1104" s="1" t="str">
        <f>VLOOKUP($A1104,'Customer Names'!$A$2:$E$2336,4,FALSE())</f>
        <v>Brian A.</v>
      </c>
      <c r="C1104" s="16">
        <f>VLOOKUP($A1104,'Medical Examinations'!$A$2:$O$2336,2,FALSE())</f>
        <v>28.69</v>
      </c>
      <c r="D1104" s="16">
        <f>VLOOKUP($A1104,'Medical Examinations'!$A$2:$O$2336,3,FALSE())</f>
        <v>7.45</v>
      </c>
      <c r="E1104" s="1" t="str">
        <f>VLOOKUP($A1104,'Medical Examinations'!$A$2:$O$2336,9,FALSE())</f>
        <v>No</v>
      </c>
      <c r="F1104" s="1" t="str">
        <f>VLOOKUP($A1104,'Medical Examinations'!$A$2:$O$2336,10,FALSE())</f>
        <v>No</v>
      </c>
      <c r="G1104" s="1" t="str">
        <f>VLOOKUP($A1104,'Medical Examinations'!$A$2:$O$2336,11,FALSE())</f>
        <v>No</v>
      </c>
      <c r="H1104" s="1">
        <f>VLOOKUP($A1104,'Medical Examinations'!$A$2:$O$2336,13,FALSE())</f>
        <v>2</v>
      </c>
      <c r="I1104" s="1" t="str">
        <f>VLOOKUP($A1104,'Medical Examinations'!$A$2:$O$2336,12,FALSE())</f>
        <v>No</v>
      </c>
      <c r="J1104" s="1" t="str">
        <f>VLOOKUP($A1104,'Medical Examinations'!$A$2:$O$2336,14,FALSE())</f>
        <v>Overweight</v>
      </c>
      <c r="K1104" s="1" t="str">
        <f>VLOOKUP($A1104,'Medical Examinations'!$A$2:$O$2336,15,FALSE())</f>
        <v>Diabetes</v>
      </c>
      <c r="L1104" s="17">
        <f>VLOOKUP($A1104,'Hospitalisation Details'!$A$2:$P$2344,15,FALSE())</f>
        <v>26912</v>
      </c>
      <c r="M1104" s="18">
        <f>VLOOKUP($A1104,'Hospitalisation Details'!$A$2:$P$2344,6,FALSE())</f>
        <v>10264.44</v>
      </c>
      <c r="N1104" s="1" t="str">
        <f>VLOOKUP($A1104,'Hospitalisation Details'!$A$2:$P$2344,12,FALSE())</f>
        <v>tier - 3</v>
      </c>
      <c r="O1104" s="1" t="str">
        <f>VLOOKUP($A1104,'Hospitalisation Details'!$A$2:$P$2344,13,FALSE())</f>
        <v>tier - 2</v>
      </c>
      <c r="P1104" s="1" t="str">
        <f>VLOOKUP($A1104,'Hospitalisation Details'!$A$2:$P$2344,14,FALSE())</f>
        <v>R1012</v>
      </c>
      <c r="Q1104" s="1">
        <f>VLOOKUP($A1104,'Hospitalisation Details'!$A$2:$P$2344,16,FALSE())</f>
        <v>49</v>
      </c>
    </row>
    <row r="1105" spans="1:17" x14ac:dyDescent="0.35">
      <c r="A1105" s="1" t="str">
        <f>'Customer Names'!A1105</f>
        <v>Id1104</v>
      </c>
      <c r="B1105" s="1" t="str">
        <f>VLOOKUP($A1105,'Customer Names'!$A$2:$E$2336,4,FALSE())</f>
        <v>Kaitlin R.</v>
      </c>
      <c r="C1105" s="16">
        <f>VLOOKUP($A1105,'Medical Examinations'!$A$2:$O$2336,2,FALSE())</f>
        <v>31.28</v>
      </c>
      <c r="D1105" s="16">
        <f>VLOOKUP($A1105,'Medical Examinations'!$A$2:$O$2336,3,FALSE())</f>
        <v>6.94</v>
      </c>
      <c r="E1105" s="1" t="str">
        <f>VLOOKUP($A1105,'Medical Examinations'!$A$2:$O$2336,9,FALSE())</f>
        <v>Yes</v>
      </c>
      <c r="F1105" s="1" t="str">
        <f>VLOOKUP($A1105,'Medical Examinations'!$A$2:$O$2336,10,FALSE())</f>
        <v>No</v>
      </c>
      <c r="G1105" s="1" t="str">
        <f>VLOOKUP($A1105,'Medical Examinations'!$A$2:$O$2336,11,FALSE())</f>
        <v>No</v>
      </c>
      <c r="H1105" s="1">
        <f>VLOOKUP($A1105,'Medical Examinations'!$A$2:$O$2336,13,FALSE())</f>
        <v>1</v>
      </c>
      <c r="I1105" s="1" t="str">
        <f>VLOOKUP($A1105,'Medical Examinations'!$A$2:$O$2336,12,FALSE())</f>
        <v>No</v>
      </c>
      <c r="J1105" s="1" t="str">
        <f>VLOOKUP($A1105,'Medical Examinations'!$A$2:$O$2336,14,FALSE())</f>
        <v>Obesity</v>
      </c>
      <c r="K1105" s="1" t="str">
        <f>VLOOKUP($A1105,'Medical Examinations'!$A$2:$O$2336,15,FALSE())</f>
        <v>Diabetes</v>
      </c>
      <c r="L1105" s="17">
        <f>VLOOKUP($A1105,'Hospitalisation Details'!$A$2:$P$2344,15,FALSE())</f>
        <v>27621</v>
      </c>
      <c r="M1105" s="18">
        <f>VLOOKUP($A1105,'Hospitalisation Details'!$A$2:$P$2344,6,FALSE())</f>
        <v>10259.129999999999</v>
      </c>
      <c r="N1105" s="1" t="str">
        <f>VLOOKUP($A1105,'Hospitalisation Details'!$A$2:$P$2344,12,FALSE())</f>
        <v>tier - 3</v>
      </c>
      <c r="O1105" s="1" t="str">
        <f>VLOOKUP($A1105,'Hospitalisation Details'!$A$2:$P$2344,13,FALSE())</f>
        <v>tier - 2</v>
      </c>
      <c r="P1105" s="1" t="str">
        <f>VLOOKUP($A1105,'Hospitalisation Details'!$A$2:$P$2344,14,FALSE())</f>
        <v>R1011</v>
      </c>
      <c r="Q1105" s="1">
        <f>VLOOKUP($A1105,'Hospitalisation Details'!$A$2:$P$2344,16,FALSE())</f>
        <v>47</v>
      </c>
    </row>
    <row r="1106" spans="1:17" x14ac:dyDescent="0.35">
      <c r="A1106" s="1" t="str">
        <f>'Customer Names'!A1106</f>
        <v>Id1105</v>
      </c>
      <c r="B1106" s="1" t="str">
        <f>VLOOKUP($A1106,'Customer Names'!$A$2:$E$2336,4,FALSE())</f>
        <v>Mohammad</v>
      </c>
      <c r="C1106" s="16">
        <f>VLOOKUP($A1106,'Medical Examinations'!$A$2:$O$2336,2,FALSE())</f>
        <v>30.21</v>
      </c>
      <c r="D1106" s="16">
        <f>VLOOKUP($A1106,'Medical Examinations'!$A$2:$O$2336,3,FALSE())</f>
        <v>7.83</v>
      </c>
      <c r="E1106" s="1" t="str">
        <f>VLOOKUP($A1106,'Medical Examinations'!$A$2:$O$2336,9,FALSE())</f>
        <v>No</v>
      </c>
      <c r="F1106" s="1" t="str">
        <f>VLOOKUP($A1106,'Medical Examinations'!$A$2:$O$2336,10,FALSE())</f>
        <v>No</v>
      </c>
      <c r="G1106" s="1" t="str">
        <f>VLOOKUP($A1106,'Medical Examinations'!$A$2:$O$2336,11,FALSE())</f>
        <v>No</v>
      </c>
      <c r="H1106" s="1">
        <f>VLOOKUP($A1106,'Medical Examinations'!$A$2:$O$2336,13,FALSE())</f>
        <v>0</v>
      </c>
      <c r="I1106" s="1" t="str">
        <f>VLOOKUP($A1106,'Medical Examinations'!$A$2:$O$2336,12,FALSE())</f>
        <v>No</v>
      </c>
      <c r="J1106" s="1" t="str">
        <f>VLOOKUP($A1106,'Medical Examinations'!$A$2:$O$2336,14,FALSE())</f>
        <v>Obesity</v>
      </c>
      <c r="K1106" s="1" t="str">
        <f>VLOOKUP($A1106,'Medical Examinations'!$A$2:$O$2336,15,FALSE())</f>
        <v>Diabetes</v>
      </c>
      <c r="L1106" s="17">
        <f>VLOOKUP($A1106,'Hospitalisation Details'!$A$2:$P$2344,15,FALSE())</f>
        <v>25104</v>
      </c>
      <c r="M1106" s="18">
        <f>VLOOKUP($A1106,'Hospitalisation Details'!$A$2:$P$2344,6,FALSE())</f>
        <v>10231.5</v>
      </c>
      <c r="N1106" s="1" t="str">
        <f>VLOOKUP($A1106,'Hospitalisation Details'!$A$2:$P$2344,12,FALSE())</f>
        <v>tier - 3</v>
      </c>
      <c r="O1106" s="1" t="str">
        <f>VLOOKUP($A1106,'Hospitalisation Details'!$A$2:$P$2344,13,FALSE())</f>
        <v>tier - 1</v>
      </c>
      <c r="P1106" s="1" t="str">
        <f>VLOOKUP($A1106,'Hospitalisation Details'!$A$2:$P$2344,14,FALSE())</f>
        <v>R1012</v>
      </c>
      <c r="Q1106" s="1">
        <f>VLOOKUP($A1106,'Hospitalisation Details'!$A$2:$P$2344,16,FALSE())</f>
        <v>54</v>
      </c>
    </row>
    <row r="1107" spans="1:17" x14ac:dyDescent="0.35">
      <c r="A1107" s="1" t="str">
        <f>'Customer Names'!A1107</f>
        <v>Id1106</v>
      </c>
      <c r="B1107" s="1" t="str">
        <f>VLOOKUP($A1107,'Customer Names'!$A$2:$E$2336,4,FALSE())</f>
        <v>Charlie</v>
      </c>
      <c r="C1107" s="16">
        <f>VLOOKUP($A1107,'Medical Examinations'!$A$2:$O$2336,2,FALSE())</f>
        <v>38.28</v>
      </c>
      <c r="D1107" s="16">
        <f>VLOOKUP($A1107,'Medical Examinations'!$A$2:$O$2336,3,FALSE())</f>
        <v>10.17</v>
      </c>
      <c r="E1107" s="1" t="str">
        <f>VLOOKUP($A1107,'Medical Examinations'!$A$2:$O$2336,9,FALSE())</f>
        <v>Yes</v>
      </c>
      <c r="F1107" s="1" t="str">
        <f>VLOOKUP($A1107,'Medical Examinations'!$A$2:$O$2336,10,FALSE())</f>
        <v>No</v>
      </c>
      <c r="G1107" s="1" t="str">
        <f>VLOOKUP($A1107,'Medical Examinations'!$A$2:$O$2336,11,FALSE())</f>
        <v>No</v>
      </c>
      <c r="H1107" s="1">
        <f>VLOOKUP($A1107,'Medical Examinations'!$A$2:$O$2336,13,FALSE())</f>
        <v>0</v>
      </c>
      <c r="I1107" s="1" t="str">
        <f>VLOOKUP($A1107,'Medical Examinations'!$A$2:$O$2336,12,FALSE())</f>
        <v>No</v>
      </c>
      <c r="J1107" s="1" t="str">
        <f>VLOOKUP($A1107,'Medical Examinations'!$A$2:$O$2336,14,FALSE())</f>
        <v>Obesity</v>
      </c>
      <c r="K1107" s="1" t="str">
        <f>VLOOKUP($A1107,'Medical Examinations'!$A$2:$O$2336,15,FALSE())</f>
        <v>Diabetes</v>
      </c>
      <c r="L1107" s="17">
        <f>VLOOKUP($A1107,'Hospitalisation Details'!$A$2:$P$2344,15,FALSE())</f>
        <v>24651</v>
      </c>
      <c r="M1107" s="18">
        <f>VLOOKUP($A1107,'Hospitalisation Details'!$A$2:$P$2344,6,FALSE())</f>
        <v>10226.280000000001</v>
      </c>
      <c r="N1107" s="1" t="str">
        <f>VLOOKUP($A1107,'Hospitalisation Details'!$A$2:$P$2344,12,FALSE())</f>
        <v>tier - 3</v>
      </c>
      <c r="O1107" s="1" t="str">
        <f>VLOOKUP($A1107,'Hospitalisation Details'!$A$2:$P$2344,13,FALSE())</f>
        <v>tier - 3</v>
      </c>
      <c r="P1107" s="1" t="str">
        <f>VLOOKUP($A1107,'Hospitalisation Details'!$A$2:$P$2344,14,FALSE())</f>
        <v>R1013</v>
      </c>
      <c r="Q1107" s="1">
        <f>VLOOKUP($A1107,'Hospitalisation Details'!$A$2:$P$2344,16,FALSE())</f>
        <v>55</v>
      </c>
    </row>
    <row r="1108" spans="1:17" x14ac:dyDescent="0.35">
      <c r="A1108" s="1" t="str">
        <f>'Customer Names'!A1108</f>
        <v>Id1107</v>
      </c>
      <c r="B1108" s="1" t="str">
        <f>VLOOKUP($A1108,'Customer Names'!$A$2:$E$2336,4,FALSE())</f>
        <v>Brent</v>
      </c>
      <c r="C1108" s="16">
        <f>VLOOKUP($A1108,'Medical Examinations'!$A$2:$O$2336,2,FALSE())</f>
        <v>29.9</v>
      </c>
      <c r="D1108" s="16">
        <f>VLOOKUP($A1108,'Medical Examinations'!$A$2:$O$2336,3,FALSE())</f>
        <v>8.9600000000000009</v>
      </c>
      <c r="E1108" s="1" t="str">
        <f>VLOOKUP($A1108,'Medical Examinations'!$A$2:$O$2336,9,FALSE())</f>
        <v>Yes</v>
      </c>
      <c r="F1108" s="1" t="str">
        <f>VLOOKUP($A1108,'Medical Examinations'!$A$2:$O$2336,10,FALSE())</f>
        <v>No</v>
      </c>
      <c r="G1108" s="1" t="str">
        <f>VLOOKUP($A1108,'Medical Examinations'!$A$2:$O$2336,11,FALSE())</f>
        <v>No</v>
      </c>
      <c r="H1108" s="1">
        <f>VLOOKUP($A1108,'Medical Examinations'!$A$2:$O$2336,13,FALSE())</f>
        <v>0</v>
      </c>
      <c r="I1108" s="1" t="str">
        <f>VLOOKUP($A1108,'Medical Examinations'!$A$2:$O$2336,12,FALSE())</f>
        <v>No</v>
      </c>
      <c r="J1108" s="1" t="str">
        <f>VLOOKUP($A1108,'Medical Examinations'!$A$2:$O$2336,14,FALSE())</f>
        <v>Overweight</v>
      </c>
      <c r="K1108" s="1" t="str">
        <f>VLOOKUP($A1108,'Medical Examinations'!$A$2:$O$2336,15,FALSE())</f>
        <v>Diabetes</v>
      </c>
      <c r="L1108" s="17">
        <f>VLOOKUP($A1108,'Hospitalisation Details'!$A$2:$P$2344,15,FALSE())</f>
        <v>24741</v>
      </c>
      <c r="M1108" s="18">
        <f>VLOOKUP($A1108,'Hospitalisation Details'!$A$2:$P$2344,6,FALSE())</f>
        <v>10214.64</v>
      </c>
      <c r="N1108" s="1" t="str">
        <f>VLOOKUP($A1108,'Hospitalisation Details'!$A$2:$P$2344,12,FALSE())</f>
        <v>tier - 3</v>
      </c>
      <c r="O1108" s="1" t="str">
        <f>VLOOKUP($A1108,'Hospitalisation Details'!$A$2:$P$2344,13,FALSE())</f>
        <v>tier - 2</v>
      </c>
      <c r="P1108" s="1" t="str">
        <f>VLOOKUP($A1108,'Hospitalisation Details'!$A$2:$P$2344,14,FALSE())</f>
        <v>R1011</v>
      </c>
      <c r="Q1108" s="1">
        <f>VLOOKUP($A1108,'Hospitalisation Details'!$A$2:$P$2344,16,FALSE())</f>
        <v>55</v>
      </c>
    </row>
    <row r="1109" spans="1:17" x14ac:dyDescent="0.35">
      <c r="A1109" s="1" t="str">
        <f>'Customer Names'!A1109</f>
        <v>Id1108</v>
      </c>
      <c r="B1109" s="1" t="str">
        <f>VLOOKUP($A1109,'Customer Names'!$A$2:$E$2336,4,FALSE())</f>
        <v>Kelli M</v>
      </c>
      <c r="C1109" s="16">
        <f>VLOOKUP($A1109,'Medical Examinations'!$A$2:$O$2336,2,FALSE())</f>
        <v>23.18</v>
      </c>
      <c r="D1109" s="16">
        <f>VLOOKUP($A1109,'Medical Examinations'!$A$2:$O$2336,3,FALSE())</f>
        <v>6.96</v>
      </c>
      <c r="E1109" s="1" t="str">
        <f>VLOOKUP($A1109,'Medical Examinations'!$A$2:$O$2336,9,FALSE())</f>
        <v>Yes</v>
      </c>
      <c r="F1109" s="1" t="str">
        <f>VLOOKUP($A1109,'Medical Examinations'!$A$2:$O$2336,10,FALSE())</f>
        <v>No</v>
      </c>
      <c r="G1109" s="1" t="str">
        <f>VLOOKUP($A1109,'Medical Examinations'!$A$2:$O$2336,11,FALSE())</f>
        <v>No</v>
      </c>
      <c r="H1109" s="1">
        <f>VLOOKUP($A1109,'Medical Examinations'!$A$2:$O$2336,13,FALSE())</f>
        <v>2</v>
      </c>
      <c r="I1109" s="1" t="str">
        <f>VLOOKUP($A1109,'Medical Examinations'!$A$2:$O$2336,12,FALSE())</f>
        <v>No</v>
      </c>
      <c r="J1109" s="1" t="str">
        <f>VLOOKUP($A1109,'Medical Examinations'!$A$2:$O$2336,14,FALSE())</f>
        <v>Normal Weight</v>
      </c>
      <c r="K1109" s="1" t="str">
        <f>VLOOKUP($A1109,'Medical Examinations'!$A$2:$O$2336,15,FALSE())</f>
        <v>Diabetes</v>
      </c>
      <c r="L1109" s="17">
        <f>VLOOKUP($A1109,'Hospitalisation Details'!$A$2:$P$2344,15,FALSE())</f>
        <v>25926</v>
      </c>
      <c r="M1109" s="18">
        <f>VLOOKUP($A1109,'Hospitalisation Details'!$A$2:$P$2344,6,FALSE())</f>
        <v>10197.77</v>
      </c>
      <c r="N1109" s="1" t="str">
        <f>VLOOKUP($A1109,'Hospitalisation Details'!$A$2:$P$2344,12,FALSE())</f>
        <v>tier - 3</v>
      </c>
      <c r="O1109" s="1" t="str">
        <f>VLOOKUP($A1109,'Hospitalisation Details'!$A$2:$P$2344,13,FALSE())</f>
        <v>tier - 1</v>
      </c>
      <c r="P1109" s="1" t="str">
        <f>VLOOKUP($A1109,'Hospitalisation Details'!$A$2:$P$2344,14,FALSE())</f>
        <v>R1024</v>
      </c>
      <c r="Q1109" s="1">
        <f>VLOOKUP($A1109,'Hospitalisation Details'!$A$2:$P$2344,16,FALSE())</f>
        <v>52</v>
      </c>
    </row>
    <row r="1110" spans="1:17" x14ac:dyDescent="0.35">
      <c r="A1110" s="1" t="str">
        <f>'Customer Names'!A1110</f>
        <v>Id1109</v>
      </c>
      <c r="B1110" s="1" t="str">
        <f>VLOOKUP($A1110,'Customer Names'!$A$2:$E$2336,4,FALSE())</f>
        <v>Sheridan H</v>
      </c>
      <c r="C1110" s="16">
        <f>VLOOKUP($A1110,'Medical Examinations'!$A$2:$O$2336,2,FALSE())</f>
        <v>33.020000000000003</v>
      </c>
      <c r="D1110" s="16">
        <f>VLOOKUP($A1110,'Medical Examinations'!$A$2:$O$2336,3,FALSE())</f>
        <v>5.07</v>
      </c>
      <c r="E1110" s="1" t="str">
        <f>VLOOKUP($A1110,'Medical Examinations'!$A$2:$O$2336,9,FALSE())</f>
        <v>Yes</v>
      </c>
      <c r="F1110" s="1" t="str">
        <f>VLOOKUP($A1110,'Medical Examinations'!$A$2:$O$2336,10,FALSE())</f>
        <v>No</v>
      </c>
      <c r="G1110" s="1" t="str">
        <f>VLOOKUP($A1110,'Medical Examinations'!$A$2:$O$2336,11,FALSE())</f>
        <v>No</v>
      </c>
      <c r="H1110" s="1">
        <f>VLOOKUP($A1110,'Medical Examinations'!$A$2:$O$2336,13,FALSE())</f>
        <v>0</v>
      </c>
      <c r="I1110" s="1" t="str">
        <f>VLOOKUP($A1110,'Medical Examinations'!$A$2:$O$2336,12,FALSE())</f>
        <v>No</v>
      </c>
      <c r="J1110" s="1" t="str">
        <f>VLOOKUP($A1110,'Medical Examinations'!$A$2:$O$2336,14,FALSE())</f>
        <v>Obesity</v>
      </c>
      <c r="K1110" s="1" t="str">
        <f>VLOOKUP($A1110,'Medical Examinations'!$A$2:$O$2336,15,FALSE())</f>
        <v>Normal</v>
      </c>
      <c r="L1110" s="17">
        <f>VLOOKUP($A1110,'Hospitalisation Details'!$A$2:$P$2344,15,FALSE())</f>
        <v>31336</v>
      </c>
      <c r="M1110" s="18">
        <f>VLOOKUP($A1110,'Hospitalisation Details'!$A$2:$P$2344,6,FALSE())</f>
        <v>10191.82</v>
      </c>
      <c r="N1110" s="1" t="str">
        <f>VLOOKUP($A1110,'Hospitalisation Details'!$A$2:$P$2344,12,FALSE())</f>
        <v>tier - 3</v>
      </c>
      <c r="O1110" s="1" t="str">
        <f>VLOOKUP($A1110,'Hospitalisation Details'!$A$2:$P$2344,13,FALSE())</f>
        <v>tier - 2</v>
      </c>
      <c r="P1110" s="1" t="str">
        <f>VLOOKUP($A1110,'Hospitalisation Details'!$A$2:$P$2344,14,FALSE())</f>
        <v>R1026</v>
      </c>
      <c r="Q1110" s="1">
        <f>VLOOKUP($A1110,'Hospitalisation Details'!$A$2:$P$2344,16,FALSE())</f>
        <v>37</v>
      </c>
    </row>
    <row r="1111" spans="1:17" x14ac:dyDescent="0.35">
      <c r="A1111" s="1" t="str">
        <f>'Customer Names'!A1111</f>
        <v>Id1110</v>
      </c>
      <c r="B1111" s="1" t="str">
        <f>VLOOKUP($A1111,'Customer Names'!$A$2:$E$2336,4,FALSE())</f>
        <v>Sarah M.</v>
      </c>
      <c r="C1111" s="16">
        <f>VLOOKUP($A1111,'Medical Examinations'!$A$2:$O$2336,2,FALSE())</f>
        <v>27.29</v>
      </c>
      <c r="D1111" s="16">
        <f>VLOOKUP($A1111,'Medical Examinations'!$A$2:$O$2336,3,FALSE())</f>
        <v>5.85</v>
      </c>
      <c r="E1111" s="1" t="str">
        <f>VLOOKUP($A1111,'Medical Examinations'!$A$2:$O$2336,9,FALSE())</f>
        <v>No</v>
      </c>
      <c r="F1111" s="1" t="str">
        <f>VLOOKUP($A1111,'Medical Examinations'!$A$2:$O$2336,10,FALSE())</f>
        <v>No</v>
      </c>
      <c r="G1111" s="1" t="str">
        <f>VLOOKUP($A1111,'Medical Examinations'!$A$2:$O$2336,11,FALSE())</f>
        <v>No</v>
      </c>
      <c r="H1111" s="1">
        <f>VLOOKUP($A1111,'Medical Examinations'!$A$2:$O$2336,13,FALSE())</f>
        <v>2</v>
      </c>
      <c r="I1111" s="1" t="str">
        <f>VLOOKUP($A1111,'Medical Examinations'!$A$2:$O$2336,12,FALSE())</f>
        <v>No</v>
      </c>
      <c r="J1111" s="1" t="str">
        <f>VLOOKUP($A1111,'Medical Examinations'!$A$2:$O$2336,14,FALSE())</f>
        <v>Overweight</v>
      </c>
      <c r="K1111" s="1" t="str">
        <f>VLOOKUP($A1111,'Medical Examinations'!$A$2:$O$2336,15,FALSE())</f>
        <v>Prediabetes</v>
      </c>
      <c r="L1111" s="17">
        <f>VLOOKUP($A1111,'Hospitalisation Details'!$A$2:$P$2344,15,FALSE())</f>
        <v>26490</v>
      </c>
      <c r="M1111" s="18">
        <f>VLOOKUP($A1111,'Hospitalisation Details'!$A$2:$P$2344,6,FALSE())</f>
        <v>10160.870000000001</v>
      </c>
      <c r="N1111" s="1" t="str">
        <f>VLOOKUP($A1111,'Hospitalisation Details'!$A$2:$P$2344,12,FALSE())</f>
        <v>tier - 3</v>
      </c>
      <c r="O1111" s="1" t="str">
        <f>VLOOKUP($A1111,'Hospitalisation Details'!$A$2:$P$2344,13,FALSE())</f>
        <v>tier - 3</v>
      </c>
      <c r="P1111" s="1" t="str">
        <f>VLOOKUP($A1111,'Hospitalisation Details'!$A$2:$P$2344,14,FALSE())</f>
        <v>R1025</v>
      </c>
      <c r="Q1111" s="1">
        <f>VLOOKUP($A1111,'Hospitalisation Details'!$A$2:$P$2344,16,FALSE())</f>
        <v>50</v>
      </c>
    </row>
    <row r="1112" spans="1:17" x14ac:dyDescent="0.35">
      <c r="A1112" s="1" t="str">
        <f>'Customer Names'!A1112</f>
        <v>Id1111</v>
      </c>
      <c r="B1112" s="1" t="str">
        <f>VLOOKUP($A1112,'Customer Names'!$A$2:$E$2336,4,FALSE())</f>
        <v>Jennifer</v>
      </c>
      <c r="C1112" s="16">
        <f>VLOOKUP($A1112,'Medical Examinations'!$A$2:$O$2336,2,FALSE())</f>
        <v>23.18</v>
      </c>
      <c r="D1112" s="16">
        <f>VLOOKUP($A1112,'Medical Examinations'!$A$2:$O$2336,3,FALSE())</f>
        <v>10.56</v>
      </c>
      <c r="E1112" s="1" t="str">
        <f>VLOOKUP($A1112,'Medical Examinations'!$A$2:$O$2336,9,FALSE())</f>
        <v>No</v>
      </c>
      <c r="F1112" s="1" t="str">
        <f>VLOOKUP($A1112,'Medical Examinations'!$A$2:$O$2336,10,FALSE())</f>
        <v>No</v>
      </c>
      <c r="G1112" s="1" t="str">
        <f>VLOOKUP($A1112,'Medical Examinations'!$A$2:$O$2336,11,FALSE())</f>
        <v>No</v>
      </c>
      <c r="H1112" s="1">
        <f>VLOOKUP($A1112,'Medical Examinations'!$A$2:$O$2336,13,FALSE())</f>
        <v>2</v>
      </c>
      <c r="I1112" s="1" t="str">
        <f>VLOOKUP($A1112,'Medical Examinations'!$A$2:$O$2336,12,FALSE())</f>
        <v>No</v>
      </c>
      <c r="J1112" s="1" t="str">
        <f>VLOOKUP($A1112,'Medical Examinations'!$A$2:$O$2336,14,FALSE())</f>
        <v>Normal Weight</v>
      </c>
      <c r="K1112" s="1" t="str">
        <f>VLOOKUP($A1112,'Medical Examinations'!$A$2:$O$2336,15,FALSE())</f>
        <v>Diabetes</v>
      </c>
      <c r="L1112" s="17">
        <f>VLOOKUP($A1112,'Hospitalisation Details'!$A$2:$P$2344,15,FALSE())</f>
        <v>26950</v>
      </c>
      <c r="M1112" s="18">
        <f>VLOOKUP($A1112,'Hospitalisation Details'!$A$2:$P$2344,6,FALSE())</f>
        <v>10156.780000000001</v>
      </c>
      <c r="N1112" s="1" t="str">
        <f>VLOOKUP($A1112,'Hospitalisation Details'!$A$2:$P$2344,12,FALSE())</f>
        <v>tier - 3</v>
      </c>
      <c r="O1112" s="1" t="str">
        <f>VLOOKUP($A1112,'Hospitalisation Details'!$A$2:$P$2344,13,FALSE())</f>
        <v>tier - 2</v>
      </c>
      <c r="P1112" s="1" t="str">
        <f>VLOOKUP($A1112,'Hospitalisation Details'!$A$2:$P$2344,14,FALSE())</f>
        <v>R1012</v>
      </c>
      <c r="Q1112" s="1">
        <f>VLOOKUP($A1112,'Hospitalisation Details'!$A$2:$P$2344,16,FALSE())</f>
        <v>49</v>
      </c>
    </row>
    <row r="1113" spans="1:17" x14ac:dyDescent="0.35">
      <c r="A1113" s="1" t="str">
        <f>'Customer Names'!A1113</f>
        <v>Id1112</v>
      </c>
      <c r="B1113" s="1" t="str">
        <f>VLOOKUP($A1113,'Customer Names'!$A$2:$E$2336,4,FALSE())</f>
        <v>Laura J</v>
      </c>
      <c r="C1113" s="16">
        <f>VLOOKUP($A1113,'Medical Examinations'!$A$2:$O$2336,2,FALSE())</f>
        <v>32.659999999999997</v>
      </c>
      <c r="D1113" s="16">
        <f>VLOOKUP($A1113,'Medical Examinations'!$A$2:$O$2336,3,FALSE())</f>
        <v>8.92</v>
      </c>
      <c r="E1113" s="1" t="str">
        <f>VLOOKUP($A1113,'Medical Examinations'!$A$2:$O$2336,9,FALSE())</f>
        <v>Yes</v>
      </c>
      <c r="F1113" s="1" t="str">
        <f>VLOOKUP($A1113,'Medical Examinations'!$A$2:$O$2336,10,FALSE())</f>
        <v>No</v>
      </c>
      <c r="G1113" s="1" t="str">
        <f>VLOOKUP($A1113,'Medical Examinations'!$A$2:$O$2336,11,FALSE())</f>
        <v>No</v>
      </c>
      <c r="H1113" s="1">
        <f>VLOOKUP($A1113,'Medical Examinations'!$A$2:$O$2336,13,FALSE())</f>
        <v>0</v>
      </c>
      <c r="I1113" s="1" t="str">
        <f>VLOOKUP($A1113,'Medical Examinations'!$A$2:$O$2336,12,FALSE())</f>
        <v>No</v>
      </c>
      <c r="J1113" s="1" t="str">
        <f>VLOOKUP($A1113,'Medical Examinations'!$A$2:$O$2336,14,FALSE())</f>
        <v>Obesity</v>
      </c>
      <c r="K1113" s="1" t="str">
        <f>VLOOKUP($A1113,'Medical Examinations'!$A$2:$O$2336,15,FALSE())</f>
        <v>Diabetes</v>
      </c>
      <c r="L1113" s="17">
        <f>VLOOKUP($A1113,'Hospitalisation Details'!$A$2:$P$2344,15,FALSE())</f>
        <v>29749</v>
      </c>
      <c r="M1113" s="18">
        <f>VLOOKUP($A1113,'Hospitalisation Details'!$A$2:$P$2344,6,FALSE())</f>
        <v>10146.129999999999</v>
      </c>
      <c r="N1113" s="1" t="str">
        <f>VLOOKUP($A1113,'Hospitalisation Details'!$A$2:$P$2344,12,FALSE())</f>
        <v>tier - 3</v>
      </c>
      <c r="O1113" s="1" t="str">
        <f>VLOOKUP($A1113,'Hospitalisation Details'!$A$2:$P$2344,13,FALSE())</f>
        <v>tier - 1</v>
      </c>
      <c r="P1113" s="1" t="str">
        <f>VLOOKUP($A1113,'Hospitalisation Details'!$A$2:$P$2344,14,FALSE())</f>
        <v>R1025</v>
      </c>
      <c r="Q1113" s="1">
        <f>VLOOKUP($A1113,'Hospitalisation Details'!$A$2:$P$2344,16,FALSE())</f>
        <v>41</v>
      </c>
    </row>
    <row r="1114" spans="1:17" x14ac:dyDescent="0.35">
      <c r="A1114" s="1" t="str">
        <f>'Customer Names'!A1114</f>
        <v>Id1113</v>
      </c>
      <c r="B1114" s="1" t="str">
        <f>VLOOKUP($A1114,'Customer Names'!$A$2:$E$2336,4,FALSE())</f>
        <v>Thomas</v>
      </c>
      <c r="C1114" s="16">
        <f>VLOOKUP($A1114,'Medical Examinations'!$A$2:$O$2336,2,FALSE())</f>
        <v>30.78</v>
      </c>
      <c r="D1114" s="16">
        <f>VLOOKUP($A1114,'Medical Examinations'!$A$2:$O$2336,3,FALSE())</f>
        <v>8.6300000000000008</v>
      </c>
      <c r="E1114" s="1" t="str">
        <f>VLOOKUP($A1114,'Medical Examinations'!$A$2:$O$2336,9,FALSE())</f>
        <v>No</v>
      </c>
      <c r="F1114" s="1" t="str">
        <f>VLOOKUP($A1114,'Medical Examinations'!$A$2:$O$2336,10,FALSE())</f>
        <v>No</v>
      </c>
      <c r="G1114" s="1" t="str">
        <f>VLOOKUP($A1114,'Medical Examinations'!$A$2:$O$2336,11,FALSE())</f>
        <v>No</v>
      </c>
      <c r="H1114" s="1">
        <f>VLOOKUP($A1114,'Medical Examinations'!$A$2:$O$2336,13,FALSE())</f>
        <v>0</v>
      </c>
      <c r="I1114" s="1" t="str">
        <f>VLOOKUP($A1114,'Medical Examinations'!$A$2:$O$2336,12,FALSE())</f>
        <v>No</v>
      </c>
      <c r="J1114" s="1" t="str">
        <f>VLOOKUP($A1114,'Medical Examinations'!$A$2:$O$2336,14,FALSE())</f>
        <v>Obesity</v>
      </c>
      <c r="K1114" s="1" t="str">
        <f>VLOOKUP($A1114,'Medical Examinations'!$A$2:$O$2336,15,FALSE())</f>
        <v>Diabetes</v>
      </c>
      <c r="L1114" s="17">
        <f>VLOOKUP($A1114,'Hospitalisation Details'!$A$2:$P$2344,15,FALSE())</f>
        <v>27393</v>
      </c>
      <c r="M1114" s="18">
        <f>VLOOKUP($A1114,'Hospitalisation Details'!$A$2:$P$2344,6,FALSE())</f>
        <v>10141.14</v>
      </c>
      <c r="N1114" s="1" t="str">
        <f>VLOOKUP($A1114,'Hospitalisation Details'!$A$2:$P$2344,12,FALSE())</f>
        <v>tier - 3</v>
      </c>
      <c r="O1114" s="1" t="str">
        <f>VLOOKUP($A1114,'Hospitalisation Details'!$A$2:$P$2344,13,FALSE())</f>
        <v>tier - 1</v>
      </c>
      <c r="P1114" s="1" t="str">
        <f>VLOOKUP($A1114,'Hospitalisation Details'!$A$2:$P$2344,14,FALSE())</f>
        <v>R1016</v>
      </c>
      <c r="Q1114" s="1">
        <f>VLOOKUP($A1114,'Hospitalisation Details'!$A$2:$P$2344,16,FALSE())</f>
        <v>48</v>
      </c>
    </row>
    <row r="1115" spans="1:17" x14ac:dyDescent="0.35">
      <c r="A1115" s="1" t="str">
        <f>'Customer Names'!A1115</f>
        <v>Id1114</v>
      </c>
      <c r="B1115" s="1" t="str">
        <f>VLOOKUP($A1115,'Customer Names'!$A$2:$E$2336,4,FALSE())</f>
        <v>Gisele</v>
      </c>
      <c r="C1115" s="16">
        <f>VLOOKUP($A1115,'Medical Examinations'!$A$2:$O$2336,2,FALSE())</f>
        <v>47.2</v>
      </c>
      <c r="D1115" s="16">
        <f>VLOOKUP($A1115,'Medical Examinations'!$A$2:$O$2336,3,FALSE())</f>
        <v>6.29</v>
      </c>
      <c r="E1115" s="1" t="str">
        <f>VLOOKUP($A1115,'Medical Examinations'!$A$2:$O$2336,9,FALSE())</f>
        <v>Yes</v>
      </c>
      <c r="F1115" s="1" t="str">
        <f>VLOOKUP($A1115,'Medical Examinations'!$A$2:$O$2336,10,FALSE())</f>
        <v>No</v>
      </c>
      <c r="G1115" s="1" t="str">
        <f>VLOOKUP($A1115,'Medical Examinations'!$A$2:$O$2336,11,FALSE())</f>
        <v>Yes</v>
      </c>
      <c r="H1115" s="1">
        <f>VLOOKUP($A1115,'Medical Examinations'!$A$2:$O$2336,13,FALSE())</f>
        <v>1</v>
      </c>
      <c r="I1115" s="1" t="str">
        <f>VLOOKUP($A1115,'Medical Examinations'!$A$2:$O$2336,12,FALSE())</f>
        <v>No</v>
      </c>
      <c r="J1115" s="1" t="str">
        <f>VLOOKUP($A1115,'Medical Examinations'!$A$2:$O$2336,14,FALSE())</f>
        <v>Obesity</v>
      </c>
      <c r="K1115" s="1" t="str">
        <f>VLOOKUP($A1115,'Medical Examinations'!$A$2:$O$2336,15,FALSE())</f>
        <v>Prediabetes</v>
      </c>
      <c r="L1115" s="17">
        <f>VLOOKUP($A1115,'Hospitalisation Details'!$A$2:$P$2344,15,FALSE())</f>
        <v>35678</v>
      </c>
      <c r="M1115" s="18">
        <f>VLOOKUP($A1115,'Hospitalisation Details'!$A$2:$P$2344,6,FALSE())</f>
        <v>10139.84</v>
      </c>
      <c r="N1115" s="1" t="str">
        <f>VLOOKUP($A1115,'Hospitalisation Details'!$A$2:$P$2344,12,FALSE())</f>
        <v>tier - 3</v>
      </c>
      <c r="O1115" s="1" t="str">
        <f>VLOOKUP($A1115,'Hospitalisation Details'!$A$2:$P$2344,13,FALSE())</f>
        <v>tier - 2</v>
      </c>
      <c r="P1115" s="1" t="str">
        <f>VLOOKUP($A1115,'Hospitalisation Details'!$A$2:$P$2344,14,FALSE())</f>
        <v>R1012</v>
      </c>
      <c r="Q1115" s="1">
        <f>VLOOKUP($A1115,'Hospitalisation Details'!$A$2:$P$2344,16,FALSE())</f>
        <v>25</v>
      </c>
    </row>
    <row r="1116" spans="1:17" x14ac:dyDescent="0.35">
      <c r="A1116" s="1" t="str">
        <f>'Customer Names'!A1116</f>
        <v>Id1115</v>
      </c>
      <c r="B1116" s="1" t="str">
        <f>VLOOKUP($A1116,'Customer Names'!$A$2:$E$2336,4,FALSE())</f>
        <v>Myra L</v>
      </c>
      <c r="C1116" s="16">
        <f>VLOOKUP($A1116,'Medical Examinations'!$A$2:$O$2336,2,FALSE())</f>
        <v>31.6</v>
      </c>
      <c r="D1116" s="16">
        <f>VLOOKUP($A1116,'Medical Examinations'!$A$2:$O$2336,3,FALSE())</f>
        <v>5.75</v>
      </c>
      <c r="E1116" s="1" t="str">
        <f>VLOOKUP($A1116,'Medical Examinations'!$A$2:$O$2336,9,FALSE())</f>
        <v>No</v>
      </c>
      <c r="F1116" s="1" t="str">
        <f>VLOOKUP($A1116,'Medical Examinations'!$A$2:$O$2336,10,FALSE())</f>
        <v>No</v>
      </c>
      <c r="G1116" s="1" t="str">
        <f>VLOOKUP($A1116,'Medical Examinations'!$A$2:$O$2336,11,FALSE())</f>
        <v>No</v>
      </c>
      <c r="H1116" s="1">
        <f>VLOOKUP($A1116,'Medical Examinations'!$A$2:$O$2336,13,FALSE())</f>
        <v>2</v>
      </c>
      <c r="I1116" s="1" t="str">
        <f>VLOOKUP($A1116,'Medical Examinations'!$A$2:$O$2336,12,FALSE())</f>
        <v>No</v>
      </c>
      <c r="J1116" s="1" t="str">
        <f>VLOOKUP($A1116,'Medical Examinations'!$A$2:$O$2336,14,FALSE())</f>
        <v>Obesity</v>
      </c>
      <c r="K1116" s="1" t="str">
        <f>VLOOKUP($A1116,'Medical Examinations'!$A$2:$O$2336,15,FALSE())</f>
        <v>Prediabetes</v>
      </c>
      <c r="L1116" s="17">
        <f>VLOOKUP($A1116,'Hospitalisation Details'!$A$2:$P$2344,15,FALSE())</f>
        <v>26619</v>
      </c>
      <c r="M1116" s="18">
        <f>VLOOKUP($A1116,'Hospitalisation Details'!$A$2:$P$2344,6,FALSE())</f>
        <v>10118.42</v>
      </c>
      <c r="N1116" s="1" t="str">
        <f>VLOOKUP($A1116,'Hospitalisation Details'!$A$2:$P$2344,12,FALSE())</f>
        <v>tier - 3</v>
      </c>
      <c r="O1116" s="1" t="str">
        <f>VLOOKUP($A1116,'Hospitalisation Details'!$A$2:$P$2344,13,FALSE())</f>
        <v>tier - 3</v>
      </c>
      <c r="P1116" s="1" t="str">
        <f>VLOOKUP($A1116,'Hospitalisation Details'!$A$2:$P$2344,14,FALSE())</f>
        <v>R1011</v>
      </c>
      <c r="Q1116" s="1">
        <f>VLOOKUP($A1116,'Hospitalisation Details'!$A$2:$P$2344,16,FALSE())</f>
        <v>50</v>
      </c>
    </row>
    <row r="1117" spans="1:17" x14ac:dyDescent="0.35">
      <c r="A1117" s="1" t="str">
        <f>'Customer Names'!A1117</f>
        <v>Id1116</v>
      </c>
      <c r="B1117" s="1" t="str">
        <f>VLOOKUP($A1117,'Customer Names'!$A$2:$E$2336,4,FALSE())</f>
        <v>Melissa M.</v>
      </c>
      <c r="C1117" s="16">
        <f>VLOOKUP($A1117,'Medical Examinations'!$A$2:$O$2336,2,FALSE())</f>
        <v>33.914999999999999</v>
      </c>
      <c r="D1117" s="16">
        <f>VLOOKUP($A1117,'Medical Examinations'!$A$2:$O$2336,3,FALSE())</f>
        <v>6.66</v>
      </c>
      <c r="E1117" s="1" t="str">
        <f>VLOOKUP($A1117,'Medical Examinations'!$A$2:$O$2336,9,FALSE())</f>
        <v>Yes</v>
      </c>
      <c r="F1117" s="1" t="str">
        <f>VLOOKUP($A1117,'Medical Examinations'!$A$2:$O$2336,10,FALSE())</f>
        <v>No</v>
      </c>
      <c r="G1117" s="1" t="str">
        <f>VLOOKUP($A1117,'Medical Examinations'!$A$2:$O$2336,11,FALSE())</f>
        <v>No</v>
      </c>
      <c r="H1117" s="1">
        <f>VLOOKUP($A1117,'Medical Examinations'!$A$2:$O$2336,13,FALSE())</f>
        <v>1</v>
      </c>
      <c r="I1117" s="1" t="str">
        <f>VLOOKUP($A1117,'Medical Examinations'!$A$2:$O$2336,12,FALSE())</f>
        <v>No</v>
      </c>
      <c r="J1117" s="1" t="str">
        <f>VLOOKUP($A1117,'Medical Examinations'!$A$2:$O$2336,14,FALSE())</f>
        <v>Obesity</v>
      </c>
      <c r="K1117" s="1" t="str">
        <f>VLOOKUP($A1117,'Medical Examinations'!$A$2:$O$2336,15,FALSE())</f>
        <v>Diabetes</v>
      </c>
      <c r="L1117" s="17">
        <f>VLOOKUP($A1117,'Hospitalisation Details'!$A$2:$P$2344,15,FALSE())</f>
        <v>27577</v>
      </c>
      <c r="M1117" s="18">
        <f>VLOOKUP($A1117,'Hospitalisation Details'!$A$2:$P$2344,6,FALSE())</f>
        <v>10115.01</v>
      </c>
      <c r="N1117" s="1" t="str">
        <f>VLOOKUP($A1117,'Hospitalisation Details'!$A$2:$P$2344,12,FALSE())</f>
        <v>tier - 3</v>
      </c>
      <c r="O1117" s="1" t="str">
        <f>VLOOKUP($A1117,'Hospitalisation Details'!$A$2:$P$2344,13,FALSE())</f>
        <v>tier - 3</v>
      </c>
      <c r="P1117" s="1" t="str">
        <f>VLOOKUP($A1117,'Hospitalisation Details'!$A$2:$P$2344,14,FALSE())</f>
        <v>R1012</v>
      </c>
      <c r="Q1117" s="1">
        <f>VLOOKUP($A1117,'Hospitalisation Details'!$A$2:$P$2344,16,FALSE())</f>
        <v>47</v>
      </c>
    </row>
    <row r="1118" spans="1:17" x14ac:dyDescent="0.35">
      <c r="A1118" s="1" t="str">
        <f>'Customer Names'!A1118</f>
        <v>Id1117</v>
      </c>
      <c r="B1118" s="1" t="str">
        <f>VLOOKUP($A1118,'Customer Names'!$A$2:$E$2336,4,FALSE())</f>
        <v>Eleanor F.</v>
      </c>
      <c r="C1118" s="16">
        <f>VLOOKUP($A1118,'Medical Examinations'!$A$2:$O$2336,2,FALSE())</f>
        <v>23.54</v>
      </c>
      <c r="D1118" s="16">
        <f>VLOOKUP($A1118,'Medical Examinations'!$A$2:$O$2336,3,FALSE())</f>
        <v>5.0999999999999996</v>
      </c>
      <c r="E1118" s="1" t="str">
        <f>VLOOKUP($A1118,'Medical Examinations'!$A$2:$O$2336,9,FALSE())</f>
        <v>No</v>
      </c>
      <c r="F1118" s="1" t="str">
        <f>VLOOKUP($A1118,'Medical Examinations'!$A$2:$O$2336,10,FALSE())</f>
        <v>No</v>
      </c>
      <c r="G1118" s="1" t="str">
        <f>VLOOKUP($A1118,'Medical Examinations'!$A$2:$O$2336,11,FALSE())</f>
        <v>No</v>
      </c>
      <c r="H1118" s="1">
        <f>VLOOKUP($A1118,'Medical Examinations'!$A$2:$O$2336,13,FALSE())</f>
        <v>2</v>
      </c>
      <c r="I1118" s="1" t="str">
        <f>VLOOKUP($A1118,'Medical Examinations'!$A$2:$O$2336,12,FALSE())</f>
        <v>No</v>
      </c>
      <c r="J1118" s="1" t="str">
        <f>VLOOKUP($A1118,'Medical Examinations'!$A$2:$O$2336,14,FALSE())</f>
        <v>Normal Weight</v>
      </c>
      <c r="K1118" s="1" t="str">
        <f>VLOOKUP($A1118,'Medical Examinations'!$A$2:$O$2336,15,FALSE())</f>
        <v>Normal</v>
      </c>
      <c r="L1118" s="17">
        <f>VLOOKUP($A1118,'Hospitalisation Details'!$A$2:$P$2344,15,FALSE())</f>
        <v>26519</v>
      </c>
      <c r="M1118" s="18">
        <f>VLOOKUP($A1118,'Hospitalisation Details'!$A$2:$P$2344,6,FALSE())</f>
        <v>10107.219999999999</v>
      </c>
      <c r="N1118" s="1" t="str">
        <f>VLOOKUP($A1118,'Hospitalisation Details'!$A$2:$P$2344,12,FALSE())</f>
        <v>tier - 3</v>
      </c>
      <c r="O1118" s="1" t="str">
        <f>VLOOKUP($A1118,'Hospitalisation Details'!$A$2:$P$2344,13,FALSE())</f>
        <v>tier - 1</v>
      </c>
      <c r="P1118" s="1" t="str">
        <f>VLOOKUP($A1118,'Hospitalisation Details'!$A$2:$P$2344,14,FALSE())</f>
        <v>R1013</v>
      </c>
      <c r="Q1118" s="1">
        <f>VLOOKUP($A1118,'Hospitalisation Details'!$A$2:$P$2344,16,FALSE())</f>
        <v>50</v>
      </c>
    </row>
    <row r="1119" spans="1:17" x14ac:dyDescent="0.35">
      <c r="A1119" s="1" t="str">
        <f>'Customer Names'!A1119</f>
        <v>Id1118</v>
      </c>
      <c r="B1119" s="1" t="str">
        <f>VLOOKUP($A1119,'Customer Names'!$A$2:$E$2336,4,FALSE())</f>
        <v>Elizabeth</v>
      </c>
      <c r="C1119" s="16">
        <f>VLOOKUP($A1119,'Medical Examinations'!$A$2:$O$2336,2,FALSE())</f>
        <v>27.074999999999999</v>
      </c>
      <c r="D1119" s="16">
        <f>VLOOKUP($A1119,'Medical Examinations'!$A$2:$O$2336,3,FALSE())</f>
        <v>4.41</v>
      </c>
      <c r="E1119" s="1" t="str">
        <f>VLOOKUP($A1119,'Medical Examinations'!$A$2:$O$2336,9,FALSE())</f>
        <v>No</v>
      </c>
      <c r="F1119" s="1" t="str">
        <f>VLOOKUP($A1119,'Medical Examinations'!$A$2:$O$2336,10,FALSE())</f>
        <v>No</v>
      </c>
      <c r="G1119" s="1" t="str">
        <f>VLOOKUP($A1119,'Medical Examinations'!$A$2:$O$2336,11,FALSE())</f>
        <v>No</v>
      </c>
      <c r="H1119" s="1">
        <f>VLOOKUP($A1119,'Medical Examinations'!$A$2:$O$2336,13,FALSE())</f>
        <v>2</v>
      </c>
      <c r="I1119" s="1" t="str">
        <f>VLOOKUP($A1119,'Medical Examinations'!$A$2:$O$2336,12,FALSE())</f>
        <v>No</v>
      </c>
      <c r="J1119" s="1" t="str">
        <f>VLOOKUP($A1119,'Medical Examinations'!$A$2:$O$2336,14,FALSE())</f>
        <v>Overweight</v>
      </c>
      <c r="K1119" s="1" t="str">
        <f>VLOOKUP($A1119,'Medical Examinations'!$A$2:$O$2336,15,FALSE())</f>
        <v>Normal</v>
      </c>
      <c r="L1119" s="17">
        <f>VLOOKUP($A1119,'Hospitalisation Details'!$A$2:$P$2344,15,FALSE())</f>
        <v>26591</v>
      </c>
      <c r="M1119" s="18">
        <f>VLOOKUP($A1119,'Hospitalisation Details'!$A$2:$P$2344,6,FALSE())</f>
        <v>10106.129999999999</v>
      </c>
      <c r="N1119" s="1" t="str">
        <f>VLOOKUP($A1119,'Hospitalisation Details'!$A$2:$P$2344,12,FALSE())</f>
        <v>tier - 3</v>
      </c>
      <c r="O1119" s="1" t="str">
        <f>VLOOKUP($A1119,'Hospitalisation Details'!$A$2:$P$2344,13,FALSE())</f>
        <v>tier - 1</v>
      </c>
      <c r="P1119" s="1" t="str">
        <f>VLOOKUP($A1119,'Hospitalisation Details'!$A$2:$P$2344,14,FALSE())</f>
        <v>R1024</v>
      </c>
      <c r="Q1119" s="1">
        <f>VLOOKUP($A1119,'Hospitalisation Details'!$A$2:$P$2344,16,FALSE())</f>
        <v>50</v>
      </c>
    </row>
    <row r="1120" spans="1:17" x14ac:dyDescent="0.35">
      <c r="A1120" s="1" t="str">
        <f>'Customer Names'!A1120</f>
        <v>Id1119</v>
      </c>
      <c r="B1120" s="1" t="str">
        <f>VLOOKUP($A1120,'Customer Names'!$A$2:$E$2336,4,FALSE())</f>
        <v>Kenneth</v>
      </c>
      <c r="C1120" s="16">
        <f>VLOOKUP($A1120,'Medical Examinations'!$A$2:$O$2336,2,FALSE())</f>
        <v>25.8</v>
      </c>
      <c r="D1120" s="16">
        <f>VLOOKUP($A1120,'Medical Examinations'!$A$2:$O$2336,3,FALSE())</f>
        <v>5.52</v>
      </c>
      <c r="E1120" s="1" t="str">
        <f>VLOOKUP($A1120,'Medical Examinations'!$A$2:$O$2336,9,FALSE())</f>
        <v>Yes</v>
      </c>
      <c r="F1120" s="1" t="str">
        <f>VLOOKUP($A1120,'Medical Examinations'!$A$2:$O$2336,10,FALSE())</f>
        <v>No</v>
      </c>
      <c r="G1120" s="1" t="str">
        <f>VLOOKUP($A1120,'Medical Examinations'!$A$2:$O$2336,11,FALSE())</f>
        <v>No</v>
      </c>
      <c r="H1120" s="1">
        <f>VLOOKUP($A1120,'Medical Examinations'!$A$2:$O$2336,13,FALSE())</f>
        <v>0</v>
      </c>
      <c r="I1120" s="1" t="str">
        <f>VLOOKUP($A1120,'Medical Examinations'!$A$2:$O$2336,12,FALSE())</f>
        <v>No</v>
      </c>
      <c r="J1120" s="1" t="str">
        <f>VLOOKUP($A1120,'Medical Examinations'!$A$2:$O$2336,14,FALSE())</f>
        <v>Overweight</v>
      </c>
      <c r="K1120" s="1" t="str">
        <f>VLOOKUP($A1120,'Medical Examinations'!$A$2:$O$2336,15,FALSE())</f>
        <v>Normal</v>
      </c>
      <c r="L1120" s="17">
        <f>VLOOKUP($A1120,'Hospitalisation Details'!$A$2:$P$2344,15,FALSE())</f>
        <v>28113</v>
      </c>
      <c r="M1120" s="18">
        <f>VLOOKUP($A1120,'Hospitalisation Details'!$A$2:$P$2344,6,FALSE())</f>
        <v>10096.969999999999</v>
      </c>
      <c r="N1120" s="1" t="str">
        <f>VLOOKUP($A1120,'Hospitalisation Details'!$A$2:$P$2344,12,FALSE())</f>
        <v>tier - 3</v>
      </c>
      <c r="O1120" s="1" t="str">
        <f>VLOOKUP($A1120,'Hospitalisation Details'!$A$2:$P$2344,13,FALSE())</f>
        <v>tier - 2</v>
      </c>
      <c r="P1120" s="1" t="str">
        <f>VLOOKUP($A1120,'Hospitalisation Details'!$A$2:$P$2344,14,FALSE())</f>
        <v>R1011</v>
      </c>
      <c r="Q1120" s="1">
        <f>VLOOKUP($A1120,'Hospitalisation Details'!$A$2:$P$2344,16,FALSE())</f>
        <v>46</v>
      </c>
    </row>
    <row r="1121" spans="1:17" x14ac:dyDescent="0.35">
      <c r="A1121" s="1" t="str">
        <f>'Customer Names'!A1121</f>
        <v>Id1120</v>
      </c>
      <c r="B1121" s="1" t="str">
        <f>VLOOKUP($A1121,'Customer Names'!$A$2:$E$2336,4,FALSE())</f>
        <v>Robert G.</v>
      </c>
      <c r="C1121" s="16">
        <f>VLOOKUP($A1121,'Medical Examinations'!$A$2:$O$2336,2,FALSE())</f>
        <v>36.1</v>
      </c>
      <c r="D1121" s="16">
        <f>VLOOKUP($A1121,'Medical Examinations'!$A$2:$O$2336,3,FALSE())</f>
        <v>4.62</v>
      </c>
      <c r="E1121" s="1" t="str">
        <f>VLOOKUP($A1121,'Medical Examinations'!$A$2:$O$2336,9,FALSE())</f>
        <v>Yes</v>
      </c>
      <c r="F1121" s="1" t="str">
        <f>VLOOKUP($A1121,'Medical Examinations'!$A$2:$O$2336,10,FALSE())</f>
        <v>No</v>
      </c>
      <c r="G1121" s="1" t="str">
        <f>VLOOKUP($A1121,'Medical Examinations'!$A$2:$O$2336,11,FALSE())</f>
        <v>Yes</v>
      </c>
      <c r="H1121" s="1">
        <f>VLOOKUP($A1121,'Medical Examinations'!$A$2:$O$2336,13,FALSE())</f>
        <v>1</v>
      </c>
      <c r="I1121" s="1" t="str">
        <f>VLOOKUP($A1121,'Medical Examinations'!$A$2:$O$2336,12,FALSE())</f>
        <v>No</v>
      </c>
      <c r="J1121" s="1" t="str">
        <f>VLOOKUP($A1121,'Medical Examinations'!$A$2:$O$2336,14,FALSE())</f>
        <v>Obesity</v>
      </c>
      <c r="K1121" s="1" t="str">
        <f>VLOOKUP($A1121,'Medical Examinations'!$A$2:$O$2336,15,FALSE())</f>
        <v>Normal</v>
      </c>
      <c r="L1121" s="17">
        <f>VLOOKUP($A1121,'Hospitalisation Details'!$A$2:$P$2344,15,FALSE())</f>
        <v>25387</v>
      </c>
      <c r="M1121" s="18">
        <f>VLOOKUP($A1121,'Hospitalisation Details'!$A$2:$P$2344,6,FALSE())</f>
        <v>10085.85</v>
      </c>
      <c r="N1121" s="1" t="str">
        <f>VLOOKUP($A1121,'Hospitalisation Details'!$A$2:$P$2344,12,FALSE())</f>
        <v>tier - 3</v>
      </c>
      <c r="O1121" s="1" t="str">
        <f>VLOOKUP($A1121,'Hospitalisation Details'!$A$2:$P$2344,13,FALSE())</f>
        <v>tier - 3</v>
      </c>
      <c r="P1121" s="1" t="str">
        <f>VLOOKUP($A1121,'Hospitalisation Details'!$A$2:$P$2344,14,FALSE())</f>
        <v>R1011</v>
      </c>
      <c r="Q1121" s="1">
        <f>VLOOKUP($A1121,'Hospitalisation Details'!$A$2:$P$2344,16,FALSE())</f>
        <v>53</v>
      </c>
    </row>
    <row r="1122" spans="1:17" x14ac:dyDescent="0.35">
      <c r="A1122" s="1" t="str">
        <f>'Customer Names'!A1122</f>
        <v>Id1121</v>
      </c>
      <c r="B1122" s="1" t="str">
        <f>VLOOKUP($A1122,'Customer Names'!$A$2:$E$2336,4,FALSE())</f>
        <v>Thomas C.</v>
      </c>
      <c r="C1122" s="16">
        <f>VLOOKUP($A1122,'Medical Examinations'!$A$2:$O$2336,2,FALSE())</f>
        <v>30.495000000000001</v>
      </c>
      <c r="D1122" s="16">
        <f>VLOOKUP($A1122,'Medical Examinations'!$A$2:$O$2336,3,FALSE())</f>
        <v>5.74</v>
      </c>
      <c r="E1122" s="1" t="str">
        <f>VLOOKUP($A1122,'Medical Examinations'!$A$2:$O$2336,9,FALSE())</f>
        <v>Yes</v>
      </c>
      <c r="F1122" s="1" t="str">
        <f>VLOOKUP($A1122,'Medical Examinations'!$A$2:$O$2336,10,FALSE())</f>
        <v>No</v>
      </c>
      <c r="G1122" s="1" t="str">
        <f>VLOOKUP($A1122,'Medical Examinations'!$A$2:$O$2336,11,FALSE())</f>
        <v>Yes</v>
      </c>
      <c r="H1122" s="1">
        <f>VLOOKUP($A1122,'Medical Examinations'!$A$2:$O$2336,13,FALSE())</f>
        <v>1</v>
      </c>
      <c r="I1122" s="1" t="str">
        <f>VLOOKUP($A1122,'Medical Examinations'!$A$2:$O$2336,12,FALSE())</f>
        <v>No</v>
      </c>
      <c r="J1122" s="1" t="str">
        <f>VLOOKUP($A1122,'Medical Examinations'!$A$2:$O$2336,14,FALSE())</f>
        <v>Obesity</v>
      </c>
      <c r="K1122" s="1" t="str">
        <f>VLOOKUP($A1122,'Medical Examinations'!$A$2:$O$2336,15,FALSE())</f>
        <v>Prediabetes</v>
      </c>
      <c r="L1122" s="17">
        <f>VLOOKUP($A1122,'Hospitalisation Details'!$A$2:$P$2344,15,FALSE())</f>
        <v>25503</v>
      </c>
      <c r="M1122" s="18">
        <f>VLOOKUP($A1122,'Hospitalisation Details'!$A$2:$P$2344,6,FALSE())</f>
        <v>10072.06</v>
      </c>
      <c r="N1122" s="1" t="str">
        <f>VLOOKUP($A1122,'Hospitalisation Details'!$A$2:$P$2344,12,FALSE())</f>
        <v>tier - 3</v>
      </c>
      <c r="O1122" s="1" t="str">
        <f>VLOOKUP($A1122,'Hospitalisation Details'!$A$2:$P$2344,13,FALSE())</f>
        <v>tier - 1</v>
      </c>
      <c r="P1122" s="1" t="str">
        <f>VLOOKUP($A1122,'Hospitalisation Details'!$A$2:$P$2344,14,FALSE())</f>
        <v>R1017</v>
      </c>
      <c r="Q1122" s="1">
        <f>VLOOKUP($A1122,'Hospitalisation Details'!$A$2:$P$2344,16,FALSE())</f>
        <v>53</v>
      </c>
    </row>
    <row r="1123" spans="1:17" x14ac:dyDescent="0.35">
      <c r="A1123" s="1" t="str">
        <f>'Customer Names'!A1123</f>
        <v>Id1122</v>
      </c>
      <c r="B1123" s="1" t="str">
        <f>VLOOKUP($A1123,'Customer Names'!$A$2:$E$2336,4,FALSE())</f>
        <v>Matthew J.</v>
      </c>
      <c r="C1123" s="16">
        <f>VLOOKUP($A1123,'Medical Examinations'!$A$2:$O$2336,2,FALSE())</f>
        <v>21.4</v>
      </c>
      <c r="D1123" s="16">
        <f>VLOOKUP($A1123,'Medical Examinations'!$A$2:$O$2336,3,FALSE())</f>
        <v>6.3</v>
      </c>
      <c r="E1123" s="1" t="str">
        <f>VLOOKUP($A1123,'Medical Examinations'!$A$2:$O$2336,9,FALSE())</f>
        <v>Yes</v>
      </c>
      <c r="F1123" s="1" t="str">
        <f>VLOOKUP($A1123,'Medical Examinations'!$A$2:$O$2336,10,FALSE())</f>
        <v>No</v>
      </c>
      <c r="G1123" s="1" t="str">
        <f>VLOOKUP($A1123,'Medical Examinations'!$A$2:$O$2336,11,FALSE())</f>
        <v>Yes</v>
      </c>
      <c r="H1123" s="1">
        <f>VLOOKUP($A1123,'Medical Examinations'!$A$2:$O$2336,13,FALSE())</f>
        <v>1</v>
      </c>
      <c r="I1123" s="1" t="str">
        <f>VLOOKUP($A1123,'Medical Examinations'!$A$2:$O$2336,12,FALSE())</f>
        <v>No</v>
      </c>
      <c r="J1123" s="1" t="str">
        <f>VLOOKUP($A1123,'Medical Examinations'!$A$2:$O$2336,14,FALSE())</f>
        <v>Normal Weight</v>
      </c>
      <c r="K1123" s="1" t="str">
        <f>VLOOKUP($A1123,'Medical Examinations'!$A$2:$O$2336,15,FALSE())</f>
        <v>Prediabetes</v>
      </c>
      <c r="L1123" s="17">
        <f>VLOOKUP($A1123,'Hospitalisation Details'!$A$2:$P$2344,15,FALSE())</f>
        <v>25437</v>
      </c>
      <c r="M1123" s="18">
        <f>VLOOKUP($A1123,'Hospitalisation Details'!$A$2:$P$2344,6,FALSE())</f>
        <v>10065.41</v>
      </c>
      <c r="N1123" s="1" t="str">
        <f>VLOOKUP($A1123,'Hospitalisation Details'!$A$2:$P$2344,12,FALSE())</f>
        <v>tier - 3</v>
      </c>
      <c r="O1123" s="1" t="str">
        <f>VLOOKUP($A1123,'Hospitalisation Details'!$A$2:$P$2344,13,FALSE())</f>
        <v>tier - 2</v>
      </c>
      <c r="P1123" s="1" t="str">
        <f>VLOOKUP($A1123,'Hospitalisation Details'!$A$2:$P$2344,14,FALSE())</f>
        <v>R1011</v>
      </c>
      <c r="Q1123" s="1">
        <f>VLOOKUP($A1123,'Hospitalisation Details'!$A$2:$P$2344,16,FALSE())</f>
        <v>53</v>
      </c>
    </row>
    <row r="1124" spans="1:17" x14ac:dyDescent="0.35">
      <c r="A1124" s="1" t="str">
        <f>'Customer Names'!A1124</f>
        <v>Id1123</v>
      </c>
      <c r="B1124" s="1" t="str">
        <f>VLOOKUP($A1124,'Customer Names'!$A$2:$E$2336,4,FALSE())</f>
        <v>Mallory D.</v>
      </c>
      <c r="C1124" s="16">
        <f>VLOOKUP($A1124,'Medical Examinations'!$A$2:$O$2336,2,FALSE())</f>
        <v>32.299999999999997</v>
      </c>
      <c r="D1124" s="16">
        <f>VLOOKUP($A1124,'Medical Examinations'!$A$2:$O$2336,3,FALSE())</f>
        <v>10.27</v>
      </c>
      <c r="E1124" s="1" t="str">
        <f>VLOOKUP($A1124,'Medical Examinations'!$A$2:$O$2336,9,FALSE())</f>
        <v>No</v>
      </c>
      <c r="F1124" s="1" t="str">
        <f>VLOOKUP($A1124,'Medical Examinations'!$A$2:$O$2336,10,FALSE())</f>
        <v>No</v>
      </c>
      <c r="G1124" s="1" t="str">
        <f>VLOOKUP($A1124,'Medical Examinations'!$A$2:$O$2336,11,FALSE())</f>
        <v>No</v>
      </c>
      <c r="H1124" s="1">
        <f>VLOOKUP($A1124,'Medical Examinations'!$A$2:$O$2336,13,FALSE())</f>
        <v>0</v>
      </c>
      <c r="I1124" s="1" t="str">
        <f>VLOOKUP($A1124,'Medical Examinations'!$A$2:$O$2336,12,FALSE())</f>
        <v>No</v>
      </c>
      <c r="J1124" s="1" t="str">
        <f>VLOOKUP($A1124,'Medical Examinations'!$A$2:$O$2336,14,FALSE())</f>
        <v>Obesity</v>
      </c>
      <c r="K1124" s="1" t="str">
        <f>VLOOKUP($A1124,'Medical Examinations'!$A$2:$O$2336,15,FALSE())</f>
        <v>Diabetes</v>
      </c>
      <c r="L1124" s="17">
        <f>VLOOKUP($A1124,'Hospitalisation Details'!$A$2:$P$2344,15,FALSE())</f>
        <v>27271</v>
      </c>
      <c r="M1124" s="18">
        <f>VLOOKUP($A1124,'Hospitalisation Details'!$A$2:$P$2344,6,FALSE())</f>
        <v>10043.25</v>
      </c>
      <c r="N1124" s="1" t="str">
        <f>VLOOKUP($A1124,'Hospitalisation Details'!$A$2:$P$2344,12,FALSE())</f>
        <v>tier - 3</v>
      </c>
      <c r="O1124" s="1" t="str">
        <f>VLOOKUP($A1124,'Hospitalisation Details'!$A$2:$P$2344,13,FALSE())</f>
        <v>tier - 2</v>
      </c>
      <c r="P1124" s="1" t="str">
        <f>VLOOKUP($A1124,'Hospitalisation Details'!$A$2:$P$2344,14,FALSE())</f>
        <v>R1024</v>
      </c>
      <c r="Q1124" s="1">
        <f>VLOOKUP($A1124,'Hospitalisation Details'!$A$2:$P$2344,16,FALSE())</f>
        <v>48</v>
      </c>
    </row>
    <row r="1125" spans="1:17" x14ac:dyDescent="0.35">
      <c r="A1125" s="1" t="str">
        <f>'Customer Names'!A1125</f>
        <v>Id1124</v>
      </c>
      <c r="B1125" s="1" t="str">
        <f>VLOOKUP($A1125,'Customer Names'!$A$2:$E$2336,4,FALSE())</f>
        <v>Christopher D.</v>
      </c>
      <c r="C1125" s="16">
        <f>VLOOKUP($A1125,'Medical Examinations'!$A$2:$O$2336,2,FALSE())</f>
        <v>29.78</v>
      </c>
      <c r="D1125" s="16">
        <f>VLOOKUP($A1125,'Medical Examinations'!$A$2:$O$2336,3,FALSE())</f>
        <v>5.85</v>
      </c>
      <c r="E1125" s="1" t="str">
        <f>VLOOKUP($A1125,'Medical Examinations'!$A$2:$O$2336,9,FALSE())</f>
        <v>No</v>
      </c>
      <c r="F1125" s="1" t="str">
        <f>VLOOKUP($A1125,'Medical Examinations'!$A$2:$O$2336,10,FALSE())</f>
        <v>No</v>
      </c>
      <c r="G1125" s="1" t="str">
        <f>VLOOKUP($A1125,'Medical Examinations'!$A$2:$O$2336,11,FALSE())</f>
        <v>Yes</v>
      </c>
      <c r="H1125" s="1">
        <f>VLOOKUP($A1125,'Medical Examinations'!$A$2:$O$2336,13,FALSE())</f>
        <v>1</v>
      </c>
      <c r="I1125" s="1" t="str">
        <f>VLOOKUP($A1125,'Medical Examinations'!$A$2:$O$2336,12,FALSE())</f>
        <v>No</v>
      </c>
      <c r="J1125" s="1" t="str">
        <f>VLOOKUP($A1125,'Medical Examinations'!$A$2:$O$2336,14,FALSE())</f>
        <v>Overweight</v>
      </c>
      <c r="K1125" s="1" t="str">
        <f>VLOOKUP($A1125,'Medical Examinations'!$A$2:$O$2336,15,FALSE())</f>
        <v>Prediabetes</v>
      </c>
      <c r="L1125" s="17">
        <f>VLOOKUP($A1125,'Hospitalisation Details'!$A$2:$P$2344,15,FALSE())</f>
        <v>29217</v>
      </c>
      <c r="M1125" s="18">
        <f>VLOOKUP($A1125,'Hospitalisation Details'!$A$2:$P$2344,6,FALSE())</f>
        <v>10027.15</v>
      </c>
      <c r="N1125" s="1" t="str">
        <f>VLOOKUP($A1125,'Hospitalisation Details'!$A$2:$P$2344,12,FALSE())</f>
        <v>tier - 3</v>
      </c>
      <c r="O1125" s="1" t="str">
        <f>VLOOKUP($A1125,'Hospitalisation Details'!$A$2:$P$2344,13,FALSE())</f>
        <v>tier - 1</v>
      </c>
      <c r="P1125" s="1" t="str">
        <f>VLOOKUP($A1125,'Hospitalisation Details'!$A$2:$P$2344,14,FALSE())</f>
        <v>R1021</v>
      </c>
      <c r="Q1125" s="1">
        <f>VLOOKUP($A1125,'Hospitalisation Details'!$A$2:$P$2344,16,FALSE())</f>
        <v>43</v>
      </c>
    </row>
    <row r="1126" spans="1:17" x14ac:dyDescent="0.35">
      <c r="A1126" s="1" t="str">
        <f>'Customer Names'!A1126</f>
        <v>Id1125</v>
      </c>
      <c r="B1126" s="1" t="str">
        <f>VLOOKUP($A1126,'Customer Names'!$A$2:$E$2336,4,FALSE())</f>
        <v>Jamie</v>
      </c>
      <c r="C1126" s="16">
        <f>VLOOKUP($A1126,'Medical Examinations'!$A$2:$O$2336,2,FALSE())</f>
        <v>34.76</v>
      </c>
      <c r="D1126" s="16">
        <f>VLOOKUP($A1126,'Medical Examinations'!$A$2:$O$2336,3,FALSE())</f>
        <v>5.92</v>
      </c>
      <c r="E1126" s="1" t="str">
        <f>VLOOKUP($A1126,'Medical Examinations'!$A$2:$O$2336,9,FALSE())</f>
        <v>Yes</v>
      </c>
      <c r="F1126" s="1" t="str">
        <f>VLOOKUP($A1126,'Medical Examinations'!$A$2:$O$2336,10,FALSE())</f>
        <v>No</v>
      </c>
      <c r="G1126" s="1" t="str">
        <f>VLOOKUP($A1126,'Medical Examinations'!$A$2:$O$2336,11,FALSE())</f>
        <v>No</v>
      </c>
      <c r="H1126" s="1">
        <f>VLOOKUP($A1126,'Medical Examinations'!$A$2:$O$2336,13,FALSE())</f>
        <v>1</v>
      </c>
      <c r="I1126" s="1" t="str">
        <f>VLOOKUP($A1126,'Medical Examinations'!$A$2:$O$2336,12,FALSE())</f>
        <v>No</v>
      </c>
      <c r="J1126" s="1" t="str">
        <f>VLOOKUP($A1126,'Medical Examinations'!$A$2:$O$2336,14,FALSE())</f>
        <v>Obesity</v>
      </c>
      <c r="K1126" s="1" t="str">
        <f>VLOOKUP($A1126,'Medical Examinations'!$A$2:$O$2336,15,FALSE())</f>
        <v>Prediabetes</v>
      </c>
      <c r="L1126" s="17">
        <f>VLOOKUP($A1126,'Hospitalisation Details'!$A$2:$P$2344,15,FALSE())</f>
        <v>32327</v>
      </c>
      <c r="M1126" s="18">
        <f>VLOOKUP($A1126,'Hospitalisation Details'!$A$2:$P$2344,6,FALSE())</f>
        <v>10011.44</v>
      </c>
      <c r="N1126" s="1" t="str">
        <f>VLOOKUP($A1126,'Hospitalisation Details'!$A$2:$P$2344,12,FALSE())</f>
        <v>tier - 3</v>
      </c>
      <c r="O1126" s="1" t="str">
        <f>VLOOKUP($A1126,'Hospitalisation Details'!$A$2:$P$2344,13,FALSE())</f>
        <v>tier - 3</v>
      </c>
      <c r="P1126" s="1" t="str">
        <f>VLOOKUP($A1126,'Hospitalisation Details'!$A$2:$P$2344,14,FALSE())</f>
        <v>R1026</v>
      </c>
      <c r="Q1126" s="1">
        <f>VLOOKUP($A1126,'Hospitalisation Details'!$A$2:$P$2344,16,FALSE())</f>
        <v>34</v>
      </c>
    </row>
    <row r="1127" spans="1:17" x14ac:dyDescent="0.35">
      <c r="A1127" s="1" t="str">
        <f>'Customer Names'!A1127</f>
        <v>Id1126</v>
      </c>
      <c r="B1127" s="1" t="str">
        <f>VLOOKUP($A1127,'Customer Names'!$A$2:$E$2336,4,FALSE())</f>
        <v>Ariell</v>
      </c>
      <c r="C1127" s="16">
        <f>VLOOKUP($A1127,'Medical Examinations'!$A$2:$O$2336,2,FALSE())</f>
        <v>18.335000000000001</v>
      </c>
      <c r="D1127" s="16">
        <f>VLOOKUP($A1127,'Medical Examinations'!$A$2:$O$2336,3,FALSE())</f>
        <v>10.01</v>
      </c>
      <c r="E1127" s="1" t="str">
        <f>VLOOKUP($A1127,'Medical Examinations'!$A$2:$O$2336,9,FALSE())</f>
        <v>Yes</v>
      </c>
      <c r="F1127" s="1" t="str">
        <f>VLOOKUP($A1127,'Medical Examinations'!$A$2:$O$2336,10,FALSE())</f>
        <v>No</v>
      </c>
      <c r="G1127" s="1" t="str">
        <f>VLOOKUP($A1127,'Medical Examinations'!$A$2:$O$2336,11,FALSE())</f>
        <v>No</v>
      </c>
      <c r="H1127" s="1">
        <f>VLOOKUP($A1127,'Medical Examinations'!$A$2:$O$2336,13,FALSE())</f>
        <v>2</v>
      </c>
      <c r="I1127" s="1" t="str">
        <f>VLOOKUP($A1127,'Medical Examinations'!$A$2:$O$2336,12,FALSE())</f>
        <v>No</v>
      </c>
      <c r="J1127" s="1" t="str">
        <f>VLOOKUP($A1127,'Medical Examinations'!$A$2:$O$2336,14,FALSE())</f>
        <v>Underweight</v>
      </c>
      <c r="K1127" s="1" t="str">
        <f>VLOOKUP($A1127,'Medical Examinations'!$A$2:$O$2336,15,FALSE())</f>
        <v>Diabetes</v>
      </c>
      <c r="L1127" s="17">
        <f>VLOOKUP($A1127,'Hospitalisation Details'!$A$2:$P$2344,15,FALSE())</f>
        <v>25791</v>
      </c>
      <c r="M1127" s="18">
        <f>VLOOKUP($A1127,'Hospitalisation Details'!$A$2:$P$2344,6,FALSE())</f>
        <v>9991.0400000000009</v>
      </c>
      <c r="N1127" s="1" t="str">
        <f>VLOOKUP($A1127,'Hospitalisation Details'!$A$2:$P$2344,12,FALSE())</f>
        <v>tier - 2</v>
      </c>
      <c r="O1127" s="1" t="str">
        <f>VLOOKUP($A1127,'Hospitalisation Details'!$A$2:$P$2344,13,FALSE())</f>
        <v>tier - 3</v>
      </c>
      <c r="P1127" s="1" t="str">
        <f>VLOOKUP($A1127,'Hospitalisation Details'!$A$2:$P$2344,14,FALSE())</f>
        <v>R1012</v>
      </c>
      <c r="Q1127" s="1">
        <f>VLOOKUP($A1127,'Hospitalisation Details'!$A$2:$P$2344,16,FALSE())</f>
        <v>52</v>
      </c>
    </row>
    <row r="1128" spans="1:17" x14ac:dyDescent="0.35">
      <c r="A1128" s="1" t="str">
        <f>'Customer Names'!A1128</f>
        <v>Id1127</v>
      </c>
      <c r="B1128" s="1" t="str">
        <f>VLOOKUP($A1128,'Customer Names'!$A$2:$E$2336,4,FALSE())</f>
        <v>Christopher</v>
      </c>
      <c r="C1128" s="16">
        <f>VLOOKUP($A1128,'Medical Examinations'!$A$2:$O$2336,2,FALSE())</f>
        <v>32.299999999999997</v>
      </c>
      <c r="D1128" s="16">
        <f>VLOOKUP($A1128,'Medical Examinations'!$A$2:$O$2336,3,FALSE())</f>
        <v>9.59</v>
      </c>
      <c r="E1128" s="1" t="str">
        <f>VLOOKUP($A1128,'Medical Examinations'!$A$2:$O$2336,9,FALSE())</f>
        <v>No</v>
      </c>
      <c r="F1128" s="1" t="str">
        <f>VLOOKUP($A1128,'Medical Examinations'!$A$2:$O$2336,10,FALSE())</f>
        <v>No</v>
      </c>
      <c r="G1128" s="1" t="str">
        <f>VLOOKUP($A1128,'Medical Examinations'!$A$2:$O$2336,11,FALSE())</f>
        <v>No</v>
      </c>
      <c r="H1128" s="1">
        <f>VLOOKUP($A1128,'Medical Examinations'!$A$2:$O$2336,13,FALSE())</f>
        <v>0</v>
      </c>
      <c r="I1128" s="1" t="str">
        <f>VLOOKUP($A1128,'Medical Examinations'!$A$2:$O$2336,12,FALSE())</f>
        <v>No</v>
      </c>
      <c r="J1128" s="1" t="str">
        <f>VLOOKUP($A1128,'Medical Examinations'!$A$2:$O$2336,14,FALSE())</f>
        <v>Obesity</v>
      </c>
      <c r="K1128" s="1" t="str">
        <f>VLOOKUP($A1128,'Medical Examinations'!$A$2:$O$2336,15,FALSE())</f>
        <v>Diabetes</v>
      </c>
      <c r="L1128" s="17">
        <f>VLOOKUP($A1128,'Hospitalisation Details'!$A$2:$P$2344,15,FALSE())</f>
        <v>26212</v>
      </c>
      <c r="M1128" s="18">
        <f>VLOOKUP($A1128,'Hospitalisation Details'!$A$2:$P$2344,6,FALSE())</f>
        <v>9964.06</v>
      </c>
      <c r="N1128" s="1" t="str">
        <f>VLOOKUP($A1128,'Hospitalisation Details'!$A$2:$P$2344,12,FALSE())</f>
        <v>tier - 2</v>
      </c>
      <c r="O1128" s="1" t="str">
        <f>VLOOKUP($A1128,'Hospitalisation Details'!$A$2:$P$2344,13,FALSE())</f>
        <v>tier - 2</v>
      </c>
      <c r="P1128" s="1" t="str">
        <f>VLOOKUP($A1128,'Hospitalisation Details'!$A$2:$P$2344,14,FALSE())</f>
        <v>R1019</v>
      </c>
      <c r="Q1128" s="1">
        <f>VLOOKUP($A1128,'Hospitalisation Details'!$A$2:$P$2344,16,FALSE())</f>
        <v>51</v>
      </c>
    </row>
    <row r="1129" spans="1:17" x14ac:dyDescent="0.35">
      <c r="A1129" s="1" t="str">
        <f>'Customer Names'!A1129</f>
        <v>Id1128</v>
      </c>
      <c r="B1129" s="1" t="str">
        <f>VLOOKUP($A1129,'Customer Names'!$A$2:$E$2336,4,FALSE())</f>
        <v>Ryan</v>
      </c>
      <c r="C1129" s="16">
        <f>VLOOKUP($A1129,'Medical Examinations'!$A$2:$O$2336,2,FALSE())</f>
        <v>27.74</v>
      </c>
      <c r="D1129" s="16">
        <f>VLOOKUP($A1129,'Medical Examinations'!$A$2:$O$2336,3,FALSE())</f>
        <v>10.37</v>
      </c>
      <c r="E1129" s="1" t="str">
        <f>VLOOKUP($A1129,'Medical Examinations'!$A$2:$O$2336,9,FALSE())</f>
        <v>No</v>
      </c>
      <c r="F1129" s="1" t="str">
        <f>VLOOKUP($A1129,'Medical Examinations'!$A$2:$O$2336,10,FALSE())</f>
        <v>No</v>
      </c>
      <c r="G1129" s="1" t="str">
        <f>VLOOKUP($A1129,'Medical Examinations'!$A$2:$O$2336,11,FALSE())</f>
        <v>No</v>
      </c>
      <c r="H1129" s="1">
        <f>VLOOKUP($A1129,'Medical Examinations'!$A$2:$O$2336,13,FALSE())</f>
        <v>0</v>
      </c>
      <c r="I1129" s="1" t="str">
        <f>VLOOKUP($A1129,'Medical Examinations'!$A$2:$O$2336,12,FALSE())</f>
        <v>No</v>
      </c>
      <c r="J1129" s="1" t="str">
        <f>VLOOKUP($A1129,'Medical Examinations'!$A$2:$O$2336,14,FALSE())</f>
        <v>Overweight</v>
      </c>
      <c r="K1129" s="1" t="str">
        <f>VLOOKUP($A1129,'Medical Examinations'!$A$2:$O$2336,15,FALSE())</f>
        <v>Diabetes</v>
      </c>
      <c r="L1129" s="17">
        <f>VLOOKUP($A1129,'Hospitalisation Details'!$A$2:$P$2344,15,FALSE())</f>
        <v>26293</v>
      </c>
      <c r="M1129" s="18">
        <f>VLOOKUP($A1129,'Hospitalisation Details'!$A$2:$P$2344,6,FALSE())</f>
        <v>9957.7199999999993</v>
      </c>
      <c r="N1129" s="1" t="str">
        <f>VLOOKUP($A1129,'Hospitalisation Details'!$A$2:$P$2344,12,FALSE())</f>
        <v>tier - 2</v>
      </c>
      <c r="O1129" s="1" t="str">
        <f>VLOOKUP($A1129,'Hospitalisation Details'!$A$2:$P$2344,13,FALSE())</f>
        <v>tier - 3</v>
      </c>
      <c r="P1129" s="1" t="str">
        <f>VLOOKUP($A1129,'Hospitalisation Details'!$A$2:$P$2344,14,FALSE())</f>
        <v>R1018</v>
      </c>
      <c r="Q1129" s="1">
        <f>VLOOKUP($A1129,'Hospitalisation Details'!$A$2:$P$2344,16,FALSE())</f>
        <v>51</v>
      </c>
    </row>
    <row r="1130" spans="1:17" x14ac:dyDescent="0.35">
      <c r="A1130" s="1" t="str">
        <f>'Customer Names'!A1130</f>
        <v>Id1129</v>
      </c>
      <c r="B1130" s="1" t="str">
        <f>VLOOKUP($A1130,'Customer Names'!$A$2:$E$2336,4,FALSE())</f>
        <v>Thomas B.</v>
      </c>
      <c r="C1130" s="16">
        <f>VLOOKUP($A1130,'Medical Examinations'!$A$2:$O$2336,2,FALSE())</f>
        <v>24</v>
      </c>
      <c r="D1130" s="16">
        <f>VLOOKUP($A1130,'Medical Examinations'!$A$2:$O$2336,3,FALSE())</f>
        <v>4.01</v>
      </c>
      <c r="E1130" s="1" t="str">
        <f>VLOOKUP($A1130,'Medical Examinations'!$A$2:$O$2336,9,FALSE())</f>
        <v>Yes</v>
      </c>
      <c r="F1130" s="1" t="str">
        <f>VLOOKUP($A1130,'Medical Examinations'!$A$2:$O$2336,10,FALSE())</f>
        <v>No</v>
      </c>
      <c r="G1130" s="1" t="str">
        <f>VLOOKUP($A1130,'Medical Examinations'!$A$2:$O$2336,11,FALSE())</f>
        <v>No</v>
      </c>
      <c r="H1130" s="1">
        <f>VLOOKUP($A1130,'Medical Examinations'!$A$2:$O$2336,13,FALSE())</f>
        <v>1</v>
      </c>
      <c r="I1130" s="1" t="str">
        <f>VLOOKUP($A1130,'Medical Examinations'!$A$2:$O$2336,12,FALSE())</f>
        <v>No</v>
      </c>
      <c r="J1130" s="1" t="str">
        <f>VLOOKUP($A1130,'Medical Examinations'!$A$2:$O$2336,14,FALSE())</f>
        <v>Normal Weight</v>
      </c>
      <c r="K1130" s="1" t="str">
        <f>VLOOKUP($A1130,'Medical Examinations'!$A$2:$O$2336,15,FALSE())</f>
        <v>Normal</v>
      </c>
      <c r="L1130" s="17">
        <f>VLOOKUP($A1130,'Hospitalisation Details'!$A$2:$P$2344,15,FALSE())</f>
        <v>23631</v>
      </c>
      <c r="M1130" s="18">
        <f>VLOOKUP($A1130,'Hospitalisation Details'!$A$2:$P$2344,6,FALSE())</f>
        <v>9933.44</v>
      </c>
      <c r="N1130" s="1" t="str">
        <f>VLOOKUP($A1130,'Hospitalisation Details'!$A$2:$P$2344,12,FALSE())</f>
        <v>tier - 3</v>
      </c>
      <c r="O1130" s="1" t="str">
        <f>VLOOKUP($A1130,'Hospitalisation Details'!$A$2:$P$2344,13,FALSE())</f>
        <v>tier - 3</v>
      </c>
      <c r="P1130" s="1" t="str">
        <f>VLOOKUP($A1130,'Hospitalisation Details'!$A$2:$P$2344,14,FALSE())</f>
        <v>R1013</v>
      </c>
      <c r="Q1130" s="1">
        <f>VLOOKUP($A1130,'Hospitalisation Details'!$A$2:$P$2344,16,FALSE())</f>
        <v>58</v>
      </c>
    </row>
    <row r="1131" spans="1:17" x14ac:dyDescent="0.35">
      <c r="A1131" s="1" t="str">
        <f>'Customer Names'!A1131</f>
        <v>Id1130</v>
      </c>
      <c r="B1131" s="1" t="str">
        <f>VLOOKUP($A1131,'Customer Names'!$A$2:$E$2336,4,FALSE())</f>
        <v>Katie</v>
      </c>
      <c r="C1131" s="16">
        <f>VLOOKUP($A1131,'Medical Examinations'!$A$2:$O$2336,2,FALSE())</f>
        <v>31.78</v>
      </c>
      <c r="D1131" s="16">
        <f>VLOOKUP($A1131,'Medical Examinations'!$A$2:$O$2336,3,FALSE())</f>
        <v>4.24</v>
      </c>
      <c r="E1131" s="1" t="str">
        <f>VLOOKUP($A1131,'Medical Examinations'!$A$2:$O$2336,9,FALSE())</f>
        <v>Yes</v>
      </c>
      <c r="F1131" s="1" t="str">
        <f>VLOOKUP($A1131,'Medical Examinations'!$A$2:$O$2336,10,FALSE())</f>
        <v>No</v>
      </c>
      <c r="G1131" s="1" t="str">
        <f>VLOOKUP($A1131,'Medical Examinations'!$A$2:$O$2336,11,FALSE())</f>
        <v>Yes</v>
      </c>
      <c r="H1131" s="1">
        <f>VLOOKUP($A1131,'Medical Examinations'!$A$2:$O$2336,13,FALSE())</f>
        <v>1</v>
      </c>
      <c r="I1131" s="1" t="str">
        <f>VLOOKUP($A1131,'Medical Examinations'!$A$2:$O$2336,12,FALSE())</f>
        <v>No</v>
      </c>
      <c r="J1131" s="1" t="str">
        <f>VLOOKUP($A1131,'Medical Examinations'!$A$2:$O$2336,14,FALSE())</f>
        <v>Obesity</v>
      </c>
      <c r="K1131" s="1" t="str">
        <f>VLOOKUP($A1131,'Medical Examinations'!$A$2:$O$2336,15,FALSE())</f>
        <v>Normal</v>
      </c>
      <c r="L1131" s="17">
        <f>VLOOKUP($A1131,'Hospitalisation Details'!$A$2:$P$2344,15,FALSE())</f>
        <v>30653</v>
      </c>
      <c r="M1131" s="18">
        <f>VLOOKUP($A1131,'Hospitalisation Details'!$A$2:$P$2344,6,FALSE())</f>
        <v>9931.9599999999991</v>
      </c>
      <c r="N1131" s="1" t="str">
        <f>VLOOKUP($A1131,'Hospitalisation Details'!$A$2:$P$2344,12,FALSE())</f>
        <v>tier - 2</v>
      </c>
      <c r="O1131" s="1" t="str">
        <f>VLOOKUP($A1131,'Hospitalisation Details'!$A$2:$P$2344,13,FALSE())</f>
        <v>tier - 2</v>
      </c>
      <c r="P1131" s="1" t="str">
        <f>VLOOKUP($A1131,'Hospitalisation Details'!$A$2:$P$2344,14,FALSE())</f>
        <v>R1012</v>
      </c>
      <c r="Q1131" s="1">
        <f>VLOOKUP($A1131,'Hospitalisation Details'!$A$2:$P$2344,16,FALSE())</f>
        <v>39</v>
      </c>
    </row>
    <row r="1132" spans="1:17" x14ac:dyDescent="0.35">
      <c r="A1132" s="1" t="str">
        <f>'Customer Names'!A1132</f>
        <v>Id1131</v>
      </c>
      <c r="B1132" s="1" t="str">
        <f>VLOOKUP($A1132,'Customer Names'!$A$2:$E$2336,4,FALSE())</f>
        <v>Rachelle L</v>
      </c>
      <c r="C1132" s="16">
        <f>VLOOKUP($A1132,'Medical Examinations'!$A$2:$O$2336,2,FALSE())</f>
        <v>32.25</v>
      </c>
      <c r="D1132" s="16">
        <f>VLOOKUP($A1132,'Medical Examinations'!$A$2:$O$2336,3,FALSE())</f>
        <v>5.36</v>
      </c>
      <c r="E1132" s="1" t="str">
        <f>VLOOKUP($A1132,'Medical Examinations'!$A$2:$O$2336,9,FALSE())</f>
        <v>Yes</v>
      </c>
      <c r="F1132" s="1" t="str">
        <f>VLOOKUP($A1132,'Medical Examinations'!$A$2:$O$2336,10,FALSE())</f>
        <v>No</v>
      </c>
      <c r="G1132" s="1" t="str">
        <f>VLOOKUP($A1132,'Medical Examinations'!$A$2:$O$2336,11,FALSE())</f>
        <v>No</v>
      </c>
      <c r="H1132" s="1">
        <f>VLOOKUP($A1132,'Medical Examinations'!$A$2:$O$2336,13,FALSE())</f>
        <v>0</v>
      </c>
      <c r="I1132" s="1" t="str">
        <f>VLOOKUP($A1132,'Medical Examinations'!$A$2:$O$2336,12,FALSE())</f>
        <v>No</v>
      </c>
      <c r="J1132" s="1" t="str">
        <f>VLOOKUP($A1132,'Medical Examinations'!$A$2:$O$2336,14,FALSE())</f>
        <v>Obesity</v>
      </c>
      <c r="K1132" s="1" t="str">
        <f>VLOOKUP($A1132,'Medical Examinations'!$A$2:$O$2336,15,FALSE())</f>
        <v>Normal</v>
      </c>
      <c r="L1132" s="17">
        <f>VLOOKUP($A1132,'Hospitalisation Details'!$A$2:$P$2344,15,FALSE())</f>
        <v>31278</v>
      </c>
      <c r="M1132" s="18">
        <f>VLOOKUP($A1132,'Hospitalisation Details'!$A$2:$P$2344,6,FALSE())</f>
        <v>9930.64</v>
      </c>
      <c r="N1132" s="1" t="str">
        <f>VLOOKUP($A1132,'Hospitalisation Details'!$A$2:$P$2344,12,FALSE())</f>
        <v>tier - 2</v>
      </c>
      <c r="O1132" s="1" t="str">
        <f>VLOOKUP($A1132,'Hospitalisation Details'!$A$2:$P$2344,13,FALSE())</f>
        <v>tier - 3</v>
      </c>
      <c r="P1132" s="1" t="str">
        <f>VLOOKUP($A1132,'Hospitalisation Details'!$A$2:$P$2344,14,FALSE())</f>
        <v>R1025</v>
      </c>
      <c r="Q1132" s="1">
        <f>VLOOKUP($A1132,'Hospitalisation Details'!$A$2:$P$2344,16,FALSE())</f>
        <v>37</v>
      </c>
    </row>
    <row r="1133" spans="1:17" x14ac:dyDescent="0.35">
      <c r="A1133" s="1" t="str">
        <f>'Customer Names'!A1133</f>
        <v>Id1132</v>
      </c>
      <c r="B1133" s="1" t="str">
        <f>VLOOKUP($A1133,'Customer Names'!$A$2:$E$2336,4,FALSE())</f>
        <v>Colleen</v>
      </c>
      <c r="C1133" s="16">
        <f>VLOOKUP($A1133,'Medical Examinations'!$A$2:$O$2336,2,FALSE())</f>
        <v>30.114999999999998</v>
      </c>
      <c r="D1133" s="16">
        <f>VLOOKUP($A1133,'Medical Examinations'!$A$2:$O$2336,3,FALSE())</f>
        <v>4.99</v>
      </c>
      <c r="E1133" s="1" t="str">
        <f>VLOOKUP($A1133,'Medical Examinations'!$A$2:$O$2336,9,FALSE())</f>
        <v>No</v>
      </c>
      <c r="F1133" s="1" t="str">
        <f>VLOOKUP($A1133,'Medical Examinations'!$A$2:$O$2336,10,FALSE())</f>
        <v>No</v>
      </c>
      <c r="G1133" s="1" t="str">
        <f>VLOOKUP($A1133,'Medical Examinations'!$A$2:$O$2336,11,FALSE())</f>
        <v>No</v>
      </c>
      <c r="H1133" s="1">
        <f>VLOOKUP($A1133,'Medical Examinations'!$A$2:$O$2336,13,FALSE())</f>
        <v>2</v>
      </c>
      <c r="I1133" s="1" t="str">
        <f>VLOOKUP($A1133,'Medical Examinations'!$A$2:$O$2336,12,FALSE())</f>
        <v>No</v>
      </c>
      <c r="J1133" s="1" t="str">
        <f>VLOOKUP($A1133,'Medical Examinations'!$A$2:$O$2336,14,FALSE())</f>
        <v>Obesity</v>
      </c>
      <c r="K1133" s="1" t="str">
        <f>VLOOKUP($A1133,'Medical Examinations'!$A$2:$O$2336,15,FALSE())</f>
        <v>Normal</v>
      </c>
      <c r="L1133" s="17">
        <f>VLOOKUP($A1133,'Hospitalisation Details'!$A$2:$P$2344,15,FALSE())</f>
        <v>26556</v>
      </c>
      <c r="M1133" s="18">
        <f>VLOOKUP($A1133,'Hospitalisation Details'!$A$2:$P$2344,6,FALSE())</f>
        <v>9910.36</v>
      </c>
      <c r="N1133" s="1" t="str">
        <f>VLOOKUP($A1133,'Hospitalisation Details'!$A$2:$P$2344,12,FALSE())</f>
        <v>tier - 2</v>
      </c>
      <c r="O1133" s="1" t="str">
        <f>VLOOKUP($A1133,'Hospitalisation Details'!$A$2:$P$2344,13,FALSE())</f>
        <v>tier - 3</v>
      </c>
      <c r="P1133" s="1" t="str">
        <f>VLOOKUP($A1133,'Hospitalisation Details'!$A$2:$P$2344,14,FALSE())</f>
        <v>R1012</v>
      </c>
      <c r="Q1133" s="1">
        <f>VLOOKUP($A1133,'Hospitalisation Details'!$A$2:$P$2344,16,FALSE())</f>
        <v>50</v>
      </c>
    </row>
    <row r="1134" spans="1:17" x14ac:dyDescent="0.35">
      <c r="A1134" s="1" t="str">
        <f>'Customer Names'!A1134</f>
        <v>Id1133</v>
      </c>
      <c r="B1134" s="1" t="str">
        <f>VLOOKUP($A1134,'Customer Names'!$A$2:$E$2336,4,FALSE())</f>
        <v>Gregory A</v>
      </c>
      <c r="C1134" s="16">
        <f>VLOOKUP($A1134,'Medical Examinations'!$A$2:$O$2336,2,FALSE())</f>
        <v>22.41</v>
      </c>
      <c r="D1134" s="16">
        <f>VLOOKUP($A1134,'Medical Examinations'!$A$2:$O$2336,3,FALSE())</f>
        <v>8.68</v>
      </c>
      <c r="E1134" s="1" t="str">
        <f>VLOOKUP($A1134,'Medical Examinations'!$A$2:$O$2336,9,FALSE())</f>
        <v>No</v>
      </c>
      <c r="F1134" s="1" t="str">
        <f>VLOOKUP($A1134,'Medical Examinations'!$A$2:$O$2336,10,FALSE())</f>
        <v>No</v>
      </c>
      <c r="G1134" s="1" t="str">
        <f>VLOOKUP($A1134,'Medical Examinations'!$A$2:$O$2336,11,FALSE())</f>
        <v>No</v>
      </c>
      <c r="H1134" s="1">
        <f>VLOOKUP($A1134,'Medical Examinations'!$A$2:$O$2336,13,FALSE())</f>
        <v>0</v>
      </c>
      <c r="I1134" s="1" t="str">
        <f>VLOOKUP($A1134,'Medical Examinations'!$A$2:$O$2336,12,FALSE())</f>
        <v>No</v>
      </c>
      <c r="J1134" s="1" t="str">
        <f>VLOOKUP($A1134,'Medical Examinations'!$A$2:$O$2336,14,FALSE())</f>
        <v>Normal Weight</v>
      </c>
      <c r="K1134" s="1" t="str">
        <f>VLOOKUP($A1134,'Medical Examinations'!$A$2:$O$2336,15,FALSE())</f>
        <v>Diabetes</v>
      </c>
      <c r="L1134" s="17">
        <f>VLOOKUP($A1134,'Hospitalisation Details'!$A$2:$P$2344,15,FALSE())</f>
        <v>22875</v>
      </c>
      <c r="M1134" s="18">
        <f>VLOOKUP($A1134,'Hospitalisation Details'!$A$2:$P$2344,6,FALSE())</f>
        <v>9907.83</v>
      </c>
      <c r="N1134" s="1" t="str">
        <f>VLOOKUP($A1134,'Hospitalisation Details'!$A$2:$P$2344,12,FALSE())</f>
        <v>tier - 3</v>
      </c>
      <c r="O1134" s="1" t="str">
        <f>VLOOKUP($A1134,'Hospitalisation Details'!$A$2:$P$2344,13,FALSE())</f>
        <v>tier - 2</v>
      </c>
      <c r="P1134" s="1" t="str">
        <f>VLOOKUP($A1134,'Hospitalisation Details'!$A$2:$P$2344,14,FALSE())</f>
        <v>R1013</v>
      </c>
      <c r="Q1134" s="1">
        <f>VLOOKUP($A1134,'Hospitalisation Details'!$A$2:$P$2344,16,FALSE())</f>
        <v>60</v>
      </c>
    </row>
    <row r="1135" spans="1:17" x14ac:dyDescent="0.35">
      <c r="A1135" s="1" t="str">
        <f>'Customer Names'!A1135</f>
        <v>Id1134</v>
      </c>
      <c r="B1135" s="1" t="str">
        <f>VLOOKUP($A1135,'Customer Names'!$A$2:$E$2336,4,FALSE())</f>
        <v>Lara</v>
      </c>
      <c r="C1135" s="16">
        <f>VLOOKUP($A1135,'Medical Examinations'!$A$2:$O$2336,2,FALSE())</f>
        <v>45.72</v>
      </c>
      <c r="D1135" s="16">
        <f>VLOOKUP($A1135,'Medical Examinations'!$A$2:$O$2336,3,FALSE())</f>
        <v>4.2300000000000004</v>
      </c>
      <c r="E1135" s="1" t="str">
        <f>VLOOKUP($A1135,'Medical Examinations'!$A$2:$O$2336,9,FALSE())</f>
        <v>Yes</v>
      </c>
      <c r="F1135" s="1" t="str">
        <f>VLOOKUP($A1135,'Medical Examinations'!$A$2:$O$2336,10,FALSE())</f>
        <v>No</v>
      </c>
      <c r="G1135" s="1" t="str">
        <f>VLOOKUP($A1135,'Medical Examinations'!$A$2:$O$2336,11,FALSE())</f>
        <v>No</v>
      </c>
      <c r="H1135" s="1">
        <f>VLOOKUP($A1135,'Medical Examinations'!$A$2:$O$2336,13,FALSE())</f>
        <v>0</v>
      </c>
      <c r="I1135" s="1" t="str">
        <f>VLOOKUP($A1135,'Medical Examinations'!$A$2:$O$2336,12,FALSE())</f>
        <v>No</v>
      </c>
      <c r="J1135" s="1" t="str">
        <f>VLOOKUP($A1135,'Medical Examinations'!$A$2:$O$2336,14,FALSE())</f>
        <v>Obesity</v>
      </c>
      <c r="K1135" s="1" t="str">
        <f>VLOOKUP($A1135,'Medical Examinations'!$A$2:$O$2336,15,FALSE())</f>
        <v>Normal</v>
      </c>
      <c r="L1135" s="17">
        <f>VLOOKUP($A1135,'Hospitalisation Details'!$A$2:$P$2344,15,FALSE())</f>
        <v>35254</v>
      </c>
      <c r="M1135" s="18">
        <f>VLOOKUP($A1135,'Hospitalisation Details'!$A$2:$P$2344,6,FALSE())</f>
        <v>9894.69</v>
      </c>
      <c r="N1135" s="1" t="str">
        <f>VLOOKUP($A1135,'Hospitalisation Details'!$A$2:$P$2344,12,FALSE())</f>
        <v>tier - 2</v>
      </c>
      <c r="O1135" s="1" t="str">
        <f>VLOOKUP($A1135,'Hospitalisation Details'!$A$2:$P$2344,13,FALSE())</f>
        <v>tier - 3</v>
      </c>
      <c r="P1135" s="1" t="str">
        <f>VLOOKUP($A1135,'Hospitalisation Details'!$A$2:$P$2344,14,FALSE())</f>
        <v>R1012</v>
      </c>
      <c r="Q1135" s="1">
        <f>VLOOKUP($A1135,'Hospitalisation Details'!$A$2:$P$2344,16,FALSE())</f>
        <v>26</v>
      </c>
    </row>
    <row r="1136" spans="1:17" x14ac:dyDescent="0.35">
      <c r="A1136" s="1" t="str">
        <f>'Customer Names'!A1136</f>
        <v>Id1135</v>
      </c>
      <c r="B1136" s="1" t="str">
        <f>VLOOKUP($A1136,'Customer Names'!$A$2:$E$2336,4,FALSE())</f>
        <v>Megan</v>
      </c>
      <c r="C1136" s="16">
        <f>VLOOKUP($A1136,'Medical Examinations'!$A$2:$O$2336,2,FALSE())</f>
        <v>25</v>
      </c>
      <c r="D1136" s="16">
        <f>VLOOKUP($A1136,'Medical Examinations'!$A$2:$O$2336,3,FALSE())</f>
        <v>5.32</v>
      </c>
      <c r="E1136" s="1" t="str">
        <f>VLOOKUP($A1136,'Medical Examinations'!$A$2:$O$2336,9,FALSE())</f>
        <v>Yes</v>
      </c>
      <c r="F1136" s="1" t="str">
        <f>VLOOKUP($A1136,'Medical Examinations'!$A$2:$O$2336,10,FALSE())</f>
        <v>No</v>
      </c>
      <c r="G1136" s="1" t="str">
        <f>VLOOKUP($A1136,'Medical Examinations'!$A$2:$O$2336,11,FALSE())</f>
        <v>No</v>
      </c>
      <c r="H1136" s="1">
        <f>VLOOKUP($A1136,'Medical Examinations'!$A$2:$O$2336,13,FALSE())</f>
        <v>2</v>
      </c>
      <c r="I1136" s="1" t="str">
        <f>VLOOKUP($A1136,'Medical Examinations'!$A$2:$O$2336,12,FALSE())</f>
        <v>No</v>
      </c>
      <c r="J1136" s="1" t="str">
        <f>VLOOKUP($A1136,'Medical Examinations'!$A$2:$O$2336,14,FALSE())</f>
        <v>Overweight</v>
      </c>
      <c r="K1136" s="1" t="str">
        <f>VLOOKUP($A1136,'Medical Examinations'!$A$2:$O$2336,15,FALSE())</f>
        <v>Normal</v>
      </c>
      <c r="L1136" s="17">
        <f>VLOOKUP($A1136,'Hospitalisation Details'!$A$2:$P$2344,15,FALSE())</f>
        <v>24416</v>
      </c>
      <c r="M1136" s="18">
        <f>VLOOKUP($A1136,'Hospitalisation Details'!$A$2:$P$2344,6,FALSE())</f>
        <v>9890.23</v>
      </c>
      <c r="N1136" s="1" t="str">
        <f>VLOOKUP($A1136,'Hospitalisation Details'!$A$2:$P$2344,12,FALSE())</f>
        <v>tier - 3</v>
      </c>
      <c r="O1136" s="1" t="str">
        <f>VLOOKUP($A1136,'Hospitalisation Details'!$A$2:$P$2344,13,FALSE())</f>
        <v>tier - 3</v>
      </c>
      <c r="P1136" s="1" t="str">
        <f>VLOOKUP($A1136,'Hospitalisation Details'!$A$2:$P$2344,14,FALSE())</f>
        <v>R1013</v>
      </c>
      <c r="Q1136" s="1">
        <f>VLOOKUP($A1136,'Hospitalisation Details'!$A$2:$P$2344,16,FALSE())</f>
        <v>56</v>
      </c>
    </row>
    <row r="1137" spans="1:17" x14ac:dyDescent="0.35">
      <c r="A1137" s="1" t="str">
        <f>'Customer Names'!A1137</f>
        <v>Id1136</v>
      </c>
      <c r="B1137" s="1" t="str">
        <f>VLOOKUP($A1137,'Customer Names'!$A$2:$E$2336,4,FALSE())</f>
        <v>Sara</v>
      </c>
      <c r="C1137" s="16">
        <f>VLOOKUP($A1137,'Medical Examinations'!$A$2:$O$2336,2,FALSE())</f>
        <v>39.5</v>
      </c>
      <c r="D1137" s="16">
        <f>VLOOKUP($A1137,'Medical Examinations'!$A$2:$O$2336,3,FALSE())</f>
        <v>6.66</v>
      </c>
      <c r="E1137" s="1" t="str">
        <f>VLOOKUP($A1137,'Medical Examinations'!$A$2:$O$2336,9,FALSE())</f>
        <v>No</v>
      </c>
      <c r="F1137" s="1" t="str">
        <f>VLOOKUP($A1137,'Medical Examinations'!$A$2:$O$2336,10,FALSE())</f>
        <v>No</v>
      </c>
      <c r="G1137" s="1" t="str">
        <f>VLOOKUP($A1137,'Medical Examinations'!$A$2:$O$2336,11,FALSE())</f>
        <v>No</v>
      </c>
      <c r="H1137" s="1">
        <f>VLOOKUP($A1137,'Medical Examinations'!$A$2:$O$2336,13,FALSE())</f>
        <v>0</v>
      </c>
      <c r="I1137" s="1" t="str">
        <f>VLOOKUP($A1137,'Medical Examinations'!$A$2:$O$2336,12,FALSE())</f>
        <v>No</v>
      </c>
      <c r="J1137" s="1" t="str">
        <f>VLOOKUP($A1137,'Medical Examinations'!$A$2:$O$2336,14,FALSE())</f>
        <v>Obesity</v>
      </c>
      <c r="K1137" s="1" t="str">
        <f>VLOOKUP($A1137,'Medical Examinations'!$A$2:$O$2336,15,FALSE())</f>
        <v>Diabetes</v>
      </c>
      <c r="L1137" s="17">
        <f>VLOOKUP($A1137,'Hospitalisation Details'!$A$2:$P$2344,15,FALSE())</f>
        <v>26245</v>
      </c>
      <c r="M1137" s="18">
        <f>VLOOKUP($A1137,'Hospitalisation Details'!$A$2:$P$2344,6,FALSE())</f>
        <v>9880.07</v>
      </c>
      <c r="N1137" s="1" t="str">
        <f>VLOOKUP($A1137,'Hospitalisation Details'!$A$2:$P$2344,12,FALSE())</f>
        <v>tier - 2</v>
      </c>
      <c r="O1137" s="1" t="str">
        <f>VLOOKUP($A1137,'Hospitalisation Details'!$A$2:$P$2344,13,FALSE())</f>
        <v>tier - 3</v>
      </c>
      <c r="P1137" s="1" t="str">
        <f>VLOOKUP($A1137,'Hospitalisation Details'!$A$2:$P$2344,14,FALSE())</f>
        <v>R1011</v>
      </c>
      <c r="Q1137" s="1">
        <f>VLOOKUP($A1137,'Hospitalisation Details'!$A$2:$P$2344,16,FALSE())</f>
        <v>51</v>
      </c>
    </row>
    <row r="1138" spans="1:17" x14ac:dyDescent="0.35">
      <c r="A1138" s="1" t="str">
        <f>'Customer Names'!A1138</f>
        <v>Id1137</v>
      </c>
      <c r="B1138" s="1" t="str">
        <f>VLOOKUP($A1138,'Customer Names'!$A$2:$E$2336,4,FALSE())</f>
        <v>Lucie J.</v>
      </c>
      <c r="C1138" s="16">
        <f>VLOOKUP($A1138,'Medical Examinations'!$A$2:$O$2336,2,FALSE())</f>
        <v>37.729999999999997</v>
      </c>
      <c r="D1138" s="16">
        <f>VLOOKUP($A1138,'Medical Examinations'!$A$2:$O$2336,3,FALSE())</f>
        <v>7.4</v>
      </c>
      <c r="E1138" s="1" t="str">
        <f>VLOOKUP($A1138,'Medical Examinations'!$A$2:$O$2336,9,FALSE())</f>
        <v>No</v>
      </c>
      <c r="F1138" s="1" t="str">
        <f>VLOOKUP($A1138,'Medical Examinations'!$A$2:$O$2336,10,FALSE())</f>
        <v>No</v>
      </c>
      <c r="G1138" s="1" t="str">
        <f>VLOOKUP($A1138,'Medical Examinations'!$A$2:$O$2336,11,FALSE())</f>
        <v>No</v>
      </c>
      <c r="H1138" s="1">
        <f>VLOOKUP($A1138,'Medical Examinations'!$A$2:$O$2336,13,FALSE())</f>
        <v>0</v>
      </c>
      <c r="I1138" s="1" t="str">
        <f>VLOOKUP($A1138,'Medical Examinations'!$A$2:$O$2336,12,FALSE())</f>
        <v>No</v>
      </c>
      <c r="J1138" s="1" t="str">
        <f>VLOOKUP($A1138,'Medical Examinations'!$A$2:$O$2336,14,FALSE())</f>
        <v>Obesity</v>
      </c>
      <c r="K1138" s="1" t="str">
        <f>VLOOKUP($A1138,'Medical Examinations'!$A$2:$O$2336,15,FALSE())</f>
        <v>Diabetes</v>
      </c>
      <c r="L1138" s="17">
        <f>VLOOKUP($A1138,'Hospitalisation Details'!$A$2:$P$2344,15,FALSE())</f>
        <v>26209</v>
      </c>
      <c r="M1138" s="18">
        <f>VLOOKUP($A1138,'Hospitalisation Details'!$A$2:$P$2344,6,FALSE())</f>
        <v>9877.61</v>
      </c>
      <c r="N1138" s="1" t="str">
        <f>VLOOKUP($A1138,'Hospitalisation Details'!$A$2:$P$2344,12,FALSE())</f>
        <v>tier - 2</v>
      </c>
      <c r="O1138" s="1" t="str">
        <f>VLOOKUP($A1138,'Hospitalisation Details'!$A$2:$P$2344,13,FALSE())</f>
        <v>tier - 1</v>
      </c>
      <c r="P1138" s="1" t="str">
        <f>VLOOKUP($A1138,'Hospitalisation Details'!$A$2:$P$2344,14,FALSE())</f>
        <v>R1013</v>
      </c>
      <c r="Q1138" s="1">
        <f>VLOOKUP($A1138,'Hospitalisation Details'!$A$2:$P$2344,16,FALSE())</f>
        <v>51</v>
      </c>
    </row>
    <row r="1139" spans="1:17" x14ac:dyDescent="0.35">
      <c r="A1139" s="1" t="str">
        <f>'Customer Names'!A1139</f>
        <v>Id1138</v>
      </c>
      <c r="B1139" s="1" t="str">
        <f>VLOOKUP($A1139,'Customer Names'!$A$2:$E$2336,4,FALSE())</f>
        <v>Elizabeth S.</v>
      </c>
      <c r="C1139" s="16">
        <f>VLOOKUP($A1139,'Medical Examinations'!$A$2:$O$2336,2,FALSE())</f>
        <v>40.659999999999997</v>
      </c>
      <c r="D1139" s="16">
        <f>VLOOKUP($A1139,'Medical Examinations'!$A$2:$O$2336,3,FALSE())</f>
        <v>10.08</v>
      </c>
      <c r="E1139" s="1" t="str">
        <f>VLOOKUP($A1139,'Medical Examinations'!$A$2:$O$2336,9,FALSE())</f>
        <v>No</v>
      </c>
      <c r="F1139" s="1" t="str">
        <f>VLOOKUP($A1139,'Medical Examinations'!$A$2:$O$2336,10,FALSE())</f>
        <v>No</v>
      </c>
      <c r="G1139" s="1" t="str">
        <f>VLOOKUP($A1139,'Medical Examinations'!$A$2:$O$2336,11,FALSE())</f>
        <v>No</v>
      </c>
      <c r="H1139" s="1">
        <f>VLOOKUP($A1139,'Medical Examinations'!$A$2:$O$2336,13,FALSE())</f>
        <v>0</v>
      </c>
      <c r="I1139" s="1" t="str">
        <f>VLOOKUP($A1139,'Medical Examinations'!$A$2:$O$2336,12,FALSE())</f>
        <v>No</v>
      </c>
      <c r="J1139" s="1" t="str">
        <f>VLOOKUP($A1139,'Medical Examinations'!$A$2:$O$2336,14,FALSE())</f>
        <v>Obesity</v>
      </c>
      <c r="K1139" s="1" t="str">
        <f>VLOOKUP($A1139,'Medical Examinations'!$A$2:$O$2336,15,FALSE())</f>
        <v>Diabetes</v>
      </c>
      <c r="L1139" s="17">
        <f>VLOOKUP($A1139,'Hospitalisation Details'!$A$2:$P$2344,15,FALSE())</f>
        <v>26117</v>
      </c>
      <c r="M1139" s="18">
        <f>VLOOKUP($A1139,'Hospitalisation Details'!$A$2:$P$2344,6,FALSE())</f>
        <v>9875.68</v>
      </c>
      <c r="N1139" s="1" t="str">
        <f>VLOOKUP($A1139,'Hospitalisation Details'!$A$2:$P$2344,12,FALSE())</f>
        <v>tier - 2</v>
      </c>
      <c r="O1139" s="1" t="str">
        <f>VLOOKUP($A1139,'Hospitalisation Details'!$A$2:$P$2344,13,FALSE())</f>
        <v>tier - 3</v>
      </c>
      <c r="P1139" s="1" t="str">
        <f>VLOOKUP($A1139,'Hospitalisation Details'!$A$2:$P$2344,14,FALSE())</f>
        <v>R1024</v>
      </c>
      <c r="Q1139" s="1">
        <f>VLOOKUP($A1139,'Hospitalisation Details'!$A$2:$P$2344,16,FALSE())</f>
        <v>51</v>
      </c>
    </row>
    <row r="1140" spans="1:17" x14ac:dyDescent="0.35">
      <c r="A1140" s="1" t="str">
        <f>'Customer Names'!A1140</f>
        <v>Id1139</v>
      </c>
      <c r="B1140" s="1" t="str">
        <f>VLOOKUP($A1140,'Customer Names'!$A$2:$E$2336,4,FALSE())</f>
        <v>Carma S</v>
      </c>
      <c r="C1140" s="16">
        <f>VLOOKUP($A1140,'Medical Examinations'!$A$2:$O$2336,2,FALSE())</f>
        <v>34.200000000000003</v>
      </c>
      <c r="D1140" s="16">
        <f>VLOOKUP($A1140,'Medical Examinations'!$A$2:$O$2336,3,FALSE())</f>
        <v>8.58</v>
      </c>
      <c r="E1140" s="1" t="str">
        <f>VLOOKUP($A1140,'Medical Examinations'!$A$2:$O$2336,9,FALSE())</f>
        <v>No</v>
      </c>
      <c r="F1140" s="1" t="str">
        <f>VLOOKUP($A1140,'Medical Examinations'!$A$2:$O$2336,10,FALSE())</f>
        <v>No</v>
      </c>
      <c r="G1140" s="1" t="str">
        <f>VLOOKUP($A1140,'Medical Examinations'!$A$2:$O$2336,11,FALSE())</f>
        <v>No</v>
      </c>
      <c r="H1140" s="1">
        <f>VLOOKUP($A1140,'Medical Examinations'!$A$2:$O$2336,13,FALSE())</f>
        <v>0</v>
      </c>
      <c r="I1140" s="1" t="str">
        <f>VLOOKUP($A1140,'Medical Examinations'!$A$2:$O$2336,12,FALSE())</f>
        <v>No</v>
      </c>
      <c r="J1140" s="1" t="str">
        <f>VLOOKUP($A1140,'Medical Examinations'!$A$2:$O$2336,14,FALSE())</f>
        <v>Obesity</v>
      </c>
      <c r="K1140" s="1" t="str">
        <f>VLOOKUP($A1140,'Medical Examinations'!$A$2:$O$2336,15,FALSE())</f>
        <v>Diabetes</v>
      </c>
      <c r="L1140" s="17">
        <f>VLOOKUP($A1140,'Hospitalisation Details'!$A$2:$P$2344,15,FALSE())</f>
        <v>26289</v>
      </c>
      <c r="M1140" s="18">
        <f>VLOOKUP($A1140,'Hospitalisation Details'!$A$2:$P$2344,6,FALSE())</f>
        <v>9872.7000000000007</v>
      </c>
      <c r="N1140" s="1" t="str">
        <f>VLOOKUP($A1140,'Hospitalisation Details'!$A$2:$P$2344,12,FALSE())</f>
        <v>tier - 2</v>
      </c>
      <c r="O1140" s="1" t="str">
        <f>VLOOKUP($A1140,'Hospitalisation Details'!$A$2:$P$2344,13,FALSE())</f>
        <v>tier - 2</v>
      </c>
      <c r="P1140" s="1" t="str">
        <f>VLOOKUP($A1140,'Hospitalisation Details'!$A$2:$P$2344,14,FALSE())</f>
        <v>R1011</v>
      </c>
      <c r="Q1140" s="1">
        <f>VLOOKUP($A1140,'Hospitalisation Details'!$A$2:$P$2344,16,FALSE())</f>
        <v>51</v>
      </c>
    </row>
    <row r="1141" spans="1:17" x14ac:dyDescent="0.35">
      <c r="A1141" s="1" t="str">
        <f>'Customer Names'!A1141</f>
        <v>Id1140</v>
      </c>
      <c r="B1141" s="1" t="str">
        <f>VLOOKUP($A1141,'Customer Names'!$A$2:$E$2336,4,FALSE())</f>
        <v>Ryan</v>
      </c>
      <c r="C1141" s="16">
        <f>VLOOKUP($A1141,'Medical Examinations'!$A$2:$O$2336,2,FALSE())</f>
        <v>46.51</v>
      </c>
      <c r="D1141" s="16">
        <f>VLOOKUP($A1141,'Medical Examinations'!$A$2:$O$2336,3,FALSE())</f>
        <v>5.84</v>
      </c>
      <c r="E1141" s="1" t="str">
        <f>VLOOKUP($A1141,'Medical Examinations'!$A$2:$O$2336,9,FALSE())</f>
        <v>No</v>
      </c>
      <c r="F1141" s="1" t="str">
        <f>VLOOKUP($A1141,'Medical Examinations'!$A$2:$O$2336,10,FALSE())</f>
        <v>No</v>
      </c>
      <c r="G1141" s="1" t="str">
        <f>VLOOKUP($A1141,'Medical Examinations'!$A$2:$O$2336,11,FALSE())</f>
        <v>No</v>
      </c>
      <c r="H1141" s="1">
        <f>VLOOKUP($A1141,'Medical Examinations'!$A$2:$O$2336,13,FALSE())</f>
        <v>1</v>
      </c>
      <c r="I1141" s="1" t="str">
        <f>VLOOKUP($A1141,'Medical Examinations'!$A$2:$O$2336,12,FALSE())</f>
        <v>No</v>
      </c>
      <c r="J1141" s="1" t="str">
        <f>VLOOKUP($A1141,'Medical Examinations'!$A$2:$O$2336,14,FALSE())</f>
        <v>Obesity</v>
      </c>
      <c r="K1141" s="1" t="str">
        <f>VLOOKUP($A1141,'Medical Examinations'!$A$2:$O$2336,15,FALSE())</f>
        <v>Prediabetes</v>
      </c>
      <c r="L1141" s="17">
        <f>VLOOKUP($A1141,'Hospitalisation Details'!$A$2:$P$2344,15,FALSE())</f>
        <v>35982</v>
      </c>
      <c r="M1141" s="18">
        <f>VLOOKUP($A1141,'Hospitalisation Details'!$A$2:$P$2344,6,FALSE())</f>
        <v>9870.59</v>
      </c>
      <c r="N1141" s="1" t="str">
        <f>VLOOKUP($A1141,'Hospitalisation Details'!$A$2:$P$2344,12,FALSE())</f>
        <v>tier - 2</v>
      </c>
      <c r="O1141" s="1" t="str">
        <f>VLOOKUP($A1141,'Hospitalisation Details'!$A$2:$P$2344,13,FALSE())</f>
        <v>tier - 2</v>
      </c>
      <c r="P1141" s="1" t="str">
        <f>VLOOKUP($A1141,'Hospitalisation Details'!$A$2:$P$2344,14,FALSE())</f>
        <v>R1023</v>
      </c>
      <c r="Q1141" s="1">
        <f>VLOOKUP($A1141,'Hospitalisation Details'!$A$2:$P$2344,16,FALSE())</f>
        <v>24</v>
      </c>
    </row>
    <row r="1142" spans="1:17" x14ac:dyDescent="0.35">
      <c r="A1142" s="1" t="str">
        <f>'Customer Names'!A1142</f>
        <v>Id1141</v>
      </c>
      <c r="B1142" s="1" t="str">
        <f>VLOOKUP($A1142,'Customer Names'!$A$2:$E$2336,4,FALSE())</f>
        <v>Daniel</v>
      </c>
      <c r="C1142" s="16">
        <f>VLOOKUP($A1142,'Medical Examinations'!$A$2:$O$2336,2,FALSE())</f>
        <v>28.88</v>
      </c>
      <c r="D1142" s="16">
        <f>VLOOKUP($A1142,'Medical Examinations'!$A$2:$O$2336,3,FALSE())</f>
        <v>4.8600000000000003</v>
      </c>
      <c r="E1142" s="1" t="str">
        <f>VLOOKUP($A1142,'Medical Examinations'!$A$2:$O$2336,9,FALSE())</f>
        <v>Yes</v>
      </c>
      <c r="F1142" s="1" t="str">
        <f>VLOOKUP($A1142,'Medical Examinations'!$A$2:$O$2336,10,FALSE())</f>
        <v>No</v>
      </c>
      <c r="G1142" s="1" t="str">
        <f>VLOOKUP($A1142,'Medical Examinations'!$A$2:$O$2336,11,FALSE())</f>
        <v>Yes</v>
      </c>
      <c r="H1142" s="1">
        <f>VLOOKUP($A1142,'Medical Examinations'!$A$2:$O$2336,13,FALSE())</f>
        <v>1</v>
      </c>
      <c r="I1142" s="1" t="str">
        <f>VLOOKUP($A1142,'Medical Examinations'!$A$2:$O$2336,12,FALSE())</f>
        <v>No</v>
      </c>
      <c r="J1142" s="1" t="str">
        <f>VLOOKUP($A1142,'Medical Examinations'!$A$2:$O$2336,14,FALSE())</f>
        <v>Overweight</v>
      </c>
      <c r="K1142" s="1" t="str">
        <f>VLOOKUP($A1142,'Medical Examinations'!$A$2:$O$2336,15,FALSE())</f>
        <v>Normal</v>
      </c>
      <c r="L1142" s="17">
        <f>VLOOKUP($A1142,'Hospitalisation Details'!$A$2:$P$2344,15,FALSE())</f>
        <v>25428</v>
      </c>
      <c r="M1142" s="18">
        <f>VLOOKUP($A1142,'Hospitalisation Details'!$A$2:$P$2344,6,FALSE())</f>
        <v>9869.81</v>
      </c>
      <c r="N1142" s="1" t="str">
        <f>VLOOKUP($A1142,'Hospitalisation Details'!$A$2:$P$2344,12,FALSE())</f>
        <v>tier - 3</v>
      </c>
      <c r="O1142" s="1" t="str">
        <f>VLOOKUP($A1142,'Hospitalisation Details'!$A$2:$P$2344,13,FALSE())</f>
        <v>tier - 3</v>
      </c>
      <c r="P1142" s="1" t="str">
        <f>VLOOKUP($A1142,'Hospitalisation Details'!$A$2:$P$2344,14,FALSE())</f>
        <v>R1012</v>
      </c>
      <c r="Q1142" s="1">
        <f>VLOOKUP($A1142,'Hospitalisation Details'!$A$2:$P$2344,16,FALSE())</f>
        <v>53</v>
      </c>
    </row>
    <row r="1143" spans="1:17" x14ac:dyDescent="0.35">
      <c r="A1143" s="1" t="str">
        <f>'Customer Names'!A1143</f>
        <v>Id1142</v>
      </c>
      <c r="B1143" s="1" t="str">
        <f>VLOOKUP($A1143,'Customer Names'!$A$2:$E$2336,4,FALSE())</f>
        <v>Sarah</v>
      </c>
      <c r="C1143" s="16">
        <f>VLOOKUP($A1143,'Medical Examinations'!$A$2:$O$2336,2,FALSE())</f>
        <v>33.914999999999999</v>
      </c>
      <c r="D1143" s="16">
        <f>VLOOKUP($A1143,'Medical Examinations'!$A$2:$O$2336,3,FALSE())</f>
        <v>11.52</v>
      </c>
      <c r="E1143" s="1" t="str">
        <f>VLOOKUP($A1143,'Medical Examinations'!$A$2:$O$2336,9,FALSE())</f>
        <v>No</v>
      </c>
      <c r="F1143" s="1" t="str">
        <f>VLOOKUP($A1143,'Medical Examinations'!$A$2:$O$2336,10,FALSE())</f>
        <v>No</v>
      </c>
      <c r="G1143" s="1" t="str">
        <f>VLOOKUP($A1143,'Medical Examinations'!$A$2:$O$2336,11,FALSE())</f>
        <v>No</v>
      </c>
      <c r="H1143" s="1">
        <f>VLOOKUP($A1143,'Medical Examinations'!$A$2:$O$2336,13,FALSE())</f>
        <v>0</v>
      </c>
      <c r="I1143" s="1" t="str">
        <f>VLOOKUP($A1143,'Medical Examinations'!$A$2:$O$2336,12,FALSE())</f>
        <v>No</v>
      </c>
      <c r="J1143" s="1" t="str">
        <f>VLOOKUP($A1143,'Medical Examinations'!$A$2:$O$2336,14,FALSE())</f>
        <v>Obesity</v>
      </c>
      <c r="K1143" s="1" t="str">
        <f>VLOOKUP($A1143,'Medical Examinations'!$A$2:$O$2336,15,FALSE())</f>
        <v>Diabetes</v>
      </c>
      <c r="L1143" s="17">
        <f>VLOOKUP($A1143,'Hospitalisation Details'!$A$2:$P$2344,15,FALSE())</f>
        <v>26246</v>
      </c>
      <c r="M1143" s="18">
        <f>VLOOKUP($A1143,'Hospitalisation Details'!$A$2:$P$2344,6,FALSE())</f>
        <v>9866.2999999999993</v>
      </c>
      <c r="N1143" s="1" t="str">
        <f>VLOOKUP($A1143,'Hospitalisation Details'!$A$2:$P$2344,12,FALSE())</f>
        <v>tier - 2</v>
      </c>
      <c r="O1143" s="1" t="str">
        <f>VLOOKUP($A1143,'Hospitalisation Details'!$A$2:$P$2344,13,FALSE())</f>
        <v>tier - 3</v>
      </c>
      <c r="P1143" s="1" t="str">
        <f>VLOOKUP($A1143,'Hospitalisation Details'!$A$2:$P$2344,14,FALSE())</f>
        <v>R1024</v>
      </c>
      <c r="Q1143" s="1">
        <f>VLOOKUP($A1143,'Hospitalisation Details'!$A$2:$P$2344,16,FALSE())</f>
        <v>51</v>
      </c>
    </row>
    <row r="1144" spans="1:17" x14ac:dyDescent="0.35">
      <c r="A1144" s="1" t="str">
        <f>'Customer Names'!A1144</f>
        <v>Id1143</v>
      </c>
      <c r="B1144" s="1" t="str">
        <f>VLOOKUP($A1144,'Customer Names'!$A$2:$E$2336,4,FALSE())</f>
        <v>Matthew J</v>
      </c>
      <c r="C1144" s="16">
        <f>VLOOKUP($A1144,'Medical Examinations'!$A$2:$O$2336,2,FALSE())</f>
        <v>24.32</v>
      </c>
      <c r="D1144" s="16">
        <f>VLOOKUP($A1144,'Medical Examinations'!$A$2:$O$2336,3,FALSE())</f>
        <v>6.15</v>
      </c>
      <c r="E1144" s="1" t="str">
        <f>VLOOKUP($A1144,'Medical Examinations'!$A$2:$O$2336,9,FALSE())</f>
        <v>Yes</v>
      </c>
      <c r="F1144" s="1" t="str">
        <f>VLOOKUP($A1144,'Medical Examinations'!$A$2:$O$2336,10,FALSE())</f>
        <v>No</v>
      </c>
      <c r="G1144" s="1" t="str">
        <f>VLOOKUP($A1144,'Medical Examinations'!$A$2:$O$2336,11,FALSE())</f>
        <v>Yes</v>
      </c>
      <c r="H1144" s="1">
        <f>VLOOKUP($A1144,'Medical Examinations'!$A$2:$O$2336,13,FALSE())</f>
        <v>1</v>
      </c>
      <c r="I1144" s="1" t="str">
        <f>VLOOKUP($A1144,'Medical Examinations'!$A$2:$O$2336,12,FALSE())</f>
        <v>No</v>
      </c>
      <c r="J1144" s="1" t="str">
        <f>VLOOKUP($A1144,'Medical Examinations'!$A$2:$O$2336,14,FALSE())</f>
        <v>Normal Weight</v>
      </c>
      <c r="K1144" s="1" t="str">
        <f>VLOOKUP($A1144,'Medical Examinations'!$A$2:$O$2336,15,FALSE())</f>
        <v>Prediabetes</v>
      </c>
      <c r="L1144" s="17">
        <f>VLOOKUP($A1144,'Hospitalisation Details'!$A$2:$P$2344,15,FALSE())</f>
        <v>25496</v>
      </c>
      <c r="M1144" s="18">
        <f>VLOOKUP($A1144,'Hospitalisation Details'!$A$2:$P$2344,6,FALSE())</f>
        <v>9863.4699999999993</v>
      </c>
      <c r="N1144" s="1" t="str">
        <f>VLOOKUP($A1144,'Hospitalisation Details'!$A$2:$P$2344,12,FALSE())</f>
        <v>tier - 3</v>
      </c>
      <c r="O1144" s="1" t="str">
        <f>VLOOKUP($A1144,'Hospitalisation Details'!$A$2:$P$2344,13,FALSE())</f>
        <v>tier - 3</v>
      </c>
      <c r="P1144" s="1" t="str">
        <f>VLOOKUP($A1144,'Hospitalisation Details'!$A$2:$P$2344,14,FALSE())</f>
        <v>R1012</v>
      </c>
      <c r="Q1144" s="1">
        <f>VLOOKUP($A1144,'Hospitalisation Details'!$A$2:$P$2344,16,FALSE())</f>
        <v>53</v>
      </c>
    </row>
    <row r="1145" spans="1:17" x14ac:dyDescent="0.35">
      <c r="A1145" s="1" t="str">
        <f>'Customer Names'!A1145</f>
        <v>Id1144</v>
      </c>
      <c r="B1145" s="1" t="str">
        <f>VLOOKUP($A1145,'Customer Names'!$A$2:$E$2336,4,FALSE())</f>
        <v>Francesca</v>
      </c>
      <c r="C1145" s="16">
        <f>VLOOKUP($A1145,'Medical Examinations'!$A$2:$O$2336,2,FALSE())</f>
        <v>25.8</v>
      </c>
      <c r="D1145" s="16">
        <f>VLOOKUP($A1145,'Medical Examinations'!$A$2:$O$2336,3,FALSE())</f>
        <v>9.94</v>
      </c>
      <c r="E1145" s="1" t="str">
        <f>VLOOKUP($A1145,'Medical Examinations'!$A$2:$O$2336,9,FALSE())</f>
        <v>No</v>
      </c>
      <c r="F1145" s="1" t="str">
        <f>VLOOKUP($A1145,'Medical Examinations'!$A$2:$O$2336,10,FALSE())</f>
        <v>No</v>
      </c>
      <c r="G1145" s="1" t="str">
        <f>VLOOKUP($A1145,'Medical Examinations'!$A$2:$O$2336,11,FALSE())</f>
        <v>No</v>
      </c>
      <c r="H1145" s="1">
        <f>VLOOKUP($A1145,'Medical Examinations'!$A$2:$O$2336,13,FALSE())</f>
        <v>0</v>
      </c>
      <c r="I1145" s="1" t="str">
        <f>VLOOKUP($A1145,'Medical Examinations'!$A$2:$O$2336,12,FALSE())</f>
        <v>No</v>
      </c>
      <c r="J1145" s="1" t="str">
        <f>VLOOKUP($A1145,'Medical Examinations'!$A$2:$O$2336,14,FALSE())</f>
        <v>Overweight</v>
      </c>
      <c r="K1145" s="1" t="str">
        <f>VLOOKUP($A1145,'Medical Examinations'!$A$2:$O$2336,15,FALSE())</f>
        <v>Diabetes</v>
      </c>
      <c r="L1145" s="17">
        <f>VLOOKUP($A1145,'Hospitalisation Details'!$A$2:$P$2344,15,FALSE())</f>
        <v>26131</v>
      </c>
      <c r="M1145" s="18">
        <f>VLOOKUP($A1145,'Hospitalisation Details'!$A$2:$P$2344,6,FALSE())</f>
        <v>9861.0300000000007</v>
      </c>
      <c r="N1145" s="1" t="str">
        <f>VLOOKUP($A1145,'Hospitalisation Details'!$A$2:$P$2344,12,FALSE())</f>
        <v>tier - 2</v>
      </c>
      <c r="O1145" s="1" t="str">
        <f>VLOOKUP($A1145,'Hospitalisation Details'!$A$2:$P$2344,13,FALSE())</f>
        <v>tier - 2</v>
      </c>
      <c r="P1145" s="1" t="str">
        <f>VLOOKUP($A1145,'Hospitalisation Details'!$A$2:$P$2344,14,FALSE())</f>
        <v>R1011</v>
      </c>
      <c r="Q1145" s="1">
        <f>VLOOKUP($A1145,'Hospitalisation Details'!$A$2:$P$2344,16,FALSE())</f>
        <v>51</v>
      </c>
    </row>
    <row r="1146" spans="1:17" x14ac:dyDescent="0.35">
      <c r="A1146" s="1" t="str">
        <f>'Customer Names'!A1146</f>
        <v>Id1145</v>
      </c>
      <c r="B1146" s="1" t="str">
        <f>VLOOKUP($A1146,'Customer Names'!$A$2:$E$2336,4,FALSE())</f>
        <v>Nicole</v>
      </c>
      <c r="C1146" s="16">
        <f>VLOOKUP($A1146,'Medical Examinations'!$A$2:$O$2336,2,FALSE())</f>
        <v>21.56</v>
      </c>
      <c r="D1146" s="16">
        <f>VLOOKUP($A1146,'Medical Examinations'!$A$2:$O$2336,3,FALSE())</f>
        <v>10.56</v>
      </c>
      <c r="E1146" s="1" t="str">
        <f>VLOOKUP($A1146,'Medical Examinations'!$A$2:$O$2336,9,FALSE())</f>
        <v>No</v>
      </c>
      <c r="F1146" s="1" t="str">
        <f>VLOOKUP($A1146,'Medical Examinations'!$A$2:$O$2336,10,FALSE())</f>
        <v>No</v>
      </c>
      <c r="G1146" s="1" t="str">
        <f>VLOOKUP($A1146,'Medical Examinations'!$A$2:$O$2336,11,FALSE())</f>
        <v>No</v>
      </c>
      <c r="H1146" s="1">
        <f>VLOOKUP($A1146,'Medical Examinations'!$A$2:$O$2336,13,FALSE())</f>
        <v>0</v>
      </c>
      <c r="I1146" s="1" t="str">
        <f>VLOOKUP($A1146,'Medical Examinations'!$A$2:$O$2336,12,FALSE())</f>
        <v>No</v>
      </c>
      <c r="J1146" s="1" t="str">
        <f>VLOOKUP($A1146,'Medical Examinations'!$A$2:$O$2336,14,FALSE())</f>
        <v>Normal Weight</v>
      </c>
      <c r="K1146" s="1" t="str">
        <f>VLOOKUP($A1146,'Medical Examinations'!$A$2:$O$2336,15,FALSE())</f>
        <v>Diabetes</v>
      </c>
      <c r="L1146" s="17">
        <f>VLOOKUP($A1146,'Hospitalisation Details'!$A$2:$P$2344,15,FALSE())</f>
        <v>26229</v>
      </c>
      <c r="M1146" s="18">
        <f>VLOOKUP($A1146,'Hospitalisation Details'!$A$2:$P$2344,6,FALSE())</f>
        <v>9855.1299999999992</v>
      </c>
      <c r="N1146" s="1" t="str">
        <f>VLOOKUP($A1146,'Hospitalisation Details'!$A$2:$P$2344,12,FALSE())</f>
        <v>tier - 2</v>
      </c>
      <c r="O1146" s="1" t="str">
        <f>VLOOKUP($A1146,'Hospitalisation Details'!$A$2:$P$2344,13,FALSE())</f>
        <v>tier - 3</v>
      </c>
      <c r="P1146" s="1" t="str">
        <f>VLOOKUP($A1146,'Hospitalisation Details'!$A$2:$P$2344,14,FALSE())</f>
        <v>R1013</v>
      </c>
      <c r="Q1146" s="1">
        <f>VLOOKUP($A1146,'Hospitalisation Details'!$A$2:$P$2344,16,FALSE())</f>
        <v>51</v>
      </c>
    </row>
    <row r="1147" spans="1:17" x14ac:dyDescent="0.35">
      <c r="A1147" s="1" t="str">
        <f>'Customer Names'!A1147</f>
        <v>Id1146</v>
      </c>
      <c r="B1147" s="1" t="str">
        <f>VLOOKUP($A1147,'Customer Names'!$A$2:$E$2336,4,FALSE())</f>
        <v>Toshiyuki</v>
      </c>
      <c r="C1147" s="16">
        <f>VLOOKUP($A1147,'Medical Examinations'!$A$2:$O$2336,2,FALSE())</f>
        <v>31.6</v>
      </c>
      <c r="D1147" s="16">
        <f>VLOOKUP($A1147,'Medical Examinations'!$A$2:$O$2336,3,FALSE())</f>
        <v>6.79</v>
      </c>
      <c r="E1147" s="1" t="str">
        <f>VLOOKUP($A1147,'Medical Examinations'!$A$2:$O$2336,9,FALSE())</f>
        <v>No</v>
      </c>
      <c r="F1147" s="1" t="str">
        <f>VLOOKUP($A1147,'Medical Examinations'!$A$2:$O$2336,10,FALSE())</f>
        <v>No</v>
      </c>
      <c r="G1147" s="1" t="str">
        <f>VLOOKUP($A1147,'Medical Examinations'!$A$2:$O$2336,11,FALSE())</f>
        <v>No</v>
      </c>
      <c r="H1147" s="1">
        <f>VLOOKUP($A1147,'Medical Examinations'!$A$2:$O$2336,13,FALSE())</f>
        <v>0</v>
      </c>
      <c r="I1147" s="1" t="str">
        <f>VLOOKUP($A1147,'Medical Examinations'!$A$2:$O$2336,12,FALSE())</f>
        <v>No</v>
      </c>
      <c r="J1147" s="1" t="str">
        <f>VLOOKUP($A1147,'Medical Examinations'!$A$2:$O$2336,14,FALSE())</f>
        <v>Obesity</v>
      </c>
      <c r="K1147" s="1" t="str">
        <f>VLOOKUP($A1147,'Medical Examinations'!$A$2:$O$2336,15,FALSE())</f>
        <v>Diabetes</v>
      </c>
      <c r="L1147" s="17">
        <f>VLOOKUP($A1147,'Hospitalisation Details'!$A$2:$P$2344,15,FALSE())</f>
        <v>25146</v>
      </c>
      <c r="M1147" s="18">
        <f>VLOOKUP($A1147,'Hospitalisation Details'!$A$2:$P$2344,6,FALSE())</f>
        <v>9850.43</v>
      </c>
      <c r="N1147" s="1" t="str">
        <f>VLOOKUP($A1147,'Hospitalisation Details'!$A$2:$P$2344,12,FALSE())</f>
        <v>tier - 3</v>
      </c>
      <c r="O1147" s="1" t="str">
        <f>VLOOKUP($A1147,'Hospitalisation Details'!$A$2:$P$2344,13,FALSE())</f>
        <v>tier - 3</v>
      </c>
      <c r="P1147" s="1" t="str">
        <f>VLOOKUP($A1147,'Hospitalisation Details'!$A$2:$P$2344,14,FALSE())</f>
        <v>R1011</v>
      </c>
      <c r="Q1147" s="1">
        <f>VLOOKUP($A1147,'Hospitalisation Details'!$A$2:$P$2344,16,FALSE())</f>
        <v>54</v>
      </c>
    </row>
    <row r="1148" spans="1:17" x14ac:dyDescent="0.35">
      <c r="A1148" s="1" t="str">
        <f>'Customer Names'!A1148</f>
        <v>Id1147</v>
      </c>
      <c r="B1148" s="1" t="str">
        <f>VLOOKUP($A1148,'Customer Names'!$A$2:$E$2336,4,FALSE())</f>
        <v>Tom L.</v>
      </c>
      <c r="C1148" s="16">
        <f>VLOOKUP($A1148,'Medical Examinations'!$A$2:$O$2336,2,FALSE())</f>
        <v>42.93</v>
      </c>
      <c r="D1148" s="16">
        <f>VLOOKUP($A1148,'Medical Examinations'!$A$2:$O$2336,3,FALSE())</f>
        <v>4.8</v>
      </c>
      <c r="E1148" s="1" t="str">
        <f>VLOOKUP($A1148,'Medical Examinations'!$A$2:$O$2336,9,FALSE())</f>
        <v>No</v>
      </c>
      <c r="F1148" s="1" t="str">
        <f>VLOOKUP($A1148,'Medical Examinations'!$A$2:$O$2336,10,FALSE())</f>
        <v>No</v>
      </c>
      <c r="G1148" s="1" t="str">
        <f>VLOOKUP($A1148,'Medical Examinations'!$A$2:$O$2336,11,FALSE())</f>
        <v>No</v>
      </c>
      <c r="H1148" s="1">
        <f>VLOOKUP($A1148,'Medical Examinations'!$A$2:$O$2336,13,FALSE())</f>
        <v>1</v>
      </c>
      <c r="I1148" s="1" t="str">
        <f>VLOOKUP($A1148,'Medical Examinations'!$A$2:$O$2336,12,FALSE())</f>
        <v>No</v>
      </c>
      <c r="J1148" s="1" t="str">
        <f>VLOOKUP($A1148,'Medical Examinations'!$A$2:$O$2336,14,FALSE())</f>
        <v>Obesity</v>
      </c>
      <c r="K1148" s="1" t="str">
        <f>VLOOKUP($A1148,'Medical Examinations'!$A$2:$O$2336,15,FALSE())</f>
        <v>Normal</v>
      </c>
      <c r="L1148" s="17">
        <f>VLOOKUP($A1148,'Hospitalisation Details'!$A$2:$P$2344,15,FALSE())</f>
        <v>33829</v>
      </c>
      <c r="M1148" s="18">
        <f>VLOOKUP($A1148,'Hospitalisation Details'!$A$2:$P$2344,6,FALSE())</f>
        <v>9844.4500000000007</v>
      </c>
      <c r="N1148" s="1" t="str">
        <f>VLOOKUP($A1148,'Hospitalisation Details'!$A$2:$P$2344,12,FALSE())</f>
        <v>tier - 2</v>
      </c>
      <c r="O1148" s="1" t="str">
        <f>VLOOKUP($A1148,'Hospitalisation Details'!$A$2:$P$2344,13,FALSE())</f>
        <v>tier - 1</v>
      </c>
      <c r="P1148" s="1" t="str">
        <f>VLOOKUP($A1148,'Hospitalisation Details'!$A$2:$P$2344,14,FALSE())</f>
        <v>R1012</v>
      </c>
      <c r="Q1148" s="1">
        <f>VLOOKUP($A1148,'Hospitalisation Details'!$A$2:$P$2344,16,FALSE())</f>
        <v>30</v>
      </c>
    </row>
    <row r="1149" spans="1:17" x14ac:dyDescent="0.35">
      <c r="A1149" s="1" t="str">
        <f>'Customer Names'!A1149</f>
        <v>Id1148</v>
      </c>
      <c r="B1149" s="1" t="str">
        <f>VLOOKUP($A1149,'Customer Names'!$A$2:$E$2336,4,FALSE())</f>
        <v>Brian</v>
      </c>
      <c r="C1149" s="16">
        <f>VLOOKUP($A1149,'Medical Examinations'!$A$2:$O$2336,2,FALSE())</f>
        <v>26.72</v>
      </c>
      <c r="D1149" s="16">
        <f>VLOOKUP($A1149,'Medical Examinations'!$A$2:$O$2336,3,FALSE())</f>
        <v>5.75</v>
      </c>
      <c r="E1149" s="1" t="str">
        <f>VLOOKUP($A1149,'Medical Examinations'!$A$2:$O$2336,9,FALSE())</f>
        <v>No</v>
      </c>
      <c r="F1149" s="1" t="str">
        <f>VLOOKUP($A1149,'Medical Examinations'!$A$2:$O$2336,10,FALSE())</f>
        <v>No</v>
      </c>
      <c r="G1149" s="1" t="str">
        <f>VLOOKUP($A1149,'Medical Examinations'!$A$2:$O$2336,11,FALSE())</f>
        <v>No</v>
      </c>
      <c r="H1149" s="1">
        <f>VLOOKUP($A1149,'Medical Examinations'!$A$2:$O$2336,13,FALSE())</f>
        <v>2</v>
      </c>
      <c r="I1149" s="1" t="str">
        <f>VLOOKUP($A1149,'Medical Examinations'!$A$2:$O$2336,12,FALSE())</f>
        <v>No</v>
      </c>
      <c r="J1149" s="1" t="str">
        <f>VLOOKUP($A1149,'Medical Examinations'!$A$2:$O$2336,14,FALSE())</f>
        <v>Overweight</v>
      </c>
      <c r="K1149" s="1" t="str">
        <f>VLOOKUP($A1149,'Medical Examinations'!$A$2:$O$2336,15,FALSE())</f>
        <v>Prediabetes</v>
      </c>
      <c r="L1149" s="17">
        <f>VLOOKUP($A1149,'Hospitalisation Details'!$A$2:$P$2344,15,FALSE())</f>
        <v>26568</v>
      </c>
      <c r="M1149" s="18">
        <f>VLOOKUP($A1149,'Hospitalisation Details'!$A$2:$P$2344,6,FALSE())</f>
        <v>9836.2099999999991</v>
      </c>
      <c r="N1149" s="1" t="str">
        <f>VLOOKUP($A1149,'Hospitalisation Details'!$A$2:$P$2344,12,FALSE())</f>
        <v>tier - 2</v>
      </c>
      <c r="O1149" s="1" t="str">
        <f>VLOOKUP($A1149,'Hospitalisation Details'!$A$2:$P$2344,13,FALSE())</f>
        <v>tier - 3</v>
      </c>
      <c r="P1149" s="1" t="str">
        <f>VLOOKUP($A1149,'Hospitalisation Details'!$A$2:$P$2344,14,FALSE())</f>
        <v>R1021</v>
      </c>
      <c r="Q1149" s="1">
        <f>VLOOKUP($A1149,'Hospitalisation Details'!$A$2:$P$2344,16,FALSE())</f>
        <v>50</v>
      </c>
    </row>
    <row r="1150" spans="1:17" x14ac:dyDescent="0.35">
      <c r="A1150" s="1" t="str">
        <f>'Customer Names'!A1150</f>
        <v>Id1149</v>
      </c>
      <c r="B1150" s="1" t="str">
        <f>VLOOKUP($A1150,'Customer Names'!$A$2:$E$2336,4,FALSE())</f>
        <v>Matthew</v>
      </c>
      <c r="C1150" s="16">
        <f>VLOOKUP($A1150,'Medical Examinations'!$A$2:$O$2336,2,FALSE())</f>
        <v>26.67</v>
      </c>
      <c r="D1150" s="16">
        <f>VLOOKUP($A1150,'Medical Examinations'!$A$2:$O$2336,3,FALSE())</f>
        <v>5.81</v>
      </c>
      <c r="E1150" s="1" t="str">
        <f>VLOOKUP($A1150,'Medical Examinations'!$A$2:$O$2336,9,FALSE())</f>
        <v>No</v>
      </c>
      <c r="F1150" s="1" t="str">
        <f>VLOOKUP($A1150,'Medical Examinations'!$A$2:$O$2336,10,FALSE())</f>
        <v>No</v>
      </c>
      <c r="G1150" s="1" t="str">
        <f>VLOOKUP($A1150,'Medical Examinations'!$A$2:$O$2336,11,FALSE())</f>
        <v>No</v>
      </c>
      <c r="H1150" s="1">
        <f>VLOOKUP($A1150,'Medical Examinations'!$A$2:$O$2336,13,FALSE())</f>
        <v>2</v>
      </c>
      <c r="I1150" s="1" t="str">
        <f>VLOOKUP($A1150,'Medical Examinations'!$A$2:$O$2336,12,FALSE())</f>
        <v>No</v>
      </c>
      <c r="J1150" s="1" t="str">
        <f>VLOOKUP($A1150,'Medical Examinations'!$A$2:$O$2336,14,FALSE())</f>
        <v>Overweight</v>
      </c>
      <c r="K1150" s="1" t="str">
        <f>VLOOKUP($A1150,'Medical Examinations'!$A$2:$O$2336,15,FALSE())</f>
        <v>Prediabetes</v>
      </c>
      <c r="L1150" s="17">
        <f>VLOOKUP($A1150,'Hospitalisation Details'!$A$2:$P$2344,15,FALSE())</f>
        <v>26478</v>
      </c>
      <c r="M1150" s="18">
        <f>VLOOKUP($A1150,'Hospitalisation Details'!$A$2:$P$2344,6,FALSE())</f>
        <v>9819.25</v>
      </c>
      <c r="N1150" s="1" t="str">
        <f>VLOOKUP($A1150,'Hospitalisation Details'!$A$2:$P$2344,12,FALSE())</f>
        <v>tier - 2</v>
      </c>
      <c r="O1150" s="1" t="str">
        <f>VLOOKUP($A1150,'Hospitalisation Details'!$A$2:$P$2344,13,FALSE())</f>
        <v>tier - 2</v>
      </c>
      <c r="P1150" s="1" t="str">
        <f>VLOOKUP($A1150,'Hospitalisation Details'!$A$2:$P$2344,14,FALSE())</f>
        <v>R1021</v>
      </c>
      <c r="Q1150" s="1">
        <f>VLOOKUP($A1150,'Hospitalisation Details'!$A$2:$P$2344,16,FALSE())</f>
        <v>50</v>
      </c>
    </row>
    <row r="1151" spans="1:17" x14ac:dyDescent="0.35">
      <c r="A1151" s="1" t="str">
        <f>'Customer Names'!A1151</f>
        <v>Id1150</v>
      </c>
      <c r="B1151" s="1" t="str">
        <f>VLOOKUP($A1151,'Customer Names'!$A$2:$E$2336,4,FALSE())</f>
        <v>Julee</v>
      </c>
      <c r="C1151" s="16">
        <f>VLOOKUP($A1151,'Medical Examinations'!$A$2:$O$2336,2,FALSE())</f>
        <v>42.68</v>
      </c>
      <c r="D1151" s="16">
        <f>VLOOKUP($A1151,'Medical Examinations'!$A$2:$O$2336,3,FALSE())</f>
        <v>9.2799999999999994</v>
      </c>
      <c r="E1151" s="1" t="str">
        <f>VLOOKUP($A1151,'Medical Examinations'!$A$2:$O$2336,9,FALSE())</f>
        <v>No</v>
      </c>
      <c r="F1151" s="1" t="str">
        <f>VLOOKUP($A1151,'Medical Examinations'!$A$2:$O$2336,10,FALSE())</f>
        <v>No</v>
      </c>
      <c r="G1151" s="1" t="str">
        <f>VLOOKUP($A1151,'Medical Examinations'!$A$2:$O$2336,11,FALSE())</f>
        <v>No</v>
      </c>
      <c r="H1151" s="1">
        <f>VLOOKUP($A1151,'Medical Examinations'!$A$2:$O$2336,13,FALSE())</f>
        <v>2</v>
      </c>
      <c r="I1151" s="1" t="str">
        <f>VLOOKUP($A1151,'Medical Examinations'!$A$2:$O$2336,12,FALSE())</f>
        <v>No</v>
      </c>
      <c r="J1151" s="1" t="str">
        <f>VLOOKUP($A1151,'Medical Examinations'!$A$2:$O$2336,14,FALSE())</f>
        <v>Obesity</v>
      </c>
      <c r="K1151" s="1" t="str">
        <f>VLOOKUP($A1151,'Medical Examinations'!$A$2:$O$2336,15,FALSE())</f>
        <v>Diabetes</v>
      </c>
      <c r="L1151" s="17">
        <f>VLOOKUP($A1151,'Hospitalisation Details'!$A$2:$P$2344,15,FALSE())</f>
        <v>26924</v>
      </c>
      <c r="M1151" s="18">
        <f>VLOOKUP($A1151,'Hospitalisation Details'!$A$2:$P$2344,6,FALSE())</f>
        <v>9800.89</v>
      </c>
      <c r="N1151" s="1" t="str">
        <f>VLOOKUP($A1151,'Hospitalisation Details'!$A$2:$P$2344,12,FALSE())</f>
        <v>tier - 2</v>
      </c>
      <c r="O1151" s="1" t="str">
        <f>VLOOKUP($A1151,'Hospitalisation Details'!$A$2:$P$2344,13,FALSE())</f>
        <v>tier - 1</v>
      </c>
      <c r="P1151" s="1" t="str">
        <f>VLOOKUP($A1151,'Hospitalisation Details'!$A$2:$P$2344,14,FALSE())</f>
        <v>R1013</v>
      </c>
      <c r="Q1151" s="1">
        <f>VLOOKUP($A1151,'Hospitalisation Details'!$A$2:$P$2344,16,FALSE())</f>
        <v>49</v>
      </c>
    </row>
    <row r="1152" spans="1:17" x14ac:dyDescent="0.35">
      <c r="A1152" s="1" t="str">
        <f>'Customer Names'!A1152</f>
        <v>Id1151</v>
      </c>
      <c r="B1152" s="1" t="str">
        <f>VLOOKUP($A1152,'Customer Names'!$A$2:$E$2336,4,FALSE())</f>
        <v>Christopher M.</v>
      </c>
      <c r="C1152" s="16">
        <f>VLOOKUP($A1152,'Medical Examinations'!$A$2:$O$2336,2,FALSE())</f>
        <v>24.31</v>
      </c>
      <c r="D1152" s="16">
        <f>VLOOKUP($A1152,'Medical Examinations'!$A$2:$O$2336,3,FALSE())</f>
        <v>6.37</v>
      </c>
      <c r="E1152" s="1" t="str">
        <f>VLOOKUP($A1152,'Medical Examinations'!$A$2:$O$2336,9,FALSE())</f>
        <v>No</v>
      </c>
      <c r="F1152" s="1" t="str">
        <f>VLOOKUP($A1152,'Medical Examinations'!$A$2:$O$2336,10,FALSE())</f>
        <v>No</v>
      </c>
      <c r="G1152" s="1" t="str">
        <f>VLOOKUP($A1152,'Medical Examinations'!$A$2:$O$2336,11,FALSE())</f>
        <v>No</v>
      </c>
      <c r="H1152" s="1">
        <f>VLOOKUP($A1152,'Medical Examinations'!$A$2:$O$2336,13,FALSE())</f>
        <v>0</v>
      </c>
      <c r="I1152" s="1" t="str">
        <f>VLOOKUP($A1152,'Medical Examinations'!$A$2:$O$2336,12,FALSE())</f>
        <v>No</v>
      </c>
      <c r="J1152" s="1" t="str">
        <f>VLOOKUP($A1152,'Medical Examinations'!$A$2:$O$2336,14,FALSE())</f>
        <v>Normal Weight</v>
      </c>
      <c r="K1152" s="1" t="str">
        <f>VLOOKUP($A1152,'Medical Examinations'!$A$2:$O$2336,15,FALSE())</f>
        <v>Prediabetes</v>
      </c>
      <c r="L1152" s="17">
        <f>VLOOKUP($A1152,'Hospitalisation Details'!$A$2:$P$2344,15,FALSE())</f>
        <v>28283</v>
      </c>
      <c r="M1152" s="18">
        <f>VLOOKUP($A1152,'Hospitalisation Details'!$A$2:$P$2344,6,FALSE())</f>
        <v>9788.8700000000008</v>
      </c>
      <c r="N1152" s="1" t="str">
        <f>VLOOKUP($A1152,'Hospitalisation Details'!$A$2:$P$2344,12,FALSE())</f>
        <v>tier - 3</v>
      </c>
      <c r="O1152" s="1" t="str">
        <f>VLOOKUP($A1152,'Hospitalisation Details'!$A$2:$P$2344,13,FALSE())</f>
        <v>tier - 2</v>
      </c>
      <c r="P1152" s="1" t="str">
        <f>VLOOKUP($A1152,'Hospitalisation Details'!$A$2:$P$2344,14,FALSE())</f>
        <v>R1013</v>
      </c>
      <c r="Q1152" s="1">
        <f>VLOOKUP($A1152,'Hospitalisation Details'!$A$2:$P$2344,16,FALSE())</f>
        <v>46</v>
      </c>
    </row>
    <row r="1153" spans="1:17" x14ac:dyDescent="0.35">
      <c r="A1153" s="1" t="str">
        <f>'Customer Names'!A1153</f>
        <v>Id1152</v>
      </c>
      <c r="B1153" s="1" t="str">
        <f>VLOOKUP($A1153,'Customer Names'!$A$2:$E$2336,4,FALSE())</f>
        <v>Ciaran</v>
      </c>
      <c r="C1153" s="16">
        <f>VLOOKUP($A1153,'Medical Examinations'!$A$2:$O$2336,2,FALSE())</f>
        <v>44.75</v>
      </c>
      <c r="D1153" s="16">
        <f>VLOOKUP($A1153,'Medical Examinations'!$A$2:$O$2336,3,FALSE())</f>
        <v>5.09</v>
      </c>
      <c r="E1153" s="1" t="str">
        <f>VLOOKUP($A1153,'Medical Examinations'!$A$2:$O$2336,9,FALSE())</f>
        <v>Yes</v>
      </c>
      <c r="F1153" s="1" t="str">
        <f>VLOOKUP($A1153,'Medical Examinations'!$A$2:$O$2336,10,FALSE())</f>
        <v>No</v>
      </c>
      <c r="G1153" s="1" t="str">
        <f>VLOOKUP($A1153,'Medical Examinations'!$A$2:$O$2336,11,FALSE())</f>
        <v>No</v>
      </c>
      <c r="H1153" s="1">
        <f>VLOOKUP($A1153,'Medical Examinations'!$A$2:$O$2336,13,FALSE())</f>
        <v>0</v>
      </c>
      <c r="I1153" s="1" t="str">
        <f>VLOOKUP($A1153,'Medical Examinations'!$A$2:$O$2336,12,FALSE())</f>
        <v>No</v>
      </c>
      <c r="J1153" s="1" t="str">
        <f>VLOOKUP($A1153,'Medical Examinations'!$A$2:$O$2336,14,FALSE())</f>
        <v>Obesity</v>
      </c>
      <c r="K1153" s="1" t="str">
        <f>VLOOKUP($A1153,'Medical Examinations'!$A$2:$O$2336,15,FALSE())</f>
        <v>Normal</v>
      </c>
      <c r="L1153" s="17">
        <f>VLOOKUP($A1153,'Hospitalisation Details'!$A$2:$P$2344,15,FALSE())</f>
        <v>35285</v>
      </c>
      <c r="M1153" s="18">
        <f>VLOOKUP($A1153,'Hospitalisation Details'!$A$2:$P$2344,6,FALSE())</f>
        <v>9787.32</v>
      </c>
      <c r="N1153" s="1" t="str">
        <f>VLOOKUP($A1153,'Hospitalisation Details'!$A$2:$P$2344,12,FALSE())</f>
        <v>tier - 2</v>
      </c>
      <c r="O1153" s="1" t="str">
        <f>VLOOKUP($A1153,'Hospitalisation Details'!$A$2:$P$2344,13,FALSE())</f>
        <v>tier - 3</v>
      </c>
      <c r="P1153" s="1" t="str">
        <f>VLOOKUP($A1153,'Hospitalisation Details'!$A$2:$P$2344,14,FALSE())</f>
        <v>R1023</v>
      </c>
      <c r="Q1153" s="1">
        <f>VLOOKUP($A1153,'Hospitalisation Details'!$A$2:$P$2344,16,FALSE())</f>
        <v>26</v>
      </c>
    </row>
    <row r="1154" spans="1:17" x14ac:dyDescent="0.35">
      <c r="A1154" s="1" t="str">
        <f>'Customer Names'!A1154</f>
        <v>Id1153</v>
      </c>
      <c r="B1154" s="1" t="str">
        <f>VLOOKUP($A1154,'Customer Names'!$A$2:$E$2336,4,FALSE())</f>
        <v>Kara</v>
      </c>
      <c r="C1154" s="16">
        <f>VLOOKUP($A1154,'Medical Examinations'!$A$2:$O$2336,2,FALSE())</f>
        <v>30.78</v>
      </c>
      <c r="D1154" s="16">
        <f>VLOOKUP($A1154,'Medical Examinations'!$A$2:$O$2336,3,FALSE())</f>
        <v>7.94</v>
      </c>
      <c r="E1154" s="1" t="str">
        <f>VLOOKUP($A1154,'Medical Examinations'!$A$2:$O$2336,9,FALSE())</f>
        <v>No</v>
      </c>
      <c r="F1154" s="1" t="str">
        <f>VLOOKUP($A1154,'Medical Examinations'!$A$2:$O$2336,10,FALSE())</f>
        <v>No</v>
      </c>
      <c r="G1154" s="1" t="str">
        <f>VLOOKUP($A1154,'Medical Examinations'!$A$2:$O$2336,11,FALSE())</f>
        <v>No</v>
      </c>
      <c r="H1154" s="1">
        <f>VLOOKUP($A1154,'Medical Examinations'!$A$2:$O$2336,13,FALSE())</f>
        <v>2</v>
      </c>
      <c r="I1154" s="1" t="str">
        <f>VLOOKUP($A1154,'Medical Examinations'!$A$2:$O$2336,12,FALSE())</f>
        <v>No</v>
      </c>
      <c r="J1154" s="1" t="str">
        <f>VLOOKUP($A1154,'Medical Examinations'!$A$2:$O$2336,14,FALSE())</f>
        <v>Obesity</v>
      </c>
      <c r="K1154" s="1" t="str">
        <f>VLOOKUP($A1154,'Medical Examinations'!$A$2:$O$2336,15,FALSE())</f>
        <v>Diabetes</v>
      </c>
      <c r="L1154" s="17">
        <f>VLOOKUP($A1154,'Hospitalisation Details'!$A$2:$P$2344,15,FALSE())</f>
        <v>26852</v>
      </c>
      <c r="M1154" s="18">
        <f>VLOOKUP($A1154,'Hospitalisation Details'!$A$2:$P$2344,6,FALSE())</f>
        <v>9778.35</v>
      </c>
      <c r="N1154" s="1" t="str">
        <f>VLOOKUP($A1154,'Hospitalisation Details'!$A$2:$P$2344,12,FALSE())</f>
        <v>tier - 2</v>
      </c>
      <c r="O1154" s="1" t="str">
        <f>VLOOKUP($A1154,'Hospitalisation Details'!$A$2:$P$2344,13,FALSE())</f>
        <v>tier - 2</v>
      </c>
      <c r="P1154" s="1" t="str">
        <f>VLOOKUP($A1154,'Hospitalisation Details'!$A$2:$P$2344,14,FALSE())</f>
        <v>R1024</v>
      </c>
      <c r="Q1154" s="1">
        <f>VLOOKUP($A1154,'Hospitalisation Details'!$A$2:$P$2344,16,FALSE())</f>
        <v>49</v>
      </c>
    </row>
    <row r="1155" spans="1:17" x14ac:dyDescent="0.35">
      <c r="A1155" s="1" t="str">
        <f>'Customer Names'!A1155</f>
        <v>Id1154</v>
      </c>
      <c r="B1155" s="1" t="str">
        <f>VLOOKUP($A1155,'Customer Names'!$A$2:$E$2336,4,FALSE())</f>
        <v>Makie</v>
      </c>
      <c r="C1155" s="16">
        <f>VLOOKUP($A1155,'Medical Examinations'!$A$2:$O$2336,2,FALSE())</f>
        <v>21.86</v>
      </c>
      <c r="D1155" s="16">
        <f>VLOOKUP($A1155,'Medical Examinations'!$A$2:$O$2336,3,FALSE())</f>
        <v>10.95</v>
      </c>
      <c r="E1155" s="1" t="str">
        <f>VLOOKUP($A1155,'Medical Examinations'!$A$2:$O$2336,9,FALSE())</f>
        <v>No</v>
      </c>
      <c r="F1155" s="1" t="str">
        <f>VLOOKUP($A1155,'Medical Examinations'!$A$2:$O$2336,10,FALSE())</f>
        <v>No</v>
      </c>
      <c r="G1155" s="1" t="str">
        <f>VLOOKUP($A1155,'Medical Examinations'!$A$2:$O$2336,11,FALSE())</f>
        <v>No</v>
      </c>
      <c r="H1155" s="1">
        <f>VLOOKUP($A1155,'Medical Examinations'!$A$2:$O$2336,13,FALSE())</f>
        <v>0</v>
      </c>
      <c r="I1155" s="1" t="str">
        <f>VLOOKUP($A1155,'Medical Examinations'!$A$2:$O$2336,12,FALSE())</f>
        <v>No</v>
      </c>
      <c r="J1155" s="1" t="str">
        <f>VLOOKUP($A1155,'Medical Examinations'!$A$2:$O$2336,14,FALSE())</f>
        <v>Normal Weight</v>
      </c>
      <c r="K1155" s="1" t="str">
        <f>VLOOKUP($A1155,'Medical Examinations'!$A$2:$O$2336,15,FALSE())</f>
        <v>Diabetes</v>
      </c>
      <c r="L1155" s="17">
        <f>VLOOKUP($A1155,'Hospitalisation Details'!$A$2:$P$2344,15,FALSE())</f>
        <v>23990</v>
      </c>
      <c r="M1155" s="18">
        <f>VLOOKUP($A1155,'Hospitalisation Details'!$A$2:$P$2344,6,FALSE())</f>
        <v>9764.08</v>
      </c>
      <c r="N1155" s="1" t="str">
        <f>VLOOKUP($A1155,'Hospitalisation Details'!$A$2:$P$2344,12,FALSE())</f>
        <v>tier - 3</v>
      </c>
      <c r="O1155" s="1" t="str">
        <f>VLOOKUP($A1155,'Hospitalisation Details'!$A$2:$P$2344,13,FALSE())</f>
        <v>tier - 1</v>
      </c>
      <c r="P1155" s="1" t="str">
        <f>VLOOKUP($A1155,'Hospitalisation Details'!$A$2:$P$2344,14,FALSE())</f>
        <v>R1012</v>
      </c>
      <c r="Q1155" s="1">
        <f>VLOOKUP($A1155,'Hospitalisation Details'!$A$2:$P$2344,16,FALSE())</f>
        <v>57</v>
      </c>
    </row>
    <row r="1156" spans="1:17" x14ac:dyDescent="0.35">
      <c r="A1156" s="1" t="str">
        <f>'Customer Names'!A1156</f>
        <v>Id1155</v>
      </c>
      <c r="B1156" s="1" t="str">
        <f>VLOOKUP($A1156,'Customer Names'!$A$2:$E$2336,4,FALSE())</f>
        <v>Emily E</v>
      </c>
      <c r="C1156" s="16">
        <f>VLOOKUP($A1156,'Medical Examinations'!$A$2:$O$2336,2,FALSE())</f>
        <v>49.09</v>
      </c>
      <c r="D1156" s="16">
        <f>VLOOKUP($A1156,'Medical Examinations'!$A$2:$O$2336,3,FALSE())</f>
        <v>6.3</v>
      </c>
      <c r="E1156" s="1" t="str">
        <f>VLOOKUP($A1156,'Medical Examinations'!$A$2:$O$2336,9,FALSE())</f>
        <v>Yes</v>
      </c>
      <c r="F1156" s="1" t="str">
        <f>VLOOKUP($A1156,'Medical Examinations'!$A$2:$O$2336,10,FALSE())</f>
        <v>No</v>
      </c>
      <c r="G1156" s="1" t="str">
        <f>VLOOKUP($A1156,'Medical Examinations'!$A$2:$O$2336,11,FALSE())</f>
        <v>No</v>
      </c>
      <c r="H1156" s="1">
        <f>VLOOKUP($A1156,'Medical Examinations'!$A$2:$O$2336,13,FALSE())</f>
        <v>0</v>
      </c>
      <c r="I1156" s="1" t="str">
        <f>VLOOKUP($A1156,'Medical Examinations'!$A$2:$O$2336,12,FALSE())</f>
        <v>No</v>
      </c>
      <c r="J1156" s="1" t="str">
        <f>VLOOKUP($A1156,'Medical Examinations'!$A$2:$O$2336,14,FALSE())</f>
        <v>Obesity</v>
      </c>
      <c r="K1156" s="1" t="str">
        <f>VLOOKUP($A1156,'Medical Examinations'!$A$2:$O$2336,15,FALSE())</f>
        <v>Prediabetes</v>
      </c>
      <c r="L1156" s="17">
        <f>VLOOKUP($A1156,'Hospitalisation Details'!$A$2:$P$2344,15,FALSE())</f>
        <v>37086</v>
      </c>
      <c r="M1156" s="18">
        <f>VLOOKUP($A1156,'Hospitalisation Details'!$A$2:$P$2344,6,FALSE())</f>
        <v>9753.49</v>
      </c>
      <c r="N1156" s="1" t="str">
        <f>VLOOKUP($A1156,'Hospitalisation Details'!$A$2:$P$2344,12,FALSE())</f>
        <v>tier - 2</v>
      </c>
      <c r="O1156" s="1" t="str">
        <f>VLOOKUP($A1156,'Hospitalisation Details'!$A$2:$P$2344,13,FALSE())</f>
        <v>tier - 2</v>
      </c>
      <c r="P1156" s="1" t="str">
        <f>VLOOKUP($A1156,'Hospitalisation Details'!$A$2:$P$2344,14,FALSE())</f>
        <v>R1012</v>
      </c>
      <c r="Q1156" s="1">
        <f>VLOOKUP($A1156,'Hospitalisation Details'!$A$2:$P$2344,16,FALSE())</f>
        <v>21</v>
      </c>
    </row>
    <row r="1157" spans="1:17" x14ac:dyDescent="0.35">
      <c r="A1157" s="1" t="str">
        <f>'Customer Names'!A1157</f>
        <v>Id1156</v>
      </c>
      <c r="B1157" s="1" t="str">
        <f>VLOOKUP($A1157,'Customer Names'!$A$2:$E$2336,4,FALSE())</f>
        <v>Cary</v>
      </c>
      <c r="C1157" s="16">
        <f>VLOOKUP($A1157,'Medical Examinations'!$A$2:$O$2336,2,FALSE())</f>
        <v>47.74</v>
      </c>
      <c r="D1157" s="16">
        <f>VLOOKUP($A1157,'Medical Examinations'!$A$2:$O$2336,3,FALSE())</f>
        <v>8.0500000000000007</v>
      </c>
      <c r="E1157" s="1" t="str">
        <f>VLOOKUP($A1157,'Medical Examinations'!$A$2:$O$2336,9,FALSE())</f>
        <v>Yes</v>
      </c>
      <c r="F1157" s="1" t="str">
        <f>VLOOKUP($A1157,'Medical Examinations'!$A$2:$O$2336,10,FALSE())</f>
        <v>No</v>
      </c>
      <c r="G1157" s="1" t="str">
        <f>VLOOKUP($A1157,'Medical Examinations'!$A$2:$O$2336,11,FALSE())</f>
        <v>No</v>
      </c>
      <c r="H1157" s="1">
        <f>VLOOKUP($A1157,'Medical Examinations'!$A$2:$O$2336,13,FALSE())</f>
        <v>2</v>
      </c>
      <c r="I1157" s="1" t="str">
        <f>VLOOKUP($A1157,'Medical Examinations'!$A$2:$O$2336,12,FALSE())</f>
        <v>No</v>
      </c>
      <c r="J1157" s="1" t="str">
        <f>VLOOKUP($A1157,'Medical Examinations'!$A$2:$O$2336,14,FALSE())</f>
        <v>Obesity</v>
      </c>
      <c r="K1157" s="1" t="str">
        <f>VLOOKUP($A1157,'Medical Examinations'!$A$2:$O$2336,15,FALSE())</f>
        <v>Diabetes</v>
      </c>
      <c r="L1157" s="17">
        <f>VLOOKUP($A1157,'Hospitalisation Details'!$A$2:$P$2344,15,FALSE())</f>
        <v>25753</v>
      </c>
      <c r="M1157" s="18">
        <f>VLOOKUP($A1157,'Hospitalisation Details'!$A$2:$P$2344,6,FALSE())</f>
        <v>9748.91</v>
      </c>
      <c r="N1157" s="1" t="str">
        <f>VLOOKUP($A1157,'Hospitalisation Details'!$A$2:$P$2344,12,FALSE())</f>
        <v>tier - 2</v>
      </c>
      <c r="O1157" s="1" t="str">
        <f>VLOOKUP($A1157,'Hospitalisation Details'!$A$2:$P$2344,13,FALSE())</f>
        <v>tier - 1</v>
      </c>
      <c r="P1157" s="1" t="str">
        <f>VLOOKUP($A1157,'Hospitalisation Details'!$A$2:$P$2344,14,FALSE())</f>
        <v>R1013</v>
      </c>
      <c r="Q1157" s="1">
        <f>VLOOKUP($A1157,'Hospitalisation Details'!$A$2:$P$2344,16,FALSE())</f>
        <v>52</v>
      </c>
    </row>
    <row r="1158" spans="1:17" x14ac:dyDescent="0.35">
      <c r="A1158" s="1" t="str">
        <f>'Customer Names'!A1158</f>
        <v>Id1157</v>
      </c>
      <c r="B1158" s="1" t="str">
        <f>VLOOKUP($A1158,'Customer Names'!$A$2:$E$2336,4,FALSE())</f>
        <v>Steven</v>
      </c>
      <c r="C1158" s="16">
        <f>VLOOKUP($A1158,'Medical Examinations'!$A$2:$O$2336,2,FALSE())</f>
        <v>30.2</v>
      </c>
      <c r="D1158" s="16">
        <f>VLOOKUP($A1158,'Medical Examinations'!$A$2:$O$2336,3,FALSE())</f>
        <v>9.8800000000000008</v>
      </c>
      <c r="E1158" s="1" t="str">
        <f>VLOOKUP($A1158,'Medical Examinations'!$A$2:$O$2336,9,FALSE())</f>
        <v>Yes</v>
      </c>
      <c r="F1158" s="1" t="str">
        <f>VLOOKUP($A1158,'Medical Examinations'!$A$2:$O$2336,10,FALSE())</f>
        <v>No</v>
      </c>
      <c r="G1158" s="1" t="str">
        <f>VLOOKUP($A1158,'Medical Examinations'!$A$2:$O$2336,11,FALSE())</f>
        <v>No</v>
      </c>
      <c r="H1158" s="1">
        <f>VLOOKUP($A1158,'Medical Examinations'!$A$2:$O$2336,13,FALSE())</f>
        <v>2</v>
      </c>
      <c r="I1158" s="1" t="str">
        <f>VLOOKUP($A1158,'Medical Examinations'!$A$2:$O$2336,12,FALSE())</f>
        <v>No</v>
      </c>
      <c r="J1158" s="1" t="str">
        <f>VLOOKUP($A1158,'Medical Examinations'!$A$2:$O$2336,14,FALSE())</f>
        <v>Obesity</v>
      </c>
      <c r="K1158" s="1" t="str">
        <f>VLOOKUP($A1158,'Medical Examinations'!$A$2:$O$2336,15,FALSE())</f>
        <v>Diabetes</v>
      </c>
      <c r="L1158" s="17">
        <f>VLOOKUP($A1158,'Hospitalisation Details'!$A$2:$P$2344,15,FALSE())</f>
        <v>25798</v>
      </c>
      <c r="M1158" s="18">
        <f>VLOOKUP($A1158,'Hospitalisation Details'!$A$2:$P$2344,6,FALSE())</f>
        <v>9724.5300000000007</v>
      </c>
      <c r="N1158" s="1" t="str">
        <f>VLOOKUP($A1158,'Hospitalisation Details'!$A$2:$P$2344,12,FALSE())</f>
        <v>tier - 3</v>
      </c>
      <c r="O1158" s="1" t="str">
        <f>VLOOKUP($A1158,'Hospitalisation Details'!$A$2:$P$2344,13,FALSE())</f>
        <v>tier - 1</v>
      </c>
      <c r="P1158" s="1" t="str">
        <f>VLOOKUP($A1158,'Hospitalisation Details'!$A$2:$P$2344,14,FALSE())</f>
        <v>R1011</v>
      </c>
      <c r="Q1158" s="1">
        <f>VLOOKUP($A1158,'Hospitalisation Details'!$A$2:$P$2344,16,FALSE())</f>
        <v>52</v>
      </c>
    </row>
    <row r="1159" spans="1:17" x14ac:dyDescent="0.35">
      <c r="A1159" s="1" t="str">
        <f>'Customer Names'!A1159</f>
        <v>Id1158</v>
      </c>
      <c r="B1159" s="1" t="str">
        <f>VLOOKUP($A1159,'Customer Names'!$A$2:$E$2336,4,FALSE())</f>
        <v>Jose Antonio Sr.</v>
      </c>
      <c r="C1159" s="16">
        <f>VLOOKUP($A1159,'Medical Examinations'!$A$2:$O$2336,2,FALSE())</f>
        <v>33.25</v>
      </c>
      <c r="D1159" s="16">
        <f>VLOOKUP($A1159,'Medical Examinations'!$A$2:$O$2336,3,FALSE())</f>
        <v>7.42</v>
      </c>
      <c r="E1159" s="1" t="str">
        <f>VLOOKUP($A1159,'Medical Examinations'!$A$2:$O$2336,9,FALSE())</f>
        <v>Yes</v>
      </c>
      <c r="F1159" s="1" t="str">
        <f>VLOOKUP($A1159,'Medical Examinations'!$A$2:$O$2336,10,FALSE())</f>
        <v>No</v>
      </c>
      <c r="G1159" s="1" t="str">
        <f>VLOOKUP($A1159,'Medical Examinations'!$A$2:$O$2336,11,FALSE())</f>
        <v>No</v>
      </c>
      <c r="H1159" s="1">
        <f>VLOOKUP($A1159,'Medical Examinations'!$A$2:$O$2336,13,FALSE())</f>
        <v>2</v>
      </c>
      <c r="I1159" s="1" t="str">
        <f>VLOOKUP($A1159,'Medical Examinations'!$A$2:$O$2336,12,FALSE())</f>
        <v>No</v>
      </c>
      <c r="J1159" s="1" t="str">
        <f>VLOOKUP($A1159,'Medical Examinations'!$A$2:$O$2336,14,FALSE())</f>
        <v>Obesity</v>
      </c>
      <c r="K1159" s="1" t="str">
        <f>VLOOKUP($A1159,'Medical Examinations'!$A$2:$O$2336,15,FALSE())</f>
        <v>Diabetes</v>
      </c>
      <c r="L1159" s="17">
        <f>VLOOKUP($A1159,'Hospitalisation Details'!$A$2:$P$2344,15,FALSE())</f>
        <v>25823</v>
      </c>
      <c r="M1159" s="18">
        <f>VLOOKUP($A1159,'Hospitalisation Details'!$A$2:$P$2344,6,FALSE())</f>
        <v>9722.77</v>
      </c>
      <c r="N1159" s="1" t="str">
        <f>VLOOKUP($A1159,'Hospitalisation Details'!$A$2:$P$2344,12,FALSE())</f>
        <v>tier - 3</v>
      </c>
      <c r="O1159" s="1" t="str">
        <f>VLOOKUP($A1159,'Hospitalisation Details'!$A$2:$P$2344,13,FALSE())</f>
        <v>tier - 1</v>
      </c>
      <c r="P1159" s="1" t="str">
        <f>VLOOKUP($A1159,'Hospitalisation Details'!$A$2:$P$2344,14,FALSE())</f>
        <v>R1016</v>
      </c>
      <c r="Q1159" s="1">
        <f>VLOOKUP($A1159,'Hospitalisation Details'!$A$2:$P$2344,16,FALSE())</f>
        <v>52</v>
      </c>
    </row>
    <row r="1160" spans="1:17" x14ac:dyDescent="0.35">
      <c r="A1160" s="1" t="str">
        <f>'Customer Names'!A1160</f>
        <v>Id1159</v>
      </c>
      <c r="B1160" s="1" t="str">
        <f>VLOOKUP($A1160,'Customer Names'!$A$2:$E$2336,4,FALSE())</f>
        <v>Tatiana</v>
      </c>
      <c r="C1160" s="16">
        <f>VLOOKUP($A1160,'Medical Examinations'!$A$2:$O$2336,2,FALSE())</f>
        <v>26.6</v>
      </c>
      <c r="D1160" s="16">
        <f>VLOOKUP($A1160,'Medical Examinations'!$A$2:$O$2336,3,FALSE())</f>
        <v>8.4499999999999993</v>
      </c>
      <c r="E1160" s="1" t="str">
        <f>VLOOKUP($A1160,'Medical Examinations'!$A$2:$O$2336,9,FALSE())</f>
        <v>Yes</v>
      </c>
      <c r="F1160" s="1" t="str">
        <f>VLOOKUP($A1160,'Medical Examinations'!$A$2:$O$2336,10,FALSE())</f>
        <v>No</v>
      </c>
      <c r="G1160" s="1" t="str">
        <f>VLOOKUP($A1160,'Medical Examinations'!$A$2:$O$2336,11,FALSE())</f>
        <v>No</v>
      </c>
      <c r="H1160" s="1">
        <f>VLOOKUP($A1160,'Medical Examinations'!$A$2:$O$2336,13,FALSE())</f>
        <v>1</v>
      </c>
      <c r="I1160" s="1" t="str">
        <f>VLOOKUP($A1160,'Medical Examinations'!$A$2:$O$2336,12,FALSE())</f>
        <v>No</v>
      </c>
      <c r="J1160" s="1" t="str">
        <f>VLOOKUP($A1160,'Medical Examinations'!$A$2:$O$2336,14,FALSE())</f>
        <v>Overweight</v>
      </c>
      <c r="K1160" s="1" t="str">
        <f>VLOOKUP($A1160,'Medical Examinations'!$A$2:$O$2336,15,FALSE())</f>
        <v>Diabetes</v>
      </c>
      <c r="L1160" s="17">
        <f>VLOOKUP($A1160,'Hospitalisation Details'!$A$2:$P$2344,15,FALSE())</f>
        <v>27572</v>
      </c>
      <c r="M1160" s="18">
        <f>VLOOKUP($A1160,'Hospitalisation Details'!$A$2:$P$2344,6,FALSE())</f>
        <v>9715.84</v>
      </c>
      <c r="N1160" s="1" t="str">
        <f>VLOOKUP($A1160,'Hospitalisation Details'!$A$2:$P$2344,12,FALSE())</f>
        <v>tier - 2</v>
      </c>
      <c r="O1160" s="1" t="str">
        <f>VLOOKUP($A1160,'Hospitalisation Details'!$A$2:$P$2344,13,FALSE())</f>
        <v>tier - 1</v>
      </c>
      <c r="P1160" s="1" t="str">
        <f>VLOOKUP($A1160,'Hospitalisation Details'!$A$2:$P$2344,14,FALSE())</f>
        <v>R1024</v>
      </c>
      <c r="Q1160" s="1">
        <f>VLOOKUP($A1160,'Hospitalisation Details'!$A$2:$P$2344,16,FALSE())</f>
        <v>47</v>
      </c>
    </row>
    <row r="1161" spans="1:17" x14ac:dyDescent="0.35">
      <c r="A1161" s="1" t="str">
        <f>'Customer Names'!A1161</f>
        <v>Id1160</v>
      </c>
      <c r="B1161" s="1" t="str">
        <f>VLOOKUP($A1161,'Customer Names'!$A$2:$E$2336,4,FALSE())</f>
        <v>Dan T.</v>
      </c>
      <c r="C1161" s="16">
        <f>VLOOKUP($A1161,'Medical Examinations'!$A$2:$O$2336,2,FALSE())</f>
        <v>26.35</v>
      </c>
      <c r="D1161" s="16">
        <f>VLOOKUP($A1161,'Medical Examinations'!$A$2:$O$2336,3,FALSE())</f>
        <v>6.21</v>
      </c>
      <c r="E1161" s="1" t="str">
        <f>VLOOKUP($A1161,'Medical Examinations'!$A$2:$O$2336,9,FALSE())</f>
        <v>No</v>
      </c>
      <c r="F1161" s="1" t="str">
        <f>VLOOKUP($A1161,'Medical Examinations'!$A$2:$O$2336,10,FALSE())</f>
        <v>No</v>
      </c>
      <c r="G1161" s="1" t="str">
        <f>VLOOKUP($A1161,'Medical Examinations'!$A$2:$O$2336,11,FALSE())</f>
        <v>No</v>
      </c>
      <c r="H1161" s="1">
        <f>VLOOKUP($A1161,'Medical Examinations'!$A$2:$O$2336,13,FALSE())</f>
        <v>2</v>
      </c>
      <c r="I1161" s="1" t="str">
        <f>VLOOKUP($A1161,'Medical Examinations'!$A$2:$O$2336,12,FALSE())</f>
        <v>No</v>
      </c>
      <c r="J1161" s="1" t="str">
        <f>VLOOKUP($A1161,'Medical Examinations'!$A$2:$O$2336,14,FALSE())</f>
        <v>Overweight</v>
      </c>
      <c r="K1161" s="1" t="str">
        <f>VLOOKUP($A1161,'Medical Examinations'!$A$2:$O$2336,15,FALSE())</f>
        <v>Prediabetes</v>
      </c>
      <c r="L1161" s="17">
        <f>VLOOKUP($A1161,'Hospitalisation Details'!$A$2:$P$2344,15,FALSE())</f>
        <v>26490</v>
      </c>
      <c r="M1161" s="18">
        <f>VLOOKUP($A1161,'Hospitalisation Details'!$A$2:$P$2344,6,FALSE())</f>
        <v>9710.7099999999991</v>
      </c>
      <c r="N1161" s="1" t="str">
        <f>VLOOKUP($A1161,'Hospitalisation Details'!$A$2:$P$2344,12,FALSE())</f>
        <v>tier - 2</v>
      </c>
      <c r="O1161" s="1" t="str">
        <f>VLOOKUP($A1161,'Hospitalisation Details'!$A$2:$P$2344,13,FALSE())</f>
        <v>tier - 1</v>
      </c>
      <c r="P1161" s="1" t="str">
        <f>VLOOKUP($A1161,'Hospitalisation Details'!$A$2:$P$2344,14,FALSE())</f>
        <v>R1021</v>
      </c>
      <c r="Q1161" s="1">
        <f>VLOOKUP($A1161,'Hospitalisation Details'!$A$2:$P$2344,16,FALSE())</f>
        <v>50</v>
      </c>
    </row>
    <row r="1162" spans="1:17" x14ac:dyDescent="0.35">
      <c r="A1162" s="1" t="str">
        <f>'Customer Names'!A1162</f>
        <v>Id1161</v>
      </c>
      <c r="B1162" s="1" t="str">
        <f>VLOOKUP($A1162,'Customer Names'!$A$2:$E$2336,4,FALSE())</f>
        <v>Liisa A.</v>
      </c>
      <c r="C1162" s="16">
        <f>VLOOKUP($A1162,'Medical Examinations'!$A$2:$O$2336,2,FALSE())</f>
        <v>39.994999999999997</v>
      </c>
      <c r="D1162" s="16">
        <f>VLOOKUP($A1162,'Medical Examinations'!$A$2:$O$2336,3,FALSE())</f>
        <v>4.6500000000000004</v>
      </c>
      <c r="E1162" s="1" t="str">
        <f>VLOOKUP($A1162,'Medical Examinations'!$A$2:$O$2336,9,FALSE())</f>
        <v>No</v>
      </c>
      <c r="F1162" s="1" t="str">
        <f>VLOOKUP($A1162,'Medical Examinations'!$A$2:$O$2336,10,FALSE())</f>
        <v>No</v>
      </c>
      <c r="G1162" s="1" t="str">
        <f>VLOOKUP($A1162,'Medical Examinations'!$A$2:$O$2336,11,FALSE())</f>
        <v>No</v>
      </c>
      <c r="H1162" s="1">
        <f>VLOOKUP($A1162,'Medical Examinations'!$A$2:$O$2336,13,FALSE())</f>
        <v>0</v>
      </c>
      <c r="I1162" s="1" t="str">
        <f>VLOOKUP($A1162,'Medical Examinations'!$A$2:$O$2336,12,FALSE())</f>
        <v>No</v>
      </c>
      <c r="J1162" s="1" t="str">
        <f>VLOOKUP($A1162,'Medical Examinations'!$A$2:$O$2336,14,FALSE())</f>
        <v>Obesity</v>
      </c>
      <c r="K1162" s="1" t="str">
        <f>VLOOKUP($A1162,'Medical Examinations'!$A$2:$O$2336,15,FALSE())</f>
        <v>Normal</v>
      </c>
      <c r="L1162" s="17">
        <f>VLOOKUP($A1162,'Hospitalisation Details'!$A$2:$P$2344,15,FALSE())</f>
        <v>28387</v>
      </c>
      <c r="M1162" s="18">
        <f>VLOOKUP($A1162,'Hospitalisation Details'!$A$2:$P$2344,6,FALSE())</f>
        <v>9704.67</v>
      </c>
      <c r="N1162" s="1" t="str">
        <f>VLOOKUP($A1162,'Hospitalisation Details'!$A$2:$P$2344,12,FALSE())</f>
        <v>tier - 2</v>
      </c>
      <c r="O1162" s="1" t="str">
        <f>VLOOKUP($A1162,'Hospitalisation Details'!$A$2:$P$2344,13,FALSE())</f>
        <v>tier - 3</v>
      </c>
      <c r="P1162" s="1" t="str">
        <f>VLOOKUP($A1162,'Hospitalisation Details'!$A$2:$P$2344,14,FALSE())</f>
        <v>R1024</v>
      </c>
      <c r="Q1162" s="1">
        <f>VLOOKUP($A1162,'Hospitalisation Details'!$A$2:$P$2344,16,FALSE())</f>
        <v>45</v>
      </c>
    </row>
    <row r="1163" spans="1:17" x14ac:dyDescent="0.35">
      <c r="A1163" s="1" t="str">
        <f>'Customer Names'!A1163</f>
        <v>Id1162</v>
      </c>
      <c r="B1163" s="1" t="str">
        <f>VLOOKUP($A1163,'Customer Names'!$A$2:$E$2336,4,FALSE())</f>
        <v>Kathryn E.</v>
      </c>
      <c r="C1163" s="16">
        <f>VLOOKUP($A1163,'Medical Examinations'!$A$2:$O$2336,2,FALSE())</f>
        <v>22.92</v>
      </c>
      <c r="D1163" s="16">
        <f>VLOOKUP($A1163,'Medical Examinations'!$A$2:$O$2336,3,FALSE())</f>
        <v>5.87</v>
      </c>
      <c r="E1163" s="1" t="str">
        <f>VLOOKUP($A1163,'Medical Examinations'!$A$2:$O$2336,9,FALSE())</f>
        <v>Yes</v>
      </c>
      <c r="F1163" s="1" t="str">
        <f>VLOOKUP($A1163,'Medical Examinations'!$A$2:$O$2336,10,FALSE())</f>
        <v>No</v>
      </c>
      <c r="G1163" s="1" t="str">
        <f>VLOOKUP($A1163,'Medical Examinations'!$A$2:$O$2336,11,FALSE())</f>
        <v>No</v>
      </c>
      <c r="H1163" s="1">
        <f>VLOOKUP($A1163,'Medical Examinations'!$A$2:$O$2336,13,FALSE())</f>
        <v>1</v>
      </c>
      <c r="I1163" s="1" t="str">
        <f>VLOOKUP($A1163,'Medical Examinations'!$A$2:$O$2336,12,FALSE())</f>
        <v>No</v>
      </c>
      <c r="J1163" s="1" t="str">
        <f>VLOOKUP($A1163,'Medical Examinations'!$A$2:$O$2336,14,FALSE())</f>
        <v>Normal Weight</v>
      </c>
      <c r="K1163" s="1" t="str">
        <f>VLOOKUP($A1163,'Medical Examinations'!$A$2:$O$2336,15,FALSE())</f>
        <v>Prediabetes</v>
      </c>
      <c r="L1163" s="17">
        <f>VLOOKUP($A1163,'Hospitalisation Details'!$A$2:$P$2344,15,FALSE())</f>
        <v>23688</v>
      </c>
      <c r="M1163" s="18">
        <f>VLOOKUP($A1163,'Hospitalisation Details'!$A$2:$P$2344,6,FALSE())</f>
        <v>9698.42</v>
      </c>
      <c r="N1163" s="1" t="str">
        <f>VLOOKUP($A1163,'Hospitalisation Details'!$A$2:$P$2344,12,FALSE())</f>
        <v>tier - 3</v>
      </c>
      <c r="O1163" s="1" t="str">
        <f>VLOOKUP($A1163,'Hospitalisation Details'!$A$2:$P$2344,13,FALSE())</f>
        <v>tier - 3</v>
      </c>
      <c r="P1163" s="1" t="str">
        <f>VLOOKUP($A1163,'Hospitalisation Details'!$A$2:$P$2344,14,FALSE())</f>
        <v>R1013</v>
      </c>
      <c r="Q1163" s="1">
        <f>VLOOKUP($A1163,'Hospitalisation Details'!$A$2:$P$2344,16,FALSE())</f>
        <v>58</v>
      </c>
    </row>
    <row r="1164" spans="1:17" x14ac:dyDescent="0.35">
      <c r="A1164" s="1" t="str">
        <f>'Customer Names'!A1164</f>
        <v>Id1163</v>
      </c>
      <c r="B1164" s="1" t="str">
        <f>VLOOKUP($A1164,'Customer Names'!$A$2:$E$2336,4,FALSE())</f>
        <v>Maxwell</v>
      </c>
      <c r="C1164" s="16">
        <f>VLOOKUP($A1164,'Medical Examinations'!$A$2:$O$2336,2,FALSE())</f>
        <v>24.78</v>
      </c>
      <c r="D1164" s="16">
        <f>VLOOKUP($A1164,'Medical Examinations'!$A$2:$O$2336,3,FALSE())</f>
        <v>4.24</v>
      </c>
      <c r="E1164" s="1" t="str">
        <f>VLOOKUP($A1164,'Medical Examinations'!$A$2:$O$2336,9,FALSE())</f>
        <v>Yes</v>
      </c>
      <c r="F1164" s="1" t="str">
        <f>VLOOKUP($A1164,'Medical Examinations'!$A$2:$O$2336,10,FALSE())</f>
        <v>No</v>
      </c>
      <c r="G1164" s="1" t="str">
        <f>VLOOKUP($A1164,'Medical Examinations'!$A$2:$O$2336,11,FALSE())</f>
        <v>No</v>
      </c>
      <c r="H1164" s="1">
        <f>VLOOKUP($A1164,'Medical Examinations'!$A$2:$O$2336,13,FALSE())</f>
        <v>2</v>
      </c>
      <c r="I1164" s="1" t="str">
        <f>VLOOKUP($A1164,'Medical Examinations'!$A$2:$O$2336,12,FALSE())</f>
        <v>No</v>
      </c>
      <c r="J1164" s="1" t="str">
        <f>VLOOKUP($A1164,'Medical Examinations'!$A$2:$O$2336,14,FALSE())</f>
        <v>Normal Weight</v>
      </c>
      <c r="K1164" s="1" t="str">
        <f>VLOOKUP($A1164,'Medical Examinations'!$A$2:$O$2336,15,FALSE())</f>
        <v>Normal</v>
      </c>
      <c r="L1164" s="17">
        <f>VLOOKUP($A1164,'Hospitalisation Details'!$A$2:$P$2344,15,FALSE())</f>
        <v>24366</v>
      </c>
      <c r="M1164" s="18">
        <f>VLOOKUP($A1164,'Hospitalisation Details'!$A$2:$P$2344,6,FALSE())</f>
        <v>9684.2900000000009</v>
      </c>
      <c r="N1164" s="1" t="str">
        <f>VLOOKUP($A1164,'Hospitalisation Details'!$A$2:$P$2344,12,FALSE())</f>
        <v>tier - 3</v>
      </c>
      <c r="O1164" s="1" t="str">
        <f>VLOOKUP($A1164,'Hospitalisation Details'!$A$2:$P$2344,13,FALSE())</f>
        <v>tier - 2</v>
      </c>
      <c r="P1164" s="1" t="str">
        <f>VLOOKUP($A1164,'Hospitalisation Details'!$A$2:$P$2344,14,FALSE())</f>
        <v>R1013</v>
      </c>
      <c r="Q1164" s="1">
        <f>VLOOKUP($A1164,'Hospitalisation Details'!$A$2:$P$2344,16,FALSE())</f>
        <v>56</v>
      </c>
    </row>
    <row r="1165" spans="1:17" x14ac:dyDescent="0.35">
      <c r="A1165" s="1" t="str">
        <f>'Customer Names'!A1165</f>
        <v>Id1164</v>
      </c>
      <c r="B1165" s="1" t="str">
        <f>VLOOKUP($A1165,'Customer Names'!$A$2:$E$2336,4,FALSE())</f>
        <v>Pascale</v>
      </c>
      <c r="C1165" s="16">
        <f>VLOOKUP($A1165,'Medical Examinations'!$A$2:$O$2336,2,FALSE())</f>
        <v>34.07</v>
      </c>
      <c r="D1165" s="16">
        <f>VLOOKUP($A1165,'Medical Examinations'!$A$2:$O$2336,3,FALSE())</f>
        <v>7.81</v>
      </c>
      <c r="E1165" s="1" t="str">
        <f>VLOOKUP($A1165,'Medical Examinations'!$A$2:$O$2336,9,FALSE())</f>
        <v>Yes</v>
      </c>
      <c r="F1165" s="1" t="str">
        <f>VLOOKUP($A1165,'Medical Examinations'!$A$2:$O$2336,10,FALSE())</f>
        <v>No</v>
      </c>
      <c r="G1165" s="1" t="str">
        <f>VLOOKUP($A1165,'Medical Examinations'!$A$2:$O$2336,11,FALSE())</f>
        <v>No</v>
      </c>
      <c r="H1165" s="1">
        <f>VLOOKUP($A1165,'Medical Examinations'!$A$2:$O$2336,13,FALSE())</f>
        <v>0</v>
      </c>
      <c r="I1165" s="1" t="str">
        <f>VLOOKUP($A1165,'Medical Examinations'!$A$2:$O$2336,12,FALSE())</f>
        <v>No</v>
      </c>
      <c r="J1165" s="1" t="str">
        <f>VLOOKUP($A1165,'Medical Examinations'!$A$2:$O$2336,14,FALSE())</f>
        <v>Obesity</v>
      </c>
      <c r="K1165" s="1" t="str">
        <f>VLOOKUP($A1165,'Medical Examinations'!$A$2:$O$2336,15,FALSE())</f>
        <v>Diabetes</v>
      </c>
      <c r="L1165" s="17">
        <f>VLOOKUP($A1165,'Hospitalisation Details'!$A$2:$P$2344,15,FALSE())</f>
        <v>29806</v>
      </c>
      <c r="M1165" s="18">
        <f>VLOOKUP($A1165,'Hospitalisation Details'!$A$2:$P$2344,6,FALSE())</f>
        <v>9664.34</v>
      </c>
      <c r="N1165" s="1" t="str">
        <f>VLOOKUP($A1165,'Hospitalisation Details'!$A$2:$P$2344,12,FALSE())</f>
        <v>tier - 2</v>
      </c>
      <c r="O1165" s="1" t="str">
        <f>VLOOKUP($A1165,'Hospitalisation Details'!$A$2:$P$2344,13,FALSE())</f>
        <v>tier - 3</v>
      </c>
      <c r="P1165" s="1" t="str">
        <f>VLOOKUP($A1165,'Hospitalisation Details'!$A$2:$P$2344,14,FALSE())</f>
        <v>R1011</v>
      </c>
      <c r="Q1165" s="1">
        <f>VLOOKUP($A1165,'Hospitalisation Details'!$A$2:$P$2344,16,FALSE())</f>
        <v>41</v>
      </c>
    </row>
    <row r="1166" spans="1:17" x14ac:dyDescent="0.35">
      <c r="A1166" s="1" t="str">
        <f>'Customer Names'!A1166</f>
        <v>Id1165</v>
      </c>
      <c r="B1166" s="1" t="str">
        <f>VLOOKUP($A1166,'Customer Names'!$A$2:$E$2336,4,FALSE())</f>
        <v>Becca</v>
      </c>
      <c r="C1166" s="16">
        <f>VLOOKUP($A1166,'Medical Examinations'!$A$2:$O$2336,2,FALSE())</f>
        <v>30.14</v>
      </c>
      <c r="D1166" s="16">
        <f>VLOOKUP($A1166,'Medical Examinations'!$A$2:$O$2336,3,FALSE())</f>
        <v>9.85</v>
      </c>
      <c r="E1166" s="1" t="str">
        <f>VLOOKUP($A1166,'Medical Examinations'!$A$2:$O$2336,9,FALSE())</f>
        <v>No</v>
      </c>
      <c r="F1166" s="1" t="str">
        <f>VLOOKUP($A1166,'Medical Examinations'!$A$2:$O$2336,10,FALSE())</f>
        <v>No</v>
      </c>
      <c r="G1166" s="1" t="str">
        <f>VLOOKUP($A1166,'Medical Examinations'!$A$2:$O$2336,11,FALSE())</f>
        <v>No</v>
      </c>
      <c r="H1166" s="1">
        <f>VLOOKUP($A1166,'Medical Examinations'!$A$2:$O$2336,13,FALSE())</f>
        <v>0</v>
      </c>
      <c r="I1166" s="1" t="str">
        <f>VLOOKUP($A1166,'Medical Examinations'!$A$2:$O$2336,12,FALSE())</f>
        <v>No</v>
      </c>
      <c r="J1166" s="1" t="str">
        <f>VLOOKUP($A1166,'Medical Examinations'!$A$2:$O$2336,14,FALSE())</f>
        <v>Obesity</v>
      </c>
      <c r="K1166" s="1" t="str">
        <f>VLOOKUP($A1166,'Medical Examinations'!$A$2:$O$2336,15,FALSE())</f>
        <v>Diabetes</v>
      </c>
      <c r="L1166" s="17">
        <f>VLOOKUP($A1166,'Hospitalisation Details'!$A$2:$P$2344,15,FALSE())</f>
        <v>27218</v>
      </c>
      <c r="M1166" s="18">
        <f>VLOOKUP($A1166,'Hospitalisation Details'!$A$2:$P$2344,6,FALSE())</f>
        <v>9653.81</v>
      </c>
      <c r="N1166" s="1" t="str">
        <f>VLOOKUP($A1166,'Hospitalisation Details'!$A$2:$P$2344,12,FALSE())</f>
        <v>tier - 2</v>
      </c>
      <c r="O1166" s="1" t="str">
        <f>VLOOKUP($A1166,'Hospitalisation Details'!$A$2:$P$2344,13,FALSE())</f>
        <v>tier - 2</v>
      </c>
      <c r="P1166" s="1" t="str">
        <f>VLOOKUP($A1166,'Hospitalisation Details'!$A$2:$P$2344,14,FALSE())</f>
        <v>R1011</v>
      </c>
      <c r="Q1166" s="1">
        <f>VLOOKUP($A1166,'Hospitalisation Details'!$A$2:$P$2344,16,FALSE())</f>
        <v>48</v>
      </c>
    </row>
    <row r="1167" spans="1:17" x14ac:dyDescent="0.35">
      <c r="A1167" s="1" t="str">
        <f>'Customer Names'!A1167</f>
        <v>Id1166</v>
      </c>
      <c r="B1167" s="1" t="str">
        <f>VLOOKUP($A1167,'Customer Names'!$A$2:$E$2336,4,FALSE())</f>
        <v>Grace</v>
      </c>
      <c r="C1167" s="16">
        <f>VLOOKUP($A1167,'Medical Examinations'!$A$2:$O$2336,2,FALSE())</f>
        <v>18.05</v>
      </c>
      <c r="D1167" s="16">
        <f>VLOOKUP($A1167,'Medical Examinations'!$A$2:$O$2336,3,FALSE())</f>
        <v>6.94</v>
      </c>
      <c r="E1167" s="1" t="str">
        <f>VLOOKUP($A1167,'Medical Examinations'!$A$2:$O$2336,9,FALSE())</f>
        <v>No</v>
      </c>
      <c r="F1167" s="1" t="str">
        <f>VLOOKUP($A1167,'Medical Examinations'!$A$2:$O$2336,10,FALSE())</f>
        <v>No</v>
      </c>
      <c r="G1167" s="1" t="str">
        <f>VLOOKUP($A1167,'Medical Examinations'!$A$2:$O$2336,11,FALSE())</f>
        <v>No</v>
      </c>
      <c r="H1167" s="1">
        <f>VLOOKUP($A1167,'Medical Examinations'!$A$2:$O$2336,13,FALSE())</f>
        <v>0</v>
      </c>
      <c r="I1167" s="1" t="str">
        <f>VLOOKUP($A1167,'Medical Examinations'!$A$2:$O$2336,12,FALSE())</f>
        <v>No</v>
      </c>
      <c r="J1167" s="1" t="str">
        <f>VLOOKUP($A1167,'Medical Examinations'!$A$2:$O$2336,14,FALSE())</f>
        <v>Underweight</v>
      </c>
      <c r="K1167" s="1" t="str">
        <f>VLOOKUP($A1167,'Medical Examinations'!$A$2:$O$2336,15,FALSE())</f>
        <v>Diabetes</v>
      </c>
      <c r="L1167" s="17">
        <f>VLOOKUP($A1167,'Hospitalisation Details'!$A$2:$P$2344,15,FALSE())</f>
        <v>26133</v>
      </c>
      <c r="M1167" s="18">
        <f>VLOOKUP($A1167,'Hospitalisation Details'!$A$2:$P$2344,6,FALSE())</f>
        <v>9644.25</v>
      </c>
      <c r="N1167" s="1" t="str">
        <f>VLOOKUP($A1167,'Hospitalisation Details'!$A$2:$P$2344,12,FALSE())</f>
        <v>tier - 2</v>
      </c>
      <c r="O1167" s="1" t="str">
        <f>VLOOKUP($A1167,'Hospitalisation Details'!$A$2:$P$2344,13,FALSE())</f>
        <v>tier - 1</v>
      </c>
      <c r="P1167" s="1" t="str">
        <f>VLOOKUP($A1167,'Hospitalisation Details'!$A$2:$P$2344,14,FALSE())</f>
        <v>R1012</v>
      </c>
      <c r="Q1167" s="1">
        <f>VLOOKUP($A1167,'Hospitalisation Details'!$A$2:$P$2344,16,FALSE())</f>
        <v>51</v>
      </c>
    </row>
    <row r="1168" spans="1:17" x14ac:dyDescent="0.35">
      <c r="A1168" s="1" t="str">
        <f>'Customer Names'!A1168</f>
        <v>Id1167</v>
      </c>
      <c r="B1168" s="1" t="str">
        <f>VLOOKUP($A1168,'Customer Names'!$A$2:$E$2336,4,FALSE())</f>
        <v>Samantha</v>
      </c>
      <c r="C1168" s="16">
        <f>VLOOKUP($A1168,'Medical Examinations'!$A$2:$O$2336,2,FALSE())</f>
        <v>37.4</v>
      </c>
      <c r="D1168" s="16">
        <f>VLOOKUP($A1168,'Medical Examinations'!$A$2:$O$2336,3,FALSE())</f>
        <v>11.3</v>
      </c>
      <c r="E1168" s="1" t="str">
        <f>VLOOKUP($A1168,'Medical Examinations'!$A$2:$O$2336,9,FALSE())</f>
        <v>Yes</v>
      </c>
      <c r="F1168" s="1" t="str">
        <f>VLOOKUP($A1168,'Medical Examinations'!$A$2:$O$2336,10,FALSE())</f>
        <v>No</v>
      </c>
      <c r="G1168" s="1" t="str">
        <f>VLOOKUP($A1168,'Medical Examinations'!$A$2:$O$2336,11,FALSE())</f>
        <v>No</v>
      </c>
      <c r="H1168" s="1">
        <f>VLOOKUP($A1168,'Medical Examinations'!$A$2:$O$2336,13,FALSE())</f>
        <v>2</v>
      </c>
      <c r="I1168" s="1" t="str">
        <f>VLOOKUP($A1168,'Medical Examinations'!$A$2:$O$2336,12,FALSE())</f>
        <v>No</v>
      </c>
      <c r="J1168" s="1" t="str">
        <f>VLOOKUP($A1168,'Medical Examinations'!$A$2:$O$2336,14,FALSE())</f>
        <v>Obesity</v>
      </c>
      <c r="K1168" s="1" t="str">
        <f>VLOOKUP($A1168,'Medical Examinations'!$A$2:$O$2336,15,FALSE())</f>
        <v>Diabetes</v>
      </c>
      <c r="L1168" s="17">
        <f>VLOOKUP($A1168,'Hospitalisation Details'!$A$2:$P$2344,15,FALSE())</f>
        <v>25841</v>
      </c>
      <c r="M1168" s="18">
        <f>VLOOKUP($A1168,'Hospitalisation Details'!$A$2:$P$2344,6,FALSE())</f>
        <v>9634.5400000000009</v>
      </c>
      <c r="N1168" s="1" t="str">
        <f>VLOOKUP($A1168,'Hospitalisation Details'!$A$2:$P$2344,12,FALSE())</f>
        <v>tier - 2</v>
      </c>
      <c r="O1168" s="1" t="str">
        <f>VLOOKUP($A1168,'Hospitalisation Details'!$A$2:$P$2344,13,FALSE())</f>
        <v>tier - 2</v>
      </c>
      <c r="P1168" s="1" t="str">
        <f>VLOOKUP($A1168,'Hospitalisation Details'!$A$2:$P$2344,14,FALSE())</f>
        <v>R1011</v>
      </c>
      <c r="Q1168" s="1">
        <f>VLOOKUP($A1168,'Hospitalisation Details'!$A$2:$P$2344,16,FALSE())</f>
        <v>52</v>
      </c>
    </row>
    <row r="1169" spans="1:17" x14ac:dyDescent="0.35">
      <c r="A1169" s="1" t="str">
        <f>'Customer Names'!A1169</f>
        <v>Id1168</v>
      </c>
      <c r="B1169" s="1" t="str">
        <f>VLOOKUP($A1169,'Customer Names'!$A$2:$E$2336,4,FALSE())</f>
        <v>Nicole R.</v>
      </c>
      <c r="C1169" s="16">
        <f>VLOOKUP($A1169,'Medical Examinations'!$A$2:$O$2336,2,FALSE())</f>
        <v>25.75</v>
      </c>
      <c r="D1169" s="16">
        <f>VLOOKUP($A1169,'Medical Examinations'!$A$2:$O$2336,3,FALSE())</f>
        <v>9.23</v>
      </c>
      <c r="E1169" s="1" t="str">
        <f>VLOOKUP($A1169,'Medical Examinations'!$A$2:$O$2336,9,FALSE())</f>
        <v>No</v>
      </c>
      <c r="F1169" s="1" t="str">
        <f>VLOOKUP($A1169,'Medical Examinations'!$A$2:$O$2336,10,FALSE())</f>
        <v>No</v>
      </c>
      <c r="G1169" s="1" t="str">
        <f>VLOOKUP($A1169,'Medical Examinations'!$A$2:$O$2336,11,FALSE())</f>
        <v>No</v>
      </c>
      <c r="H1169" s="1">
        <f>VLOOKUP($A1169,'Medical Examinations'!$A$2:$O$2336,13,FALSE())</f>
        <v>0</v>
      </c>
      <c r="I1169" s="1" t="str">
        <f>VLOOKUP($A1169,'Medical Examinations'!$A$2:$O$2336,12,FALSE())</f>
        <v>No</v>
      </c>
      <c r="J1169" s="1" t="str">
        <f>VLOOKUP($A1169,'Medical Examinations'!$A$2:$O$2336,14,FALSE())</f>
        <v>Overweight</v>
      </c>
      <c r="K1169" s="1" t="str">
        <f>VLOOKUP($A1169,'Medical Examinations'!$A$2:$O$2336,15,FALSE())</f>
        <v>Diabetes</v>
      </c>
      <c r="L1169" s="17">
        <f>VLOOKUP($A1169,'Hospitalisation Details'!$A$2:$P$2344,15,FALSE())</f>
        <v>25011</v>
      </c>
      <c r="M1169" s="18">
        <f>VLOOKUP($A1169,'Hospitalisation Details'!$A$2:$P$2344,6,FALSE())</f>
        <v>9630.91</v>
      </c>
      <c r="N1169" s="1" t="str">
        <f>VLOOKUP($A1169,'Hospitalisation Details'!$A$2:$P$2344,12,FALSE())</f>
        <v>tier - 3</v>
      </c>
      <c r="O1169" s="1" t="str">
        <f>VLOOKUP($A1169,'Hospitalisation Details'!$A$2:$P$2344,13,FALSE())</f>
        <v>tier - 2</v>
      </c>
      <c r="P1169" s="1" t="str">
        <f>VLOOKUP($A1169,'Hospitalisation Details'!$A$2:$P$2344,14,FALSE())</f>
        <v>R1013</v>
      </c>
      <c r="Q1169" s="1">
        <f>VLOOKUP($A1169,'Hospitalisation Details'!$A$2:$P$2344,16,FALSE())</f>
        <v>54</v>
      </c>
    </row>
    <row r="1170" spans="1:17" x14ac:dyDescent="0.35">
      <c r="A1170" s="1" t="str">
        <f>'Customer Names'!A1170</f>
        <v>Id1169</v>
      </c>
      <c r="B1170" s="1" t="str">
        <f>VLOOKUP($A1170,'Customer Names'!$A$2:$E$2336,4,FALSE())</f>
        <v>David W</v>
      </c>
      <c r="C1170" s="16">
        <f>VLOOKUP($A1170,'Medical Examinations'!$A$2:$O$2336,2,FALSE())</f>
        <v>32.299999999999997</v>
      </c>
      <c r="D1170" s="16">
        <f>VLOOKUP($A1170,'Medical Examinations'!$A$2:$O$2336,3,FALSE())</f>
        <v>4.37</v>
      </c>
      <c r="E1170" s="1" t="str">
        <f>VLOOKUP($A1170,'Medical Examinations'!$A$2:$O$2336,9,FALSE())</f>
        <v>No</v>
      </c>
      <c r="F1170" s="1" t="str">
        <f>VLOOKUP($A1170,'Medical Examinations'!$A$2:$O$2336,10,FALSE())</f>
        <v>No</v>
      </c>
      <c r="G1170" s="1" t="str">
        <f>VLOOKUP($A1170,'Medical Examinations'!$A$2:$O$2336,11,FALSE())</f>
        <v>No</v>
      </c>
      <c r="H1170" s="1">
        <f>VLOOKUP($A1170,'Medical Examinations'!$A$2:$O$2336,13,FALSE())</f>
        <v>2</v>
      </c>
      <c r="I1170" s="1" t="str">
        <f>VLOOKUP($A1170,'Medical Examinations'!$A$2:$O$2336,12,FALSE())</f>
        <v>No</v>
      </c>
      <c r="J1170" s="1" t="str">
        <f>VLOOKUP($A1170,'Medical Examinations'!$A$2:$O$2336,14,FALSE())</f>
        <v>Obesity</v>
      </c>
      <c r="K1170" s="1" t="str">
        <f>VLOOKUP($A1170,'Medical Examinations'!$A$2:$O$2336,15,FALSE())</f>
        <v>Normal</v>
      </c>
      <c r="L1170" s="17">
        <f>VLOOKUP($A1170,'Hospitalisation Details'!$A$2:$P$2344,15,FALSE())</f>
        <v>26595</v>
      </c>
      <c r="M1170" s="18">
        <f>VLOOKUP($A1170,'Hospitalisation Details'!$A$2:$P$2344,6,FALSE())</f>
        <v>9630.4</v>
      </c>
      <c r="N1170" s="1" t="str">
        <f>VLOOKUP($A1170,'Hospitalisation Details'!$A$2:$P$2344,12,FALSE())</f>
        <v>tier - 2</v>
      </c>
      <c r="O1170" s="1" t="str">
        <f>VLOOKUP($A1170,'Hospitalisation Details'!$A$2:$P$2344,13,FALSE())</f>
        <v>tier - 2</v>
      </c>
      <c r="P1170" s="1" t="str">
        <f>VLOOKUP($A1170,'Hospitalisation Details'!$A$2:$P$2344,14,FALSE())</f>
        <v>R1011</v>
      </c>
      <c r="Q1170" s="1">
        <f>VLOOKUP($A1170,'Hospitalisation Details'!$A$2:$P$2344,16,FALSE())</f>
        <v>50</v>
      </c>
    </row>
    <row r="1171" spans="1:17" x14ac:dyDescent="0.35">
      <c r="A1171" s="1" t="str">
        <f>'Customer Names'!A1171</f>
        <v>Id1170</v>
      </c>
      <c r="B1171" s="1" t="str">
        <f>VLOOKUP($A1171,'Customer Names'!$A$2:$E$2336,4,FALSE())</f>
        <v>Grant</v>
      </c>
      <c r="C1171" s="16">
        <f>VLOOKUP($A1171,'Medical Examinations'!$A$2:$O$2336,2,FALSE())</f>
        <v>28.61</v>
      </c>
      <c r="D1171" s="16">
        <f>VLOOKUP($A1171,'Medical Examinations'!$A$2:$O$2336,3,FALSE())</f>
        <v>5.76</v>
      </c>
      <c r="E1171" s="1" t="str">
        <f>VLOOKUP($A1171,'Medical Examinations'!$A$2:$O$2336,9,FALSE())</f>
        <v>No</v>
      </c>
      <c r="F1171" s="1" t="str">
        <f>VLOOKUP($A1171,'Medical Examinations'!$A$2:$O$2336,10,FALSE())</f>
        <v>No</v>
      </c>
      <c r="G1171" s="1" t="str">
        <f>VLOOKUP($A1171,'Medical Examinations'!$A$2:$O$2336,11,FALSE())</f>
        <v>Yes</v>
      </c>
      <c r="H1171" s="1">
        <f>VLOOKUP($A1171,'Medical Examinations'!$A$2:$O$2336,13,FALSE())</f>
        <v>1</v>
      </c>
      <c r="I1171" s="1" t="str">
        <f>VLOOKUP($A1171,'Medical Examinations'!$A$2:$O$2336,12,FALSE())</f>
        <v>No</v>
      </c>
      <c r="J1171" s="1" t="str">
        <f>VLOOKUP($A1171,'Medical Examinations'!$A$2:$O$2336,14,FALSE())</f>
        <v>Overweight</v>
      </c>
      <c r="K1171" s="1" t="str">
        <f>VLOOKUP($A1171,'Medical Examinations'!$A$2:$O$2336,15,FALSE())</f>
        <v>Prediabetes</v>
      </c>
      <c r="L1171" s="17">
        <f>VLOOKUP($A1171,'Hospitalisation Details'!$A$2:$P$2344,15,FALSE())</f>
        <v>29208</v>
      </c>
      <c r="M1171" s="18">
        <f>VLOOKUP($A1171,'Hospitalisation Details'!$A$2:$P$2344,6,FALSE())</f>
        <v>9630.2999999999993</v>
      </c>
      <c r="N1171" s="1" t="str">
        <f>VLOOKUP($A1171,'Hospitalisation Details'!$A$2:$P$2344,12,FALSE())</f>
        <v>tier - 2</v>
      </c>
      <c r="O1171" s="1" t="str">
        <f>VLOOKUP($A1171,'Hospitalisation Details'!$A$2:$P$2344,13,FALSE())</f>
        <v>tier - 2</v>
      </c>
      <c r="P1171" s="1" t="str">
        <f>VLOOKUP($A1171,'Hospitalisation Details'!$A$2:$P$2344,14,FALSE())</f>
        <v>R1021</v>
      </c>
      <c r="Q1171" s="1">
        <f>VLOOKUP($A1171,'Hospitalisation Details'!$A$2:$P$2344,16,FALSE())</f>
        <v>43</v>
      </c>
    </row>
    <row r="1172" spans="1:17" x14ac:dyDescent="0.35">
      <c r="A1172" s="1" t="str">
        <f>'Customer Names'!A1172</f>
        <v>Id1171</v>
      </c>
      <c r="B1172" s="1" t="str">
        <f>VLOOKUP($A1172,'Customer Names'!$A$2:$E$2336,4,FALSE())</f>
        <v>Sophia</v>
      </c>
      <c r="C1172" s="16">
        <f>VLOOKUP($A1172,'Medical Examinations'!$A$2:$O$2336,2,FALSE())</f>
        <v>45.41</v>
      </c>
      <c r="D1172" s="16">
        <f>VLOOKUP($A1172,'Medical Examinations'!$A$2:$O$2336,3,FALSE())</f>
        <v>4.96</v>
      </c>
      <c r="E1172" s="1" t="str">
        <f>VLOOKUP($A1172,'Medical Examinations'!$A$2:$O$2336,9,FALSE())</f>
        <v>No</v>
      </c>
      <c r="F1172" s="1" t="str">
        <f>VLOOKUP($A1172,'Medical Examinations'!$A$2:$O$2336,10,FALSE())</f>
        <v>No</v>
      </c>
      <c r="G1172" s="1" t="str">
        <f>VLOOKUP($A1172,'Medical Examinations'!$A$2:$O$2336,11,FALSE())</f>
        <v>No</v>
      </c>
      <c r="H1172" s="1">
        <f>VLOOKUP($A1172,'Medical Examinations'!$A$2:$O$2336,13,FALSE())</f>
        <v>1</v>
      </c>
      <c r="I1172" s="1" t="str">
        <f>VLOOKUP($A1172,'Medical Examinations'!$A$2:$O$2336,12,FALSE())</f>
        <v>No</v>
      </c>
      <c r="J1172" s="1" t="str">
        <f>VLOOKUP($A1172,'Medical Examinations'!$A$2:$O$2336,14,FALSE())</f>
        <v>Obesity</v>
      </c>
      <c r="K1172" s="1" t="str">
        <f>VLOOKUP($A1172,'Medical Examinations'!$A$2:$O$2336,15,FALSE())</f>
        <v>Normal</v>
      </c>
      <c r="L1172" s="17">
        <f>VLOOKUP($A1172,'Hospitalisation Details'!$A$2:$P$2344,15,FALSE())</f>
        <v>35969</v>
      </c>
      <c r="M1172" s="18">
        <f>VLOOKUP($A1172,'Hospitalisation Details'!$A$2:$P$2344,6,FALSE())</f>
        <v>9628.7900000000009</v>
      </c>
      <c r="N1172" s="1" t="str">
        <f>VLOOKUP($A1172,'Hospitalisation Details'!$A$2:$P$2344,12,FALSE())</f>
        <v>tier - 2</v>
      </c>
      <c r="O1172" s="1" t="str">
        <f>VLOOKUP($A1172,'Hospitalisation Details'!$A$2:$P$2344,13,FALSE())</f>
        <v>tier - 2</v>
      </c>
      <c r="P1172" s="1" t="str">
        <f>VLOOKUP($A1172,'Hospitalisation Details'!$A$2:$P$2344,14,FALSE())</f>
        <v>R1026</v>
      </c>
      <c r="Q1172" s="1">
        <f>VLOOKUP($A1172,'Hospitalisation Details'!$A$2:$P$2344,16,FALSE())</f>
        <v>24</v>
      </c>
    </row>
    <row r="1173" spans="1:17" x14ac:dyDescent="0.35">
      <c r="A1173" s="1" t="str">
        <f>'Customer Names'!A1173</f>
        <v>Id1172</v>
      </c>
      <c r="B1173" s="1" t="str">
        <f>VLOOKUP($A1173,'Customer Names'!$A$2:$E$2336,4,FALSE())</f>
        <v>Christina</v>
      </c>
      <c r="C1173" s="16">
        <f>VLOOKUP($A1173,'Medical Examinations'!$A$2:$O$2336,2,FALSE())</f>
        <v>31.2</v>
      </c>
      <c r="D1173" s="16">
        <f>VLOOKUP($A1173,'Medical Examinations'!$A$2:$O$2336,3,FALSE())</f>
        <v>11.04</v>
      </c>
      <c r="E1173" s="1" t="str">
        <f>VLOOKUP($A1173,'Medical Examinations'!$A$2:$O$2336,9,FALSE())</f>
        <v>Yes</v>
      </c>
      <c r="F1173" s="1" t="str">
        <f>VLOOKUP($A1173,'Medical Examinations'!$A$2:$O$2336,10,FALSE())</f>
        <v>No</v>
      </c>
      <c r="G1173" s="1" t="str">
        <f>VLOOKUP($A1173,'Medical Examinations'!$A$2:$O$2336,11,FALSE())</f>
        <v>No</v>
      </c>
      <c r="H1173" s="1">
        <f>VLOOKUP($A1173,'Medical Examinations'!$A$2:$O$2336,13,FALSE())</f>
        <v>2</v>
      </c>
      <c r="I1173" s="1" t="str">
        <f>VLOOKUP($A1173,'Medical Examinations'!$A$2:$O$2336,12,FALSE())</f>
        <v>No</v>
      </c>
      <c r="J1173" s="1" t="str">
        <f>VLOOKUP($A1173,'Medical Examinations'!$A$2:$O$2336,14,FALSE())</f>
        <v>Obesity</v>
      </c>
      <c r="K1173" s="1" t="str">
        <f>VLOOKUP($A1173,'Medical Examinations'!$A$2:$O$2336,15,FALSE())</f>
        <v>Diabetes</v>
      </c>
      <c r="L1173" s="17">
        <f>VLOOKUP($A1173,'Hospitalisation Details'!$A$2:$P$2344,15,FALSE())</f>
        <v>25918</v>
      </c>
      <c r="M1173" s="18">
        <f>VLOOKUP($A1173,'Hospitalisation Details'!$A$2:$P$2344,6,FALSE())</f>
        <v>9625.92</v>
      </c>
      <c r="N1173" s="1" t="str">
        <f>VLOOKUP($A1173,'Hospitalisation Details'!$A$2:$P$2344,12,FALSE())</f>
        <v>tier - 2</v>
      </c>
      <c r="O1173" s="1" t="str">
        <f>VLOOKUP($A1173,'Hospitalisation Details'!$A$2:$P$2344,13,FALSE())</f>
        <v>tier - 3</v>
      </c>
      <c r="P1173" s="1" t="str">
        <f>VLOOKUP($A1173,'Hospitalisation Details'!$A$2:$P$2344,14,FALSE())</f>
        <v>R1011</v>
      </c>
      <c r="Q1173" s="1">
        <f>VLOOKUP($A1173,'Hospitalisation Details'!$A$2:$P$2344,16,FALSE())</f>
        <v>52</v>
      </c>
    </row>
    <row r="1174" spans="1:17" x14ac:dyDescent="0.35">
      <c r="A1174" s="1" t="str">
        <f>'Customer Names'!A1174</f>
        <v>Id1173</v>
      </c>
      <c r="B1174" s="1" t="str">
        <f>VLOOKUP($A1174,'Customer Names'!$A$2:$E$2336,4,FALSE())</f>
        <v>Sam L.</v>
      </c>
      <c r="C1174" s="16">
        <f>VLOOKUP($A1174,'Medical Examinations'!$A$2:$O$2336,2,FALSE())</f>
        <v>29.83</v>
      </c>
      <c r="D1174" s="16">
        <f>VLOOKUP($A1174,'Medical Examinations'!$A$2:$O$2336,3,FALSE())</f>
        <v>7.81</v>
      </c>
      <c r="E1174" s="1" t="str">
        <f>VLOOKUP($A1174,'Medical Examinations'!$A$2:$O$2336,9,FALSE())</f>
        <v>Yes</v>
      </c>
      <c r="F1174" s="1" t="str">
        <f>VLOOKUP($A1174,'Medical Examinations'!$A$2:$O$2336,10,FALSE())</f>
        <v>No</v>
      </c>
      <c r="G1174" s="1" t="str">
        <f>VLOOKUP($A1174,'Medical Examinations'!$A$2:$O$2336,11,FALSE())</f>
        <v>No</v>
      </c>
      <c r="H1174" s="1">
        <f>VLOOKUP($A1174,'Medical Examinations'!$A$2:$O$2336,13,FALSE())</f>
        <v>1</v>
      </c>
      <c r="I1174" s="1" t="str">
        <f>VLOOKUP($A1174,'Medical Examinations'!$A$2:$O$2336,12,FALSE())</f>
        <v>No</v>
      </c>
      <c r="J1174" s="1" t="str">
        <f>VLOOKUP($A1174,'Medical Examinations'!$A$2:$O$2336,14,FALSE())</f>
        <v>Overweight</v>
      </c>
      <c r="K1174" s="1" t="str">
        <f>VLOOKUP($A1174,'Medical Examinations'!$A$2:$O$2336,15,FALSE())</f>
        <v>Diabetes</v>
      </c>
      <c r="L1174" s="17">
        <f>VLOOKUP($A1174,'Hospitalisation Details'!$A$2:$P$2344,15,FALSE())</f>
        <v>27696</v>
      </c>
      <c r="M1174" s="18">
        <f>VLOOKUP($A1174,'Hospitalisation Details'!$A$2:$P$2344,6,FALSE())</f>
        <v>9620.33</v>
      </c>
      <c r="N1174" s="1" t="str">
        <f>VLOOKUP($A1174,'Hospitalisation Details'!$A$2:$P$2344,12,FALSE())</f>
        <v>tier - 3</v>
      </c>
      <c r="O1174" s="1" t="str">
        <f>VLOOKUP($A1174,'Hospitalisation Details'!$A$2:$P$2344,13,FALSE())</f>
        <v>tier - 3</v>
      </c>
      <c r="P1174" s="1" t="str">
        <f>VLOOKUP($A1174,'Hospitalisation Details'!$A$2:$P$2344,14,FALSE())</f>
        <v>R1012</v>
      </c>
      <c r="Q1174" s="1">
        <f>VLOOKUP($A1174,'Hospitalisation Details'!$A$2:$P$2344,16,FALSE())</f>
        <v>47</v>
      </c>
    </row>
    <row r="1175" spans="1:17" x14ac:dyDescent="0.35">
      <c r="A1175" s="1" t="str">
        <f>'Customer Names'!A1175</f>
        <v>Id1174</v>
      </c>
      <c r="B1175" s="1" t="str">
        <f>VLOOKUP($A1175,'Customer Names'!$A$2:$E$2336,4,FALSE())</f>
        <v>Haley R.</v>
      </c>
      <c r="C1175" s="16">
        <f>VLOOKUP($A1175,'Medical Examinations'!$A$2:$O$2336,2,FALSE())</f>
        <v>29.06</v>
      </c>
      <c r="D1175" s="16">
        <f>VLOOKUP($A1175,'Medical Examinations'!$A$2:$O$2336,3,FALSE())</f>
        <v>4.55</v>
      </c>
      <c r="E1175" s="1" t="str">
        <f>VLOOKUP($A1175,'Medical Examinations'!$A$2:$O$2336,9,FALSE())</f>
        <v>No</v>
      </c>
      <c r="F1175" s="1" t="str">
        <f>VLOOKUP($A1175,'Medical Examinations'!$A$2:$O$2336,10,FALSE())</f>
        <v>No</v>
      </c>
      <c r="G1175" s="1" t="str">
        <f>VLOOKUP($A1175,'Medical Examinations'!$A$2:$O$2336,11,FALSE())</f>
        <v>No</v>
      </c>
      <c r="H1175" s="1">
        <f>VLOOKUP($A1175,'Medical Examinations'!$A$2:$O$2336,13,FALSE())</f>
        <v>0</v>
      </c>
      <c r="I1175" s="1" t="str">
        <f>VLOOKUP($A1175,'Medical Examinations'!$A$2:$O$2336,12,FALSE())</f>
        <v>No</v>
      </c>
      <c r="J1175" s="1" t="str">
        <f>VLOOKUP($A1175,'Medical Examinations'!$A$2:$O$2336,14,FALSE())</f>
        <v>Overweight</v>
      </c>
      <c r="K1175" s="1" t="str">
        <f>VLOOKUP($A1175,'Medical Examinations'!$A$2:$O$2336,15,FALSE())</f>
        <v>Normal</v>
      </c>
      <c r="L1175" s="17">
        <f>VLOOKUP($A1175,'Hospitalisation Details'!$A$2:$P$2344,15,FALSE())</f>
        <v>30192</v>
      </c>
      <c r="M1175" s="18">
        <f>VLOOKUP($A1175,'Hospitalisation Details'!$A$2:$P$2344,6,FALSE())</f>
        <v>9619.18</v>
      </c>
      <c r="N1175" s="1" t="str">
        <f>VLOOKUP($A1175,'Hospitalisation Details'!$A$2:$P$2344,12,FALSE())</f>
        <v>tier - 2</v>
      </c>
      <c r="O1175" s="1" t="str">
        <f>VLOOKUP($A1175,'Hospitalisation Details'!$A$2:$P$2344,13,FALSE())</f>
        <v>tier - 1</v>
      </c>
      <c r="P1175" s="1" t="str">
        <f>VLOOKUP($A1175,'Hospitalisation Details'!$A$2:$P$2344,14,FALSE())</f>
        <v>R1025</v>
      </c>
      <c r="Q1175" s="1">
        <f>VLOOKUP($A1175,'Hospitalisation Details'!$A$2:$P$2344,16,FALSE())</f>
        <v>40</v>
      </c>
    </row>
    <row r="1176" spans="1:17" x14ac:dyDescent="0.35">
      <c r="A1176" s="1" t="str">
        <f>'Customer Names'!A1176</f>
        <v>Id1175</v>
      </c>
      <c r="B1176" s="1" t="str">
        <f>VLOOKUP($A1176,'Customer Names'!$A$2:$E$2336,4,FALSE())</f>
        <v>Ethan</v>
      </c>
      <c r="C1176" s="16">
        <f>VLOOKUP($A1176,'Medical Examinations'!$A$2:$O$2336,2,FALSE())</f>
        <v>27.454999999999998</v>
      </c>
      <c r="D1176" s="16">
        <f>VLOOKUP($A1176,'Medical Examinations'!$A$2:$O$2336,3,FALSE())</f>
        <v>6.13</v>
      </c>
      <c r="E1176" s="1" t="str">
        <f>VLOOKUP($A1176,'Medical Examinations'!$A$2:$O$2336,9,FALSE())</f>
        <v>No</v>
      </c>
      <c r="F1176" s="1" t="str">
        <f>VLOOKUP($A1176,'Medical Examinations'!$A$2:$O$2336,10,FALSE())</f>
        <v>No</v>
      </c>
      <c r="G1176" s="1" t="str">
        <f>VLOOKUP($A1176,'Medical Examinations'!$A$2:$O$2336,11,FALSE())</f>
        <v>No</v>
      </c>
      <c r="H1176" s="1">
        <f>VLOOKUP($A1176,'Medical Examinations'!$A$2:$O$2336,13,FALSE())</f>
        <v>2</v>
      </c>
      <c r="I1176" s="1" t="str">
        <f>VLOOKUP($A1176,'Medical Examinations'!$A$2:$O$2336,12,FALSE())</f>
        <v>No</v>
      </c>
      <c r="J1176" s="1" t="str">
        <f>VLOOKUP($A1176,'Medical Examinations'!$A$2:$O$2336,14,FALSE())</f>
        <v>Overweight</v>
      </c>
      <c r="K1176" s="1" t="str">
        <f>VLOOKUP($A1176,'Medical Examinations'!$A$2:$O$2336,15,FALSE())</f>
        <v>Prediabetes</v>
      </c>
      <c r="L1176" s="17">
        <f>VLOOKUP($A1176,'Hospitalisation Details'!$A$2:$P$2344,15,FALSE())</f>
        <v>26660</v>
      </c>
      <c r="M1176" s="18">
        <f>VLOOKUP($A1176,'Hospitalisation Details'!$A$2:$P$2344,6,FALSE())</f>
        <v>9617.66</v>
      </c>
      <c r="N1176" s="1" t="str">
        <f>VLOOKUP($A1176,'Hospitalisation Details'!$A$2:$P$2344,12,FALSE())</f>
        <v>tier - 3</v>
      </c>
      <c r="O1176" s="1" t="str">
        <f>VLOOKUP($A1176,'Hospitalisation Details'!$A$2:$P$2344,13,FALSE())</f>
        <v>tier - 3</v>
      </c>
      <c r="P1176" s="1" t="str">
        <f>VLOOKUP($A1176,'Hospitalisation Details'!$A$2:$P$2344,14,FALSE())</f>
        <v>R1016</v>
      </c>
      <c r="Q1176" s="1">
        <f>VLOOKUP($A1176,'Hospitalisation Details'!$A$2:$P$2344,16,FALSE())</f>
        <v>50</v>
      </c>
    </row>
    <row r="1177" spans="1:17" x14ac:dyDescent="0.35">
      <c r="A1177" s="1" t="str">
        <f>'Customer Names'!A1177</f>
        <v>Id1176</v>
      </c>
      <c r="B1177" s="1" t="str">
        <f>VLOOKUP($A1177,'Customer Names'!$A$2:$E$2336,4,FALSE())</f>
        <v>Andrew W</v>
      </c>
      <c r="C1177" s="16">
        <f>VLOOKUP($A1177,'Medical Examinations'!$A$2:$O$2336,2,FALSE())</f>
        <v>23.01</v>
      </c>
      <c r="D1177" s="16">
        <f>VLOOKUP($A1177,'Medical Examinations'!$A$2:$O$2336,3,FALSE())</f>
        <v>6.04</v>
      </c>
      <c r="E1177" s="1" t="str">
        <f>VLOOKUP($A1177,'Medical Examinations'!$A$2:$O$2336,9,FALSE())</f>
        <v>Yes</v>
      </c>
      <c r="F1177" s="1" t="str">
        <f>VLOOKUP($A1177,'Medical Examinations'!$A$2:$O$2336,10,FALSE())</f>
        <v>No</v>
      </c>
      <c r="G1177" s="1" t="str">
        <f>VLOOKUP($A1177,'Medical Examinations'!$A$2:$O$2336,11,FALSE())</f>
        <v>No</v>
      </c>
      <c r="H1177" s="1">
        <f>VLOOKUP($A1177,'Medical Examinations'!$A$2:$O$2336,13,FALSE())</f>
        <v>1</v>
      </c>
      <c r="I1177" s="1" t="str">
        <f>VLOOKUP($A1177,'Medical Examinations'!$A$2:$O$2336,12,FALSE())</f>
        <v>No</v>
      </c>
      <c r="J1177" s="1" t="str">
        <f>VLOOKUP($A1177,'Medical Examinations'!$A$2:$O$2336,14,FALSE())</f>
        <v>Normal Weight</v>
      </c>
      <c r="K1177" s="1" t="str">
        <f>VLOOKUP($A1177,'Medical Examinations'!$A$2:$O$2336,15,FALSE())</f>
        <v>Prediabetes</v>
      </c>
      <c r="L1177" s="17">
        <f>VLOOKUP($A1177,'Hospitalisation Details'!$A$2:$P$2344,15,FALSE())</f>
        <v>23726</v>
      </c>
      <c r="M1177" s="18">
        <f>VLOOKUP($A1177,'Hospitalisation Details'!$A$2:$P$2344,6,FALSE())</f>
        <v>9597.6299999999992</v>
      </c>
      <c r="N1177" s="1" t="str">
        <f>VLOOKUP($A1177,'Hospitalisation Details'!$A$2:$P$2344,12,FALSE())</f>
        <v>tier - 3</v>
      </c>
      <c r="O1177" s="1" t="str">
        <f>VLOOKUP($A1177,'Hospitalisation Details'!$A$2:$P$2344,13,FALSE())</f>
        <v>tier - 3</v>
      </c>
      <c r="P1177" s="1" t="str">
        <f>VLOOKUP($A1177,'Hospitalisation Details'!$A$2:$P$2344,14,FALSE())</f>
        <v>R1013</v>
      </c>
      <c r="Q1177" s="1">
        <f>VLOOKUP($A1177,'Hospitalisation Details'!$A$2:$P$2344,16,FALSE())</f>
        <v>58</v>
      </c>
    </row>
    <row r="1178" spans="1:17" x14ac:dyDescent="0.35">
      <c r="A1178" s="1" t="str">
        <f>'Customer Names'!A1178</f>
        <v>Id1177</v>
      </c>
      <c r="B1178" s="1" t="str">
        <f>VLOOKUP($A1178,'Customer Names'!$A$2:$E$2336,4,FALSE())</f>
        <v>Mark G</v>
      </c>
      <c r="C1178" s="16">
        <f>VLOOKUP($A1178,'Medical Examinations'!$A$2:$O$2336,2,FALSE())</f>
        <v>31.39</v>
      </c>
      <c r="D1178" s="16">
        <f>VLOOKUP($A1178,'Medical Examinations'!$A$2:$O$2336,3,FALSE())</f>
        <v>8.85</v>
      </c>
      <c r="E1178" s="1" t="str">
        <f>VLOOKUP($A1178,'Medical Examinations'!$A$2:$O$2336,9,FALSE())</f>
        <v>Yes</v>
      </c>
      <c r="F1178" s="1" t="str">
        <f>VLOOKUP($A1178,'Medical Examinations'!$A$2:$O$2336,10,FALSE())</f>
        <v>No</v>
      </c>
      <c r="G1178" s="1" t="str">
        <f>VLOOKUP($A1178,'Medical Examinations'!$A$2:$O$2336,11,FALSE())</f>
        <v>No</v>
      </c>
      <c r="H1178" s="1">
        <f>VLOOKUP($A1178,'Medical Examinations'!$A$2:$O$2336,13,FALSE())</f>
        <v>0</v>
      </c>
      <c r="I1178" s="1" t="str">
        <f>VLOOKUP($A1178,'Medical Examinations'!$A$2:$O$2336,12,FALSE())</f>
        <v>No</v>
      </c>
      <c r="J1178" s="1" t="str">
        <f>VLOOKUP($A1178,'Medical Examinations'!$A$2:$O$2336,14,FALSE())</f>
        <v>Obesity</v>
      </c>
      <c r="K1178" s="1" t="str">
        <f>VLOOKUP($A1178,'Medical Examinations'!$A$2:$O$2336,15,FALSE())</f>
        <v>Diabetes</v>
      </c>
      <c r="L1178" s="17">
        <f>VLOOKUP($A1178,'Hospitalisation Details'!$A$2:$P$2344,15,FALSE())</f>
        <v>29877</v>
      </c>
      <c r="M1178" s="18">
        <f>VLOOKUP($A1178,'Hospitalisation Details'!$A$2:$P$2344,6,FALSE())</f>
        <v>9584.0400000000009</v>
      </c>
      <c r="N1178" s="1" t="str">
        <f>VLOOKUP($A1178,'Hospitalisation Details'!$A$2:$P$2344,12,FALSE())</f>
        <v>tier - 2</v>
      </c>
      <c r="O1178" s="1" t="str">
        <f>VLOOKUP($A1178,'Hospitalisation Details'!$A$2:$P$2344,13,FALSE())</f>
        <v>tier - 1</v>
      </c>
      <c r="P1178" s="1" t="str">
        <f>VLOOKUP($A1178,'Hospitalisation Details'!$A$2:$P$2344,14,FALSE())</f>
        <v>R1021</v>
      </c>
      <c r="Q1178" s="1">
        <f>VLOOKUP($A1178,'Hospitalisation Details'!$A$2:$P$2344,16,FALSE())</f>
        <v>41</v>
      </c>
    </row>
    <row r="1179" spans="1:17" x14ac:dyDescent="0.35">
      <c r="A1179" s="1" t="str">
        <f>'Customer Names'!A1179</f>
        <v>Id1178</v>
      </c>
      <c r="B1179" s="1" t="str">
        <f>VLOOKUP($A1179,'Customer Names'!$A$2:$E$2336,4,FALSE())</f>
        <v>Kasey E.</v>
      </c>
      <c r="C1179" s="16">
        <f>VLOOKUP($A1179,'Medical Examinations'!$A$2:$O$2336,2,FALSE())</f>
        <v>34.770000000000003</v>
      </c>
      <c r="D1179" s="16">
        <f>VLOOKUP($A1179,'Medical Examinations'!$A$2:$O$2336,3,FALSE())</f>
        <v>10.54</v>
      </c>
      <c r="E1179" s="1" t="str">
        <f>VLOOKUP($A1179,'Medical Examinations'!$A$2:$O$2336,9,FALSE())</f>
        <v>No</v>
      </c>
      <c r="F1179" s="1" t="str">
        <f>VLOOKUP($A1179,'Medical Examinations'!$A$2:$O$2336,10,FALSE())</f>
        <v>No</v>
      </c>
      <c r="G1179" s="1" t="str">
        <f>VLOOKUP($A1179,'Medical Examinations'!$A$2:$O$2336,11,FALSE())</f>
        <v>No</v>
      </c>
      <c r="H1179" s="1">
        <f>VLOOKUP($A1179,'Medical Examinations'!$A$2:$O$2336,13,FALSE())</f>
        <v>2</v>
      </c>
      <c r="I1179" s="1" t="str">
        <f>VLOOKUP($A1179,'Medical Examinations'!$A$2:$O$2336,12,FALSE())</f>
        <v>No</v>
      </c>
      <c r="J1179" s="1" t="str">
        <f>VLOOKUP($A1179,'Medical Examinations'!$A$2:$O$2336,14,FALSE())</f>
        <v>Obesity</v>
      </c>
      <c r="K1179" s="1" t="str">
        <f>VLOOKUP($A1179,'Medical Examinations'!$A$2:$O$2336,15,FALSE())</f>
        <v>Diabetes</v>
      </c>
      <c r="L1179" s="17">
        <f>VLOOKUP($A1179,'Hospitalisation Details'!$A$2:$P$2344,15,FALSE())</f>
        <v>26996</v>
      </c>
      <c r="M1179" s="18">
        <f>VLOOKUP($A1179,'Hospitalisation Details'!$A$2:$P$2344,6,FALSE())</f>
        <v>9583.89</v>
      </c>
      <c r="N1179" s="1" t="str">
        <f>VLOOKUP($A1179,'Hospitalisation Details'!$A$2:$P$2344,12,FALSE())</f>
        <v>tier - 2</v>
      </c>
      <c r="O1179" s="1" t="str">
        <f>VLOOKUP($A1179,'Hospitalisation Details'!$A$2:$P$2344,13,FALSE())</f>
        <v>tier - 3</v>
      </c>
      <c r="P1179" s="1" t="str">
        <f>VLOOKUP($A1179,'Hospitalisation Details'!$A$2:$P$2344,14,FALSE())</f>
        <v>R1012</v>
      </c>
      <c r="Q1179" s="1">
        <f>VLOOKUP($A1179,'Hospitalisation Details'!$A$2:$P$2344,16,FALSE())</f>
        <v>49</v>
      </c>
    </row>
    <row r="1180" spans="1:17" x14ac:dyDescent="0.35">
      <c r="A1180" s="1" t="str">
        <f>'Customer Names'!A1180</f>
        <v>Id1179</v>
      </c>
      <c r="B1180" s="1" t="str">
        <f>VLOOKUP($A1180,'Customer Names'!$A$2:$E$2336,4,FALSE())</f>
        <v>Jeff</v>
      </c>
      <c r="C1180" s="16">
        <f>VLOOKUP($A1180,'Medical Examinations'!$A$2:$O$2336,2,FALSE())</f>
        <v>24.48</v>
      </c>
      <c r="D1180" s="16">
        <f>VLOOKUP($A1180,'Medical Examinations'!$A$2:$O$2336,3,FALSE())</f>
        <v>4.37</v>
      </c>
      <c r="E1180" s="1" t="str">
        <f>VLOOKUP($A1180,'Medical Examinations'!$A$2:$O$2336,9,FALSE())</f>
        <v>Yes</v>
      </c>
      <c r="F1180" s="1" t="str">
        <f>VLOOKUP($A1180,'Medical Examinations'!$A$2:$O$2336,10,FALSE())</f>
        <v>No</v>
      </c>
      <c r="G1180" s="1" t="str">
        <f>VLOOKUP($A1180,'Medical Examinations'!$A$2:$O$2336,11,FALSE())</f>
        <v>No</v>
      </c>
      <c r="H1180" s="1">
        <f>VLOOKUP($A1180,'Medical Examinations'!$A$2:$O$2336,13,FALSE())</f>
        <v>2</v>
      </c>
      <c r="I1180" s="1" t="str">
        <f>VLOOKUP($A1180,'Medical Examinations'!$A$2:$O$2336,12,FALSE())</f>
        <v>No</v>
      </c>
      <c r="J1180" s="1" t="str">
        <f>VLOOKUP($A1180,'Medical Examinations'!$A$2:$O$2336,14,FALSE())</f>
        <v>Normal Weight</v>
      </c>
      <c r="K1180" s="1" t="str">
        <f>VLOOKUP($A1180,'Medical Examinations'!$A$2:$O$2336,15,FALSE())</f>
        <v>Normal</v>
      </c>
      <c r="L1180" s="17">
        <f>VLOOKUP($A1180,'Hospitalisation Details'!$A$2:$P$2344,15,FALSE())</f>
        <v>24445</v>
      </c>
      <c r="M1180" s="18">
        <f>VLOOKUP($A1180,'Hospitalisation Details'!$A$2:$P$2344,6,FALSE())</f>
        <v>9582.5400000000009</v>
      </c>
      <c r="N1180" s="1" t="str">
        <f>VLOOKUP($A1180,'Hospitalisation Details'!$A$2:$P$2344,12,FALSE())</f>
        <v>tier - 3</v>
      </c>
      <c r="O1180" s="1" t="str">
        <f>VLOOKUP($A1180,'Hospitalisation Details'!$A$2:$P$2344,13,FALSE())</f>
        <v>tier - 2</v>
      </c>
      <c r="P1180" s="1" t="str">
        <f>VLOOKUP($A1180,'Hospitalisation Details'!$A$2:$P$2344,14,FALSE())</f>
        <v>R1013</v>
      </c>
      <c r="Q1180" s="1">
        <f>VLOOKUP($A1180,'Hospitalisation Details'!$A$2:$P$2344,16,FALSE())</f>
        <v>56</v>
      </c>
    </row>
    <row r="1181" spans="1:17" x14ac:dyDescent="0.35">
      <c r="A1181" s="1" t="str">
        <f>'Customer Names'!A1181</f>
        <v>Id1180</v>
      </c>
      <c r="B1181" s="1" t="str">
        <f>VLOOKUP($A1181,'Customer Names'!$A$2:$E$2336,4,FALSE())</f>
        <v>Amy</v>
      </c>
      <c r="C1181" s="16">
        <f>VLOOKUP($A1181,'Medical Examinations'!$A$2:$O$2336,2,FALSE())</f>
        <v>22.61</v>
      </c>
      <c r="D1181" s="16">
        <f>VLOOKUP($A1181,'Medical Examinations'!$A$2:$O$2336,3,FALSE())</f>
        <v>9.6300000000000008</v>
      </c>
      <c r="E1181" s="1" t="str">
        <f>VLOOKUP($A1181,'Medical Examinations'!$A$2:$O$2336,9,FALSE())</f>
        <v>No</v>
      </c>
      <c r="F1181" s="1" t="str">
        <f>VLOOKUP($A1181,'Medical Examinations'!$A$2:$O$2336,10,FALSE())</f>
        <v>No</v>
      </c>
      <c r="G1181" s="1" t="str">
        <f>VLOOKUP($A1181,'Medical Examinations'!$A$2:$O$2336,11,FALSE())</f>
        <v>No</v>
      </c>
      <c r="H1181" s="1">
        <f>VLOOKUP($A1181,'Medical Examinations'!$A$2:$O$2336,13,FALSE())</f>
        <v>2</v>
      </c>
      <c r="I1181" s="1" t="str">
        <f>VLOOKUP($A1181,'Medical Examinations'!$A$2:$O$2336,12,FALSE())</f>
        <v>No</v>
      </c>
      <c r="J1181" s="1" t="str">
        <f>VLOOKUP($A1181,'Medical Examinations'!$A$2:$O$2336,14,FALSE())</f>
        <v>Normal Weight</v>
      </c>
      <c r="K1181" s="1" t="str">
        <f>VLOOKUP($A1181,'Medical Examinations'!$A$2:$O$2336,15,FALSE())</f>
        <v>Diabetes</v>
      </c>
      <c r="L1181" s="17">
        <f>VLOOKUP($A1181,'Hospitalisation Details'!$A$2:$P$2344,15,FALSE())</f>
        <v>26999</v>
      </c>
      <c r="M1181" s="18">
        <f>VLOOKUP($A1181,'Hospitalisation Details'!$A$2:$P$2344,6,FALSE())</f>
        <v>9566.99</v>
      </c>
      <c r="N1181" s="1" t="str">
        <f>VLOOKUP($A1181,'Hospitalisation Details'!$A$2:$P$2344,12,FALSE())</f>
        <v>tier - 2</v>
      </c>
      <c r="O1181" s="1" t="str">
        <f>VLOOKUP($A1181,'Hospitalisation Details'!$A$2:$P$2344,13,FALSE())</f>
        <v>tier - 1</v>
      </c>
      <c r="P1181" s="1" t="str">
        <f>VLOOKUP($A1181,'Hospitalisation Details'!$A$2:$P$2344,14,FALSE())</f>
        <v>R1012</v>
      </c>
      <c r="Q1181" s="1">
        <f>VLOOKUP($A1181,'Hospitalisation Details'!$A$2:$P$2344,16,FALSE())</f>
        <v>49</v>
      </c>
    </row>
    <row r="1182" spans="1:17" x14ac:dyDescent="0.35">
      <c r="A1182" s="1" t="str">
        <f>'Customer Names'!A1182</f>
        <v>Id1181</v>
      </c>
      <c r="B1182" s="1" t="str">
        <f>VLOOKUP($A1182,'Customer Names'!$A$2:$E$2336,4,FALSE())</f>
        <v>Adam</v>
      </c>
      <c r="C1182" s="16">
        <f>VLOOKUP($A1182,'Medical Examinations'!$A$2:$O$2336,2,FALSE())</f>
        <v>34.299999999999997</v>
      </c>
      <c r="D1182" s="16">
        <f>VLOOKUP($A1182,'Medical Examinations'!$A$2:$O$2336,3,FALSE())</f>
        <v>10.37</v>
      </c>
      <c r="E1182" s="1" t="str">
        <f>VLOOKUP($A1182,'Medical Examinations'!$A$2:$O$2336,9,FALSE())</f>
        <v>No</v>
      </c>
      <c r="F1182" s="1" t="str">
        <f>VLOOKUP($A1182,'Medical Examinations'!$A$2:$O$2336,10,FALSE())</f>
        <v>No</v>
      </c>
      <c r="G1182" s="1" t="str">
        <f>VLOOKUP($A1182,'Medical Examinations'!$A$2:$O$2336,11,FALSE())</f>
        <v>No</v>
      </c>
      <c r="H1182" s="1">
        <f>VLOOKUP($A1182,'Medical Examinations'!$A$2:$O$2336,13,FALSE())</f>
        <v>0</v>
      </c>
      <c r="I1182" s="1" t="str">
        <f>VLOOKUP($A1182,'Medical Examinations'!$A$2:$O$2336,12,FALSE())</f>
        <v>No</v>
      </c>
      <c r="J1182" s="1" t="str">
        <f>VLOOKUP($A1182,'Medical Examinations'!$A$2:$O$2336,14,FALSE())</f>
        <v>Obesity</v>
      </c>
      <c r="K1182" s="1" t="str">
        <f>VLOOKUP($A1182,'Medical Examinations'!$A$2:$O$2336,15,FALSE())</f>
        <v>Diabetes</v>
      </c>
      <c r="L1182" s="17">
        <f>VLOOKUP($A1182,'Hospitalisation Details'!$A$2:$P$2344,15,FALSE())</f>
        <v>27255</v>
      </c>
      <c r="M1182" s="18">
        <f>VLOOKUP($A1182,'Hospitalisation Details'!$A$2:$P$2344,6,FALSE())</f>
        <v>9563.0300000000007</v>
      </c>
      <c r="N1182" s="1" t="str">
        <f>VLOOKUP($A1182,'Hospitalisation Details'!$A$2:$P$2344,12,FALSE())</f>
        <v>tier - 3</v>
      </c>
      <c r="O1182" s="1" t="str">
        <f>VLOOKUP($A1182,'Hospitalisation Details'!$A$2:$P$2344,13,FALSE())</f>
        <v>tier - 1</v>
      </c>
      <c r="P1182" s="1" t="str">
        <f>VLOOKUP($A1182,'Hospitalisation Details'!$A$2:$P$2344,14,FALSE())</f>
        <v>R1011</v>
      </c>
      <c r="Q1182" s="1">
        <f>VLOOKUP($A1182,'Hospitalisation Details'!$A$2:$P$2344,16,FALSE())</f>
        <v>48</v>
      </c>
    </row>
    <row r="1183" spans="1:17" x14ac:dyDescent="0.35">
      <c r="A1183" s="1" t="str">
        <f>'Customer Names'!A1183</f>
        <v>Id1182</v>
      </c>
      <c r="B1183" s="1" t="str">
        <f>VLOOKUP($A1183,'Customer Names'!$A$2:$E$2336,4,FALSE())</f>
        <v>Kristin M</v>
      </c>
      <c r="C1183" s="16">
        <f>VLOOKUP($A1183,'Medical Examinations'!$A$2:$O$2336,2,FALSE())</f>
        <v>46.09</v>
      </c>
      <c r="D1183" s="16">
        <f>VLOOKUP($A1183,'Medical Examinations'!$A$2:$O$2336,3,FALSE())</f>
        <v>5.44</v>
      </c>
      <c r="E1183" s="1" t="str">
        <f>VLOOKUP($A1183,'Medical Examinations'!$A$2:$O$2336,9,FALSE())</f>
        <v>No</v>
      </c>
      <c r="F1183" s="1" t="str">
        <f>VLOOKUP($A1183,'Medical Examinations'!$A$2:$O$2336,10,FALSE())</f>
        <v>No</v>
      </c>
      <c r="G1183" s="1" t="str">
        <f>VLOOKUP($A1183,'Medical Examinations'!$A$2:$O$2336,11,FALSE())</f>
        <v>No</v>
      </c>
      <c r="H1183" s="1">
        <f>VLOOKUP($A1183,'Medical Examinations'!$A$2:$O$2336,13,FALSE())</f>
        <v>2</v>
      </c>
      <c r="I1183" s="1" t="str">
        <f>VLOOKUP($A1183,'Medical Examinations'!$A$2:$O$2336,12,FALSE())</f>
        <v>No</v>
      </c>
      <c r="J1183" s="1" t="str">
        <f>VLOOKUP($A1183,'Medical Examinations'!$A$2:$O$2336,14,FALSE())</f>
        <v>Obesity</v>
      </c>
      <c r="K1183" s="1" t="str">
        <f>VLOOKUP($A1183,'Medical Examinations'!$A$2:$O$2336,15,FALSE())</f>
        <v>Normal</v>
      </c>
      <c r="L1183" s="17">
        <f>VLOOKUP($A1183,'Hospitalisation Details'!$A$2:$P$2344,15,FALSE())</f>
        <v>26564</v>
      </c>
      <c r="M1183" s="18">
        <f>VLOOKUP($A1183,'Hospitalisation Details'!$A$2:$P$2344,6,FALSE())</f>
        <v>9549.57</v>
      </c>
      <c r="N1183" s="1" t="str">
        <f>VLOOKUP($A1183,'Hospitalisation Details'!$A$2:$P$2344,12,FALSE())</f>
        <v>tier - 2</v>
      </c>
      <c r="O1183" s="1" t="str">
        <f>VLOOKUP($A1183,'Hospitalisation Details'!$A$2:$P$2344,13,FALSE())</f>
        <v>tier - 1</v>
      </c>
      <c r="P1183" s="1" t="str">
        <f>VLOOKUP($A1183,'Hospitalisation Details'!$A$2:$P$2344,14,FALSE())</f>
        <v>R1013</v>
      </c>
      <c r="Q1183" s="1">
        <f>VLOOKUP($A1183,'Hospitalisation Details'!$A$2:$P$2344,16,FALSE())</f>
        <v>50</v>
      </c>
    </row>
    <row r="1184" spans="1:17" x14ac:dyDescent="0.35">
      <c r="A1184" s="1" t="str">
        <f>'Customer Names'!A1184</f>
        <v>Id1183</v>
      </c>
      <c r="B1184" s="1" t="str">
        <f>VLOOKUP($A1184,'Customer Names'!$A$2:$E$2336,4,FALSE())</f>
        <v>Mary-Lynn B.</v>
      </c>
      <c r="C1184" s="16">
        <f>VLOOKUP($A1184,'Medical Examinations'!$A$2:$O$2336,2,FALSE())</f>
        <v>44.744999999999997</v>
      </c>
      <c r="D1184" s="16">
        <f>VLOOKUP($A1184,'Medical Examinations'!$A$2:$O$2336,3,FALSE())</f>
        <v>5.19</v>
      </c>
      <c r="E1184" s="1" t="str">
        <f>VLOOKUP($A1184,'Medical Examinations'!$A$2:$O$2336,9,FALSE())</f>
        <v>No</v>
      </c>
      <c r="F1184" s="1" t="str">
        <f>VLOOKUP($A1184,'Medical Examinations'!$A$2:$O$2336,10,FALSE())</f>
        <v>No</v>
      </c>
      <c r="G1184" s="1" t="str">
        <f>VLOOKUP($A1184,'Medical Examinations'!$A$2:$O$2336,11,FALSE())</f>
        <v>No</v>
      </c>
      <c r="H1184" s="1">
        <f>VLOOKUP($A1184,'Medical Examinations'!$A$2:$O$2336,13,FALSE())</f>
        <v>2</v>
      </c>
      <c r="I1184" s="1" t="str">
        <f>VLOOKUP($A1184,'Medical Examinations'!$A$2:$O$2336,12,FALSE())</f>
        <v>No</v>
      </c>
      <c r="J1184" s="1" t="str">
        <f>VLOOKUP($A1184,'Medical Examinations'!$A$2:$O$2336,14,FALSE())</f>
        <v>Obesity</v>
      </c>
      <c r="K1184" s="1" t="str">
        <f>VLOOKUP($A1184,'Medical Examinations'!$A$2:$O$2336,15,FALSE())</f>
        <v>Normal</v>
      </c>
      <c r="L1184" s="17">
        <f>VLOOKUP($A1184,'Hospitalisation Details'!$A$2:$P$2344,15,FALSE())</f>
        <v>26564</v>
      </c>
      <c r="M1184" s="18">
        <f>VLOOKUP($A1184,'Hospitalisation Details'!$A$2:$P$2344,6,FALSE())</f>
        <v>9541.7000000000007</v>
      </c>
      <c r="N1184" s="1" t="str">
        <f>VLOOKUP($A1184,'Hospitalisation Details'!$A$2:$P$2344,12,FALSE())</f>
        <v>tier - 2</v>
      </c>
      <c r="O1184" s="1" t="str">
        <f>VLOOKUP($A1184,'Hospitalisation Details'!$A$2:$P$2344,13,FALSE())</f>
        <v>tier - 1</v>
      </c>
      <c r="P1184" s="1" t="str">
        <f>VLOOKUP($A1184,'Hospitalisation Details'!$A$2:$P$2344,14,FALSE())</f>
        <v>R1024</v>
      </c>
      <c r="Q1184" s="1">
        <f>VLOOKUP($A1184,'Hospitalisation Details'!$A$2:$P$2344,16,FALSE())</f>
        <v>50</v>
      </c>
    </row>
    <row r="1185" spans="1:17" x14ac:dyDescent="0.35">
      <c r="A1185" s="1" t="str">
        <f>'Customer Names'!A1185</f>
        <v>Id1184</v>
      </c>
      <c r="B1185" s="1" t="str">
        <f>VLOOKUP($A1185,'Customer Names'!$A$2:$E$2336,4,FALSE())</f>
        <v>Jamie A</v>
      </c>
      <c r="C1185" s="16">
        <f>VLOOKUP($A1185,'Medical Examinations'!$A$2:$O$2336,2,FALSE())</f>
        <v>26.33</v>
      </c>
      <c r="D1185" s="16">
        <f>VLOOKUP($A1185,'Medical Examinations'!$A$2:$O$2336,3,FALSE())</f>
        <v>11.8</v>
      </c>
      <c r="E1185" s="1" t="str">
        <f>VLOOKUP($A1185,'Medical Examinations'!$A$2:$O$2336,9,FALSE())</f>
        <v>Yes</v>
      </c>
      <c r="F1185" s="1" t="str">
        <f>VLOOKUP($A1185,'Medical Examinations'!$A$2:$O$2336,10,FALSE())</f>
        <v>No</v>
      </c>
      <c r="G1185" s="1" t="str">
        <f>VLOOKUP($A1185,'Medical Examinations'!$A$2:$O$2336,11,FALSE())</f>
        <v>No</v>
      </c>
      <c r="H1185" s="1">
        <f>VLOOKUP($A1185,'Medical Examinations'!$A$2:$O$2336,13,FALSE())</f>
        <v>1</v>
      </c>
      <c r="I1185" s="1" t="str">
        <f>VLOOKUP($A1185,'Medical Examinations'!$A$2:$O$2336,12,FALSE())</f>
        <v>No</v>
      </c>
      <c r="J1185" s="1" t="str">
        <f>VLOOKUP($A1185,'Medical Examinations'!$A$2:$O$2336,14,FALSE())</f>
        <v>Overweight</v>
      </c>
      <c r="K1185" s="1" t="str">
        <f>VLOOKUP($A1185,'Medical Examinations'!$A$2:$O$2336,15,FALSE())</f>
        <v>Diabetes</v>
      </c>
      <c r="L1185" s="17">
        <f>VLOOKUP($A1185,'Hospitalisation Details'!$A$2:$P$2344,15,FALSE())</f>
        <v>27603</v>
      </c>
      <c r="M1185" s="18">
        <f>VLOOKUP($A1185,'Hospitalisation Details'!$A$2:$P$2344,6,FALSE())</f>
        <v>9540.17</v>
      </c>
      <c r="N1185" s="1" t="str">
        <f>VLOOKUP($A1185,'Hospitalisation Details'!$A$2:$P$2344,12,FALSE())</f>
        <v>tier - 2</v>
      </c>
      <c r="O1185" s="1" t="str">
        <f>VLOOKUP($A1185,'Hospitalisation Details'!$A$2:$P$2344,13,FALSE())</f>
        <v>tier - 2</v>
      </c>
      <c r="P1185" s="1" t="str">
        <f>VLOOKUP($A1185,'Hospitalisation Details'!$A$2:$P$2344,14,FALSE())</f>
        <v>R1024</v>
      </c>
      <c r="Q1185" s="1">
        <f>VLOOKUP($A1185,'Hospitalisation Details'!$A$2:$P$2344,16,FALSE())</f>
        <v>47</v>
      </c>
    </row>
    <row r="1186" spans="1:17" x14ac:dyDescent="0.35">
      <c r="A1186" s="1" t="str">
        <f>'Customer Names'!A1186</f>
        <v>Id1185</v>
      </c>
      <c r="B1186" s="1" t="str">
        <f>VLOOKUP($A1186,'Customer Names'!$A$2:$E$2336,4,FALSE())</f>
        <v>Jeffrey A.</v>
      </c>
      <c r="C1186" s="16">
        <f>VLOOKUP($A1186,'Medical Examinations'!$A$2:$O$2336,2,FALSE())</f>
        <v>26.6</v>
      </c>
      <c r="D1186" s="16">
        <f>VLOOKUP($A1186,'Medical Examinations'!$A$2:$O$2336,3,FALSE())</f>
        <v>8.3800000000000008</v>
      </c>
      <c r="E1186" s="1" t="str">
        <f>VLOOKUP($A1186,'Medical Examinations'!$A$2:$O$2336,9,FALSE())</f>
        <v>No</v>
      </c>
      <c r="F1186" s="1" t="str">
        <f>VLOOKUP($A1186,'Medical Examinations'!$A$2:$O$2336,10,FALSE())</f>
        <v>No</v>
      </c>
      <c r="G1186" s="1" t="str">
        <f>VLOOKUP($A1186,'Medical Examinations'!$A$2:$O$2336,11,FALSE())</f>
        <v>No</v>
      </c>
      <c r="H1186" s="1">
        <f>VLOOKUP($A1186,'Medical Examinations'!$A$2:$O$2336,13,FALSE())</f>
        <v>2</v>
      </c>
      <c r="I1186" s="1" t="str">
        <f>VLOOKUP($A1186,'Medical Examinations'!$A$2:$O$2336,12,FALSE())</f>
        <v>No</v>
      </c>
      <c r="J1186" s="1" t="str">
        <f>VLOOKUP($A1186,'Medical Examinations'!$A$2:$O$2336,14,FALSE())</f>
        <v>Overweight</v>
      </c>
      <c r="K1186" s="1" t="str">
        <f>VLOOKUP($A1186,'Medical Examinations'!$A$2:$O$2336,15,FALSE())</f>
        <v>Diabetes</v>
      </c>
      <c r="L1186" s="17">
        <f>VLOOKUP($A1186,'Hospitalisation Details'!$A$2:$P$2344,15,FALSE())</f>
        <v>27019</v>
      </c>
      <c r="M1186" s="18">
        <f>VLOOKUP($A1186,'Hospitalisation Details'!$A$2:$P$2344,6,FALSE())</f>
        <v>9538.65</v>
      </c>
      <c r="N1186" s="1" t="str">
        <f>VLOOKUP($A1186,'Hospitalisation Details'!$A$2:$P$2344,12,FALSE())</f>
        <v>tier - 2</v>
      </c>
      <c r="O1186" s="1" t="str">
        <f>VLOOKUP($A1186,'Hospitalisation Details'!$A$2:$P$2344,13,FALSE())</f>
        <v>tier - 3</v>
      </c>
      <c r="P1186" s="1" t="str">
        <f>VLOOKUP($A1186,'Hospitalisation Details'!$A$2:$P$2344,14,FALSE())</f>
        <v>R1021</v>
      </c>
      <c r="Q1186" s="1">
        <f>VLOOKUP($A1186,'Hospitalisation Details'!$A$2:$P$2344,16,FALSE())</f>
        <v>49</v>
      </c>
    </row>
    <row r="1187" spans="1:17" x14ac:dyDescent="0.35">
      <c r="A1187" s="1" t="str">
        <f>'Customer Names'!A1187</f>
        <v>Id1186</v>
      </c>
      <c r="B1187" s="1" t="str">
        <f>VLOOKUP($A1187,'Customer Names'!$A$2:$E$2336,4,FALSE())</f>
        <v>Nicole</v>
      </c>
      <c r="C1187" s="16">
        <f>VLOOKUP($A1187,'Medical Examinations'!$A$2:$O$2336,2,FALSE())</f>
        <v>27.5</v>
      </c>
      <c r="D1187" s="16">
        <f>VLOOKUP($A1187,'Medical Examinations'!$A$2:$O$2336,3,FALSE())</f>
        <v>7.58</v>
      </c>
      <c r="E1187" s="1" t="str">
        <f>VLOOKUP($A1187,'Medical Examinations'!$A$2:$O$2336,9,FALSE())</f>
        <v>No</v>
      </c>
      <c r="F1187" s="1" t="str">
        <f>VLOOKUP($A1187,'Medical Examinations'!$A$2:$O$2336,10,FALSE())</f>
        <v>No</v>
      </c>
      <c r="G1187" s="1" t="str">
        <f>VLOOKUP($A1187,'Medical Examinations'!$A$2:$O$2336,11,FALSE())</f>
        <v>No</v>
      </c>
      <c r="H1187" s="1">
        <f>VLOOKUP($A1187,'Medical Examinations'!$A$2:$O$2336,13,FALSE())</f>
        <v>0</v>
      </c>
      <c r="I1187" s="1" t="str">
        <f>VLOOKUP($A1187,'Medical Examinations'!$A$2:$O$2336,12,FALSE())</f>
        <v>No</v>
      </c>
      <c r="J1187" s="1" t="str">
        <f>VLOOKUP($A1187,'Medical Examinations'!$A$2:$O$2336,14,FALSE())</f>
        <v>Overweight</v>
      </c>
      <c r="K1187" s="1" t="str">
        <f>VLOOKUP($A1187,'Medical Examinations'!$A$2:$O$2336,15,FALSE())</f>
        <v>Diabetes</v>
      </c>
      <c r="L1187" s="17">
        <f>VLOOKUP($A1187,'Hospitalisation Details'!$A$2:$P$2344,15,FALSE())</f>
        <v>26266</v>
      </c>
      <c r="M1187" s="18">
        <f>VLOOKUP($A1187,'Hospitalisation Details'!$A$2:$P$2344,6,FALSE())</f>
        <v>9528.9</v>
      </c>
      <c r="N1187" s="1" t="str">
        <f>VLOOKUP($A1187,'Hospitalisation Details'!$A$2:$P$2344,12,FALSE())</f>
        <v>tier - 2</v>
      </c>
      <c r="O1187" s="1" t="str">
        <f>VLOOKUP($A1187,'Hospitalisation Details'!$A$2:$P$2344,13,FALSE())</f>
        <v>tier - 2</v>
      </c>
      <c r="P1187" s="1" t="str">
        <f>VLOOKUP($A1187,'Hospitalisation Details'!$A$2:$P$2344,14,FALSE())</f>
        <v>R1011</v>
      </c>
      <c r="Q1187" s="1">
        <f>VLOOKUP($A1187,'Hospitalisation Details'!$A$2:$P$2344,16,FALSE())</f>
        <v>51</v>
      </c>
    </row>
    <row r="1188" spans="1:17" x14ac:dyDescent="0.35">
      <c r="A1188" s="1" t="str">
        <f>'Customer Names'!A1188</f>
        <v>Id1187</v>
      </c>
      <c r="B1188" s="1" t="str">
        <f>VLOOKUP($A1188,'Customer Names'!$A$2:$E$2336,4,FALSE())</f>
        <v>Audrey</v>
      </c>
      <c r="C1188" s="16">
        <f>VLOOKUP($A1188,'Medical Examinations'!$A$2:$O$2336,2,FALSE())</f>
        <v>41.55</v>
      </c>
      <c r="D1188" s="16">
        <f>VLOOKUP($A1188,'Medical Examinations'!$A$2:$O$2336,3,FALSE())</f>
        <v>4.6100000000000003</v>
      </c>
      <c r="E1188" s="1" t="str">
        <f>VLOOKUP($A1188,'Medical Examinations'!$A$2:$O$2336,9,FALSE())</f>
        <v>No</v>
      </c>
      <c r="F1188" s="1" t="str">
        <f>VLOOKUP($A1188,'Medical Examinations'!$A$2:$O$2336,10,FALSE())</f>
        <v>No</v>
      </c>
      <c r="G1188" s="1" t="str">
        <f>VLOOKUP($A1188,'Medical Examinations'!$A$2:$O$2336,11,FALSE())</f>
        <v>No</v>
      </c>
      <c r="H1188" s="1">
        <f>VLOOKUP($A1188,'Medical Examinations'!$A$2:$O$2336,13,FALSE())</f>
        <v>1</v>
      </c>
      <c r="I1188" s="1" t="str">
        <f>VLOOKUP($A1188,'Medical Examinations'!$A$2:$O$2336,12,FALSE())</f>
        <v>No</v>
      </c>
      <c r="J1188" s="1" t="str">
        <f>VLOOKUP($A1188,'Medical Examinations'!$A$2:$O$2336,14,FALSE())</f>
        <v>Obesity</v>
      </c>
      <c r="K1188" s="1" t="str">
        <f>VLOOKUP($A1188,'Medical Examinations'!$A$2:$O$2336,15,FALSE())</f>
        <v>Normal</v>
      </c>
      <c r="L1188" s="17">
        <f>VLOOKUP($A1188,'Hospitalisation Details'!$A$2:$P$2344,15,FALSE())</f>
        <v>33838</v>
      </c>
      <c r="M1188" s="18">
        <f>VLOOKUP($A1188,'Hospitalisation Details'!$A$2:$P$2344,6,FALSE())</f>
        <v>9507.68</v>
      </c>
      <c r="N1188" s="1" t="str">
        <f>VLOOKUP($A1188,'Hospitalisation Details'!$A$2:$P$2344,12,FALSE())</f>
        <v>tier - 2</v>
      </c>
      <c r="O1188" s="1" t="str">
        <f>VLOOKUP($A1188,'Hospitalisation Details'!$A$2:$P$2344,13,FALSE())</f>
        <v>tier - 1</v>
      </c>
      <c r="P1188" s="1" t="str">
        <f>VLOOKUP($A1188,'Hospitalisation Details'!$A$2:$P$2344,14,FALSE())</f>
        <v>R1012</v>
      </c>
      <c r="Q1188" s="1">
        <f>VLOOKUP($A1188,'Hospitalisation Details'!$A$2:$P$2344,16,FALSE())</f>
        <v>30</v>
      </c>
    </row>
    <row r="1189" spans="1:17" x14ac:dyDescent="0.35">
      <c r="A1189" s="1" t="str">
        <f>'Customer Names'!A1189</f>
        <v>Id1188</v>
      </c>
      <c r="B1189" s="1" t="str">
        <f>VLOOKUP($A1189,'Customer Names'!$A$2:$E$2336,4,FALSE())</f>
        <v>Jacob</v>
      </c>
      <c r="C1189" s="16">
        <f>VLOOKUP($A1189,'Medical Examinations'!$A$2:$O$2336,2,FALSE())</f>
        <v>41.47</v>
      </c>
      <c r="D1189" s="16">
        <f>VLOOKUP($A1189,'Medical Examinations'!$A$2:$O$2336,3,FALSE())</f>
        <v>4.7</v>
      </c>
      <c r="E1189" s="1" t="str">
        <f>VLOOKUP($A1189,'Medical Examinations'!$A$2:$O$2336,9,FALSE())</f>
        <v>Yes</v>
      </c>
      <c r="F1189" s="1" t="str">
        <f>VLOOKUP($A1189,'Medical Examinations'!$A$2:$O$2336,10,FALSE())</f>
        <v>No</v>
      </c>
      <c r="G1189" s="1" t="str">
        <f>VLOOKUP($A1189,'Medical Examinations'!$A$2:$O$2336,11,FALSE())</f>
        <v>Yes</v>
      </c>
      <c r="H1189" s="1">
        <f>VLOOKUP($A1189,'Medical Examinations'!$A$2:$O$2336,13,FALSE())</f>
        <v>1</v>
      </c>
      <c r="I1189" s="1" t="str">
        <f>VLOOKUP($A1189,'Medical Examinations'!$A$2:$O$2336,12,FALSE())</f>
        <v>No</v>
      </c>
      <c r="J1189" s="1" t="str">
        <f>VLOOKUP($A1189,'Medical Examinations'!$A$2:$O$2336,14,FALSE())</f>
        <v>Obesity</v>
      </c>
      <c r="K1189" s="1" t="str">
        <f>VLOOKUP($A1189,'Medical Examinations'!$A$2:$O$2336,15,FALSE())</f>
        <v>Normal</v>
      </c>
      <c r="L1189" s="17">
        <f>VLOOKUP($A1189,'Hospitalisation Details'!$A$2:$P$2344,15,FALSE())</f>
        <v>25439</v>
      </c>
      <c r="M1189" s="18">
        <f>VLOOKUP($A1189,'Hospitalisation Details'!$A$2:$P$2344,6,FALSE())</f>
        <v>9504.31</v>
      </c>
      <c r="N1189" s="1" t="str">
        <f>VLOOKUP($A1189,'Hospitalisation Details'!$A$2:$P$2344,12,FALSE())</f>
        <v>tier - 3</v>
      </c>
      <c r="O1189" s="1" t="str">
        <f>VLOOKUP($A1189,'Hospitalisation Details'!$A$2:$P$2344,13,FALSE())</f>
        <v>tier - 2</v>
      </c>
      <c r="P1189" s="1" t="str">
        <f>VLOOKUP($A1189,'Hospitalisation Details'!$A$2:$P$2344,14,FALSE())</f>
        <v>R1013</v>
      </c>
      <c r="Q1189" s="1">
        <f>VLOOKUP($A1189,'Hospitalisation Details'!$A$2:$P$2344,16,FALSE())</f>
        <v>53</v>
      </c>
    </row>
    <row r="1190" spans="1:17" x14ac:dyDescent="0.35">
      <c r="A1190" s="1" t="str">
        <f>'Customer Names'!A1190</f>
        <v>Id1189</v>
      </c>
      <c r="B1190" s="1" t="str">
        <f>VLOOKUP($A1190,'Customer Names'!$A$2:$E$2336,4,FALSE())</f>
        <v>Daniel S</v>
      </c>
      <c r="C1190" s="16">
        <f>VLOOKUP($A1190,'Medical Examinations'!$A$2:$O$2336,2,FALSE())</f>
        <v>24.795000000000002</v>
      </c>
      <c r="D1190" s="16">
        <f>VLOOKUP($A1190,'Medical Examinations'!$A$2:$O$2336,3,FALSE())</f>
        <v>6.05</v>
      </c>
      <c r="E1190" s="1" t="str">
        <f>VLOOKUP($A1190,'Medical Examinations'!$A$2:$O$2336,9,FALSE())</f>
        <v>Yes</v>
      </c>
      <c r="F1190" s="1" t="str">
        <f>VLOOKUP($A1190,'Medical Examinations'!$A$2:$O$2336,10,FALSE())</f>
        <v>No</v>
      </c>
      <c r="G1190" s="1" t="str">
        <f>VLOOKUP($A1190,'Medical Examinations'!$A$2:$O$2336,11,FALSE())</f>
        <v>No</v>
      </c>
      <c r="H1190" s="1">
        <f>VLOOKUP($A1190,'Medical Examinations'!$A$2:$O$2336,13,FALSE())</f>
        <v>0</v>
      </c>
      <c r="I1190" s="1" t="str">
        <f>VLOOKUP($A1190,'Medical Examinations'!$A$2:$O$2336,12,FALSE())</f>
        <v>No</v>
      </c>
      <c r="J1190" s="1" t="str">
        <f>VLOOKUP($A1190,'Medical Examinations'!$A$2:$O$2336,14,FALSE())</f>
        <v>Normal Weight</v>
      </c>
      <c r="K1190" s="1" t="str">
        <f>VLOOKUP($A1190,'Medical Examinations'!$A$2:$O$2336,15,FALSE())</f>
        <v>Prediabetes</v>
      </c>
      <c r="L1190" s="17">
        <f>VLOOKUP($A1190,'Hospitalisation Details'!$A$2:$P$2344,15,FALSE())</f>
        <v>28092</v>
      </c>
      <c r="M1190" s="18">
        <f>VLOOKUP($A1190,'Hospitalisation Details'!$A$2:$P$2344,6,FALSE())</f>
        <v>9500.57</v>
      </c>
      <c r="N1190" s="1" t="str">
        <f>VLOOKUP($A1190,'Hospitalisation Details'!$A$2:$P$2344,12,FALSE())</f>
        <v>tier - 2</v>
      </c>
      <c r="O1190" s="1" t="str">
        <f>VLOOKUP($A1190,'Hospitalisation Details'!$A$2:$P$2344,13,FALSE())</f>
        <v>tier - 3</v>
      </c>
      <c r="P1190" s="1" t="str">
        <f>VLOOKUP($A1190,'Hospitalisation Details'!$A$2:$P$2344,14,FALSE())</f>
        <v>R1017</v>
      </c>
      <c r="Q1190" s="1">
        <f>VLOOKUP($A1190,'Hospitalisation Details'!$A$2:$P$2344,16,FALSE())</f>
        <v>46</v>
      </c>
    </row>
    <row r="1191" spans="1:17" x14ac:dyDescent="0.35">
      <c r="A1191" s="1" t="str">
        <f>'Customer Names'!A1191</f>
        <v>Id1190</v>
      </c>
      <c r="B1191" s="1" t="str">
        <f>VLOOKUP($A1191,'Customer Names'!$A$2:$E$2336,4,FALSE())</f>
        <v>Marc C.</v>
      </c>
      <c r="C1191" s="16">
        <f>VLOOKUP($A1191,'Medical Examinations'!$A$2:$O$2336,2,FALSE())</f>
        <v>29.48</v>
      </c>
      <c r="D1191" s="16">
        <f>VLOOKUP($A1191,'Medical Examinations'!$A$2:$O$2336,3,FALSE())</f>
        <v>5.63</v>
      </c>
      <c r="E1191" s="1" t="str">
        <f>VLOOKUP($A1191,'Medical Examinations'!$A$2:$O$2336,9,FALSE())</f>
        <v>Yes</v>
      </c>
      <c r="F1191" s="1" t="str">
        <f>VLOOKUP($A1191,'Medical Examinations'!$A$2:$O$2336,10,FALSE())</f>
        <v>No</v>
      </c>
      <c r="G1191" s="1" t="str">
        <f>VLOOKUP($A1191,'Medical Examinations'!$A$2:$O$2336,11,FALSE())</f>
        <v>Yes</v>
      </c>
      <c r="H1191" s="1">
        <f>VLOOKUP($A1191,'Medical Examinations'!$A$2:$O$2336,13,FALSE())</f>
        <v>1</v>
      </c>
      <c r="I1191" s="1" t="str">
        <f>VLOOKUP($A1191,'Medical Examinations'!$A$2:$O$2336,12,FALSE())</f>
        <v>No</v>
      </c>
      <c r="J1191" s="1" t="str">
        <f>VLOOKUP($A1191,'Medical Examinations'!$A$2:$O$2336,14,FALSE())</f>
        <v>Overweight</v>
      </c>
      <c r="K1191" s="1" t="str">
        <f>VLOOKUP($A1191,'Medical Examinations'!$A$2:$O$2336,15,FALSE())</f>
        <v>Normal</v>
      </c>
      <c r="L1191" s="17">
        <f>VLOOKUP($A1191,'Hospitalisation Details'!$A$2:$P$2344,15,FALSE())</f>
        <v>25358</v>
      </c>
      <c r="M1191" s="18">
        <f>VLOOKUP($A1191,'Hospitalisation Details'!$A$2:$P$2344,6,FALSE())</f>
        <v>9487.64</v>
      </c>
      <c r="N1191" s="1" t="str">
        <f>VLOOKUP($A1191,'Hospitalisation Details'!$A$2:$P$2344,12,FALSE())</f>
        <v>tier - 2</v>
      </c>
      <c r="O1191" s="1" t="str">
        <f>VLOOKUP($A1191,'Hospitalisation Details'!$A$2:$P$2344,13,FALSE())</f>
        <v>tier - 2</v>
      </c>
      <c r="P1191" s="1" t="str">
        <f>VLOOKUP($A1191,'Hospitalisation Details'!$A$2:$P$2344,14,FALSE())</f>
        <v>R1013</v>
      </c>
      <c r="Q1191" s="1">
        <f>VLOOKUP($A1191,'Hospitalisation Details'!$A$2:$P$2344,16,FALSE())</f>
        <v>54</v>
      </c>
    </row>
    <row r="1192" spans="1:17" x14ac:dyDescent="0.35">
      <c r="A1192" s="1" t="str">
        <f>'Customer Names'!A1192</f>
        <v>Id1191</v>
      </c>
      <c r="B1192" s="1" t="str">
        <f>VLOOKUP($A1192,'Customer Names'!$A$2:$E$2336,4,FALSE())</f>
        <v>Mark S</v>
      </c>
      <c r="C1192" s="16">
        <f>VLOOKUP($A1192,'Medical Examinations'!$A$2:$O$2336,2,FALSE())</f>
        <v>28.09</v>
      </c>
      <c r="D1192" s="16">
        <f>VLOOKUP($A1192,'Medical Examinations'!$A$2:$O$2336,3,FALSE())</f>
        <v>6.06</v>
      </c>
      <c r="E1192" s="1" t="str">
        <f>VLOOKUP($A1192,'Medical Examinations'!$A$2:$O$2336,9,FALSE())</f>
        <v>No</v>
      </c>
      <c r="F1192" s="1" t="str">
        <f>VLOOKUP($A1192,'Medical Examinations'!$A$2:$O$2336,10,FALSE())</f>
        <v>No</v>
      </c>
      <c r="G1192" s="1" t="str">
        <f>VLOOKUP($A1192,'Medical Examinations'!$A$2:$O$2336,11,FALSE())</f>
        <v>Yes</v>
      </c>
      <c r="H1192" s="1">
        <f>VLOOKUP($A1192,'Medical Examinations'!$A$2:$O$2336,13,FALSE())</f>
        <v>1</v>
      </c>
      <c r="I1192" s="1" t="str">
        <f>VLOOKUP($A1192,'Medical Examinations'!$A$2:$O$2336,12,FALSE())</f>
        <v>No</v>
      </c>
      <c r="J1192" s="1" t="str">
        <f>VLOOKUP($A1192,'Medical Examinations'!$A$2:$O$2336,14,FALSE())</f>
        <v>Overweight</v>
      </c>
      <c r="K1192" s="1" t="str">
        <f>VLOOKUP($A1192,'Medical Examinations'!$A$2:$O$2336,15,FALSE())</f>
        <v>Prediabetes</v>
      </c>
      <c r="L1192" s="17">
        <f>VLOOKUP($A1192,'Hospitalisation Details'!$A$2:$P$2344,15,FALSE())</f>
        <v>29053</v>
      </c>
      <c r="M1192" s="18">
        <f>VLOOKUP($A1192,'Hospitalisation Details'!$A$2:$P$2344,6,FALSE())</f>
        <v>9453.92</v>
      </c>
      <c r="N1192" s="1" t="str">
        <f>VLOOKUP($A1192,'Hospitalisation Details'!$A$2:$P$2344,12,FALSE())</f>
        <v>tier - 2</v>
      </c>
      <c r="O1192" s="1" t="str">
        <f>VLOOKUP($A1192,'Hospitalisation Details'!$A$2:$P$2344,13,FALSE())</f>
        <v>tier - 2</v>
      </c>
      <c r="P1192" s="1" t="str">
        <f>VLOOKUP($A1192,'Hospitalisation Details'!$A$2:$P$2344,14,FALSE())</f>
        <v>R1021</v>
      </c>
      <c r="Q1192" s="1">
        <f>VLOOKUP($A1192,'Hospitalisation Details'!$A$2:$P$2344,16,FALSE())</f>
        <v>43</v>
      </c>
    </row>
    <row r="1193" spans="1:17" x14ac:dyDescent="0.35">
      <c r="A1193" s="1" t="str">
        <f>'Customer Names'!A1193</f>
        <v>Id1192</v>
      </c>
      <c r="B1193" s="1" t="str">
        <f>VLOOKUP($A1193,'Customer Names'!$A$2:$E$2336,4,FALSE())</f>
        <v>Dan</v>
      </c>
      <c r="C1193" s="16">
        <f>VLOOKUP($A1193,'Medical Examinations'!$A$2:$O$2336,2,FALSE())</f>
        <v>32.729999999999997</v>
      </c>
      <c r="D1193" s="16">
        <f>VLOOKUP($A1193,'Medical Examinations'!$A$2:$O$2336,3,FALSE())</f>
        <v>5.19</v>
      </c>
      <c r="E1193" s="1" t="str">
        <f>VLOOKUP($A1193,'Medical Examinations'!$A$2:$O$2336,9,FALSE())</f>
        <v>No</v>
      </c>
      <c r="F1193" s="1" t="str">
        <f>VLOOKUP($A1193,'Medical Examinations'!$A$2:$O$2336,10,FALSE())</f>
        <v>No</v>
      </c>
      <c r="G1193" s="1" t="str">
        <f>VLOOKUP($A1193,'Medical Examinations'!$A$2:$O$2336,11,FALSE())</f>
        <v>No</v>
      </c>
      <c r="H1193" s="1">
        <f>VLOOKUP($A1193,'Medical Examinations'!$A$2:$O$2336,13,FALSE())</f>
        <v>1</v>
      </c>
      <c r="I1193" s="1" t="str">
        <f>VLOOKUP($A1193,'Medical Examinations'!$A$2:$O$2336,12,FALSE())</f>
        <v>No</v>
      </c>
      <c r="J1193" s="1" t="str">
        <f>VLOOKUP($A1193,'Medical Examinations'!$A$2:$O$2336,14,FALSE())</f>
        <v>Obesity</v>
      </c>
      <c r="K1193" s="1" t="str">
        <f>VLOOKUP($A1193,'Medical Examinations'!$A$2:$O$2336,15,FALSE())</f>
        <v>Normal</v>
      </c>
      <c r="L1193" s="17">
        <f>VLOOKUP($A1193,'Hospitalisation Details'!$A$2:$P$2344,15,FALSE())</f>
        <v>32095</v>
      </c>
      <c r="M1193" s="18">
        <f>VLOOKUP($A1193,'Hospitalisation Details'!$A$2:$P$2344,6,FALSE())</f>
        <v>9448.42</v>
      </c>
      <c r="N1193" s="1" t="str">
        <f>VLOOKUP($A1193,'Hospitalisation Details'!$A$2:$P$2344,12,FALSE())</f>
        <v>tier - 2</v>
      </c>
      <c r="O1193" s="1" t="str">
        <f>VLOOKUP($A1193,'Hospitalisation Details'!$A$2:$P$2344,13,FALSE())</f>
        <v>tier - 3</v>
      </c>
      <c r="P1193" s="1" t="str">
        <f>VLOOKUP($A1193,'Hospitalisation Details'!$A$2:$P$2344,14,FALSE())</f>
        <v>R1021</v>
      </c>
      <c r="Q1193" s="1">
        <f>VLOOKUP($A1193,'Hospitalisation Details'!$A$2:$P$2344,16,FALSE())</f>
        <v>35</v>
      </c>
    </row>
    <row r="1194" spans="1:17" x14ac:dyDescent="0.35">
      <c r="A1194" s="1" t="str">
        <f>'Customer Names'!A1194</f>
        <v>Id1193</v>
      </c>
      <c r="B1194" s="1" t="str">
        <f>VLOOKUP($A1194,'Customer Names'!$A$2:$E$2336,4,FALSE())</f>
        <v>Gabriela</v>
      </c>
      <c r="C1194" s="16">
        <f>VLOOKUP($A1194,'Medical Examinations'!$A$2:$O$2336,2,FALSE())</f>
        <v>27.36</v>
      </c>
      <c r="D1194" s="16">
        <f>VLOOKUP($A1194,'Medical Examinations'!$A$2:$O$2336,3,FALSE())</f>
        <v>8.9600000000000009</v>
      </c>
      <c r="E1194" s="1" t="str">
        <f>VLOOKUP($A1194,'Medical Examinations'!$A$2:$O$2336,9,FALSE())</f>
        <v>No</v>
      </c>
      <c r="F1194" s="1" t="str">
        <f>VLOOKUP($A1194,'Medical Examinations'!$A$2:$O$2336,10,FALSE())</f>
        <v>No</v>
      </c>
      <c r="G1194" s="1" t="str">
        <f>VLOOKUP($A1194,'Medical Examinations'!$A$2:$O$2336,11,FALSE())</f>
        <v>No</v>
      </c>
      <c r="H1194" s="1">
        <f>VLOOKUP($A1194,'Medical Examinations'!$A$2:$O$2336,13,FALSE())</f>
        <v>0</v>
      </c>
      <c r="I1194" s="1" t="str">
        <f>VLOOKUP($A1194,'Medical Examinations'!$A$2:$O$2336,12,FALSE())</f>
        <v>No</v>
      </c>
      <c r="J1194" s="1" t="str">
        <f>VLOOKUP($A1194,'Medical Examinations'!$A$2:$O$2336,14,FALSE())</f>
        <v>Overweight</v>
      </c>
      <c r="K1194" s="1" t="str">
        <f>VLOOKUP($A1194,'Medical Examinations'!$A$2:$O$2336,15,FALSE())</f>
        <v>Diabetes</v>
      </c>
      <c r="L1194" s="17">
        <f>VLOOKUP($A1194,'Hospitalisation Details'!$A$2:$P$2344,15,FALSE())</f>
        <v>27188</v>
      </c>
      <c r="M1194" s="18">
        <f>VLOOKUP($A1194,'Hospitalisation Details'!$A$2:$P$2344,6,FALSE())</f>
        <v>9447.3799999999992</v>
      </c>
      <c r="N1194" s="1" t="str">
        <f>VLOOKUP($A1194,'Hospitalisation Details'!$A$2:$P$2344,12,FALSE())</f>
        <v>tier - 2</v>
      </c>
      <c r="O1194" s="1" t="str">
        <f>VLOOKUP($A1194,'Hospitalisation Details'!$A$2:$P$2344,13,FALSE())</f>
        <v>tier - 3</v>
      </c>
      <c r="P1194" s="1" t="str">
        <f>VLOOKUP($A1194,'Hospitalisation Details'!$A$2:$P$2344,14,FALSE())</f>
        <v>R1024</v>
      </c>
      <c r="Q1194" s="1">
        <f>VLOOKUP($A1194,'Hospitalisation Details'!$A$2:$P$2344,16,FALSE())</f>
        <v>49</v>
      </c>
    </row>
    <row r="1195" spans="1:17" x14ac:dyDescent="0.35">
      <c r="A1195" s="1" t="str">
        <f>'Customer Names'!A1195</f>
        <v>Id1194</v>
      </c>
      <c r="B1195" s="1" t="str">
        <f>VLOOKUP($A1195,'Customer Names'!$A$2:$E$2336,4,FALSE())</f>
        <v>Amanda</v>
      </c>
      <c r="C1195" s="16">
        <f>VLOOKUP($A1195,'Medical Examinations'!$A$2:$O$2336,2,FALSE())</f>
        <v>27.265000000000001</v>
      </c>
      <c r="D1195" s="16">
        <f>VLOOKUP($A1195,'Medical Examinations'!$A$2:$O$2336,3,FALSE())</f>
        <v>11.39</v>
      </c>
      <c r="E1195" s="1" t="str">
        <f>VLOOKUP($A1195,'Medical Examinations'!$A$2:$O$2336,9,FALSE())</f>
        <v>No</v>
      </c>
      <c r="F1195" s="1" t="str">
        <f>VLOOKUP($A1195,'Medical Examinations'!$A$2:$O$2336,10,FALSE())</f>
        <v>No</v>
      </c>
      <c r="G1195" s="1" t="str">
        <f>VLOOKUP($A1195,'Medical Examinations'!$A$2:$O$2336,11,FALSE())</f>
        <v>No</v>
      </c>
      <c r="H1195" s="1">
        <f>VLOOKUP($A1195,'Medical Examinations'!$A$2:$O$2336,13,FALSE())</f>
        <v>0</v>
      </c>
      <c r="I1195" s="1" t="str">
        <f>VLOOKUP($A1195,'Medical Examinations'!$A$2:$O$2336,12,FALSE())</f>
        <v>No</v>
      </c>
      <c r="J1195" s="1" t="str">
        <f>VLOOKUP($A1195,'Medical Examinations'!$A$2:$O$2336,14,FALSE())</f>
        <v>Overweight</v>
      </c>
      <c r="K1195" s="1" t="str">
        <f>VLOOKUP($A1195,'Medical Examinations'!$A$2:$O$2336,15,FALSE())</f>
        <v>Diabetes</v>
      </c>
      <c r="L1195" s="17">
        <f>VLOOKUP($A1195,'Hospitalisation Details'!$A$2:$P$2344,15,FALSE())</f>
        <v>27360</v>
      </c>
      <c r="M1195" s="18">
        <f>VLOOKUP($A1195,'Hospitalisation Details'!$A$2:$P$2344,6,FALSE())</f>
        <v>9447.25</v>
      </c>
      <c r="N1195" s="1" t="str">
        <f>VLOOKUP($A1195,'Hospitalisation Details'!$A$2:$P$2344,12,FALSE())</f>
        <v>tier - 2</v>
      </c>
      <c r="O1195" s="1" t="str">
        <f>VLOOKUP($A1195,'Hospitalisation Details'!$A$2:$P$2344,13,FALSE())</f>
        <v>tier - 1</v>
      </c>
      <c r="P1195" s="1" t="str">
        <f>VLOOKUP($A1195,'Hospitalisation Details'!$A$2:$P$2344,14,FALSE())</f>
        <v>R1024</v>
      </c>
      <c r="Q1195" s="1">
        <f>VLOOKUP($A1195,'Hospitalisation Details'!$A$2:$P$2344,16,FALSE())</f>
        <v>48</v>
      </c>
    </row>
    <row r="1196" spans="1:17" x14ac:dyDescent="0.35">
      <c r="A1196" s="1" t="str">
        <f>'Customer Names'!A1196</f>
        <v>Id1195</v>
      </c>
      <c r="B1196" s="1" t="str">
        <f>VLOOKUP($A1196,'Customer Names'!$A$2:$E$2336,4,FALSE())</f>
        <v>Dara</v>
      </c>
      <c r="C1196" s="16">
        <f>VLOOKUP($A1196,'Medical Examinations'!$A$2:$O$2336,2,FALSE())</f>
        <v>48.07</v>
      </c>
      <c r="D1196" s="16">
        <f>VLOOKUP($A1196,'Medical Examinations'!$A$2:$O$2336,3,FALSE())</f>
        <v>4.0599999999999996</v>
      </c>
      <c r="E1196" s="1" t="str">
        <f>VLOOKUP($A1196,'Medical Examinations'!$A$2:$O$2336,9,FALSE())</f>
        <v>Yes</v>
      </c>
      <c r="F1196" s="1" t="str">
        <f>VLOOKUP($A1196,'Medical Examinations'!$A$2:$O$2336,10,FALSE())</f>
        <v>No</v>
      </c>
      <c r="G1196" s="1" t="str">
        <f>VLOOKUP($A1196,'Medical Examinations'!$A$2:$O$2336,11,FALSE())</f>
        <v>No</v>
      </c>
      <c r="H1196" s="1">
        <f>VLOOKUP($A1196,'Medical Examinations'!$A$2:$O$2336,13,FALSE())</f>
        <v>0</v>
      </c>
      <c r="I1196" s="1" t="str">
        <f>VLOOKUP($A1196,'Medical Examinations'!$A$2:$O$2336,12,FALSE())</f>
        <v>No</v>
      </c>
      <c r="J1196" s="1" t="str">
        <f>VLOOKUP($A1196,'Medical Examinations'!$A$2:$O$2336,14,FALSE())</f>
        <v>Obesity</v>
      </c>
      <c r="K1196" s="1" t="str">
        <f>VLOOKUP($A1196,'Medical Examinations'!$A$2:$O$2336,15,FALSE())</f>
        <v>Normal</v>
      </c>
      <c r="L1196" s="17">
        <f>VLOOKUP($A1196,'Hospitalisation Details'!$A$2:$P$2344,15,FALSE())</f>
        <v>28067</v>
      </c>
      <c r="M1196" s="18">
        <f>VLOOKUP($A1196,'Hospitalisation Details'!$A$2:$P$2344,6,FALSE())</f>
        <v>9432.93</v>
      </c>
      <c r="N1196" s="1" t="str">
        <f>VLOOKUP($A1196,'Hospitalisation Details'!$A$2:$P$2344,12,FALSE())</f>
        <v>tier - 2</v>
      </c>
      <c r="O1196" s="1" t="str">
        <f>VLOOKUP($A1196,'Hospitalisation Details'!$A$2:$P$2344,13,FALSE())</f>
        <v>tier - 1</v>
      </c>
      <c r="P1196" s="1" t="str">
        <f>VLOOKUP($A1196,'Hospitalisation Details'!$A$2:$P$2344,14,FALSE())</f>
        <v>R1024</v>
      </c>
      <c r="Q1196" s="1">
        <f>VLOOKUP($A1196,'Hospitalisation Details'!$A$2:$P$2344,16,FALSE())</f>
        <v>46</v>
      </c>
    </row>
    <row r="1197" spans="1:17" x14ac:dyDescent="0.35">
      <c r="A1197" s="1" t="str">
        <f>'Customer Names'!A1197</f>
        <v>Id1196</v>
      </c>
      <c r="B1197" s="1" t="str">
        <f>VLOOKUP($A1197,'Customer Names'!$A$2:$E$2336,4,FALSE())</f>
        <v>Rachelle R</v>
      </c>
      <c r="C1197" s="16">
        <f>VLOOKUP($A1197,'Medical Examinations'!$A$2:$O$2336,2,FALSE())</f>
        <v>30.8</v>
      </c>
      <c r="D1197" s="16">
        <f>VLOOKUP($A1197,'Medical Examinations'!$A$2:$O$2336,3,FALSE())</f>
        <v>5.23</v>
      </c>
      <c r="E1197" s="1" t="str">
        <f>VLOOKUP($A1197,'Medical Examinations'!$A$2:$O$2336,9,FALSE())</f>
        <v>Yes</v>
      </c>
      <c r="F1197" s="1" t="str">
        <f>VLOOKUP($A1197,'Medical Examinations'!$A$2:$O$2336,10,FALSE())</f>
        <v>No</v>
      </c>
      <c r="G1197" s="1" t="str">
        <f>VLOOKUP($A1197,'Medical Examinations'!$A$2:$O$2336,11,FALSE())</f>
        <v>No</v>
      </c>
      <c r="H1197" s="1">
        <f>VLOOKUP($A1197,'Medical Examinations'!$A$2:$O$2336,13,FALSE())</f>
        <v>0</v>
      </c>
      <c r="I1197" s="1" t="str">
        <f>VLOOKUP($A1197,'Medical Examinations'!$A$2:$O$2336,12,FALSE())</f>
        <v>No</v>
      </c>
      <c r="J1197" s="1" t="str">
        <f>VLOOKUP($A1197,'Medical Examinations'!$A$2:$O$2336,14,FALSE())</f>
        <v>Obesity</v>
      </c>
      <c r="K1197" s="1" t="str">
        <f>VLOOKUP($A1197,'Medical Examinations'!$A$2:$O$2336,15,FALSE())</f>
        <v>Normal</v>
      </c>
      <c r="L1197" s="17">
        <f>VLOOKUP($A1197,'Hospitalisation Details'!$A$2:$P$2344,15,FALSE())</f>
        <v>28063</v>
      </c>
      <c r="M1197" s="18">
        <f>VLOOKUP($A1197,'Hospitalisation Details'!$A$2:$P$2344,6,FALSE())</f>
        <v>9414.92</v>
      </c>
      <c r="N1197" s="1" t="str">
        <f>VLOOKUP($A1197,'Hospitalisation Details'!$A$2:$P$2344,12,FALSE())</f>
        <v>tier - 2</v>
      </c>
      <c r="O1197" s="1" t="str">
        <f>VLOOKUP($A1197,'Hospitalisation Details'!$A$2:$P$2344,13,FALSE())</f>
        <v>tier - 2</v>
      </c>
      <c r="P1197" s="1" t="str">
        <f>VLOOKUP($A1197,'Hospitalisation Details'!$A$2:$P$2344,14,FALSE())</f>
        <v>R1011</v>
      </c>
      <c r="Q1197" s="1">
        <f>VLOOKUP($A1197,'Hospitalisation Details'!$A$2:$P$2344,16,FALSE())</f>
        <v>46</v>
      </c>
    </row>
    <row r="1198" spans="1:17" x14ac:dyDescent="0.35">
      <c r="A1198" s="1" t="str">
        <f>'Customer Names'!A1198</f>
        <v>Id1197</v>
      </c>
      <c r="B1198" s="1" t="str">
        <f>VLOOKUP($A1198,'Customer Names'!$A$2:$E$2336,4,FALSE())</f>
        <v>Brenda J</v>
      </c>
      <c r="C1198" s="16">
        <f>VLOOKUP($A1198,'Medical Examinations'!$A$2:$O$2336,2,FALSE())</f>
        <v>32.299999999999997</v>
      </c>
      <c r="D1198" s="16">
        <f>VLOOKUP($A1198,'Medical Examinations'!$A$2:$O$2336,3,FALSE())</f>
        <v>5.05</v>
      </c>
      <c r="E1198" s="1" t="str">
        <f>VLOOKUP($A1198,'Medical Examinations'!$A$2:$O$2336,9,FALSE())</f>
        <v>Yes</v>
      </c>
      <c r="F1198" s="1" t="str">
        <f>VLOOKUP($A1198,'Medical Examinations'!$A$2:$O$2336,10,FALSE())</f>
        <v>No</v>
      </c>
      <c r="G1198" s="1" t="str">
        <f>VLOOKUP($A1198,'Medical Examinations'!$A$2:$O$2336,11,FALSE())</f>
        <v>No</v>
      </c>
      <c r="H1198" s="1">
        <f>VLOOKUP($A1198,'Medical Examinations'!$A$2:$O$2336,13,FALSE())</f>
        <v>0</v>
      </c>
      <c r="I1198" s="1" t="str">
        <f>VLOOKUP($A1198,'Medical Examinations'!$A$2:$O$2336,12,FALSE())</f>
        <v>No</v>
      </c>
      <c r="J1198" s="1" t="str">
        <f>VLOOKUP($A1198,'Medical Examinations'!$A$2:$O$2336,14,FALSE())</f>
        <v>Obesity</v>
      </c>
      <c r="K1198" s="1" t="str">
        <f>VLOOKUP($A1198,'Medical Examinations'!$A$2:$O$2336,15,FALSE())</f>
        <v>Normal</v>
      </c>
      <c r="L1198" s="17">
        <f>VLOOKUP($A1198,'Hospitalisation Details'!$A$2:$P$2344,15,FALSE())</f>
        <v>28050</v>
      </c>
      <c r="M1198" s="18">
        <f>VLOOKUP($A1198,'Hospitalisation Details'!$A$2:$P$2344,6,FALSE())</f>
        <v>9411.01</v>
      </c>
      <c r="N1198" s="1" t="str">
        <f>VLOOKUP($A1198,'Hospitalisation Details'!$A$2:$P$2344,12,FALSE())</f>
        <v>tier - 2</v>
      </c>
      <c r="O1198" s="1" t="str">
        <f>VLOOKUP($A1198,'Hospitalisation Details'!$A$2:$P$2344,13,FALSE())</f>
        <v>tier - 3</v>
      </c>
      <c r="P1198" s="1" t="str">
        <f>VLOOKUP($A1198,'Hospitalisation Details'!$A$2:$P$2344,14,FALSE())</f>
        <v>R1024</v>
      </c>
      <c r="Q1198" s="1">
        <f>VLOOKUP($A1198,'Hospitalisation Details'!$A$2:$P$2344,16,FALSE())</f>
        <v>46</v>
      </c>
    </row>
    <row r="1199" spans="1:17" x14ac:dyDescent="0.35">
      <c r="A1199" s="1" t="str">
        <f>'Customer Names'!A1199</f>
        <v>Id1198</v>
      </c>
      <c r="B1199" s="1" t="str">
        <f>VLOOKUP($A1199,'Customer Names'!$A$2:$E$2336,4,FALSE())</f>
        <v>Tim</v>
      </c>
      <c r="C1199" s="16">
        <f>VLOOKUP($A1199,'Medical Examinations'!$A$2:$O$2336,2,FALSE())</f>
        <v>39.700000000000003</v>
      </c>
      <c r="D1199" s="16">
        <f>VLOOKUP($A1199,'Medical Examinations'!$A$2:$O$2336,3,FALSE())</f>
        <v>7.34</v>
      </c>
      <c r="E1199" s="1" t="str">
        <f>VLOOKUP($A1199,'Medical Examinations'!$A$2:$O$2336,9,FALSE())</f>
        <v>No</v>
      </c>
      <c r="F1199" s="1" t="str">
        <f>VLOOKUP($A1199,'Medical Examinations'!$A$2:$O$2336,10,FALSE())</f>
        <v>No</v>
      </c>
      <c r="G1199" s="1" t="str">
        <f>VLOOKUP($A1199,'Medical Examinations'!$A$2:$O$2336,11,FALSE())</f>
        <v>No</v>
      </c>
      <c r="H1199" s="1">
        <f>VLOOKUP($A1199,'Medical Examinations'!$A$2:$O$2336,13,FALSE())</f>
        <v>0</v>
      </c>
      <c r="I1199" s="1" t="str">
        <f>VLOOKUP($A1199,'Medical Examinations'!$A$2:$O$2336,12,FALSE())</f>
        <v>No</v>
      </c>
      <c r="J1199" s="1" t="str">
        <f>VLOOKUP($A1199,'Medical Examinations'!$A$2:$O$2336,14,FALSE())</f>
        <v>Obesity</v>
      </c>
      <c r="K1199" s="1" t="str">
        <f>VLOOKUP($A1199,'Medical Examinations'!$A$2:$O$2336,15,FALSE())</f>
        <v>Diabetes</v>
      </c>
      <c r="L1199" s="17">
        <f>VLOOKUP($A1199,'Hospitalisation Details'!$A$2:$P$2344,15,FALSE())</f>
        <v>26226</v>
      </c>
      <c r="M1199" s="18">
        <f>VLOOKUP($A1199,'Hospitalisation Details'!$A$2:$P$2344,6,FALSE())</f>
        <v>9391.35</v>
      </c>
      <c r="N1199" s="1" t="str">
        <f>VLOOKUP($A1199,'Hospitalisation Details'!$A$2:$P$2344,12,FALSE())</f>
        <v>tier - 3</v>
      </c>
      <c r="O1199" s="1" t="str">
        <f>VLOOKUP($A1199,'Hospitalisation Details'!$A$2:$P$2344,13,FALSE())</f>
        <v>tier - 3</v>
      </c>
      <c r="P1199" s="1" t="str">
        <f>VLOOKUP($A1199,'Hospitalisation Details'!$A$2:$P$2344,14,FALSE())</f>
        <v>R1011</v>
      </c>
      <c r="Q1199" s="1">
        <f>VLOOKUP($A1199,'Hospitalisation Details'!$A$2:$P$2344,16,FALSE())</f>
        <v>51</v>
      </c>
    </row>
    <row r="1200" spans="1:17" x14ac:dyDescent="0.35">
      <c r="A1200" s="1" t="str">
        <f>'Customer Names'!A1200</f>
        <v>Id1199</v>
      </c>
      <c r="B1200" s="1" t="str">
        <f>VLOOKUP($A1200,'Customer Names'!$A$2:$E$2336,4,FALSE())</f>
        <v>Sylvain</v>
      </c>
      <c r="C1200" s="16">
        <f>VLOOKUP($A1200,'Medical Examinations'!$A$2:$O$2336,2,FALSE())</f>
        <v>35.97</v>
      </c>
      <c r="D1200" s="16">
        <f>VLOOKUP($A1200,'Medical Examinations'!$A$2:$O$2336,3,FALSE())</f>
        <v>8.1300000000000008</v>
      </c>
      <c r="E1200" s="1" t="str">
        <f>VLOOKUP($A1200,'Medical Examinations'!$A$2:$O$2336,9,FALSE())</f>
        <v>No</v>
      </c>
      <c r="F1200" s="1" t="str">
        <f>VLOOKUP($A1200,'Medical Examinations'!$A$2:$O$2336,10,FALSE())</f>
        <v>No</v>
      </c>
      <c r="G1200" s="1" t="str">
        <f>VLOOKUP($A1200,'Medical Examinations'!$A$2:$O$2336,11,FALSE())</f>
        <v>No</v>
      </c>
      <c r="H1200" s="1">
        <f>VLOOKUP($A1200,'Medical Examinations'!$A$2:$O$2336,13,FALSE())</f>
        <v>0</v>
      </c>
      <c r="I1200" s="1" t="str">
        <f>VLOOKUP($A1200,'Medical Examinations'!$A$2:$O$2336,12,FALSE())</f>
        <v>No</v>
      </c>
      <c r="J1200" s="1" t="str">
        <f>VLOOKUP($A1200,'Medical Examinations'!$A$2:$O$2336,14,FALSE())</f>
        <v>Obesity</v>
      </c>
      <c r="K1200" s="1" t="str">
        <f>VLOOKUP($A1200,'Medical Examinations'!$A$2:$O$2336,15,FALSE())</f>
        <v>Diabetes</v>
      </c>
      <c r="L1200" s="17">
        <f>VLOOKUP($A1200,'Hospitalisation Details'!$A$2:$P$2344,15,FALSE())</f>
        <v>26296</v>
      </c>
      <c r="M1200" s="18">
        <f>VLOOKUP($A1200,'Hospitalisation Details'!$A$2:$P$2344,6,FALSE())</f>
        <v>9386.16</v>
      </c>
      <c r="N1200" s="1" t="str">
        <f>VLOOKUP($A1200,'Hospitalisation Details'!$A$2:$P$2344,12,FALSE())</f>
        <v>tier - 3</v>
      </c>
      <c r="O1200" s="1" t="str">
        <f>VLOOKUP($A1200,'Hospitalisation Details'!$A$2:$P$2344,13,FALSE())</f>
        <v>tier - 2</v>
      </c>
      <c r="P1200" s="1" t="str">
        <f>VLOOKUP($A1200,'Hospitalisation Details'!$A$2:$P$2344,14,FALSE())</f>
        <v>R1013</v>
      </c>
      <c r="Q1200" s="1">
        <f>VLOOKUP($A1200,'Hospitalisation Details'!$A$2:$P$2344,16,FALSE())</f>
        <v>51</v>
      </c>
    </row>
    <row r="1201" spans="1:17" x14ac:dyDescent="0.35">
      <c r="A1201" s="1" t="str">
        <f>'Customer Names'!A1201</f>
        <v>Id1200</v>
      </c>
      <c r="B1201" s="1" t="str">
        <f>VLOOKUP($A1201,'Customer Names'!$A$2:$E$2336,4,FALSE())</f>
        <v>Lisa M</v>
      </c>
      <c r="C1201" s="16">
        <f>VLOOKUP($A1201,'Medical Examinations'!$A$2:$O$2336,2,FALSE())</f>
        <v>25.86</v>
      </c>
      <c r="D1201" s="16">
        <f>VLOOKUP($A1201,'Medical Examinations'!$A$2:$O$2336,3,FALSE())</f>
        <v>6.68</v>
      </c>
      <c r="E1201" s="1" t="str">
        <f>VLOOKUP($A1201,'Medical Examinations'!$A$2:$O$2336,9,FALSE())</f>
        <v>Yes</v>
      </c>
      <c r="F1201" s="1" t="str">
        <f>VLOOKUP($A1201,'Medical Examinations'!$A$2:$O$2336,10,FALSE())</f>
        <v>No</v>
      </c>
      <c r="G1201" s="1" t="str">
        <f>VLOOKUP($A1201,'Medical Examinations'!$A$2:$O$2336,11,FALSE())</f>
        <v>No</v>
      </c>
      <c r="H1201" s="1">
        <f>VLOOKUP($A1201,'Medical Examinations'!$A$2:$O$2336,13,FALSE())</f>
        <v>1</v>
      </c>
      <c r="I1201" s="1" t="str">
        <f>VLOOKUP($A1201,'Medical Examinations'!$A$2:$O$2336,12,FALSE())</f>
        <v>No</v>
      </c>
      <c r="J1201" s="1" t="str">
        <f>VLOOKUP($A1201,'Medical Examinations'!$A$2:$O$2336,14,FALSE())</f>
        <v>Overweight</v>
      </c>
      <c r="K1201" s="1" t="str">
        <f>VLOOKUP($A1201,'Medical Examinations'!$A$2:$O$2336,15,FALSE())</f>
        <v>Diabetes</v>
      </c>
      <c r="L1201" s="17">
        <f>VLOOKUP($A1201,'Hospitalisation Details'!$A$2:$P$2344,15,FALSE())</f>
        <v>27730</v>
      </c>
      <c r="M1201" s="18">
        <f>VLOOKUP($A1201,'Hospitalisation Details'!$A$2:$P$2344,6,FALSE())</f>
        <v>9380.75</v>
      </c>
      <c r="N1201" s="1" t="str">
        <f>VLOOKUP($A1201,'Hospitalisation Details'!$A$2:$P$2344,12,FALSE())</f>
        <v>tier - 2</v>
      </c>
      <c r="O1201" s="1" t="str">
        <f>VLOOKUP($A1201,'Hospitalisation Details'!$A$2:$P$2344,13,FALSE())</f>
        <v>tier - 2</v>
      </c>
      <c r="P1201" s="1" t="str">
        <f>VLOOKUP($A1201,'Hospitalisation Details'!$A$2:$P$2344,14,FALSE())</f>
        <v>R1024</v>
      </c>
      <c r="Q1201" s="1">
        <f>VLOOKUP($A1201,'Hospitalisation Details'!$A$2:$P$2344,16,FALSE())</f>
        <v>47</v>
      </c>
    </row>
    <row r="1202" spans="1:17" x14ac:dyDescent="0.35">
      <c r="A1202" s="1" t="str">
        <f>'Customer Names'!A1202</f>
        <v>Id1201</v>
      </c>
      <c r="B1202" s="1" t="str">
        <f>VLOOKUP($A1202,'Customer Names'!$A$2:$E$2336,4,FALSE())</f>
        <v>Ryan</v>
      </c>
      <c r="C1202" s="16">
        <f>VLOOKUP($A1202,'Medical Examinations'!$A$2:$O$2336,2,FALSE())</f>
        <v>30.03</v>
      </c>
      <c r="D1202" s="16">
        <f>VLOOKUP($A1202,'Medical Examinations'!$A$2:$O$2336,3,FALSE())</f>
        <v>11.51</v>
      </c>
      <c r="E1202" s="1" t="str">
        <f>VLOOKUP($A1202,'Medical Examinations'!$A$2:$O$2336,9,FALSE())</f>
        <v>No</v>
      </c>
      <c r="F1202" s="1" t="str">
        <f>VLOOKUP($A1202,'Medical Examinations'!$A$2:$O$2336,10,FALSE())</f>
        <v>No</v>
      </c>
      <c r="G1202" s="1" t="str">
        <f>VLOOKUP($A1202,'Medical Examinations'!$A$2:$O$2336,11,FALSE())</f>
        <v>No</v>
      </c>
      <c r="H1202" s="1">
        <f>VLOOKUP($A1202,'Medical Examinations'!$A$2:$O$2336,13,FALSE())</f>
        <v>0</v>
      </c>
      <c r="I1202" s="1" t="str">
        <f>VLOOKUP($A1202,'Medical Examinations'!$A$2:$O$2336,12,FALSE())</f>
        <v>No</v>
      </c>
      <c r="J1202" s="1" t="str">
        <f>VLOOKUP($A1202,'Medical Examinations'!$A$2:$O$2336,14,FALSE())</f>
        <v>Obesity</v>
      </c>
      <c r="K1202" s="1" t="str">
        <f>VLOOKUP($A1202,'Medical Examinations'!$A$2:$O$2336,15,FALSE())</f>
        <v>Diabetes</v>
      </c>
      <c r="L1202" s="17">
        <f>VLOOKUP($A1202,'Hospitalisation Details'!$A$2:$P$2344,15,FALSE())</f>
        <v>26263</v>
      </c>
      <c r="M1202" s="18">
        <f>VLOOKUP($A1202,'Hospitalisation Details'!$A$2:$P$2344,6,FALSE())</f>
        <v>9377.9</v>
      </c>
      <c r="N1202" s="1" t="str">
        <f>VLOOKUP($A1202,'Hospitalisation Details'!$A$2:$P$2344,12,FALSE())</f>
        <v>tier - 2</v>
      </c>
      <c r="O1202" s="1" t="str">
        <f>VLOOKUP($A1202,'Hospitalisation Details'!$A$2:$P$2344,13,FALSE())</f>
        <v>tier - 1</v>
      </c>
      <c r="P1202" s="1" t="str">
        <f>VLOOKUP($A1202,'Hospitalisation Details'!$A$2:$P$2344,14,FALSE())</f>
        <v>R1013</v>
      </c>
      <c r="Q1202" s="1">
        <f>VLOOKUP($A1202,'Hospitalisation Details'!$A$2:$P$2344,16,FALSE())</f>
        <v>51</v>
      </c>
    </row>
    <row r="1203" spans="1:17" x14ac:dyDescent="0.35">
      <c r="A1203" s="1" t="str">
        <f>'Customer Names'!A1203</f>
        <v>Id1202</v>
      </c>
      <c r="B1203" s="1" t="str">
        <f>VLOOKUP($A1203,'Customer Names'!$A$2:$E$2336,4,FALSE())</f>
        <v>Kaitlin M</v>
      </c>
      <c r="C1203" s="16">
        <f>VLOOKUP($A1203,'Medical Examinations'!$A$2:$O$2336,2,FALSE())</f>
        <v>25.76</v>
      </c>
      <c r="D1203" s="16">
        <f>VLOOKUP($A1203,'Medical Examinations'!$A$2:$O$2336,3,FALSE())</f>
        <v>6.02</v>
      </c>
      <c r="E1203" s="1" t="str">
        <f>VLOOKUP($A1203,'Medical Examinations'!$A$2:$O$2336,9,FALSE())</f>
        <v>Yes</v>
      </c>
      <c r="F1203" s="1" t="str">
        <f>VLOOKUP($A1203,'Medical Examinations'!$A$2:$O$2336,10,FALSE())</f>
        <v>No</v>
      </c>
      <c r="G1203" s="1" t="str">
        <f>VLOOKUP($A1203,'Medical Examinations'!$A$2:$O$2336,11,FALSE())</f>
        <v>Yes</v>
      </c>
      <c r="H1203" s="1">
        <f>VLOOKUP($A1203,'Medical Examinations'!$A$2:$O$2336,13,FALSE())</f>
        <v>1</v>
      </c>
      <c r="I1203" s="1" t="str">
        <f>VLOOKUP($A1203,'Medical Examinations'!$A$2:$O$2336,12,FALSE())</f>
        <v>No</v>
      </c>
      <c r="J1203" s="1" t="str">
        <f>VLOOKUP($A1203,'Medical Examinations'!$A$2:$O$2336,14,FALSE())</f>
        <v>Overweight</v>
      </c>
      <c r="K1203" s="1" t="str">
        <f>VLOOKUP($A1203,'Medical Examinations'!$A$2:$O$2336,15,FALSE())</f>
        <v>Prediabetes</v>
      </c>
      <c r="L1203" s="17">
        <f>VLOOKUP($A1203,'Hospitalisation Details'!$A$2:$P$2344,15,FALSE())</f>
        <v>25531</v>
      </c>
      <c r="M1203" s="18">
        <f>VLOOKUP($A1203,'Hospitalisation Details'!$A$2:$P$2344,6,FALSE())</f>
        <v>9377.4500000000007</v>
      </c>
      <c r="N1203" s="1" t="str">
        <f>VLOOKUP($A1203,'Hospitalisation Details'!$A$2:$P$2344,12,FALSE())</f>
        <v>tier - 2</v>
      </c>
      <c r="O1203" s="1" t="str">
        <f>VLOOKUP($A1203,'Hospitalisation Details'!$A$2:$P$2344,13,FALSE())</f>
        <v>tier - 3</v>
      </c>
      <c r="P1203" s="1" t="str">
        <f>VLOOKUP($A1203,'Hospitalisation Details'!$A$2:$P$2344,14,FALSE())</f>
        <v>R1013</v>
      </c>
      <c r="Q1203" s="1">
        <f>VLOOKUP($A1203,'Hospitalisation Details'!$A$2:$P$2344,16,FALSE())</f>
        <v>53</v>
      </c>
    </row>
    <row r="1204" spans="1:17" x14ac:dyDescent="0.35">
      <c r="A1204" s="1" t="str">
        <f>'Customer Names'!A1204</f>
        <v>Id1203</v>
      </c>
      <c r="B1204" s="1" t="str">
        <f>VLOOKUP($A1204,'Customer Names'!$A$2:$E$2336,4,FALSE())</f>
        <v>William R.</v>
      </c>
      <c r="C1204" s="16">
        <f>VLOOKUP($A1204,'Medical Examinations'!$A$2:$O$2336,2,FALSE())</f>
        <v>22.42</v>
      </c>
      <c r="D1204" s="16">
        <f>VLOOKUP($A1204,'Medical Examinations'!$A$2:$O$2336,3,FALSE())</f>
        <v>7.96</v>
      </c>
      <c r="E1204" s="1" t="str">
        <f>VLOOKUP($A1204,'Medical Examinations'!$A$2:$O$2336,9,FALSE())</f>
        <v>No</v>
      </c>
      <c r="F1204" s="1" t="str">
        <f>VLOOKUP($A1204,'Medical Examinations'!$A$2:$O$2336,10,FALSE())</f>
        <v>No</v>
      </c>
      <c r="G1204" s="1" t="str">
        <f>VLOOKUP($A1204,'Medical Examinations'!$A$2:$O$2336,11,FALSE())</f>
        <v>No</v>
      </c>
      <c r="H1204" s="1">
        <f>VLOOKUP($A1204,'Medical Examinations'!$A$2:$O$2336,13,FALSE())</f>
        <v>0</v>
      </c>
      <c r="I1204" s="1" t="str">
        <f>VLOOKUP($A1204,'Medical Examinations'!$A$2:$O$2336,12,FALSE())</f>
        <v>No</v>
      </c>
      <c r="J1204" s="1" t="str">
        <f>VLOOKUP($A1204,'Medical Examinations'!$A$2:$O$2336,14,FALSE())</f>
        <v>Normal Weight</v>
      </c>
      <c r="K1204" s="1" t="str">
        <f>VLOOKUP($A1204,'Medical Examinations'!$A$2:$O$2336,15,FALSE())</f>
        <v>Diabetes</v>
      </c>
      <c r="L1204" s="17">
        <f>VLOOKUP($A1204,'Hospitalisation Details'!$A$2:$P$2344,15,FALSE())</f>
        <v>26214</v>
      </c>
      <c r="M1204" s="18">
        <f>VLOOKUP($A1204,'Hospitalisation Details'!$A$2:$P$2344,6,FALSE())</f>
        <v>9361.33</v>
      </c>
      <c r="N1204" s="1" t="str">
        <f>VLOOKUP($A1204,'Hospitalisation Details'!$A$2:$P$2344,12,FALSE())</f>
        <v>tier - 3</v>
      </c>
      <c r="O1204" s="1" t="str">
        <f>VLOOKUP($A1204,'Hospitalisation Details'!$A$2:$P$2344,13,FALSE())</f>
        <v>tier - 1</v>
      </c>
      <c r="P1204" s="1" t="str">
        <f>VLOOKUP($A1204,'Hospitalisation Details'!$A$2:$P$2344,14,FALSE())</f>
        <v>R1016</v>
      </c>
      <c r="Q1204" s="1">
        <f>VLOOKUP($A1204,'Hospitalisation Details'!$A$2:$P$2344,16,FALSE())</f>
        <v>51</v>
      </c>
    </row>
    <row r="1205" spans="1:17" x14ac:dyDescent="0.35">
      <c r="A1205" s="1" t="str">
        <f>'Customer Names'!A1205</f>
        <v>Id1204</v>
      </c>
      <c r="B1205" s="1" t="str">
        <f>VLOOKUP($A1205,'Customer Names'!$A$2:$E$2336,4,FALSE())</f>
        <v>Bruce</v>
      </c>
      <c r="C1205" s="16">
        <f>VLOOKUP($A1205,'Medical Examinations'!$A$2:$O$2336,2,FALSE())</f>
        <v>33.18</v>
      </c>
      <c r="D1205" s="16">
        <f>VLOOKUP($A1205,'Medical Examinations'!$A$2:$O$2336,3,FALSE())</f>
        <v>6.01</v>
      </c>
      <c r="E1205" s="1" t="str">
        <f>VLOOKUP($A1205,'Medical Examinations'!$A$2:$O$2336,9,FALSE())</f>
        <v>Yes</v>
      </c>
      <c r="F1205" s="1" t="str">
        <f>VLOOKUP($A1205,'Medical Examinations'!$A$2:$O$2336,10,FALSE())</f>
        <v>No</v>
      </c>
      <c r="G1205" s="1" t="str">
        <f>VLOOKUP($A1205,'Medical Examinations'!$A$2:$O$2336,11,FALSE())</f>
        <v>No</v>
      </c>
      <c r="H1205" s="1">
        <f>VLOOKUP($A1205,'Medical Examinations'!$A$2:$O$2336,13,FALSE())</f>
        <v>1</v>
      </c>
      <c r="I1205" s="1" t="str">
        <f>VLOOKUP($A1205,'Medical Examinations'!$A$2:$O$2336,12,FALSE())</f>
        <v>No</v>
      </c>
      <c r="J1205" s="1" t="str">
        <f>VLOOKUP($A1205,'Medical Examinations'!$A$2:$O$2336,14,FALSE())</f>
        <v>Obesity</v>
      </c>
      <c r="K1205" s="1" t="str">
        <f>VLOOKUP($A1205,'Medical Examinations'!$A$2:$O$2336,15,FALSE())</f>
        <v>Prediabetes</v>
      </c>
      <c r="L1205" s="17">
        <f>VLOOKUP($A1205,'Hospitalisation Details'!$A$2:$P$2344,15,FALSE())</f>
        <v>32325</v>
      </c>
      <c r="M1205" s="18">
        <f>VLOOKUP($A1205,'Hospitalisation Details'!$A$2:$P$2344,6,FALSE())</f>
        <v>9344.2000000000007</v>
      </c>
      <c r="N1205" s="1" t="str">
        <f>VLOOKUP($A1205,'Hospitalisation Details'!$A$2:$P$2344,12,FALSE())</f>
        <v>tier - 2</v>
      </c>
      <c r="O1205" s="1" t="str">
        <f>VLOOKUP($A1205,'Hospitalisation Details'!$A$2:$P$2344,13,FALSE())</f>
        <v>tier - 1</v>
      </c>
      <c r="P1205" s="1" t="str">
        <f>VLOOKUP($A1205,'Hospitalisation Details'!$A$2:$P$2344,14,FALSE())</f>
        <v>R1021</v>
      </c>
      <c r="Q1205" s="1">
        <f>VLOOKUP($A1205,'Hospitalisation Details'!$A$2:$P$2344,16,FALSE())</f>
        <v>34</v>
      </c>
    </row>
    <row r="1206" spans="1:17" x14ac:dyDescent="0.35">
      <c r="A1206" s="1" t="str">
        <f>'Customer Names'!A1206</f>
        <v>Id1205</v>
      </c>
      <c r="B1206" s="1" t="str">
        <f>VLOOKUP($A1206,'Customer Names'!$A$2:$E$2336,4,FALSE())</f>
        <v>Veronica</v>
      </c>
      <c r="C1206" s="16">
        <f>VLOOKUP($A1206,'Medical Examinations'!$A$2:$O$2336,2,FALSE())</f>
        <v>43.04</v>
      </c>
      <c r="D1206" s="16">
        <f>VLOOKUP($A1206,'Medical Examinations'!$A$2:$O$2336,3,FALSE())</f>
        <v>5.9</v>
      </c>
      <c r="E1206" s="1" t="str">
        <f>VLOOKUP($A1206,'Medical Examinations'!$A$2:$O$2336,9,FALSE())</f>
        <v>Yes</v>
      </c>
      <c r="F1206" s="1" t="str">
        <f>VLOOKUP($A1206,'Medical Examinations'!$A$2:$O$2336,10,FALSE())</f>
        <v>No</v>
      </c>
      <c r="G1206" s="1" t="str">
        <f>VLOOKUP($A1206,'Medical Examinations'!$A$2:$O$2336,11,FALSE())</f>
        <v>No</v>
      </c>
      <c r="H1206" s="1">
        <f>VLOOKUP($A1206,'Medical Examinations'!$A$2:$O$2336,13,FALSE())</f>
        <v>0</v>
      </c>
      <c r="I1206" s="1" t="str">
        <f>VLOOKUP($A1206,'Medical Examinations'!$A$2:$O$2336,12,FALSE())</f>
        <v>No</v>
      </c>
      <c r="J1206" s="1" t="str">
        <f>VLOOKUP($A1206,'Medical Examinations'!$A$2:$O$2336,14,FALSE())</f>
        <v>Obesity</v>
      </c>
      <c r="K1206" s="1" t="str">
        <f>VLOOKUP($A1206,'Medical Examinations'!$A$2:$O$2336,15,FALSE())</f>
        <v>Prediabetes</v>
      </c>
      <c r="L1206" s="17">
        <f>VLOOKUP($A1206,'Hospitalisation Details'!$A$2:$P$2344,15,FALSE())</f>
        <v>35350</v>
      </c>
      <c r="M1206" s="18">
        <f>VLOOKUP($A1206,'Hospitalisation Details'!$A$2:$P$2344,6,FALSE())</f>
        <v>9338.61</v>
      </c>
      <c r="N1206" s="1" t="str">
        <f>VLOOKUP($A1206,'Hospitalisation Details'!$A$2:$P$2344,12,FALSE())</f>
        <v>tier - 2</v>
      </c>
      <c r="O1206" s="1" t="str">
        <f>VLOOKUP($A1206,'Hospitalisation Details'!$A$2:$P$2344,13,FALSE())</f>
        <v>tier - 1</v>
      </c>
      <c r="P1206" s="1" t="str">
        <f>VLOOKUP($A1206,'Hospitalisation Details'!$A$2:$P$2344,14,FALSE())</f>
        <v>R1026</v>
      </c>
      <c r="Q1206" s="1">
        <f>VLOOKUP($A1206,'Hospitalisation Details'!$A$2:$P$2344,16,FALSE())</f>
        <v>26</v>
      </c>
    </row>
    <row r="1207" spans="1:17" x14ac:dyDescent="0.35">
      <c r="A1207" s="1" t="str">
        <f>'Customer Names'!A1207</f>
        <v>Id1206</v>
      </c>
      <c r="B1207" s="1" t="str">
        <f>VLOOKUP($A1207,'Customer Names'!$A$2:$E$2336,4,FALSE())</f>
        <v>Warren</v>
      </c>
      <c r="C1207" s="16">
        <f>VLOOKUP($A1207,'Medical Examinations'!$A$2:$O$2336,2,FALSE())</f>
        <v>34.15</v>
      </c>
      <c r="D1207" s="16">
        <f>VLOOKUP($A1207,'Medical Examinations'!$A$2:$O$2336,3,FALSE())</f>
        <v>4.49</v>
      </c>
      <c r="E1207" s="1" t="str">
        <f>VLOOKUP($A1207,'Medical Examinations'!$A$2:$O$2336,9,FALSE())</f>
        <v>Yes</v>
      </c>
      <c r="F1207" s="1" t="str">
        <f>VLOOKUP($A1207,'Medical Examinations'!$A$2:$O$2336,10,FALSE())</f>
        <v>No</v>
      </c>
      <c r="G1207" s="1" t="str">
        <f>VLOOKUP($A1207,'Medical Examinations'!$A$2:$O$2336,11,FALSE())</f>
        <v>No</v>
      </c>
      <c r="H1207" s="1">
        <f>VLOOKUP($A1207,'Medical Examinations'!$A$2:$O$2336,13,FALSE())</f>
        <v>1</v>
      </c>
      <c r="I1207" s="1" t="str">
        <f>VLOOKUP($A1207,'Medical Examinations'!$A$2:$O$2336,12,FALSE())</f>
        <v>No</v>
      </c>
      <c r="J1207" s="1" t="str">
        <f>VLOOKUP($A1207,'Medical Examinations'!$A$2:$O$2336,14,FALSE())</f>
        <v>Obesity</v>
      </c>
      <c r="K1207" s="1" t="str">
        <f>VLOOKUP($A1207,'Medical Examinations'!$A$2:$O$2336,15,FALSE())</f>
        <v>Normal</v>
      </c>
      <c r="L1207" s="17">
        <f>VLOOKUP($A1207,'Hospitalisation Details'!$A$2:$P$2344,15,FALSE())</f>
        <v>32333</v>
      </c>
      <c r="M1207" s="18">
        <f>VLOOKUP($A1207,'Hospitalisation Details'!$A$2:$P$2344,6,FALSE())</f>
        <v>9320.26</v>
      </c>
      <c r="N1207" s="1" t="str">
        <f>VLOOKUP($A1207,'Hospitalisation Details'!$A$2:$P$2344,12,FALSE())</f>
        <v>tier - 2</v>
      </c>
      <c r="O1207" s="1" t="str">
        <f>VLOOKUP($A1207,'Hospitalisation Details'!$A$2:$P$2344,13,FALSE())</f>
        <v>tier - 1</v>
      </c>
      <c r="P1207" s="1" t="str">
        <f>VLOOKUP($A1207,'Hospitalisation Details'!$A$2:$P$2344,14,FALSE())</f>
        <v>R1012</v>
      </c>
      <c r="Q1207" s="1">
        <f>VLOOKUP($A1207,'Hospitalisation Details'!$A$2:$P$2344,16,FALSE())</f>
        <v>34</v>
      </c>
    </row>
    <row r="1208" spans="1:17" x14ac:dyDescent="0.35">
      <c r="A1208" s="1" t="str">
        <f>'Customer Names'!A1208</f>
        <v>Id1207</v>
      </c>
      <c r="B1208" s="1" t="str">
        <f>VLOOKUP($A1208,'Customer Names'!$A$2:$E$2336,4,FALSE())</f>
        <v>Daniela</v>
      </c>
      <c r="C1208" s="16">
        <f>VLOOKUP($A1208,'Medical Examinations'!$A$2:$O$2336,2,FALSE())</f>
        <v>25.78</v>
      </c>
      <c r="D1208" s="16">
        <f>VLOOKUP($A1208,'Medical Examinations'!$A$2:$O$2336,3,FALSE())</f>
        <v>6.25</v>
      </c>
      <c r="E1208" s="1" t="str">
        <f>VLOOKUP($A1208,'Medical Examinations'!$A$2:$O$2336,9,FALSE())</f>
        <v>No</v>
      </c>
      <c r="F1208" s="1" t="str">
        <f>VLOOKUP($A1208,'Medical Examinations'!$A$2:$O$2336,10,FALSE())</f>
        <v>No</v>
      </c>
      <c r="G1208" s="1" t="str">
        <f>VLOOKUP($A1208,'Medical Examinations'!$A$2:$O$2336,11,FALSE())</f>
        <v>No</v>
      </c>
      <c r="H1208" s="1">
        <f>VLOOKUP($A1208,'Medical Examinations'!$A$2:$O$2336,13,FALSE())</f>
        <v>0</v>
      </c>
      <c r="I1208" s="1" t="str">
        <f>VLOOKUP($A1208,'Medical Examinations'!$A$2:$O$2336,12,FALSE())</f>
        <v>No</v>
      </c>
      <c r="J1208" s="1" t="str">
        <f>VLOOKUP($A1208,'Medical Examinations'!$A$2:$O$2336,14,FALSE())</f>
        <v>Overweight</v>
      </c>
      <c r="K1208" s="1" t="str">
        <f>VLOOKUP($A1208,'Medical Examinations'!$A$2:$O$2336,15,FALSE())</f>
        <v>Prediabetes</v>
      </c>
      <c r="L1208" s="17">
        <f>VLOOKUP($A1208,'Hospitalisation Details'!$A$2:$P$2344,15,FALSE())</f>
        <v>28410</v>
      </c>
      <c r="M1208" s="18">
        <f>VLOOKUP($A1208,'Hospitalisation Details'!$A$2:$P$2344,6,FALSE())</f>
        <v>9315.41</v>
      </c>
      <c r="N1208" s="1" t="str">
        <f>VLOOKUP($A1208,'Hospitalisation Details'!$A$2:$P$2344,12,FALSE())</f>
        <v>tier - 2</v>
      </c>
      <c r="O1208" s="1" t="str">
        <f>VLOOKUP($A1208,'Hospitalisation Details'!$A$2:$P$2344,13,FALSE())</f>
        <v>tier - 1</v>
      </c>
      <c r="P1208" s="1" t="str">
        <f>VLOOKUP($A1208,'Hospitalisation Details'!$A$2:$P$2344,14,FALSE())</f>
        <v>R1024</v>
      </c>
      <c r="Q1208" s="1">
        <f>VLOOKUP($A1208,'Hospitalisation Details'!$A$2:$P$2344,16,FALSE())</f>
        <v>45</v>
      </c>
    </row>
    <row r="1209" spans="1:17" x14ac:dyDescent="0.35">
      <c r="A1209" s="1" t="str">
        <f>'Customer Names'!A1209</f>
        <v>Id1208</v>
      </c>
      <c r="B1209" s="1" t="str">
        <f>VLOOKUP($A1209,'Customer Names'!$A$2:$E$2336,4,FALSE())</f>
        <v>Deirdre A</v>
      </c>
      <c r="C1209" s="16">
        <f>VLOOKUP($A1209,'Medical Examinations'!$A$2:$O$2336,2,FALSE())</f>
        <v>21.02</v>
      </c>
      <c r="D1209" s="16">
        <f>VLOOKUP($A1209,'Medical Examinations'!$A$2:$O$2336,3,FALSE())</f>
        <v>9.6199999999999992</v>
      </c>
      <c r="E1209" s="1" t="str">
        <f>VLOOKUP($A1209,'Medical Examinations'!$A$2:$O$2336,9,FALSE())</f>
        <v>Yes</v>
      </c>
      <c r="F1209" s="1" t="str">
        <f>VLOOKUP($A1209,'Medical Examinations'!$A$2:$O$2336,10,FALSE())</f>
        <v>No</v>
      </c>
      <c r="G1209" s="1" t="str">
        <f>VLOOKUP($A1209,'Medical Examinations'!$A$2:$O$2336,11,FALSE())</f>
        <v>Yes</v>
      </c>
      <c r="H1209" s="1">
        <f>VLOOKUP($A1209,'Medical Examinations'!$A$2:$O$2336,13,FALSE())</f>
        <v>1</v>
      </c>
      <c r="I1209" s="1" t="str">
        <f>VLOOKUP($A1209,'Medical Examinations'!$A$2:$O$2336,12,FALSE())</f>
        <v>No</v>
      </c>
      <c r="J1209" s="1" t="str">
        <f>VLOOKUP($A1209,'Medical Examinations'!$A$2:$O$2336,14,FALSE())</f>
        <v>Normal Weight</v>
      </c>
      <c r="K1209" s="1" t="str">
        <f>VLOOKUP($A1209,'Medical Examinations'!$A$2:$O$2336,15,FALSE())</f>
        <v>Diabetes</v>
      </c>
      <c r="L1209" s="17">
        <f>VLOOKUP($A1209,'Hospitalisation Details'!$A$2:$P$2344,15,FALSE())</f>
        <v>23170</v>
      </c>
      <c r="M1209" s="18">
        <f>VLOOKUP($A1209,'Hospitalisation Details'!$A$2:$P$2344,6,FALSE())</f>
        <v>9310.81</v>
      </c>
      <c r="N1209" s="1" t="str">
        <f>VLOOKUP($A1209,'Hospitalisation Details'!$A$2:$P$2344,12,FALSE())</f>
        <v>tier - 3</v>
      </c>
      <c r="O1209" s="1" t="str">
        <f>VLOOKUP($A1209,'Hospitalisation Details'!$A$2:$P$2344,13,FALSE())</f>
        <v>tier - 1</v>
      </c>
      <c r="P1209" s="1" t="str">
        <f>VLOOKUP($A1209,'Hospitalisation Details'!$A$2:$P$2344,14,FALSE())</f>
        <v>R1013</v>
      </c>
      <c r="Q1209" s="1">
        <f>VLOOKUP($A1209,'Hospitalisation Details'!$A$2:$P$2344,16,FALSE())</f>
        <v>60</v>
      </c>
    </row>
    <row r="1210" spans="1:17" x14ac:dyDescent="0.35">
      <c r="A1210" s="1" t="str">
        <f>'Customer Names'!A1210</f>
        <v>Id1209</v>
      </c>
      <c r="B1210" s="1" t="str">
        <f>VLOOKUP($A1210,'Customer Names'!$A$2:$E$2336,4,FALSE())</f>
        <v>Mathias</v>
      </c>
      <c r="C1210" s="16">
        <f>VLOOKUP($A1210,'Medical Examinations'!$A$2:$O$2336,2,FALSE())</f>
        <v>37.51</v>
      </c>
      <c r="D1210" s="16">
        <f>VLOOKUP($A1210,'Medical Examinations'!$A$2:$O$2336,3,FALSE())</f>
        <v>11.06</v>
      </c>
      <c r="E1210" s="1" t="str">
        <f>VLOOKUP($A1210,'Medical Examinations'!$A$2:$O$2336,9,FALSE())</f>
        <v>No</v>
      </c>
      <c r="F1210" s="1" t="str">
        <f>VLOOKUP($A1210,'Medical Examinations'!$A$2:$O$2336,10,FALSE())</f>
        <v>No</v>
      </c>
      <c r="G1210" s="1" t="str">
        <f>VLOOKUP($A1210,'Medical Examinations'!$A$2:$O$2336,11,FALSE())</f>
        <v>No</v>
      </c>
      <c r="H1210" s="1">
        <f>VLOOKUP($A1210,'Medical Examinations'!$A$2:$O$2336,13,FALSE())</f>
        <v>2</v>
      </c>
      <c r="I1210" s="1" t="str">
        <f>VLOOKUP($A1210,'Medical Examinations'!$A$2:$O$2336,12,FALSE())</f>
        <v>No</v>
      </c>
      <c r="J1210" s="1" t="str">
        <f>VLOOKUP($A1210,'Medical Examinations'!$A$2:$O$2336,14,FALSE())</f>
        <v>Obesity</v>
      </c>
      <c r="K1210" s="1" t="str">
        <f>VLOOKUP($A1210,'Medical Examinations'!$A$2:$O$2336,15,FALSE())</f>
        <v>Diabetes</v>
      </c>
      <c r="L1210" s="17">
        <f>VLOOKUP($A1210,'Hospitalisation Details'!$A$2:$P$2344,15,FALSE())</f>
        <v>26953</v>
      </c>
      <c r="M1210" s="18">
        <f>VLOOKUP($A1210,'Hospitalisation Details'!$A$2:$P$2344,6,FALSE())</f>
        <v>9304.7000000000007</v>
      </c>
      <c r="N1210" s="1" t="str">
        <f>VLOOKUP($A1210,'Hospitalisation Details'!$A$2:$P$2344,12,FALSE())</f>
        <v>tier - 3</v>
      </c>
      <c r="O1210" s="1" t="str">
        <f>VLOOKUP($A1210,'Hospitalisation Details'!$A$2:$P$2344,13,FALSE())</f>
        <v>tier - 3</v>
      </c>
      <c r="P1210" s="1" t="str">
        <f>VLOOKUP($A1210,'Hospitalisation Details'!$A$2:$P$2344,14,FALSE())</f>
        <v>R1013</v>
      </c>
      <c r="Q1210" s="1">
        <f>VLOOKUP($A1210,'Hospitalisation Details'!$A$2:$P$2344,16,FALSE())</f>
        <v>49</v>
      </c>
    </row>
    <row r="1211" spans="1:17" x14ac:dyDescent="0.35">
      <c r="A1211" s="1" t="str">
        <f>'Customer Names'!A1211</f>
        <v>Id1210</v>
      </c>
      <c r="B1211" s="1" t="str">
        <f>VLOOKUP($A1211,'Customer Names'!$A$2:$E$2336,4,FALSE())</f>
        <v>Matthew</v>
      </c>
      <c r="C1211" s="16">
        <f>VLOOKUP($A1211,'Medical Examinations'!$A$2:$O$2336,2,FALSE())</f>
        <v>25.745000000000001</v>
      </c>
      <c r="D1211" s="16">
        <f>VLOOKUP($A1211,'Medical Examinations'!$A$2:$O$2336,3,FALSE())</f>
        <v>6.11</v>
      </c>
      <c r="E1211" s="1" t="str">
        <f>VLOOKUP($A1211,'Medical Examinations'!$A$2:$O$2336,9,FALSE())</f>
        <v>Yes</v>
      </c>
      <c r="F1211" s="1" t="str">
        <f>VLOOKUP($A1211,'Medical Examinations'!$A$2:$O$2336,10,FALSE())</f>
        <v>No</v>
      </c>
      <c r="G1211" s="1" t="str">
        <f>VLOOKUP($A1211,'Medical Examinations'!$A$2:$O$2336,11,FALSE())</f>
        <v>No</v>
      </c>
      <c r="H1211" s="1">
        <f>VLOOKUP($A1211,'Medical Examinations'!$A$2:$O$2336,13,FALSE())</f>
        <v>0</v>
      </c>
      <c r="I1211" s="1" t="str">
        <f>VLOOKUP($A1211,'Medical Examinations'!$A$2:$O$2336,12,FALSE())</f>
        <v>No</v>
      </c>
      <c r="J1211" s="1" t="str">
        <f>VLOOKUP($A1211,'Medical Examinations'!$A$2:$O$2336,14,FALSE())</f>
        <v>Overweight</v>
      </c>
      <c r="K1211" s="1" t="str">
        <f>VLOOKUP($A1211,'Medical Examinations'!$A$2:$O$2336,15,FALSE())</f>
        <v>Prediabetes</v>
      </c>
      <c r="L1211" s="17">
        <f>VLOOKUP($A1211,'Hospitalisation Details'!$A$2:$P$2344,15,FALSE())</f>
        <v>28067</v>
      </c>
      <c r="M1211" s="18">
        <f>VLOOKUP($A1211,'Hospitalisation Details'!$A$2:$P$2344,6,FALSE())</f>
        <v>9301.89</v>
      </c>
      <c r="N1211" s="1" t="str">
        <f>VLOOKUP($A1211,'Hospitalisation Details'!$A$2:$P$2344,12,FALSE())</f>
        <v>tier - 2</v>
      </c>
      <c r="O1211" s="1" t="str">
        <f>VLOOKUP($A1211,'Hospitalisation Details'!$A$2:$P$2344,13,FALSE())</f>
        <v>tier - 1</v>
      </c>
      <c r="P1211" s="1" t="str">
        <f>VLOOKUP($A1211,'Hospitalisation Details'!$A$2:$P$2344,14,FALSE())</f>
        <v>R1012</v>
      </c>
      <c r="Q1211" s="1">
        <f>VLOOKUP($A1211,'Hospitalisation Details'!$A$2:$P$2344,16,FALSE())</f>
        <v>46</v>
      </c>
    </row>
    <row r="1212" spans="1:17" x14ac:dyDescent="0.35">
      <c r="A1212" s="1" t="str">
        <f>'Customer Names'!A1212</f>
        <v>Id1211</v>
      </c>
      <c r="B1212" s="1" t="str">
        <f>VLOOKUP($A1212,'Customer Names'!$A$2:$E$2336,4,FALSE())</f>
        <v>Kurt</v>
      </c>
      <c r="C1212" s="16">
        <f>VLOOKUP($A1212,'Medical Examinations'!$A$2:$O$2336,2,FALSE())</f>
        <v>31.35</v>
      </c>
      <c r="D1212" s="16">
        <f>VLOOKUP($A1212,'Medical Examinations'!$A$2:$O$2336,3,FALSE())</f>
        <v>11.49</v>
      </c>
      <c r="E1212" s="1" t="str">
        <f>VLOOKUP($A1212,'Medical Examinations'!$A$2:$O$2336,9,FALSE())</f>
        <v>No</v>
      </c>
      <c r="F1212" s="1" t="str">
        <f>VLOOKUP($A1212,'Medical Examinations'!$A$2:$O$2336,10,FALSE())</f>
        <v>No</v>
      </c>
      <c r="G1212" s="1" t="str">
        <f>VLOOKUP($A1212,'Medical Examinations'!$A$2:$O$2336,11,FALSE())</f>
        <v>No</v>
      </c>
      <c r="H1212" s="1">
        <f>VLOOKUP($A1212,'Medical Examinations'!$A$2:$O$2336,13,FALSE())</f>
        <v>2</v>
      </c>
      <c r="I1212" s="1" t="str">
        <f>VLOOKUP($A1212,'Medical Examinations'!$A$2:$O$2336,12,FALSE())</f>
        <v>No</v>
      </c>
      <c r="J1212" s="1" t="str">
        <f>VLOOKUP($A1212,'Medical Examinations'!$A$2:$O$2336,14,FALSE())</f>
        <v>Obesity</v>
      </c>
      <c r="K1212" s="1" t="str">
        <f>VLOOKUP($A1212,'Medical Examinations'!$A$2:$O$2336,15,FALSE())</f>
        <v>Diabetes</v>
      </c>
      <c r="L1212" s="17">
        <f>VLOOKUP($A1212,'Hospitalisation Details'!$A$2:$P$2344,15,FALSE())</f>
        <v>26925</v>
      </c>
      <c r="M1212" s="18">
        <f>VLOOKUP($A1212,'Hospitalisation Details'!$A$2:$P$2344,6,FALSE())</f>
        <v>9290.14</v>
      </c>
      <c r="N1212" s="1" t="str">
        <f>VLOOKUP($A1212,'Hospitalisation Details'!$A$2:$P$2344,12,FALSE())</f>
        <v>tier - 3</v>
      </c>
      <c r="O1212" s="1" t="str">
        <f>VLOOKUP($A1212,'Hospitalisation Details'!$A$2:$P$2344,13,FALSE())</f>
        <v>tier - 3</v>
      </c>
      <c r="P1212" s="1" t="str">
        <f>VLOOKUP($A1212,'Hospitalisation Details'!$A$2:$P$2344,14,FALSE())</f>
        <v>R1016</v>
      </c>
      <c r="Q1212" s="1">
        <f>VLOOKUP($A1212,'Hospitalisation Details'!$A$2:$P$2344,16,FALSE())</f>
        <v>49</v>
      </c>
    </row>
    <row r="1213" spans="1:17" x14ac:dyDescent="0.35">
      <c r="A1213" s="1" t="str">
        <f>'Customer Names'!A1213</f>
        <v>Id1212</v>
      </c>
      <c r="B1213" s="1" t="str">
        <f>VLOOKUP($A1213,'Customer Names'!$A$2:$E$2336,4,FALSE())</f>
        <v>Samuel</v>
      </c>
      <c r="C1213" s="16">
        <f>VLOOKUP($A1213,'Medical Examinations'!$A$2:$O$2336,2,FALSE())</f>
        <v>29.83</v>
      </c>
      <c r="D1213" s="16">
        <f>VLOOKUP($A1213,'Medical Examinations'!$A$2:$O$2336,3,FALSE())</f>
        <v>8.68</v>
      </c>
      <c r="E1213" s="1" t="str">
        <f>VLOOKUP($A1213,'Medical Examinations'!$A$2:$O$2336,9,FALSE())</f>
        <v>No</v>
      </c>
      <c r="F1213" s="1" t="str">
        <f>VLOOKUP($A1213,'Medical Examinations'!$A$2:$O$2336,10,FALSE())</f>
        <v>No</v>
      </c>
      <c r="G1213" s="1" t="str">
        <f>VLOOKUP($A1213,'Medical Examinations'!$A$2:$O$2336,11,FALSE())</f>
        <v>No</v>
      </c>
      <c r="H1213" s="1">
        <f>VLOOKUP($A1213,'Medical Examinations'!$A$2:$O$2336,13,FALSE())</f>
        <v>2</v>
      </c>
      <c r="I1213" s="1" t="str">
        <f>VLOOKUP($A1213,'Medical Examinations'!$A$2:$O$2336,12,FALSE())</f>
        <v>No</v>
      </c>
      <c r="J1213" s="1" t="str">
        <f>VLOOKUP($A1213,'Medical Examinations'!$A$2:$O$2336,14,FALSE())</f>
        <v>Overweight</v>
      </c>
      <c r="K1213" s="1" t="str">
        <f>VLOOKUP($A1213,'Medical Examinations'!$A$2:$O$2336,15,FALSE())</f>
        <v>Diabetes</v>
      </c>
      <c r="L1213" s="17">
        <f>VLOOKUP($A1213,'Hospitalisation Details'!$A$2:$P$2344,15,FALSE())</f>
        <v>26953</v>
      </c>
      <c r="M1213" s="18">
        <f>VLOOKUP($A1213,'Hospitalisation Details'!$A$2:$P$2344,6,FALSE())</f>
        <v>9288.0300000000007</v>
      </c>
      <c r="N1213" s="1" t="str">
        <f>VLOOKUP($A1213,'Hospitalisation Details'!$A$2:$P$2344,12,FALSE())</f>
        <v>tier - 2</v>
      </c>
      <c r="O1213" s="1" t="str">
        <f>VLOOKUP($A1213,'Hospitalisation Details'!$A$2:$P$2344,13,FALSE())</f>
        <v>tier - 3</v>
      </c>
      <c r="P1213" s="1" t="str">
        <f>VLOOKUP($A1213,'Hospitalisation Details'!$A$2:$P$2344,14,FALSE())</f>
        <v>R1018</v>
      </c>
      <c r="Q1213" s="1">
        <f>VLOOKUP($A1213,'Hospitalisation Details'!$A$2:$P$2344,16,FALSE())</f>
        <v>49</v>
      </c>
    </row>
    <row r="1214" spans="1:17" x14ac:dyDescent="0.35">
      <c r="A1214" s="1" t="str">
        <f>'Customer Names'!A1214</f>
        <v>Id1213</v>
      </c>
      <c r="B1214" s="1" t="str">
        <f>VLOOKUP($A1214,'Customer Names'!$A$2:$E$2336,4,FALSE())</f>
        <v>Emily</v>
      </c>
      <c r="C1214" s="16">
        <f>VLOOKUP($A1214,'Medical Examinations'!$A$2:$O$2336,2,FALSE())</f>
        <v>25.49</v>
      </c>
      <c r="D1214" s="16">
        <f>VLOOKUP($A1214,'Medical Examinations'!$A$2:$O$2336,3,FALSE())</f>
        <v>5.68</v>
      </c>
      <c r="E1214" s="1" t="str">
        <f>VLOOKUP($A1214,'Medical Examinations'!$A$2:$O$2336,9,FALSE())</f>
        <v>Yes</v>
      </c>
      <c r="F1214" s="1" t="str">
        <f>VLOOKUP($A1214,'Medical Examinations'!$A$2:$O$2336,10,FALSE())</f>
        <v>No</v>
      </c>
      <c r="G1214" s="1" t="str">
        <f>VLOOKUP($A1214,'Medical Examinations'!$A$2:$O$2336,11,FALSE())</f>
        <v>Yes</v>
      </c>
      <c r="H1214" s="1">
        <f>VLOOKUP($A1214,'Medical Examinations'!$A$2:$O$2336,13,FALSE())</f>
        <v>1</v>
      </c>
      <c r="I1214" s="1" t="str">
        <f>VLOOKUP($A1214,'Medical Examinations'!$A$2:$O$2336,12,FALSE())</f>
        <v>No</v>
      </c>
      <c r="J1214" s="1" t="str">
        <f>VLOOKUP($A1214,'Medical Examinations'!$A$2:$O$2336,14,FALSE())</f>
        <v>Overweight</v>
      </c>
      <c r="K1214" s="1" t="str">
        <f>VLOOKUP($A1214,'Medical Examinations'!$A$2:$O$2336,15,FALSE())</f>
        <v>Normal</v>
      </c>
      <c r="L1214" s="17">
        <f>VLOOKUP($A1214,'Hospitalisation Details'!$A$2:$P$2344,15,FALSE())</f>
        <v>25533</v>
      </c>
      <c r="M1214" s="18">
        <f>VLOOKUP($A1214,'Hospitalisation Details'!$A$2:$P$2344,6,FALSE())</f>
        <v>9285.8700000000008</v>
      </c>
      <c r="N1214" s="1" t="str">
        <f>VLOOKUP($A1214,'Hospitalisation Details'!$A$2:$P$2344,12,FALSE())</f>
        <v>tier - 2</v>
      </c>
      <c r="O1214" s="1" t="str">
        <f>VLOOKUP($A1214,'Hospitalisation Details'!$A$2:$P$2344,13,FALSE())</f>
        <v>tier - 3</v>
      </c>
      <c r="P1214" s="1" t="str">
        <f>VLOOKUP($A1214,'Hospitalisation Details'!$A$2:$P$2344,14,FALSE())</f>
        <v>R1013</v>
      </c>
      <c r="Q1214" s="1">
        <f>VLOOKUP($A1214,'Hospitalisation Details'!$A$2:$P$2344,16,FALSE())</f>
        <v>53</v>
      </c>
    </row>
    <row r="1215" spans="1:17" x14ac:dyDescent="0.35">
      <c r="A1215" s="1" t="str">
        <f>'Customer Names'!A1215</f>
        <v>Id1214</v>
      </c>
      <c r="B1215" s="1" t="str">
        <f>VLOOKUP($A1215,'Customer Names'!$A$2:$E$2336,4,FALSE())</f>
        <v>Tiffany</v>
      </c>
      <c r="C1215" s="16">
        <f>VLOOKUP($A1215,'Medical Examinations'!$A$2:$O$2336,2,FALSE())</f>
        <v>34.1</v>
      </c>
      <c r="D1215" s="16">
        <f>VLOOKUP($A1215,'Medical Examinations'!$A$2:$O$2336,3,FALSE())</f>
        <v>8.4499999999999993</v>
      </c>
      <c r="E1215" s="1" t="str">
        <f>VLOOKUP($A1215,'Medical Examinations'!$A$2:$O$2336,9,FALSE())</f>
        <v>No</v>
      </c>
      <c r="F1215" s="1" t="str">
        <f>VLOOKUP($A1215,'Medical Examinations'!$A$2:$O$2336,10,FALSE())</f>
        <v>No</v>
      </c>
      <c r="G1215" s="1" t="str">
        <f>VLOOKUP($A1215,'Medical Examinations'!$A$2:$O$2336,11,FALSE())</f>
        <v>No</v>
      </c>
      <c r="H1215" s="1">
        <f>VLOOKUP($A1215,'Medical Examinations'!$A$2:$O$2336,13,FALSE())</f>
        <v>0</v>
      </c>
      <c r="I1215" s="1" t="str">
        <f>VLOOKUP($A1215,'Medical Examinations'!$A$2:$O$2336,12,FALSE())</f>
        <v>No</v>
      </c>
      <c r="J1215" s="1" t="str">
        <f>VLOOKUP($A1215,'Medical Examinations'!$A$2:$O$2336,14,FALSE())</f>
        <v>Obesity</v>
      </c>
      <c r="K1215" s="1" t="str">
        <f>VLOOKUP($A1215,'Medical Examinations'!$A$2:$O$2336,15,FALSE())</f>
        <v>Diabetes</v>
      </c>
      <c r="L1215" s="17">
        <f>VLOOKUP($A1215,'Hospitalisation Details'!$A$2:$P$2344,15,FALSE())</f>
        <v>26116</v>
      </c>
      <c r="M1215" s="18">
        <f>VLOOKUP($A1215,'Hospitalisation Details'!$A$2:$P$2344,6,FALSE())</f>
        <v>9283.56</v>
      </c>
      <c r="N1215" s="1" t="str">
        <f>VLOOKUP($A1215,'Hospitalisation Details'!$A$2:$P$2344,12,FALSE())</f>
        <v>tier - 2</v>
      </c>
      <c r="O1215" s="1" t="str">
        <f>VLOOKUP($A1215,'Hospitalisation Details'!$A$2:$P$2344,13,FALSE())</f>
        <v>tier - 3</v>
      </c>
      <c r="P1215" s="1" t="str">
        <f>VLOOKUP($A1215,'Hospitalisation Details'!$A$2:$P$2344,14,FALSE())</f>
        <v>R1013</v>
      </c>
      <c r="Q1215" s="1">
        <f>VLOOKUP($A1215,'Hospitalisation Details'!$A$2:$P$2344,16,FALSE())</f>
        <v>51</v>
      </c>
    </row>
    <row r="1216" spans="1:17" x14ac:dyDescent="0.35">
      <c r="A1216" s="1" t="str">
        <f>'Customer Names'!A1216</f>
        <v>Id1215</v>
      </c>
      <c r="B1216" s="1" t="str">
        <f>VLOOKUP($A1216,'Customer Names'!$A$2:$E$2336,4,FALSE())</f>
        <v>Alex F</v>
      </c>
      <c r="C1216" s="16">
        <f>VLOOKUP($A1216,'Medical Examinations'!$A$2:$O$2336,2,FALSE())</f>
        <v>25.84</v>
      </c>
      <c r="D1216" s="16">
        <f>VLOOKUP($A1216,'Medical Examinations'!$A$2:$O$2336,3,FALSE())</f>
        <v>8.51</v>
      </c>
      <c r="E1216" s="1" t="str">
        <f>VLOOKUP($A1216,'Medical Examinations'!$A$2:$O$2336,9,FALSE())</f>
        <v>No</v>
      </c>
      <c r="F1216" s="1" t="str">
        <f>VLOOKUP($A1216,'Medical Examinations'!$A$2:$O$2336,10,FALSE())</f>
        <v>No</v>
      </c>
      <c r="G1216" s="1" t="str">
        <f>VLOOKUP($A1216,'Medical Examinations'!$A$2:$O$2336,11,FALSE())</f>
        <v>No</v>
      </c>
      <c r="H1216" s="1">
        <f>VLOOKUP($A1216,'Medical Examinations'!$A$2:$O$2336,13,FALSE())</f>
        <v>2</v>
      </c>
      <c r="I1216" s="1" t="str">
        <f>VLOOKUP($A1216,'Medical Examinations'!$A$2:$O$2336,12,FALSE())</f>
        <v>No</v>
      </c>
      <c r="J1216" s="1" t="str">
        <f>VLOOKUP($A1216,'Medical Examinations'!$A$2:$O$2336,14,FALSE())</f>
        <v>Overweight</v>
      </c>
      <c r="K1216" s="1" t="str">
        <f>VLOOKUP($A1216,'Medical Examinations'!$A$2:$O$2336,15,FALSE())</f>
        <v>Diabetes</v>
      </c>
      <c r="L1216" s="17">
        <f>VLOOKUP($A1216,'Hospitalisation Details'!$A$2:$P$2344,15,FALSE())</f>
        <v>26964</v>
      </c>
      <c r="M1216" s="18">
        <f>VLOOKUP($A1216,'Hospitalisation Details'!$A$2:$P$2344,6,FALSE())</f>
        <v>9282.48</v>
      </c>
      <c r="N1216" s="1" t="str">
        <f>VLOOKUP($A1216,'Hospitalisation Details'!$A$2:$P$2344,12,FALSE())</f>
        <v>tier - 3</v>
      </c>
      <c r="O1216" s="1" t="str">
        <f>VLOOKUP($A1216,'Hospitalisation Details'!$A$2:$P$2344,13,FALSE())</f>
        <v>tier - 2</v>
      </c>
      <c r="P1216" s="1" t="str">
        <f>VLOOKUP($A1216,'Hospitalisation Details'!$A$2:$P$2344,14,FALSE())</f>
        <v>R1016</v>
      </c>
      <c r="Q1216" s="1">
        <f>VLOOKUP($A1216,'Hospitalisation Details'!$A$2:$P$2344,16,FALSE())</f>
        <v>49</v>
      </c>
    </row>
    <row r="1217" spans="1:17" x14ac:dyDescent="0.35">
      <c r="A1217" s="1" t="str">
        <f>'Customer Names'!A1217</f>
        <v>Id1216</v>
      </c>
      <c r="B1217" s="1" t="str">
        <f>VLOOKUP($A1217,'Customer Names'!$A$2:$E$2336,4,FALSE())</f>
        <v>Alice</v>
      </c>
      <c r="C1217" s="16">
        <f>VLOOKUP($A1217,'Medical Examinations'!$A$2:$O$2336,2,FALSE())</f>
        <v>20.6</v>
      </c>
      <c r="D1217" s="16">
        <f>VLOOKUP($A1217,'Medical Examinations'!$A$2:$O$2336,3,FALSE())</f>
        <v>7.62</v>
      </c>
      <c r="E1217" s="1" t="str">
        <f>VLOOKUP($A1217,'Medical Examinations'!$A$2:$O$2336,9,FALSE())</f>
        <v>No</v>
      </c>
      <c r="F1217" s="1" t="str">
        <f>VLOOKUP($A1217,'Medical Examinations'!$A$2:$O$2336,10,FALSE())</f>
        <v>No</v>
      </c>
      <c r="G1217" s="1" t="str">
        <f>VLOOKUP($A1217,'Medical Examinations'!$A$2:$O$2336,11,FALSE())</f>
        <v>No</v>
      </c>
      <c r="H1217" s="1">
        <f>VLOOKUP($A1217,'Medical Examinations'!$A$2:$O$2336,13,FALSE())</f>
        <v>0</v>
      </c>
      <c r="I1217" s="1" t="str">
        <f>VLOOKUP($A1217,'Medical Examinations'!$A$2:$O$2336,12,FALSE())</f>
        <v>No</v>
      </c>
      <c r="J1217" s="1" t="str">
        <f>VLOOKUP($A1217,'Medical Examinations'!$A$2:$O$2336,14,FALSE())</f>
        <v>Normal Weight</v>
      </c>
      <c r="K1217" s="1" t="str">
        <f>VLOOKUP($A1217,'Medical Examinations'!$A$2:$O$2336,15,FALSE())</f>
        <v>Diabetes</v>
      </c>
      <c r="L1217" s="17">
        <f>VLOOKUP($A1217,'Hospitalisation Details'!$A$2:$P$2344,15,FALSE())</f>
        <v>26151</v>
      </c>
      <c r="M1217" s="18">
        <f>VLOOKUP($A1217,'Hospitalisation Details'!$A$2:$P$2344,6,FALSE())</f>
        <v>9264.7999999999993</v>
      </c>
      <c r="N1217" s="1" t="str">
        <f>VLOOKUP($A1217,'Hospitalisation Details'!$A$2:$P$2344,12,FALSE())</f>
        <v>tier - 2</v>
      </c>
      <c r="O1217" s="1" t="str">
        <f>VLOOKUP($A1217,'Hospitalisation Details'!$A$2:$P$2344,13,FALSE())</f>
        <v>tier - 1</v>
      </c>
      <c r="P1217" s="1" t="str">
        <f>VLOOKUP($A1217,'Hospitalisation Details'!$A$2:$P$2344,14,FALSE())</f>
        <v>R1011</v>
      </c>
      <c r="Q1217" s="1">
        <f>VLOOKUP($A1217,'Hospitalisation Details'!$A$2:$P$2344,16,FALSE())</f>
        <v>51</v>
      </c>
    </row>
    <row r="1218" spans="1:17" x14ac:dyDescent="0.35">
      <c r="A1218" s="1" t="str">
        <f>'Customer Names'!A1218</f>
        <v>Id1217</v>
      </c>
      <c r="B1218" s="1" t="str">
        <f>VLOOKUP($A1218,'Customer Names'!$A$2:$E$2336,4,FALSE())</f>
        <v>Allison M.</v>
      </c>
      <c r="C1218" s="16">
        <f>VLOOKUP($A1218,'Medical Examinations'!$A$2:$O$2336,2,FALSE())</f>
        <v>28.88</v>
      </c>
      <c r="D1218" s="16">
        <f>VLOOKUP($A1218,'Medical Examinations'!$A$2:$O$2336,3,FALSE())</f>
        <v>10.18</v>
      </c>
      <c r="E1218" s="1" t="str">
        <f>VLOOKUP($A1218,'Medical Examinations'!$A$2:$O$2336,9,FALSE())</f>
        <v>No</v>
      </c>
      <c r="F1218" s="1" t="str">
        <f>VLOOKUP($A1218,'Medical Examinations'!$A$2:$O$2336,10,FALSE())</f>
        <v>No</v>
      </c>
      <c r="G1218" s="1" t="str">
        <f>VLOOKUP($A1218,'Medical Examinations'!$A$2:$O$2336,11,FALSE())</f>
        <v>No</v>
      </c>
      <c r="H1218" s="1">
        <f>VLOOKUP($A1218,'Medical Examinations'!$A$2:$O$2336,13,FALSE())</f>
        <v>0</v>
      </c>
      <c r="I1218" s="1" t="str">
        <f>VLOOKUP($A1218,'Medical Examinations'!$A$2:$O$2336,12,FALSE())</f>
        <v>No</v>
      </c>
      <c r="J1218" s="1" t="str">
        <f>VLOOKUP($A1218,'Medical Examinations'!$A$2:$O$2336,14,FALSE())</f>
        <v>Overweight</v>
      </c>
      <c r="K1218" s="1" t="str">
        <f>VLOOKUP($A1218,'Medical Examinations'!$A$2:$O$2336,15,FALSE())</f>
        <v>Diabetes</v>
      </c>
      <c r="L1218" s="17">
        <f>VLOOKUP($A1218,'Hospitalisation Details'!$A$2:$P$2344,15,FALSE())</f>
        <v>27262</v>
      </c>
      <c r="M1218" s="18">
        <f>VLOOKUP($A1218,'Hospitalisation Details'!$A$2:$P$2344,6,FALSE())</f>
        <v>9249.5</v>
      </c>
      <c r="N1218" s="1" t="str">
        <f>VLOOKUP($A1218,'Hospitalisation Details'!$A$2:$P$2344,12,FALSE())</f>
        <v>tier - 2</v>
      </c>
      <c r="O1218" s="1" t="str">
        <f>VLOOKUP($A1218,'Hospitalisation Details'!$A$2:$P$2344,13,FALSE())</f>
        <v>tier - 1</v>
      </c>
      <c r="P1218" s="1" t="str">
        <f>VLOOKUP($A1218,'Hospitalisation Details'!$A$2:$P$2344,14,FALSE())</f>
        <v>R1012</v>
      </c>
      <c r="Q1218" s="1">
        <f>VLOOKUP($A1218,'Hospitalisation Details'!$A$2:$P$2344,16,FALSE())</f>
        <v>48</v>
      </c>
    </row>
    <row r="1219" spans="1:17" x14ac:dyDescent="0.35">
      <c r="A1219" s="1" t="str">
        <f>'Customer Names'!A1219</f>
        <v>Id1218</v>
      </c>
      <c r="B1219" s="1" t="str">
        <f>VLOOKUP($A1219,'Customer Names'!$A$2:$E$2336,4,FALSE())</f>
        <v>Johannes Fiskerstand</v>
      </c>
      <c r="C1219" s="16">
        <f>VLOOKUP($A1219,'Medical Examinations'!$A$2:$O$2336,2,FALSE())</f>
        <v>28.24</v>
      </c>
      <c r="D1219" s="16">
        <f>VLOOKUP($A1219,'Medical Examinations'!$A$2:$O$2336,3,FALSE())</f>
        <v>5.36</v>
      </c>
      <c r="E1219" s="1" t="str">
        <f>VLOOKUP($A1219,'Medical Examinations'!$A$2:$O$2336,9,FALSE())</f>
        <v>No</v>
      </c>
      <c r="F1219" s="1" t="str">
        <f>VLOOKUP($A1219,'Medical Examinations'!$A$2:$O$2336,10,FALSE())</f>
        <v>No</v>
      </c>
      <c r="G1219" s="1" t="str">
        <f>VLOOKUP($A1219,'Medical Examinations'!$A$2:$O$2336,11,FALSE())</f>
        <v>No</v>
      </c>
      <c r="H1219" s="1">
        <f>VLOOKUP($A1219,'Medical Examinations'!$A$2:$O$2336,13,FALSE())</f>
        <v>0</v>
      </c>
      <c r="I1219" s="1" t="str">
        <f>VLOOKUP($A1219,'Medical Examinations'!$A$2:$O$2336,12,FALSE())</f>
        <v>No</v>
      </c>
      <c r="J1219" s="1" t="str">
        <f>VLOOKUP($A1219,'Medical Examinations'!$A$2:$O$2336,14,FALSE())</f>
        <v>Overweight</v>
      </c>
      <c r="K1219" s="1" t="str">
        <f>VLOOKUP($A1219,'Medical Examinations'!$A$2:$O$2336,15,FALSE())</f>
        <v>Normal</v>
      </c>
      <c r="L1219" s="17">
        <f>VLOOKUP($A1219,'Hospitalisation Details'!$A$2:$P$2344,15,FALSE())</f>
        <v>29499</v>
      </c>
      <c r="M1219" s="18">
        <f>VLOOKUP($A1219,'Hospitalisation Details'!$A$2:$P$2344,6,FALSE())</f>
        <v>9247.94</v>
      </c>
      <c r="N1219" s="1" t="str">
        <f>VLOOKUP($A1219,'Hospitalisation Details'!$A$2:$P$2344,12,FALSE())</f>
        <v>tier - 2</v>
      </c>
      <c r="O1219" s="1" t="str">
        <f>VLOOKUP($A1219,'Hospitalisation Details'!$A$2:$P$2344,13,FALSE())</f>
        <v>tier - 1</v>
      </c>
      <c r="P1219" s="1" t="str">
        <f>VLOOKUP($A1219,'Hospitalisation Details'!$A$2:$P$2344,14,FALSE())</f>
        <v>R1021</v>
      </c>
      <c r="Q1219" s="1">
        <f>VLOOKUP($A1219,'Hospitalisation Details'!$A$2:$P$2344,16,FALSE())</f>
        <v>42</v>
      </c>
    </row>
    <row r="1220" spans="1:17" x14ac:dyDescent="0.35">
      <c r="A1220" s="1" t="str">
        <f>'Customer Names'!A1220</f>
        <v>Id1219</v>
      </c>
      <c r="B1220" s="1" t="str">
        <f>VLOOKUP($A1220,'Customer Names'!$A$2:$E$2336,4,FALSE())</f>
        <v>Stephen</v>
      </c>
      <c r="C1220" s="16">
        <f>VLOOKUP($A1220,'Medical Examinations'!$A$2:$O$2336,2,FALSE())</f>
        <v>25.46</v>
      </c>
      <c r="D1220" s="16">
        <f>VLOOKUP($A1220,'Medical Examinations'!$A$2:$O$2336,3,FALSE())</f>
        <v>11.78</v>
      </c>
      <c r="E1220" s="1" t="str">
        <f>VLOOKUP($A1220,'Medical Examinations'!$A$2:$O$2336,9,FALSE())</f>
        <v>Yes</v>
      </c>
      <c r="F1220" s="1" t="str">
        <f>VLOOKUP($A1220,'Medical Examinations'!$A$2:$O$2336,10,FALSE())</f>
        <v>No</v>
      </c>
      <c r="G1220" s="1" t="str">
        <f>VLOOKUP($A1220,'Medical Examinations'!$A$2:$O$2336,11,FALSE())</f>
        <v>No</v>
      </c>
      <c r="H1220" s="1">
        <f>VLOOKUP($A1220,'Medical Examinations'!$A$2:$O$2336,13,FALSE())</f>
        <v>1</v>
      </c>
      <c r="I1220" s="1" t="str">
        <f>VLOOKUP($A1220,'Medical Examinations'!$A$2:$O$2336,12,FALSE())</f>
        <v>No</v>
      </c>
      <c r="J1220" s="1" t="str">
        <f>VLOOKUP($A1220,'Medical Examinations'!$A$2:$O$2336,14,FALSE())</f>
        <v>Overweight</v>
      </c>
      <c r="K1220" s="1" t="str">
        <f>VLOOKUP($A1220,'Medical Examinations'!$A$2:$O$2336,15,FALSE())</f>
        <v>Diabetes</v>
      </c>
      <c r="L1220" s="17">
        <f>VLOOKUP($A1220,'Hospitalisation Details'!$A$2:$P$2344,15,FALSE())</f>
        <v>27734</v>
      </c>
      <c r="M1220" s="18">
        <f>VLOOKUP($A1220,'Hospitalisation Details'!$A$2:$P$2344,6,FALSE())</f>
        <v>9225.26</v>
      </c>
      <c r="N1220" s="1" t="str">
        <f>VLOOKUP($A1220,'Hospitalisation Details'!$A$2:$P$2344,12,FALSE())</f>
        <v>tier - 3</v>
      </c>
      <c r="O1220" s="1" t="str">
        <f>VLOOKUP($A1220,'Hospitalisation Details'!$A$2:$P$2344,13,FALSE())</f>
        <v>tier - 3</v>
      </c>
      <c r="P1220" s="1" t="str">
        <f>VLOOKUP($A1220,'Hospitalisation Details'!$A$2:$P$2344,14,FALSE())</f>
        <v>R1015</v>
      </c>
      <c r="Q1220" s="1">
        <f>VLOOKUP($A1220,'Hospitalisation Details'!$A$2:$P$2344,16,FALSE())</f>
        <v>47</v>
      </c>
    </row>
    <row r="1221" spans="1:17" x14ac:dyDescent="0.35">
      <c r="A1221" s="1" t="str">
        <f>'Customer Names'!A1221</f>
        <v>Id1220</v>
      </c>
      <c r="B1221" s="1" t="str">
        <f>VLOOKUP($A1221,'Customer Names'!$A$2:$E$2336,4,FALSE())</f>
        <v>Jon M</v>
      </c>
      <c r="C1221" s="16">
        <f>VLOOKUP($A1221,'Medical Examinations'!$A$2:$O$2336,2,FALSE())</f>
        <v>29.64</v>
      </c>
      <c r="D1221" s="16">
        <f>VLOOKUP($A1221,'Medical Examinations'!$A$2:$O$2336,3,FALSE())</f>
        <v>10.82</v>
      </c>
      <c r="E1221" s="1" t="str">
        <f>VLOOKUP($A1221,'Medical Examinations'!$A$2:$O$2336,9,FALSE())</f>
        <v>Yes</v>
      </c>
      <c r="F1221" s="1" t="str">
        <f>VLOOKUP($A1221,'Medical Examinations'!$A$2:$O$2336,10,FALSE())</f>
        <v>No</v>
      </c>
      <c r="G1221" s="1" t="str">
        <f>VLOOKUP($A1221,'Medical Examinations'!$A$2:$O$2336,11,FALSE())</f>
        <v>No</v>
      </c>
      <c r="H1221" s="1">
        <f>VLOOKUP($A1221,'Medical Examinations'!$A$2:$O$2336,13,FALSE())</f>
        <v>0</v>
      </c>
      <c r="I1221" s="1" t="str">
        <f>VLOOKUP($A1221,'Medical Examinations'!$A$2:$O$2336,12,FALSE())</f>
        <v>No</v>
      </c>
      <c r="J1221" s="1" t="str">
        <f>VLOOKUP($A1221,'Medical Examinations'!$A$2:$O$2336,14,FALSE())</f>
        <v>Overweight</v>
      </c>
      <c r="K1221" s="1" t="str">
        <f>VLOOKUP($A1221,'Medical Examinations'!$A$2:$O$2336,15,FALSE())</f>
        <v>Diabetes</v>
      </c>
      <c r="L1221" s="17">
        <f>VLOOKUP($A1221,'Hospitalisation Details'!$A$2:$P$2344,15,FALSE())</f>
        <v>29925</v>
      </c>
      <c r="M1221" s="18">
        <f>VLOOKUP($A1221,'Hospitalisation Details'!$A$2:$P$2344,6,FALSE())</f>
        <v>9222.4</v>
      </c>
      <c r="N1221" s="1" t="str">
        <f>VLOOKUP($A1221,'Hospitalisation Details'!$A$2:$P$2344,12,FALSE())</f>
        <v>tier - 2</v>
      </c>
      <c r="O1221" s="1" t="str">
        <f>VLOOKUP($A1221,'Hospitalisation Details'!$A$2:$P$2344,13,FALSE())</f>
        <v>tier - 3</v>
      </c>
      <c r="P1221" s="1" t="str">
        <f>VLOOKUP($A1221,'Hospitalisation Details'!$A$2:$P$2344,14,FALSE())</f>
        <v>R1019</v>
      </c>
      <c r="Q1221" s="1">
        <f>VLOOKUP($A1221,'Hospitalisation Details'!$A$2:$P$2344,16,FALSE())</f>
        <v>41</v>
      </c>
    </row>
    <row r="1222" spans="1:17" x14ac:dyDescent="0.35">
      <c r="A1222" s="1" t="str">
        <f>'Customer Names'!A1222</f>
        <v>Id1221</v>
      </c>
      <c r="B1222" s="1" t="str">
        <f>VLOOKUP($A1222,'Customer Names'!$A$2:$E$2336,4,FALSE())</f>
        <v>Fasil</v>
      </c>
      <c r="C1222" s="16">
        <f>VLOOKUP($A1222,'Medical Examinations'!$A$2:$O$2336,2,FALSE())</f>
        <v>31.27</v>
      </c>
      <c r="D1222" s="16">
        <f>VLOOKUP($A1222,'Medical Examinations'!$A$2:$O$2336,3,FALSE())</f>
        <v>7.73</v>
      </c>
      <c r="E1222" s="1" t="str">
        <f>VLOOKUP($A1222,'Medical Examinations'!$A$2:$O$2336,9,FALSE())</f>
        <v>Yes</v>
      </c>
      <c r="F1222" s="1" t="str">
        <f>VLOOKUP($A1222,'Medical Examinations'!$A$2:$O$2336,10,FALSE())</f>
        <v>No</v>
      </c>
      <c r="G1222" s="1" t="str">
        <f>VLOOKUP($A1222,'Medical Examinations'!$A$2:$O$2336,11,FALSE())</f>
        <v>No</v>
      </c>
      <c r="H1222" s="1">
        <f>VLOOKUP($A1222,'Medical Examinations'!$A$2:$O$2336,13,FALSE())</f>
        <v>1</v>
      </c>
      <c r="I1222" s="1" t="str">
        <f>VLOOKUP($A1222,'Medical Examinations'!$A$2:$O$2336,12,FALSE())</f>
        <v>No</v>
      </c>
      <c r="J1222" s="1" t="str">
        <f>VLOOKUP($A1222,'Medical Examinations'!$A$2:$O$2336,14,FALSE())</f>
        <v>Obesity</v>
      </c>
      <c r="K1222" s="1" t="str">
        <f>VLOOKUP($A1222,'Medical Examinations'!$A$2:$O$2336,15,FALSE())</f>
        <v>Diabetes</v>
      </c>
      <c r="L1222" s="17">
        <f>VLOOKUP($A1222,'Hospitalisation Details'!$A$2:$P$2344,15,FALSE())</f>
        <v>31771</v>
      </c>
      <c r="M1222" s="18">
        <f>VLOOKUP($A1222,'Hospitalisation Details'!$A$2:$P$2344,6,FALSE())</f>
        <v>9210.06</v>
      </c>
      <c r="N1222" s="1" t="str">
        <f>VLOOKUP($A1222,'Hospitalisation Details'!$A$2:$P$2344,12,FALSE())</f>
        <v>tier - 2</v>
      </c>
      <c r="O1222" s="1" t="str">
        <f>VLOOKUP($A1222,'Hospitalisation Details'!$A$2:$P$2344,13,FALSE())</f>
        <v>tier - 3</v>
      </c>
      <c r="P1222" s="1" t="str">
        <f>VLOOKUP($A1222,'Hospitalisation Details'!$A$2:$P$2344,14,FALSE())</f>
        <v>R1021</v>
      </c>
      <c r="Q1222" s="1">
        <f>VLOOKUP($A1222,'Hospitalisation Details'!$A$2:$P$2344,16,FALSE())</f>
        <v>36</v>
      </c>
    </row>
    <row r="1223" spans="1:17" x14ac:dyDescent="0.35">
      <c r="A1223" s="1" t="str">
        <f>'Customer Names'!A1223</f>
        <v>Id1222</v>
      </c>
      <c r="B1223" s="1" t="str">
        <f>VLOOKUP($A1223,'Customer Names'!$A$2:$E$2336,4,FALSE())</f>
        <v>Megan C.</v>
      </c>
      <c r="C1223" s="16">
        <f>VLOOKUP($A1223,'Medical Examinations'!$A$2:$O$2336,2,FALSE())</f>
        <v>19.95</v>
      </c>
      <c r="D1223" s="16">
        <f>VLOOKUP($A1223,'Medical Examinations'!$A$2:$O$2336,3,FALSE())</f>
        <v>6.24</v>
      </c>
      <c r="E1223" s="1" t="str">
        <f>VLOOKUP($A1223,'Medical Examinations'!$A$2:$O$2336,9,FALSE())</f>
        <v>Yes</v>
      </c>
      <c r="F1223" s="1" t="str">
        <f>VLOOKUP($A1223,'Medical Examinations'!$A$2:$O$2336,10,FALSE())</f>
        <v>No</v>
      </c>
      <c r="G1223" s="1" t="str">
        <f>VLOOKUP($A1223,'Medical Examinations'!$A$2:$O$2336,11,FALSE())</f>
        <v>No</v>
      </c>
      <c r="H1223" s="1">
        <f>VLOOKUP($A1223,'Medical Examinations'!$A$2:$O$2336,13,FALSE())</f>
        <v>0</v>
      </c>
      <c r="I1223" s="1" t="str">
        <f>VLOOKUP($A1223,'Medical Examinations'!$A$2:$O$2336,12,FALSE())</f>
        <v>No</v>
      </c>
      <c r="J1223" s="1" t="str">
        <f>VLOOKUP($A1223,'Medical Examinations'!$A$2:$O$2336,14,FALSE())</f>
        <v>Normal Weight</v>
      </c>
      <c r="K1223" s="1" t="str">
        <f>VLOOKUP($A1223,'Medical Examinations'!$A$2:$O$2336,15,FALSE())</f>
        <v>Prediabetes</v>
      </c>
      <c r="L1223" s="17">
        <f>VLOOKUP($A1223,'Hospitalisation Details'!$A$2:$P$2344,15,FALSE())</f>
        <v>28013</v>
      </c>
      <c r="M1223" s="18">
        <f>VLOOKUP($A1223,'Hospitalisation Details'!$A$2:$P$2344,6,FALSE())</f>
        <v>9193.84</v>
      </c>
      <c r="N1223" s="1" t="str">
        <f>VLOOKUP($A1223,'Hospitalisation Details'!$A$2:$P$2344,12,FALSE())</f>
        <v>tier - 2</v>
      </c>
      <c r="O1223" s="1" t="str">
        <f>VLOOKUP($A1223,'Hospitalisation Details'!$A$2:$P$2344,13,FALSE())</f>
        <v>tier - 1</v>
      </c>
      <c r="P1223" s="1" t="str">
        <f>VLOOKUP($A1223,'Hospitalisation Details'!$A$2:$P$2344,14,FALSE())</f>
        <v>R1012</v>
      </c>
      <c r="Q1223" s="1">
        <f>VLOOKUP($A1223,'Hospitalisation Details'!$A$2:$P$2344,16,FALSE())</f>
        <v>46</v>
      </c>
    </row>
    <row r="1224" spans="1:17" x14ac:dyDescent="0.35">
      <c r="A1224" s="1" t="str">
        <f>'Customer Names'!A1224</f>
        <v>Id1223</v>
      </c>
      <c r="B1224" s="1" t="str">
        <f>VLOOKUP($A1224,'Customer Names'!$A$2:$E$2336,4,FALSE())</f>
        <v>Lisa J.</v>
      </c>
      <c r="C1224" s="16">
        <f>VLOOKUP($A1224,'Medical Examinations'!$A$2:$O$2336,2,FALSE())</f>
        <v>21.3</v>
      </c>
      <c r="D1224" s="16">
        <f>VLOOKUP($A1224,'Medical Examinations'!$A$2:$O$2336,3,FALSE())</f>
        <v>10.42</v>
      </c>
      <c r="E1224" s="1" t="str">
        <f>VLOOKUP($A1224,'Medical Examinations'!$A$2:$O$2336,9,FALSE())</f>
        <v>No</v>
      </c>
      <c r="F1224" s="1" t="str">
        <f>VLOOKUP($A1224,'Medical Examinations'!$A$2:$O$2336,10,FALSE())</f>
        <v>No</v>
      </c>
      <c r="G1224" s="1" t="str">
        <f>VLOOKUP($A1224,'Medical Examinations'!$A$2:$O$2336,11,FALSE())</f>
        <v>No</v>
      </c>
      <c r="H1224" s="1">
        <f>VLOOKUP($A1224,'Medical Examinations'!$A$2:$O$2336,13,FALSE())</f>
        <v>2</v>
      </c>
      <c r="I1224" s="1" t="str">
        <f>VLOOKUP($A1224,'Medical Examinations'!$A$2:$O$2336,12,FALSE())</f>
        <v>No</v>
      </c>
      <c r="J1224" s="1" t="str">
        <f>VLOOKUP($A1224,'Medical Examinations'!$A$2:$O$2336,14,FALSE())</f>
        <v>Normal Weight</v>
      </c>
      <c r="K1224" s="1" t="str">
        <f>VLOOKUP($A1224,'Medical Examinations'!$A$2:$O$2336,15,FALSE())</f>
        <v>Diabetes</v>
      </c>
      <c r="L1224" s="17">
        <f>VLOOKUP($A1224,'Hospitalisation Details'!$A$2:$P$2344,15,FALSE())</f>
        <v>27023</v>
      </c>
      <c r="M1224" s="18">
        <f>VLOOKUP($A1224,'Hospitalisation Details'!$A$2:$P$2344,6,FALSE())</f>
        <v>9182.17</v>
      </c>
      <c r="N1224" s="1" t="str">
        <f>VLOOKUP($A1224,'Hospitalisation Details'!$A$2:$P$2344,12,FALSE())</f>
        <v>tier - 2</v>
      </c>
      <c r="O1224" s="1" t="str">
        <f>VLOOKUP($A1224,'Hospitalisation Details'!$A$2:$P$2344,13,FALSE())</f>
        <v>tier - 3</v>
      </c>
      <c r="P1224" s="1" t="str">
        <f>VLOOKUP($A1224,'Hospitalisation Details'!$A$2:$P$2344,14,FALSE())</f>
        <v>R1011</v>
      </c>
      <c r="Q1224" s="1">
        <f>VLOOKUP($A1224,'Hospitalisation Details'!$A$2:$P$2344,16,FALSE())</f>
        <v>49</v>
      </c>
    </row>
    <row r="1225" spans="1:17" x14ac:dyDescent="0.35">
      <c r="A1225" s="1" t="str">
        <f>'Customer Names'!A1225</f>
        <v>Id1224</v>
      </c>
      <c r="B1225" s="1" t="str">
        <f>VLOOKUP($A1225,'Customer Names'!$A$2:$E$2336,4,FALSE())</f>
        <v>Doron P</v>
      </c>
      <c r="C1225" s="16">
        <f>VLOOKUP($A1225,'Medical Examinations'!$A$2:$O$2336,2,FALSE())</f>
        <v>31.635000000000002</v>
      </c>
      <c r="D1225" s="16">
        <f>VLOOKUP($A1225,'Medical Examinations'!$A$2:$O$2336,3,FALSE())</f>
        <v>11.11</v>
      </c>
      <c r="E1225" s="1" t="str">
        <f>VLOOKUP($A1225,'Medical Examinations'!$A$2:$O$2336,9,FALSE())</f>
        <v>No</v>
      </c>
      <c r="F1225" s="1" t="str">
        <f>VLOOKUP($A1225,'Medical Examinations'!$A$2:$O$2336,10,FALSE())</f>
        <v>No</v>
      </c>
      <c r="G1225" s="1" t="str">
        <f>VLOOKUP($A1225,'Medical Examinations'!$A$2:$O$2336,11,FALSE())</f>
        <v>No</v>
      </c>
      <c r="H1225" s="1">
        <f>VLOOKUP($A1225,'Medical Examinations'!$A$2:$O$2336,13,FALSE())</f>
        <v>0</v>
      </c>
      <c r="I1225" s="1" t="str">
        <f>VLOOKUP($A1225,'Medical Examinations'!$A$2:$O$2336,12,FALSE())</f>
        <v>No</v>
      </c>
      <c r="J1225" s="1" t="str">
        <f>VLOOKUP($A1225,'Medical Examinations'!$A$2:$O$2336,14,FALSE())</f>
        <v>Obesity</v>
      </c>
      <c r="K1225" s="1" t="str">
        <f>VLOOKUP($A1225,'Medical Examinations'!$A$2:$O$2336,15,FALSE())</f>
        <v>Diabetes</v>
      </c>
      <c r="L1225" s="17">
        <f>VLOOKUP($A1225,'Hospitalisation Details'!$A$2:$P$2344,15,FALSE())</f>
        <v>26296</v>
      </c>
      <c r="M1225" s="18">
        <f>VLOOKUP($A1225,'Hospitalisation Details'!$A$2:$P$2344,6,FALSE())</f>
        <v>9174.14</v>
      </c>
      <c r="N1225" s="1" t="str">
        <f>VLOOKUP($A1225,'Hospitalisation Details'!$A$2:$P$2344,12,FALSE())</f>
        <v>tier - 3</v>
      </c>
      <c r="O1225" s="1" t="str">
        <f>VLOOKUP($A1225,'Hospitalisation Details'!$A$2:$P$2344,13,FALSE())</f>
        <v>tier - 1</v>
      </c>
      <c r="P1225" s="1" t="str">
        <f>VLOOKUP($A1225,'Hospitalisation Details'!$A$2:$P$2344,14,FALSE())</f>
        <v>R1012</v>
      </c>
      <c r="Q1225" s="1">
        <f>VLOOKUP($A1225,'Hospitalisation Details'!$A$2:$P$2344,16,FALSE())</f>
        <v>51</v>
      </c>
    </row>
    <row r="1226" spans="1:17" x14ac:dyDescent="0.35">
      <c r="A1226" s="1" t="str">
        <f>'Customer Names'!A1226</f>
        <v>Id1225</v>
      </c>
      <c r="B1226" s="1" t="str">
        <f>VLOOKUP($A1226,'Customer Names'!$A$2:$E$2336,4,FALSE())</f>
        <v>Katharina</v>
      </c>
      <c r="C1226" s="16">
        <f>VLOOKUP($A1226,'Medical Examinations'!$A$2:$O$2336,2,FALSE())</f>
        <v>23.9</v>
      </c>
      <c r="D1226" s="16">
        <f>VLOOKUP($A1226,'Medical Examinations'!$A$2:$O$2336,3,FALSE())</f>
        <v>7.67</v>
      </c>
      <c r="E1226" s="1" t="str">
        <f>VLOOKUP($A1226,'Medical Examinations'!$A$2:$O$2336,9,FALSE())</f>
        <v>Yes</v>
      </c>
      <c r="F1226" s="1" t="str">
        <f>VLOOKUP($A1226,'Medical Examinations'!$A$2:$O$2336,10,FALSE())</f>
        <v>No</v>
      </c>
      <c r="G1226" s="1" t="str">
        <f>VLOOKUP($A1226,'Medical Examinations'!$A$2:$O$2336,11,FALSE())</f>
        <v>No</v>
      </c>
      <c r="H1226" s="1">
        <f>VLOOKUP($A1226,'Medical Examinations'!$A$2:$O$2336,13,FALSE())</f>
        <v>2</v>
      </c>
      <c r="I1226" s="1" t="str">
        <f>VLOOKUP($A1226,'Medical Examinations'!$A$2:$O$2336,12,FALSE())</f>
        <v>No</v>
      </c>
      <c r="J1226" s="1" t="str">
        <f>VLOOKUP($A1226,'Medical Examinations'!$A$2:$O$2336,14,FALSE())</f>
        <v>Normal Weight</v>
      </c>
      <c r="K1226" s="1" t="str">
        <f>VLOOKUP($A1226,'Medical Examinations'!$A$2:$O$2336,15,FALSE())</f>
        <v>Diabetes</v>
      </c>
      <c r="L1226" s="17">
        <f>VLOOKUP($A1226,'Hospitalisation Details'!$A$2:$P$2344,15,FALSE())</f>
        <v>25865</v>
      </c>
      <c r="M1226" s="18">
        <f>VLOOKUP($A1226,'Hospitalisation Details'!$A$2:$P$2344,6,FALSE())</f>
        <v>9171.75</v>
      </c>
      <c r="N1226" s="1" t="str">
        <f>VLOOKUP($A1226,'Hospitalisation Details'!$A$2:$P$2344,12,FALSE())</f>
        <v>tier - 2</v>
      </c>
      <c r="O1226" s="1" t="str">
        <f>VLOOKUP($A1226,'Hospitalisation Details'!$A$2:$P$2344,13,FALSE())</f>
        <v>tier - 2</v>
      </c>
      <c r="P1226" s="1" t="str">
        <f>VLOOKUP($A1226,'Hospitalisation Details'!$A$2:$P$2344,14,FALSE())</f>
        <v>R1012</v>
      </c>
      <c r="Q1226" s="1">
        <f>VLOOKUP($A1226,'Hospitalisation Details'!$A$2:$P$2344,16,FALSE())</f>
        <v>52</v>
      </c>
    </row>
    <row r="1227" spans="1:17" x14ac:dyDescent="0.35">
      <c r="A1227" s="1" t="str">
        <f>'Customer Names'!A1227</f>
        <v>Id1226</v>
      </c>
      <c r="B1227" s="1" t="str">
        <f>VLOOKUP($A1227,'Customer Names'!$A$2:$E$2336,4,FALSE())</f>
        <v>Carl</v>
      </c>
      <c r="C1227" s="16">
        <f>VLOOKUP($A1227,'Medical Examinations'!$A$2:$O$2336,2,FALSE())</f>
        <v>34.15</v>
      </c>
      <c r="D1227" s="16">
        <f>VLOOKUP($A1227,'Medical Examinations'!$A$2:$O$2336,3,FALSE())</f>
        <v>6.15</v>
      </c>
      <c r="E1227" s="1" t="str">
        <f>VLOOKUP($A1227,'Medical Examinations'!$A$2:$O$2336,9,FALSE())</f>
        <v>No</v>
      </c>
      <c r="F1227" s="1" t="str">
        <f>VLOOKUP($A1227,'Medical Examinations'!$A$2:$O$2336,10,FALSE())</f>
        <v>No</v>
      </c>
      <c r="G1227" s="1" t="str">
        <f>VLOOKUP($A1227,'Medical Examinations'!$A$2:$O$2336,11,FALSE())</f>
        <v>No</v>
      </c>
      <c r="H1227" s="1">
        <f>VLOOKUP($A1227,'Medical Examinations'!$A$2:$O$2336,13,FALSE())</f>
        <v>0</v>
      </c>
      <c r="I1227" s="1" t="str">
        <f>VLOOKUP($A1227,'Medical Examinations'!$A$2:$O$2336,12,FALSE())</f>
        <v>No</v>
      </c>
      <c r="J1227" s="1" t="str">
        <f>VLOOKUP($A1227,'Medical Examinations'!$A$2:$O$2336,14,FALSE())</f>
        <v>Obesity</v>
      </c>
      <c r="K1227" s="1" t="str">
        <f>VLOOKUP($A1227,'Medical Examinations'!$A$2:$O$2336,15,FALSE())</f>
        <v>Prediabetes</v>
      </c>
      <c r="L1227" s="17">
        <f>VLOOKUP($A1227,'Hospitalisation Details'!$A$2:$P$2344,15,FALSE())</f>
        <v>33108</v>
      </c>
      <c r="M1227" s="18">
        <f>VLOOKUP($A1227,'Hospitalisation Details'!$A$2:$P$2344,6,FALSE())</f>
        <v>9159.51</v>
      </c>
      <c r="N1227" s="1" t="str">
        <f>VLOOKUP($A1227,'Hospitalisation Details'!$A$2:$P$2344,12,FALSE())</f>
        <v>tier - 2</v>
      </c>
      <c r="O1227" s="1" t="str">
        <f>VLOOKUP($A1227,'Hospitalisation Details'!$A$2:$P$2344,13,FALSE())</f>
        <v>tier - 2</v>
      </c>
      <c r="P1227" s="1" t="str">
        <f>VLOOKUP($A1227,'Hospitalisation Details'!$A$2:$P$2344,14,FALSE())</f>
        <v>R1021</v>
      </c>
      <c r="Q1227" s="1">
        <f>VLOOKUP($A1227,'Hospitalisation Details'!$A$2:$P$2344,16,FALSE())</f>
        <v>32</v>
      </c>
    </row>
    <row r="1228" spans="1:17" x14ac:dyDescent="0.35">
      <c r="A1228" s="1" t="str">
        <f>'Customer Names'!A1228</f>
        <v>Id1227</v>
      </c>
      <c r="B1228" s="1" t="str">
        <f>VLOOKUP($A1228,'Customer Names'!$A$2:$E$2336,4,FALSE())</f>
        <v>Kelsey J.</v>
      </c>
      <c r="C1228" s="16">
        <f>VLOOKUP($A1228,'Medical Examinations'!$A$2:$O$2336,2,FALSE())</f>
        <v>28.71</v>
      </c>
      <c r="D1228" s="16">
        <f>VLOOKUP($A1228,'Medical Examinations'!$A$2:$O$2336,3,FALSE())</f>
        <v>5.71</v>
      </c>
      <c r="E1228" s="1" t="str">
        <f>VLOOKUP($A1228,'Medical Examinations'!$A$2:$O$2336,9,FALSE())</f>
        <v>No</v>
      </c>
      <c r="F1228" s="1" t="str">
        <f>VLOOKUP($A1228,'Medical Examinations'!$A$2:$O$2336,10,FALSE())</f>
        <v>No</v>
      </c>
      <c r="G1228" s="1" t="str">
        <f>VLOOKUP($A1228,'Medical Examinations'!$A$2:$O$2336,11,FALSE())</f>
        <v>No</v>
      </c>
      <c r="H1228" s="1">
        <f>VLOOKUP($A1228,'Medical Examinations'!$A$2:$O$2336,13,FALSE())</f>
        <v>0</v>
      </c>
      <c r="I1228" s="1" t="str">
        <f>VLOOKUP($A1228,'Medical Examinations'!$A$2:$O$2336,12,FALSE())</f>
        <v>No</v>
      </c>
      <c r="J1228" s="1" t="str">
        <f>VLOOKUP($A1228,'Medical Examinations'!$A$2:$O$2336,14,FALSE())</f>
        <v>Overweight</v>
      </c>
      <c r="K1228" s="1" t="str">
        <f>VLOOKUP($A1228,'Medical Examinations'!$A$2:$O$2336,15,FALSE())</f>
        <v>Prediabetes</v>
      </c>
      <c r="L1228" s="17">
        <f>VLOOKUP($A1228,'Hospitalisation Details'!$A$2:$P$2344,15,FALSE())</f>
        <v>30293</v>
      </c>
      <c r="M1228" s="18">
        <f>VLOOKUP($A1228,'Hospitalisation Details'!$A$2:$P$2344,6,FALSE())</f>
        <v>9147.5</v>
      </c>
      <c r="N1228" s="1" t="str">
        <f>VLOOKUP($A1228,'Hospitalisation Details'!$A$2:$P$2344,12,FALSE())</f>
        <v>tier - 2</v>
      </c>
      <c r="O1228" s="1" t="str">
        <f>VLOOKUP($A1228,'Hospitalisation Details'!$A$2:$P$2344,13,FALSE())</f>
        <v>tier - 1</v>
      </c>
      <c r="P1228" s="1" t="str">
        <f>VLOOKUP($A1228,'Hospitalisation Details'!$A$2:$P$2344,14,FALSE())</f>
        <v>R1012</v>
      </c>
      <c r="Q1228" s="1">
        <f>VLOOKUP($A1228,'Hospitalisation Details'!$A$2:$P$2344,16,FALSE())</f>
        <v>40</v>
      </c>
    </row>
    <row r="1229" spans="1:17" x14ac:dyDescent="0.35">
      <c r="A1229" s="1" t="str">
        <f>'Customer Names'!A1229</f>
        <v>Id1228</v>
      </c>
      <c r="B1229" s="1" t="str">
        <f>VLOOKUP($A1229,'Customer Names'!$A$2:$E$2336,4,FALSE())</f>
        <v>Stephen A.</v>
      </c>
      <c r="C1229" s="16">
        <f>VLOOKUP($A1229,'Medical Examinations'!$A$2:$O$2336,2,FALSE())</f>
        <v>36.700000000000003</v>
      </c>
      <c r="D1229" s="16">
        <f>VLOOKUP($A1229,'Medical Examinations'!$A$2:$O$2336,3,FALSE())</f>
        <v>8.6999999999999993</v>
      </c>
      <c r="E1229" s="1" t="str">
        <f>VLOOKUP($A1229,'Medical Examinations'!$A$2:$O$2336,9,FALSE())</f>
        <v>Yes</v>
      </c>
      <c r="F1229" s="1" t="str">
        <f>VLOOKUP($A1229,'Medical Examinations'!$A$2:$O$2336,10,FALSE())</f>
        <v>No</v>
      </c>
      <c r="G1229" s="1" t="str">
        <f>VLOOKUP($A1229,'Medical Examinations'!$A$2:$O$2336,11,FALSE())</f>
        <v>No</v>
      </c>
      <c r="H1229" s="1">
        <f>VLOOKUP($A1229,'Medical Examinations'!$A$2:$O$2336,13,FALSE())</f>
        <v>2</v>
      </c>
      <c r="I1229" s="1" t="str">
        <f>VLOOKUP($A1229,'Medical Examinations'!$A$2:$O$2336,12,FALSE())</f>
        <v>No</v>
      </c>
      <c r="J1229" s="1" t="str">
        <f>VLOOKUP($A1229,'Medical Examinations'!$A$2:$O$2336,14,FALSE())</f>
        <v>Obesity</v>
      </c>
      <c r="K1229" s="1" t="str">
        <f>VLOOKUP($A1229,'Medical Examinations'!$A$2:$O$2336,15,FALSE())</f>
        <v>Diabetes</v>
      </c>
      <c r="L1229" s="17">
        <f>VLOOKUP($A1229,'Hospitalisation Details'!$A$2:$P$2344,15,FALSE())</f>
        <v>25859</v>
      </c>
      <c r="M1229" s="18">
        <f>VLOOKUP($A1229,'Hospitalisation Details'!$A$2:$P$2344,6,FALSE())</f>
        <v>9144.57</v>
      </c>
      <c r="N1229" s="1" t="str">
        <f>VLOOKUP($A1229,'Hospitalisation Details'!$A$2:$P$2344,12,FALSE())</f>
        <v>tier - 3</v>
      </c>
      <c r="O1229" s="1" t="str">
        <f>VLOOKUP($A1229,'Hospitalisation Details'!$A$2:$P$2344,13,FALSE())</f>
        <v>tier - 2</v>
      </c>
      <c r="P1229" s="1" t="str">
        <f>VLOOKUP($A1229,'Hospitalisation Details'!$A$2:$P$2344,14,FALSE())</f>
        <v>R1011</v>
      </c>
      <c r="Q1229" s="1">
        <f>VLOOKUP($A1229,'Hospitalisation Details'!$A$2:$P$2344,16,FALSE())</f>
        <v>52</v>
      </c>
    </row>
    <row r="1230" spans="1:17" x14ac:dyDescent="0.35">
      <c r="A1230" s="1" t="str">
        <f>'Customer Names'!A1230</f>
        <v>Id1229</v>
      </c>
      <c r="B1230" s="1" t="str">
        <f>VLOOKUP($A1230,'Customer Names'!$A$2:$E$2336,4,FALSE())</f>
        <v>Dan</v>
      </c>
      <c r="C1230" s="16">
        <f>VLOOKUP($A1230,'Medical Examinations'!$A$2:$O$2336,2,FALSE())</f>
        <v>34.1</v>
      </c>
      <c r="D1230" s="16">
        <f>VLOOKUP($A1230,'Medical Examinations'!$A$2:$O$2336,3,FALSE())</f>
        <v>9.0399999999999991</v>
      </c>
      <c r="E1230" s="1" t="str">
        <f>VLOOKUP($A1230,'Medical Examinations'!$A$2:$O$2336,9,FALSE())</f>
        <v>Yes</v>
      </c>
      <c r="F1230" s="1" t="str">
        <f>VLOOKUP($A1230,'Medical Examinations'!$A$2:$O$2336,10,FALSE())</f>
        <v>No</v>
      </c>
      <c r="G1230" s="1" t="str">
        <f>VLOOKUP($A1230,'Medical Examinations'!$A$2:$O$2336,11,FALSE())</f>
        <v>No</v>
      </c>
      <c r="H1230" s="1">
        <f>VLOOKUP($A1230,'Medical Examinations'!$A$2:$O$2336,13,FALSE())</f>
        <v>2</v>
      </c>
      <c r="I1230" s="1" t="str">
        <f>VLOOKUP($A1230,'Medical Examinations'!$A$2:$O$2336,12,FALSE())</f>
        <v>No</v>
      </c>
      <c r="J1230" s="1" t="str">
        <f>VLOOKUP($A1230,'Medical Examinations'!$A$2:$O$2336,14,FALSE())</f>
        <v>Obesity</v>
      </c>
      <c r="K1230" s="1" t="str">
        <f>VLOOKUP($A1230,'Medical Examinations'!$A$2:$O$2336,15,FALSE())</f>
        <v>Diabetes</v>
      </c>
      <c r="L1230" s="17">
        <f>VLOOKUP($A1230,'Hospitalisation Details'!$A$2:$P$2344,15,FALSE())</f>
        <v>25792</v>
      </c>
      <c r="M1230" s="18">
        <f>VLOOKUP($A1230,'Hospitalisation Details'!$A$2:$P$2344,6,FALSE())</f>
        <v>9140.9500000000007</v>
      </c>
      <c r="N1230" s="1" t="str">
        <f>VLOOKUP($A1230,'Hospitalisation Details'!$A$2:$P$2344,12,FALSE())</f>
        <v>tier - 3</v>
      </c>
      <c r="O1230" s="1" t="str">
        <f>VLOOKUP($A1230,'Hospitalisation Details'!$A$2:$P$2344,13,FALSE())</f>
        <v>tier - 3</v>
      </c>
      <c r="P1230" s="1" t="str">
        <f>VLOOKUP($A1230,'Hospitalisation Details'!$A$2:$P$2344,14,FALSE())</f>
        <v>R1013</v>
      </c>
      <c r="Q1230" s="1">
        <f>VLOOKUP($A1230,'Hospitalisation Details'!$A$2:$P$2344,16,FALSE())</f>
        <v>52</v>
      </c>
    </row>
    <row r="1231" spans="1:17" x14ac:dyDescent="0.35">
      <c r="A1231" s="1" t="str">
        <f>'Customer Names'!A1231</f>
        <v>Id1230</v>
      </c>
      <c r="B1231" s="1" t="str">
        <f>VLOOKUP($A1231,'Customer Names'!$A$2:$E$2336,4,FALSE())</f>
        <v>Katie C</v>
      </c>
      <c r="C1231" s="16">
        <f>VLOOKUP($A1231,'Medical Examinations'!$A$2:$O$2336,2,FALSE())</f>
        <v>25.7</v>
      </c>
      <c r="D1231" s="16">
        <f>VLOOKUP($A1231,'Medical Examinations'!$A$2:$O$2336,3,FALSE())</f>
        <v>5.61</v>
      </c>
      <c r="E1231" s="1" t="str">
        <f>VLOOKUP($A1231,'Medical Examinations'!$A$2:$O$2336,9,FALSE())</f>
        <v>No</v>
      </c>
      <c r="F1231" s="1" t="str">
        <f>VLOOKUP($A1231,'Medical Examinations'!$A$2:$O$2336,10,FALSE())</f>
        <v>No</v>
      </c>
      <c r="G1231" s="1" t="str">
        <f>VLOOKUP($A1231,'Medical Examinations'!$A$2:$O$2336,11,FALSE())</f>
        <v>No</v>
      </c>
      <c r="H1231" s="1">
        <f>VLOOKUP($A1231,'Medical Examinations'!$A$2:$O$2336,13,FALSE())</f>
        <v>0</v>
      </c>
      <c r="I1231" s="1" t="str">
        <f>VLOOKUP($A1231,'Medical Examinations'!$A$2:$O$2336,12,FALSE())</f>
        <v>No</v>
      </c>
      <c r="J1231" s="1" t="str">
        <f>VLOOKUP($A1231,'Medical Examinations'!$A$2:$O$2336,14,FALSE())</f>
        <v>Overweight</v>
      </c>
      <c r="K1231" s="1" t="str">
        <f>VLOOKUP($A1231,'Medical Examinations'!$A$2:$O$2336,15,FALSE())</f>
        <v>Normal</v>
      </c>
      <c r="L1231" s="17">
        <f>VLOOKUP($A1231,'Hospitalisation Details'!$A$2:$P$2344,15,FALSE())</f>
        <v>28461</v>
      </c>
      <c r="M1231" s="18">
        <f>VLOOKUP($A1231,'Hospitalisation Details'!$A$2:$P$2344,6,FALSE())</f>
        <v>9101.7999999999993</v>
      </c>
      <c r="N1231" s="1" t="str">
        <f>VLOOKUP($A1231,'Hospitalisation Details'!$A$2:$P$2344,12,FALSE())</f>
        <v>tier - 2</v>
      </c>
      <c r="O1231" s="1" t="str">
        <f>VLOOKUP($A1231,'Hospitalisation Details'!$A$2:$P$2344,13,FALSE())</f>
        <v>tier - 1</v>
      </c>
      <c r="P1231" s="1" t="str">
        <f>VLOOKUP($A1231,'Hospitalisation Details'!$A$2:$P$2344,14,FALSE())</f>
        <v>R1011</v>
      </c>
      <c r="Q1231" s="1">
        <f>VLOOKUP($A1231,'Hospitalisation Details'!$A$2:$P$2344,16,FALSE())</f>
        <v>45</v>
      </c>
    </row>
    <row r="1232" spans="1:17" x14ac:dyDescent="0.35">
      <c r="A1232" s="1" t="str">
        <f>'Customer Names'!A1232</f>
        <v>Id1231</v>
      </c>
      <c r="B1232" s="1" t="str">
        <f>VLOOKUP($A1232,'Customer Names'!$A$2:$E$2336,4,FALSE())</f>
        <v>Melissa K</v>
      </c>
      <c r="C1232" s="16">
        <f>VLOOKUP($A1232,'Medical Examinations'!$A$2:$O$2336,2,FALSE())</f>
        <v>21.68</v>
      </c>
      <c r="D1232" s="16">
        <f>VLOOKUP($A1232,'Medical Examinations'!$A$2:$O$2336,3,FALSE())</f>
        <v>8.1199999999999992</v>
      </c>
      <c r="E1232" s="1" t="str">
        <f>VLOOKUP($A1232,'Medical Examinations'!$A$2:$O$2336,9,FALSE())</f>
        <v>No</v>
      </c>
      <c r="F1232" s="1" t="str">
        <f>VLOOKUP($A1232,'Medical Examinations'!$A$2:$O$2336,10,FALSE())</f>
        <v>No</v>
      </c>
      <c r="G1232" s="1" t="str">
        <f>VLOOKUP($A1232,'Medical Examinations'!$A$2:$O$2336,11,FALSE())</f>
        <v>No</v>
      </c>
      <c r="H1232" s="1">
        <f>VLOOKUP($A1232,'Medical Examinations'!$A$2:$O$2336,13,FALSE())</f>
        <v>0</v>
      </c>
      <c r="I1232" s="1" t="str">
        <f>VLOOKUP($A1232,'Medical Examinations'!$A$2:$O$2336,12,FALSE())</f>
        <v>No</v>
      </c>
      <c r="J1232" s="1" t="str">
        <f>VLOOKUP($A1232,'Medical Examinations'!$A$2:$O$2336,14,FALSE())</f>
        <v>Normal Weight</v>
      </c>
      <c r="K1232" s="1" t="str">
        <f>VLOOKUP($A1232,'Medical Examinations'!$A$2:$O$2336,15,FALSE())</f>
        <v>Diabetes</v>
      </c>
      <c r="L1232" s="17">
        <f>VLOOKUP($A1232,'Hospitalisation Details'!$A$2:$P$2344,15,FALSE())</f>
        <v>24055</v>
      </c>
      <c r="M1232" s="18">
        <f>VLOOKUP($A1232,'Hospitalisation Details'!$A$2:$P$2344,6,FALSE())</f>
        <v>9095.94</v>
      </c>
      <c r="N1232" s="1" t="str">
        <f>VLOOKUP($A1232,'Hospitalisation Details'!$A$2:$P$2344,12,FALSE())</f>
        <v>tier - 3</v>
      </c>
      <c r="O1232" s="1" t="str">
        <f>VLOOKUP($A1232,'Hospitalisation Details'!$A$2:$P$2344,13,FALSE())</f>
        <v>tier - 1</v>
      </c>
      <c r="P1232" s="1" t="str">
        <f>VLOOKUP($A1232,'Hospitalisation Details'!$A$2:$P$2344,14,FALSE())</f>
        <v>R1011</v>
      </c>
      <c r="Q1232" s="1">
        <f>VLOOKUP($A1232,'Hospitalisation Details'!$A$2:$P$2344,16,FALSE())</f>
        <v>57</v>
      </c>
    </row>
    <row r="1233" spans="1:17" x14ac:dyDescent="0.35">
      <c r="A1233" s="1" t="str">
        <f>'Customer Names'!A1233</f>
        <v>Id1232</v>
      </c>
      <c r="B1233" s="1" t="str">
        <f>VLOOKUP($A1233,'Customer Names'!$A$2:$E$2336,4,FALSE())</f>
        <v>Kara H</v>
      </c>
      <c r="C1233" s="16">
        <f>VLOOKUP($A1233,'Medical Examinations'!$A$2:$O$2336,2,FALSE())</f>
        <v>25.175000000000001</v>
      </c>
      <c r="D1233" s="16">
        <f>VLOOKUP($A1233,'Medical Examinations'!$A$2:$O$2336,3,FALSE())</f>
        <v>4.74</v>
      </c>
      <c r="E1233" s="1" t="str">
        <f>VLOOKUP($A1233,'Medical Examinations'!$A$2:$O$2336,9,FALSE())</f>
        <v>No</v>
      </c>
      <c r="F1233" s="1" t="str">
        <f>VLOOKUP($A1233,'Medical Examinations'!$A$2:$O$2336,10,FALSE())</f>
        <v>No</v>
      </c>
      <c r="G1233" s="1" t="str">
        <f>VLOOKUP($A1233,'Medical Examinations'!$A$2:$O$2336,11,FALSE())</f>
        <v>No</v>
      </c>
      <c r="H1233" s="1">
        <f>VLOOKUP($A1233,'Medical Examinations'!$A$2:$O$2336,13,FALSE())</f>
        <v>0</v>
      </c>
      <c r="I1233" s="1" t="str">
        <f>VLOOKUP($A1233,'Medical Examinations'!$A$2:$O$2336,12,FALSE())</f>
        <v>No</v>
      </c>
      <c r="J1233" s="1" t="str">
        <f>VLOOKUP($A1233,'Medical Examinations'!$A$2:$O$2336,14,FALSE())</f>
        <v>Overweight</v>
      </c>
      <c r="K1233" s="1" t="str">
        <f>VLOOKUP($A1233,'Medical Examinations'!$A$2:$O$2336,15,FALSE())</f>
        <v>Normal</v>
      </c>
      <c r="L1233" s="17">
        <f>VLOOKUP($A1233,'Hospitalisation Details'!$A$2:$P$2344,15,FALSE())</f>
        <v>28433</v>
      </c>
      <c r="M1233" s="18">
        <f>VLOOKUP($A1233,'Hospitalisation Details'!$A$2:$P$2344,6,FALSE())</f>
        <v>9095.07</v>
      </c>
      <c r="N1233" s="1" t="str">
        <f>VLOOKUP($A1233,'Hospitalisation Details'!$A$2:$P$2344,12,FALSE())</f>
        <v>tier - 2</v>
      </c>
      <c r="O1233" s="1" t="str">
        <f>VLOOKUP($A1233,'Hospitalisation Details'!$A$2:$P$2344,13,FALSE())</f>
        <v>tier - 2</v>
      </c>
      <c r="P1233" s="1" t="str">
        <f>VLOOKUP($A1233,'Hospitalisation Details'!$A$2:$P$2344,14,FALSE())</f>
        <v>R1024</v>
      </c>
      <c r="Q1233" s="1">
        <f>VLOOKUP($A1233,'Hospitalisation Details'!$A$2:$P$2344,16,FALSE())</f>
        <v>45</v>
      </c>
    </row>
    <row r="1234" spans="1:17" x14ac:dyDescent="0.35">
      <c r="A1234" s="1" t="str">
        <f>'Customer Names'!A1234</f>
        <v>Id1233</v>
      </c>
      <c r="B1234" s="1" t="str">
        <f>VLOOKUP($A1234,'Customer Names'!$A$2:$E$2336,4,FALSE())</f>
        <v>Juan Carlos</v>
      </c>
      <c r="C1234" s="16">
        <f>VLOOKUP($A1234,'Medical Examinations'!$A$2:$O$2336,2,FALSE())</f>
        <v>44.77</v>
      </c>
      <c r="D1234" s="16">
        <f>VLOOKUP($A1234,'Medical Examinations'!$A$2:$O$2336,3,FALSE())</f>
        <v>4.0599999999999996</v>
      </c>
      <c r="E1234" s="1" t="str">
        <f>VLOOKUP($A1234,'Medical Examinations'!$A$2:$O$2336,9,FALSE())</f>
        <v>No</v>
      </c>
      <c r="F1234" s="1" t="str">
        <f>VLOOKUP($A1234,'Medical Examinations'!$A$2:$O$2336,10,FALSE())</f>
        <v>No</v>
      </c>
      <c r="G1234" s="1" t="str">
        <f>VLOOKUP($A1234,'Medical Examinations'!$A$2:$O$2336,11,FALSE())</f>
        <v>No</v>
      </c>
      <c r="H1234" s="1">
        <f>VLOOKUP($A1234,'Medical Examinations'!$A$2:$O$2336,13,FALSE())</f>
        <v>2</v>
      </c>
      <c r="I1234" s="1" t="str">
        <f>VLOOKUP($A1234,'Medical Examinations'!$A$2:$O$2336,12,FALSE())</f>
        <v>No</v>
      </c>
      <c r="J1234" s="1" t="str">
        <f>VLOOKUP($A1234,'Medical Examinations'!$A$2:$O$2336,14,FALSE())</f>
        <v>Obesity</v>
      </c>
      <c r="K1234" s="1" t="str">
        <f>VLOOKUP($A1234,'Medical Examinations'!$A$2:$O$2336,15,FALSE())</f>
        <v>Normal</v>
      </c>
      <c r="L1234" s="17">
        <f>VLOOKUP($A1234,'Hospitalisation Details'!$A$2:$P$2344,15,FALSE())</f>
        <v>26635</v>
      </c>
      <c r="M1234" s="18">
        <f>VLOOKUP($A1234,'Hospitalisation Details'!$A$2:$P$2344,6,FALSE())</f>
        <v>9058.73</v>
      </c>
      <c r="N1234" s="1" t="str">
        <f>VLOOKUP($A1234,'Hospitalisation Details'!$A$2:$P$2344,12,FALSE())</f>
        <v>tier - 3</v>
      </c>
      <c r="O1234" s="1" t="str">
        <f>VLOOKUP($A1234,'Hospitalisation Details'!$A$2:$P$2344,13,FALSE())</f>
        <v>tier - 2</v>
      </c>
      <c r="P1234" s="1" t="str">
        <f>VLOOKUP($A1234,'Hospitalisation Details'!$A$2:$P$2344,14,FALSE())</f>
        <v>R1013</v>
      </c>
      <c r="Q1234" s="1">
        <f>VLOOKUP($A1234,'Hospitalisation Details'!$A$2:$P$2344,16,FALSE())</f>
        <v>50</v>
      </c>
    </row>
    <row r="1235" spans="1:17" x14ac:dyDescent="0.35">
      <c r="A1235" s="1" t="str">
        <f>'Customer Names'!A1235</f>
        <v>Id1234</v>
      </c>
      <c r="B1235" s="1" t="str">
        <f>VLOOKUP($A1235,'Customer Names'!$A$2:$E$2336,4,FALSE())</f>
        <v>John III</v>
      </c>
      <c r="C1235" s="16">
        <f>VLOOKUP($A1235,'Medical Examinations'!$A$2:$O$2336,2,FALSE())</f>
        <v>37.07</v>
      </c>
      <c r="D1235" s="16">
        <f>VLOOKUP($A1235,'Medical Examinations'!$A$2:$O$2336,3,FALSE())</f>
        <v>5.69</v>
      </c>
      <c r="E1235" s="1" t="str">
        <f>VLOOKUP($A1235,'Medical Examinations'!$A$2:$O$2336,9,FALSE())</f>
        <v>No</v>
      </c>
      <c r="F1235" s="1" t="str">
        <f>VLOOKUP($A1235,'Medical Examinations'!$A$2:$O$2336,10,FALSE())</f>
        <v>No</v>
      </c>
      <c r="G1235" s="1" t="str">
        <f>VLOOKUP($A1235,'Medical Examinations'!$A$2:$O$2336,11,FALSE())</f>
        <v>No</v>
      </c>
      <c r="H1235" s="1">
        <f>VLOOKUP($A1235,'Medical Examinations'!$A$2:$O$2336,13,FALSE())</f>
        <v>2</v>
      </c>
      <c r="I1235" s="1" t="str">
        <f>VLOOKUP($A1235,'Medical Examinations'!$A$2:$O$2336,12,FALSE())</f>
        <v>No</v>
      </c>
      <c r="J1235" s="1" t="str">
        <f>VLOOKUP($A1235,'Medical Examinations'!$A$2:$O$2336,14,FALSE())</f>
        <v>Obesity</v>
      </c>
      <c r="K1235" s="1" t="str">
        <f>VLOOKUP($A1235,'Medical Examinations'!$A$2:$O$2336,15,FALSE())</f>
        <v>Normal</v>
      </c>
      <c r="L1235" s="17">
        <f>VLOOKUP($A1235,'Hospitalisation Details'!$A$2:$P$2344,15,FALSE())</f>
        <v>26640</v>
      </c>
      <c r="M1235" s="18">
        <f>VLOOKUP($A1235,'Hospitalisation Details'!$A$2:$P$2344,6,FALSE())</f>
        <v>9048.0300000000007</v>
      </c>
      <c r="N1235" s="1" t="str">
        <f>VLOOKUP($A1235,'Hospitalisation Details'!$A$2:$P$2344,12,FALSE())</f>
        <v>tier - 2</v>
      </c>
      <c r="O1235" s="1" t="str">
        <f>VLOOKUP($A1235,'Hospitalisation Details'!$A$2:$P$2344,13,FALSE())</f>
        <v>tier - 2</v>
      </c>
      <c r="P1235" s="1" t="str">
        <f>VLOOKUP($A1235,'Hospitalisation Details'!$A$2:$P$2344,14,FALSE())</f>
        <v>R1013</v>
      </c>
      <c r="Q1235" s="1">
        <f>VLOOKUP($A1235,'Hospitalisation Details'!$A$2:$P$2344,16,FALSE())</f>
        <v>50</v>
      </c>
    </row>
    <row r="1236" spans="1:17" x14ac:dyDescent="0.35">
      <c r="A1236" s="1" t="str">
        <f>'Customer Names'!A1236</f>
        <v>Id1235</v>
      </c>
      <c r="B1236" s="1" t="str">
        <f>VLOOKUP($A1236,'Customer Names'!$A$2:$E$2336,4,FALSE())</f>
        <v>Sarah M</v>
      </c>
      <c r="C1236" s="16">
        <f>VLOOKUP($A1236,'Medical Examinations'!$A$2:$O$2336,2,FALSE())</f>
        <v>39.799999999999997</v>
      </c>
      <c r="D1236" s="16">
        <f>VLOOKUP($A1236,'Medical Examinations'!$A$2:$O$2336,3,FALSE())</f>
        <v>5.66</v>
      </c>
      <c r="E1236" s="1" t="str">
        <f>VLOOKUP($A1236,'Medical Examinations'!$A$2:$O$2336,9,FALSE())</f>
        <v>No</v>
      </c>
      <c r="F1236" s="1" t="str">
        <f>VLOOKUP($A1236,'Medical Examinations'!$A$2:$O$2336,10,FALSE())</f>
        <v>No</v>
      </c>
      <c r="G1236" s="1" t="str">
        <f>VLOOKUP($A1236,'Medical Examinations'!$A$2:$O$2336,11,FALSE())</f>
        <v>Yes</v>
      </c>
      <c r="H1236" s="1">
        <f>VLOOKUP($A1236,'Medical Examinations'!$A$2:$O$2336,13,FALSE())</f>
        <v>1</v>
      </c>
      <c r="I1236" s="1" t="str">
        <f>VLOOKUP($A1236,'Medical Examinations'!$A$2:$O$2336,12,FALSE())</f>
        <v>No</v>
      </c>
      <c r="J1236" s="1" t="str">
        <f>VLOOKUP($A1236,'Medical Examinations'!$A$2:$O$2336,14,FALSE())</f>
        <v>Obesity</v>
      </c>
      <c r="K1236" s="1" t="str">
        <f>VLOOKUP($A1236,'Medical Examinations'!$A$2:$O$2336,15,FALSE())</f>
        <v>Normal</v>
      </c>
      <c r="L1236" s="17">
        <f>VLOOKUP($A1236,'Hospitalisation Details'!$A$2:$P$2344,15,FALSE())</f>
        <v>34304</v>
      </c>
      <c r="M1236" s="18">
        <f>VLOOKUP($A1236,'Hospitalisation Details'!$A$2:$P$2344,6,FALSE())</f>
        <v>9010.2000000000007</v>
      </c>
      <c r="N1236" s="1" t="str">
        <f>VLOOKUP($A1236,'Hospitalisation Details'!$A$2:$P$2344,12,FALSE())</f>
        <v>tier - 2</v>
      </c>
      <c r="O1236" s="1" t="str">
        <f>VLOOKUP($A1236,'Hospitalisation Details'!$A$2:$P$2344,13,FALSE())</f>
        <v>tier - 3</v>
      </c>
      <c r="P1236" s="1" t="str">
        <f>VLOOKUP($A1236,'Hospitalisation Details'!$A$2:$P$2344,14,FALSE())</f>
        <v>R1026</v>
      </c>
      <c r="Q1236" s="1">
        <f>VLOOKUP($A1236,'Hospitalisation Details'!$A$2:$P$2344,16,FALSE())</f>
        <v>29</v>
      </c>
    </row>
    <row r="1237" spans="1:17" x14ac:dyDescent="0.35">
      <c r="A1237" s="1" t="str">
        <f>'Customer Names'!A1237</f>
        <v>Id1236</v>
      </c>
      <c r="B1237" s="1" t="str">
        <f>VLOOKUP($A1237,'Customer Names'!$A$2:$E$2336,4,FALSE())</f>
        <v>Kristin C</v>
      </c>
      <c r="C1237" s="16">
        <f>VLOOKUP($A1237,'Medical Examinations'!$A$2:$O$2336,2,FALSE())</f>
        <v>26.36</v>
      </c>
      <c r="D1237" s="16">
        <f>VLOOKUP($A1237,'Medical Examinations'!$A$2:$O$2336,3,FALSE())</f>
        <v>4.32</v>
      </c>
      <c r="E1237" s="1" t="str">
        <f>VLOOKUP($A1237,'Medical Examinations'!$A$2:$O$2336,9,FALSE())</f>
        <v>No</v>
      </c>
      <c r="F1237" s="1" t="str">
        <f>VLOOKUP($A1237,'Medical Examinations'!$A$2:$O$2336,10,FALSE())</f>
        <v>No</v>
      </c>
      <c r="G1237" s="1" t="str">
        <f>VLOOKUP($A1237,'Medical Examinations'!$A$2:$O$2336,11,FALSE())</f>
        <v>Yes</v>
      </c>
      <c r="H1237" s="1">
        <f>VLOOKUP($A1237,'Medical Examinations'!$A$2:$O$2336,13,FALSE())</f>
        <v>1</v>
      </c>
      <c r="I1237" s="1" t="str">
        <f>VLOOKUP($A1237,'Medical Examinations'!$A$2:$O$2336,12,FALSE())</f>
        <v>No</v>
      </c>
      <c r="J1237" s="1" t="str">
        <f>VLOOKUP($A1237,'Medical Examinations'!$A$2:$O$2336,14,FALSE())</f>
        <v>Overweight</v>
      </c>
      <c r="K1237" s="1" t="str">
        <f>VLOOKUP($A1237,'Medical Examinations'!$A$2:$O$2336,15,FALSE())</f>
        <v>Normal</v>
      </c>
      <c r="L1237" s="17">
        <f>VLOOKUP($A1237,'Hospitalisation Details'!$A$2:$P$2344,15,FALSE())</f>
        <v>29205</v>
      </c>
      <c r="M1237" s="18">
        <f>VLOOKUP($A1237,'Hospitalisation Details'!$A$2:$P$2344,6,FALSE())</f>
        <v>8998.43</v>
      </c>
      <c r="N1237" s="1" t="str">
        <f>VLOOKUP($A1237,'Hospitalisation Details'!$A$2:$P$2344,12,FALSE())</f>
        <v>tier - 2</v>
      </c>
      <c r="O1237" s="1" t="str">
        <f>VLOOKUP($A1237,'Hospitalisation Details'!$A$2:$P$2344,13,FALSE())</f>
        <v>tier - 1</v>
      </c>
      <c r="P1237" s="1" t="str">
        <f>VLOOKUP($A1237,'Hospitalisation Details'!$A$2:$P$2344,14,FALSE())</f>
        <v>R1025</v>
      </c>
      <c r="Q1237" s="1">
        <f>VLOOKUP($A1237,'Hospitalisation Details'!$A$2:$P$2344,16,FALSE())</f>
        <v>43</v>
      </c>
    </row>
    <row r="1238" spans="1:17" x14ac:dyDescent="0.35">
      <c r="A1238" s="1" t="str">
        <f>'Customer Names'!A1238</f>
        <v>Id1237</v>
      </c>
      <c r="B1238" s="1" t="str">
        <f>VLOOKUP($A1238,'Customer Names'!$A$2:$E$2336,4,FALSE())</f>
        <v>Casey M.</v>
      </c>
      <c r="C1238" s="16">
        <f>VLOOKUP($A1238,'Medical Examinations'!$A$2:$O$2336,2,FALSE())</f>
        <v>29.925000000000001</v>
      </c>
      <c r="D1238" s="16">
        <f>VLOOKUP($A1238,'Medical Examinations'!$A$2:$O$2336,3,FALSE())</f>
        <v>8.2899999999999991</v>
      </c>
      <c r="E1238" s="1" t="str">
        <f>VLOOKUP($A1238,'Medical Examinations'!$A$2:$O$2336,9,FALSE())</f>
        <v>No</v>
      </c>
      <c r="F1238" s="1" t="str">
        <f>VLOOKUP($A1238,'Medical Examinations'!$A$2:$O$2336,10,FALSE())</f>
        <v>No</v>
      </c>
      <c r="G1238" s="1" t="str">
        <f>VLOOKUP($A1238,'Medical Examinations'!$A$2:$O$2336,11,FALSE())</f>
        <v>No</v>
      </c>
      <c r="H1238" s="1">
        <f>VLOOKUP($A1238,'Medical Examinations'!$A$2:$O$2336,13,FALSE())</f>
        <v>2</v>
      </c>
      <c r="I1238" s="1" t="str">
        <f>VLOOKUP($A1238,'Medical Examinations'!$A$2:$O$2336,12,FALSE())</f>
        <v>No</v>
      </c>
      <c r="J1238" s="1" t="str">
        <f>VLOOKUP($A1238,'Medical Examinations'!$A$2:$O$2336,14,FALSE())</f>
        <v>Overweight</v>
      </c>
      <c r="K1238" s="1" t="str">
        <f>VLOOKUP($A1238,'Medical Examinations'!$A$2:$O$2336,15,FALSE())</f>
        <v>Diabetes</v>
      </c>
      <c r="L1238" s="17">
        <f>VLOOKUP($A1238,'Hospitalisation Details'!$A$2:$P$2344,15,FALSE())</f>
        <v>26948</v>
      </c>
      <c r="M1238" s="18">
        <f>VLOOKUP($A1238,'Hospitalisation Details'!$A$2:$P$2344,6,FALSE())</f>
        <v>8988.16</v>
      </c>
      <c r="N1238" s="1" t="str">
        <f>VLOOKUP($A1238,'Hospitalisation Details'!$A$2:$P$2344,12,FALSE())</f>
        <v>tier - 2</v>
      </c>
      <c r="O1238" s="1" t="str">
        <f>VLOOKUP($A1238,'Hospitalisation Details'!$A$2:$P$2344,13,FALSE())</f>
        <v>tier - 1</v>
      </c>
      <c r="P1238" s="1" t="str">
        <f>VLOOKUP($A1238,'Hospitalisation Details'!$A$2:$P$2344,14,FALSE())</f>
        <v>R1012</v>
      </c>
      <c r="Q1238" s="1">
        <f>VLOOKUP($A1238,'Hospitalisation Details'!$A$2:$P$2344,16,FALSE())</f>
        <v>49</v>
      </c>
    </row>
    <row r="1239" spans="1:17" x14ac:dyDescent="0.35">
      <c r="A1239" s="1" t="str">
        <f>'Customer Names'!A1239</f>
        <v>Id1238</v>
      </c>
      <c r="B1239" s="1" t="str">
        <f>VLOOKUP($A1239,'Customer Names'!$A$2:$E$2336,4,FALSE())</f>
        <v>Samuel</v>
      </c>
      <c r="C1239" s="16">
        <f>VLOOKUP($A1239,'Medical Examinations'!$A$2:$O$2336,2,FALSE())</f>
        <v>37.29</v>
      </c>
      <c r="D1239" s="16">
        <f>VLOOKUP($A1239,'Medical Examinations'!$A$2:$O$2336,3,FALSE())</f>
        <v>10.46</v>
      </c>
      <c r="E1239" s="1" t="str">
        <f>VLOOKUP($A1239,'Medical Examinations'!$A$2:$O$2336,9,FALSE())</f>
        <v>No</v>
      </c>
      <c r="F1239" s="1" t="str">
        <f>VLOOKUP($A1239,'Medical Examinations'!$A$2:$O$2336,10,FALSE())</f>
        <v>No</v>
      </c>
      <c r="G1239" s="1" t="str">
        <f>VLOOKUP($A1239,'Medical Examinations'!$A$2:$O$2336,11,FALSE())</f>
        <v>No</v>
      </c>
      <c r="H1239" s="1">
        <f>VLOOKUP($A1239,'Medical Examinations'!$A$2:$O$2336,13,FALSE())</f>
        <v>0</v>
      </c>
      <c r="I1239" s="1" t="str">
        <f>VLOOKUP($A1239,'Medical Examinations'!$A$2:$O$2336,12,FALSE())</f>
        <v>No</v>
      </c>
      <c r="J1239" s="1" t="str">
        <f>VLOOKUP($A1239,'Medical Examinations'!$A$2:$O$2336,14,FALSE())</f>
        <v>Obesity</v>
      </c>
      <c r="K1239" s="1" t="str">
        <f>VLOOKUP($A1239,'Medical Examinations'!$A$2:$O$2336,15,FALSE())</f>
        <v>Diabetes</v>
      </c>
      <c r="L1239" s="17">
        <f>VLOOKUP($A1239,'Hospitalisation Details'!$A$2:$P$2344,15,FALSE())</f>
        <v>27231</v>
      </c>
      <c r="M1239" s="18">
        <f>VLOOKUP($A1239,'Hospitalisation Details'!$A$2:$P$2344,6,FALSE())</f>
        <v>8978.19</v>
      </c>
      <c r="N1239" s="1" t="str">
        <f>VLOOKUP($A1239,'Hospitalisation Details'!$A$2:$P$2344,12,FALSE())</f>
        <v>tier - 2</v>
      </c>
      <c r="O1239" s="1" t="str">
        <f>VLOOKUP($A1239,'Hospitalisation Details'!$A$2:$P$2344,13,FALSE())</f>
        <v>tier - 2</v>
      </c>
      <c r="P1239" s="1" t="str">
        <f>VLOOKUP($A1239,'Hospitalisation Details'!$A$2:$P$2344,14,FALSE())</f>
        <v>R1013</v>
      </c>
      <c r="Q1239" s="1">
        <f>VLOOKUP($A1239,'Hospitalisation Details'!$A$2:$P$2344,16,FALSE())</f>
        <v>48</v>
      </c>
    </row>
    <row r="1240" spans="1:17" x14ac:dyDescent="0.35">
      <c r="A1240" s="1" t="str">
        <f>'Customer Names'!A1240</f>
        <v>Id1239</v>
      </c>
      <c r="B1240" s="1" t="str">
        <f>VLOOKUP($A1240,'Customer Names'!$A$2:$E$2336,4,FALSE())</f>
        <v>Braulio</v>
      </c>
      <c r="C1240" s="16">
        <f>VLOOKUP($A1240,'Medical Examinations'!$A$2:$O$2336,2,FALSE())</f>
        <v>30.2</v>
      </c>
      <c r="D1240" s="16">
        <f>VLOOKUP($A1240,'Medical Examinations'!$A$2:$O$2336,3,FALSE())</f>
        <v>11.96</v>
      </c>
      <c r="E1240" s="1" t="str">
        <f>VLOOKUP($A1240,'Medical Examinations'!$A$2:$O$2336,9,FALSE())</f>
        <v>No</v>
      </c>
      <c r="F1240" s="1" t="str">
        <f>VLOOKUP($A1240,'Medical Examinations'!$A$2:$O$2336,10,FALSE())</f>
        <v>No</v>
      </c>
      <c r="G1240" s="1" t="str">
        <f>VLOOKUP($A1240,'Medical Examinations'!$A$2:$O$2336,11,FALSE())</f>
        <v>No</v>
      </c>
      <c r="H1240" s="1">
        <f>VLOOKUP($A1240,'Medical Examinations'!$A$2:$O$2336,13,FALSE())</f>
        <v>0</v>
      </c>
      <c r="I1240" s="1" t="str">
        <f>VLOOKUP($A1240,'Medical Examinations'!$A$2:$O$2336,12,FALSE())</f>
        <v>No</v>
      </c>
      <c r="J1240" s="1" t="str">
        <f>VLOOKUP($A1240,'Medical Examinations'!$A$2:$O$2336,14,FALSE())</f>
        <v>Obesity</v>
      </c>
      <c r="K1240" s="1" t="str">
        <f>VLOOKUP($A1240,'Medical Examinations'!$A$2:$O$2336,15,FALSE())</f>
        <v>Diabetes</v>
      </c>
      <c r="L1240" s="17">
        <f>VLOOKUP($A1240,'Hospitalisation Details'!$A$2:$P$2344,15,FALSE())</f>
        <v>27280</v>
      </c>
      <c r="M1240" s="18">
        <f>VLOOKUP($A1240,'Hospitalisation Details'!$A$2:$P$2344,6,FALSE())</f>
        <v>8968.33</v>
      </c>
      <c r="N1240" s="1" t="str">
        <f>VLOOKUP($A1240,'Hospitalisation Details'!$A$2:$P$2344,12,FALSE())</f>
        <v>tier - 3</v>
      </c>
      <c r="O1240" s="1" t="str">
        <f>VLOOKUP($A1240,'Hospitalisation Details'!$A$2:$P$2344,13,FALSE())</f>
        <v>tier - 2</v>
      </c>
      <c r="P1240" s="1" t="str">
        <f>VLOOKUP($A1240,'Hospitalisation Details'!$A$2:$P$2344,14,FALSE())</f>
        <v>R1011</v>
      </c>
      <c r="Q1240" s="1">
        <f>VLOOKUP($A1240,'Hospitalisation Details'!$A$2:$P$2344,16,FALSE())</f>
        <v>48</v>
      </c>
    </row>
    <row r="1241" spans="1:17" x14ac:dyDescent="0.35">
      <c r="A1241" s="1" t="str">
        <f>'Customer Names'!A1241</f>
        <v>Id1240</v>
      </c>
      <c r="B1241" s="1" t="str">
        <f>VLOOKUP($A1241,'Customer Names'!$A$2:$E$2336,4,FALSE())</f>
        <v>Anne-Marie</v>
      </c>
      <c r="C1241" s="16">
        <f>VLOOKUP($A1241,'Medical Examinations'!$A$2:$O$2336,2,FALSE())</f>
        <v>24.225000000000001</v>
      </c>
      <c r="D1241" s="16">
        <f>VLOOKUP($A1241,'Medical Examinations'!$A$2:$O$2336,3,FALSE())</f>
        <v>4.25</v>
      </c>
      <c r="E1241" s="1" t="str">
        <f>VLOOKUP($A1241,'Medical Examinations'!$A$2:$O$2336,9,FALSE())</f>
        <v>Yes</v>
      </c>
      <c r="F1241" s="1" t="str">
        <f>VLOOKUP($A1241,'Medical Examinations'!$A$2:$O$2336,10,FALSE())</f>
        <v>No</v>
      </c>
      <c r="G1241" s="1" t="str">
        <f>VLOOKUP($A1241,'Medical Examinations'!$A$2:$O$2336,11,FALSE())</f>
        <v>Yes</v>
      </c>
      <c r="H1241" s="1">
        <f>VLOOKUP($A1241,'Medical Examinations'!$A$2:$O$2336,13,FALSE())</f>
        <v>1</v>
      </c>
      <c r="I1241" s="1" t="str">
        <f>VLOOKUP($A1241,'Medical Examinations'!$A$2:$O$2336,12,FALSE())</f>
        <v>No</v>
      </c>
      <c r="J1241" s="1" t="str">
        <f>VLOOKUP($A1241,'Medical Examinations'!$A$2:$O$2336,14,FALSE())</f>
        <v>Normal Weight</v>
      </c>
      <c r="K1241" s="1" t="str">
        <f>VLOOKUP($A1241,'Medical Examinations'!$A$2:$O$2336,15,FALSE())</f>
        <v>Normal</v>
      </c>
      <c r="L1241" s="17">
        <f>VLOOKUP($A1241,'Hospitalisation Details'!$A$2:$P$2344,15,FALSE())</f>
        <v>30512</v>
      </c>
      <c r="M1241" s="18">
        <f>VLOOKUP($A1241,'Hospitalisation Details'!$A$2:$P$2344,6,FALSE())</f>
        <v>8965.7999999999993</v>
      </c>
      <c r="N1241" s="1" t="str">
        <f>VLOOKUP($A1241,'Hospitalisation Details'!$A$2:$P$2344,12,FALSE())</f>
        <v>tier - 2</v>
      </c>
      <c r="O1241" s="1" t="str">
        <f>VLOOKUP($A1241,'Hospitalisation Details'!$A$2:$P$2344,13,FALSE())</f>
        <v>tier - 3</v>
      </c>
      <c r="P1241" s="1" t="str">
        <f>VLOOKUP($A1241,'Hospitalisation Details'!$A$2:$P$2344,14,FALSE())</f>
        <v>R1012</v>
      </c>
      <c r="Q1241" s="1">
        <f>VLOOKUP($A1241,'Hospitalisation Details'!$A$2:$P$2344,16,FALSE())</f>
        <v>39</v>
      </c>
    </row>
    <row r="1242" spans="1:17" x14ac:dyDescent="0.35">
      <c r="A1242" s="1" t="str">
        <f>'Customer Names'!A1242</f>
        <v>Id1241</v>
      </c>
      <c r="B1242" s="1" t="str">
        <f>VLOOKUP($A1242,'Customer Names'!$A$2:$E$2336,4,FALSE())</f>
        <v>Samuel K.</v>
      </c>
      <c r="C1242" s="16">
        <f>VLOOKUP($A1242,'Medical Examinations'!$A$2:$O$2336,2,FALSE())</f>
        <v>31.445</v>
      </c>
      <c r="D1242" s="16">
        <f>VLOOKUP($A1242,'Medical Examinations'!$A$2:$O$2336,3,FALSE())</f>
        <v>8.33</v>
      </c>
      <c r="E1242" s="1" t="str">
        <f>VLOOKUP($A1242,'Medical Examinations'!$A$2:$O$2336,9,FALSE())</f>
        <v>No</v>
      </c>
      <c r="F1242" s="1" t="str">
        <f>VLOOKUP($A1242,'Medical Examinations'!$A$2:$O$2336,10,FALSE())</f>
        <v>No</v>
      </c>
      <c r="G1242" s="1" t="str">
        <f>VLOOKUP($A1242,'Medical Examinations'!$A$2:$O$2336,11,FALSE())</f>
        <v>No</v>
      </c>
      <c r="H1242" s="1">
        <f>VLOOKUP($A1242,'Medical Examinations'!$A$2:$O$2336,13,FALSE())</f>
        <v>0</v>
      </c>
      <c r="I1242" s="1" t="str">
        <f>VLOOKUP($A1242,'Medical Examinations'!$A$2:$O$2336,12,FALSE())</f>
        <v>No</v>
      </c>
      <c r="J1242" s="1" t="str">
        <f>VLOOKUP($A1242,'Medical Examinations'!$A$2:$O$2336,14,FALSE())</f>
        <v>Obesity</v>
      </c>
      <c r="K1242" s="1" t="str">
        <f>VLOOKUP($A1242,'Medical Examinations'!$A$2:$O$2336,15,FALSE())</f>
        <v>Diabetes</v>
      </c>
      <c r="L1242" s="17">
        <f>VLOOKUP($A1242,'Hospitalisation Details'!$A$2:$P$2344,15,FALSE())</f>
        <v>27258</v>
      </c>
      <c r="M1242" s="18">
        <f>VLOOKUP($A1242,'Hospitalisation Details'!$A$2:$P$2344,6,FALSE())</f>
        <v>8964.06</v>
      </c>
      <c r="N1242" s="1" t="str">
        <f>VLOOKUP($A1242,'Hospitalisation Details'!$A$2:$P$2344,12,FALSE())</f>
        <v>tier - 3</v>
      </c>
      <c r="O1242" s="1" t="str">
        <f>VLOOKUP($A1242,'Hospitalisation Details'!$A$2:$P$2344,13,FALSE())</f>
        <v>tier - 2</v>
      </c>
      <c r="P1242" s="1" t="str">
        <f>VLOOKUP($A1242,'Hospitalisation Details'!$A$2:$P$2344,14,FALSE())</f>
        <v>R1016</v>
      </c>
      <c r="Q1242" s="1">
        <f>VLOOKUP($A1242,'Hospitalisation Details'!$A$2:$P$2344,16,FALSE())</f>
        <v>48</v>
      </c>
    </row>
    <row r="1243" spans="1:17" x14ac:dyDescent="0.35">
      <c r="A1243" s="1" t="str">
        <f>'Customer Names'!A1243</f>
        <v>Id1242</v>
      </c>
      <c r="B1243" s="1" t="str">
        <f>VLOOKUP($A1243,'Customer Names'!$A$2:$E$2336,4,FALSE())</f>
        <v>Yuki</v>
      </c>
      <c r="C1243" s="16">
        <f>VLOOKUP($A1243,'Medical Examinations'!$A$2:$O$2336,2,FALSE())</f>
        <v>38.880000000000003</v>
      </c>
      <c r="D1243" s="16">
        <f>VLOOKUP($A1243,'Medical Examinations'!$A$2:$O$2336,3,FALSE())</f>
        <v>4.29</v>
      </c>
      <c r="E1243" s="1" t="str">
        <f>VLOOKUP($A1243,'Medical Examinations'!$A$2:$O$2336,9,FALSE())</f>
        <v>No</v>
      </c>
      <c r="F1243" s="1" t="str">
        <f>VLOOKUP($A1243,'Medical Examinations'!$A$2:$O$2336,10,FALSE())</f>
        <v>No</v>
      </c>
      <c r="G1243" s="1" t="str">
        <f>VLOOKUP($A1243,'Medical Examinations'!$A$2:$O$2336,11,FALSE())</f>
        <v>No</v>
      </c>
      <c r="H1243" s="1">
        <f>VLOOKUP($A1243,'Medical Examinations'!$A$2:$O$2336,13,FALSE())</f>
        <v>1</v>
      </c>
      <c r="I1243" s="1" t="str">
        <f>VLOOKUP($A1243,'Medical Examinations'!$A$2:$O$2336,12,FALSE())</f>
        <v>No</v>
      </c>
      <c r="J1243" s="1" t="str">
        <f>VLOOKUP($A1243,'Medical Examinations'!$A$2:$O$2336,14,FALSE())</f>
        <v>Obesity</v>
      </c>
      <c r="K1243" s="1" t="str">
        <f>VLOOKUP($A1243,'Medical Examinations'!$A$2:$O$2336,15,FALSE())</f>
        <v>Normal</v>
      </c>
      <c r="L1243" s="17">
        <f>VLOOKUP($A1243,'Hospitalisation Details'!$A$2:$P$2344,15,FALSE())</f>
        <v>33874</v>
      </c>
      <c r="M1243" s="18">
        <f>VLOOKUP($A1243,'Hospitalisation Details'!$A$2:$P$2344,6,FALSE())</f>
        <v>8954.99</v>
      </c>
      <c r="N1243" s="1" t="str">
        <f>VLOOKUP($A1243,'Hospitalisation Details'!$A$2:$P$2344,12,FALSE())</f>
        <v>tier - 2</v>
      </c>
      <c r="O1243" s="1" t="str">
        <f>VLOOKUP($A1243,'Hospitalisation Details'!$A$2:$P$2344,13,FALSE())</f>
        <v>tier - 3</v>
      </c>
      <c r="P1243" s="1" t="str">
        <f>VLOOKUP($A1243,'Hospitalisation Details'!$A$2:$P$2344,14,FALSE())</f>
        <v>R1026</v>
      </c>
      <c r="Q1243" s="1">
        <f>VLOOKUP($A1243,'Hospitalisation Details'!$A$2:$P$2344,16,FALSE())</f>
        <v>30</v>
      </c>
    </row>
    <row r="1244" spans="1:17" x14ac:dyDescent="0.35">
      <c r="A1244" s="1" t="str">
        <f>'Customer Names'!A1244</f>
        <v>Id1243</v>
      </c>
      <c r="B1244" s="1" t="str">
        <f>VLOOKUP($A1244,'Customer Names'!$A$2:$E$2336,4,FALSE())</f>
        <v>Rafer</v>
      </c>
      <c r="C1244" s="16">
        <f>VLOOKUP($A1244,'Medical Examinations'!$A$2:$O$2336,2,FALSE())</f>
        <v>43.89</v>
      </c>
      <c r="D1244" s="16">
        <f>VLOOKUP($A1244,'Medical Examinations'!$A$2:$O$2336,3,FALSE())</f>
        <v>6.32</v>
      </c>
      <c r="E1244" s="1" t="str">
        <f>VLOOKUP($A1244,'Medical Examinations'!$A$2:$O$2336,9,FALSE())</f>
        <v>Yes</v>
      </c>
      <c r="F1244" s="1" t="str">
        <f>VLOOKUP($A1244,'Medical Examinations'!$A$2:$O$2336,10,FALSE())</f>
        <v>No</v>
      </c>
      <c r="G1244" s="1" t="str">
        <f>VLOOKUP($A1244,'Medical Examinations'!$A$2:$O$2336,11,FALSE())</f>
        <v>No</v>
      </c>
      <c r="H1244" s="1">
        <f>VLOOKUP($A1244,'Medical Examinations'!$A$2:$O$2336,13,FALSE())</f>
        <v>0</v>
      </c>
      <c r="I1244" s="1" t="str">
        <f>VLOOKUP($A1244,'Medical Examinations'!$A$2:$O$2336,12,FALSE())</f>
        <v>No</v>
      </c>
      <c r="J1244" s="1" t="str">
        <f>VLOOKUP($A1244,'Medical Examinations'!$A$2:$O$2336,14,FALSE())</f>
        <v>Obesity</v>
      </c>
      <c r="K1244" s="1" t="str">
        <f>VLOOKUP($A1244,'Medical Examinations'!$A$2:$O$2336,15,FALSE())</f>
        <v>Prediabetes</v>
      </c>
      <c r="L1244" s="17">
        <f>VLOOKUP($A1244,'Hospitalisation Details'!$A$2:$P$2344,15,FALSE())</f>
        <v>28119</v>
      </c>
      <c r="M1244" s="18">
        <f>VLOOKUP($A1244,'Hospitalisation Details'!$A$2:$P$2344,6,FALSE())</f>
        <v>8944.1200000000008</v>
      </c>
      <c r="N1244" s="1" t="str">
        <f>VLOOKUP($A1244,'Hospitalisation Details'!$A$2:$P$2344,12,FALSE())</f>
        <v>tier - 3</v>
      </c>
      <c r="O1244" s="1" t="str">
        <f>VLOOKUP($A1244,'Hospitalisation Details'!$A$2:$P$2344,13,FALSE())</f>
        <v>tier - 2</v>
      </c>
      <c r="P1244" s="1" t="str">
        <f>VLOOKUP($A1244,'Hospitalisation Details'!$A$2:$P$2344,14,FALSE())</f>
        <v>R1013</v>
      </c>
      <c r="Q1244" s="1">
        <f>VLOOKUP($A1244,'Hospitalisation Details'!$A$2:$P$2344,16,FALSE())</f>
        <v>46</v>
      </c>
    </row>
    <row r="1245" spans="1:17" x14ac:dyDescent="0.35">
      <c r="A1245" s="1" t="str">
        <f>'Customer Names'!A1245</f>
        <v>Id1244</v>
      </c>
      <c r="B1245" s="1" t="str">
        <f>VLOOKUP($A1245,'Customer Names'!$A$2:$E$2336,4,FALSE())</f>
        <v>Claire</v>
      </c>
      <c r="C1245" s="16">
        <f>VLOOKUP($A1245,'Medical Examinations'!$A$2:$O$2336,2,FALSE())</f>
        <v>25.6</v>
      </c>
      <c r="D1245" s="16">
        <f>VLOOKUP($A1245,'Medical Examinations'!$A$2:$O$2336,3,FALSE())</f>
        <v>5.65</v>
      </c>
      <c r="E1245" s="1" t="str">
        <f>VLOOKUP($A1245,'Medical Examinations'!$A$2:$O$2336,9,FALSE())</f>
        <v>No</v>
      </c>
      <c r="F1245" s="1" t="str">
        <f>VLOOKUP($A1245,'Medical Examinations'!$A$2:$O$2336,10,FALSE())</f>
        <v>No</v>
      </c>
      <c r="G1245" s="1" t="str">
        <f>VLOOKUP($A1245,'Medical Examinations'!$A$2:$O$2336,11,FALSE())</f>
        <v>No</v>
      </c>
      <c r="H1245" s="1">
        <f>VLOOKUP($A1245,'Medical Examinations'!$A$2:$O$2336,13,FALSE())</f>
        <v>2</v>
      </c>
      <c r="I1245" s="1" t="str">
        <f>VLOOKUP($A1245,'Medical Examinations'!$A$2:$O$2336,12,FALSE())</f>
        <v>No</v>
      </c>
      <c r="J1245" s="1" t="str">
        <f>VLOOKUP($A1245,'Medical Examinations'!$A$2:$O$2336,14,FALSE())</f>
        <v>Overweight</v>
      </c>
      <c r="K1245" s="1" t="str">
        <f>VLOOKUP($A1245,'Medical Examinations'!$A$2:$O$2336,15,FALSE())</f>
        <v>Normal</v>
      </c>
      <c r="L1245" s="17">
        <f>VLOOKUP($A1245,'Hospitalisation Details'!$A$2:$P$2344,15,FALSE())</f>
        <v>26456</v>
      </c>
      <c r="M1245" s="18">
        <f>VLOOKUP($A1245,'Hospitalisation Details'!$A$2:$P$2344,6,FALSE())</f>
        <v>8932.08</v>
      </c>
      <c r="N1245" s="1" t="str">
        <f>VLOOKUP($A1245,'Hospitalisation Details'!$A$2:$P$2344,12,FALSE())</f>
        <v>tier - 2</v>
      </c>
      <c r="O1245" s="1" t="str">
        <f>VLOOKUP($A1245,'Hospitalisation Details'!$A$2:$P$2344,13,FALSE())</f>
        <v>tier - 1</v>
      </c>
      <c r="P1245" s="1" t="str">
        <f>VLOOKUP($A1245,'Hospitalisation Details'!$A$2:$P$2344,14,FALSE())</f>
        <v>R1011</v>
      </c>
      <c r="Q1245" s="1">
        <f>VLOOKUP($A1245,'Hospitalisation Details'!$A$2:$P$2344,16,FALSE())</f>
        <v>51</v>
      </c>
    </row>
    <row r="1246" spans="1:17" x14ac:dyDescent="0.35">
      <c r="A1246" s="1" t="str">
        <f>'Customer Names'!A1246</f>
        <v>Id1245</v>
      </c>
      <c r="B1246" s="1" t="str">
        <f>VLOOKUP($A1246,'Customer Names'!$A$2:$E$2336,4,FALSE())</f>
        <v>Erynn J.</v>
      </c>
      <c r="C1246" s="16">
        <f>VLOOKUP($A1246,'Medical Examinations'!$A$2:$O$2336,2,FALSE())</f>
        <v>29.545000000000002</v>
      </c>
      <c r="D1246" s="16">
        <f>VLOOKUP($A1246,'Medical Examinations'!$A$2:$O$2336,3,FALSE())</f>
        <v>8.41</v>
      </c>
      <c r="E1246" s="1" t="str">
        <f>VLOOKUP($A1246,'Medical Examinations'!$A$2:$O$2336,9,FALSE())</f>
        <v>Yes</v>
      </c>
      <c r="F1246" s="1" t="str">
        <f>VLOOKUP($A1246,'Medical Examinations'!$A$2:$O$2336,10,FALSE())</f>
        <v>No</v>
      </c>
      <c r="G1246" s="1" t="str">
        <f>VLOOKUP($A1246,'Medical Examinations'!$A$2:$O$2336,11,FALSE())</f>
        <v>No</v>
      </c>
      <c r="H1246" s="1">
        <f>VLOOKUP($A1246,'Medical Examinations'!$A$2:$O$2336,13,FALSE())</f>
        <v>1</v>
      </c>
      <c r="I1246" s="1" t="str">
        <f>VLOOKUP($A1246,'Medical Examinations'!$A$2:$O$2336,12,FALSE())</f>
        <v>No</v>
      </c>
      <c r="J1246" s="1" t="str">
        <f>VLOOKUP($A1246,'Medical Examinations'!$A$2:$O$2336,14,FALSE())</f>
        <v>Overweight</v>
      </c>
      <c r="K1246" s="1" t="str">
        <f>VLOOKUP($A1246,'Medical Examinations'!$A$2:$O$2336,15,FALSE())</f>
        <v>Diabetes</v>
      </c>
      <c r="L1246" s="17">
        <f>VLOOKUP($A1246,'Hospitalisation Details'!$A$2:$P$2344,15,FALSE())</f>
        <v>27582</v>
      </c>
      <c r="M1246" s="18">
        <f>VLOOKUP($A1246,'Hospitalisation Details'!$A$2:$P$2344,6,FALSE())</f>
        <v>8930.93</v>
      </c>
      <c r="N1246" s="1" t="str">
        <f>VLOOKUP($A1246,'Hospitalisation Details'!$A$2:$P$2344,12,FALSE())</f>
        <v>tier - 2</v>
      </c>
      <c r="O1246" s="1" t="str">
        <f>VLOOKUP($A1246,'Hospitalisation Details'!$A$2:$P$2344,13,FALSE())</f>
        <v>tier - 2</v>
      </c>
      <c r="P1246" s="1" t="str">
        <f>VLOOKUP($A1246,'Hospitalisation Details'!$A$2:$P$2344,14,FALSE())</f>
        <v>R1012</v>
      </c>
      <c r="Q1246" s="1">
        <f>VLOOKUP($A1246,'Hospitalisation Details'!$A$2:$P$2344,16,FALSE())</f>
        <v>47</v>
      </c>
    </row>
    <row r="1247" spans="1:17" x14ac:dyDescent="0.35">
      <c r="A1247" s="1" t="str">
        <f>'Customer Names'!A1247</f>
        <v>Id1246</v>
      </c>
      <c r="B1247" s="1" t="str">
        <f>VLOOKUP($A1247,'Customer Names'!$A$2:$E$2336,4,FALSE())</f>
        <v>Mahesh</v>
      </c>
      <c r="C1247" s="16">
        <f>VLOOKUP($A1247,'Medical Examinations'!$A$2:$O$2336,2,FALSE())</f>
        <v>23.25</v>
      </c>
      <c r="D1247" s="16">
        <f>VLOOKUP($A1247,'Medical Examinations'!$A$2:$O$2336,3,FALSE())</f>
        <v>11.96</v>
      </c>
      <c r="E1247" s="1" t="str">
        <f>VLOOKUP($A1247,'Medical Examinations'!$A$2:$O$2336,9,FALSE())</f>
        <v>Yes</v>
      </c>
      <c r="F1247" s="1" t="str">
        <f>VLOOKUP($A1247,'Medical Examinations'!$A$2:$O$2336,10,FALSE())</f>
        <v>No</v>
      </c>
      <c r="G1247" s="1" t="str">
        <f>VLOOKUP($A1247,'Medical Examinations'!$A$2:$O$2336,11,FALSE())</f>
        <v>No</v>
      </c>
      <c r="H1247" s="1">
        <f>VLOOKUP($A1247,'Medical Examinations'!$A$2:$O$2336,13,FALSE())</f>
        <v>0</v>
      </c>
      <c r="I1247" s="1" t="str">
        <f>VLOOKUP($A1247,'Medical Examinations'!$A$2:$O$2336,12,FALSE())</f>
        <v>No</v>
      </c>
      <c r="J1247" s="1" t="str">
        <f>VLOOKUP($A1247,'Medical Examinations'!$A$2:$O$2336,14,FALSE())</f>
        <v>Normal Weight</v>
      </c>
      <c r="K1247" s="1" t="str">
        <f>VLOOKUP($A1247,'Medical Examinations'!$A$2:$O$2336,15,FALSE())</f>
        <v>Diabetes</v>
      </c>
      <c r="L1247" s="17">
        <f>VLOOKUP($A1247,'Hospitalisation Details'!$A$2:$P$2344,15,FALSE())</f>
        <v>24721</v>
      </c>
      <c r="M1247" s="18">
        <f>VLOOKUP($A1247,'Hospitalisation Details'!$A$2:$P$2344,6,FALSE())</f>
        <v>8908.4699999999993</v>
      </c>
      <c r="N1247" s="1" t="str">
        <f>VLOOKUP($A1247,'Hospitalisation Details'!$A$2:$P$2344,12,FALSE())</f>
        <v>tier - 3</v>
      </c>
      <c r="O1247" s="1" t="str">
        <f>VLOOKUP($A1247,'Hospitalisation Details'!$A$2:$P$2344,13,FALSE())</f>
        <v>tier - 2</v>
      </c>
      <c r="P1247" s="1" t="str">
        <f>VLOOKUP($A1247,'Hospitalisation Details'!$A$2:$P$2344,14,FALSE())</f>
        <v>R1013</v>
      </c>
      <c r="Q1247" s="1">
        <f>VLOOKUP($A1247,'Hospitalisation Details'!$A$2:$P$2344,16,FALSE())</f>
        <v>55</v>
      </c>
    </row>
    <row r="1248" spans="1:17" x14ac:dyDescent="0.35">
      <c r="A1248" s="1" t="str">
        <f>'Customer Names'!A1248</f>
        <v>Id1247</v>
      </c>
      <c r="B1248" s="1" t="str">
        <f>VLOOKUP($A1248,'Customer Names'!$A$2:$E$2336,4,FALSE())</f>
        <v>Stanley</v>
      </c>
      <c r="C1248" s="16">
        <f>VLOOKUP($A1248,'Medical Examinations'!$A$2:$O$2336,2,FALSE())</f>
        <v>43.95</v>
      </c>
      <c r="D1248" s="16">
        <f>VLOOKUP($A1248,'Medical Examinations'!$A$2:$O$2336,3,FALSE())</f>
        <v>5.17</v>
      </c>
      <c r="E1248" s="1" t="str">
        <f>VLOOKUP($A1248,'Medical Examinations'!$A$2:$O$2336,9,FALSE())</f>
        <v>Yes</v>
      </c>
      <c r="F1248" s="1" t="str">
        <f>VLOOKUP($A1248,'Medical Examinations'!$A$2:$O$2336,10,FALSE())</f>
        <v>No</v>
      </c>
      <c r="G1248" s="1" t="str">
        <f>VLOOKUP($A1248,'Medical Examinations'!$A$2:$O$2336,11,FALSE())</f>
        <v>Yes</v>
      </c>
      <c r="H1248" s="1">
        <f>VLOOKUP($A1248,'Medical Examinations'!$A$2:$O$2336,13,FALSE())</f>
        <v>1</v>
      </c>
      <c r="I1248" s="1" t="str">
        <f>VLOOKUP($A1248,'Medical Examinations'!$A$2:$O$2336,12,FALSE())</f>
        <v>No</v>
      </c>
      <c r="J1248" s="1" t="str">
        <f>VLOOKUP($A1248,'Medical Examinations'!$A$2:$O$2336,14,FALSE())</f>
        <v>Obesity</v>
      </c>
      <c r="K1248" s="1" t="str">
        <f>VLOOKUP($A1248,'Medical Examinations'!$A$2:$O$2336,15,FALSE())</f>
        <v>Normal</v>
      </c>
      <c r="L1248" s="17">
        <f>VLOOKUP($A1248,'Hospitalisation Details'!$A$2:$P$2344,15,FALSE())</f>
        <v>35762</v>
      </c>
      <c r="M1248" s="18">
        <f>VLOOKUP($A1248,'Hospitalisation Details'!$A$2:$P$2344,6,FALSE())</f>
        <v>8906.14</v>
      </c>
      <c r="N1248" s="1" t="str">
        <f>VLOOKUP($A1248,'Hospitalisation Details'!$A$2:$P$2344,12,FALSE())</f>
        <v>tier - 2</v>
      </c>
      <c r="O1248" s="1" t="str">
        <f>VLOOKUP($A1248,'Hospitalisation Details'!$A$2:$P$2344,13,FALSE())</f>
        <v>tier - 2</v>
      </c>
      <c r="P1248" s="1" t="str">
        <f>VLOOKUP($A1248,'Hospitalisation Details'!$A$2:$P$2344,14,FALSE())</f>
        <v>R1012</v>
      </c>
      <c r="Q1248" s="1">
        <f>VLOOKUP($A1248,'Hospitalisation Details'!$A$2:$P$2344,16,FALSE())</f>
        <v>25</v>
      </c>
    </row>
    <row r="1249" spans="1:17" x14ac:dyDescent="0.35">
      <c r="A1249" s="1" t="str">
        <f>'Customer Names'!A1249</f>
        <v>Id1248</v>
      </c>
      <c r="B1249" s="1" t="str">
        <f>VLOOKUP($A1249,'Customer Names'!$A$2:$E$2336,4,FALSE())</f>
        <v>Gregory</v>
      </c>
      <c r="C1249" s="16">
        <f>VLOOKUP($A1249,'Medical Examinations'!$A$2:$O$2336,2,FALSE())</f>
        <v>21.85</v>
      </c>
      <c r="D1249" s="16">
        <f>VLOOKUP($A1249,'Medical Examinations'!$A$2:$O$2336,3,FALSE())</f>
        <v>8.76</v>
      </c>
      <c r="E1249" s="1" t="str">
        <f>VLOOKUP($A1249,'Medical Examinations'!$A$2:$O$2336,9,FALSE())</f>
        <v>No</v>
      </c>
      <c r="F1249" s="1" t="str">
        <f>VLOOKUP($A1249,'Medical Examinations'!$A$2:$O$2336,10,FALSE())</f>
        <v>No</v>
      </c>
      <c r="G1249" s="1" t="str">
        <f>VLOOKUP($A1249,'Medical Examinations'!$A$2:$O$2336,11,FALSE())</f>
        <v>No</v>
      </c>
      <c r="H1249" s="1">
        <f>VLOOKUP($A1249,'Medical Examinations'!$A$2:$O$2336,13,FALSE())</f>
        <v>0</v>
      </c>
      <c r="I1249" s="1" t="str">
        <f>VLOOKUP($A1249,'Medical Examinations'!$A$2:$O$2336,12,FALSE())</f>
        <v>No</v>
      </c>
      <c r="J1249" s="1" t="str">
        <f>VLOOKUP($A1249,'Medical Examinations'!$A$2:$O$2336,14,FALSE())</f>
        <v>Normal Weight</v>
      </c>
      <c r="K1249" s="1" t="str">
        <f>VLOOKUP($A1249,'Medical Examinations'!$A$2:$O$2336,15,FALSE())</f>
        <v>Diabetes</v>
      </c>
      <c r="L1249" s="17">
        <f>VLOOKUP($A1249,'Hospitalisation Details'!$A$2:$P$2344,15,FALSE())</f>
        <v>28840</v>
      </c>
      <c r="M1249" s="18">
        <f>VLOOKUP($A1249,'Hospitalisation Details'!$A$2:$P$2344,6,FALSE())</f>
        <v>8891.14</v>
      </c>
      <c r="N1249" s="1" t="str">
        <f>VLOOKUP($A1249,'Hospitalisation Details'!$A$2:$P$2344,12,FALSE())</f>
        <v>tier - 2</v>
      </c>
      <c r="O1249" s="1" t="str">
        <f>VLOOKUP($A1249,'Hospitalisation Details'!$A$2:$P$2344,13,FALSE())</f>
        <v>tier - 3</v>
      </c>
      <c r="P1249" s="1" t="str">
        <f>VLOOKUP($A1249,'Hospitalisation Details'!$A$2:$P$2344,14,FALSE())</f>
        <v>R1017</v>
      </c>
      <c r="Q1249" s="1">
        <f>VLOOKUP($A1249,'Hospitalisation Details'!$A$2:$P$2344,16,FALSE())</f>
        <v>44</v>
      </c>
    </row>
    <row r="1250" spans="1:17" x14ac:dyDescent="0.35">
      <c r="A1250" s="1" t="str">
        <f>'Customer Names'!A1250</f>
        <v>Id1249</v>
      </c>
      <c r="B1250" s="1" t="str">
        <f>VLOOKUP($A1250,'Customer Names'!$A$2:$E$2336,4,FALSE())</f>
        <v>Eric</v>
      </c>
      <c r="C1250" s="16">
        <f>VLOOKUP($A1250,'Medical Examinations'!$A$2:$O$2336,2,FALSE())</f>
        <v>25.73</v>
      </c>
      <c r="D1250" s="16">
        <f>VLOOKUP($A1250,'Medical Examinations'!$A$2:$O$2336,3,FALSE())</f>
        <v>7.99</v>
      </c>
      <c r="E1250" s="1" t="str">
        <f>VLOOKUP($A1250,'Medical Examinations'!$A$2:$O$2336,9,FALSE())</f>
        <v>No</v>
      </c>
      <c r="F1250" s="1" t="str">
        <f>VLOOKUP($A1250,'Medical Examinations'!$A$2:$O$2336,10,FALSE())</f>
        <v>No</v>
      </c>
      <c r="G1250" s="1" t="str">
        <f>VLOOKUP($A1250,'Medical Examinations'!$A$2:$O$2336,11,FALSE())</f>
        <v>No</v>
      </c>
      <c r="H1250" s="1">
        <f>VLOOKUP($A1250,'Medical Examinations'!$A$2:$O$2336,13,FALSE())</f>
        <v>2</v>
      </c>
      <c r="I1250" s="1" t="str">
        <f>VLOOKUP($A1250,'Medical Examinations'!$A$2:$O$2336,12,FALSE())</f>
        <v>No</v>
      </c>
      <c r="J1250" s="1" t="str">
        <f>VLOOKUP($A1250,'Medical Examinations'!$A$2:$O$2336,14,FALSE())</f>
        <v>Overweight</v>
      </c>
      <c r="K1250" s="1" t="str">
        <f>VLOOKUP($A1250,'Medical Examinations'!$A$2:$O$2336,15,FALSE())</f>
        <v>Diabetes</v>
      </c>
      <c r="L1250" s="17">
        <f>VLOOKUP($A1250,'Hospitalisation Details'!$A$2:$P$2344,15,FALSE())</f>
        <v>26916</v>
      </c>
      <c r="M1250" s="18">
        <f>VLOOKUP($A1250,'Hospitalisation Details'!$A$2:$P$2344,6,FALSE())</f>
        <v>8890.59</v>
      </c>
      <c r="N1250" s="1" t="str">
        <f>VLOOKUP($A1250,'Hospitalisation Details'!$A$2:$P$2344,12,FALSE())</f>
        <v>tier - 2</v>
      </c>
      <c r="O1250" s="1" t="str">
        <f>VLOOKUP($A1250,'Hospitalisation Details'!$A$2:$P$2344,13,FALSE())</f>
        <v>tier - 3</v>
      </c>
      <c r="P1250" s="1" t="str">
        <f>VLOOKUP($A1250,'Hospitalisation Details'!$A$2:$P$2344,14,FALSE())</f>
        <v>R1012</v>
      </c>
      <c r="Q1250" s="1">
        <f>VLOOKUP($A1250,'Hospitalisation Details'!$A$2:$P$2344,16,FALSE())</f>
        <v>49</v>
      </c>
    </row>
    <row r="1251" spans="1:17" x14ac:dyDescent="0.35">
      <c r="A1251" s="1" t="str">
        <f>'Customer Names'!A1251</f>
        <v>Id1250</v>
      </c>
      <c r="B1251" s="1" t="str">
        <f>VLOOKUP($A1251,'Customer Names'!$A$2:$E$2336,4,FALSE())</f>
        <v>Rachel M</v>
      </c>
      <c r="C1251" s="16">
        <f>VLOOKUP($A1251,'Medical Examinations'!$A$2:$O$2336,2,FALSE())</f>
        <v>32.229999999999997</v>
      </c>
      <c r="D1251" s="16">
        <f>VLOOKUP($A1251,'Medical Examinations'!$A$2:$O$2336,3,FALSE())</f>
        <v>8.59</v>
      </c>
      <c r="E1251" s="1" t="str">
        <f>VLOOKUP($A1251,'Medical Examinations'!$A$2:$O$2336,9,FALSE())</f>
        <v>No</v>
      </c>
      <c r="F1251" s="1" t="str">
        <f>VLOOKUP($A1251,'Medical Examinations'!$A$2:$O$2336,10,FALSE())</f>
        <v>No</v>
      </c>
      <c r="G1251" s="1" t="str">
        <f>VLOOKUP($A1251,'Medical Examinations'!$A$2:$O$2336,11,FALSE())</f>
        <v>No</v>
      </c>
      <c r="H1251" s="1">
        <f>VLOOKUP($A1251,'Medical Examinations'!$A$2:$O$2336,13,FALSE())</f>
        <v>0</v>
      </c>
      <c r="I1251" s="1" t="str">
        <f>VLOOKUP($A1251,'Medical Examinations'!$A$2:$O$2336,12,FALSE())</f>
        <v>No</v>
      </c>
      <c r="J1251" s="1" t="str">
        <f>VLOOKUP($A1251,'Medical Examinations'!$A$2:$O$2336,14,FALSE())</f>
        <v>Obesity</v>
      </c>
      <c r="K1251" s="1" t="str">
        <f>VLOOKUP($A1251,'Medical Examinations'!$A$2:$O$2336,15,FALSE())</f>
        <v>Diabetes</v>
      </c>
      <c r="L1251" s="17">
        <f>VLOOKUP($A1251,'Hospitalisation Details'!$A$2:$P$2344,15,FALSE())</f>
        <v>27198</v>
      </c>
      <c r="M1251" s="18">
        <f>VLOOKUP($A1251,'Hospitalisation Details'!$A$2:$P$2344,6,FALSE())</f>
        <v>8871.15</v>
      </c>
      <c r="N1251" s="1" t="str">
        <f>VLOOKUP($A1251,'Hospitalisation Details'!$A$2:$P$2344,12,FALSE())</f>
        <v>tier - 2</v>
      </c>
      <c r="O1251" s="1" t="str">
        <f>VLOOKUP($A1251,'Hospitalisation Details'!$A$2:$P$2344,13,FALSE())</f>
        <v>tier - 3</v>
      </c>
      <c r="P1251" s="1" t="str">
        <f>VLOOKUP($A1251,'Hospitalisation Details'!$A$2:$P$2344,14,FALSE())</f>
        <v>R1013</v>
      </c>
      <c r="Q1251" s="1">
        <f>VLOOKUP($A1251,'Hospitalisation Details'!$A$2:$P$2344,16,FALSE())</f>
        <v>48</v>
      </c>
    </row>
    <row r="1252" spans="1:17" x14ac:dyDescent="0.35">
      <c r="A1252" s="1" t="str">
        <f>'Customer Names'!A1252</f>
        <v>Id1251</v>
      </c>
      <c r="B1252" s="1" t="str">
        <f>VLOOKUP($A1252,'Customer Names'!$A$2:$E$2336,4,FALSE())</f>
        <v>Fritz</v>
      </c>
      <c r="C1252" s="16">
        <f>VLOOKUP($A1252,'Medical Examinations'!$A$2:$O$2336,2,FALSE())</f>
        <v>32.204999999999998</v>
      </c>
      <c r="D1252" s="16">
        <f>VLOOKUP($A1252,'Medical Examinations'!$A$2:$O$2336,3,FALSE())</f>
        <v>6.14</v>
      </c>
      <c r="E1252" s="1" t="str">
        <f>VLOOKUP($A1252,'Medical Examinations'!$A$2:$O$2336,9,FALSE())</f>
        <v>No</v>
      </c>
      <c r="F1252" s="1" t="str">
        <f>VLOOKUP($A1252,'Medical Examinations'!$A$2:$O$2336,10,FALSE())</f>
        <v>No</v>
      </c>
      <c r="G1252" s="1" t="str">
        <f>VLOOKUP($A1252,'Medical Examinations'!$A$2:$O$2336,11,FALSE())</f>
        <v>No</v>
      </c>
      <c r="H1252" s="1">
        <f>VLOOKUP($A1252,'Medical Examinations'!$A$2:$O$2336,13,FALSE())</f>
        <v>2</v>
      </c>
      <c r="I1252" s="1" t="str">
        <f>VLOOKUP($A1252,'Medical Examinations'!$A$2:$O$2336,12,FALSE())</f>
        <v>No</v>
      </c>
      <c r="J1252" s="1" t="str">
        <f>VLOOKUP($A1252,'Medical Examinations'!$A$2:$O$2336,14,FALSE())</f>
        <v>Obesity</v>
      </c>
      <c r="K1252" s="1" t="str">
        <f>VLOOKUP($A1252,'Medical Examinations'!$A$2:$O$2336,15,FALSE())</f>
        <v>Prediabetes</v>
      </c>
      <c r="L1252" s="17">
        <f>VLOOKUP($A1252,'Hospitalisation Details'!$A$2:$P$2344,15,FALSE())</f>
        <v>26625</v>
      </c>
      <c r="M1252" s="18">
        <f>VLOOKUP($A1252,'Hospitalisation Details'!$A$2:$P$2344,6,FALSE())</f>
        <v>8835.26</v>
      </c>
      <c r="N1252" s="1" t="str">
        <f>VLOOKUP($A1252,'Hospitalisation Details'!$A$2:$P$2344,12,FALSE())</f>
        <v>tier - 3</v>
      </c>
      <c r="O1252" s="1" t="str">
        <f>VLOOKUP($A1252,'Hospitalisation Details'!$A$2:$P$2344,13,FALSE())</f>
        <v>tier - 2</v>
      </c>
      <c r="P1252" s="1" t="str">
        <f>VLOOKUP($A1252,'Hospitalisation Details'!$A$2:$P$2344,14,FALSE())</f>
        <v>R1012</v>
      </c>
      <c r="Q1252" s="1">
        <f>VLOOKUP($A1252,'Hospitalisation Details'!$A$2:$P$2344,16,FALSE())</f>
        <v>50</v>
      </c>
    </row>
    <row r="1253" spans="1:17" x14ac:dyDescent="0.35">
      <c r="A1253" s="1" t="str">
        <f>'Customer Names'!A1253</f>
        <v>Id1252</v>
      </c>
      <c r="B1253" s="1" t="str">
        <f>VLOOKUP($A1253,'Customer Names'!$A$2:$E$2336,4,FALSE())</f>
        <v>Brad</v>
      </c>
      <c r="C1253" s="16">
        <f>VLOOKUP($A1253,'Medical Examinations'!$A$2:$O$2336,2,FALSE())</f>
        <v>26.41</v>
      </c>
      <c r="D1253" s="16">
        <f>VLOOKUP($A1253,'Medical Examinations'!$A$2:$O$2336,3,FALSE())</f>
        <v>4.08</v>
      </c>
      <c r="E1253" s="1" t="str">
        <f>VLOOKUP($A1253,'Medical Examinations'!$A$2:$O$2336,9,FALSE())</f>
        <v>No</v>
      </c>
      <c r="F1253" s="1" t="str">
        <f>VLOOKUP($A1253,'Medical Examinations'!$A$2:$O$2336,10,FALSE())</f>
        <v>No</v>
      </c>
      <c r="G1253" s="1" t="str">
        <f>VLOOKUP($A1253,'Medical Examinations'!$A$2:$O$2336,11,FALSE())</f>
        <v>No</v>
      </c>
      <c r="H1253" s="1">
        <f>VLOOKUP($A1253,'Medical Examinations'!$A$2:$O$2336,13,FALSE())</f>
        <v>2</v>
      </c>
      <c r="I1253" s="1" t="str">
        <f>VLOOKUP($A1253,'Medical Examinations'!$A$2:$O$2336,12,FALSE())</f>
        <v>No</v>
      </c>
      <c r="J1253" s="1" t="str">
        <f>VLOOKUP($A1253,'Medical Examinations'!$A$2:$O$2336,14,FALSE())</f>
        <v>Overweight</v>
      </c>
      <c r="K1253" s="1" t="str">
        <f>VLOOKUP($A1253,'Medical Examinations'!$A$2:$O$2336,15,FALSE())</f>
        <v>Normal</v>
      </c>
      <c r="L1253" s="17">
        <f>VLOOKUP($A1253,'Hospitalisation Details'!$A$2:$P$2344,15,FALSE())</f>
        <v>26617</v>
      </c>
      <c r="M1253" s="18">
        <f>VLOOKUP($A1253,'Hospitalisation Details'!$A$2:$P$2344,6,FALSE())</f>
        <v>8827.2099999999991</v>
      </c>
      <c r="N1253" s="1" t="str">
        <f>VLOOKUP($A1253,'Hospitalisation Details'!$A$2:$P$2344,12,FALSE())</f>
        <v>tier - 3</v>
      </c>
      <c r="O1253" s="1" t="str">
        <f>VLOOKUP($A1253,'Hospitalisation Details'!$A$2:$P$2344,13,FALSE())</f>
        <v>tier - 1</v>
      </c>
      <c r="P1253" s="1" t="str">
        <f>VLOOKUP($A1253,'Hospitalisation Details'!$A$2:$P$2344,14,FALSE())</f>
        <v>R1012</v>
      </c>
      <c r="Q1253" s="1">
        <f>VLOOKUP($A1253,'Hospitalisation Details'!$A$2:$P$2344,16,FALSE())</f>
        <v>50</v>
      </c>
    </row>
    <row r="1254" spans="1:17" x14ac:dyDescent="0.35">
      <c r="A1254" s="1" t="str">
        <f>'Customer Names'!A1254</f>
        <v>Id1253</v>
      </c>
      <c r="B1254" s="1" t="str">
        <f>VLOOKUP($A1254,'Customer Names'!$A$2:$E$2336,4,FALSE())</f>
        <v>Claire M</v>
      </c>
      <c r="C1254" s="16">
        <f>VLOOKUP($A1254,'Medical Examinations'!$A$2:$O$2336,2,FALSE())</f>
        <v>30.2</v>
      </c>
      <c r="D1254" s="16">
        <f>VLOOKUP($A1254,'Medical Examinations'!$A$2:$O$2336,3,FALSE())</f>
        <v>6.25</v>
      </c>
      <c r="E1254" s="1" t="str">
        <f>VLOOKUP($A1254,'Medical Examinations'!$A$2:$O$2336,9,FALSE())</f>
        <v>Yes</v>
      </c>
      <c r="F1254" s="1" t="str">
        <f>VLOOKUP($A1254,'Medical Examinations'!$A$2:$O$2336,10,FALSE())</f>
        <v>No</v>
      </c>
      <c r="G1254" s="1" t="str">
        <f>VLOOKUP($A1254,'Medical Examinations'!$A$2:$O$2336,11,FALSE())</f>
        <v>No</v>
      </c>
      <c r="H1254" s="1">
        <f>VLOOKUP($A1254,'Medical Examinations'!$A$2:$O$2336,13,FALSE())</f>
        <v>0</v>
      </c>
      <c r="I1254" s="1" t="str">
        <f>VLOOKUP($A1254,'Medical Examinations'!$A$2:$O$2336,12,FALSE())</f>
        <v>No</v>
      </c>
      <c r="J1254" s="1" t="str">
        <f>VLOOKUP($A1254,'Medical Examinations'!$A$2:$O$2336,14,FALSE())</f>
        <v>Obesity</v>
      </c>
      <c r="K1254" s="1" t="str">
        <f>VLOOKUP($A1254,'Medical Examinations'!$A$2:$O$2336,15,FALSE())</f>
        <v>Prediabetes</v>
      </c>
      <c r="L1254" s="17">
        <f>VLOOKUP($A1254,'Hospitalisation Details'!$A$2:$P$2344,15,FALSE())</f>
        <v>27955</v>
      </c>
      <c r="M1254" s="18">
        <f>VLOOKUP($A1254,'Hospitalisation Details'!$A$2:$P$2344,6,FALSE())</f>
        <v>8825.09</v>
      </c>
      <c r="N1254" s="1" t="str">
        <f>VLOOKUP($A1254,'Hospitalisation Details'!$A$2:$P$2344,12,FALSE())</f>
        <v>tier - 2</v>
      </c>
      <c r="O1254" s="1" t="str">
        <f>VLOOKUP($A1254,'Hospitalisation Details'!$A$2:$P$2344,13,FALSE())</f>
        <v>tier - 3</v>
      </c>
      <c r="P1254" s="1" t="str">
        <f>VLOOKUP($A1254,'Hospitalisation Details'!$A$2:$P$2344,14,FALSE())</f>
        <v>R1011</v>
      </c>
      <c r="Q1254" s="1">
        <f>VLOOKUP($A1254,'Hospitalisation Details'!$A$2:$P$2344,16,FALSE())</f>
        <v>46</v>
      </c>
    </row>
    <row r="1255" spans="1:17" x14ac:dyDescent="0.35">
      <c r="A1255" s="1" t="str">
        <f>'Customer Names'!A1255</f>
        <v>Id1254</v>
      </c>
      <c r="B1255" s="1" t="str">
        <f>VLOOKUP($A1255,'Customer Names'!$A$2:$E$2336,4,FALSE())</f>
        <v>Jennifer</v>
      </c>
      <c r="C1255" s="16">
        <f>VLOOKUP($A1255,'Medical Examinations'!$A$2:$O$2336,2,FALSE())</f>
        <v>31.26</v>
      </c>
      <c r="D1255" s="16">
        <f>VLOOKUP($A1255,'Medical Examinations'!$A$2:$O$2336,3,FALSE())</f>
        <v>5.94</v>
      </c>
      <c r="E1255" s="1" t="str">
        <f>VLOOKUP($A1255,'Medical Examinations'!$A$2:$O$2336,9,FALSE())</f>
        <v>Yes</v>
      </c>
      <c r="F1255" s="1" t="str">
        <f>VLOOKUP($A1255,'Medical Examinations'!$A$2:$O$2336,10,FALSE())</f>
        <v>No</v>
      </c>
      <c r="G1255" s="1" t="str">
        <f>VLOOKUP($A1255,'Medical Examinations'!$A$2:$O$2336,11,FALSE())</f>
        <v>No</v>
      </c>
      <c r="H1255" s="1">
        <f>VLOOKUP($A1255,'Medical Examinations'!$A$2:$O$2336,13,FALSE())</f>
        <v>1</v>
      </c>
      <c r="I1255" s="1" t="str">
        <f>VLOOKUP($A1255,'Medical Examinations'!$A$2:$O$2336,12,FALSE())</f>
        <v>No</v>
      </c>
      <c r="J1255" s="1" t="str">
        <f>VLOOKUP($A1255,'Medical Examinations'!$A$2:$O$2336,14,FALSE())</f>
        <v>Obesity</v>
      </c>
      <c r="K1255" s="1" t="str">
        <f>VLOOKUP($A1255,'Medical Examinations'!$A$2:$O$2336,15,FALSE())</f>
        <v>Prediabetes</v>
      </c>
      <c r="L1255" s="17">
        <f>VLOOKUP($A1255,'Hospitalisation Details'!$A$2:$P$2344,15,FALSE())</f>
        <v>32377</v>
      </c>
      <c r="M1255" s="18">
        <f>VLOOKUP($A1255,'Hospitalisation Details'!$A$2:$P$2344,6,FALSE())</f>
        <v>8824.27</v>
      </c>
      <c r="N1255" s="1" t="str">
        <f>VLOOKUP($A1255,'Hospitalisation Details'!$A$2:$P$2344,12,FALSE())</f>
        <v>tier - 2</v>
      </c>
      <c r="O1255" s="1" t="str">
        <f>VLOOKUP($A1255,'Hospitalisation Details'!$A$2:$P$2344,13,FALSE())</f>
        <v>tier - 1</v>
      </c>
      <c r="P1255" s="1" t="str">
        <f>VLOOKUP($A1255,'Hospitalisation Details'!$A$2:$P$2344,14,FALSE())</f>
        <v>R1025</v>
      </c>
      <c r="Q1255" s="1">
        <f>VLOOKUP($A1255,'Hospitalisation Details'!$A$2:$P$2344,16,FALSE())</f>
        <v>34</v>
      </c>
    </row>
    <row r="1256" spans="1:17" x14ac:dyDescent="0.35">
      <c r="A1256" s="1" t="str">
        <f>'Customer Names'!A1256</f>
        <v>Id1255</v>
      </c>
      <c r="B1256" s="1" t="str">
        <f>VLOOKUP($A1256,'Customer Names'!$A$2:$E$2336,4,FALSE())</f>
        <v>Maria S.</v>
      </c>
      <c r="C1256" s="16">
        <f>VLOOKUP($A1256,'Medical Examinations'!$A$2:$O$2336,2,FALSE())</f>
        <v>33.725000000000001</v>
      </c>
      <c r="D1256" s="16">
        <f>VLOOKUP($A1256,'Medical Examinations'!$A$2:$O$2336,3,FALSE())</f>
        <v>6.45</v>
      </c>
      <c r="E1256" s="1" t="str">
        <f>VLOOKUP($A1256,'Medical Examinations'!$A$2:$O$2336,9,FALSE())</f>
        <v>Yes</v>
      </c>
      <c r="F1256" s="1" t="str">
        <f>VLOOKUP($A1256,'Medical Examinations'!$A$2:$O$2336,10,FALSE())</f>
        <v>No</v>
      </c>
      <c r="G1256" s="1" t="str">
        <f>VLOOKUP($A1256,'Medical Examinations'!$A$2:$O$2336,11,FALSE())</f>
        <v>No</v>
      </c>
      <c r="H1256" s="1">
        <f>VLOOKUP($A1256,'Medical Examinations'!$A$2:$O$2336,13,FALSE())</f>
        <v>0</v>
      </c>
      <c r="I1256" s="1" t="str">
        <f>VLOOKUP($A1256,'Medical Examinations'!$A$2:$O$2336,12,FALSE())</f>
        <v>No</v>
      </c>
      <c r="J1256" s="1" t="str">
        <f>VLOOKUP($A1256,'Medical Examinations'!$A$2:$O$2336,14,FALSE())</f>
        <v>Obesity</v>
      </c>
      <c r="K1256" s="1" t="str">
        <f>VLOOKUP($A1256,'Medical Examinations'!$A$2:$O$2336,15,FALSE())</f>
        <v>Prediabetes</v>
      </c>
      <c r="L1256" s="17">
        <f>VLOOKUP($A1256,'Hospitalisation Details'!$A$2:$P$2344,15,FALSE())</f>
        <v>28052</v>
      </c>
      <c r="M1256" s="18">
        <f>VLOOKUP($A1256,'Hospitalisation Details'!$A$2:$P$2344,6,FALSE())</f>
        <v>8823.99</v>
      </c>
      <c r="N1256" s="1" t="str">
        <f>VLOOKUP($A1256,'Hospitalisation Details'!$A$2:$P$2344,12,FALSE())</f>
        <v>tier - 2</v>
      </c>
      <c r="O1256" s="1" t="str">
        <f>VLOOKUP($A1256,'Hospitalisation Details'!$A$2:$P$2344,13,FALSE())</f>
        <v>tier - 3</v>
      </c>
      <c r="P1256" s="1" t="str">
        <f>VLOOKUP($A1256,'Hospitalisation Details'!$A$2:$P$2344,14,FALSE())</f>
        <v>R1024</v>
      </c>
      <c r="Q1256" s="1">
        <f>VLOOKUP($A1256,'Hospitalisation Details'!$A$2:$P$2344,16,FALSE())</f>
        <v>46</v>
      </c>
    </row>
    <row r="1257" spans="1:17" x14ac:dyDescent="0.35">
      <c r="A1257" s="1" t="str">
        <f>'Customer Names'!A1257</f>
        <v>Id1256</v>
      </c>
      <c r="B1257" s="1" t="str">
        <f>VLOOKUP($A1257,'Customer Names'!$A$2:$E$2336,4,FALSE())</f>
        <v>Katherine E</v>
      </c>
      <c r="C1257" s="16">
        <f>VLOOKUP($A1257,'Medical Examinations'!$A$2:$O$2336,2,FALSE())</f>
        <v>28.9</v>
      </c>
      <c r="D1257" s="16">
        <f>VLOOKUP($A1257,'Medical Examinations'!$A$2:$O$2336,3,FALSE())</f>
        <v>5.74</v>
      </c>
      <c r="E1257" s="1" t="str">
        <f>VLOOKUP($A1257,'Medical Examinations'!$A$2:$O$2336,9,FALSE())</f>
        <v>Yes</v>
      </c>
      <c r="F1257" s="1" t="str">
        <f>VLOOKUP($A1257,'Medical Examinations'!$A$2:$O$2336,10,FALSE())</f>
        <v>No</v>
      </c>
      <c r="G1257" s="1" t="str">
        <f>VLOOKUP($A1257,'Medical Examinations'!$A$2:$O$2336,11,FALSE())</f>
        <v>No</v>
      </c>
      <c r="H1257" s="1">
        <f>VLOOKUP($A1257,'Medical Examinations'!$A$2:$O$2336,13,FALSE())</f>
        <v>0</v>
      </c>
      <c r="I1257" s="1" t="str">
        <f>VLOOKUP($A1257,'Medical Examinations'!$A$2:$O$2336,12,FALSE())</f>
        <v>No</v>
      </c>
      <c r="J1257" s="1" t="str">
        <f>VLOOKUP($A1257,'Medical Examinations'!$A$2:$O$2336,14,FALSE())</f>
        <v>Overweight</v>
      </c>
      <c r="K1257" s="1" t="str">
        <f>VLOOKUP($A1257,'Medical Examinations'!$A$2:$O$2336,15,FALSE())</f>
        <v>Prediabetes</v>
      </c>
      <c r="L1257" s="17">
        <f>VLOOKUP($A1257,'Hospitalisation Details'!$A$2:$P$2344,15,FALSE())</f>
        <v>27925</v>
      </c>
      <c r="M1257" s="18">
        <f>VLOOKUP($A1257,'Hospitalisation Details'!$A$2:$P$2344,6,FALSE())</f>
        <v>8823.2800000000007</v>
      </c>
      <c r="N1257" s="1" t="str">
        <f>VLOOKUP($A1257,'Hospitalisation Details'!$A$2:$P$2344,12,FALSE())</f>
        <v>tier - 2</v>
      </c>
      <c r="O1257" s="1" t="str">
        <f>VLOOKUP($A1257,'Hospitalisation Details'!$A$2:$P$2344,13,FALSE())</f>
        <v>tier - 1</v>
      </c>
      <c r="P1257" s="1" t="str">
        <f>VLOOKUP($A1257,'Hospitalisation Details'!$A$2:$P$2344,14,FALSE())</f>
        <v>R1011</v>
      </c>
      <c r="Q1257" s="1">
        <f>VLOOKUP($A1257,'Hospitalisation Details'!$A$2:$P$2344,16,FALSE())</f>
        <v>46</v>
      </c>
    </row>
    <row r="1258" spans="1:17" x14ac:dyDescent="0.35">
      <c r="A1258" s="1" t="str">
        <f>'Customer Names'!A1258</f>
        <v>Id1257</v>
      </c>
      <c r="B1258" s="1" t="str">
        <f>VLOOKUP($A1258,'Customer Names'!$A$2:$E$2336,4,FALSE())</f>
        <v>Michael</v>
      </c>
      <c r="C1258" s="16">
        <f>VLOOKUP($A1258,'Medical Examinations'!$A$2:$O$2336,2,FALSE())</f>
        <v>45.69</v>
      </c>
      <c r="D1258" s="16">
        <f>VLOOKUP($A1258,'Medical Examinations'!$A$2:$O$2336,3,FALSE())</f>
        <v>4.43</v>
      </c>
      <c r="E1258" s="1" t="str">
        <f>VLOOKUP($A1258,'Medical Examinations'!$A$2:$O$2336,9,FALSE())</f>
        <v>Yes</v>
      </c>
      <c r="F1258" s="1" t="str">
        <f>VLOOKUP($A1258,'Medical Examinations'!$A$2:$O$2336,10,FALSE())</f>
        <v>No</v>
      </c>
      <c r="G1258" s="1" t="str">
        <f>VLOOKUP($A1258,'Medical Examinations'!$A$2:$O$2336,11,FALSE())</f>
        <v>No</v>
      </c>
      <c r="H1258" s="1">
        <f>VLOOKUP($A1258,'Medical Examinations'!$A$2:$O$2336,13,FALSE())</f>
        <v>0</v>
      </c>
      <c r="I1258" s="1" t="str">
        <f>VLOOKUP($A1258,'Medical Examinations'!$A$2:$O$2336,12,FALSE())</f>
        <v>No</v>
      </c>
      <c r="J1258" s="1" t="str">
        <f>VLOOKUP($A1258,'Medical Examinations'!$A$2:$O$2336,14,FALSE())</f>
        <v>Obesity</v>
      </c>
      <c r="K1258" s="1" t="str">
        <f>VLOOKUP($A1258,'Medical Examinations'!$A$2:$O$2336,15,FALSE())</f>
        <v>Normal</v>
      </c>
      <c r="L1258" s="17">
        <f>VLOOKUP($A1258,'Hospitalisation Details'!$A$2:$P$2344,15,FALSE())</f>
        <v>37202</v>
      </c>
      <c r="M1258" s="18">
        <f>VLOOKUP($A1258,'Hospitalisation Details'!$A$2:$P$2344,6,FALSE())</f>
        <v>8821.8799999999992</v>
      </c>
      <c r="N1258" s="1" t="str">
        <f>VLOOKUP($A1258,'Hospitalisation Details'!$A$2:$P$2344,12,FALSE())</f>
        <v>tier - 2</v>
      </c>
      <c r="O1258" s="1" t="str">
        <f>VLOOKUP($A1258,'Hospitalisation Details'!$A$2:$P$2344,13,FALSE())</f>
        <v>tier - 3</v>
      </c>
      <c r="P1258" s="1" t="str">
        <f>VLOOKUP($A1258,'Hospitalisation Details'!$A$2:$P$2344,14,FALSE())</f>
        <v>R1023</v>
      </c>
      <c r="Q1258" s="1">
        <f>VLOOKUP($A1258,'Hospitalisation Details'!$A$2:$P$2344,16,FALSE())</f>
        <v>21</v>
      </c>
    </row>
    <row r="1259" spans="1:17" x14ac:dyDescent="0.35">
      <c r="A1259" s="1" t="str">
        <f>'Customer Names'!A1259</f>
        <v>Id1258</v>
      </c>
      <c r="B1259" s="1" t="str">
        <f>VLOOKUP($A1259,'Customer Names'!$A$2:$E$2336,4,FALSE())</f>
        <v>Roxanne</v>
      </c>
      <c r="C1259" s="16">
        <f>VLOOKUP($A1259,'Medical Examinations'!$A$2:$O$2336,2,FALSE())</f>
        <v>21.03</v>
      </c>
      <c r="D1259" s="16">
        <f>VLOOKUP($A1259,'Medical Examinations'!$A$2:$O$2336,3,FALSE())</f>
        <v>6.5</v>
      </c>
      <c r="E1259" s="1" t="str">
        <f>VLOOKUP($A1259,'Medical Examinations'!$A$2:$O$2336,9,FALSE())</f>
        <v>No</v>
      </c>
      <c r="F1259" s="1" t="str">
        <f>VLOOKUP($A1259,'Medical Examinations'!$A$2:$O$2336,10,FALSE())</f>
        <v>No</v>
      </c>
      <c r="G1259" s="1" t="str">
        <f>VLOOKUP($A1259,'Medical Examinations'!$A$2:$O$2336,11,FALSE())</f>
        <v>No</v>
      </c>
      <c r="H1259" s="1">
        <f>VLOOKUP($A1259,'Medical Examinations'!$A$2:$O$2336,13,FALSE())</f>
        <v>0</v>
      </c>
      <c r="I1259" s="1" t="str">
        <f>VLOOKUP($A1259,'Medical Examinations'!$A$2:$O$2336,12,FALSE())</f>
        <v>No</v>
      </c>
      <c r="J1259" s="1" t="str">
        <f>VLOOKUP($A1259,'Medical Examinations'!$A$2:$O$2336,14,FALSE())</f>
        <v>Normal Weight</v>
      </c>
      <c r="K1259" s="1" t="str">
        <f>VLOOKUP($A1259,'Medical Examinations'!$A$2:$O$2336,15,FALSE())</f>
        <v>Diabetes</v>
      </c>
      <c r="L1259" s="17">
        <f>VLOOKUP($A1259,'Hospitalisation Details'!$A$2:$P$2344,15,FALSE())</f>
        <v>23983</v>
      </c>
      <c r="M1259" s="18">
        <f>VLOOKUP($A1259,'Hospitalisation Details'!$A$2:$P$2344,6,FALSE())</f>
        <v>8800.49</v>
      </c>
      <c r="N1259" s="1" t="str">
        <f>VLOOKUP($A1259,'Hospitalisation Details'!$A$2:$P$2344,12,FALSE())</f>
        <v>tier - 3</v>
      </c>
      <c r="O1259" s="1" t="str">
        <f>VLOOKUP($A1259,'Hospitalisation Details'!$A$2:$P$2344,13,FALSE())</f>
        <v>tier - 2</v>
      </c>
      <c r="P1259" s="1" t="str">
        <f>VLOOKUP($A1259,'Hospitalisation Details'!$A$2:$P$2344,14,FALSE())</f>
        <v>R1013</v>
      </c>
      <c r="Q1259" s="1">
        <f>VLOOKUP($A1259,'Hospitalisation Details'!$A$2:$P$2344,16,FALSE())</f>
        <v>57</v>
      </c>
    </row>
    <row r="1260" spans="1:17" x14ac:dyDescent="0.35">
      <c r="A1260" s="1" t="str">
        <f>'Customer Names'!A1260</f>
        <v>Id1259</v>
      </c>
      <c r="B1260" s="1" t="str">
        <f>VLOOKUP($A1260,'Customer Names'!$A$2:$E$2336,4,FALSE())</f>
        <v>Israel</v>
      </c>
      <c r="C1260" s="16">
        <f>VLOOKUP($A1260,'Medical Examinations'!$A$2:$O$2336,2,FALSE())</f>
        <v>37</v>
      </c>
      <c r="D1260" s="16">
        <f>VLOOKUP($A1260,'Medical Examinations'!$A$2:$O$2336,3,FALSE())</f>
        <v>8.75</v>
      </c>
      <c r="E1260" s="1" t="str">
        <f>VLOOKUP($A1260,'Medical Examinations'!$A$2:$O$2336,9,FALSE())</f>
        <v>No</v>
      </c>
      <c r="F1260" s="1" t="str">
        <f>VLOOKUP($A1260,'Medical Examinations'!$A$2:$O$2336,10,FALSE())</f>
        <v>No</v>
      </c>
      <c r="G1260" s="1" t="str">
        <f>VLOOKUP($A1260,'Medical Examinations'!$A$2:$O$2336,11,FALSE())</f>
        <v>No</v>
      </c>
      <c r="H1260" s="1">
        <f>VLOOKUP($A1260,'Medical Examinations'!$A$2:$O$2336,13,FALSE())</f>
        <v>0</v>
      </c>
      <c r="I1260" s="1" t="str">
        <f>VLOOKUP($A1260,'Medical Examinations'!$A$2:$O$2336,12,FALSE())</f>
        <v>No</v>
      </c>
      <c r="J1260" s="1" t="str">
        <f>VLOOKUP($A1260,'Medical Examinations'!$A$2:$O$2336,14,FALSE())</f>
        <v>Obesity</v>
      </c>
      <c r="K1260" s="1" t="str">
        <f>VLOOKUP($A1260,'Medical Examinations'!$A$2:$O$2336,15,FALSE())</f>
        <v>Diabetes</v>
      </c>
      <c r="L1260" s="17">
        <f>VLOOKUP($A1260,'Hospitalisation Details'!$A$2:$P$2344,15,FALSE())</f>
        <v>26102</v>
      </c>
      <c r="M1260" s="18">
        <f>VLOOKUP($A1260,'Hospitalisation Details'!$A$2:$P$2344,6,FALSE())</f>
        <v>8798.59</v>
      </c>
      <c r="N1260" s="1" t="str">
        <f>VLOOKUP($A1260,'Hospitalisation Details'!$A$2:$P$2344,12,FALSE())</f>
        <v>tier - 2</v>
      </c>
      <c r="O1260" s="1" t="str">
        <f>VLOOKUP($A1260,'Hospitalisation Details'!$A$2:$P$2344,13,FALSE())</f>
        <v>tier - 1</v>
      </c>
      <c r="P1260" s="1" t="str">
        <f>VLOOKUP($A1260,'Hospitalisation Details'!$A$2:$P$2344,14,FALSE())</f>
        <v>R1011</v>
      </c>
      <c r="Q1260" s="1">
        <f>VLOOKUP($A1260,'Hospitalisation Details'!$A$2:$P$2344,16,FALSE())</f>
        <v>51</v>
      </c>
    </row>
    <row r="1261" spans="1:17" x14ac:dyDescent="0.35">
      <c r="A1261" s="1" t="str">
        <f>'Customer Names'!A1261</f>
        <v>Id1260</v>
      </c>
      <c r="B1261" s="1" t="str">
        <f>VLOOKUP($A1261,'Customer Names'!$A$2:$E$2336,4,FALSE())</f>
        <v>Samalya</v>
      </c>
      <c r="C1261" s="16">
        <f>VLOOKUP($A1261,'Medical Examinations'!$A$2:$O$2336,2,FALSE())</f>
        <v>25.4</v>
      </c>
      <c r="D1261" s="16">
        <f>VLOOKUP($A1261,'Medical Examinations'!$A$2:$O$2336,3,FALSE())</f>
        <v>11.96</v>
      </c>
      <c r="E1261" s="1" t="str">
        <f>VLOOKUP($A1261,'Medical Examinations'!$A$2:$O$2336,9,FALSE())</f>
        <v>No</v>
      </c>
      <c r="F1261" s="1" t="str">
        <f>VLOOKUP($A1261,'Medical Examinations'!$A$2:$O$2336,10,FALSE())</f>
        <v>No</v>
      </c>
      <c r="G1261" s="1" t="str">
        <f>VLOOKUP($A1261,'Medical Examinations'!$A$2:$O$2336,11,FALSE())</f>
        <v>No</v>
      </c>
      <c r="H1261" s="1">
        <f>VLOOKUP($A1261,'Medical Examinations'!$A$2:$O$2336,13,FALSE())</f>
        <v>0</v>
      </c>
      <c r="I1261" s="1" t="str">
        <f>VLOOKUP($A1261,'Medical Examinations'!$A$2:$O$2336,12,FALSE())</f>
        <v>No</v>
      </c>
      <c r="J1261" s="1" t="str">
        <f>VLOOKUP($A1261,'Medical Examinations'!$A$2:$O$2336,14,FALSE())</f>
        <v>Overweight</v>
      </c>
      <c r="K1261" s="1" t="str">
        <f>VLOOKUP($A1261,'Medical Examinations'!$A$2:$O$2336,15,FALSE())</f>
        <v>Diabetes</v>
      </c>
      <c r="L1261" s="17">
        <f>VLOOKUP($A1261,'Hospitalisation Details'!$A$2:$P$2344,15,FALSE())</f>
        <v>26168</v>
      </c>
      <c r="M1261" s="18">
        <f>VLOOKUP($A1261,'Hospitalisation Details'!$A$2:$P$2344,6,FALSE())</f>
        <v>8782.4699999999993</v>
      </c>
      <c r="N1261" s="1" t="str">
        <f>VLOOKUP($A1261,'Hospitalisation Details'!$A$2:$P$2344,12,FALSE())</f>
        <v>tier - 2</v>
      </c>
      <c r="O1261" s="1" t="str">
        <f>VLOOKUP($A1261,'Hospitalisation Details'!$A$2:$P$2344,13,FALSE())</f>
        <v>tier - 3</v>
      </c>
      <c r="P1261" s="1" t="str">
        <f>VLOOKUP($A1261,'Hospitalisation Details'!$A$2:$P$2344,14,FALSE())</f>
        <v>R1011</v>
      </c>
      <c r="Q1261" s="1">
        <f>VLOOKUP($A1261,'Hospitalisation Details'!$A$2:$P$2344,16,FALSE())</f>
        <v>51</v>
      </c>
    </row>
    <row r="1262" spans="1:17" x14ac:dyDescent="0.35">
      <c r="A1262" s="1" t="str">
        <f>'Customer Names'!A1262</f>
        <v>Id1261</v>
      </c>
      <c r="B1262" s="1" t="str">
        <f>VLOOKUP($A1262,'Customer Names'!$A$2:$E$2336,4,FALSE())</f>
        <v>Peter</v>
      </c>
      <c r="C1262" s="16">
        <f>VLOOKUP($A1262,'Medical Examinations'!$A$2:$O$2336,2,FALSE())</f>
        <v>32.299999999999997</v>
      </c>
      <c r="D1262" s="16">
        <f>VLOOKUP($A1262,'Medical Examinations'!$A$2:$O$2336,3,FALSE())</f>
        <v>10.54</v>
      </c>
      <c r="E1262" s="1" t="str">
        <f>VLOOKUP($A1262,'Medical Examinations'!$A$2:$O$2336,9,FALSE())</f>
        <v>No</v>
      </c>
      <c r="F1262" s="1" t="str">
        <f>VLOOKUP($A1262,'Medical Examinations'!$A$2:$O$2336,10,FALSE())</f>
        <v>No</v>
      </c>
      <c r="G1262" s="1" t="str">
        <f>VLOOKUP($A1262,'Medical Examinations'!$A$2:$O$2336,11,FALSE())</f>
        <v>No</v>
      </c>
      <c r="H1262" s="1">
        <f>VLOOKUP($A1262,'Medical Examinations'!$A$2:$O$2336,13,FALSE())</f>
        <v>0</v>
      </c>
      <c r="I1262" s="1" t="str">
        <f>VLOOKUP($A1262,'Medical Examinations'!$A$2:$O$2336,12,FALSE())</f>
        <v>No</v>
      </c>
      <c r="J1262" s="1" t="str">
        <f>VLOOKUP($A1262,'Medical Examinations'!$A$2:$O$2336,14,FALSE())</f>
        <v>Obesity</v>
      </c>
      <c r="K1262" s="1" t="str">
        <f>VLOOKUP($A1262,'Medical Examinations'!$A$2:$O$2336,15,FALSE())</f>
        <v>Diabetes</v>
      </c>
      <c r="L1262" s="17">
        <f>VLOOKUP($A1262,'Hospitalisation Details'!$A$2:$P$2344,15,FALSE())</f>
        <v>27278</v>
      </c>
      <c r="M1262" s="18">
        <f>VLOOKUP($A1262,'Hospitalisation Details'!$A$2:$P$2344,6,FALSE())</f>
        <v>8765.25</v>
      </c>
      <c r="N1262" s="1" t="str">
        <f>VLOOKUP($A1262,'Hospitalisation Details'!$A$2:$P$2344,12,FALSE())</f>
        <v>tier - 2</v>
      </c>
      <c r="O1262" s="1" t="str">
        <f>VLOOKUP($A1262,'Hospitalisation Details'!$A$2:$P$2344,13,FALSE())</f>
        <v>tier - 3</v>
      </c>
      <c r="P1262" s="1" t="str">
        <f>VLOOKUP($A1262,'Hospitalisation Details'!$A$2:$P$2344,14,FALSE())</f>
        <v>R1012</v>
      </c>
      <c r="Q1262" s="1">
        <f>VLOOKUP($A1262,'Hospitalisation Details'!$A$2:$P$2344,16,FALSE())</f>
        <v>48</v>
      </c>
    </row>
    <row r="1263" spans="1:17" x14ac:dyDescent="0.35">
      <c r="A1263" s="1" t="str">
        <f>'Customer Names'!A1263</f>
        <v>Id1262</v>
      </c>
      <c r="B1263" s="1" t="str">
        <f>VLOOKUP($A1263,'Customer Names'!$A$2:$E$2336,4,FALSE())</f>
        <v>Alicia</v>
      </c>
      <c r="C1263" s="16">
        <f>VLOOKUP($A1263,'Medical Examinations'!$A$2:$O$2336,2,FALSE())</f>
        <v>23.94</v>
      </c>
      <c r="D1263" s="16">
        <f>VLOOKUP($A1263,'Medical Examinations'!$A$2:$O$2336,3,FALSE())</f>
        <v>4.54</v>
      </c>
      <c r="E1263" s="1" t="str">
        <f>VLOOKUP($A1263,'Medical Examinations'!$A$2:$O$2336,9,FALSE())</f>
        <v>Yes</v>
      </c>
      <c r="F1263" s="1" t="str">
        <f>VLOOKUP($A1263,'Medical Examinations'!$A$2:$O$2336,10,FALSE())</f>
        <v>No</v>
      </c>
      <c r="G1263" s="1" t="str">
        <f>VLOOKUP($A1263,'Medical Examinations'!$A$2:$O$2336,11,FALSE())</f>
        <v>Yes</v>
      </c>
      <c r="H1263" s="1">
        <f>VLOOKUP($A1263,'Medical Examinations'!$A$2:$O$2336,13,FALSE())</f>
        <v>1</v>
      </c>
      <c r="I1263" s="1" t="str">
        <f>VLOOKUP($A1263,'Medical Examinations'!$A$2:$O$2336,12,FALSE())</f>
        <v>No</v>
      </c>
      <c r="J1263" s="1" t="str">
        <f>VLOOKUP($A1263,'Medical Examinations'!$A$2:$O$2336,14,FALSE())</f>
        <v>Normal Weight</v>
      </c>
      <c r="K1263" s="1" t="str">
        <f>VLOOKUP($A1263,'Medical Examinations'!$A$2:$O$2336,15,FALSE())</f>
        <v>Normal</v>
      </c>
      <c r="L1263" s="17">
        <f>VLOOKUP($A1263,'Hospitalisation Details'!$A$2:$P$2344,15,FALSE())</f>
        <v>25455</v>
      </c>
      <c r="M1263" s="18">
        <f>VLOOKUP($A1263,'Hospitalisation Details'!$A$2:$P$2344,6,FALSE())</f>
        <v>8760.1200000000008</v>
      </c>
      <c r="N1263" s="1" t="str">
        <f>VLOOKUP($A1263,'Hospitalisation Details'!$A$2:$P$2344,12,FALSE())</f>
        <v>tier - 2</v>
      </c>
      <c r="O1263" s="1" t="str">
        <f>VLOOKUP($A1263,'Hospitalisation Details'!$A$2:$P$2344,13,FALSE())</f>
        <v>tier - 1</v>
      </c>
      <c r="P1263" s="1" t="str">
        <f>VLOOKUP($A1263,'Hospitalisation Details'!$A$2:$P$2344,14,FALSE())</f>
        <v>R1013</v>
      </c>
      <c r="Q1263" s="1">
        <f>VLOOKUP($A1263,'Hospitalisation Details'!$A$2:$P$2344,16,FALSE())</f>
        <v>53</v>
      </c>
    </row>
    <row r="1264" spans="1:17" x14ac:dyDescent="0.35">
      <c r="A1264" s="1" t="str">
        <f>'Customer Names'!A1264</f>
        <v>Id1263</v>
      </c>
      <c r="B1264" s="1" t="str">
        <f>VLOOKUP($A1264,'Customer Names'!$A$2:$E$2336,4,FALSE())</f>
        <v>Sarah K.</v>
      </c>
      <c r="C1264" s="16">
        <f>VLOOKUP($A1264,'Medical Examinations'!$A$2:$O$2336,2,FALSE())</f>
        <v>46.4</v>
      </c>
      <c r="D1264" s="16">
        <f>VLOOKUP($A1264,'Medical Examinations'!$A$2:$O$2336,3,FALSE())</f>
        <v>5.71</v>
      </c>
      <c r="E1264" s="1" t="str">
        <f>VLOOKUP($A1264,'Medical Examinations'!$A$2:$O$2336,9,FALSE())</f>
        <v>No</v>
      </c>
      <c r="F1264" s="1" t="str">
        <f>VLOOKUP($A1264,'Medical Examinations'!$A$2:$O$2336,10,FALSE())</f>
        <v>No</v>
      </c>
      <c r="G1264" s="1" t="str">
        <f>VLOOKUP($A1264,'Medical Examinations'!$A$2:$O$2336,11,FALSE())</f>
        <v>No</v>
      </c>
      <c r="H1264" s="1">
        <f>VLOOKUP($A1264,'Medical Examinations'!$A$2:$O$2336,13,FALSE())</f>
        <v>0</v>
      </c>
      <c r="I1264" s="1" t="str">
        <f>VLOOKUP($A1264,'Medical Examinations'!$A$2:$O$2336,12,FALSE())</f>
        <v>No</v>
      </c>
      <c r="J1264" s="1" t="str">
        <f>VLOOKUP($A1264,'Medical Examinations'!$A$2:$O$2336,14,FALSE())</f>
        <v>Obesity</v>
      </c>
      <c r="K1264" s="1" t="str">
        <f>VLOOKUP($A1264,'Medical Examinations'!$A$2:$O$2336,15,FALSE())</f>
        <v>Prediabetes</v>
      </c>
      <c r="L1264" s="17">
        <f>VLOOKUP($A1264,'Hospitalisation Details'!$A$2:$P$2344,15,FALSE())</f>
        <v>36395</v>
      </c>
      <c r="M1264" s="18">
        <f>VLOOKUP($A1264,'Hospitalisation Details'!$A$2:$P$2344,6,FALSE())</f>
        <v>8747.68</v>
      </c>
      <c r="N1264" s="1" t="str">
        <f>VLOOKUP($A1264,'Hospitalisation Details'!$A$2:$P$2344,12,FALSE())</f>
        <v>tier - 2</v>
      </c>
      <c r="O1264" s="1" t="str">
        <f>VLOOKUP($A1264,'Hospitalisation Details'!$A$2:$P$2344,13,FALSE())</f>
        <v>tier - 3</v>
      </c>
      <c r="P1264" s="1" t="str">
        <f>VLOOKUP($A1264,'Hospitalisation Details'!$A$2:$P$2344,14,FALSE())</f>
        <v>R1011</v>
      </c>
      <c r="Q1264" s="1">
        <f>VLOOKUP($A1264,'Hospitalisation Details'!$A$2:$P$2344,16,FALSE())</f>
        <v>23</v>
      </c>
    </row>
    <row r="1265" spans="1:17" x14ac:dyDescent="0.35">
      <c r="A1265" s="1" t="str">
        <f>'Customer Names'!A1265</f>
        <v>Id1264</v>
      </c>
      <c r="B1265" s="1" t="str">
        <f>VLOOKUP($A1265,'Customer Names'!$A$2:$E$2336,4,FALSE())</f>
        <v>Guomin</v>
      </c>
      <c r="C1265" s="16">
        <f>VLOOKUP($A1265,'Medical Examinations'!$A$2:$O$2336,2,FALSE())</f>
        <v>40.375</v>
      </c>
      <c r="D1265" s="16">
        <f>VLOOKUP($A1265,'Medical Examinations'!$A$2:$O$2336,3,FALSE())</f>
        <v>6.25</v>
      </c>
      <c r="E1265" s="1" t="str">
        <f>VLOOKUP($A1265,'Medical Examinations'!$A$2:$O$2336,9,FALSE())</f>
        <v>Yes</v>
      </c>
      <c r="F1265" s="1" t="str">
        <f>VLOOKUP($A1265,'Medical Examinations'!$A$2:$O$2336,10,FALSE())</f>
        <v>No</v>
      </c>
      <c r="G1265" s="1" t="str">
        <f>VLOOKUP($A1265,'Medical Examinations'!$A$2:$O$2336,11,FALSE())</f>
        <v>No</v>
      </c>
      <c r="H1265" s="1">
        <f>VLOOKUP($A1265,'Medical Examinations'!$A$2:$O$2336,13,FALSE())</f>
        <v>0</v>
      </c>
      <c r="I1265" s="1" t="str">
        <f>VLOOKUP($A1265,'Medical Examinations'!$A$2:$O$2336,12,FALSE())</f>
        <v>No</v>
      </c>
      <c r="J1265" s="1" t="str">
        <f>VLOOKUP($A1265,'Medical Examinations'!$A$2:$O$2336,14,FALSE())</f>
        <v>Obesity</v>
      </c>
      <c r="K1265" s="1" t="str">
        <f>VLOOKUP($A1265,'Medical Examinations'!$A$2:$O$2336,15,FALSE())</f>
        <v>Prediabetes</v>
      </c>
      <c r="L1265" s="17">
        <f>VLOOKUP($A1265,'Hospitalisation Details'!$A$2:$P$2344,15,FALSE())</f>
        <v>27928</v>
      </c>
      <c r="M1265" s="18">
        <f>VLOOKUP($A1265,'Hospitalisation Details'!$A$2:$P$2344,6,FALSE())</f>
        <v>8733.23</v>
      </c>
      <c r="N1265" s="1" t="str">
        <f>VLOOKUP($A1265,'Hospitalisation Details'!$A$2:$P$2344,12,FALSE())</f>
        <v>tier - 2</v>
      </c>
      <c r="O1265" s="1" t="str">
        <f>VLOOKUP($A1265,'Hospitalisation Details'!$A$2:$P$2344,13,FALSE())</f>
        <v>tier - 3</v>
      </c>
      <c r="P1265" s="1" t="str">
        <f>VLOOKUP($A1265,'Hospitalisation Details'!$A$2:$P$2344,14,FALSE())</f>
        <v>R1012</v>
      </c>
      <c r="Q1265" s="1">
        <f>VLOOKUP($A1265,'Hospitalisation Details'!$A$2:$P$2344,16,FALSE())</f>
        <v>46</v>
      </c>
    </row>
    <row r="1266" spans="1:17" x14ac:dyDescent="0.35">
      <c r="A1266" s="1" t="str">
        <f>'Customer Names'!A1266</f>
        <v>Id1265</v>
      </c>
      <c r="B1266" s="1" t="str">
        <f>VLOOKUP($A1266,'Customer Names'!$A$2:$E$2336,4,FALSE())</f>
        <v>Javier</v>
      </c>
      <c r="C1266" s="16">
        <f>VLOOKUP($A1266,'Medical Examinations'!$A$2:$O$2336,2,FALSE())</f>
        <v>28.7</v>
      </c>
      <c r="D1266" s="16">
        <f>VLOOKUP($A1266,'Medical Examinations'!$A$2:$O$2336,3,FALSE())</f>
        <v>9.4700000000000006</v>
      </c>
      <c r="E1266" s="1" t="str">
        <f>VLOOKUP($A1266,'Medical Examinations'!$A$2:$O$2336,9,FALSE())</f>
        <v>No</v>
      </c>
      <c r="F1266" s="1" t="str">
        <f>VLOOKUP($A1266,'Medical Examinations'!$A$2:$O$2336,10,FALSE())</f>
        <v>No</v>
      </c>
      <c r="G1266" s="1" t="str">
        <f>VLOOKUP($A1266,'Medical Examinations'!$A$2:$O$2336,11,FALSE())</f>
        <v>No</v>
      </c>
      <c r="H1266" s="1">
        <f>VLOOKUP($A1266,'Medical Examinations'!$A$2:$O$2336,13,FALSE())</f>
        <v>2</v>
      </c>
      <c r="I1266" s="1" t="str">
        <f>VLOOKUP($A1266,'Medical Examinations'!$A$2:$O$2336,12,FALSE())</f>
        <v>No</v>
      </c>
      <c r="J1266" s="1" t="str">
        <f>VLOOKUP($A1266,'Medical Examinations'!$A$2:$O$2336,14,FALSE())</f>
        <v>Overweight</v>
      </c>
      <c r="K1266" s="1" t="str">
        <f>VLOOKUP($A1266,'Medical Examinations'!$A$2:$O$2336,15,FALSE())</f>
        <v>Diabetes</v>
      </c>
      <c r="L1266" s="17">
        <f>VLOOKUP($A1266,'Hospitalisation Details'!$A$2:$P$2344,15,FALSE())</f>
        <v>26840</v>
      </c>
      <c r="M1266" s="18">
        <f>VLOOKUP($A1266,'Hospitalisation Details'!$A$2:$P$2344,6,FALSE())</f>
        <v>8703.4599999999991</v>
      </c>
      <c r="N1266" s="1" t="str">
        <f>VLOOKUP($A1266,'Hospitalisation Details'!$A$2:$P$2344,12,FALSE())</f>
        <v>tier - 3</v>
      </c>
      <c r="O1266" s="1" t="str">
        <f>VLOOKUP($A1266,'Hospitalisation Details'!$A$2:$P$2344,13,FALSE())</f>
        <v>tier - 3</v>
      </c>
      <c r="P1266" s="1" t="str">
        <f>VLOOKUP($A1266,'Hospitalisation Details'!$A$2:$P$2344,14,FALSE())</f>
        <v>R1011</v>
      </c>
      <c r="Q1266" s="1">
        <f>VLOOKUP($A1266,'Hospitalisation Details'!$A$2:$P$2344,16,FALSE())</f>
        <v>49</v>
      </c>
    </row>
    <row r="1267" spans="1:17" x14ac:dyDescent="0.35">
      <c r="A1267" s="1" t="str">
        <f>'Customer Names'!A1267</f>
        <v>Id1266</v>
      </c>
      <c r="B1267" s="1" t="str">
        <f>VLOOKUP($A1267,'Customer Names'!$A$2:$E$2336,4,FALSE())</f>
        <v>Matt</v>
      </c>
      <c r="C1267" s="16">
        <f>VLOOKUP($A1267,'Medical Examinations'!$A$2:$O$2336,2,FALSE())</f>
        <v>26.63</v>
      </c>
      <c r="D1267" s="16">
        <f>VLOOKUP($A1267,'Medical Examinations'!$A$2:$O$2336,3,FALSE())</f>
        <v>5.7</v>
      </c>
      <c r="E1267" s="1" t="str">
        <f>VLOOKUP($A1267,'Medical Examinations'!$A$2:$O$2336,9,FALSE())</f>
        <v>No</v>
      </c>
      <c r="F1267" s="1" t="str">
        <f>VLOOKUP($A1267,'Medical Examinations'!$A$2:$O$2336,10,FALSE())</f>
        <v>No</v>
      </c>
      <c r="G1267" s="1" t="str">
        <f>VLOOKUP($A1267,'Medical Examinations'!$A$2:$O$2336,11,FALSE())</f>
        <v>No</v>
      </c>
      <c r="H1267" s="1">
        <f>VLOOKUP($A1267,'Medical Examinations'!$A$2:$O$2336,13,FALSE())</f>
        <v>0</v>
      </c>
      <c r="I1267" s="1" t="str">
        <f>VLOOKUP($A1267,'Medical Examinations'!$A$2:$O$2336,12,FALSE())</f>
        <v>No</v>
      </c>
      <c r="J1267" s="1" t="str">
        <f>VLOOKUP($A1267,'Medical Examinations'!$A$2:$O$2336,14,FALSE())</f>
        <v>Overweight</v>
      </c>
      <c r="K1267" s="1" t="str">
        <f>VLOOKUP($A1267,'Medical Examinations'!$A$2:$O$2336,15,FALSE())</f>
        <v>Prediabetes</v>
      </c>
      <c r="L1267" s="17">
        <f>VLOOKUP($A1267,'Hospitalisation Details'!$A$2:$P$2344,15,FALSE())</f>
        <v>29522</v>
      </c>
      <c r="M1267" s="18">
        <f>VLOOKUP($A1267,'Hospitalisation Details'!$A$2:$P$2344,6,FALSE())</f>
        <v>8701.84</v>
      </c>
      <c r="N1267" s="1" t="str">
        <f>VLOOKUP($A1267,'Hospitalisation Details'!$A$2:$P$2344,12,FALSE())</f>
        <v>tier - 2</v>
      </c>
      <c r="O1267" s="1" t="str">
        <f>VLOOKUP($A1267,'Hospitalisation Details'!$A$2:$P$2344,13,FALSE())</f>
        <v>tier - 3</v>
      </c>
      <c r="P1267" s="1" t="str">
        <f>VLOOKUP($A1267,'Hospitalisation Details'!$A$2:$P$2344,14,FALSE())</f>
        <v>R1021</v>
      </c>
      <c r="Q1267" s="1">
        <f>VLOOKUP($A1267,'Hospitalisation Details'!$A$2:$P$2344,16,FALSE())</f>
        <v>42</v>
      </c>
    </row>
    <row r="1268" spans="1:17" x14ac:dyDescent="0.35">
      <c r="A1268" s="1" t="str">
        <f>'Customer Names'!A1268</f>
        <v>Id1267</v>
      </c>
      <c r="B1268" s="1" t="str">
        <f>VLOOKUP($A1268,'Customer Names'!$A$2:$E$2336,4,FALSE())</f>
        <v>Thomas S</v>
      </c>
      <c r="C1268" s="16">
        <f>VLOOKUP($A1268,'Medical Examinations'!$A$2:$O$2336,2,FALSE())</f>
        <v>22.515000000000001</v>
      </c>
      <c r="D1268" s="16">
        <f>VLOOKUP($A1268,'Medical Examinations'!$A$2:$O$2336,3,FALSE())</f>
        <v>11.18</v>
      </c>
      <c r="E1268" s="1" t="str">
        <f>VLOOKUP($A1268,'Medical Examinations'!$A$2:$O$2336,9,FALSE())</f>
        <v>No</v>
      </c>
      <c r="F1268" s="1" t="str">
        <f>VLOOKUP($A1268,'Medical Examinations'!$A$2:$O$2336,10,FALSE())</f>
        <v>No</v>
      </c>
      <c r="G1268" s="1" t="str">
        <f>VLOOKUP($A1268,'Medical Examinations'!$A$2:$O$2336,11,FALSE())</f>
        <v>No</v>
      </c>
      <c r="H1268" s="1">
        <f>VLOOKUP($A1268,'Medical Examinations'!$A$2:$O$2336,13,FALSE())</f>
        <v>2</v>
      </c>
      <c r="I1268" s="1" t="str">
        <f>VLOOKUP($A1268,'Medical Examinations'!$A$2:$O$2336,12,FALSE())</f>
        <v>No</v>
      </c>
      <c r="J1268" s="1" t="str">
        <f>VLOOKUP($A1268,'Medical Examinations'!$A$2:$O$2336,14,FALSE())</f>
        <v>Normal Weight</v>
      </c>
      <c r="K1268" s="1" t="str">
        <f>VLOOKUP($A1268,'Medical Examinations'!$A$2:$O$2336,15,FALSE())</f>
        <v>Diabetes</v>
      </c>
      <c r="L1268" s="17">
        <f>VLOOKUP($A1268,'Hospitalisation Details'!$A$2:$P$2344,15,FALSE())</f>
        <v>26948</v>
      </c>
      <c r="M1268" s="18">
        <f>VLOOKUP($A1268,'Hospitalisation Details'!$A$2:$P$2344,6,FALSE())</f>
        <v>8688.86</v>
      </c>
      <c r="N1268" s="1" t="str">
        <f>VLOOKUP($A1268,'Hospitalisation Details'!$A$2:$P$2344,12,FALSE())</f>
        <v>tier - 2</v>
      </c>
      <c r="O1268" s="1" t="str">
        <f>VLOOKUP($A1268,'Hospitalisation Details'!$A$2:$P$2344,13,FALSE())</f>
        <v>tier - 1</v>
      </c>
      <c r="P1268" s="1" t="str">
        <f>VLOOKUP($A1268,'Hospitalisation Details'!$A$2:$P$2344,14,FALSE())</f>
        <v>R1017</v>
      </c>
      <c r="Q1268" s="1">
        <f>VLOOKUP($A1268,'Hospitalisation Details'!$A$2:$P$2344,16,FALSE())</f>
        <v>49</v>
      </c>
    </row>
    <row r="1269" spans="1:17" x14ac:dyDescent="0.35">
      <c r="A1269" s="1" t="str">
        <f>'Customer Names'!A1269</f>
        <v>Id1268</v>
      </c>
      <c r="B1269" s="1" t="str">
        <f>VLOOKUP($A1269,'Customer Names'!$A$2:$E$2336,4,FALSE())</f>
        <v>Martha Patricia</v>
      </c>
      <c r="C1269" s="16">
        <f>VLOOKUP($A1269,'Medical Examinations'!$A$2:$O$2336,2,FALSE())</f>
        <v>36.575000000000003</v>
      </c>
      <c r="D1269" s="16">
        <f>VLOOKUP($A1269,'Medical Examinations'!$A$2:$O$2336,3,FALSE())</f>
        <v>10.98</v>
      </c>
      <c r="E1269" s="1" t="str">
        <f>VLOOKUP($A1269,'Medical Examinations'!$A$2:$O$2336,9,FALSE())</f>
        <v>No</v>
      </c>
      <c r="F1269" s="1" t="str">
        <f>VLOOKUP($A1269,'Medical Examinations'!$A$2:$O$2336,10,FALSE())</f>
        <v>No</v>
      </c>
      <c r="G1269" s="1" t="str">
        <f>VLOOKUP($A1269,'Medical Examinations'!$A$2:$O$2336,11,FALSE())</f>
        <v>No</v>
      </c>
      <c r="H1269" s="1">
        <f>VLOOKUP($A1269,'Medical Examinations'!$A$2:$O$2336,13,FALSE())</f>
        <v>0</v>
      </c>
      <c r="I1269" s="1" t="str">
        <f>VLOOKUP($A1269,'Medical Examinations'!$A$2:$O$2336,12,FALSE())</f>
        <v>No</v>
      </c>
      <c r="J1269" s="1" t="str">
        <f>VLOOKUP($A1269,'Medical Examinations'!$A$2:$O$2336,14,FALSE())</f>
        <v>Obesity</v>
      </c>
      <c r="K1269" s="1" t="str">
        <f>VLOOKUP($A1269,'Medical Examinations'!$A$2:$O$2336,15,FALSE())</f>
        <v>Diabetes</v>
      </c>
      <c r="L1269" s="17">
        <f>VLOOKUP($A1269,'Hospitalisation Details'!$A$2:$P$2344,15,FALSE())</f>
        <v>27257</v>
      </c>
      <c r="M1269" s="18">
        <f>VLOOKUP($A1269,'Hospitalisation Details'!$A$2:$P$2344,6,FALSE())</f>
        <v>8671.19</v>
      </c>
      <c r="N1269" s="1" t="str">
        <f>VLOOKUP($A1269,'Hospitalisation Details'!$A$2:$P$2344,12,FALSE())</f>
        <v>tier - 2</v>
      </c>
      <c r="O1269" s="1" t="str">
        <f>VLOOKUP($A1269,'Hospitalisation Details'!$A$2:$P$2344,13,FALSE())</f>
        <v>tier - 1</v>
      </c>
      <c r="P1269" s="1" t="str">
        <f>VLOOKUP($A1269,'Hospitalisation Details'!$A$2:$P$2344,14,FALSE())</f>
        <v>R1012</v>
      </c>
      <c r="Q1269" s="1">
        <f>VLOOKUP($A1269,'Hospitalisation Details'!$A$2:$P$2344,16,FALSE())</f>
        <v>48</v>
      </c>
    </row>
    <row r="1270" spans="1:17" x14ac:dyDescent="0.35">
      <c r="A1270" s="1" t="str">
        <f>'Customer Names'!A1270</f>
        <v>Id1269</v>
      </c>
      <c r="B1270" s="1" t="str">
        <f>VLOOKUP($A1270,'Customer Names'!$A$2:$E$2336,4,FALSE())</f>
        <v>Alicia</v>
      </c>
      <c r="C1270" s="16">
        <f>VLOOKUP($A1270,'Medical Examinations'!$A$2:$O$2336,2,FALSE())</f>
        <v>23.66</v>
      </c>
      <c r="D1270" s="16">
        <f>VLOOKUP($A1270,'Medical Examinations'!$A$2:$O$2336,3,FALSE())</f>
        <v>5.1100000000000003</v>
      </c>
      <c r="E1270" s="1" t="str">
        <f>VLOOKUP($A1270,'Medical Examinations'!$A$2:$O$2336,9,FALSE())</f>
        <v>Yes</v>
      </c>
      <c r="F1270" s="1" t="str">
        <f>VLOOKUP($A1270,'Medical Examinations'!$A$2:$O$2336,10,FALSE())</f>
        <v>No</v>
      </c>
      <c r="G1270" s="1" t="str">
        <f>VLOOKUP($A1270,'Medical Examinations'!$A$2:$O$2336,11,FALSE())</f>
        <v>Yes</v>
      </c>
      <c r="H1270" s="1">
        <f>VLOOKUP($A1270,'Medical Examinations'!$A$2:$O$2336,13,FALSE())</f>
        <v>1</v>
      </c>
      <c r="I1270" s="1" t="str">
        <f>VLOOKUP($A1270,'Medical Examinations'!$A$2:$O$2336,12,FALSE())</f>
        <v>No</v>
      </c>
      <c r="J1270" s="1" t="str">
        <f>VLOOKUP($A1270,'Medical Examinations'!$A$2:$O$2336,14,FALSE())</f>
        <v>Normal Weight</v>
      </c>
      <c r="K1270" s="1" t="str">
        <f>VLOOKUP($A1270,'Medical Examinations'!$A$2:$O$2336,15,FALSE())</f>
        <v>Normal</v>
      </c>
      <c r="L1270" s="17">
        <f>VLOOKUP($A1270,'Hospitalisation Details'!$A$2:$P$2344,15,FALSE())</f>
        <v>25425</v>
      </c>
      <c r="M1270" s="18">
        <f>VLOOKUP($A1270,'Hospitalisation Details'!$A$2:$P$2344,6,FALSE())</f>
        <v>8665.14</v>
      </c>
      <c r="N1270" s="1" t="str">
        <f>VLOOKUP($A1270,'Hospitalisation Details'!$A$2:$P$2344,12,FALSE())</f>
        <v>tier - 2</v>
      </c>
      <c r="O1270" s="1" t="str">
        <f>VLOOKUP($A1270,'Hospitalisation Details'!$A$2:$P$2344,13,FALSE())</f>
        <v>tier - 3</v>
      </c>
      <c r="P1270" s="1" t="str">
        <f>VLOOKUP($A1270,'Hospitalisation Details'!$A$2:$P$2344,14,FALSE())</f>
        <v>R1013</v>
      </c>
      <c r="Q1270" s="1">
        <f>VLOOKUP($A1270,'Hospitalisation Details'!$A$2:$P$2344,16,FALSE())</f>
        <v>53</v>
      </c>
    </row>
    <row r="1271" spans="1:17" x14ac:dyDescent="0.35">
      <c r="A1271" s="1" t="str">
        <f>'Customer Names'!A1271</f>
        <v>Id1270</v>
      </c>
      <c r="B1271" s="1" t="str">
        <f>VLOOKUP($A1271,'Customer Names'!$A$2:$E$2336,4,FALSE())</f>
        <v>Jennifer V.</v>
      </c>
      <c r="C1271" s="16">
        <f>VLOOKUP($A1271,'Medical Examinations'!$A$2:$O$2336,2,FALSE())</f>
        <v>18.62</v>
      </c>
      <c r="D1271" s="16">
        <f>VLOOKUP($A1271,'Medical Examinations'!$A$2:$O$2336,3,FALSE())</f>
        <v>10.24</v>
      </c>
      <c r="E1271" s="1" t="str">
        <f>VLOOKUP($A1271,'Medical Examinations'!$A$2:$O$2336,9,FALSE())</f>
        <v>No</v>
      </c>
      <c r="F1271" s="1" t="str">
        <f>VLOOKUP($A1271,'Medical Examinations'!$A$2:$O$2336,10,FALSE())</f>
        <v>No</v>
      </c>
      <c r="G1271" s="1" t="str">
        <f>VLOOKUP($A1271,'Medical Examinations'!$A$2:$O$2336,11,FALSE())</f>
        <v>No</v>
      </c>
      <c r="H1271" s="1">
        <f>VLOOKUP($A1271,'Medical Examinations'!$A$2:$O$2336,13,FALSE())</f>
        <v>0</v>
      </c>
      <c r="I1271" s="1" t="str">
        <f>VLOOKUP($A1271,'Medical Examinations'!$A$2:$O$2336,12,FALSE())</f>
        <v>No</v>
      </c>
      <c r="J1271" s="1" t="str">
        <f>VLOOKUP($A1271,'Medical Examinations'!$A$2:$O$2336,14,FALSE())</f>
        <v>Normal Weight</v>
      </c>
      <c r="K1271" s="1" t="str">
        <f>VLOOKUP($A1271,'Medical Examinations'!$A$2:$O$2336,15,FALSE())</f>
        <v>Diabetes</v>
      </c>
      <c r="L1271" s="17">
        <f>VLOOKUP($A1271,'Hospitalisation Details'!$A$2:$P$2344,15,FALSE())</f>
        <v>24036</v>
      </c>
      <c r="M1271" s="18">
        <f>VLOOKUP($A1271,'Hospitalisation Details'!$A$2:$P$2344,6,FALSE())</f>
        <v>8665.09</v>
      </c>
      <c r="N1271" s="1" t="str">
        <f>VLOOKUP($A1271,'Hospitalisation Details'!$A$2:$P$2344,12,FALSE())</f>
        <v>tier - 3</v>
      </c>
      <c r="O1271" s="1" t="str">
        <f>VLOOKUP($A1271,'Hospitalisation Details'!$A$2:$P$2344,13,FALSE())</f>
        <v>tier - 2</v>
      </c>
      <c r="P1271" s="1" t="str">
        <f>VLOOKUP($A1271,'Hospitalisation Details'!$A$2:$P$2344,14,FALSE())</f>
        <v>R1012</v>
      </c>
      <c r="Q1271" s="1">
        <f>VLOOKUP($A1271,'Hospitalisation Details'!$A$2:$P$2344,16,FALSE())</f>
        <v>57</v>
      </c>
    </row>
    <row r="1272" spans="1:17" x14ac:dyDescent="0.35">
      <c r="A1272" s="1" t="str">
        <f>'Customer Names'!A1272</f>
        <v>Id1271</v>
      </c>
      <c r="B1272" s="1" t="str">
        <f>VLOOKUP($A1272,'Customer Names'!$A$2:$E$2336,4,FALSE())</f>
        <v>Michael W.</v>
      </c>
      <c r="C1272" s="16">
        <f>VLOOKUP($A1272,'Medical Examinations'!$A$2:$O$2336,2,FALSE())</f>
        <v>19.190000000000001</v>
      </c>
      <c r="D1272" s="16">
        <f>VLOOKUP($A1272,'Medical Examinations'!$A$2:$O$2336,3,FALSE())</f>
        <v>7.71</v>
      </c>
      <c r="E1272" s="1" t="str">
        <f>VLOOKUP($A1272,'Medical Examinations'!$A$2:$O$2336,9,FALSE())</f>
        <v>Yes</v>
      </c>
      <c r="F1272" s="1" t="str">
        <f>VLOOKUP($A1272,'Medical Examinations'!$A$2:$O$2336,10,FALSE())</f>
        <v>No</v>
      </c>
      <c r="G1272" s="1" t="str">
        <f>VLOOKUP($A1272,'Medical Examinations'!$A$2:$O$2336,11,FALSE())</f>
        <v>No</v>
      </c>
      <c r="H1272" s="1">
        <f>VLOOKUP($A1272,'Medical Examinations'!$A$2:$O$2336,13,FALSE())</f>
        <v>1</v>
      </c>
      <c r="I1272" s="1" t="str">
        <f>VLOOKUP($A1272,'Medical Examinations'!$A$2:$O$2336,12,FALSE())</f>
        <v>No</v>
      </c>
      <c r="J1272" s="1" t="str">
        <f>VLOOKUP($A1272,'Medical Examinations'!$A$2:$O$2336,14,FALSE())</f>
        <v>Normal Weight</v>
      </c>
      <c r="K1272" s="1" t="str">
        <f>VLOOKUP($A1272,'Medical Examinations'!$A$2:$O$2336,15,FALSE())</f>
        <v>Diabetes</v>
      </c>
      <c r="L1272" s="17">
        <f>VLOOKUP($A1272,'Hospitalisation Details'!$A$2:$P$2344,15,FALSE())</f>
        <v>27609</v>
      </c>
      <c r="M1272" s="18">
        <f>VLOOKUP($A1272,'Hospitalisation Details'!$A$2:$P$2344,6,FALSE())</f>
        <v>8627.5400000000009</v>
      </c>
      <c r="N1272" s="1" t="str">
        <f>VLOOKUP($A1272,'Hospitalisation Details'!$A$2:$P$2344,12,FALSE())</f>
        <v>tier - 2</v>
      </c>
      <c r="O1272" s="1" t="str">
        <f>VLOOKUP($A1272,'Hospitalisation Details'!$A$2:$P$2344,13,FALSE())</f>
        <v>tier - 2</v>
      </c>
      <c r="P1272" s="1" t="str">
        <f>VLOOKUP($A1272,'Hospitalisation Details'!$A$2:$P$2344,14,FALSE())</f>
        <v>R1017</v>
      </c>
      <c r="Q1272" s="1">
        <f>VLOOKUP($A1272,'Hospitalisation Details'!$A$2:$P$2344,16,FALSE())</f>
        <v>47</v>
      </c>
    </row>
    <row r="1273" spans="1:17" x14ac:dyDescent="0.35">
      <c r="A1273" s="1" t="str">
        <f>'Customer Names'!A1273</f>
        <v>Id1272</v>
      </c>
      <c r="B1273" s="1" t="str">
        <f>VLOOKUP($A1273,'Customer Names'!$A$2:$E$2336,4,FALSE())</f>
        <v>Eddie C</v>
      </c>
      <c r="C1273" s="16">
        <f>VLOOKUP($A1273,'Medical Examinations'!$A$2:$O$2336,2,FALSE())</f>
        <v>27.5</v>
      </c>
      <c r="D1273" s="16">
        <f>VLOOKUP($A1273,'Medical Examinations'!$A$2:$O$2336,3,FALSE())</f>
        <v>6.03</v>
      </c>
      <c r="E1273" s="1" t="str">
        <f>VLOOKUP($A1273,'Medical Examinations'!$A$2:$O$2336,9,FALSE())</f>
        <v>No</v>
      </c>
      <c r="F1273" s="1" t="str">
        <f>VLOOKUP($A1273,'Medical Examinations'!$A$2:$O$2336,10,FALSE())</f>
        <v>No</v>
      </c>
      <c r="G1273" s="1" t="str">
        <f>VLOOKUP($A1273,'Medical Examinations'!$A$2:$O$2336,11,FALSE())</f>
        <v>No</v>
      </c>
      <c r="H1273" s="1">
        <f>VLOOKUP($A1273,'Medical Examinations'!$A$2:$O$2336,13,FALSE())</f>
        <v>0</v>
      </c>
      <c r="I1273" s="1" t="str">
        <f>VLOOKUP($A1273,'Medical Examinations'!$A$2:$O$2336,12,FALSE())</f>
        <v>No</v>
      </c>
      <c r="J1273" s="1" t="str">
        <f>VLOOKUP($A1273,'Medical Examinations'!$A$2:$O$2336,14,FALSE())</f>
        <v>Overweight</v>
      </c>
      <c r="K1273" s="1" t="str">
        <f>VLOOKUP($A1273,'Medical Examinations'!$A$2:$O$2336,15,FALSE())</f>
        <v>Prediabetes</v>
      </c>
      <c r="L1273" s="17">
        <f>VLOOKUP($A1273,'Hospitalisation Details'!$A$2:$P$2344,15,FALSE())</f>
        <v>28370</v>
      </c>
      <c r="M1273" s="18">
        <f>VLOOKUP($A1273,'Hospitalisation Details'!$A$2:$P$2344,6,FALSE())</f>
        <v>8615.2999999999993</v>
      </c>
      <c r="N1273" s="1" t="str">
        <f>VLOOKUP($A1273,'Hospitalisation Details'!$A$2:$P$2344,12,FALSE())</f>
        <v>tier - 2</v>
      </c>
      <c r="O1273" s="1" t="str">
        <f>VLOOKUP($A1273,'Hospitalisation Details'!$A$2:$P$2344,13,FALSE())</f>
        <v>tier - 3</v>
      </c>
      <c r="P1273" s="1" t="str">
        <f>VLOOKUP($A1273,'Hospitalisation Details'!$A$2:$P$2344,14,FALSE())</f>
        <v>R1011</v>
      </c>
      <c r="Q1273" s="1">
        <f>VLOOKUP($A1273,'Hospitalisation Details'!$A$2:$P$2344,16,FALSE())</f>
        <v>45</v>
      </c>
    </row>
    <row r="1274" spans="1:17" x14ac:dyDescent="0.35">
      <c r="A1274" s="1" t="str">
        <f>'Customer Names'!A1274</f>
        <v>Id1273</v>
      </c>
      <c r="B1274" s="1" t="str">
        <f>VLOOKUP($A1274,'Customer Names'!$A$2:$E$2336,4,FALSE())</f>
        <v>Maxime M</v>
      </c>
      <c r="C1274" s="16">
        <f>VLOOKUP($A1274,'Medical Examinations'!$A$2:$O$2336,2,FALSE())</f>
        <v>27.36</v>
      </c>
      <c r="D1274" s="16">
        <f>VLOOKUP($A1274,'Medical Examinations'!$A$2:$O$2336,3,FALSE())</f>
        <v>5.96</v>
      </c>
      <c r="E1274" s="1" t="str">
        <f>VLOOKUP($A1274,'Medical Examinations'!$A$2:$O$2336,9,FALSE())</f>
        <v>No</v>
      </c>
      <c r="F1274" s="1" t="str">
        <f>VLOOKUP($A1274,'Medical Examinations'!$A$2:$O$2336,10,FALSE())</f>
        <v>No</v>
      </c>
      <c r="G1274" s="1" t="str">
        <f>VLOOKUP($A1274,'Medical Examinations'!$A$2:$O$2336,11,FALSE())</f>
        <v>Yes</v>
      </c>
      <c r="H1274" s="1">
        <f>VLOOKUP($A1274,'Medical Examinations'!$A$2:$O$2336,13,FALSE())</f>
        <v>1</v>
      </c>
      <c r="I1274" s="1" t="str">
        <f>VLOOKUP($A1274,'Medical Examinations'!$A$2:$O$2336,12,FALSE())</f>
        <v>No</v>
      </c>
      <c r="J1274" s="1" t="str">
        <f>VLOOKUP($A1274,'Medical Examinations'!$A$2:$O$2336,14,FALSE())</f>
        <v>Overweight</v>
      </c>
      <c r="K1274" s="1" t="str">
        <f>VLOOKUP($A1274,'Medical Examinations'!$A$2:$O$2336,15,FALSE())</f>
        <v>Prediabetes</v>
      </c>
      <c r="L1274" s="17">
        <f>VLOOKUP($A1274,'Hospitalisation Details'!$A$2:$P$2344,15,FALSE())</f>
        <v>29053</v>
      </c>
      <c r="M1274" s="18">
        <f>VLOOKUP($A1274,'Hospitalisation Details'!$A$2:$P$2344,6,FALSE())</f>
        <v>8606.2199999999993</v>
      </c>
      <c r="N1274" s="1" t="str">
        <f>VLOOKUP($A1274,'Hospitalisation Details'!$A$2:$P$2344,12,FALSE())</f>
        <v>tier - 1</v>
      </c>
      <c r="O1274" s="1" t="str">
        <f>VLOOKUP($A1274,'Hospitalisation Details'!$A$2:$P$2344,13,FALSE())</f>
        <v>tier - 2</v>
      </c>
      <c r="P1274" s="1" t="str">
        <f>VLOOKUP($A1274,'Hospitalisation Details'!$A$2:$P$2344,14,FALSE())</f>
        <v>R1014</v>
      </c>
      <c r="Q1274" s="1">
        <f>VLOOKUP($A1274,'Hospitalisation Details'!$A$2:$P$2344,16,FALSE())</f>
        <v>43</v>
      </c>
    </row>
    <row r="1275" spans="1:17" x14ac:dyDescent="0.35">
      <c r="A1275" s="1" t="str">
        <f>'Customer Names'!A1275</f>
        <v>Id1274</v>
      </c>
      <c r="B1275" s="1" t="str">
        <f>VLOOKUP($A1275,'Customer Names'!$A$2:$E$2336,4,FALSE())</f>
        <v>Mark D</v>
      </c>
      <c r="C1275" s="16">
        <f>VLOOKUP($A1275,'Medical Examinations'!$A$2:$O$2336,2,FALSE())</f>
        <v>20.350000000000001</v>
      </c>
      <c r="D1275" s="16">
        <f>VLOOKUP($A1275,'Medical Examinations'!$A$2:$O$2336,3,FALSE())</f>
        <v>4.16</v>
      </c>
      <c r="E1275" s="1" t="str">
        <f>VLOOKUP($A1275,'Medical Examinations'!$A$2:$O$2336,9,FALSE())</f>
        <v>No</v>
      </c>
      <c r="F1275" s="1" t="str">
        <f>VLOOKUP($A1275,'Medical Examinations'!$A$2:$O$2336,10,FALSE())</f>
        <v>No</v>
      </c>
      <c r="G1275" s="1" t="str">
        <f>VLOOKUP($A1275,'Medical Examinations'!$A$2:$O$2336,11,FALSE())</f>
        <v>No</v>
      </c>
      <c r="H1275" s="1">
        <f>VLOOKUP($A1275,'Medical Examinations'!$A$2:$O$2336,13,FALSE())</f>
        <v>0</v>
      </c>
      <c r="I1275" s="1" t="str">
        <f>VLOOKUP($A1275,'Medical Examinations'!$A$2:$O$2336,12,FALSE())</f>
        <v>No</v>
      </c>
      <c r="J1275" s="1" t="str">
        <f>VLOOKUP($A1275,'Medical Examinations'!$A$2:$O$2336,14,FALSE())</f>
        <v>Normal Weight</v>
      </c>
      <c r="K1275" s="1" t="str">
        <f>VLOOKUP($A1275,'Medical Examinations'!$A$2:$O$2336,15,FALSE())</f>
        <v>Normal</v>
      </c>
      <c r="L1275" s="17">
        <f>VLOOKUP($A1275,'Hospitalisation Details'!$A$2:$P$2344,15,FALSE())</f>
        <v>28413</v>
      </c>
      <c r="M1275" s="18">
        <f>VLOOKUP($A1275,'Hospitalisation Details'!$A$2:$P$2344,6,FALSE())</f>
        <v>8605.36</v>
      </c>
      <c r="N1275" s="1" t="str">
        <f>VLOOKUP($A1275,'Hospitalisation Details'!$A$2:$P$2344,12,FALSE())</f>
        <v>tier - 2</v>
      </c>
      <c r="O1275" s="1" t="str">
        <f>VLOOKUP($A1275,'Hospitalisation Details'!$A$2:$P$2344,13,FALSE())</f>
        <v>tier - 2</v>
      </c>
      <c r="P1275" s="1" t="str">
        <f>VLOOKUP($A1275,'Hospitalisation Details'!$A$2:$P$2344,14,FALSE())</f>
        <v>R1013</v>
      </c>
      <c r="Q1275" s="1">
        <f>VLOOKUP($A1275,'Hospitalisation Details'!$A$2:$P$2344,16,FALSE())</f>
        <v>45</v>
      </c>
    </row>
    <row r="1276" spans="1:17" x14ac:dyDescent="0.35">
      <c r="A1276" s="1" t="str">
        <f>'Customer Names'!A1276</f>
        <v>Id1275</v>
      </c>
      <c r="B1276" s="1" t="str">
        <f>VLOOKUP($A1276,'Customer Names'!$A$2:$E$2336,4,FALSE())</f>
        <v>Adam</v>
      </c>
      <c r="C1276" s="16">
        <f>VLOOKUP($A1276,'Medical Examinations'!$A$2:$O$2336,2,FALSE())</f>
        <v>24.035</v>
      </c>
      <c r="D1276" s="16">
        <f>VLOOKUP($A1276,'Medical Examinations'!$A$2:$O$2336,3,FALSE())</f>
        <v>6.11</v>
      </c>
      <c r="E1276" s="1" t="str">
        <f>VLOOKUP($A1276,'Medical Examinations'!$A$2:$O$2336,9,FALSE())</f>
        <v>No</v>
      </c>
      <c r="F1276" s="1" t="str">
        <f>VLOOKUP($A1276,'Medical Examinations'!$A$2:$O$2336,10,FALSE())</f>
        <v>No</v>
      </c>
      <c r="G1276" s="1" t="str">
        <f>VLOOKUP($A1276,'Medical Examinations'!$A$2:$O$2336,11,FALSE())</f>
        <v>No</v>
      </c>
      <c r="H1276" s="1">
        <f>VLOOKUP($A1276,'Medical Examinations'!$A$2:$O$2336,13,FALSE())</f>
        <v>0</v>
      </c>
      <c r="I1276" s="1" t="str">
        <f>VLOOKUP($A1276,'Medical Examinations'!$A$2:$O$2336,12,FALSE())</f>
        <v>No</v>
      </c>
      <c r="J1276" s="1" t="str">
        <f>VLOOKUP($A1276,'Medical Examinations'!$A$2:$O$2336,14,FALSE())</f>
        <v>Normal Weight</v>
      </c>
      <c r="K1276" s="1" t="str">
        <f>VLOOKUP($A1276,'Medical Examinations'!$A$2:$O$2336,15,FALSE())</f>
        <v>Prediabetes</v>
      </c>
      <c r="L1276" s="17">
        <f>VLOOKUP($A1276,'Hospitalisation Details'!$A$2:$P$2344,15,FALSE())</f>
        <v>28441</v>
      </c>
      <c r="M1276" s="18">
        <f>VLOOKUP($A1276,'Hospitalisation Details'!$A$2:$P$2344,6,FALSE())</f>
        <v>8604.48</v>
      </c>
      <c r="N1276" s="1" t="str">
        <f>VLOOKUP($A1276,'Hospitalisation Details'!$A$2:$P$2344,12,FALSE())</f>
        <v>tier - 3</v>
      </c>
      <c r="O1276" s="1" t="str">
        <f>VLOOKUP($A1276,'Hospitalisation Details'!$A$2:$P$2344,13,FALSE())</f>
        <v>tier - 2</v>
      </c>
      <c r="P1276" s="1" t="str">
        <f>VLOOKUP($A1276,'Hospitalisation Details'!$A$2:$P$2344,14,FALSE())</f>
        <v>R1016</v>
      </c>
      <c r="Q1276" s="1">
        <f>VLOOKUP($A1276,'Hospitalisation Details'!$A$2:$P$2344,16,FALSE())</f>
        <v>45</v>
      </c>
    </row>
    <row r="1277" spans="1:17" x14ac:dyDescent="0.35">
      <c r="A1277" s="1" t="str">
        <f>'Customer Names'!A1277</f>
        <v>Id1276</v>
      </c>
      <c r="B1277" s="1" t="str">
        <f>VLOOKUP($A1277,'Customer Names'!$A$2:$E$2336,4,FALSE())</f>
        <v>Justin M</v>
      </c>
      <c r="C1277" s="16">
        <f>VLOOKUP($A1277,'Medical Examinations'!$A$2:$O$2336,2,FALSE())</f>
        <v>23.56</v>
      </c>
      <c r="D1277" s="16">
        <f>VLOOKUP($A1277,'Medical Examinations'!$A$2:$O$2336,3,FALSE())</f>
        <v>5.97</v>
      </c>
      <c r="E1277" s="1" t="str">
        <f>VLOOKUP($A1277,'Medical Examinations'!$A$2:$O$2336,9,FALSE())</f>
        <v>No</v>
      </c>
      <c r="F1277" s="1" t="str">
        <f>VLOOKUP($A1277,'Medical Examinations'!$A$2:$O$2336,10,FALSE())</f>
        <v>No</v>
      </c>
      <c r="G1277" s="1" t="str">
        <f>VLOOKUP($A1277,'Medical Examinations'!$A$2:$O$2336,11,FALSE())</f>
        <v>No</v>
      </c>
      <c r="H1277" s="1">
        <f>VLOOKUP($A1277,'Medical Examinations'!$A$2:$O$2336,13,FALSE())</f>
        <v>0</v>
      </c>
      <c r="I1277" s="1" t="str">
        <f>VLOOKUP($A1277,'Medical Examinations'!$A$2:$O$2336,12,FALSE())</f>
        <v>No</v>
      </c>
      <c r="J1277" s="1" t="str">
        <f>VLOOKUP($A1277,'Medical Examinations'!$A$2:$O$2336,14,FALSE())</f>
        <v>Normal Weight</v>
      </c>
      <c r="K1277" s="1" t="str">
        <f>VLOOKUP($A1277,'Medical Examinations'!$A$2:$O$2336,15,FALSE())</f>
        <v>Prediabetes</v>
      </c>
      <c r="L1277" s="17">
        <f>VLOOKUP($A1277,'Hospitalisation Details'!$A$2:$P$2344,15,FALSE())</f>
        <v>28392</v>
      </c>
      <c r="M1277" s="18">
        <f>VLOOKUP($A1277,'Hospitalisation Details'!$A$2:$P$2344,6,FALSE())</f>
        <v>8603.82</v>
      </c>
      <c r="N1277" s="1" t="str">
        <f>VLOOKUP($A1277,'Hospitalisation Details'!$A$2:$P$2344,12,FALSE())</f>
        <v>tier - 2</v>
      </c>
      <c r="O1277" s="1" t="str">
        <f>VLOOKUP($A1277,'Hospitalisation Details'!$A$2:$P$2344,13,FALSE())</f>
        <v>tier - 1</v>
      </c>
      <c r="P1277" s="1" t="str">
        <f>VLOOKUP($A1277,'Hospitalisation Details'!$A$2:$P$2344,14,FALSE())</f>
        <v>R1019</v>
      </c>
      <c r="Q1277" s="1">
        <f>VLOOKUP($A1277,'Hospitalisation Details'!$A$2:$P$2344,16,FALSE())</f>
        <v>45</v>
      </c>
    </row>
    <row r="1278" spans="1:17" x14ac:dyDescent="0.35">
      <c r="A1278" s="1" t="str">
        <f>'Customer Names'!A1278</f>
        <v>Id1277</v>
      </c>
      <c r="B1278" s="1" t="str">
        <f>VLOOKUP($A1278,'Customer Names'!$A$2:$E$2336,4,FALSE())</f>
        <v>Svetlana V.</v>
      </c>
      <c r="C1278" s="16">
        <f>VLOOKUP($A1278,'Medical Examinations'!$A$2:$O$2336,2,FALSE())</f>
        <v>27.17</v>
      </c>
      <c r="D1278" s="16">
        <f>VLOOKUP($A1278,'Medical Examinations'!$A$2:$O$2336,3,FALSE())</f>
        <v>10.81</v>
      </c>
      <c r="E1278" s="1" t="str">
        <f>VLOOKUP($A1278,'Medical Examinations'!$A$2:$O$2336,9,FALSE())</f>
        <v>No</v>
      </c>
      <c r="F1278" s="1" t="str">
        <f>VLOOKUP($A1278,'Medical Examinations'!$A$2:$O$2336,10,FALSE())</f>
        <v>No</v>
      </c>
      <c r="G1278" s="1" t="str">
        <f>VLOOKUP($A1278,'Medical Examinations'!$A$2:$O$2336,11,FALSE())</f>
        <v>No</v>
      </c>
      <c r="H1278" s="1">
        <f>VLOOKUP($A1278,'Medical Examinations'!$A$2:$O$2336,13,FALSE())</f>
        <v>2</v>
      </c>
      <c r="I1278" s="1" t="str">
        <f>VLOOKUP($A1278,'Medical Examinations'!$A$2:$O$2336,12,FALSE())</f>
        <v>No</v>
      </c>
      <c r="J1278" s="1" t="str">
        <f>VLOOKUP($A1278,'Medical Examinations'!$A$2:$O$2336,14,FALSE())</f>
        <v>Overweight</v>
      </c>
      <c r="K1278" s="1" t="str">
        <f>VLOOKUP($A1278,'Medical Examinations'!$A$2:$O$2336,15,FALSE())</f>
        <v>Diabetes</v>
      </c>
      <c r="L1278" s="17">
        <f>VLOOKUP($A1278,'Hospitalisation Details'!$A$2:$P$2344,15,FALSE())</f>
        <v>26856</v>
      </c>
      <c r="M1278" s="18">
        <f>VLOOKUP($A1278,'Hospitalisation Details'!$A$2:$P$2344,6,FALSE())</f>
        <v>8601.33</v>
      </c>
      <c r="N1278" s="1" t="str">
        <f>VLOOKUP($A1278,'Hospitalisation Details'!$A$2:$P$2344,12,FALSE())</f>
        <v>tier - 2</v>
      </c>
      <c r="O1278" s="1" t="str">
        <f>VLOOKUP($A1278,'Hospitalisation Details'!$A$2:$P$2344,13,FALSE())</f>
        <v>tier - 1</v>
      </c>
      <c r="P1278" s="1" t="str">
        <f>VLOOKUP($A1278,'Hospitalisation Details'!$A$2:$P$2344,14,FALSE())</f>
        <v>R1013</v>
      </c>
      <c r="Q1278" s="1">
        <f>VLOOKUP($A1278,'Hospitalisation Details'!$A$2:$P$2344,16,FALSE())</f>
        <v>49</v>
      </c>
    </row>
    <row r="1279" spans="1:17" x14ac:dyDescent="0.35">
      <c r="A1279" s="1" t="str">
        <f>'Customer Names'!A1279</f>
        <v>Id1278</v>
      </c>
      <c r="B1279" s="1" t="str">
        <f>VLOOKUP($A1279,'Customer Names'!$A$2:$E$2336,4,FALSE())</f>
        <v>Jana L</v>
      </c>
      <c r="C1279" s="16">
        <f>VLOOKUP($A1279,'Medical Examinations'!$A$2:$O$2336,2,FALSE())</f>
        <v>34.32</v>
      </c>
      <c r="D1279" s="16">
        <f>VLOOKUP($A1279,'Medical Examinations'!$A$2:$O$2336,3,FALSE())</f>
        <v>5.7</v>
      </c>
      <c r="E1279" s="1" t="str">
        <f>VLOOKUP($A1279,'Medical Examinations'!$A$2:$O$2336,9,FALSE())</f>
        <v>Yes</v>
      </c>
      <c r="F1279" s="1" t="str">
        <f>VLOOKUP($A1279,'Medical Examinations'!$A$2:$O$2336,10,FALSE())</f>
        <v>No</v>
      </c>
      <c r="G1279" s="1" t="str">
        <f>VLOOKUP($A1279,'Medical Examinations'!$A$2:$O$2336,11,FALSE())</f>
        <v>Yes</v>
      </c>
      <c r="H1279" s="1">
        <f>VLOOKUP($A1279,'Medical Examinations'!$A$2:$O$2336,13,FALSE())</f>
        <v>1</v>
      </c>
      <c r="I1279" s="1" t="str">
        <f>VLOOKUP($A1279,'Medical Examinations'!$A$2:$O$2336,12,FALSE())</f>
        <v>No</v>
      </c>
      <c r="J1279" s="1" t="str">
        <f>VLOOKUP($A1279,'Medical Examinations'!$A$2:$O$2336,14,FALSE())</f>
        <v>Obesity</v>
      </c>
      <c r="K1279" s="1" t="str">
        <f>VLOOKUP($A1279,'Medical Examinations'!$A$2:$O$2336,15,FALSE())</f>
        <v>Prediabetes</v>
      </c>
      <c r="L1279" s="17">
        <f>VLOOKUP($A1279,'Hospitalisation Details'!$A$2:$P$2344,15,FALSE())</f>
        <v>30522</v>
      </c>
      <c r="M1279" s="18">
        <f>VLOOKUP($A1279,'Hospitalisation Details'!$A$2:$P$2344,6,FALSE())</f>
        <v>8596.83</v>
      </c>
      <c r="N1279" s="1" t="str">
        <f>VLOOKUP($A1279,'Hospitalisation Details'!$A$2:$P$2344,12,FALSE())</f>
        <v>tier - 2</v>
      </c>
      <c r="O1279" s="1" t="str">
        <f>VLOOKUP($A1279,'Hospitalisation Details'!$A$2:$P$2344,13,FALSE())</f>
        <v>tier - 3</v>
      </c>
      <c r="P1279" s="1" t="str">
        <f>VLOOKUP($A1279,'Hospitalisation Details'!$A$2:$P$2344,14,FALSE())</f>
        <v>R1013</v>
      </c>
      <c r="Q1279" s="1">
        <f>VLOOKUP($A1279,'Hospitalisation Details'!$A$2:$P$2344,16,FALSE())</f>
        <v>39</v>
      </c>
    </row>
    <row r="1280" spans="1:17" x14ac:dyDescent="0.35">
      <c r="A1280" s="1" t="str">
        <f>'Customer Names'!A1280</f>
        <v>Id1279</v>
      </c>
      <c r="B1280" s="1" t="str">
        <f>VLOOKUP($A1280,'Customer Names'!$A$2:$E$2336,4,FALSE())</f>
        <v>Laura</v>
      </c>
      <c r="C1280" s="16">
        <f>VLOOKUP($A1280,'Medical Examinations'!$A$2:$O$2336,2,FALSE())</f>
        <v>23.87</v>
      </c>
      <c r="D1280" s="16">
        <f>VLOOKUP($A1280,'Medical Examinations'!$A$2:$O$2336,3,FALSE())</f>
        <v>4.7699999999999996</v>
      </c>
      <c r="E1280" s="1" t="str">
        <f>VLOOKUP($A1280,'Medical Examinations'!$A$2:$O$2336,9,FALSE())</f>
        <v>Yes</v>
      </c>
      <c r="F1280" s="1" t="str">
        <f>VLOOKUP($A1280,'Medical Examinations'!$A$2:$O$2336,10,FALSE())</f>
        <v>No</v>
      </c>
      <c r="G1280" s="1" t="str">
        <f>VLOOKUP($A1280,'Medical Examinations'!$A$2:$O$2336,11,FALSE())</f>
        <v>Yes</v>
      </c>
      <c r="H1280" s="1">
        <f>VLOOKUP($A1280,'Medical Examinations'!$A$2:$O$2336,13,FALSE())</f>
        <v>1</v>
      </c>
      <c r="I1280" s="1" t="str">
        <f>VLOOKUP($A1280,'Medical Examinations'!$A$2:$O$2336,12,FALSE())</f>
        <v>No</v>
      </c>
      <c r="J1280" s="1" t="str">
        <f>VLOOKUP($A1280,'Medical Examinations'!$A$2:$O$2336,14,FALSE())</f>
        <v>Normal Weight</v>
      </c>
      <c r="K1280" s="1" t="str">
        <f>VLOOKUP($A1280,'Medical Examinations'!$A$2:$O$2336,15,FALSE())</f>
        <v>Normal</v>
      </c>
      <c r="L1280" s="17">
        <f>VLOOKUP($A1280,'Hospitalisation Details'!$A$2:$P$2344,15,FALSE())</f>
        <v>30680</v>
      </c>
      <c r="M1280" s="18">
        <f>VLOOKUP($A1280,'Hospitalisation Details'!$A$2:$P$2344,6,FALSE())</f>
        <v>8582.2999999999993</v>
      </c>
      <c r="N1280" s="1" t="str">
        <f>VLOOKUP($A1280,'Hospitalisation Details'!$A$2:$P$2344,12,FALSE())</f>
        <v>tier - 2</v>
      </c>
      <c r="O1280" s="1" t="str">
        <f>VLOOKUP($A1280,'Hospitalisation Details'!$A$2:$P$2344,13,FALSE())</f>
        <v>tier - 1</v>
      </c>
      <c r="P1280" s="1" t="str">
        <f>VLOOKUP($A1280,'Hospitalisation Details'!$A$2:$P$2344,14,FALSE())</f>
        <v>R1013</v>
      </c>
      <c r="Q1280" s="1">
        <f>VLOOKUP($A1280,'Hospitalisation Details'!$A$2:$P$2344,16,FALSE())</f>
        <v>39</v>
      </c>
    </row>
    <row r="1281" spans="1:17" x14ac:dyDescent="0.35">
      <c r="A1281" s="1" t="str">
        <f>'Customer Names'!A1281</f>
        <v>Id1280</v>
      </c>
      <c r="B1281" s="1" t="str">
        <f>VLOOKUP($A1281,'Customer Names'!$A$2:$E$2336,4,FALSE())</f>
        <v>Torrey C III</v>
      </c>
      <c r="C1281" s="16">
        <f>VLOOKUP($A1281,'Medical Examinations'!$A$2:$O$2336,2,FALSE())</f>
        <v>30.15</v>
      </c>
      <c r="D1281" s="16">
        <f>VLOOKUP($A1281,'Medical Examinations'!$A$2:$O$2336,3,FALSE())</f>
        <v>4.25</v>
      </c>
      <c r="E1281" s="1" t="str">
        <f>VLOOKUP($A1281,'Medical Examinations'!$A$2:$O$2336,9,FALSE())</f>
        <v>No</v>
      </c>
      <c r="F1281" s="1" t="str">
        <f>VLOOKUP($A1281,'Medical Examinations'!$A$2:$O$2336,10,FALSE())</f>
        <v>No</v>
      </c>
      <c r="G1281" s="1" t="str">
        <f>VLOOKUP($A1281,'Medical Examinations'!$A$2:$O$2336,11,FALSE())</f>
        <v>No</v>
      </c>
      <c r="H1281" s="1">
        <f>VLOOKUP($A1281,'Medical Examinations'!$A$2:$O$2336,13,FALSE())</f>
        <v>1</v>
      </c>
      <c r="I1281" s="1" t="str">
        <f>VLOOKUP($A1281,'Medical Examinations'!$A$2:$O$2336,12,FALSE())</f>
        <v>No</v>
      </c>
      <c r="J1281" s="1" t="str">
        <f>VLOOKUP($A1281,'Medical Examinations'!$A$2:$O$2336,14,FALSE())</f>
        <v>Obesity</v>
      </c>
      <c r="K1281" s="1" t="str">
        <f>VLOOKUP($A1281,'Medical Examinations'!$A$2:$O$2336,15,FALSE())</f>
        <v>Normal</v>
      </c>
      <c r="L1281" s="17">
        <f>VLOOKUP($A1281,'Hospitalisation Details'!$A$2:$P$2344,15,FALSE())</f>
        <v>32092</v>
      </c>
      <c r="M1281" s="18">
        <f>VLOOKUP($A1281,'Hospitalisation Details'!$A$2:$P$2344,6,FALSE())</f>
        <v>8573.2999999999993</v>
      </c>
      <c r="N1281" s="1" t="str">
        <f>VLOOKUP($A1281,'Hospitalisation Details'!$A$2:$P$2344,12,FALSE())</f>
        <v>tier - 2</v>
      </c>
      <c r="O1281" s="1" t="str">
        <f>VLOOKUP($A1281,'Hospitalisation Details'!$A$2:$P$2344,13,FALSE())</f>
        <v>tier - 2</v>
      </c>
      <c r="P1281" s="1" t="str">
        <f>VLOOKUP($A1281,'Hospitalisation Details'!$A$2:$P$2344,14,FALSE())</f>
        <v>R1021</v>
      </c>
      <c r="Q1281" s="1">
        <f>VLOOKUP($A1281,'Hospitalisation Details'!$A$2:$P$2344,16,FALSE())</f>
        <v>35</v>
      </c>
    </row>
    <row r="1282" spans="1:17" x14ac:dyDescent="0.35">
      <c r="A1282" s="1" t="str">
        <f>'Customer Names'!A1282</f>
        <v>Id1281</v>
      </c>
      <c r="B1282" s="1" t="str">
        <f>VLOOKUP($A1282,'Customer Names'!$A$2:$E$2336,4,FALSE())</f>
        <v>Paul</v>
      </c>
      <c r="C1282" s="16">
        <f>VLOOKUP($A1282,'Medical Examinations'!$A$2:$O$2336,2,FALSE())</f>
        <v>26.36</v>
      </c>
      <c r="D1282" s="16">
        <f>VLOOKUP($A1282,'Medical Examinations'!$A$2:$O$2336,3,FALSE())</f>
        <v>5.52</v>
      </c>
      <c r="E1282" s="1" t="str">
        <f>VLOOKUP($A1282,'Medical Examinations'!$A$2:$O$2336,9,FALSE())</f>
        <v>No</v>
      </c>
      <c r="F1282" s="1" t="str">
        <f>VLOOKUP($A1282,'Medical Examinations'!$A$2:$O$2336,10,FALSE())</f>
        <v>No</v>
      </c>
      <c r="G1282" s="1" t="str">
        <f>VLOOKUP($A1282,'Medical Examinations'!$A$2:$O$2336,11,FALSE())</f>
        <v>No</v>
      </c>
      <c r="H1282" s="1">
        <f>VLOOKUP($A1282,'Medical Examinations'!$A$2:$O$2336,13,FALSE())</f>
        <v>0</v>
      </c>
      <c r="I1282" s="1" t="str">
        <f>VLOOKUP($A1282,'Medical Examinations'!$A$2:$O$2336,12,FALSE())</f>
        <v>No</v>
      </c>
      <c r="J1282" s="1" t="str">
        <f>VLOOKUP($A1282,'Medical Examinations'!$A$2:$O$2336,14,FALSE())</f>
        <v>Overweight</v>
      </c>
      <c r="K1282" s="1" t="str">
        <f>VLOOKUP($A1282,'Medical Examinations'!$A$2:$O$2336,15,FALSE())</f>
        <v>Normal</v>
      </c>
      <c r="L1282" s="17">
        <f>VLOOKUP($A1282,'Hospitalisation Details'!$A$2:$P$2344,15,FALSE())</f>
        <v>30291</v>
      </c>
      <c r="M1282" s="18">
        <f>VLOOKUP($A1282,'Hospitalisation Details'!$A$2:$P$2344,6,FALSE())</f>
        <v>8572.0400000000009</v>
      </c>
      <c r="N1282" s="1" t="str">
        <f>VLOOKUP($A1282,'Hospitalisation Details'!$A$2:$P$2344,12,FALSE())</f>
        <v>tier - 2</v>
      </c>
      <c r="O1282" s="1" t="str">
        <f>VLOOKUP($A1282,'Hospitalisation Details'!$A$2:$P$2344,13,FALSE())</f>
        <v>tier - 2</v>
      </c>
      <c r="P1282" s="1" t="str">
        <f>VLOOKUP($A1282,'Hospitalisation Details'!$A$2:$P$2344,14,FALSE())</f>
        <v>R1021</v>
      </c>
      <c r="Q1282" s="1">
        <f>VLOOKUP($A1282,'Hospitalisation Details'!$A$2:$P$2344,16,FALSE())</f>
        <v>40</v>
      </c>
    </row>
    <row r="1283" spans="1:17" x14ac:dyDescent="0.35">
      <c r="A1283" s="1" t="str">
        <f>'Customer Names'!A1283</f>
        <v>Id1282</v>
      </c>
      <c r="B1283" s="1" t="str">
        <f>VLOOKUP($A1283,'Customer Names'!$A$2:$E$2336,4,FALSE())</f>
        <v>Jennifer D.</v>
      </c>
      <c r="C1283" s="16">
        <f>VLOOKUP($A1283,'Medical Examinations'!$A$2:$O$2336,2,FALSE())</f>
        <v>45.32</v>
      </c>
      <c r="D1283" s="16">
        <f>VLOOKUP($A1283,'Medical Examinations'!$A$2:$O$2336,3,FALSE())</f>
        <v>6.53</v>
      </c>
      <c r="E1283" s="1" t="str">
        <f>VLOOKUP($A1283,'Medical Examinations'!$A$2:$O$2336,9,FALSE())</f>
        <v>Yes</v>
      </c>
      <c r="F1283" s="1" t="str">
        <f>VLOOKUP($A1283,'Medical Examinations'!$A$2:$O$2336,10,FALSE())</f>
        <v>No</v>
      </c>
      <c r="G1283" s="1" t="str">
        <f>VLOOKUP($A1283,'Medical Examinations'!$A$2:$O$2336,11,FALSE())</f>
        <v>No</v>
      </c>
      <c r="H1283" s="1">
        <f>VLOOKUP($A1283,'Medical Examinations'!$A$2:$O$2336,13,FALSE())</f>
        <v>1</v>
      </c>
      <c r="I1283" s="1" t="str">
        <f>VLOOKUP($A1283,'Medical Examinations'!$A$2:$O$2336,12,FALSE())</f>
        <v>No</v>
      </c>
      <c r="J1283" s="1" t="str">
        <f>VLOOKUP($A1283,'Medical Examinations'!$A$2:$O$2336,14,FALSE())</f>
        <v>Obesity</v>
      </c>
      <c r="K1283" s="1" t="str">
        <f>VLOOKUP($A1283,'Medical Examinations'!$A$2:$O$2336,15,FALSE())</f>
        <v>Diabetes</v>
      </c>
      <c r="L1283" s="17">
        <f>VLOOKUP($A1283,'Hospitalisation Details'!$A$2:$P$2344,15,FALSE())</f>
        <v>27663</v>
      </c>
      <c r="M1283" s="18">
        <f>VLOOKUP($A1283,'Hospitalisation Details'!$A$2:$P$2344,6,FALSE())</f>
        <v>8569.86</v>
      </c>
      <c r="N1283" s="1" t="str">
        <f>VLOOKUP($A1283,'Hospitalisation Details'!$A$2:$P$2344,12,FALSE())</f>
        <v>tier - 2</v>
      </c>
      <c r="O1283" s="1" t="str">
        <f>VLOOKUP($A1283,'Hospitalisation Details'!$A$2:$P$2344,13,FALSE())</f>
        <v>tier - 3</v>
      </c>
      <c r="P1283" s="1" t="str">
        <f>VLOOKUP($A1283,'Hospitalisation Details'!$A$2:$P$2344,14,FALSE())</f>
        <v>R1013</v>
      </c>
      <c r="Q1283" s="1">
        <f>VLOOKUP($A1283,'Hospitalisation Details'!$A$2:$P$2344,16,FALSE())</f>
        <v>47</v>
      </c>
    </row>
    <row r="1284" spans="1:17" x14ac:dyDescent="0.35">
      <c r="A1284" s="1" t="str">
        <f>'Customer Names'!A1284</f>
        <v>Id1283</v>
      </c>
      <c r="B1284" s="1" t="str">
        <f>VLOOKUP($A1284,'Customer Names'!$A$2:$E$2336,4,FALSE())</f>
        <v>Erik</v>
      </c>
      <c r="C1284" s="16">
        <f>VLOOKUP($A1284,'Medical Examinations'!$A$2:$O$2336,2,FALSE())</f>
        <v>31.93</v>
      </c>
      <c r="D1284" s="16">
        <f>VLOOKUP($A1284,'Medical Examinations'!$A$2:$O$2336,3,FALSE())</f>
        <v>4.82</v>
      </c>
      <c r="E1284" s="1" t="str">
        <f>VLOOKUP($A1284,'Medical Examinations'!$A$2:$O$2336,9,FALSE())</f>
        <v>Yes</v>
      </c>
      <c r="F1284" s="1" t="str">
        <f>VLOOKUP($A1284,'Medical Examinations'!$A$2:$O$2336,10,FALSE())</f>
        <v>No</v>
      </c>
      <c r="G1284" s="1" t="str">
        <f>VLOOKUP($A1284,'Medical Examinations'!$A$2:$O$2336,11,FALSE())</f>
        <v>No</v>
      </c>
      <c r="H1284" s="1">
        <f>VLOOKUP($A1284,'Medical Examinations'!$A$2:$O$2336,13,FALSE())</f>
        <v>1</v>
      </c>
      <c r="I1284" s="1" t="str">
        <f>VLOOKUP($A1284,'Medical Examinations'!$A$2:$O$2336,12,FALSE())</f>
        <v>No</v>
      </c>
      <c r="J1284" s="1" t="str">
        <f>VLOOKUP($A1284,'Medical Examinations'!$A$2:$O$2336,14,FALSE())</f>
        <v>Obesity</v>
      </c>
      <c r="K1284" s="1" t="str">
        <f>VLOOKUP($A1284,'Medical Examinations'!$A$2:$O$2336,15,FALSE())</f>
        <v>Normal</v>
      </c>
      <c r="L1284" s="17">
        <f>VLOOKUP($A1284,'Hospitalisation Details'!$A$2:$P$2344,15,FALSE())</f>
        <v>32407</v>
      </c>
      <c r="M1284" s="18">
        <f>VLOOKUP($A1284,'Hospitalisation Details'!$A$2:$P$2344,6,FALSE())</f>
        <v>8567.25</v>
      </c>
      <c r="N1284" s="1" t="str">
        <f>VLOOKUP($A1284,'Hospitalisation Details'!$A$2:$P$2344,12,FALSE())</f>
        <v>tier - 2</v>
      </c>
      <c r="O1284" s="1" t="str">
        <f>VLOOKUP($A1284,'Hospitalisation Details'!$A$2:$P$2344,13,FALSE())</f>
        <v>tier - 1</v>
      </c>
      <c r="P1284" s="1" t="str">
        <f>VLOOKUP($A1284,'Hospitalisation Details'!$A$2:$P$2344,14,FALSE())</f>
        <v>R1012</v>
      </c>
      <c r="Q1284" s="1">
        <f>VLOOKUP($A1284,'Hospitalisation Details'!$A$2:$P$2344,16,FALSE())</f>
        <v>34</v>
      </c>
    </row>
    <row r="1285" spans="1:17" x14ac:dyDescent="0.35">
      <c r="A1285" s="1" t="str">
        <f>'Customer Names'!A1285</f>
        <v>Id1284</v>
      </c>
      <c r="B1285" s="1" t="str">
        <f>VLOOKUP($A1285,'Customer Names'!$A$2:$E$2336,4,FALSE())</f>
        <v>Lana J</v>
      </c>
      <c r="C1285" s="16">
        <f>VLOOKUP($A1285,'Medical Examinations'!$A$2:$O$2336,2,FALSE())</f>
        <v>36</v>
      </c>
      <c r="D1285" s="16">
        <f>VLOOKUP($A1285,'Medical Examinations'!$A$2:$O$2336,3,FALSE())</f>
        <v>11.94</v>
      </c>
      <c r="E1285" s="1" t="str">
        <f>VLOOKUP($A1285,'Medical Examinations'!$A$2:$O$2336,9,FALSE())</f>
        <v>Yes</v>
      </c>
      <c r="F1285" s="1" t="str">
        <f>VLOOKUP($A1285,'Medical Examinations'!$A$2:$O$2336,10,FALSE())</f>
        <v>No</v>
      </c>
      <c r="G1285" s="1" t="str">
        <f>VLOOKUP($A1285,'Medical Examinations'!$A$2:$O$2336,11,FALSE())</f>
        <v>No</v>
      </c>
      <c r="H1285" s="1">
        <f>VLOOKUP($A1285,'Medical Examinations'!$A$2:$O$2336,13,FALSE())</f>
        <v>1</v>
      </c>
      <c r="I1285" s="1" t="str">
        <f>VLOOKUP($A1285,'Medical Examinations'!$A$2:$O$2336,12,FALSE())</f>
        <v>No</v>
      </c>
      <c r="J1285" s="1" t="str">
        <f>VLOOKUP($A1285,'Medical Examinations'!$A$2:$O$2336,14,FALSE())</f>
        <v>Obesity</v>
      </c>
      <c r="K1285" s="1" t="str">
        <f>VLOOKUP($A1285,'Medical Examinations'!$A$2:$O$2336,15,FALSE())</f>
        <v>Diabetes</v>
      </c>
      <c r="L1285" s="17">
        <f>VLOOKUP($A1285,'Hospitalisation Details'!$A$2:$P$2344,15,FALSE())</f>
        <v>27627</v>
      </c>
      <c r="M1285" s="18">
        <f>VLOOKUP($A1285,'Hospitalisation Details'!$A$2:$P$2344,6,FALSE())</f>
        <v>8556.91</v>
      </c>
      <c r="N1285" s="1" t="str">
        <f>VLOOKUP($A1285,'Hospitalisation Details'!$A$2:$P$2344,12,FALSE())</f>
        <v>tier - 2</v>
      </c>
      <c r="O1285" s="1" t="str">
        <f>VLOOKUP($A1285,'Hospitalisation Details'!$A$2:$P$2344,13,FALSE())</f>
        <v>tier - 1</v>
      </c>
      <c r="P1285" s="1" t="str">
        <f>VLOOKUP($A1285,'Hospitalisation Details'!$A$2:$P$2344,14,FALSE())</f>
        <v>R1011</v>
      </c>
      <c r="Q1285" s="1">
        <f>VLOOKUP($A1285,'Hospitalisation Details'!$A$2:$P$2344,16,FALSE())</f>
        <v>47</v>
      </c>
    </row>
    <row r="1286" spans="1:17" x14ac:dyDescent="0.35">
      <c r="A1286" s="1" t="str">
        <f>'Customer Names'!A1286</f>
        <v>Id1285</v>
      </c>
      <c r="B1286" s="1" t="str">
        <f>VLOOKUP($A1286,'Customer Names'!$A$2:$E$2336,4,FALSE())</f>
        <v>Rebecca E</v>
      </c>
      <c r="C1286" s="16">
        <f>VLOOKUP($A1286,'Medical Examinations'!$A$2:$O$2336,2,FALSE())</f>
        <v>32</v>
      </c>
      <c r="D1286" s="16">
        <f>VLOOKUP($A1286,'Medical Examinations'!$A$2:$O$2336,3,FALSE())</f>
        <v>7.85</v>
      </c>
      <c r="E1286" s="1" t="str">
        <f>VLOOKUP($A1286,'Medical Examinations'!$A$2:$O$2336,9,FALSE())</f>
        <v>Yes</v>
      </c>
      <c r="F1286" s="1" t="str">
        <f>VLOOKUP($A1286,'Medical Examinations'!$A$2:$O$2336,10,FALSE())</f>
        <v>No</v>
      </c>
      <c r="G1286" s="1" t="str">
        <f>VLOOKUP($A1286,'Medical Examinations'!$A$2:$O$2336,11,FALSE())</f>
        <v>No</v>
      </c>
      <c r="H1286" s="1">
        <f>VLOOKUP($A1286,'Medical Examinations'!$A$2:$O$2336,13,FALSE())</f>
        <v>1</v>
      </c>
      <c r="I1286" s="1" t="str">
        <f>VLOOKUP($A1286,'Medical Examinations'!$A$2:$O$2336,12,FALSE())</f>
        <v>No</v>
      </c>
      <c r="J1286" s="1" t="str">
        <f>VLOOKUP($A1286,'Medical Examinations'!$A$2:$O$2336,14,FALSE())</f>
        <v>Obesity</v>
      </c>
      <c r="K1286" s="1" t="str">
        <f>VLOOKUP($A1286,'Medical Examinations'!$A$2:$O$2336,15,FALSE())</f>
        <v>Diabetes</v>
      </c>
      <c r="L1286" s="17">
        <f>VLOOKUP($A1286,'Hospitalisation Details'!$A$2:$P$2344,15,FALSE())</f>
        <v>27612</v>
      </c>
      <c r="M1286" s="18">
        <f>VLOOKUP($A1286,'Hospitalisation Details'!$A$2:$P$2344,6,FALSE())</f>
        <v>8551.35</v>
      </c>
      <c r="N1286" s="1" t="str">
        <f>VLOOKUP($A1286,'Hospitalisation Details'!$A$2:$P$2344,12,FALSE())</f>
        <v>tier - 2</v>
      </c>
      <c r="O1286" s="1" t="str">
        <f>VLOOKUP($A1286,'Hospitalisation Details'!$A$2:$P$2344,13,FALSE())</f>
        <v>tier - 2</v>
      </c>
      <c r="P1286" s="1" t="str">
        <f>VLOOKUP($A1286,'Hospitalisation Details'!$A$2:$P$2344,14,FALSE())</f>
        <v>R1011</v>
      </c>
      <c r="Q1286" s="1">
        <f>VLOOKUP($A1286,'Hospitalisation Details'!$A$2:$P$2344,16,FALSE())</f>
        <v>47</v>
      </c>
    </row>
    <row r="1287" spans="1:17" x14ac:dyDescent="0.35">
      <c r="A1287" s="1" t="str">
        <f>'Customer Names'!A1287</f>
        <v>Id1286</v>
      </c>
      <c r="B1287" s="1" t="str">
        <f>VLOOKUP($A1287,'Customer Names'!$A$2:$E$2336,4,FALSE())</f>
        <v>Katie M.</v>
      </c>
      <c r="C1287" s="16">
        <f>VLOOKUP($A1287,'Medical Examinations'!$A$2:$O$2336,2,FALSE())</f>
        <v>29.37</v>
      </c>
      <c r="D1287" s="16">
        <f>VLOOKUP($A1287,'Medical Examinations'!$A$2:$O$2336,3,FALSE())</f>
        <v>8.01</v>
      </c>
      <c r="E1287" s="1" t="str">
        <f>VLOOKUP($A1287,'Medical Examinations'!$A$2:$O$2336,9,FALSE())</f>
        <v>Yes</v>
      </c>
      <c r="F1287" s="1" t="str">
        <f>VLOOKUP($A1287,'Medical Examinations'!$A$2:$O$2336,10,FALSE())</f>
        <v>No</v>
      </c>
      <c r="G1287" s="1" t="str">
        <f>VLOOKUP($A1287,'Medical Examinations'!$A$2:$O$2336,11,FALSE())</f>
        <v>No</v>
      </c>
      <c r="H1287" s="1">
        <f>VLOOKUP($A1287,'Medical Examinations'!$A$2:$O$2336,13,FALSE())</f>
        <v>1</v>
      </c>
      <c r="I1287" s="1" t="str">
        <f>VLOOKUP($A1287,'Medical Examinations'!$A$2:$O$2336,12,FALSE())</f>
        <v>No</v>
      </c>
      <c r="J1287" s="1" t="str">
        <f>VLOOKUP($A1287,'Medical Examinations'!$A$2:$O$2336,14,FALSE())</f>
        <v>Overweight</v>
      </c>
      <c r="K1287" s="1" t="str">
        <f>VLOOKUP($A1287,'Medical Examinations'!$A$2:$O$2336,15,FALSE())</f>
        <v>Diabetes</v>
      </c>
      <c r="L1287" s="17">
        <f>VLOOKUP($A1287,'Hospitalisation Details'!$A$2:$P$2344,15,FALSE())</f>
        <v>30662</v>
      </c>
      <c r="M1287" s="18">
        <f>VLOOKUP($A1287,'Hospitalisation Details'!$A$2:$P$2344,6,FALSE())</f>
        <v>8547.69</v>
      </c>
      <c r="N1287" s="1" t="str">
        <f>VLOOKUP($A1287,'Hospitalisation Details'!$A$2:$P$2344,12,FALSE())</f>
        <v>tier - 2</v>
      </c>
      <c r="O1287" s="1" t="str">
        <f>VLOOKUP($A1287,'Hospitalisation Details'!$A$2:$P$2344,13,FALSE())</f>
        <v>tier - 1</v>
      </c>
      <c r="P1287" s="1" t="str">
        <f>VLOOKUP($A1287,'Hospitalisation Details'!$A$2:$P$2344,14,FALSE())</f>
        <v>R1013</v>
      </c>
      <c r="Q1287" s="1">
        <f>VLOOKUP($A1287,'Hospitalisation Details'!$A$2:$P$2344,16,FALSE())</f>
        <v>39</v>
      </c>
    </row>
    <row r="1288" spans="1:17" x14ac:dyDescent="0.35">
      <c r="A1288" s="1" t="str">
        <f>'Customer Names'!A1288</f>
        <v>Id1287</v>
      </c>
      <c r="B1288" s="1" t="str">
        <f>VLOOKUP($A1288,'Customer Names'!$A$2:$E$2336,4,FALSE())</f>
        <v>Elizabeth A.</v>
      </c>
      <c r="C1288" s="16">
        <f>VLOOKUP($A1288,'Medical Examinations'!$A$2:$O$2336,2,FALSE())</f>
        <v>23.6</v>
      </c>
      <c r="D1288" s="16">
        <f>VLOOKUP($A1288,'Medical Examinations'!$A$2:$O$2336,3,FALSE())</f>
        <v>7.4</v>
      </c>
      <c r="E1288" s="1" t="str">
        <f>VLOOKUP($A1288,'Medical Examinations'!$A$2:$O$2336,9,FALSE())</f>
        <v>Yes</v>
      </c>
      <c r="F1288" s="1" t="str">
        <f>VLOOKUP($A1288,'Medical Examinations'!$A$2:$O$2336,10,FALSE())</f>
        <v>No</v>
      </c>
      <c r="G1288" s="1" t="str">
        <f>VLOOKUP($A1288,'Medical Examinations'!$A$2:$O$2336,11,FALSE())</f>
        <v>No</v>
      </c>
      <c r="H1288" s="1">
        <f>VLOOKUP($A1288,'Medical Examinations'!$A$2:$O$2336,13,FALSE())</f>
        <v>1</v>
      </c>
      <c r="I1288" s="1" t="str">
        <f>VLOOKUP($A1288,'Medical Examinations'!$A$2:$O$2336,12,FALSE())</f>
        <v>No</v>
      </c>
      <c r="J1288" s="1" t="str">
        <f>VLOOKUP($A1288,'Medical Examinations'!$A$2:$O$2336,14,FALSE())</f>
        <v>Normal Weight</v>
      </c>
      <c r="K1288" s="1" t="str">
        <f>VLOOKUP($A1288,'Medical Examinations'!$A$2:$O$2336,15,FALSE())</f>
        <v>Diabetes</v>
      </c>
      <c r="L1288" s="17">
        <f>VLOOKUP($A1288,'Hospitalisation Details'!$A$2:$P$2344,15,FALSE())</f>
        <v>27704</v>
      </c>
      <c r="M1288" s="18">
        <f>VLOOKUP($A1288,'Hospitalisation Details'!$A$2:$P$2344,6,FALSE())</f>
        <v>8539.67</v>
      </c>
      <c r="N1288" s="1" t="str">
        <f>VLOOKUP($A1288,'Hospitalisation Details'!$A$2:$P$2344,12,FALSE())</f>
        <v>tier - 2</v>
      </c>
      <c r="O1288" s="1" t="str">
        <f>VLOOKUP($A1288,'Hospitalisation Details'!$A$2:$P$2344,13,FALSE())</f>
        <v>tier - 3</v>
      </c>
      <c r="P1288" s="1" t="str">
        <f>VLOOKUP($A1288,'Hospitalisation Details'!$A$2:$P$2344,14,FALSE())</f>
        <v>R1011</v>
      </c>
      <c r="Q1288" s="1">
        <f>VLOOKUP($A1288,'Hospitalisation Details'!$A$2:$P$2344,16,FALSE())</f>
        <v>47</v>
      </c>
    </row>
    <row r="1289" spans="1:17" x14ac:dyDescent="0.35">
      <c r="A1289" s="1" t="str">
        <f>'Customer Names'!A1289</f>
        <v>Id1288</v>
      </c>
      <c r="B1289" s="1" t="str">
        <f>VLOOKUP($A1289,'Customer Names'!$A$2:$E$2336,4,FALSE())</f>
        <v>Sarah</v>
      </c>
      <c r="C1289" s="16">
        <f>VLOOKUP($A1289,'Medical Examinations'!$A$2:$O$2336,2,FALSE())</f>
        <v>33.155000000000001</v>
      </c>
      <c r="D1289" s="16">
        <f>VLOOKUP($A1289,'Medical Examinations'!$A$2:$O$2336,3,FALSE())</f>
        <v>8.3800000000000008</v>
      </c>
      <c r="E1289" s="1" t="str">
        <f>VLOOKUP($A1289,'Medical Examinations'!$A$2:$O$2336,9,FALSE())</f>
        <v>Yes</v>
      </c>
      <c r="F1289" s="1" t="str">
        <f>VLOOKUP($A1289,'Medical Examinations'!$A$2:$O$2336,10,FALSE())</f>
        <v>No</v>
      </c>
      <c r="G1289" s="1" t="str">
        <f>VLOOKUP($A1289,'Medical Examinations'!$A$2:$O$2336,11,FALSE())</f>
        <v>No</v>
      </c>
      <c r="H1289" s="1">
        <f>VLOOKUP($A1289,'Medical Examinations'!$A$2:$O$2336,13,FALSE())</f>
        <v>0</v>
      </c>
      <c r="I1289" s="1" t="str">
        <f>VLOOKUP($A1289,'Medical Examinations'!$A$2:$O$2336,12,FALSE())</f>
        <v>No</v>
      </c>
      <c r="J1289" s="1" t="str">
        <f>VLOOKUP($A1289,'Medical Examinations'!$A$2:$O$2336,14,FALSE())</f>
        <v>Obesity</v>
      </c>
      <c r="K1289" s="1" t="str">
        <f>VLOOKUP($A1289,'Medical Examinations'!$A$2:$O$2336,15,FALSE())</f>
        <v>Diabetes</v>
      </c>
      <c r="L1289" s="17">
        <f>VLOOKUP($A1289,'Hospitalisation Details'!$A$2:$P$2344,15,FALSE())</f>
        <v>29947</v>
      </c>
      <c r="M1289" s="18">
        <f>VLOOKUP($A1289,'Hospitalisation Details'!$A$2:$P$2344,6,FALSE())</f>
        <v>8538.2900000000009</v>
      </c>
      <c r="N1289" s="1" t="str">
        <f>VLOOKUP($A1289,'Hospitalisation Details'!$A$2:$P$2344,12,FALSE())</f>
        <v>tier - 2</v>
      </c>
      <c r="O1289" s="1" t="str">
        <f>VLOOKUP($A1289,'Hospitalisation Details'!$A$2:$P$2344,13,FALSE())</f>
        <v>tier - 3</v>
      </c>
      <c r="P1289" s="1" t="str">
        <f>VLOOKUP($A1289,'Hospitalisation Details'!$A$2:$P$2344,14,FALSE())</f>
        <v>R1024</v>
      </c>
      <c r="Q1289" s="1">
        <f>VLOOKUP($A1289,'Hospitalisation Details'!$A$2:$P$2344,16,FALSE())</f>
        <v>41</v>
      </c>
    </row>
    <row r="1290" spans="1:17" x14ac:dyDescent="0.35">
      <c r="A1290" s="1" t="str">
        <f>'Customer Names'!A1290</f>
        <v>Id1289</v>
      </c>
      <c r="B1290" s="1" t="str">
        <f>VLOOKUP($A1290,'Customer Names'!$A$2:$E$2336,4,FALSE())</f>
        <v>Annie J.</v>
      </c>
      <c r="C1290" s="16">
        <f>VLOOKUP($A1290,'Medical Examinations'!$A$2:$O$2336,2,FALSE())</f>
        <v>24.32</v>
      </c>
      <c r="D1290" s="16">
        <f>VLOOKUP($A1290,'Medical Examinations'!$A$2:$O$2336,3,FALSE())</f>
        <v>11.56</v>
      </c>
      <c r="E1290" s="1" t="str">
        <f>VLOOKUP($A1290,'Medical Examinations'!$A$2:$O$2336,9,FALSE())</f>
        <v>Yes</v>
      </c>
      <c r="F1290" s="1" t="str">
        <f>VLOOKUP($A1290,'Medical Examinations'!$A$2:$O$2336,10,FALSE())</f>
        <v>No</v>
      </c>
      <c r="G1290" s="1" t="str">
        <f>VLOOKUP($A1290,'Medical Examinations'!$A$2:$O$2336,11,FALSE())</f>
        <v>No</v>
      </c>
      <c r="H1290" s="1">
        <f>VLOOKUP($A1290,'Medical Examinations'!$A$2:$O$2336,13,FALSE())</f>
        <v>1</v>
      </c>
      <c r="I1290" s="1" t="str">
        <f>VLOOKUP($A1290,'Medical Examinations'!$A$2:$O$2336,12,FALSE())</f>
        <v>No</v>
      </c>
      <c r="J1290" s="1" t="str">
        <f>VLOOKUP($A1290,'Medical Examinations'!$A$2:$O$2336,14,FALSE())</f>
        <v>Normal Weight</v>
      </c>
      <c r="K1290" s="1" t="str">
        <f>VLOOKUP($A1290,'Medical Examinations'!$A$2:$O$2336,15,FALSE())</f>
        <v>Diabetes</v>
      </c>
      <c r="L1290" s="17">
        <f>VLOOKUP($A1290,'Hospitalisation Details'!$A$2:$P$2344,15,FALSE())</f>
        <v>30521</v>
      </c>
      <c r="M1290" s="18">
        <f>VLOOKUP($A1290,'Hospitalisation Details'!$A$2:$P$2344,6,FALSE())</f>
        <v>8534.67</v>
      </c>
      <c r="N1290" s="1" t="str">
        <f>VLOOKUP($A1290,'Hospitalisation Details'!$A$2:$P$2344,12,FALSE())</f>
        <v>tier - 2</v>
      </c>
      <c r="O1290" s="1" t="str">
        <f>VLOOKUP($A1290,'Hospitalisation Details'!$A$2:$P$2344,13,FALSE())</f>
        <v>tier - 3</v>
      </c>
      <c r="P1290" s="1" t="str">
        <f>VLOOKUP($A1290,'Hospitalisation Details'!$A$2:$P$2344,14,FALSE())</f>
        <v>R1024</v>
      </c>
      <c r="Q1290" s="1">
        <f>VLOOKUP($A1290,'Hospitalisation Details'!$A$2:$P$2344,16,FALSE())</f>
        <v>39</v>
      </c>
    </row>
    <row r="1291" spans="1:17" x14ac:dyDescent="0.35">
      <c r="A1291" s="1" t="str">
        <f>'Customer Names'!A1291</f>
        <v>Id1290</v>
      </c>
      <c r="B1291" s="1" t="str">
        <f>VLOOKUP($A1291,'Customer Names'!$A$2:$E$2336,4,FALSE())</f>
        <v>Annie</v>
      </c>
      <c r="C1291" s="16">
        <f>VLOOKUP($A1291,'Medical Examinations'!$A$2:$O$2336,2,FALSE())</f>
        <v>36.299999999999997</v>
      </c>
      <c r="D1291" s="16">
        <f>VLOOKUP($A1291,'Medical Examinations'!$A$2:$O$2336,3,FALSE())</f>
        <v>4.6100000000000003</v>
      </c>
      <c r="E1291" s="1" t="str">
        <f>VLOOKUP($A1291,'Medical Examinations'!$A$2:$O$2336,9,FALSE())</f>
        <v>No</v>
      </c>
      <c r="F1291" s="1" t="str">
        <f>VLOOKUP($A1291,'Medical Examinations'!$A$2:$O$2336,10,FALSE())</f>
        <v>No</v>
      </c>
      <c r="G1291" s="1" t="str">
        <f>VLOOKUP($A1291,'Medical Examinations'!$A$2:$O$2336,11,FALSE())</f>
        <v>No</v>
      </c>
      <c r="H1291" s="1">
        <f>VLOOKUP($A1291,'Medical Examinations'!$A$2:$O$2336,13,FALSE())</f>
        <v>0</v>
      </c>
      <c r="I1291" s="1" t="str">
        <f>VLOOKUP($A1291,'Medical Examinations'!$A$2:$O$2336,12,FALSE())</f>
        <v>No</v>
      </c>
      <c r="J1291" s="1" t="str">
        <f>VLOOKUP($A1291,'Medical Examinations'!$A$2:$O$2336,14,FALSE())</f>
        <v>Obesity</v>
      </c>
      <c r="K1291" s="1" t="str">
        <f>VLOOKUP($A1291,'Medical Examinations'!$A$2:$O$2336,15,FALSE())</f>
        <v>Normal</v>
      </c>
      <c r="L1291" s="17">
        <f>VLOOKUP($A1291,'Hospitalisation Details'!$A$2:$P$2344,15,FALSE())</f>
        <v>28332</v>
      </c>
      <c r="M1291" s="18">
        <f>VLOOKUP($A1291,'Hospitalisation Details'!$A$2:$P$2344,6,FALSE())</f>
        <v>8527.5300000000007</v>
      </c>
      <c r="N1291" s="1" t="str">
        <f>VLOOKUP($A1291,'Hospitalisation Details'!$A$2:$P$2344,12,FALSE())</f>
        <v>tier - 2</v>
      </c>
      <c r="O1291" s="1" t="str">
        <f>VLOOKUP($A1291,'Hospitalisation Details'!$A$2:$P$2344,13,FALSE())</f>
        <v>tier - 2</v>
      </c>
      <c r="P1291" s="1" t="str">
        <f>VLOOKUP($A1291,'Hospitalisation Details'!$A$2:$P$2344,14,FALSE())</f>
        <v>R1013</v>
      </c>
      <c r="Q1291" s="1">
        <f>VLOOKUP($A1291,'Hospitalisation Details'!$A$2:$P$2344,16,FALSE())</f>
        <v>45</v>
      </c>
    </row>
    <row r="1292" spans="1:17" x14ac:dyDescent="0.35">
      <c r="A1292" s="1" t="str">
        <f>'Customer Names'!A1292</f>
        <v>Id1291</v>
      </c>
      <c r="B1292" s="1" t="str">
        <f>VLOOKUP($A1292,'Customer Names'!$A$2:$E$2336,4,FALSE())</f>
        <v>Lindsey</v>
      </c>
      <c r="C1292" s="16">
        <f>VLOOKUP($A1292,'Medical Examinations'!$A$2:$O$2336,2,FALSE())</f>
        <v>34.4</v>
      </c>
      <c r="D1292" s="16">
        <f>VLOOKUP($A1292,'Medical Examinations'!$A$2:$O$2336,3,FALSE())</f>
        <v>4.95</v>
      </c>
      <c r="E1292" s="1" t="str">
        <f>VLOOKUP($A1292,'Medical Examinations'!$A$2:$O$2336,9,FALSE())</f>
        <v>No</v>
      </c>
      <c r="F1292" s="1" t="str">
        <f>VLOOKUP($A1292,'Medical Examinations'!$A$2:$O$2336,10,FALSE())</f>
        <v>No</v>
      </c>
      <c r="G1292" s="1" t="str">
        <f>VLOOKUP($A1292,'Medical Examinations'!$A$2:$O$2336,11,FALSE())</f>
        <v>Yes</v>
      </c>
      <c r="H1292" s="1">
        <f>VLOOKUP($A1292,'Medical Examinations'!$A$2:$O$2336,13,FALSE())</f>
        <v>1</v>
      </c>
      <c r="I1292" s="1" t="str">
        <f>VLOOKUP($A1292,'Medical Examinations'!$A$2:$O$2336,12,FALSE())</f>
        <v>No</v>
      </c>
      <c r="J1292" s="1" t="str">
        <f>VLOOKUP($A1292,'Medical Examinations'!$A$2:$O$2336,14,FALSE())</f>
        <v>Obesity</v>
      </c>
      <c r="K1292" s="1" t="str">
        <f>VLOOKUP($A1292,'Medical Examinations'!$A$2:$O$2336,15,FALSE())</f>
        <v>Normal</v>
      </c>
      <c r="L1292" s="17">
        <f>VLOOKUP($A1292,'Hospitalisation Details'!$A$2:$P$2344,15,FALSE())</f>
        <v>29080</v>
      </c>
      <c r="M1292" s="18">
        <f>VLOOKUP($A1292,'Hospitalisation Details'!$A$2:$P$2344,6,FALSE())</f>
        <v>8522</v>
      </c>
      <c r="N1292" s="1" t="str">
        <f>VLOOKUP($A1292,'Hospitalisation Details'!$A$2:$P$2344,12,FALSE())</f>
        <v>tier - 2</v>
      </c>
      <c r="O1292" s="1" t="str">
        <f>VLOOKUP($A1292,'Hospitalisation Details'!$A$2:$P$2344,13,FALSE())</f>
        <v>tier - 2</v>
      </c>
      <c r="P1292" s="1" t="str">
        <f>VLOOKUP($A1292,'Hospitalisation Details'!$A$2:$P$2344,14,FALSE())</f>
        <v>R1011</v>
      </c>
      <c r="Q1292" s="1">
        <f>VLOOKUP($A1292,'Hospitalisation Details'!$A$2:$P$2344,16,FALSE())</f>
        <v>43</v>
      </c>
    </row>
    <row r="1293" spans="1:17" x14ac:dyDescent="0.35">
      <c r="A1293" s="1" t="str">
        <f>'Customer Names'!A1293</f>
        <v>Id1292</v>
      </c>
      <c r="B1293" s="1" t="str">
        <f>VLOOKUP($A1293,'Customer Names'!$A$2:$E$2336,4,FALSE())</f>
        <v>Laura</v>
      </c>
      <c r="C1293" s="16">
        <f>VLOOKUP($A1293,'Medical Examinations'!$A$2:$O$2336,2,FALSE())</f>
        <v>30.9</v>
      </c>
      <c r="D1293" s="16">
        <f>VLOOKUP($A1293,'Medical Examinations'!$A$2:$O$2336,3,FALSE())</f>
        <v>5.04</v>
      </c>
      <c r="E1293" s="1" t="str">
        <f>VLOOKUP($A1293,'Medical Examinations'!$A$2:$O$2336,9,FALSE())</f>
        <v>No</v>
      </c>
      <c r="F1293" s="1" t="str">
        <f>VLOOKUP($A1293,'Medical Examinations'!$A$2:$O$2336,10,FALSE())</f>
        <v>No</v>
      </c>
      <c r="G1293" s="1" t="str">
        <f>VLOOKUP($A1293,'Medical Examinations'!$A$2:$O$2336,11,FALSE())</f>
        <v>No</v>
      </c>
      <c r="H1293" s="1">
        <f>VLOOKUP($A1293,'Medical Examinations'!$A$2:$O$2336,13,FALSE())</f>
        <v>0</v>
      </c>
      <c r="I1293" s="1" t="str">
        <f>VLOOKUP($A1293,'Medical Examinations'!$A$2:$O$2336,12,FALSE())</f>
        <v>No</v>
      </c>
      <c r="J1293" s="1" t="str">
        <f>VLOOKUP($A1293,'Medical Examinations'!$A$2:$O$2336,14,FALSE())</f>
        <v>Obesity</v>
      </c>
      <c r="K1293" s="1" t="str">
        <f>VLOOKUP($A1293,'Medical Examinations'!$A$2:$O$2336,15,FALSE())</f>
        <v>Normal</v>
      </c>
      <c r="L1293" s="17">
        <f>VLOOKUP($A1293,'Hospitalisation Details'!$A$2:$P$2344,15,FALSE())</f>
        <v>28488</v>
      </c>
      <c r="M1293" s="18">
        <f>VLOOKUP($A1293,'Hospitalisation Details'!$A$2:$P$2344,6,FALSE())</f>
        <v>8520.0300000000007</v>
      </c>
      <c r="N1293" s="1" t="str">
        <f>VLOOKUP($A1293,'Hospitalisation Details'!$A$2:$P$2344,12,FALSE())</f>
        <v>tier - 2</v>
      </c>
      <c r="O1293" s="1" t="str">
        <f>VLOOKUP($A1293,'Hospitalisation Details'!$A$2:$P$2344,13,FALSE())</f>
        <v>tier - 3</v>
      </c>
      <c r="P1293" s="1" t="str">
        <f>VLOOKUP($A1293,'Hospitalisation Details'!$A$2:$P$2344,14,FALSE())</f>
        <v>R1011</v>
      </c>
      <c r="Q1293" s="1">
        <f>VLOOKUP($A1293,'Hospitalisation Details'!$A$2:$P$2344,16,FALSE())</f>
        <v>45</v>
      </c>
    </row>
    <row r="1294" spans="1:17" x14ac:dyDescent="0.35">
      <c r="A1294" s="1" t="str">
        <f>'Customer Names'!A1294</f>
        <v>Id1293</v>
      </c>
      <c r="B1294" s="1" t="str">
        <f>VLOOKUP($A1294,'Customer Names'!$A$2:$E$2336,4,FALSE())</f>
        <v>Amy T</v>
      </c>
      <c r="C1294" s="16">
        <f>VLOOKUP($A1294,'Medical Examinations'!$A$2:$O$2336,2,FALSE())</f>
        <v>28.6</v>
      </c>
      <c r="D1294" s="16">
        <f>VLOOKUP($A1294,'Medical Examinations'!$A$2:$O$2336,3,FALSE())</f>
        <v>5.42</v>
      </c>
      <c r="E1294" s="1" t="str">
        <f>VLOOKUP($A1294,'Medical Examinations'!$A$2:$O$2336,9,FALSE())</f>
        <v>No</v>
      </c>
      <c r="F1294" s="1" t="str">
        <f>VLOOKUP($A1294,'Medical Examinations'!$A$2:$O$2336,10,FALSE())</f>
        <v>No</v>
      </c>
      <c r="G1294" s="1" t="str">
        <f>VLOOKUP($A1294,'Medical Examinations'!$A$2:$O$2336,11,FALSE())</f>
        <v>No</v>
      </c>
      <c r="H1294" s="1">
        <f>VLOOKUP($A1294,'Medical Examinations'!$A$2:$O$2336,13,FALSE())</f>
        <v>0</v>
      </c>
      <c r="I1294" s="1" t="str">
        <f>VLOOKUP($A1294,'Medical Examinations'!$A$2:$O$2336,12,FALSE())</f>
        <v>No</v>
      </c>
      <c r="J1294" s="1" t="str">
        <f>VLOOKUP($A1294,'Medical Examinations'!$A$2:$O$2336,14,FALSE())</f>
        <v>Overweight</v>
      </c>
      <c r="K1294" s="1" t="str">
        <f>VLOOKUP($A1294,'Medical Examinations'!$A$2:$O$2336,15,FALSE())</f>
        <v>Normal</v>
      </c>
      <c r="L1294" s="17">
        <f>VLOOKUP($A1294,'Hospitalisation Details'!$A$2:$P$2344,15,FALSE())</f>
        <v>28297</v>
      </c>
      <c r="M1294" s="18">
        <f>VLOOKUP($A1294,'Hospitalisation Details'!$A$2:$P$2344,6,FALSE())</f>
        <v>8516.83</v>
      </c>
      <c r="N1294" s="1" t="str">
        <f>VLOOKUP($A1294,'Hospitalisation Details'!$A$2:$P$2344,12,FALSE())</f>
        <v>tier - 2</v>
      </c>
      <c r="O1294" s="1" t="str">
        <f>VLOOKUP($A1294,'Hospitalisation Details'!$A$2:$P$2344,13,FALSE())</f>
        <v>tier - 1</v>
      </c>
      <c r="P1294" s="1" t="str">
        <f>VLOOKUP($A1294,'Hospitalisation Details'!$A$2:$P$2344,14,FALSE())</f>
        <v>R1013</v>
      </c>
      <c r="Q1294" s="1">
        <f>VLOOKUP($A1294,'Hospitalisation Details'!$A$2:$P$2344,16,FALSE())</f>
        <v>45</v>
      </c>
    </row>
    <row r="1295" spans="1:17" x14ac:dyDescent="0.35">
      <c r="A1295" s="1" t="str">
        <f>'Customer Names'!A1295</f>
        <v>Id1294</v>
      </c>
      <c r="B1295" s="1" t="str">
        <f>VLOOKUP($A1295,'Customer Names'!$A$2:$E$2336,4,FALSE())</f>
        <v>Katarina D</v>
      </c>
      <c r="C1295" s="16">
        <f>VLOOKUP($A1295,'Medical Examinations'!$A$2:$O$2336,2,FALSE())</f>
        <v>27.83</v>
      </c>
      <c r="D1295" s="16">
        <f>VLOOKUP($A1295,'Medical Examinations'!$A$2:$O$2336,3,FALSE())</f>
        <v>5.39</v>
      </c>
      <c r="E1295" s="1" t="str">
        <f>VLOOKUP($A1295,'Medical Examinations'!$A$2:$O$2336,9,FALSE())</f>
        <v>No</v>
      </c>
      <c r="F1295" s="1" t="str">
        <f>VLOOKUP($A1295,'Medical Examinations'!$A$2:$O$2336,10,FALSE())</f>
        <v>No</v>
      </c>
      <c r="G1295" s="1" t="str">
        <f>VLOOKUP($A1295,'Medical Examinations'!$A$2:$O$2336,11,FALSE())</f>
        <v>No</v>
      </c>
      <c r="H1295" s="1">
        <f>VLOOKUP($A1295,'Medical Examinations'!$A$2:$O$2336,13,FALSE())</f>
        <v>0</v>
      </c>
      <c r="I1295" s="1" t="str">
        <f>VLOOKUP($A1295,'Medical Examinations'!$A$2:$O$2336,12,FALSE())</f>
        <v>No</v>
      </c>
      <c r="J1295" s="1" t="str">
        <f>VLOOKUP($A1295,'Medical Examinations'!$A$2:$O$2336,14,FALSE())</f>
        <v>Overweight</v>
      </c>
      <c r="K1295" s="1" t="str">
        <f>VLOOKUP($A1295,'Medical Examinations'!$A$2:$O$2336,15,FALSE())</f>
        <v>Normal</v>
      </c>
      <c r="L1295" s="17">
        <f>VLOOKUP($A1295,'Hospitalisation Details'!$A$2:$P$2344,15,FALSE())</f>
        <v>28485</v>
      </c>
      <c r="M1295" s="18">
        <f>VLOOKUP($A1295,'Hospitalisation Details'!$A$2:$P$2344,6,FALSE())</f>
        <v>8515.76</v>
      </c>
      <c r="N1295" s="1" t="str">
        <f>VLOOKUP($A1295,'Hospitalisation Details'!$A$2:$P$2344,12,FALSE())</f>
        <v>tier - 2</v>
      </c>
      <c r="O1295" s="1" t="str">
        <f>VLOOKUP($A1295,'Hospitalisation Details'!$A$2:$P$2344,13,FALSE())</f>
        <v>tier - 2</v>
      </c>
      <c r="P1295" s="1" t="str">
        <f>VLOOKUP($A1295,'Hospitalisation Details'!$A$2:$P$2344,14,FALSE())</f>
        <v>R1013</v>
      </c>
      <c r="Q1295" s="1">
        <f>VLOOKUP($A1295,'Hospitalisation Details'!$A$2:$P$2344,16,FALSE())</f>
        <v>45</v>
      </c>
    </row>
    <row r="1296" spans="1:17" x14ac:dyDescent="0.35">
      <c r="A1296" s="1" t="str">
        <f>'Customer Names'!A1296</f>
        <v>Id1295</v>
      </c>
      <c r="B1296" s="1" t="str">
        <f>VLOOKUP($A1296,'Customer Names'!$A$2:$E$2336,4,FALSE())</f>
        <v>B.j.</v>
      </c>
      <c r="C1296" s="16">
        <f>VLOOKUP($A1296,'Medical Examinations'!$A$2:$O$2336,2,FALSE())</f>
        <v>39.64</v>
      </c>
      <c r="D1296" s="16">
        <f>VLOOKUP($A1296,'Medical Examinations'!$A$2:$O$2336,3,FALSE())</f>
        <v>6</v>
      </c>
      <c r="E1296" s="1" t="str">
        <f>VLOOKUP($A1296,'Medical Examinations'!$A$2:$O$2336,9,FALSE())</f>
        <v>No</v>
      </c>
      <c r="F1296" s="1" t="str">
        <f>VLOOKUP($A1296,'Medical Examinations'!$A$2:$O$2336,10,FALSE())</f>
        <v>No</v>
      </c>
      <c r="G1296" s="1" t="str">
        <f>VLOOKUP($A1296,'Medical Examinations'!$A$2:$O$2336,11,FALSE())</f>
        <v>Yes</v>
      </c>
      <c r="H1296" s="1">
        <f>VLOOKUP($A1296,'Medical Examinations'!$A$2:$O$2336,13,FALSE())</f>
        <v>1</v>
      </c>
      <c r="I1296" s="1" t="str">
        <f>VLOOKUP($A1296,'Medical Examinations'!$A$2:$O$2336,12,FALSE())</f>
        <v>No</v>
      </c>
      <c r="J1296" s="1" t="str">
        <f>VLOOKUP($A1296,'Medical Examinations'!$A$2:$O$2336,14,FALSE())</f>
        <v>Obesity</v>
      </c>
      <c r="K1296" s="1" t="str">
        <f>VLOOKUP($A1296,'Medical Examinations'!$A$2:$O$2336,15,FALSE())</f>
        <v>Prediabetes</v>
      </c>
      <c r="L1296" s="17">
        <f>VLOOKUP($A1296,'Hospitalisation Details'!$A$2:$P$2344,15,FALSE())</f>
        <v>34283</v>
      </c>
      <c r="M1296" s="18">
        <f>VLOOKUP($A1296,'Hospitalisation Details'!$A$2:$P$2344,6,FALSE())</f>
        <v>8471.65</v>
      </c>
      <c r="N1296" s="1" t="str">
        <f>VLOOKUP($A1296,'Hospitalisation Details'!$A$2:$P$2344,12,FALSE())</f>
        <v>tier - 2</v>
      </c>
      <c r="O1296" s="1" t="str">
        <f>VLOOKUP($A1296,'Hospitalisation Details'!$A$2:$P$2344,13,FALSE())</f>
        <v>tier - 1</v>
      </c>
      <c r="P1296" s="1" t="str">
        <f>VLOOKUP($A1296,'Hospitalisation Details'!$A$2:$P$2344,14,FALSE())</f>
        <v>R1012</v>
      </c>
      <c r="Q1296" s="1">
        <f>VLOOKUP($A1296,'Hospitalisation Details'!$A$2:$P$2344,16,FALSE())</f>
        <v>29</v>
      </c>
    </row>
    <row r="1297" spans="1:17" x14ac:dyDescent="0.35">
      <c r="A1297" s="1" t="str">
        <f>'Customer Names'!A1297</f>
        <v>Id1296</v>
      </c>
      <c r="B1297" s="1" t="str">
        <f>VLOOKUP($A1297,'Customer Names'!$A$2:$E$2336,4,FALSE())</f>
        <v>Alison</v>
      </c>
      <c r="C1297" s="16">
        <f>VLOOKUP($A1297,'Medical Examinations'!$A$2:$O$2336,2,FALSE())</f>
        <v>38.479999999999997</v>
      </c>
      <c r="D1297" s="16">
        <f>VLOOKUP($A1297,'Medical Examinations'!$A$2:$O$2336,3,FALSE())</f>
        <v>6.02</v>
      </c>
      <c r="E1297" s="1" t="str">
        <f>VLOOKUP($A1297,'Medical Examinations'!$A$2:$O$2336,9,FALSE())</f>
        <v>No</v>
      </c>
      <c r="F1297" s="1" t="str">
        <f>VLOOKUP($A1297,'Medical Examinations'!$A$2:$O$2336,10,FALSE())</f>
        <v>No</v>
      </c>
      <c r="G1297" s="1" t="str">
        <f>VLOOKUP($A1297,'Medical Examinations'!$A$2:$O$2336,11,FALSE())</f>
        <v>No</v>
      </c>
      <c r="H1297" s="1">
        <f>VLOOKUP($A1297,'Medical Examinations'!$A$2:$O$2336,13,FALSE())</f>
        <v>1</v>
      </c>
      <c r="I1297" s="1" t="str">
        <f>VLOOKUP($A1297,'Medical Examinations'!$A$2:$O$2336,12,FALSE())</f>
        <v>No</v>
      </c>
      <c r="J1297" s="1" t="str">
        <f>VLOOKUP($A1297,'Medical Examinations'!$A$2:$O$2336,14,FALSE())</f>
        <v>Obesity</v>
      </c>
      <c r="K1297" s="1" t="str">
        <f>VLOOKUP($A1297,'Medical Examinations'!$A$2:$O$2336,15,FALSE())</f>
        <v>Prediabetes</v>
      </c>
      <c r="L1297" s="17">
        <f>VLOOKUP($A1297,'Hospitalisation Details'!$A$2:$P$2344,15,FALSE())</f>
        <v>33856</v>
      </c>
      <c r="M1297" s="18">
        <f>VLOOKUP($A1297,'Hospitalisation Details'!$A$2:$P$2344,6,FALSE())</f>
        <v>8466.35</v>
      </c>
      <c r="N1297" s="1" t="str">
        <f>VLOOKUP($A1297,'Hospitalisation Details'!$A$2:$P$2344,12,FALSE())</f>
        <v>tier - 2</v>
      </c>
      <c r="O1297" s="1" t="str">
        <f>VLOOKUP($A1297,'Hospitalisation Details'!$A$2:$P$2344,13,FALSE())</f>
        <v>tier - 2</v>
      </c>
      <c r="P1297" s="1" t="str">
        <f>VLOOKUP($A1297,'Hospitalisation Details'!$A$2:$P$2344,14,FALSE())</f>
        <v>R1012</v>
      </c>
      <c r="Q1297" s="1">
        <f>VLOOKUP($A1297,'Hospitalisation Details'!$A$2:$P$2344,16,FALSE())</f>
        <v>30</v>
      </c>
    </row>
    <row r="1298" spans="1:17" x14ac:dyDescent="0.35">
      <c r="A1298" s="1" t="str">
        <f>'Customer Names'!A1298</f>
        <v>Id1297</v>
      </c>
      <c r="B1298" s="1" t="str">
        <f>VLOOKUP($A1298,'Customer Names'!$A$2:$E$2336,4,FALSE())</f>
        <v>Neil K.</v>
      </c>
      <c r="C1298" s="16">
        <f>VLOOKUP($A1298,'Medical Examinations'!$A$2:$O$2336,2,FALSE())</f>
        <v>36.200000000000003</v>
      </c>
      <c r="D1298" s="16">
        <f>VLOOKUP($A1298,'Medical Examinations'!$A$2:$O$2336,3,FALSE())</f>
        <v>4.62</v>
      </c>
      <c r="E1298" s="1" t="str">
        <f>VLOOKUP($A1298,'Medical Examinations'!$A$2:$O$2336,9,FALSE())</f>
        <v>No</v>
      </c>
      <c r="F1298" s="1" t="str">
        <f>VLOOKUP($A1298,'Medical Examinations'!$A$2:$O$2336,10,FALSE())</f>
        <v>No</v>
      </c>
      <c r="G1298" s="1" t="str">
        <f>VLOOKUP($A1298,'Medical Examinations'!$A$2:$O$2336,11,FALSE())</f>
        <v>No</v>
      </c>
      <c r="H1298" s="1">
        <f>VLOOKUP($A1298,'Medical Examinations'!$A$2:$O$2336,13,FALSE())</f>
        <v>2</v>
      </c>
      <c r="I1298" s="1" t="str">
        <f>VLOOKUP($A1298,'Medical Examinations'!$A$2:$O$2336,12,FALSE())</f>
        <v>No</v>
      </c>
      <c r="J1298" s="1" t="str">
        <f>VLOOKUP($A1298,'Medical Examinations'!$A$2:$O$2336,14,FALSE())</f>
        <v>Obesity</v>
      </c>
      <c r="K1298" s="1" t="str">
        <f>VLOOKUP($A1298,'Medical Examinations'!$A$2:$O$2336,15,FALSE())</f>
        <v>Normal</v>
      </c>
      <c r="L1298" s="17">
        <f>VLOOKUP($A1298,'Hospitalisation Details'!$A$2:$P$2344,15,FALSE())</f>
        <v>26659</v>
      </c>
      <c r="M1298" s="18">
        <f>VLOOKUP($A1298,'Hospitalisation Details'!$A$2:$P$2344,6,FALSE())</f>
        <v>8457.82</v>
      </c>
      <c r="N1298" s="1" t="str">
        <f>VLOOKUP($A1298,'Hospitalisation Details'!$A$2:$P$2344,12,FALSE())</f>
        <v>tier - 2</v>
      </c>
      <c r="O1298" s="1" t="str">
        <f>VLOOKUP($A1298,'Hospitalisation Details'!$A$2:$P$2344,13,FALSE())</f>
        <v>tier - 3</v>
      </c>
      <c r="P1298" s="1" t="str">
        <f>VLOOKUP($A1298,'Hospitalisation Details'!$A$2:$P$2344,14,FALSE())</f>
        <v>R1011</v>
      </c>
      <c r="Q1298" s="1">
        <f>VLOOKUP($A1298,'Hospitalisation Details'!$A$2:$P$2344,16,FALSE())</f>
        <v>50</v>
      </c>
    </row>
    <row r="1299" spans="1:17" x14ac:dyDescent="0.35">
      <c r="A1299" s="1" t="str">
        <f>'Customer Names'!A1299</f>
        <v>Id1298</v>
      </c>
      <c r="B1299" s="1" t="str">
        <f>VLOOKUP($A1299,'Customer Names'!$A$2:$E$2336,4,FALSE())</f>
        <v>Anne Hunter</v>
      </c>
      <c r="C1299" s="16">
        <f>VLOOKUP($A1299,'Medical Examinations'!$A$2:$O$2336,2,FALSE())</f>
        <v>27.13</v>
      </c>
      <c r="D1299" s="16">
        <f>VLOOKUP($A1299,'Medical Examinations'!$A$2:$O$2336,3,FALSE())</f>
        <v>5.59</v>
      </c>
      <c r="E1299" s="1" t="str">
        <f>VLOOKUP($A1299,'Medical Examinations'!$A$2:$O$2336,9,FALSE())</f>
        <v>No</v>
      </c>
      <c r="F1299" s="1" t="str">
        <f>VLOOKUP($A1299,'Medical Examinations'!$A$2:$O$2336,10,FALSE())</f>
        <v>No</v>
      </c>
      <c r="G1299" s="1" t="str">
        <f>VLOOKUP($A1299,'Medical Examinations'!$A$2:$O$2336,11,FALSE())</f>
        <v>No</v>
      </c>
      <c r="H1299" s="1">
        <f>VLOOKUP($A1299,'Medical Examinations'!$A$2:$O$2336,13,FALSE())</f>
        <v>1</v>
      </c>
      <c r="I1299" s="1" t="str">
        <f>VLOOKUP($A1299,'Medical Examinations'!$A$2:$O$2336,12,FALSE())</f>
        <v>No</v>
      </c>
      <c r="J1299" s="1" t="str">
        <f>VLOOKUP($A1299,'Medical Examinations'!$A$2:$O$2336,14,FALSE())</f>
        <v>Overweight</v>
      </c>
      <c r="K1299" s="1" t="str">
        <f>VLOOKUP($A1299,'Medical Examinations'!$A$2:$O$2336,15,FALSE())</f>
        <v>Normal</v>
      </c>
      <c r="L1299" s="17">
        <f>VLOOKUP($A1299,'Hospitalisation Details'!$A$2:$P$2344,15,FALSE())</f>
        <v>30852</v>
      </c>
      <c r="M1299" s="18">
        <f>VLOOKUP($A1299,'Hospitalisation Details'!$A$2:$P$2344,6,FALSE())</f>
        <v>8450.82</v>
      </c>
      <c r="N1299" s="1" t="str">
        <f>VLOOKUP($A1299,'Hospitalisation Details'!$A$2:$P$2344,12,FALSE())</f>
        <v>tier - 2</v>
      </c>
      <c r="O1299" s="1" t="str">
        <f>VLOOKUP($A1299,'Hospitalisation Details'!$A$2:$P$2344,13,FALSE())</f>
        <v>tier - 2</v>
      </c>
      <c r="P1299" s="1" t="str">
        <f>VLOOKUP($A1299,'Hospitalisation Details'!$A$2:$P$2344,14,FALSE())</f>
        <v>R1025</v>
      </c>
      <c r="Q1299" s="1">
        <f>VLOOKUP($A1299,'Hospitalisation Details'!$A$2:$P$2344,16,FALSE())</f>
        <v>38</v>
      </c>
    </row>
    <row r="1300" spans="1:17" x14ac:dyDescent="0.35">
      <c r="A1300" s="1" t="str">
        <f>'Customer Names'!A1300</f>
        <v>Id1299</v>
      </c>
      <c r="B1300" s="1" t="str">
        <f>VLOOKUP($A1300,'Customer Names'!$A$2:$E$2336,4,FALSE())</f>
        <v>Sandra</v>
      </c>
      <c r="C1300" s="16">
        <f>VLOOKUP($A1300,'Medical Examinations'!$A$2:$O$2336,2,FALSE())</f>
        <v>20.75</v>
      </c>
      <c r="D1300" s="16">
        <f>VLOOKUP($A1300,'Medical Examinations'!$A$2:$O$2336,3,FALSE())</f>
        <v>5.18</v>
      </c>
      <c r="E1300" s="1" t="str">
        <f>VLOOKUP($A1300,'Medical Examinations'!$A$2:$O$2336,9,FALSE())</f>
        <v>Yes</v>
      </c>
      <c r="F1300" s="1" t="str">
        <f>VLOOKUP($A1300,'Medical Examinations'!$A$2:$O$2336,10,FALSE())</f>
        <v>No</v>
      </c>
      <c r="G1300" s="1" t="str">
        <f>VLOOKUP($A1300,'Medical Examinations'!$A$2:$O$2336,11,FALSE())</f>
        <v>No</v>
      </c>
      <c r="H1300" s="1">
        <f>VLOOKUP($A1300,'Medical Examinations'!$A$2:$O$2336,13,FALSE())</f>
        <v>2</v>
      </c>
      <c r="I1300" s="1" t="str">
        <f>VLOOKUP($A1300,'Medical Examinations'!$A$2:$O$2336,12,FALSE())</f>
        <v>No</v>
      </c>
      <c r="J1300" s="1" t="str">
        <f>VLOOKUP($A1300,'Medical Examinations'!$A$2:$O$2336,14,FALSE())</f>
        <v>Normal Weight</v>
      </c>
      <c r="K1300" s="1" t="str">
        <f>VLOOKUP($A1300,'Medical Examinations'!$A$2:$O$2336,15,FALSE())</f>
        <v>Normal</v>
      </c>
      <c r="L1300" s="17">
        <f>VLOOKUP($A1300,'Hospitalisation Details'!$A$2:$P$2344,15,FALSE())</f>
        <v>24270</v>
      </c>
      <c r="M1300" s="18">
        <f>VLOOKUP($A1300,'Hospitalisation Details'!$A$2:$P$2344,6,FALSE())</f>
        <v>8448.66</v>
      </c>
      <c r="N1300" s="1" t="str">
        <f>VLOOKUP($A1300,'Hospitalisation Details'!$A$2:$P$2344,12,FALSE())</f>
        <v>tier - 3</v>
      </c>
      <c r="O1300" s="1" t="str">
        <f>VLOOKUP($A1300,'Hospitalisation Details'!$A$2:$P$2344,13,FALSE())</f>
        <v>tier - 1</v>
      </c>
      <c r="P1300" s="1" t="str">
        <f>VLOOKUP($A1300,'Hospitalisation Details'!$A$2:$P$2344,14,FALSE())</f>
        <v>R1013</v>
      </c>
      <c r="Q1300" s="1">
        <f>VLOOKUP($A1300,'Hospitalisation Details'!$A$2:$P$2344,16,FALSE())</f>
        <v>56</v>
      </c>
    </row>
    <row r="1301" spans="1:17" x14ac:dyDescent="0.35">
      <c r="A1301" s="1" t="str">
        <f>'Customer Names'!A1301</f>
        <v>Id1300</v>
      </c>
      <c r="B1301" s="1" t="str">
        <f>VLOOKUP($A1301,'Customer Names'!$A$2:$E$2336,4,FALSE())</f>
        <v>Robert</v>
      </c>
      <c r="C1301" s="16">
        <f>VLOOKUP($A1301,'Medical Examinations'!$A$2:$O$2336,2,FALSE())</f>
        <v>26.6</v>
      </c>
      <c r="D1301" s="16">
        <f>VLOOKUP($A1301,'Medical Examinations'!$A$2:$O$2336,3,FALSE())</f>
        <v>6.29</v>
      </c>
      <c r="E1301" s="1" t="str">
        <f>VLOOKUP($A1301,'Medical Examinations'!$A$2:$O$2336,9,FALSE())</f>
        <v>No</v>
      </c>
      <c r="F1301" s="1" t="str">
        <f>VLOOKUP($A1301,'Medical Examinations'!$A$2:$O$2336,10,FALSE())</f>
        <v>No</v>
      </c>
      <c r="G1301" s="1" t="str">
        <f>VLOOKUP($A1301,'Medical Examinations'!$A$2:$O$2336,11,FALSE())</f>
        <v>No</v>
      </c>
      <c r="H1301" s="1">
        <f>VLOOKUP($A1301,'Medical Examinations'!$A$2:$O$2336,13,FALSE())</f>
        <v>2</v>
      </c>
      <c r="I1301" s="1" t="str">
        <f>VLOOKUP($A1301,'Medical Examinations'!$A$2:$O$2336,12,FALSE())</f>
        <v>No</v>
      </c>
      <c r="J1301" s="1" t="str">
        <f>VLOOKUP($A1301,'Medical Examinations'!$A$2:$O$2336,14,FALSE())</f>
        <v>Overweight</v>
      </c>
      <c r="K1301" s="1" t="str">
        <f>VLOOKUP($A1301,'Medical Examinations'!$A$2:$O$2336,15,FALSE())</f>
        <v>Prediabetes</v>
      </c>
      <c r="L1301" s="17">
        <f>VLOOKUP($A1301,'Hospitalisation Details'!$A$2:$P$2344,15,FALSE())</f>
        <v>26546</v>
      </c>
      <c r="M1301" s="18">
        <f>VLOOKUP($A1301,'Hospitalisation Details'!$A$2:$P$2344,6,FALSE())</f>
        <v>8444.4699999999993</v>
      </c>
      <c r="N1301" s="1" t="str">
        <f>VLOOKUP($A1301,'Hospitalisation Details'!$A$2:$P$2344,12,FALSE())</f>
        <v>tier - 3</v>
      </c>
      <c r="O1301" s="1" t="str">
        <f>VLOOKUP($A1301,'Hospitalisation Details'!$A$2:$P$2344,13,FALSE())</f>
        <v>tier - 1</v>
      </c>
      <c r="P1301" s="1" t="str">
        <f>VLOOKUP($A1301,'Hospitalisation Details'!$A$2:$P$2344,14,FALSE())</f>
        <v>R1011</v>
      </c>
      <c r="Q1301" s="1">
        <f>VLOOKUP($A1301,'Hospitalisation Details'!$A$2:$P$2344,16,FALSE())</f>
        <v>50</v>
      </c>
    </row>
    <row r="1302" spans="1:17" x14ac:dyDescent="0.35">
      <c r="A1302" s="1" t="str">
        <f>'Customer Names'!A1302</f>
        <v>Id1301</v>
      </c>
      <c r="B1302" s="1" t="str">
        <f>VLOOKUP($A1302,'Customer Names'!$A$2:$E$2336,4,FALSE())</f>
        <v>Rodney</v>
      </c>
      <c r="C1302" s="16">
        <f>VLOOKUP($A1302,'Medical Examinations'!$A$2:$O$2336,2,FALSE())</f>
        <v>25.3</v>
      </c>
      <c r="D1302" s="16">
        <f>VLOOKUP($A1302,'Medical Examinations'!$A$2:$O$2336,3,FALSE())</f>
        <v>4.49</v>
      </c>
      <c r="E1302" s="1" t="str">
        <f>VLOOKUP($A1302,'Medical Examinations'!$A$2:$O$2336,9,FALSE())</f>
        <v>No</v>
      </c>
      <c r="F1302" s="1" t="str">
        <f>VLOOKUP($A1302,'Medical Examinations'!$A$2:$O$2336,10,FALSE())</f>
        <v>No</v>
      </c>
      <c r="G1302" s="1" t="str">
        <f>VLOOKUP($A1302,'Medical Examinations'!$A$2:$O$2336,11,FALSE())</f>
        <v>No</v>
      </c>
      <c r="H1302" s="1">
        <f>VLOOKUP($A1302,'Medical Examinations'!$A$2:$O$2336,13,FALSE())</f>
        <v>2</v>
      </c>
      <c r="I1302" s="1" t="str">
        <f>VLOOKUP($A1302,'Medical Examinations'!$A$2:$O$2336,12,FALSE())</f>
        <v>No</v>
      </c>
      <c r="J1302" s="1" t="str">
        <f>VLOOKUP($A1302,'Medical Examinations'!$A$2:$O$2336,14,FALSE())</f>
        <v>Overweight</v>
      </c>
      <c r="K1302" s="1" t="str">
        <f>VLOOKUP($A1302,'Medical Examinations'!$A$2:$O$2336,15,FALSE())</f>
        <v>Normal</v>
      </c>
      <c r="L1302" s="17">
        <f>VLOOKUP($A1302,'Hospitalisation Details'!$A$2:$P$2344,15,FALSE())</f>
        <v>26551</v>
      </c>
      <c r="M1302" s="18">
        <f>VLOOKUP($A1302,'Hospitalisation Details'!$A$2:$P$2344,6,FALSE())</f>
        <v>8442.67</v>
      </c>
      <c r="N1302" s="1" t="str">
        <f>VLOOKUP($A1302,'Hospitalisation Details'!$A$2:$P$2344,12,FALSE())</f>
        <v>tier - 2</v>
      </c>
      <c r="O1302" s="1" t="str">
        <f>VLOOKUP($A1302,'Hospitalisation Details'!$A$2:$P$2344,13,FALSE())</f>
        <v>tier - 3</v>
      </c>
      <c r="P1302" s="1" t="str">
        <f>VLOOKUP($A1302,'Hospitalisation Details'!$A$2:$P$2344,14,FALSE())</f>
        <v>R1013</v>
      </c>
      <c r="Q1302" s="1">
        <f>VLOOKUP($A1302,'Hospitalisation Details'!$A$2:$P$2344,16,FALSE())</f>
        <v>50</v>
      </c>
    </row>
    <row r="1303" spans="1:17" x14ac:dyDescent="0.35">
      <c r="A1303" s="1" t="str">
        <f>'Customer Names'!A1303</f>
        <v>Id1302</v>
      </c>
      <c r="B1303" s="1" t="str">
        <f>VLOOKUP($A1303,'Customer Names'!$A$2:$E$2336,4,FALSE())</f>
        <v>Carl R</v>
      </c>
      <c r="C1303" s="16">
        <f>VLOOKUP($A1303,'Medical Examinations'!$A$2:$O$2336,2,FALSE())</f>
        <v>18.84</v>
      </c>
      <c r="D1303" s="16">
        <f>VLOOKUP($A1303,'Medical Examinations'!$A$2:$O$2336,3,FALSE())</f>
        <v>11.82</v>
      </c>
      <c r="E1303" s="1" t="str">
        <f>VLOOKUP($A1303,'Medical Examinations'!$A$2:$O$2336,9,FALSE())</f>
        <v>Yes</v>
      </c>
      <c r="F1303" s="1" t="str">
        <f>VLOOKUP($A1303,'Medical Examinations'!$A$2:$O$2336,10,FALSE())</f>
        <v>No</v>
      </c>
      <c r="G1303" s="1" t="str">
        <f>VLOOKUP($A1303,'Medical Examinations'!$A$2:$O$2336,11,FALSE())</f>
        <v>Yes</v>
      </c>
      <c r="H1303" s="1">
        <f>VLOOKUP($A1303,'Medical Examinations'!$A$2:$O$2336,13,FALSE())</f>
        <v>1</v>
      </c>
      <c r="I1303" s="1" t="str">
        <f>VLOOKUP($A1303,'Medical Examinations'!$A$2:$O$2336,12,FALSE())</f>
        <v>No</v>
      </c>
      <c r="J1303" s="1" t="str">
        <f>VLOOKUP($A1303,'Medical Examinations'!$A$2:$O$2336,14,FALSE())</f>
        <v>Normal Weight</v>
      </c>
      <c r="K1303" s="1" t="str">
        <f>VLOOKUP($A1303,'Medical Examinations'!$A$2:$O$2336,15,FALSE())</f>
        <v>Diabetes</v>
      </c>
      <c r="L1303" s="17">
        <f>VLOOKUP($A1303,'Hospitalisation Details'!$A$2:$P$2344,15,FALSE())</f>
        <v>23278</v>
      </c>
      <c r="M1303" s="18">
        <f>VLOOKUP($A1303,'Hospitalisation Details'!$A$2:$P$2344,6,FALSE())</f>
        <v>8440.0499999999993</v>
      </c>
      <c r="N1303" s="1" t="str">
        <f>VLOOKUP($A1303,'Hospitalisation Details'!$A$2:$P$2344,12,FALSE())</f>
        <v>tier - 3</v>
      </c>
      <c r="O1303" s="1" t="str">
        <f>VLOOKUP($A1303,'Hospitalisation Details'!$A$2:$P$2344,13,FALSE())</f>
        <v>tier - 2</v>
      </c>
      <c r="P1303" s="1" t="str">
        <f>VLOOKUP($A1303,'Hospitalisation Details'!$A$2:$P$2344,14,FALSE())</f>
        <v>R1013</v>
      </c>
      <c r="Q1303" s="1">
        <f>VLOOKUP($A1303,'Hospitalisation Details'!$A$2:$P$2344,16,FALSE())</f>
        <v>59</v>
      </c>
    </row>
    <row r="1304" spans="1:17" x14ac:dyDescent="0.35">
      <c r="A1304" s="1" t="str">
        <f>'Customer Names'!A1304</f>
        <v>Id1303</v>
      </c>
      <c r="B1304" s="1" t="str">
        <f>VLOOKUP($A1304,'Customer Names'!$A$2:$E$2336,4,FALSE())</f>
        <v>Maximilian</v>
      </c>
      <c r="C1304" s="16">
        <f>VLOOKUP($A1304,'Medical Examinations'!$A$2:$O$2336,2,FALSE())</f>
        <v>19.57</v>
      </c>
      <c r="D1304" s="16">
        <f>VLOOKUP($A1304,'Medical Examinations'!$A$2:$O$2336,3,FALSE())</f>
        <v>7.41</v>
      </c>
      <c r="E1304" s="1" t="str">
        <f>VLOOKUP($A1304,'Medical Examinations'!$A$2:$O$2336,9,FALSE())</f>
        <v>Yes</v>
      </c>
      <c r="F1304" s="1" t="str">
        <f>VLOOKUP($A1304,'Medical Examinations'!$A$2:$O$2336,10,FALSE())</f>
        <v>No</v>
      </c>
      <c r="G1304" s="1" t="str">
        <f>VLOOKUP($A1304,'Medical Examinations'!$A$2:$O$2336,11,FALSE())</f>
        <v>No</v>
      </c>
      <c r="H1304" s="1">
        <f>VLOOKUP($A1304,'Medical Examinations'!$A$2:$O$2336,13,FALSE())</f>
        <v>1</v>
      </c>
      <c r="I1304" s="1" t="str">
        <f>VLOOKUP($A1304,'Medical Examinations'!$A$2:$O$2336,12,FALSE())</f>
        <v>No</v>
      </c>
      <c r="J1304" s="1" t="str">
        <f>VLOOKUP($A1304,'Medical Examinations'!$A$2:$O$2336,14,FALSE())</f>
        <v>Normal Weight</v>
      </c>
      <c r="K1304" s="1" t="str">
        <f>VLOOKUP($A1304,'Medical Examinations'!$A$2:$O$2336,15,FALSE())</f>
        <v>Diabetes</v>
      </c>
      <c r="L1304" s="17">
        <f>VLOOKUP($A1304,'Hospitalisation Details'!$A$2:$P$2344,15,FALSE())</f>
        <v>27665</v>
      </c>
      <c r="M1304" s="18">
        <f>VLOOKUP($A1304,'Hospitalisation Details'!$A$2:$P$2344,6,FALSE())</f>
        <v>8428.07</v>
      </c>
      <c r="N1304" s="1" t="str">
        <f>VLOOKUP($A1304,'Hospitalisation Details'!$A$2:$P$2344,12,FALSE())</f>
        <v>tier - 3</v>
      </c>
      <c r="O1304" s="1" t="str">
        <f>VLOOKUP($A1304,'Hospitalisation Details'!$A$2:$P$2344,13,FALSE())</f>
        <v>tier - 2</v>
      </c>
      <c r="P1304" s="1" t="str">
        <f>VLOOKUP($A1304,'Hospitalisation Details'!$A$2:$P$2344,14,FALSE())</f>
        <v>R1012</v>
      </c>
      <c r="Q1304" s="1">
        <f>VLOOKUP($A1304,'Hospitalisation Details'!$A$2:$P$2344,16,FALSE())</f>
        <v>47</v>
      </c>
    </row>
    <row r="1305" spans="1:17" x14ac:dyDescent="0.35">
      <c r="A1305" s="1" t="str">
        <f>'Customer Names'!A1305</f>
        <v>Id1304</v>
      </c>
      <c r="B1305" s="1" t="str">
        <f>VLOOKUP($A1305,'Customer Names'!$A$2:$E$2336,4,FALSE())</f>
        <v>Erik</v>
      </c>
      <c r="C1305" s="16">
        <f>VLOOKUP($A1305,'Medical Examinations'!$A$2:$O$2336,2,FALSE())</f>
        <v>30.495000000000001</v>
      </c>
      <c r="D1305" s="16">
        <f>VLOOKUP($A1305,'Medical Examinations'!$A$2:$O$2336,3,FALSE())</f>
        <v>5.97</v>
      </c>
      <c r="E1305" s="1" t="str">
        <f>VLOOKUP($A1305,'Medical Examinations'!$A$2:$O$2336,9,FALSE())</f>
        <v>No</v>
      </c>
      <c r="F1305" s="1" t="str">
        <f>VLOOKUP($A1305,'Medical Examinations'!$A$2:$O$2336,10,FALSE())</f>
        <v>No</v>
      </c>
      <c r="G1305" s="1" t="str">
        <f>VLOOKUP($A1305,'Medical Examinations'!$A$2:$O$2336,11,FALSE())</f>
        <v>No</v>
      </c>
      <c r="H1305" s="1">
        <f>VLOOKUP($A1305,'Medical Examinations'!$A$2:$O$2336,13,FALSE())</f>
        <v>0</v>
      </c>
      <c r="I1305" s="1" t="str">
        <f>VLOOKUP($A1305,'Medical Examinations'!$A$2:$O$2336,12,FALSE())</f>
        <v>No</v>
      </c>
      <c r="J1305" s="1" t="str">
        <f>VLOOKUP($A1305,'Medical Examinations'!$A$2:$O$2336,14,FALSE())</f>
        <v>Obesity</v>
      </c>
      <c r="K1305" s="1" t="str">
        <f>VLOOKUP($A1305,'Medical Examinations'!$A$2:$O$2336,15,FALSE())</f>
        <v>Prediabetes</v>
      </c>
      <c r="L1305" s="17">
        <f>VLOOKUP($A1305,'Hospitalisation Details'!$A$2:$P$2344,15,FALSE())</f>
        <v>28372</v>
      </c>
      <c r="M1305" s="18">
        <f>VLOOKUP($A1305,'Hospitalisation Details'!$A$2:$P$2344,6,FALSE())</f>
        <v>8413.4599999999991</v>
      </c>
      <c r="N1305" s="1" t="str">
        <f>VLOOKUP($A1305,'Hospitalisation Details'!$A$2:$P$2344,12,FALSE())</f>
        <v>tier - 3</v>
      </c>
      <c r="O1305" s="1" t="str">
        <f>VLOOKUP($A1305,'Hospitalisation Details'!$A$2:$P$2344,13,FALSE())</f>
        <v>tier - 1</v>
      </c>
      <c r="P1305" s="1" t="str">
        <f>VLOOKUP($A1305,'Hospitalisation Details'!$A$2:$P$2344,14,FALSE())</f>
        <v>R1012</v>
      </c>
      <c r="Q1305" s="1">
        <f>VLOOKUP($A1305,'Hospitalisation Details'!$A$2:$P$2344,16,FALSE())</f>
        <v>45</v>
      </c>
    </row>
    <row r="1306" spans="1:17" x14ac:dyDescent="0.35">
      <c r="A1306" s="1" t="str">
        <f>'Customer Names'!A1306</f>
        <v>Id1305</v>
      </c>
      <c r="B1306" s="1" t="str">
        <f>VLOOKUP($A1306,'Customer Names'!$A$2:$E$2336,4,FALSE())</f>
        <v>Christopher</v>
      </c>
      <c r="C1306" s="16">
        <f>VLOOKUP($A1306,'Medical Examinations'!$A$2:$O$2336,2,FALSE())</f>
        <v>30.114999999999998</v>
      </c>
      <c r="D1306" s="16">
        <f>VLOOKUP($A1306,'Medical Examinations'!$A$2:$O$2336,3,FALSE())</f>
        <v>5.74</v>
      </c>
      <c r="E1306" s="1" t="str">
        <f>VLOOKUP($A1306,'Medical Examinations'!$A$2:$O$2336,9,FALSE())</f>
        <v>No</v>
      </c>
      <c r="F1306" s="1" t="str">
        <f>VLOOKUP($A1306,'Medical Examinations'!$A$2:$O$2336,10,FALSE())</f>
        <v>No</v>
      </c>
      <c r="G1306" s="1" t="str">
        <f>VLOOKUP($A1306,'Medical Examinations'!$A$2:$O$2336,11,FALSE())</f>
        <v>Yes</v>
      </c>
      <c r="H1306" s="1">
        <f>VLOOKUP($A1306,'Medical Examinations'!$A$2:$O$2336,13,FALSE())</f>
        <v>1</v>
      </c>
      <c r="I1306" s="1" t="str">
        <f>VLOOKUP($A1306,'Medical Examinations'!$A$2:$O$2336,12,FALSE())</f>
        <v>No</v>
      </c>
      <c r="J1306" s="1" t="str">
        <f>VLOOKUP($A1306,'Medical Examinations'!$A$2:$O$2336,14,FALSE())</f>
        <v>Obesity</v>
      </c>
      <c r="K1306" s="1" t="str">
        <f>VLOOKUP($A1306,'Medical Examinations'!$A$2:$O$2336,15,FALSE())</f>
        <v>Prediabetes</v>
      </c>
      <c r="L1306" s="17">
        <f>VLOOKUP($A1306,'Hospitalisation Details'!$A$2:$P$2344,15,FALSE())</f>
        <v>29017</v>
      </c>
      <c r="M1306" s="18">
        <f>VLOOKUP($A1306,'Hospitalisation Details'!$A$2:$P$2344,6,FALSE())</f>
        <v>8410.0499999999993</v>
      </c>
      <c r="N1306" s="1" t="str">
        <f>VLOOKUP($A1306,'Hospitalisation Details'!$A$2:$P$2344,12,FALSE())</f>
        <v>tier - 2</v>
      </c>
      <c r="O1306" s="1" t="str">
        <f>VLOOKUP($A1306,'Hospitalisation Details'!$A$2:$P$2344,13,FALSE())</f>
        <v>tier - 2</v>
      </c>
      <c r="P1306" s="1" t="str">
        <f>VLOOKUP($A1306,'Hospitalisation Details'!$A$2:$P$2344,14,FALSE())</f>
        <v>R1012</v>
      </c>
      <c r="Q1306" s="1">
        <f>VLOOKUP($A1306,'Hospitalisation Details'!$A$2:$P$2344,16,FALSE())</f>
        <v>43</v>
      </c>
    </row>
    <row r="1307" spans="1:17" x14ac:dyDescent="0.35">
      <c r="A1307" s="1" t="str">
        <f>'Customer Names'!A1307</f>
        <v>Id1306</v>
      </c>
      <c r="B1307" s="1" t="str">
        <f>VLOOKUP($A1307,'Customer Names'!$A$2:$E$2336,4,FALSE())</f>
        <v>Eirik</v>
      </c>
      <c r="C1307" s="16">
        <f>VLOOKUP($A1307,'Medical Examinations'!$A$2:$O$2336,2,FALSE())</f>
        <v>24.78</v>
      </c>
      <c r="D1307" s="16">
        <f>VLOOKUP($A1307,'Medical Examinations'!$A$2:$O$2336,3,FALSE())</f>
        <v>9.85</v>
      </c>
      <c r="E1307" s="1" t="str">
        <f>VLOOKUP($A1307,'Medical Examinations'!$A$2:$O$2336,9,FALSE())</f>
        <v>No</v>
      </c>
      <c r="F1307" s="1" t="str">
        <f>VLOOKUP($A1307,'Medical Examinations'!$A$2:$O$2336,10,FALSE())</f>
        <v>No</v>
      </c>
      <c r="G1307" s="1" t="str">
        <f>VLOOKUP($A1307,'Medical Examinations'!$A$2:$O$2336,11,FALSE())</f>
        <v>No</v>
      </c>
      <c r="H1307" s="1">
        <f>VLOOKUP($A1307,'Medical Examinations'!$A$2:$O$2336,13,FALSE())</f>
        <v>0</v>
      </c>
      <c r="I1307" s="1" t="str">
        <f>VLOOKUP($A1307,'Medical Examinations'!$A$2:$O$2336,12,FALSE())</f>
        <v>No</v>
      </c>
      <c r="J1307" s="1" t="str">
        <f>VLOOKUP($A1307,'Medical Examinations'!$A$2:$O$2336,14,FALSE())</f>
        <v>Normal Weight</v>
      </c>
      <c r="K1307" s="1" t="str">
        <f>VLOOKUP($A1307,'Medical Examinations'!$A$2:$O$2336,15,FALSE())</f>
        <v>Diabetes</v>
      </c>
      <c r="L1307" s="17">
        <f>VLOOKUP($A1307,'Hospitalisation Details'!$A$2:$P$2344,15,FALSE())</f>
        <v>26194</v>
      </c>
      <c r="M1307" s="18">
        <f>VLOOKUP($A1307,'Hospitalisation Details'!$A$2:$P$2344,6,FALSE())</f>
        <v>8400.01</v>
      </c>
      <c r="N1307" s="1" t="str">
        <f>VLOOKUP($A1307,'Hospitalisation Details'!$A$2:$P$2344,12,FALSE())</f>
        <v>tier - 2</v>
      </c>
      <c r="O1307" s="1" t="str">
        <f>VLOOKUP($A1307,'Hospitalisation Details'!$A$2:$P$2344,13,FALSE())</f>
        <v>tier - 3</v>
      </c>
      <c r="P1307" s="1" t="str">
        <f>VLOOKUP($A1307,'Hospitalisation Details'!$A$2:$P$2344,14,FALSE())</f>
        <v>R1013</v>
      </c>
      <c r="Q1307" s="1">
        <f>VLOOKUP($A1307,'Hospitalisation Details'!$A$2:$P$2344,16,FALSE())</f>
        <v>51</v>
      </c>
    </row>
    <row r="1308" spans="1:17" x14ac:dyDescent="0.35">
      <c r="A1308" s="1" t="str">
        <f>'Customer Names'!A1308</f>
        <v>Id1307</v>
      </c>
      <c r="B1308" s="1" t="str">
        <f>VLOOKUP($A1308,'Customer Names'!$A$2:$E$2336,4,FALSE())</f>
        <v>Rik</v>
      </c>
      <c r="C1308" s="16">
        <f>VLOOKUP($A1308,'Medical Examinations'!$A$2:$O$2336,2,FALSE())</f>
        <v>24.77</v>
      </c>
      <c r="D1308" s="16">
        <f>VLOOKUP($A1308,'Medical Examinations'!$A$2:$O$2336,3,FALSE())</f>
        <v>7.59</v>
      </c>
      <c r="E1308" s="1" t="str">
        <f>VLOOKUP($A1308,'Medical Examinations'!$A$2:$O$2336,9,FALSE())</f>
        <v>No</v>
      </c>
      <c r="F1308" s="1" t="str">
        <f>VLOOKUP($A1308,'Medical Examinations'!$A$2:$O$2336,10,FALSE())</f>
        <v>No</v>
      </c>
      <c r="G1308" s="1" t="str">
        <f>VLOOKUP($A1308,'Medical Examinations'!$A$2:$O$2336,11,FALSE())</f>
        <v>No</v>
      </c>
      <c r="H1308" s="1">
        <f>VLOOKUP($A1308,'Medical Examinations'!$A$2:$O$2336,13,FALSE())</f>
        <v>0</v>
      </c>
      <c r="I1308" s="1" t="str">
        <f>VLOOKUP($A1308,'Medical Examinations'!$A$2:$O$2336,12,FALSE())</f>
        <v>No</v>
      </c>
      <c r="J1308" s="1" t="str">
        <f>VLOOKUP($A1308,'Medical Examinations'!$A$2:$O$2336,14,FALSE())</f>
        <v>Normal Weight</v>
      </c>
      <c r="K1308" s="1" t="str">
        <f>VLOOKUP($A1308,'Medical Examinations'!$A$2:$O$2336,15,FALSE())</f>
        <v>Diabetes</v>
      </c>
      <c r="L1308" s="17">
        <f>VLOOKUP($A1308,'Hospitalisation Details'!$A$2:$P$2344,15,FALSE())</f>
        <v>26180</v>
      </c>
      <c r="M1308" s="18">
        <f>VLOOKUP($A1308,'Hospitalisation Details'!$A$2:$P$2344,6,FALSE())</f>
        <v>8396.6200000000008</v>
      </c>
      <c r="N1308" s="1" t="str">
        <f>VLOOKUP($A1308,'Hospitalisation Details'!$A$2:$P$2344,12,FALSE())</f>
        <v>tier - 2</v>
      </c>
      <c r="O1308" s="1" t="str">
        <f>VLOOKUP($A1308,'Hospitalisation Details'!$A$2:$P$2344,13,FALSE())</f>
        <v>tier - 3</v>
      </c>
      <c r="P1308" s="1" t="str">
        <f>VLOOKUP($A1308,'Hospitalisation Details'!$A$2:$P$2344,14,FALSE())</f>
        <v>R1013</v>
      </c>
      <c r="Q1308" s="1">
        <f>VLOOKUP($A1308,'Hospitalisation Details'!$A$2:$P$2344,16,FALSE())</f>
        <v>51</v>
      </c>
    </row>
    <row r="1309" spans="1:17" x14ac:dyDescent="0.35">
      <c r="A1309" s="1" t="str">
        <f>'Customer Names'!A1309</f>
        <v>Id1308</v>
      </c>
      <c r="B1309" s="1" t="str">
        <f>VLOOKUP($A1309,'Customer Names'!$A$2:$E$2336,4,FALSE())</f>
        <v>Matthew R</v>
      </c>
      <c r="C1309" s="16">
        <f>VLOOKUP($A1309,'Medical Examinations'!$A$2:$O$2336,2,FALSE())</f>
        <v>16.579999999999998</v>
      </c>
      <c r="D1309" s="16">
        <f>VLOOKUP($A1309,'Medical Examinations'!$A$2:$O$2336,3,FALSE())</f>
        <v>6.98</v>
      </c>
      <c r="E1309" s="1" t="str">
        <f>VLOOKUP($A1309,'Medical Examinations'!$A$2:$O$2336,9,FALSE())</f>
        <v>Yes</v>
      </c>
      <c r="F1309" s="1" t="str">
        <f>VLOOKUP($A1309,'Medical Examinations'!$A$2:$O$2336,10,FALSE())</f>
        <v>No</v>
      </c>
      <c r="G1309" s="1" t="str">
        <f>VLOOKUP($A1309,'Medical Examinations'!$A$2:$O$2336,11,FALSE())</f>
        <v>Yes</v>
      </c>
      <c r="H1309" s="1">
        <f>VLOOKUP($A1309,'Medical Examinations'!$A$2:$O$2336,13,FALSE())</f>
        <v>1</v>
      </c>
      <c r="I1309" s="1" t="str">
        <f>VLOOKUP($A1309,'Medical Examinations'!$A$2:$O$2336,12,FALSE())</f>
        <v>No</v>
      </c>
      <c r="J1309" s="1" t="str">
        <f>VLOOKUP($A1309,'Medical Examinations'!$A$2:$O$2336,14,FALSE())</f>
        <v>Underweight</v>
      </c>
      <c r="K1309" s="1" t="str">
        <f>VLOOKUP($A1309,'Medical Examinations'!$A$2:$O$2336,15,FALSE())</f>
        <v>Diabetes</v>
      </c>
      <c r="L1309" s="17">
        <f>VLOOKUP($A1309,'Hospitalisation Details'!$A$2:$P$2344,15,FALSE())</f>
        <v>23275</v>
      </c>
      <c r="M1309" s="18">
        <f>VLOOKUP($A1309,'Hospitalisation Details'!$A$2:$P$2344,6,FALSE())</f>
        <v>8355.5400000000009</v>
      </c>
      <c r="N1309" s="1" t="str">
        <f>VLOOKUP($A1309,'Hospitalisation Details'!$A$2:$P$2344,12,FALSE())</f>
        <v>tier - 3</v>
      </c>
      <c r="O1309" s="1" t="str">
        <f>VLOOKUP($A1309,'Hospitalisation Details'!$A$2:$P$2344,13,FALSE())</f>
        <v>tier - 3</v>
      </c>
      <c r="P1309" s="1" t="str">
        <f>VLOOKUP($A1309,'Hospitalisation Details'!$A$2:$P$2344,14,FALSE())</f>
        <v>R1012</v>
      </c>
      <c r="Q1309" s="1">
        <f>VLOOKUP($A1309,'Hospitalisation Details'!$A$2:$P$2344,16,FALSE())</f>
        <v>59</v>
      </c>
    </row>
    <row r="1310" spans="1:17" x14ac:dyDescent="0.35">
      <c r="A1310" s="1" t="str">
        <f>'Customer Names'!A1310</f>
        <v>Id1309</v>
      </c>
      <c r="B1310" s="1" t="str">
        <f>VLOOKUP($A1310,'Customer Names'!$A$2:$E$2336,4,FALSE())</f>
        <v>Daniel G</v>
      </c>
      <c r="C1310" s="16">
        <f>VLOOKUP($A1310,'Medical Examinations'!$A$2:$O$2336,2,FALSE())</f>
        <v>38.17</v>
      </c>
      <c r="D1310" s="16">
        <f>VLOOKUP($A1310,'Medical Examinations'!$A$2:$O$2336,3,FALSE())</f>
        <v>4.7300000000000004</v>
      </c>
      <c r="E1310" s="1" t="str">
        <f>VLOOKUP($A1310,'Medical Examinations'!$A$2:$O$2336,9,FALSE())</f>
        <v>Yes</v>
      </c>
      <c r="F1310" s="1" t="str">
        <f>VLOOKUP($A1310,'Medical Examinations'!$A$2:$O$2336,10,FALSE())</f>
        <v>No</v>
      </c>
      <c r="G1310" s="1" t="str">
        <f>VLOOKUP($A1310,'Medical Examinations'!$A$2:$O$2336,11,FALSE())</f>
        <v>No</v>
      </c>
      <c r="H1310" s="1">
        <f>VLOOKUP($A1310,'Medical Examinations'!$A$2:$O$2336,13,FALSE())</f>
        <v>0</v>
      </c>
      <c r="I1310" s="1" t="str">
        <f>VLOOKUP($A1310,'Medical Examinations'!$A$2:$O$2336,12,FALSE())</f>
        <v>No</v>
      </c>
      <c r="J1310" s="1" t="str">
        <f>VLOOKUP($A1310,'Medical Examinations'!$A$2:$O$2336,14,FALSE())</f>
        <v>Obesity</v>
      </c>
      <c r="K1310" s="1" t="str">
        <f>VLOOKUP($A1310,'Medical Examinations'!$A$2:$O$2336,15,FALSE())</f>
        <v>Normal</v>
      </c>
      <c r="L1310" s="17">
        <f>VLOOKUP($A1310,'Hospitalisation Details'!$A$2:$P$2344,15,FALSE())</f>
        <v>27923</v>
      </c>
      <c r="M1310" s="18">
        <f>VLOOKUP($A1310,'Hospitalisation Details'!$A$2:$P$2344,6,FALSE())</f>
        <v>8347.16</v>
      </c>
      <c r="N1310" s="1" t="str">
        <f>VLOOKUP($A1310,'Hospitalisation Details'!$A$2:$P$2344,12,FALSE())</f>
        <v>tier - 2</v>
      </c>
      <c r="O1310" s="1" t="str">
        <f>VLOOKUP($A1310,'Hospitalisation Details'!$A$2:$P$2344,13,FALSE())</f>
        <v>tier - 1</v>
      </c>
      <c r="P1310" s="1" t="str">
        <f>VLOOKUP($A1310,'Hospitalisation Details'!$A$2:$P$2344,14,FALSE())</f>
        <v>R1013</v>
      </c>
      <c r="Q1310" s="1">
        <f>VLOOKUP($A1310,'Hospitalisation Details'!$A$2:$P$2344,16,FALSE())</f>
        <v>46</v>
      </c>
    </row>
    <row r="1311" spans="1:17" x14ac:dyDescent="0.35">
      <c r="A1311" s="1" t="str">
        <f>'Customer Names'!A1311</f>
        <v>Id1310</v>
      </c>
      <c r="B1311" s="1" t="str">
        <f>VLOOKUP($A1311,'Customer Names'!$A$2:$E$2336,4,FALSE())</f>
        <v>Yannick</v>
      </c>
      <c r="C1311" s="16">
        <f>VLOOKUP($A1311,'Medical Examinations'!$A$2:$O$2336,2,FALSE())</f>
        <v>39.424999999999997</v>
      </c>
      <c r="D1311" s="16">
        <f>VLOOKUP($A1311,'Medical Examinations'!$A$2:$O$2336,3,FALSE())</f>
        <v>4.76</v>
      </c>
      <c r="E1311" s="1" t="str">
        <f>VLOOKUP($A1311,'Medical Examinations'!$A$2:$O$2336,9,FALSE())</f>
        <v>Yes</v>
      </c>
      <c r="F1311" s="1" t="str">
        <f>VLOOKUP($A1311,'Medical Examinations'!$A$2:$O$2336,10,FALSE())</f>
        <v>No</v>
      </c>
      <c r="G1311" s="1" t="str">
        <f>VLOOKUP($A1311,'Medical Examinations'!$A$2:$O$2336,11,FALSE())</f>
        <v>No</v>
      </c>
      <c r="H1311" s="1">
        <f>VLOOKUP($A1311,'Medical Examinations'!$A$2:$O$2336,13,FALSE())</f>
        <v>0</v>
      </c>
      <c r="I1311" s="1" t="str">
        <f>VLOOKUP($A1311,'Medical Examinations'!$A$2:$O$2336,12,FALSE())</f>
        <v>No</v>
      </c>
      <c r="J1311" s="1" t="str">
        <f>VLOOKUP($A1311,'Medical Examinations'!$A$2:$O$2336,14,FALSE())</f>
        <v>Obesity</v>
      </c>
      <c r="K1311" s="1" t="str">
        <f>VLOOKUP($A1311,'Medical Examinations'!$A$2:$O$2336,15,FALSE())</f>
        <v>Normal</v>
      </c>
      <c r="L1311" s="17">
        <f>VLOOKUP($A1311,'Hospitalisation Details'!$A$2:$P$2344,15,FALSE())</f>
        <v>27948</v>
      </c>
      <c r="M1311" s="18">
        <f>VLOOKUP($A1311,'Hospitalisation Details'!$A$2:$P$2344,6,FALSE())</f>
        <v>8342.91</v>
      </c>
      <c r="N1311" s="1" t="str">
        <f>VLOOKUP($A1311,'Hospitalisation Details'!$A$2:$P$2344,12,FALSE())</f>
        <v>tier - 3</v>
      </c>
      <c r="O1311" s="1" t="str">
        <f>VLOOKUP($A1311,'Hospitalisation Details'!$A$2:$P$2344,13,FALSE())</f>
        <v>tier - 1</v>
      </c>
      <c r="P1311" s="1" t="str">
        <f>VLOOKUP($A1311,'Hospitalisation Details'!$A$2:$P$2344,14,FALSE())</f>
        <v>R1016</v>
      </c>
      <c r="Q1311" s="1">
        <f>VLOOKUP($A1311,'Hospitalisation Details'!$A$2:$P$2344,16,FALSE())</f>
        <v>46</v>
      </c>
    </row>
    <row r="1312" spans="1:17" x14ac:dyDescent="0.35">
      <c r="A1312" s="1" t="str">
        <f>'Customer Names'!A1312</f>
        <v>Id1311</v>
      </c>
      <c r="B1312" s="1" t="str">
        <f>VLOOKUP($A1312,'Customer Names'!$A$2:$E$2336,4,FALSE())</f>
        <v>Sean R</v>
      </c>
      <c r="C1312" s="16">
        <f>VLOOKUP($A1312,'Medical Examinations'!$A$2:$O$2336,2,FALSE())</f>
        <v>33.44</v>
      </c>
      <c r="D1312" s="16">
        <f>VLOOKUP($A1312,'Medical Examinations'!$A$2:$O$2336,3,FALSE())</f>
        <v>6.24</v>
      </c>
      <c r="E1312" s="1" t="str">
        <f>VLOOKUP($A1312,'Medical Examinations'!$A$2:$O$2336,9,FALSE())</f>
        <v>Yes</v>
      </c>
      <c r="F1312" s="1" t="str">
        <f>VLOOKUP($A1312,'Medical Examinations'!$A$2:$O$2336,10,FALSE())</f>
        <v>No</v>
      </c>
      <c r="G1312" s="1" t="str">
        <f>VLOOKUP($A1312,'Medical Examinations'!$A$2:$O$2336,11,FALSE())</f>
        <v>No</v>
      </c>
      <c r="H1312" s="1">
        <f>VLOOKUP($A1312,'Medical Examinations'!$A$2:$O$2336,13,FALSE())</f>
        <v>0</v>
      </c>
      <c r="I1312" s="1" t="str">
        <f>VLOOKUP($A1312,'Medical Examinations'!$A$2:$O$2336,12,FALSE())</f>
        <v>No</v>
      </c>
      <c r="J1312" s="1" t="str">
        <f>VLOOKUP($A1312,'Medical Examinations'!$A$2:$O$2336,14,FALSE())</f>
        <v>Obesity</v>
      </c>
      <c r="K1312" s="1" t="str">
        <f>VLOOKUP($A1312,'Medical Examinations'!$A$2:$O$2336,15,FALSE())</f>
        <v>Prediabetes</v>
      </c>
      <c r="L1312" s="17">
        <f>VLOOKUP($A1312,'Hospitalisation Details'!$A$2:$P$2344,15,FALSE())</f>
        <v>27961</v>
      </c>
      <c r="M1312" s="18">
        <f>VLOOKUP($A1312,'Hospitalisation Details'!$A$2:$P$2344,6,FALSE())</f>
        <v>8334.59</v>
      </c>
      <c r="N1312" s="1" t="str">
        <f>VLOOKUP($A1312,'Hospitalisation Details'!$A$2:$P$2344,12,FALSE())</f>
        <v>tier - 3</v>
      </c>
      <c r="O1312" s="1" t="str">
        <f>VLOOKUP($A1312,'Hospitalisation Details'!$A$2:$P$2344,13,FALSE())</f>
        <v>tier - 2</v>
      </c>
      <c r="P1312" s="1" t="str">
        <f>VLOOKUP($A1312,'Hospitalisation Details'!$A$2:$P$2344,14,FALSE())</f>
        <v>R1016</v>
      </c>
      <c r="Q1312" s="1">
        <f>VLOOKUP($A1312,'Hospitalisation Details'!$A$2:$P$2344,16,FALSE())</f>
        <v>46</v>
      </c>
    </row>
    <row r="1313" spans="1:17" x14ac:dyDescent="0.35">
      <c r="A1313" s="1" t="str">
        <f>'Customer Names'!A1313</f>
        <v>Id1312</v>
      </c>
      <c r="B1313" s="1" t="str">
        <f>VLOOKUP($A1313,'Customer Names'!$A$2:$E$2336,4,FALSE())</f>
        <v>Peter</v>
      </c>
      <c r="C1313" s="16">
        <f>VLOOKUP($A1313,'Medical Examinations'!$A$2:$O$2336,2,FALSE())</f>
        <v>33.344999999999999</v>
      </c>
      <c r="D1313" s="16">
        <f>VLOOKUP($A1313,'Medical Examinations'!$A$2:$O$2336,3,FALSE())</f>
        <v>5.44</v>
      </c>
      <c r="E1313" s="1" t="str">
        <f>VLOOKUP($A1313,'Medical Examinations'!$A$2:$O$2336,9,FALSE())</f>
        <v>Yes</v>
      </c>
      <c r="F1313" s="1" t="str">
        <f>VLOOKUP($A1313,'Medical Examinations'!$A$2:$O$2336,10,FALSE())</f>
        <v>No</v>
      </c>
      <c r="G1313" s="1" t="str">
        <f>VLOOKUP($A1313,'Medical Examinations'!$A$2:$O$2336,11,FALSE())</f>
        <v>No</v>
      </c>
      <c r="H1313" s="1">
        <f>VLOOKUP($A1313,'Medical Examinations'!$A$2:$O$2336,13,FALSE())</f>
        <v>0</v>
      </c>
      <c r="I1313" s="1" t="str">
        <f>VLOOKUP($A1313,'Medical Examinations'!$A$2:$O$2336,12,FALSE())</f>
        <v>No</v>
      </c>
      <c r="J1313" s="1" t="str">
        <f>VLOOKUP($A1313,'Medical Examinations'!$A$2:$O$2336,14,FALSE())</f>
        <v>Obesity</v>
      </c>
      <c r="K1313" s="1" t="str">
        <f>VLOOKUP($A1313,'Medical Examinations'!$A$2:$O$2336,15,FALSE())</f>
        <v>Normal</v>
      </c>
      <c r="L1313" s="17">
        <f>VLOOKUP($A1313,'Hospitalisation Details'!$A$2:$P$2344,15,FALSE())</f>
        <v>27953</v>
      </c>
      <c r="M1313" s="18">
        <f>VLOOKUP($A1313,'Hospitalisation Details'!$A$2:$P$2344,6,FALSE())</f>
        <v>8334.4599999999991</v>
      </c>
      <c r="N1313" s="1" t="str">
        <f>VLOOKUP($A1313,'Hospitalisation Details'!$A$2:$P$2344,12,FALSE())</f>
        <v>tier - 3</v>
      </c>
      <c r="O1313" s="1" t="str">
        <f>VLOOKUP($A1313,'Hospitalisation Details'!$A$2:$P$2344,13,FALSE())</f>
        <v>tier - 2</v>
      </c>
      <c r="P1313" s="1" t="str">
        <f>VLOOKUP($A1313,'Hospitalisation Details'!$A$2:$P$2344,14,FALSE())</f>
        <v>R1016</v>
      </c>
      <c r="Q1313" s="1">
        <f>VLOOKUP($A1313,'Hospitalisation Details'!$A$2:$P$2344,16,FALSE())</f>
        <v>46</v>
      </c>
    </row>
    <row r="1314" spans="1:17" x14ac:dyDescent="0.35">
      <c r="A1314" s="1" t="str">
        <f>'Customer Names'!A1314</f>
        <v>Id1313</v>
      </c>
      <c r="B1314" s="1" t="str">
        <f>VLOOKUP($A1314,'Customer Names'!$A$2:$E$2336,4,FALSE())</f>
        <v>Sara A.</v>
      </c>
      <c r="C1314" s="16">
        <f>VLOOKUP($A1314,'Medical Examinations'!$A$2:$O$2336,2,FALSE())</f>
        <v>38.79</v>
      </c>
      <c r="D1314" s="16">
        <f>VLOOKUP($A1314,'Medical Examinations'!$A$2:$O$2336,3,FALSE())</f>
        <v>5.08</v>
      </c>
      <c r="E1314" s="1" t="str">
        <f>VLOOKUP($A1314,'Medical Examinations'!$A$2:$O$2336,9,FALSE())</f>
        <v>No</v>
      </c>
      <c r="F1314" s="1" t="str">
        <f>VLOOKUP($A1314,'Medical Examinations'!$A$2:$O$2336,10,FALSE())</f>
        <v>No</v>
      </c>
      <c r="G1314" s="1" t="str">
        <f>VLOOKUP($A1314,'Medical Examinations'!$A$2:$O$2336,11,FALSE())</f>
        <v>Yes</v>
      </c>
      <c r="H1314" s="1">
        <f>VLOOKUP($A1314,'Medical Examinations'!$A$2:$O$2336,13,FALSE())</f>
        <v>1</v>
      </c>
      <c r="I1314" s="1" t="str">
        <f>VLOOKUP($A1314,'Medical Examinations'!$A$2:$O$2336,12,FALSE())</f>
        <v>No</v>
      </c>
      <c r="J1314" s="1" t="str">
        <f>VLOOKUP($A1314,'Medical Examinations'!$A$2:$O$2336,14,FALSE())</f>
        <v>Obesity</v>
      </c>
      <c r="K1314" s="1" t="str">
        <f>VLOOKUP($A1314,'Medical Examinations'!$A$2:$O$2336,15,FALSE())</f>
        <v>Normal</v>
      </c>
      <c r="L1314" s="17">
        <f>VLOOKUP($A1314,'Hospitalisation Details'!$A$2:$P$2344,15,FALSE())</f>
        <v>34142</v>
      </c>
      <c r="M1314" s="18">
        <f>VLOOKUP($A1314,'Hospitalisation Details'!$A$2:$P$2344,6,FALSE())</f>
        <v>8314.65</v>
      </c>
      <c r="N1314" s="1" t="str">
        <f>VLOOKUP($A1314,'Hospitalisation Details'!$A$2:$P$2344,12,FALSE())</f>
        <v>tier - 2</v>
      </c>
      <c r="O1314" s="1" t="str">
        <f>VLOOKUP($A1314,'Hospitalisation Details'!$A$2:$P$2344,13,FALSE())</f>
        <v>tier - 1</v>
      </c>
      <c r="P1314" s="1" t="str">
        <f>VLOOKUP($A1314,'Hospitalisation Details'!$A$2:$P$2344,14,FALSE())</f>
        <v>R1012</v>
      </c>
      <c r="Q1314" s="1">
        <f>VLOOKUP($A1314,'Hospitalisation Details'!$A$2:$P$2344,16,FALSE())</f>
        <v>29</v>
      </c>
    </row>
    <row r="1315" spans="1:17" x14ac:dyDescent="0.35">
      <c r="A1315" s="1" t="str">
        <f>'Customer Names'!A1315</f>
        <v>Id1314</v>
      </c>
      <c r="B1315" s="1" t="str">
        <f>VLOOKUP($A1315,'Customer Names'!$A$2:$E$2336,4,FALSE())</f>
        <v>Erin C.</v>
      </c>
      <c r="C1315" s="16">
        <f>VLOOKUP($A1315,'Medical Examinations'!$A$2:$O$2336,2,FALSE())</f>
        <v>30.684999999999999</v>
      </c>
      <c r="D1315" s="16">
        <f>VLOOKUP($A1315,'Medical Examinations'!$A$2:$O$2336,3,FALSE())</f>
        <v>4.87</v>
      </c>
      <c r="E1315" s="1" t="str">
        <f>VLOOKUP($A1315,'Medical Examinations'!$A$2:$O$2336,9,FALSE())</f>
        <v>No</v>
      </c>
      <c r="F1315" s="1" t="str">
        <f>VLOOKUP($A1315,'Medical Examinations'!$A$2:$O$2336,10,FALSE())</f>
        <v>No</v>
      </c>
      <c r="G1315" s="1" t="str">
        <f>VLOOKUP($A1315,'Medical Examinations'!$A$2:$O$2336,11,FALSE())</f>
        <v>Yes</v>
      </c>
      <c r="H1315" s="1">
        <f>VLOOKUP($A1315,'Medical Examinations'!$A$2:$O$2336,13,FALSE())</f>
        <v>1</v>
      </c>
      <c r="I1315" s="1" t="str">
        <f>VLOOKUP($A1315,'Medical Examinations'!$A$2:$O$2336,12,FALSE())</f>
        <v>No</v>
      </c>
      <c r="J1315" s="1" t="str">
        <f>VLOOKUP($A1315,'Medical Examinations'!$A$2:$O$2336,14,FALSE())</f>
        <v>Obesity</v>
      </c>
      <c r="K1315" s="1" t="str">
        <f>VLOOKUP($A1315,'Medical Examinations'!$A$2:$O$2336,15,FALSE())</f>
        <v>Normal</v>
      </c>
      <c r="L1315" s="17">
        <f>VLOOKUP($A1315,'Hospitalisation Details'!$A$2:$P$2344,15,FALSE())</f>
        <v>29074</v>
      </c>
      <c r="M1315" s="18">
        <f>VLOOKUP($A1315,'Hospitalisation Details'!$A$2:$P$2344,6,FALSE())</f>
        <v>8310.84</v>
      </c>
      <c r="N1315" s="1" t="str">
        <f>VLOOKUP($A1315,'Hospitalisation Details'!$A$2:$P$2344,12,FALSE())</f>
        <v>tier - 2</v>
      </c>
      <c r="O1315" s="1" t="str">
        <f>VLOOKUP($A1315,'Hospitalisation Details'!$A$2:$P$2344,13,FALSE())</f>
        <v>tier - 2</v>
      </c>
      <c r="P1315" s="1" t="str">
        <f>VLOOKUP($A1315,'Hospitalisation Details'!$A$2:$P$2344,14,FALSE())</f>
        <v>R1012</v>
      </c>
      <c r="Q1315" s="1">
        <f>VLOOKUP($A1315,'Hospitalisation Details'!$A$2:$P$2344,16,FALSE())</f>
        <v>43</v>
      </c>
    </row>
    <row r="1316" spans="1:17" x14ac:dyDescent="0.35">
      <c r="A1316" s="1" t="str">
        <f>'Customer Names'!A1316</f>
        <v>Id1315</v>
      </c>
      <c r="B1316" s="1" t="str">
        <f>VLOOKUP($A1316,'Customer Names'!$A$2:$E$2336,4,FALSE())</f>
        <v>Thibaud</v>
      </c>
      <c r="C1316" s="16">
        <f>VLOOKUP($A1316,'Medical Examinations'!$A$2:$O$2336,2,FALSE())</f>
        <v>22.135000000000002</v>
      </c>
      <c r="D1316" s="16">
        <f>VLOOKUP($A1316,'Medical Examinations'!$A$2:$O$2336,3,FALSE())</f>
        <v>8.17</v>
      </c>
      <c r="E1316" s="1" t="str">
        <f>VLOOKUP($A1316,'Medical Examinations'!$A$2:$O$2336,9,FALSE())</f>
        <v>No</v>
      </c>
      <c r="F1316" s="1" t="str">
        <f>VLOOKUP($A1316,'Medical Examinations'!$A$2:$O$2336,10,FALSE())</f>
        <v>No</v>
      </c>
      <c r="G1316" s="1" t="str">
        <f>VLOOKUP($A1316,'Medical Examinations'!$A$2:$O$2336,11,FALSE())</f>
        <v>No</v>
      </c>
      <c r="H1316" s="1">
        <f>VLOOKUP($A1316,'Medical Examinations'!$A$2:$O$2336,13,FALSE())</f>
        <v>0</v>
      </c>
      <c r="I1316" s="1" t="str">
        <f>VLOOKUP($A1316,'Medical Examinations'!$A$2:$O$2336,12,FALSE())</f>
        <v>No</v>
      </c>
      <c r="J1316" s="1" t="str">
        <f>VLOOKUP($A1316,'Medical Examinations'!$A$2:$O$2336,14,FALSE())</f>
        <v>Normal Weight</v>
      </c>
      <c r="K1316" s="1" t="str">
        <f>VLOOKUP($A1316,'Medical Examinations'!$A$2:$O$2336,15,FALSE())</f>
        <v>Diabetes</v>
      </c>
      <c r="L1316" s="17">
        <f>VLOOKUP($A1316,'Hospitalisation Details'!$A$2:$P$2344,15,FALSE())</f>
        <v>28667</v>
      </c>
      <c r="M1316" s="18">
        <f>VLOOKUP($A1316,'Hospitalisation Details'!$A$2:$P$2344,6,FALSE())</f>
        <v>8302.5400000000009</v>
      </c>
      <c r="N1316" s="1" t="str">
        <f>VLOOKUP($A1316,'Hospitalisation Details'!$A$2:$P$2344,12,FALSE())</f>
        <v>tier - 3</v>
      </c>
      <c r="O1316" s="1" t="str">
        <f>VLOOKUP($A1316,'Hospitalisation Details'!$A$2:$P$2344,13,FALSE())</f>
        <v>tier - 3</v>
      </c>
      <c r="P1316" s="1" t="str">
        <f>VLOOKUP($A1316,'Hospitalisation Details'!$A$2:$P$2344,14,FALSE())</f>
        <v>R1016</v>
      </c>
      <c r="Q1316" s="1">
        <f>VLOOKUP($A1316,'Hospitalisation Details'!$A$2:$P$2344,16,FALSE())</f>
        <v>44</v>
      </c>
    </row>
    <row r="1317" spans="1:17" x14ac:dyDescent="0.35">
      <c r="A1317" s="1" t="str">
        <f>'Customer Names'!A1317</f>
        <v>Id1316</v>
      </c>
      <c r="B1317" s="1" t="str">
        <f>VLOOKUP($A1317,'Customer Names'!$A$2:$E$2336,4,FALSE())</f>
        <v>Lisa</v>
      </c>
      <c r="C1317" s="16">
        <f>VLOOKUP($A1317,'Medical Examinations'!$A$2:$O$2336,2,FALSE())</f>
        <v>33.33</v>
      </c>
      <c r="D1317" s="16">
        <f>VLOOKUP($A1317,'Medical Examinations'!$A$2:$O$2336,3,FALSE())</f>
        <v>7.61</v>
      </c>
      <c r="E1317" s="1" t="str">
        <f>VLOOKUP($A1317,'Medical Examinations'!$A$2:$O$2336,9,FALSE())</f>
        <v>No</v>
      </c>
      <c r="F1317" s="1" t="str">
        <f>VLOOKUP($A1317,'Medical Examinations'!$A$2:$O$2336,10,FALSE())</f>
        <v>No</v>
      </c>
      <c r="G1317" s="1" t="str">
        <f>VLOOKUP($A1317,'Medical Examinations'!$A$2:$O$2336,11,FALSE())</f>
        <v>No</v>
      </c>
      <c r="H1317" s="1">
        <f>VLOOKUP($A1317,'Medical Examinations'!$A$2:$O$2336,13,FALSE())</f>
        <v>0</v>
      </c>
      <c r="I1317" s="1" t="str">
        <f>VLOOKUP($A1317,'Medical Examinations'!$A$2:$O$2336,12,FALSE())</f>
        <v>No</v>
      </c>
      <c r="J1317" s="1" t="str">
        <f>VLOOKUP($A1317,'Medical Examinations'!$A$2:$O$2336,14,FALSE())</f>
        <v>Obesity</v>
      </c>
      <c r="K1317" s="1" t="str">
        <f>VLOOKUP($A1317,'Medical Examinations'!$A$2:$O$2336,15,FALSE())</f>
        <v>Diabetes</v>
      </c>
      <c r="L1317" s="17">
        <f>VLOOKUP($A1317,'Hospitalisation Details'!$A$2:$P$2344,15,FALSE())</f>
        <v>27186</v>
      </c>
      <c r="M1317" s="18">
        <f>VLOOKUP($A1317,'Hospitalisation Details'!$A$2:$P$2344,6,FALSE())</f>
        <v>8283.68</v>
      </c>
      <c r="N1317" s="1" t="str">
        <f>VLOOKUP($A1317,'Hospitalisation Details'!$A$2:$P$2344,12,FALSE())</f>
        <v>tier - 2</v>
      </c>
      <c r="O1317" s="1" t="str">
        <f>VLOOKUP($A1317,'Hospitalisation Details'!$A$2:$P$2344,13,FALSE())</f>
        <v>tier - 3</v>
      </c>
      <c r="P1317" s="1" t="str">
        <f>VLOOKUP($A1317,'Hospitalisation Details'!$A$2:$P$2344,14,FALSE())</f>
        <v>R1013</v>
      </c>
      <c r="Q1317" s="1">
        <f>VLOOKUP($A1317,'Hospitalisation Details'!$A$2:$P$2344,16,FALSE())</f>
        <v>49</v>
      </c>
    </row>
    <row r="1318" spans="1:17" x14ac:dyDescent="0.35">
      <c r="A1318" s="1" t="str">
        <f>'Customer Names'!A1318</f>
        <v>Id1317</v>
      </c>
      <c r="B1318" s="1" t="str">
        <f>VLOOKUP($A1318,'Customer Names'!$A$2:$E$2336,4,FALSE())</f>
        <v>Gretchen K.</v>
      </c>
      <c r="C1318" s="16">
        <f>VLOOKUP($A1318,'Medical Examinations'!$A$2:$O$2336,2,FALSE())</f>
        <v>31.13</v>
      </c>
      <c r="D1318" s="16">
        <f>VLOOKUP($A1318,'Medical Examinations'!$A$2:$O$2336,3,FALSE())</f>
        <v>10.1</v>
      </c>
      <c r="E1318" s="1" t="str">
        <f>VLOOKUP($A1318,'Medical Examinations'!$A$2:$O$2336,9,FALSE())</f>
        <v>No</v>
      </c>
      <c r="F1318" s="1" t="str">
        <f>VLOOKUP($A1318,'Medical Examinations'!$A$2:$O$2336,10,FALSE())</f>
        <v>No</v>
      </c>
      <c r="G1318" s="1" t="str">
        <f>VLOOKUP($A1318,'Medical Examinations'!$A$2:$O$2336,11,FALSE())</f>
        <v>No</v>
      </c>
      <c r="H1318" s="1">
        <f>VLOOKUP($A1318,'Medical Examinations'!$A$2:$O$2336,13,FALSE())</f>
        <v>0</v>
      </c>
      <c r="I1318" s="1" t="str">
        <f>VLOOKUP($A1318,'Medical Examinations'!$A$2:$O$2336,12,FALSE())</f>
        <v>No</v>
      </c>
      <c r="J1318" s="1" t="str">
        <f>VLOOKUP($A1318,'Medical Examinations'!$A$2:$O$2336,14,FALSE())</f>
        <v>Obesity</v>
      </c>
      <c r="K1318" s="1" t="str">
        <f>VLOOKUP($A1318,'Medical Examinations'!$A$2:$O$2336,15,FALSE())</f>
        <v>Diabetes</v>
      </c>
      <c r="L1318" s="17">
        <f>VLOOKUP($A1318,'Hospitalisation Details'!$A$2:$P$2344,15,FALSE())</f>
        <v>27385</v>
      </c>
      <c r="M1318" s="18">
        <f>VLOOKUP($A1318,'Hospitalisation Details'!$A$2:$P$2344,6,FALSE())</f>
        <v>8280.6200000000008</v>
      </c>
      <c r="N1318" s="1" t="str">
        <f>VLOOKUP($A1318,'Hospitalisation Details'!$A$2:$P$2344,12,FALSE())</f>
        <v>tier - 2</v>
      </c>
      <c r="O1318" s="1" t="str">
        <f>VLOOKUP($A1318,'Hospitalisation Details'!$A$2:$P$2344,13,FALSE())</f>
        <v>tier - 2</v>
      </c>
      <c r="P1318" s="1" t="str">
        <f>VLOOKUP($A1318,'Hospitalisation Details'!$A$2:$P$2344,14,FALSE())</f>
        <v>R1013</v>
      </c>
      <c r="Q1318" s="1">
        <f>VLOOKUP($A1318,'Hospitalisation Details'!$A$2:$P$2344,16,FALSE())</f>
        <v>48</v>
      </c>
    </row>
    <row r="1319" spans="1:17" x14ac:dyDescent="0.35">
      <c r="A1319" s="1" t="str">
        <f>'Customer Names'!A1319</f>
        <v>Id1318</v>
      </c>
      <c r="B1319" s="1" t="str">
        <f>VLOOKUP($A1319,'Customer Names'!$A$2:$E$2336,4,FALSE())</f>
        <v>Martina</v>
      </c>
      <c r="C1319" s="16">
        <f>VLOOKUP($A1319,'Medical Examinations'!$A$2:$O$2336,2,FALSE())</f>
        <v>28.9</v>
      </c>
      <c r="D1319" s="16">
        <f>VLOOKUP($A1319,'Medical Examinations'!$A$2:$O$2336,3,FALSE())</f>
        <v>11.24</v>
      </c>
      <c r="E1319" s="1" t="str">
        <f>VLOOKUP($A1319,'Medical Examinations'!$A$2:$O$2336,9,FALSE())</f>
        <v>No</v>
      </c>
      <c r="F1319" s="1" t="str">
        <f>VLOOKUP($A1319,'Medical Examinations'!$A$2:$O$2336,10,FALSE())</f>
        <v>No</v>
      </c>
      <c r="G1319" s="1" t="str">
        <f>VLOOKUP($A1319,'Medical Examinations'!$A$2:$O$2336,11,FALSE())</f>
        <v>No</v>
      </c>
      <c r="H1319" s="1">
        <f>VLOOKUP($A1319,'Medical Examinations'!$A$2:$O$2336,13,FALSE())</f>
        <v>0</v>
      </c>
      <c r="I1319" s="1" t="str">
        <f>VLOOKUP($A1319,'Medical Examinations'!$A$2:$O$2336,12,FALSE())</f>
        <v>No</v>
      </c>
      <c r="J1319" s="1" t="str">
        <f>VLOOKUP($A1319,'Medical Examinations'!$A$2:$O$2336,14,FALSE())</f>
        <v>Overweight</v>
      </c>
      <c r="K1319" s="1" t="str">
        <f>VLOOKUP($A1319,'Medical Examinations'!$A$2:$O$2336,15,FALSE())</f>
        <v>Diabetes</v>
      </c>
      <c r="L1319" s="17">
        <f>VLOOKUP($A1319,'Hospitalisation Details'!$A$2:$P$2344,15,FALSE())</f>
        <v>27298</v>
      </c>
      <c r="M1319" s="18">
        <f>VLOOKUP($A1319,'Hospitalisation Details'!$A$2:$P$2344,6,FALSE())</f>
        <v>8277.52</v>
      </c>
      <c r="N1319" s="1" t="str">
        <f>VLOOKUP($A1319,'Hospitalisation Details'!$A$2:$P$2344,12,FALSE())</f>
        <v>tier - 2</v>
      </c>
      <c r="O1319" s="1" t="str">
        <f>VLOOKUP($A1319,'Hospitalisation Details'!$A$2:$P$2344,13,FALSE())</f>
        <v>tier - 2</v>
      </c>
      <c r="P1319" s="1" t="str">
        <f>VLOOKUP($A1319,'Hospitalisation Details'!$A$2:$P$2344,14,FALSE())</f>
        <v>R1011</v>
      </c>
      <c r="Q1319" s="1">
        <f>VLOOKUP($A1319,'Hospitalisation Details'!$A$2:$P$2344,16,FALSE())</f>
        <v>48</v>
      </c>
    </row>
    <row r="1320" spans="1:17" x14ac:dyDescent="0.35">
      <c r="A1320" s="1" t="str">
        <f>'Customer Names'!A1320</f>
        <v>Id1319</v>
      </c>
      <c r="B1320" s="1" t="str">
        <f>VLOOKUP($A1320,'Customer Names'!$A$2:$E$2336,4,FALSE())</f>
        <v>Dustin J</v>
      </c>
      <c r="C1320" s="16">
        <f>VLOOKUP($A1320,'Medical Examinations'!$A$2:$O$2336,2,FALSE())</f>
        <v>43.31</v>
      </c>
      <c r="D1320" s="16">
        <f>VLOOKUP($A1320,'Medical Examinations'!$A$2:$O$2336,3,FALSE())</f>
        <v>6.1</v>
      </c>
      <c r="E1320" s="1" t="str">
        <f>VLOOKUP($A1320,'Medical Examinations'!$A$2:$O$2336,9,FALSE())</f>
        <v>Yes</v>
      </c>
      <c r="F1320" s="1" t="str">
        <f>VLOOKUP($A1320,'Medical Examinations'!$A$2:$O$2336,10,FALSE())</f>
        <v>Yes</v>
      </c>
      <c r="G1320" s="1" t="str">
        <f>VLOOKUP($A1320,'Medical Examinations'!$A$2:$O$2336,11,FALSE())</f>
        <v>No</v>
      </c>
      <c r="H1320" s="1">
        <f>VLOOKUP($A1320,'Medical Examinations'!$A$2:$O$2336,13,FALSE())</f>
        <v>1</v>
      </c>
      <c r="I1320" s="1" t="str">
        <f>VLOOKUP($A1320,'Medical Examinations'!$A$2:$O$2336,12,FALSE())</f>
        <v>No</v>
      </c>
      <c r="J1320" s="1" t="str">
        <f>VLOOKUP($A1320,'Medical Examinations'!$A$2:$O$2336,14,FALSE())</f>
        <v>Obesity</v>
      </c>
      <c r="K1320" s="1" t="str">
        <f>VLOOKUP($A1320,'Medical Examinations'!$A$2:$O$2336,15,FALSE())</f>
        <v>Prediabetes</v>
      </c>
      <c r="L1320" s="17">
        <f>VLOOKUP($A1320,'Hospitalisation Details'!$A$2:$P$2344,15,FALSE())</f>
        <v>36858</v>
      </c>
      <c r="M1320" s="18">
        <f>VLOOKUP($A1320,'Hospitalisation Details'!$A$2:$P$2344,6,FALSE())</f>
        <v>8271.4599999999991</v>
      </c>
      <c r="N1320" s="1" t="str">
        <f>VLOOKUP($A1320,'Hospitalisation Details'!$A$2:$P$2344,12,FALSE())</f>
        <v>tier - 2</v>
      </c>
      <c r="O1320" s="1" t="str">
        <f>VLOOKUP($A1320,'Hospitalisation Details'!$A$2:$P$2344,13,FALSE())</f>
        <v>tier - 1</v>
      </c>
      <c r="P1320" s="1" t="str">
        <f>VLOOKUP($A1320,'Hospitalisation Details'!$A$2:$P$2344,14,FALSE())</f>
        <v>R1023</v>
      </c>
      <c r="Q1320" s="1">
        <f>VLOOKUP($A1320,'Hospitalisation Details'!$A$2:$P$2344,16,FALSE())</f>
        <v>22</v>
      </c>
    </row>
    <row r="1321" spans="1:17" x14ac:dyDescent="0.35">
      <c r="A1321" s="1" t="str">
        <f>'Customer Names'!A1321</f>
        <v>Id1320</v>
      </c>
      <c r="B1321" s="1" t="str">
        <f>VLOOKUP($A1321,'Customer Names'!$A$2:$E$2336,4,FALSE())</f>
        <v>Kelsey</v>
      </c>
      <c r="C1321" s="16">
        <f>VLOOKUP($A1321,'Medical Examinations'!$A$2:$O$2336,2,FALSE())</f>
        <v>22.8</v>
      </c>
      <c r="D1321" s="16">
        <f>VLOOKUP($A1321,'Medical Examinations'!$A$2:$O$2336,3,FALSE())</f>
        <v>6.98</v>
      </c>
      <c r="E1321" s="1" t="str">
        <f>VLOOKUP($A1321,'Medical Examinations'!$A$2:$O$2336,9,FALSE())</f>
        <v>No</v>
      </c>
      <c r="F1321" s="1" t="str">
        <f>VLOOKUP($A1321,'Medical Examinations'!$A$2:$O$2336,10,FALSE())</f>
        <v>No</v>
      </c>
      <c r="G1321" s="1" t="str">
        <f>VLOOKUP($A1321,'Medical Examinations'!$A$2:$O$2336,11,FALSE())</f>
        <v>No</v>
      </c>
      <c r="H1321" s="1">
        <f>VLOOKUP($A1321,'Medical Examinations'!$A$2:$O$2336,13,FALSE())</f>
        <v>0</v>
      </c>
      <c r="I1321" s="1" t="str">
        <f>VLOOKUP($A1321,'Medical Examinations'!$A$2:$O$2336,12,FALSE())</f>
        <v>No</v>
      </c>
      <c r="J1321" s="1" t="str">
        <f>VLOOKUP($A1321,'Medical Examinations'!$A$2:$O$2336,14,FALSE())</f>
        <v>Normal Weight</v>
      </c>
      <c r="K1321" s="1" t="str">
        <f>VLOOKUP($A1321,'Medical Examinations'!$A$2:$O$2336,15,FALSE())</f>
        <v>Diabetes</v>
      </c>
      <c r="L1321" s="17">
        <f>VLOOKUP($A1321,'Hospitalisation Details'!$A$2:$P$2344,15,FALSE())</f>
        <v>27246</v>
      </c>
      <c r="M1321" s="18">
        <f>VLOOKUP($A1321,'Hospitalisation Details'!$A$2:$P$2344,6,FALSE())</f>
        <v>8269.0400000000009</v>
      </c>
      <c r="N1321" s="1" t="str">
        <f>VLOOKUP($A1321,'Hospitalisation Details'!$A$2:$P$2344,12,FALSE())</f>
        <v>tier - 2</v>
      </c>
      <c r="O1321" s="1" t="str">
        <f>VLOOKUP($A1321,'Hospitalisation Details'!$A$2:$P$2344,13,FALSE())</f>
        <v>tier - 1</v>
      </c>
      <c r="P1321" s="1" t="str">
        <f>VLOOKUP($A1321,'Hospitalisation Details'!$A$2:$P$2344,14,FALSE())</f>
        <v>R1011</v>
      </c>
      <c r="Q1321" s="1">
        <f>VLOOKUP($A1321,'Hospitalisation Details'!$A$2:$P$2344,16,FALSE())</f>
        <v>48</v>
      </c>
    </row>
    <row r="1322" spans="1:17" x14ac:dyDescent="0.35">
      <c r="A1322" s="1" t="str">
        <f>'Customer Names'!A1322</f>
        <v>Id1321</v>
      </c>
      <c r="B1322" s="1" t="str">
        <f>VLOOKUP($A1322,'Customer Names'!$A$2:$E$2336,4,FALSE())</f>
        <v>Daniel V.</v>
      </c>
      <c r="C1322" s="16">
        <f>VLOOKUP($A1322,'Medical Examinations'!$A$2:$O$2336,2,FALSE())</f>
        <v>19.09</v>
      </c>
      <c r="D1322" s="16">
        <f>VLOOKUP($A1322,'Medical Examinations'!$A$2:$O$2336,3,FALSE())</f>
        <v>4</v>
      </c>
      <c r="E1322" s="1" t="str">
        <f>VLOOKUP($A1322,'Medical Examinations'!$A$2:$O$2336,9,FALSE())</f>
        <v>Yes</v>
      </c>
      <c r="F1322" s="1" t="str">
        <f>VLOOKUP($A1322,'Medical Examinations'!$A$2:$O$2336,10,FALSE())</f>
        <v>No</v>
      </c>
      <c r="G1322" s="1" t="str">
        <f>VLOOKUP($A1322,'Medical Examinations'!$A$2:$O$2336,11,FALSE())</f>
        <v>No</v>
      </c>
      <c r="H1322" s="1">
        <f>VLOOKUP($A1322,'Medical Examinations'!$A$2:$O$2336,13,FALSE())</f>
        <v>1</v>
      </c>
      <c r="I1322" s="1" t="str">
        <f>VLOOKUP($A1322,'Medical Examinations'!$A$2:$O$2336,12,FALSE())</f>
        <v>No</v>
      </c>
      <c r="J1322" s="1" t="str">
        <f>VLOOKUP($A1322,'Medical Examinations'!$A$2:$O$2336,14,FALSE())</f>
        <v>Normal Weight</v>
      </c>
      <c r="K1322" s="1" t="str">
        <f>VLOOKUP($A1322,'Medical Examinations'!$A$2:$O$2336,15,FALSE())</f>
        <v>Normal</v>
      </c>
      <c r="L1322" s="17">
        <f>VLOOKUP($A1322,'Hospitalisation Details'!$A$2:$P$2344,15,FALSE())</f>
        <v>23625</v>
      </c>
      <c r="M1322" s="18">
        <f>VLOOKUP($A1322,'Hospitalisation Details'!$A$2:$P$2344,6,FALSE())</f>
        <v>8268</v>
      </c>
      <c r="N1322" s="1" t="str">
        <f>VLOOKUP($A1322,'Hospitalisation Details'!$A$2:$P$2344,12,FALSE())</f>
        <v>tier - 3</v>
      </c>
      <c r="O1322" s="1" t="str">
        <f>VLOOKUP($A1322,'Hospitalisation Details'!$A$2:$P$2344,13,FALSE())</f>
        <v>tier - 3</v>
      </c>
      <c r="P1322" s="1" t="str">
        <f>VLOOKUP($A1322,'Hospitalisation Details'!$A$2:$P$2344,14,FALSE())</f>
        <v>R1013</v>
      </c>
      <c r="Q1322" s="1">
        <f>VLOOKUP($A1322,'Hospitalisation Details'!$A$2:$P$2344,16,FALSE())</f>
        <v>58</v>
      </c>
    </row>
    <row r="1323" spans="1:17" x14ac:dyDescent="0.35">
      <c r="A1323" s="1" t="str">
        <f>'Customer Names'!A1323</f>
        <v>Id1322</v>
      </c>
      <c r="B1323" s="1" t="str">
        <f>VLOOKUP($A1323,'Customer Names'!$A$2:$E$2336,4,FALSE())</f>
        <v>Saeger</v>
      </c>
      <c r="C1323" s="16">
        <f>VLOOKUP($A1323,'Medical Examinations'!$A$2:$O$2336,2,FALSE())</f>
        <v>23.37</v>
      </c>
      <c r="D1323" s="16">
        <f>VLOOKUP($A1323,'Medical Examinations'!$A$2:$O$2336,3,FALSE())</f>
        <v>4.2300000000000004</v>
      </c>
      <c r="E1323" s="1" t="str">
        <f>VLOOKUP($A1323,'Medical Examinations'!$A$2:$O$2336,9,FALSE())</f>
        <v>No</v>
      </c>
      <c r="F1323" s="1" t="str">
        <f>VLOOKUP($A1323,'Medical Examinations'!$A$2:$O$2336,10,FALSE())</f>
        <v>No</v>
      </c>
      <c r="G1323" s="1" t="str">
        <f>VLOOKUP($A1323,'Medical Examinations'!$A$2:$O$2336,11,FALSE())</f>
        <v>No</v>
      </c>
      <c r="H1323" s="1">
        <f>VLOOKUP($A1323,'Medical Examinations'!$A$2:$O$2336,13,FALSE())</f>
        <v>0</v>
      </c>
      <c r="I1323" s="1" t="str">
        <f>VLOOKUP($A1323,'Medical Examinations'!$A$2:$O$2336,12,FALSE())</f>
        <v>No</v>
      </c>
      <c r="J1323" s="1" t="str">
        <f>VLOOKUP($A1323,'Medical Examinations'!$A$2:$O$2336,14,FALSE())</f>
        <v>Normal Weight</v>
      </c>
      <c r="K1323" s="1" t="str">
        <f>VLOOKUP($A1323,'Medical Examinations'!$A$2:$O$2336,15,FALSE())</f>
        <v>Normal</v>
      </c>
      <c r="L1323" s="17">
        <f>VLOOKUP($A1323,'Hospitalisation Details'!$A$2:$P$2344,15,FALSE())</f>
        <v>30221</v>
      </c>
      <c r="M1323" s="18">
        <f>VLOOKUP($A1323,'Hospitalisation Details'!$A$2:$P$2344,6,FALSE())</f>
        <v>8252.2800000000007</v>
      </c>
      <c r="N1323" s="1" t="str">
        <f>VLOOKUP($A1323,'Hospitalisation Details'!$A$2:$P$2344,12,FALSE())</f>
        <v>tier - 2</v>
      </c>
      <c r="O1323" s="1" t="str">
        <f>VLOOKUP($A1323,'Hospitalisation Details'!$A$2:$P$2344,13,FALSE())</f>
        <v>tier - 2</v>
      </c>
      <c r="P1323" s="1" t="str">
        <f>VLOOKUP($A1323,'Hospitalisation Details'!$A$2:$P$2344,14,FALSE())</f>
        <v>R1024</v>
      </c>
      <c r="Q1323" s="1">
        <f>VLOOKUP($A1323,'Hospitalisation Details'!$A$2:$P$2344,16,FALSE())</f>
        <v>40</v>
      </c>
    </row>
    <row r="1324" spans="1:17" x14ac:dyDescent="0.35">
      <c r="A1324" s="1" t="str">
        <f>'Customer Names'!A1324</f>
        <v>Id1323</v>
      </c>
      <c r="B1324" s="1" t="str">
        <f>VLOOKUP($A1324,'Customer Names'!$A$2:$E$2336,4,FALSE())</f>
        <v>Buzunesh</v>
      </c>
      <c r="C1324" s="16">
        <f>VLOOKUP($A1324,'Medical Examinations'!$A$2:$O$2336,2,FALSE())</f>
        <v>33.44</v>
      </c>
      <c r="D1324" s="16">
        <f>VLOOKUP($A1324,'Medical Examinations'!$A$2:$O$2336,3,FALSE())</f>
        <v>4.72</v>
      </c>
      <c r="E1324" s="1" t="str">
        <f>VLOOKUP($A1324,'Medical Examinations'!$A$2:$O$2336,9,FALSE())</f>
        <v>Yes</v>
      </c>
      <c r="F1324" s="1" t="str">
        <f>VLOOKUP($A1324,'Medical Examinations'!$A$2:$O$2336,10,FALSE())</f>
        <v>No</v>
      </c>
      <c r="G1324" s="1" t="str">
        <f>VLOOKUP($A1324,'Medical Examinations'!$A$2:$O$2336,11,FALSE())</f>
        <v>No</v>
      </c>
      <c r="H1324" s="1">
        <f>VLOOKUP($A1324,'Medical Examinations'!$A$2:$O$2336,13,FALSE())</f>
        <v>0</v>
      </c>
      <c r="I1324" s="1" t="str">
        <f>VLOOKUP($A1324,'Medical Examinations'!$A$2:$O$2336,12,FALSE())</f>
        <v>No</v>
      </c>
      <c r="J1324" s="1" t="str">
        <f>VLOOKUP($A1324,'Medical Examinations'!$A$2:$O$2336,14,FALSE())</f>
        <v>Obesity</v>
      </c>
      <c r="K1324" s="1" t="str">
        <f>VLOOKUP($A1324,'Medical Examinations'!$A$2:$O$2336,15,FALSE())</f>
        <v>Normal</v>
      </c>
      <c r="L1324" s="17">
        <f>VLOOKUP($A1324,'Hospitalisation Details'!$A$2:$P$2344,15,FALSE())</f>
        <v>28005</v>
      </c>
      <c r="M1324" s="18">
        <f>VLOOKUP($A1324,'Hospitalisation Details'!$A$2:$P$2344,6,FALSE())</f>
        <v>8240.59</v>
      </c>
      <c r="N1324" s="1" t="str">
        <f>VLOOKUP($A1324,'Hospitalisation Details'!$A$2:$P$2344,12,FALSE())</f>
        <v>tier - 2</v>
      </c>
      <c r="O1324" s="1" t="str">
        <f>VLOOKUP($A1324,'Hospitalisation Details'!$A$2:$P$2344,13,FALSE())</f>
        <v>tier - 2</v>
      </c>
      <c r="P1324" s="1" t="str">
        <f>VLOOKUP($A1324,'Hospitalisation Details'!$A$2:$P$2344,14,FALSE())</f>
        <v>R1013</v>
      </c>
      <c r="Q1324" s="1">
        <f>VLOOKUP($A1324,'Hospitalisation Details'!$A$2:$P$2344,16,FALSE())</f>
        <v>46</v>
      </c>
    </row>
    <row r="1325" spans="1:17" x14ac:dyDescent="0.35">
      <c r="A1325" s="1" t="str">
        <f>'Customer Names'!A1325</f>
        <v>Id1324</v>
      </c>
      <c r="B1325" s="1" t="str">
        <f>VLOOKUP($A1325,'Customer Names'!$A$2:$E$2336,4,FALSE())</f>
        <v>Mirte</v>
      </c>
      <c r="C1325" s="16">
        <f>VLOOKUP($A1325,'Medical Examinations'!$A$2:$O$2336,2,FALSE())</f>
        <v>28.05</v>
      </c>
      <c r="D1325" s="16">
        <f>VLOOKUP($A1325,'Medical Examinations'!$A$2:$O$2336,3,FALSE())</f>
        <v>5.63</v>
      </c>
      <c r="E1325" s="1" t="str">
        <f>VLOOKUP($A1325,'Medical Examinations'!$A$2:$O$2336,9,FALSE())</f>
        <v>Yes</v>
      </c>
      <c r="F1325" s="1" t="str">
        <f>VLOOKUP($A1325,'Medical Examinations'!$A$2:$O$2336,10,FALSE())</f>
        <v>No</v>
      </c>
      <c r="G1325" s="1" t="str">
        <f>VLOOKUP($A1325,'Medical Examinations'!$A$2:$O$2336,11,FALSE())</f>
        <v>No</v>
      </c>
      <c r="H1325" s="1">
        <f>VLOOKUP($A1325,'Medical Examinations'!$A$2:$O$2336,13,FALSE())</f>
        <v>0</v>
      </c>
      <c r="I1325" s="1" t="str">
        <f>VLOOKUP($A1325,'Medical Examinations'!$A$2:$O$2336,12,FALSE())</f>
        <v>No</v>
      </c>
      <c r="J1325" s="1" t="str">
        <f>VLOOKUP($A1325,'Medical Examinations'!$A$2:$O$2336,14,FALSE())</f>
        <v>Overweight</v>
      </c>
      <c r="K1325" s="1" t="str">
        <f>VLOOKUP($A1325,'Medical Examinations'!$A$2:$O$2336,15,FALSE())</f>
        <v>Normal</v>
      </c>
      <c r="L1325" s="17">
        <f>VLOOKUP($A1325,'Hospitalisation Details'!$A$2:$P$2344,15,FALSE())</f>
        <v>27941</v>
      </c>
      <c r="M1325" s="18">
        <f>VLOOKUP($A1325,'Hospitalisation Details'!$A$2:$P$2344,6,FALSE())</f>
        <v>8233.1</v>
      </c>
      <c r="N1325" s="1" t="str">
        <f>VLOOKUP($A1325,'Hospitalisation Details'!$A$2:$P$2344,12,FALSE())</f>
        <v>tier - 2</v>
      </c>
      <c r="O1325" s="1" t="str">
        <f>VLOOKUP($A1325,'Hospitalisation Details'!$A$2:$P$2344,13,FALSE())</f>
        <v>tier - 2</v>
      </c>
      <c r="P1325" s="1" t="str">
        <f>VLOOKUP($A1325,'Hospitalisation Details'!$A$2:$P$2344,14,FALSE())</f>
        <v>R1013</v>
      </c>
      <c r="Q1325" s="1">
        <f>VLOOKUP($A1325,'Hospitalisation Details'!$A$2:$P$2344,16,FALSE())</f>
        <v>46</v>
      </c>
    </row>
    <row r="1326" spans="1:17" x14ac:dyDescent="0.35">
      <c r="A1326" s="1" t="str">
        <f>'Customer Names'!A1326</f>
        <v>Id1325</v>
      </c>
      <c r="B1326" s="1" t="str">
        <f>VLOOKUP($A1326,'Customer Names'!$A$2:$E$2336,4,FALSE())</f>
        <v>Megan</v>
      </c>
      <c r="C1326" s="16">
        <f>VLOOKUP($A1326,'Medical Examinations'!$A$2:$O$2336,2,FALSE())</f>
        <v>27.72</v>
      </c>
      <c r="D1326" s="16">
        <f>VLOOKUP($A1326,'Medical Examinations'!$A$2:$O$2336,3,FALSE())</f>
        <v>5.83</v>
      </c>
      <c r="E1326" s="1" t="str">
        <f>VLOOKUP($A1326,'Medical Examinations'!$A$2:$O$2336,9,FALSE())</f>
        <v>Yes</v>
      </c>
      <c r="F1326" s="1" t="str">
        <f>VLOOKUP($A1326,'Medical Examinations'!$A$2:$O$2336,10,FALSE())</f>
        <v>No</v>
      </c>
      <c r="G1326" s="1" t="str">
        <f>VLOOKUP($A1326,'Medical Examinations'!$A$2:$O$2336,11,FALSE())</f>
        <v>No</v>
      </c>
      <c r="H1326" s="1">
        <f>VLOOKUP($A1326,'Medical Examinations'!$A$2:$O$2336,13,FALSE())</f>
        <v>0</v>
      </c>
      <c r="I1326" s="1" t="str">
        <f>VLOOKUP($A1326,'Medical Examinations'!$A$2:$O$2336,12,FALSE())</f>
        <v>No</v>
      </c>
      <c r="J1326" s="1" t="str">
        <f>VLOOKUP($A1326,'Medical Examinations'!$A$2:$O$2336,14,FALSE())</f>
        <v>Overweight</v>
      </c>
      <c r="K1326" s="1" t="str">
        <f>VLOOKUP($A1326,'Medical Examinations'!$A$2:$O$2336,15,FALSE())</f>
        <v>Prediabetes</v>
      </c>
      <c r="L1326" s="17">
        <f>VLOOKUP($A1326,'Hospitalisation Details'!$A$2:$P$2344,15,FALSE())</f>
        <v>28006</v>
      </c>
      <c r="M1326" s="18">
        <f>VLOOKUP($A1326,'Hospitalisation Details'!$A$2:$P$2344,6,FALSE())</f>
        <v>8232.64</v>
      </c>
      <c r="N1326" s="1" t="str">
        <f>VLOOKUP($A1326,'Hospitalisation Details'!$A$2:$P$2344,12,FALSE())</f>
        <v>tier - 2</v>
      </c>
      <c r="O1326" s="1" t="str">
        <f>VLOOKUP($A1326,'Hospitalisation Details'!$A$2:$P$2344,13,FALSE())</f>
        <v>tier - 3</v>
      </c>
      <c r="P1326" s="1" t="str">
        <f>VLOOKUP($A1326,'Hospitalisation Details'!$A$2:$P$2344,14,FALSE())</f>
        <v>R1013</v>
      </c>
      <c r="Q1326" s="1">
        <f>VLOOKUP($A1326,'Hospitalisation Details'!$A$2:$P$2344,16,FALSE())</f>
        <v>46</v>
      </c>
    </row>
    <row r="1327" spans="1:17" x14ac:dyDescent="0.35">
      <c r="A1327" s="1" t="str">
        <f>'Customer Names'!A1327</f>
        <v>Id1326</v>
      </c>
      <c r="B1327" s="1" t="str">
        <f>VLOOKUP($A1327,'Customer Names'!$A$2:$E$2336,4,FALSE())</f>
        <v>Kerry A.</v>
      </c>
      <c r="C1327" s="16">
        <f>VLOOKUP($A1327,'Medical Examinations'!$A$2:$O$2336,2,FALSE())</f>
        <v>29.81</v>
      </c>
      <c r="D1327" s="16">
        <f>VLOOKUP($A1327,'Medical Examinations'!$A$2:$O$2336,3,FALSE())</f>
        <v>9.23</v>
      </c>
      <c r="E1327" s="1" t="str">
        <f>VLOOKUP($A1327,'Medical Examinations'!$A$2:$O$2336,9,FALSE())</f>
        <v>No</v>
      </c>
      <c r="F1327" s="1" t="str">
        <f>VLOOKUP($A1327,'Medical Examinations'!$A$2:$O$2336,10,FALSE())</f>
        <v>No</v>
      </c>
      <c r="G1327" s="1" t="str">
        <f>VLOOKUP($A1327,'Medical Examinations'!$A$2:$O$2336,11,FALSE())</f>
        <v>No</v>
      </c>
      <c r="H1327" s="1">
        <f>VLOOKUP($A1327,'Medical Examinations'!$A$2:$O$2336,13,FALSE())</f>
        <v>0</v>
      </c>
      <c r="I1327" s="1" t="str">
        <f>VLOOKUP($A1327,'Medical Examinations'!$A$2:$O$2336,12,FALSE())</f>
        <v>No</v>
      </c>
      <c r="J1327" s="1" t="str">
        <f>VLOOKUP($A1327,'Medical Examinations'!$A$2:$O$2336,14,FALSE())</f>
        <v>Overweight</v>
      </c>
      <c r="K1327" s="1" t="str">
        <f>VLOOKUP($A1327,'Medical Examinations'!$A$2:$O$2336,15,FALSE())</f>
        <v>Diabetes</v>
      </c>
      <c r="L1327" s="17">
        <f>VLOOKUP($A1327,'Hospitalisation Details'!$A$2:$P$2344,15,FALSE())</f>
        <v>28671</v>
      </c>
      <c r="M1327" s="18">
        <f>VLOOKUP($A1327,'Hospitalisation Details'!$A$2:$P$2344,6,FALSE())</f>
        <v>8219.2000000000007</v>
      </c>
      <c r="N1327" s="1" t="str">
        <f>VLOOKUP($A1327,'Hospitalisation Details'!$A$2:$P$2344,12,FALSE())</f>
        <v>tier - 2</v>
      </c>
      <c r="O1327" s="1" t="str">
        <f>VLOOKUP($A1327,'Hospitalisation Details'!$A$2:$P$2344,13,FALSE())</f>
        <v>tier - 2</v>
      </c>
      <c r="P1327" s="1" t="str">
        <f>VLOOKUP($A1327,'Hospitalisation Details'!$A$2:$P$2344,14,FALSE())</f>
        <v>R1013</v>
      </c>
      <c r="Q1327" s="1">
        <f>VLOOKUP($A1327,'Hospitalisation Details'!$A$2:$P$2344,16,FALSE())</f>
        <v>44</v>
      </c>
    </row>
    <row r="1328" spans="1:17" x14ac:dyDescent="0.35">
      <c r="A1328" s="1" t="str">
        <f>'Customer Names'!A1328</f>
        <v>Id1327</v>
      </c>
      <c r="B1328" s="1" t="str">
        <f>VLOOKUP($A1328,'Customer Names'!$A$2:$E$2336,4,FALSE())</f>
        <v>Kristin</v>
      </c>
      <c r="C1328" s="16">
        <f>VLOOKUP($A1328,'Medical Examinations'!$A$2:$O$2336,2,FALSE())</f>
        <v>23.98</v>
      </c>
      <c r="D1328" s="16">
        <f>VLOOKUP($A1328,'Medical Examinations'!$A$2:$O$2336,3,FALSE())</f>
        <v>9.89</v>
      </c>
      <c r="E1328" s="1" t="str">
        <f>VLOOKUP($A1328,'Medical Examinations'!$A$2:$O$2336,9,FALSE())</f>
        <v>No</v>
      </c>
      <c r="F1328" s="1" t="str">
        <f>VLOOKUP($A1328,'Medical Examinations'!$A$2:$O$2336,10,FALSE())</f>
        <v>No</v>
      </c>
      <c r="G1328" s="1" t="str">
        <f>VLOOKUP($A1328,'Medical Examinations'!$A$2:$O$2336,11,FALSE())</f>
        <v>No</v>
      </c>
      <c r="H1328" s="1">
        <f>VLOOKUP($A1328,'Medical Examinations'!$A$2:$O$2336,13,FALSE())</f>
        <v>0</v>
      </c>
      <c r="I1328" s="1" t="str">
        <f>VLOOKUP($A1328,'Medical Examinations'!$A$2:$O$2336,12,FALSE())</f>
        <v>No</v>
      </c>
      <c r="J1328" s="1" t="str">
        <f>VLOOKUP($A1328,'Medical Examinations'!$A$2:$O$2336,14,FALSE())</f>
        <v>Normal Weight</v>
      </c>
      <c r="K1328" s="1" t="str">
        <f>VLOOKUP($A1328,'Medical Examinations'!$A$2:$O$2336,15,FALSE())</f>
        <v>Diabetes</v>
      </c>
      <c r="L1328" s="17">
        <f>VLOOKUP($A1328,'Hospitalisation Details'!$A$2:$P$2344,15,FALSE())</f>
        <v>28787</v>
      </c>
      <c r="M1328" s="18">
        <f>VLOOKUP($A1328,'Hospitalisation Details'!$A$2:$P$2344,6,FALSE())</f>
        <v>8211.1</v>
      </c>
      <c r="N1328" s="1" t="str">
        <f>VLOOKUP($A1328,'Hospitalisation Details'!$A$2:$P$2344,12,FALSE())</f>
        <v>tier - 2</v>
      </c>
      <c r="O1328" s="1" t="str">
        <f>VLOOKUP($A1328,'Hospitalisation Details'!$A$2:$P$2344,13,FALSE())</f>
        <v>tier - 3</v>
      </c>
      <c r="P1328" s="1" t="str">
        <f>VLOOKUP($A1328,'Hospitalisation Details'!$A$2:$P$2344,14,FALSE())</f>
        <v>R1013</v>
      </c>
      <c r="Q1328" s="1">
        <f>VLOOKUP($A1328,'Hospitalisation Details'!$A$2:$P$2344,16,FALSE())</f>
        <v>44</v>
      </c>
    </row>
    <row r="1329" spans="1:17" x14ac:dyDescent="0.35">
      <c r="A1329" s="1" t="str">
        <f>'Customer Names'!A1329</f>
        <v>Id1328</v>
      </c>
      <c r="B1329" s="1" t="str">
        <f>VLOOKUP($A1329,'Customer Names'!$A$2:$E$2336,4,FALSE())</f>
        <v>Christopher R.</v>
      </c>
      <c r="C1329" s="16">
        <f>VLOOKUP($A1329,'Medical Examinations'!$A$2:$O$2336,2,FALSE())</f>
        <v>17.34</v>
      </c>
      <c r="D1329" s="16">
        <f>VLOOKUP($A1329,'Medical Examinations'!$A$2:$O$2336,3,FALSE())</f>
        <v>12</v>
      </c>
      <c r="E1329" s="1" t="str">
        <f>VLOOKUP($A1329,'Medical Examinations'!$A$2:$O$2336,9,FALSE())</f>
        <v>No</v>
      </c>
      <c r="F1329" s="1" t="str">
        <f>VLOOKUP($A1329,'Medical Examinations'!$A$2:$O$2336,10,FALSE())</f>
        <v>No</v>
      </c>
      <c r="G1329" s="1" t="str">
        <f>VLOOKUP($A1329,'Medical Examinations'!$A$2:$O$2336,11,FALSE())</f>
        <v>No</v>
      </c>
      <c r="H1329" s="1">
        <f>VLOOKUP($A1329,'Medical Examinations'!$A$2:$O$2336,13,FALSE())</f>
        <v>0</v>
      </c>
      <c r="I1329" s="1" t="str">
        <f>VLOOKUP($A1329,'Medical Examinations'!$A$2:$O$2336,12,FALSE())</f>
        <v>No</v>
      </c>
      <c r="J1329" s="1" t="str">
        <f>VLOOKUP($A1329,'Medical Examinations'!$A$2:$O$2336,14,FALSE())</f>
        <v>Underweight</v>
      </c>
      <c r="K1329" s="1" t="str">
        <f>VLOOKUP($A1329,'Medical Examinations'!$A$2:$O$2336,15,FALSE())</f>
        <v>Diabetes</v>
      </c>
      <c r="L1329" s="17">
        <f>VLOOKUP($A1329,'Hospitalisation Details'!$A$2:$P$2344,15,FALSE())</f>
        <v>22973</v>
      </c>
      <c r="M1329" s="18">
        <f>VLOOKUP($A1329,'Hospitalisation Details'!$A$2:$P$2344,6,FALSE())</f>
        <v>8188.12</v>
      </c>
      <c r="N1329" s="1" t="str">
        <f>VLOOKUP($A1329,'Hospitalisation Details'!$A$2:$P$2344,12,FALSE())</f>
        <v>tier - 3</v>
      </c>
      <c r="O1329" s="1" t="str">
        <f>VLOOKUP($A1329,'Hospitalisation Details'!$A$2:$P$2344,13,FALSE())</f>
        <v>tier - 3</v>
      </c>
      <c r="P1329" s="1" t="str">
        <f>VLOOKUP($A1329,'Hospitalisation Details'!$A$2:$P$2344,14,FALSE())</f>
        <v>R1013</v>
      </c>
      <c r="Q1329" s="1">
        <f>VLOOKUP($A1329,'Hospitalisation Details'!$A$2:$P$2344,16,FALSE())</f>
        <v>60</v>
      </c>
    </row>
    <row r="1330" spans="1:17" x14ac:dyDescent="0.35">
      <c r="A1330" s="1" t="str">
        <f>'Customer Names'!A1330</f>
        <v>Id1329</v>
      </c>
      <c r="B1330" s="1" t="str">
        <f>VLOOKUP($A1330,'Customer Names'!$A$2:$E$2336,4,FALSE())</f>
        <v>Elizabeth A</v>
      </c>
      <c r="C1330" s="16">
        <f>VLOOKUP($A1330,'Medical Examinations'!$A$2:$O$2336,2,FALSE())</f>
        <v>40.39</v>
      </c>
      <c r="D1330" s="16">
        <f>VLOOKUP($A1330,'Medical Examinations'!$A$2:$O$2336,3,FALSE())</f>
        <v>4.24</v>
      </c>
      <c r="E1330" s="1" t="str">
        <f>VLOOKUP($A1330,'Medical Examinations'!$A$2:$O$2336,9,FALSE())</f>
        <v>Yes</v>
      </c>
      <c r="F1330" s="1" t="str">
        <f>VLOOKUP($A1330,'Medical Examinations'!$A$2:$O$2336,10,FALSE())</f>
        <v>No</v>
      </c>
      <c r="G1330" s="1" t="str">
        <f>VLOOKUP($A1330,'Medical Examinations'!$A$2:$O$2336,11,FALSE())</f>
        <v>Yes</v>
      </c>
      <c r="H1330" s="1">
        <f>VLOOKUP($A1330,'Medical Examinations'!$A$2:$O$2336,13,FALSE())</f>
        <v>1</v>
      </c>
      <c r="I1330" s="1" t="str">
        <f>VLOOKUP($A1330,'Medical Examinations'!$A$2:$O$2336,12,FALSE())</f>
        <v>No</v>
      </c>
      <c r="J1330" s="1" t="str">
        <f>VLOOKUP($A1330,'Medical Examinations'!$A$2:$O$2336,14,FALSE())</f>
        <v>Obesity</v>
      </c>
      <c r="K1330" s="1" t="str">
        <f>VLOOKUP($A1330,'Medical Examinations'!$A$2:$O$2336,15,FALSE())</f>
        <v>Normal</v>
      </c>
      <c r="L1330" s="17">
        <f>VLOOKUP($A1330,'Hospitalisation Details'!$A$2:$P$2344,15,FALSE())</f>
        <v>35724</v>
      </c>
      <c r="M1330" s="18">
        <f>VLOOKUP($A1330,'Hospitalisation Details'!$A$2:$P$2344,6,FALSE())</f>
        <v>8182.89</v>
      </c>
      <c r="N1330" s="1" t="str">
        <f>VLOOKUP($A1330,'Hospitalisation Details'!$A$2:$P$2344,12,FALSE())</f>
        <v>tier - 2</v>
      </c>
      <c r="O1330" s="1" t="str">
        <f>VLOOKUP($A1330,'Hospitalisation Details'!$A$2:$P$2344,13,FALSE())</f>
        <v>tier - 1</v>
      </c>
      <c r="P1330" s="1" t="str">
        <f>VLOOKUP($A1330,'Hospitalisation Details'!$A$2:$P$2344,14,FALSE())</f>
        <v>R1026</v>
      </c>
      <c r="Q1330" s="1">
        <f>VLOOKUP($A1330,'Hospitalisation Details'!$A$2:$P$2344,16,FALSE())</f>
        <v>25</v>
      </c>
    </row>
    <row r="1331" spans="1:17" x14ac:dyDescent="0.35">
      <c r="A1331" s="1" t="str">
        <f>'Customer Names'!A1331</f>
        <v>Id1330</v>
      </c>
      <c r="B1331" s="1" t="str">
        <f>VLOOKUP($A1331,'Customer Names'!$A$2:$E$2336,4,FALSE())</f>
        <v>Andrew</v>
      </c>
      <c r="C1331" s="16">
        <f>VLOOKUP($A1331,'Medical Examinations'!$A$2:$O$2336,2,FALSE())</f>
        <v>25.96</v>
      </c>
      <c r="D1331" s="16">
        <f>VLOOKUP($A1331,'Medical Examinations'!$A$2:$O$2336,3,FALSE())</f>
        <v>4.68</v>
      </c>
      <c r="E1331" s="1" t="str">
        <f>VLOOKUP($A1331,'Medical Examinations'!$A$2:$O$2336,9,FALSE())</f>
        <v>Yes</v>
      </c>
      <c r="F1331" s="1" t="str">
        <f>VLOOKUP($A1331,'Medical Examinations'!$A$2:$O$2336,10,FALSE())</f>
        <v>No</v>
      </c>
      <c r="G1331" s="1" t="str">
        <f>VLOOKUP($A1331,'Medical Examinations'!$A$2:$O$2336,11,FALSE())</f>
        <v>Yes</v>
      </c>
      <c r="H1331" s="1">
        <f>VLOOKUP($A1331,'Medical Examinations'!$A$2:$O$2336,13,FALSE())</f>
        <v>1</v>
      </c>
      <c r="I1331" s="1" t="str">
        <f>VLOOKUP($A1331,'Medical Examinations'!$A$2:$O$2336,12,FALSE())</f>
        <v>No</v>
      </c>
      <c r="J1331" s="1" t="str">
        <f>VLOOKUP($A1331,'Medical Examinations'!$A$2:$O$2336,14,FALSE())</f>
        <v>Overweight</v>
      </c>
      <c r="K1331" s="1" t="str">
        <f>VLOOKUP($A1331,'Medical Examinations'!$A$2:$O$2336,15,FALSE())</f>
        <v>Normal</v>
      </c>
      <c r="L1331" s="17">
        <f>VLOOKUP($A1331,'Hospitalisation Details'!$A$2:$P$2344,15,FALSE())</f>
        <v>30475</v>
      </c>
      <c r="M1331" s="18">
        <f>VLOOKUP($A1331,'Hospitalisation Details'!$A$2:$P$2344,6,FALSE())</f>
        <v>8179.51</v>
      </c>
      <c r="N1331" s="1" t="str">
        <f>VLOOKUP($A1331,'Hospitalisation Details'!$A$2:$P$2344,12,FALSE())</f>
        <v>tier - 2</v>
      </c>
      <c r="O1331" s="1" t="str">
        <f>VLOOKUP($A1331,'Hospitalisation Details'!$A$2:$P$2344,13,FALSE())</f>
        <v>tier - 2</v>
      </c>
      <c r="P1331" s="1" t="str">
        <f>VLOOKUP($A1331,'Hospitalisation Details'!$A$2:$P$2344,14,FALSE())</f>
        <v>R1020</v>
      </c>
      <c r="Q1331" s="1">
        <f>VLOOKUP($A1331,'Hospitalisation Details'!$A$2:$P$2344,16,FALSE())</f>
        <v>40</v>
      </c>
    </row>
    <row r="1332" spans="1:17" x14ac:dyDescent="0.35">
      <c r="A1332" s="1" t="str">
        <f>'Customer Names'!A1332</f>
        <v>Id1331</v>
      </c>
      <c r="B1332" s="1" t="str">
        <f>VLOOKUP($A1332,'Customer Names'!$A$2:$E$2336,4,FALSE())</f>
        <v>Dawn M.</v>
      </c>
      <c r="C1332" s="16">
        <f>VLOOKUP($A1332,'Medical Examinations'!$A$2:$O$2336,2,FALSE())</f>
        <v>17.68</v>
      </c>
      <c r="D1332" s="16">
        <f>VLOOKUP($A1332,'Medical Examinations'!$A$2:$O$2336,3,FALSE())</f>
        <v>8.57</v>
      </c>
      <c r="E1332" s="1" t="str">
        <f>VLOOKUP($A1332,'Medical Examinations'!$A$2:$O$2336,9,FALSE())</f>
        <v>Yes</v>
      </c>
      <c r="F1332" s="1" t="str">
        <f>VLOOKUP($A1332,'Medical Examinations'!$A$2:$O$2336,10,FALSE())</f>
        <v>No</v>
      </c>
      <c r="G1332" s="1" t="str">
        <f>VLOOKUP($A1332,'Medical Examinations'!$A$2:$O$2336,11,FALSE())</f>
        <v>Yes</v>
      </c>
      <c r="H1332" s="1">
        <f>VLOOKUP($A1332,'Medical Examinations'!$A$2:$O$2336,13,FALSE())</f>
        <v>1</v>
      </c>
      <c r="I1332" s="1" t="str">
        <f>VLOOKUP($A1332,'Medical Examinations'!$A$2:$O$2336,12,FALSE())</f>
        <v>No</v>
      </c>
      <c r="J1332" s="1" t="str">
        <f>VLOOKUP($A1332,'Medical Examinations'!$A$2:$O$2336,14,FALSE())</f>
        <v>Underweight</v>
      </c>
      <c r="K1332" s="1" t="str">
        <f>VLOOKUP($A1332,'Medical Examinations'!$A$2:$O$2336,15,FALSE())</f>
        <v>Diabetes</v>
      </c>
      <c r="L1332" s="17">
        <f>VLOOKUP($A1332,'Hospitalisation Details'!$A$2:$P$2344,15,FALSE())</f>
        <v>23320</v>
      </c>
      <c r="M1332" s="18">
        <f>VLOOKUP($A1332,'Hospitalisation Details'!$A$2:$P$2344,6,FALSE())</f>
        <v>8177.9</v>
      </c>
      <c r="N1332" s="1" t="str">
        <f>VLOOKUP($A1332,'Hospitalisation Details'!$A$2:$P$2344,12,FALSE())</f>
        <v>tier - 3</v>
      </c>
      <c r="O1332" s="1" t="str">
        <f>VLOOKUP($A1332,'Hospitalisation Details'!$A$2:$P$2344,13,FALSE())</f>
        <v>tier - 1</v>
      </c>
      <c r="P1332" s="1" t="str">
        <f>VLOOKUP($A1332,'Hospitalisation Details'!$A$2:$P$2344,14,FALSE())</f>
        <v>R1013</v>
      </c>
      <c r="Q1332" s="1">
        <f>VLOOKUP($A1332,'Hospitalisation Details'!$A$2:$P$2344,16,FALSE())</f>
        <v>59</v>
      </c>
    </row>
    <row r="1333" spans="1:17" x14ac:dyDescent="0.35">
      <c r="A1333" s="1" t="str">
        <f>'Customer Names'!A1333</f>
        <v>Id1332</v>
      </c>
      <c r="B1333" s="1" t="str">
        <f>VLOOKUP($A1333,'Customer Names'!$A$2:$E$2336,4,FALSE())</f>
        <v>Jonathan P</v>
      </c>
      <c r="C1333" s="16">
        <f>VLOOKUP($A1333,'Medical Examinations'!$A$2:$O$2336,2,FALSE())</f>
        <v>30.875</v>
      </c>
      <c r="D1333" s="16">
        <f>VLOOKUP($A1333,'Medical Examinations'!$A$2:$O$2336,3,FALSE())</f>
        <v>4.0999999999999996</v>
      </c>
      <c r="E1333" s="1" t="str">
        <f>VLOOKUP($A1333,'Medical Examinations'!$A$2:$O$2336,9,FALSE())</f>
        <v>No</v>
      </c>
      <c r="F1333" s="1" t="str">
        <f>VLOOKUP($A1333,'Medical Examinations'!$A$2:$O$2336,10,FALSE())</f>
        <v>No</v>
      </c>
      <c r="G1333" s="1" t="str">
        <f>VLOOKUP($A1333,'Medical Examinations'!$A$2:$O$2336,11,FALSE())</f>
        <v>No</v>
      </c>
      <c r="H1333" s="1">
        <f>VLOOKUP($A1333,'Medical Examinations'!$A$2:$O$2336,13,FALSE())</f>
        <v>0</v>
      </c>
      <c r="I1333" s="1" t="str">
        <f>VLOOKUP($A1333,'Medical Examinations'!$A$2:$O$2336,12,FALSE())</f>
        <v>No</v>
      </c>
      <c r="J1333" s="1" t="str">
        <f>VLOOKUP($A1333,'Medical Examinations'!$A$2:$O$2336,14,FALSE())</f>
        <v>Obesity</v>
      </c>
      <c r="K1333" s="1" t="str">
        <f>VLOOKUP($A1333,'Medical Examinations'!$A$2:$O$2336,15,FALSE())</f>
        <v>Normal</v>
      </c>
      <c r="L1333" s="17">
        <f>VLOOKUP($A1333,'Hospitalisation Details'!$A$2:$P$2344,15,FALSE())</f>
        <v>30130</v>
      </c>
      <c r="M1333" s="18">
        <f>VLOOKUP($A1333,'Hospitalisation Details'!$A$2:$P$2344,6,FALSE())</f>
        <v>8162.72</v>
      </c>
      <c r="N1333" s="1" t="str">
        <f>VLOOKUP($A1333,'Hospitalisation Details'!$A$2:$P$2344,12,FALSE())</f>
        <v>tier - 3</v>
      </c>
      <c r="O1333" s="1" t="str">
        <f>VLOOKUP($A1333,'Hospitalisation Details'!$A$2:$P$2344,13,FALSE())</f>
        <v>tier - 3</v>
      </c>
      <c r="P1333" s="1" t="str">
        <f>VLOOKUP($A1333,'Hospitalisation Details'!$A$2:$P$2344,14,FALSE())</f>
        <v>R1012</v>
      </c>
      <c r="Q1333" s="1">
        <f>VLOOKUP($A1333,'Hospitalisation Details'!$A$2:$P$2344,16,FALSE())</f>
        <v>40</v>
      </c>
    </row>
    <row r="1334" spans="1:17" x14ac:dyDescent="0.35">
      <c r="A1334" s="1" t="str">
        <f>'Customer Names'!A1334</f>
        <v>Id1333</v>
      </c>
      <c r="B1334" s="1" t="str">
        <f>VLOOKUP($A1334,'Customer Names'!$A$2:$E$2336,4,FALSE())</f>
        <v>Gina</v>
      </c>
      <c r="C1334" s="16">
        <f>VLOOKUP($A1334,'Medical Examinations'!$A$2:$O$2336,2,FALSE())</f>
        <v>30.81</v>
      </c>
      <c r="D1334" s="16">
        <f>VLOOKUP($A1334,'Medical Examinations'!$A$2:$O$2336,3,FALSE())</f>
        <v>4.49</v>
      </c>
      <c r="E1334" s="1" t="str">
        <f>VLOOKUP($A1334,'Medical Examinations'!$A$2:$O$2336,9,FALSE())</f>
        <v>No</v>
      </c>
      <c r="F1334" s="1" t="str">
        <f>VLOOKUP($A1334,'Medical Examinations'!$A$2:$O$2336,10,FALSE())</f>
        <v>No</v>
      </c>
      <c r="G1334" s="1" t="str">
        <f>VLOOKUP($A1334,'Medical Examinations'!$A$2:$O$2336,11,FALSE())</f>
        <v>No</v>
      </c>
      <c r="H1334" s="1">
        <f>VLOOKUP($A1334,'Medical Examinations'!$A$2:$O$2336,13,FALSE())</f>
        <v>0</v>
      </c>
      <c r="I1334" s="1" t="str">
        <f>VLOOKUP($A1334,'Medical Examinations'!$A$2:$O$2336,12,FALSE())</f>
        <v>No</v>
      </c>
      <c r="J1334" s="1" t="str">
        <f>VLOOKUP($A1334,'Medical Examinations'!$A$2:$O$2336,14,FALSE())</f>
        <v>Obesity</v>
      </c>
      <c r="K1334" s="1" t="str">
        <f>VLOOKUP($A1334,'Medical Examinations'!$A$2:$O$2336,15,FALSE())</f>
        <v>Normal</v>
      </c>
      <c r="L1334" s="17">
        <f>VLOOKUP($A1334,'Hospitalisation Details'!$A$2:$P$2344,15,FALSE())</f>
        <v>33045</v>
      </c>
      <c r="M1334" s="18">
        <f>VLOOKUP($A1334,'Hospitalisation Details'!$A$2:$P$2344,6,FALSE())</f>
        <v>8157.92</v>
      </c>
      <c r="N1334" s="1" t="str">
        <f>VLOOKUP($A1334,'Hospitalisation Details'!$A$2:$P$2344,12,FALSE())</f>
        <v>tier - 2</v>
      </c>
      <c r="O1334" s="1" t="str">
        <f>VLOOKUP($A1334,'Hospitalisation Details'!$A$2:$P$2344,13,FALSE())</f>
        <v>tier - 3</v>
      </c>
      <c r="P1334" s="1" t="str">
        <f>VLOOKUP($A1334,'Hospitalisation Details'!$A$2:$P$2344,14,FALSE())</f>
        <v>R1025</v>
      </c>
      <c r="Q1334" s="1">
        <f>VLOOKUP($A1334,'Hospitalisation Details'!$A$2:$P$2344,16,FALSE())</f>
        <v>32</v>
      </c>
    </row>
    <row r="1335" spans="1:17" x14ac:dyDescent="0.35">
      <c r="A1335" s="1" t="str">
        <f>'Customer Names'!A1335</f>
        <v>Id1334</v>
      </c>
      <c r="B1335" s="1" t="str">
        <f>VLOOKUP($A1335,'Customer Names'!$A$2:$E$2336,4,FALSE())</f>
        <v>Dino</v>
      </c>
      <c r="C1335" s="16">
        <f>VLOOKUP($A1335,'Medical Examinations'!$A$2:$O$2336,2,FALSE())</f>
        <v>36.85</v>
      </c>
      <c r="D1335" s="16">
        <f>VLOOKUP($A1335,'Medical Examinations'!$A$2:$O$2336,3,FALSE())</f>
        <v>8.8000000000000007</v>
      </c>
      <c r="E1335" s="1" t="str">
        <f>VLOOKUP($A1335,'Medical Examinations'!$A$2:$O$2336,9,FALSE())</f>
        <v>No</v>
      </c>
      <c r="F1335" s="1" t="str">
        <f>VLOOKUP($A1335,'Medical Examinations'!$A$2:$O$2336,10,FALSE())</f>
        <v>No</v>
      </c>
      <c r="G1335" s="1" t="str">
        <f>VLOOKUP($A1335,'Medical Examinations'!$A$2:$O$2336,11,FALSE())</f>
        <v>No</v>
      </c>
      <c r="H1335" s="1">
        <f>VLOOKUP($A1335,'Medical Examinations'!$A$2:$O$2336,13,FALSE())</f>
        <v>2</v>
      </c>
      <c r="I1335" s="1" t="str">
        <f>VLOOKUP($A1335,'Medical Examinations'!$A$2:$O$2336,12,FALSE())</f>
        <v>No</v>
      </c>
      <c r="J1335" s="1" t="str">
        <f>VLOOKUP($A1335,'Medical Examinations'!$A$2:$O$2336,14,FALSE())</f>
        <v>Obesity</v>
      </c>
      <c r="K1335" s="1" t="str">
        <f>VLOOKUP($A1335,'Medical Examinations'!$A$2:$O$2336,15,FALSE())</f>
        <v>Diabetes</v>
      </c>
      <c r="L1335" s="17">
        <f>VLOOKUP($A1335,'Hospitalisation Details'!$A$2:$P$2344,15,FALSE())</f>
        <v>26910</v>
      </c>
      <c r="M1335" s="18">
        <f>VLOOKUP($A1335,'Hospitalisation Details'!$A$2:$P$2344,6,FALSE())</f>
        <v>8125.78</v>
      </c>
      <c r="N1335" s="1" t="str">
        <f>VLOOKUP($A1335,'Hospitalisation Details'!$A$2:$P$2344,12,FALSE())</f>
        <v>tier - 2</v>
      </c>
      <c r="O1335" s="1" t="str">
        <f>VLOOKUP($A1335,'Hospitalisation Details'!$A$2:$P$2344,13,FALSE())</f>
        <v>tier - 2</v>
      </c>
      <c r="P1335" s="1" t="str">
        <f>VLOOKUP($A1335,'Hospitalisation Details'!$A$2:$P$2344,14,FALSE())</f>
        <v>R1013</v>
      </c>
      <c r="Q1335" s="1">
        <f>VLOOKUP($A1335,'Hospitalisation Details'!$A$2:$P$2344,16,FALSE())</f>
        <v>49</v>
      </c>
    </row>
    <row r="1336" spans="1:17" x14ac:dyDescent="0.35">
      <c r="A1336" s="1" t="str">
        <f>'Customer Names'!A1336</f>
        <v>Id1335</v>
      </c>
      <c r="B1336" s="1" t="str">
        <f>VLOOKUP($A1336,'Customer Names'!$A$2:$E$2336,4,FALSE())</f>
        <v>Jan</v>
      </c>
      <c r="C1336" s="16">
        <f>VLOOKUP($A1336,'Medical Examinations'!$A$2:$O$2336,2,FALSE())</f>
        <v>35.86</v>
      </c>
      <c r="D1336" s="16">
        <f>VLOOKUP($A1336,'Medical Examinations'!$A$2:$O$2336,3,FALSE())</f>
        <v>7.93</v>
      </c>
      <c r="E1336" s="1" t="str">
        <f>VLOOKUP($A1336,'Medical Examinations'!$A$2:$O$2336,9,FALSE())</f>
        <v>No</v>
      </c>
      <c r="F1336" s="1" t="str">
        <f>VLOOKUP($A1336,'Medical Examinations'!$A$2:$O$2336,10,FALSE())</f>
        <v>No</v>
      </c>
      <c r="G1336" s="1" t="str">
        <f>VLOOKUP($A1336,'Medical Examinations'!$A$2:$O$2336,11,FALSE())</f>
        <v>No</v>
      </c>
      <c r="H1336" s="1">
        <f>VLOOKUP($A1336,'Medical Examinations'!$A$2:$O$2336,13,FALSE())</f>
        <v>2</v>
      </c>
      <c r="I1336" s="1" t="str">
        <f>VLOOKUP($A1336,'Medical Examinations'!$A$2:$O$2336,12,FALSE())</f>
        <v>No</v>
      </c>
      <c r="J1336" s="1" t="str">
        <f>VLOOKUP($A1336,'Medical Examinations'!$A$2:$O$2336,14,FALSE())</f>
        <v>Obesity</v>
      </c>
      <c r="K1336" s="1" t="str">
        <f>VLOOKUP($A1336,'Medical Examinations'!$A$2:$O$2336,15,FALSE())</f>
        <v>Diabetes</v>
      </c>
      <c r="L1336" s="17">
        <f>VLOOKUP($A1336,'Hospitalisation Details'!$A$2:$P$2344,15,FALSE())</f>
        <v>26906</v>
      </c>
      <c r="M1336" s="18">
        <f>VLOOKUP($A1336,'Hospitalisation Details'!$A$2:$P$2344,6,FALSE())</f>
        <v>8124.41</v>
      </c>
      <c r="N1336" s="1" t="str">
        <f>VLOOKUP($A1336,'Hospitalisation Details'!$A$2:$P$2344,12,FALSE())</f>
        <v>tier - 3</v>
      </c>
      <c r="O1336" s="1" t="str">
        <f>VLOOKUP($A1336,'Hospitalisation Details'!$A$2:$P$2344,13,FALSE())</f>
        <v>tier - 1</v>
      </c>
      <c r="P1336" s="1" t="str">
        <f>VLOOKUP($A1336,'Hospitalisation Details'!$A$2:$P$2344,14,FALSE())</f>
        <v>R1013</v>
      </c>
      <c r="Q1336" s="1">
        <f>VLOOKUP($A1336,'Hospitalisation Details'!$A$2:$P$2344,16,FALSE())</f>
        <v>49</v>
      </c>
    </row>
    <row r="1337" spans="1:17" x14ac:dyDescent="0.35">
      <c r="A1337" s="1" t="str">
        <f>'Customer Names'!A1337</f>
        <v>Id1336</v>
      </c>
      <c r="B1337" s="1" t="str">
        <f>VLOOKUP($A1337,'Customer Names'!$A$2:$E$2336,4,FALSE())</f>
        <v>Jonathan E.</v>
      </c>
      <c r="C1337" s="16">
        <f>VLOOKUP($A1337,'Medical Examinations'!$A$2:$O$2336,2,FALSE())</f>
        <v>30.3</v>
      </c>
      <c r="D1337" s="16">
        <f>VLOOKUP($A1337,'Medical Examinations'!$A$2:$O$2336,3,FALSE())</f>
        <v>9.4499999999999993</v>
      </c>
      <c r="E1337" s="1" t="str">
        <f>VLOOKUP($A1337,'Medical Examinations'!$A$2:$O$2336,9,FALSE())</f>
        <v>No</v>
      </c>
      <c r="F1337" s="1" t="str">
        <f>VLOOKUP($A1337,'Medical Examinations'!$A$2:$O$2336,10,FALSE())</f>
        <v>No</v>
      </c>
      <c r="G1337" s="1" t="str">
        <f>VLOOKUP($A1337,'Medical Examinations'!$A$2:$O$2336,11,FALSE())</f>
        <v>No</v>
      </c>
      <c r="H1337" s="1">
        <f>VLOOKUP($A1337,'Medical Examinations'!$A$2:$O$2336,13,FALSE())</f>
        <v>2</v>
      </c>
      <c r="I1337" s="1" t="str">
        <f>VLOOKUP($A1337,'Medical Examinations'!$A$2:$O$2336,12,FALSE())</f>
        <v>No</v>
      </c>
      <c r="J1337" s="1" t="str">
        <f>VLOOKUP($A1337,'Medical Examinations'!$A$2:$O$2336,14,FALSE())</f>
        <v>Obesity</v>
      </c>
      <c r="K1337" s="1" t="str">
        <f>VLOOKUP($A1337,'Medical Examinations'!$A$2:$O$2336,15,FALSE())</f>
        <v>Diabetes</v>
      </c>
      <c r="L1337" s="17">
        <f>VLOOKUP($A1337,'Hospitalisation Details'!$A$2:$P$2344,15,FALSE())</f>
        <v>27014</v>
      </c>
      <c r="M1337" s="18">
        <f>VLOOKUP($A1337,'Hospitalisation Details'!$A$2:$P$2344,6,FALSE())</f>
        <v>8116.68</v>
      </c>
      <c r="N1337" s="1" t="str">
        <f>VLOOKUP($A1337,'Hospitalisation Details'!$A$2:$P$2344,12,FALSE())</f>
        <v>tier - 3</v>
      </c>
      <c r="O1337" s="1" t="str">
        <f>VLOOKUP($A1337,'Hospitalisation Details'!$A$2:$P$2344,13,FALSE())</f>
        <v>tier - 1</v>
      </c>
      <c r="P1337" s="1" t="str">
        <f>VLOOKUP($A1337,'Hospitalisation Details'!$A$2:$P$2344,14,FALSE())</f>
        <v>R1011</v>
      </c>
      <c r="Q1337" s="1">
        <f>VLOOKUP($A1337,'Hospitalisation Details'!$A$2:$P$2344,16,FALSE())</f>
        <v>49</v>
      </c>
    </row>
    <row r="1338" spans="1:17" x14ac:dyDescent="0.35">
      <c r="A1338" s="1" t="str">
        <f>'Customer Names'!A1338</f>
        <v>Id1337</v>
      </c>
      <c r="B1338" s="1" t="str">
        <f>VLOOKUP($A1338,'Customer Names'!$A$2:$E$2336,4,FALSE())</f>
        <v>Mark A</v>
      </c>
      <c r="C1338" s="16">
        <f>VLOOKUP($A1338,'Medical Examinations'!$A$2:$O$2336,2,FALSE())</f>
        <v>32.015000000000001</v>
      </c>
      <c r="D1338" s="16">
        <f>VLOOKUP($A1338,'Medical Examinations'!$A$2:$O$2336,3,FALSE())</f>
        <v>7.67</v>
      </c>
      <c r="E1338" s="1" t="str">
        <f>VLOOKUP($A1338,'Medical Examinations'!$A$2:$O$2336,9,FALSE())</f>
        <v>No</v>
      </c>
      <c r="F1338" s="1" t="str">
        <f>VLOOKUP($A1338,'Medical Examinations'!$A$2:$O$2336,10,FALSE())</f>
        <v>No</v>
      </c>
      <c r="G1338" s="1" t="str">
        <f>VLOOKUP($A1338,'Medical Examinations'!$A$2:$O$2336,11,FALSE())</f>
        <v>No</v>
      </c>
      <c r="H1338" s="1">
        <f>VLOOKUP($A1338,'Medical Examinations'!$A$2:$O$2336,13,FALSE())</f>
        <v>0</v>
      </c>
      <c r="I1338" s="1" t="str">
        <f>VLOOKUP($A1338,'Medical Examinations'!$A$2:$O$2336,12,FALSE())</f>
        <v>No</v>
      </c>
      <c r="J1338" s="1" t="str">
        <f>VLOOKUP($A1338,'Medical Examinations'!$A$2:$O$2336,14,FALSE())</f>
        <v>Obesity</v>
      </c>
      <c r="K1338" s="1" t="str">
        <f>VLOOKUP($A1338,'Medical Examinations'!$A$2:$O$2336,15,FALSE())</f>
        <v>Diabetes</v>
      </c>
      <c r="L1338" s="17">
        <f>VLOOKUP($A1338,'Hospitalisation Details'!$A$2:$P$2344,15,FALSE())</f>
        <v>28734</v>
      </c>
      <c r="M1338" s="18">
        <f>VLOOKUP($A1338,'Hospitalisation Details'!$A$2:$P$2344,6,FALSE())</f>
        <v>8116.27</v>
      </c>
      <c r="N1338" s="1" t="str">
        <f>VLOOKUP($A1338,'Hospitalisation Details'!$A$2:$P$2344,12,FALSE())</f>
        <v>tier - 3</v>
      </c>
      <c r="O1338" s="1" t="str">
        <f>VLOOKUP($A1338,'Hospitalisation Details'!$A$2:$P$2344,13,FALSE())</f>
        <v>tier - 1</v>
      </c>
      <c r="P1338" s="1" t="str">
        <f>VLOOKUP($A1338,'Hospitalisation Details'!$A$2:$P$2344,14,FALSE())</f>
        <v>R1012</v>
      </c>
      <c r="Q1338" s="1">
        <f>VLOOKUP($A1338,'Hospitalisation Details'!$A$2:$P$2344,16,FALSE())</f>
        <v>44</v>
      </c>
    </row>
    <row r="1339" spans="1:17" x14ac:dyDescent="0.35">
      <c r="A1339" s="1" t="str">
        <f>'Customer Names'!A1339</f>
        <v>Id1338</v>
      </c>
      <c r="B1339" s="1" t="str">
        <f>VLOOKUP($A1339,'Customer Names'!$A$2:$E$2336,4,FALSE())</f>
        <v>Mary</v>
      </c>
      <c r="C1339" s="16">
        <f>VLOOKUP($A1339,'Medical Examinations'!$A$2:$O$2336,2,FALSE())</f>
        <v>25.06</v>
      </c>
      <c r="D1339" s="16">
        <f>VLOOKUP($A1339,'Medical Examinations'!$A$2:$O$2336,3,FALSE())</f>
        <v>10.53</v>
      </c>
      <c r="E1339" s="1" t="str">
        <f>VLOOKUP($A1339,'Medical Examinations'!$A$2:$O$2336,9,FALSE())</f>
        <v>No</v>
      </c>
      <c r="F1339" s="1" t="str">
        <f>VLOOKUP($A1339,'Medical Examinations'!$A$2:$O$2336,10,FALSE())</f>
        <v>No</v>
      </c>
      <c r="G1339" s="1" t="str">
        <f>VLOOKUP($A1339,'Medical Examinations'!$A$2:$O$2336,11,FALSE())</f>
        <v>No</v>
      </c>
      <c r="H1339" s="1">
        <f>VLOOKUP($A1339,'Medical Examinations'!$A$2:$O$2336,13,FALSE())</f>
        <v>2</v>
      </c>
      <c r="I1339" s="1" t="str">
        <f>VLOOKUP($A1339,'Medical Examinations'!$A$2:$O$2336,12,FALSE())</f>
        <v>No</v>
      </c>
      <c r="J1339" s="1" t="str">
        <f>VLOOKUP($A1339,'Medical Examinations'!$A$2:$O$2336,14,FALSE())</f>
        <v>Overweight</v>
      </c>
      <c r="K1339" s="1" t="str">
        <f>VLOOKUP($A1339,'Medical Examinations'!$A$2:$O$2336,15,FALSE())</f>
        <v>Diabetes</v>
      </c>
      <c r="L1339" s="17">
        <f>VLOOKUP($A1339,'Hospitalisation Details'!$A$2:$P$2344,15,FALSE())</f>
        <v>26948</v>
      </c>
      <c r="M1339" s="18">
        <f>VLOOKUP($A1339,'Hospitalisation Details'!$A$2:$P$2344,6,FALSE())</f>
        <v>8112.59</v>
      </c>
      <c r="N1339" s="1" t="str">
        <f>VLOOKUP($A1339,'Hospitalisation Details'!$A$2:$P$2344,12,FALSE())</f>
        <v>tier - 2</v>
      </c>
      <c r="O1339" s="1" t="str">
        <f>VLOOKUP($A1339,'Hospitalisation Details'!$A$2:$P$2344,13,FALSE())</f>
        <v>tier - 2</v>
      </c>
      <c r="P1339" s="1" t="str">
        <f>VLOOKUP($A1339,'Hospitalisation Details'!$A$2:$P$2344,14,FALSE())</f>
        <v>R1013</v>
      </c>
      <c r="Q1339" s="1">
        <f>VLOOKUP($A1339,'Hospitalisation Details'!$A$2:$P$2344,16,FALSE())</f>
        <v>49</v>
      </c>
    </row>
    <row r="1340" spans="1:17" x14ac:dyDescent="0.35">
      <c r="A1340" s="1" t="str">
        <f>'Customer Names'!A1340</f>
        <v>Id1339</v>
      </c>
      <c r="B1340" s="1" t="str">
        <f>VLOOKUP($A1340,'Customer Names'!$A$2:$E$2336,4,FALSE())</f>
        <v>Samuel</v>
      </c>
      <c r="C1340" s="16">
        <f>VLOOKUP($A1340,'Medical Examinations'!$A$2:$O$2336,2,FALSE())</f>
        <v>18.829999999999998</v>
      </c>
      <c r="D1340" s="16">
        <f>VLOOKUP($A1340,'Medical Examinations'!$A$2:$O$2336,3,FALSE())</f>
        <v>10.08</v>
      </c>
      <c r="E1340" s="1" t="str">
        <f>VLOOKUP($A1340,'Medical Examinations'!$A$2:$O$2336,9,FALSE())</f>
        <v>Yes</v>
      </c>
      <c r="F1340" s="1" t="str">
        <f>VLOOKUP($A1340,'Medical Examinations'!$A$2:$O$2336,10,FALSE())</f>
        <v>No</v>
      </c>
      <c r="G1340" s="1" t="str">
        <f>VLOOKUP($A1340,'Medical Examinations'!$A$2:$O$2336,11,FALSE())</f>
        <v>No</v>
      </c>
      <c r="H1340" s="1">
        <f>VLOOKUP($A1340,'Medical Examinations'!$A$2:$O$2336,13,FALSE())</f>
        <v>0</v>
      </c>
      <c r="I1340" s="1" t="str">
        <f>VLOOKUP($A1340,'Medical Examinations'!$A$2:$O$2336,12,FALSE())</f>
        <v>No</v>
      </c>
      <c r="J1340" s="1" t="str">
        <f>VLOOKUP($A1340,'Medical Examinations'!$A$2:$O$2336,14,FALSE())</f>
        <v>Normal Weight</v>
      </c>
      <c r="K1340" s="1" t="str">
        <f>VLOOKUP($A1340,'Medical Examinations'!$A$2:$O$2336,15,FALSE())</f>
        <v>Diabetes</v>
      </c>
      <c r="L1340" s="17">
        <f>VLOOKUP($A1340,'Hospitalisation Details'!$A$2:$P$2344,15,FALSE())</f>
        <v>24633</v>
      </c>
      <c r="M1340" s="18">
        <f>VLOOKUP($A1340,'Hospitalisation Details'!$A$2:$P$2344,6,FALSE())</f>
        <v>8091.3</v>
      </c>
      <c r="N1340" s="1" t="str">
        <f>VLOOKUP($A1340,'Hospitalisation Details'!$A$2:$P$2344,12,FALSE())</f>
        <v>tier - 3</v>
      </c>
      <c r="O1340" s="1" t="str">
        <f>VLOOKUP($A1340,'Hospitalisation Details'!$A$2:$P$2344,13,FALSE())</f>
        <v>tier - 1</v>
      </c>
      <c r="P1340" s="1" t="str">
        <f>VLOOKUP($A1340,'Hospitalisation Details'!$A$2:$P$2344,14,FALSE())</f>
        <v>R1012</v>
      </c>
      <c r="Q1340" s="1">
        <f>VLOOKUP($A1340,'Hospitalisation Details'!$A$2:$P$2344,16,FALSE())</f>
        <v>55</v>
      </c>
    </row>
    <row r="1341" spans="1:17" x14ac:dyDescent="0.35">
      <c r="A1341" s="1" t="str">
        <f>'Customer Names'!A1341</f>
        <v>Id1340</v>
      </c>
      <c r="B1341" s="1" t="str">
        <f>VLOOKUP($A1341,'Customer Names'!$A$2:$E$2336,4,FALSE())</f>
        <v>Stan J</v>
      </c>
      <c r="C1341" s="16">
        <f>VLOOKUP($A1341,'Medical Examinations'!$A$2:$O$2336,2,FALSE())</f>
        <v>47.52</v>
      </c>
      <c r="D1341" s="16">
        <f>VLOOKUP($A1341,'Medical Examinations'!$A$2:$O$2336,3,FALSE())</f>
        <v>11.39</v>
      </c>
      <c r="E1341" s="1" t="str">
        <f>VLOOKUP($A1341,'Medical Examinations'!$A$2:$O$2336,9,FALSE())</f>
        <v>Yes</v>
      </c>
      <c r="F1341" s="1" t="str">
        <f>VLOOKUP($A1341,'Medical Examinations'!$A$2:$O$2336,10,FALSE())</f>
        <v>No</v>
      </c>
      <c r="G1341" s="1" t="str">
        <f>VLOOKUP($A1341,'Medical Examinations'!$A$2:$O$2336,11,FALSE())</f>
        <v>No</v>
      </c>
      <c r="H1341" s="1">
        <f>VLOOKUP($A1341,'Medical Examinations'!$A$2:$O$2336,13,FALSE())</f>
        <v>1</v>
      </c>
      <c r="I1341" s="1" t="str">
        <f>VLOOKUP($A1341,'Medical Examinations'!$A$2:$O$2336,12,FALSE())</f>
        <v>No</v>
      </c>
      <c r="J1341" s="1" t="str">
        <f>VLOOKUP($A1341,'Medical Examinations'!$A$2:$O$2336,14,FALSE())</f>
        <v>Obesity</v>
      </c>
      <c r="K1341" s="1" t="str">
        <f>VLOOKUP($A1341,'Medical Examinations'!$A$2:$O$2336,15,FALSE())</f>
        <v>Diabetes</v>
      </c>
      <c r="L1341" s="17">
        <f>VLOOKUP($A1341,'Hospitalisation Details'!$A$2:$P$2344,15,FALSE())</f>
        <v>27749</v>
      </c>
      <c r="M1341" s="18">
        <f>VLOOKUP($A1341,'Hospitalisation Details'!$A$2:$P$2344,6,FALSE())</f>
        <v>8083.92</v>
      </c>
      <c r="N1341" s="1" t="str">
        <f>VLOOKUP($A1341,'Hospitalisation Details'!$A$2:$P$2344,12,FALSE())</f>
        <v>tier - 3</v>
      </c>
      <c r="O1341" s="1" t="str">
        <f>VLOOKUP($A1341,'Hospitalisation Details'!$A$2:$P$2344,13,FALSE())</f>
        <v>tier - 3</v>
      </c>
      <c r="P1341" s="1" t="str">
        <f>VLOOKUP($A1341,'Hospitalisation Details'!$A$2:$P$2344,14,FALSE())</f>
        <v>R1013</v>
      </c>
      <c r="Q1341" s="1">
        <f>VLOOKUP($A1341,'Hospitalisation Details'!$A$2:$P$2344,16,FALSE())</f>
        <v>47</v>
      </c>
    </row>
    <row r="1342" spans="1:17" x14ac:dyDescent="0.35">
      <c r="A1342" s="1" t="str">
        <f>'Customer Names'!A1342</f>
        <v>Id1341</v>
      </c>
      <c r="B1342" s="1" t="str">
        <f>VLOOKUP($A1342,'Customer Names'!$A$2:$E$2336,4,FALSE())</f>
        <v>Jessica L.</v>
      </c>
      <c r="C1342" s="16">
        <f>VLOOKUP($A1342,'Medical Examinations'!$A$2:$O$2336,2,FALSE())</f>
        <v>37.82</v>
      </c>
      <c r="D1342" s="16">
        <f>VLOOKUP($A1342,'Medical Examinations'!$A$2:$O$2336,3,FALSE())</f>
        <v>6.36</v>
      </c>
      <c r="E1342" s="1" t="str">
        <f>VLOOKUP($A1342,'Medical Examinations'!$A$2:$O$2336,9,FALSE())</f>
        <v>No</v>
      </c>
      <c r="F1342" s="1" t="str">
        <f>VLOOKUP($A1342,'Medical Examinations'!$A$2:$O$2336,10,FALSE())</f>
        <v>No</v>
      </c>
      <c r="G1342" s="1" t="str">
        <f>VLOOKUP($A1342,'Medical Examinations'!$A$2:$O$2336,11,FALSE())</f>
        <v>No</v>
      </c>
      <c r="H1342" s="1">
        <f>VLOOKUP($A1342,'Medical Examinations'!$A$2:$O$2336,13,FALSE())</f>
        <v>0</v>
      </c>
      <c r="I1342" s="1" t="str">
        <f>VLOOKUP($A1342,'Medical Examinations'!$A$2:$O$2336,12,FALSE())</f>
        <v>No</v>
      </c>
      <c r="J1342" s="1" t="str">
        <f>VLOOKUP($A1342,'Medical Examinations'!$A$2:$O$2336,14,FALSE())</f>
        <v>Obesity</v>
      </c>
      <c r="K1342" s="1" t="str">
        <f>VLOOKUP($A1342,'Medical Examinations'!$A$2:$O$2336,15,FALSE())</f>
        <v>Prediabetes</v>
      </c>
      <c r="L1342" s="17">
        <f>VLOOKUP($A1342,'Hospitalisation Details'!$A$2:$P$2344,15,FALSE())</f>
        <v>34619</v>
      </c>
      <c r="M1342" s="18">
        <f>VLOOKUP($A1342,'Hospitalisation Details'!$A$2:$P$2344,6,FALSE())</f>
        <v>8081.74</v>
      </c>
      <c r="N1342" s="1" t="str">
        <f>VLOOKUP($A1342,'Hospitalisation Details'!$A$2:$P$2344,12,FALSE())</f>
        <v>tier - 2</v>
      </c>
      <c r="O1342" s="1" t="str">
        <f>VLOOKUP($A1342,'Hospitalisation Details'!$A$2:$P$2344,13,FALSE())</f>
        <v>tier - 2</v>
      </c>
      <c r="P1342" s="1" t="str">
        <f>VLOOKUP($A1342,'Hospitalisation Details'!$A$2:$P$2344,14,FALSE())</f>
        <v>R1026</v>
      </c>
      <c r="Q1342" s="1">
        <f>VLOOKUP($A1342,'Hospitalisation Details'!$A$2:$P$2344,16,FALSE())</f>
        <v>28</v>
      </c>
    </row>
    <row r="1343" spans="1:17" x14ac:dyDescent="0.35">
      <c r="A1343" s="1" t="str">
        <f>'Customer Names'!A1343</f>
        <v>Id1342</v>
      </c>
      <c r="B1343" s="1" t="str">
        <f>VLOOKUP($A1343,'Customer Names'!$A$2:$E$2336,4,FALSE())</f>
        <v>Krysta</v>
      </c>
      <c r="C1343" s="16">
        <f>VLOOKUP($A1343,'Medical Examinations'!$A$2:$O$2336,2,FALSE())</f>
        <v>44.16</v>
      </c>
      <c r="D1343" s="16">
        <f>VLOOKUP($A1343,'Medical Examinations'!$A$2:$O$2336,3,FALSE())</f>
        <v>5.31</v>
      </c>
      <c r="E1343" s="1" t="str">
        <f>VLOOKUP($A1343,'Medical Examinations'!$A$2:$O$2336,9,FALSE())</f>
        <v>Yes</v>
      </c>
      <c r="F1343" s="1" t="str">
        <f>VLOOKUP($A1343,'Medical Examinations'!$A$2:$O$2336,10,FALSE())</f>
        <v>No</v>
      </c>
      <c r="G1343" s="1" t="str">
        <f>VLOOKUP($A1343,'Medical Examinations'!$A$2:$O$2336,11,FALSE())</f>
        <v>No</v>
      </c>
      <c r="H1343" s="1">
        <f>VLOOKUP($A1343,'Medical Examinations'!$A$2:$O$2336,13,FALSE())</f>
        <v>0</v>
      </c>
      <c r="I1343" s="1" t="str">
        <f>VLOOKUP($A1343,'Medical Examinations'!$A$2:$O$2336,12,FALSE())</f>
        <v>No</v>
      </c>
      <c r="J1343" s="1" t="str">
        <f>VLOOKUP($A1343,'Medical Examinations'!$A$2:$O$2336,14,FALSE())</f>
        <v>Obesity</v>
      </c>
      <c r="K1343" s="1" t="str">
        <f>VLOOKUP($A1343,'Medical Examinations'!$A$2:$O$2336,15,FALSE())</f>
        <v>Normal</v>
      </c>
      <c r="L1343" s="17">
        <f>VLOOKUP($A1343,'Hospitalisation Details'!$A$2:$P$2344,15,FALSE())</f>
        <v>37131</v>
      </c>
      <c r="M1343" s="18">
        <f>VLOOKUP($A1343,'Hospitalisation Details'!$A$2:$P$2344,6,FALSE())</f>
        <v>8081.26</v>
      </c>
      <c r="N1343" s="1" t="str">
        <f>VLOOKUP($A1343,'Hospitalisation Details'!$A$2:$P$2344,12,FALSE())</f>
        <v>tier - 2</v>
      </c>
      <c r="O1343" s="1" t="str">
        <f>VLOOKUP($A1343,'Hospitalisation Details'!$A$2:$P$2344,13,FALSE())</f>
        <v>tier - 2</v>
      </c>
      <c r="P1343" s="1" t="str">
        <f>VLOOKUP($A1343,'Hospitalisation Details'!$A$2:$P$2344,14,FALSE())</f>
        <v>R1012</v>
      </c>
      <c r="Q1343" s="1">
        <f>VLOOKUP($A1343,'Hospitalisation Details'!$A$2:$P$2344,16,FALSE())</f>
        <v>21</v>
      </c>
    </row>
    <row r="1344" spans="1:17" x14ac:dyDescent="0.35">
      <c r="A1344" s="1" t="str">
        <f>'Customer Names'!A1344</f>
        <v>Id1343</v>
      </c>
      <c r="B1344" s="1" t="str">
        <f>VLOOKUP($A1344,'Customer Names'!$A$2:$E$2336,4,FALSE())</f>
        <v>Natascia</v>
      </c>
      <c r="C1344" s="16">
        <f>VLOOKUP($A1344,'Medical Examinations'!$A$2:$O$2336,2,FALSE())</f>
        <v>37.049999999999997</v>
      </c>
      <c r="D1344" s="16">
        <f>VLOOKUP($A1344,'Medical Examinations'!$A$2:$O$2336,3,FALSE())</f>
        <v>4.74</v>
      </c>
      <c r="E1344" s="1" t="str">
        <f>VLOOKUP($A1344,'Medical Examinations'!$A$2:$O$2336,9,FALSE())</f>
        <v>No</v>
      </c>
      <c r="F1344" s="1" t="str">
        <f>VLOOKUP($A1344,'Medical Examinations'!$A$2:$O$2336,10,FALSE())</f>
        <v>No</v>
      </c>
      <c r="G1344" s="1" t="str">
        <f>VLOOKUP($A1344,'Medical Examinations'!$A$2:$O$2336,11,FALSE())</f>
        <v>Yes</v>
      </c>
      <c r="H1344" s="1">
        <f>VLOOKUP($A1344,'Medical Examinations'!$A$2:$O$2336,13,FALSE())</f>
        <v>1</v>
      </c>
      <c r="I1344" s="1" t="str">
        <f>VLOOKUP($A1344,'Medical Examinations'!$A$2:$O$2336,12,FALSE())</f>
        <v>No</v>
      </c>
      <c r="J1344" s="1" t="str">
        <f>VLOOKUP($A1344,'Medical Examinations'!$A$2:$O$2336,14,FALSE())</f>
        <v>Obesity</v>
      </c>
      <c r="K1344" s="1" t="str">
        <f>VLOOKUP($A1344,'Medical Examinations'!$A$2:$O$2336,15,FALSE())</f>
        <v>Normal</v>
      </c>
      <c r="L1344" s="17">
        <f>VLOOKUP($A1344,'Hospitalisation Details'!$A$2:$P$2344,15,FALSE())</f>
        <v>34280</v>
      </c>
      <c r="M1344" s="18">
        <f>VLOOKUP($A1344,'Hospitalisation Details'!$A$2:$P$2344,6,FALSE())</f>
        <v>8077.41</v>
      </c>
      <c r="N1344" s="1" t="str">
        <f>VLOOKUP($A1344,'Hospitalisation Details'!$A$2:$P$2344,12,FALSE())</f>
        <v>tier - 2</v>
      </c>
      <c r="O1344" s="1" t="str">
        <f>VLOOKUP($A1344,'Hospitalisation Details'!$A$2:$P$2344,13,FALSE())</f>
        <v>tier - 1</v>
      </c>
      <c r="P1344" s="1" t="str">
        <f>VLOOKUP($A1344,'Hospitalisation Details'!$A$2:$P$2344,14,FALSE())</f>
        <v>R1026</v>
      </c>
      <c r="Q1344" s="1">
        <f>VLOOKUP($A1344,'Hospitalisation Details'!$A$2:$P$2344,16,FALSE())</f>
        <v>29</v>
      </c>
    </row>
    <row r="1345" spans="1:17" x14ac:dyDescent="0.35">
      <c r="A1345" s="1" t="str">
        <f>'Customer Names'!A1345</f>
        <v>Id1344</v>
      </c>
      <c r="B1345" s="1" t="str">
        <f>VLOOKUP($A1345,'Customer Names'!$A$2:$E$2336,4,FALSE())</f>
        <v>Jenny</v>
      </c>
      <c r="C1345" s="16">
        <f>VLOOKUP($A1345,'Medical Examinations'!$A$2:$O$2336,2,FALSE())</f>
        <v>18.66</v>
      </c>
      <c r="D1345" s="16">
        <f>VLOOKUP($A1345,'Medical Examinations'!$A$2:$O$2336,3,FALSE())</f>
        <v>11.35</v>
      </c>
      <c r="E1345" s="1" t="str">
        <f>VLOOKUP($A1345,'Medical Examinations'!$A$2:$O$2336,9,FALSE())</f>
        <v>No</v>
      </c>
      <c r="F1345" s="1" t="str">
        <f>VLOOKUP($A1345,'Medical Examinations'!$A$2:$O$2336,10,FALSE())</f>
        <v>No</v>
      </c>
      <c r="G1345" s="1" t="str">
        <f>VLOOKUP($A1345,'Medical Examinations'!$A$2:$O$2336,11,FALSE())</f>
        <v>No</v>
      </c>
      <c r="H1345" s="1">
        <f>VLOOKUP($A1345,'Medical Examinations'!$A$2:$O$2336,13,FALSE())</f>
        <v>0</v>
      </c>
      <c r="I1345" s="1" t="str">
        <f>VLOOKUP($A1345,'Medical Examinations'!$A$2:$O$2336,12,FALSE())</f>
        <v>No</v>
      </c>
      <c r="J1345" s="1" t="str">
        <f>VLOOKUP($A1345,'Medical Examinations'!$A$2:$O$2336,14,FALSE())</f>
        <v>Normal Weight</v>
      </c>
      <c r="K1345" s="1" t="str">
        <f>VLOOKUP($A1345,'Medical Examinations'!$A$2:$O$2336,15,FALSE())</f>
        <v>Diabetes</v>
      </c>
      <c r="L1345" s="17">
        <f>VLOOKUP($A1345,'Hospitalisation Details'!$A$2:$P$2344,15,FALSE())</f>
        <v>24036</v>
      </c>
      <c r="M1345" s="18">
        <f>VLOOKUP($A1345,'Hospitalisation Details'!$A$2:$P$2344,6,FALSE())</f>
        <v>8071.57</v>
      </c>
      <c r="N1345" s="1" t="str">
        <f>VLOOKUP($A1345,'Hospitalisation Details'!$A$2:$P$2344,12,FALSE())</f>
        <v>tier - 3</v>
      </c>
      <c r="O1345" s="1" t="str">
        <f>VLOOKUP($A1345,'Hospitalisation Details'!$A$2:$P$2344,13,FALSE())</f>
        <v>tier - 1</v>
      </c>
      <c r="P1345" s="1" t="str">
        <f>VLOOKUP($A1345,'Hospitalisation Details'!$A$2:$P$2344,14,FALSE())</f>
        <v>R1011</v>
      </c>
      <c r="Q1345" s="1">
        <f>VLOOKUP($A1345,'Hospitalisation Details'!$A$2:$P$2344,16,FALSE())</f>
        <v>57</v>
      </c>
    </row>
    <row r="1346" spans="1:17" x14ac:dyDescent="0.35">
      <c r="A1346" s="1" t="str">
        <f>'Customer Names'!A1346</f>
        <v>Id1345</v>
      </c>
      <c r="B1346" s="1" t="str">
        <f>VLOOKUP($A1346,'Customer Names'!$A$2:$E$2336,4,FALSE())</f>
        <v>Brian</v>
      </c>
      <c r="C1346" s="16">
        <f>VLOOKUP($A1346,'Medical Examinations'!$A$2:$O$2336,2,FALSE())</f>
        <v>36.200000000000003</v>
      </c>
      <c r="D1346" s="16">
        <f>VLOOKUP($A1346,'Medical Examinations'!$A$2:$O$2336,3,FALSE())</f>
        <v>6.81</v>
      </c>
      <c r="E1346" s="1" t="str">
        <f>VLOOKUP($A1346,'Medical Examinations'!$A$2:$O$2336,9,FALSE())</f>
        <v>Yes</v>
      </c>
      <c r="F1346" s="1" t="str">
        <f>VLOOKUP($A1346,'Medical Examinations'!$A$2:$O$2336,10,FALSE())</f>
        <v>No</v>
      </c>
      <c r="G1346" s="1" t="str">
        <f>VLOOKUP($A1346,'Medical Examinations'!$A$2:$O$2336,11,FALSE())</f>
        <v>No</v>
      </c>
      <c r="H1346" s="1">
        <f>VLOOKUP($A1346,'Medical Examinations'!$A$2:$O$2336,13,FALSE())</f>
        <v>1</v>
      </c>
      <c r="I1346" s="1" t="str">
        <f>VLOOKUP($A1346,'Medical Examinations'!$A$2:$O$2336,12,FALSE())</f>
        <v>No</v>
      </c>
      <c r="J1346" s="1" t="str">
        <f>VLOOKUP($A1346,'Medical Examinations'!$A$2:$O$2336,14,FALSE())</f>
        <v>Obesity</v>
      </c>
      <c r="K1346" s="1" t="str">
        <f>VLOOKUP($A1346,'Medical Examinations'!$A$2:$O$2336,15,FALSE())</f>
        <v>Diabetes</v>
      </c>
      <c r="L1346" s="17">
        <f>VLOOKUP($A1346,'Hospitalisation Details'!$A$2:$P$2344,15,FALSE())</f>
        <v>27743</v>
      </c>
      <c r="M1346" s="18">
        <f>VLOOKUP($A1346,'Hospitalisation Details'!$A$2:$P$2344,6,FALSE())</f>
        <v>8068.19</v>
      </c>
      <c r="N1346" s="1" t="str">
        <f>VLOOKUP($A1346,'Hospitalisation Details'!$A$2:$P$2344,12,FALSE())</f>
        <v>tier - 3</v>
      </c>
      <c r="O1346" s="1" t="str">
        <f>VLOOKUP($A1346,'Hospitalisation Details'!$A$2:$P$2344,13,FALSE())</f>
        <v>tier - 2</v>
      </c>
      <c r="P1346" s="1" t="str">
        <f>VLOOKUP($A1346,'Hospitalisation Details'!$A$2:$P$2344,14,FALSE())</f>
        <v>R1011</v>
      </c>
      <c r="Q1346" s="1">
        <f>VLOOKUP($A1346,'Hospitalisation Details'!$A$2:$P$2344,16,FALSE())</f>
        <v>47</v>
      </c>
    </row>
    <row r="1347" spans="1:17" x14ac:dyDescent="0.35">
      <c r="A1347" s="1" t="str">
        <f>'Customer Names'!A1347</f>
        <v>Id1346</v>
      </c>
      <c r="B1347" s="1" t="str">
        <f>VLOOKUP($A1347,'Customer Names'!$A$2:$E$2336,4,FALSE())</f>
        <v>Monica</v>
      </c>
      <c r="C1347" s="16">
        <f>VLOOKUP($A1347,'Medical Examinations'!$A$2:$O$2336,2,FALSE())</f>
        <v>18.87</v>
      </c>
      <c r="D1347" s="16">
        <f>VLOOKUP($A1347,'Medical Examinations'!$A$2:$O$2336,3,FALSE())</f>
        <v>8.06</v>
      </c>
      <c r="E1347" s="1" t="str">
        <f>VLOOKUP($A1347,'Medical Examinations'!$A$2:$O$2336,9,FALSE())</f>
        <v>No</v>
      </c>
      <c r="F1347" s="1" t="str">
        <f>VLOOKUP($A1347,'Medical Examinations'!$A$2:$O$2336,10,FALSE())</f>
        <v>No</v>
      </c>
      <c r="G1347" s="1" t="str">
        <f>VLOOKUP($A1347,'Medical Examinations'!$A$2:$O$2336,11,FALSE())</f>
        <v>No</v>
      </c>
      <c r="H1347" s="1">
        <f>VLOOKUP($A1347,'Medical Examinations'!$A$2:$O$2336,13,FALSE())</f>
        <v>0</v>
      </c>
      <c r="I1347" s="1" t="str">
        <f>VLOOKUP($A1347,'Medical Examinations'!$A$2:$O$2336,12,FALSE())</f>
        <v>No</v>
      </c>
      <c r="J1347" s="1" t="str">
        <f>VLOOKUP($A1347,'Medical Examinations'!$A$2:$O$2336,14,FALSE())</f>
        <v>Normal Weight</v>
      </c>
      <c r="K1347" s="1" t="str">
        <f>VLOOKUP($A1347,'Medical Examinations'!$A$2:$O$2336,15,FALSE())</f>
        <v>Diabetes</v>
      </c>
      <c r="L1347" s="17">
        <f>VLOOKUP($A1347,'Hospitalisation Details'!$A$2:$P$2344,15,FALSE())</f>
        <v>23965</v>
      </c>
      <c r="M1347" s="18">
        <f>VLOOKUP($A1347,'Hospitalisation Details'!$A$2:$P$2344,6,FALSE())</f>
        <v>8067.83</v>
      </c>
      <c r="N1347" s="1" t="str">
        <f>VLOOKUP($A1347,'Hospitalisation Details'!$A$2:$P$2344,12,FALSE())</f>
        <v>tier - 3</v>
      </c>
      <c r="O1347" s="1" t="str">
        <f>VLOOKUP($A1347,'Hospitalisation Details'!$A$2:$P$2344,13,FALSE())</f>
        <v>tier - 1</v>
      </c>
      <c r="P1347" s="1" t="str">
        <f>VLOOKUP($A1347,'Hospitalisation Details'!$A$2:$P$2344,14,FALSE())</f>
        <v>R1013</v>
      </c>
      <c r="Q1347" s="1">
        <f>VLOOKUP($A1347,'Hospitalisation Details'!$A$2:$P$2344,16,FALSE())</f>
        <v>57</v>
      </c>
    </row>
    <row r="1348" spans="1:17" x14ac:dyDescent="0.35">
      <c r="A1348" s="1" t="str">
        <f>'Customer Names'!A1348</f>
        <v>Id1347</v>
      </c>
      <c r="B1348" s="1" t="str">
        <f>VLOOKUP($A1348,'Customer Names'!$A$2:$E$2336,4,FALSE())</f>
        <v>Tyler</v>
      </c>
      <c r="C1348" s="16">
        <f>VLOOKUP($A1348,'Medical Examinations'!$A$2:$O$2336,2,FALSE())</f>
        <v>32.299999999999997</v>
      </c>
      <c r="D1348" s="16">
        <f>VLOOKUP($A1348,'Medical Examinations'!$A$2:$O$2336,3,FALSE())</f>
        <v>6.74</v>
      </c>
      <c r="E1348" s="1" t="str">
        <f>VLOOKUP($A1348,'Medical Examinations'!$A$2:$O$2336,9,FALSE())</f>
        <v>Yes</v>
      </c>
      <c r="F1348" s="1" t="str">
        <f>VLOOKUP($A1348,'Medical Examinations'!$A$2:$O$2336,10,FALSE())</f>
        <v>No</v>
      </c>
      <c r="G1348" s="1" t="str">
        <f>VLOOKUP($A1348,'Medical Examinations'!$A$2:$O$2336,11,FALSE())</f>
        <v>No</v>
      </c>
      <c r="H1348" s="1">
        <f>VLOOKUP($A1348,'Medical Examinations'!$A$2:$O$2336,13,FALSE())</f>
        <v>1</v>
      </c>
      <c r="I1348" s="1" t="str">
        <f>VLOOKUP($A1348,'Medical Examinations'!$A$2:$O$2336,12,FALSE())</f>
        <v>No</v>
      </c>
      <c r="J1348" s="1" t="str">
        <f>VLOOKUP($A1348,'Medical Examinations'!$A$2:$O$2336,14,FALSE())</f>
        <v>Obesity</v>
      </c>
      <c r="K1348" s="1" t="str">
        <f>VLOOKUP($A1348,'Medical Examinations'!$A$2:$O$2336,15,FALSE())</f>
        <v>Diabetes</v>
      </c>
      <c r="L1348" s="17">
        <f>VLOOKUP($A1348,'Hospitalisation Details'!$A$2:$P$2344,15,FALSE())</f>
        <v>27573</v>
      </c>
      <c r="M1348" s="18">
        <f>VLOOKUP($A1348,'Hospitalisation Details'!$A$2:$P$2344,6,FALSE())</f>
        <v>8062.76</v>
      </c>
      <c r="N1348" s="1" t="str">
        <f>VLOOKUP($A1348,'Hospitalisation Details'!$A$2:$P$2344,12,FALSE())</f>
        <v>tier - 3</v>
      </c>
      <c r="O1348" s="1" t="str">
        <f>VLOOKUP($A1348,'Hospitalisation Details'!$A$2:$P$2344,13,FALSE())</f>
        <v>tier - 3</v>
      </c>
      <c r="P1348" s="1" t="str">
        <f>VLOOKUP($A1348,'Hospitalisation Details'!$A$2:$P$2344,14,FALSE())</f>
        <v>R1011</v>
      </c>
      <c r="Q1348" s="1">
        <f>VLOOKUP($A1348,'Hospitalisation Details'!$A$2:$P$2344,16,FALSE())</f>
        <v>47</v>
      </c>
    </row>
    <row r="1349" spans="1:17" x14ac:dyDescent="0.35">
      <c r="A1349" s="1" t="str">
        <f>'Customer Names'!A1349</f>
        <v>Id1348</v>
      </c>
      <c r="B1349" s="1" t="str">
        <f>VLOOKUP($A1349,'Customer Names'!$A$2:$E$2336,4,FALSE())</f>
        <v>Kelly C</v>
      </c>
      <c r="C1349" s="16">
        <f>VLOOKUP($A1349,'Medical Examinations'!$A$2:$O$2336,2,FALSE())</f>
        <v>22.64</v>
      </c>
      <c r="D1349" s="16">
        <f>VLOOKUP($A1349,'Medical Examinations'!$A$2:$O$2336,3,FALSE())</f>
        <v>6.54</v>
      </c>
      <c r="E1349" s="1" t="str">
        <f>VLOOKUP($A1349,'Medical Examinations'!$A$2:$O$2336,9,FALSE())</f>
        <v>Yes</v>
      </c>
      <c r="F1349" s="1" t="str">
        <f>VLOOKUP($A1349,'Medical Examinations'!$A$2:$O$2336,10,FALSE())</f>
        <v>No</v>
      </c>
      <c r="G1349" s="1" t="str">
        <f>VLOOKUP($A1349,'Medical Examinations'!$A$2:$O$2336,11,FALSE())</f>
        <v>No</v>
      </c>
      <c r="H1349" s="1">
        <f>VLOOKUP($A1349,'Medical Examinations'!$A$2:$O$2336,13,FALSE())</f>
        <v>2</v>
      </c>
      <c r="I1349" s="1" t="str">
        <f>VLOOKUP($A1349,'Medical Examinations'!$A$2:$O$2336,12,FALSE())</f>
        <v>No</v>
      </c>
      <c r="J1349" s="1" t="str">
        <f>VLOOKUP($A1349,'Medical Examinations'!$A$2:$O$2336,14,FALSE())</f>
        <v>Normal Weight</v>
      </c>
      <c r="K1349" s="1" t="str">
        <f>VLOOKUP($A1349,'Medical Examinations'!$A$2:$O$2336,15,FALSE())</f>
        <v>Diabetes</v>
      </c>
      <c r="L1349" s="17">
        <f>VLOOKUP($A1349,'Hospitalisation Details'!$A$2:$P$2344,15,FALSE())</f>
        <v>25914</v>
      </c>
      <c r="M1349" s="18">
        <f>VLOOKUP($A1349,'Hospitalisation Details'!$A$2:$P$2344,6,FALSE())</f>
        <v>8062.31</v>
      </c>
      <c r="N1349" s="1" t="str">
        <f>VLOOKUP($A1349,'Hospitalisation Details'!$A$2:$P$2344,12,FALSE())</f>
        <v>tier - 2</v>
      </c>
      <c r="O1349" s="1" t="str">
        <f>VLOOKUP($A1349,'Hospitalisation Details'!$A$2:$P$2344,13,FALSE())</f>
        <v>tier - 1</v>
      </c>
      <c r="P1349" s="1" t="str">
        <f>VLOOKUP($A1349,'Hospitalisation Details'!$A$2:$P$2344,14,FALSE())</f>
        <v>R1013</v>
      </c>
      <c r="Q1349" s="1">
        <f>VLOOKUP($A1349,'Hospitalisation Details'!$A$2:$P$2344,16,FALSE())</f>
        <v>52</v>
      </c>
    </row>
    <row r="1350" spans="1:17" x14ac:dyDescent="0.35">
      <c r="A1350" s="1" t="str">
        <f>'Customer Names'!A1350</f>
        <v>Id1349</v>
      </c>
      <c r="B1350" s="1" t="str">
        <f>VLOOKUP($A1350,'Customer Names'!$A$2:$E$2336,4,FALSE())</f>
        <v>Emily</v>
      </c>
      <c r="C1350" s="16">
        <f>VLOOKUP($A1350,'Medical Examinations'!$A$2:$O$2336,2,FALSE())</f>
        <v>28.69</v>
      </c>
      <c r="D1350" s="16">
        <f>VLOOKUP($A1350,'Medical Examinations'!$A$2:$O$2336,3,FALSE())</f>
        <v>5.4</v>
      </c>
      <c r="E1350" s="1" t="str">
        <f>VLOOKUP($A1350,'Medical Examinations'!$A$2:$O$2336,9,FALSE())</f>
        <v>No</v>
      </c>
      <c r="F1350" s="1" t="str">
        <f>VLOOKUP($A1350,'Medical Examinations'!$A$2:$O$2336,10,FALSE())</f>
        <v>No</v>
      </c>
      <c r="G1350" s="1" t="str">
        <f>VLOOKUP($A1350,'Medical Examinations'!$A$2:$O$2336,11,FALSE())</f>
        <v>No</v>
      </c>
      <c r="H1350" s="1">
        <f>VLOOKUP($A1350,'Medical Examinations'!$A$2:$O$2336,13,FALSE())</f>
        <v>0</v>
      </c>
      <c r="I1350" s="1" t="str">
        <f>VLOOKUP($A1350,'Medical Examinations'!$A$2:$O$2336,12,FALSE())</f>
        <v>No</v>
      </c>
      <c r="J1350" s="1" t="str">
        <f>VLOOKUP($A1350,'Medical Examinations'!$A$2:$O$2336,14,FALSE())</f>
        <v>Overweight</v>
      </c>
      <c r="K1350" s="1" t="str">
        <f>VLOOKUP($A1350,'Medical Examinations'!$A$2:$O$2336,15,FALSE())</f>
        <v>Normal</v>
      </c>
      <c r="L1350" s="17">
        <f>VLOOKUP($A1350,'Hospitalisation Details'!$A$2:$P$2344,15,FALSE())</f>
        <v>30312</v>
      </c>
      <c r="M1350" s="18">
        <f>VLOOKUP($A1350,'Hospitalisation Details'!$A$2:$P$2344,6,FALSE())</f>
        <v>8059.68</v>
      </c>
      <c r="N1350" s="1" t="str">
        <f>VLOOKUP($A1350,'Hospitalisation Details'!$A$2:$P$2344,12,FALSE())</f>
        <v>tier - 2</v>
      </c>
      <c r="O1350" s="1" t="str">
        <f>VLOOKUP($A1350,'Hospitalisation Details'!$A$2:$P$2344,13,FALSE())</f>
        <v>tier - 3</v>
      </c>
      <c r="P1350" s="1" t="str">
        <f>VLOOKUP($A1350,'Hospitalisation Details'!$A$2:$P$2344,14,FALSE())</f>
        <v>R1012</v>
      </c>
      <c r="Q1350" s="1">
        <f>VLOOKUP($A1350,'Hospitalisation Details'!$A$2:$P$2344,16,FALSE())</f>
        <v>40</v>
      </c>
    </row>
    <row r="1351" spans="1:17" x14ac:dyDescent="0.35">
      <c r="A1351" s="1" t="str">
        <f>'Customer Names'!A1351</f>
        <v>Id1350</v>
      </c>
      <c r="B1351" s="1" t="str">
        <f>VLOOKUP($A1351,'Customer Names'!$A$2:$E$2336,4,FALSE())</f>
        <v>James V</v>
      </c>
      <c r="C1351" s="16">
        <f>VLOOKUP($A1351,'Medical Examinations'!$A$2:$O$2336,2,FALSE())</f>
        <v>28.16</v>
      </c>
      <c r="D1351" s="16">
        <f>VLOOKUP($A1351,'Medical Examinations'!$A$2:$O$2336,3,FALSE())</f>
        <v>5.58</v>
      </c>
      <c r="E1351" s="1" t="str">
        <f>VLOOKUP($A1351,'Medical Examinations'!$A$2:$O$2336,9,FALSE())</f>
        <v>Yes</v>
      </c>
      <c r="F1351" s="1" t="str">
        <f>VLOOKUP($A1351,'Medical Examinations'!$A$2:$O$2336,10,FALSE())</f>
        <v>No</v>
      </c>
      <c r="G1351" s="1" t="str">
        <f>VLOOKUP($A1351,'Medical Examinations'!$A$2:$O$2336,11,FALSE())</f>
        <v>No</v>
      </c>
      <c r="H1351" s="1">
        <f>VLOOKUP($A1351,'Medical Examinations'!$A$2:$O$2336,13,FALSE())</f>
        <v>0</v>
      </c>
      <c r="I1351" s="1" t="str">
        <f>VLOOKUP($A1351,'Medical Examinations'!$A$2:$O$2336,12,FALSE())</f>
        <v>No</v>
      </c>
      <c r="J1351" s="1" t="str">
        <f>VLOOKUP($A1351,'Medical Examinations'!$A$2:$O$2336,14,FALSE())</f>
        <v>Overweight</v>
      </c>
      <c r="K1351" s="1" t="str">
        <f>VLOOKUP($A1351,'Medical Examinations'!$A$2:$O$2336,15,FALSE())</f>
        <v>Normal</v>
      </c>
      <c r="L1351" s="17">
        <f>VLOOKUP($A1351,'Hospitalisation Details'!$A$2:$P$2344,15,FALSE())</f>
        <v>31379</v>
      </c>
      <c r="M1351" s="18">
        <f>VLOOKUP($A1351,'Hospitalisation Details'!$A$2:$P$2344,6,FALSE())</f>
        <v>8059.06</v>
      </c>
      <c r="N1351" s="1" t="str">
        <f>VLOOKUP($A1351,'Hospitalisation Details'!$A$2:$P$2344,12,FALSE())</f>
        <v>tier - 2</v>
      </c>
      <c r="O1351" s="1" t="str">
        <f>VLOOKUP($A1351,'Hospitalisation Details'!$A$2:$P$2344,13,FALSE())</f>
        <v>tier - 3</v>
      </c>
      <c r="P1351" s="1" t="str">
        <f>VLOOKUP($A1351,'Hospitalisation Details'!$A$2:$P$2344,14,FALSE())</f>
        <v>R1012</v>
      </c>
      <c r="Q1351" s="1">
        <f>VLOOKUP($A1351,'Hospitalisation Details'!$A$2:$P$2344,16,FALSE())</f>
        <v>37</v>
      </c>
    </row>
    <row r="1352" spans="1:17" x14ac:dyDescent="0.35">
      <c r="A1352" s="1" t="str">
        <f>'Customer Names'!A1352</f>
        <v>Id1351</v>
      </c>
      <c r="B1352" s="1" t="str">
        <f>VLOOKUP($A1352,'Customer Names'!$A$2:$E$2336,4,FALSE())</f>
        <v>Angie</v>
      </c>
      <c r="C1352" s="16">
        <f>VLOOKUP($A1352,'Medical Examinations'!$A$2:$O$2336,2,FALSE())</f>
        <v>45.54</v>
      </c>
      <c r="D1352" s="16">
        <f>VLOOKUP($A1352,'Medical Examinations'!$A$2:$O$2336,3,FALSE())</f>
        <v>5.84</v>
      </c>
      <c r="E1352" s="1" t="str">
        <f>VLOOKUP($A1352,'Medical Examinations'!$A$2:$O$2336,9,FALSE())</f>
        <v>No</v>
      </c>
      <c r="F1352" s="1" t="str">
        <f>VLOOKUP($A1352,'Medical Examinations'!$A$2:$O$2336,10,FALSE())</f>
        <v>No</v>
      </c>
      <c r="G1352" s="1" t="str">
        <f>VLOOKUP($A1352,'Medical Examinations'!$A$2:$O$2336,11,FALSE())</f>
        <v>Yes</v>
      </c>
      <c r="H1352" s="1">
        <f>VLOOKUP($A1352,'Medical Examinations'!$A$2:$O$2336,13,FALSE())</f>
        <v>1</v>
      </c>
      <c r="I1352" s="1" t="str">
        <f>VLOOKUP($A1352,'Medical Examinations'!$A$2:$O$2336,12,FALSE())</f>
        <v>No</v>
      </c>
      <c r="J1352" s="1" t="str">
        <f>VLOOKUP($A1352,'Medical Examinations'!$A$2:$O$2336,14,FALSE())</f>
        <v>Obesity</v>
      </c>
      <c r="K1352" s="1" t="str">
        <f>VLOOKUP($A1352,'Medical Examinations'!$A$2:$O$2336,15,FALSE())</f>
        <v>Prediabetes</v>
      </c>
      <c r="L1352" s="17">
        <f>VLOOKUP($A1352,'Hospitalisation Details'!$A$2:$P$2344,15,FALSE())</f>
        <v>37967</v>
      </c>
      <c r="M1352" s="18">
        <f>VLOOKUP($A1352,'Hospitalisation Details'!$A$2:$P$2344,6,FALSE())</f>
        <v>8035.64</v>
      </c>
      <c r="N1352" s="1" t="str">
        <f>VLOOKUP($A1352,'Hospitalisation Details'!$A$2:$P$2344,12,FALSE())</f>
        <v>tier - 2</v>
      </c>
      <c r="O1352" s="1" t="str">
        <f>VLOOKUP($A1352,'Hospitalisation Details'!$A$2:$P$2344,13,FALSE())</f>
        <v>tier - 2</v>
      </c>
      <c r="P1352" s="1" t="str">
        <f>VLOOKUP($A1352,'Hospitalisation Details'!$A$2:$P$2344,14,FALSE())</f>
        <v>R1012</v>
      </c>
      <c r="Q1352" s="1">
        <f>VLOOKUP($A1352,'Hospitalisation Details'!$A$2:$P$2344,16,FALSE())</f>
        <v>19</v>
      </c>
    </row>
    <row r="1353" spans="1:17" x14ac:dyDescent="0.35">
      <c r="A1353" s="1" t="str">
        <f>'Customer Names'!A1353</f>
        <v>Id1352</v>
      </c>
      <c r="B1353" s="1" t="str">
        <f>VLOOKUP($A1353,'Customer Names'!$A$2:$E$2336,4,FALSE())</f>
        <v>Michael J.</v>
      </c>
      <c r="C1353" s="16">
        <f>VLOOKUP($A1353,'Medical Examinations'!$A$2:$O$2336,2,FALSE())</f>
        <v>28.7</v>
      </c>
      <c r="D1353" s="16">
        <f>VLOOKUP($A1353,'Medical Examinations'!$A$2:$O$2336,3,FALSE())</f>
        <v>4.2</v>
      </c>
      <c r="E1353" s="1" t="str">
        <f>VLOOKUP($A1353,'Medical Examinations'!$A$2:$O$2336,9,FALSE())</f>
        <v>No</v>
      </c>
      <c r="F1353" s="1" t="str">
        <f>VLOOKUP($A1353,'Medical Examinations'!$A$2:$O$2336,10,FALSE())</f>
        <v>No</v>
      </c>
      <c r="G1353" s="1" t="str">
        <f>VLOOKUP($A1353,'Medical Examinations'!$A$2:$O$2336,11,FALSE())</f>
        <v>No</v>
      </c>
      <c r="H1353" s="1">
        <f>VLOOKUP($A1353,'Medical Examinations'!$A$2:$O$2336,13,FALSE())</f>
        <v>0</v>
      </c>
      <c r="I1353" s="1" t="str">
        <f>VLOOKUP($A1353,'Medical Examinations'!$A$2:$O$2336,12,FALSE())</f>
        <v>No</v>
      </c>
      <c r="J1353" s="1" t="str">
        <f>VLOOKUP($A1353,'Medical Examinations'!$A$2:$O$2336,14,FALSE())</f>
        <v>Overweight</v>
      </c>
      <c r="K1353" s="1" t="str">
        <f>VLOOKUP($A1353,'Medical Examinations'!$A$2:$O$2336,15,FALSE())</f>
        <v>Normal</v>
      </c>
      <c r="L1353" s="17">
        <f>VLOOKUP($A1353,'Hospitalisation Details'!$A$2:$P$2344,15,FALSE())</f>
        <v>28435</v>
      </c>
      <c r="M1353" s="18">
        <f>VLOOKUP($A1353,'Hospitalisation Details'!$A$2:$P$2344,6,FALSE())</f>
        <v>8027.97</v>
      </c>
      <c r="N1353" s="1" t="str">
        <f>VLOOKUP($A1353,'Hospitalisation Details'!$A$2:$P$2344,12,FALSE())</f>
        <v>tier - 3</v>
      </c>
      <c r="O1353" s="1" t="str">
        <f>VLOOKUP($A1353,'Hospitalisation Details'!$A$2:$P$2344,13,FALSE())</f>
        <v>tier - 2</v>
      </c>
      <c r="P1353" s="1" t="str">
        <f>VLOOKUP($A1353,'Hospitalisation Details'!$A$2:$P$2344,14,FALSE())</f>
        <v>R1011</v>
      </c>
      <c r="Q1353" s="1">
        <f>VLOOKUP($A1353,'Hospitalisation Details'!$A$2:$P$2344,16,FALSE())</f>
        <v>45</v>
      </c>
    </row>
    <row r="1354" spans="1:17" x14ac:dyDescent="0.35">
      <c r="A1354" s="1" t="str">
        <f>'Customer Names'!A1354</f>
        <v>Id1353</v>
      </c>
      <c r="B1354" s="1" t="str">
        <f>VLOOKUP($A1354,'Customer Names'!$A$2:$E$2336,4,FALSE())</f>
        <v>Sabina</v>
      </c>
      <c r="C1354" s="16">
        <f>VLOOKUP($A1354,'Medical Examinations'!$A$2:$O$2336,2,FALSE())</f>
        <v>27.74</v>
      </c>
      <c r="D1354" s="16">
        <f>VLOOKUP($A1354,'Medical Examinations'!$A$2:$O$2336,3,FALSE())</f>
        <v>6.06</v>
      </c>
      <c r="E1354" s="1" t="str">
        <f>VLOOKUP($A1354,'Medical Examinations'!$A$2:$O$2336,9,FALSE())</f>
        <v>Yes</v>
      </c>
      <c r="F1354" s="1" t="str">
        <f>VLOOKUP($A1354,'Medical Examinations'!$A$2:$O$2336,10,FALSE())</f>
        <v>No</v>
      </c>
      <c r="G1354" s="1" t="str">
        <f>VLOOKUP($A1354,'Medical Examinations'!$A$2:$O$2336,11,FALSE())</f>
        <v>No</v>
      </c>
      <c r="H1354" s="1">
        <f>VLOOKUP($A1354,'Medical Examinations'!$A$2:$O$2336,13,FALSE())</f>
        <v>0</v>
      </c>
      <c r="I1354" s="1" t="str">
        <f>VLOOKUP($A1354,'Medical Examinations'!$A$2:$O$2336,12,FALSE())</f>
        <v>No</v>
      </c>
      <c r="J1354" s="1" t="str">
        <f>VLOOKUP($A1354,'Medical Examinations'!$A$2:$O$2336,14,FALSE())</f>
        <v>Overweight</v>
      </c>
      <c r="K1354" s="1" t="str">
        <f>VLOOKUP($A1354,'Medical Examinations'!$A$2:$O$2336,15,FALSE())</f>
        <v>Prediabetes</v>
      </c>
      <c r="L1354" s="17">
        <f>VLOOKUP($A1354,'Hospitalisation Details'!$A$2:$P$2344,15,FALSE())</f>
        <v>28114</v>
      </c>
      <c r="M1354" s="18">
        <f>VLOOKUP($A1354,'Hospitalisation Details'!$A$2:$P$2344,6,FALSE())</f>
        <v>8026.67</v>
      </c>
      <c r="N1354" s="1" t="str">
        <f>VLOOKUP($A1354,'Hospitalisation Details'!$A$2:$P$2344,12,FALSE())</f>
        <v>tier - 2</v>
      </c>
      <c r="O1354" s="1" t="str">
        <f>VLOOKUP($A1354,'Hospitalisation Details'!$A$2:$P$2344,13,FALSE())</f>
        <v>tier - 2</v>
      </c>
      <c r="P1354" s="1" t="str">
        <f>VLOOKUP($A1354,'Hospitalisation Details'!$A$2:$P$2344,14,FALSE())</f>
        <v>R1012</v>
      </c>
      <c r="Q1354" s="1">
        <f>VLOOKUP($A1354,'Hospitalisation Details'!$A$2:$P$2344,16,FALSE())</f>
        <v>46</v>
      </c>
    </row>
    <row r="1355" spans="1:17" x14ac:dyDescent="0.35">
      <c r="A1355" s="1" t="str">
        <f>'Customer Names'!A1355</f>
        <v>Id1354</v>
      </c>
      <c r="B1355" s="1" t="str">
        <f>VLOOKUP($A1355,'Customer Names'!$A$2:$E$2336,4,FALSE())</f>
        <v>Amy C</v>
      </c>
      <c r="C1355" s="16">
        <f>VLOOKUP($A1355,'Medical Examinations'!$A$2:$O$2336,2,FALSE())</f>
        <v>36.954999999999998</v>
      </c>
      <c r="D1355" s="16">
        <f>VLOOKUP($A1355,'Medical Examinations'!$A$2:$O$2336,3,FALSE())</f>
        <v>7.57</v>
      </c>
      <c r="E1355" s="1" t="str">
        <f>VLOOKUP($A1355,'Medical Examinations'!$A$2:$O$2336,9,FALSE())</f>
        <v>No</v>
      </c>
      <c r="F1355" s="1" t="str">
        <f>VLOOKUP($A1355,'Medical Examinations'!$A$2:$O$2336,10,FALSE())</f>
        <v>No</v>
      </c>
      <c r="G1355" s="1" t="str">
        <f>VLOOKUP($A1355,'Medical Examinations'!$A$2:$O$2336,11,FALSE())</f>
        <v>No</v>
      </c>
      <c r="H1355" s="1">
        <f>VLOOKUP($A1355,'Medical Examinations'!$A$2:$O$2336,13,FALSE())</f>
        <v>0</v>
      </c>
      <c r="I1355" s="1" t="str">
        <f>VLOOKUP($A1355,'Medical Examinations'!$A$2:$O$2336,12,FALSE())</f>
        <v>No</v>
      </c>
      <c r="J1355" s="1" t="str">
        <f>VLOOKUP($A1355,'Medical Examinations'!$A$2:$O$2336,14,FALSE())</f>
        <v>Obesity</v>
      </c>
      <c r="K1355" s="1" t="str">
        <f>VLOOKUP($A1355,'Medical Examinations'!$A$2:$O$2336,15,FALSE())</f>
        <v>Diabetes</v>
      </c>
      <c r="L1355" s="17">
        <f>VLOOKUP($A1355,'Hospitalisation Details'!$A$2:$P$2344,15,FALSE())</f>
        <v>28688</v>
      </c>
      <c r="M1355" s="18">
        <f>VLOOKUP($A1355,'Hospitalisation Details'!$A$2:$P$2344,6,FALSE())</f>
        <v>8023.14</v>
      </c>
      <c r="N1355" s="1" t="str">
        <f>VLOOKUP($A1355,'Hospitalisation Details'!$A$2:$P$2344,12,FALSE())</f>
        <v>tier - 2</v>
      </c>
      <c r="O1355" s="1" t="str">
        <f>VLOOKUP($A1355,'Hospitalisation Details'!$A$2:$P$2344,13,FALSE())</f>
        <v>tier - 3</v>
      </c>
      <c r="P1355" s="1" t="str">
        <f>VLOOKUP($A1355,'Hospitalisation Details'!$A$2:$P$2344,14,FALSE())</f>
        <v>R1012</v>
      </c>
      <c r="Q1355" s="1">
        <f>VLOOKUP($A1355,'Hospitalisation Details'!$A$2:$P$2344,16,FALSE())</f>
        <v>44</v>
      </c>
    </row>
    <row r="1356" spans="1:17" x14ac:dyDescent="0.35">
      <c r="A1356" s="1" t="str">
        <f>'Customer Names'!A1356</f>
        <v>Id1355</v>
      </c>
      <c r="B1356" s="1" t="str">
        <f>VLOOKUP($A1356,'Customer Names'!$A$2:$E$2336,4,FALSE())</f>
        <v>Victoria U</v>
      </c>
      <c r="C1356" s="16">
        <f>VLOOKUP($A1356,'Medical Examinations'!$A$2:$O$2336,2,FALSE())</f>
        <v>30.69</v>
      </c>
      <c r="D1356" s="16">
        <f>VLOOKUP($A1356,'Medical Examinations'!$A$2:$O$2336,3,FALSE())</f>
        <v>6.15</v>
      </c>
      <c r="E1356" s="1" t="str">
        <f>VLOOKUP($A1356,'Medical Examinations'!$A$2:$O$2336,9,FALSE())</f>
        <v>No</v>
      </c>
      <c r="F1356" s="1" t="str">
        <f>VLOOKUP($A1356,'Medical Examinations'!$A$2:$O$2336,10,FALSE())</f>
        <v>No</v>
      </c>
      <c r="G1356" s="1" t="str">
        <f>VLOOKUP($A1356,'Medical Examinations'!$A$2:$O$2336,11,FALSE())</f>
        <v>No</v>
      </c>
      <c r="H1356" s="1">
        <f>VLOOKUP($A1356,'Medical Examinations'!$A$2:$O$2336,13,FALSE())</f>
        <v>0</v>
      </c>
      <c r="I1356" s="1" t="str">
        <f>VLOOKUP($A1356,'Medical Examinations'!$A$2:$O$2336,12,FALSE())</f>
        <v>No</v>
      </c>
      <c r="J1356" s="1" t="str">
        <f>VLOOKUP($A1356,'Medical Examinations'!$A$2:$O$2336,14,FALSE())</f>
        <v>Obesity</v>
      </c>
      <c r="K1356" s="1" t="str">
        <f>VLOOKUP($A1356,'Medical Examinations'!$A$2:$O$2336,15,FALSE())</f>
        <v>Prediabetes</v>
      </c>
      <c r="L1356" s="17">
        <f>VLOOKUP($A1356,'Hospitalisation Details'!$A$2:$P$2344,15,FALSE())</f>
        <v>32815</v>
      </c>
      <c r="M1356" s="18">
        <f>VLOOKUP($A1356,'Hospitalisation Details'!$A$2:$P$2344,6,FALSE())</f>
        <v>8021.11</v>
      </c>
      <c r="N1356" s="1" t="str">
        <f>VLOOKUP($A1356,'Hospitalisation Details'!$A$2:$P$2344,12,FALSE())</f>
        <v>tier - 2</v>
      </c>
      <c r="O1356" s="1" t="str">
        <f>VLOOKUP($A1356,'Hospitalisation Details'!$A$2:$P$2344,13,FALSE())</f>
        <v>tier - 1</v>
      </c>
      <c r="P1356" s="1" t="str">
        <f>VLOOKUP($A1356,'Hospitalisation Details'!$A$2:$P$2344,14,FALSE())</f>
        <v>R1012</v>
      </c>
      <c r="Q1356" s="1">
        <f>VLOOKUP($A1356,'Hospitalisation Details'!$A$2:$P$2344,16,FALSE())</f>
        <v>33</v>
      </c>
    </row>
    <row r="1357" spans="1:17" x14ac:dyDescent="0.35">
      <c r="A1357" s="1" t="str">
        <f>'Customer Names'!A1357</f>
        <v>Id1356</v>
      </c>
      <c r="B1357" s="1" t="str">
        <f>VLOOKUP($A1357,'Customer Names'!$A$2:$E$2336,4,FALSE())</f>
        <v>Amelia B</v>
      </c>
      <c r="C1357" s="16">
        <f>VLOOKUP($A1357,'Medical Examinations'!$A$2:$O$2336,2,FALSE())</f>
        <v>24.984999999999999</v>
      </c>
      <c r="D1357" s="16">
        <f>VLOOKUP($A1357,'Medical Examinations'!$A$2:$O$2336,3,FALSE())</f>
        <v>4.5599999999999996</v>
      </c>
      <c r="E1357" s="1" t="str">
        <f>VLOOKUP($A1357,'Medical Examinations'!$A$2:$O$2336,9,FALSE())</f>
        <v>No</v>
      </c>
      <c r="F1357" s="1" t="str">
        <f>VLOOKUP($A1357,'Medical Examinations'!$A$2:$O$2336,10,FALSE())</f>
        <v>No</v>
      </c>
      <c r="G1357" s="1" t="str">
        <f>VLOOKUP($A1357,'Medical Examinations'!$A$2:$O$2336,11,FALSE())</f>
        <v>No</v>
      </c>
      <c r="H1357" s="1">
        <f>VLOOKUP($A1357,'Medical Examinations'!$A$2:$O$2336,13,FALSE())</f>
        <v>0</v>
      </c>
      <c r="I1357" s="1" t="str">
        <f>VLOOKUP($A1357,'Medical Examinations'!$A$2:$O$2336,12,FALSE())</f>
        <v>No</v>
      </c>
      <c r="J1357" s="1" t="str">
        <f>VLOOKUP($A1357,'Medical Examinations'!$A$2:$O$2336,14,FALSE())</f>
        <v>Normal Weight</v>
      </c>
      <c r="K1357" s="1" t="str">
        <f>VLOOKUP($A1357,'Medical Examinations'!$A$2:$O$2336,15,FALSE())</f>
        <v>Normal</v>
      </c>
      <c r="L1357" s="17">
        <f>VLOOKUP($A1357,'Hospitalisation Details'!$A$2:$P$2344,15,FALSE())</f>
        <v>29533</v>
      </c>
      <c r="M1357" s="18">
        <f>VLOOKUP($A1357,'Hospitalisation Details'!$A$2:$P$2344,6,FALSE())</f>
        <v>8017.06</v>
      </c>
      <c r="N1357" s="1" t="str">
        <f>VLOOKUP($A1357,'Hospitalisation Details'!$A$2:$P$2344,12,FALSE())</f>
        <v>tier - 2</v>
      </c>
      <c r="O1357" s="1" t="str">
        <f>VLOOKUP($A1357,'Hospitalisation Details'!$A$2:$P$2344,13,FALSE())</f>
        <v>tier - 2</v>
      </c>
      <c r="P1357" s="1" t="str">
        <f>VLOOKUP($A1357,'Hospitalisation Details'!$A$2:$P$2344,14,FALSE())</f>
        <v>R1012</v>
      </c>
      <c r="Q1357" s="1">
        <f>VLOOKUP($A1357,'Hospitalisation Details'!$A$2:$P$2344,16,FALSE())</f>
        <v>42</v>
      </c>
    </row>
    <row r="1358" spans="1:17" x14ac:dyDescent="0.35">
      <c r="A1358" s="1" t="str">
        <f>'Customer Names'!A1358</f>
        <v>Id1357</v>
      </c>
      <c r="B1358" s="1" t="str">
        <f>VLOOKUP($A1358,'Customer Names'!$A$2:$E$2336,4,FALSE())</f>
        <v>Jackie J</v>
      </c>
      <c r="C1358" s="16">
        <f>VLOOKUP($A1358,'Medical Examinations'!$A$2:$O$2336,2,FALSE())</f>
        <v>39.42</v>
      </c>
      <c r="D1358" s="16">
        <f>VLOOKUP($A1358,'Medical Examinations'!$A$2:$O$2336,3,FALSE())</f>
        <v>4.72</v>
      </c>
      <c r="E1358" s="1" t="str">
        <f>VLOOKUP($A1358,'Medical Examinations'!$A$2:$O$2336,9,FALSE())</f>
        <v>Yes</v>
      </c>
      <c r="F1358" s="1" t="str">
        <f>VLOOKUP($A1358,'Medical Examinations'!$A$2:$O$2336,10,FALSE())</f>
        <v>No</v>
      </c>
      <c r="G1358" s="1" t="str">
        <f>VLOOKUP($A1358,'Medical Examinations'!$A$2:$O$2336,11,FALSE())</f>
        <v>No</v>
      </c>
      <c r="H1358" s="1">
        <f>VLOOKUP($A1358,'Medical Examinations'!$A$2:$O$2336,13,FALSE())</f>
        <v>1</v>
      </c>
      <c r="I1358" s="1" t="str">
        <f>VLOOKUP($A1358,'Medical Examinations'!$A$2:$O$2336,12,FALSE())</f>
        <v>No</v>
      </c>
      <c r="J1358" s="1" t="str">
        <f>VLOOKUP($A1358,'Medical Examinations'!$A$2:$O$2336,14,FALSE())</f>
        <v>Obesity</v>
      </c>
      <c r="K1358" s="1" t="str">
        <f>VLOOKUP($A1358,'Medical Examinations'!$A$2:$O$2336,15,FALSE())</f>
        <v>Normal</v>
      </c>
      <c r="L1358" s="17">
        <f>VLOOKUP($A1358,'Hospitalisation Details'!$A$2:$P$2344,15,FALSE())</f>
        <v>34960</v>
      </c>
      <c r="M1358" s="18">
        <f>VLOOKUP($A1358,'Hospitalisation Details'!$A$2:$P$2344,6,FALSE())</f>
        <v>8014.62</v>
      </c>
      <c r="N1358" s="1" t="str">
        <f>VLOOKUP($A1358,'Hospitalisation Details'!$A$2:$P$2344,12,FALSE())</f>
        <v>tier - 2</v>
      </c>
      <c r="O1358" s="1" t="str">
        <f>VLOOKUP($A1358,'Hospitalisation Details'!$A$2:$P$2344,13,FALSE())</f>
        <v>tier - 3</v>
      </c>
      <c r="P1358" s="1" t="str">
        <f>VLOOKUP($A1358,'Hospitalisation Details'!$A$2:$P$2344,14,FALSE())</f>
        <v>R1012</v>
      </c>
      <c r="Q1358" s="1">
        <f>VLOOKUP($A1358,'Hospitalisation Details'!$A$2:$P$2344,16,FALSE())</f>
        <v>27</v>
      </c>
    </row>
    <row r="1359" spans="1:17" x14ac:dyDescent="0.35">
      <c r="A1359" s="1" t="str">
        <f>'Customer Names'!A1359</f>
        <v>Id1358</v>
      </c>
      <c r="B1359" s="1" t="str">
        <f>VLOOKUP($A1359,'Customer Names'!$A$2:$E$2336,4,FALSE())</f>
        <v>Justin</v>
      </c>
      <c r="C1359" s="16">
        <f>VLOOKUP($A1359,'Medical Examinations'!$A$2:$O$2336,2,FALSE())</f>
        <v>16.8</v>
      </c>
      <c r="D1359" s="16">
        <f>VLOOKUP($A1359,'Medical Examinations'!$A$2:$O$2336,3,FALSE())</f>
        <v>7.98</v>
      </c>
      <c r="E1359" s="1" t="str">
        <f>VLOOKUP($A1359,'Medical Examinations'!$A$2:$O$2336,9,FALSE())</f>
        <v>No</v>
      </c>
      <c r="F1359" s="1" t="str">
        <f>VLOOKUP($A1359,'Medical Examinations'!$A$2:$O$2336,10,FALSE())</f>
        <v>No</v>
      </c>
      <c r="G1359" s="1" t="str">
        <f>VLOOKUP($A1359,'Medical Examinations'!$A$2:$O$2336,11,FALSE())</f>
        <v>No</v>
      </c>
      <c r="H1359" s="1">
        <f>VLOOKUP($A1359,'Medical Examinations'!$A$2:$O$2336,13,FALSE())</f>
        <v>0</v>
      </c>
      <c r="I1359" s="1" t="str">
        <f>VLOOKUP($A1359,'Medical Examinations'!$A$2:$O$2336,12,FALSE())</f>
        <v>No</v>
      </c>
      <c r="J1359" s="1" t="str">
        <f>VLOOKUP($A1359,'Medical Examinations'!$A$2:$O$2336,14,FALSE())</f>
        <v>Underweight</v>
      </c>
      <c r="K1359" s="1" t="str">
        <f>VLOOKUP($A1359,'Medical Examinations'!$A$2:$O$2336,15,FALSE())</f>
        <v>Diabetes</v>
      </c>
      <c r="L1359" s="17">
        <f>VLOOKUP($A1359,'Hospitalisation Details'!$A$2:$P$2344,15,FALSE())</f>
        <v>22880</v>
      </c>
      <c r="M1359" s="18">
        <f>VLOOKUP($A1359,'Hospitalisation Details'!$A$2:$P$2344,6,FALSE())</f>
        <v>8004.96</v>
      </c>
      <c r="N1359" s="1" t="str">
        <f>VLOOKUP($A1359,'Hospitalisation Details'!$A$2:$P$2344,12,FALSE())</f>
        <v>tier - 3</v>
      </c>
      <c r="O1359" s="1" t="str">
        <f>VLOOKUP($A1359,'Hospitalisation Details'!$A$2:$P$2344,13,FALSE())</f>
        <v>tier - 1</v>
      </c>
      <c r="P1359" s="1" t="str">
        <f>VLOOKUP($A1359,'Hospitalisation Details'!$A$2:$P$2344,14,FALSE())</f>
        <v>R1013</v>
      </c>
      <c r="Q1359" s="1">
        <f>VLOOKUP($A1359,'Hospitalisation Details'!$A$2:$P$2344,16,FALSE())</f>
        <v>60</v>
      </c>
    </row>
    <row r="1360" spans="1:17" x14ac:dyDescent="0.35">
      <c r="A1360" s="1" t="str">
        <f>'Customer Names'!A1360</f>
        <v>Id1359</v>
      </c>
      <c r="B1360" s="1" t="str">
        <f>VLOOKUP($A1360,'Customer Names'!$A$2:$E$2336,4,FALSE())</f>
        <v>Kerry</v>
      </c>
      <c r="C1360" s="16">
        <f>VLOOKUP($A1360,'Medical Examinations'!$A$2:$O$2336,2,FALSE())</f>
        <v>23.274999999999999</v>
      </c>
      <c r="D1360" s="16">
        <f>VLOOKUP($A1360,'Medical Examinations'!$A$2:$O$2336,3,FALSE())</f>
        <v>6.26</v>
      </c>
      <c r="E1360" s="1" t="str">
        <f>VLOOKUP($A1360,'Medical Examinations'!$A$2:$O$2336,9,FALSE())</f>
        <v>Yes</v>
      </c>
      <c r="F1360" s="1" t="str">
        <f>VLOOKUP($A1360,'Medical Examinations'!$A$2:$O$2336,10,FALSE())</f>
        <v>No</v>
      </c>
      <c r="G1360" s="1" t="str">
        <f>VLOOKUP($A1360,'Medical Examinations'!$A$2:$O$2336,11,FALSE())</f>
        <v>Yes</v>
      </c>
      <c r="H1360" s="1">
        <f>VLOOKUP($A1360,'Medical Examinations'!$A$2:$O$2336,13,FALSE())</f>
        <v>1</v>
      </c>
      <c r="I1360" s="1" t="str">
        <f>VLOOKUP($A1360,'Medical Examinations'!$A$2:$O$2336,12,FALSE())</f>
        <v>No</v>
      </c>
      <c r="J1360" s="1" t="str">
        <f>VLOOKUP($A1360,'Medical Examinations'!$A$2:$O$2336,14,FALSE())</f>
        <v>Normal Weight</v>
      </c>
      <c r="K1360" s="1" t="str">
        <f>VLOOKUP($A1360,'Medical Examinations'!$A$2:$O$2336,15,FALSE())</f>
        <v>Prediabetes</v>
      </c>
      <c r="L1360" s="17">
        <f>VLOOKUP($A1360,'Hospitalisation Details'!$A$2:$P$2344,15,FALSE())</f>
        <v>30548</v>
      </c>
      <c r="M1360" s="18">
        <f>VLOOKUP($A1360,'Hospitalisation Details'!$A$2:$P$2344,6,FALSE())</f>
        <v>7986.48</v>
      </c>
      <c r="N1360" s="1" t="str">
        <f>VLOOKUP($A1360,'Hospitalisation Details'!$A$2:$P$2344,12,FALSE())</f>
        <v>tier - 2</v>
      </c>
      <c r="O1360" s="1" t="str">
        <f>VLOOKUP($A1360,'Hospitalisation Details'!$A$2:$P$2344,13,FALSE())</f>
        <v>tier - 3</v>
      </c>
      <c r="P1360" s="1" t="str">
        <f>VLOOKUP($A1360,'Hospitalisation Details'!$A$2:$P$2344,14,FALSE())</f>
        <v>R1024</v>
      </c>
      <c r="Q1360" s="1">
        <f>VLOOKUP($A1360,'Hospitalisation Details'!$A$2:$P$2344,16,FALSE())</f>
        <v>39</v>
      </c>
    </row>
    <row r="1361" spans="1:17" x14ac:dyDescent="0.35">
      <c r="A1361" s="1" t="str">
        <f>'Customer Names'!A1361</f>
        <v>Id1360</v>
      </c>
      <c r="B1361" s="1" t="str">
        <f>VLOOKUP($A1361,'Customer Names'!$A$2:$E$2336,4,FALSE())</f>
        <v>Cindy G.</v>
      </c>
      <c r="C1361" s="16">
        <f>VLOOKUP($A1361,'Medical Examinations'!$A$2:$O$2336,2,FALSE())</f>
        <v>22.8</v>
      </c>
      <c r="D1361" s="16">
        <f>VLOOKUP($A1361,'Medical Examinations'!$A$2:$O$2336,3,FALSE())</f>
        <v>4.29</v>
      </c>
      <c r="E1361" s="1" t="str">
        <f>VLOOKUP($A1361,'Medical Examinations'!$A$2:$O$2336,9,FALSE())</f>
        <v>Yes</v>
      </c>
      <c r="F1361" s="1" t="str">
        <f>VLOOKUP($A1361,'Medical Examinations'!$A$2:$O$2336,10,FALSE())</f>
        <v>No</v>
      </c>
      <c r="G1361" s="1" t="str">
        <f>VLOOKUP($A1361,'Medical Examinations'!$A$2:$O$2336,11,FALSE())</f>
        <v>Yes</v>
      </c>
      <c r="H1361" s="1">
        <f>VLOOKUP($A1361,'Medical Examinations'!$A$2:$O$2336,13,FALSE())</f>
        <v>1</v>
      </c>
      <c r="I1361" s="1" t="str">
        <f>VLOOKUP($A1361,'Medical Examinations'!$A$2:$O$2336,12,FALSE())</f>
        <v>No</v>
      </c>
      <c r="J1361" s="1" t="str">
        <f>VLOOKUP($A1361,'Medical Examinations'!$A$2:$O$2336,14,FALSE())</f>
        <v>Normal Weight</v>
      </c>
      <c r="K1361" s="1" t="str">
        <f>VLOOKUP($A1361,'Medical Examinations'!$A$2:$O$2336,15,FALSE())</f>
        <v>Normal</v>
      </c>
      <c r="L1361" s="17">
        <f>VLOOKUP($A1361,'Hospitalisation Details'!$A$2:$P$2344,15,FALSE())</f>
        <v>30556</v>
      </c>
      <c r="M1361" s="18">
        <f>VLOOKUP($A1361,'Hospitalisation Details'!$A$2:$P$2344,6,FALSE())</f>
        <v>7985.82</v>
      </c>
      <c r="N1361" s="1" t="str">
        <f>VLOOKUP($A1361,'Hospitalisation Details'!$A$2:$P$2344,12,FALSE())</f>
        <v>tier - 2</v>
      </c>
      <c r="O1361" s="1" t="str">
        <f>VLOOKUP($A1361,'Hospitalisation Details'!$A$2:$P$2344,13,FALSE())</f>
        <v>tier - 1</v>
      </c>
      <c r="P1361" s="1" t="str">
        <f>VLOOKUP($A1361,'Hospitalisation Details'!$A$2:$P$2344,14,FALSE())</f>
        <v>R1024</v>
      </c>
      <c r="Q1361" s="1">
        <f>VLOOKUP($A1361,'Hospitalisation Details'!$A$2:$P$2344,16,FALSE())</f>
        <v>39</v>
      </c>
    </row>
    <row r="1362" spans="1:17" x14ac:dyDescent="0.35">
      <c r="A1362" s="1" t="str">
        <f>'Customer Names'!A1362</f>
        <v>Id1361</v>
      </c>
      <c r="B1362" s="1" t="str">
        <f>VLOOKUP($A1362,'Customer Names'!$A$2:$E$2336,4,FALSE())</f>
        <v>Gennaro</v>
      </c>
      <c r="C1362" s="16">
        <f>VLOOKUP($A1362,'Medical Examinations'!$A$2:$O$2336,2,FALSE())</f>
        <v>24.3</v>
      </c>
      <c r="D1362" s="16">
        <f>VLOOKUP($A1362,'Medical Examinations'!$A$2:$O$2336,3,FALSE())</f>
        <v>5.43</v>
      </c>
      <c r="E1362" s="1" t="str">
        <f>VLOOKUP($A1362,'Medical Examinations'!$A$2:$O$2336,9,FALSE())</f>
        <v>No</v>
      </c>
      <c r="F1362" s="1" t="str">
        <f>VLOOKUP($A1362,'Medical Examinations'!$A$2:$O$2336,10,FALSE())</f>
        <v>No</v>
      </c>
      <c r="G1362" s="1" t="str">
        <f>VLOOKUP($A1362,'Medical Examinations'!$A$2:$O$2336,11,FALSE())</f>
        <v>No</v>
      </c>
      <c r="H1362" s="1">
        <f>VLOOKUP($A1362,'Medical Examinations'!$A$2:$O$2336,13,FALSE())</f>
        <v>2</v>
      </c>
      <c r="I1362" s="1" t="str">
        <f>VLOOKUP($A1362,'Medical Examinations'!$A$2:$O$2336,12,FALSE())</f>
        <v>No</v>
      </c>
      <c r="J1362" s="1" t="str">
        <f>VLOOKUP($A1362,'Medical Examinations'!$A$2:$O$2336,14,FALSE())</f>
        <v>Normal Weight</v>
      </c>
      <c r="K1362" s="1" t="str">
        <f>VLOOKUP($A1362,'Medical Examinations'!$A$2:$O$2336,15,FALSE())</f>
        <v>Normal</v>
      </c>
      <c r="L1362" s="17">
        <f>VLOOKUP($A1362,'Hospitalisation Details'!$A$2:$P$2344,15,FALSE())</f>
        <v>26626</v>
      </c>
      <c r="M1362" s="18">
        <f>VLOOKUP($A1362,'Hospitalisation Details'!$A$2:$P$2344,6,FALSE())</f>
        <v>7980.34</v>
      </c>
      <c r="N1362" s="1" t="str">
        <f>VLOOKUP($A1362,'Hospitalisation Details'!$A$2:$P$2344,12,FALSE())</f>
        <v>tier - 2</v>
      </c>
      <c r="O1362" s="1" t="str">
        <f>VLOOKUP($A1362,'Hospitalisation Details'!$A$2:$P$2344,13,FALSE())</f>
        <v>tier - 2</v>
      </c>
      <c r="P1362" s="1" t="str">
        <f>VLOOKUP($A1362,'Hospitalisation Details'!$A$2:$P$2344,14,FALSE())</f>
        <v>R1013</v>
      </c>
      <c r="Q1362" s="1">
        <f>VLOOKUP($A1362,'Hospitalisation Details'!$A$2:$P$2344,16,FALSE())</f>
        <v>50</v>
      </c>
    </row>
    <row r="1363" spans="1:17" x14ac:dyDescent="0.35">
      <c r="A1363" s="1" t="str">
        <f>'Customer Names'!A1363</f>
        <v>Id1362</v>
      </c>
      <c r="B1363" s="1" t="str">
        <f>VLOOKUP($A1363,'Customer Names'!$A$2:$E$2336,4,FALSE())</f>
        <v>Terry</v>
      </c>
      <c r="C1363" s="16">
        <f>VLOOKUP($A1363,'Medical Examinations'!$A$2:$O$2336,2,FALSE())</f>
        <v>25.13</v>
      </c>
      <c r="D1363" s="16">
        <f>VLOOKUP($A1363,'Medical Examinations'!$A$2:$O$2336,3,FALSE())</f>
        <v>8</v>
      </c>
      <c r="E1363" s="1" t="str">
        <f>VLOOKUP($A1363,'Medical Examinations'!$A$2:$O$2336,9,FALSE())</f>
        <v>Yes</v>
      </c>
      <c r="F1363" s="1" t="str">
        <f>VLOOKUP($A1363,'Medical Examinations'!$A$2:$O$2336,10,FALSE())</f>
        <v>No</v>
      </c>
      <c r="G1363" s="1" t="str">
        <f>VLOOKUP($A1363,'Medical Examinations'!$A$2:$O$2336,11,FALSE())</f>
        <v>No</v>
      </c>
      <c r="H1363" s="1">
        <f>VLOOKUP($A1363,'Medical Examinations'!$A$2:$O$2336,13,FALSE())</f>
        <v>1</v>
      </c>
      <c r="I1363" s="1" t="str">
        <f>VLOOKUP($A1363,'Medical Examinations'!$A$2:$O$2336,12,FALSE())</f>
        <v>No</v>
      </c>
      <c r="J1363" s="1" t="str">
        <f>VLOOKUP($A1363,'Medical Examinations'!$A$2:$O$2336,14,FALSE())</f>
        <v>Overweight</v>
      </c>
      <c r="K1363" s="1" t="str">
        <f>VLOOKUP($A1363,'Medical Examinations'!$A$2:$O$2336,15,FALSE())</f>
        <v>Diabetes</v>
      </c>
      <c r="L1363" s="17">
        <f>VLOOKUP($A1363,'Hospitalisation Details'!$A$2:$P$2344,15,FALSE())</f>
        <v>27616</v>
      </c>
      <c r="M1363" s="18">
        <f>VLOOKUP($A1363,'Hospitalisation Details'!$A$2:$P$2344,6,FALSE())</f>
        <v>7966.81</v>
      </c>
      <c r="N1363" s="1" t="str">
        <f>VLOOKUP($A1363,'Hospitalisation Details'!$A$2:$P$2344,12,FALSE())</f>
        <v>tier - 2</v>
      </c>
      <c r="O1363" s="1" t="str">
        <f>VLOOKUP($A1363,'Hospitalisation Details'!$A$2:$P$2344,13,FALSE())</f>
        <v>tier - 2</v>
      </c>
      <c r="P1363" s="1" t="str">
        <f>VLOOKUP($A1363,'Hospitalisation Details'!$A$2:$P$2344,14,FALSE())</f>
        <v>R1013</v>
      </c>
      <c r="Q1363" s="1">
        <f>VLOOKUP($A1363,'Hospitalisation Details'!$A$2:$P$2344,16,FALSE())</f>
        <v>47</v>
      </c>
    </row>
    <row r="1364" spans="1:17" x14ac:dyDescent="0.35">
      <c r="A1364" s="1" t="str">
        <f>'Customer Names'!A1364</f>
        <v>Id1363</v>
      </c>
      <c r="B1364" s="1" t="str">
        <f>VLOOKUP($A1364,'Customer Names'!$A$2:$E$2336,4,FALSE())</f>
        <v>Patrick J</v>
      </c>
      <c r="C1364" s="16">
        <f>VLOOKUP($A1364,'Medical Examinations'!$A$2:$O$2336,2,FALSE())</f>
        <v>22.72</v>
      </c>
      <c r="D1364" s="16">
        <f>VLOOKUP($A1364,'Medical Examinations'!$A$2:$O$2336,3,FALSE())</f>
        <v>9.9600000000000009</v>
      </c>
      <c r="E1364" s="1" t="str">
        <f>VLOOKUP($A1364,'Medical Examinations'!$A$2:$O$2336,9,FALSE())</f>
        <v>Yes</v>
      </c>
      <c r="F1364" s="1" t="str">
        <f>VLOOKUP($A1364,'Medical Examinations'!$A$2:$O$2336,10,FALSE())</f>
        <v>No</v>
      </c>
      <c r="G1364" s="1" t="str">
        <f>VLOOKUP($A1364,'Medical Examinations'!$A$2:$O$2336,11,FALSE())</f>
        <v>No</v>
      </c>
      <c r="H1364" s="1">
        <f>VLOOKUP($A1364,'Medical Examinations'!$A$2:$O$2336,13,FALSE())</f>
        <v>2</v>
      </c>
      <c r="I1364" s="1" t="str">
        <f>VLOOKUP($A1364,'Medical Examinations'!$A$2:$O$2336,12,FALSE())</f>
        <v>No</v>
      </c>
      <c r="J1364" s="1" t="str">
        <f>VLOOKUP($A1364,'Medical Examinations'!$A$2:$O$2336,14,FALSE())</f>
        <v>Normal Weight</v>
      </c>
      <c r="K1364" s="1" t="str">
        <f>VLOOKUP($A1364,'Medical Examinations'!$A$2:$O$2336,15,FALSE())</f>
        <v>Diabetes</v>
      </c>
      <c r="L1364" s="17">
        <f>VLOOKUP($A1364,'Hospitalisation Details'!$A$2:$P$2344,15,FALSE())</f>
        <v>25738</v>
      </c>
      <c r="M1364" s="18">
        <f>VLOOKUP($A1364,'Hospitalisation Details'!$A$2:$P$2344,6,FALSE())</f>
        <v>7958.13</v>
      </c>
      <c r="N1364" s="1" t="str">
        <f>VLOOKUP($A1364,'Hospitalisation Details'!$A$2:$P$2344,12,FALSE())</f>
        <v>tier - 2</v>
      </c>
      <c r="O1364" s="1" t="str">
        <f>VLOOKUP($A1364,'Hospitalisation Details'!$A$2:$P$2344,13,FALSE())</f>
        <v>tier - 2</v>
      </c>
      <c r="P1364" s="1" t="str">
        <f>VLOOKUP($A1364,'Hospitalisation Details'!$A$2:$P$2344,14,FALSE())</f>
        <v>R1013</v>
      </c>
      <c r="Q1364" s="1">
        <f>VLOOKUP($A1364,'Hospitalisation Details'!$A$2:$P$2344,16,FALSE())</f>
        <v>52</v>
      </c>
    </row>
    <row r="1365" spans="1:17" x14ac:dyDescent="0.35">
      <c r="A1365" s="1" t="str">
        <f>'Customer Names'!A1365</f>
        <v>Id1364</v>
      </c>
      <c r="B1365" s="1" t="str">
        <f>VLOOKUP($A1365,'Customer Names'!$A$2:$E$2336,4,FALSE())</f>
        <v>Keara</v>
      </c>
      <c r="C1365" s="16">
        <f>VLOOKUP($A1365,'Medical Examinations'!$A$2:$O$2336,2,FALSE())</f>
        <v>32.6</v>
      </c>
      <c r="D1365" s="16">
        <f>VLOOKUP($A1365,'Medical Examinations'!$A$2:$O$2336,3,FALSE())</f>
        <v>6.8</v>
      </c>
      <c r="E1365" s="1" t="str">
        <f>VLOOKUP($A1365,'Medical Examinations'!$A$2:$O$2336,9,FALSE())</f>
        <v>Yes</v>
      </c>
      <c r="F1365" s="1" t="str">
        <f>VLOOKUP($A1365,'Medical Examinations'!$A$2:$O$2336,10,FALSE())</f>
        <v>No</v>
      </c>
      <c r="G1365" s="1" t="str">
        <f>VLOOKUP($A1365,'Medical Examinations'!$A$2:$O$2336,11,FALSE())</f>
        <v>No</v>
      </c>
      <c r="H1365" s="1">
        <f>VLOOKUP($A1365,'Medical Examinations'!$A$2:$O$2336,13,FALSE())</f>
        <v>0</v>
      </c>
      <c r="I1365" s="1" t="str">
        <f>VLOOKUP($A1365,'Medical Examinations'!$A$2:$O$2336,12,FALSE())</f>
        <v>No</v>
      </c>
      <c r="J1365" s="1" t="str">
        <f>VLOOKUP($A1365,'Medical Examinations'!$A$2:$O$2336,14,FALSE())</f>
        <v>Obesity</v>
      </c>
      <c r="K1365" s="1" t="str">
        <f>VLOOKUP($A1365,'Medical Examinations'!$A$2:$O$2336,15,FALSE())</f>
        <v>Diabetes</v>
      </c>
      <c r="L1365" s="17">
        <f>VLOOKUP($A1365,'Hospitalisation Details'!$A$2:$P$2344,15,FALSE())</f>
        <v>29948</v>
      </c>
      <c r="M1365" s="18">
        <f>VLOOKUP($A1365,'Hospitalisation Details'!$A$2:$P$2344,6,FALSE())</f>
        <v>7954.52</v>
      </c>
      <c r="N1365" s="1" t="str">
        <f>VLOOKUP($A1365,'Hospitalisation Details'!$A$2:$P$2344,12,FALSE())</f>
        <v>tier - 2</v>
      </c>
      <c r="O1365" s="1" t="str">
        <f>VLOOKUP($A1365,'Hospitalisation Details'!$A$2:$P$2344,13,FALSE())</f>
        <v>tier - 2</v>
      </c>
      <c r="P1365" s="1" t="str">
        <f>VLOOKUP($A1365,'Hospitalisation Details'!$A$2:$P$2344,14,FALSE())</f>
        <v>R1011</v>
      </c>
      <c r="Q1365" s="1">
        <f>VLOOKUP($A1365,'Hospitalisation Details'!$A$2:$P$2344,16,FALSE())</f>
        <v>41</v>
      </c>
    </row>
    <row r="1366" spans="1:17" x14ac:dyDescent="0.35">
      <c r="A1366" s="1" t="str">
        <f>'Customer Names'!A1366</f>
        <v>Id1365</v>
      </c>
      <c r="B1366" s="1" t="str">
        <f>VLOOKUP($A1366,'Customer Names'!$A$2:$E$2336,4,FALSE())</f>
        <v>Nicole</v>
      </c>
      <c r="C1366" s="16">
        <f>VLOOKUP($A1366,'Medical Examinations'!$A$2:$O$2336,2,FALSE())</f>
        <v>17.28</v>
      </c>
      <c r="D1366" s="16">
        <f>VLOOKUP($A1366,'Medical Examinations'!$A$2:$O$2336,3,FALSE())</f>
        <v>6.22</v>
      </c>
      <c r="E1366" s="1" t="str">
        <f>VLOOKUP($A1366,'Medical Examinations'!$A$2:$O$2336,9,FALSE())</f>
        <v>Yes</v>
      </c>
      <c r="F1366" s="1" t="str">
        <f>VLOOKUP($A1366,'Medical Examinations'!$A$2:$O$2336,10,FALSE())</f>
        <v>No</v>
      </c>
      <c r="G1366" s="1" t="str">
        <f>VLOOKUP($A1366,'Medical Examinations'!$A$2:$O$2336,11,FALSE())</f>
        <v>No</v>
      </c>
      <c r="H1366" s="1">
        <f>VLOOKUP($A1366,'Medical Examinations'!$A$2:$O$2336,13,FALSE())</f>
        <v>2</v>
      </c>
      <c r="I1366" s="1" t="str">
        <f>VLOOKUP($A1366,'Medical Examinations'!$A$2:$O$2336,12,FALSE())</f>
        <v>No</v>
      </c>
      <c r="J1366" s="1" t="str">
        <f>VLOOKUP($A1366,'Medical Examinations'!$A$2:$O$2336,14,FALSE())</f>
        <v>Underweight</v>
      </c>
      <c r="K1366" s="1" t="str">
        <f>VLOOKUP($A1366,'Medical Examinations'!$A$2:$O$2336,15,FALSE())</f>
        <v>Prediabetes</v>
      </c>
      <c r="L1366" s="17">
        <f>VLOOKUP($A1366,'Hospitalisation Details'!$A$2:$P$2344,15,FALSE())</f>
        <v>24297</v>
      </c>
      <c r="M1366" s="18">
        <f>VLOOKUP($A1366,'Hospitalisation Details'!$A$2:$P$2344,6,FALSE())</f>
        <v>7953.72</v>
      </c>
      <c r="N1366" s="1" t="str">
        <f>VLOOKUP($A1366,'Hospitalisation Details'!$A$2:$P$2344,12,FALSE())</f>
        <v>tier - 3</v>
      </c>
      <c r="O1366" s="1" t="str">
        <f>VLOOKUP($A1366,'Hospitalisation Details'!$A$2:$P$2344,13,FALSE())</f>
        <v>tier - 3</v>
      </c>
      <c r="P1366" s="1" t="str">
        <f>VLOOKUP($A1366,'Hospitalisation Details'!$A$2:$P$2344,14,FALSE())</f>
        <v>R1012</v>
      </c>
      <c r="Q1366" s="1">
        <f>VLOOKUP($A1366,'Hospitalisation Details'!$A$2:$P$2344,16,FALSE())</f>
        <v>56</v>
      </c>
    </row>
    <row r="1367" spans="1:17" x14ac:dyDescent="0.35">
      <c r="A1367" s="1" t="str">
        <f>'Customer Names'!A1367</f>
        <v>Id1366</v>
      </c>
      <c r="B1367" s="1" t="str">
        <f>VLOOKUP($A1367,'Customer Names'!$A$2:$E$2336,4,FALSE())</f>
        <v>Katena</v>
      </c>
      <c r="C1367" s="16">
        <f>VLOOKUP($A1367,'Medical Examinations'!$A$2:$O$2336,2,FALSE())</f>
        <v>27.92</v>
      </c>
      <c r="D1367" s="16">
        <f>VLOOKUP($A1367,'Medical Examinations'!$A$2:$O$2336,3,FALSE())</f>
        <v>5.79</v>
      </c>
      <c r="E1367" s="1" t="str">
        <f>VLOOKUP($A1367,'Medical Examinations'!$A$2:$O$2336,9,FALSE())</f>
        <v>No</v>
      </c>
      <c r="F1367" s="1" t="str">
        <f>VLOOKUP($A1367,'Medical Examinations'!$A$2:$O$2336,10,FALSE())</f>
        <v>No</v>
      </c>
      <c r="G1367" s="1" t="str">
        <f>VLOOKUP($A1367,'Medical Examinations'!$A$2:$O$2336,11,FALSE())</f>
        <v>No</v>
      </c>
      <c r="H1367" s="1">
        <f>VLOOKUP($A1367,'Medical Examinations'!$A$2:$O$2336,13,FALSE())</f>
        <v>1</v>
      </c>
      <c r="I1367" s="1" t="str">
        <f>VLOOKUP($A1367,'Medical Examinations'!$A$2:$O$2336,12,FALSE())</f>
        <v>No</v>
      </c>
      <c r="J1367" s="1" t="str">
        <f>VLOOKUP($A1367,'Medical Examinations'!$A$2:$O$2336,14,FALSE())</f>
        <v>Overweight</v>
      </c>
      <c r="K1367" s="1" t="str">
        <f>VLOOKUP($A1367,'Medical Examinations'!$A$2:$O$2336,15,FALSE())</f>
        <v>Prediabetes</v>
      </c>
      <c r="L1367" s="17">
        <f>VLOOKUP($A1367,'Hospitalisation Details'!$A$2:$P$2344,15,FALSE())</f>
        <v>32079</v>
      </c>
      <c r="M1367" s="18">
        <f>VLOOKUP($A1367,'Hospitalisation Details'!$A$2:$P$2344,6,FALSE())</f>
        <v>7948.22</v>
      </c>
      <c r="N1367" s="1" t="str">
        <f>VLOOKUP($A1367,'Hospitalisation Details'!$A$2:$P$2344,12,FALSE())</f>
        <v>tier - 2</v>
      </c>
      <c r="O1367" s="1" t="str">
        <f>VLOOKUP($A1367,'Hospitalisation Details'!$A$2:$P$2344,13,FALSE())</f>
        <v>tier - 3</v>
      </c>
      <c r="P1367" s="1" t="str">
        <f>VLOOKUP($A1367,'Hospitalisation Details'!$A$2:$P$2344,14,FALSE())</f>
        <v>R1025</v>
      </c>
      <c r="Q1367" s="1">
        <f>VLOOKUP($A1367,'Hospitalisation Details'!$A$2:$P$2344,16,FALSE())</f>
        <v>35</v>
      </c>
    </row>
    <row r="1368" spans="1:17" x14ac:dyDescent="0.35">
      <c r="A1368" s="1" t="str">
        <f>'Customer Names'!A1368</f>
        <v>Id1367</v>
      </c>
      <c r="B1368" s="1" t="str">
        <f>VLOOKUP($A1368,'Customer Names'!$A$2:$E$2336,4,FALSE())</f>
        <v>Bean K.</v>
      </c>
      <c r="C1368" s="16">
        <f>VLOOKUP($A1368,'Medical Examinations'!$A$2:$O$2336,2,FALSE())</f>
        <v>38.284999999999997</v>
      </c>
      <c r="D1368" s="16">
        <f>VLOOKUP($A1368,'Medical Examinations'!$A$2:$O$2336,3,FALSE())</f>
        <v>5.41</v>
      </c>
      <c r="E1368" s="1" t="str">
        <f>VLOOKUP($A1368,'Medical Examinations'!$A$2:$O$2336,9,FALSE())</f>
        <v>No</v>
      </c>
      <c r="F1368" s="1" t="str">
        <f>VLOOKUP($A1368,'Medical Examinations'!$A$2:$O$2336,10,FALSE())</f>
        <v>No</v>
      </c>
      <c r="G1368" s="1" t="str">
        <f>VLOOKUP($A1368,'Medical Examinations'!$A$2:$O$2336,11,FALSE())</f>
        <v>No</v>
      </c>
      <c r="H1368" s="1">
        <f>VLOOKUP($A1368,'Medical Examinations'!$A$2:$O$2336,13,FALSE())</f>
        <v>0</v>
      </c>
      <c r="I1368" s="1" t="str">
        <f>VLOOKUP($A1368,'Medical Examinations'!$A$2:$O$2336,12,FALSE())</f>
        <v>No</v>
      </c>
      <c r="J1368" s="1" t="str">
        <f>VLOOKUP($A1368,'Medical Examinations'!$A$2:$O$2336,14,FALSE())</f>
        <v>Obesity</v>
      </c>
      <c r="K1368" s="1" t="str">
        <f>VLOOKUP($A1368,'Medical Examinations'!$A$2:$O$2336,15,FALSE())</f>
        <v>Normal</v>
      </c>
      <c r="L1368" s="17">
        <f>VLOOKUP($A1368,'Hospitalisation Details'!$A$2:$P$2344,15,FALSE())</f>
        <v>28326</v>
      </c>
      <c r="M1368" s="18">
        <f>VLOOKUP($A1368,'Hospitalisation Details'!$A$2:$P$2344,6,FALSE())</f>
        <v>7935.29</v>
      </c>
      <c r="N1368" s="1" t="str">
        <f>VLOOKUP($A1368,'Hospitalisation Details'!$A$2:$P$2344,12,FALSE())</f>
        <v>tier - 2</v>
      </c>
      <c r="O1368" s="1" t="str">
        <f>VLOOKUP($A1368,'Hospitalisation Details'!$A$2:$P$2344,13,FALSE())</f>
        <v>tier - 1</v>
      </c>
      <c r="P1368" s="1" t="str">
        <f>VLOOKUP($A1368,'Hospitalisation Details'!$A$2:$P$2344,14,FALSE())</f>
        <v>R1024</v>
      </c>
      <c r="Q1368" s="1">
        <f>VLOOKUP($A1368,'Hospitalisation Details'!$A$2:$P$2344,16,FALSE())</f>
        <v>45</v>
      </c>
    </row>
    <row r="1369" spans="1:17" x14ac:dyDescent="0.35">
      <c r="A1369" s="1" t="str">
        <f>'Customer Names'!A1369</f>
        <v>Id1368</v>
      </c>
      <c r="B1369" s="1" t="str">
        <f>VLOOKUP($A1369,'Customer Names'!$A$2:$E$2336,4,FALSE())</f>
        <v>Brian</v>
      </c>
      <c r="C1369" s="16">
        <f>VLOOKUP($A1369,'Medical Examinations'!$A$2:$O$2336,2,FALSE())</f>
        <v>16.48</v>
      </c>
      <c r="D1369" s="16">
        <f>VLOOKUP($A1369,'Medical Examinations'!$A$2:$O$2336,3,FALSE())</f>
        <v>11.05</v>
      </c>
      <c r="E1369" s="1" t="str">
        <f>VLOOKUP($A1369,'Medical Examinations'!$A$2:$O$2336,9,FALSE())</f>
        <v>No</v>
      </c>
      <c r="F1369" s="1" t="str">
        <f>VLOOKUP($A1369,'Medical Examinations'!$A$2:$O$2336,10,FALSE())</f>
        <v>No</v>
      </c>
      <c r="G1369" s="1" t="str">
        <f>VLOOKUP($A1369,'Medical Examinations'!$A$2:$O$2336,11,FALSE())</f>
        <v>No</v>
      </c>
      <c r="H1369" s="1">
        <f>VLOOKUP($A1369,'Medical Examinations'!$A$2:$O$2336,13,FALSE())</f>
        <v>0</v>
      </c>
      <c r="I1369" s="1" t="str">
        <f>VLOOKUP($A1369,'Medical Examinations'!$A$2:$O$2336,12,FALSE())</f>
        <v>No</v>
      </c>
      <c r="J1369" s="1" t="str">
        <f>VLOOKUP($A1369,'Medical Examinations'!$A$2:$O$2336,14,FALSE())</f>
        <v>Underweight</v>
      </c>
      <c r="K1369" s="1" t="str">
        <f>VLOOKUP($A1369,'Medical Examinations'!$A$2:$O$2336,15,FALSE())</f>
        <v>Diabetes</v>
      </c>
      <c r="L1369" s="17">
        <f>VLOOKUP($A1369,'Hospitalisation Details'!$A$2:$P$2344,15,FALSE())</f>
        <v>22929</v>
      </c>
      <c r="M1369" s="18">
        <f>VLOOKUP($A1369,'Hospitalisation Details'!$A$2:$P$2344,6,FALSE())</f>
        <v>7896.41</v>
      </c>
      <c r="N1369" s="1" t="str">
        <f>VLOOKUP($A1369,'Hospitalisation Details'!$A$2:$P$2344,12,FALSE())</f>
        <v>tier - 3</v>
      </c>
      <c r="O1369" s="1" t="str">
        <f>VLOOKUP($A1369,'Hospitalisation Details'!$A$2:$P$2344,13,FALSE())</f>
        <v>tier - 2</v>
      </c>
      <c r="P1369" s="1" t="str">
        <f>VLOOKUP($A1369,'Hospitalisation Details'!$A$2:$P$2344,14,FALSE())</f>
        <v>R1013</v>
      </c>
      <c r="Q1369" s="1">
        <f>VLOOKUP($A1369,'Hospitalisation Details'!$A$2:$P$2344,16,FALSE())</f>
        <v>60</v>
      </c>
    </row>
    <row r="1370" spans="1:17" x14ac:dyDescent="0.35">
      <c r="A1370" s="1" t="str">
        <f>'Customer Names'!A1370</f>
        <v>Id1369</v>
      </c>
      <c r="B1370" s="1" t="str">
        <f>VLOOKUP($A1370,'Customer Names'!$A$2:$E$2336,4,FALSE())</f>
        <v>Jan-Patrick</v>
      </c>
      <c r="C1370" s="16">
        <f>VLOOKUP($A1370,'Medical Examinations'!$A$2:$O$2336,2,FALSE())</f>
        <v>38.57</v>
      </c>
      <c r="D1370" s="16">
        <f>VLOOKUP($A1370,'Medical Examinations'!$A$2:$O$2336,3,FALSE())</f>
        <v>6.27</v>
      </c>
      <c r="E1370" s="1" t="str">
        <f>VLOOKUP($A1370,'Medical Examinations'!$A$2:$O$2336,9,FALSE())</f>
        <v>No</v>
      </c>
      <c r="F1370" s="1" t="str">
        <f>VLOOKUP($A1370,'Medical Examinations'!$A$2:$O$2336,10,FALSE())</f>
        <v>No</v>
      </c>
      <c r="G1370" s="1" t="str">
        <f>VLOOKUP($A1370,'Medical Examinations'!$A$2:$O$2336,11,FALSE())</f>
        <v>No</v>
      </c>
      <c r="H1370" s="1">
        <f>VLOOKUP($A1370,'Medical Examinations'!$A$2:$O$2336,13,FALSE())</f>
        <v>0</v>
      </c>
      <c r="I1370" s="1" t="str">
        <f>VLOOKUP($A1370,'Medical Examinations'!$A$2:$O$2336,12,FALSE())</f>
        <v>No</v>
      </c>
      <c r="J1370" s="1" t="str">
        <f>VLOOKUP($A1370,'Medical Examinations'!$A$2:$O$2336,14,FALSE())</f>
        <v>Obesity</v>
      </c>
      <c r="K1370" s="1" t="str">
        <f>VLOOKUP($A1370,'Medical Examinations'!$A$2:$O$2336,15,FALSE())</f>
        <v>Prediabetes</v>
      </c>
      <c r="L1370" s="17">
        <f>VLOOKUP($A1370,'Hospitalisation Details'!$A$2:$P$2344,15,FALSE())</f>
        <v>34655</v>
      </c>
      <c r="M1370" s="18">
        <f>VLOOKUP($A1370,'Hospitalisation Details'!$A$2:$P$2344,6,FALSE())</f>
        <v>7851.85</v>
      </c>
      <c r="N1370" s="1" t="str">
        <f>VLOOKUP($A1370,'Hospitalisation Details'!$A$2:$P$2344,12,FALSE())</f>
        <v>tier - 2</v>
      </c>
      <c r="O1370" s="1" t="str">
        <f>VLOOKUP($A1370,'Hospitalisation Details'!$A$2:$P$2344,13,FALSE())</f>
        <v>tier - 3</v>
      </c>
      <c r="P1370" s="1" t="str">
        <f>VLOOKUP($A1370,'Hospitalisation Details'!$A$2:$P$2344,14,FALSE())</f>
        <v>R1012</v>
      </c>
      <c r="Q1370" s="1">
        <f>VLOOKUP($A1370,'Hospitalisation Details'!$A$2:$P$2344,16,FALSE())</f>
        <v>28</v>
      </c>
    </row>
    <row r="1371" spans="1:17" x14ac:dyDescent="0.35">
      <c r="A1371" s="1" t="str">
        <f>'Customer Names'!A1371</f>
        <v>Id1370</v>
      </c>
      <c r="B1371" s="1" t="str">
        <f>VLOOKUP($A1371,'Customer Names'!$A$2:$E$2336,4,FALSE())</f>
        <v>Jesse J</v>
      </c>
      <c r="C1371" s="16">
        <f>VLOOKUP($A1371,'Medical Examinations'!$A$2:$O$2336,2,FALSE())</f>
        <v>43.85</v>
      </c>
      <c r="D1371" s="16">
        <f>VLOOKUP($A1371,'Medical Examinations'!$A$2:$O$2336,3,FALSE())</f>
        <v>4.7699999999999996</v>
      </c>
      <c r="E1371" s="1" t="str">
        <f>VLOOKUP($A1371,'Medical Examinations'!$A$2:$O$2336,9,FALSE())</f>
        <v>Yes</v>
      </c>
      <c r="F1371" s="1" t="str">
        <f>VLOOKUP($A1371,'Medical Examinations'!$A$2:$O$2336,10,FALSE())</f>
        <v>No</v>
      </c>
      <c r="G1371" s="1" t="str">
        <f>VLOOKUP($A1371,'Medical Examinations'!$A$2:$O$2336,11,FALSE())</f>
        <v>No</v>
      </c>
      <c r="H1371" s="1">
        <f>VLOOKUP($A1371,'Medical Examinations'!$A$2:$O$2336,13,FALSE())</f>
        <v>0</v>
      </c>
      <c r="I1371" s="1" t="str">
        <f>VLOOKUP($A1371,'Medical Examinations'!$A$2:$O$2336,12,FALSE())</f>
        <v>No</v>
      </c>
      <c r="J1371" s="1" t="str">
        <f>VLOOKUP($A1371,'Medical Examinations'!$A$2:$O$2336,14,FALSE())</f>
        <v>Obesity</v>
      </c>
      <c r="K1371" s="1" t="str">
        <f>VLOOKUP($A1371,'Medical Examinations'!$A$2:$O$2336,15,FALSE())</f>
        <v>Normal</v>
      </c>
      <c r="L1371" s="17">
        <f>VLOOKUP($A1371,'Hospitalisation Details'!$A$2:$P$2344,15,FALSE())</f>
        <v>37169</v>
      </c>
      <c r="M1371" s="18">
        <f>VLOOKUP($A1371,'Hospitalisation Details'!$A$2:$P$2344,6,FALSE())</f>
        <v>7844.8</v>
      </c>
      <c r="N1371" s="1" t="str">
        <f>VLOOKUP($A1371,'Hospitalisation Details'!$A$2:$P$2344,12,FALSE())</f>
        <v>tier - 2</v>
      </c>
      <c r="O1371" s="1" t="str">
        <f>VLOOKUP($A1371,'Hospitalisation Details'!$A$2:$P$2344,13,FALSE())</f>
        <v>tier - 2</v>
      </c>
      <c r="P1371" s="1" t="str">
        <f>VLOOKUP($A1371,'Hospitalisation Details'!$A$2:$P$2344,14,FALSE())</f>
        <v>R1012</v>
      </c>
      <c r="Q1371" s="1">
        <f>VLOOKUP($A1371,'Hospitalisation Details'!$A$2:$P$2344,16,FALSE())</f>
        <v>21</v>
      </c>
    </row>
    <row r="1372" spans="1:17" x14ac:dyDescent="0.35">
      <c r="A1372" s="1" t="str">
        <f>'Customer Names'!A1372</f>
        <v>Id1371</v>
      </c>
      <c r="B1372" s="1" t="str">
        <f>VLOOKUP($A1372,'Customer Names'!$A$2:$E$2336,4,FALSE())</f>
        <v>Lindsey M</v>
      </c>
      <c r="C1372" s="16">
        <f>VLOOKUP($A1372,'Medical Examinations'!$A$2:$O$2336,2,FALSE())</f>
        <v>30.11</v>
      </c>
      <c r="D1372" s="16">
        <f>VLOOKUP($A1372,'Medical Examinations'!$A$2:$O$2336,3,FALSE())</f>
        <v>4.08</v>
      </c>
      <c r="E1372" s="1" t="str">
        <f>VLOOKUP($A1372,'Medical Examinations'!$A$2:$O$2336,9,FALSE())</f>
        <v>No</v>
      </c>
      <c r="F1372" s="1" t="str">
        <f>VLOOKUP($A1372,'Medical Examinations'!$A$2:$O$2336,10,FALSE())</f>
        <v>No</v>
      </c>
      <c r="G1372" s="1" t="str">
        <f>VLOOKUP($A1372,'Medical Examinations'!$A$2:$O$2336,11,FALSE())</f>
        <v>No</v>
      </c>
      <c r="H1372" s="1">
        <f>VLOOKUP($A1372,'Medical Examinations'!$A$2:$O$2336,13,FALSE())</f>
        <v>0</v>
      </c>
      <c r="I1372" s="1" t="str">
        <f>VLOOKUP($A1372,'Medical Examinations'!$A$2:$O$2336,12,FALSE())</f>
        <v>No</v>
      </c>
      <c r="J1372" s="1" t="str">
        <f>VLOOKUP($A1372,'Medical Examinations'!$A$2:$O$2336,14,FALSE())</f>
        <v>Obesity</v>
      </c>
      <c r="K1372" s="1" t="str">
        <f>VLOOKUP($A1372,'Medical Examinations'!$A$2:$O$2336,15,FALSE())</f>
        <v>Normal</v>
      </c>
      <c r="L1372" s="17">
        <f>VLOOKUP($A1372,'Hospitalisation Details'!$A$2:$P$2344,15,FALSE())</f>
        <v>32793</v>
      </c>
      <c r="M1372" s="18">
        <f>VLOOKUP($A1372,'Hospitalisation Details'!$A$2:$P$2344,6,FALSE())</f>
        <v>7824.37</v>
      </c>
      <c r="N1372" s="1" t="str">
        <f>VLOOKUP($A1372,'Hospitalisation Details'!$A$2:$P$2344,12,FALSE())</f>
        <v>tier - 2</v>
      </c>
      <c r="O1372" s="1" t="str">
        <f>VLOOKUP($A1372,'Hospitalisation Details'!$A$2:$P$2344,13,FALSE())</f>
        <v>tier - 2</v>
      </c>
      <c r="P1372" s="1" t="str">
        <f>VLOOKUP($A1372,'Hospitalisation Details'!$A$2:$P$2344,14,FALSE())</f>
        <v>R1012</v>
      </c>
      <c r="Q1372" s="1">
        <f>VLOOKUP($A1372,'Hospitalisation Details'!$A$2:$P$2344,16,FALSE())</f>
        <v>33</v>
      </c>
    </row>
    <row r="1373" spans="1:17" x14ac:dyDescent="0.35">
      <c r="A1373" s="1" t="str">
        <f>'Customer Names'!A1373</f>
        <v>Id1372</v>
      </c>
      <c r="B1373" s="1" t="str">
        <f>VLOOKUP($A1373,'Customer Names'!$A$2:$E$2336,4,FALSE())</f>
        <v>Marguerite K.</v>
      </c>
      <c r="C1373" s="16">
        <f>VLOOKUP($A1373,'Medical Examinations'!$A$2:$O$2336,2,FALSE())</f>
        <v>31.59</v>
      </c>
      <c r="D1373" s="16">
        <f>VLOOKUP($A1373,'Medical Examinations'!$A$2:$O$2336,3,FALSE())</f>
        <v>6.01</v>
      </c>
      <c r="E1373" s="1" t="str">
        <f>VLOOKUP($A1373,'Medical Examinations'!$A$2:$O$2336,9,FALSE())</f>
        <v>No</v>
      </c>
      <c r="F1373" s="1" t="str">
        <f>VLOOKUP($A1373,'Medical Examinations'!$A$2:$O$2336,10,FALSE())</f>
        <v>No</v>
      </c>
      <c r="G1373" s="1" t="str">
        <f>VLOOKUP($A1373,'Medical Examinations'!$A$2:$O$2336,11,FALSE())</f>
        <v>No</v>
      </c>
      <c r="H1373" s="1">
        <f>VLOOKUP($A1373,'Medical Examinations'!$A$2:$O$2336,13,FALSE())</f>
        <v>0</v>
      </c>
      <c r="I1373" s="1" t="str">
        <f>VLOOKUP($A1373,'Medical Examinations'!$A$2:$O$2336,12,FALSE())</f>
        <v>No</v>
      </c>
      <c r="J1373" s="1" t="str">
        <f>VLOOKUP($A1373,'Medical Examinations'!$A$2:$O$2336,14,FALSE())</f>
        <v>Obesity</v>
      </c>
      <c r="K1373" s="1" t="str">
        <f>VLOOKUP($A1373,'Medical Examinations'!$A$2:$O$2336,15,FALSE())</f>
        <v>Prediabetes</v>
      </c>
      <c r="L1373" s="17">
        <f>VLOOKUP($A1373,'Hospitalisation Details'!$A$2:$P$2344,15,FALSE())</f>
        <v>33593</v>
      </c>
      <c r="M1373" s="18">
        <f>VLOOKUP($A1373,'Hospitalisation Details'!$A$2:$P$2344,6,FALSE())</f>
        <v>7812.67</v>
      </c>
      <c r="N1373" s="1" t="str">
        <f>VLOOKUP($A1373,'Hospitalisation Details'!$A$2:$P$2344,12,FALSE())</f>
        <v>tier - 2</v>
      </c>
      <c r="O1373" s="1" t="str">
        <f>VLOOKUP($A1373,'Hospitalisation Details'!$A$2:$P$2344,13,FALSE())</f>
        <v>tier - 1</v>
      </c>
      <c r="P1373" s="1" t="str">
        <f>VLOOKUP($A1373,'Hospitalisation Details'!$A$2:$P$2344,14,FALSE())</f>
        <v>R1012</v>
      </c>
      <c r="Q1373" s="1">
        <f>VLOOKUP($A1373,'Hospitalisation Details'!$A$2:$P$2344,16,FALSE())</f>
        <v>31</v>
      </c>
    </row>
    <row r="1374" spans="1:17" x14ac:dyDescent="0.35">
      <c r="A1374" s="1" t="str">
        <f>'Customer Names'!A1374</f>
        <v>Id1373</v>
      </c>
      <c r="B1374" s="1" t="str">
        <f>VLOOKUP($A1374,'Customer Names'!$A$2:$E$2336,4,FALSE())</f>
        <v>Travis</v>
      </c>
      <c r="C1374" s="16">
        <f>VLOOKUP($A1374,'Medical Examinations'!$A$2:$O$2336,2,FALSE())</f>
        <v>40.15</v>
      </c>
      <c r="D1374" s="16">
        <f>VLOOKUP($A1374,'Medical Examinations'!$A$2:$O$2336,3,FALSE())</f>
        <v>11.84</v>
      </c>
      <c r="E1374" s="1" t="str">
        <f>VLOOKUP($A1374,'Medical Examinations'!$A$2:$O$2336,9,FALSE())</f>
        <v>No</v>
      </c>
      <c r="F1374" s="1" t="str">
        <f>VLOOKUP($A1374,'Medical Examinations'!$A$2:$O$2336,10,FALSE())</f>
        <v>No</v>
      </c>
      <c r="G1374" s="1" t="str">
        <f>VLOOKUP($A1374,'Medical Examinations'!$A$2:$O$2336,11,FALSE())</f>
        <v>No</v>
      </c>
      <c r="H1374" s="1">
        <f>VLOOKUP($A1374,'Medical Examinations'!$A$2:$O$2336,13,FALSE())</f>
        <v>0</v>
      </c>
      <c r="I1374" s="1" t="str">
        <f>VLOOKUP($A1374,'Medical Examinations'!$A$2:$O$2336,12,FALSE())</f>
        <v>No</v>
      </c>
      <c r="J1374" s="1" t="str">
        <f>VLOOKUP($A1374,'Medical Examinations'!$A$2:$O$2336,14,FALSE())</f>
        <v>Obesity</v>
      </c>
      <c r="K1374" s="1" t="str">
        <f>VLOOKUP($A1374,'Medical Examinations'!$A$2:$O$2336,15,FALSE())</f>
        <v>Diabetes</v>
      </c>
      <c r="L1374" s="17">
        <f>VLOOKUP($A1374,'Hospitalisation Details'!$A$2:$P$2344,15,FALSE())</f>
        <v>27342</v>
      </c>
      <c r="M1374" s="18">
        <f>VLOOKUP($A1374,'Hospitalisation Details'!$A$2:$P$2344,6,FALSE())</f>
        <v>7804.16</v>
      </c>
      <c r="N1374" s="1" t="str">
        <f>VLOOKUP($A1374,'Hospitalisation Details'!$A$2:$P$2344,12,FALSE())</f>
        <v>tier - 2</v>
      </c>
      <c r="O1374" s="1" t="str">
        <f>VLOOKUP($A1374,'Hospitalisation Details'!$A$2:$P$2344,13,FALSE())</f>
        <v>tier - 3</v>
      </c>
      <c r="P1374" s="1" t="str">
        <f>VLOOKUP($A1374,'Hospitalisation Details'!$A$2:$P$2344,14,FALSE())</f>
        <v>R1013</v>
      </c>
      <c r="Q1374" s="1">
        <f>VLOOKUP($A1374,'Hospitalisation Details'!$A$2:$P$2344,16,FALSE())</f>
        <v>48</v>
      </c>
    </row>
    <row r="1375" spans="1:17" x14ac:dyDescent="0.35">
      <c r="A1375" s="1" t="str">
        <f>'Customer Names'!A1375</f>
        <v>Id1374</v>
      </c>
      <c r="B1375" s="1" t="str">
        <f>VLOOKUP($A1375,'Customer Names'!$A$2:$E$2336,4,FALSE())</f>
        <v>Ricky</v>
      </c>
      <c r="C1375" s="16">
        <f>VLOOKUP($A1375,'Medical Examinations'!$A$2:$O$2336,2,FALSE())</f>
        <v>40.700000000000003</v>
      </c>
      <c r="D1375" s="16">
        <f>VLOOKUP($A1375,'Medical Examinations'!$A$2:$O$2336,3,FALSE())</f>
        <v>6.27</v>
      </c>
      <c r="E1375" s="1" t="str">
        <f>VLOOKUP($A1375,'Medical Examinations'!$A$2:$O$2336,9,FALSE())</f>
        <v>Yes</v>
      </c>
      <c r="F1375" s="1" t="str">
        <f>VLOOKUP($A1375,'Medical Examinations'!$A$2:$O$2336,10,FALSE())</f>
        <v>No</v>
      </c>
      <c r="G1375" s="1" t="str">
        <f>VLOOKUP($A1375,'Medical Examinations'!$A$2:$O$2336,11,FALSE())</f>
        <v>Yes</v>
      </c>
      <c r="H1375" s="1">
        <f>VLOOKUP($A1375,'Medical Examinations'!$A$2:$O$2336,13,FALSE())</f>
        <v>1</v>
      </c>
      <c r="I1375" s="1" t="str">
        <f>VLOOKUP($A1375,'Medical Examinations'!$A$2:$O$2336,12,FALSE())</f>
        <v>No</v>
      </c>
      <c r="J1375" s="1" t="str">
        <f>VLOOKUP($A1375,'Medical Examinations'!$A$2:$O$2336,14,FALSE())</f>
        <v>Obesity</v>
      </c>
      <c r="K1375" s="1" t="str">
        <f>VLOOKUP($A1375,'Medical Examinations'!$A$2:$O$2336,15,FALSE())</f>
        <v>Prediabetes</v>
      </c>
      <c r="L1375" s="17">
        <f>VLOOKUP($A1375,'Hospitalisation Details'!$A$2:$P$2344,15,FALSE())</f>
        <v>35766</v>
      </c>
      <c r="M1375" s="18">
        <f>VLOOKUP($A1375,'Hospitalisation Details'!$A$2:$P$2344,6,FALSE())</f>
        <v>7803.77</v>
      </c>
      <c r="N1375" s="1" t="str">
        <f>VLOOKUP($A1375,'Hospitalisation Details'!$A$2:$P$2344,12,FALSE())</f>
        <v>tier - 2</v>
      </c>
      <c r="O1375" s="1" t="str">
        <f>VLOOKUP($A1375,'Hospitalisation Details'!$A$2:$P$2344,13,FALSE())</f>
        <v>tier - 3</v>
      </c>
      <c r="P1375" s="1" t="str">
        <f>VLOOKUP($A1375,'Hospitalisation Details'!$A$2:$P$2344,14,FALSE())</f>
        <v>R1012</v>
      </c>
      <c r="Q1375" s="1">
        <f>VLOOKUP($A1375,'Hospitalisation Details'!$A$2:$P$2344,16,FALSE())</f>
        <v>25</v>
      </c>
    </row>
    <row r="1376" spans="1:17" x14ac:dyDescent="0.35">
      <c r="A1376" s="1" t="str">
        <f>'Customer Names'!A1376</f>
        <v>Id1375</v>
      </c>
      <c r="B1376" s="1" t="str">
        <f>VLOOKUP($A1376,'Customer Names'!$A$2:$E$2336,4,FALSE())</f>
        <v>Colleen L.</v>
      </c>
      <c r="C1376" s="16">
        <f>VLOOKUP($A1376,'Medical Examinations'!$A$2:$O$2336,2,FALSE())</f>
        <v>40.76</v>
      </c>
      <c r="D1376" s="16">
        <f>VLOOKUP($A1376,'Medical Examinations'!$A$2:$O$2336,3,FALSE())</f>
        <v>5.28</v>
      </c>
      <c r="E1376" s="1" t="str">
        <f>VLOOKUP($A1376,'Medical Examinations'!$A$2:$O$2336,9,FALSE())</f>
        <v>No</v>
      </c>
      <c r="F1376" s="1" t="str">
        <f>VLOOKUP($A1376,'Medical Examinations'!$A$2:$O$2336,10,FALSE())</f>
        <v>No</v>
      </c>
      <c r="G1376" s="1" t="str">
        <f>VLOOKUP($A1376,'Medical Examinations'!$A$2:$O$2336,11,FALSE())</f>
        <v>No</v>
      </c>
      <c r="H1376" s="1">
        <f>VLOOKUP($A1376,'Medical Examinations'!$A$2:$O$2336,13,FALSE())</f>
        <v>0</v>
      </c>
      <c r="I1376" s="1" t="str">
        <f>VLOOKUP($A1376,'Medical Examinations'!$A$2:$O$2336,12,FALSE())</f>
        <v>No</v>
      </c>
      <c r="J1376" s="1" t="str">
        <f>VLOOKUP($A1376,'Medical Examinations'!$A$2:$O$2336,14,FALSE())</f>
        <v>Obesity</v>
      </c>
      <c r="K1376" s="1" t="str">
        <f>VLOOKUP($A1376,'Medical Examinations'!$A$2:$O$2336,15,FALSE())</f>
        <v>Normal</v>
      </c>
      <c r="L1376" s="17">
        <f>VLOOKUP($A1376,'Hospitalisation Details'!$A$2:$P$2344,15,FALSE())</f>
        <v>36519</v>
      </c>
      <c r="M1376" s="18">
        <f>VLOOKUP($A1376,'Hospitalisation Details'!$A$2:$P$2344,6,FALSE())</f>
        <v>7794.68</v>
      </c>
      <c r="N1376" s="1" t="str">
        <f>VLOOKUP($A1376,'Hospitalisation Details'!$A$2:$P$2344,12,FALSE())</f>
        <v>tier - 2</v>
      </c>
      <c r="O1376" s="1" t="str">
        <f>VLOOKUP($A1376,'Hospitalisation Details'!$A$2:$P$2344,13,FALSE())</f>
        <v>tier - 2</v>
      </c>
      <c r="P1376" s="1" t="str">
        <f>VLOOKUP($A1376,'Hospitalisation Details'!$A$2:$P$2344,14,FALSE())</f>
        <v>R1026</v>
      </c>
      <c r="Q1376" s="1">
        <f>VLOOKUP($A1376,'Hospitalisation Details'!$A$2:$P$2344,16,FALSE())</f>
        <v>23</v>
      </c>
    </row>
    <row r="1377" spans="1:17" x14ac:dyDescent="0.35">
      <c r="A1377" s="1" t="str">
        <f>'Customer Names'!A1377</f>
        <v>Id1376</v>
      </c>
      <c r="B1377" s="1" t="str">
        <f>VLOOKUP($A1377,'Customer Names'!$A$2:$E$2336,4,FALSE())</f>
        <v>Charlie A</v>
      </c>
      <c r="C1377" s="16">
        <f>VLOOKUP($A1377,'Medical Examinations'!$A$2:$O$2336,2,FALSE())</f>
        <v>29.7</v>
      </c>
      <c r="D1377" s="16">
        <f>VLOOKUP($A1377,'Medical Examinations'!$A$2:$O$2336,3,FALSE())</f>
        <v>7.03</v>
      </c>
      <c r="E1377" s="1" t="str">
        <f>VLOOKUP($A1377,'Medical Examinations'!$A$2:$O$2336,9,FALSE())</f>
        <v>No</v>
      </c>
      <c r="F1377" s="1" t="str">
        <f>VLOOKUP($A1377,'Medical Examinations'!$A$2:$O$2336,10,FALSE())</f>
        <v>No</v>
      </c>
      <c r="G1377" s="1" t="str">
        <f>VLOOKUP($A1377,'Medical Examinations'!$A$2:$O$2336,11,FALSE())</f>
        <v>No</v>
      </c>
      <c r="H1377" s="1">
        <f>VLOOKUP($A1377,'Medical Examinations'!$A$2:$O$2336,13,FALSE())</f>
        <v>0</v>
      </c>
      <c r="I1377" s="1" t="str">
        <f>VLOOKUP($A1377,'Medical Examinations'!$A$2:$O$2336,12,FALSE())</f>
        <v>No</v>
      </c>
      <c r="J1377" s="1" t="str">
        <f>VLOOKUP($A1377,'Medical Examinations'!$A$2:$O$2336,14,FALSE())</f>
        <v>Overweight</v>
      </c>
      <c r="K1377" s="1" t="str">
        <f>VLOOKUP($A1377,'Medical Examinations'!$A$2:$O$2336,15,FALSE())</f>
        <v>Diabetes</v>
      </c>
      <c r="L1377" s="17">
        <f>VLOOKUP($A1377,'Hospitalisation Details'!$A$2:$P$2344,15,FALSE())</f>
        <v>27369</v>
      </c>
      <c r="M1377" s="18">
        <f>VLOOKUP($A1377,'Hospitalisation Details'!$A$2:$P$2344,6,FALSE())</f>
        <v>7789.64</v>
      </c>
      <c r="N1377" s="1" t="str">
        <f>VLOOKUP($A1377,'Hospitalisation Details'!$A$2:$P$2344,12,FALSE())</f>
        <v>tier - 1</v>
      </c>
      <c r="O1377" s="1" t="str">
        <f>VLOOKUP($A1377,'Hospitalisation Details'!$A$2:$P$2344,13,FALSE())</f>
        <v>tier - 3</v>
      </c>
      <c r="P1377" s="1" t="str">
        <f>VLOOKUP($A1377,'Hospitalisation Details'!$A$2:$P$2344,14,FALSE())</f>
        <v>R1013</v>
      </c>
      <c r="Q1377" s="1">
        <f>VLOOKUP($A1377,'Hospitalisation Details'!$A$2:$P$2344,16,FALSE())</f>
        <v>48</v>
      </c>
    </row>
    <row r="1378" spans="1:17" x14ac:dyDescent="0.35">
      <c r="A1378" s="1" t="str">
        <f>'Customer Names'!A1378</f>
        <v>Id1377</v>
      </c>
      <c r="B1378" s="1" t="str">
        <f>VLOOKUP($A1378,'Customer Names'!$A$2:$E$2336,4,FALSE())</f>
        <v>Rick</v>
      </c>
      <c r="C1378" s="16">
        <f>VLOOKUP($A1378,'Medical Examinations'!$A$2:$O$2336,2,FALSE())</f>
        <v>40.58</v>
      </c>
      <c r="D1378" s="16">
        <f>VLOOKUP($A1378,'Medical Examinations'!$A$2:$O$2336,3,FALSE())</f>
        <v>5.32</v>
      </c>
      <c r="E1378" s="1" t="str">
        <f>VLOOKUP($A1378,'Medical Examinations'!$A$2:$O$2336,9,FALSE())</f>
        <v>Yes</v>
      </c>
      <c r="F1378" s="1" t="str">
        <f>VLOOKUP($A1378,'Medical Examinations'!$A$2:$O$2336,10,FALSE())</f>
        <v>No</v>
      </c>
      <c r="G1378" s="1" t="str">
        <f>VLOOKUP($A1378,'Medical Examinations'!$A$2:$O$2336,11,FALSE())</f>
        <v>Yes</v>
      </c>
      <c r="H1378" s="1">
        <f>VLOOKUP($A1378,'Medical Examinations'!$A$2:$O$2336,13,FALSE())</f>
        <v>1</v>
      </c>
      <c r="I1378" s="1" t="str">
        <f>VLOOKUP($A1378,'Medical Examinations'!$A$2:$O$2336,12,FALSE())</f>
        <v>No</v>
      </c>
      <c r="J1378" s="1" t="str">
        <f>VLOOKUP($A1378,'Medical Examinations'!$A$2:$O$2336,14,FALSE())</f>
        <v>Obesity</v>
      </c>
      <c r="K1378" s="1" t="str">
        <f>VLOOKUP($A1378,'Medical Examinations'!$A$2:$O$2336,15,FALSE())</f>
        <v>Normal</v>
      </c>
      <c r="L1378" s="17">
        <f>VLOOKUP($A1378,'Hospitalisation Details'!$A$2:$P$2344,15,FALSE())</f>
        <v>35785</v>
      </c>
      <c r="M1378" s="18">
        <f>VLOOKUP($A1378,'Hospitalisation Details'!$A$2:$P$2344,6,FALSE())</f>
        <v>7763.06</v>
      </c>
      <c r="N1378" s="1" t="str">
        <f>VLOOKUP($A1378,'Hospitalisation Details'!$A$2:$P$2344,12,FALSE())</f>
        <v>tier - 2</v>
      </c>
      <c r="O1378" s="1" t="str">
        <f>VLOOKUP($A1378,'Hospitalisation Details'!$A$2:$P$2344,13,FALSE())</f>
        <v>tier - 1</v>
      </c>
      <c r="P1378" s="1" t="str">
        <f>VLOOKUP($A1378,'Hospitalisation Details'!$A$2:$P$2344,14,FALSE())</f>
        <v>R1012</v>
      </c>
      <c r="Q1378" s="1">
        <f>VLOOKUP($A1378,'Hospitalisation Details'!$A$2:$P$2344,16,FALSE())</f>
        <v>25</v>
      </c>
    </row>
    <row r="1379" spans="1:17" x14ac:dyDescent="0.35">
      <c r="A1379" s="1" t="str">
        <f>'Customer Names'!A1379</f>
        <v>Id1378</v>
      </c>
      <c r="B1379" s="1" t="str">
        <f>VLOOKUP($A1379,'Customer Names'!$A$2:$E$2336,4,FALSE())</f>
        <v>Lauren C</v>
      </c>
      <c r="C1379" s="16">
        <f>VLOOKUP($A1379,'Medical Examinations'!$A$2:$O$2336,2,FALSE())</f>
        <v>33.06</v>
      </c>
      <c r="D1379" s="16">
        <f>VLOOKUP($A1379,'Medical Examinations'!$A$2:$O$2336,3,FALSE())</f>
        <v>9.59</v>
      </c>
      <c r="E1379" s="1" t="str">
        <f>VLOOKUP($A1379,'Medical Examinations'!$A$2:$O$2336,9,FALSE())</f>
        <v>Yes</v>
      </c>
      <c r="F1379" s="1" t="str">
        <f>VLOOKUP($A1379,'Medical Examinations'!$A$2:$O$2336,10,FALSE())</f>
        <v>No</v>
      </c>
      <c r="G1379" s="1" t="str">
        <f>VLOOKUP($A1379,'Medical Examinations'!$A$2:$O$2336,11,FALSE())</f>
        <v>No</v>
      </c>
      <c r="H1379" s="1">
        <f>VLOOKUP($A1379,'Medical Examinations'!$A$2:$O$2336,13,FALSE())</f>
        <v>0</v>
      </c>
      <c r="I1379" s="1" t="str">
        <f>VLOOKUP($A1379,'Medical Examinations'!$A$2:$O$2336,12,FALSE())</f>
        <v>No</v>
      </c>
      <c r="J1379" s="1" t="str">
        <f>VLOOKUP($A1379,'Medical Examinations'!$A$2:$O$2336,14,FALSE())</f>
        <v>Obesity</v>
      </c>
      <c r="K1379" s="1" t="str">
        <f>VLOOKUP($A1379,'Medical Examinations'!$A$2:$O$2336,15,FALSE())</f>
        <v>Diabetes</v>
      </c>
      <c r="L1379" s="17">
        <f>VLOOKUP($A1379,'Hospitalisation Details'!$A$2:$P$2344,15,FALSE())</f>
        <v>29767</v>
      </c>
      <c r="M1379" s="18">
        <f>VLOOKUP($A1379,'Hospitalisation Details'!$A$2:$P$2344,6,FALSE())</f>
        <v>7749.16</v>
      </c>
      <c r="N1379" s="1" t="str">
        <f>VLOOKUP($A1379,'Hospitalisation Details'!$A$2:$P$2344,12,FALSE())</f>
        <v>tier - 2</v>
      </c>
      <c r="O1379" s="1" t="str">
        <f>VLOOKUP($A1379,'Hospitalisation Details'!$A$2:$P$2344,13,FALSE())</f>
        <v>tier - 1</v>
      </c>
      <c r="P1379" s="1" t="str">
        <f>VLOOKUP($A1379,'Hospitalisation Details'!$A$2:$P$2344,14,FALSE())</f>
        <v>R1012</v>
      </c>
      <c r="Q1379" s="1">
        <f>VLOOKUP($A1379,'Hospitalisation Details'!$A$2:$P$2344,16,FALSE())</f>
        <v>41</v>
      </c>
    </row>
    <row r="1380" spans="1:17" x14ac:dyDescent="0.35">
      <c r="A1380" s="1" t="str">
        <f>'Customer Names'!A1380</f>
        <v>Id1379</v>
      </c>
      <c r="B1380" s="1" t="str">
        <f>VLOOKUP($A1380,'Customer Names'!$A$2:$E$2336,4,FALSE())</f>
        <v>Daniel</v>
      </c>
      <c r="C1380" s="16">
        <f>VLOOKUP($A1380,'Medical Examinations'!$A$2:$O$2336,2,FALSE())</f>
        <v>26.62</v>
      </c>
      <c r="D1380" s="16">
        <f>VLOOKUP($A1380,'Medical Examinations'!$A$2:$O$2336,3,FALSE())</f>
        <v>6.15</v>
      </c>
      <c r="E1380" s="1" t="str">
        <f>VLOOKUP($A1380,'Medical Examinations'!$A$2:$O$2336,9,FALSE())</f>
        <v>Yes</v>
      </c>
      <c r="F1380" s="1" t="str">
        <f>VLOOKUP($A1380,'Medical Examinations'!$A$2:$O$2336,10,FALSE())</f>
        <v>No</v>
      </c>
      <c r="G1380" s="1" t="str">
        <f>VLOOKUP($A1380,'Medical Examinations'!$A$2:$O$2336,11,FALSE())</f>
        <v>No</v>
      </c>
      <c r="H1380" s="1">
        <f>VLOOKUP($A1380,'Medical Examinations'!$A$2:$O$2336,13,FALSE())</f>
        <v>0</v>
      </c>
      <c r="I1380" s="1" t="str">
        <f>VLOOKUP($A1380,'Medical Examinations'!$A$2:$O$2336,12,FALSE())</f>
        <v>No</v>
      </c>
      <c r="J1380" s="1" t="str">
        <f>VLOOKUP($A1380,'Medical Examinations'!$A$2:$O$2336,14,FALSE())</f>
        <v>Overweight</v>
      </c>
      <c r="K1380" s="1" t="str">
        <f>VLOOKUP($A1380,'Medical Examinations'!$A$2:$O$2336,15,FALSE())</f>
        <v>Prediabetes</v>
      </c>
      <c r="L1380" s="17">
        <f>VLOOKUP($A1380,'Hospitalisation Details'!$A$2:$P$2344,15,FALSE())</f>
        <v>28106</v>
      </c>
      <c r="M1380" s="18">
        <f>VLOOKUP($A1380,'Hospitalisation Details'!$A$2:$P$2344,6,FALSE())</f>
        <v>7742.11</v>
      </c>
      <c r="N1380" s="1" t="str">
        <f>VLOOKUP($A1380,'Hospitalisation Details'!$A$2:$P$2344,12,FALSE())</f>
        <v>tier - 3</v>
      </c>
      <c r="O1380" s="1" t="str">
        <f>VLOOKUP($A1380,'Hospitalisation Details'!$A$2:$P$2344,13,FALSE())</f>
        <v>tier - 2</v>
      </c>
      <c r="P1380" s="1" t="str">
        <f>VLOOKUP($A1380,'Hospitalisation Details'!$A$2:$P$2344,14,FALSE())</f>
        <v>R1013</v>
      </c>
      <c r="Q1380" s="1">
        <f>VLOOKUP($A1380,'Hospitalisation Details'!$A$2:$P$2344,16,FALSE())</f>
        <v>46</v>
      </c>
    </row>
    <row r="1381" spans="1:17" x14ac:dyDescent="0.35">
      <c r="A1381" s="1" t="str">
        <f>'Customer Names'!A1381</f>
        <v>Id1380</v>
      </c>
      <c r="B1381" s="1" t="str">
        <f>VLOOKUP($A1381,'Customer Names'!$A$2:$E$2336,4,FALSE())</f>
        <v>Jaime</v>
      </c>
      <c r="C1381" s="16">
        <f>VLOOKUP($A1381,'Medical Examinations'!$A$2:$O$2336,2,FALSE())</f>
        <v>37.1</v>
      </c>
      <c r="D1381" s="16">
        <f>VLOOKUP($A1381,'Medical Examinations'!$A$2:$O$2336,3,FALSE())</f>
        <v>11.08</v>
      </c>
      <c r="E1381" s="1" t="str">
        <f>VLOOKUP($A1381,'Medical Examinations'!$A$2:$O$2336,9,FALSE())</f>
        <v>No</v>
      </c>
      <c r="F1381" s="1" t="str">
        <f>VLOOKUP($A1381,'Medical Examinations'!$A$2:$O$2336,10,FALSE())</f>
        <v>No</v>
      </c>
      <c r="G1381" s="1" t="str">
        <f>VLOOKUP($A1381,'Medical Examinations'!$A$2:$O$2336,11,FALSE())</f>
        <v>No</v>
      </c>
      <c r="H1381" s="1">
        <f>VLOOKUP($A1381,'Medical Examinations'!$A$2:$O$2336,13,FALSE())</f>
        <v>0</v>
      </c>
      <c r="I1381" s="1" t="str">
        <f>VLOOKUP($A1381,'Medical Examinations'!$A$2:$O$2336,12,FALSE())</f>
        <v>No</v>
      </c>
      <c r="J1381" s="1" t="str">
        <f>VLOOKUP($A1381,'Medical Examinations'!$A$2:$O$2336,14,FALSE())</f>
        <v>Obesity</v>
      </c>
      <c r="K1381" s="1" t="str">
        <f>VLOOKUP($A1381,'Medical Examinations'!$A$2:$O$2336,15,FALSE())</f>
        <v>Diabetes</v>
      </c>
      <c r="L1381" s="17">
        <f>VLOOKUP($A1381,'Hospitalisation Details'!$A$2:$P$2344,15,FALSE())</f>
        <v>28737</v>
      </c>
      <c r="M1381" s="18">
        <f>VLOOKUP($A1381,'Hospitalisation Details'!$A$2:$P$2344,6,FALSE())</f>
        <v>7740.34</v>
      </c>
      <c r="N1381" s="1" t="str">
        <f>VLOOKUP($A1381,'Hospitalisation Details'!$A$2:$P$2344,12,FALSE())</f>
        <v>tier - 1</v>
      </c>
      <c r="O1381" s="1" t="str">
        <f>VLOOKUP($A1381,'Hospitalisation Details'!$A$2:$P$2344,13,FALSE())</f>
        <v>tier - 1</v>
      </c>
      <c r="P1381" s="1" t="str">
        <f>VLOOKUP($A1381,'Hospitalisation Details'!$A$2:$P$2344,14,FALSE())</f>
        <v>R1011</v>
      </c>
      <c r="Q1381" s="1">
        <f>VLOOKUP($A1381,'Hospitalisation Details'!$A$2:$P$2344,16,FALSE())</f>
        <v>44</v>
      </c>
    </row>
    <row r="1382" spans="1:17" x14ac:dyDescent="0.35">
      <c r="A1382" s="1" t="str">
        <f>'Customer Names'!A1382</f>
        <v>Id1381</v>
      </c>
      <c r="B1382" s="1" t="str">
        <f>VLOOKUP($A1382,'Customer Names'!$A$2:$E$2336,4,FALSE())</f>
        <v>Erik R</v>
      </c>
      <c r="C1382" s="16">
        <f>VLOOKUP($A1382,'Medical Examinations'!$A$2:$O$2336,2,FALSE())</f>
        <v>18.28</v>
      </c>
      <c r="D1382" s="16">
        <f>VLOOKUP($A1382,'Medical Examinations'!$A$2:$O$2336,3,FALSE())</f>
        <v>7.95</v>
      </c>
      <c r="E1382" s="1" t="str">
        <f>VLOOKUP($A1382,'Medical Examinations'!$A$2:$O$2336,9,FALSE())</f>
        <v>No</v>
      </c>
      <c r="F1382" s="1" t="str">
        <f>VLOOKUP($A1382,'Medical Examinations'!$A$2:$O$2336,10,FALSE())</f>
        <v>No</v>
      </c>
      <c r="G1382" s="1" t="str">
        <f>VLOOKUP($A1382,'Medical Examinations'!$A$2:$O$2336,11,FALSE())</f>
        <v>No</v>
      </c>
      <c r="H1382" s="1">
        <f>VLOOKUP($A1382,'Medical Examinations'!$A$2:$O$2336,13,FALSE())</f>
        <v>0</v>
      </c>
      <c r="I1382" s="1" t="str">
        <f>VLOOKUP($A1382,'Medical Examinations'!$A$2:$O$2336,12,FALSE())</f>
        <v>No</v>
      </c>
      <c r="J1382" s="1" t="str">
        <f>VLOOKUP($A1382,'Medical Examinations'!$A$2:$O$2336,14,FALSE())</f>
        <v>Underweight</v>
      </c>
      <c r="K1382" s="1" t="str">
        <f>VLOOKUP($A1382,'Medical Examinations'!$A$2:$O$2336,15,FALSE())</f>
        <v>Diabetes</v>
      </c>
      <c r="L1382" s="17">
        <f>VLOOKUP($A1382,'Hospitalisation Details'!$A$2:$P$2344,15,FALSE())</f>
        <v>23941</v>
      </c>
      <c r="M1382" s="18">
        <f>VLOOKUP($A1382,'Hospitalisation Details'!$A$2:$P$2344,6,FALSE())</f>
        <v>7736.39</v>
      </c>
      <c r="N1382" s="1" t="str">
        <f>VLOOKUP($A1382,'Hospitalisation Details'!$A$2:$P$2344,12,FALSE())</f>
        <v>tier - 3</v>
      </c>
      <c r="O1382" s="1" t="str">
        <f>VLOOKUP($A1382,'Hospitalisation Details'!$A$2:$P$2344,13,FALSE())</f>
        <v>tier - 2</v>
      </c>
      <c r="P1382" s="1" t="str">
        <f>VLOOKUP($A1382,'Hospitalisation Details'!$A$2:$P$2344,14,FALSE())</f>
        <v>R1013</v>
      </c>
      <c r="Q1382" s="1">
        <f>VLOOKUP($A1382,'Hospitalisation Details'!$A$2:$P$2344,16,FALSE())</f>
        <v>57</v>
      </c>
    </row>
    <row r="1383" spans="1:17" x14ac:dyDescent="0.35">
      <c r="A1383" s="1" t="str">
        <f>'Customer Names'!A1383</f>
        <v>Id1382</v>
      </c>
      <c r="B1383" s="1" t="str">
        <f>VLOOKUP($A1383,'Customer Names'!$A$2:$E$2336,4,FALSE())</f>
        <v>Katie</v>
      </c>
      <c r="C1383" s="16">
        <f>VLOOKUP($A1383,'Medical Examinations'!$A$2:$O$2336,2,FALSE())</f>
        <v>35.814999999999998</v>
      </c>
      <c r="D1383" s="16">
        <f>VLOOKUP($A1383,'Medical Examinations'!$A$2:$O$2336,3,FALSE())</f>
        <v>6.23</v>
      </c>
      <c r="E1383" s="1" t="str">
        <f>VLOOKUP($A1383,'Medical Examinations'!$A$2:$O$2336,9,FALSE())</f>
        <v>No</v>
      </c>
      <c r="F1383" s="1" t="str">
        <f>VLOOKUP($A1383,'Medical Examinations'!$A$2:$O$2336,10,FALSE())</f>
        <v>No</v>
      </c>
      <c r="G1383" s="1" t="str">
        <f>VLOOKUP($A1383,'Medical Examinations'!$A$2:$O$2336,11,FALSE())</f>
        <v>No</v>
      </c>
      <c r="H1383" s="1">
        <f>VLOOKUP($A1383,'Medical Examinations'!$A$2:$O$2336,13,FALSE())</f>
        <v>0</v>
      </c>
      <c r="I1383" s="1" t="str">
        <f>VLOOKUP($A1383,'Medical Examinations'!$A$2:$O$2336,12,FALSE())</f>
        <v>No</v>
      </c>
      <c r="J1383" s="1" t="str">
        <f>VLOOKUP($A1383,'Medical Examinations'!$A$2:$O$2336,14,FALSE())</f>
        <v>Obesity</v>
      </c>
      <c r="K1383" s="1" t="str">
        <f>VLOOKUP($A1383,'Medical Examinations'!$A$2:$O$2336,15,FALSE())</f>
        <v>Prediabetes</v>
      </c>
      <c r="L1383" s="17">
        <f>VLOOKUP($A1383,'Hospitalisation Details'!$A$2:$P$2344,15,FALSE())</f>
        <v>28366</v>
      </c>
      <c r="M1383" s="18">
        <f>VLOOKUP($A1383,'Hospitalisation Details'!$A$2:$P$2344,6,FALSE())</f>
        <v>7731.86</v>
      </c>
      <c r="N1383" s="1" t="str">
        <f>VLOOKUP($A1383,'Hospitalisation Details'!$A$2:$P$2344,12,FALSE())</f>
        <v>tier - 2</v>
      </c>
      <c r="O1383" s="1" t="str">
        <f>VLOOKUP($A1383,'Hospitalisation Details'!$A$2:$P$2344,13,FALSE())</f>
        <v>tier - 3</v>
      </c>
      <c r="P1383" s="1" t="str">
        <f>VLOOKUP($A1383,'Hospitalisation Details'!$A$2:$P$2344,14,FALSE())</f>
        <v>R1012</v>
      </c>
      <c r="Q1383" s="1">
        <f>VLOOKUP($A1383,'Hospitalisation Details'!$A$2:$P$2344,16,FALSE())</f>
        <v>45</v>
      </c>
    </row>
    <row r="1384" spans="1:17" x14ac:dyDescent="0.35">
      <c r="A1384" s="1" t="str">
        <f>'Customer Names'!A1384</f>
        <v>Id1383</v>
      </c>
      <c r="B1384" s="1" t="str">
        <f>VLOOKUP($A1384,'Customer Names'!$A$2:$E$2336,4,FALSE())</f>
        <v>Thomas A</v>
      </c>
      <c r="C1384" s="16">
        <f>VLOOKUP($A1384,'Medical Examinations'!$A$2:$O$2336,2,FALSE())</f>
        <v>30.69</v>
      </c>
      <c r="D1384" s="16">
        <f>VLOOKUP($A1384,'Medical Examinations'!$A$2:$O$2336,3,FALSE())</f>
        <v>6.5</v>
      </c>
      <c r="E1384" s="1" t="str">
        <f>VLOOKUP($A1384,'Medical Examinations'!$A$2:$O$2336,9,FALSE())</f>
        <v>No</v>
      </c>
      <c r="F1384" s="1" t="str">
        <f>VLOOKUP($A1384,'Medical Examinations'!$A$2:$O$2336,10,FALSE())</f>
        <v>No</v>
      </c>
      <c r="G1384" s="1" t="str">
        <f>VLOOKUP($A1384,'Medical Examinations'!$A$2:$O$2336,11,FALSE())</f>
        <v>No</v>
      </c>
      <c r="H1384" s="1">
        <f>VLOOKUP($A1384,'Medical Examinations'!$A$2:$O$2336,13,FALSE())</f>
        <v>0</v>
      </c>
      <c r="I1384" s="1" t="str">
        <f>VLOOKUP($A1384,'Medical Examinations'!$A$2:$O$2336,12,FALSE())</f>
        <v>No</v>
      </c>
      <c r="J1384" s="1" t="str">
        <f>VLOOKUP($A1384,'Medical Examinations'!$A$2:$O$2336,14,FALSE())</f>
        <v>Obesity</v>
      </c>
      <c r="K1384" s="1" t="str">
        <f>VLOOKUP($A1384,'Medical Examinations'!$A$2:$O$2336,15,FALSE())</f>
        <v>Diabetes</v>
      </c>
      <c r="L1384" s="17">
        <f>VLOOKUP($A1384,'Hospitalisation Details'!$A$2:$P$2344,15,FALSE())</f>
        <v>28828</v>
      </c>
      <c r="M1384" s="18">
        <f>VLOOKUP($A1384,'Hospitalisation Details'!$A$2:$P$2344,6,FALSE())</f>
        <v>7731.43</v>
      </c>
      <c r="N1384" s="1" t="str">
        <f>VLOOKUP($A1384,'Hospitalisation Details'!$A$2:$P$2344,12,FALSE())</f>
        <v>tier - 3</v>
      </c>
      <c r="O1384" s="1" t="str">
        <f>VLOOKUP($A1384,'Hospitalisation Details'!$A$2:$P$2344,13,FALSE())</f>
        <v>tier - 2</v>
      </c>
      <c r="P1384" s="1" t="str">
        <f>VLOOKUP($A1384,'Hospitalisation Details'!$A$2:$P$2344,14,FALSE())</f>
        <v>R1013</v>
      </c>
      <c r="Q1384" s="1">
        <f>VLOOKUP($A1384,'Hospitalisation Details'!$A$2:$P$2344,16,FALSE())</f>
        <v>44</v>
      </c>
    </row>
    <row r="1385" spans="1:17" x14ac:dyDescent="0.35">
      <c r="A1385" s="1" t="str">
        <f>'Customer Names'!A1385</f>
        <v>Id1384</v>
      </c>
      <c r="B1385" s="1" t="str">
        <f>VLOOKUP($A1385,'Customer Names'!$A$2:$E$2336,4,FALSE())</f>
        <v>Jean-Marc</v>
      </c>
      <c r="C1385" s="16">
        <f>VLOOKUP($A1385,'Medical Examinations'!$A$2:$O$2336,2,FALSE())</f>
        <v>26.125</v>
      </c>
      <c r="D1385" s="16">
        <f>VLOOKUP($A1385,'Medical Examinations'!$A$2:$O$2336,3,FALSE())</f>
        <v>5.22</v>
      </c>
      <c r="E1385" s="1" t="str">
        <f>VLOOKUP($A1385,'Medical Examinations'!$A$2:$O$2336,9,FALSE())</f>
        <v>No</v>
      </c>
      <c r="F1385" s="1" t="str">
        <f>VLOOKUP($A1385,'Medical Examinations'!$A$2:$O$2336,10,FALSE())</f>
        <v>No</v>
      </c>
      <c r="G1385" s="1" t="str">
        <f>VLOOKUP($A1385,'Medical Examinations'!$A$2:$O$2336,11,FALSE())</f>
        <v>No</v>
      </c>
      <c r="H1385" s="1">
        <f>VLOOKUP($A1385,'Medical Examinations'!$A$2:$O$2336,13,FALSE())</f>
        <v>0</v>
      </c>
      <c r="I1385" s="1" t="str">
        <f>VLOOKUP($A1385,'Medical Examinations'!$A$2:$O$2336,12,FALSE())</f>
        <v>No</v>
      </c>
      <c r="J1385" s="1" t="str">
        <f>VLOOKUP($A1385,'Medical Examinations'!$A$2:$O$2336,14,FALSE())</f>
        <v>Overweight</v>
      </c>
      <c r="K1385" s="1" t="str">
        <f>VLOOKUP($A1385,'Medical Examinations'!$A$2:$O$2336,15,FALSE())</f>
        <v>Normal</v>
      </c>
      <c r="L1385" s="17">
        <f>VLOOKUP($A1385,'Hospitalisation Details'!$A$2:$P$2344,15,FALSE())</f>
        <v>29474</v>
      </c>
      <c r="M1385" s="18">
        <f>VLOOKUP($A1385,'Hospitalisation Details'!$A$2:$P$2344,6,FALSE())</f>
        <v>7729.65</v>
      </c>
      <c r="N1385" s="1" t="str">
        <f>VLOOKUP($A1385,'Hospitalisation Details'!$A$2:$P$2344,12,FALSE())</f>
        <v>tier - 3</v>
      </c>
      <c r="O1385" s="1" t="str">
        <f>VLOOKUP($A1385,'Hospitalisation Details'!$A$2:$P$2344,13,FALSE())</f>
        <v>tier - 1</v>
      </c>
      <c r="P1385" s="1" t="str">
        <f>VLOOKUP($A1385,'Hospitalisation Details'!$A$2:$P$2344,14,FALSE())</f>
        <v>R1016</v>
      </c>
      <c r="Q1385" s="1">
        <f>VLOOKUP($A1385,'Hospitalisation Details'!$A$2:$P$2344,16,FALSE())</f>
        <v>42</v>
      </c>
    </row>
    <row r="1386" spans="1:17" x14ac:dyDescent="0.35">
      <c r="A1386" s="1" t="str">
        <f>'Customer Names'!A1386</f>
        <v>Id1385</v>
      </c>
      <c r="B1386" s="1" t="str">
        <f>VLOOKUP($A1386,'Customer Names'!$A$2:$E$2336,4,FALSE())</f>
        <v>Kerry L</v>
      </c>
      <c r="C1386" s="16">
        <f>VLOOKUP($A1386,'Medical Examinations'!$A$2:$O$2336,2,FALSE())</f>
        <v>34.58</v>
      </c>
      <c r="D1386" s="16">
        <f>VLOOKUP($A1386,'Medical Examinations'!$A$2:$O$2336,3,FALSE())</f>
        <v>6.3</v>
      </c>
      <c r="E1386" s="1" t="str">
        <f>VLOOKUP($A1386,'Medical Examinations'!$A$2:$O$2336,9,FALSE())</f>
        <v>No</v>
      </c>
      <c r="F1386" s="1" t="str">
        <f>VLOOKUP($A1386,'Medical Examinations'!$A$2:$O$2336,10,FALSE())</f>
        <v>No</v>
      </c>
      <c r="G1386" s="1" t="str">
        <f>VLOOKUP($A1386,'Medical Examinations'!$A$2:$O$2336,11,FALSE())</f>
        <v>Yes</v>
      </c>
      <c r="H1386" s="1">
        <f>VLOOKUP($A1386,'Medical Examinations'!$A$2:$O$2336,13,FALSE())</f>
        <v>1</v>
      </c>
      <c r="I1386" s="1" t="str">
        <f>VLOOKUP($A1386,'Medical Examinations'!$A$2:$O$2336,12,FALSE())</f>
        <v>No</v>
      </c>
      <c r="J1386" s="1" t="str">
        <f>VLOOKUP($A1386,'Medical Examinations'!$A$2:$O$2336,14,FALSE())</f>
        <v>Obesity</v>
      </c>
      <c r="K1386" s="1" t="str">
        <f>VLOOKUP($A1386,'Medical Examinations'!$A$2:$O$2336,15,FALSE())</f>
        <v>Prediabetes</v>
      </c>
      <c r="L1386" s="17">
        <f>VLOOKUP($A1386,'Hospitalisation Details'!$A$2:$P$2344,15,FALSE())</f>
        <v>29008</v>
      </c>
      <c r="M1386" s="18">
        <f>VLOOKUP($A1386,'Hospitalisation Details'!$A$2:$P$2344,6,FALSE())</f>
        <v>7727.25</v>
      </c>
      <c r="N1386" s="1" t="str">
        <f>VLOOKUP($A1386,'Hospitalisation Details'!$A$2:$P$2344,12,FALSE())</f>
        <v>tier - 2</v>
      </c>
      <c r="O1386" s="1" t="str">
        <f>VLOOKUP($A1386,'Hospitalisation Details'!$A$2:$P$2344,13,FALSE())</f>
        <v>tier - 3</v>
      </c>
      <c r="P1386" s="1" t="str">
        <f>VLOOKUP($A1386,'Hospitalisation Details'!$A$2:$P$2344,14,FALSE())</f>
        <v>R1012</v>
      </c>
      <c r="Q1386" s="1">
        <f>VLOOKUP($A1386,'Hospitalisation Details'!$A$2:$P$2344,16,FALSE())</f>
        <v>44</v>
      </c>
    </row>
    <row r="1387" spans="1:17" x14ac:dyDescent="0.35">
      <c r="A1387" s="1" t="str">
        <f>'Customer Names'!A1387</f>
        <v>Id1386</v>
      </c>
      <c r="B1387" s="1" t="str">
        <f>VLOOKUP($A1387,'Customer Names'!$A$2:$E$2336,4,FALSE())</f>
        <v>Ulrich</v>
      </c>
      <c r="C1387" s="16">
        <f>VLOOKUP($A1387,'Medical Examinations'!$A$2:$O$2336,2,FALSE())</f>
        <v>27.4</v>
      </c>
      <c r="D1387" s="16">
        <f>VLOOKUP($A1387,'Medical Examinations'!$A$2:$O$2336,3,FALSE())</f>
        <v>8.84</v>
      </c>
      <c r="E1387" s="1" t="str">
        <f>VLOOKUP($A1387,'Medical Examinations'!$A$2:$O$2336,9,FALSE())</f>
        <v>No</v>
      </c>
      <c r="F1387" s="1" t="str">
        <f>VLOOKUP($A1387,'Medical Examinations'!$A$2:$O$2336,10,FALSE())</f>
        <v>No</v>
      </c>
      <c r="G1387" s="1" t="str">
        <f>VLOOKUP($A1387,'Medical Examinations'!$A$2:$O$2336,11,FALSE())</f>
        <v>No</v>
      </c>
      <c r="H1387" s="1">
        <f>VLOOKUP($A1387,'Medical Examinations'!$A$2:$O$2336,13,FALSE())</f>
        <v>0</v>
      </c>
      <c r="I1387" s="1" t="str">
        <f>VLOOKUP($A1387,'Medical Examinations'!$A$2:$O$2336,12,FALSE())</f>
        <v>No</v>
      </c>
      <c r="J1387" s="1" t="str">
        <f>VLOOKUP($A1387,'Medical Examinations'!$A$2:$O$2336,14,FALSE())</f>
        <v>Overweight</v>
      </c>
      <c r="K1387" s="1" t="str">
        <f>VLOOKUP($A1387,'Medical Examinations'!$A$2:$O$2336,15,FALSE())</f>
        <v>Diabetes</v>
      </c>
      <c r="L1387" s="17">
        <f>VLOOKUP($A1387,'Hospitalisation Details'!$A$2:$P$2344,15,FALSE())</f>
        <v>28853</v>
      </c>
      <c r="M1387" s="18">
        <f>VLOOKUP($A1387,'Hospitalisation Details'!$A$2:$P$2344,6,FALSE())</f>
        <v>7726.85</v>
      </c>
      <c r="N1387" s="1" t="str">
        <f>VLOOKUP($A1387,'Hospitalisation Details'!$A$2:$P$2344,12,FALSE())</f>
        <v>tier - 1</v>
      </c>
      <c r="O1387" s="1" t="str">
        <f>VLOOKUP($A1387,'Hospitalisation Details'!$A$2:$P$2344,13,FALSE())</f>
        <v>tier - 2</v>
      </c>
      <c r="P1387" s="1" t="str">
        <f>VLOOKUP($A1387,'Hospitalisation Details'!$A$2:$P$2344,14,FALSE())</f>
        <v>R1011</v>
      </c>
      <c r="Q1387" s="1">
        <f>VLOOKUP($A1387,'Hospitalisation Details'!$A$2:$P$2344,16,FALSE())</f>
        <v>44</v>
      </c>
    </row>
    <row r="1388" spans="1:17" x14ac:dyDescent="0.35">
      <c r="A1388" s="1" t="str">
        <f>'Customer Names'!A1388</f>
        <v>Id1387</v>
      </c>
      <c r="B1388" s="1" t="str">
        <f>VLOOKUP($A1388,'Customer Names'!$A$2:$E$2336,4,FALSE())</f>
        <v>Justin P</v>
      </c>
      <c r="C1388" s="16">
        <f>VLOOKUP($A1388,'Medical Examinations'!$A$2:$O$2336,2,FALSE())</f>
        <v>27.53</v>
      </c>
      <c r="D1388" s="16">
        <f>VLOOKUP($A1388,'Medical Examinations'!$A$2:$O$2336,3,FALSE())</f>
        <v>4.1100000000000003</v>
      </c>
      <c r="E1388" s="1" t="str">
        <f>VLOOKUP($A1388,'Medical Examinations'!$A$2:$O$2336,9,FALSE())</f>
        <v>No</v>
      </c>
      <c r="F1388" s="1" t="str">
        <f>VLOOKUP($A1388,'Medical Examinations'!$A$2:$O$2336,10,FALSE())</f>
        <v>No</v>
      </c>
      <c r="G1388" s="1" t="str">
        <f>VLOOKUP($A1388,'Medical Examinations'!$A$2:$O$2336,11,FALSE())</f>
        <v>No</v>
      </c>
      <c r="H1388" s="1">
        <f>VLOOKUP($A1388,'Medical Examinations'!$A$2:$O$2336,13,FALSE())</f>
        <v>1</v>
      </c>
      <c r="I1388" s="1" t="str">
        <f>VLOOKUP($A1388,'Medical Examinations'!$A$2:$O$2336,12,FALSE())</f>
        <v>No</v>
      </c>
      <c r="J1388" s="1" t="str">
        <f>VLOOKUP($A1388,'Medical Examinations'!$A$2:$O$2336,14,FALSE())</f>
        <v>Overweight</v>
      </c>
      <c r="K1388" s="1" t="str">
        <f>VLOOKUP($A1388,'Medical Examinations'!$A$2:$O$2336,15,FALSE())</f>
        <v>Normal</v>
      </c>
      <c r="L1388" s="17">
        <f>VLOOKUP($A1388,'Hospitalisation Details'!$A$2:$P$2344,15,FALSE())</f>
        <v>31970</v>
      </c>
      <c r="M1388" s="18">
        <f>VLOOKUP($A1388,'Hospitalisation Details'!$A$2:$P$2344,6,FALSE())</f>
        <v>7684.62</v>
      </c>
      <c r="N1388" s="1" t="str">
        <f>VLOOKUP($A1388,'Hospitalisation Details'!$A$2:$P$2344,12,FALSE())</f>
        <v>tier - 2</v>
      </c>
      <c r="O1388" s="1" t="str">
        <f>VLOOKUP($A1388,'Hospitalisation Details'!$A$2:$P$2344,13,FALSE())</f>
        <v>tier - 3</v>
      </c>
      <c r="P1388" s="1" t="str">
        <f>VLOOKUP($A1388,'Hospitalisation Details'!$A$2:$P$2344,14,FALSE())</f>
        <v>R1021</v>
      </c>
      <c r="Q1388" s="1">
        <f>VLOOKUP($A1388,'Hospitalisation Details'!$A$2:$P$2344,16,FALSE())</f>
        <v>35</v>
      </c>
    </row>
    <row r="1389" spans="1:17" x14ac:dyDescent="0.35">
      <c r="A1389" s="1" t="str">
        <f>'Customer Names'!A1389</f>
        <v>Id1388</v>
      </c>
      <c r="B1389" s="1" t="str">
        <f>VLOOKUP($A1389,'Customer Names'!$A$2:$E$2336,4,FALSE())</f>
        <v>Hannah E.</v>
      </c>
      <c r="C1389" s="16">
        <f>VLOOKUP($A1389,'Medical Examinations'!$A$2:$O$2336,2,FALSE())</f>
        <v>33</v>
      </c>
      <c r="D1389" s="16">
        <f>VLOOKUP($A1389,'Medical Examinations'!$A$2:$O$2336,3,FALSE())</f>
        <v>4.57</v>
      </c>
      <c r="E1389" s="1" t="str">
        <f>VLOOKUP($A1389,'Medical Examinations'!$A$2:$O$2336,9,FALSE())</f>
        <v>No</v>
      </c>
      <c r="F1389" s="1" t="str">
        <f>VLOOKUP($A1389,'Medical Examinations'!$A$2:$O$2336,10,FALSE())</f>
        <v>No</v>
      </c>
      <c r="G1389" s="1" t="str">
        <f>VLOOKUP($A1389,'Medical Examinations'!$A$2:$O$2336,11,FALSE())</f>
        <v>No</v>
      </c>
      <c r="H1389" s="1">
        <f>VLOOKUP($A1389,'Medical Examinations'!$A$2:$O$2336,13,FALSE())</f>
        <v>0</v>
      </c>
      <c r="I1389" s="1" t="str">
        <f>VLOOKUP($A1389,'Medical Examinations'!$A$2:$O$2336,12,FALSE())</f>
        <v>No</v>
      </c>
      <c r="J1389" s="1" t="str">
        <f>VLOOKUP($A1389,'Medical Examinations'!$A$2:$O$2336,14,FALSE())</f>
        <v>Obesity</v>
      </c>
      <c r="K1389" s="1" t="str">
        <f>VLOOKUP($A1389,'Medical Examinations'!$A$2:$O$2336,15,FALSE())</f>
        <v>Normal</v>
      </c>
      <c r="L1389" s="17">
        <f>VLOOKUP($A1389,'Hospitalisation Details'!$A$2:$P$2344,15,FALSE())</f>
        <v>30303</v>
      </c>
      <c r="M1389" s="18">
        <f>VLOOKUP($A1389,'Hospitalisation Details'!$A$2:$P$2344,6,FALSE())</f>
        <v>7682.67</v>
      </c>
      <c r="N1389" s="1" t="str">
        <f>VLOOKUP($A1389,'Hospitalisation Details'!$A$2:$P$2344,12,FALSE())</f>
        <v>tier - 2</v>
      </c>
      <c r="O1389" s="1" t="str">
        <f>VLOOKUP($A1389,'Hospitalisation Details'!$A$2:$P$2344,13,FALSE())</f>
        <v>tier - 1</v>
      </c>
      <c r="P1389" s="1" t="str">
        <f>VLOOKUP($A1389,'Hospitalisation Details'!$A$2:$P$2344,14,FALSE())</f>
        <v>R1013</v>
      </c>
      <c r="Q1389" s="1">
        <f>VLOOKUP($A1389,'Hospitalisation Details'!$A$2:$P$2344,16,FALSE())</f>
        <v>40</v>
      </c>
    </row>
    <row r="1390" spans="1:17" x14ac:dyDescent="0.35">
      <c r="A1390" s="1" t="str">
        <f>'Customer Names'!A1390</f>
        <v>Id1389</v>
      </c>
      <c r="B1390" s="1" t="str">
        <f>VLOOKUP($A1390,'Customer Names'!$A$2:$E$2336,4,FALSE())</f>
        <v>David</v>
      </c>
      <c r="C1390" s="16">
        <f>VLOOKUP($A1390,'Medical Examinations'!$A$2:$O$2336,2,FALSE())</f>
        <v>25.78</v>
      </c>
      <c r="D1390" s="16">
        <f>VLOOKUP($A1390,'Medical Examinations'!$A$2:$O$2336,3,FALSE())</f>
        <v>11.06</v>
      </c>
      <c r="E1390" s="1" t="str">
        <f>VLOOKUP($A1390,'Medical Examinations'!$A$2:$O$2336,9,FALSE())</f>
        <v>Yes</v>
      </c>
      <c r="F1390" s="1" t="str">
        <f>VLOOKUP($A1390,'Medical Examinations'!$A$2:$O$2336,10,FALSE())</f>
        <v>No</v>
      </c>
      <c r="G1390" s="1" t="str">
        <f>VLOOKUP($A1390,'Medical Examinations'!$A$2:$O$2336,11,FALSE())</f>
        <v>No</v>
      </c>
      <c r="H1390" s="1">
        <f>VLOOKUP($A1390,'Medical Examinations'!$A$2:$O$2336,13,FALSE())</f>
        <v>0</v>
      </c>
      <c r="I1390" s="1" t="str">
        <f>VLOOKUP($A1390,'Medical Examinations'!$A$2:$O$2336,12,FALSE())</f>
        <v>No</v>
      </c>
      <c r="J1390" s="1" t="str">
        <f>VLOOKUP($A1390,'Medical Examinations'!$A$2:$O$2336,14,FALSE())</f>
        <v>Overweight</v>
      </c>
      <c r="K1390" s="1" t="str">
        <f>VLOOKUP($A1390,'Medical Examinations'!$A$2:$O$2336,15,FALSE())</f>
        <v>Diabetes</v>
      </c>
      <c r="L1390" s="17">
        <f>VLOOKUP($A1390,'Hospitalisation Details'!$A$2:$P$2344,15,FALSE())</f>
        <v>29939</v>
      </c>
      <c r="M1390" s="18">
        <f>VLOOKUP($A1390,'Hospitalisation Details'!$A$2:$P$2344,6,FALSE())</f>
        <v>7681.17</v>
      </c>
      <c r="N1390" s="1" t="str">
        <f>VLOOKUP($A1390,'Hospitalisation Details'!$A$2:$P$2344,12,FALSE())</f>
        <v>tier - 2</v>
      </c>
      <c r="O1390" s="1" t="str">
        <f>VLOOKUP($A1390,'Hospitalisation Details'!$A$2:$P$2344,13,FALSE())</f>
        <v>tier - 2</v>
      </c>
      <c r="P1390" s="1" t="str">
        <f>VLOOKUP($A1390,'Hospitalisation Details'!$A$2:$P$2344,14,FALSE())</f>
        <v>R1020</v>
      </c>
      <c r="Q1390" s="1">
        <f>VLOOKUP($A1390,'Hospitalisation Details'!$A$2:$P$2344,16,FALSE())</f>
        <v>41</v>
      </c>
    </row>
    <row r="1391" spans="1:17" x14ac:dyDescent="0.35">
      <c r="A1391" s="1" t="str">
        <f>'Customer Names'!A1391</f>
        <v>Id1390</v>
      </c>
      <c r="B1391" s="1" t="str">
        <f>VLOOKUP($A1391,'Customer Names'!$A$2:$E$2336,4,FALSE())</f>
        <v>Jim</v>
      </c>
      <c r="C1391" s="16">
        <f>VLOOKUP($A1391,'Medical Examinations'!$A$2:$O$2336,2,FALSE())</f>
        <v>22.66</v>
      </c>
      <c r="D1391" s="16">
        <f>VLOOKUP($A1391,'Medical Examinations'!$A$2:$O$2336,3,FALSE())</f>
        <v>10.68</v>
      </c>
      <c r="E1391" s="1" t="str">
        <f>VLOOKUP($A1391,'Medical Examinations'!$A$2:$O$2336,9,FALSE())</f>
        <v>No</v>
      </c>
      <c r="F1391" s="1" t="str">
        <f>VLOOKUP($A1391,'Medical Examinations'!$A$2:$O$2336,10,FALSE())</f>
        <v>No</v>
      </c>
      <c r="G1391" s="1" t="str">
        <f>VLOOKUP($A1391,'Medical Examinations'!$A$2:$O$2336,11,FALSE())</f>
        <v>No</v>
      </c>
      <c r="H1391" s="1">
        <f>VLOOKUP($A1391,'Medical Examinations'!$A$2:$O$2336,13,FALSE())</f>
        <v>0</v>
      </c>
      <c r="I1391" s="1" t="str">
        <f>VLOOKUP($A1391,'Medical Examinations'!$A$2:$O$2336,12,FALSE())</f>
        <v>No</v>
      </c>
      <c r="J1391" s="1" t="str">
        <f>VLOOKUP($A1391,'Medical Examinations'!$A$2:$O$2336,14,FALSE())</f>
        <v>Normal Weight</v>
      </c>
      <c r="K1391" s="1" t="str">
        <f>VLOOKUP($A1391,'Medical Examinations'!$A$2:$O$2336,15,FALSE())</f>
        <v>Diabetes</v>
      </c>
      <c r="L1391" s="17">
        <f>VLOOKUP($A1391,'Hospitalisation Details'!$A$2:$P$2344,15,FALSE())</f>
        <v>26217</v>
      </c>
      <c r="M1391" s="18">
        <f>VLOOKUP($A1391,'Hospitalisation Details'!$A$2:$P$2344,6,FALSE())</f>
        <v>7680.92</v>
      </c>
      <c r="N1391" s="1" t="str">
        <f>VLOOKUP($A1391,'Hospitalisation Details'!$A$2:$P$2344,12,FALSE())</f>
        <v>tier - 2</v>
      </c>
      <c r="O1391" s="1" t="str">
        <f>VLOOKUP($A1391,'Hospitalisation Details'!$A$2:$P$2344,13,FALSE())</f>
        <v>tier - 1</v>
      </c>
      <c r="P1391" s="1" t="str">
        <f>VLOOKUP($A1391,'Hospitalisation Details'!$A$2:$P$2344,14,FALSE())</f>
        <v>R1013</v>
      </c>
      <c r="Q1391" s="1">
        <f>VLOOKUP($A1391,'Hospitalisation Details'!$A$2:$P$2344,16,FALSE())</f>
        <v>51</v>
      </c>
    </row>
    <row r="1392" spans="1:17" x14ac:dyDescent="0.35">
      <c r="A1392" s="1" t="str">
        <f>'Customer Names'!A1392</f>
        <v>Id1391</v>
      </c>
      <c r="B1392" s="1" t="str">
        <f>VLOOKUP($A1392,'Customer Names'!$A$2:$E$2336,4,FALSE())</f>
        <v>Joseph P</v>
      </c>
      <c r="C1392" s="16">
        <f>VLOOKUP($A1392,'Medical Examinations'!$A$2:$O$2336,2,FALSE())</f>
        <v>38.81</v>
      </c>
      <c r="D1392" s="16">
        <f>VLOOKUP($A1392,'Medical Examinations'!$A$2:$O$2336,3,FALSE())</f>
        <v>6.14</v>
      </c>
      <c r="E1392" s="1" t="str">
        <f>VLOOKUP($A1392,'Medical Examinations'!$A$2:$O$2336,9,FALSE())</f>
        <v>Yes</v>
      </c>
      <c r="F1392" s="1" t="str">
        <f>VLOOKUP($A1392,'Medical Examinations'!$A$2:$O$2336,10,FALSE())</f>
        <v>No</v>
      </c>
      <c r="G1392" s="1" t="str">
        <f>VLOOKUP($A1392,'Medical Examinations'!$A$2:$O$2336,11,FALSE())</f>
        <v>No</v>
      </c>
      <c r="H1392" s="1">
        <f>VLOOKUP($A1392,'Medical Examinations'!$A$2:$O$2336,13,FALSE())</f>
        <v>1</v>
      </c>
      <c r="I1392" s="1" t="str">
        <f>VLOOKUP($A1392,'Medical Examinations'!$A$2:$O$2336,12,FALSE())</f>
        <v>No</v>
      </c>
      <c r="J1392" s="1" t="str">
        <f>VLOOKUP($A1392,'Medical Examinations'!$A$2:$O$2336,14,FALSE())</f>
        <v>Obesity</v>
      </c>
      <c r="K1392" s="1" t="str">
        <f>VLOOKUP($A1392,'Medical Examinations'!$A$2:$O$2336,15,FALSE())</f>
        <v>Prediabetes</v>
      </c>
      <c r="L1392" s="17">
        <f>VLOOKUP($A1392,'Hospitalisation Details'!$A$2:$P$2344,15,FALSE())</f>
        <v>34955</v>
      </c>
      <c r="M1392" s="18">
        <f>VLOOKUP($A1392,'Hospitalisation Details'!$A$2:$P$2344,6,FALSE())</f>
        <v>7676.4</v>
      </c>
      <c r="N1392" s="1" t="str">
        <f>VLOOKUP($A1392,'Hospitalisation Details'!$A$2:$P$2344,12,FALSE())</f>
        <v>tier - 2</v>
      </c>
      <c r="O1392" s="1" t="str">
        <f>VLOOKUP($A1392,'Hospitalisation Details'!$A$2:$P$2344,13,FALSE())</f>
        <v>tier - 1</v>
      </c>
      <c r="P1392" s="1" t="str">
        <f>VLOOKUP($A1392,'Hospitalisation Details'!$A$2:$P$2344,14,FALSE())</f>
        <v>R1012</v>
      </c>
      <c r="Q1392" s="1">
        <f>VLOOKUP($A1392,'Hospitalisation Details'!$A$2:$P$2344,16,FALSE())</f>
        <v>27</v>
      </c>
    </row>
    <row r="1393" spans="1:17" x14ac:dyDescent="0.35">
      <c r="A1393" s="1" t="str">
        <f>'Customer Names'!A1393</f>
        <v>Id1392</v>
      </c>
      <c r="B1393" s="1" t="str">
        <f>VLOOKUP($A1393,'Customer Names'!$A$2:$E$2336,4,FALSE())</f>
        <v>Michael</v>
      </c>
      <c r="C1393" s="16">
        <f>VLOOKUP($A1393,'Medical Examinations'!$A$2:$O$2336,2,FALSE())</f>
        <v>38.51</v>
      </c>
      <c r="D1393" s="16">
        <f>VLOOKUP($A1393,'Medical Examinations'!$A$2:$O$2336,3,FALSE())</f>
        <v>5.45</v>
      </c>
      <c r="E1393" s="1" t="str">
        <f>VLOOKUP($A1393,'Medical Examinations'!$A$2:$O$2336,9,FALSE())</f>
        <v>Yes</v>
      </c>
      <c r="F1393" s="1" t="str">
        <f>VLOOKUP($A1393,'Medical Examinations'!$A$2:$O$2336,10,FALSE())</f>
        <v>No</v>
      </c>
      <c r="G1393" s="1" t="str">
        <f>VLOOKUP($A1393,'Medical Examinations'!$A$2:$O$2336,11,FALSE())</f>
        <v>No</v>
      </c>
      <c r="H1393" s="1">
        <f>VLOOKUP($A1393,'Medical Examinations'!$A$2:$O$2336,13,FALSE())</f>
        <v>0</v>
      </c>
      <c r="I1393" s="1" t="str">
        <f>VLOOKUP($A1393,'Medical Examinations'!$A$2:$O$2336,12,FALSE())</f>
        <v>No</v>
      </c>
      <c r="J1393" s="1" t="str">
        <f>VLOOKUP($A1393,'Medical Examinations'!$A$2:$O$2336,14,FALSE())</f>
        <v>Obesity</v>
      </c>
      <c r="K1393" s="1" t="str">
        <f>VLOOKUP($A1393,'Medical Examinations'!$A$2:$O$2336,15,FALSE())</f>
        <v>Normal</v>
      </c>
      <c r="L1393" s="17">
        <f>VLOOKUP($A1393,'Hospitalisation Details'!$A$2:$P$2344,15,FALSE())</f>
        <v>35393</v>
      </c>
      <c r="M1393" s="18">
        <f>VLOOKUP($A1393,'Hospitalisation Details'!$A$2:$P$2344,6,FALSE())</f>
        <v>7670.75</v>
      </c>
      <c r="N1393" s="1" t="str">
        <f>VLOOKUP($A1393,'Hospitalisation Details'!$A$2:$P$2344,12,FALSE())</f>
        <v>tier - 2</v>
      </c>
      <c r="O1393" s="1" t="str">
        <f>VLOOKUP($A1393,'Hospitalisation Details'!$A$2:$P$2344,13,FALSE())</f>
        <v>tier - 2</v>
      </c>
      <c r="P1393" s="1" t="str">
        <f>VLOOKUP($A1393,'Hospitalisation Details'!$A$2:$P$2344,14,FALSE())</f>
        <v>R1022</v>
      </c>
      <c r="Q1393" s="1">
        <f>VLOOKUP($A1393,'Hospitalisation Details'!$A$2:$P$2344,16,FALSE())</f>
        <v>26</v>
      </c>
    </row>
    <row r="1394" spans="1:17" x14ac:dyDescent="0.35">
      <c r="A1394" s="1" t="str">
        <f>'Customer Names'!A1394</f>
        <v>Id1393</v>
      </c>
      <c r="B1394" s="1" t="str">
        <f>VLOOKUP($A1394,'Customer Names'!$A$2:$E$2336,4,FALSE())</f>
        <v>Gina M</v>
      </c>
      <c r="C1394" s="16">
        <f>VLOOKUP($A1394,'Medical Examinations'!$A$2:$O$2336,2,FALSE())</f>
        <v>22.98</v>
      </c>
      <c r="D1394" s="16">
        <f>VLOOKUP($A1394,'Medical Examinations'!$A$2:$O$2336,3,FALSE())</f>
        <v>6.14</v>
      </c>
      <c r="E1394" s="1" t="str">
        <f>VLOOKUP($A1394,'Medical Examinations'!$A$2:$O$2336,9,FALSE())</f>
        <v>Yes</v>
      </c>
      <c r="F1394" s="1" t="str">
        <f>VLOOKUP($A1394,'Medical Examinations'!$A$2:$O$2336,10,FALSE())</f>
        <v>No</v>
      </c>
      <c r="G1394" s="1" t="str">
        <f>VLOOKUP($A1394,'Medical Examinations'!$A$2:$O$2336,11,FALSE())</f>
        <v>No</v>
      </c>
      <c r="H1394" s="1">
        <f>VLOOKUP($A1394,'Medical Examinations'!$A$2:$O$2336,13,FALSE())</f>
        <v>0</v>
      </c>
      <c r="I1394" s="1" t="str">
        <f>VLOOKUP($A1394,'Medical Examinations'!$A$2:$O$2336,12,FALSE())</f>
        <v>No</v>
      </c>
      <c r="J1394" s="1" t="str">
        <f>VLOOKUP($A1394,'Medical Examinations'!$A$2:$O$2336,14,FALSE())</f>
        <v>Normal Weight</v>
      </c>
      <c r="K1394" s="1" t="str">
        <f>VLOOKUP($A1394,'Medical Examinations'!$A$2:$O$2336,15,FALSE())</f>
        <v>Prediabetes</v>
      </c>
      <c r="L1394" s="17">
        <f>VLOOKUP($A1394,'Hospitalisation Details'!$A$2:$P$2344,15,FALSE())</f>
        <v>28042</v>
      </c>
      <c r="M1394" s="18">
        <f>VLOOKUP($A1394,'Hospitalisation Details'!$A$2:$P$2344,6,FALSE())</f>
        <v>7662.47</v>
      </c>
      <c r="N1394" s="1" t="str">
        <f>VLOOKUP($A1394,'Hospitalisation Details'!$A$2:$P$2344,12,FALSE())</f>
        <v>tier - 2</v>
      </c>
      <c r="O1394" s="1" t="str">
        <f>VLOOKUP($A1394,'Hospitalisation Details'!$A$2:$P$2344,13,FALSE())</f>
        <v>tier - 1</v>
      </c>
      <c r="P1394" s="1" t="str">
        <f>VLOOKUP($A1394,'Hospitalisation Details'!$A$2:$P$2344,14,FALSE())</f>
        <v>R1011</v>
      </c>
      <c r="Q1394" s="1">
        <f>VLOOKUP($A1394,'Hospitalisation Details'!$A$2:$P$2344,16,FALSE())</f>
        <v>46</v>
      </c>
    </row>
    <row r="1395" spans="1:17" x14ac:dyDescent="0.35">
      <c r="A1395" s="1" t="str">
        <f>'Customer Names'!A1395</f>
        <v>Id1394</v>
      </c>
      <c r="B1395" s="1" t="str">
        <f>VLOOKUP($A1395,'Customer Names'!$A$2:$E$2336,4,FALSE())</f>
        <v>Shantel C.</v>
      </c>
      <c r="C1395" s="16">
        <f>VLOOKUP($A1395,'Medical Examinations'!$A$2:$O$2336,2,FALSE())</f>
        <v>15.65</v>
      </c>
      <c r="D1395" s="16">
        <f>VLOOKUP($A1395,'Medical Examinations'!$A$2:$O$2336,3,FALSE())</f>
        <v>7.85</v>
      </c>
      <c r="E1395" s="1" t="str">
        <f>VLOOKUP($A1395,'Medical Examinations'!$A$2:$O$2336,9,FALSE())</f>
        <v>No</v>
      </c>
      <c r="F1395" s="1" t="str">
        <f>VLOOKUP($A1395,'Medical Examinations'!$A$2:$O$2336,10,FALSE())</f>
        <v>No</v>
      </c>
      <c r="G1395" s="1" t="str">
        <f>VLOOKUP($A1395,'Medical Examinations'!$A$2:$O$2336,11,FALSE())</f>
        <v>No</v>
      </c>
      <c r="H1395" s="1">
        <f>VLOOKUP($A1395,'Medical Examinations'!$A$2:$O$2336,13,FALSE())</f>
        <v>0</v>
      </c>
      <c r="I1395" s="1" t="str">
        <f>VLOOKUP($A1395,'Medical Examinations'!$A$2:$O$2336,12,FALSE())</f>
        <v>No</v>
      </c>
      <c r="J1395" s="1" t="str">
        <f>VLOOKUP($A1395,'Medical Examinations'!$A$2:$O$2336,14,FALSE())</f>
        <v>Underweight</v>
      </c>
      <c r="K1395" s="1" t="str">
        <f>VLOOKUP($A1395,'Medical Examinations'!$A$2:$O$2336,15,FALSE())</f>
        <v>Diabetes</v>
      </c>
      <c r="L1395" s="17">
        <f>VLOOKUP($A1395,'Hospitalisation Details'!$A$2:$P$2344,15,FALSE())</f>
        <v>24103</v>
      </c>
      <c r="M1395" s="18">
        <f>VLOOKUP($A1395,'Hospitalisation Details'!$A$2:$P$2344,6,FALSE())</f>
        <v>7657.69</v>
      </c>
      <c r="N1395" s="1" t="str">
        <f>VLOOKUP($A1395,'Hospitalisation Details'!$A$2:$P$2344,12,FALSE())</f>
        <v>tier - 3</v>
      </c>
      <c r="O1395" s="1" t="str">
        <f>VLOOKUP($A1395,'Hospitalisation Details'!$A$2:$P$2344,13,FALSE())</f>
        <v>tier - 3</v>
      </c>
      <c r="P1395" s="1" t="str">
        <f>VLOOKUP($A1395,'Hospitalisation Details'!$A$2:$P$2344,14,FALSE())</f>
        <v>R1012</v>
      </c>
      <c r="Q1395" s="1">
        <f>VLOOKUP($A1395,'Hospitalisation Details'!$A$2:$P$2344,16,FALSE())</f>
        <v>57</v>
      </c>
    </row>
    <row r="1396" spans="1:17" x14ac:dyDescent="0.35">
      <c r="A1396" s="1" t="str">
        <f>'Customer Names'!A1396</f>
        <v>Id1395</v>
      </c>
      <c r="B1396" s="1" t="str">
        <f>VLOOKUP($A1396,'Customer Names'!$A$2:$E$2336,4,FALSE())</f>
        <v>Brian</v>
      </c>
      <c r="C1396" s="16">
        <f>VLOOKUP($A1396,'Medical Examinations'!$A$2:$O$2336,2,FALSE())</f>
        <v>39.97</v>
      </c>
      <c r="D1396" s="16">
        <f>VLOOKUP($A1396,'Medical Examinations'!$A$2:$O$2336,3,FALSE())</f>
        <v>4.09</v>
      </c>
      <c r="E1396" s="1" t="str">
        <f>VLOOKUP($A1396,'Medical Examinations'!$A$2:$O$2336,9,FALSE())</f>
        <v>No</v>
      </c>
      <c r="F1396" s="1" t="str">
        <f>VLOOKUP($A1396,'Medical Examinations'!$A$2:$O$2336,10,FALSE())</f>
        <v>No</v>
      </c>
      <c r="G1396" s="1" t="str">
        <f>VLOOKUP($A1396,'Medical Examinations'!$A$2:$O$2336,11,FALSE())</f>
        <v>No</v>
      </c>
      <c r="H1396" s="1">
        <f>VLOOKUP($A1396,'Medical Examinations'!$A$2:$O$2336,13,FALSE())</f>
        <v>1</v>
      </c>
      <c r="I1396" s="1" t="str">
        <f>VLOOKUP($A1396,'Medical Examinations'!$A$2:$O$2336,12,FALSE())</f>
        <v>No</v>
      </c>
      <c r="J1396" s="1" t="str">
        <f>VLOOKUP($A1396,'Medical Examinations'!$A$2:$O$2336,14,FALSE())</f>
        <v>Obesity</v>
      </c>
      <c r="K1396" s="1" t="str">
        <f>VLOOKUP($A1396,'Medical Examinations'!$A$2:$O$2336,15,FALSE())</f>
        <v>Normal</v>
      </c>
      <c r="L1396" s="17">
        <f>VLOOKUP($A1396,'Hospitalisation Details'!$A$2:$P$2344,15,FALSE())</f>
        <v>36068</v>
      </c>
      <c r="M1396" s="18">
        <f>VLOOKUP($A1396,'Hospitalisation Details'!$A$2:$P$2344,6,FALSE())</f>
        <v>7652.26</v>
      </c>
      <c r="N1396" s="1" t="str">
        <f>VLOOKUP($A1396,'Hospitalisation Details'!$A$2:$P$2344,12,FALSE())</f>
        <v>tier - 2</v>
      </c>
      <c r="O1396" s="1" t="str">
        <f>VLOOKUP($A1396,'Hospitalisation Details'!$A$2:$P$2344,13,FALSE())</f>
        <v>tier - 3</v>
      </c>
      <c r="P1396" s="1" t="str">
        <f>VLOOKUP($A1396,'Hospitalisation Details'!$A$2:$P$2344,14,FALSE())</f>
        <v>R1023</v>
      </c>
      <c r="Q1396" s="1">
        <f>VLOOKUP($A1396,'Hospitalisation Details'!$A$2:$P$2344,16,FALSE())</f>
        <v>24</v>
      </c>
    </row>
    <row r="1397" spans="1:17" x14ac:dyDescent="0.35">
      <c r="A1397" s="1" t="str">
        <f>'Customer Names'!A1397</f>
        <v>Id1396</v>
      </c>
      <c r="B1397" s="1" t="str">
        <f>VLOOKUP($A1397,'Customer Names'!$A$2:$E$2336,4,FALSE())</f>
        <v>Brian</v>
      </c>
      <c r="C1397" s="16">
        <f>VLOOKUP($A1397,'Medical Examinations'!$A$2:$O$2336,2,FALSE())</f>
        <v>37.22</v>
      </c>
      <c r="D1397" s="16">
        <f>VLOOKUP($A1397,'Medical Examinations'!$A$2:$O$2336,3,FALSE())</f>
        <v>4.62</v>
      </c>
      <c r="E1397" s="1" t="str">
        <f>VLOOKUP($A1397,'Medical Examinations'!$A$2:$O$2336,9,FALSE())</f>
        <v>No</v>
      </c>
      <c r="F1397" s="1" t="str">
        <f>VLOOKUP($A1397,'Medical Examinations'!$A$2:$O$2336,10,FALSE())</f>
        <v>No</v>
      </c>
      <c r="G1397" s="1" t="str">
        <f>VLOOKUP($A1397,'Medical Examinations'!$A$2:$O$2336,11,FALSE())</f>
        <v>Yes</v>
      </c>
      <c r="H1397" s="1">
        <f>VLOOKUP($A1397,'Medical Examinations'!$A$2:$O$2336,13,FALSE())</f>
        <v>1</v>
      </c>
      <c r="I1397" s="1" t="str">
        <f>VLOOKUP($A1397,'Medical Examinations'!$A$2:$O$2336,12,FALSE())</f>
        <v>No</v>
      </c>
      <c r="J1397" s="1" t="str">
        <f>VLOOKUP($A1397,'Medical Examinations'!$A$2:$O$2336,14,FALSE())</f>
        <v>Obesity</v>
      </c>
      <c r="K1397" s="1" t="str">
        <f>VLOOKUP($A1397,'Medical Examinations'!$A$2:$O$2336,15,FALSE())</f>
        <v>Normal</v>
      </c>
      <c r="L1397" s="17">
        <f>VLOOKUP($A1397,'Hospitalisation Details'!$A$2:$P$2344,15,FALSE())</f>
        <v>34191</v>
      </c>
      <c r="M1397" s="18">
        <f>VLOOKUP($A1397,'Hospitalisation Details'!$A$2:$P$2344,6,FALSE())</f>
        <v>7650.8</v>
      </c>
      <c r="N1397" s="1" t="str">
        <f>VLOOKUP($A1397,'Hospitalisation Details'!$A$2:$P$2344,12,FALSE())</f>
        <v>tier - 2</v>
      </c>
      <c r="O1397" s="1" t="str">
        <f>VLOOKUP($A1397,'Hospitalisation Details'!$A$2:$P$2344,13,FALSE())</f>
        <v>tier - 2</v>
      </c>
      <c r="P1397" s="1" t="str">
        <f>VLOOKUP($A1397,'Hospitalisation Details'!$A$2:$P$2344,14,FALSE())</f>
        <v>R1012</v>
      </c>
      <c r="Q1397" s="1">
        <f>VLOOKUP($A1397,'Hospitalisation Details'!$A$2:$P$2344,16,FALSE())</f>
        <v>29</v>
      </c>
    </row>
    <row r="1398" spans="1:17" x14ac:dyDescent="0.35">
      <c r="A1398" s="1" t="str">
        <f>'Customer Names'!A1398</f>
        <v>Id1397</v>
      </c>
      <c r="B1398" s="1" t="str">
        <f>VLOOKUP($A1398,'Customer Names'!$A$2:$E$2336,4,FALSE())</f>
        <v>Jessica R</v>
      </c>
      <c r="C1398" s="16">
        <f>VLOOKUP($A1398,'Medical Examinations'!$A$2:$O$2336,2,FALSE())</f>
        <v>41.325000000000003</v>
      </c>
      <c r="D1398" s="16">
        <f>VLOOKUP($A1398,'Medical Examinations'!$A$2:$O$2336,3,FALSE())</f>
        <v>5.77</v>
      </c>
      <c r="E1398" s="1" t="str">
        <f>VLOOKUP($A1398,'Medical Examinations'!$A$2:$O$2336,9,FALSE())</f>
        <v>No</v>
      </c>
      <c r="F1398" s="1" t="str">
        <f>VLOOKUP($A1398,'Medical Examinations'!$A$2:$O$2336,10,FALSE())</f>
        <v>No</v>
      </c>
      <c r="G1398" s="1" t="str">
        <f>VLOOKUP($A1398,'Medical Examinations'!$A$2:$O$2336,11,FALSE())</f>
        <v>No</v>
      </c>
      <c r="H1398" s="1">
        <f>VLOOKUP($A1398,'Medical Examinations'!$A$2:$O$2336,13,FALSE())</f>
        <v>0</v>
      </c>
      <c r="I1398" s="1" t="str">
        <f>VLOOKUP($A1398,'Medical Examinations'!$A$2:$O$2336,12,FALSE())</f>
        <v>No</v>
      </c>
      <c r="J1398" s="1" t="str">
        <f>VLOOKUP($A1398,'Medical Examinations'!$A$2:$O$2336,14,FALSE())</f>
        <v>Obesity</v>
      </c>
      <c r="K1398" s="1" t="str">
        <f>VLOOKUP($A1398,'Medical Examinations'!$A$2:$O$2336,15,FALSE())</f>
        <v>Prediabetes</v>
      </c>
      <c r="L1398" s="17">
        <f>VLOOKUP($A1398,'Hospitalisation Details'!$A$2:$P$2344,15,FALSE())</f>
        <v>29510</v>
      </c>
      <c r="M1398" s="18">
        <f>VLOOKUP($A1398,'Hospitalisation Details'!$A$2:$P$2344,6,FALSE())</f>
        <v>7650.77</v>
      </c>
      <c r="N1398" s="1" t="str">
        <f>VLOOKUP($A1398,'Hospitalisation Details'!$A$2:$P$2344,12,FALSE())</f>
        <v>tier - 2</v>
      </c>
      <c r="O1398" s="1" t="str">
        <f>VLOOKUP($A1398,'Hospitalisation Details'!$A$2:$P$2344,13,FALSE())</f>
        <v>tier - 2</v>
      </c>
      <c r="P1398" s="1" t="str">
        <f>VLOOKUP($A1398,'Hospitalisation Details'!$A$2:$P$2344,14,FALSE())</f>
        <v>R1024</v>
      </c>
      <c r="Q1398" s="1">
        <f>VLOOKUP($A1398,'Hospitalisation Details'!$A$2:$P$2344,16,FALSE())</f>
        <v>42</v>
      </c>
    </row>
    <row r="1399" spans="1:17" x14ac:dyDescent="0.35">
      <c r="A1399" s="1" t="str">
        <f>'Customer Names'!A1399</f>
        <v>Id1398</v>
      </c>
      <c r="B1399" s="1" t="str">
        <f>VLOOKUP($A1399,'Customer Names'!$A$2:$E$2336,4,FALSE())</f>
        <v>Robyn</v>
      </c>
      <c r="C1399" s="16">
        <f>VLOOKUP($A1399,'Medical Examinations'!$A$2:$O$2336,2,FALSE())</f>
        <v>40.31</v>
      </c>
      <c r="D1399" s="16">
        <f>VLOOKUP($A1399,'Medical Examinations'!$A$2:$O$2336,3,FALSE())</f>
        <v>5.84</v>
      </c>
      <c r="E1399" s="1" t="str">
        <f>VLOOKUP($A1399,'Medical Examinations'!$A$2:$O$2336,9,FALSE())</f>
        <v>No</v>
      </c>
      <c r="F1399" s="1" t="str">
        <f>VLOOKUP($A1399,'Medical Examinations'!$A$2:$O$2336,10,FALSE())</f>
        <v>No</v>
      </c>
      <c r="G1399" s="1" t="str">
        <f>VLOOKUP($A1399,'Medical Examinations'!$A$2:$O$2336,11,FALSE())</f>
        <v>No</v>
      </c>
      <c r="H1399" s="1">
        <f>VLOOKUP($A1399,'Medical Examinations'!$A$2:$O$2336,13,FALSE())</f>
        <v>0</v>
      </c>
      <c r="I1399" s="1" t="str">
        <f>VLOOKUP($A1399,'Medical Examinations'!$A$2:$O$2336,12,FALSE())</f>
        <v>No</v>
      </c>
      <c r="J1399" s="1" t="str">
        <f>VLOOKUP($A1399,'Medical Examinations'!$A$2:$O$2336,14,FALSE())</f>
        <v>Obesity</v>
      </c>
      <c r="K1399" s="1" t="str">
        <f>VLOOKUP($A1399,'Medical Examinations'!$A$2:$O$2336,15,FALSE())</f>
        <v>Prediabetes</v>
      </c>
      <c r="L1399" s="17">
        <f>VLOOKUP($A1399,'Hospitalisation Details'!$A$2:$P$2344,15,FALSE())</f>
        <v>36326</v>
      </c>
      <c r="M1399" s="18">
        <f>VLOOKUP($A1399,'Hospitalisation Details'!$A$2:$P$2344,6,FALSE())</f>
        <v>7642.05</v>
      </c>
      <c r="N1399" s="1" t="str">
        <f>VLOOKUP($A1399,'Hospitalisation Details'!$A$2:$P$2344,12,FALSE())</f>
        <v>tier - 2</v>
      </c>
      <c r="O1399" s="1" t="str">
        <f>VLOOKUP($A1399,'Hospitalisation Details'!$A$2:$P$2344,13,FALSE())</f>
        <v>tier - 2</v>
      </c>
      <c r="P1399" s="1" t="str">
        <f>VLOOKUP($A1399,'Hospitalisation Details'!$A$2:$P$2344,14,FALSE())</f>
        <v>R1026</v>
      </c>
      <c r="Q1399" s="1">
        <f>VLOOKUP($A1399,'Hospitalisation Details'!$A$2:$P$2344,16,FALSE())</f>
        <v>23</v>
      </c>
    </row>
    <row r="1400" spans="1:17" x14ac:dyDescent="0.35">
      <c r="A1400" s="1" t="str">
        <f>'Customer Names'!A1400</f>
        <v>Id1399</v>
      </c>
      <c r="B1400" s="1" t="str">
        <f>VLOOKUP($A1400,'Customer Names'!$A$2:$E$2336,4,FALSE())</f>
        <v>Ashley</v>
      </c>
      <c r="C1400" s="16">
        <f>VLOOKUP($A1400,'Medical Examinations'!$A$2:$O$2336,2,FALSE())</f>
        <v>29.48</v>
      </c>
      <c r="D1400" s="16">
        <f>VLOOKUP($A1400,'Medical Examinations'!$A$2:$O$2336,3,FALSE())</f>
        <v>4.91</v>
      </c>
      <c r="E1400" s="1" t="str">
        <f>VLOOKUP($A1400,'Medical Examinations'!$A$2:$O$2336,9,FALSE())</f>
        <v>No</v>
      </c>
      <c r="F1400" s="1" t="str">
        <f>VLOOKUP($A1400,'Medical Examinations'!$A$2:$O$2336,10,FALSE())</f>
        <v>No</v>
      </c>
      <c r="G1400" s="1" t="str">
        <f>VLOOKUP($A1400,'Medical Examinations'!$A$2:$O$2336,11,FALSE())</f>
        <v>No</v>
      </c>
      <c r="H1400" s="1">
        <f>VLOOKUP($A1400,'Medical Examinations'!$A$2:$O$2336,13,FALSE())</f>
        <v>0</v>
      </c>
      <c r="I1400" s="1" t="str">
        <f>VLOOKUP($A1400,'Medical Examinations'!$A$2:$O$2336,12,FALSE())</f>
        <v>No</v>
      </c>
      <c r="J1400" s="1" t="str">
        <f>VLOOKUP($A1400,'Medical Examinations'!$A$2:$O$2336,14,FALSE())</f>
        <v>Overweight</v>
      </c>
      <c r="K1400" s="1" t="str">
        <f>VLOOKUP($A1400,'Medical Examinations'!$A$2:$O$2336,15,FALSE())</f>
        <v>Normal</v>
      </c>
      <c r="L1400" s="17">
        <f>VLOOKUP($A1400,'Hospitalisation Details'!$A$2:$P$2344,15,FALSE())</f>
        <v>29426</v>
      </c>
      <c r="M1400" s="18">
        <f>VLOOKUP($A1400,'Hospitalisation Details'!$A$2:$P$2344,6,FALSE())</f>
        <v>7640.31</v>
      </c>
      <c r="N1400" s="1" t="str">
        <f>VLOOKUP($A1400,'Hospitalisation Details'!$A$2:$P$2344,12,FALSE())</f>
        <v>tier - 2</v>
      </c>
      <c r="O1400" s="1" t="str">
        <f>VLOOKUP($A1400,'Hospitalisation Details'!$A$2:$P$2344,13,FALSE())</f>
        <v>tier - 1</v>
      </c>
      <c r="P1400" s="1" t="str">
        <f>VLOOKUP($A1400,'Hospitalisation Details'!$A$2:$P$2344,14,FALSE())</f>
        <v>R1013</v>
      </c>
      <c r="Q1400" s="1">
        <f>VLOOKUP($A1400,'Hospitalisation Details'!$A$2:$P$2344,16,FALSE())</f>
        <v>42</v>
      </c>
    </row>
    <row r="1401" spans="1:17" x14ac:dyDescent="0.35">
      <c r="A1401" s="1" t="str">
        <f>'Customer Names'!A1401</f>
        <v>Id1400</v>
      </c>
      <c r="B1401" s="1" t="str">
        <f>VLOOKUP($A1401,'Customer Names'!$A$2:$E$2336,4,FALSE())</f>
        <v>Dana</v>
      </c>
      <c r="C1401" s="16">
        <f>VLOOKUP($A1401,'Medical Examinations'!$A$2:$O$2336,2,FALSE())</f>
        <v>33.155000000000001</v>
      </c>
      <c r="D1401" s="16">
        <f>VLOOKUP($A1401,'Medical Examinations'!$A$2:$O$2336,3,FALSE())</f>
        <v>5.07</v>
      </c>
      <c r="E1401" s="1" t="str">
        <f>VLOOKUP($A1401,'Medical Examinations'!$A$2:$O$2336,9,FALSE())</f>
        <v>No</v>
      </c>
      <c r="F1401" s="1" t="str">
        <f>VLOOKUP($A1401,'Medical Examinations'!$A$2:$O$2336,10,FALSE())</f>
        <v>No</v>
      </c>
      <c r="G1401" s="1" t="str">
        <f>VLOOKUP($A1401,'Medical Examinations'!$A$2:$O$2336,11,FALSE())</f>
        <v>No</v>
      </c>
      <c r="H1401" s="1">
        <f>VLOOKUP($A1401,'Medical Examinations'!$A$2:$O$2336,13,FALSE())</f>
        <v>0</v>
      </c>
      <c r="I1401" s="1" t="str">
        <f>VLOOKUP($A1401,'Medical Examinations'!$A$2:$O$2336,12,FALSE())</f>
        <v>No</v>
      </c>
      <c r="J1401" s="1" t="str">
        <f>VLOOKUP($A1401,'Medical Examinations'!$A$2:$O$2336,14,FALSE())</f>
        <v>Obesity</v>
      </c>
      <c r="K1401" s="1" t="str">
        <f>VLOOKUP($A1401,'Medical Examinations'!$A$2:$O$2336,15,FALSE())</f>
        <v>Normal</v>
      </c>
      <c r="L1401" s="17">
        <f>VLOOKUP($A1401,'Hospitalisation Details'!$A$2:$P$2344,15,FALSE())</f>
        <v>29392</v>
      </c>
      <c r="M1401" s="18">
        <f>VLOOKUP($A1401,'Hospitalisation Details'!$A$2:$P$2344,6,FALSE())</f>
        <v>7639.42</v>
      </c>
      <c r="N1401" s="1" t="str">
        <f>VLOOKUP($A1401,'Hospitalisation Details'!$A$2:$P$2344,12,FALSE())</f>
        <v>tier - 2</v>
      </c>
      <c r="O1401" s="1" t="str">
        <f>VLOOKUP($A1401,'Hospitalisation Details'!$A$2:$P$2344,13,FALSE())</f>
        <v>tier - 2</v>
      </c>
      <c r="P1401" s="1" t="str">
        <f>VLOOKUP($A1401,'Hospitalisation Details'!$A$2:$P$2344,14,FALSE())</f>
        <v>R1024</v>
      </c>
      <c r="Q1401" s="1">
        <f>VLOOKUP($A1401,'Hospitalisation Details'!$A$2:$P$2344,16,FALSE())</f>
        <v>42</v>
      </c>
    </row>
    <row r="1402" spans="1:17" x14ac:dyDescent="0.35">
      <c r="A1402" s="1" t="str">
        <f>'Customer Names'!A1402</f>
        <v>Id1401</v>
      </c>
      <c r="B1402" s="1" t="str">
        <f>VLOOKUP($A1402,'Customer Names'!$A$2:$E$2336,4,FALSE())</f>
        <v>Jessica F.</v>
      </c>
      <c r="C1402" s="16">
        <f>VLOOKUP($A1402,'Medical Examinations'!$A$2:$O$2336,2,FALSE())</f>
        <v>42.85</v>
      </c>
      <c r="D1402" s="16">
        <f>VLOOKUP($A1402,'Medical Examinations'!$A$2:$O$2336,3,FALSE())</f>
        <v>5.81</v>
      </c>
      <c r="E1402" s="1" t="str">
        <f>VLOOKUP($A1402,'Medical Examinations'!$A$2:$O$2336,9,FALSE())</f>
        <v>Yes</v>
      </c>
      <c r="F1402" s="1" t="str">
        <f>VLOOKUP($A1402,'Medical Examinations'!$A$2:$O$2336,10,FALSE())</f>
        <v>No</v>
      </c>
      <c r="G1402" s="1" t="str">
        <f>VLOOKUP($A1402,'Medical Examinations'!$A$2:$O$2336,11,FALSE())</f>
        <v>No</v>
      </c>
      <c r="H1402" s="1">
        <f>VLOOKUP($A1402,'Medical Examinations'!$A$2:$O$2336,13,FALSE())</f>
        <v>0</v>
      </c>
      <c r="I1402" s="1" t="str">
        <f>VLOOKUP($A1402,'Medical Examinations'!$A$2:$O$2336,12,FALSE())</f>
        <v>No</v>
      </c>
      <c r="J1402" s="1" t="str">
        <f>VLOOKUP($A1402,'Medical Examinations'!$A$2:$O$2336,14,FALSE())</f>
        <v>Obesity</v>
      </c>
      <c r="K1402" s="1" t="str">
        <f>VLOOKUP($A1402,'Medical Examinations'!$A$2:$O$2336,15,FALSE())</f>
        <v>Prediabetes</v>
      </c>
      <c r="L1402" s="17">
        <f>VLOOKUP($A1402,'Hospitalisation Details'!$A$2:$P$2344,15,FALSE())</f>
        <v>37238</v>
      </c>
      <c r="M1402" s="18">
        <f>VLOOKUP($A1402,'Hospitalisation Details'!$A$2:$P$2344,6,FALSE())</f>
        <v>7636.92</v>
      </c>
      <c r="N1402" s="1" t="str">
        <f>VLOOKUP($A1402,'Hospitalisation Details'!$A$2:$P$2344,12,FALSE())</f>
        <v>tier - 2</v>
      </c>
      <c r="O1402" s="1" t="str">
        <f>VLOOKUP($A1402,'Hospitalisation Details'!$A$2:$P$2344,13,FALSE())</f>
        <v>tier - 3</v>
      </c>
      <c r="P1402" s="1" t="str">
        <f>VLOOKUP($A1402,'Hospitalisation Details'!$A$2:$P$2344,14,FALSE())</f>
        <v>R1012</v>
      </c>
      <c r="Q1402" s="1">
        <f>VLOOKUP($A1402,'Hospitalisation Details'!$A$2:$P$2344,16,FALSE())</f>
        <v>21</v>
      </c>
    </row>
    <row r="1403" spans="1:17" x14ac:dyDescent="0.35">
      <c r="A1403" s="1" t="str">
        <f>'Customer Names'!A1403</f>
        <v>Id1402</v>
      </c>
      <c r="B1403" s="1" t="str">
        <f>VLOOKUP($A1403,'Customer Names'!$A$2:$E$2336,4,FALSE())</f>
        <v>Lindsey</v>
      </c>
      <c r="C1403" s="16">
        <f>VLOOKUP($A1403,'Medical Examinations'!$A$2:$O$2336,2,FALSE())</f>
        <v>32.340000000000003</v>
      </c>
      <c r="D1403" s="16">
        <f>VLOOKUP($A1403,'Medical Examinations'!$A$2:$O$2336,3,FALSE())</f>
        <v>11.2</v>
      </c>
      <c r="E1403" s="1" t="str">
        <f>VLOOKUP($A1403,'Medical Examinations'!$A$2:$O$2336,9,FALSE())</f>
        <v>No</v>
      </c>
      <c r="F1403" s="1" t="str">
        <f>VLOOKUP($A1403,'Medical Examinations'!$A$2:$O$2336,10,FALSE())</f>
        <v>No</v>
      </c>
      <c r="G1403" s="1" t="str">
        <f>VLOOKUP($A1403,'Medical Examinations'!$A$2:$O$2336,11,FALSE())</f>
        <v>No</v>
      </c>
      <c r="H1403" s="1">
        <f>VLOOKUP($A1403,'Medical Examinations'!$A$2:$O$2336,13,FALSE())</f>
        <v>0</v>
      </c>
      <c r="I1403" s="1" t="str">
        <f>VLOOKUP($A1403,'Medical Examinations'!$A$2:$O$2336,12,FALSE())</f>
        <v>No</v>
      </c>
      <c r="J1403" s="1" t="str">
        <f>VLOOKUP($A1403,'Medical Examinations'!$A$2:$O$2336,14,FALSE())</f>
        <v>Obesity</v>
      </c>
      <c r="K1403" s="1" t="str">
        <f>VLOOKUP($A1403,'Medical Examinations'!$A$2:$O$2336,15,FALSE())</f>
        <v>Diabetes</v>
      </c>
      <c r="L1403" s="17">
        <f>VLOOKUP($A1403,'Hospitalisation Details'!$A$2:$P$2344,15,FALSE())</f>
        <v>28726</v>
      </c>
      <c r="M1403" s="18">
        <f>VLOOKUP($A1403,'Hospitalisation Details'!$A$2:$P$2344,6,FALSE())</f>
        <v>7633.72</v>
      </c>
      <c r="N1403" s="1" t="str">
        <f>VLOOKUP($A1403,'Hospitalisation Details'!$A$2:$P$2344,12,FALSE())</f>
        <v>tier - 2</v>
      </c>
      <c r="O1403" s="1" t="str">
        <f>VLOOKUP($A1403,'Hospitalisation Details'!$A$2:$P$2344,13,FALSE())</f>
        <v>tier - 1</v>
      </c>
      <c r="P1403" s="1" t="str">
        <f>VLOOKUP($A1403,'Hospitalisation Details'!$A$2:$P$2344,14,FALSE())</f>
        <v>R1013</v>
      </c>
      <c r="Q1403" s="1">
        <f>VLOOKUP($A1403,'Hospitalisation Details'!$A$2:$P$2344,16,FALSE())</f>
        <v>44</v>
      </c>
    </row>
    <row r="1404" spans="1:17" x14ac:dyDescent="0.35">
      <c r="A1404" s="1" t="str">
        <f>'Customer Names'!A1404</f>
        <v>Id1403</v>
      </c>
      <c r="B1404" s="1" t="str">
        <f>VLOOKUP($A1404,'Customer Names'!$A$2:$E$2336,4,FALSE())</f>
        <v>Kelly A</v>
      </c>
      <c r="C1404" s="16">
        <f>VLOOKUP($A1404,'Medical Examinations'!$A$2:$O$2336,2,FALSE())</f>
        <v>27.5</v>
      </c>
      <c r="D1404" s="16">
        <f>VLOOKUP($A1404,'Medical Examinations'!$A$2:$O$2336,3,FALSE())</f>
        <v>10.75</v>
      </c>
      <c r="E1404" s="1" t="str">
        <f>VLOOKUP($A1404,'Medical Examinations'!$A$2:$O$2336,9,FALSE())</f>
        <v>No</v>
      </c>
      <c r="F1404" s="1" t="str">
        <f>VLOOKUP($A1404,'Medical Examinations'!$A$2:$O$2336,10,FALSE())</f>
        <v>No</v>
      </c>
      <c r="G1404" s="1" t="str">
        <f>VLOOKUP($A1404,'Medical Examinations'!$A$2:$O$2336,11,FALSE())</f>
        <v>No</v>
      </c>
      <c r="H1404" s="1">
        <f>VLOOKUP($A1404,'Medical Examinations'!$A$2:$O$2336,13,FALSE())</f>
        <v>0</v>
      </c>
      <c r="I1404" s="1" t="str">
        <f>VLOOKUP($A1404,'Medical Examinations'!$A$2:$O$2336,12,FALSE())</f>
        <v>No</v>
      </c>
      <c r="J1404" s="1" t="str">
        <f>VLOOKUP($A1404,'Medical Examinations'!$A$2:$O$2336,14,FALSE())</f>
        <v>Overweight</v>
      </c>
      <c r="K1404" s="1" t="str">
        <f>VLOOKUP($A1404,'Medical Examinations'!$A$2:$O$2336,15,FALSE())</f>
        <v>Diabetes</v>
      </c>
      <c r="L1404" s="17">
        <f>VLOOKUP($A1404,'Hospitalisation Details'!$A$2:$P$2344,15,FALSE())</f>
        <v>28823</v>
      </c>
      <c r="M1404" s="18">
        <f>VLOOKUP($A1404,'Hospitalisation Details'!$A$2:$P$2344,6,FALSE())</f>
        <v>7626.99</v>
      </c>
      <c r="N1404" s="1" t="str">
        <f>VLOOKUP($A1404,'Hospitalisation Details'!$A$2:$P$2344,12,FALSE())</f>
        <v>tier - 2</v>
      </c>
      <c r="O1404" s="1" t="str">
        <f>VLOOKUP($A1404,'Hospitalisation Details'!$A$2:$P$2344,13,FALSE())</f>
        <v>tier - 2</v>
      </c>
      <c r="P1404" s="1" t="str">
        <f>VLOOKUP($A1404,'Hospitalisation Details'!$A$2:$P$2344,14,FALSE())</f>
        <v>R1011</v>
      </c>
      <c r="Q1404" s="1">
        <f>VLOOKUP($A1404,'Hospitalisation Details'!$A$2:$P$2344,16,FALSE())</f>
        <v>44</v>
      </c>
    </row>
    <row r="1405" spans="1:17" x14ac:dyDescent="0.35">
      <c r="A1405" s="1" t="str">
        <f>'Customer Names'!A1405</f>
        <v>Id1404</v>
      </c>
      <c r="B1405" s="1" t="str">
        <f>VLOOKUP($A1405,'Customer Names'!$A$2:$E$2336,4,FALSE())</f>
        <v>Brooke E</v>
      </c>
      <c r="C1405" s="16">
        <f>VLOOKUP($A1405,'Medical Examinations'!$A$2:$O$2336,2,FALSE())</f>
        <v>25.8</v>
      </c>
      <c r="D1405" s="16">
        <f>VLOOKUP($A1405,'Medical Examinations'!$A$2:$O$2336,3,FALSE())</f>
        <v>7.8</v>
      </c>
      <c r="E1405" s="1" t="str">
        <f>VLOOKUP($A1405,'Medical Examinations'!$A$2:$O$2336,9,FALSE())</f>
        <v>No</v>
      </c>
      <c r="F1405" s="1" t="str">
        <f>VLOOKUP($A1405,'Medical Examinations'!$A$2:$O$2336,10,FALSE())</f>
        <v>No</v>
      </c>
      <c r="G1405" s="1" t="str">
        <f>VLOOKUP($A1405,'Medical Examinations'!$A$2:$O$2336,11,FALSE())</f>
        <v>No</v>
      </c>
      <c r="H1405" s="1">
        <f>VLOOKUP($A1405,'Medical Examinations'!$A$2:$O$2336,13,FALSE())</f>
        <v>0</v>
      </c>
      <c r="I1405" s="1" t="str">
        <f>VLOOKUP($A1405,'Medical Examinations'!$A$2:$O$2336,12,FALSE())</f>
        <v>No</v>
      </c>
      <c r="J1405" s="1" t="str">
        <f>VLOOKUP($A1405,'Medical Examinations'!$A$2:$O$2336,14,FALSE())</f>
        <v>Overweight</v>
      </c>
      <c r="K1405" s="1" t="str">
        <f>VLOOKUP($A1405,'Medical Examinations'!$A$2:$O$2336,15,FALSE())</f>
        <v>Diabetes</v>
      </c>
      <c r="L1405" s="17">
        <f>VLOOKUP($A1405,'Hospitalisation Details'!$A$2:$P$2344,15,FALSE())</f>
        <v>28800</v>
      </c>
      <c r="M1405" s="18">
        <f>VLOOKUP($A1405,'Hospitalisation Details'!$A$2:$P$2344,6,FALSE())</f>
        <v>7624.63</v>
      </c>
      <c r="N1405" s="1" t="str">
        <f>VLOOKUP($A1405,'Hospitalisation Details'!$A$2:$P$2344,12,FALSE())</f>
        <v>tier - 2</v>
      </c>
      <c r="O1405" s="1" t="str">
        <f>VLOOKUP($A1405,'Hospitalisation Details'!$A$2:$P$2344,13,FALSE())</f>
        <v>tier - 1</v>
      </c>
      <c r="P1405" s="1" t="str">
        <f>VLOOKUP($A1405,'Hospitalisation Details'!$A$2:$P$2344,14,FALSE())</f>
        <v>R1011</v>
      </c>
      <c r="Q1405" s="1">
        <f>VLOOKUP($A1405,'Hospitalisation Details'!$A$2:$P$2344,16,FALSE())</f>
        <v>44</v>
      </c>
    </row>
    <row r="1406" spans="1:17" x14ac:dyDescent="0.35">
      <c r="A1406" s="1" t="str">
        <f>'Customer Names'!A1406</f>
        <v>Id1405</v>
      </c>
      <c r="B1406" s="1" t="str">
        <f>VLOOKUP($A1406,'Customer Names'!$A$2:$E$2336,4,FALSE())</f>
        <v>Katelyn E.</v>
      </c>
      <c r="C1406" s="16">
        <f>VLOOKUP($A1406,'Medical Examinations'!$A$2:$O$2336,2,FALSE())</f>
        <v>25</v>
      </c>
      <c r="D1406" s="16">
        <f>VLOOKUP($A1406,'Medical Examinations'!$A$2:$O$2336,3,FALSE())</f>
        <v>7.04</v>
      </c>
      <c r="E1406" s="1" t="str">
        <f>VLOOKUP($A1406,'Medical Examinations'!$A$2:$O$2336,9,FALSE())</f>
        <v>No</v>
      </c>
      <c r="F1406" s="1" t="str">
        <f>VLOOKUP($A1406,'Medical Examinations'!$A$2:$O$2336,10,FALSE())</f>
        <v>No</v>
      </c>
      <c r="G1406" s="1" t="str">
        <f>VLOOKUP($A1406,'Medical Examinations'!$A$2:$O$2336,11,FALSE())</f>
        <v>No</v>
      </c>
      <c r="H1406" s="1">
        <f>VLOOKUP($A1406,'Medical Examinations'!$A$2:$O$2336,13,FALSE())</f>
        <v>0</v>
      </c>
      <c r="I1406" s="1" t="str">
        <f>VLOOKUP($A1406,'Medical Examinations'!$A$2:$O$2336,12,FALSE())</f>
        <v>No</v>
      </c>
      <c r="J1406" s="1" t="str">
        <f>VLOOKUP($A1406,'Medical Examinations'!$A$2:$O$2336,14,FALSE())</f>
        <v>Overweight</v>
      </c>
      <c r="K1406" s="1" t="str">
        <f>VLOOKUP($A1406,'Medical Examinations'!$A$2:$O$2336,15,FALSE())</f>
        <v>Diabetes</v>
      </c>
      <c r="L1406" s="17">
        <f>VLOOKUP($A1406,'Hospitalisation Details'!$A$2:$P$2344,15,FALSE())</f>
        <v>28822</v>
      </c>
      <c r="M1406" s="18">
        <f>VLOOKUP($A1406,'Hospitalisation Details'!$A$2:$P$2344,6,FALSE())</f>
        <v>7623.52</v>
      </c>
      <c r="N1406" s="1" t="str">
        <f>VLOOKUP($A1406,'Hospitalisation Details'!$A$2:$P$2344,12,FALSE())</f>
        <v>tier - 2</v>
      </c>
      <c r="O1406" s="1" t="str">
        <f>VLOOKUP($A1406,'Hospitalisation Details'!$A$2:$P$2344,13,FALSE())</f>
        <v>tier - 1</v>
      </c>
      <c r="P1406" s="1" t="str">
        <f>VLOOKUP($A1406,'Hospitalisation Details'!$A$2:$P$2344,14,FALSE())</f>
        <v>R1011</v>
      </c>
      <c r="Q1406" s="1">
        <f>VLOOKUP($A1406,'Hospitalisation Details'!$A$2:$P$2344,16,FALSE())</f>
        <v>44</v>
      </c>
    </row>
    <row r="1407" spans="1:17" x14ac:dyDescent="0.35">
      <c r="A1407" s="1" t="str">
        <f>'Customer Names'!A1407</f>
        <v>Id1406</v>
      </c>
      <c r="B1407" s="1" t="str">
        <f>VLOOKUP($A1407,'Customer Names'!$A$2:$E$2336,4,FALSE())</f>
        <v>Adam</v>
      </c>
      <c r="C1407" s="16">
        <f>VLOOKUP($A1407,'Medical Examinations'!$A$2:$O$2336,2,FALSE())</f>
        <v>41.2</v>
      </c>
      <c r="D1407" s="16">
        <f>VLOOKUP($A1407,'Medical Examinations'!$A$2:$O$2336,3,FALSE())</f>
        <v>4.18</v>
      </c>
      <c r="E1407" s="1" t="str">
        <f>VLOOKUP($A1407,'Medical Examinations'!$A$2:$O$2336,9,FALSE())</f>
        <v>Yes</v>
      </c>
      <c r="F1407" s="1" t="str">
        <f>VLOOKUP($A1407,'Medical Examinations'!$A$2:$O$2336,10,FALSE())</f>
        <v>No</v>
      </c>
      <c r="G1407" s="1" t="str">
        <f>VLOOKUP($A1407,'Medical Examinations'!$A$2:$O$2336,11,FALSE())</f>
        <v>No</v>
      </c>
      <c r="H1407" s="1">
        <f>VLOOKUP($A1407,'Medical Examinations'!$A$2:$O$2336,13,FALSE())</f>
        <v>0</v>
      </c>
      <c r="I1407" s="1" t="str">
        <f>VLOOKUP($A1407,'Medical Examinations'!$A$2:$O$2336,12,FALSE())</f>
        <v>No</v>
      </c>
      <c r="J1407" s="1" t="str">
        <f>VLOOKUP($A1407,'Medical Examinations'!$A$2:$O$2336,14,FALSE())</f>
        <v>Obesity</v>
      </c>
      <c r="K1407" s="1" t="str">
        <f>VLOOKUP($A1407,'Medical Examinations'!$A$2:$O$2336,15,FALSE())</f>
        <v>Normal</v>
      </c>
      <c r="L1407" s="17">
        <f>VLOOKUP($A1407,'Hospitalisation Details'!$A$2:$P$2344,15,FALSE())</f>
        <v>35325</v>
      </c>
      <c r="M1407" s="18">
        <f>VLOOKUP($A1407,'Hospitalisation Details'!$A$2:$P$2344,6,FALSE())</f>
        <v>7623.13</v>
      </c>
      <c r="N1407" s="1" t="str">
        <f>VLOOKUP($A1407,'Hospitalisation Details'!$A$2:$P$2344,12,FALSE())</f>
        <v>tier - 2</v>
      </c>
      <c r="O1407" s="1" t="str">
        <f>VLOOKUP($A1407,'Hospitalisation Details'!$A$2:$P$2344,13,FALSE())</f>
        <v>tier - 3</v>
      </c>
      <c r="P1407" s="1" t="str">
        <f>VLOOKUP($A1407,'Hospitalisation Details'!$A$2:$P$2344,14,FALSE())</f>
        <v>R1011</v>
      </c>
      <c r="Q1407" s="1">
        <f>VLOOKUP($A1407,'Hospitalisation Details'!$A$2:$P$2344,16,FALSE())</f>
        <v>26</v>
      </c>
    </row>
    <row r="1408" spans="1:17" x14ac:dyDescent="0.35">
      <c r="A1408" s="1" t="str">
        <f>'Customer Names'!A1408</f>
        <v>Id1407</v>
      </c>
      <c r="B1408" s="1" t="str">
        <f>VLOOKUP($A1408,'Customer Names'!$A$2:$E$2336,4,FALSE())</f>
        <v>Dana</v>
      </c>
      <c r="C1408" s="16">
        <f>VLOOKUP($A1408,'Medical Examinations'!$A$2:$O$2336,2,FALSE())</f>
        <v>17.78</v>
      </c>
      <c r="D1408" s="16">
        <f>VLOOKUP($A1408,'Medical Examinations'!$A$2:$O$2336,3,FALSE())</f>
        <v>8.19</v>
      </c>
      <c r="E1408" s="1" t="str">
        <f>VLOOKUP($A1408,'Medical Examinations'!$A$2:$O$2336,9,FALSE())</f>
        <v>No</v>
      </c>
      <c r="F1408" s="1" t="str">
        <f>VLOOKUP($A1408,'Medical Examinations'!$A$2:$O$2336,10,FALSE())</f>
        <v>No</v>
      </c>
      <c r="G1408" s="1" t="str">
        <f>VLOOKUP($A1408,'Medical Examinations'!$A$2:$O$2336,11,FALSE())</f>
        <v>No</v>
      </c>
      <c r="H1408" s="1">
        <f>VLOOKUP($A1408,'Medical Examinations'!$A$2:$O$2336,13,FALSE())</f>
        <v>0</v>
      </c>
      <c r="I1408" s="1" t="str">
        <f>VLOOKUP($A1408,'Medical Examinations'!$A$2:$O$2336,12,FALSE())</f>
        <v>No</v>
      </c>
      <c r="J1408" s="1" t="str">
        <f>VLOOKUP($A1408,'Medical Examinations'!$A$2:$O$2336,14,FALSE())</f>
        <v>Underweight</v>
      </c>
      <c r="K1408" s="1" t="str">
        <f>VLOOKUP($A1408,'Medical Examinations'!$A$2:$O$2336,15,FALSE())</f>
        <v>Diabetes</v>
      </c>
      <c r="L1408" s="17">
        <f>VLOOKUP($A1408,'Hospitalisation Details'!$A$2:$P$2344,15,FALSE())</f>
        <v>25022</v>
      </c>
      <c r="M1408" s="18">
        <f>VLOOKUP($A1408,'Hospitalisation Details'!$A$2:$P$2344,6,FALSE())</f>
        <v>7609.6</v>
      </c>
      <c r="N1408" s="1" t="str">
        <f>VLOOKUP($A1408,'Hospitalisation Details'!$A$2:$P$2344,12,FALSE())</f>
        <v>tier - 3</v>
      </c>
      <c r="O1408" s="1" t="str">
        <f>VLOOKUP($A1408,'Hospitalisation Details'!$A$2:$P$2344,13,FALSE())</f>
        <v>tier - 2</v>
      </c>
      <c r="P1408" s="1" t="str">
        <f>VLOOKUP($A1408,'Hospitalisation Details'!$A$2:$P$2344,14,FALSE())</f>
        <v>R1012</v>
      </c>
      <c r="Q1408" s="1">
        <f>VLOOKUP($A1408,'Hospitalisation Details'!$A$2:$P$2344,16,FALSE())</f>
        <v>54</v>
      </c>
    </row>
    <row r="1409" spans="1:17" x14ac:dyDescent="0.35">
      <c r="A1409" s="1" t="str">
        <f>'Customer Names'!A1409</f>
        <v>Id1408</v>
      </c>
      <c r="B1409" s="1" t="str">
        <f>VLOOKUP($A1409,'Customer Names'!$A$2:$E$2336,4,FALSE())</f>
        <v>Eric W</v>
      </c>
      <c r="C1409" s="16">
        <f>VLOOKUP($A1409,'Medical Examinations'!$A$2:$O$2336,2,FALSE())</f>
        <v>40.119999999999997</v>
      </c>
      <c r="D1409" s="16">
        <f>VLOOKUP($A1409,'Medical Examinations'!$A$2:$O$2336,3,FALSE())</f>
        <v>6.22</v>
      </c>
      <c r="E1409" s="1" t="str">
        <f>VLOOKUP($A1409,'Medical Examinations'!$A$2:$O$2336,9,FALSE())</f>
        <v>Yes</v>
      </c>
      <c r="F1409" s="1" t="str">
        <f>VLOOKUP($A1409,'Medical Examinations'!$A$2:$O$2336,10,FALSE())</f>
        <v>No</v>
      </c>
      <c r="G1409" s="1" t="str">
        <f>VLOOKUP($A1409,'Medical Examinations'!$A$2:$O$2336,11,FALSE())</f>
        <v>Yes</v>
      </c>
      <c r="H1409" s="1">
        <f>VLOOKUP($A1409,'Medical Examinations'!$A$2:$O$2336,13,FALSE())</f>
        <v>1</v>
      </c>
      <c r="I1409" s="1" t="str">
        <f>VLOOKUP($A1409,'Medical Examinations'!$A$2:$O$2336,12,FALSE())</f>
        <v>No</v>
      </c>
      <c r="J1409" s="1" t="str">
        <f>VLOOKUP($A1409,'Medical Examinations'!$A$2:$O$2336,14,FALSE())</f>
        <v>Obesity</v>
      </c>
      <c r="K1409" s="1" t="str">
        <f>VLOOKUP($A1409,'Medical Examinations'!$A$2:$O$2336,15,FALSE())</f>
        <v>Prediabetes</v>
      </c>
      <c r="L1409" s="17">
        <f>VLOOKUP($A1409,'Hospitalisation Details'!$A$2:$P$2344,15,FALSE())</f>
        <v>35703</v>
      </c>
      <c r="M1409" s="18">
        <f>VLOOKUP($A1409,'Hospitalisation Details'!$A$2:$P$2344,6,FALSE())</f>
        <v>7607.03</v>
      </c>
      <c r="N1409" s="1" t="str">
        <f>VLOOKUP($A1409,'Hospitalisation Details'!$A$2:$P$2344,12,FALSE())</f>
        <v>tier - 2</v>
      </c>
      <c r="O1409" s="1" t="str">
        <f>VLOOKUP($A1409,'Hospitalisation Details'!$A$2:$P$2344,13,FALSE())</f>
        <v>tier - 2</v>
      </c>
      <c r="P1409" s="1" t="str">
        <f>VLOOKUP($A1409,'Hospitalisation Details'!$A$2:$P$2344,14,FALSE())</f>
        <v>R1012</v>
      </c>
      <c r="Q1409" s="1">
        <f>VLOOKUP($A1409,'Hospitalisation Details'!$A$2:$P$2344,16,FALSE())</f>
        <v>25</v>
      </c>
    </row>
    <row r="1410" spans="1:17" x14ac:dyDescent="0.35">
      <c r="A1410" s="1" t="str">
        <f>'Customer Names'!A1410</f>
        <v>Id1409</v>
      </c>
      <c r="B1410" s="1" t="str">
        <f>VLOOKUP($A1410,'Customer Names'!$A$2:$E$2336,4,FALSE())</f>
        <v>Matthew D</v>
      </c>
      <c r="C1410" s="16">
        <f>VLOOKUP($A1410,'Medical Examinations'!$A$2:$O$2336,2,FALSE())</f>
        <v>19.350000000000001</v>
      </c>
      <c r="D1410" s="16">
        <f>VLOOKUP($A1410,'Medical Examinations'!$A$2:$O$2336,3,FALSE())</f>
        <v>8.2200000000000006</v>
      </c>
      <c r="E1410" s="1" t="str">
        <f>VLOOKUP($A1410,'Medical Examinations'!$A$2:$O$2336,9,FALSE())</f>
        <v>Yes</v>
      </c>
      <c r="F1410" s="1" t="str">
        <f>VLOOKUP($A1410,'Medical Examinations'!$A$2:$O$2336,10,FALSE())</f>
        <v>No</v>
      </c>
      <c r="G1410" s="1" t="str">
        <f>VLOOKUP($A1410,'Medical Examinations'!$A$2:$O$2336,11,FALSE())</f>
        <v>No</v>
      </c>
      <c r="H1410" s="1">
        <f>VLOOKUP($A1410,'Medical Examinations'!$A$2:$O$2336,13,FALSE())</f>
        <v>0</v>
      </c>
      <c r="I1410" s="1" t="str">
        <f>VLOOKUP($A1410,'Medical Examinations'!$A$2:$O$2336,12,FALSE())</f>
        <v>No</v>
      </c>
      <c r="J1410" s="1" t="str">
        <f>VLOOKUP($A1410,'Medical Examinations'!$A$2:$O$2336,14,FALSE())</f>
        <v>Normal Weight</v>
      </c>
      <c r="K1410" s="1" t="str">
        <f>VLOOKUP($A1410,'Medical Examinations'!$A$2:$O$2336,15,FALSE())</f>
        <v>Diabetes</v>
      </c>
      <c r="L1410" s="17">
        <f>VLOOKUP($A1410,'Hospitalisation Details'!$A$2:$P$2344,15,FALSE())</f>
        <v>24670</v>
      </c>
      <c r="M1410" s="18">
        <f>VLOOKUP($A1410,'Hospitalisation Details'!$A$2:$P$2344,6,FALSE())</f>
        <v>7585.62</v>
      </c>
      <c r="N1410" s="1" t="str">
        <f>VLOOKUP($A1410,'Hospitalisation Details'!$A$2:$P$2344,12,FALSE())</f>
        <v>tier - 3</v>
      </c>
      <c r="O1410" s="1" t="str">
        <f>VLOOKUP($A1410,'Hospitalisation Details'!$A$2:$P$2344,13,FALSE())</f>
        <v>tier - 2</v>
      </c>
      <c r="P1410" s="1" t="str">
        <f>VLOOKUP($A1410,'Hospitalisation Details'!$A$2:$P$2344,14,FALSE())</f>
        <v>R1013</v>
      </c>
      <c r="Q1410" s="1">
        <f>VLOOKUP($A1410,'Hospitalisation Details'!$A$2:$P$2344,16,FALSE())</f>
        <v>55</v>
      </c>
    </row>
    <row r="1411" spans="1:17" x14ac:dyDescent="0.35">
      <c r="A1411" s="1" t="str">
        <f>'Customer Names'!A1411</f>
        <v>Id1410</v>
      </c>
      <c r="B1411" s="1" t="str">
        <f>VLOOKUP($A1411,'Customer Names'!$A$2:$E$2336,4,FALSE())</f>
        <v>Eoghan</v>
      </c>
      <c r="C1411" s="16">
        <f>VLOOKUP($A1411,'Medical Examinations'!$A$2:$O$2336,2,FALSE())</f>
        <v>36.69</v>
      </c>
      <c r="D1411" s="16">
        <f>VLOOKUP($A1411,'Medical Examinations'!$A$2:$O$2336,3,FALSE())</f>
        <v>6.15</v>
      </c>
      <c r="E1411" s="1" t="str">
        <f>VLOOKUP($A1411,'Medical Examinations'!$A$2:$O$2336,9,FALSE())</f>
        <v>No</v>
      </c>
      <c r="F1411" s="1" t="str">
        <f>VLOOKUP($A1411,'Medical Examinations'!$A$2:$O$2336,10,FALSE())</f>
        <v>No</v>
      </c>
      <c r="G1411" s="1" t="str">
        <f>VLOOKUP($A1411,'Medical Examinations'!$A$2:$O$2336,11,FALSE())</f>
        <v>No</v>
      </c>
      <c r="H1411" s="1">
        <f>VLOOKUP($A1411,'Medical Examinations'!$A$2:$O$2336,13,FALSE())</f>
        <v>0</v>
      </c>
      <c r="I1411" s="1" t="str">
        <f>VLOOKUP($A1411,'Medical Examinations'!$A$2:$O$2336,12,FALSE())</f>
        <v>No</v>
      </c>
      <c r="J1411" s="1" t="str">
        <f>VLOOKUP($A1411,'Medical Examinations'!$A$2:$O$2336,14,FALSE())</f>
        <v>Obesity</v>
      </c>
      <c r="K1411" s="1" t="str">
        <f>VLOOKUP($A1411,'Medical Examinations'!$A$2:$O$2336,15,FALSE())</f>
        <v>Prediabetes</v>
      </c>
      <c r="L1411" s="17">
        <f>VLOOKUP($A1411,'Hospitalisation Details'!$A$2:$P$2344,15,FALSE())</f>
        <v>34560</v>
      </c>
      <c r="M1411" s="18">
        <f>VLOOKUP($A1411,'Hospitalisation Details'!$A$2:$P$2344,6,FALSE())</f>
        <v>7567.13</v>
      </c>
      <c r="N1411" s="1" t="str">
        <f>VLOOKUP($A1411,'Hospitalisation Details'!$A$2:$P$2344,12,FALSE())</f>
        <v>tier - 2</v>
      </c>
      <c r="O1411" s="1" t="str">
        <f>VLOOKUP($A1411,'Hospitalisation Details'!$A$2:$P$2344,13,FALSE())</f>
        <v>tier - 2</v>
      </c>
      <c r="P1411" s="1" t="str">
        <f>VLOOKUP($A1411,'Hospitalisation Details'!$A$2:$P$2344,14,FALSE())</f>
        <v>R1021</v>
      </c>
      <c r="Q1411" s="1">
        <f>VLOOKUP($A1411,'Hospitalisation Details'!$A$2:$P$2344,16,FALSE())</f>
        <v>28</v>
      </c>
    </row>
    <row r="1412" spans="1:17" x14ac:dyDescent="0.35">
      <c r="A1412" s="1" t="str">
        <f>'Customer Names'!A1412</f>
        <v>Id1411</v>
      </c>
      <c r="B1412" s="1" t="str">
        <f>VLOOKUP($A1412,'Customer Names'!$A$2:$E$2336,4,FALSE())</f>
        <v>Pamela W</v>
      </c>
      <c r="C1412" s="16">
        <f>VLOOKUP($A1412,'Medical Examinations'!$A$2:$O$2336,2,FALSE())</f>
        <v>28.51</v>
      </c>
      <c r="D1412" s="16">
        <f>VLOOKUP($A1412,'Medical Examinations'!$A$2:$O$2336,3,FALSE())</f>
        <v>5.65</v>
      </c>
      <c r="E1412" s="1" t="str">
        <f>VLOOKUP($A1412,'Medical Examinations'!$A$2:$O$2336,9,FALSE())</f>
        <v>Yes</v>
      </c>
      <c r="F1412" s="1" t="str">
        <f>VLOOKUP($A1412,'Medical Examinations'!$A$2:$O$2336,10,FALSE())</f>
        <v>No</v>
      </c>
      <c r="G1412" s="1" t="str">
        <f>VLOOKUP($A1412,'Medical Examinations'!$A$2:$O$2336,11,FALSE())</f>
        <v>No</v>
      </c>
      <c r="H1412" s="1">
        <f>VLOOKUP($A1412,'Medical Examinations'!$A$2:$O$2336,13,FALSE())</f>
        <v>1</v>
      </c>
      <c r="I1412" s="1" t="str">
        <f>VLOOKUP($A1412,'Medical Examinations'!$A$2:$O$2336,12,FALSE())</f>
        <v>No</v>
      </c>
      <c r="J1412" s="1" t="str">
        <f>VLOOKUP($A1412,'Medical Examinations'!$A$2:$O$2336,14,FALSE())</f>
        <v>Overweight</v>
      </c>
      <c r="K1412" s="1" t="str">
        <f>VLOOKUP($A1412,'Medical Examinations'!$A$2:$O$2336,15,FALSE())</f>
        <v>Normal</v>
      </c>
      <c r="L1412" s="17">
        <f>VLOOKUP($A1412,'Hospitalisation Details'!$A$2:$P$2344,15,FALSE())</f>
        <v>32492</v>
      </c>
      <c r="M1412" s="18">
        <f>VLOOKUP($A1412,'Hospitalisation Details'!$A$2:$P$2344,6,FALSE())</f>
        <v>7538.52</v>
      </c>
      <c r="N1412" s="1" t="str">
        <f>VLOOKUP($A1412,'Hospitalisation Details'!$A$2:$P$2344,12,FALSE())</f>
        <v>tier - 2</v>
      </c>
      <c r="O1412" s="1" t="str">
        <f>VLOOKUP($A1412,'Hospitalisation Details'!$A$2:$P$2344,13,FALSE())</f>
        <v>tier - 2</v>
      </c>
      <c r="P1412" s="1" t="str">
        <f>VLOOKUP($A1412,'Hospitalisation Details'!$A$2:$P$2344,14,FALSE())</f>
        <v>R1012</v>
      </c>
      <c r="Q1412" s="1">
        <f>VLOOKUP($A1412,'Hospitalisation Details'!$A$2:$P$2344,16,FALSE())</f>
        <v>34</v>
      </c>
    </row>
    <row r="1413" spans="1:17" x14ac:dyDescent="0.35">
      <c r="A1413" s="1" t="str">
        <f>'Customer Names'!A1413</f>
        <v>Id1412</v>
      </c>
      <c r="B1413" s="1" t="str">
        <f>VLOOKUP($A1413,'Customer Names'!$A$2:$E$2336,4,FALSE())</f>
        <v>Lindsey M.</v>
      </c>
      <c r="C1413" s="16">
        <f>VLOOKUP($A1413,'Medical Examinations'!$A$2:$O$2336,2,FALSE())</f>
        <v>30.21</v>
      </c>
      <c r="D1413" s="16">
        <f>VLOOKUP($A1413,'Medical Examinations'!$A$2:$O$2336,3,FALSE())</f>
        <v>5.5</v>
      </c>
      <c r="E1413" s="1" t="str">
        <f>VLOOKUP($A1413,'Medical Examinations'!$A$2:$O$2336,9,FALSE())</f>
        <v>No</v>
      </c>
      <c r="F1413" s="1" t="str">
        <f>VLOOKUP($A1413,'Medical Examinations'!$A$2:$O$2336,10,FALSE())</f>
        <v>No</v>
      </c>
      <c r="G1413" s="1" t="str">
        <f>VLOOKUP($A1413,'Medical Examinations'!$A$2:$O$2336,11,FALSE())</f>
        <v>No</v>
      </c>
      <c r="H1413" s="1">
        <f>VLOOKUP($A1413,'Medical Examinations'!$A$2:$O$2336,13,FALSE())</f>
        <v>1</v>
      </c>
      <c r="I1413" s="1" t="str">
        <f>VLOOKUP($A1413,'Medical Examinations'!$A$2:$O$2336,12,FALSE())</f>
        <v>No</v>
      </c>
      <c r="J1413" s="1" t="str">
        <f>VLOOKUP($A1413,'Medical Examinations'!$A$2:$O$2336,14,FALSE())</f>
        <v>Obesity</v>
      </c>
      <c r="K1413" s="1" t="str">
        <f>VLOOKUP($A1413,'Medical Examinations'!$A$2:$O$2336,15,FALSE())</f>
        <v>Normal</v>
      </c>
      <c r="L1413" s="17">
        <f>VLOOKUP($A1413,'Hospitalisation Details'!$A$2:$P$2344,15,FALSE())</f>
        <v>30916</v>
      </c>
      <c r="M1413" s="18">
        <f>VLOOKUP($A1413,'Hospitalisation Details'!$A$2:$P$2344,6,FALSE())</f>
        <v>7537.16</v>
      </c>
      <c r="N1413" s="1" t="str">
        <f>VLOOKUP($A1413,'Hospitalisation Details'!$A$2:$P$2344,12,FALSE())</f>
        <v>tier - 2</v>
      </c>
      <c r="O1413" s="1" t="str">
        <f>VLOOKUP($A1413,'Hospitalisation Details'!$A$2:$P$2344,13,FALSE())</f>
        <v>tier - 2</v>
      </c>
      <c r="P1413" s="1" t="str">
        <f>VLOOKUP($A1413,'Hospitalisation Details'!$A$2:$P$2344,14,FALSE())</f>
        <v>R1012</v>
      </c>
      <c r="Q1413" s="1">
        <f>VLOOKUP($A1413,'Hospitalisation Details'!$A$2:$P$2344,16,FALSE())</f>
        <v>38</v>
      </c>
    </row>
    <row r="1414" spans="1:17" x14ac:dyDescent="0.35">
      <c r="A1414" s="1" t="str">
        <f>'Customer Names'!A1414</f>
        <v>Id1413</v>
      </c>
      <c r="B1414" s="1" t="str">
        <f>VLOOKUP($A1414,'Customer Names'!$A$2:$E$2336,4,FALSE())</f>
        <v>Kassie</v>
      </c>
      <c r="C1414" s="16">
        <f>VLOOKUP($A1414,'Medical Examinations'!$A$2:$O$2336,2,FALSE())</f>
        <v>24.33</v>
      </c>
      <c r="D1414" s="16">
        <f>VLOOKUP($A1414,'Medical Examinations'!$A$2:$O$2336,3,FALSE())</f>
        <v>8</v>
      </c>
      <c r="E1414" s="1" t="str">
        <f>VLOOKUP($A1414,'Medical Examinations'!$A$2:$O$2336,9,FALSE())</f>
        <v>No</v>
      </c>
      <c r="F1414" s="1" t="str">
        <f>VLOOKUP($A1414,'Medical Examinations'!$A$2:$O$2336,10,FALSE())</f>
        <v>No</v>
      </c>
      <c r="G1414" s="1" t="str">
        <f>VLOOKUP($A1414,'Medical Examinations'!$A$2:$O$2336,11,FALSE())</f>
        <v>No</v>
      </c>
      <c r="H1414" s="1">
        <f>VLOOKUP($A1414,'Medical Examinations'!$A$2:$O$2336,13,FALSE())</f>
        <v>0</v>
      </c>
      <c r="I1414" s="1" t="str">
        <f>VLOOKUP($A1414,'Medical Examinations'!$A$2:$O$2336,12,FALSE())</f>
        <v>No</v>
      </c>
      <c r="J1414" s="1" t="str">
        <f>VLOOKUP($A1414,'Medical Examinations'!$A$2:$O$2336,14,FALSE())</f>
        <v>Normal Weight</v>
      </c>
      <c r="K1414" s="1" t="str">
        <f>VLOOKUP($A1414,'Medical Examinations'!$A$2:$O$2336,15,FALSE())</f>
        <v>Diabetes</v>
      </c>
      <c r="L1414" s="17">
        <f>VLOOKUP($A1414,'Hospitalisation Details'!$A$2:$P$2344,15,FALSE())</f>
        <v>28838</v>
      </c>
      <c r="M1414" s="18">
        <f>VLOOKUP($A1414,'Hospitalisation Details'!$A$2:$P$2344,6,FALSE())</f>
        <v>7531.7</v>
      </c>
      <c r="N1414" s="1" t="str">
        <f>VLOOKUP($A1414,'Hospitalisation Details'!$A$2:$P$2344,12,FALSE())</f>
        <v>tier - 2</v>
      </c>
      <c r="O1414" s="1" t="str">
        <f>VLOOKUP($A1414,'Hospitalisation Details'!$A$2:$P$2344,13,FALSE())</f>
        <v>tier - 1</v>
      </c>
      <c r="P1414" s="1" t="str">
        <f>VLOOKUP($A1414,'Hospitalisation Details'!$A$2:$P$2344,14,FALSE())</f>
        <v>R1013</v>
      </c>
      <c r="Q1414" s="1">
        <f>VLOOKUP($A1414,'Hospitalisation Details'!$A$2:$P$2344,16,FALSE())</f>
        <v>44</v>
      </c>
    </row>
    <row r="1415" spans="1:17" x14ac:dyDescent="0.35">
      <c r="A1415" s="1" t="str">
        <f>'Customer Names'!A1415</f>
        <v>Id1414</v>
      </c>
      <c r="B1415" s="1" t="str">
        <f>VLOOKUP($A1415,'Customer Names'!$A$2:$E$2336,4,FALSE())</f>
        <v>Matthew</v>
      </c>
      <c r="C1415" s="16">
        <f>VLOOKUP($A1415,'Medical Examinations'!$A$2:$O$2336,2,FALSE())</f>
        <v>19.855</v>
      </c>
      <c r="D1415" s="16">
        <f>VLOOKUP($A1415,'Medical Examinations'!$A$2:$O$2336,3,FALSE())</f>
        <v>5.71</v>
      </c>
      <c r="E1415" s="1" t="str">
        <f>VLOOKUP($A1415,'Medical Examinations'!$A$2:$O$2336,9,FALSE())</f>
        <v>Yes</v>
      </c>
      <c r="F1415" s="1" t="str">
        <f>VLOOKUP($A1415,'Medical Examinations'!$A$2:$O$2336,10,FALSE())</f>
        <v>No</v>
      </c>
      <c r="G1415" s="1" t="str">
        <f>VLOOKUP($A1415,'Medical Examinations'!$A$2:$O$2336,11,FALSE())</f>
        <v>No</v>
      </c>
      <c r="H1415" s="1">
        <f>VLOOKUP($A1415,'Medical Examinations'!$A$2:$O$2336,13,FALSE())</f>
        <v>0</v>
      </c>
      <c r="I1415" s="1" t="str">
        <f>VLOOKUP($A1415,'Medical Examinations'!$A$2:$O$2336,12,FALSE())</f>
        <v>No</v>
      </c>
      <c r="J1415" s="1" t="str">
        <f>VLOOKUP($A1415,'Medical Examinations'!$A$2:$O$2336,14,FALSE())</f>
        <v>Normal Weight</v>
      </c>
      <c r="K1415" s="1" t="str">
        <f>VLOOKUP($A1415,'Medical Examinations'!$A$2:$O$2336,15,FALSE())</f>
        <v>Prediabetes</v>
      </c>
      <c r="L1415" s="17">
        <f>VLOOKUP($A1415,'Hospitalisation Details'!$A$2:$P$2344,15,FALSE())</f>
        <v>28043</v>
      </c>
      <c r="M1415" s="18">
        <f>VLOOKUP($A1415,'Hospitalisation Details'!$A$2:$P$2344,6,FALSE())</f>
        <v>7526.71</v>
      </c>
      <c r="N1415" s="1" t="str">
        <f>VLOOKUP($A1415,'Hospitalisation Details'!$A$2:$P$2344,12,FALSE())</f>
        <v>tier - 3</v>
      </c>
      <c r="O1415" s="1" t="str">
        <f>VLOOKUP($A1415,'Hospitalisation Details'!$A$2:$P$2344,13,FALSE())</f>
        <v>tier - 1</v>
      </c>
      <c r="P1415" s="1" t="str">
        <f>VLOOKUP($A1415,'Hospitalisation Details'!$A$2:$P$2344,14,FALSE())</f>
        <v>R1012</v>
      </c>
      <c r="Q1415" s="1">
        <f>VLOOKUP($A1415,'Hospitalisation Details'!$A$2:$P$2344,16,FALSE())</f>
        <v>46</v>
      </c>
    </row>
    <row r="1416" spans="1:17" x14ac:dyDescent="0.35">
      <c r="A1416" s="1" t="str">
        <f>'Customer Names'!A1416</f>
        <v>Id1415</v>
      </c>
      <c r="B1416" s="1" t="str">
        <f>VLOOKUP($A1416,'Customer Names'!$A$2:$E$2336,4,FALSE())</f>
        <v>Ruben Dario</v>
      </c>
      <c r="C1416" s="16">
        <f>VLOOKUP($A1416,'Medical Examinations'!$A$2:$O$2336,2,FALSE())</f>
        <v>25.364999999999998</v>
      </c>
      <c r="D1416" s="16">
        <f>VLOOKUP($A1416,'Medical Examinations'!$A$2:$O$2336,3,FALSE())</f>
        <v>11.71</v>
      </c>
      <c r="E1416" s="1" t="str">
        <f>VLOOKUP($A1416,'Medical Examinations'!$A$2:$O$2336,9,FALSE())</f>
        <v>No</v>
      </c>
      <c r="F1416" s="1" t="str">
        <f>VLOOKUP($A1416,'Medical Examinations'!$A$2:$O$2336,10,FALSE())</f>
        <v>No</v>
      </c>
      <c r="G1416" s="1" t="str">
        <f>VLOOKUP($A1416,'Medical Examinations'!$A$2:$O$2336,11,FALSE())</f>
        <v>No</v>
      </c>
      <c r="H1416" s="1">
        <f>VLOOKUP($A1416,'Medical Examinations'!$A$2:$O$2336,13,FALSE())</f>
        <v>0</v>
      </c>
      <c r="I1416" s="1" t="str">
        <f>VLOOKUP($A1416,'Medical Examinations'!$A$2:$O$2336,12,FALSE())</f>
        <v>No</v>
      </c>
      <c r="J1416" s="1" t="str">
        <f>VLOOKUP($A1416,'Medical Examinations'!$A$2:$O$2336,14,FALSE())</f>
        <v>Overweight</v>
      </c>
      <c r="K1416" s="1" t="str">
        <f>VLOOKUP($A1416,'Medical Examinations'!$A$2:$O$2336,15,FALSE())</f>
        <v>Diabetes</v>
      </c>
      <c r="L1416" s="17">
        <f>VLOOKUP($A1416,'Hospitalisation Details'!$A$2:$P$2344,15,FALSE())</f>
        <v>28781</v>
      </c>
      <c r="M1416" s="18">
        <f>VLOOKUP($A1416,'Hospitalisation Details'!$A$2:$P$2344,6,FALSE())</f>
        <v>7518.03</v>
      </c>
      <c r="N1416" s="1" t="str">
        <f>VLOOKUP($A1416,'Hospitalisation Details'!$A$2:$P$2344,12,FALSE())</f>
        <v>tier - 2</v>
      </c>
      <c r="O1416" s="1" t="str">
        <f>VLOOKUP($A1416,'Hospitalisation Details'!$A$2:$P$2344,13,FALSE())</f>
        <v>tier - 3</v>
      </c>
      <c r="P1416" s="1" t="str">
        <f>VLOOKUP($A1416,'Hospitalisation Details'!$A$2:$P$2344,14,FALSE())</f>
        <v>R1012</v>
      </c>
      <c r="Q1416" s="1">
        <f>VLOOKUP($A1416,'Hospitalisation Details'!$A$2:$P$2344,16,FALSE())</f>
        <v>44</v>
      </c>
    </row>
    <row r="1417" spans="1:17" x14ac:dyDescent="0.35">
      <c r="A1417" s="1" t="str">
        <f>'Customer Names'!A1417</f>
        <v>Id1416</v>
      </c>
      <c r="B1417" s="1" t="str">
        <f>VLOOKUP($A1417,'Customer Names'!$A$2:$E$2336,4,FALSE())</f>
        <v>Kevin</v>
      </c>
      <c r="C1417" s="16">
        <f>VLOOKUP($A1417,'Medical Examinations'!$A$2:$O$2336,2,FALSE())</f>
        <v>29.6</v>
      </c>
      <c r="D1417" s="16">
        <f>VLOOKUP($A1417,'Medical Examinations'!$A$2:$O$2336,3,FALSE())</f>
        <v>6.17</v>
      </c>
      <c r="E1417" s="1" t="str">
        <f>VLOOKUP($A1417,'Medical Examinations'!$A$2:$O$2336,9,FALSE())</f>
        <v>Yes</v>
      </c>
      <c r="F1417" s="1" t="str">
        <f>VLOOKUP($A1417,'Medical Examinations'!$A$2:$O$2336,10,FALSE())</f>
        <v>No</v>
      </c>
      <c r="G1417" s="1" t="str">
        <f>VLOOKUP($A1417,'Medical Examinations'!$A$2:$O$2336,11,FALSE())</f>
        <v>Yes</v>
      </c>
      <c r="H1417" s="1">
        <f>VLOOKUP($A1417,'Medical Examinations'!$A$2:$O$2336,13,FALSE())</f>
        <v>1</v>
      </c>
      <c r="I1417" s="1" t="str">
        <f>VLOOKUP($A1417,'Medical Examinations'!$A$2:$O$2336,12,FALSE())</f>
        <v>No</v>
      </c>
      <c r="J1417" s="1" t="str">
        <f>VLOOKUP($A1417,'Medical Examinations'!$A$2:$O$2336,14,FALSE())</f>
        <v>Overweight</v>
      </c>
      <c r="K1417" s="1" t="str">
        <f>VLOOKUP($A1417,'Medical Examinations'!$A$2:$O$2336,15,FALSE())</f>
        <v>Prediabetes</v>
      </c>
      <c r="L1417" s="17">
        <f>VLOOKUP($A1417,'Hospitalisation Details'!$A$2:$P$2344,15,FALSE())</f>
        <v>30507</v>
      </c>
      <c r="M1417" s="18">
        <f>VLOOKUP($A1417,'Hospitalisation Details'!$A$2:$P$2344,6,FALSE())</f>
        <v>7512.27</v>
      </c>
      <c r="N1417" s="1" t="str">
        <f>VLOOKUP($A1417,'Hospitalisation Details'!$A$2:$P$2344,12,FALSE())</f>
        <v>tier - 3</v>
      </c>
      <c r="O1417" s="1" t="str">
        <f>VLOOKUP($A1417,'Hospitalisation Details'!$A$2:$P$2344,13,FALSE())</f>
        <v>tier - 2</v>
      </c>
      <c r="P1417" s="1" t="str">
        <f>VLOOKUP($A1417,'Hospitalisation Details'!$A$2:$P$2344,14,FALSE())</f>
        <v>R1011</v>
      </c>
      <c r="Q1417" s="1">
        <f>VLOOKUP($A1417,'Hospitalisation Details'!$A$2:$P$2344,16,FALSE())</f>
        <v>39</v>
      </c>
    </row>
    <row r="1418" spans="1:17" x14ac:dyDescent="0.35">
      <c r="A1418" s="1" t="str">
        <f>'Customer Names'!A1418</f>
        <v>Id1417</v>
      </c>
      <c r="B1418" s="1" t="str">
        <f>VLOOKUP($A1418,'Customer Names'!$A$2:$E$2336,4,FALSE())</f>
        <v>Lindsay M</v>
      </c>
      <c r="C1418" s="16">
        <f>VLOOKUP($A1418,'Medical Examinations'!$A$2:$O$2336,2,FALSE())</f>
        <v>39.43</v>
      </c>
      <c r="D1418" s="16">
        <f>VLOOKUP($A1418,'Medical Examinations'!$A$2:$O$2336,3,FALSE())</f>
        <v>6.1</v>
      </c>
      <c r="E1418" s="1" t="str">
        <f>VLOOKUP($A1418,'Medical Examinations'!$A$2:$O$2336,9,FALSE())</f>
        <v>Yes</v>
      </c>
      <c r="F1418" s="1" t="str">
        <f>VLOOKUP($A1418,'Medical Examinations'!$A$2:$O$2336,10,FALSE())</f>
        <v>No</v>
      </c>
      <c r="G1418" s="1" t="str">
        <f>VLOOKUP($A1418,'Medical Examinations'!$A$2:$O$2336,11,FALSE())</f>
        <v>Yes</v>
      </c>
      <c r="H1418" s="1">
        <f>VLOOKUP($A1418,'Medical Examinations'!$A$2:$O$2336,13,FALSE())</f>
        <v>1</v>
      </c>
      <c r="I1418" s="1" t="str">
        <f>VLOOKUP($A1418,'Medical Examinations'!$A$2:$O$2336,12,FALSE())</f>
        <v>No</v>
      </c>
      <c r="J1418" s="1" t="str">
        <f>VLOOKUP($A1418,'Medical Examinations'!$A$2:$O$2336,14,FALSE())</f>
        <v>Obesity</v>
      </c>
      <c r="K1418" s="1" t="str">
        <f>VLOOKUP($A1418,'Medical Examinations'!$A$2:$O$2336,15,FALSE())</f>
        <v>Prediabetes</v>
      </c>
      <c r="L1418" s="17">
        <f>VLOOKUP($A1418,'Hospitalisation Details'!$A$2:$P$2344,15,FALSE())</f>
        <v>35731</v>
      </c>
      <c r="M1418" s="18">
        <f>VLOOKUP($A1418,'Hospitalisation Details'!$A$2:$P$2344,6,FALSE())</f>
        <v>7504.3</v>
      </c>
      <c r="N1418" s="1" t="str">
        <f>VLOOKUP($A1418,'Hospitalisation Details'!$A$2:$P$2344,12,FALSE())</f>
        <v>tier - 2</v>
      </c>
      <c r="O1418" s="1" t="str">
        <f>VLOOKUP($A1418,'Hospitalisation Details'!$A$2:$P$2344,13,FALSE())</f>
        <v>tier - 1</v>
      </c>
      <c r="P1418" s="1" t="str">
        <f>VLOOKUP($A1418,'Hospitalisation Details'!$A$2:$P$2344,14,FALSE())</f>
        <v>R1012</v>
      </c>
      <c r="Q1418" s="1">
        <f>VLOOKUP($A1418,'Hospitalisation Details'!$A$2:$P$2344,16,FALSE())</f>
        <v>25</v>
      </c>
    </row>
    <row r="1419" spans="1:17" x14ac:dyDescent="0.35">
      <c r="A1419" s="1" t="str">
        <f>'Customer Names'!A1419</f>
        <v>Id1418</v>
      </c>
      <c r="B1419" s="1" t="str">
        <f>VLOOKUP($A1419,'Customer Names'!$A$2:$E$2336,4,FALSE())</f>
        <v>Amanda</v>
      </c>
      <c r="C1419" s="16">
        <f>VLOOKUP($A1419,'Medical Examinations'!$A$2:$O$2336,2,FALSE())</f>
        <v>27.34</v>
      </c>
      <c r="D1419" s="16">
        <f>VLOOKUP($A1419,'Medical Examinations'!$A$2:$O$2336,3,FALSE())</f>
        <v>5.19</v>
      </c>
      <c r="E1419" s="1" t="str">
        <f>VLOOKUP($A1419,'Medical Examinations'!$A$2:$O$2336,9,FALSE())</f>
        <v>Yes</v>
      </c>
      <c r="F1419" s="1" t="str">
        <f>VLOOKUP($A1419,'Medical Examinations'!$A$2:$O$2336,10,FALSE())</f>
        <v>No</v>
      </c>
      <c r="G1419" s="1" t="str">
        <f>VLOOKUP($A1419,'Medical Examinations'!$A$2:$O$2336,11,FALSE())</f>
        <v>No</v>
      </c>
      <c r="H1419" s="1">
        <f>VLOOKUP($A1419,'Medical Examinations'!$A$2:$O$2336,13,FALSE())</f>
        <v>1</v>
      </c>
      <c r="I1419" s="1" t="str">
        <f>VLOOKUP($A1419,'Medical Examinations'!$A$2:$O$2336,12,FALSE())</f>
        <v>No</v>
      </c>
      <c r="J1419" s="1" t="str">
        <f>VLOOKUP($A1419,'Medical Examinations'!$A$2:$O$2336,14,FALSE())</f>
        <v>Overweight</v>
      </c>
      <c r="K1419" s="1" t="str">
        <f>VLOOKUP($A1419,'Medical Examinations'!$A$2:$O$2336,15,FALSE())</f>
        <v>Normal</v>
      </c>
      <c r="L1419" s="17">
        <f>VLOOKUP($A1419,'Hospitalisation Details'!$A$2:$P$2344,15,FALSE())</f>
        <v>32492</v>
      </c>
      <c r="M1419" s="18">
        <f>VLOOKUP($A1419,'Hospitalisation Details'!$A$2:$P$2344,6,FALSE())</f>
        <v>7494.63</v>
      </c>
      <c r="N1419" s="1" t="str">
        <f>VLOOKUP($A1419,'Hospitalisation Details'!$A$2:$P$2344,12,FALSE())</f>
        <v>tier - 2</v>
      </c>
      <c r="O1419" s="1" t="str">
        <f>VLOOKUP($A1419,'Hospitalisation Details'!$A$2:$P$2344,13,FALSE())</f>
        <v>tier - 3</v>
      </c>
      <c r="P1419" s="1" t="str">
        <f>VLOOKUP($A1419,'Hospitalisation Details'!$A$2:$P$2344,14,FALSE())</f>
        <v>R1025</v>
      </c>
      <c r="Q1419" s="1">
        <f>VLOOKUP($A1419,'Hospitalisation Details'!$A$2:$P$2344,16,FALSE())</f>
        <v>34</v>
      </c>
    </row>
    <row r="1420" spans="1:17" x14ac:dyDescent="0.35">
      <c r="A1420" s="1" t="str">
        <f>'Customer Names'!A1420</f>
        <v>Id1419</v>
      </c>
      <c r="B1420" s="1" t="str">
        <f>VLOOKUP($A1420,'Customer Names'!$A$2:$E$2336,4,FALSE())</f>
        <v>James</v>
      </c>
      <c r="C1420" s="16">
        <f>VLOOKUP($A1420,'Medical Examinations'!$A$2:$O$2336,2,FALSE())</f>
        <v>39.01</v>
      </c>
      <c r="D1420" s="16">
        <f>VLOOKUP($A1420,'Medical Examinations'!$A$2:$O$2336,3,FALSE())</f>
        <v>5.37</v>
      </c>
      <c r="E1420" s="1" t="str">
        <f>VLOOKUP($A1420,'Medical Examinations'!$A$2:$O$2336,9,FALSE())</f>
        <v>Yes</v>
      </c>
      <c r="F1420" s="1" t="str">
        <f>VLOOKUP($A1420,'Medical Examinations'!$A$2:$O$2336,10,FALSE())</f>
        <v>No</v>
      </c>
      <c r="G1420" s="1" t="str">
        <f>VLOOKUP($A1420,'Medical Examinations'!$A$2:$O$2336,11,FALSE())</f>
        <v>No</v>
      </c>
      <c r="H1420" s="1">
        <f>VLOOKUP($A1420,'Medical Examinations'!$A$2:$O$2336,13,FALSE())</f>
        <v>0</v>
      </c>
      <c r="I1420" s="1" t="str">
        <f>VLOOKUP($A1420,'Medical Examinations'!$A$2:$O$2336,12,FALSE())</f>
        <v>No</v>
      </c>
      <c r="J1420" s="1" t="str">
        <f>VLOOKUP($A1420,'Medical Examinations'!$A$2:$O$2336,14,FALSE())</f>
        <v>Obesity</v>
      </c>
      <c r="K1420" s="1" t="str">
        <f>VLOOKUP($A1420,'Medical Examinations'!$A$2:$O$2336,15,FALSE())</f>
        <v>Normal</v>
      </c>
      <c r="L1420" s="17">
        <f>VLOOKUP($A1420,'Hospitalisation Details'!$A$2:$P$2344,15,FALSE())</f>
        <v>35230</v>
      </c>
      <c r="M1420" s="18">
        <f>VLOOKUP($A1420,'Hospitalisation Details'!$A$2:$P$2344,6,FALSE())</f>
        <v>7487.38</v>
      </c>
      <c r="N1420" s="1" t="str">
        <f>VLOOKUP($A1420,'Hospitalisation Details'!$A$2:$P$2344,12,FALSE())</f>
        <v>tier - 2</v>
      </c>
      <c r="O1420" s="1" t="str">
        <f>VLOOKUP($A1420,'Hospitalisation Details'!$A$2:$P$2344,13,FALSE())</f>
        <v>tier - 3</v>
      </c>
      <c r="P1420" s="1" t="str">
        <f>VLOOKUP($A1420,'Hospitalisation Details'!$A$2:$P$2344,14,FALSE())</f>
        <v>R1012</v>
      </c>
      <c r="Q1420" s="1">
        <f>VLOOKUP($A1420,'Hospitalisation Details'!$A$2:$P$2344,16,FALSE())</f>
        <v>26</v>
      </c>
    </row>
    <row r="1421" spans="1:17" x14ac:dyDescent="0.35">
      <c r="A1421" s="1" t="str">
        <f>'Customer Names'!A1421</f>
        <v>Id1420</v>
      </c>
      <c r="B1421" s="1" t="str">
        <f>VLOOKUP($A1421,'Customer Names'!$A$2:$E$2336,4,FALSE())</f>
        <v>Samuel H.</v>
      </c>
      <c r="C1421" s="16">
        <f>VLOOKUP($A1421,'Medical Examinations'!$A$2:$O$2336,2,FALSE())</f>
        <v>18.989999999999998</v>
      </c>
      <c r="D1421" s="16">
        <f>VLOOKUP($A1421,'Medical Examinations'!$A$2:$O$2336,3,FALSE())</f>
        <v>10.82</v>
      </c>
      <c r="E1421" s="1" t="str">
        <f>VLOOKUP($A1421,'Medical Examinations'!$A$2:$O$2336,9,FALSE())</f>
        <v>Yes</v>
      </c>
      <c r="F1421" s="1" t="str">
        <f>VLOOKUP($A1421,'Medical Examinations'!$A$2:$O$2336,10,FALSE())</f>
        <v>No</v>
      </c>
      <c r="G1421" s="1" t="str">
        <f>VLOOKUP($A1421,'Medical Examinations'!$A$2:$O$2336,11,FALSE())</f>
        <v>No</v>
      </c>
      <c r="H1421" s="1">
        <f>VLOOKUP($A1421,'Medical Examinations'!$A$2:$O$2336,13,FALSE())</f>
        <v>0</v>
      </c>
      <c r="I1421" s="1" t="str">
        <f>VLOOKUP($A1421,'Medical Examinations'!$A$2:$O$2336,12,FALSE())</f>
        <v>No</v>
      </c>
      <c r="J1421" s="1" t="str">
        <f>VLOOKUP($A1421,'Medical Examinations'!$A$2:$O$2336,14,FALSE())</f>
        <v>Normal Weight</v>
      </c>
      <c r="K1421" s="1" t="str">
        <f>VLOOKUP($A1421,'Medical Examinations'!$A$2:$O$2336,15,FALSE())</f>
        <v>Diabetes</v>
      </c>
      <c r="L1421" s="17">
        <f>VLOOKUP($A1421,'Hospitalisation Details'!$A$2:$P$2344,15,FALSE())</f>
        <v>24688</v>
      </c>
      <c r="M1421" s="18">
        <f>VLOOKUP($A1421,'Hospitalisation Details'!$A$2:$P$2344,6,FALSE())</f>
        <v>7463.51</v>
      </c>
      <c r="N1421" s="1" t="str">
        <f>VLOOKUP($A1421,'Hospitalisation Details'!$A$2:$P$2344,12,FALSE())</f>
        <v>tier - 3</v>
      </c>
      <c r="O1421" s="1" t="str">
        <f>VLOOKUP($A1421,'Hospitalisation Details'!$A$2:$P$2344,13,FALSE())</f>
        <v>tier - 3</v>
      </c>
      <c r="P1421" s="1" t="str">
        <f>VLOOKUP($A1421,'Hospitalisation Details'!$A$2:$P$2344,14,FALSE())</f>
        <v>R1013</v>
      </c>
      <c r="Q1421" s="1">
        <f>VLOOKUP($A1421,'Hospitalisation Details'!$A$2:$P$2344,16,FALSE())</f>
        <v>55</v>
      </c>
    </row>
    <row r="1422" spans="1:17" x14ac:dyDescent="0.35">
      <c r="A1422" s="1" t="str">
        <f>'Customer Names'!A1422</f>
        <v>Id1421</v>
      </c>
      <c r="B1422" s="1" t="str">
        <f>VLOOKUP($A1422,'Customer Names'!$A$2:$E$2336,4,FALSE())</f>
        <v>Jenni</v>
      </c>
      <c r="C1422" s="16">
        <f>VLOOKUP($A1422,'Medical Examinations'!$A$2:$O$2336,2,FALSE())</f>
        <v>42.3</v>
      </c>
      <c r="D1422" s="16">
        <f>VLOOKUP($A1422,'Medical Examinations'!$A$2:$O$2336,3,FALSE())</f>
        <v>6.06</v>
      </c>
      <c r="E1422" s="1" t="str">
        <f>VLOOKUP($A1422,'Medical Examinations'!$A$2:$O$2336,9,FALSE())</f>
        <v>Yes</v>
      </c>
      <c r="F1422" s="1" t="str">
        <f>VLOOKUP($A1422,'Medical Examinations'!$A$2:$O$2336,10,FALSE())</f>
        <v>No</v>
      </c>
      <c r="G1422" s="1" t="str">
        <f>VLOOKUP($A1422,'Medical Examinations'!$A$2:$O$2336,11,FALSE())</f>
        <v>No</v>
      </c>
      <c r="H1422" s="1">
        <f>VLOOKUP($A1422,'Medical Examinations'!$A$2:$O$2336,13,FALSE())</f>
        <v>0</v>
      </c>
      <c r="I1422" s="1" t="str">
        <f>VLOOKUP($A1422,'Medical Examinations'!$A$2:$O$2336,12,FALSE())</f>
        <v>No</v>
      </c>
      <c r="J1422" s="1" t="str">
        <f>VLOOKUP($A1422,'Medical Examinations'!$A$2:$O$2336,14,FALSE())</f>
        <v>Obesity</v>
      </c>
      <c r="K1422" s="1" t="str">
        <f>VLOOKUP($A1422,'Medical Examinations'!$A$2:$O$2336,15,FALSE())</f>
        <v>Prediabetes</v>
      </c>
      <c r="L1422" s="17">
        <f>VLOOKUP($A1422,'Hospitalisation Details'!$A$2:$P$2344,15,FALSE())</f>
        <v>37043</v>
      </c>
      <c r="M1422" s="18">
        <f>VLOOKUP($A1422,'Hospitalisation Details'!$A$2:$P$2344,6,FALSE())</f>
        <v>7450.36</v>
      </c>
      <c r="N1422" s="1" t="str">
        <f>VLOOKUP($A1422,'Hospitalisation Details'!$A$2:$P$2344,12,FALSE())</f>
        <v>tier - 2</v>
      </c>
      <c r="O1422" s="1" t="str">
        <f>VLOOKUP($A1422,'Hospitalisation Details'!$A$2:$P$2344,13,FALSE())</f>
        <v>tier - 2</v>
      </c>
      <c r="P1422" s="1" t="str">
        <f>VLOOKUP($A1422,'Hospitalisation Details'!$A$2:$P$2344,14,FALSE())</f>
        <v>R1012</v>
      </c>
      <c r="Q1422" s="1">
        <f>VLOOKUP($A1422,'Hospitalisation Details'!$A$2:$P$2344,16,FALSE())</f>
        <v>22</v>
      </c>
    </row>
    <row r="1423" spans="1:17" x14ac:dyDescent="0.35">
      <c r="A1423" s="1" t="str">
        <f>'Customer Names'!A1423</f>
        <v>Id1422</v>
      </c>
      <c r="B1423" s="1" t="str">
        <f>VLOOKUP($A1423,'Customer Names'!$A$2:$E$2336,4,FALSE())</f>
        <v>Estuardo F</v>
      </c>
      <c r="C1423" s="16">
        <f>VLOOKUP($A1423,'Medical Examinations'!$A$2:$O$2336,2,FALSE())</f>
        <v>39.805</v>
      </c>
      <c r="D1423" s="16">
        <f>VLOOKUP($A1423,'Medical Examinations'!$A$2:$O$2336,3,FALSE())</f>
        <v>5.91</v>
      </c>
      <c r="E1423" s="1" t="str">
        <f>VLOOKUP($A1423,'Medical Examinations'!$A$2:$O$2336,9,FALSE())</f>
        <v>No</v>
      </c>
      <c r="F1423" s="1" t="str">
        <f>VLOOKUP($A1423,'Medical Examinations'!$A$2:$O$2336,10,FALSE())</f>
        <v>No</v>
      </c>
      <c r="G1423" s="1" t="str">
        <f>VLOOKUP($A1423,'Medical Examinations'!$A$2:$O$2336,11,FALSE())</f>
        <v>No</v>
      </c>
      <c r="H1423" s="1">
        <f>VLOOKUP($A1423,'Medical Examinations'!$A$2:$O$2336,13,FALSE())</f>
        <v>0</v>
      </c>
      <c r="I1423" s="1" t="str">
        <f>VLOOKUP($A1423,'Medical Examinations'!$A$2:$O$2336,12,FALSE())</f>
        <v>No</v>
      </c>
      <c r="J1423" s="1" t="str">
        <f>VLOOKUP($A1423,'Medical Examinations'!$A$2:$O$2336,14,FALSE())</f>
        <v>Obesity</v>
      </c>
      <c r="K1423" s="1" t="str">
        <f>VLOOKUP($A1423,'Medical Examinations'!$A$2:$O$2336,15,FALSE())</f>
        <v>Prediabetes</v>
      </c>
      <c r="L1423" s="17">
        <f>VLOOKUP($A1423,'Hospitalisation Details'!$A$2:$P$2344,15,FALSE())</f>
        <v>28398</v>
      </c>
      <c r="M1423" s="18">
        <f>VLOOKUP($A1423,'Hospitalisation Details'!$A$2:$P$2344,6,FALSE())</f>
        <v>7448.4</v>
      </c>
      <c r="N1423" s="1" t="str">
        <f>VLOOKUP($A1423,'Hospitalisation Details'!$A$2:$P$2344,12,FALSE())</f>
        <v>tier - 3</v>
      </c>
      <c r="O1423" s="1" t="str">
        <f>VLOOKUP($A1423,'Hospitalisation Details'!$A$2:$P$2344,13,FALSE())</f>
        <v>tier - 3</v>
      </c>
      <c r="P1423" s="1" t="str">
        <f>VLOOKUP($A1423,'Hospitalisation Details'!$A$2:$P$2344,14,FALSE())</f>
        <v>R1017</v>
      </c>
      <c r="Q1423" s="1">
        <f>VLOOKUP($A1423,'Hospitalisation Details'!$A$2:$P$2344,16,FALSE())</f>
        <v>45</v>
      </c>
    </row>
    <row r="1424" spans="1:17" x14ac:dyDescent="0.35">
      <c r="A1424" s="1" t="str">
        <f>'Customer Names'!A1424</f>
        <v>Id1423</v>
      </c>
      <c r="B1424" s="1" t="str">
        <f>VLOOKUP($A1424,'Customer Names'!$A$2:$E$2336,4,FALSE())</f>
        <v>Brett</v>
      </c>
      <c r="C1424" s="16">
        <f>VLOOKUP($A1424,'Medical Examinations'!$A$2:$O$2336,2,FALSE())</f>
        <v>33.700000000000003</v>
      </c>
      <c r="D1424" s="16">
        <f>VLOOKUP($A1424,'Medical Examinations'!$A$2:$O$2336,3,FALSE())</f>
        <v>5.87</v>
      </c>
      <c r="E1424" s="1" t="str">
        <f>VLOOKUP($A1424,'Medical Examinations'!$A$2:$O$2336,9,FALSE())</f>
        <v>No</v>
      </c>
      <c r="F1424" s="1" t="str">
        <f>VLOOKUP($A1424,'Medical Examinations'!$A$2:$O$2336,10,FALSE())</f>
        <v>No</v>
      </c>
      <c r="G1424" s="1" t="str">
        <f>VLOOKUP($A1424,'Medical Examinations'!$A$2:$O$2336,11,FALSE())</f>
        <v>No</v>
      </c>
      <c r="H1424" s="1">
        <f>VLOOKUP($A1424,'Medical Examinations'!$A$2:$O$2336,13,FALSE())</f>
        <v>0</v>
      </c>
      <c r="I1424" s="1" t="str">
        <f>VLOOKUP($A1424,'Medical Examinations'!$A$2:$O$2336,12,FALSE())</f>
        <v>No</v>
      </c>
      <c r="J1424" s="1" t="str">
        <f>VLOOKUP($A1424,'Medical Examinations'!$A$2:$O$2336,14,FALSE())</f>
        <v>Obesity</v>
      </c>
      <c r="K1424" s="1" t="str">
        <f>VLOOKUP($A1424,'Medical Examinations'!$A$2:$O$2336,15,FALSE())</f>
        <v>Prediabetes</v>
      </c>
      <c r="L1424" s="17">
        <f>VLOOKUP($A1424,'Hospitalisation Details'!$A$2:$P$2344,15,FALSE())</f>
        <v>28393</v>
      </c>
      <c r="M1424" s="18">
        <f>VLOOKUP($A1424,'Hospitalisation Details'!$A$2:$P$2344,6,FALSE())</f>
        <v>7445.92</v>
      </c>
      <c r="N1424" s="1" t="str">
        <f>VLOOKUP($A1424,'Hospitalisation Details'!$A$2:$P$2344,12,FALSE())</f>
        <v>tier - 3</v>
      </c>
      <c r="O1424" s="1" t="str">
        <f>VLOOKUP($A1424,'Hospitalisation Details'!$A$2:$P$2344,13,FALSE())</f>
        <v>tier - 1</v>
      </c>
      <c r="P1424" s="1" t="str">
        <f>VLOOKUP($A1424,'Hospitalisation Details'!$A$2:$P$2344,14,FALSE())</f>
        <v>R1011</v>
      </c>
      <c r="Q1424" s="1">
        <f>VLOOKUP($A1424,'Hospitalisation Details'!$A$2:$P$2344,16,FALSE())</f>
        <v>45</v>
      </c>
    </row>
    <row r="1425" spans="1:17" x14ac:dyDescent="0.35">
      <c r="A1425" s="1" t="str">
        <f>'Customer Names'!A1425</f>
        <v>Id1424</v>
      </c>
      <c r="B1425" s="1" t="str">
        <f>VLOOKUP($A1425,'Customer Names'!$A$2:$E$2336,4,FALSE())</f>
        <v>Sharon E.</v>
      </c>
      <c r="C1425" s="16">
        <f>VLOOKUP($A1425,'Medical Examinations'!$A$2:$O$2336,2,FALSE())</f>
        <v>36.195</v>
      </c>
      <c r="D1425" s="16">
        <f>VLOOKUP($A1425,'Medical Examinations'!$A$2:$O$2336,3,FALSE())</f>
        <v>6.22</v>
      </c>
      <c r="E1425" s="1" t="str">
        <f>VLOOKUP($A1425,'Medical Examinations'!$A$2:$O$2336,9,FALSE())</f>
        <v>No</v>
      </c>
      <c r="F1425" s="1" t="str">
        <f>VLOOKUP($A1425,'Medical Examinations'!$A$2:$O$2336,10,FALSE())</f>
        <v>No</v>
      </c>
      <c r="G1425" s="1" t="str">
        <f>VLOOKUP($A1425,'Medical Examinations'!$A$2:$O$2336,11,FALSE())</f>
        <v>No</v>
      </c>
      <c r="H1425" s="1">
        <f>VLOOKUP($A1425,'Medical Examinations'!$A$2:$O$2336,13,FALSE())</f>
        <v>0</v>
      </c>
      <c r="I1425" s="1" t="str">
        <f>VLOOKUP($A1425,'Medical Examinations'!$A$2:$O$2336,12,FALSE())</f>
        <v>No</v>
      </c>
      <c r="J1425" s="1" t="str">
        <f>VLOOKUP($A1425,'Medical Examinations'!$A$2:$O$2336,14,FALSE())</f>
        <v>Obesity</v>
      </c>
      <c r="K1425" s="1" t="str">
        <f>VLOOKUP($A1425,'Medical Examinations'!$A$2:$O$2336,15,FALSE())</f>
        <v>Prediabetes</v>
      </c>
      <c r="L1425" s="17">
        <f>VLOOKUP($A1425,'Hospitalisation Details'!$A$2:$P$2344,15,FALSE())</f>
        <v>29409</v>
      </c>
      <c r="M1425" s="18">
        <f>VLOOKUP($A1425,'Hospitalisation Details'!$A$2:$P$2344,6,FALSE())</f>
        <v>7443.64</v>
      </c>
      <c r="N1425" s="1" t="str">
        <f>VLOOKUP($A1425,'Hospitalisation Details'!$A$2:$P$2344,12,FALSE())</f>
        <v>tier - 2</v>
      </c>
      <c r="O1425" s="1" t="str">
        <f>VLOOKUP($A1425,'Hospitalisation Details'!$A$2:$P$2344,13,FALSE())</f>
        <v>tier - 3</v>
      </c>
      <c r="P1425" s="1" t="str">
        <f>VLOOKUP($A1425,'Hospitalisation Details'!$A$2:$P$2344,14,FALSE())</f>
        <v>R1012</v>
      </c>
      <c r="Q1425" s="1">
        <f>VLOOKUP($A1425,'Hospitalisation Details'!$A$2:$P$2344,16,FALSE())</f>
        <v>42</v>
      </c>
    </row>
    <row r="1426" spans="1:17" x14ac:dyDescent="0.35">
      <c r="A1426" s="1" t="str">
        <f>'Customer Names'!A1426</f>
        <v>Id1425</v>
      </c>
      <c r="B1426" s="1" t="str">
        <f>VLOOKUP($A1426,'Customer Names'!$A$2:$E$2336,4,FALSE())</f>
        <v>Jacob W√¶ver</v>
      </c>
      <c r="C1426" s="16">
        <f>VLOOKUP($A1426,'Medical Examinations'!$A$2:$O$2336,2,FALSE())</f>
        <v>32.6</v>
      </c>
      <c r="D1426" s="16">
        <f>VLOOKUP($A1426,'Medical Examinations'!$A$2:$O$2336,3,FALSE())</f>
        <v>5.73</v>
      </c>
      <c r="E1426" s="1" t="str">
        <f>VLOOKUP($A1426,'Medical Examinations'!$A$2:$O$2336,9,FALSE())</f>
        <v>No</v>
      </c>
      <c r="F1426" s="1" t="str">
        <f>VLOOKUP($A1426,'Medical Examinations'!$A$2:$O$2336,10,FALSE())</f>
        <v>No</v>
      </c>
      <c r="G1426" s="1" t="str">
        <f>VLOOKUP($A1426,'Medical Examinations'!$A$2:$O$2336,11,FALSE())</f>
        <v>Yes</v>
      </c>
      <c r="H1426" s="1">
        <f>VLOOKUP($A1426,'Medical Examinations'!$A$2:$O$2336,13,FALSE())</f>
        <v>1</v>
      </c>
      <c r="I1426" s="1" t="str">
        <f>VLOOKUP($A1426,'Medical Examinations'!$A$2:$O$2336,12,FALSE())</f>
        <v>No</v>
      </c>
      <c r="J1426" s="1" t="str">
        <f>VLOOKUP($A1426,'Medical Examinations'!$A$2:$O$2336,14,FALSE())</f>
        <v>Obesity</v>
      </c>
      <c r="K1426" s="1" t="str">
        <f>VLOOKUP($A1426,'Medical Examinations'!$A$2:$O$2336,15,FALSE())</f>
        <v>Prediabetes</v>
      </c>
      <c r="L1426" s="17">
        <f>VLOOKUP($A1426,'Hospitalisation Details'!$A$2:$P$2344,15,FALSE())</f>
        <v>29099</v>
      </c>
      <c r="M1426" s="18">
        <f>VLOOKUP($A1426,'Hospitalisation Details'!$A$2:$P$2344,6,FALSE())</f>
        <v>7441.5</v>
      </c>
      <c r="N1426" s="1" t="str">
        <f>VLOOKUP($A1426,'Hospitalisation Details'!$A$2:$P$2344,12,FALSE())</f>
        <v>tier - 3</v>
      </c>
      <c r="O1426" s="1" t="str">
        <f>VLOOKUP($A1426,'Hospitalisation Details'!$A$2:$P$2344,13,FALSE())</f>
        <v>tier - 2</v>
      </c>
      <c r="P1426" s="1" t="str">
        <f>VLOOKUP($A1426,'Hospitalisation Details'!$A$2:$P$2344,14,FALSE())</f>
        <v>R1011</v>
      </c>
      <c r="Q1426" s="1">
        <f>VLOOKUP($A1426,'Hospitalisation Details'!$A$2:$P$2344,16,FALSE())</f>
        <v>43</v>
      </c>
    </row>
    <row r="1427" spans="1:17" x14ac:dyDescent="0.35">
      <c r="A1427" s="1" t="str">
        <f>'Customer Names'!A1427</f>
        <v>Id1426</v>
      </c>
      <c r="B1427" s="1" t="str">
        <f>VLOOKUP($A1427,'Customer Names'!$A$2:$E$2336,4,FALSE())</f>
        <v>Scott</v>
      </c>
      <c r="C1427" s="16">
        <f>VLOOKUP($A1427,'Medical Examinations'!$A$2:$O$2336,2,FALSE())</f>
        <v>30.2</v>
      </c>
      <c r="D1427" s="16">
        <f>VLOOKUP($A1427,'Medical Examinations'!$A$2:$O$2336,3,FALSE())</f>
        <v>5.7</v>
      </c>
      <c r="E1427" s="1" t="str">
        <f>VLOOKUP($A1427,'Medical Examinations'!$A$2:$O$2336,9,FALSE())</f>
        <v>No</v>
      </c>
      <c r="F1427" s="1" t="str">
        <f>VLOOKUP($A1427,'Medical Examinations'!$A$2:$O$2336,10,FALSE())</f>
        <v>No</v>
      </c>
      <c r="G1427" s="1" t="str">
        <f>VLOOKUP($A1427,'Medical Examinations'!$A$2:$O$2336,11,FALSE())</f>
        <v>No</v>
      </c>
      <c r="H1427" s="1">
        <f>VLOOKUP($A1427,'Medical Examinations'!$A$2:$O$2336,13,FALSE())</f>
        <v>0</v>
      </c>
      <c r="I1427" s="1" t="str">
        <f>VLOOKUP($A1427,'Medical Examinations'!$A$2:$O$2336,12,FALSE())</f>
        <v>No</v>
      </c>
      <c r="J1427" s="1" t="str">
        <f>VLOOKUP($A1427,'Medical Examinations'!$A$2:$O$2336,14,FALSE())</f>
        <v>Obesity</v>
      </c>
      <c r="K1427" s="1" t="str">
        <f>VLOOKUP($A1427,'Medical Examinations'!$A$2:$O$2336,15,FALSE())</f>
        <v>Prediabetes</v>
      </c>
      <c r="L1427" s="17">
        <f>VLOOKUP($A1427,'Hospitalisation Details'!$A$2:$P$2344,15,FALSE())</f>
        <v>28362</v>
      </c>
      <c r="M1427" s="18">
        <f>VLOOKUP($A1427,'Hospitalisation Details'!$A$2:$P$2344,6,FALSE())</f>
        <v>7441.05</v>
      </c>
      <c r="N1427" s="1" t="str">
        <f>VLOOKUP($A1427,'Hospitalisation Details'!$A$2:$P$2344,12,FALSE())</f>
        <v>tier - 3</v>
      </c>
      <c r="O1427" s="1" t="str">
        <f>VLOOKUP($A1427,'Hospitalisation Details'!$A$2:$P$2344,13,FALSE())</f>
        <v>tier - 2</v>
      </c>
      <c r="P1427" s="1" t="str">
        <f>VLOOKUP($A1427,'Hospitalisation Details'!$A$2:$P$2344,14,FALSE())</f>
        <v>R1011</v>
      </c>
      <c r="Q1427" s="1">
        <f>VLOOKUP($A1427,'Hospitalisation Details'!$A$2:$P$2344,16,FALSE())</f>
        <v>45</v>
      </c>
    </row>
    <row r="1428" spans="1:17" x14ac:dyDescent="0.35">
      <c r="A1428" s="1" t="str">
        <f>'Customer Names'!A1428</f>
        <v>Id1427</v>
      </c>
      <c r="B1428" s="1" t="str">
        <f>VLOOKUP($A1428,'Customer Names'!$A$2:$E$2336,4,FALSE())</f>
        <v>Brooke S.</v>
      </c>
      <c r="C1428" s="16">
        <f>VLOOKUP($A1428,'Medical Examinations'!$A$2:$O$2336,2,FALSE())</f>
        <v>27.645</v>
      </c>
      <c r="D1428" s="16">
        <f>VLOOKUP($A1428,'Medical Examinations'!$A$2:$O$2336,3,FALSE())</f>
        <v>9.91</v>
      </c>
      <c r="E1428" s="1" t="str">
        <f>VLOOKUP($A1428,'Medical Examinations'!$A$2:$O$2336,9,FALSE())</f>
        <v>No</v>
      </c>
      <c r="F1428" s="1" t="str">
        <f>VLOOKUP($A1428,'Medical Examinations'!$A$2:$O$2336,10,FALSE())</f>
        <v>No</v>
      </c>
      <c r="G1428" s="1" t="str">
        <f>VLOOKUP($A1428,'Medical Examinations'!$A$2:$O$2336,11,FALSE())</f>
        <v>No</v>
      </c>
      <c r="H1428" s="1">
        <f>VLOOKUP($A1428,'Medical Examinations'!$A$2:$O$2336,13,FALSE())</f>
        <v>0</v>
      </c>
      <c r="I1428" s="1" t="str">
        <f>VLOOKUP($A1428,'Medical Examinations'!$A$2:$O$2336,12,FALSE())</f>
        <v>No</v>
      </c>
      <c r="J1428" s="1" t="str">
        <f>VLOOKUP($A1428,'Medical Examinations'!$A$2:$O$2336,14,FALSE())</f>
        <v>Overweight</v>
      </c>
      <c r="K1428" s="1" t="str">
        <f>VLOOKUP($A1428,'Medical Examinations'!$A$2:$O$2336,15,FALSE())</f>
        <v>Diabetes</v>
      </c>
      <c r="L1428" s="17">
        <f>VLOOKUP($A1428,'Hospitalisation Details'!$A$2:$P$2344,15,FALSE())</f>
        <v>28826</v>
      </c>
      <c r="M1428" s="18">
        <f>VLOOKUP($A1428,'Hospitalisation Details'!$A$2:$P$2344,6,FALSE())</f>
        <v>7421.19</v>
      </c>
      <c r="N1428" s="1" t="str">
        <f>VLOOKUP($A1428,'Hospitalisation Details'!$A$2:$P$2344,12,FALSE())</f>
        <v>tier - 2</v>
      </c>
      <c r="O1428" s="1" t="str">
        <f>VLOOKUP($A1428,'Hospitalisation Details'!$A$2:$P$2344,13,FALSE())</f>
        <v>tier - 3</v>
      </c>
      <c r="P1428" s="1" t="str">
        <f>VLOOKUP($A1428,'Hospitalisation Details'!$A$2:$P$2344,14,FALSE())</f>
        <v>R1012</v>
      </c>
      <c r="Q1428" s="1">
        <f>VLOOKUP($A1428,'Hospitalisation Details'!$A$2:$P$2344,16,FALSE())</f>
        <v>44</v>
      </c>
    </row>
    <row r="1429" spans="1:17" x14ac:dyDescent="0.35">
      <c r="A1429" s="1" t="str">
        <f>'Customer Names'!A1429</f>
        <v>Id1428</v>
      </c>
      <c r="B1429" s="1" t="str">
        <f>VLOOKUP($A1429,'Customer Names'!$A$2:$E$2336,4,FALSE())</f>
        <v>Kaye A.</v>
      </c>
      <c r="C1429" s="16">
        <f>VLOOKUP($A1429,'Medical Examinations'!$A$2:$O$2336,2,FALSE())</f>
        <v>26.41</v>
      </c>
      <c r="D1429" s="16">
        <f>VLOOKUP($A1429,'Medical Examinations'!$A$2:$O$2336,3,FALSE())</f>
        <v>11.4</v>
      </c>
      <c r="E1429" s="1" t="str">
        <f>VLOOKUP($A1429,'Medical Examinations'!$A$2:$O$2336,9,FALSE())</f>
        <v>No</v>
      </c>
      <c r="F1429" s="1" t="str">
        <f>VLOOKUP($A1429,'Medical Examinations'!$A$2:$O$2336,10,FALSE())</f>
        <v>No</v>
      </c>
      <c r="G1429" s="1" t="str">
        <f>VLOOKUP($A1429,'Medical Examinations'!$A$2:$O$2336,11,FALSE())</f>
        <v>No</v>
      </c>
      <c r="H1429" s="1">
        <f>VLOOKUP($A1429,'Medical Examinations'!$A$2:$O$2336,13,FALSE())</f>
        <v>0</v>
      </c>
      <c r="I1429" s="1" t="str">
        <f>VLOOKUP($A1429,'Medical Examinations'!$A$2:$O$2336,12,FALSE())</f>
        <v>No</v>
      </c>
      <c r="J1429" s="1" t="str">
        <f>VLOOKUP($A1429,'Medical Examinations'!$A$2:$O$2336,14,FALSE())</f>
        <v>Overweight</v>
      </c>
      <c r="K1429" s="1" t="str">
        <f>VLOOKUP($A1429,'Medical Examinations'!$A$2:$O$2336,15,FALSE())</f>
        <v>Diabetes</v>
      </c>
      <c r="L1429" s="17">
        <f>VLOOKUP($A1429,'Hospitalisation Details'!$A$2:$P$2344,15,FALSE())</f>
        <v>28806</v>
      </c>
      <c r="M1429" s="18">
        <f>VLOOKUP($A1429,'Hospitalisation Details'!$A$2:$P$2344,6,FALSE())</f>
        <v>7419.48</v>
      </c>
      <c r="N1429" s="1" t="str">
        <f>VLOOKUP($A1429,'Hospitalisation Details'!$A$2:$P$2344,12,FALSE())</f>
        <v>tier - 2</v>
      </c>
      <c r="O1429" s="1" t="str">
        <f>VLOOKUP($A1429,'Hospitalisation Details'!$A$2:$P$2344,13,FALSE())</f>
        <v>tier - 2</v>
      </c>
      <c r="P1429" s="1" t="str">
        <f>VLOOKUP($A1429,'Hospitalisation Details'!$A$2:$P$2344,14,FALSE())</f>
        <v>R1012</v>
      </c>
      <c r="Q1429" s="1">
        <f>VLOOKUP($A1429,'Hospitalisation Details'!$A$2:$P$2344,16,FALSE())</f>
        <v>44</v>
      </c>
    </row>
    <row r="1430" spans="1:17" x14ac:dyDescent="0.35">
      <c r="A1430" s="1" t="str">
        <f>'Customer Names'!A1430</f>
        <v>Id1429</v>
      </c>
      <c r="B1430" s="1" t="str">
        <f>VLOOKUP($A1430,'Customer Names'!$A$2:$E$2336,4,FALSE())</f>
        <v>Carolyn</v>
      </c>
      <c r="C1430" s="16">
        <f>VLOOKUP($A1430,'Medical Examinations'!$A$2:$O$2336,2,FALSE())</f>
        <v>34.1</v>
      </c>
      <c r="D1430" s="16">
        <f>VLOOKUP($A1430,'Medical Examinations'!$A$2:$O$2336,3,FALSE())</f>
        <v>6.29</v>
      </c>
      <c r="E1430" s="1" t="str">
        <f>VLOOKUP($A1430,'Medical Examinations'!$A$2:$O$2336,9,FALSE())</f>
        <v>Yes</v>
      </c>
      <c r="F1430" s="1" t="str">
        <f>VLOOKUP($A1430,'Medical Examinations'!$A$2:$O$2336,10,FALSE())</f>
        <v>No</v>
      </c>
      <c r="G1430" s="1" t="str">
        <f>VLOOKUP($A1430,'Medical Examinations'!$A$2:$O$2336,11,FALSE())</f>
        <v>Yes</v>
      </c>
      <c r="H1430" s="1">
        <f>VLOOKUP($A1430,'Medical Examinations'!$A$2:$O$2336,13,FALSE())</f>
        <v>1</v>
      </c>
      <c r="I1430" s="1" t="str">
        <f>VLOOKUP($A1430,'Medical Examinations'!$A$2:$O$2336,12,FALSE())</f>
        <v>No</v>
      </c>
      <c r="J1430" s="1" t="str">
        <f>VLOOKUP($A1430,'Medical Examinations'!$A$2:$O$2336,14,FALSE())</f>
        <v>Obesity</v>
      </c>
      <c r="K1430" s="1" t="str">
        <f>VLOOKUP($A1430,'Medical Examinations'!$A$2:$O$2336,15,FALSE())</f>
        <v>Prediabetes</v>
      </c>
      <c r="L1430" s="17">
        <f>VLOOKUP($A1430,'Hospitalisation Details'!$A$2:$P$2344,15,FALSE())</f>
        <v>30578</v>
      </c>
      <c r="M1430" s="18">
        <f>VLOOKUP($A1430,'Hospitalisation Details'!$A$2:$P$2344,6,FALSE())</f>
        <v>7418.52</v>
      </c>
      <c r="N1430" s="1" t="str">
        <f>VLOOKUP($A1430,'Hospitalisation Details'!$A$2:$P$2344,12,FALSE())</f>
        <v>tier - 2</v>
      </c>
      <c r="O1430" s="1" t="str">
        <f>VLOOKUP($A1430,'Hospitalisation Details'!$A$2:$P$2344,13,FALSE())</f>
        <v>tier - 2</v>
      </c>
      <c r="P1430" s="1" t="str">
        <f>VLOOKUP($A1430,'Hospitalisation Details'!$A$2:$P$2344,14,FALSE())</f>
        <v>R1011</v>
      </c>
      <c r="Q1430" s="1">
        <f>VLOOKUP($A1430,'Hospitalisation Details'!$A$2:$P$2344,16,FALSE())</f>
        <v>39</v>
      </c>
    </row>
    <row r="1431" spans="1:17" x14ac:dyDescent="0.35">
      <c r="A1431" s="1" t="str">
        <f>'Customer Names'!A1431</f>
        <v>Id1430</v>
      </c>
      <c r="B1431" s="1" t="str">
        <f>VLOOKUP($A1431,'Customer Names'!$A$2:$E$2336,4,FALSE())</f>
        <v>Daniel C.</v>
      </c>
      <c r="C1431" s="16">
        <f>VLOOKUP($A1431,'Medical Examinations'!$A$2:$O$2336,2,FALSE())</f>
        <v>17.3</v>
      </c>
      <c r="D1431" s="16">
        <f>VLOOKUP($A1431,'Medical Examinations'!$A$2:$O$2336,3,FALSE())</f>
        <v>9.2799999999999994</v>
      </c>
      <c r="E1431" s="1" t="str">
        <f>VLOOKUP($A1431,'Medical Examinations'!$A$2:$O$2336,9,FALSE())</f>
        <v>No</v>
      </c>
      <c r="F1431" s="1" t="str">
        <f>VLOOKUP($A1431,'Medical Examinations'!$A$2:$O$2336,10,FALSE())</f>
        <v>No</v>
      </c>
      <c r="G1431" s="1" t="str">
        <f>VLOOKUP($A1431,'Medical Examinations'!$A$2:$O$2336,11,FALSE())</f>
        <v>No</v>
      </c>
      <c r="H1431" s="1">
        <f>VLOOKUP($A1431,'Medical Examinations'!$A$2:$O$2336,13,FALSE())</f>
        <v>0</v>
      </c>
      <c r="I1431" s="1" t="str">
        <f>VLOOKUP($A1431,'Medical Examinations'!$A$2:$O$2336,12,FALSE())</f>
        <v>No</v>
      </c>
      <c r="J1431" s="1" t="str">
        <f>VLOOKUP($A1431,'Medical Examinations'!$A$2:$O$2336,14,FALSE())</f>
        <v>Underweight</v>
      </c>
      <c r="K1431" s="1" t="str">
        <f>VLOOKUP($A1431,'Medical Examinations'!$A$2:$O$2336,15,FALSE())</f>
        <v>Diabetes</v>
      </c>
      <c r="L1431" s="17">
        <f>VLOOKUP($A1431,'Hospitalisation Details'!$A$2:$P$2344,15,FALSE())</f>
        <v>24081</v>
      </c>
      <c r="M1431" s="18">
        <f>VLOOKUP($A1431,'Hospitalisation Details'!$A$2:$P$2344,6,FALSE())</f>
        <v>7403.98</v>
      </c>
      <c r="N1431" s="1" t="str">
        <f>VLOOKUP($A1431,'Hospitalisation Details'!$A$2:$P$2344,12,FALSE())</f>
        <v>tier - 3</v>
      </c>
      <c r="O1431" s="1" t="str">
        <f>VLOOKUP($A1431,'Hospitalisation Details'!$A$2:$P$2344,13,FALSE())</f>
        <v>tier - 2</v>
      </c>
      <c r="P1431" s="1" t="str">
        <f>VLOOKUP($A1431,'Hospitalisation Details'!$A$2:$P$2344,14,FALSE())</f>
        <v>R1013</v>
      </c>
      <c r="Q1431" s="1">
        <f>VLOOKUP($A1431,'Hospitalisation Details'!$A$2:$P$2344,16,FALSE())</f>
        <v>57</v>
      </c>
    </row>
    <row r="1432" spans="1:17" x14ac:dyDescent="0.35">
      <c r="A1432" s="1" t="str">
        <f>'Customer Names'!A1432</f>
        <v>Id1431</v>
      </c>
      <c r="B1432" s="1" t="str">
        <f>VLOOKUP($A1432,'Customer Names'!$A$2:$E$2336,4,FALSE())</f>
        <v>Laurie A</v>
      </c>
      <c r="C1432" s="16">
        <f>VLOOKUP($A1432,'Medical Examinations'!$A$2:$O$2336,2,FALSE())</f>
        <v>35.020000000000003</v>
      </c>
      <c r="D1432" s="16">
        <f>VLOOKUP($A1432,'Medical Examinations'!$A$2:$O$2336,3,FALSE())</f>
        <v>4.78</v>
      </c>
      <c r="E1432" s="1" t="str">
        <f>VLOOKUP($A1432,'Medical Examinations'!$A$2:$O$2336,9,FALSE())</f>
        <v>No</v>
      </c>
      <c r="F1432" s="1" t="str">
        <f>VLOOKUP($A1432,'Medical Examinations'!$A$2:$O$2336,10,FALSE())</f>
        <v>No</v>
      </c>
      <c r="G1432" s="1" t="str">
        <f>VLOOKUP($A1432,'Medical Examinations'!$A$2:$O$2336,11,FALSE())</f>
        <v>Yes</v>
      </c>
      <c r="H1432" s="1">
        <f>VLOOKUP($A1432,'Medical Examinations'!$A$2:$O$2336,13,FALSE())</f>
        <v>1</v>
      </c>
      <c r="I1432" s="1" t="str">
        <f>VLOOKUP($A1432,'Medical Examinations'!$A$2:$O$2336,12,FALSE())</f>
        <v>No</v>
      </c>
      <c r="J1432" s="1" t="str">
        <f>VLOOKUP($A1432,'Medical Examinations'!$A$2:$O$2336,14,FALSE())</f>
        <v>Obesity</v>
      </c>
      <c r="K1432" s="1" t="str">
        <f>VLOOKUP($A1432,'Medical Examinations'!$A$2:$O$2336,15,FALSE())</f>
        <v>Normal</v>
      </c>
      <c r="L1432" s="17">
        <f>VLOOKUP($A1432,'Hospitalisation Details'!$A$2:$P$2344,15,FALSE())</f>
        <v>34172</v>
      </c>
      <c r="M1432" s="18">
        <f>VLOOKUP($A1432,'Hospitalisation Details'!$A$2:$P$2344,6,FALSE())</f>
        <v>7388.85</v>
      </c>
      <c r="N1432" s="1" t="str">
        <f>VLOOKUP($A1432,'Hospitalisation Details'!$A$2:$P$2344,12,FALSE())</f>
        <v>tier - 2</v>
      </c>
      <c r="O1432" s="1" t="str">
        <f>VLOOKUP($A1432,'Hospitalisation Details'!$A$2:$P$2344,13,FALSE())</f>
        <v>tier - 2</v>
      </c>
      <c r="P1432" s="1" t="str">
        <f>VLOOKUP($A1432,'Hospitalisation Details'!$A$2:$P$2344,14,FALSE())</f>
        <v>R1026</v>
      </c>
      <c r="Q1432" s="1">
        <f>VLOOKUP($A1432,'Hospitalisation Details'!$A$2:$P$2344,16,FALSE())</f>
        <v>29</v>
      </c>
    </row>
    <row r="1433" spans="1:17" x14ac:dyDescent="0.35">
      <c r="A1433" s="1" t="str">
        <f>'Customer Names'!A1433</f>
        <v>Id1432</v>
      </c>
      <c r="B1433" s="1" t="str">
        <f>VLOOKUP($A1433,'Customer Names'!$A$2:$E$2336,4,FALSE())</f>
        <v>Nicole</v>
      </c>
      <c r="C1433" s="16">
        <f>VLOOKUP($A1433,'Medical Examinations'!$A$2:$O$2336,2,FALSE())</f>
        <v>37.1</v>
      </c>
      <c r="D1433" s="16">
        <f>VLOOKUP($A1433,'Medical Examinations'!$A$2:$O$2336,3,FALSE())</f>
        <v>8.8699999999999992</v>
      </c>
      <c r="E1433" s="1" t="str">
        <f>VLOOKUP($A1433,'Medical Examinations'!$A$2:$O$2336,9,FALSE())</f>
        <v>Yes</v>
      </c>
      <c r="F1433" s="1" t="str">
        <f>VLOOKUP($A1433,'Medical Examinations'!$A$2:$O$2336,10,FALSE())</f>
        <v>No</v>
      </c>
      <c r="G1433" s="1" t="str">
        <f>VLOOKUP($A1433,'Medical Examinations'!$A$2:$O$2336,11,FALSE())</f>
        <v>No</v>
      </c>
      <c r="H1433" s="1">
        <f>VLOOKUP($A1433,'Medical Examinations'!$A$2:$O$2336,13,FALSE())</f>
        <v>0</v>
      </c>
      <c r="I1433" s="1" t="str">
        <f>VLOOKUP($A1433,'Medical Examinations'!$A$2:$O$2336,12,FALSE())</f>
        <v>No</v>
      </c>
      <c r="J1433" s="1" t="str">
        <f>VLOOKUP($A1433,'Medical Examinations'!$A$2:$O$2336,14,FALSE())</f>
        <v>Obesity</v>
      </c>
      <c r="K1433" s="1" t="str">
        <f>VLOOKUP($A1433,'Medical Examinations'!$A$2:$O$2336,15,FALSE())</f>
        <v>Diabetes</v>
      </c>
      <c r="L1433" s="17">
        <f>VLOOKUP($A1433,'Hospitalisation Details'!$A$2:$P$2344,15,FALSE())</f>
        <v>29914</v>
      </c>
      <c r="M1433" s="18">
        <f>VLOOKUP($A1433,'Hospitalisation Details'!$A$2:$P$2344,6,FALSE())</f>
        <v>7371.77</v>
      </c>
      <c r="N1433" s="1" t="str">
        <f>VLOOKUP($A1433,'Hospitalisation Details'!$A$2:$P$2344,12,FALSE())</f>
        <v>tier - 2</v>
      </c>
      <c r="O1433" s="1" t="str">
        <f>VLOOKUP($A1433,'Hospitalisation Details'!$A$2:$P$2344,13,FALSE())</f>
        <v>tier - 1</v>
      </c>
      <c r="P1433" s="1" t="str">
        <f>VLOOKUP($A1433,'Hospitalisation Details'!$A$2:$P$2344,14,FALSE())</f>
        <v>R1011</v>
      </c>
      <c r="Q1433" s="1">
        <f>VLOOKUP($A1433,'Hospitalisation Details'!$A$2:$P$2344,16,FALSE())</f>
        <v>41</v>
      </c>
    </row>
    <row r="1434" spans="1:17" x14ac:dyDescent="0.35">
      <c r="A1434" s="1" t="str">
        <f>'Customer Names'!A1434</f>
        <v>Id1433</v>
      </c>
      <c r="B1434" s="1" t="str">
        <f>VLOOKUP($A1434,'Customer Names'!$A$2:$E$2336,4,FALSE())</f>
        <v>Shelby</v>
      </c>
      <c r="C1434" s="16">
        <f>VLOOKUP($A1434,'Medical Examinations'!$A$2:$O$2336,2,FALSE())</f>
        <v>16.79</v>
      </c>
      <c r="D1434" s="16">
        <f>VLOOKUP($A1434,'Medical Examinations'!$A$2:$O$2336,3,FALSE())</f>
        <v>11.4</v>
      </c>
      <c r="E1434" s="1" t="str">
        <f>VLOOKUP($A1434,'Medical Examinations'!$A$2:$O$2336,9,FALSE())</f>
        <v>No</v>
      </c>
      <c r="F1434" s="1" t="str">
        <f>VLOOKUP($A1434,'Medical Examinations'!$A$2:$O$2336,10,FALSE())</f>
        <v>No</v>
      </c>
      <c r="G1434" s="1" t="str">
        <f>VLOOKUP($A1434,'Medical Examinations'!$A$2:$O$2336,11,FALSE())</f>
        <v>No</v>
      </c>
      <c r="H1434" s="1">
        <f>VLOOKUP($A1434,'Medical Examinations'!$A$2:$O$2336,13,FALSE())</f>
        <v>0</v>
      </c>
      <c r="I1434" s="1" t="str">
        <f>VLOOKUP($A1434,'Medical Examinations'!$A$2:$O$2336,12,FALSE())</f>
        <v>No</v>
      </c>
      <c r="J1434" s="1" t="str">
        <f>VLOOKUP($A1434,'Medical Examinations'!$A$2:$O$2336,14,FALSE())</f>
        <v>Underweight</v>
      </c>
      <c r="K1434" s="1" t="str">
        <f>VLOOKUP($A1434,'Medical Examinations'!$A$2:$O$2336,15,FALSE())</f>
        <v>Diabetes</v>
      </c>
      <c r="L1434" s="17">
        <f>VLOOKUP($A1434,'Hospitalisation Details'!$A$2:$P$2344,15,FALSE())</f>
        <v>24085</v>
      </c>
      <c r="M1434" s="18">
        <f>VLOOKUP($A1434,'Hospitalisation Details'!$A$2:$P$2344,6,FALSE())</f>
        <v>7362.31</v>
      </c>
      <c r="N1434" s="1" t="str">
        <f>VLOOKUP($A1434,'Hospitalisation Details'!$A$2:$P$2344,12,FALSE())</f>
        <v>tier - 3</v>
      </c>
      <c r="O1434" s="1" t="str">
        <f>VLOOKUP($A1434,'Hospitalisation Details'!$A$2:$P$2344,13,FALSE())</f>
        <v>tier - 3</v>
      </c>
      <c r="P1434" s="1" t="str">
        <f>VLOOKUP($A1434,'Hospitalisation Details'!$A$2:$P$2344,14,FALSE())</f>
        <v>R1013</v>
      </c>
      <c r="Q1434" s="1">
        <f>VLOOKUP($A1434,'Hospitalisation Details'!$A$2:$P$2344,16,FALSE())</f>
        <v>57</v>
      </c>
    </row>
    <row r="1435" spans="1:17" x14ac:dyDescent="0.35">
      <c r="A1435" s="1" t="str">
        <f>'Customer Names'!A1435</f>
        <v>Id1434</v>
      </c>
      <c r="B1435" s="1" t="str">
        <f>VLOOKUP($A1435,'Customer Names'!$A$2:$E$2336,4,FALSE())</f>
        <v>Allison</v>
      </c>
      <c r="C1435" s="16">
        <f>VLOOKUP($A1435,'Medical Examinations'!$A$2:$O$2336,2,FALSE())</f>
        <v>31.635000000000002</v>
      </c>
      <c r="D1435" s="16">
        <f>VLOOKUP($A1435,'Medical Examinations'!$A$2:$O$2336,3,FALSE())</f>
        <v>9.1300000000000008</v>
      </c>
      <c r="E1435" s="1" t="str">
        <f>VLOOKUP($A1435,'Medical Examinations'!$A$2:$O$2336,9,FALSE())</f>
        <v>Yes</v>
      </c>
      <c r="F1435" s="1" t="str">
        <f>VLOOKUP($A1435,'Medical Examinations'!$A$2:$O$2336,10,FALSE())</f>
        <v>No</v>
      </c>
      <c r="G1435" s="1" t="str">
        <f>VLOOKUP($A1435,'Medical Examinations'!$A$2:$O$2336,11,FALSE())</f>
        <v>No</v>
      </c>
      <c r="H1435" s="1">
        <f>VLOOKUP($A1435,'Medical Examinations'!$A$2:$O$2336,13,FALSE())</f>
        <v>0</v>
      </c>
      <c r="I1435" s="1" t="str">
        <f>VLOOKUP($A1435,'Medical Examinations'!$A$2:$O$2336,12,FALSE())</f>
        <v>No</v>
      </c>
      <c r="J1435" s="1" t="str">
        <f>VLOOKUP($A1435,'Medical Examinations'!$A$2:$O$2336,14,FALSE())</f>
        <v>Obesity</v>
      </c>
      <c r="K1435" s="1" t="str">
        <f>VLOOKUP($A1435,'Medical Examinations'!$A$2:$O$2336,15,FALSE())</f>
        <v>Diabetes</v>
      </c>
      <c r="L1435" s="17">
        <f>VLOOKUP($A1435,'Hospitalisation Details'!$A$2:$P$2344,15,FALSE())</f>
        <v>29783</v>
      </c>
      <c r="M1435" s="18">
        <f>VLOOKUP($A1435,'Hospitalisation Details'!$A$2:$P$2344,6,FALSE())</f>
        <v>7358.18</v>
      </c>
      <c r="N1435" s="1" t="str">
        <f>VLOOKUP($A1435,'Hospitalisation Details'!$A$2:$P$2344,12,FALSE())</f>
        <v>tier - 2</v>
      </c>
      <c r="O1435" s="1" t="str">
        <f>VLOOKUP($A1435,'Hospitalisation Details'!$A$2:$P$2344,13,FALSE())</f>
        <v>tier - 3</v>
      </c>
      <c r="P1435" s="1" t="str">
        <f>VLOOKUP($A1435,'Hospitalisation Details'!$A$2:$P$2344,14,FALSE())</f>
        <v>R1024</v>
      </c>
      <c r="Q1435" s="1">
        <f>VLOOKUP($A1435,'Hospitalisation Details'!$A$2:$P$2344,16,FALSE())</f>
        <v>41</v>
      </c>
    </row>
    <row r="1436" spans="1:17" x14ac:dyDescent="0.35">
      <c r="A1436" s="1" t="str">
        <f>'Customer Names'!A1436</f>
        <v>Id1435</v>
      </c>
      <c r="B1436" s="1" t="str">
        <f>VLOOKUP($A1436,'Customer Names'!$A$2:$E$2336,4,FALSE())</f>
        <v>Leticia</v>
      </c>
      <c r="C1436" s="16">
        <f>VLOOKUP($A1436,'Medical Examinations'!$A$2:$O$2336,2,FALSE())</f>
        <v>24.19</v>
      </c>
      <c r="D1436" s="16">
        <f>VLOOKUP($A1436,'Medical Examinations'!$A$2:$O$2336,3,FALSE())</f>
        <v>6.22</v>
      </c>
      <c r="E1436" s="1" t="str">
        <f>VLOOKUP($A1436,'Medical Examinations'!$A$2:$O$2336,9,FALSE())</f>
        <v>Yes</v>
      </c>
      <c r="F1436" s="1" t="str">
        <f>VLOOKUP($A1436,'Medical Examinations'!$A$2:$O$2336,10,FALSE())</f>
        <v>No</v>
      </c>
      <c r="G1436" s="1" t="str">
        <f>VLOOKUP($A1436,'Medical Examinations'!$A$2:$O$2336,11,FALSE())</f>
        <v>Yes</v>
      </c>
      <c r="H1436" s="1">
        <f>VLOOKUP($A1436,'Medical Examinations'!$A$2:$O$2336,13,FALSE())</f>
        <v>1</v>
      </c>
      <c r="I1436" s="1" t="str">
        <f>VLOOKUP($A1436,'Medical Examinations'!$A$2:$O$2336,12,FALSE())</f>
        <v>No</v>
      </c>
      <c r="J1436" s="1" t="str">
        <f>VLOOKUP($A1436,'Medical Examinations'!$A$2:$O$2336,14,FALSE())</f>
        <v>Normal Weight</v>
      </c>
      <c r="K1436" s="1" t="str">
        <f>VLOOKUP($A1436,'Medical Examinations'!$A$2:$O$2336,15,FALSE())</f>
        <v>Prediabetes</v>
      </c>
      <c r="L1436" s="17">
        <f>VLOOKUP($A1436,'Hospitalisation Details'!$A$2:$P$2344,15,FALSE())</f>
        <v>30488</v>
      </c>
      <c r="M1436" s="18">
        <f>VLOOKUP($A1436,'Hospitalisation Details'!$A$2:$P$2344,6,FALSE())</f>
        <v>7357.49</v>
      </c>
      <c r="N1436" s="1" t="str">
        <f>VLOOKUP($A1436,'Hospitalisation Details'!$A$2:$P$2344,12,FALSE())</f>
        <v>tier - 2</v>
      </c>
      <c r="O1436" s="1" t="str">
        <f>VLOOKUP($A1436,'Hospitalisation Details'!$A$2:$P$2344,13,FALSE())</f>
        <v>tier - 2</v>
      </c>
      <c r="P1436" s="1" t="str">
        <f>VLOOKUP($A1436,'Hospitalisation Details'!$A$2:$P$2344,14,FALSE())</f>
        <v>R1012</v>
      </c>
      <c r="Q1436" s="1">
        <f>VLOOKUP($A1436,'Hospitalisation Details'!$A$2:$P$2344,16,FALSE())</f>
        <v>39</v>
      </c>
    </row>
    <row r="1437" spans="1:17" x14ac:dyDescent="0.35">
      <c r="A1437" s="1" t="str">
        <f>'Customer Names'!A1437</f>
        <v>Id1436</v>
      </c>
      <c r="B1437" s="1" t="str">
        <f>VLOOKUP($A1437,'Customer Names'!$A$2:$E$2336,4,FALSE())</f>
        <v>John S.</v>
      </c>
      <c r="C1437" s="16">
        <f>VLOOKUP($A1437,'Medical Examinations'!$A$2:$O$2336,2,FALSE())</f>
        <v>35.29</v>
      </c>
      <c r="D1437" s="16">
        <f>VLOOKUP($A1437,'Medical Examinations'!$A$2:$O$2336,3,FALSE())</f>
        <v>5.9</v>
      </c>
      <c r="E1437" s="1" t="str">
        <f>VLOOKUP($A1437,'Medical Examinations'!$A$2:$O$2336,9,FALSE())</f>
        <v>No</v>
      </c>
      <c r="F1437" s="1" t="str">
        <f>VLOOKUP($A1437,'Medical Examinations'!$A$2:$O$2336,10,FALSE())</f>
        <v>No</v>
      </c>
      <c r="G1437" s="1" t="str">
        <f>VLOOKUP($A1437,'Medical Examinations'!$A$2:$O$2336,11,FALSE())</f>
        <v>Yes</v>
      </c>
      <c r="H1437" s="1">
        <f>VLOOKUP($A1437,'Medical Examinations'!$A$2:$O$2336,13,FALSE())</f>
        <v>1</v>
      </c>
      <c r="I1437" s="1" t="str">
        <f>VLOOKUP($A1437,'Medical Examinations'!$A$2:$O$2336,12,FALSE())</f>
        <v>No</v>
      </c>
      <c r="J1437" s="1" t="str">
        <f>VLOOKUP($A1437,'Medical Examinations'!$A$2:$O$2336,14,FALSE())</f>
        <v>Obesity</v>
      </c>
      <c r="K1437" s="1" t="str">
        <f>VLOOKUP($A1437,'Medical Examinations'!$A$2:$O$2336,15,FALSE())</f>
        <v>Prediabetes</v>
      </c>
      <c r="L1437" s="17">
        <f>VLOOKUP($A1437,'Hospitalisation Details'!$A$2:$P$2344,15,FALSE())</f>
        <v>34247</v>
      </c>
      <c r="M1437" s="18">
        <f>VLOOKUP($A1437,'Hospitalisation Details'!$A$2:$P$2344,6,FALSE())</f>
        <v>7349.12</v>
      </c>
      <c r="N1437" s="1" t="str">
        <f>VLOOKUP($A1437,'Hospitalisation Details'!$A$2:$P$2344,12,FALSE())</f>
        <v>tier - 2</v>
      </c>
      <c r="O1437" s="1" t="str">
        <f>VLOOKUP($A1437,'Hospitalisation Details'!$A$2:$P$2344,13,FALSE())</f>
        <v>tier - 2</v>
      </c>
      <c r="P1437" s="1" t="str">
        <f>VLOOKUP($A1437,'Hospitalisation Details'!$A$2:$P$2344,14,FALSE())</f>
        <v>R1021</v>
      </c>
      <c r="Q1437" s="1">
        <f>VLOOKUP($A1437,'Hospitalisation Details'!$A$2:$P$2344,16,FALSE())</f>
        <v>29</v>
      </c>
    </row>
    <row r="1438" spans="1:17" x14ac:dyDescent="0.35">
      <c r="A1438" s="1" t="str">
        <f>'Customer Names'!A1438</f>
        <v>Id1437</v>
      </c>
      <c r="B1438" s="1" t="str">
        <f>VLOOKUP($A1438,'Customer Names'!$A$2:$E$2336,4,FALSE())</f>
        <v>April</v>
      </c>
      <c r="C1438" s="16">
        <f>VLOOKUP($A1438,'Medical Examinations'!$A$2:$O$2336,2,FALSE())</f>
        <v>35.299999999999997</v>
      </c>
      <c r="D1438" s="16">
        <f>VLOOKUP($A1438,'Medical Examinations'!$A$2:$O$2336,3,FALSE())</f>
        <v>4.45</v>
      </c>
      <c r="E1438" s="1" t="str">
        <f>VLOOKUP($A1438,'Medical Examinations'!$A$2:$O$2336,9,FALSE())</f>
        <v>No</v>
      </c>
      <c r="F1438" s="1" t="str">
        <f>VLOOKUP($A1438,'Medical Examinations'!$A$2:$O$2336,10,FALSE())</f>
        <v>No</v>
      </c>
      <c r="G1438" s="1" t="str">
        <f>VLOOKUP($A1438,'Medical Examinations'!$A$2:$O$2336,11,FALSE())</f>
        <v>No</v>
      </c>
      <c r="H1438" s="1">
        <f>VLOOKUP($A1438,'Medical Examinations'!$A$2:$O$2336,13,FALSE())</f>
        <v>0</v>
      </c>
      <c r="I1438" s="1" t="str">
        <f>VLOOKUP($A1438,'Medical Examinations'!$A$2:$O$2336,12,FALSE())</f>
        <v>No</v>
      </c>
      <c r="J1438" s="1" t="str">
        <f>VLOOKUP($A1438,'Medical Examinations'!$A$2:$O$2336,14,FALSE())</f>
        <v>Obesity</v>
      </c>
      <c r="K1438" s="1" t="str">
        <f>VLOOKUP($A1438,'Medical Examinations'!$A$2:$O$2336,15,FALSE())</f>
        <v>Normal</v>
      </c>
      <c r="L1438" s="17">
        <f>VLOOKUP($A1438,'Hospitalisation Details'!$A$2:$P$2344,15,FALSE())</f>
        <v>28460</v>
      </c>
      <c r="M1438" s="18">
        <f>VLOOKUP($A1438,'Hospitalisation Details'!$A$2:$P$2344,6,FALSE())</f>
        <v>7348.14</v>
      </c>
      <c r="N1438" s="1" t="str">
        <f>VLOOKUP($A1438,'Hospitalisation Details'!$A$2:$P$2344,12,FALSE())</f>
        <v>tier - 2</v>
      </c>
      <c r="O1438" s="1" t="str">
        <f>VLOOKUP($A1438,'Hospitalisation Details'!$A$2:$P$2344,13,FALSE())</f>
        <v>tier - 1</v>
      </c>
      <c r="P1438" s="1" t="str">
        <f>VLOOKUP($A1438,'Hospitalisation Details'!$A$2:$P$2344,14,FALSE())</f>
        <v>R1011</v>
      </c>
      <c r="Q1438" s="1">
        <f>VLOOKUP($A1438,'Hospitalisation Details'!$A$2:$P$2344,16,FALSE())</f>
        <v>45</v>
      </c>
    </row>
    <row r="1439" spans="1:17" x14ac:dyDescent="0.35">
      <c r="A1439" s="1" t="str">
        <f>'Customer Names'!A1439</f>
        <v>Id1438</v>
      </c>
      <c r="B1439" s="1" t="str">
        <f>VLOOKUP($A1439,'Customer Names'!$A$2:$E$2336,4,FALSE())</f>
        <v>Ashley N.</v>
      </c>
      <c r="C1439" s="16">
        <f>VLOOKUP($A1439,'Medical Examinations'!$A$2:$O$2336,2,FALSE())</f>
        <v>35.64</v>
      </c>
      <c r="D1439" s="16">
        <f>VLOOKUP($A1439,'Medical Examinations'!$A$2:$O$2336,3,FALSE())</f>
        <v>6.17</v>
      </c>
      <c r="E1439" s="1" t="str">
        <f>VLOOKUP($A1439,'Medical Examinations'!$A$2:$O$2336,9,FALSE())</f>
        <v>No</v>
      </c>
      <c r="F1439" s="1" t="str">
        <f>VLOOKUP($A1439,'Medical Examinations'!$A$2:$O$2336,10,FALSE())</f>
        <v>No</v>
      </c>
      <c r="G1439" s="1" t="str">
        <f>VLOOKUP($A1439,'Medical Examinations'!$A$2:$O$2336,11,FALSE())</f>
        <v>Yes</v>
      </c>
      <c r="H1439" s="1">
        <f>VLOOKUP($A1439,'Medical Examinations'!$A$2:$O$2336,13,FALSE())</f>
        <v>1</v>
      </c>
      <c r="I1439" s="1" t="str">
        <f>VLOOKUP($A1439,'Medical Examinations'!$A$2:$O$2336,12,FALSE())</f>
        <v>No</v>
      </c>
      <c r="J1439" s="1" t="str">
        <f>VLOOKUP($A1439,'Medical Examinations'!$A$2:$O$2336,14,FALSE())</f>
        <v>Obesity</v>
      </c>
      <c r="K1439" s="1" t="str">
        <f>VLOOKUP($A1439,'Medical Examinations'!$A$2:$O$2336,15,FALSE())</f>
        <v>Prediabetes</v>
      </c>
      <c r="L1439" s="17">
        <f>VLOOKUP($A1439,'Hospitalisation Details'!$A$2:$P$2344,15,FALSE())</f>
        <v>29032</v>
      </c>
      <c r="M1439" s="18">
        <f>VLOOKUP($A1439,'Hospitalisation Details'!$A$2:$P$2344,6,FALSE())</f>
        <v>7345.73</v>
      </c>
      <c r="N1439" s="1" t="str">
        <f>VLOOKUP($A1439,'Hospitalisation Details'!$A$2:$P$2344,12,FALSE())</f>
        <v>tier - 2</v>
      </c>
      <c r="O1439" s="1" t="str">
        <f>VLOOKUP($A1439,'Hospitalisation Details'!$A$2:$P$2344,13,FALSE())</f>
        <v>tier - 1</v>
      </c>
      <c r="P1439" s="1" t="str">
        <f>VLOOKUP($A1439,'Hospitalisation Details'!$A$2:$P$2344,14,FALSE())</f>
        <v>R1013</v>
      </c>
      <c r="Q1439" s="1">
        <f>VLOOKUP($A1439,'Hospitalisation Details'!$A$2:$P$2344,16,FALSE())</f>
        <v>43</v>
      </c>
    </row>
    <row r="1440" spans="1:17" x14ac:dyDescent="0.35">
      <c r="A1440" s="1" t="str">
        <f>'Customer Names'!A1440</f>
        <v>Id1439</v>
      </c>
      <c r="B1440" s="1" t="str">
        <f>VLOOKUP($A1440,'Customer Names'!$A$2:$E$2336,4,FALSE())</f>
        <v>Madeleine</v>
      </c>
      <c r="C1440" s="16">
        <f>VLOOKUP($A1440,'Medical Examinations'!$A$2:$O$2336,2,FALSE())</f>
        <v>33.1</v>
      </c>
      <c r="D1440" s="16">
        <f>VLOOKUP($A1440,'Medical Examinations'!$A$2:$O$2336,3,FALSE())</f>
        <v>4.93</v>
      </c>
      <c r="E1440" s="1" t="str">
        <f>VLOOKUP($A1440,'Medical Examinations'!$A$2:$O$2336,9,FALSE())</f>
        <v>No</v>
      </c>
      <c r="F1440" s="1" t="str">
        <f>VLOOKUP($A1440,'Medical Examinations'!$A$2:$O$2336,10,FALSE())</f>
        <v>No</v>
      </c>
      <c r="G1440" s="1" t="str">
        <f>VLOOKUP($A1440,'Medical Examinations'!$A$2:$O$2336,11,FALSE())</f>
        <v>No</v>
      </c>
      <c r="H1440" s="1">
        <f>VLOOKUP($A1440,'Medical Examinations'!$A$2:$O$2336,13,FALSE())</f>
        <v>0</v>
      </c>
      <c r="I1440" s="1" t="str">
        <f>VLOOKUP($A1440,'Medical Examinations'!$A$2:$O$2336,12,FALSE())</f>
        <v>No</v>
      </c>
      <c r="J1440" s="1" t="str">
        <f>VLOOKUP($A1440,'Medical Examinations'!$A$2:$O$2336,14,FALSE())</f>
        <v>Obesity</v>
      </c>
      <c r="K1440" s="1" t="str">
        <f>VLOOKUP($A1440,'Medical Examinations'!$A$2:$O$2336,15,FALSE())</f>
        <v>Normal</v>
      </c>
      <c r="L1440" s="17">
        <f>VLOOKUP($A1440,'Hospitalisation Details'!$A$2:$P$2344,15,FALSE())</f>
        <v>28477</v>
      </c>
      <c r="M1440" s="18">
        <f>VLOOKUP($A1440,'Hospitalisation Details'!$A$2:$P$2344,6,FALSE())</f>
        <v>7345.08</v>
      </c>
      <c r="N1440" s="1" t="str">
        <f>VLOOKUP($A1440,'Hospitalisation Details'!$A$2:$P$2344,12,FALSE())</f>
        <v>tier - 2</v>
      </c>
      <c r="O1440" s="1" t="str">
        <f>VLOOKUP($A1440,'Hospitalisation Details'!$A$2:$P$2344,13,FALSE())</f>
        <v>tier - 1</v>
      </c>
      <c r="P1440" s="1" t="str">
        <f>VLOOKUP($A1440,'Hospitalisation Details'!$A$2:$P$2344,14,FALSE())</f>
        <v>R1011</v>
      </c>
      <c r="Q1440" s="1">
        <f>VLOOKUP($A1440,'Hospitalisation Details'!$A$2:$P$2344,16,FALSE())</f>
        <v>45</v>
      </c>
    </row>
    <row r="1441" spans="1:17" x14ac:dyDescent="0.35">
      <c r="A1441" s="1" t="str">
        <f>'Customer Names'!A1441</f>
        <v>Id1440</v>
      </c>
      <c r="B1441" s="1" t="str">
        <f>VLOOKUP($A1441,'Customer Names'!$A$2:$E$2336,4,FALSE())</f>
        <v>Nelly S</v>
      </c>
      <c r="C1441" s="16">
        <f>VLOOKUP($A1441,'Medical Examinations'!$A$2:$O$2336,2,FALSE())</f>
        <v>26.41</v>
      </c>
      <c r="D1441" s="16">
        <f>VLOOKUP($A1441,'Medical Examinations'!$A$2:$O$2336,3,FALSE())</f>
        <v>7.32</v>
      </c>
      <c r="E1441" s="1" t="str">
        <f>VLOOKUP($A1441,'Medical Examinations'!$A$2:$O$2336,9,FALSE())</f>
        <v>Yes</v>
      </c>
      <c r="F1441" s="1" t="str">
        <f>VLOOKUP($A1441,'Medical Examinations'!$A$2:$O$2336,10,FALSE())</f>
        <v>No</v>
      </c>
      <c r="G1441" s="1" t="str">
        <f>VLOOKUP($A1441,'Medical Examinations'!$A$2:$O$2336,11,FALSE())</f>
        <v>No</v>
      </c>
      <c r="H1441" s="1">
        <f>VLOOKUP($A1441,'Medical Examinations'!$A$2:$O$2336,13,FALSE())</f>
        <v>1</v>
      </c>
      <c r="I1441" s="1" t="str">
        <f>VLOOKUP($A1441,'Medical Examinations'!$A$2:$O$2336,12,FALSE())</f>
        <v>No</v>
      </c>
      <c r="J1441" s="1" t="str">
        <f>VLOOKUP($A1441,'Medical Examinations'!$A$2:$O$2336,14,FALSE())</f>
        <v>Overweight</v>
      </c>
      <c r="K1441" s="1" t="str">
        <f>VLOOKUP($A1441,'Medical Examinations'!$A$2:$O$2336,15,FALSE())</f>
        <v>Diabetes</v>
      </c>
      <c r="L1441" s="17">
        <f>VLOOKUP($A1441,'Hospitalisation Details'!$A$2:$P$2344,15,FALSE())</f>
        <v>31578</v>
      </c>
      <c r="M1441" s="18">
        <f>VLOOKUP($A1441,'Hospitalisation Details'!$A$2:$P$2344,6,FALSE())</f>
        <v>7339.93</v>
      </c>
      <c r="N1441" s="1" t="str">
        <f>VLOOKUP($A1441,'Hospitalisation Details'!$A$2:$P$2344,12,FALSE())</f>
        <v>tier - 2</v>
      </c>
      <c r="O1441" s="1" t="str">
        <f>VLOOKUP($A1441,'Hospitalisation Details'!$A$2:$P$2344,13,FALSE())</f>
        <v>tier - 2</v>
      </c>
      <c r="P1441" s="1" t="str">
        <f>VLOOKUP($A1441,'Hospitalisation Details'!$A$2:$P$2344,14,FALSE())</f>
        <v>R1012</v>
      </c>
      <c r="Q1441" s="1">
        <f>VLOOKUP($A1441,'Hospitalisation Details'!$A$2:$P$2344,16,FALSE())</f>
        <v>36</v>
      </c>
    </row>
    <row r="1442" spans="1:17" x14ac:dyDescent="0.35">
      <c r="A1442" s="1" t="str">
        <f>'Customer Names'!A1442</f>
        <v>Id1441</v>
      </c>
      <c r="B1442" s="1" t="str">
        <f>VLOOKUP($A1442,'Customer Names'!$A$2:$E$2336,4,FALSE())</f>
        <v>Meredith S</v>
      </c>
      <c r="C1442" s="16">
        <f>VLOOKUP($A1442,'Medical Examinations'!$A$2:$O$2336,2,FALSE())</f>
        <v>29.9</v>
      </c>
      <c r="D1442" s="16">
        <f>VLOOKUP($A1442,'Medical Examinations'!$A$2:$O$2336,3,FALSE())</f>
        <v>5.27</v>
      </c>
      <c r="E1442" s="1" t="str">
        <f>VLOOKUP($A1442,'Medical Examinations'!$A$2:$O$2336,9,FALSE())</f>
        <v>No</v>
      </c>
      <c r="F1442" s="1" t="str">
        <f>VLOOKUP($A1442,'Medical Examinations'!$A$2:$O$2336,10,FALSE())</f>
        <v>No</v>
      </c>
      <c r="G1442" s="1" t="str">
        <f>VLOOKUP($A1442,'Medical Examinations'!$A$2:$O$2336,11,FALSE())</f>
        <v>Yes</v>
      </c>
      <c r="H1442" s="1">
        <f>VLOOKUP($A1442,'Medical Examinations'!$A$2:$O$2336,13,FALSE())</f>
        <v>1</v>
      </c>
      <c r="I1442" s="1" t="str">
        <f>VLOOKUP($A1442,'Medical Examinations'!$A$2:$O$2336,12,FALSE())</f>
        <v>No</v>
      </c>
      <c r="J1442" s="1" t="str">
        <f>VLOOKUP($A1442,'Medical Examinations'!$A$2:$O$2336,14,FALSE())</f>
        <v>Overweight</v>
      </c>
      <c r="K1442" s="1" t="str">
        <f>VLOOKUP($A1442,'Medical Examinations'!$A$2:$O$2336,15,FALSE())</f>
        <v>Normal</v>
      </c>
      <c r="L1442" s="17">
        <f>VLOOKUP($A1442,'Hospitalisation Details'!$A$2:$P$2344,15,FALSE())</f>
        <v>29117</v>
      </c>
      <c r="M1442" s="18">
        <f>VLOOKUP($A1442,'Hospitalisation Details'!$A$2:$P$2344,6,FALSE())</f>
        <v>7337.75</v>
      </c>
      <c r="N1442" s="1" t="str">
        <f>VLOOKUP($A1442,'Hospitalisation Details'!$A$2:$P$2344,12,FALSE())</f>
        <v>tier - 2</v>
      </c>
      <c r="O1442" s="1" t="str">
        <f>VLOOKUP($A1442,'Hospitalisation Details'!$A$2:$P$2344,13,FALSE())</f>
        <v>tier - 3</v>
      </c>
      <c r="P1442" s="1" t="str">
        <f>VLOOKUP($A1442,'Hospitalisation Details'!$A$2:$P$2344,14,FALSE())</f>
        <v>R1011</v>
      </c>
      <c r="Q1442" s="1">
        <f>VLOOKUP($A1442,'Hospitalisation Details'!$A$2:$P$2344,16,FALSE())</f>
        <v>43</v>
      </c>
    </row>
    <row r="1443" spans="1:17" x14ac:dyDescent="0.35">
      <c r="A1443" s="1" t="str">
        <f>'Customer Names'!A1443</f>
        <v>Id1442</v>
      </c>
      <c r="B1443" s="1" t="str">
        <f>VLOOKUP($A1443,'Customer Names'!$A$2:$E$2336,4,FALSE())</f>
        <v>Kevin</v>
      </c>
      <c r="C1443" s="16">
        <f>VLOOKUP($A1443,'Medical Examinations'!$A$2:$O$2336,2,FALSE())</f>
        <v>25.24</v>
      </c>
      <c r="D1443" s="16">
        <f>VLOOKUP($A1443,'Medical Examinations'!$A$2:$O$2336,3,FALSE())</f>
        <v>5.82</v>
      </c>
      <c r="E1443" s="1" t="str">
        <f>VLOOKUP($A1443,'Medical Examinations'!$A$2:$O$2336,9,FALSE())</f>
        <v>No</v>
      </c>
      <c r="F1443" s="1" t="str">
        <f>VLOOKUP($A1443,'Medical Examinations'!$A$2:$O$2336,10,FALSE())</f>
        <v>No</v>
      </c>
      <c r="G1443" s="1" t="str">
        <f>VLOOKUP($A1443,'Medical Examinations'!$A$2:$O$2336,11,FALSE())</f>
        <v>No</v>
      </c>
      <c r="H1443" s="1">
        <f>VLOOKUP($A1443,'Medical Examinations'!$A$2:$O$2336,13,FALSE())</f>
        <v>1</v>
      </c>
      <c r="I1443" s="1" t="str">
        <f>VLOOKUP($A1443,'Medical Examinations'!$A$2:$O$2336,12,FALSE())</f>
        <v>No</v>
      </c>
      <c r="J1443" s="1" t="str">
        <f>VLOOKUP($A1443,'Medical Examinations'!$A$2:$O$2336,14,FALSE())</f>
        <v>Overweight</v>
      </c>
      <c r="K1443" s="1" t="str">
        <f>VLOOKUP($A1443,'Medical Examinations'!$A$2:$O$2336,15,FALSE())</f>
        <v>Prediabetes</v>
      </c>
      <c r="L1443" s="17">
        <f>VLOOKUP($A1443,'Hospitalisation Details'!$A$2:$P$2344,15,FALSE())</f>
        <v>30888</v>
      </c>
      <c r="M1443" s="18">
        <f>VLOOKUP($A1443,'Hospitalisation Details'!$A$2:$P$2344,6,FALSE())</f>
        <v>7325.47</v>
      </c>
      <c r="N1443" s="1" t="str">
        <f>VLOOKUP($A1443,'Hospitalisation Details'!$A$2:$P$2344,12,FALSE())</f>
        <v>tier - 2</v>
      </c>
      <c r="O1443" s="1" t="str">
        <f>VLOOKUP($A1443,'Hospitalisation Details'!$A$2:$P$2344,13,FALSE())</f>
        <v>tier - 1</v>
      </c>
      <c r="P1443" s="1" t="str">
        <f>VLOOKUP($A1443,'Hospitalisation Details'!$A$2:$P$2344,14,FALSE())</f>
        <v>R1012</v>
      </c>
      <c r="Q1443" s="1">
        <f>VLOOKUP($A1443,'Hospitalisation Details'!$A$2:$P$2344,16,FALSE())</f>
        <v>38</v>
      </c>
    </row>
    <row r="1444" spans="1:17" x14ac:dyDescent="0.35">
      <c r="A1444" s="1" t="str">
        <f>'Customer Names'!A1444</f>
        <v>Id1443</v>
      </c>
      <c r="B1444" s="1" t="str">
        <f>VLOOKUP($A1444,'Customer Names'!$A$2:$E$2336,4,FALSE())</f>
        <v>Lisa</v>
      </c>
      <c r="C1444" s="16">
        <f>VLOOKUP($A1444,'Medical Examinations'!$A$2:$O$2336,2,FALSE())</f>
        <v>25.08</v>
      </c>
      <c r="D1444" s="16">
        <f>VLOOKUP($A1444,'Medical Examinations'!$A$2:$O$2336,3,FALSE())</f>
        <v>5.8</v>
      </c>
      <c r="E1444" s="1" t="str">
        <f>VLOOKUP($A1444,'Medical Examinations'!$A$2:$O$2336,9,FALSE())</f>
        <v>No</v>
      </c>
      <c r="F1444" s="1" t="str">
        <f>VLOOKUP($A1444,'Medical Examinations'!$A$2:$O$2336,10,FALSE())</f>
        <v>No</v>
      </c>
      <c r="G1444" s="1" t="str">
        <f>VLOOKUP($A1444,'Medical Examinations'!$A$2:$O$2336,11,FALSE())</f>
        <v>Yes</v>
      </c>
      <c r="H1444" s="1">
        <f>VLOOKUP($A1444,'Medical Examinations'!$A$2:$O$2336,13,FALSE())</f>
        <v>1</v>
      </c>
      <c r="I1444" s="1" t="str">
        <f>VLOOKUP($A1444,'Medical Examinations'!$A$2:$O$2336,12,FALSE())</f>
        <v>No</v>
      </c>
      <c r="J1444" s="1" t="str">
        <f>VLOOKUP($A1444,'Medical Examinations'!$A$2:$O$2336,14,FALSE())</f>
        <v>Overweight</v>
      </c>
      <c r="K1444" s="1" t="str">
        <f>VLOOKUP($A1444,'Medical Examinations'!$A$2:$O$2336,15,FALSE())</f>
        <v>Prediabetes</v>
      </c>
      <c r="L1444" s="17">
        <f>VLOOKUP($A1444,'Hospitalisation Details'!$A$2:$P$2344,15,FALSE())</f>
        <v>29025</v>
      </c>
      <c r="M1444" s="18">
        <f>VLOOKUP($A1444,'Hospitalisation Details'!$A$2:$P$2344,6,FALSE())</f>
        <v>7325.05</v>
      </c>
      <c r="N1444" s="1" t="str">
        <f>VLOOKUP($A1444,'Hospitalisation Details'!$A$2:$P$2344,12,FALSE())</f>
        <v>tier - 2</v>
      </c>
      <c r="O1444" s="1" t="str">
        <f>VLOOKUP($A1444,'Hospitalisation Details'!$A$2:$P$2344,13,FALSE())</f>
        <v>tier - 3</v>
      </c>
      <c r="P1444" s="1" t="str">
        <f>VLOOKUP($A1444,'Hospitalisation Details'!$A$2:$P$2344,14,FALSE())</f>
        <v>R1024</v>
      </c>
      <c r="Q1444" s="1">
        <f>VLOOKUP($A1444,'Hospitalisation Details'!$A$2:$P$2344,16,FALSE())</f>
        <v>43</v>
      </c>
    </row>
    <row r="1445" spans="1:17" x14ac:dyDescent="0.35">
      <c r="A1445" s="1" t="str">
        <f>'Customer Names'!A1445</f>
        <v>Id1444</v>
      </c>
      <c r="B1445" s="1" t="str">
        <f>VLOOKUP($A1445,'Customer Names'!$A$2:$E$2336,4,FALSE())</f>
        <v>Katherine A</v>
      </c>
      <c r="C1445" s="16">
        <f>VLOOKUP($A1445,'Medical Examinations'!$A$2:$O$2336,2,FALSE())</f>
        <v>29.164999999999999</v>
      </c>
      <c r="D1445" s="16">
        <f>VLOOKUP($A1445,'Medical Examinations'!$A$2:$O$2336,3,FALSE())</f>
        <v>4.87</v>
      </c>
      <c r="E1445" s="1" t="str">
        <f>VLOOKUP($A1445,'Medical Examinations'!$A$2:$O$2336,9,FALSE())</f>
        <v>No</v>
      </c>
      <c r="F1445" s="1" t="str">
        <f>VLOOKUP($A1445,'Medical Examinations'!$A$2:$O$2336,10,FALSE())</f>
        <v>Yes</v>
      </c>
      <c r="G1445" s="1" t="str">
        <f>VLOOKUP($A1445,'Medical Examinations'!$A$2:$O$2336,11,FALSE())</f>
        <v>No</v>
      </c>
      <c r="H1445" s="1">
        <f>VLOOKUP($A1445,'Medical Examinations'!$A$2:$O$2336,13,FALSE())</f>
        <v>1</v>
      </c>
      <c r="I1445" s="1" t="str">
        <f>VLOOKUP($A1445,'Medical Examinations'!$A$2:$O$2336,12,FALSE())</f>
        <v>No</v>
      </c>
      <c r="J1445" s="1" t="str">
        <f>VLOOKUP($A1445,'Medical Examinations'!$A$2:$O$2336,14,FALSE())</f>
        <v>Overweight</v>
      </c>
      <c r="K1445" s="1" t="str">
        <f>VLOOKUP($A1445,'Medical Examinations'!$A$2:$O$2336,15,FALSE())</f>
        <v>Normal</v>
      </c>
      <c r="L1445" s="17">
        <f>VLOOKUP($A1445,'Hospitalisation Details'!$A$2:$P$2344,15,FALSE())</f>
        <v>38306</v>
      </c>
      <c r="M1445" s="18">
        <f>VLOOKUP($A1445,'Hospitalisation Details'!$A$2:$P$2344,6,FALSE())</f>
        <v>7323.73</v>
      </c>
      <c r="N1445" s="1" t="str">
        <f>VLOOKUP($A1445,'Hospitalisation Details'!$A$2:$P$2344,12,FALSE())</f>
        <v>tier - 2</v>
      </c>
      <c r="O1445" s="1" t="str">
        <f>VLOOKUP($A1445,'Hospitalisation Details'!$A$2:$P$2344,13,FALSE())</f>
        <v>tier - 2</v>
      </c>
      <c r="P1445" s="1" t="str">
        <f>VLOOKUP($A1445,'Hospitalisation Details'!$A$2:$P$2344,14,FALSE())</f>
        <v>R1024</v>
      </c>
      <c r="Q1445" s="1">
        <f>VLOOKUP($A1445,'Hospitalisation Details'!$A$2:$P$2344,16,FALSE())</f>
        <v>18</v>
      </c>
    </row>
    <row r="1446" spans="1:17" x14ac:dyDescent="0.35">
      <c r="A1446" s="1" t="str">
        <f>'Customer Names'!A1446</f>
        <v>Id1445</v>
      </c>
      <c r="B1446" s="1" t="str">
        <f>VLOOKUP($A1446,'Customer Names'!$A$2:$E$2336,4,FALSE())</f>
        <v>Steve</v>
      </c>
      <c r="C1446" s="16">
        <f>VLOOKUP($A1446,'Medical Examinations'!$A$2:$O$2336,2,FALSE())</f>
        <v>15.05</v>
      </c>
      <c r="D1446" s="16">
        <f>VLOOKUP($A1446,'Medical Examinations'!$A$2:$O$2336,3,FALSE())</f>
        <v>8.1199999999999992</v>
      </c>
      <c r="E1446" s="1" t="str">
        <f>VLOOKUP($A1446,'Medical Examinations'!$A$2:$O$2336,9,FALSE())</f>
        <v>No</v>
      </c>
      <c r="F1446" s="1" t="str">
        <f>VLOOKUP($A1446,'Medical Examinations'!$A$2:$O$2336,10,FALSE())</f>
        <v>No</v>
      </c>
      <c r="G1446" s="1" t="str">
        <f>VLOOKUP($A1446,'Medical Examinations'!$A$2:$O$2336,11,FALSE())</f>
        <v>No</v>
      </c>
      <c r="H1446" s="1">
        <f>VLOOKUP($A1446,'Medical Examinations'!$A$2:$O$2336,13,FALSE())</f>
        <v>0</v>
      </c>
      <c r="I1446" s="1" t="str">
        <f>VLOOKUP($A1446,'Medical Examinations'!$A$2:$O$2336,12,FALSE())</f>
        <v>No</v>
      </c>
      <c r="J1446" s="1" t="str">
        <f>VLOOKUP($A1446,'Medical Examinations'!$A$2:$O$2336,14,FALSE())</f>
        <v>Underweight</v>
      </c>
      <c r="K1446" s="1" t="str">
        <f>VLOOKUP($A1446,'Medical Examinations'!$A$2:$O$2336,15,FALSE())</f>
        <v>Diabetes</v>
      </c>
      <c r="L1446" s="17">
        <f>VLOOKUP($A1446,'Hospitalisation Details'!$A$2:$P$2344,15,FALSE())</f>
        <v>23934</v>
      </c>
      <c r="M1446" s="18">
        <f>VLOOKUP($A1446,'Hospitalisation Details'!$A$2:$P$2344,6,FALSE())</f>
        <v>7322.86</v>
      </c>
      <c r="N1446" s="1" t="str">
        <f>VLOOKUP($A1446,'Hospitalisation Details'!$A$2:$P$2344,12,FALSE())</f>
        <v>tier - 3</v>
      </c>
      <c r="O1446" s="1" t="str">
        <f>VLOOKUP($A1446,'Hospitalisation Details'!$A$2:$P$2344,13,FALSE())</f>
        <v>tier - 3</v>
      </c>
      <c r="P1446" s="1" t="str">
        <f>VLOOKUP($A1446,'Hospitalisation Details'!$A$2:$P$2344,14,FALSE())</f>
        <v>R1012</v>
      </c>
      <c r="Q1446" s="1">
        <f>VLOOKUP($A1446,'Hospitalisation Details'!$A$2:$P$2344,16,FALSE())</f>
        <v>57</v>
      </c>
    </row>
    <row r="1447" spans="1:17" x14ac:dyDescent="0.35">
      <c r="A1447" s="1" t="str">
        <f>'Customer Names'!A1447</f>
        <v>Id1446</v>
      </c>
      <c r="B1447" s="1" t="str">
        <f>VLOOKUP($A1447,'Customer Names'!$A$2:$E$2336,4,FALSE())</f>
        <v>Kate L.</v>
      </c>
      <c r="C1447" s="16">
        <f>VLOOKUP($A1447,'Medical Examinations'!$A$2:$O$2336,2,FALSE())</f>
        <v>19.95</v>
      </c>
      <c r="D1447" s="16">
        <f>VLOOKUP($A1447,'Medical Examinations'!$A$2:$O$2336,3,FALSE())</f>
        <v>4.3600000000000003</v>
      </c>
      <c r="E1447" s="1" t="str">
        <f>VLOOKUP($A1447,'Medical Examinations'!$A$2:$O$2336,9,FALSE())</f>
        <v>No</v>
      </c>
      <c r="F1447" s="1" t="str">
        <f>VLOOKUP($A1447,'Medical Examinations'!$A$2:$O$2336,10,FALSE())</f>
        <v>No</v>
      </c>
      <c r="G1447" s="1" t="str">
        <f>VLOOKUP($A1447,'Medical Examinations'!$A$2:$O$2336,11,FALSE())</f>
        <v>No</v>
      </c>
      <c r="H1447" s="1">
        <f>VLOOKUP($A1447,'Medical Examinations'!$A$2:$O$2336,13,FALSE())</f>
        <v>2</v>
      </c>
      <c r="I1447" s="1" t="str">
        <f>VLOOKUP($A1447,'Medical Examinations'!$A$2:$O$2336,12,FALSE())</f>
        <v>No</v>
      </c>
      <c r="J1447" s="1" t="str">
        <f>VLOOKUP($A1447,'Medical Examinations'!$A$2:$O$2336,14,FALSE())</f>
        <v>Normal Weight</v>
      </c>
      <c r="K1447" s="1" t="str">
        <f>VLOOKUP($A1447,'Medical Examinations'!$A$2:$O$2336,15,FALSE())</f>
        <v>Normal</v>
      </c>
      <c r="L1447" s="17">
        <f>VLOOKUP($A1447,'Hospitalisation Details'!$A$2:$P$2344,15,FALSE())</f>
        <v>26522</v>
      </c>
      <c r="M1447" s="18">
        <f>VLOOKUP($A1447,'Hospitalisation Details'!$A$2:$P$2344,6,FALSE())</f>
        <v>7318.22</v>
      </c>
      <c r="N1447" s="1" t="str">
        <f>VLOOKUP($A1447,'Hospitalisation Details'!$A$2:$P$2344,12,FALSE())</f>
        <v>tier - 2</v>
      </c>
      <c r="O1447" s="1" t="str">
        <f>VLOOKUP($A1447,'Hospitalisation Details'!$A$2:$P$2344,13,FALSE())</f>
        <v>tier - 3</v>
      </c>
      <c r="P1447" s="1" t="str">
        <f>VLOOKUP($A1447,'Hospitalisation Details'!$A$2:$P$2344,14,FALSE())</f>
        <v>R1012</v>
      </c>
      <c r="Q1447" s="1">
        <f>VLOOKUP($A1447,'Hospitalisation Details'!$A$2:$P$2344,16,FALSE())</f>
        <v>50</v>
      </c>
    </row>
    <row r="1448" spans="1:17" x14ac:dyDescent="0.35">
      <c r="A1448" s="1" t="str">
        <f>'Customer Names'!A1448</f>
        <v>Id1447</v>
      </c>
      <c r="B1448" s="1" t="str">
        <f>VLOOKUP($A1448,'Customer Names'!$A$2:$E$2336,4,FALSE())</f>
        <v>Beth</v>
      </c>
      <c r="C1448" s="16">
        <f>VLOOKUP($A1448,'Medical Examinations'!$A$2:$O$2336,2,FALSE())</f>
        <v>16.66</v>
      </c>
      <c r="D1448" s="16">
        <f>VLOOKUP($A1448,'Medical Examinations'!$A$2:$O$2336,3,FALSE())</f>
        <v>9.16</v>
      </c>
      <c r="E1448" s="1" t="str">
        <f>VLOOKUP($A1448,'Medical Examinations'!$A$2:$O$2336,9,FALSE())</f>
        <v>No</v>
      </c>
      <c r="F1448" s="1" t="str">
        <f>VLOOKUP($A1448,'Medical Examinations'!$A$2:$O$2336,10,FALSE())</f>
        <v>No</v>
      </c>
      <c r="G1448" s="1" t="str">
        <f>VLOOKUP($A1448,'Medical Examinations'!$A$2:$O$2336,11,FALSE())</f>
        <v>No</v>
      </c>
      <c r="H1448" s="1">
        <f>VLOOKUP($A1448,'Medical Examinations'!$A$2:$O$2336,13,FALSE())</f>
        <v>0</v>
      </c>
      <c r="I1448" s="1" t="str">
        <f>VLOOKUP($A1448,'Medical Examinations'!$A$2:$O$2336,12,FALSE())</f>
        <v>No</v>
      </c>
      <c r="J1448" s="1" t="str">
        <f>VLOOKUP($A1448,'Medical Examinations'!$A$2:$O$2336,14,FALSE())</f>
        <v>Underweight</v>
      </c>
      <c r="K1448" s="1" t="str">
        <f>VLOOKUP($A1448,'Medical Examinations'!$A$2:$O$2336,15,FALSE())</f>
        <v>Diabetes</v>
      </c>
      <c r="L1448" s="17">
        <f>VLOOKUP($A1448,'Hospitalisation Details'!$A$2:$P$2344,15,FALSE())</f>
        <v>23918</v>
      </c>
      <c r="M1448" s="18">
        <f>VLOOKUP($A1448,'Hospitalisation Details'!$A$2:$P$2344,6,FALSE())</f>
        <v>7318.21</v>
      </c>
      <c r="N1448" s="1" t="str">
        <f>VLOOKUP($A1448,'Hospitalisation Details'!$A$2:$P$2344,12,FALSE())</f>
        <v>tier - 3</v>
      </c>
      <c r="O1448" s="1" t="str">
        <f>VLOOKUP($A1448,'Hospitalisation Details'!$A$2:$P$2344,13,FALSE())</f>
        <v>tier - 1</v>
      </c>
      <c r="P1448" s="1" t="str">
        <f>VLOOKUP($A1448,'Hospitalisation Details'!$A$2:$P$2344,14,FALSE())</f>
        <v>R1013</v>
      </c>
      <c r="Q1448" s="1">
        <f>VLOOKUP($A1448,'Hospitalisation Details'!$A$2:$P$2344,16,FALSE())</f>
        <v>57</v>
      </c>
    </row>
    <row r="1449" spans="1:17" x14ac:dyDescent="0.35">
      <c r="A1449" s="1" t="str">
        <f>'Customer Names'!A1449</f>
        <v>Id1448</v>
      </c>
      <c r="B1449" s="1" t="str">
        <f>VLOOKUP($A1449,'Customer Names'!$A$2:$E$2336,4,FALSE())</f>
        <v>Katharine</v>
      </c>
      <c r="C1449" s="16">
        <f>VLOOKUP($A1449,'Medical Examinations'!$A$2:$O$2336,2,FALSE())</f>
        <v>16.62</v>
      </c>
      <c r="D1449" s="16">
        <f>VLOOKUP($A1449,'Medical Examinations'!$A$2:$O$2336,3,FALSE())</f>
        <v>9.14</v>
      </c>
      <c r="E1449" s="1" t="str">
        <f>VLOOKUP($A1449,'Medical Examinations'!$A$2:$O$2336,9,FALSE())</f>
        <v>No</v>
      </c>
      <c r="F1449" s="1" t="str">
        <f>VLOOKUP($A1449,'Medical Examinations'!$A$2:$O$2336,10,FALSE())</f>
        <v>No</v>
      </c>
      <c r="G1449" s="1" t="str">
        <f>VLOOKUP($A1449,'Medical Examinations'!$A$2:$O$2336,11,FALSE())</f>
        <v>No</v>
      </c>
      <c r="H1449" s="1">
        <f>VLOOKUP($A1449,'Medical Examinations'!$A$2:$O$2336,13,FALSE())</f>
        <v>0</v>
      </c>
      <c r="I1449" s="1" t="str">
        <f>VLOOKUP($A1449,'Medical Examinations'!$A$2:$O$2336,12,FALSE())</f>
        <v>No</v>
      </c>
      <c r="J1449" s="1" t="str">
        <f>VLOOKUP($A1449,'Medical Examinations'!$A$2:$O$2336,14,FALSE())</f>
        <v>Underweight</v>
      </c>
      <c r="K1449" s="1" t="str">
        <f>VLOOKUP($A1449,'Medical Examinations'!$A$2:$O$2336,15,FALSE())</f>
        <v>Diabetes</v>
      </c>
      <c r="L1449" s="17">
        <f>VLOOKUP($A1449,'Hospitalisation Details'!$A$2:$P$2344,15,FALSE())</f>
        <v>23899</v>
      </c>
      <c r="M1449" s="18">
        <f>VLOOKUP($A1449,'Hospitalisation Details'!$A$2:$P$2344,6,FALSE())</f>
        <v>7304.65</v>
      </c>
      <c r="N1449" s="1" t="str">
        <f>VLOOKUP($A1449,'Hospitalisation Details'!$A$2:$P$2344,12,FALSE())</f>
        <v>tier - 3</v>
      </c>
      <c r="O1449" s="1" t="str">
        <f>VLOOKUP($A1449,'Hospitalisation Details'!$A$2:$P$2344,13,FALSE())</f>
        <v>tier - 3</v>
      </c>
      <c r="P1449" s="1" t="str">
        <f>VLOOKUP($A1449,'Hospitalisation Details'!$A$2:$P$2344,14,FALSE())</f>
        <v>R1013</v>
      </c>
      <c r="Q1449" s="1">
        <f>VLOOKUP($A1449,'Hospitalisation Details'!$A$2:$P$2344,16,FALSE())</f>
        <v>58</v>
      </c>
    </row>
    <row r="1450" spans="1:17" x14ac:dyDescent="0.35">
      <c r="A1450" s="1" t="str">
        <f>'Customer Names'!A1450</f>
        <v>Id1449</v>
      </c>
      <c r="B1450" s="1" t="str">
        <f>VLOOKUP($A1450,'Customer Names'!$A$2:$E$2336,4,FALSE())</f>
        <v>Heather L</v>
      </c>
      <c r="C1450" s="16">
        <f>VLOOKUP($A1450,'Medical Examinations'!$A$2:$O$2336,2,FALSE())</f>
        <v>15.36</v>
      </c>
      <c r="D1450" s="16">
        <f>VLOOKUP($A1450,'Medical Examinations'!$A$2:$O$2336,3,FALSE())</f>
        <v>5.49</v>
      </c>
      <c r="E1450" s="1" t="str">
        <f>VLOOKUP($A1450,'Medical Examinations'!$A$2:$O$2336,9,FALSE())</f>
        <v>Yes</v>
      </c>
      <c r="F1450" s="1" t="str">
        <f>VLOOKUP($A1450,'Medical Examinations'!$A$2:$O$2336,10,FALSE())</f>
        <v>No</v>
      </c>
      <c r="G1450" s="1" t="str">
        <f>VLOOKUP($A1450,'Medical Examinations'!$A$2:$O$2336,11,FALSE())</f>
        <v>No</v>
      </c>
      <c r="H1450" s="1">
        <f>VLOOKUP($A1450,'Medical Examinations'!$A$2:$O$2336,13,FALSE())</f>
        <v>2</v>
      </c>
      <c r="I1450" s="1" t="str">
        <f>VLOOKUP($A1450,'Medical Examinations'!$A$2:$O$2336,12,FALSE())</f>
        <v>No</v>
      </c>
      <c r="J1450" s="1" t="str">
        <f>VLOOKUP($A1450,'Medical Examinations'!$A$2:$O$2336,14,FALSE())</f>
        <v>Underweight</v>
      </c>
      <c r="K1450" s="1" t="str">
        <f>VLOOKUP($A1450,'Medical Examinations'!$A$2:$O$2336,15,FALSE())</f>
        <v>Normal</v>
      </c>
      <c r="L1450" s="17">
        <f>VLOOKUP($A1450,'Hospitalisation Details'!$A$2:$P$2344,15,FALSE())</f>
        <v>24467</v>
      </c>
      <c r="M1450" s="18">
        <f>VLOOKUP($A1450,'Hospitalisation Details'!$A$2:$P$2344,6,FALSE())</f>
        <v>7302.46</v>
      </c>
      <c r="N1450" s="1" t="str">
        <f>VLOOKUP($A1450,'Hospitalisation Details'!$A$2:$P$2344,12,FALSE())</f>
        <v>tier - 3</v>
      </c>
      <c r="O1450" s="1" t="str">
        <f>VLOOKUP($A1450,'Hospitalisation Details'!$A$2:$P$2344,13,FALSE())</f>
        <v>tier - 1</v>
      </c>
      <c r="P1450" s="1" t="str">
        <f>VLOOKUP($A1450,'Hospitalisation Details'!$A$2:$P$2344,14,FALSE())</f>
        <v>R1012</v>
      </c>
      <c r="Q1450" s="1">
        <f>VLOOKUP($A1450,'Hospitalisation Details'!$A$2:$P$2344,16,FALSE())</f>
        <v>56</v>
      </c>
    </row>
    <row r="1451" spans="1:17" x14ac:dyDescent="0.35">
      <c r="A1451" s="1" t="str">
        <f>'Customer Names'!A1451</f>
        <v>Id1450</v>
      </c>
      <c r="B1451" s="1" t="str">
        <f>VLOOKUP($A1451,'Customer Names'!$A$2:$E$2336,4,FALSE())</f>
        <v>Desiree</v>
      </c>
      <c r="C1451" s="16">
        <f>VLOOKUP($A1451,'Medical Examinations'!$A$2:$O$2336,2,FALSE())</f>
        <v>27.74</v>
      </c>
      <c r="D1451" s="16">
        <f>VLOOKUP($A1451,'Medical Examinations'!$A$2:$O$2336,3,FALSE())</f>
        <v>5.96</v>
      </c>
      <c r="E1451" s="1" t="str">
        <f>VLOOKUP($A1451,'Medical Examinations'!$A$2:$O$2336,9,FALSE())</f>
        <v>Yes</v>
      </c>
      <c r="F1451" s="1" t="str">
        <f>VLOOKUP($A1451,'Medical Examinations'!$A$2:$O$2336,10,FALSE())</f>
        <v>No</v>
      </c>
      <c r="G1451" s="1" t="str">
        <f>VLOOKUP($A1451,'Medical Examinations'!$A$2:$O$2336,11,FALSE())</f>
        <v>No</v>
      </c>
      <c r="H1451" s="1">
        <f>VLOOKUP($A1451,'Medical Examinations'!$A$2:$O$2336,13,FALSE())</f>
        <v>0</v>
      </c>
      <c r="I1451" s="1" t="str">
        <f>VLOOKUP($A1451,'Medical Examinations'!$A$2:$O$2336,12,FALSE())</f>
        <v>No</v>
      </c>
      <c r="J1451" s="1" t="str">
        <f>VLOOKUP($A1451,'Medical Examinations'!$A$2:$O$2336,14,FALSE())</f>
        <v>Overweight</v>
      </c>
      <c r="K1451" s="1" t="str">
        <f>VLOOKUP($A1451,'Medical Examinations'!$A$2:$O$2336,15,FALSE())</f>
        <v>Prediabetes</v>
      </c>
      <c r="L1451" s="17">
        <f>VLOOKUP($A1451,'Hospitalisation Details'!$A$2:$P$2344,15,FALSE())</f>
        <v>31353</v>
      </c>
      <c r="M1451" s="18">
        <f>VLOOKUP($A1451,'Hospitalisation Details'!$A$2:$P$2344,6,FALSE())</f>
        <v>7281.51</v>
      </c>
      <c r="N1451" s="1" t="str">
        <f>VLOOKUP($A1451,'Hospitalisation Details'!$A$2:$P$2344,12,FALSE())</f>
        <v>tier - 2</v>
      </c>
      <c r="O1451" s="1" t="str">
        <f>VLOOKUP($A1451,'Hospitalisation Details'!$A$2:$P$2344,13,FALSE())</f>
        <v>tier - 1</v>
      </c>
      <c r="P1451" s="1" t="str">
        <f>VLOOKUP($A1451,'Hospitalisation Details'!$A$2:$P$2344,14,FALSE())</f>
        <v>R1012</v>
      </c>
      <c r="Q1451" s="1">
        <f>VLOOKUP($A1451,'Hospitalisation Details'!$A$2:$P$2344,16,FALSE())</f>
        <v>37</v>
      </c>
    </row>
    <row r="1452" spans="1:17" x14ac:dyDescent="0.35">
      <c r="A1452" s="1" t="str">
        <f>'Customer Names'!A1452</f>
        <v>Id1451</v>
      </c>
      <c r="B1452" s="1" t="str">
        <f>VLOOKUP($A1452,'Customer Names'!$A$2:$E$2336,4,FALSE())</f>
        <v>Peter B.</v>
      </c>
      <c r="C1452" s="16">
        <f>VLOOKUP($A1452,'Medical Examinations'!$A$2:$O$2336,2,FALSE())</f>
        <v>22.44</v>
      </c>
      <c r="D1452" s="16">
        <f>VLOOKUP($A1452,'Medical Examinations'!$A$2:$O$2336,3,FALSE())</f>
        <v>4.62</v>
      </c>
      <c r="E1452" s="1" t="str">
        <f>VLOOKUP($A1452,'Medical Examinations'!$A$2:$O$2336,9,FALSE())</f>
        <v>Yes</v>
      </c>
      <c r="F1452" s="1" t="str">
        <f>VLOOKUP($A1452,'Medical Examinations'!$A$2:$O$2336,10,FALSE())</f>
        <v>No</v>
      </c>
      <c r="G1452" s="1" t="str">
        <f>VLOOKUP($A1452,'Medical Examinations'!$A$2:$O$2336,11,FALSE())</f>
        <v>No</v>
      </c>
      <c r="H1452" s="1">
        <f>VLOOKUP($A1452,'Medical Examinations'!$A$2:$O$2336,13,FALSE())</f>
        <v>0</v>
      </c>
      <c r="I1452" s="1" t="str">
        <f>VLOOKUP($A1452,'Medical Examinations'!$A$2:$O$2336,12,FALSE())</f>
        <v>No</v>
      </c>
      <c r="J1452" s="1" t="str">
        <f>VLOOKUP($A1452,'Medical Examinations'!$A$2:$O$2336,14,FALSE())</f>
        <v>Normal Weight</v>
      </c>
      <c r="K1452" s="1" t="str">
        <f>VLOOKUP($A1452,'Medical Examinations'!$A$2:$O$2336,15,FALSE())</f>
        <v>Normal</v>
      </c>
      <c r="L1452" s="17">
        <f>VLOOKUP($A1452,'Hospitalisation Details'!$A$2:$P$2344,15,FALSE())</f>
        <v>28112</v>
      </c>
      <c r="M1452" s="18">
        <f>VLOOKUP($A1452,'Hospitalisation Details'!$A$2:$P$2344,6,FALSE())</f>
        <v>7273.02</v>
      </c>
      <c r="N1452" s="1" t="str">
        <f>VLOOKUP($A1452,'Hospitalisation Details'!$A$2:$P$2344,12,FALSE())</f>
        <v>tier - 2</v>
      </c>
      <c r="O1452" s="1" t="str">
        <f>VLOOKUP($A1452,'Hospitalisation Details'!$A$2:$P$2344,13,FALSE())</f>
        <v>tier - 1</v>
      </c>
      <c r="P1452" s="1" t="str">
        <f>VLOOKUP($A1452,'Hospitalisation Details'!$A$2:$P$2344,14,FALSE())</f>
        <v>R1013</v>
      </c>
      <c r="Q1452" s="1">
        <f>VLOOKUP($A1452,'Hospitalisation Details'!$A$2:$P$2344,16,FALSE())</f>
        <v>46</v>
      </c>
    </row>
    <row r="1453" spans="1:17" x14ac:dyDescent="0.35">
      <c r="A1453" s="1" t="str">
        <f>'Customer Names'!A1453</f>
        <v>Id1452</v>
      </c>
      <c r="B1453" s="1" t="str">
        <f>VLOOKUP($A1453,'Customer Names'!$A$2:$E$2336,4,FALSE())</f>
        <v>Adam</v>
      </c>
      <c r="C1453" s="16">
        <f>VLOOKUP($A1453,'Medical Examinations'!$A$2:$O$2336,2,FALSE())</f>
        <v>37.049999999999997</v>
      </c>
      <c r="D1453" s="16">
        <f>VLOOKUP($A1453,'Medical Examinations'!$A$2:$O$2336,3,FALSE())</f>
        <v>9.9600000000000009</v>
      </c>
      <c r="E1453" s="1" t="str">
        <f>VLOOKUP($A1453,'Medical Examinations'!$A$2:$O$2336,9,FALSE())</f>
        <v>Yes</v>
      </c>
      <c r="F1453" s="1" t="str">
        <f>VLOOKUP($A1453,'Medical Examinations'!$A$2:$O$2336,10,FALSE())</f>
        <v>No</v>
      </c>
      <c r="G1453" s="1" t="str">
        <f>VLOOKUP($A1453,'Medical Examinations'!$A$2:$O$2336,11,FALSE())</f>
        <v>No</v>
      </c>
      <c r="H1453" s="1">
        <f>VLOOKUP($A1453,'Medical Examinations'!$A$2:$O$2336,13,FALSE())</f>
        <v>0</v>
      </c>
      <c r="I1453" s="1" t="str">
        <f>VLOOKUP($A1453,'Medical Examinations'!$A$2:$O$2336,12,FALSE())</f>
        <v>No</v>
      </c>
      <c r="J1453" s="1" t="str">
        <f>VLOOKUP($A1453,'Medical Examinations'!$A$2:$O$2336,14,FALSE())</f>
        <v>Obesity</v>
      </c>
      <c r="K1453" s="1" t="str">
        <f>VLOOKUP($A1453,'Medical Examinations'!$A$2:$O$2336,15,FALSE())</f>
        <v>Diabetes</v>
      </c>
      <c r="L1453" s="17">
        <f>VLOOKUP($A1453,'Hospitalisation Details'!$A$2:$P$2344,15,FALSE())</f>
        <v>29802</v>
      </c>
      <c r="M1453" s="18">
        <f>VLOOKUP($A1453,'Hospitalisation Details'!$A$2:$P$2344,6,FALSE())</f>
        <v>7265.7</v>
      </c>
      <c r="N1453" s="1" t="str">
        <f>VLOOKUP($A1453,'Hospitalisation Details'!$A$2:$P$2344,12,FALSE())</f>
        <v>tier - 3</v>
      </c>
      <c r="O1453" s="1" t="str">
        <f>VLOOKUP($A1453,'Hospitalisation Details'!$A$2:$P$2344,13,FALSE())</f>
        <v>tier - 3</v>
      </c>
      <c r="P1453" s="1" t="str">
        <f>VLOOKUP($A1453,'Hospitalisation Details'!$A$2:$P$2344,14,FALSE())</f>
        <v>R1012</v>
      </c>
      <c r="Q1453" s="1">
        <f>VLOOKUP($A1453,'Hospitalisation Details'!$A$2:$P$2344,16,FALSE())</f>
        <v>41</v>
      </c>
    </row>
    <row r="1454" spans="1:17" x14ac:dyDescent="0.35">
      <c r="A1454" s="1" t="str">
        <f>'Customer Names'!A1454</f>
        <v>Id1453</v>
      </c>
      <c r="B1454" s="1" t="str">
        <f>VLOOKUP($A1454,'Customer Names'!$A$2:$E$2336,4,FALSE())</f>
        <v>Jeremy J</v>
      </c>
      <c r="C1454" s="16">
        <f>VLOOKUP($A1454,'Medical Examinations'!$A$2:$O$2336,2,FALSE())</f>
        <v>22.95</v>
      </c>
      <c r="D1454" s="16">
        <f>VLOOKUP($A1454,'Medical Examinations'!$A$2:$O$2336,3,FALSE())</f>
        <v>10.53</v>
      </c>
      <c r="E1454" s="1" t="str">
        <f>VLOOKUP($A1454,'Medical Examinations'!$A$2:$O$2336,9,FALSE())</f>
        <v>No</v>
      </c>
      <c r="F1454" s="1" t="str">
        <f>VLOOKUP($A1454,'Medical Examinations'!$A$2:$O$2336,10,FALSE())</f>
        <v>No</v>
      </c>
      <c r="G1454" s="1" t="str">
        <f>VLOOKUP($A1454,'Medical Examinations'!$A$2:$O$2336,11,FALSE())</f>
        <v>No</v>
      </c>
      <c r="H1454" s="1">
        <f>VLOOKUP($A1454,'Medical Examinations'!$A$2:$O$2336,13,FALSE())</f>
        <v>2</v>
      </c>
      <c r="I1454" s="1" t="str">
        <f>VLOOKUP($A1454,'Medical Examinations'!$A$2:$O$2336,12,FALSE())</f>
        <v>No</v>
      </c>
      <c r="J1454" s="1" t="str">
        <f>VLOOKUP($A1454,'Medical Examinations'!$A$2:$O$2336,14,FALSE())</f>
        <v>Normal Weight</v>
      </c>
      <c r="K1454" s="1" t="str">
        <f>VLOOKUP($A1454,'Medical Examinations'!$A$2:$O$2336,15,FALSE())</f>
        <v>Diabetes</v>
      </c>
      <c r="L1454" s="17">
        <f>VLOOKUP($A1454,'Hospitalisation Details'!$A$2:$P$2344,15,FALSE())</f>
        <v>26962</v>
      </c>
      <c r="M1454" s="18">
        <f>VLOOKUP($A1454,'Hospitalisation Details'!$A$2:$P$2344,6,FALSE())</f>
        <v>7265.58</v>
      </c>
      <c r="N1454" s="1" t="str">
        <f>VLOOKUP($A1454,'Hospitalisation Details'!$A$2:$P$2344,12,FALSE())</f>
        <v>tier - 2</v>
      </c>
      <c r="O1454" s="1" t="str">
        <f>VLOOKUP($A1454,'Hospitalisation Details'!$A$2:$P$2344,13,FALSE())</f>
        <v>tier - 2</v>
      </c>
      <c r="P1454" s="1" t="str">
        <f>VLOOKUP($A1454,'Hospitalisation Details'!$A$2:$P$2344,14,FALSE())</f>
        <v>R1013</v>
      </c>
      <c r="Q1454" s="1">
        <f>VLOOKUP($A1454,'Hospitalisation Details'!$A$2:$P$2344,16,FALSE())</f>
        <v>49</v>
      </c>
    </row>
    <row r="1455" spans="1:17" x14ac:dyDescent="0.35">
      <c r="A1455" s="1" t="str">
        <f>'Customer Names'!A1455</f>
        <v>Id1454</v>
      </c>
      <c r="B1455" s="1" t="str">
        <f>VLOOKUP($A1455,'Customer Names'!$A$2:$E$2336,4,FALSE())</f>
        <v>Adam C</v>
      </c>
      <c r="C1455" s="16">
        <f>VLOOKUP($A1455,'Medical Examinations'!$A$2:$O$2336,2,FALSE())</f>
        <v>34.200000000000003</v>
      </c>
      <c r="D1455" s="16">
        <f>VLOOKUP($A1455,'Medical Examinations'!$A$2:$O$2336,3,FALSE())</f>
        <v>6.69</v>
      </c>
      <c r="E1455" s="1" t="str">
        <f>VLOOKUP($A1455,'Medical Examinations'!$A$2:$O$2336,9,FALSE())</f>
        <v>Yes</v>
      </c>
      <c r="F1455" s="1" t="str">
        <f>VLOOKUP($A1455,'Medical Examinations'!$A$2:$O$2336,10,FALSE())</f>
        <v>No</v>
      </c>
      <c r="G1455" s="1" t="str">
        <f>VLOOKUP($A1455,'Medical Examinations'!$A$2:$O$2336,11,FALSE())</f>
        <v>No</v>
      </c>
      <c r="H1455" s="1">
        <f>VLOOKUP($A1455,'Medical Examinations'!$A$2:$O$2336,13,FALSE())</f>
        <v>0</v>
      </c>
      <c r="I1455" s="1" t="str">
        <f>VLOOKUP($A1455,'Medical Examinations'!$A$2:$O$2336,12,FALSE())</f>
        <v>No</v>
      </c>
      <c r="J1455" s="1" t="str">
        <f>VLOOKUP($A1455,'Medical Examinations'!$A$2:$O$2336,14,FALSE())</f>
        <v>Obesity</v>
      </c>
      <c r="K1455" s="1" t="str">
        <f>VLOOKUP($A1455,'Medical Examinations'!$A$2:$O$2336,15,FALSE())</f>
        <v>Diabetes</v>
      </c>
      <c r="L1455" s="17">
        <f>VLOOKUP($A1455,'Hospitalisation Details'!$A$2:$P$2344,15,FALSE())</f>
        <v>29750</v>
      </c>
      <c r="M1455" s="18">
        <f>VLOOKUP($A1455,'Hospitalisation Details'!$A$2:$P$2344,6,FALSE())</f>
        <v>7261.74</v>
      </c>
      <c r="N1455" s="1" t="str">
        <f>VLOOKUP($A1455,'Hospitalisation Details'!$A$2:$P$2344,12,FALSE())</f>
        <v>tier - 3</v>
      </c>
      <c r="O1455" s="1" t="str">
        <f>VLOOKUP($A1455,'Hospitalisation Details'!$A$2:$P$2344,13,FALSE())</f>
        <v>tier - 3</v>
      </c>
      <c r="P1455" s="1" t="str">
        <f>VLOOKUP($A1455,'Hospitalisation Details'!$A$2:$P$2344,14,FALSE())</f>
        <v>R1012</v>
      </c>
      <c r="Q1455" s="1">
        <f>VLOOKUP($A1455,'Hospitalisation Details'!$A$2:$P$2344,16,FALSE())</f>
        <v>41</v>
      </c>
    </row>
    <row r="1456" spans="1:17" x14ac:dyDescent="0.35">
      <c r="A1456" s="1" t="str">
        <f>'Customer Names'!A1456</f>
        <v>Id1455</v>
      </c>
      <c r="B1456" s="1" t="str">
        <f>VLOOKUP($A1456,'Customer Names'!$A$2:$E$2336,4,FALSE())</f>
        <v>Jon</v>
      </c>
      <c r="C1456" s="16">
        <f>VLOOKUP($A1456,'Medical Examinations'!$A$2:$O$2336,2,FALSE())</f>
        <v>30.59</v>
      </c>
      <c r="D1456" s="16">
        <f>VLOOKUP($A1456,'Medical Examinations'!$A$2:$O$2336,3,FALSE())</f>
        <v>9.5500000000000007</v>
      </c>
      <c r="E1456" s="1" t="str">
        <f>VLOOKUP($A1456,'Medical Examinations'!$A$2:$O$2336,9,FALSE())</f>
        <v>Yes</v>
      </c>
      <c r="F1456" s="1" t="str">
        <f>VLOOKUP($A1456,'Medical Examinations'!$A$2:$O$2336,10,FALSE())</f>
        <v>No</v>
      </c>
      <c r="G1456" s="1" t="str">
        <f>VLOOKUP($A1456,'Medical Examinations'!$A$2:$O$2336,11,FALSE())</f>
        <v>No</v>
      </c>
      <c r="H1456" s="1">
        <f>VLOOKUP($A1456,'Medical Examinations'!$A$2:$O$2336,13,FALSE())</f>
        <v>0</v>
      </c>
      <c r="I1456" s="1" t="str">
        <f>VLOOKUP($A1456,'Medical Examinations'!$A$2:$O$2336,12,FALSE())</f>
        <v>No</v>
      </c>
      <c r="J1456" s="1" t="str">
        <f>VLOOKUP($A1456,'Medical Examinations'!$A$2:$O$2336,14,FALSE())</f>
        <v>Obesity</v>
      </c>
      <c r="K1456" s="1" t="str">
        <f>VLOOKUP($A1456,'Medical Examinations'!$A$2:$O$2336,15,FALSE())</f>
        <v>Diabetes</v>
      </c>
      <c r="L1456" s="17">
        <f>VLOOKUP($A1456,'Hospitalisation Details'!$A$2:$P$2344,15,FALSE())</f>
        <v>29812</v>
      </c>
      <c r="M1456" s="18">
        <f>VLOOKUP($A1456,'Hospitalisation Details'!$A$2:$P$2344,6,FALSE())</f>
        <v>7256.72</v>
      </c>
      <c r="N1456" s="1" t="str">
        <f>VLOOKUP($A1456,'Hospitalisation Details'!$A$2:$P$2344,12,FALSE())</f>
        <v>tier - 3</v>
      </c>
      <c r="O1456" s="1" t="str">
        <f>VLOOKUP($A1456,'Hospitalisation Details'!$A$2:$P$2344,13,FALSE())</f>
        <v>tier - 2</v>
      </c>
      <c r="P1456" s="1" t="str">
        <f>VLOOKUP($A1456,'Hospitalisation Details'!$A$2:$P$2344,14,FALSE())</f>
        <v>R1012</v>
      </c>
      <c r="Q1456" s="1">
        <f>VLOOKUP($A1456,'Hospitalisation Details'!$A$2:$P$2344,16,FALSE())</f>
        <v>41</v>
      </c>
    </row>
    <row r="1457" spans="1:17" x14ac:dyDescent="0.35">
      <c r="A1457" s="1" t="str">
        <f>'Customer Names'!A1457</f>
        <v>Id1456</v>
      </c>
      <c r="B1457" s="1" t="str">
        <f>VLOOKUP($A1457,'Customer Names'!$A$2:$E$2336,4,FALSE())</f>
        <v>Steven J</v>
      </c>
      <c r="C1457" s="16">
        <f>VLOOKUP($A1457,'Medical Examinations'!$A$2:$O$2336,2,FALSE())</f>
        <v>25.51</v>
      </c>
      <c r="D1457" s="16">
        <f>VLOOKUP($A1457,'Medical Examinations'!$A$2:$O$2336,3,FALSE())</f>
        <v>6.05</v>
      </c>
      <c r="E1457" s="1" t="str">
        <f>VLOOKUP($A1457,'Medical Examinations'!$A$2:$O$2336,9,FALSE())</f>
        <v>No</v>
      </c>
      <c r="F1457" s="1" t="str">
        <f>VLOOKUP($A1457,'Medical Examinations'!$A$2:$O$2336,10,FALSE())</f>
        <v>No</v>
      </c>
      <c r="G1457" s="1" t="str">
        <f>VLOOKUP($A1457,'Medical Examinations'!$A$2:$O$2336,11,FALSE())</f>
        <v>No</v>
      </c>
      <c r="H1457" s="1">
        <f>VLOOKUP($A1457,'Medical Examinations'!$A$2:$O$2336,13,FALSE())</f>
        <v>0</v>
      </c>
      <c r="I1457" s="1" t="str">
        <f>VLOOKUP($A1457,'Medical Examinations'!$A$2:$O$2336,12,FALSE())</f>
        <v>No</v>
      </c>
      <c r="J1457" s="1" t="str">
        <f>VLOOKUP($A1457,'Medical Examinations'!$A$2:$O$2336,14,FALSE())</f>
        <v>Overweight</v>
      </c>
      <c r="K1457" s="1" t="str">
        <f>VLOOKUP($A1457,'Medical Examinations'!$A$2:$O$2336,15,FALSE())</f>
        <v>Prediabetes</v>
      </c>
      <c r="L1457" s="17">
        <f>VLOOKUP($A1457,'Hospitalisation Details'!$A$2:$P$2344,15,FALSE())</f>
        <v>30156</v>
      </c>
      <c r="M1457" s="18">
        <f>VLOOKUP($A1457,'Hospitalisation Details'!$A$2:$P$2344,6,FALSE())</f>
        <v>7248.71</v>
      </c>
      <c r="N1457" s="1" t="str">
        <f>VLOOKUP($A1457,'Hospitalisation Details'!$A$2:$P$2344,12,FALSE())</f>
        <v>tier - 2</v>
      </c>
      <c r="O1457" s="1" t="str">
        <f>VLOOKUP($A1457,'Hospitalisation Details'!$A$2:$P$2344,13,FALSE())</f>
        <v>tier - 1</v>
      </c>
      <c r="P1457" s="1" t="str">
        <f>VLOOKUP($A1457,'Hospitalisation Details'!$A$2:$P$2344,14,FALSE())</f>
        <v>R1013</v>
      </c>
      <c r="Q1457" s="1">
        <f>VLOOKUP($A1457,'Hospitalisation Details'!$A$2:$P$2344,16,FALSE())</f>
        <v>40</v>
      </c>
    </row>
    <row r="1458" spans="1:17" x14ac:dyDescent="0.35">
      <c r="A1458" s="1" t="str">
        <f>'Customer Names'!A1458</f>
        <v>Id1457</v>
      </c>
      <c r="B1458" s="1" t="str">
        <f>VLOOKUP($A1458,'Customer Names'!$A$2:$E$2336,4,FALSE())</f>
        <v>Jessica P.</v>
      </c>
      <c r="C1458" s="16">
        <f>VLOOKUP($A1458,'Medical Examinations'!$A$2:$O$2336,2,FALSE())</f>
        <v>29.04</v>
      </c>
      <c r="D1458" s="16">
        <f>VLOOKUP($A1458,'Medical Examinations'!$A$2:$O$2336,3,FALSE())</f>
        <v>10.56</v>
      </c>
      <c r="E1458" s="1" t="str">
        <f>VLOOKUP($A1458,'Medical Examinations'!$A$2:$O$2336,9,FALSE())</f>
        <v>Yes</v>
      </c>
      <c r="F1458" s="1" t="str">
        <f>VLOOKUP($A1458,'Medical Examinations'!$A$2:$O$2336,10,FALSE())</f>
        <v>No</v>
      </c>
      <c r="G1458" s="1" t="str">
        <f>VLOOKUP($A1458,'Medical Examinations'!$A$2:$O$2336,11,FALSE())</f>
        <v>No</v>
      </c>
      <c r="H1458" s="1">
        <f>VLOOKUP($A1458,'Medical Examinations'!$A$2:$O$2336,13,FALSE())</f>
        <v>1</v>
      </c>
      <c r="I1458" s="1" t="str">
        <f>VLOOKUP($A1458,'Medical Examinations'!$A$2:$O$2336,12,FALSE())</f>
        <v>No</v>
      </c>
      <c r="J1458" s="1" t="str">
        <f>VLOOKUP($A1458,'Medical Examinations'!$A$2:$O$2336,14,FALSE())</f>
        <v>Overweight</v>
      </c>
      <c r="K1458" s="1" t="str">
        <f>VLOOKUP($A1458,'Medical Examinations'!$A$2:$O$2336,15,FALSE())</f>
        <v>Diabetes</v>
      </c>
      <c r="L1458" s="17">
        <f>VLOOKUP($A1458,'Hospitalisation Details'!$A$2:$P$2344,15,FALSE())</f>
        <v>31657</v>
      </c>
      <c r="M1458" s="18">
        <f>VLOOKUP($A1458,'Hospitalisation Details'!$A$2:$P$2344,6,FALSE())</f>
        <v>7243.81</v>
      </c>
      <c r="N1458" s="1" t="str">
        <f>VLOOKUP($A1458,'Hospitalisation Details'!$A$2:$P$2344,12,FALSE())</f>
        <v>tier - 2</v>
      </c>
      <c r="O1458" s="1" t="str">
        <f>VLOOKUP($A1458,'Hospitalisation Details'!$A$2:$P$2344,13,FALSE())</f>
        <v>tier - 3</v>
      </c>
      <c r="P1458" s="1" t="str">
        <f>VLOOKUP($A1458,'Hospitalisation Details'!$A$2:$P$2344,14,FALSE())</f>
        <v>R1013</v>
      </c>
      <c r="Q1458" s="1">
        <f>VLOOKUP($A1458,'Hospitalisation Details'!$A$2:$P$2344,16,FALSE())</f>
        <v>36</v>
      </c>
    </row>
    <row r="1459" spans="1:17" x14ac:dyDescent="0.35">
      <c r="A1459" s="1" t="str">
        <f>'Customer Names'!A1459</f>
        <v>Id1458</v>
      </c>
      <c r="B1459" s="1" t="str">
        <f>VLOOKUP($A1459,'Customer Names'!$A$2:$E$2336,4,FALSE())</f>
        <v>Ashley</v>
      </c>
      <c r="C1459" s="16">
        <f>VLOOKUP($A1459,'Medical Examinations'!$A$2:$O$2336,2,FALSE())</f>
        <v>22.135000000000002</v>
      </c>
      <c r="D1459" s="16">
        <f>VLOOKUP($A1459,'Medical Examinations'!$A$2:$O$2336,3,FALSE())</f>
        <v>10.81</v>
      </c>
      <c r="E1459" s="1" t="str">
        <f>VLOOKUP($A1459,'Medical Examinations'!$A$2:$O$2336,9,FALSE())</f>
        <v>Yes</v>
      </c>
      <c r="F1459" s="1" t="str">
        <f>VLOOKUP($A1459,'Medical Examinations'!$A$2:$O$2336,10,FALSE())</f>
        <v>No</v>
      </c>
      <c r="G1459" s="1" t="str">
        <f>VLOOKUP($A1459,'Medical Examinations'!$A$2:$O$2336,11,FALSE())</f>
        <v>No</v>
      </c>
      <c r="H1459" s="1">
        <f>VLOOKUP($A1459,'Medical Examinations'!$A$2:$O$2336,13,FALSE())</f>
        <v>1</v>
      </c>
      <c r="I1459" s="1" t="str">
        <f>VLOOKUP($A1459,'Medical Examinations'!$A$2:$O$2336,12,FALSE())</f>
        <v>No</v>
      </c>
      <c r="J1459" s="1" t="str">
        <f>VLOOKUP($A1459,'Medical Examinations'!$A$2:$O$2336,14,FALSE())</f>
        <v>Normal Weight</v>
      </c>
      <c r="K1459" s="1" t="str">
        <f>VLOOKUP($A1459,'Medical Examinations'!$A$2:$O$2336,15,FALSE())</f>
        <v>Diabetes</v>
      </c>
      <c r="L1459" s="17">
        <f>VLOOKUP($A1459,'Hospitalisation Details'!$A$2:$P$2344,15,FALSE())</f>
        <v>31606</v>
      </c>
      <c r="M1459" s="18">
        <f>VLOOKUP($A1459,'Hospitalisation Details'!$A$2:$P$2344,6,FALSE())</f>
        <v>7228.22</v>
      </c>
      <c r="N1459" s="1" t="str">
        <f>VLOOKUP($A1459,'Hospitalisation Details'!$A$2:$P$2344,12,FALSE())</f>
        <v>tier - 2</v>
      </c>
      <c r="O1459" s="1" t="str">
        <f>VLOOKUP($A1459,'Hospitalisation Details'!$A$2:$P$2344,13,FALSE())</f>
        <v>tier - 1</v>
      </c>
      <c r="P1459" s="1" t="str">
        <f>VLOOKUP($A1459,'Hospitalisation Details'!$A$2:$P$2344,14,FALSE())</f>
        <v>R1024</v>
      </c>
      <c r="Q1459" s="1">
        <f>VLOOKUP($A1459,'Hospitalisation Details'!$A$2:$P$2344,16,FALSE())</f>
        <v>36</v>
      </c>
    </row>
    <row r="1460" spans="1:17" x14ac:dyDescent="0.35">
      <c r="A1460" s="1" t="str">
        <f>'Customer Names'!A1460</f>
        <v>Id1459</v>
      </c>
      <c r="B1460" s="1" t="str">
        <f>VLOOKUP($A1460,'Customer Names'!$A$2:$E$2336,4,FALSE())</f>
        <v>Arturo H.</v>
      </c>
      <c r="C1460" s="16">
        <f>VLOOKUP($A1460,'Medical Examinations'!$A$2:$O$2336,2,FALSE())</f>
        <v>21.375</v>
      </c>
      <c r="D1460" s="16">
        <f>VLOOKUP($A1460,'Medical Examinations'!$A$2:$O$2336,3,FALSE())</f>
        <v>4.32</v>
      </c>
      <c r="E1460" s="1" t="str">
        <f>VLOOKUP($A1460,'Medical Examinations'!$A$2:$O$2336,9,FALSE())</f>
        <v>No</v>
      </c>
      <c r="F1460" s="1" t="str">
        <f>VLOOKUP($A1460,'Medical Examinations'!$A$2:$O$2336,10,FALSE())</f>
        <v>No</v>
      </c>
      <c r="G1460" s="1" t="str">
        <f>VLOOKUP($A1460,'Medical Examinations'!$A$2:$O$2336,11,FALSE())</f>
        <v>No</v>
      </c>
      <c r="H1460" s="1">
        <f>VLOOKUP($A1460,'Medical Examinations'!$A$2:$O$2336,13,FALSE())</f>
        <v>0</v>
      </c>
      <c r="I1460" s="1" t="str">
        <f>VLOOKUP($A1460,'Medical Examinations'!$A$2:$O$2336,12,FALSE())</f>
        <v>No</v>
      </c>
      <c r="J1460" s="1" t="str">
        <f>VLOOKUP($A1460,'Medical Examinations'!$A$2:$O$2336,14,FALSE())</f>
        <v>Normal Weight</v>
      </c>
      <c r="K1460" s="1" t="str">
        <f>VLOOKUP($A1460,'Medical Examinations'!$A$2:$O$2336,15,FALSE())</f>
        <v>Normal</v>
      </c>
      <c r="L1460" s="17">
        <f>VLOOKUP($A1460,'Hospitalisation Details'!$A$2:$P$2344,15,FALSE())</f>
        <v>28383</v>
      </c>
      <c r="M1460" s="18">
        <f>VLOOKUP($A1460,'Hospitalisation Details'!$A$2:$P$2344,6,FALSE())</f>
        <v>7222.79</v>
      </c>
      <c r="N1460" s="1" t="str">
        <f>VLOOKUP($A1460,'Hospitalisation Details'!$A$2:$P$2344,12,FALSE())</f>
        <v>tier - 3</v>
      </c>
      <c r="O1460" s="1" t="str">
        <f>VLOOKUP($A1460,'Hospitalisation Details'!$A$2:$P$2344,13,FALSE())</f>
        <v>tier - 3</v>
      </c>
      <c r="P1460" s="1" t="str">
        <f>VLOOKUP($A1460,'Hospitalisation Details'!$A$2:$P$2344,14,FALSE())</f>
        <v>R1012</v>
      </c>
      <c r="Q1460" s="1">
        <f>VLOOKUP($A1460,'Hospitalisation Details'!$A$2:$P$2344,16,FALSE())</f>
        <v>45</v>
      </c>
    </row>
    <row r="1461" spans="1:17" x14ac:dyDescent="0.35">
      <c r="A1461" s="1" t="str">
        <f>'Customer Names'!A1461</f>
        <v>Id1460</v>
      </c>
      <c r="B1461" s="1" t="str">
        <f>VLOOKUP($A1461,'Customer Names'!$A$2:$E$2336,4,FALSE())</f>
        <v>Ketil</v>
      </c>
      <c r="C1461" s="16">
        <f>VLOOKUP($A1461,'Medical Examinations'!$A$2:$O$2336,2,FALSE())</f>
        <v>29.19</v>
      </c>
      <c r="D1461" s="16">
        <f>VLOOKUP($A1461,'Medical Examinations'!$A$2:$O$2336,3,FALSE())</f>
        <v>4.37</v>
      </c>
      <c r="E1461" s="1" t="str">
        <f>VLOOKUP($A1461,'Medical Examinations'!$A$2:$O$2336,9,FALSE())</f>
        <v>No</v>
      </c>
      <c r="F1461" s="1" t="str">
        <f>VLOOKUP($A1461,'Medical Examinations'!$A$2:$O$2336,10,FALSE())</f>
        <v>No</v>
      </c>
      <c r="G1461" s="1" t="str">
        <f>VLOOKUP($A1461,'Medical Examinations'!$A$2:$O$2336,11,FALSE())</f>
        <v>No</v>
      </c>
      <c r="H1461" s="1">
        <f>VLOOKUP($A1461,'Medical Examinations'!$A$2:$O$2336,13,FALSE())</f>
        <v>0</v>
      </c>
      <c r="I1461" s="1" t="str">
        <f>VLOOKUP($A1461,'Medical Examinations'!$A$2:$O$2336,12,FALSE())</f>
        <v>No</v>
      </c>
      <c r="J1461" s="1" t="str">
        <f>VLOOKUP($A1461,'Medical Examinations'!$A$2:$O$2336,14,FALSE())</f>
        <v>Overweight</v>
      </c>
      <c r="K1461" s="1" t="str">
        <f>VLOOKUP($A1461,'Medical Examinations'!$A$2:$O$2336,15,FALSE())</f>
        <v>Normal</v>
      </c>
      <c r="L1461" s="17">
        <f>VLOOKUP($A1461,'Hospitalisation Details'!$A$2:$P$2344,15,FALSE())</f>
        <v>33417</v>
      </c>
      <c r="M1461" s="18">
        <f>VLOOKUP($A1461,'Hospitalisation Details'!$A$2:$P$2344,6,FALSE())</f>
        <v>7220.25</v>
      </c>
      <c r="N1461" s="1" t="str">
        <f>VLOOKUP($A1461,'Hospitalisation Details'!$A$2:$P$2344,12,FALSE())</f>
        <v>tier - 2</v>
      </c>
      <c r="O1461" s="1" t="str">
        <f>VLOOKUP($A1461,'Hospitalisation Details'!$A$2:$P$2344,13,FALSE())</f>
        <v>tier - 2</v>
      </c>
      <c r="P1461" s="1" t="str">
        <f>VLOOKUP($A1461,'Hospitalisation Details'!$A$2:$P$2344,14,FALSE())</f>
        <v>R1021</v>
      </c>
      <c r="Q1461" s="1">
        <f>VLOOKUP($A1461,'Hospitalisation Details'!$A$2:$P$2344,16,FALSE())</f>
        <v>31</v>
      </c>
    </row>
    <row r="1462" spans="1:17" x14ac:dyDescent="0.35">
      <c r="A1462" s="1" t="str">
        <f>'Customer Names'!A1462</f>
        <v>Id1461</v>
      </c>
      <c r="B1462" s="1" t="str">
        <f>VLOOKUP($A1462,'Customer Names'!$A$2:$E$2336,4,FALSE())</f>
        <v>Katie</v>
      </c>
      <c r="C1462" s="16">
        <f>VLOOKUP($A1462,'Medical Examinations'!$A$2:$O$2336,2,FALSE())</f>
        <v>31.92</v>
      </c>
      <c r="D1462" s="16">
        <f>VLOOKUP($A1462,'Medical Examinations'!$A$2:$O$2336,3,FALSE())</f>
        <v>4.8099999999999996</v>
      </c>
      <c r="E1462" s="1" t="str">
        <f>VLOOKUP($A1462,'Medical Examinations'!$A$2:$O$2336,9,FALSE())</f>
        <v>Yes</v>
      </c>
      <c r="F1462" s="1" t="str">
        <f>VLOOKUP($A1462,'Medical Examinations'!$A$2:$O$2336,10,FALSE())</f>
        <v>No</v>
      </c>
      <c r="G1462" s="1" t="str">
        <f>VLOOKUP($A1462,'Medical Examinations'!$A$2:$O$2336,11,FALSE())</f>
        <v>Yes</v>
      </c>
      <c r="H1462" s="1">
        <f>VLOOKUP($A1462,'Medical Examinations'!$A$2:$O$2336,13,FALSE())</f>
        <v>1</v>
      </c>
      <c r="I1462" s="1" t="str">
        <f>VLOOKUP($A1462,'Medical Examinations'!$A$2:$O$2336,12,FALSE())</f>
        <v>No</v>
      </c>
      <c r="J1462" s="1" t="str">
        <f>VLOOKUP($A1462,'Medical Examinations'!$A$2:$O$2336,14,FALSE())</f>
        <v>Obesity</v>
      </c>
      <c r="K1462" s="1" t="str">
        <f>VLOOKUP($A1462,'Medical Examinations'!$A$2:$O$2336,15,FALSE())</f>
        <v>Normal</v>
      </c>
      <c r="L1462" s="17">
        <f>VLOOKUP($A1462,'Hospitalisation Details'!$A$2:$P$2344,15,FALSE())</f>
        <v>30641</v>
      </c>
      <c r="M1462" s="18">
        <f>VLOOKUP($A1462,'Hospitalisation Details'!$A$2:$P$2344,6,FALSE())</f>
        <v>7209.49</v>
      </c>
      <c r="N1462" s="1" t="str">
        <f>VLOOKUP($A1462,'Hospitalisation Details'!$A$2:$P$2344,12,FALSE())</f>
        <v>tier - 2</v>
      </c>
      <c r="O1462" s="1" t="str">
        <f>VLOOKUP($A1462,'Hospitalisation Details'!$A$2:$P$2344,13,FALSE())</f>
        <v>tier - 3</v>
      </c>
      <c r="P1462" s="1" t="str">
        <f>VLOOKUP($A1462,'Hospitalisation Details'!$A$2:$P$2344,14,FALSE())</f>
        <v>R1012</v>
      </c>
      <c r="Q1462" s="1">
        <f>VLOOKUP($A1462,'Hospitalisation Details'!$A$2:$P$2344,16,FALSE())</f>
        <v>39</v>
      </c>
    </row>
    <row r="1463" spans="1:17" x14ac:dyDescent="0.35">
      <c r="A1463" s="1" t="str">
        <f>'Customer Names'!A1463</f>
        <v>Id1462</v>
      </c>
      <c r="B1463" s="1" t="str">
        <f>VLOOKUP($A1463,'Customer Names'!$A$2:$E$2336,4,FALSE())</f>
        <v>Christi</v>
      </c>
      <c r="C1463" s="16">
        <f>VLOOKUP($A1463,'Medical Examinations'!$A$2:$O$2336,2,FALSE())</f>
        <v>26.315000000000001</v>
      </c>
      <c r="D1463" s="16">
        <f>VLOOKUP($A1463,'Medical Examinations'!$A$2:$O$2336,3,FALSE())</f>
        <v>4.5599999999999996</v>
      </c>
      <c r="E1463" s="1" t="str">
        <f>VLOOKUP($A1463,'Medical Examinations'!$A$2:$O$2336,9,FALSE())</f>
        <v>Yes</v>
      </c>
      <c r="F1463" s="1" t="str">
        <f>VLOOKUP($A1463,'Medical Examinations'!$A$2:$O$2336,10,FALSE())</f>
        <v>No</v>
      </c>
      <c r="G1463" s="1" t="str">
        <f>VLOOKUP($A1463,'Medical Examinations'!$A$2:$O$2336,11,FALSE())</f>
        <v>Yes</v>
      </c>
      <c r="H1463" s="1">
        <f>VLOOKUP($A1463,'Medical Examinations'!$A$2:$O$2336,13,FALSE())</f>
        <v>1</v>
      </c>
      <c r="I1463" s="1" t="str">
        <f>VLOOKUP($A1463,'Medical Examinations'!$A$2:$O$2336,12,FALSE())</f>
        <v>No</v>
      </c>
      <c r="J1463" s="1" t="str">
        <f>VLOOKUP($A1463,'Medical Examinations'!$A$2:$O$2336,14,FALSE())</f>
        <v>Overweight</v>
      </c>
      <c r="K1463" s="1" t="str">
        <f>VLOOKUP($A1463,'Medical Examinations'!$A$2:$O$2336,15,FALSE())</f>
        <v>Normal</v>
      </c>
      <c r="L1463" s="17">
        <f>VLOOKUP($A1463,'Hospitalisation Details'!$A$2:$P$2344,15,FALSE())</f>
        <v>30539</v>
      </c>
      <c r="M1463" s="18">
        <f>VLOOKUP($A1463,'Hospitalisation Details'!$A$2:$P$2344,6,FALSE())</f>
        <v>7201.7</v>
      </c>
      <c r="N1463" s="1" t="str">
        <f>VLOOKUP($A1463,'Hospitalisation Details'!$A$2:$P$2344,12,FALSE())</f>
        <v>tier - 2</v>
      </c>
      <c r="O1463" s="1" t="str">
        <f>VLOOKUP($A1463,'Hospitalisation Details'!$A$2:$P$2344,13,FALSE())</f>
        <v>tier - 3</v>
      </c>
      <c r="P1463" s="1" t="str">
        <f>VLOOKUP($A1463,'Hospitalisation Details'!$A$2:$P$2344,14,FALSE())</f>
        <v>R1012</v>
      </c>
      <c r="Q1463" s="1">
        <f>VLOOKUP($A1463,'Hospitalisation Details'!$A$2:$P$2344,16,FALSE())</f>
        <v>39</v>
      </c>
    </row>
    <row r="1464" spans="1:17" x14ac:dyDescent="0.35">
      <c r="A1464" s="1" t="str">
        <f>'Customer Names'!A1464</f>
        <v>Id1463</v>
      </c>
      <c r="B1464" s="1" t="str">
        <f>VLOOKUP($A1464,'Customer Names'!$A$2:$E$2336,4,FALSE())</f>
        <v>Alan</v>
      </c>
      <c r="C1464" s="16">
        <f>VLOOKUP($A1464,'Medical Examinations'!$A$2:$O$2336,2,FALSE())</f>
        <v>35.299999999999997</v>
      </c>
      <c r="D1464" s="16">
        <f>VLOOKUP($A1464,'Medical Examinations'!$A$2:$O$2336,3,FALSE())</f>
        <v>4.3899999999999997</v>
      </c>
      <c r="E1464" s="1" t="str">
        <f>VLOOKUP($A1464,'Medical Examinations'!$A$2:$O$2336,9,FALSE())</f>
        <v>No</v>
      </c>
      <c r="F1464" s="1" t="str">
        <f>VLOOKUP($A1464,'Medical Examinations'!$A$2:$O$2336,10,FALSE())</f>
        <v>No</v>
      </c>
      <c r="G1464" s="1" t="str">
        <f>VLOOKUP($A1464,'Medical Examinations'!$A$2:$O$2336,11,FALSE())</f>
        <v>No</v>
      </c>
      <c r="H1464" s="1">
        <f>VLOOKUP($A1464,'Medical Examinations'!$A$2:$O$2336,13,FALSE())</f>
        <v>0</v>
      </c>
      <c r="I1464" s="1" t="str">
        <f>VLOOKUP($A1464,'Medical Examinations'!$A$2:$O$2336,12,FALSE())</f>
        <v>No</v>
      </c>
      <c r="J1464" s="1" t="str">
        <f>VLOOKUP($A1464,'Medical Examinations'!$A$2:$O$2336,14,FALSE())</f>
        <v>Obesity</v>
      </c>
      <c r="K1464" s="1" t="str">
        <f>VLOOKUP($A1464,'Medical Examinations'!$A$2:$O$2336,15,FALSE())</f>
        <v>Normal</v>
      </c>
      <c r="L1464" s="17">
        <f>VLOOKUP($A1464,'Hospitalisation Details'!$A$2:$P$2344,15,FALSE())</f>
        <v>30208</v>
      </c>
      <c r="M1464" s="18">
        <f>VLOOKUP($A1464,'Hospitalisation Details'!$A$2:$P$2344,6,FALSE())</f>
        <v>7196.87</v>
      </c>
      <c r="N1464" s="1" t="str">
        <f>VLOOKUP($A1464,'Hospitalisation Details'!$A$2:$P$2344,12,FALSE())</f>
        <v>tier - 3</v>
      </c>
      <c r="O1464" s="1" t="str">
        <f>VLOOKUP($A1464,'Hospitalisation Details'!$A$2:$P$2344,13,FALSE())</f>
        <v>tier - 2</v>
      </c>
      <c r="P1464" s="1" t="str">
        <f>VLOOKUP($A1464,'Hospitalisation Details'!$A$2:$P$2344,14,FALSE())</f>
        <v>R1011</v>
      </c>
      <c r="Q1464" s="1">
        <f>VLOOKUP($A1464,'Hospitalisation Details'!$A$2:$P$2344,16,FALSE())</f>
        <v>40</v>
      </c>
    </row>
    <row r="1465" spans="1:17" x14ac:dyDescent="0.35">
      <c r="A1465" s="1" t="str">
        <f>'Customer Names'!A1465</f>
        <v>Id1464</v>
      </c>
      <c r="B1465" s="1" t="str">
        <f>VLOOKUP($A1465,'Customer Names'!$A$2:$E$2336,4,FALSE())</f>
        <v>Edivaldo B. Sr.</v>
      </c>
      <c r="C1465" s="16">
        <f>VLOOKUP($A1465,'Medical Examinations'!$A$2:$O$2336,2,FALSE())</f>
        <v>18.91</v>
      </c>
      <c r="D1465" s="16">
        <f>VLOOKUP($A1465,'Medical Examinations'!$A$2:$O$2336,3,FALSE())</f>
        <v>11.44</v>
      </c>
      <c r="E1465" s="1" t="str">
        <f>VLOOKUP($A1465,'Medical Examinations'!$A$2:$O$2336,9,FALSE())</f>
        <v>No</v>
      </c>
      <c r="F1465" s="1" t="str">
        <f>VLOOKUP($A1465,'Medical Examinations'!$A$2:$O$2336,10,FALSE())</f>
        <v>No</v>
      </c>
      <c r="G1465" s="1" t="str">
        <f>VLOOKUP($A1465,'Medical Examinations'!$A$2:$O$2336,11,FALSE())</f>
        <v>No</v>
      </c>
      <c r="H1465" s="1">
        <f>VLOOKUP($A1465,'Medical Examinations'!$A$2:$O$2336,13,FALSE())</f>
        <v>0</v>
      </c>
      <c r="I1465" s="1" t="str">
        <f>VLOOKUP($A1465,'Medical Examinations'!$A$2:$O$2336,12,FALSE())</f>
        <v>No</v>
      </c>
      <c r="J1465" s="1" t="str">
        <f>VLOOKUP($A1465,'Medical Examinations'!$A$2:$O$2336,14,FALSE())</f>
        <v>Normal Weight</v>
      </c>
      <c r="K1465" s="1" t="str">
        <f>VLOOKUP($A1465,'Medical Examinations'!$A$2:$O$2336,15,FALSE())</f>
        <v>Diabetes</v>
      </c>
      <c r="L1465" s="17">
        <f>VLOOKUP($A1465,'Hospitalisation Details'!$A$2:$P$2344,15,FALSE())</f>
        <v>25076</v>
      </c>
      <c r="M1465" s="18">
        <f>VLOOKUP($A1465,'Hospitalisation Details'!$A$2:$P$2344,6,FALSE())</f>
        <v>7179.52</v>
      </c>
      <c r="N1465" s="1" t="str">
        <f>VLOOKUP($A1465,'Hospitalisation Details'!$A$2:$P$2344,12,FALSE())</f>
        <v>tier - 3</v>
      </c>
      <c r="O1465" s="1" t="str">
        <f>VLOOKUP($A1465,'Hospitalisation Details'!$A$2:$P$2344,13,FALSE())</f>
        <v>tier - 3</v>
      </c>
      <c r="P1465" s="1" t="str">
        <f>VLOOKUP($A1465,'Hospitalisation Details'!$A$2:$P$2344,14,FALSE())</f>
        <v>R1013</v>
      </c>
      <c r="Q1465" s="1">
        <f>VLOOKUP($A1465,'Hospitalisation Details'!$A$2:$P$2344,16,FALSE())</f>
        <v>54</v>
      </c>
    </row>
    <row r="1466" spans="1:17" x14ac:dyDescent="0.35">
      <c r="A1466" s="1" t="str">
        <f>'Customer Names'!A1466</f>
        <v>Id1465</v>
      </c>
      <c r="B1466" s="1" t="str">
        <f>VLOOKUP($A1466,'Customer Names'!$A$2:$E$2336,4,FALSE())</f>
        <v>Eve</v>
      </c>
      <c r="C1466" s="16">
        <f>VLOOKUP($A1466,'Medical Examinations'!$A$2:$O$2336,2,FALSE())</f>
        <v>22.41</v>
      </c>
      <c r="D1466" s="16">
        <f>VLOOKUP($A1466,'Medical Examinations'!$A$2:$O$2336,3,FALSE())</f>
        <v>11.37</v>
      </c>
      <c r="E1466" s="1" t="str">
        <f>VLOOKUP($A1466,'Medical Examinations'!$A$2:$O$2336,9,FALSE())</f>
        <v>Yes</v>
      </c>
      <c r="F1466" s="1" t="str">
        <f>VLOOKUP($A1466,'Medical Examinations'!$A$2:$O$2336,10,FALSE())</f>
        <v>No</v>
      </c>
      <c r="G1466" s="1" t="str">
        <f>VLOOKUP($A1466,'Medical Examinations'!$A$2:$O$2336,11,FALSE())</f>
        <v>No</v>
      </c>
      <c r="H1466" s="1">
        <f>VLOOKUP($A1466,'Medical Examinations'!$A$2:$O$2336,13,FALSE())</f>
        <v>1</v>
      </c>
      <c r="I1466" s="1" t="str">
        <f>VLOOKUP($A1466,'Medical Examinations'!$A$2:$O$2336,12,FALSE())</f>
        <v>No</v>
      </c>
      <c r="J1466" s="1" t="str">
        <f>VLOOKUP($A1466,'Medical Examinations'!$A$2:$O$2336,14,FALSE())</f>
        <v>Normal Weight</v>
      </c>
      <c r="K1466" s="1" t="str">
        <f>VLOOKUP($A1466,'Medical Examinations'!$A$2:$O$2336,15,FALSE())</f>
        <v>Diabetes</v>
      </c>
      <c r="L1466" s="17">
        <f>VLOOKUP($A1466,'Hospitalisation Details'!$A$2:$P$2344,15,FALSE())</f>
        <v>27594</v>
      </c>
      <c r="M1466" s="18">
        <f>VLOOKUP($A1466,'Hospitalisation Details'!$A$2:$P$2344,6,FALSE())</f>
        <v>7175.51</v>
      </c>
      <c r="N1466" s="1" t="str">
        <f>VLOOKUP($A1466,'Hospitalisation Details'!$A$2:$P$2344,12,FALSE())</f>
        <v>tier - 2</v>
      </c>
      <c r="O1466" s="1" t="str">
        <f>VLOOKUP($A1466,'Hospitalisation Details'!$A$2:$P$2344,13,FALSE())</f>
        <v>tier - 3</v>
      </c>
      <c r="P1466" s="1" t="str">
        <f>VLOOKUP($A1466,'Hospitalisation Details'!$A$2:$P$2344,14,FALSE())</f>
        <v>R1013</v>
      </c>
      <c r="Q1466" s="1">
        <f>VLOOKUP($A1466,'Hospitalisation Details'!$A$2:$P$2344,16,FALSE())</f>
        <v>47</v>
      </c>
    </row>
    <row r="1467" spans="1:17" x14ac:dyDescent="0.35">
      <c r="A1467" s="1" t="str">
        <f>'Customer Names'!A1467</f>
        <v>Id1466</v>
      </c>
      <c r="B1467" s="1" t="str">
        <f>VLOOKUP($A1467,'Customer Names'!$A$2:$E$2336,4,FALSE())</f>
        <v>Devin</v>
      </c>
      <c r="C1467" s="16">
        <f>VLOOKUP($A1467,'Medical Examinations'!$A$2:$O$2336,2,FALSE())</f>
        <v>22.704999999999998</v>
      </c>
      <c r="D1467" s="16">
        <f>VLOOKUP($A1467,'Medical Examinations'!$A$2:$O$2336,3,FALSE())</f>
        <v>6.14</v>
      </c>
      <c r="E1467" s="1" t="str">
        <f>VLOOKUP($A1467,'Medical Examinations'!$A$2:$O$2336,9,FALSE())</f>
        <v>No</v>
      </c>
      <c r="F1467" s="1" t="str">
        <f>VLOOKUP($A1467,'Medical Examinations'!$A$2:$O$2336,10,FALSE())</f>
        <v>No</v>
      </c>
      <c r="G1467" s="1" t="str">
        <f>VLOOKUP($A1467,'Medical Examinations'!$A$2:$O$2336,11,FALSE())</f>
        <v>No</v>
      </c>
      <c r="H1467" s="1">
        <f>VLOOKUP($A1467,'Medical Examinations'!$A$2:$O$2336,13,FALSE())</f>
        <v>0</v>
      </c>
      <c r="I1467" s="1" t="str">
        <f>VLOOKUP($A1467,'Medical Examinations'!$A$2:$O$2336,12,FALSE())</f>
        <v>No</v>
      </c>
      <c r="J1467" s="1" t="str">
        <f>VLOOKUP($A1467,'Medical Examinations'!$A$2:$O$2336,14,FALSE())</f>
        <v>Normal Weight</v>
      </c>
      <c r="K1467" s="1" t="str">
        <f>VLOOKUP($A1467,'Medical Examinations'!$A$2:$O$2336,15,FALSE())</f>
        <v>Prediabetes</v>
      </c>
      <c r="L1467" s="17">
        <f>VLOOKUP($A1467,'Hospitalisation Details'!$A$2:$P$2344,15,FALSE())</f>
        <v>30179</v>
      </c>
      <c r="M1467" s="18">
        <f>VLOOKUP($A1467,'Hospitalisation Details'!$A$2:$P$2344,6,FALSE())</f>
        <v>7173.36</v>
      </c>
      <c r="N1467" s="1" t="str">
        <f>VLOOKUP($A1467,'Hospitalisation Details'!$A$2:$P$2344,12,FALSE())</f>
        <v>tier - 3</v>
      </c>
      <c r="O1467" s="1" t="str">
        <f>VLOOKUP($A1467,'Hospitalisation Details'!$A$2:$P$2344,13,FALSE())</f>
        <v>tier - 2</v>
      </c>
      <c r="P1467" s="1" t="str">
        <f>VLOOKUP($A1467,'Hospitalisation Details'!$A$2:$P$2344,14,FALSE())</f>
        <v>R1016</v>
      </c>
      <c r="Q1467" s="1">
        <f>VLOOKUP($A1467,'Hospitalisation Details'!$A$2:$P$2344,16,FALSE())</f>
        <v>40</v>
      </c>
    </row>
    <row r="1468" spans="1:17" x14ac:dyDescent="0.35">
      <c r="A1468" s="1" t="str">
        <f>'Customer Names'!A1468</f>
        <v>Id1467</v>
      </c>
      <c r="B1468" s="1" t="str">
        <f>VLOOKUP($A1468,'Customer Names'!$A$2:$E$2336,4,FALSE())</f>
        <v>Shaun R</v>
      </c>
      <c r="C1468" s="16">
        <f>VLOOKUP($A1468,'Medical Examinations'!$A$2:$O$2336,2,FALSE())</f>
        <v>37.18</v>
      </c>
      <c r="D1468" s="16">
        <f>VLOOKUP($A1468,'Medical Examinations'!$A$2:$O$2336,3,FALSE())</f>
        <v>4.8899999999999997</v>
      </c>
      <c r="E1468" s="1" t="str">
        <f>VLOOKUP($A1468,'Medical Examinations'!$A$2:$O$2336,9,FALSE())</f>
        <v>No</v>
      </c>
      <c r="F1468" s="1" t="str">
        <f>VLOOKUP($A1468,'Medical Examinations'!$A$2:$O$2336,10,FALSE())</f>
        <v>No</v>
      </c>
      <c r="G1468" s="1" t="str">
        <f>VLOOKUP($A1468,'Medical Examinations'!$A$2:$O$2336,11,FALSE())</f>
        <v>No</v>
      </c>
      <c r="H1468" s="1">
        <f>VLOOKUP($A1468,'Medical Examinations'!$A$2:$O$2336,13,FALSE())</f>
        <v>0</v>
      </c>
      <c r="I1468" s="1" t="str">
        <f>VLOOKUP($A1468,'Medical Examinations'!$A$2:$O$2336,12,FALSE())</f>
        <v>No</v>
      </c>
      <c r="J1468" s="1" t="str">
        <f>VLOOKUP($A1468,'Medical Examinations'!$A$2:$O$2336,14,FALSE())</f>
        <v>Obesity</v>
      </c>
      <c r="K1468" s="1" t="str">
        <f>VLOOKUP($A1468,'Medical Examinations'!$A$2:$O$2336,15,FALSE())</f>
        <v>Normal</v>
      </c>
      <c r="L1468" s="17">
        <f>VLOOKUP($A1468,'Hospitalisation Details'!$A$2:$P$2344,15,FALSE())</f>
        <v>29494</v>
      </c>
      <c r="M1468" s="18">
        <f>VLOOKUP($A1468,'Hospitalisation Details'!$A$2:$P$2344,6,FALSE())</f>
        <v>7162.01</v>
      </c>
      <c r="N1468" s="1" t="str">
        <f>VLOOKUP($A1468,'Hospitalisation Details'!$A$2:$P$2344,12,FALSE())</f>
        <v>tier - 2</v>
      </c>
      <c r="O1468" s="1" t="str">
        <f>VLOOKUP($A1468,'Hospitalisation Details'!$A$2:$P$2344,13,FALSE())</f>
        <v>tier - 3</v>
      </c>
      <c r="P1468" s="1" t="str">
        <f>VLOOKUP($A1468,'Hospitalisation Details'!$A$2:$P$2344,14,FALSE())</f>
        <v>R1013</v>
      </c>
      <c r="Q1468" s="1">
        <f>VLOOKUP($A1468,'Hospitalisation Details'!$A$2:$P$2344,16,FALSE())</f>
        <v>42</v>
      </c>
    </row>
    <row r="1469" spans="1:17" x14ac:dyDescent="0.35">
      <c r="A1469" s="1" t="str">
        <f>'Customer Names'!A1469</f>
        <v>Id1468</v>
      </c>
      <c r="B1469" s="1" t="str">
        <f>VLOOKUP($A1469,'Customer Names'!$A$2:$E$2336,4,FALSE())</f>
        <v>Adrian</v>
      </c>
      <c r="C1469" s="16">
        <f>VLOOKUP($A1469,'Medical Examinations'!$A$2:$O$2336,2,FALSE())</f>
        <v>35.97</v>
      </c>
      <c r="D1469" s="16">
        <f>VLOOKUP($A1469,'Medical Examinations'!$A$2:$O$2336,3,FALSE())</f>
        <v>4.5999999999999996</v>
      </c>
      <c r="E1469" s="1" t="str">
        <f>VLOOKUP($A1469,'Medical Examinations'!$A$2:$O$2336,9,FALSE())</f>
        <v>No</v>
      </c>
      <c r="F1469" s="1" t="str">
        <f>VLOOKUP($A1469,'Medical Examinations'!$A$2:$O$2336,10,FALSE())</f>
        <v>No</v>
      </c>
      <c r="G1469" s="1" t="str">
        <f>VLOOKUP($A1469,'Medical Examinations'!$A$2:$O$2336,11,FALSE())</f>
        <v>No</v>
      </c>
      <c r="H1469" s="1">
        <f>VLOOKUP($A1469,'Medical Examinations'!$A$2:$O$2336,13,FALSE())</f>
        <v>0</v>
      </c>
      <c r="I1469" s="1" t="str">
        <f>VLOOKUP($A1469,'Medical Examinations'!$A$2:$O$2336,12,FALSE())</f>
        <v>No</v>
      </c>
      <c r="J1469" s="1" t="str">
        <f>VLOOKUP($A1469,'Medical Examinations'!$A$2:$O$2336,14,FALSE())</f>
        <v>Obesity</v>
      </c>
      <c r="K1469" s="1" t="str">
        <f>VLOOKUP($A1469,'Medical Examinations'!$A$2:$O$2336,15,FALSE())</f>
        <v>Normal</v>
      </c>
      <c r="L1469" s="17">
        <f>VLOOKUP($A1469,'Hospitalisation Details'!$A$2:$P$2344,15,FALSE())</f>
        <v>29501</v>
      </c>
      <c r="M1469" s="18">
        <f>VLOOKUP($A1469,'Hospitalisation Details'!$A$2:$P$2344,6,FALSE())</f>
        <v>7160.33</v>
      </c>
      <c r="N1469" s="1" t="str">
        <f>VLOOKUP($A1469,'Hospitalisation Details'!$A$2:$P$2344,12,FALSE())</f>
        <v>tier - 2</v>
      </c>
      <c r="O1469" s="1" t="str">
        <f>VLOOKUP($A1469,'Hospitalisation Details'!$A$2:$P$2344,13,FALSE())</f>
        <v>tier - 1</v>
      </c>
      <c r="P1469" s="1" t="str">
        <f>VLOOKUP($A1469,'Hospitalisation Details'!$A$2:$P$2344,14,FALSE())</f>
        <v>R1013</v>
      </c>
      <c r="Q1469" s="1">
        <f>VLOOKUP($A1469,'Hospitalisation Details'!$A$2:$P$2344,16,FALSE())</f>
        <v>42</v>
      </c>
    </row>
    <row r="1470" spans="1:17" x14ac:dyDescent="0.35">
      <c r="A1470" s="1" t="str">
        <f>'Customer Names'!A1470</f>
        <v>Id1469</v>
      </c>
      <c r="B1470" s="1" t="str">
        <f>VLOOKUP($A1470,'Customer Names'!$A$2:$E$2336,4,FALSE())</f>
        <v>Andrew</v>
      </c>
      <c r="C1470" s="16">
        <f>VLOOKUP($A1470,'Medical Examinations'!$A$2:$O$2336,2,FALSE())</f>
        <v>35.799999999999997</v>
      </c>
      <c r="D1470" s="16">
        <f>VLOOKUP($A1470,'Medical Examinations'!$A$2:$O$2336,3,FALSE())</f>
        <v>4.42</v>
      </c>
      <c r="E1470" s="1" t="str">
        <f>VLOOKUP($A1470,'Medical Examinations'!$A$2:$O$2336,9,FALSE())</f>
        <v>No</v>
      </c>
      <c r="F1470" s="1" t="str">
        <f>VLOOKUP($A1470,'Medical Examinations'!$A$2:$O$2336,10,FALSE())</f>
        <v>No</v>
      </c>
      <c r="G1470" s="1" t="str">
        <f>VLOOKUP($A1470,'Medical Examinations'!$A$2:$O$2336,11,FALSE())</f>
        <v>No</v>
      </c>
      <c r="H1470" s="1">
        <f>VLOOKUP($A1470,'Medical Examinations'!$A$2:$O$2336,13,FALSE())</f>
        <v>0</v>
      </c>
      <c r="I1470" s="1" t="str">
        <f>VLOOKUP($A1470,'Medical Examinations'!$A$2:$O$2336,12,FALSE())</f>
        <v>No</v>
      </c>
      <c r="J1470" s="1" t="str">
        <f>VLOOKUP($A1470,'Medical Examinations'!$A$2:$O$2336,14,FALSE())</f>
        <v>Obesity</v>
      </c>
      <c r="K1470" s="1" t="str">
        <f>VLOOKUP($A1470,'Medical Examinations'!$A$2:$O$2336,15,FALSE())</f>
        <v>Normal</v>
      </c>
      <c r="L1470" s="17">
        <f>VLOOKUP($A1470,'Hospitalisation Details'!$A$2:$P$2344,15,FALSE())</f>
        <v>29394</v>
      </c>
      <c r="M1470" s="18">
        <f>VLOOKUP($A1470,'Hospitalisation Details'!$A$2:$P$2344,6,FALSE())</f>
        <v>7160.09</v>
      </c>
      <c r="N1470" s="1" t="str">
        <f>VLOOKUP($A1470,'Hospitalisation Details'!$A$2:$P$2344,12,FALSE())</f>
        <v>tier - 2</v>
      </c>
      <c r="O1470" s="1" t="str">
        <f>VLOOKUP($A1470,'Hospitalisation Details'!$A$2:$P$2344,13,FALSE())</f>
        <v>tier - 2</v>
      </c>
      <c r="P1470" s="1" t="str">
        <f>VLOOKUP($A1470,'Hospitalisation Details'!$A$2:$P$2344,14,FALSE())</f>
        <v>R1011</v>
      </c>
      <c r="Q1470" s="1">
        <f>VLOOKUP($A1470,'Hospitalisation Details'!$A$2:$P$2344,16,FALSE())</f>
        <v>42</v>
      </c>
    </row>
    <row r="1471" spans="1:17" x14ac:dyDescent="0.35">
      <c r="A1471" s="1" t="str">
        <f>'Customer Names'!A1471</f>
        <v>Id1470</v>
      </c>
      <c r="B1471" s="1" t="str">
        <f>VLOOKUP($A1471,'Customer Names'!$A$2:$E$2336,4,FALSE())</f>
        <v>Mallory</v>
      </c>
      <c r="C1471" s="16">
        <f>VLOOKUP($A1471,'Medical Examinations'!$A$2:$O$2336,2,FALSE())</f>
        <v>28.31</v>
      </c>
      <c r="D1471" s="16">
        <f>VLOOKUP($A1471,'Medical Examinations'!$A$2:$O$2336,3,FALSE())</f>
        <v>7.48</v>
      </c>
      <c r="E1471" s="1" t="str">
        <f>VLOOKUP($A1471,'Medical Examinations'!$A$2:$O$2336,9,FALSE())</f>
        <v>Yes</v>
      </c>
      <c r="F1471" s="1" t="str">
        <f>VLOOKUP($A1471,'Medical Examinations'!$A$2:$O$2336,10,FALSE())</f>
        <v>No</v>
      </c>
      <c r="G1471" s="1" t="str">
        <f>VLOOKUP($A1471,'Medical Examinations'!$A$2:$O$2336,11,FALSE())</f>
        <v>No</v>
      </c>
      <c r="H1471" s="1">
        <f>VLOOKUP($A1471,'Medical Examinations'!$A$2:$O$2336,13,FALSE())</f>
        <v>0</v>
      </c>
      <c r="I1471" s="1" t="str">
        <f>VLOOKUP($A1471,'Medical Examinations'!$A$2:$O$2336,12,FALSE())</f>
        <v>No</v>
      </c>
      <c r="J1471" s="1" t="str">
        <f>VLOOKUP($A1471,'Medical Examinations'!$A$2:$O$2336,14,FALSE())</f>
        <v>Overweight</v>
      </c>
      <c r="K1471" s="1" t="str">
        <f>VLOOKUP($A1471,'Medical Examinations'!$A$2:$O$2336,15,FALSE())</f>
        <v>Diabetes</v>
      </c>
      <c r="L1471" s="17">
        <f>VLOOKUP($A1471,'Hospitalisation Details'!$A$2:$P$2344,15,FALSE())</f>
        <v>29784</v>
      </c>
      <c r="M1471" s="18">
        <f>VLOOKUP($A1471,'Hospitalisation Details'!$A$2:$P$2344,6,FALSE())</f>
        <v>7153.55</v>
      </c>
      <c r="N1471" s="1" t="str">
        <f>VLOOKUP($A1471,'Hospitalisation Details'!$A$2:$P$2344,12,FALSE())</f>
        <v>tier - 2</v>
      </c>
      <c r="O1471" s="1" t="str">
        <f>VLOOKUP($A1471,'Hospitalisation Details'!$A$2:$P$2344,13,FALSE())</f>
        <v>tier - 1</v>
      </c>
      <c r="P1471" s="1" t="str">
        <f>VLOOKUP($A1471,'Hospitalisation Details'!$A$2:$P$2344,14,FALSE())</f>
        <v>R1012</v>
      </c>
      <c r="Q1471" s="1">
        <f>VLOOKUP($A1471,'Hospitalisation Details'!$A$2:$P$2344,16,FALSE())</f>
        <v>41</v>
      </c>
    </row>
    <row r="1472" spans="1:17" x14ac:dyDescent="0.35">
      <c r="A1472" s="1" t="str">
        <f>'Customer Names'!A1472</f>
        <v>Id1471</v>
      </c>
      <c r="B1472" s="1" t="str">
        <f>VLOOKUP($A1472,'Customer Names'!$A$2:$E$2336,4,FALSE())</f>
        <v>Shawn E</v>
      </c>
      <c r="C1472" s="16">
        <f>VLOOKUP($A1472,'Medical Examinations'!$A$2:$O$2336,2,FALSE())</f>
        <v>38.06</v>
      </c>
      <c r="D1472" s="16">
        <f>VLOOKUP($A1472,'Medical Examinations'!$A$2:$O$2336,3,FALSE())</f>
        <v>10.74</v>
      </c>
      <c r="E1472" s="1" t="str">
        <f>VLOOKUP($A1472,'Medical Examinations'!$A$2:$O$2336,9,FALSE())</f>
        <v>No</v>
      </c>
      <c r="F1472" s="1" t="str">
        <f>VLOOKUP($A1472,'Medical Examinations'!$A$2:$O$2336,10,FALSE())</f>
        <v>No</v>
      </c>
      <c r="G1472" s="1" t="str">
        <f>VLOOKUP($A1472,'Medical Examinations'!$A$2:$O$2336,11,FALSE())</f>
        <v>No</v>
      </c>
      <c r="H1472" s="1">
        <f>VLOOKUP($A1472,'Medical Examinations'!$A$2:$O$2336,13,FALSE())</f>
        <v>0</v>
      </c>
      <c r="I1472" s="1" t="str">
        <f>VLOOKUP($A1472,'Medical Examinations'!$A$2:$O$2336,12,FALSE())</f>
        <v>No</v>
      </c>
      <c r="J1472" s="1" t="str">
        <f>VLOOKUP($A1472,'Medical Examinations'!$A$2:$O$2336,14,FALSE())</f>
        <v>Obesity</v>
      </c>
      <c r="K1472" s="1" t="str">
        <f>VLOOKUP($A1472,'Medical Examinations'!$A$2:$O$2336,15,FALSE())</f>
        <v>Diabetes</v>
      </c>
      <c r="L1472" s="17">
        <f>VLOOKUP($A1472,'Hospitalisation Details'!$A$2:$P$2344,15,FALSE())</f>
        <v>28739</v>
      </c>
      <c r="M1472" s="18">
        <f>VLOOKUP($A1472,'Hospitalisation Details'!$A$2:$P$2344,6,FALSE())</f>
        <v>7152.67</v>
      </c>
      <c r="N1472" s="1" t="str">
        <f>VLOOKUP($A1472,'Hospitalisation Details'!$A$2:$P$2344,12,FALSE())</f>
        <v>tier - 3</v>
      </c>
      <c r="O1472" s="1" t="str">
        <f>VLOOKUP($A1472,'Hospitalisation Details'!$A$2:$P$2344,13,FALSE())</f>
        <v>tier - 2</v>
      </c>
      <c r="P1472" s="1" t="str">
        <f>VLOOKUP($A1472,'Hospitalisation Details'!$A$2:$P$2344,14,FALSE())</f>
        <v>R1013</v>
      </c>
      <c r="Q1472" s="1">
        <f>VLOOKUP($A1472,'Hospitalisation Details'!$A$2:$P$2344,16,FALSE())</f>
        <v>44</v>
      </c>
    </row>
    <row r="1473" spans="1:17" x14ac:dyDescent="0.35">
      <c r="A1473" s="1" t="str">
        <f>'Customer Names'!A1473</f>
        <v>Id1472</v>
      </c>
      <c r="B1473" s="1" t="str">
        <f>VLOOKUP($A1473,'Customer Names'!$A$2:$E$2336,4,FALSE())</f>
        <v>Sarah E</v>
      </c>
      <c r="C1473" s="16">
        <f>VLOOKUP($A1473,'Medical Examinations'!$A$2:$O$2336,2,FALSE())</f>
        <v>28</v>
      </c>
      <c r="D1473" s="16">
        <f>VLOOKUP($A1473,'Medical Examinations'!$A$2:$O$2336,3,FALSE())</f>
        <v>5.19</v>
      </c>
      <c r="E1473" s="1" t="str">
        <f>VLOOKUP($A1473,'Medical Examinations'!$A$2:$O$2336,9,FALSE())</f>
        <v>No</v>
      </c>
      <c r="F1473" s="1" t="str">
        <f>VLOOKUP($A1473,'Medical Examinations'!$A$2:$O$2336,10,FALSE())</f>
        <v>No</v>
      </c>
      <c r="G1473" s="1" t="str">
        <f>VLOOKUP($A1473,'Medical Examinations'!$A$2:$O$2336,11,FALSE())</f>
        <v>No</v>
      </c>
      <c r="H1473" s="1">
        <f>VLOOKUP($A1473,'Medical Examinations'!$A$2:$O$2336,13,FALSE())</f>
        <v>1</v>
      </c>
      <c r="I1473" s="1" t="str">
        <f>VLOOKUP($A1473,'Medical Examinations'!$A$2:$O$2336,12,FALSE())</f>
        <v>No</v>
      </c>
      <c r="J1473" s="1" t="str">
        <f>VLOOKUP($A1473,'Medical Examinations'!$A$2:$O$2336,14,FALSE())</f>
        <v>Overweight</v>
      </c>
      <c r="K1473" s="1" t="str">
        <f>VLOOKUP($A1473,'Medical Examinations'!$A$2:$O$2336,15,FALSE())</f>
        <v>Normal</v>
      </c>
      <c r="L1473" s="17">
        <f>VLOOKUP($A1473,'Hospitalisation Details'!$A$2:$P$2344,15,FALSE())</f>
        <v>30862</v>
      </c>
      <c r="M1473" s="18">
        <f>VLOOKUP($A1473,'Hospitalisation Details'!$A$2:$P$2344,6,FALSE())</f>
        <v>7151.09</v>
      </c>
      <c r="N1473" s="1" t="str">
        <f>VLOOKUP($A1473,'Hospitalisation Details'!$A$2:$P$2344,12,FALSE())</f>
        <v>tier - 2</v>
      </c>
      <c r="O1473" s="1" t="str">
        <f>VLOOKUP($A1473,'Hospitalisation Details'!$A$2:$P$2344,13,FALSE())</f>
        <v>tier - 2</v>
      </c>
      <c r="P1473" s="1" t="str">
        <f>VLOOKUP($A1473,'Hospitalisation Details'!$A$2:$P$2344,14,FALSE())</f>
        <v>R1011</v>
      </c>
      <c r="Q1473" s="1">
        <f>VLOOKUP($A1473,'Hospitalisation Details'!$A$2:$P$2344,16,FALSE())</f>
        <v>38</v>
      </c>
    </row>
    <row r="1474" spans="1:17" x14ac:dyDescent="0.35">
      <c r="A1474" s="1" t="str">
        <f>'Customer Names'!A1474</f>
        <v>Id1473</v>
      </c>
      <c r="B1474" s="1" t="str">
        <f>VLOOKUP($A1474,'Customer Names'!$A$2:$E$2336,4,FALSE())</f>
        <v>Josh</v>
      </c>
      <c r="C1474" s="16">
        <f>VLOOKUP($A1474,'Medical Examinations'!$A$2:$O$2336,2,FALSE())</f>
        <v>34.32</v>
      </c>
      <c r="D1474" s="16">
        <f>VLOOKUP($A1474,'Medical Examinations'!$A$2:$O$2336,3,FALSE())</f>
        <v>9.17</v>
      </c>
      <c r="E1474" s="1" t="str">
        <f>VLOOKUP($A1474,'Medical Examinations'!$A$2:$O$2336,9,FALSE())</f>
        <v>No</v>
      </c>
      <c r="F1474" s="1" t="str">
        <f>VLOOKUP($A1474,'Medical Examinations'!$A$2:$O$2336,10,FALSE())</f>
        <v>No</v>
      </c>
      <c r="G1474" s="1" t="str">
        <f>VLOOKUP($A1474,'Medical Examinations'!$A$2:$O$2336,11,FALSE())</f>
        <v>No</v>
      </c>
      <c r="H1474" s="1">
        <f>VLOOKUP($A1474,'Medical Examinations'!$A$2:$O$2336,13,FALSE())</f>
        <v>0</v>
      </c>
      <c r="I1474" s="1" t="str">
        <f>VLOOKUP($A1474,'Medical Examinations'!$A$2:$O$2336,12,FALSE())</f>
        <v>No</v>
      </c>
      <c r="J1474" s="1" t="str">
        <f>VLOOKUP($A1474,'Medical Examinations'!$A$2:$O$2336,14,FALSE())</f>
        <v>Obesity</v>
      </c>
      <c r="K1474" s="1" t="str">
        <f>VLOOKUP($A1474,'Medical Examinations'!$A$2:$O$2336,15,FALSE())</f>
        <v>Diabetes</v>
      </c>
      <c r="L1474" s="17">
        <f>VLOOKUP($A1474,'Hospitalisation Details'!$A$2:$P$2344,15,FALSE())</f>
        <v>28701</v>
      </c>
      <c r="M1474" s="18">
        <f>VLOOKUP($A1474,'Hospitalisation Details'!$A$2:$P$2344,6,FALSE())</f>
        <v>7147.47</v>
      </c>
      <c r="N1474" s="1" t="str">
        <f>VLOOKUP($A1474,'Hospitalisation Details'!$A$2:$P$2344,12,FALSE())</f>
        <v>tier - 2</v>
      </c>
      <c r="O1474" s="1" t="str">
        <f>VLOOKUP($A1474,'Hospitalisation Details'!$A$2:$P$2344,13,FALSE())</f>
        <v>tier - 3</v>
      </c>
      <c r="P1474" s="1" t="str">
        <f>VLOOKUP($A1474,'Hospitalisation Details'!$A$2:$P$2344,14,FALSE())</f>
        <v>R1013</v>
      </c>
      <c r="Q1474" s="1">
        <f>VLOOKUP($A1474,'Hospitalisation Details'!$A$2:$P$2344,16,FALSE())</f>
        <v>44</v>
      </c>
    </row>
    <row r="1475" spans="1:17" x14ac:dyDescent="0.35">
      <c r="A1475" s="1" t="str">
        <f>'Customer Names'!A1475</f>
        <v>Id1474</v>
      </c>
      <c r="B1475" s="1" t="str">
        <f>VLOOKUP($A1475,'Customer Names'!$A$2:$E$2336,4,FALSE())</f>
        <v>Johann A</v>
      </c>
      <c r="C1475" s="16">
        <f>VLOOKUP($A1475,'Medical Examinations'!$A$2:$O$2336,2,FALSE())</f>
        <v>22.3</v>
      </c>
      <c r="D1475" s="16">
        <f>VLOOKUP($A1475,'Medical Examinations'!$A$2:$O$2336,3,FALSE())</f>
        <v>4.95</v>
      </c>
      <c r="E1475" s="1" t="str">
        <f>VLOOKUP($A1475,'Medical Examinations'!$A$2:$O$2336,9,FALSE())</f>
        <v>Yes</v>
      </c>
      <c r="F1475" s="1" t="str">
        <f>VLOOKUP($A1475,'Medical Examinations'!$A$2:$O$2336,10,FALSE())</f>
        <v>No</v>
      </c>
      <c r="G1475" s="1" t="str">
        <f>VLOOKUP($A1475,'Medical Examinations'!$A$2:$O$2336,11,FALSE())</f>
        <v>No</v>
      </c>
      <c r="H1475" s="1">
        <f>VLOOKUP($A1475,'Medical Examinations'!$A$2:$O$2336,13,FALSE())</f>
        <v>0</v>
      </c>
      <c r="I1475" s="1" t="str">
        <f>VLOOKUP($A1475,'Medical Examinations'!$A$2:$O$2336,12,FALSE())</f>
        <v>No</v>
      </c>
      <c r="J1475" s="1" t="str">
        <f>VLOOKUP($A1475,'Medical Examinations'!$A$2:$O$2336,14,FALSE())</f>
        <v>Normal Weight</v>
      </c>
      <c r="K1475" s="1" t="str">
        <f>VLOOKUP($A1475,'Medical Examinations'!$A$2:$O$2336,15,FALSE())</f>
        <v>Normal</v>
      </c>
      <c r="L1475" s="17">
        <f>VLOOKUP($A1475,'Hospitalisation Details'!$A$2:$P$2344,15,FALSE())</f>
        <v>27935</v>
      </c>
      <c r="M1475" s="18">
        <f>VLOOKUP($A1475,'Hospitalisation Details'!$A$2:$P$2344,6,FALSE())</f>
        <v>7147.11</v>
      </c>
      <c r="N1475" s="1" t="str">
        <f>VLOOKUP($A1475,'Hospitalisation Details'!$A$2:$P$2344,12,FALSE())</f>
        <v>tier - 3</v>
      </c>
      <c r="O1475" s="1" t="str">
        <f>VLOOKUP($A1475,'Hospitalisation Details'!$A$2:$P$2344,13,FALSE())</f>
        <v>tier - 2</v>
      </c>
      <c r="P1475" s="1" t="str">
        <f>VLOOKUP($A1475,'Hospitalisation Details'!$A$2:$P$2344,14,FALSE())</f>
        <v>R1011</v>
      </c>
      <c r="Q1475" s="1">
        <f>VLOOKUP($A1475,'Hospitalisation Details'!$A$2:$P$2344,16,FALSE())</f>
        <v>46</v>
      </c>
    </row>
    <row r="1476" spans="1:17" x14ac:dyDescent="0.35">
      <c r="A1476" s="1" t="str">
        <f>'Customer Names'!A1476</f>
        <v>Id1475</v>
      </c>
      <c r="B1476" s="1" t="str">
        <f>VLOOKUP($A1476,'Customer Names'!$A$2:$E$2336,4,FALSE())</f>
        <v>Robin M.</v>
      </c>
      <c r="C1476" s="16">
        <f>VLOOKUP($A1476,'Medical Examinations'!$A$2:$O$2336,2,FALSE())</f>
        <v>27.835000000000001</v>
      </c>
      <c r="D1476" s="16">
        <f>VLOOKUP($A1476,'Medical Examinations'!$A$2:$O$2336,3,FALSE())</f>
        <v>6.03</v>
      </c>
      <c r="E1476" s="1" t="str">
        <f>VLOOKUP($A1476,'Medical Examinations'!$A$2:$O$2336,9,FALSE())</f>
        <v>No</v>
      </c>
      <c r="F1476" s="1" t="str">
        <f>VLOOKUP($A1476,'Medical Examinations'!$A$2:$O$2336,10,FALSE())</f>
        <v>No</v>
      </c>
      <c r="G1476" s="1" t="str">
        <f>VLOOKUP($A1476,'Medical Examinations'!$A$2:$O$2336,11,FALSE())</f>
        <v>No</v>
      </c>
      <c r="H1476" s="1">
        <f>VLOOKUP($A1476,'Medical Examinations'!$A$2:$O$2336,13,FALSE())</f>
        <v>1</v>
      </c>
      <c r="I1476" s="1" t="str">
        <f>VLOOKUP($A1476,'Medical Examinations'!$A$2:$O$2336,12,FALSE())</f>
        <v>No</v>
      </c>
      <c r="J1476" s="1" t="str">
        <f>VLOOKUP($A1476,'Medical Examinations'!$A$2:$O$2336,14,FALSE())</f>
        <v>Overweight</v>
      </c>
      <c r="K1476" s="1" t="str">
        <f>VLOOKUP($A1476,'Medical Examinations'!$A$2:$O$2336,15,FALSE())</f>
        <v>Prediabetes</v>
      </c>
      <c r="L1476" s="17">
        <f>VLOOKUP($A1476,'Hospitalisation Details'!$A$2:$P$2344,15,FALSE())</f>
        <v>31007</v>
      </c>
      <c r="M1476" s="18">
        <f>VLOOKUP($A1476,'Hospitalisation Details'!$A$2:$P$2344,6,FALSE())</f>
        <v>7144.86</v>
      </c>
      <c r="N1476" s="1" t="str">
        <f>VLOOKUP($A1476,'Hospitalisation Details'!$A$2:$P$2344,12,FALSE())</f>
        <v>tier - 2</v>
      </c>
      <c r="O1476" s="1" t="str">
        <f>VLOOKUP($A1476,'Hospitalisation Details'!$A$2:$P$2344,13,FALSE())</f>
        <v>tier - 2</v>
      </c>
      <c r="P1476" s="1" t="str">
        <f>VLOOKUP($A1476,'Hospitalisation Details'!$A$2:$P$2344,14,FALSE())</f>
        <v>R1024</v>
      </c>
      <c r="Q1476" s="1">
        <f>VLOOKUP($A1476,'Hospitalisation Details'!$A$2:$P$2344,16,FALSE())</f>
        <v>38</v>
      </c>
    </row>
    <row r="1477" spans="1:17" x14ac:dyDescent="0.35">
      <c r="A1477" s="1" t="str">
        <f>'Customer Names'!A1477</f>
        <v>Id1476</v>
      </c>
      <c r="B1477" s="1" t="str">
        <f>VLOOKUP($A1477,'Customer Names'!$A$2:$E$2336,4,FALSE())</f>
        <v>Kyle K</v>
      </c>
      <c r="C1477" s="16">
        <f>VLOOKUP($A1477,'Medical Examinations'!$A$2:$O$2336,2,FALSE())</f>
        <v>39.229999999999997</v>
      </c>
      <c r="D1477" s="16">
        <f>VLOOKUP($A1477,'Medical Examinations'!$A$2:$O$2336,3,FALSE())</f>
        <v>5.36</v>
      </c>
      <c r="E1477" s="1" t="str">
        <f>VLOOKUP($A1477,'Medical Examinations'!$A$2:$O$2336,9,FALSE())</f>
        <v>No</v>
      </c>
      <c r="F1477" s="1" t="str">
        <f>VLOOKUP($A1477,'Medical Examinations'!$A$2:$O$2336,10,FALSE())</f>
        <v>No</v>
      </c>
      <c r="G1477" s="1" t="str">
        <f>VLOOKUP($A1477,'Medical Examinations'!$A$2:$O$2336,11,FALSE())</f>
        <v>No</v>
      </c>
      <c r="H1477" s="1">
        <f>VLOOKUP($A1477,'Medical Examinations'!$A$2:$O$2336,13,FALSE())</f>
        <v>0</v>
      </c>
      <c r="I1477" s="1" t="str">
        <f>VLOOKUP($A1477,'Medical Examinations'!$A$2:$O$2336,12,FALSE())</f>
        <v>No</v>
      </c>
      <c r="J1477" s="1" t="str">
        <f>VLOOKUP($A1477,'Medical Examinations'!$A$2:$O$2336,14,FALSE())</f>
        <v>Obesity</v>
      </c>
      <c r="K1477" s="1" t="str">
        <f>VLOOKUP($A1477,'Medical Examinations'!$A$2:$O$2336,15,FALSE())</f>
        <v>Normal</v>
      </c>
      <c r="L1477" s="17">
        <f>VLOOKUP($A1477,'Hospitalisation Details'!$A$2:$P$2344,15,FALSE())</f>
        <v>36380</v>
      </c>
      <c r="M1477" s="18">
        <f>VLOOKUP($A1477,'Hospitalisation Details'!$A$2:$P$2344,6,FALSE())</f>
        <v>7144.4</v>
      </c>
      <c r="N1477" s="1" t="str">
        <f>VLOOKUP($A1477,'Hospitalisation Details'!$A$2:$P$2344,12,FALSE())</f>
        <v>tier - 2</v>
      </c>
      <c r="O1477" s="1" t="str">
        <f>VLOOKUP($A1477,'Hospitalisation Details'!$A$2:$P$2344,13,FALSE())</f>
        <v>tier - 1</v>
      </c>
      <c r="P1477" s="1" t="str">
        <f>VLOOKUP($A1477,'Hospitalisation Details'!$A$2:$P$2344,14,FALSE())</f>
        <v>R1022</v>
      </c>
      <c r="Q1477" s="1">
        <f>VLOOKUP($A1477,'Hospitalisation Details'!$A$2:$P$2344,16,FALSE())</f>
        <v>23</v>
      </c>
    </row>
    <row r="1478" spans="1:17" x14ac:dyDescent="0.35">
      <c r="A1478" s="1" t="str">
        <f>'Customer Names'!A1478</f>
        <v>Id1477</v>
      </c>
      <c r="B1478" s="1" t="str">
        <f>VLOOKUP($A1478,'Customer Names'!$A$2:$E$2336,4,FALSE())</f>
        <v>Alison</v>
      </c>
      <c r="C1478" s="16">
        <f>VLOOKUP($A1478,'Medical Examinations'!$A$2:$O$2336,2,FALSE())</f>
        <v>19.95</v>
      </c>
      <c r="D1478" s="16">
        <f>VLOOKUP($A1478,'Medical Examinations'!$A$2:$O$2336,3,FALSE())</f>
        <v>6.11</v>
      </c>
      <c r="E1478" s="1" t="str">
        <f>VLOOKUP($A1478,'Medical Examinations'!$A$2:$O$2336,9,FALSE())</f>
        <v>No</v>
      </c>
      <c r="F1478" s="1" t="str">
        <f>VLOOKUP($A1478,'Medical Examinations'!$A$2:$O$2336,10,FALSE())</f>
        <v>No</v>
      </c>
      <c r="G1478" s="1" t="str">
        <f>VLOOKUP($A1478,'Medical Examinations'!$A$2:$O$2336,11,FALSE())</f>
        <v>No</v>
      </c>
      <c r="H1478" s="1">
        <f>VLOOKUP($A1478,'Medical Examinations'!$A$2:$O$2336,13,FALSE())</f>
        <v>1</v>
      </c>
      <c r="I1478" s="1" t="str">
        <f>VLOOKUP($A1478,'Medical Examinations'!$A$2:$O$2336,12,FALSE())</f>
        <v>No</v>
      </c>
      <c r="J1478" s="1" t="str">
        <f>VLOOKUP($A1478,'Medical Examinations'!$A$2:$O$2336,14,FALSE())</f>
        <v>Normal Weight</v>
      </c>
      <c r="K1478" s="1" t="str">
        <f>VLOOKUP($A1478,'Medical Examinations'!$A$2:$O$2336,15,FALSE())</f>
        <v>Prediabetes</v>
      </c>
      <c r="L1478" s="17">
        <f>VLOOKUP($A1478,'Hospitalisation Details'!$A$2:$P$2344,15,FALSE())</f>
        <v>30870</v>
      </c>
      <c r="M1478" s="18">
        <f>VLOOKUP($A1478,'Hospitalisation Details'!$A$2:$P$2344,6,FALSE())</f>
        <v>7133.9</v>
      </c>
      <c r="N1478" s="1" t="str">
        <f>VLOOKUP($A1478,'Hospitalisation Details'!$A$2:$P$2344,12,FALSE())</f>
        <v>tier - 2</v>
      </c>
      <c r="O1478" s="1" t="str">
        <f>VLOOKUP($A1478,'Hospitalisation Details'!$A$2:$P$2344,13,FALSE())</f>
        <v>tier - 1</v>
      </c>
      <c r="P1478" s="1" t="str">
        <f>VLOOKUP($A1478,'Hospitalisation Details'!$A$2:$P$2344,14,FALSE())</f>
        <v>R1024</v>
      </c>
      <c r="Q1478" s="1">
        <f>VLOOKUP($A1478,'Hospitalisation Details'!$A$2:$P$2344,16,FALSE())</f>
        <v>38</v>
      </c>
    </row>
    <row r="1479" spans="1:17" x14ac:dyDescent="0.35">
      <c r="A1479" s="1" t="str">
        <f>'Customer Names'!A1479</f>
        <v>Id1478</v>
      </c>
      <c r="B1479" s="1" t="str">
        <f>VLOOKUP($A1479,'Customer Names'!$A$2:$E$2336,4,FALSE())</f>
        <v>Michael A.</v>
      </c>
      <c r="C1479" s="16">
        <f>VLOOKUP($A1479,'Medical Examinations'!$A$2:$O$2336,2,FALSE())</f>
        <v>34.64</v>
      </c>
      <c r="D1479" s="16">
        <f>VLOOKUP($A1479,'Medical Examinations'!$A$2:$O$2336,3,FALSE())</f>
        <v>4.88</v>
      </c>
      <c r="E1479" s="1" t="str">
        <f>VLOOKUP($A1479,'Medical Examinations'!$A$2:$O$2336,9,FALSE())</f>
        <v>No</v>
      </c>
      <c r="F1479" s="1" t="str">
        <f>VLOOKUP($A1479,'Medical Examinations'!$A$2:$O$2336,10,FALSE())</f>
        <v>No</v>
      </c>
      <c r="G1479" s="1" t="str">
        <f>VLOOKUP($A1479,'Medical Examinations'!$A$2:$O$2336,11,FALSE())</f>
        <v>Yes</v>
      </c>
      <c r="H1479" s="1">
        <f>VLOOKUP($A1479,'Medical Examinations'!$A$2:$O$2336,13,FALSE())</f>
        <v>1</v>
      </c>
      <c r="I1479" s="1" t="str">
        <f>VLOOKUP($A1479,'Medical Examinations'!$A$2:$O$2336,12,FALSE())</f>
        <v>No</v>
      </c>
      <c r="J1479" s="1" t="str">
        <f>VLOOKUP($A1479,'Medical Examinations'!$A$2:$O$2336,14,FALSE())</f>
        <v>Obesity</v>
      </c>
      <c r="K1479" s="1" t="str">
        <f>VLOOKUP($A1479,'Medical Examinations'!$A$2:$O$2336,15,FALSE())</f>
        <v>Normal</v>
      </c>
      <c r="L1479" s="17">
        <f>VLOOKUP($A1479,'Hospitalisation Details'!$A$2:$P$2344,15,FALSE())</f>
        <v>34182</v>
      </c>
      <c r="M1479" s="18">
        <f>VLOOKUP($A1479,'Hospitalisation Details'!$A$2:$P$2344,6,FALSE())</f>
        <v>7128.64</v>
      </c>
      <c r="N1479" s="1" t="str">
        <f>VLOOKUP($A1479,'Hospitalisation Details'!$A$2:$P$2344,12,FALSE())</f>
        <v>tier - 2</v>
      </c>
      <c r="O1479" s="1" t="str">
        <f>VLOOKUP($A1479,'Hospitalisation Details'!$A$2:$P$2344,13,FALSE())</f>
        <v>tier - 2</v>
      </c>
      <c r="P1479" s="1" t="str">
        <f>VLOOKUP($A1479,'Hospitalisation Details'!$A$2:$P$2344,14,FALSE())</f>
        <v>R1021</v>
      </c>
      <c r="Q1479" s="1">
        <f>VLOOKUP($A1479,'Hospitalisation Details'!$A$2:$P$2344,16,FALSE())</f>
        <v>29</v>
      </c>
    </row>
    <row r="1480" spans="1:17" x14ac:dyDescent="0.35">
      <c r="A1480" s="1" t="str">
        <f>'Customer Names'!A1480</f>
        <v>Id1479</v>
      </c>
      <c r="B1480" s="1" t="str">
        <f>VLOOKUP($A1480,'Customer Names'!$A$2:$E$2336,4,FALSE())</f>
        <v>Byron A</v>
      </c>
      <c r="C1480" s="16">
        <f>VLOOKUP($A1480,'Medical Examinations'!$A$2:$O$2336,2,FALSE())</f>
        <v>18.75</v>
      </c>
      <c r="D1480" s="16">
        <f>VLOOKUP($A1480,'Medical Examinations'!$A$2:$O$2336,3,FALSE())</f>
        <v>6.72</v>
      </c>
      <c r="E1480" s="1" t="str">
        <f>VLOOKUP($A1480,'Medical Examinations'!$A$2:$O$2336,9,FALSE())</f>
        <v>No</v>
      </c>
      <c r="F1480" s="1" t="str">
        <f>VLOOKUP($A1480,'Medical Examinations'!$A$2:$O$2336,10,FALSE())</f>
        <v>No</v>
      </c>
      <c r="G1480" s="1" t="str">
        <f>VLOOKUP($A1480,'Medical Examinations'!$A$2:$O$2336,11,FALSE())</f>
        <v>No</v>
      </c>
      <c r="H1480" s="1">
        <f>VLOOKUP($A1480,'Medical Examinations'!$A$2:$O$2336,13,FALSE())</f>
        <v>0</v>
      </c>
      <c r="I1480" s="1" t="str">
        <f>VLOOKUP($A1480,'Medical Examinations'!$A$2:$O$2336,12,FALSE())</f>
        <v>No</v>
      </c>
      <c r="J1480" s="1" t="str">
        <f>VLOOKUP($A1480,'Medical Examinations'!$A$2:$O$2336,14,FALSE())</f>
        <v>Normal Weight</v>
      </c>
      <c r="K1480" s="1" t="str">
        <f>VLOOKUP($A1480,'Medical Examinations'!$A$2:$O$2336,15,FALSE())</f>
        <v>Diabetes</v>
      </c>
      <c r="L1480" s="17">
        <f>VLOOKUP($A1480,'Hospitalisation Details'!$A$2:$P$2344,15,FALSE())</f>
        <v>25018</v>
      </c>
      <c r="M1480" s="18">
        <f>VLOOKUP($A1480,'Hospitalisation Details'!$A$2:$P$2344,6,FALSE())</f>
        <v>7125.25</v>
      </c>
      <c r="N1480" s="1" t="str">
        <f>VLOOKUP($A1480,'Hospitalisation Details'!$A$2:$P$2344,12,FALSE())</f>
        <v>tier - 3</v>
      </c>
      <c r="O1480" s="1" t="str">
        <f>VLOOKUP($A1480,'Hospitalisation Details'!$A$2:$P$2344,13,FALSE())</f>
        <v>tier - 2</v>
      </c>
      <c r="P1480" s="1" t="str">
        <f>VLOOKUP($A1480,'Hospitalisation Details'!$A$2:$P$2344,14,FALSE())</f>
        <v>R1013</v>
      </c>
      <c r="Q1480" s="1">
        <f>VLOOKUP($A1480,'Hospitalisation Details'!$A$2:$P$2344,16,FALSE())</f>
        <v>54</v>
      </c>
    </row>
    <row r="1481" spans="1:17" x14ac:dyDescent="0.35">
      <c r="A1481" s="1" t="str">
        <f>'Customer Names'!A1481</f>
        <v>Id1480</v>
      </c>
      <c r="B1481" s="1" t="str">
        <f>VLOOKUP($A1481,'Customer Names'!$A$2:$E$2336,4,FALSE())</f>
        <v>Carine A</v>
      </c>
      <c r="C1481" s="16">
        <f>VLOOKUP($A1481,'Medical Examinations'!$A$2:$O$2336,2,FALSE())</f>
        <v>26.48</v>
      </c>
      <c r="D1481" s="16">
        <f>VLOOKUP($A1481,'Medical Examinations'!$A$2:$O$2336,3,FALSE())</f>
        <v>4.2</v>
      </c>
      <c r="E1481" s="1" t="str">
        <f>VLOOKUP($A1481,'Medical Examinations'!$A$2:$O$2336,9,FALSE())</f>
        <v>No</v>
      </c>
      <c r="F1481" s="1" t="str">
        <f>VLOOKUP($A1481,'Medical Examinations'!$A$2:$O$2336,10,FALSE())</f>
        <v>No</v>
      </c>
      <c r="G1481" s="1" t="str">
        <f>VLOOKUP($A1481,'Medical Examinations'!$A$2:$O$2336,11,FALSE())</f>
        <v>No</v>
      </c>
      <c r="H1481" s="1">
        <f>VLOOKUP($A1481,'Medical Examinations'!$A$2:$O$2336,13,FALSE())</f>
        <v>1</v>
      </c>
      <c r="I1481" s="1" t="str">
        <f>VLOOKUP($A1481,'Medical Examinations'!$A$2:$O$2336,12,FALSE())</f>
        <v>No</v>
      </c>
      <c r="J1481" s="1" t="str">
        <f>VLOOKUP($A1481,'Medical Examinations'!$A$2:$O$2336,14,FALSE())</f>
        <v>Overweight</v>
      </c>
      <c r="K1481" s="1" t="str">
        <f>VLOOKUP($A1481,'Medical Examinations'!$A$2:$O$2336,15,FALSE())</f>
        <v>Normal</v>
      </c>
      <c r="L1481" s="17">
        <f>VLOOKUP($A1481,'Hospitalisation Details'!$A$2:$P$2344,15,FALSE())</f>
        <v>32000</v>
      </c>
      <c r="M1481" s="18">
        <f>VLOOKUP($A1481,'Hospitalisation Details'!$A$2:$P$2344,6,FALSE())</f>
        <v>7106.81</v>
      </c>
      <c r="N1481" s="1" t="str">
        <f>VLOOKUP($A1481,'Hospitalisation Details'!$A$2:$P$2344,12,FALSE())</f>
        <v>tier - 2</v>
      </c>
      <c r="O1481" s="1" t="str">
        <f>VLOOKUP($A1481,'Hospitalisation Details'!$A$2:$P$2344,13,FALSE())</f>
        <v>tier - 1</v>
      </c>
      <c r="P1481" s="1" t="str">
        <f>VLOOKUP($A1481,'Hospitalisation Details'!$A$2:$P$2344,14,FALSE())</f>
        <v>R1012</v>
      </c>
      <c r="Q1481" s="1">
        <f>VLOOKUP($A1481,'Hospitalisation Details'!$A$2:$P$2344,16,FALSE())</f>
        <v>35</v>
      </c>
    </row>
    <row r="1482" spans="1:17" x14ac:dyDescent="0.35">
      <c r="A1482" s="1" t="str">
        <f>'Customer Names'!A1482</f>
        <v>Id1481</v>
      </c>
      <c r="B1482" s="1" t="str">
        <f>VLOOKUP($A1482,'Customer Names'!$A$2:$E$2336,4,FALSE())</f>
        <v>Nathaniel</v>
      </c>
      <c r="C1482" s="16">
        <f>VLOOKUP($A1482,'Medical Examinations'!$A$2:$O$2336,2,FALSE())</f>
        <v>34.83</v>
      </c>
      <c r="D1482" s="16">
        <f>VLOOKUP($A1482,'Medical Examinations'!$A$2:$O$2336,3,FALSE())</f>
        <v>5.79</v>
      </c>
      <c r="E1482" s="1" t="str">
        <f>VLOOKUP($A1482,'Medical Examinations'!$A$2:$O$2336,9,FALSE())</f>
        <v>No</v>
      </c>
      <c r="F1482" s="1" t="str">
        <f>VLOOKUP($A1482,'Medical Examinations'!$A$2:$O$2336,10,FALSE())</f>
        <v>No</v>
      </c>
      <c r="G1482" s="1" t="str">
        <f>VLOOKUP($A1482,'Medical Examinations'!$A$2:$O$2336,11,FALSE())</f>
        <v>No</v>
      </c>
      <c r="H1482" s="1">
        <f>VLOOKUP($A1482,'Medical Examinations'!$A$2:$O$2336,13,FALSE())</f>
        <v>1</v>
      </c>
      <c r="I1482" s="1" t="str">
        <f>VLOOKUP($A1482,'Medical Examinations'!$A$2:$O$2336,12,FALSE())</f>
        <v>No</v>
      </c>
      <c r="J1482" s="1" t="str">
        <f>VLOOKUP($A1482,'Medical Examinations'!$A$2:$O$2336,14,FALSE())</f>
        <v>Obesity</v>
      </c>
      <c r="K1482" s="1" t="str">
        <f>VLOOKUP($A1482,'Medical Examinations'!$A$2:$O$2336,15,FALSE())</f>
        <v>Prediabetes</v>
      </c>
      <c r="L1482" s="17">
        <f>VLOOKUP($A1482,'Hospitalisation Details'!$A$2:$P$2344,15,FALSE())</f>
        <v>33773</v>
      </c>
      <c r="M1482" s="18">
        <f>VLOOKUP($A1482,'Hospitalisation Details'!$A$2:$P$2344,6,FALSE())</f>
        <v>7096.98</v>
      </c>
      <c r="N1482" s="1" t="str">
        <f>VLOOKUP($A1482,'Hospitalisation Details'!$A$2:$P$2344,12,FALSE())</f>
        <v>tier - 2</v>
      </c>
      <c r="O1482" s="1" t="str">
        <f>VLOOKUP($A1482,'Hospitalisation Details'!$A$2:$P$2344,13,FALSE())</f>
        <v>tier - 2</v>
      </c>
      <c r="P1482" s="1" t="str">
        <f>VLOOKUP($A1482,'Hospitalisation Details'!$A$2:$P$2344,14,FALSE())</f>
        <v>R1012</v>
      </c>
      <c r="Q1482" s="1">
        <f>VLOOKUP($A1482,'Hospitalisation Details'!$A$2:$P$2344,16,FALSE())</f>
        <v>30</v>
      </c>
    </row>
    <row r="1483" spans="1:17" x14ac:dyDescent="0.35">
      <c r="A1483" s="1" t="str">
        <f>'Customer Names'!A1483</f>
        <v>Id1482</v>
      </c>
      <c r="B1483" s="1" t="str">
        <f>VLOOKUP($A1483,'Customer Names'!$A$2:$E$2336,4,FALSE())</f>
        <v>Lindsay A.</v>
      </c>
      <c r="C1483" s="16">
        <f>VLOOKUP($A1483,'Medical Examinations'!$A$2:$O$2336,2,FALSE())</f>
        <v>25.46</v>
      </c>
      <c r="D1483" s="16">
        <f>VLOOKUP($A1483,'Medical Examinations'!$A$2:$O$2336,3,FALSE())</f>
        <v>4.29</v>
      </c>
      <c r="E1483" s="1" t="str">
        <f>VLOOKUP($A1483,'Medical Examinations'!$A$2:$O$2336,9,FALSE())</f>
        <v>No</v>
      </c>
      <c r="F1483" s="1" t="str">
        <f>VLOOKUP($A1483,'Medical Examinations'!$A$2:$O$2336,10,FALSE())</f>
        <v>No</v>
      </c>
      <c r="G1483" s="1" t="str">
        <f>VLOOKUP($A1483,'Medical Examinations'!$A$2:$O$2336,11,FALSE())</f>
        <v>No</v>
      </c>
      <c r="H1483" s="1">
        <f>VLOOKUP($A1483,'Medical Examinations'!$A$2:$O$2336,13,FALSE())</f>
        <v>0</v>
      </c>
      <c r="I1483" s="1" t="str">
        <f>VLOOKUP($A1483,'Medical Examinations'!$A$2:$O$2336,12,FALSE())</f>
        <v>No</v>
      </c>
      <c r="J1483" s="1" t="str">
        <f>VLOOKUP($A1483,'Medical Examinations'!$A$2:$O$2336,14,FALSE())</f>
        <v>Overweight</v>
      </c>
      <c r="K1483" s="1" t="str">
        <f>VLOOKUP($A1483,'Medical Examinations'!$A$2:$O$2336,15,FALSE())</f>
        <v>Normal</v>
      </c>
      <c r="L1483" s="17">
        <f>VLOOKUP($A1483,'Hospitalisation Details'!$A$2:$P$2344,15,FALSE())</f>
        <v>30230</v>
      </c>
      <c r="M1483" s="18">
        <f>VLOOKUP($A1483,'Hospitalisation Details'!$A$2:$P$2344,6,FALSE())</f>
        <v>7077.19</v>
      </c>
      <c r="N1483" s="1" t="str">
        <f>VLOOKUP($A1483,'Hospitalisation Details'!$A$2:$P$2344,12,FALSE())</f>
        <v>tier - 2</v>
      </c>
      <c r="O1483" s="1" t="str">
        <f>VLOOKUP($A1483,'Hospitalisation Details'!$A$2:$P$2344,13,FALSE())</f>
        <v>tier - 3</v>
      </c>
      <c r="P1483" s="1" t="str">
        <f>VLOOKUP($A1483,'Hospitalisation Details'!$A$2:$P$2344,14,FALSE())</f>
        <v>R1024</v>
      </c>
      <c r="Q1483" s="1">
        <f>VLOOKUP($A1483,'Hospitalisation Details'!$A$2:$P$2344,16,FALSE())</f>
        <v>40</v>
      </c>
    </row>
    <row r="1484" spans="1:17" x14ac:dyDescent="0.35">
      <c r="A1484" s="1" t="str">
        <f>'Customer Names'!A1484</f>
        <v>Id1483</v>
      </c>
      <c r="B1484" s="1" t="str">
        <f>VLOOKUP($A1484,'Customer Names'!$A$2:$E$2336,4,FALSE())</f>
        <v>Justin R</v>
      </c>
      <c r="C1484" s="16">
        <f>VLOOKUP($A1484,'Medical Examinations'!$A$2:$O$2336,2,FALSE())</f>
        <v>23.31</v>
      </c>
      <c r="D1484" s="16">
        <f>VLOOKUP($A1484,'Medical Examinations'!$A$2:$O$2336,3,FALSE())</f>
        <v>8.27</v>
      </c>
      <c r="E1484" s="1" t="str">
        <f>VLOOKUP($A1484,'Medical Examinations'!$A$2:$O$2336,9,FALSE())</f>
        <v>No</v>
      </c>
      <c r="F1484" s="1" t="str">
        <f>VLOOKUP($A1484,'Medical Examinations'!$A$2:$O$2336,10,FALSE())</f>
        <v>No</v>
      </c>
      <c r="G1484" s="1" t="str">
        <f>VLOOKUP($A1484,'Medical Examinations'!$A$2:$O$2336,11,FALSE())</f>
        <v>No</v>
      </c>
      <c r="H1484" s="1">
        <f>VLOOKUP($A1484,'Medical Examinations'!$A$2:$O$2336,13,FALSE())</f>
        <v>0</v>
      </c>
      <c r="I1484" s="1" t="str">
        <f>VLOOKUP($A1484,'Medical Examinations'!$A$2:$O$2336,12,FALSE())</f>
        <v>No</v>
      </c>
      <c r="J1484" s="1" t="str">
        <f>VLOOKUP($A1484,'Medical Examinations'!$A$2:$O$2336,14,FALSE())</f>
        <v>Normal Weight</v>
      </c>
      <c r="K1484" s="1" t="str">
        <f>VLOOKUP($A1484,'Medical Examinations'!$A$2:$O$2336,15,FALSE())</f>
        <v>Diabetes</v>
      </c>
      <c r="L1484" s="17">
        <f>VLOOKUP($A1484,'Hospitalisation Details'!$A$2:$P$2344,15,FALSE())</f>
        <v>28665</v>
      </c>
      <c r="M1484" s="18">
        <f>VLOOKUP($A1484,'Hospitalisation Details'!$A$2:$P$2344,6,FALSE())</f>
        <v>7054.41</v>
      </c>
      <c r="N1484" s="1" t="str">
        <f>VLOOKUP($A1484,'Hospitalisation Details'!$A$2:$P$2344,12,FALSE())</f>
        <v>tier - 2</v>
      </c>
      <c r="O1484" s="1" t="str">
        <f>VLOOKUP($A1484,'Hospitalisation Details'!$A$2:$P$2344,13,FALSE())</f>
        <v>tier - 2</v>
      </c>
      <c r="P1484" s="1" t="str">
        <f>VLOOKUP($A1484,'Hospitalisation Details'!$A$2:$P$2344,14,FALSE())</f>
        <v>R1013</v>
      </c>
      <c r="Q1484" s="1">
        <f>VLOOKUP($A1484,'Hospitalisation Details'!$A$2:$P$2344,16,FALSE())</f>
        <v>44</v>
      </c>
    </row>
    <row r="1485" spans="1:17" x14ac:dyDescent="0.35">
      <c r="A1485" s="1" t="str">
        <f>'Customer Names'!A1485</f>
        <v>Id1484</v>
      </c>
      <c r="B1485" s="1" t="str">
        <f>VLOOKUP($A1485,'Customer Names'!$A$2:$E$2336,4,FALSE())</f>
        <v>Casey</v>
      </c>
      <c r="C1485" s="16">
        <f>VLOOKUP($A1485,'Medical Examinations'!$A$2:$O$2336,2,FALSE())</f>
        <v>29</v>
      </c>
      <c r="D1485" s="16">
        <f>VLOOKUP($A1485,'Medical Examinations'!$A$2:$O$2336,3,FALSE())</f>
        <v>4.5599999999999996</v>
      </c>
      <c r="E1485" s="1" t="str">
        <f>VLOOKUP($A1485,'Medical Examinations'!$A$2:$O$2336,9,FALSE())</f>
        <v>No</v>
      </c>
      <c r="F1485" s="1" t="str">
        <f>VLOOKUP($A1485,'Medical Examinations'!$A$2:$O$2336,10,FALSE())</f>
        <v>No</v>
      </c>
      <c r="G1485" s="1" t="str">
        <f>VLOOKUP($A1485,'Medical Examinations'!$A$2:$O$2336,11,FALSE())</f>
        <v>No</v>
      </c>
      <c r="H1485" s="1">
        <f>VLOOKUP($A1485,'Medical Examinations'!$A$2:$O$2336,13,FALSE())</f>
        <v>0</v>
      </c>
      <c r="I1485" s="1" t="str">
        <f>VLOOKUP($A1485,'Medical Examinations'!$A$2:$O$2336,12,FALSE())</f>
        <v>No</v>
      </c>
      <c r="J1485" s="1" t="str">
        <f>VLOOKUP($A1485,'Medical Examinations'!$A$2:$O$2336,14,FALSE())</f>
        <v>Overweight</v>
      </c>
      <c r="K1485" s="1" t="str">
        <f>VLOOKUP($A1485,'Medical Examinations'!$A$2:$O$2336,15,FALSE())</f>
        <v>Normal</v>
      </c>
      <c r="L1485" s="17">
        <f>VLOOKUP($A1485,'Hospitalisation Details'!$A$2:$P$2344,15,FALSE())</f>
        <v>29400</v>
      </c>
      <c r="M1485" s="18">
        <f>VLOOKUP($A1485,'Hospitalisation Details'!$A$2:$P$2344,6,FALSE())</f>
        <v>7050.64</v>
      </c>
      <c r="N1485" s="1" t="str">
        <f>VLOOKUP($A1485,'Hospitalisation Details'!$A$2:$P$2344,12,FALSE())</f>
        <v>tier - 2</v>
      </c>
      <c r="O1485" s="1" t="str">
        <f>VLOOKUP($A1485,'Hospitalisation Details'!$A$2:$P$2344,13,FALSE())</f>
        <v>tier - 3</v>
      </c>
      <c r="P1485" s="1" t="str">
        <f>VLOOKUP($A1485,'Hospitalisation Details'!$A$2:$P$2344,14,FALSE())</f>
        <v>R1011</v>
      </c>
      <c r="Q1485" s="1">
        <f>VLOOKUP($A1485,'Hospitalisation Details'!$A$2:$P$2344,16,FALSE())</f>
        <v>42</v>
      </c>
    </row>
    <row r="1486" spans="1:17" x14ac:dyDescent="0.35">
      <c r="A1486" s="1" t="str">
        <f>'Customer Names'!A1486</f>
        <v>Id1485</v>
      </c>
      <c r="B1486" s="1" t="str">
        <f>VLOOKUP($A1486,'Customer Names'!$A$2:$E$2336,4,FALSE())</f>
        <v>Amanda L</v>
      </c>
      <c r="C1486" s="16">
        <f>VLOOKUP($A1486,'Medical Examinations'!$A$2:$O$2336,2,FALSE())</f>
        <v>32.869999999999997</v>
      </c>
      <c r="D1486" s="16">
        <f>VLOOKUP($A1486,'Medical Examinations'!$A$2:$O$2336,3,FALSE())</f>
        <v>5.33</v>
      </c>
      <c r="E1486" s="1" t="str">
        <f>VLOOKUP($A1486,'Medical Examinations'!$A$2:$O$2336,9,FALSE())</f>
        <v>No</v>
      </c>
      <c r="F1486" s="1" t="str">
        <f>VLOOKUP($A1486,'Medical Examinations'!$A$2:$O$2336,10,FALSE())</f>
        <v>No</v>
      </c>
      <c r="G1486" s="1" t="str">
        <f>VLOOKUP($A1486,'Medical Examinations'!$A$2:$O$2336,11,FALSE())</f>
        <v>No</v>
      </c>
      <c r="H1486" s="1">
        <f>VLOOKUP($A1486,'Medical Examinations'!$A$2:$O$2336,13,FALSE())</f>
        <v>0</v>
      </c>
      <c r="I1486" s="1" t="str">
        <f>VLOOKUP($A1486,'Medical Examinations'!$A$2:$O$2336,12,FALSE())</f>
        <v>No</v>
      </c>
      <c r="J1486" s="1" t="str">
        <f>VLOOKUP($A1486,'Medical Examinations'!$A$2:$O$2336,14,FALSE())</f>
        <v>Obesity</v>
      </c>
      <c r="K1486" s="1" t="str">
        <f>VLOOKUP($A1486,'Medical Examinations'!$A$2:$O$2336,15,FALSE())</f>
        <v>Normal</v>
      </c>
      <c r="L1486" s="17">
        <f>VLOOKUP($A1486,'Hospitalisation Details'!$A$2:$P$2344,15,FALSE())</f>
        <v>29423</v>
      </c>
      <c r="M1486" s="18">
        <f>VLOOKUP($A1486,'Hospitalisation Details'!$A$2:$P$2344,6,FALSE())</f>
        <v>7050.02</v>
      </c>
      <c r="N1486" s="1" t="str">
        <f>VLOOKUP($A1486,'Hospitalisation Details'!$A$2:$P$2344,12,FALSE())</f>
        <v>tier - 2</v>
      </c>
      <c r="O1486" s="1" t="str">
        <f>VLOOKUP($A1486,'Hospitalisation Details'!$A$2:$P$2344,13,FALSE())</f>
        <v>tier - 1</v>
      </c>
      <c r="P1486" s="1" t="str">
        <f>VLOOKUP($A1486,'Hospitalisation Details'!$A$2:$P$2344,14,FALSE())</f>
        <v>R1024</v>
      </c>
      <c r="Q1486" s="1">
        <f>VLOOKUP($A1486,'Hospitalisation Details'!$A$2:$P$2344,16,FALSE())</f>
        <v>42</v>
      </c>
    </row>
    <row r="1487" spans="1:17" x14ac:dyDescent="0.35">
      <c r="A1487" s="1" t="str">
        <f>'Customer Names'!A1487</f>
        <v>Id1486</v>
      </c>
      <c r="B1487" s="1" t="str">
        <f>VLOOKUP($A1487,'Customer Names'!$A$2:$E$2336,4,FALSE())</f>
        <v>Ayako N.</v>
      </c>
      <c r="C1487" s="16">
        <f>VLOOKUP($A1487,'Medical Examinations'!$A$2:$O$2336,2,FALSE())</f>
        <v>26.18</v>
      </c>
      <c r="D1487" s="16">
        <f>VLOOKUP($A1487,'Medical Examinations'!$A$2:$O$2336,3,FALSE())</f>
        <v>5.63</v>
      </c>
      <c r="E1487" s="1" t="str">
        <f>VLOOKUP($A1487,'Medical Examinations'!$A$2:$O$2336,9,FALSE())</f>
        <v>No</v>
      </c>
      <c r="F1487" s="1" t="str">
        <f>VLOOKUP($A1487,'Medical Examinations'!$A$2:$O$2336,10,FALSE())</f>
        <v>No</v>
      </c>
      <c r="G1487" s="1" t="str">
        <f>VLOOKUP($A1487,'Medical Examinations'!$A$2:$O$2336,11,FALSE())</f>
        <v>No</v>
      </c>
      <c r="H1487" s="1">
        <f>VLOOKUP($A1487,'Medical Examinations'!$A$2:$O$2336,13,FALSE())</f>
        <v>0</v>
      </c>
      <c r="I1487" s="1" t="str">
        <f>VLOOKUP($A1487,'Medical Examinations'!$A$2:$O$2336,12,FALSE())</f>
        <v>No</v>
      </c>
      <c r="J1487" s="1" t="str">
        <f>VLOOKUP($A1487,'Medical Examinations'!$A$2:$O$2336,14,FALSE())</f>
        <v>Overweight</v>
      </c>
      <c r="K1487" s="1" t="str">
        <f>VLOOKUP($A1487,'Medical Examinations'!$A$2:$O$2336,15,FALSE())</f>
        <v>Normal</v>
      </c>
      <c r="L1487" s="17">
        <f>VLOOKUP($A1487,'Hospitalisation Details'!$A$2:$P$2344,15,FALSE())</f>
        <v>29516</v>
      </c>
      <c r="M1487" s="18">
        <f>VLOOKUP($A1487,'Hospitalisation Details'!$A$2:$P$2344,6,FALSE())</f>
        <v>7046.72</v>
      </c>
      <c r="N1487" s="1" t="str">
        <f>VLOOKUP($A1487,'Hospitalisation Details'!$A$2:$P$2344,12,FALSE())</f>
        <v>tier - 2</v>
      </c>
      <c r="O1487" s="1" t="str">
        <f>VLOOKUP($A1487,'Hospitalisation Details'!$A$2:$P$2344,13,FALSE())</f>
        <v>tier - 3</v>
      </c>
      <c r="P1487" s="1" t="str">
        <f>VLOOKUP($A1487,'Hospitalisation Details'!$A$2:$P$2344,14,FALSE())</f>
        <v>R1013</v>
      </c>
      <c r="Q1487" s="1">
        <f>VLOOKUP($A1487,'Hospitalisation Details'!$A$2:$P$2344,16,FALSE())</f>
        <v>42</v>
      </c>
    </row>
    <row r="1488" spans="1:17" x14ac:dyDescent="0.35">
      <c r="A1488" s="1" t="str">
        <f>'Customer Names'!A1488</f>
        <v>Id1487</v>
      </c>
      <c r="B1488" s="1" t="str">
        <f>VLOOKUP($A1488,'Customer Names'!$A$2:$E$2336,4,FALSE())</f>
        <v>Emilee</v>
      </c>
      <c r="C1488" s="16">
        <f>VLOOKUP($A1488,'Medical Examinations'!$A$2:$O$2336,2,FALSE())</f>
        <v>25.3</v>
      </c>
      <c r="D1488" s="16">
        <f>VLOOKUP($A1488,'Medical Examinations'!$A$2:$O$2336,3,FALSE())</f>
        <v>5.12</v>
      </c>
      <c r="E1488" s="1" t="str">
        <f>VLOOKUP($A1488,'Medical Examinations'!$A$2:$O$2336,9,FALSE())</f>
        <v>No</v>
      </c>
      <c r="F1488" s="1" t="str">
        <f>VLOOKUP($A1488,'Medical Examinations'!$A$2:$O$2336,10,FALSE())</f>
        <v>No</v>
      </c>
      <c r="G1488" s="1" t="str">
        <f>VLOOKUP($A1488,'Medical Examinations'!$A$2:$O$2336,11,FALSE())</f>
        <v>No</v>
      </c>
      <c r="H1488" s="1">
        <f>VLOOKUP($A1488,'Medical Examinations'!$A$2:$O$2336,13,FALSE())</f>
        <v>0</v>
      </c>
      <c r="I1488" s="1" t="str">
        <f>VLOOKUP($A1488,'Medical Examinations'!$A$2:$O$2336,12,FALSE())</f>
        <v>No</v>
      </c>
      <c r="J1488" s="1" t="str">
        <f>VLOOKUP($A1488,'Medical Examinations'!$A$2:$O$2336,14,FALSE())</f>
        <v>Overweight</v>
      </c>
      <c r="K1488" s="1" t="str">
        <f>VLOOKUP($A1488,'Medical Examinations'!$A$2:$O$2336,15,FALSE())</f>
        <v>Normal</v>
      </c>
      <c r="L1488" s="17">
        <f>VLOOKUP($A1488,'Hospitalisation Details'!$A$2:$P$2344,15,FALSE())</f>
        <v>29428</v>
      </c>
      <c r="M1488" s="18">
        <f>VLOOKUP($A1488,'Hospitalisation Details'!$A$2:$P$2344,6,FALSE())</f>
        <v>7045.5</v>
      </c>
      <c r="N1488" s="1" t="str">
        <f>VLOOKUP($A1488,'Hospitalisation Details'!$A$2:$P$2344,12,FALSE())</f>
        <v>tier - 2</v>
      </c>
      <c r="O1488" s="1" t="str">
        <f>VLOOKUP($A1488,'Hospitalisation Details'!$A$2:$P$2344,13,FALSE())</f>
        <v>tier - 1</v>
      </c>
      <c r="P1488" s="1" t="str">
        <f>VLOOKUP($A1488,'Hospitalisation Details'!$A$2:$P$2344,14,FALSE())</f>
        <v>R1011</v>
      </c>
      <c r="Q1488" s="1">
        <f>VLOOKUP($A1488,'Hospitalisation Details'!$A$2:$P$2344,16,FALSE())</f>
        <v>42</v>
      </c>
    </row>
    <row r="1489" spans="1:17" x14ac:dyDescent="0.35">
      <c r="A1489" s="1" t="str">
        <f>'Customer Names'!A1489</f>
        <v>Id1488</v>
      </c>
      <c r="B1489" s="1" t="str">
        <f>VLOOKUP($A1489,'Customer Names'!$A$2:$E$2336,4,FALSE())</f>
        <v>Stephen M</v>
      </c>
      <c r="C1489" s="16">
        <f>VLOOKUP($A1489,'Medical Examinations'!$A$2:$O$2336,2,FALSE())</f>
        <v>36.94</v>
      </c>
      <c r="D1489" s="16">
        <f>VLOOKUP($A1489,'Medical Examinations'!$A$2:$O$2336,3,FALSE())</f>
        <v>5.15</v>
      </c>
      <c r="E1489" s="1" t="str">
        <f>VLOOKUP($A1489,'Medical Examinations'!$A$2:$O$2336,9,FALSE())</f>
        <v>Yes</v>
      </c>
      <c r="F1489" s="1" t="str">
        <f>VLOOKUP($A1489,'Medical Examinations'!$A$2:$O$2336,10,FALSE())</f>
        <v>No</v>
      </c>
      <c r="G1489" s="1" t="str">
        <f>VLOOKUP($A1489,'Medical Examinations'!$A$2:$O$2336,11,FALSE())</f>
        <v>No</v>
      </c>
      <c r="H1489" s="1">
        <f>VLOOKUP($A1489,'Medical Examinations'!$A$2:$O$2336,13,FALSE())</f>
        <v>1</v>
      </c>
      <c r="I1489" s="1" t="str">
        <f>VLOOKUP($A1489,'Medical Examinations'!$A$2:$O$2336,12,FALSE())</f>
        <v>No</v>
      </c>
      <c r="J1489" s="1" t="str">
        <f>VLOOKUP($A1489,'Medical Examinations'!$A$2:$O$2336,14,FALSE())</f>
        <v>Obesity</v>
      </c>
      <c r="K1489" s="1" t="str">
        <f>VLOOKUP($A1489,'Medical Examinations'!$A$2:$O$2336,15,FALSE())</f>
        <v>Normal</v>
      </c>
      <c r="L1489" s="17">
        <f>VLOOKUP($A1489,'Hospitalisation Details'!$A$2:$P$2344,15,FALSE())</f>
        <v>35001</v>
      </c>
      <c r="M1489" s="18">
        <f>VLOOKUP($A1489,'Hospitalisation Details'!$A$2:$P$2344,6,FALSE())</f>
        <v>7042.11</v>
      </c>
      <c r="N1489" s="1" t="str">
        <f>VLOOKUP($A1489,'Hospitalisation Details'!$A$2:$P$2344,12,FALSE())</f>
        <v>tier - 2</v>
      </c>
      <c r="O1489" s="1" t="str">
        <f>VLOOKUP($A1489,'Hospitalisation Details'!$A$2:$P$2344,13,FALSE())</f>
        <v>tier - 3</v>
      </c>
      <c r="P1489" s="1" t="str">
        <f>VLOOKUP($A1489,'Hospitalisation Details'!$A$2:$P$2344,14,FALSE())</f>
        <v>R1012</v>
      </c>
      <c r="Q1489" s="1">
        <f>VLOOKUP($A1489,'Hospitalisation Details'!$A$2:$P$2344,16,FALSE())</f>
        <v>27</v>
      </c>
    </row>
    <row r="1490" spans="1:17" x14ac:dyDescent="0.35">
      <c r="A1490" s="1" t="str">
        <f>'Customer Names'!A1490</f>
        <v>Id1489</v>
      </c>
      <c r="B1490" s="1" t="str">
        <f>VLOOKUP($A1490,'Customer Names'!$A$2:$E$2336,4,FALSE())</f>
        <v>Annemarie A</v>
      </c>
      <c r="C1490" s="16">
        <f>VLOOKUP($A1490,'Medical Examinations'!$A$2:$O$2336,2,FALSE())</f>
        <v>22.86</v>
      </c>
      <c r="D1490" s="16">
        <f>VLOOKUP($A1490,'Medical Examinations'!$A$2:$O$2336,3,FALSE())</f>
        <v>7.5</v>
      </c>
      <c r="E1490" s="1" t="str">
        <f>VLOOKUP($A1490,'Medical Examinations'!$A$2:$O$2336,9,FALSE())</f>
        <v>No</v>
      </c>
      <c r="F1490" s="1" t="str">
        <f>VLOOKUP($A1490,'Medical Examinations'!$A$2:$O$2336,10,FALSE())</f>
        <v>No</v>
      </c>
      <c r="G1490" s="1" t="str">
        <f>VLOOKUP($A1490,'Medical Examinations'!$A$2:$O$2336,11,FALSE())</f>
        <v>No</v>
      </c>
      <c r="H1490" s="1">
        <f>VLOOKUP($A1490,'Medical Examinations'!$A$2:$O$2336,13,FALSE())</f>
        <v>0</v>
      </c>
      <c r="I1490" s="1" t="str">
        <f>VLOOKUP($A1490,'Medical Examinations'!$A$2:$O$2336,12,FALSE())</f>
        <v>No</v>
      </c>
      <c r="J1490" s="1" t="str">
        <f>VLOOKUP($A1490,'Medical Examinations'!$A$2:$O$2336,14,FALSE())</f>
        <v>Normal Weight</v>
      </c>
      <c r="K1490" s="1" t="str">
        <f>VLOOKUP($A1490,'Medical Examinations'!$A$2:$O$2336,15,FALSE())</f>
        <v>Diabetes</v>
      </c>
      <c r="L1490" s="17">
        <f>VLOOKUP($A1490,'Hospitalisation Details'!$A$2:$P$2344,15,FALSE())</f>
        <v>28643</v>
      </c>
      <c r="M1490" s="18">
        <f>VLOOKUP($A1490,'Hospitalisation Details'!$A$2:$P$2344,6,FALSE())</f>
        <v>7033.08</v>
      </c>
      <c r="N1490" s="1" t="str">
        <f>VLOOKUP($A1490,'Hospitalisation Details'!$A$2:$P$2344,12,FALSE())</f>
        <v>tier - 2</v>
      </c>
      <c r="O1490" s="1" t="str">
        <f>VLOOKUP($A1490,'Hospitalisation Details'!$A$2:$P$2344,13,FALSE())</f>
        <v>tier - 2</v>
      </c>
      <c r="P1490" s="1" t="str">
        <f>VLOOKUP($A1490,'Hospitalisation Details'!$A$2:$P$2344,14,FALSE())</f>
        <v>R1013</v>
      </c>
      <c r="Q1490" s="1">
        <f>VLOOKUP($A1490,'Hospitalisation Details'!$A$2:$P$2344,16,FALSE())</f>
        <v>45</v>
      </c>
    </row>
    <row r="1491" spans="1:17" x14ac:dyDescent="0.35">
      <c r="A1491" s="1" t="str">
        <f>'Customer Names'!A1491</f>
        <v>Id1490</v>
      </c>
      <c r="B1491" s="1" t="str">
        <f>VLOOKUP($A1491,'Customer Names'!$A$2:$E$2336,4,FALSE())</f>
        <v>Ashley R</v>
      </c>
      <c r="C1491" s="16">
        <f>VLOOKUP($A1491,'Medical Examinations'!$A$2:$O$2336,2,FALSE())</f>
        <v>18.760000000000002</v>
      </c>
      <c r="D1491" s="16">
        <f>VLOOKUP($A1491,'Medical Examinations'!$A$2:$O$2336,3,FALSE())</f>
        <v>4.88</v>
      </c>
      <c r="E1491" s="1" t="str">
        <f>VLOOKUP($A1491,'Medical Examinations'!$A$2:$O$2336,9,FALSE())</f>
        <v>Yes</v>
      </c>
      <c r="F1491" s="1" t="str">
        <f>VLOOKUP($A1491,'Medical Examinations'!$A$2:$O$2336,10,FALSE())</f>
        <v>No</v>
      </c>
      <c r="G1491" s="1" t="str">
        <f>VLOOKUP($A1491,'Medical Examinations'!$A$2:$O$2336,11,FALSE())</f>
        <v>Yes</v>
      </c>
      <c r="H1491" s="1">
        <f>VLOOKUP($A1491,'Medical Examinations'!$A$2:$O$2336,13,FALSE())</f>
        <v>1</v>
      </c>
      <c r="I1491" s="1" t="str">
        <f>VLOOKUP($A1491,'Medical Examinations'!$A$2:$O$2336,12,FALSE())</f>
        <v>No</v>
      </c>
      <c r="J1491" s="1" t="str">
        <f>VLOOKUP($A1491,'Medical Examinations'!$A$2:$O$2336,14,FALSE())</f>
        <v>Normal Weight</v>
      </c>
      <c r="K1491" s="1" t="str">
        <f>VLOOKUP($A1491,'Medical Examinations'!$A$2:$O$2336,15,FALSE())</f>
        <v>Normal</v>
      </c>
      <c r="L1491" s="17">
        <f>VLOOKUP($A1491,'Hospitalisation Details'!$A$2:$P$2344,15,FALSE())</f>
        <v>25390</v>
      </c>
      <c r="M1491" s="18">
        <f>VLOOKUP($A1491,'Hospitalisation Details'!$A$2:$P$2344,6,FALSE())</f>
        <v>7003.1</v>
      </c>
      <c r="N1491" s="1" t="str">
        <f>VLOOKUP($A1491,'Hospitalisation Details'!$A$2:$P$2344,12,FALSE())</f>
        <v>tier - 2</v>
      </c>
      <c r="O1491" s="1" t="str">
        <f>VLOOKUP($A1491,'Hospitalisation Details'!$A$2:$P$2344,13,FALSE())</f>
        <v>tier - 3</v>
      </c>
      <c r="P1491" s="1" t="str">
        <f>VLOOKUP($A1491,'Hospitalisation Details'!$A$2:$P$2344,14,FALSE())</f>
        <v>R1013</v>
      </c>
      <c r="Q1491" s="1">
        <f>VLOOKUP($A1491,'Hospitalisation Details'!$A$2:$P$2344,16,FALSE())</f>
        <v>53</v>
      </c>
    </row>
    <row r="1492" spans="1:17" x14ac:dyDescent="0.35">
      <c r="A1492" s="1" t="str">
        <f>'Customer Names'!A1492</f>
        <v>Id1491</v>
      </c>
      <c r="B1492" s="1" t="str">
        <f>VLOOKUP($A1492,'Customer Names'!$A$2:$E$2336,4,FALSE())</f>
        <v>Leslie A</v>
      </c>
      <c r="C1492" s="16">
        <f>VLOOKUP($A1492,'Medical Examinations'!$A$2:$O$2336,2,FALSE())</f>
        <v>24.36</v>
      </c>
      <c r="D1492" s="16">
        <f>VLOOKUP($A1492,'Medical Examinations'!$A$2:$O$2336,3,FALSE())</f>
        <v>5.57</v>
      </c>
      <c r="E1492" s="1" t="str">
        <f>VLOOKUP($A1492,'Medical Examinations'!$A$2:$O$2336,9,FALSE())</f>
        <v>No</v>
      </c>
      <c r="F1492" s="1" t="str">
        <f>VLOOKUP($A1492,'Medical Examinations'!$A$2:$O$2336,10,FALSE())</f>
        <v>No</v>
      </c>
      <c r="G1492" s="1" t="str">
        <f>VLOOKUP($A1492,'Medical Examinations'!$A$2:$O$2336,11,FALSE())</f>
        <v>No</v>
      </c>
      <c r="H1492" s="1">
        <f>VLOOKUP($A1492,'Medical Examinations'!$A$2:$O$2336,13,FALSE())</f>
        <v>0</v>
      </c>
      <c r="I1492" s="1" t="str">
        <f>VLOOKUP($A1492,'Medical Examinations'!$A$2:$O$2336,12,FALSE())</f>
        <v>No</v>
      </c>
      <c r="J1492" s="1" t="str">
        <f>VLOOKUP($A1492,'Medical Examinations'!$A$2:$O$2336,14,FALSE())</f>
        <v>Normal Weight</v>
      </c>
      <c r="K1492" s="1" t="str">
        <f>VLOOKUP($A1492,'Medical Examinations'!$A$2:$O$2336,15,FALSE())</f>
        <v>Normal</v>
      </c>
      <c r="L1492" s="17">
        <f>VLOOKUP($A1492,'Hospitalisation Details'!$A$2:$P$2344,15,FALSE())</f>
        <v>30195</v>
      </c>
      <c r="M1492" s="18">
        <f>VLOOKUP($A1492,'Hospitalisation Details'!$A$2:$P$2344,6,FALSE())</f>
        <v>6989.95</v>
      </c>
      <c r="N1492" s="1" t="str">
        <f>VLOOKUP($A1492,'Hospitalisation Details'!$A$2:$P$2344,12,FALSE())</f>
        <v>tier - 2</v>
      </c>
      <c r="O1492" s="1" t="str">
        <f>VLOOKUP($A1492,'Hospitalisation Details'!$A$2:$P$2344,13,FALSE())</f>
        <v>tier - 1</v>
      </c>
      <c r="P1492" s="1" t="str">
        <f>VLOOKUP($A1492,'Hospitalisation Details'!$A$2:$P$2344,14,FALSE())</f>
        <v>R1013</v>
      </c>
      <c r="Q1492" s="1">
        <f>VLOOKUP($A1492,'Hospitalisation Details'!$A$2:$P$2344,16,FALSE())</f>
        <v>40</v>
      </c>
    </row>
    <row r="1493" spans="1:17" x14ac:dyDescent="0.35">
      <c r="A1493" s="1" t="str">
        <f>'Customer Names'!A1493</f>
        <v>Id1492</v>
      </c>
      <c r="B1493" s="1" t="str">
        <f>VLOOKUP($A1493,'Customer Names'!$A$2:$E$2336,4,FALSE())</f>
        <v>Mauricio J. Sr.</v>
      </c>
      <c r="C1493" s="16">
        <f>VLOOKUP($A1493,'Medical Examinations'!$A$2:$O$2336,2,FALSE())</f>
        <v>32.299999999999997</v>
      </c>
      <c r="D1493" s="16">
        <f>VLOOKUP($A1493,'Medical Examinations'!$A$2:$O$2336,3,FALSE())</f>
        <v>5.31</v>
      </c>
      <c r="E1493" s="1" t="str">
        <f>VLOOKUP($A1493,'Medical Examinations'!$A$2:$O$2336,9,FALSE())</f>
        <v>No</v>
      </c>
      <c r="F1493" s="1" t="str">
        <f>VLOOKUP($A1493,'Medical Examinations'!$A$2:$O$2336,10,FALSE())</f>
        <v>No</v>
      </c>
      <c r="G1493" s="1" t="str">
        <f>VLOOKUP($A1493,'Medical Examinations'!$A$2:$O$2336,11,FALSE())</f>
        <v>No</v>
      </c>
      <c r="H1493" s="1">
        <f>VLOOKUP($A1493,'Medical Examinations'!$A$2:$O$2336,13,FALSE())</f>
        <v>0</v>
      </c>
      <c r="I1493" s="1" t="str">
        <f>VLOOKUP($A1493,'Medical Examinations'!$A$2:$O$2336,12,FALSE())</f>
        <v>No</v>
      </c>
      <c r="J1493" s="1" t="str">
        <f>VLOOKUP($A1493,'Medical Examinations'!$A$2:$O$2336,14,FALSE())</f>
        <v>Obesity</v>
      </c>
      <c r="K1493" s="1" t="str">
        <f>VLOOKUP($A1493,'Medical Examinations'!$A$2:$O$2336,15,FALSE())</f>
        <v>Normal</v>
      </c>
      <c r="L1493" s="17">
        <f>VLOOKUP($A1493,'Hospitalisation Details'!$A$2:$P$2344,15,FALSE())</f>
        <v>30242</v>
      </c>
      <c r="M1493" s="18">
        <f>VLOOKUP($A1493,'Hospitalisation Details'!$A$2:$P$2344,6,FALSE())</f>
        <v>6986.7</v>
      </c>
      <c r="N1493" s="1" t="str">
        <f>VLOOKUP($A1493,'Hospitalisation Details'!$A$2:$P$2344,12,FALSE())</f>
        <v>tier - 3</v>
      </c>
      <c r="O1493" s="1" t="str">
        <f>VLOOKUP($A1493,'Hospitalisation Details'!$A$2:$P$2344,13,FALSE())</f>
        <v>tier - 1</v>
      </c>
      <c r="P1493" s="1" t="str">
        <f>VLOOKUP($A1493,'Hospitalisation Details'!$A$2:$P$2344,14,FALSE())</f>
        <v>R1012</v>
      </c>
      <c r="Q1493" s="1">
        <f>VLOOKUP($A1493,'Hospitalisation Details'!$A$2:$P$2344,16,FALSE())</f>
        <v>40</v>
      </c>
    </row>
    <row r="1494" spans="1:17" x14ac:dyDescent="0.35">
      <c r="A1494" s="1" t="str">
        <f>'Customer Names'!A1494</f>
        <v>Id1493</v>
      </c>
      <c r="B1494" s="1" t="str">
        <f>VLOOKUP($A1494,'Customer Names'!$A$2:$E$2336,4,FALSE())</f>
        <v>Kieran</v>
      </c>
      <c r="C1494" s="16">
        <f>VLOOKUP($A1494,'Medical Examinations'!$A$2:$O$2336,2,FALSE())</f>
        <v>22.704999999999998</v>
      </c>
      <c r="D1494" s="16">
        <f>VLOOKUP($A1494,'Medical Examinations'!$A$2:$O$2336,3,FALSE())</f>
        <v>4.57</v>
      </c>
      <c r="E1494" s="1" t="str">
        <f>VLOOKUP($A1494,'Medical Examinations'!$A$2:$O$2336,9,FALSE())</f>
        <v>Yes</v>
      </c>
      <c r="F1494" s="1" t="str">
        <f>VLOOKUP($A1494,'Medical Examinations'!$A$2:$O$2336,10,FALSE())</f>
        <v>No</v>
      </c>
      <c r="G1494" s="1" t="str">
        <f>VLOOKUP($A1494,'Medical Examinations'!$A$2:$O$2336,11,FALSE())</f>
        <v>No</v>
      </c>
      <c r="H1494" s="1">
        <f>VLOOKUP($A1494,'Medical Examinations'!$A$2:$O$2336,13,FALSE())</f>
        <v>0</v>
      </c>
      <c r="I1494" s="1" t="str">
        <f>VLOOKUP($A1494,'Medical Examinations'!$A$2:$O$2336,12,FALSE())</f>
        <v>No</v>
      </c>
      <c r="J1494" s="1" t="str">
        <f>VLOOKUP($A1494,'Medical Examinations'!$A$2:$O$2336,14,FALSE())</f>
        <v>Normal Weight</v>
      </c>
      <c r="K1494" s="1" t="str">
        <f>VLOOKUP($A1494,'Medical Examinations'!$A$2:$O$2336,15,FALSE())</f>
        <v>Normal</v>
      </c>
      <c r="L1494" s="17">
        <f>VLOOKUP($A1494,'Hospitalisation Details'!$A$2:$P$2344,15,FALSE())</f>
        <v>31391</v>
      </c>
      <c r="M1494" s="18">
        <f>VLOOKUP($A1494,'Hospitalisation Details'!$A$2:$P$2344,6,FALSE())</f>
        <v>6985.51</v>
      </c>
      <c r="N1494" s="1" t="str">
        <f>VLOOKUP($A1494,'Hospitalisation Details'!$A$2:$P$2344,12,FALSE())</f>
        <v>tier - 2</v>
      </c>
      <c r="O1494" s="1" t="str">
        <f>VLOOKUP($A1494,'Hospitalisation Details'!$A$2:$P$2344,13,FALSE())</f>
        <v>tier - 2</v>
      </c>
      <c r="P1494" s="1" t="str">
        <f>VLOOKUP($A1494,'Hospitalisation Details'!$A$2:$P$2344,14,FALSE())</f>
        <v>R1019</v>
      </c>
      <c r="Q1494" s="1">
        <f>VLOOKUP($A1494,'Hospitalisation Details'!$A$2:$P$2344,16,FALSE())</f>
        <v>37</v>
      </c>
    </row>
    <row r="1495" spans="1:17" x14ac:dyDescent="0.35">
      <c r="A1495" s="1" t="str">
        <f>'Customer Names'!A1495</f>
        <v>Id1494</v>
      </c>
      <c r="B1495" s="1" t="str">
        <f>VLOOKUP($A1495,'Customer Names'!$A$2:$E$2336,4,FALSE())</f>
        <v>Elizabeth A</v>
      </c>
      <c r="C1495" s="16">
        <f>VLOOKUP($A1495,'Medical Examinations'!$A$2:$O$2336,2,FALSE())</f>
        <v>21.79</v>
      </c>
      <c r="D1495" s="16">
        <f>VLOOKUP($A1495,'Medical Examinations'!$A$2:$O$2336,3,FALSE())</f>
        <v>8.6999999999999993</v>
      </c>
      <c r="E1495" s="1" t="str">
        <f>VLOOKUP($A1495,'Medical Examinations'!$A$2:$O$2336,9,FALSE())</f>
        <v>Yes</v>
      </c>
      <c r="F1495" s="1" t="str">
        <f>VLOOKUP($A1495,'Medical Examinations'!$A$2:$O$2336,10,FALSE())</f>
        <v>No</v>
      </c>
      <c r="G1495" s="1" t="str">
        <f>VLOOKUP($A1495,'Medical Examinations'!$A$2:$O$2336,11,FALSE())</f>
        <v>No</v>
      </c>
      <c r="H1495" s="1">
        <f>VLOOKUP($A1495,'Medical Examinations'!$A$2:$O$2336,13,FALSE())</f>
        <v>1</v>
      </c>
      <c r="I1495" s="1" t="str">
        <f>VLOOKUP($A1495,'Medical Examinations'!$A$2:$O$2336,12,FALSE())</f>
        <v>No</v>
      </c>
      <c r="J1495" s="1" t="str">
        <f>VLOOKUP($A1495,'Medical Examinations'!$A$2:$O$2336,14,FALSE())</f>
        <v>Normal Weight</v>
      </c>
      <c r="K1495" s="1" t="str">
        <f>VLOOKUP($A1495,'Medical Examinations'!$A$2:$O$2336,15,FALSE())</f>
        <v>Diabetes</v>
      </c>
      <c r="L1495" s="17">
        <f>VLOOKUP($A1495,'Hospitalisation Details'!$A$2:$P$2344,15,FALSE())</f>
        <v>27548</v>
      </c>
      <c r="M1495" s="18">
        <f>VLOOKUP($A1495,'Hospitalisation Details'!$A$2:$P$2344,6,FALSE())</f>
        <v>6965.21</v>
      </c>
      <c r="N1495" s="1" t="str">
        <f>VLOOKUP($A1495,'Hospitalisation Details'!$A$2:$P$2344,12,FALSE())</f>
        <v>tier - 2</v>
      </c>
      <c r="O1495" s="1" t="str">
        <f>VLOOKUP($A1495,'Hospitalisation Details'!$A$2:$P$2344,13,FALSE())</f>
        <v>tier - 3</v>
      </c>
      <c r="P1495" s="1" t="str">
        <f>VLOOKUP($A1495,'Hospitalisation Details'!$A$2:$P$2344,14,FALSE())</f>
        <v>R1013</v>
      </c>
      <c r="Q1495" s="1">
        <f>VLOOKUP($A1495,'Hospitalisation Details'!$A$2:$P$2344,16,FALSE())</f>
        <v>48</v>
      </c>
    </row>
    <row r="1496" spans="1:17" x14ac:dyDescent="0.35">
      <c r="A1496" s="1" t="str">
        <f>'Customer Names'!A1496</f>
        <v>Id1495</v>
      </c>
      <c r="B1496" s="1" t="str">
        <f>VLOOKUP($A1496,'Customer Names'!$A$2:$E$2336,4,FALSE())</f>
        <v>Zeke M.</v>
      </c>
      <c r="C1496" s="16">
        <f>VLOOKUP($A1496,'Medical Examinations'!$A$2:$O$2336,2,FALSE())</f>
        <v>24.52</v>
      </c>
      <c r="D1496" s="16">
        <f>VLOOKUP($A1496,'Medical Examinations'!$A$2:$O$2336,3,FALSE())</f>
        <v>4.76</v>
      </c>
      <c r="E1496" s="1" t="str">
        <f>VLOOKUP($A1496,'Medical Examinations'!$A$2:$O$2336,9,FALSE())</f>
        <v>No</v>
      </c>
      <c r="F1496" s="1" t="str">
        <f>VLOOKUP($A1496,'Medical Examinations'!$A$2:$O$2336,10,FALSE())</f>
        <v>No</v>
      </c>
      <c r="G1496" s="1" t="str">
        <f>VLOOKUP($A1496,'Medical Examinations'!$A$2:$O$2336,11,FALSE())</f>
        <v>No</v>
      </c>
      <c r="H1496" s="1">
        <f>VLOOKUP($A1496,'Medical Examinations'!$A$2:$O$2336,13,FALSE())</f>
        <v>0</v>
      </c>
      <c r="I1496" s="1" t="str">
        <f>VLOOKUP($A1496,'Medical Examinations'!$A$2:$O$2336,12,FALSE())</f>
        <v>No</v>
      </c>
      <c r="J1496" s="1" t="str">
        <f>VLOOKUP($A1496,'Medical Examinations'!$A$2:$O$2336,14,FALSE())</f>
        <v>Normal Weight</v>
      </c>
      <c r="K1496" s="1" t="str">
        <f>VLOOKUP($A1496,'Medical Examinations'!$A$2:$O$2336,15,FALSE())</f>
        <v>Normal</v>
      </c>
      <c r="L1496" s="17">
        <f>VLOOKUP($A1496,'Hospitalisation Details'!$A$2:$P$2344,15,FALSE())</f>
        <v>29451</v>
      </c>
      <c r="M1496" s="18">
        <f>VLOOKUP($A1496,'Hospitalisation Details'!$A$2:$P$2344,6,FALSE())</f>
        <v>6951.12</v>
      </c>
      <c r="N1496" s="1" t="str">
        <f>VLOOKUP($A1496,'Hospitalisation Details'!$A$2:$P$2344,12,FALSE())</f>
        <v>tier - 2</v>
      </c>
      <c r="O1496" s="1" t="str">
        <f>VLOOKUP($A1496,'Hospitalisation Details'!$A$2:$P$2344,13,FALSE())</f>
        <v>tier - 2</v>
      </c>
      <c r="P1496" s="1" t="str">
        <f>VLOOKUP($A1496,'Hospitalisation Details'!$A$2:$P$2344,14,FALSE())</f>
        <v>R1013</v>
      </c>
      <c r="Q1496" s="1">
        <f>VLOOKUP($A1496,'Hospitalisation Details'!$A$2:$P$2344,16,FALSE())</f>
        <v>42</v>
      </c>
    </row>
    <row r="1497" spans="1:17" x14ac:dyDescent="0.35">
      <c r="A1497" s="1" t="str">
        <f>'Customer Names'!A1497</f>
        <v>Id1496</v>
      </c>
      <c r="B1497" s="1" t="str">
        <f>VLOOKUP($A1497,'Customer Names'!$A$2:$E$2336,4,FALSE())</f>
        <v>Chip</v>
      </c>
      <c r="C1497" s="16">
        <f>VLOOKUP($A1497,'Medical Examinations'!$A$2:$O$2336,2,FALSE())</f>
        <v>39.520000000000003</v>
      </c>
      <c r="D1497" s="16">
        <f>VLOOKUP($A1497,'Medical Examinations'!$A$2:$O$2336,3,FALSE())</f>
        <v>11.81</v>
      </c>
      <c r="E1497" s="1" t="str">
        <f>VLOOKUP($A1497,'Medical Examinations'!$A$2:$O$2336,9,FALSE())</f>
        <v>No</v>
      </c>
      <c r="F1497" s="1" t="str">
        <f>VLOOKUP($A1497,'Medical Examinations'!$A$2:$O$2336,10,FALSE())</f>
        <v>No</v>
      </c>
      <c r="G1497" s="1" t="str">
        <f>VLOOKUP($A1497,'Medical Examinations'!$A$2:$O$2336,11,FALSE())</f>
        <v>No</v>
      </c>
      <c r="H1497" s="1">
        <f>VLOOKUP($A1497,'Medical Examinations'!$A$2:$O$2336,13,FALSE())</f>
        <v>0</v>
      </c>
      <c r="I1497" s="1" t="str">
        <f>VLOOKUP($A1497,'Medical Examinations'!$A$2:$O$2336,12,FALSE())</f>
        <v>No</v>
      </c>
      <c r="J1497" s="1" t="str">
        <f>VLOOKUP($A1497,'Medical Examinations'!$A$2:$O$2336,14,FALSE())</f>
        <v>Obesity</v>
      </c>
      <c r="K1497" s="1" t="str">
        <f>VLOOKUP($A1497,'Medical Examinations'!$A$2:$O$2336,15,FALSE())</f>
        <v>Diabetes</v>
      </c>
      <c r="L1497" s="17">
        <f>VLOOKUP($A1497,'Hospitalisation Details'!$A$2:$P$2344,15,FALSE())</f>
        <v>28839</v>
      </c>
      <c r="M1497" s="18">
        <f>VLOOKUP($A1497,'Hospitalisation Details'!$A$2:$P$2344,6,FALSE())</f>
        <v>6948.7</v>
      </c>
      <c r="N1497" s="1" t="str">
        <f>VLOOKUP($A1497,'Hospitalisation Details'!$A$2:$P$2344,12,FALSE())</f>
        <v>tier - 1</v>
      </c>
      <c r="O1497" s="1" t="str">
        <f>VLOOKUP($A1497,'Hospitalisation Details'!$A$2:$P$2344,13,FALSE())</f>
        <v>tier - 2</v>
      </c>
      <c r="P1497" s="1" t="str">
        <f>VLOOKUP($A1497,'Hospitalisation Details'!$A$2:$P$2344,14,FALSE())</f>
        <v>R1012</v>
      </c>
      <c r="Q1497" s="1">
        <f>VLOOKUP($A1497,'Hospitalisation Details'!$A$2:$P$2344,16,FALSE())</f>
        <v>44</v>
      </c>
    </row>
    <row r="1498" spans="1:17" x14ac:dyDescent="0.35">
      <c r="A1498" s="1" t="str">
        <f>'Customer Names'!A1498</f>
        <v>Id1497</v>
      </c>
      <c r="B1498" s="1" t="str">
        <f>VLOOKUP($A1498,'Customer Names'!$A$2:$E$2336,4,FALSE())</f>
        <v>Miguel Angel Sr.</v>
      </c>
      <c r="C1498" s="16">
        <f>VLOOKUP($A1498,'Medical Examinations'!$A$2:$O$2336,2,FALSE())</f>
        <v>24.49</v>
      </c>
      <c r="D1498" s="16">
        <f>VLOOKUP($A1498,'Medical Examinations'!$A$2:$O$2336,3,FALSE())</f>
        <v>4.67</v>
      </c>
      <c r="E1498" s="1" t="str">
        <f>VLOOKUP($A1498,'Medical Examinations'!$A$2:$O$2336,9,FALSE())</f>
        <v>No</v>
      </c>
      <c r="F1498" s="1" t="str">
        <f>VLOOKUP($A1498,'Medical Examinations'!$A$2:$O$2336,10,FALSE())</f>
        <v>No</v>
      </c>
      <c r="G1498" s="1" t="str">
        <f>VLOOKUP($A1498,'Medical Examinations'!$A$2:$O$2336,11,FALSE())</f>
        <v>No</v>
      </c>
      <c r="H1498" s="1">
        <f>VLOOKUP($A1498,'Medical Examinations'!$A$2:$O$2336,13,FALSE())</f>
        <v>0</v>
      </c>
      <c r="I1498" s="1" t="str">
        <f>VLOOKUP($A1498,'Medical Examinations'!$A$2:$O$2336,12,FALSE())</f>
        <v>No</v>
      </c>
      <c r="J1498" s="1" t="str">
        <f>VLOOKUP($A1498,'Medical Examinations'!$A$2:$O$2336,14,FALSE())</f>
        <v>Normal Weight</v>
      </c>
      <c r="K1498" s="1" t="str">
        <f>VLOOKUP($A1498,'Medical Examinations'!$A$2:$O$2336,15,FALSE())</f>
        <v>Normal</v>
      </c>
      <c r="L1498" s="17">
        <f>VLOOKUP($A1498,'Hospitalisation Details'!$A$2:$P$2344,15,FALSE())</f>
        <v>29499</v>
      </c>
      <c r="M1498" s="18">
        <f>VLOOKUP($A1498,'Hospitalisation Details'!$A$2:$P$2344,6,FALSE())</f>
        <v>6940.94</v>
      </c>
      <c r="N1498" s="1" t="str">
        <f>VLOOKUP($A1498,'Hospitalisation Details'!$A$2:$P$2344,12,FALSE())</f>
        <v>tier - 2</v>
      </c>
      <c r="O1498" s="1" t="str">
        <f>VLOOKUP($A1498,'Hospitalisation Details'!$A$2:$P$2344,13,FALSE())</f>
        <v>tier - 3</v>
      </c>
      <c r="P1498" s="1" t="str">
        <f>VLOOKUP($A1498,'Hospitalisation Details'!$A$2:$P$2344,14,FALSE())</f>
        <v>R1013</v>
      </c>
      <c r="Q1498" s="1">
        <f>VLOOKUP($A1498,'Hospitalisation Details'!$A$2:$P$2344,16,FALSE())</f>
        <v>42</v>
      </c>
    </row>
    <row r="1499" spans="1:17" x14ac:dyDescent="0.35">
      <c r="A1499" s="1" t="str">
        <f>'Customer Names'!A1499</f>
        <v>Id1498</v>
      </c>
      <c r="B1499" s="1" t="str">
        <f>VLOOKUP($A1499,'Customer Names'!$A$2:$E$2336,4,FALSE())</f>
        <v>Brian</v>
      </c>
      <c r="C1499" s="16">
        <f>VLOOKUP($A1499,'Medical Examinations'!$A$2:$O$2336,2,FALSE())</f>
        <v>26.315000000000001</v>
      </c>
      <c r="D1499" s="16">
        <f>VLOOKUP($A1499,'Medical Examinations'!$A$2:$O$2336,3,FALSE())</f>
        <v>6.02</v>
      </c>
      <c r="E1499" s="1" t="str">
        <f>VLOOKUP($A1499,'Medical Examinations'!$A$2:$O$2336,9,FALSE())</f>
        <v>No</v>
      </c>
      <c r="F1499" s="1" t="str">
        <f>VLOOKUP($A1499,'Medical Examinations'!$A$2:$O$2336,10,FALSE())</f>
        <v>No</v>
      </c>
      <c r="G1499" s="1" t="str">
        <f>VLOOKUP($A1499,'Medical Examinations'!$A$2:$O$2336,11,FALSE())</f>
        <v>No</v>
      </c>
      <c r="H1499" s="1">
        <f>VLOOKUP($A1499,'Medical Examinations'!$A$2:$O$2336,13,FALSE())</f>
        <v>0</v>
      </c>
      <c r="I1499" s="1" t="str">
        <f>VLOOKUP($A1499,'Medical Examinations'!$A$2:$O$2336,12,FALSE())</f>
        <v>No</v>
      </c>
      <c r="J1499" s="1" t="str">
        <f>VLOOKUP($A1499,'Medical Examinations'!$A$2:$O$2336,14,FALSE())</f>
        <v>Overweight</v>
      </c>
      <c r="K1499" s="1" t="str">
        <f>VLOOKUP($A1499,'Medical Examinations'!$A$2:$O$2336,15,FALSE())</f>
        <v>Prediabetes</v>
      </c>
      <c r="L1499" s="17">
        <f>VLOOKUP($A1499,'Hospitalisation Details'!$A$2:$P$2344,15,FALSE())</f>
        <v>29463</v>
      </c>
      <c r="M1499" s="18">
        <f>VLOOKUP($A1499,'Hospitalisation Details'!$A$2:$P$2344,6,FALSE())</f>
        <v>6940.91</v>
      </c>
      <c r="N1499" s="1" t="str">
        <f>VLOOKUP($A1499,'Hospitalisation Details'!$A$2:$P$2344,12,FALSE())</f>
        <v>tier - 2</v>
      </c>
      <c r="O1499" s="1" t="str">
        <f>VLOOKUP($A1499,'Hospitalisation Details'!$A$2:$P$2344,13,FALSE())</f>
        <v>tier - 2</v>
      </c>
      <c r="P1499" s="1" t="str">
        <f>VLOOKUP($A1499,'Hospitalisation Details'!$A$2:$P$2344,14,FALSE())</f>
        <v>R1012</v>
      </c>
      <c r="Q1499" s="1">
        <f>VLOOKUP($A1499,'Hospitalisation Details'!$A$2:$P$2344,16,FALSE())</f>
        <v>42</v>
      </c>
    </row>
    <row r="1500" spans="1:17" x14ac:dyDescent="0.35">
      <c r="A1500" s="1" t="str">
        <f>'Customer Names'!A1500</f>
        <v>Id1499</v>
      </c>
      <c r="B1500" s="1" t="str">
        <f>VLOOKUP($A1500,'Customer Names'!$A$2:$E$2336,4,FALSE())</f>
        <v>Meghan</v>
      </c>
      <c r="C1500" s="16">
        <f>VLOOKUP($A1500,'Medical Examinations'!$A$2:$O$2336,2,FALSE())</f>
        <v>22.58</v>
      </c>
      <c r="D1500" s="16">
        <f>VLOOKUP($A1500,'Medical Examinations'!$A$2:$O$2336,3,FALSE())</f>
        <v>7.46</v>
      </c>
      <c r="E1500" s="1" t="str">
        <f>VLOOKUP($A1500,'Medical Examinations'!$A$2:$O$2336,9,FALSE())</f>
        <v>No</v>
      </c>
      <c r="F1500" s="1" t="str">
        <f>VLOOKUP($A1500,'Medical Examinations'!$A$2:$O$2336,10,FALSE())</f>
        <v>No</v>
      </c>
      <c r="G1500" s="1" t="str">
        <f>VLOOKUP($A1500,'Medical Examinations'!$A$2:$O$2336,11,FALSE())</f>
        <v>No</v>
      </c>
      <c r="H1500" s="1">
        <f>VLOOKUP($A1500,'Medical Examinations'!$A$2:$O$2336,13,FALSE())</f>
        <v>0</v>
      </c>
      <c r="I1500" s="1" t="str">
        <f>VLOOKUP($A1500,'Medical Examinations'!$A$2:$O$2336,12,FALSE())</f>
        <v>No</v>
      </c>
      <c r="J1500" s="1" t="str">
        <f>VLOOKUP($A1500,'Medical Examinations'!$A$2:$O$2336,14,FALSE())</f>
        <v>Normal Weight</v>
      </c>
      <c r="K1500" s="1" t="str">
        <f>VLOOKUP($A1500,'Medical Examinations'!$A$2:$O$2336,15,FALSE())</f>
        <v>Diabetes</v>
      </c>
      <c r="L1500" s="17">
        <f>VLOOKUP($A1500,'Hospitalisation Details'!$A$2:$P$2344,15,FALSE())</f>
        <v>28823</v>
      </c>
      <c r="M1500" s="18">
        <f>VLOOKUP($A1500,'Hospitalisation Details'!$A$2:$P$2344,6,FALSE())</f>
        <v>6938.11</v>
      </c>
      <c r="N1500" s="1" t="str">
        <f>VLOOKUP($A1500,'Hospitalisation Details'!$A$2:$P$2344,12,FALSE())</f>
        <v>tier - 2</v>
      </c>
      <c r="O1500" s="1" t="str">
        <f>VLOOKUP($A1500,'Hospitalisation Details'!$A$2:$P$2344,13,FALSE())</f>
        <v>tier - 2</v>
      </c>
      <c r="P1500" s="1" t="str">
        <f>VLOOKUP($A1500,'Hospitalisation Details'!$A$2:$P$2344,14,FALSE())</f>
        <v>R1013</v>
      </c>
      <c r="Q1500" s="1">
        <f>VLOOKUP($A1500,'Hospitalisation Details'!$A$2:$P$2344,16,FALSE())</f>
        <v>44</v>
      </c>
    </row>
    <row r="1501" spans="1:17" x14ac:dyDescent="0.35">
      <c r="A1501" s="1" t="str">
        <f>'Customer Names'!A1501</f>
        <v>Id1500</v>
      </c>
      <c r="B1501" s="1" t="str">
        <f>VLOOKUP($A1501,'Customer Names'!$A$2:$E$2336,4,FALSE())</f>
        <v>Meredith L.</v>
      </c>
      <c r="C1501" s="16">
        <f>VLOOKUP($A1501,'Medical Examinations'!$A$2:$O$2336,2,FALSE())</f>
        <v>19.475000000000001</v>
      </c>
      <c r="D1501" s="16">
        <f>VLOOKUP($A1501,'Medical Examinations'!$A$2:$O$2336,3,FALSE())</f>
        <v>4.74</v>
      </c>
      <c r="E1501" s="1" t="str">
        <f>VLOOKUP($A1501,'Medical Examinations'!$A$2:$O$2336,9,FALSE())</f>
        <v>No</v>
      </c>
      <c r="F1501" s="1" t="str">
        <f>VLOOKUP($A1501,'Medical Examinations'!$A$2:$O$2336,10,FALSE())</f>
        <v>No</v>
      </c>
      <c r="G1501" s="1" t="str">
        <f>VLOOKUP($A1501,'Medical Examinations'!$A$2:$O$2336,11,FALSE())</f>
        <v>No</v>
      </c>
      <c r="H1501" s="1">
        <f>VLOOKUP($A1501,'Medical Examinations'!$A$2:$O$2336,13,FALSE())</f>
        <v>1</v>
      </c>
      <c r="I1501" s="1" t="str">
        <f>VLOOKUP($A1501,'Medical Examinations'!$A$2:$O$2336,12,FALSE())</f>
        <v>No</v>
      </c>
      <c r="J1501" s="1" t="str">
        <f>VLOOKUP($A1501,'Medical Examinations'!$A$2:$O$2336,14,FALSE())</f>
        <v>Normal Weight</v>
      </c>
      <c r="K1501" s="1" t="str">
        <f>VLOOKUP($A1501,'Medical Examinations'!$A$2:$O$2336,15,FALSE())</f>
        <v>Normal</v>
      </c>
      <c r="L1501" s="17">
        <f>VLOOKUP($A1501,'Hospitalisation Details'!$A$2:$P$2344,15,FALSE())</f>
        <v>30930</v>
      </c>
      <c r="M1501" s="18">
        <f>VLOOKUP($A1501,'Hospitalisation Details'!$A$2:$P$2344,6,FALSE())</f>
        <v>6933.24</v>
      </c>
      <c r="N1501" s="1" t="str">
        <f>VLOOKUP($A1501,'Hospitalisation Details'!$A$2:$P$2344,12,FALSE())</f>
        <v>tier - 2</v>
      </c>
      <c r="O1501" s="1" t="str">
        <f>VLOOKUP($A1501,'Hospitalisation Details'!$A$2:$P$2344,13,FALSE())</f>
        <v>tier - 3</v>
      </c>
      <c r="P1501" s="1" t="str">
        <f>VLOOKUP($A1501,'Hospitalisation Details'!$A$2:$P$2344,14,FALSE())</f>
        <v>R1012</v>
      </c>
      <c r="Q1501" s="1">
        <f>VLOOKUP($A1501,'Hospitalisation Details'!$A$2:$P$2344,16,FALSE())</f>
        <v>38</v>
      </c>
    </row>
    <row r="1502" spans="1:17" x14ac:dyDescent="0.35">
      <c r="A1502" s="1" t="str">
        <f>'Customer Names'!A1502</f>
        <v>Id1501</v>
      </c>
      <c r="B1502" s="1" t="str">
        <f>VLOOKUP($A1502,'Customer Names'!$A$2:$E$2336,4,FALSE())</f>
        <v>Millicent M</v>
      </c>
      <c r="C1502" s="16">
        <f>VLOOKUP($A1502,'Medical Examinations'!$A$2:$O$2336,2,FALSE())</f>
        <v>26.33</v>
      </c>
      <c r="D1502" s="16">
        <f>VLOOKUP($A1502,'Medical Examinations'!$A$2:$O$2336,3,FALSE())</f>
        <v>4.79</v>
      </c>
      <c r="E1502" s="1" t="str">
        <f>VLOOKUP($A1502,'Medical Examinations'!$A$2:$O$2336,9,FALSE())</f>
        <v>No</v>
      </c>
      <c r="F1502" s="1" t="str">
        <f>VLOOKUP($A1502,'Medical Examinations'!$A$2:$O$2336,10,FALSE())</f>
        <v>No</v>
      </c>
      <c r="G1502" s="1" t="str">
        <f>VLOOKUP($A1502,'Medical Examinations'!$A$2:$O$2336,11,FALSE())</f>
        <v>No</v>
      </c>
      <c r="H1502" s="1">
        <f>VLOOKUP($A1502,'Medical Examinations'!$A$2:$O$2336,13,FALSE())</f>
        <v>0</v>
      </c>
      <c r="I1502" s="1" t="str">
        <f>VLOOKUP($A1502,'Medical Examinations'!$A$2:$O$2336,12,FALSE())</f>
        <v>No</v>
      </c>
      <c r="J1502" s="1" t="str">
        <f>VLOOKUP($A1502,'Medical Examinations'!$A$2:$O$2336,14,FALSE())</f>
        <v>Overweight</v>
      </c>
      <c r="K1502" s="1" t="str">
        <f>VLOOKUP($A1502,'Medical Examinations'!$A$2:$O$2336,15,FALSE())</f>
        <v>Normal</v>
      </c>
      <c r="L1502" s="17">
        <f>VLOOKUP($A1502,'Hospitalisation Details'!$A$2:$P$2344,15,FALSE())</f>
        <v>32863</v>
      </c>
      <c r="M1502" s="18">
        <f>VLOOKUP($A1502,'Hospitalisation Details'!$A$2:$P$2344,6,FALSE())</f>
        <v>6895.19</v>
      </c>
      <c r="N1502" s="1" t="str">
        <f>VLOOKUP($A1502,'Hospitalisation Details'!$A$2:$P$2344,12,FALSE())</f>
        <v>tier - 2</v>
      </c>
      <c r="O1502" s="1" t="str">
        <f>VLOOKUP($A1502,'Hospitalisation Details'!$A$2:$P$2344,13,FALSE())</f>
        <v>tier - 3</v>
      </c>
      <c r="P1502" s="1" t="str">
        <f>VLOOKUP($A1502,'Hospitalisation Details'!$A$2:$P$2344,14,FALSE())</f>
        <v>R1024</v>
      </c>
      <c r="Q1502" s="1">
        <f>VLOOKUP($A1502,'Hospitalisation Details'!$A$2:$P$2344,16,FALSE())</f>
        <v>33</v>
      </c>
    </row>
    <row r="1503" spans="1:17" x14ac:dyDescent="0.35">
      <c r="A1503" s="1" t="str">
        <f>'Customer Names'!A1503</f>
        <v>Id1502</v>
      </c>
      <c r="B1503" s="1" t="str">
        <f>VLOOKUP($A1503,'Customer Names'!$A$2:$E$2336,4,FALSE())</f>
        <v>Kathleen</v>
      </c>
      <c r="C1503" s="16">
        <f>VLOOKUP($A1503,'Medical Examinations'!$A$2:$O$2336,2,FALSE())</f>
        <v>17.29</v>
      </c>
      <c r="D1503" s="16">
        <f>VLOOKUP($A1503,'Medical Examinations'!$A$2:$O$2336,3,FALSE())</f>
        <v>5.35</v>
      </c>
      <c r="E1503" s="1" t="str">
        <f>VLOOKUP($A1503,'Medical Examinations'!$A$2:$O$2336,9,FALSE())</f>
        <v>Yes</v>
      </c>
      <c r="F1503" s="1" t="str">
        <f>VLOOKUP($A1503,'Medical Examinations'!$A$2:$O$2336,10,FALSE())</f>
        <v>No</v>
      </c>
      <c r="G1503" s="1" t="str">
        <f>VLOOKUP($A1503,'Medical Examinations'!$A$2:$O$2336,11,FALSE())</f>
        <v>No</v>
      </c>
      <c r="H1503" s="1">
        <f>VLOOKUP($A1503,'Medical Examinations'!$A$2:$O$2336,13,FALSE())</f>
        <v>0</v>
      </c>
      <c r="I1503" s="1" t="str">
        <f>VLOOKUP($A1503,'Medical Examinations'!$A$2:$O$2336,12,FALSE())</f>
        <v>No</v>
      </c>
      <c r="J1503" s="1" t="str">
        <f>VLOOKUP($A1503,'Medical Examinations'!$A$2:$O$2336,14,FALSE())</f>
        <v>Underweight</v>
      </c>
      <c r="K1503" s="1" t="str">
        <f>VLOOKUP($A1503,'Medical Examinations'!$A$2:$O$2336,15,FALSE())</f>
        <v>Normal</v>
      </c>
      <c r="L1503" s="17">
        <f>VLOOKUP($A1503,'Hospitalisation Details'!$A$2:$P$2344,15,FALSE())</f>
        <v>31300</v>
      </c>
      <c r="M1503" s="18">
        <f>VLOOKUP($A1503,'Hospitalisation Details'!$A$2:$P$2344,6,FALSE())</f>
        <v>6877.98</v>
      </c>
      <c r="N1503" s="1" t="str">
        <f>VLOOKUP($A1503,'Hospitalisation Details'!$A$2:$P$2344,12,FALSE())</f>
        <v>tier - 2</v>
      </c>
      <c r="O1503" s="1" t="str">
        <f>VLOOKUP($A1503,'Hospitalisation Details'!$A$2:$P$2344,13,FALSE())</f>
        <v>tier - 1</v>
      </c>
      <c r="P1503" s="1" t="str">
        <f>VLOOKUP($A1503,'Hospitalisation Details'!$A$2:$P$2344,14,FALSE())</f>
        <v>R1024</v>
      </c>
      <c r="Q1503" s="1">
        <f>VLOOKUP($A1503,'Hospitalisation Details'!$A$2:$P$2344,16,FALSE())</f>
        <v>37</v>
      </c>
    </row>
    <row r="1504" spans="1:17" x14ac:dyDescent="0.35">
      <c r="A1504" s="1" t="str">
        <f>'Customer Names'!A1504</f>
        <v>Id1503</v>
      </c>
      <c r="B1504" s="1" t="str">
        <f>VLOOKUP($A1504,'Customer Names'!$A$2:$E$2336,4,FALSE())</f>
        <v>Kimberly K</v>
      </c>
      <c r="C1504" s="16">
        <f>VLOOKUP($A1504,'Medical Examinations'!$A$2:$O$2336,2,FALSE())</f>
        <v>42.88</v>
      </c>
      <c r="D1504" s="16">
        <f>VLOOKUP($A1504,'Medical Examinations'!$A$2:$O$2336,3,FALSE())</f>
        <v>4.87</v>
      </c>
      <c r="E1504" s="1" t="str">
        <f>VLOOKUP($A1504,'Medical Examinations'!$A$2:$O$2336,9,FALSE())</f>
        <v>No</v>
      </c>
      <c r="F1504" s="1" t="str">
        <f>VLOOKUP($A1504,'Medical Examinations'!$A$2:$O$2336,10,FALSE())</f>
        <v>Yes</v>
      </c>
      <c r="G1504" s="1" t="str">
        <f>VLOOKUP($A1504,'Medical Examinations'!$A$2:$O$2336,11,FALSE())</f>
        <v>No</v>
      </c>
      <c r="H1504" s="1">
        <f>VLOOKUP($A1504,'Medical Examinations'!$A$2:$O$2336,13,FALSE())</f>
        <v>1</v>
      </c>
      <c r="I1504" s="1" t="str">
        <f>VLOOKUP($A1504,'Medical Examinations'!$A$2:$O$2336,12,FALSE())</f>
        <v>No</v>
      </c>
      <c r="J1504" s="1" t="str">
        <f>VLOOKUP($A1504,'Medical Examinations'!$A$2:$O$2336,14,FALSE())</f>
        <v>Obesity</v>
      </c>
      <c r="K1504" s="1" t="str">
        <f>VLOOKUP($A1504,'Medical Examinations'!$A$2:$O$2336,15,FALSE())</f>
        <v>Normal</v>
      </c>
      <c r="L1504" s="17">
        <f>VLOOKUP($A1504,'Hospitalisation Details'!$A$2:$P$2344,15,FALSE())</f>
        <v>38345</v>
      </c>
      <c r="M1504" s="18">
        <f>VLOOKUP($A1504,'Hospitalisation Details'!$A$2:$P$2344,6,FALSE())</f>
        <v>6876.53</v>
      </c>
      <c r="N1504" s="1" t="str">
        <f>VLOOKUP($A1504,'Hospitalisation Details'!$A$2:$P$2344,12,FALSE())</f>
        <v>tier - 2</v>
      </c>
      <c r="O1504" s="1" t="str">
        <f>VLOOKUP($A1504,'Hospitalisation Details'!$A$2:$P$2344,13,FALSE())</f>
        <v>tier - 1</v>
      </c>
      <c r="P1504" s="1" t="str">
        <f>VLOOKUP($A1504,'Hospitalisation Details'!$A$2:$P$2344,14,FALSE())</f>
        <v>R1012</v>
      </c>
      <c r="Q1504" s="1">
        <f>VLOOKUP($A1504,'Hospitalisation Details'!$A$2:$P$2344,16,FALSE())</f>
        <v>18</v>
      </c>
    </row>
    <row r="1505" spans="1:17" x14ac:dyDescent="0.35">
      <c r="A1505" s="1" t="str">
        <f>'Customer Names'!A1505</f>
        <v>Id1504</v>
      </c>
      <c r="B1505" s="1" t="str">
        <f>VLOOKUP($A1505,'Customer Names'!$A$2:$E$2336,4,FALSE())</f>
        <v>Justin C</v>
      </c>
      <c r="C1505" s="16">
        <f>VLOOKUP($A1505,'Medical Examinations'!$A$2:$O$2336,2,FALSE())</f>
        <v>32.200000000000003</v>
      </c>
      <c r="D1505" s="16">
        <f>VLOOKUP($A1505,'Medical Examinations'!$A$2:$O$2336,3,FALSE())</f>
        <v>10.09</v>
      </c>
      <c r="E1505" s="1" t="str">
        <f>VLOOKUP($A1505,'Medical Examinations'!$A$2:$O$2336,9,FALSE())</f>
        <v>Yes</v>
      </c>
      <c r="F1505" s="1" t="str">
        <f>VLOOKUP($A1505,'Medical Examinations'!$A$2:$O$2336,10,FALSE())</f>
        <v>No</v>
      </c>
      <c r="G1505" s="1" t="str">
        <f>VLOOKUP($A1505,'Medical Examinations'!$A$2:$O$2336,11,FALSE())</f>
        <v>No</v>
      </c>
      <c r="H1505" s="1">
        <f>VLOOKUP($A1505,'Medical Examinations'!$A$2:$O$2336,13,FALSE())</f>
        <v>0</v>
      </c>
      <c r="I1505" s="1" t="str">
        <f>VLOOKUP($A1505,'Medical Examinations'!$A$2:$O$2336,12,FALSE())</f>
        <v>No</v>
      </c>
      <c r="J1505" s="1" t="str">
        <f>VLOOKUP($A1505,'Medical Examinations'!$A$2:$O$2336,14,FALSE())</f>
        <v>Obesity</v>
      </c>
      <c r="K1505" s="1" t="str">
        <f>VLOOKUP($A1505,'Medical Examinations'!$A$2:$O$2336,15,FALSE())</f>
        <v>Diabetes</v>
      </c>
      <c r="L1505" s="17">
        <f>VLOOKUP($A1505,'Hospitalisation Details'!$A$2:$P$2344,15,FALSE())</f>
        <v>29760</v>
      </c>
      <c r="M1505" s="18">
        <f>VLOOKUP($A1505,'Hospitalisation Details'!$A$2:$P$2344,6,FALSE())</f>
        <v>6875.96</v>
      </c>
      <c r="N1505" s="1" t="str">
        <f>VLOOKUP($A1505,'Hospitalisation Details'!$A$2:$P$2344,12,FALSE())</f>
        <v>tier - 2</v>
      </c>
      <c r="O1505" s="1" t="str">
        <f>VLOOKUP($A1505,'Hospitalisation Details'!$A$2:$P$2344,13,FALSE())</f>
        <v>tier - 2</v>
      </c>
      <c r="P1505" s="1" t="str">
        <f>VLOOKUP($A1505,'Hospitalisation Details'!$A$2:$P$2344,14,FALSE())</f>
        <v>R1011</v>
      </c>
      <c r="Q1505" s="1">
        <f>VLOOKUP($A1505,'Hospitalisation Details'!$A$2:$P$2344,16,FALSE())</f>
        <v>41</v>
      </c>
    </row>
    <row r="1506" spans="1:17" x14ac:dyDescent="0.35">
      <c r="A1506" s="1" t="str">
        <f>'Customer Names'!A1506</f>
        <v>Id1505</v>
      </c>
      <c r="B1506" s="1" t="str">
        <f>VLOOKUP($A1506,'Customer Names'!$A$2:$E$2336,4,FALSE())</f>
        <v>Tristan P.</v>
      </c>
      <c r="C1506" s="16">
        <f>VLOOKUP($A1506,'Medical Examinations'!$A$2:$O$2336,2,FALSE())</f>
        <v>18.75</v>
      </c>
      <c r="D1506" s="16">
        <f>VLOOKUP($A1506,'Medical Examinations'!$A$2:$O$2336,3,FALSE())</f>
        <v>5.47</v>
      </c>
      <c r="E1506" s="1" t="str">
        <f>VLOOKUP($A1506,'Medical Examinations'!$A$2:$O$2336,9,FALSE())</f>
        <v>Yes</v>
      </c>
      <c r="F1506" s="1" t="str">
        <f>VLOOKUP($A1506,'Medical Examinations'!$A$2:$O$2336,10,FALSE())</f>
        <v>No</v>
      </c>
      <c r="G1506" s="1" t="str">
        <f>VLOOKUP($A1506,'Medical Examinations'!$A$2:$O$2336,11,FALSE())</f>
        <v>Yes</v>
      </c>
      <c r="H1506" s="1">
        <f>VLOOKUP($A1506,'Medical Examinations'!$A$2:$O$2336,13,FALSE())</f>
        <v>1</v>
      </c>
      <c r="I1506" s="1" t="str">
        <f>VLOOKUP($A1506,'Medical Examinations'!$A$2:$O$2336,12,FALSE())</f>
        <v>No</v>
      </c>
      <c r="J1506" s="1" t="str">
        <f>VLOOKUP($A1506,'Medical Examinations'!$A$2:$O$2336,14,FALSE())</f>
        <v>Normal Weight</v>
      </c>
      <c r="K1506" s="1" t="str">
        <f>VLOOKUP($A1506,'Medical Examinations'!$A$2:$O$2336,15,FALSE())</f>
        <v>Normal</v>
      </c>
      <c r="L1506" s="17">
        <f>VLOOKUP($A1506,'Hospitalisation Details'!$A$2:$P$2344,15,FALSE())</f>
        <v>25499</v>
      </c>
      <c r="M1506" s="18">
        <f>VLOOKUP($A1506,'Hospitalisation Details'!$A$2:$P$2344,6,FALSE())</f>
        <v>6868.39</v>
      </c>
      <c r="N1506" s="1" t="str">
        <f>VLOOKUP($A1506,'Hospitalisation Details'!$A$2:$P$2344,12,FALSE())</f>
        <v>tier - 2</v>
      </c>
      <c r="O1506" s="1" t="str">
        <f>VLOOKUP($A1506,'Hospitalisation Details'!$A$2:$P$2344,13,FALSE())</f>
        <v>tier - 2</v>
      </c>
      <c r="P1506" s="1" t="str">
        <f>VLOOKUP($A1506,'Hospitalisation Details'!$A$2:$P$2344,14,FALSE())</f>
        <v>R1013</v>
      </c>
      <c r="Q1506" s="1">
        <f>VLOOKUP($A1506,'Hospitalisation Details'!$A$2:$P$2344,16,FALSE())</f>
        <v>53</v>
      </c>
    </row>
    <row r="1507" spans="1:17" x14ac:dyDescent="0.35">
      <c r="A1507" s="1" t="str">
        <f>'Customer Names'!A1507</f>
        <v>Id1506</v>
      </c>
      <c r="B1507" s="1" t="str">
        <f>VLOOKUP($A1507,'Customer Names'!$A$2:$E$2336,4,FALSE())</f>
        <v>Traci A</v>
      </c>
      <c r="C1507" s="16">
        <f>VLOOKUP($A1507,'Medical Examinations'!$A$2:$O$2336,2,FALSE())</f>
        <v>22.36</v>
      </c>
      <c r="D1507" s="16">
        <f>VLOOKUP($A1507,'Medical Examinations'!$A$2:$O$2336,3,FALSE())</f>
        <v>8.6</v>
      </c>
      <c r="E1507" s="1" t="str">
        <f>VLOOKUP($A1507,'Medical Examinations'!$A$2:$O$2336,9,FALSE())</f>
        <v>No</v>
      </c>
      <c r="F1507" s="1" t="str">
        <f>VLOOKUP($A1507,'Medical Examinations'!$A$2:$O$2336,10,FALSE())</f>
        <v>No</v>
      </c>
      <c r="G1507" s="1" t="str">
        <f>VLOOKUP($A1507,'Medical Examinations'!$A$2:$O$2336,11,FALSE())</f>
        <v>No</v>
      </c>
      <c r="H1507" s="1">
        <f>VLOOKUP($A1507,'Medical Examinations'!$A$2:$O$2336,13,FALSE())</f>
        <v>0</v>
      </c>
      <c r="I1507" s="1" t="str">
        <f>VLOOKUP($A1507,'Medical Examinations'!$A$2:$O$2336,12,FALSE())</f>
        <v>No</v>
      </c>
      <c r="J1507" s="1" t="str">
        <f>VLOOKUP($A1507,'Medical Examinations'!$A$2:$O$2336,14,FALSE())</f>
        <v>Normal Weight</v>
      </c>
      <c r="K1507" s="1" t="str">
        <f>VLOOKUP($A1507,'Medical Examinations'!$A$2:$O$2336,15,FALSE())</f>
        <v>Diabetes</v>
      </c>
      <c r="L1507" s="17">
        <f>VLOOKUP($A1507,'Hospitalisation Details'!$A$2:$P$2344,15,FALSE())</f>
        <v>28707</v>
      </c>
      <c r="M1507" s="18">
        <f>VLOOKUP($A1507,'Hospitalisation Details'!$A$2:$P$2344,6,FALSE())</f>
        <v>6863.49</v>
      </c>
      <c r="N1507" s="1" t="str">
        <f>VLOOKUP($A1507,'Hospitalisation Details'!$A$2:$P$2344,12,FALSE())</f>
        <v>tier - 2</v>
      </c>
      <c r="O1507" s="1" t="str">
        <f>VLOOKUP($A1507,'Hospitalisation Details'!$A$2:$P$2344,13,FALSE())</f>
        <v>tier - 1</v>
      </c>
      <c r="P1507" s="1" t="str">
        <f>VLOOKUP($A1507,'Hospitalisation Details'!$A$2:$P$2344,14,FALSE())</f>
        <v>R1013</v>
      </c>
      <c r="Q1507" s="1">
        <f>VLOOKUP($A1507,'Hospitalisation Details'!$A$2:$P$2344,16,FALSE())</f>
        <v>44</v>
      </c>
    </row>
    <row r="1508" spans="1:17" x14ac:dyDescent="0.35">
      <c r="A1508" s="1" t="str">
        <f>'Customer Names'!A1508</f>
        <v>Id1507</v>
      </c>
      <c r="B1508" s="1" t="str">
        <f>VLOOKUP($A1508,'Customer Names'!$A$2:$E$2336,4,FALSE())</f>
        <v>Justin P</v>
      </c>
      <c r="C1508" s="16">
        <f>VLOOKUP($A1508,'Medical Examinations'!$A$2:$O$2336,2,FALSE())</f>
        <v>23.94</v>
      </c>
      <c r="D1508" s="16">
        <f>VLOOKUP($A1508,'Medical Examinations'!$A$2:$O$2336,3,FALSE())</f>
        <v>10.74</v>
      </c>
      <c r="E1508" s="1" t="str">
        <f>VLOOKUP($A1508,'Medical Examinations'!$A$2:$O$2336,9,FALSE())</f>
        <v>Yes</v>
      </c>
      <c r="F1508" s="1" t="str">
        <f>VLOOKUP($A1508,'Medical Examinations'!$A$2:$O$2336,10,FALSE())</f>
        <v>No</v>
      </c>
      <c r="G1508" s="1" t="str">
        <f>VLOOKUP($A1508,'Medical Examinations'!$A$2:$O$2336,11,FALSE())</f>
        <v>No</v>
      </c>
      <c r="H1508" s="1">
        <f>VLOOKUP($A1508,'Medical Examinations'!$A$2:$O$2336,13,FALSE())</f>
        <v>0</v>
      </c>
      <c r="I1508" s="1" t="str">
        <f>VLOOKUP($A1508,'Medical Examinations'!$A$2:$O$2336,12,FALSE())</f>
        <v>No</v>
      </c>
      <c r="J1508" s="1" t="str">
        <f>VLOOKUP($A1508,'Medical Examinations'!$A$2:$O$2336,14,FALSE())</f>
        <v>Normal Weight</v>
      </c>
      <c r="K1508" s="1" t="str">
        <f>VLOOKUP($A1508,'Medical Examinations'!$A$2:$O$2336,15,FALSE())</f>
        <v>Diabetes</v>
      </c>
      <c r="L1508" s="17">
        <f>VLOOKUP($A1508,'Hospitalisation Details'!$A$2:$P$2344,15,FALSE())</f>
        <v>29756</v>
      </c>
      <c r="M1508" s="18">
        <f>VLOOKUP($A1508,'Hospitalisation Details'!$A$2:$P$2344,6,FALSE())</f>
        <v>6858.48</v>
      </c>
      <c r="N1508" s="1" t="str">
        <f>VLOOKUP($A1508,'Hospitalisation Details'!$A$2:$P$2344,12,FALSE())</f>
        <v>tier - 2</v>
      </c>
      <c r="O1508" s="1" t="str">
        <f>VLOOKUP($A1508,'Hospitalisation Details'!$A$2:$P$2344,13,FALSE())</f>
        <v>tier - 2</v>
      </c>
      <c r="P1508" s="1" t="str">
        <f>VLOOKUP($A1508,'Hospitalisation Details'!$A$2:$P$2344,14,FALSE())</f>
        <v>R1019</v>
      </c>
      <c r="Q1508" s="1">
        <f>VLOOKUP($A1508,'Hospitalisation Details'!$A$2:$P$2344,16,FALSE())</f>
        <v>41</v>
      </c>
    </row>
    <row r="1509" spans="1:17" x14ac:dyDescent="0.35">
      <c r="A1509" s="1" t="str">
        <f>'Customer Names'!A1509</f>
        <v>Id1508</v>
      </c>
      <c r="B1509" s="1" t="str">
        <f>VLOOKUP($A1509,'Customer Names'!$A$2:$E$2336,4,FALSE())</f>
        <v>Logan M</v>
      </c>
      <c r="C1509" s="16">
        <f>VLOOKUP($A1509,'Medical Examinations'!$A$2:$O$2336,2,FALSE())</f>
        <v>30.1</v>
      </c>
      <c r="D1509" s="16">
        <f>VLOOKUP($A1509,'Medical Examinations'!$A$2:$O$2336,3,FALSE())</f>
        <v>4.3899999999999997</v>
      </c>
      <c r="E1509" s="1" t="str">
        <f>VLOOKUP($A1509,'Medical Examinations'!$A$2:$O$2336,9,FALSE())</f>
        <v>No</v>
      </c>
      <c r="F1509" s="1" t="str">
        <f>VLOOKUP($A1509,'Medical Examinations'!$A$2:$O$2336,10,FALSE())</f>
        <v>No</v>
      </c>
      <c r="G1509" s="1" t="str">
        <f>VLOOKUP($A1509,'Medical Examinations'!$A$2:$O$2336,11,FALSE())</f>
        <v>Yes</v>
      </c>
      <c r="H1509" s="1">
        <f>VLOOKUP($A1509,'Medical Examinations'!$A$2:$O$2336,13,FALSE())</f>
        <v>1</v>
      </c>
      <c r="I1509" s="1" t="str">
        <f>VLOOKUP($A1509,'Medical Examinations'!$A$2:$O$2336,12,FALSE())</f>
        <v>No</v>
      </c>
      <c r="J1509" s="1" t="str">
        <f>VLOOKUP($A1509,'Medical Examinations'!$A$2:$O$2336,14,FALSE())</f>
        <v>Obesity</v>
      </c>
      <c r="K1509" s="1" t="str">
        <f>VLOOKUP($A1509,'Medical Examinations'!$A$2:$O$2336,15,FALSE())</f>
        <v>Normal</v>
      </c>
      <c r="L1509" s="17">
        <f>VLOOKUP($A1509,'Hospitalisation Details'!$A$2:$P$2344,15,FALSE())</f>
        <v>29163</v>
      </c>
      <c r="M1509" s="18">
        <f>VLOOKUP($A1509,'Hospitalisation Details'!$A$2:$P$2344,6,FALSE())</f>
        <v>6849.03</v>
      </c>
      <c r="N1509" s="1" t="str">
        <f>VLOOKUP($A1509,'Hospitalisation Details'!$A$2:$P$2344,12,FALSE())</f>
        <v>tier - 2</v>
      </c>
      <c r="O1509" s="1" t="str">
        <f>VLOOKUP($A1509,'Hospitalisation Details'!$A$2:$P$2344,13,FALSE())</f>
        <v>tier - 2</v>
      </c>
      <c r="P1509" s="1" t="str">
        <f>VLOOKUP($A1509,'Hospitalisation Details'!$A$2:$P$2344,14,FALSE())</f>
        <v>R1011</v>
      </c>
      <c r="Q1509" s="1">
        <f>VLOOKUP($A1509,'Hospitalisation Details'!$A$2:$P$2344,16,FALSE())</f>
        <v>43</v>
      </c>
    </row>
    <row r="1510" spans="1:17" x14ac:dyDescent="0.35">
      <c r="A1510" s="1" t="str">
        <f>'Customer Names'!A1510</f>
        <v>Id1509</v>
      </c>
      <c r="B1510" s="1" t="str">
        <f>VLOOKUP($A1510,'Customer Names'!$A$2:$E$2336,4,FALSE())</f>
        <v>Sebastien</v>
      </c>
      <c r="C1510" s="16">
        <f>VLOOKUP($A1510,'Medical Examinations'!$A$2:$O$2336,2,FALSE())</f>
        <v>21.93</v>
      </c>
      <c r="D1510" s="16">
        <f>VLOOKUP($A1510,'Medical Examinations'!$A$2:$O$2336,3,FALSE())</f>
        <v>6.3</v>
      </c>
      <c r="E1510" s="1" t="str">
        <f>VLOOKUP($A1510,'Medical Examinations'!$A$2:$O$2336,9,FALSE())</f>
        <v>No</v>
      </c>
      <c r="F1510" s="1" t="str">
        <f>VLOOKUP($A1510,'Medical Examinations'!$A$2:$O$2336,10,FALSE())</f>
        <v>No</v>
      </c>
      <c r="G1510" s="1" t="str">
        <f>VLOOKUP($A1510,'Medical Examinations'!$A$2:$O$2336,11,FALSE())</f>
        <v>No</v>
      </c>
      <c r="H1510" s="1">
        <f>VLOOKUP($A1510,'Medical Examinations'!$A$2:$O$2336,13,FALSE())</f>
        <v>0</v>
      </c>
      <c r="I1510" s="1" t="str">
        <f>VLOOKUP($A1510,'Medical Examinations'!$A$2:$O$2336,12,FALSE())</f>
        <v>No</v>
      </c>
      <c r="J1510" s="1" t="str">
        <f>VLOOKUP($A1510,'Medical Examinations'!$A$2:$O$2336,14,FALSE())</f>
        <v>Normal Weight</v>
      </c>
      <c r="K1510" s="1" t="str">
        <f>VLOOKUP($A1510,'Medical Examinations'!$A$2:$O$2336,15,FALSE())</f>
        <v>Prediabetes</v>
      </c>
      <c r="L1510" s="17">
        <f>VLOOKUP($A1510,'Hospitalisation Details'!$A$2:$P$2344,15,FALSE())</f>
        <v>28291</v>
      </c>
      <c r="M1510" s="18">
        <f>VLOOKUP($A1510,'Hospitalisation Details'!$A$2:$P$2344,6,FALSE())</f>
        <v>6843.17</v>
      </c>
      <c r="N1510" s="1" t="str">
        <f>VLOOKUP($A1510,'Hospitalisation Details'!$A$2:$P$2344,12,FALSE())</f>
        <v>tier - 2</v>
      </c>
      <c r="O1510" s="1" t="str">
        <f>VLOOKUP($A1510,'Hospitalisation Details'!$A$2:$P$2344,13,FALSE())</f>
        <v>tier - 1</v>
      </c>
      <c r="P1510" s="1" t="str">
        <f>VLOOKUP($A1510,'Hospitalisation Details'!$A$2:$P$2344,14,FALSE())</f>
        <v>R1013</v>
      </c>
      <c r="Q1510" s="1">
        <f>VLOOKUP($A1510,'Hospitalisation Details'!$A$2:$P$2344,16,FALSE())</f>
        <v>45</v>
      </c>
    </row>
    <row r="1511" spans="1:17" x14ac:dyDescent="0.35">
      <c r="A1511" s="1" t="str">
        <f>'Customer Names'!A1511</f>
        <v>Id1510</v>
      </c>
      <c r="B1511" s="1" t="str">
        <f>VLOOKUP($A1511,'Customer Names'!$A$2:$E$2336,4,FALSE())</f>
        <v>Tiffany A</v>
      </c>
      <c r="C1511" s="16">
        <f>VLOOKUP($A1511,'Medical Examinations'!$A$2:$O$2336,2,FALSE())</f>
        <v>39.75</v>
      </c>
      <c r="D1511" s="16">
        <f>VLOOKUP($A1511,'Medical Examinations'!$A$2:$O$2336,3,FALSE())</f>
        <v>5.41</v>
      </c>
      <c r="E1511" s="1" t="str">
        <f>VLOOKUP($A1511,'Medical Examinations'!$A$2:$O$2336,9,FALSE())</f>
        <v>No</v>
      </c>
      <c r="F1511" s="1" t="str">
        <f>VLOOKUP($A1511,'Medical Examinations'!$A$2:$O$2336,10,FALSE())</f>
        <v>Yes</v>
      </c>
      <c r="G1511" s="1" t="str">
        <f>VLOOKUP($A1511,'Medical Examinations'!$A$2:$O$2336,11,FALSE())</f>
        <v>No</v>
      </c>
      <c r="H1511" s="1">
        <f>VLOOKUP($A1511,'Medical Examinations'!$A$2:$O$2336,13,FALSE())</f>
        <v>1</v>
      </c>
      <c r="I1511" s="1" t="str">
        <f>VLOOKUP($A1511,'Medical Examinations'!$A$2:$O$2336,12,FALSE())</f>
        <v>No</v>
      </c>
      <c r="J1511" s="1" t="str">
        <f>VLOOKUP($A1511,'Medical Examinations'!$A$2:$O$2336,14,FALSE())</f>
        <v>Obesity</v>
      </c>
      <c r="K1511" s="1" t="str">
        <f>VLOOKUP($A1511,'Medical Examinations'!$A$2:$O$2336,15,FALSE())</f>
        <v>Normal</v>
      </c>
      <c r="L1511" s="17">
        <f>VLOOKUP($A1511,'Hospitalisation Details'!$A$2:$P$2344,15,FALSE())</f>
        <v>36860</v>
      </c>
      <c r="M1511" s="18">
        <f>VLOOKUP($A1511,'Hospitalisation Details'!$A$2:$P$2344,6,FALSE())</f>
        <v>6842.28</v>
      </c>
      <c r="N1511" s="1" t="str">
        <f>VLOOKUP($A1511,'Hospitalisation Details'!$A$2:$P$2344,12,FALSE())</f>
        <v>tier - 2</v>
      </c>
      <c r="O1511" s="1" t="str">
        <f>VLOOKUP($A1511,'Hospitalisation Details'!$A$2:$P$2344,13,FALSE())</f>
        <v>tier - 1</v>
      </c>
      <c r="P1511" s="1" t="str">
        <f>VLOOKUP($A1511,'Hospitalisation Details'!$A$2:$P$2344,14,FALSE())</f>
        <v>R1012</v>
      </c>
      <c r="Q1511" s="1">
        <f>VLOOKUP($A1511,'Hospitalisation Details'!$A$2:$P$2344,16,FALSE())</f>
        <v>22</v>
      </c>
    </row>
    <row r="1512" spans="1:17" x14ac:dyDescent="0.35">
      <c r="A1512" s="1" t="str">
        <f>'Customer Names'!A1512</f>
        <v>Id1511</v>
      </c>
      <c r="B1512" s="1" t="str">
        <f>VLOOKUP($A1512,'Customer Names'!$A$2:$E$2336,4,FALSE())</f>
        <v>Matthew</v>
      </c>
      <c r="C1512" s="16">
        <f>VLOOKUP($A1512,'Medical Examinations'!$A$2:$O$2336,2,FALSE())</f>
        <v>26.03</v>
      </c>
      <c r="D1512" s="16">
        <f>VLOOKUP($A1512,'Medical Examinations'!$A$2:$O$2336,3,FALSE())</f>
        <v>4.47</v>
      </c>
      <c r="E1512" s="1" t="str">
        <f>VLOOKUP($A1512,'Medical Examinations'!$A$2:$O$2336,9,FALSE())</f>
        <v>No</v>
      </c>
      <c r="F1512" s="1" t="str">
        <f>VLOOKUP($A1512,'Medical Examinations'!$A$2:$O$2336,10,FALSE())</f>
        <v>No</v>
      </c>
      <c r="G1512" s="1" t="str">
        <f>VLOOKUP($A1512,'Medical Examinations'!$A$2:$O$2336,11,FALSE())</f>
        <v>Yes</v>
      </c>
      <c r="H1512" s="1">
        <f>VLOOKUP($A1512,'Medical Examinations'!$A$2:$O$2336,13,FALSE())</f>
        <v>1</v>
      </c>
      <c r="I1512" s="1" t="str">
        <f>VLOOKUP($A1512,'Medical Examinations'!$A$2:$O$2336,12,FALSE())</f>
        <v>No</v>
      </c>
      <c r="J1512" s="1" t="str">
        <f>VLOOKUP($A1512,'Medical Examinations'!$A$2:$O$2336,14,FALSE())</f>
        <v>Overweight</v>
      </c>
      <c r="K1512" s="1" t="str">
        <f>VLOOKUP($A1512,'Medical Examinations'!$A$2:$O$2336,15,FALSE())</f>
        <v>Normal</v>
      </c>
      <c r="L1512" s="17">
        <f>VLOOKUP($A1512,'Hospitalisation Details'!$A$2:$P$2344,15,FALSE())</f>
        <v>29051</v>
      </c>
      <c r="M1512" s="18">
        <f>VLOOKUP($A1512,'Hospitalisation Details'!$A$2:$P$2344,6,FALSE())</f>
        <v>6837.37</v>
      </c>
      <c r="N1512" s="1" t="str">
        <f>VLOOKUP($A1512,'Hospitalisation Details'!$A$2:$P$2344,12,FALSE())</f>
        <v>tier - 3</v>
      </c>
      <c r="O1512" s="1" t="str">
        <f>VLOOKUP($A1512,'Hospitalisation Details'!$A$2:$P$2344,13,FALSE())</f>
        <v>tier - 1</v>
      </c>
      <c r="P1512" s="1" t="str">
        <f>VLOOKUP($A1512,'Hospitalisation Details'!$A$2:$P$2344,14,FALSE())</f>
        <v>R1016</v>
      </c>
      <c r="Q1512" s="1">
        <f>VLOOKUP($A1512,'Hospitalisation Details'!$A$2:$P$2344,16,FALSE())</f>
        <v>43</v>
      </c>
    </row>
    <row r="1513" spans="1:17" x14ac:dyDescent="0.35">
      <c r="A1513" s="1" t="str">
        <f>'Customer Names'!A1513</f>
        <v>Id1512</v>
      </c>
      <c r="B1513" s="1" t="str">
        <f>VLOOKUP($A1513,'Customer Names'!$A$2:$E$2336,4,FALSE())</f>
        <v>Luke</v>
      </c>
      <c r="C1513" s="16">
        <f>VLOOKUP($A1513,'Medical Examinations'!$A$2:$O$2336,2,FALSE())</f>
        <v>34.51</v>
      </c>
      <c r="D1513" s="16">
        <f>VLOOKUP($A1513,'Medical Examinations'!$A$2:$O$2336,3,FALSE())</f>
        <v>6.26</v>
      </c>
      <c r="E1513" s="1" t="str">
        <f>VLOOKUP($A1513,'Medical Examinations'!$A$2:$O$2336,9,FALSE())</f>
        <v>No</v>
      </c>
      <c r="F1513" s="1" t="str">
        <f>VLOOKUP($A1513,'Medical Examinations'!$A$2:$O$2336,10,FALSE())</f>
        <v>No</v>
      </c>
      <c r="G1513" s="1" t="str">
        <f>VLOOKUP($A1513,'Medical Examinations'!$A$2:$O$2336,11,FALSE())</f>
        <v>No</v>
      </c>
      <c r="H1513" s="1">
        <f>VLOOKUP($A1513,'Medical Examinations'!$A$2:$O$2336,13,FALSE())</f>
        <v>0</v>
      </c>
      <c r="I1513" s="1" t="str">
        <f>VLOOKUP($A1513,'Medical Examinations'!$A$2:$O$2336,12,FALSE())</f>
        <v>No</v>
      </c>
      <c r="J1513" s="1" t="str">
        <f>VLOOKUP($A1513,'Medical Examinations'!$A$2:$O$2336,14,FALSE())</f>
        <v>Obesity</v>
      </c>
      <c r="K1513" s="1" t="str">
        <f>VLOOKUP($A1513,'Medical Examinations'!$A$2:$O$2336,15,FALSE())</f>
        <v>Prediabetes</v>
      </c>
      <c r="L1513" s="17">
        <f>VLOOKUP($A1513,'Hospitalisation Details'!$A$2:$P$2344,15,FALSE())</f>
        <v>34523</v>
      </c>
      <c r="M1513" s="18">
        <f>VLOOKUP($A1513,'Hospitalisation Details'!$A$2:$P$2344,6,FALSE())</f>
        <v>6827.69</v>
      </c>
      <c r="N1513" s="1" t="str">
        <f>VLOOKUP($A1513,'Hospitalisation Details'!$A$2:$P$2344,12,FALSE())</f>
        <v>tier - 2</v>
      </c>
      <c r="O1513" s="1" t="str">
        <f>VLOOKUP($A1513,'Hospitalisation Details'!$A$2:$P$2344,13,FALSE())</f>
        <v>tier - 2</v>
      </c>
      <c r="P1513" s="1" t="str">
        <f>VLOOKUP($A1513,'Hospitalisation Details'!$A$2:$P$2344,14,FALSE())</f>
        <v>R1021</v>
      </c>
      <c r="Q1513" s="1">
        <f>VLOOKUP($A1513,'Hospitalisation Details'!$A$2:$P$2344,16,FALSE())</f>
        <v>28</v>
      </c>
    </row>
    <row r="1514" spans="1:17" x14ac:dyDescent="0.35">
      <c r="A1514" s="1" t="str">
        <f>'Customer Names'!A1514</f>
        <v>Id1513</v>
      </c>
      <c r="B1514" s="1" t="str">
        <f>VLOOKUP($A1514,'Customer Names'!$A$2:$E$2336,4,FALSE())</f>
        <v>Leigh</v>
      </c>
      <c r="C1514" s="16">
        <f>VLOOKUP($A1514,'Medical Examinations'!$A$2:$O$2336,2,FALSE())</f>
        <v>19.32</v>
      </c>
      <c r="D1514" s="16">
        <f>VLOOKUP($A1514,'Medical Examinations'!$A$2:$O$2336,3,FALSE())</f>
        <v>11.58</v>
      </c>
      <c r="E1514" s="1" t="str">
        <f>VLOOKUP($A1514,'Medical Examinations'!$A$2:$O$2336,9,FALSE())</f>
        <v>Yes</v>
      </c>
      <c r="F1514" s="1" t="str">
        <f>VLOOKUP($A1514,'Medical Examinations'!$A$2:$O$2336,10,FALSE())</f>
        <v>No</v>
      </c>
      <c r="G1514" s="1" t="str">
        <f>VLOOKUP($A1514,'Medical Examinations'!$A$2:$O$2336,11,FALSE())</f>
        <v>No</v>
      </c>
      <c r="H1514" s="1">
        <f>VLOOKUP($A1514,'Medical Examinations'!$A$2:$O$2336,13,FALSE())</f>
        <v>1</v>
      </c>
      <c r="I1514" s="1" t="str">
        <f>VLOOKUP($A1514,'Medical Examinations'!$A$2:$O$2336,12,FALSE())</f>
        <v>No</v>
      </c>
      <c r="J1514" s="1" t="str">
        <f>VLOOKUP($A1514,'Medical Examinations'!$A$2:$O$2336,14,FALSE())</f>
        <v>Normal Weight</v>
      </c>
      <c r="K1514" s="1" t="str">
        <f>VLOOKUP($A1514,'Medical Examinations'!$A$2:$O$2336,15,FALSE())</f>
        <v>Diabetes</v>
      </c>
      <c r="L1514" s="17">
        <f>VLOOKUP($A1514,'Hospitalisation Details'!$A$2:$P$2344,15,FALSE())</f>
        <v>27623</v>
      </c>
      <c r="M1514" s="18">
        <f>VLOOKUP($A1514,'Hospitalisation Details'!$A$2:$P$2344,6,FALSE())</f>
        <v>6809.46</v>
      </c>
      <c r="N1514" s="1" t="str">
        <f>VLOOKUP($A1514,'Hospitalisation Details'!$A$2:$P$2344,12,FALSE())</f>
        <v>tier - 2</v>
      </c>
      <c r="O1514" s="1" t="str">
        <f>VLOOKUP($A1514,'Hospitalisation Details'!$A$2:$P$2344,13,FALSE())</f>
        <v>tier - 1</v>
      </c>
      <c r="P1514" s="1" t="str">
        <f>VLOOKUP($A1514,'Hospitalisation Details'!$A$2:$P$2344,14,FALSE())</f>
        <v>R1012</v>
      </c>
      <c r="Q1514" s="1">
        <f>VLOOKUP($A1514,'Hospitalisation Details'!$A$2:$P$2344,16,FALSE())</f>
        <v>47</v>
      </c>
    </row>
    <row r="1515" spans="1:17" x14ac:dyDescent="0.35">
      <c r="A1515" s="1" t="str">
        <f>'Customer Names'!A1515</f>
        <v>Id1514</v>
      </c>
      <c r="B1515" s="1" t="str">
        <f>VLOOKUP($A1515,'Customer Names'!$A$2:$E$2336,4,FALSE())</f>
        <v>Yosuke</v>
      </c>
      <c r="C1515" s="16">
        <f>VLOOKUP($A1515,'Medical Examinations'!$A$2:$O$2336,2,FALSE())</f>
        <v>28.5</v>
      </c>
      <c r="D1515" s="16">
        <f>VLOOKUP($A1515,'Medical Examinations'!$A$2:$O$2336,3,FALSE())</f>
        <v>4.3600000000000003</v>
      </c>
      <c r="E1515" s="1" t="str">
        <f>VLOOKUP($A1515,'Medical Examinations'!$A$2:$O$2336,9,FALSE())</f>
        <v>No</v>
      </c>
      <c r="F1515" s="1" t="str">
        <f>VLOOKUP($A1515,'Medical Examinations'!$A$2:$O$2336,10,FALSE())</f>
        <v>No</v>
      </c>
      <c r="G1515" s="1" t="str">
        <f>VLOOKUP($A1515,'Medical Examinations'!$A$2:$O$2336,11,FALSE())</f>
        <v>No</v>
      </c>
      <c r="H1515" s="1">
        <f>VLOOKUP($A1515,'Medical Examinations'!$A$2:$O$2336,13,FALSE())</f>
        <v>0</v>
      </c>
      <c r="I1515" s="1" t="str">
        <f>VLOOKUP($A1515,'Medical Examinations'!$A$2:$O$2336,12,FALSE())</f>
        <v>No</v>
      </c>
      <c r="J1515" s="1" t="str">
        <f>VLOOKUP($A1515,'Medical Examinations'!$A$2:$O$2336,14,FALSE())</f>
        <v>Overweight</v>
      </c>
      <c r="K1515" s="1" t="str">
        <f>VLOOKUP($A1515,'Medical Examinations'!$A$2:$O$2336,15,FALSE())</f>
        <v>Normal</v>
      </c>
      <c r="L1515" s="17">
        <f>VLOOKUP($A1515,'Hospitalisation Details'!$A$2:$P$2344,15,FALSE())</f>
        <v>33418</v>
      </c>
      <c r="M1515" s="18">
        <f>VLOOKUP($A1515,'Hospitalisation Details'!$A$2:$P$2344,6,FALSE())</f>
        <v>6799.46</v>
      </c>
      <c r="N1515" s="1" t="str">
        <f>VLOOKUP($A1515,'Hospitalisation Details'!$A$2:$P$2344,12,FALSE())</f>
        <v>tier - 1</v>
      </c>
      <c r="O1515" s="1" t="str">
        <f>VLOOKUP($A1515,'Hospitalisation Details'!$A$2:$P$2344,13,FALSE())</f>
        <v>tier - 2</v>
      </c>
      <c r="P1515" s="1" t="str">
        <f>VLOOKUP($A1515,'Hospitalisation Details'!$A$2:$P$2344,14,FALSE())</f>
        <v>R1014</v>
      </c>
      <c r="Q1515" s="1">
        <f>VLOOKUP($A1515,'Hospitalisation Details'!$A$2:$P$2344,16,FALSE())</f>
        <v>31</v>
      </c>
    </row>
    <row r="1516" spans="1:17" x14ac:dyDescent="0.35">
      <c r="A1516" s="1" t="str">
        <f>'Customer Names'!A1516</f>
        <v>Id1515</v>
      </c>
      <c r="B1516" s="1" t="str">
        <f>VLOOKUP($A1516,'Customer Names'!$A$2:$E$2336,4,FALSE())</f>
        <v>Matthew</v>
      </c>
      <c r="C1516" s="16">
        <f>VLOOKUP($A1516,'Medical Examinations'!$A$2:$O$2336,2,FALSE())</f>
        <v>30.875</v>
      </c>
      <c r="D1516" s="16">
        <f>VLOOKUP($A1516,'Medical Examinations'!$A$2:$O$2336,3,FALSE())</f>
        <v>4.1399999999999997</v>
      </c>
      <c r="E1516" s="1" t="str">
        <f>VLOOKUP($A1516,'Medical Examinations'!$A$2:$O$2336,9,FALSE())</f>
        <v>Yes</v>
      </c>
      <c r="F1516" s="1" t="str">
        <f>VLOOKUP($A1516,'Medical Examinations'!$A$2:$O$2336,10,FALSE())</f>
        <v>No</v>
      </c>
      <c r="G1516" s="1" t="str">
        <f>VLOOKUP($A1516,'Medical Examinations'!$A$2:$O$2336,11,FALSE())</f>
        <v>No</v>
      </c>
      <c r="H1516" s="1">
        <f>VLOOKUP($A1516,'Medical Examinations'!$A$2:$O$2336,13,FALSE())</f>
        <v>0</v>
      </c>
      <c r="I1516" s="1" t="str">
        <f>VLOOKUP($A1516,'Medical Examinations'!$A$2:$O$2336,12,FALSE())</f>
        <v>No</v>
      </c>
      <c r="J1516" s="1" t="str">
        <f>VLOOKUP($A1516,'Medical Examinations'!$A$2:$O$2336,14,FALSE())</f>
        <v>Obesity</v>
      </c>
      <c r="K1516" s="1" t="str">
        <f>VLOOKUP($A1516,'Medical Examinations'!$A$2:$O$2336,15,FALSE())</f>
        <v>Normal</v>
      </c>
      <c r="L1516" s="17">
        <f>VLOOKUP($A1516,'Hospitalisation Details'!$A$2:$P$2344,15,FALSE())</f>
        <v>31405</v>
      </c>
      <c r="M1516" s="18">
        <f>VLOOKUP($A1516,'Hospitalisation Details'!$A$2:$P$2344,6,FALSE())</f>
        <v>6796.86</v>
      </c>
      <c r="N1516" s="1" t="str">
        <f>VLOOKUP($A1516,'Hospitalisation Details'!$A$2:$P$2344,12,FALSE())</f>
        <v>tier - 3</v>
      </c>
      <c r="O1516" s="1" t="str">
        <f>VLOOKUP($A1516,'Hospitalisation Details'!$A$2:$P$2344,13,FALSE())</f>
        <v>tier - 3</v>
      </c>
      <c r="P1516" s="1" t="str">
        <f>VLOOKUP($A1516,'Hospitalisation Details'!$A$2:$P$2344,14,FALSE())</f>
        <v>R1012</v>
      </c>
      <c r="Q1516" s="1">
        <f>VLOOKUP($A1516,'Hospitalisation Details'!$A$2:$P$2344,16,FALSE())</f>
        <v>37</v>
      </c>
    </row>
    <row r="1517" spans="1:17" x14ac:dyDescent="0.35">
      <c r="A1517" s="1" t="str">
        <f>'Customer Names'!A1517</f>
        <v>Id1516</v>
      </c>
      <c r="B1517" s="1" t="str">
        <f>VLOOKUP($A1517,'Customer Names'!$A$2:$E$2336,4,FALSE())</f>
        <v>Jacob</v>
      </c>
      <c r="C1517" s="16">
        <f>VLOOKUP($A1517,'Medical Examinations'!$A$2:$O$2336,2,FALSE())</f>
        <v>24.02</v>
      </c>
      <c r="D1517" s="16">
        <f>VLOOKUP($A1517,'Medical Examinations'!$A$2:$O$2336,3,FALSE())</f>
        <v>4.38</v>
      </c>
      <c r="E1517" s="1" t="str">
        <f>VLOOKUP($A1517,'Medical Examinations'!$A$2:$O$2336,9,FALSE())</f>
        <v>No</v>
      </c>
      <c r="F1517" s="1" t="str">
        <f>VLOOKUP($A1517,'Medical Examinations'!$A$2:$O$2336,10,FALSE())</f>
        <v>No</v>
      </c>
      <c r="G1517" s="1" t="str">
        <f>VLOOKUP($A1517,'Medical Examinations'!$A$2:$O$2336,11,FALSE())</f>
        <v>No</v>
      </c>
      <c r="H1517" s="1">
        <f>VLOOKUP($A1517,'Medical Examinations'!$A$2:$O$2336,13,FALSE())</f>
        <v>0</v>
      </c>
      <c r="I1517" s="1" t="str">
        <f>VLOOKUP($A1517,'Medical Examinations'!$A$2:$O$2336,12,FALSE())</f>
        <v>No</v>
      </c>
      <c r="J1517" s="1" t="str">
        <f>VLOOKUP($A1517,'Medical Examinations'!$A$2:$O$2336,14,FALSE())</f>
        <v>Normal Weight</v>
      </c>
      <c r="K1517" s="1" t="str">
        <f>VLOOKUP($A1517,'Medical Examinations'!$A$2:$O$2336,15,FALSE())</f>
        <v>Normal</v>
      </c>
      <c r="L1517" s="17">
        <f>VLOOKUP($A1517,'Hospitalisation Details'!$A$2:$P$2344,15,FALSE())</f>
        <v>29548</v>
      </c>
      <c r="M1517" s="18">
        <f>VLOOKUP($A1517,'Hospitalisation Details'!$A$2:$P$2344,6,FALSE())</f>
        <v>6781.52</v>
      </c>
      <c r="N1517" s="1" t="str">
        <f>VLOOKUP($A1517,'Hospitalisation Details'!$A$2:$P$2344,12,FALSE())</f>
        <v>tier - 2</v>
      </c>
      <c r="O1517" s="1" t="str">
        <f>VLOOKUP($A1517,'Hospitalisation Details'!$A$2:$P$2344,13,FALSE())</f>
        <v>tier - 2</v>
      </c>
      <c r="P1517" s="1" t="str">
        <f>VLOOKUP($A1517,'Hospitalisation Details'!$A$2:$P$2344,14,FALSE())</f>
        <v>R1013</v>
      </c>
      <c r="Q1517" s="1">
        <f>VLOOKUP($A1517,'Hospitalisation Details'!$A$2:$P$2344,16,FALSE())</f>
        <v>42</v>
      </c>
    </row>
    <row r="1518" spans="1:17" x14ac:dyDescent="0.35">
      <c r="A1518" s="1" t="str">
        <f>'Customer Names'!A1518</f>
        <v>Id1517</v>
      </c>
      <c r="B1518" s="1" t="str">
        <f>VLOOKUP($A1518,'Customer Names'!$A$2:$E$2336,4,FALSE())</f>
        <v>Jodi</v>
      </c>
      <c r="C1518" s="16">
        <f>VLOOKUP($A1518,'Medical Examinations'!$A$2:$O$2336,2,FALSE())</f>
        <v>36.08</v>
      </c>
      <c r="D1518" s="16">
        <f>VLOOKUP($A1518,'Medical Examinations'!$A$2:$O$2336,3,FALSE())</f>
        <v>11.61</v>
      </c>
      <c r="E1518" s="1" t="str">
        <f>VLOOKUP($A1518,'Medical Examinations'!$A$2:$O$2336,9,FALSE())</f>
        <v>Yes</v>
      </c>
      <c r="F1518" s="1" t="str">
        <f>VLOOKUP($A1518,'Medical Examinations'!$A$2:$O$2336,10,FALSE())</f>
        <v>No</v>
      </c>
      <c r="G1518" s="1" t="str">
        <f>VLOOKUP($A1518,'Medical Examinations'!$A$2:$O$2336,11,FALSE())</f>
        <v>No</v>
      </c>
      <c r="H1518" s="1">
        <f>VLOOKUP($A1518,'Medical Examinations'!$A$2:$O$2336,13,FALSE())</f>
        <v>0</v>
      </c>
      <c r="I1518" s="1" t="str">
        <f>VLOOKUP($A1518,'Medical Examinations'!$A$2:$O$2336,12,FALSE())</f>
        <v>No</v>
      </c>
      <c r="J1518" s="1" t="str">
        <f>VLOOKUP($A1518,'Medical Examinations'!$A$2:$O$2336,14,FALSE())</f>
        <v>Obesity</v>
      </c>
      <c r="K1518" s="1" t="str">
        <f>VLOOKUP($A1518,'Medical Examinations'!$A$2:$O$2336,15,FALSE())</f>
        <v>Diabetes</v>
      </c>
      <c r="L1518" s="17">
        <f>VLOOKUP($A1518,'Hospitalisation Details'!$A$2:$P$2344,15,FALSE())</f>
        <v>29867</v>
      </c>
      <c r="M1518" s="18">
        <f>VLOOKUP($A1518,'Hospitalisation Details'!$A$2:$P$2344,6,FALSE())</f>
        <v>6781.35</v>
      </c>
      <c r="N1518" s="1" t="str">
        <f>VLOOKUP($A1518,'Hospitalisation Details'!$A$2:$P$2344,12,FALSE())</f>
        <v>tier - 2</v>
      </c>
      <c r="O1518" s="1" t="str">
        <f>VLOOKUP($A1518,'Hospitalisation Details'!$A$2:$P$2344,13,FALSE())</f>
        <v>tier - 1</v>
      </c>
      <c r="P1518" s="1" t="str">
        <f>VLOOKUP($A1518,'Hospitalisation Details'!$A$2:$P$2344,14,FALSE())</f>
        <v>R1013</v>
      </c>
      <c r="Q1518" s="1">
        <f>VLOOKUP($A1518,'Hospitalisation Details'!$A$2:$P$2344,16,FALSE())</f>
        <v>41</v>
      </c>
    </row>
    <row r="1519" spans="1:17" x14ac:dyDescent="0.35">
      <c r="A1519" s="1" t="str">
        <f>'Customer Names'!A1519</f>
        <v>Id1518</v>
      </c>
      <c r="B1519" s="1" t="str">
        <f>VLOOKUP($A1519,'Customer Names'!$A$2:$E$2336,4,FALSE())</f>
        <v>Lauren</v>
      </c>
      <c r="C1519" s="16">
        <f>VLOOKUP($A1519,'Medical Examinations'!$A$2:$O$2336,2,FALSE())</f>
        <v>32.200000000000003</v>
      </c>
      <c r="D1519" s="16">
        <f>VLOOKUP($A1519,'Medical Examinations'!$A$2:$O$2336,3,FALSE())</f>
        <v>10.59</v>
      </c>
      <c r="E1519" s="1" t="str">
        <f>VLOOKUP($A1519,'Medical Examinations'!$A$2:$O$2336,9,FALSE())</f>
        <v>Yes</v>
      </c>
      <c r="F1519" s="1" t="str">
        <f>VLOOKUP($A1519,'Medical Examinations'!$A$2:$O$2336,10,FALSE())</f>
        <v>No</v>
      </c>
      <c r="G1519" s="1" t="str">
        <f>VLOOKUP($A1519,'Medical Examinations'!$A$2:$O$2336,11,FALSE())</f>
        <v>No</v>
      </c>
      <c r="H1519" s="1">
        <f>VLOOKUP($A1519,'Medical Examinations'!$A$2:$O$2336,13,FALSE())</f>
        <v>0</v>
      </c>
      <c r="I1519" s="1" t="str">
        <f>VLOOKUP($A1519,'Medical Examinations'!$A$2:$O$2336,12,FALSE())</f>
        <v>No</v>
      </c>
      <c r="J1519" s="1" t="str">
        <f>VLOOKUP($A1519,'Medical Examinations'!$A$2:$O$2336,14,FALSE())</f>
        <v>Obesity</v>
      </c>
      <c r="K1519" s="1" t="str">
        <f>VLOOKUP($A1519,'Medical Examinations'!$A$2:$O$2336,15,FALSE())</f>
        <v>Diabetes</v>
      </c>
      <c r="L1519" s="17">
        <f>VLOOKUP($A1519,'Hospitalisation Details'!$A$2:$P$2344,15,FALSE())</f>
        <v>29832</v>
      </c>
      <c r="M1519" s="18">
        <f>VLOOKUP($A1519,'Hospitalisation Details'!$A$2:$P$2344,6,FALSE())</f>
        <v>6775.96</v>
      </c>
      <c r="N1519" s="1" t="str">
        <f>VLOOKUP($A1519,'Hospitalisation Details'!$A$2:$P$2344,12,FALSE())</f>
        <v>tier - 2</v>
      </c>
      <c r="O1519" s="1" t="str">
        <f>VLOOKUP($A1519,'Hospitalisation Details'!$A$2:$P$2344,13,FALSE())</f>
        <v>tier - 3</v>
      </c>
      <c r="P1519" s="1" t="str">
        <f>VLOOKUP($A1519,'Hospitalisation Details'!$A$2:$P$2344,14,FALSE())</f>
        <v>R1011</v>
      </c>
      <c r="Q1519" s="1">
        <f>VLOOKUP($A1519,'Hospitalisation Details'!$A$2:$P$2344,16,FALSE())</f>
        <v>41</v>
      </c>
    </row>
    <row r="1520" spans="1:17" x14ac:dyDescent="0.35">
      <c r="A1520" s="1" t="str">
        <f>'Customer Names'!A1520</f>
        <v>Id1519</v>
      </c>
      <c r="B1520" s="1" t="str">
        <f>VLOOKUP($A1520,'Customer Names'!$A$2:$E$2336,4,FALSE())</f>
        <v>Misti C</v>
      </c>
      <c r="C1520" s="16">
        <f>VLOOKUP($A1520,'Medical Examinations'!$A$2:$O$2336,2,FALSE())</f>
        <v>28.05</v>
      </c>
      <c r="D1520" s="16">
        <f>VLOOKUP($A1520,'Medical Examinations'!$A$2:$O$2336,3,FALSE())</f>
        <v>11.85</v>
      </c>
      <c r="E1520" s="1" t="str">
        <f>VLOOKUP($A1520,'Medical Examinations'!$A$2:$O$2336,9,FALSE())</f>
        <v>Yes</v>
      </c>
      <c r="F1520" s="1" t="str">
        <f>VLOOKUP($A1520,'Medical Examinations'!$A$2:$O$2336,10,FALSE())</f>
        <v>No</v>
      </c>
      <c r="G1520" s="1" t="str">
        <f>VLOOKUP($A1520,'Medical Examinations'!$A$2:$O$2336,11,FALSE())</f>
        <v>No</v>
      </c>
      <c r="H1520" s="1">
        <f>VLOOKUP($A1520,'Medical Examinations'!$A$2:$O$2336,13,FALSE())</f>
        <v>0</v>
      </c>
      <c r="I1520" s="1" t="str">
        <f>VLOOKUP($A1520,'Medical Examinations'!$A$2:$O$2336,12,FALSE())</f>
        <v>No</v>
      </c>
      <c r="J1520" s="1" t="str">
        <f>VLOOKUP($A1520,'Medical Examinations'!$A$2:$O$2336,14,FALSE())</f>
        <v>Overweight</v>
      </c>
      <c r="K1520" s="1" t="str">
        <f>VLOOKUP($A1520,'Medical Examinations'!$A$2:$O$2336,15,FALSE())</f>
        <v>Diabetes</v>
      </c>
      <c r="L1520" s="17">
        <f>VLOOKUP($A1520,'Hospitalisation Details'!$A$2:$P$2344,15,FALSE())</f>
        <v>29850</v>
      </c>
      <c r="M1520" s="18">
        <f>VLOOKUP($A1520,'Hospitalisation Details'!$A$2:$P$2344,6,FALSE())</f>
        <v>6770.19</v>
      </c>
      <c r="N1520" s="1" t="str">
        <f>VLOOKUP($A1520,'Hospitalisation Details'!$A$2:$P$2344,12,FALSE())</f>
        <v>tier - 2</v>
      </c>
      <c r="O1520" s="1" t="str">
        <f>VLOOKUP($A1520,'Hospitalisation Details'!$A$2:$P$2344,13,FALSE())</f>
        <v>tier - 3</v>
      </c>
      <c r="P1520" s="1" t="str">
        <f>VLOOKUP($A1520,'Hospitalisation Details'!$A$2:$P$2344,14,FALSE())</f>
        <v>R1013</v>
      </c>
      <c r="Q1520" s="1">
        <f>VLOOKUP($A1520,'Hospitalisation Details'!$A$2:$P$2344,16,FALSE())</f>
        <v>41</v>
      </c>
    </row>
    <row r="1521" spans="1:17" x14ac:dyDescent="0.35">
      <c r="A1521" s="1" t="str">
        <f>'Customer Names'!A1521</f>
        <v>Id1520</v>
      </c>
      <c r="B1521" s="1" t="str">
        <f>VLOOKUP($A1521,'Customer Names'!$A$2:$E$2336,4,FALSE())</f>
        <v>Angela J</v>
      </c>
      <c r="C1521" s="16">
        <f>VLOOKUP($A1521,'Medical Examinations'!$A$2:$O$2336,2,FALSE())</f>
        <v>19</v>
      </c>
      <c r="D1521" s="16">
        <f>VLOOKUP($A1521,'Medical Examinations'!$A$2:$O$2336,3,FALSE())</f>
        <v>5.46</v>
      </c>
      <c r="E1521" s="1" t="str">
        <f>VLOOKUP($A1521,'Medical Examinations'!$A$2:$O$2336,9,FALSE())</f>
        <v>Yes</v>
      </c>
      <c r="F1521" s="1" t="str">
        <f>VLOOKUP($A1521,'Medical Examinations'!$A$2:$O$2336,10,FALSE())</f>
        <v>No</v>
      </c>
      <c r="G1521" s="1" t="str">
        <f>VLOOKUP($A1521,'Medical Examinations'!$A$2:$O$2336,11,FALSE())</f>
        <v>No</v>
      </c>
      <c r="H1521" s="1">
        <f>VLOOKUP($A1521,'Medical Examinations'!$A$2:$O$2336,13,FALSE())</f>
        <v>1</v>
      </c>
      <c r="I1521" s="1" t="str">
        <f>VLOOKUP($A1521,'Medical Examinations'!$A$2:$O$2336,12,FALSE())</f>
        <v>No</v>
      </c>
      <c r="J1521" s="1" t="str">
        <f>VLOOKUP($A1521,'Medical Examinations'!$A$2:$O$2336,14,FALSE())</f>
        <v>Normal Weight</v>
      </c>
      <c r="K1521" s="1" t="str">
        <f>VLOOKUP($A1521,'Medical Examinations'!$A$2:$O$2336,15,FALSE())</f>
        <v>Normal</v>
      </c>
      <c r="L1521" s="17">
        <f>VLOOKUP($A1521,'Hospitalisation Details'!$A$2:$P$2344,15,FALSE())</f>
        <v>32426</v>
      </c>
      <c r="M1521" s="18">
        <f>VLOOKUP($A1521,'Hospitalisation Details'!$A$2:$P$2344,6,FALSE())</f>
        <v>6753.04</v>
      </c>
      <c r="N1521" s="1" t="str">
        <f>VLOOKUP($A1521,'Hospitalisation Details'!$A$2:$P$2344,12,FALSE())</f>
        <v>tier - 2</v>
      </c>
      <c r="O1521" s="1" t="str">
        <f>VLOOKUP($A1521,'Hospitalisation Details'!$A$2:$P$2344,13,FALSE())</f>
        <v>tier - 2</v>
      </c>
      <c r="P1521" s="1" t="str">
        <f>VLOOKUP($A1521,'Hospitalisation Details'!$A$2:$P$2344,14,FALSE())</f>
        <v>R1024</v>
      </c>
      <c r="Q1521" s="1">
        <f>VLOOKUP($A1521,'Hospitalisation Details'!$A$2:$P$2344,16,FALSE())</f>
        <v>34</v>
      </c>
    </row>
    <row r="1522" spans="1:17" x14ac:dyDescent="0.35">
      <c r="A1522" s="1" t="str">
        <f>'Customer Names'!A1522</f>
        <v>Id1521</v>
      </c>
      <c r="B1522" s="1" t="str">
        <f>VLOOKUP($A1522,'Customer Names'!$A$2:$E$2336,4,FALSE())</f>
        <v>Jonathan D.</v>
      </c>
      <c r="C1522" s="16">
        <f>VLOOKUP($A1522,'Medical Examinations'!$A$2:$O$2336,2,FALSE())</f>
        <v>16.13</v>
      </c>
      <c r="D1522" s="16">
        <f>VLOOKUP($A1522,'Medical Examinations'!$A$2:$O$2336,3,FALSE())</f>
        <v>4.54</v>
      </c>
      <c r="E1522" s="1" t="str">
        <f>VLOOKUP($A1522,'Medical Examinations'!$A$2:$O$2336,9,FALSE())</f>
        <v>Yes</v>
      </c>
      <c r="F1522" s="1" t="str">
        <f>VLOOKUP($A1522,'Medical Examinations'!$A$2:$O$2336,10,FALSE())</f>
        <v>No</v>
      </c>
      <c r="G1522" s="1" t="str">
        <f>VLOOKUP($A1522,'Medical Examinations'!$A$2:$O$2336,11,FALSE())</f>
        <v>No</v>
      </c>
      <c r="H1522" s="1">
        <f>VLOOKUP($A1522,'Medical Examinations'!$A$2:$O$2336,13,FALSE())</f>
        <v>2</v>
      </c>
      <c r="I1522" s="1" t="str">
        <f>VLOOKUP($A1522,'Medical Examinations'!$A$2:$O$2336,12,FALSE())</f>
        <v>No</v>
      </c>
      <c r="J1522" s="1" t="str">
        <f>VLOOKUP($A1522,'Medical Examinations'!$A$2:$O$2336,14,FALSE())</f>
        <v>Underweight</v>
      </c>
      <c r="K1522" s="1" t="str">
        <f>VLOOKUP($A1522,'Medical Examinations'!$A$2:$O$2336,15,FALSE())</f>
        <v>Normal</v>
      </c>
      <c r="L1522" s="17">
        <f>VLOOKUP($A1522,'Hospitalisation Details'!$A$2:$P$2344,15,FALSE())</f>
        <v>24450</v>
      </c>
      <c r="M1522" s="18">
        <f>VLOOKUP($A1522,'Hospitalisation Details'!$A$2:$P$2344,6,FALSE())</f>
        <v>6750.27</v>
      </c>
      <c r="N1522" s="1" t="str">
        <f>VLOOKUP($A1522,'Hospitalisation Details'!$A$2:$P$2344,12,FALSE())</f>
        <v>tier - 3</v>
      </c>
      <c r="O1522" s="1" t="str">
        <f>VLOOKUP($A1522,'Hospitalisation Details'!$A$2:$P$2344,13,FALSE())</f>
        <v>tier - 2</v>
      </c>
      <c r="P1522" s="1" t="str">
        <f>VLOOKUP($A1522,'Hospitalisation Details'!$A$2:$P$2344,14,FALSE())</f>
        <v>R1013</v>
      </c>
      <c r="Q1522" s="1">
        <f>VLOOKUP($A1522,'Hospitalisation Details'!$A$2:$P$2344,16,FALSE())</f>
        <v>56</v>
      </c>
    </row>
    <row r="1523" spans="1:17" x14ac:dyDescent="0.35">
      <c r="A1523" s="1" t="str">
        <f>'Customer Names'!A1523</f>
        <v>Id1522</v>
      </c>
      <c r="B1523" s="1" t="str">
        <f>VLOOKUP($A1523,'Customer Names'!$A$2:$E$2336,4,FALSE())</f>
        <v>Victoria</v>
      </c>
      <c r="C1523" s="16">
        <f>VLOOKUP($A1523,'Medical Examinations'!$A$2:$O$2336,2,FALSE())</f>
        <v>18.77</v>
      </c>
      <c r="D1523" s="16">
        <f>VLOOKUP($A1523,'Medical Examinations'!$A$2:$O$2336,3,FALSE())</f>
        <v>11.98</v>
      </c>
      <c r="E1523" s="1" t="str">
        <f>VLOOKUP($A1523,'Medical Examinations'!$A$2:$O$2336,9,FALSE())</f>
        <v>Yes</v>
      </c>
      <c r="F1523" s="1" t="str">
        <f>VLOOKUP($A1523,'Medical Examinations'!$A$2:$O$2336,10,FALSE())</f>
        <v>No</v>
      </c>
      <c r="G1523" s="1" t="str">
        <f>VLOOKUP($A1523,'Medical Examinations'!$A$2:$O$2336,11,FALSE())</f>
        <v>No</v>
      </c>
      <c r="H1523" s="1">
        <f>VLOOKUP($A1523,'Medical Examinations'!$A$2:$O$2336,13,FALSE())</f>
        <v>2</v>
      </c>
      <c r="I1523" s="1" t="str">
        <f>VLOOKUP($A1523,'Medical Examinations'!$A$2:$O$2336,12,FALSE())</f>
        <v>No</v>
      </c>
      <c r="J1523" s="1" t="str">
        <f>VLOOKUP($A1523,'Medical Examinations'!$A$2:$O$2336,14,FALSE())</f>
        <v>Normal Weight</v>
      </c>
      <c r="K1523" s="1" t="str">
        <f>VLOOKUP($A1523,'Medical Examinations'!$A$2:$O$2336,15,FALSE())</f>
        <v>Diabetes</v>
      </c>
      <c r="L1523" s="17">
        <f>VLOOKUP($A1523,'Hospitalisation Details'!$A$2:$P$2344,15,FALSE())</f>
        <v>25736</v>
      </c>
      <c r="M1523" s="18">
        <f>VLOOKUP($A1523,'Hospitalisation Details'!$A$2:$P$2344,6,FALSE())</f>
        <v>6749.63</v>
      </c>
      <c r="N1523" s="1" t="str">
        <f>VLOOKUP($A1523,'Hospitalisation Details'!$A$2:$P$2344,12,FALSE())</f>
        <v>tier - 2</v>
      </c>
      <c r="O1523" s="1" t="str">
        <f>VLOOKUP($A1523,'Hospitalisation Details'!$A$2:$P$2344,13,FALSE())</f>
        <v>tier - 1</v>
      </c>
      <c r="P1523" s="1" t="str">
        <f>VLOOKUP($A1523,'Hospitalisation Details'!$A$2:$P$2344,14,FALSE())</f>
        <v>R1013</v>
      </c>
      <c r="Q1523" s="1">
        <f>VLOOKUP($A1523,'Hospitalisation Details'!$A$2:$P$2344,16,FALSE())</f>
        <v>52</v>
      </c>
    </row>
    <row r="1524" spans="1:17" x14ac:dyDescent="0.35">
      <c r="A1524" s="1" t="str">
        <f>'Customer Names'!A1524</f>
        <v>Id1523</v>
      </c>
      <c r="B1524" s="1" t="str">
        <f>VLOOKUP($A1524,'Customer Names'!$A$2:$E$2336,4,FALSE())</f>
        <v>Adrian R.</v>
      </c>
      <c r="C1524" s="16">
        <f>VLOOKUP($A1524,'Medical Examinations'!$A$2:$O$2336,2,FALSE())</f>
        <v>28.88</v>
      </c>
      <c r="D1524" s="16">
        <f>VLOOKUP($A1524,'Medical Examinations'!$A$2:$O$2336,3,FALSE())</f>
        <v>6.59</v>
      </c>
      <c r="E1524" s="1" t="str">
        <f>VLOOKUP($A1524,'Medical Examinations'!$A$2:$O$2336,9,FALSE())</f>
        <v>Yes</v>
      </c>
      <c r="F1524" s="1" t="str">
        <f>VLOOKUP($A1524,'Medical Examinations'!$A$2:$O$2336,10,FALSE())</f>
        <v>No</v>
      </c>
      <c r="G1524" s="1" t="str">
        <f>VLOOKUP($A1524,'Medical Examinations'!$A$2:$O$2336,11,FALSE())</f>
        <v>No</v>
      </c>
      <c r="H1524" s="1">
        <f>VLOOKUP($A1524,'Medical Examinations'!$A$2:$O$2336,13,FALSE())</f>
        <v>1</v>
      </c>
      <c r="I1524" s="1" t="str">
        <f>VLOOKUP($A1524,'Medical Examinations'!$A$2:$O$2336,12,FALSE())</f>
        <v>No</v>
      </c>
      <c r="J1524" s="1" t="str">
        <f>VLOOKUP($A1524,'Medical Examinations'!$A$2:$O$2336,14,FALSE())</f>
        <v>Overweight</v>
      </c>
      <c r="K1524" s="1" t="str">
        <f>VLOOKUP($A1524,'Medical Examinations'!$A$2:$O$2336,15,FALSE())</f>
        <v>Diabetes</v>
      </c>
      <c r="L1524" s="17">
        <f>VLOOKUP($A1524,'Hospitalisation Details'!$A$2:$P$2344,15,FALSE())</f>
        <v>31568</v>
      </c>
      <c r="M1524" s="18">
        <f>VLOOKUP($A1524,'Hospitalisation Details'!$A$2:$P$2344,6,FALSE())</f>
        <v>6748.59</v>
      </c>
      <c r="N1524" s="1" t="str">
        <f>VLOOKUP($A1524,'Hospitalisation Details'!$A$2:$P$2344,12,FALSE())</f>
        <v>tier - 3</v>
      </c>
      <c r="O1524" s="1" t="str">
        <f>VLOOKUP($A1524,'Hospitalisation Details'!$A$2:$P$2344,13,FALSE())</f>
        <v>tier - 1</v>
      </c>
      <c r="P1524" s="1" t="str">
        <f>VLOOKUP($A1524,'Hospitalisation Details'!$A$2:$P$2344,14,FALSE())</f>
        <v>R1016</v>
      </c>
      <c r="Q1524" s="1">
        <f>VLOOKUP($A1524,'Hospitalisation Details'!$A$2:$P$2344,16,FALSE())</f>
        <v>37</v>
      </c>
    </row>
    <row r="1525" spans="1:17" x14ac:dyDescent="0.35">
      <c r="A1525" s="1" t="str">
        <f>'Customer Names'!A1525</f>
        <v>Id1524</v>
      </c>
      <c r="B1525" s="1" t="str">
        <f>VLOOKUP($A1525,'Customer Names'!$A$2:$E$2336,4,FALSE())</f>
        <v>Andrew</v>
      </c>
      <c r="C1525" s="16">
        <f>VLOOKUP($A1525,'Medical Examinations'!$A$2:$O$2336,2,FALSE())</f>
        <v>27.55</v>
      </c>
      <c r="D1525" s="16">
        <f>VLOOKUP($A1525,'Medical Examinations'!$A$2:$O$2336,3,FALSE())</f>
        <v>10.83</v>
      </c>
      <c r="E1525" s="1" t="str">
        <f>VLOOKUP($A1525,'Medical Examinations'!$A$2:$O$2336,9,FALSE())</f>
        <v>Yes</v>
      </c>
      <c r="F1525" s="1" t="str">
        <f>VLOOKUP($A1525,'Medical Examinations'!$A$2:$O$2336,10,FALSE())</f>
        <v>No</v>
      </c>
      <c r="G1525" s="1" t="str">
        <f>VLOOKUP($A1525,'Medical Examinations'!$A$2:$O$2336,11,FALSE())</f>
        <v>No</v>
      </c>
      <c r="H1525" s="1">
        <f>VLOOKUP($A1525,'Medical Examinations'!$A$2:$O$2336,13,FALSE())</f>
        <v>1</v>
      </c>
      <c r="I1525" s="1" t="str">
        <f>VLOOKUP($A1525,'Medical Examinations'!$A$2:$O$2336,12,FALSE())</f>
        <v>No</v>
      </c>
      <c r="J1525" s="1" t="str">
        <f>VLOOKUP($A1525,'Medical Examinations'!$A$2:$O$2336,14,FALSE())</f>
        <v>Overweight</v>
      </c>
      <c r="K1525" s="1" t="str">
        <f>VLOOKUP($A1525,'Medical Examinations'!$A$2:$O$2336,15,FALSE())</f>
        <v>Diabetes</v>
      </c>
      <c r="L1525" s="17">
        <f>VLOOKUP($A1525,'Hospitalisation Details'!$A$2:$P$2344,15,FALSE())</f>
        <v>31631</v>
      </c>
      <c r="M1525" s="18">
        <f>VLOOKUP($A1525,'Hospitalisation Details'!$A$2:$P$2344,6,FALSE())</f>
        <v>6746.74</v>
      </c>
      <c r="N1525" s="1" t="str">
        <f>VLOOKUP($A1525,'Hospitalisation Details'!$A$2:$P$2344,12,FALSE())</f>
        <v>tier - 3</v>
      </c>
      <c r="O1525" s="1" t="str">
        <f>VLOOKUP($A1525,'Hospitalisation Details'!$A$2:$P$2344,13,FALSE())</f>
        <v>tier - 2</v>
      </c>
      <c r="P1525" s="1" t="str">
        <f>VLOOKUP($A1525,'Hospitalisation Details'!$A$2:$P$2344,14,FALSE())</f>
        <v>R1016</v>
      </c>
      <c r="Q1525" s="1">
        <f>VLOOKUP($A1525,'Hospitalisation Details'!$A$2:$P$2344,16,FALSE())</f>
        <v>36</v>
      </c>
    </row>
    <row r="1526" spans="1:17" x14ac:dyDescent="0.35">
      <c r="A1526" s="1" t="str">
        <f>'Customer Names'!A1526</f>
        <v>Id1525</v>
      </c>
      <c r="B1526" s="1" t="str">
        <f>VLOOKUP($A1526,'Customer Names'!$A$2:$E$2336,4,FALSE())</f>
        <v>Jason A.</v>
      </c>
      <c r="C1526" s="16">
        <f>VLOOKUP($A1526,'Medical Examinations'!$A$2:$O$2336,2,FALSE())</f>
        <v>15.6</v>
      </c>
      <c r="D1526" s="16">
        <f>VLOOKUP($A1526,'Medical Examinations'!$A$2:$O$2336,3,FALSE())</f>
        <v>8.6</v>
      </c>
      <c r="E1526" s="1" t="str">
        <f>VLOOKUP($A1526,'Medical Examinations'!$A$2:$O$2336,9,FALSE())</f>
        <v>No</v>
      </c>
      <c r="F1526" s="1" t="str">
        <f>VLOOKUP($A1526,'Medical Examinations'!$A$2:$O$2336,10,FALSE())</f>
        <v>No</v>
      </c>
      <c r="G1526" s="1" t="str">
        <f>VLOOKUP($A1526,'Medical Examinations'!$A$2:$O$2336,11,FALSE())</f>
        <v>No</v>
      </c>
      <c r="H1526" s="1">
        <f>VLOOKUP($A1526,'Medical Examinations'!$A$2:$O$2336,13,FALSE())</f>
        <v>0</v>
      </c>
      <c r="I1526" s="1" t="str">
        <f>VLOOKUP($A1526,'Medical Examinations'!$A$2:$O$2336,12,FALSE())</f>
        <v>No</v>
      </c>
      <c r="J1526" s="1" t="str">
        <f>VLOOKUP($A1526,'Medical Examinations'!$A$2:$O$2336,14,FALSE())</f>
        <v>Underweight</v>
      </c>
      <c r="K1526" s="1" t="str">
        <f>VLOOKUP($A1526,'Medical Examinations'!$A$2:$O$2336,15,FALSE())</f>
        <v>Diabetes</v>
      </c>
      <c r="L1526" s="17">
        <f>VLOOKUP($A1526,'Hospitalisation Details'!$A$2:$P$2344,15,FALSE())</f>
        <v>25037</v>
      </c>
      <c r="M1526" s="18">
        <f>VLOOKUP($A1526,'Hospitalisation Details'!$A$2:$P$2344,6,FALSE())</f>
        <v>6738.84</v>
      </c>
      <c r="N1526" s="1" t="str">
        <f>VLOOKUP($A1526,'Hospitalisation Details'!$A$2:$P$2344,12,FALSE())</f>
        <v>tier - 3</v>
      </c>
      <c r="O1526" s="1" t="str">
        <f>VLOOKUP($A1526,'Hospitalisation Details'!$A$2:$P$2344,13,FALSE())</f>
        <v>tier - 1</v>
      </c>
      <c r="P1526" s="1" t="str">
        <f>VLOOKUP($A1526,'Hospitalisation Details'!$A$2:$P$2344,14,FALSE())</f>
        <v>R1012</v>
      </c>
      <c r="Q1526" s="1">
        <f>VLOOKUP($A1526,'Hospitalisation Details'!$A$2:$P$2344,16,FALSE())</f>
        <v>54</v>
      </c>
    </row>
    <row r="1527" spans="1:17" x14ac:dyDescent="0.35">
      <c r="A1527" s="1" t="str">
        <f>'Customer Names'!A1527</f>
        <v>Id1526</v>
      </c>
      <c r="B1527" s="1" t="str">
        <f>VLOOKUP($A1527,'Customer Names'!$A$2:$E$2336,4,FALSE())</f>
        <v>Rachel</v>
      </c>
      <c r="C1527" s="16">
        <f>VLOOKUP($A1527,'Medical Examinations'!$A$2:$O$2336,2,FALSE())</f>
        <v>21.99</v>
      </c>
      <c r="D1527" s="16">
        <f>VLOOKUP($A1527,'Medical Examinations'!$A$2:$O$2336,3,FALSE())</f>
        <v>11.17</v>
      </c>
      <c r="E1527" s="1" t="str">
        <f>VLOOKUP($A1527,'Medical Examinations'!$A$2:$O$2336,9,FALSE())</f>
        <v>No</v>
      </c>
      <c r="F1527" s="1" t="str">
        <f>VLOOKUP($A1527,'Medical Examinations'!$A$2:$O$2336,10,FALSE())</f>
        <v>No</v>
      </c>
      <c r="G1527" s="1" t="str">
        <f>VLOOKUP($A1527,'Medical Examinations'!$A$2:$O$2336,11,FALSE())</f>
        <v>No</v>
      </c>
      <c r="H1527" s="1">
        <f>VLOOKUP($A1527,'Medical Examinations'!$A$2:$O$2336,13,FALSE())</f>
        <v>0</v>
      </c>
      <c r="I1527" s="1" t="str">
        <f>VLOOKUP($A1527,'Medical Examinations'!$A$2:$O$2336,12,FALSE())</f>
        <v>No</v>
      </c>
      <c r="J1527" s="1" t="str">
        <f>VLOOKUP($A1527,'Medical Examinations'!$A$2:$O$2336,14,FALSE())</f>
        <v>Normal Weight</v>
      </c>
      <c r="K1527" s="1" t="str">
        <f>VLOOKUP($A1527,'Medical Examinations'!$A$2:$O$2336,15,FALSE())</f>
        <v>Diabetes</v>
      </c>
      <c r="L1527" s="17">
        <f>VLOOKUP($A1527,'Hospitalisation Details'!$A$2:$P$2344,15,FALSE())</f>
        <v>28784</v>
      </c>
      <c r="M1527" s="18">
        <f>VLOOKUP($A1527,'Hospitalisation Details'!$A$2:$P$2344,6,FALSE())</f>
        <v>6737.98</v>
      </c>
      <c r="N1527" s="1" t="str">
        <f>VLOOKUP($A1527,'Hospitalisation Details'!$A$2:$P$2344,12,FALSE())</f>
        <v>tier - 2</v>
      </c>
      <c r="O1527" s="1" t="str">
        <f>VLOOKUP($A1527,'Hospitalisation Details'!$A$2:$P$2344,13,FALSE())</f>
        <v>tier - 3</v>
      </c>
      <c r="P1527" s="1" t="str">
        <f>VLOOKUP($A1527,'Hospitalisation Details'!$A$2:$P$2344,14,FALSE())</f>
        <v>R1013</v>
      </c>
      <c r="Q1527" s="1">
        <f>VLOOKUP($A1527,'Hospitalisation Details'!$A$2:$P$2344,16,FALSE())</f>
        <v>44</v>
      </c>
    </row>
    <row r="1528" spans="1:17" x14ac:dyDescent="0.35">
      <c r="A1528" s="1" t="str">
        <f>'Customer Names'!A1528</f>
        <v>Id1527</v>
      </c>
      <c r="B1528" s="1" t="str">
        <f>VLOOKUP($A1528,'Customer Names'!$A$2:$E$2336,4,FALSE())</f>
        <v>Susan</v>
      </c>
      <c r="C1528" s="16">
        <f>VLOOKUP($A1528,'Medical Examinations'!$A$2:$O$2336,2,FALSE())</f>
        <v>34.85</v>
      </c>
      <c r="D1528" s="16">
        <f>VLOOKUP($A1528,'Medical Examinations'!$A$2:$O$2336,3,FALSE())</f>
        <v>5.75</v>
      </c>
      <c r="E1528" s="1" t="str">
        <f>VLOOKUP($A1528,'Medical Examinations'!$A$2:$O$2336,9,FALSE())</f>
        <v>No</v>
      </c>
      <c r="F1528" s="1" t="str">
        <f>VLOOKUP($A1528,'Medical Examinations'!$A$2:$O$2336,10,FALSE())</f>
        <v>No</v>
      </c>
      <c r="G1528" s="1" t="str">
        <f>VLOOKUP($A1528,'Medical Examinations'!$A$2:$O$2336,11,FALSE())</f>
        <v>No</v>
      </c>
      <c r="H1528" s="1">
        <f>VLOOKUP($A1528,'Medical Examinations'!$A$2:$O$2336,13,FALSE())</f>
        <v>0</v>
      </c>
      <c r="I1528" s="1" t="str">
        <f>VLOOKUP($A1528,'Medical Examinations'!$A$2:$O$2336,12,FALSE())</f>
        <v>No</v>
      </c>
      <c r="J1528" s="1" t="str">
        <f>VLOOKUP($A1528,'Medical Examinations'!$A$2:$O$2336,14,FALSE())</f>
        <v>Obesity</v>
      </c>
      <c r="K1528" s="1" t="str">
        <f>VLOOKUP($A1528,'Medical Examinations'!$A$2:$O$2336,15,FALSE())</f>
        <v>Prediabetes</v>
      </c>
      <c r="L1528" s="17">
        <f>VLOOKUP($A1528,'Hospitalisation Details'!$A$2:$P$2344,15,FALSE())</f>
        <v>34498</v>
      </c>
      <c r="M1528" s="18">
        <f>VLOOKUP($A1528,'Hospitalisation Details'!$A$2:$P$2344,6,FALSE())</f>
        <v>6721.37</v>
      </c>
      <c r="N1528" s="1" t="str">
        <f>VLOOKUP($A1528,'Hospitalisation Details'!$A$2:$P$2344,12,FALSE())</f>
        <v>tier - 2</v>
      </c>
      <c r="O1528" s="1" t="str">
        <f>VLOOKUP($A1528,'Hospitalisation Details'!$A$2:$P$2344,13,FALSE())</f>
        <v>tier - 1</v>
      </c>
      <c r="P1528" s="1" t="str">
        <f>VLOOKUP($A1528,'Hospitalisation Details'!$A$2:$P$2344,14,FALSE())</f>
        <v>R1012</v>
      </c>
      <c r="Q1528" s="1">
        <f>VLOOKUP($A1528,'Hospitalisation Details'!$A$2:$P$2344,16,FALSE())</f>
        <v>28</v>
      </c>
    </row>
    <row r="1529" spans="1:17" x14ac:dyDescent="0.35">
      <c r="A1529" s="1" t="str">
        <f>'Customer Names'!A1529</f>
        <v>Id1528</v>
      </c>
      <c r="B1529" s="1" t="str">
        <f>VLOOKUP($A1529,'Customer Names'!$A$2:$E$2336,4,FALSE())</f>
        <v>Cameron M.</v>
      </c>
      <c r="C1529" s="16">
        <f>VLOOKUP($A1529,'Medical Examinations'!$A$2:$O$2336,2,FALSE())</f>
        <v>24.51</v>
      </c>
      <c r="D1529" s="16">
        <f>VLOOKUP($A1529,'Medical Examinations'!$A$2:$O$2336,3,FALSE())</f>
        <v>4.83</v>
      </c>
      <c r="E1529" s="1" t="str">
        <f>VLOOKUP($A1529,'Medical Examinations'!$A$2:$O$2336,9,FALSE())</f>
        <v>Yes</v>
      </c>
      <c r="F1529" s="1" t="str">
        <f>VLOOKUP($A1529,'Medical Examinations'!$A$2:$O$2336,10,FALSE())</f>
        <v>No</v>
      </c>
      <c r="G1529" s="1" t="str">
        <f>VLOOKUP($A1529,'Medical Examinations'!$A$2:$O$2336,11,FALSE())</f>
        <v>Yes</v>
      </c>
      <c r="H1529" s="1">
        <f>VLOOKUP($A1529,'Medical Examinations'!$A$2:$O$2336,13,FALSE())</f>
        <v>1</v>
      </c>
      <c r="I1529" s="1" t="str">
        <f>VLOOKUP($A1529,'Medical Examinations'!$A$2:$O$2336,12,FALSE())</f>
        <v>No</v>
      </c>
      <c r="J1529" s="1" t="str">
        <f>VLOOKUP($A1529,'Medical Examinations'!$A$2:$O$2336,14,FALSE())</f>
        <v>Normal Weight</v>
      </c>
      <c r="K1529" s="1" t="str">
        <f>VLOOKUP($A1529,'Medical Examinations'!$A$2:$O$2336,15,FALSE())</f>
        <v>Normal</v>
      </c>
      <c r="L1529" s="17">
        <f>VLOOKUP($A1529,'Hospitalisation Details'!$A$2:$P$2344,15,FALSE())</f>
        <v>30479</v>
      </c>
      <c r="M1529" s="18">
        <f>VLOOKUP($A1529,'Hospitalisation Details'!$A$2:$P$2344,6,FALSE())</f>
        <v>6710.19</v>
      </c>
      <c r="N1529" s="1" t="str">
        <f>VLOOKUP($A1529,'Hospitalisation Details'!$A$2:$P$2344,12,FALSE())</f>
        <v>tier - 3</v>
      </c>
      <c r="O1529" s="1" t="str">
        <f>VLOOKUP($A1529,'Hospitalisation Details'!$A$2:$P$2344,13,FALSE())</f>
        <v>tier - 3</v>
      </c>
      <c r="P1529" s="1" t="str">
        <f>VLOOKUP($A1529,'Hospitalisation Details'!$A$2:$P$2344,14,FALSE())</f>
        <v>R1012</v>
      </c>
      <c r="Q1529" s="1">
        <f>VLOOKUP($A1529,'Hospitalisation Details'!$A$2:$P$2344,16,FALSE())</f>
        <v>39</v>
      </c>
    </row>
    <row r="1530" spans="1:17" x14ac:dyDescent="0.35">
      <c r="A1530" s="1" t="str">
        <f>'Customer Names'!A1530</f>
        <v>Id1529</v>
      </c>
      <c r="B1530" s="1" t="str">
        <f>VLOOKUP($A1530,'Customer Names'!$A$2:$E$2336,4,FALSE())</f>
        <v>Claudia A.</v>
      </c>
      <c r="C1530" s="16">
        <f>VLOOKUP($A1530,'Medical Examinations'!$A$2:$O$2336,2,FALSE())</f>
        <v>19.399999999999999</v>
      </c>
      <c r="D1530" s="16">
        <f>VLOOKUP($A1530,'Medical Examinations'!$A$2:$O$2336,3,FALSE())</f>
        <v>11.93</v>
      </c>
      <c r="E1530" s="1" t="str">
        <f>VLOOKUP($A1530,'Medical Examinations'!$A$2:$O$2336,9,FALSE())</f>
        <v>No</v>
      </c>
      <c r="F1530" s="1" t="str">
        <f>VLOOKUP($A1530,'Medical Examinations'!$A$2:$O$2336,10,FALSE())</f>
        <v>No</v>
      </c>
      <c r="G1530" s="1" t="str">
        <f>VLOOKUP($A1530,'Medical Examinations'!$A$2:$O$2336,11,FALSE())</f>
        <v>No</v>
      </c>
      <c r="H1530" s="1">
        <f>VLOOKUP($A1530,'Medical Examinations'!$A$2:$O$2336,13,FALSE())</f>
        <v>0</v>
      </c>
      <c r="I1530" s="1" t="str">
        <f>VLOOKUP($A1530,'Medical Examinations'!$A$2:$O$2336,12,FALSE())</f>
        <v>No</v>
      </c>
      <c r="J1530" s="1" t="str">
        <f>VLOOKUP($A1530,'Medical Examinations'!$A$2:$O$2336,14,FALSE())</f>
        <v>Normal Weight</v>
      </c>
      <c r="K1530" s="1" t="str">
        <f>VLOOKUP($A1530,'Medical Examinations'!$A$2:$O$2336,15,FALSE())</f>
        <v>Diabetes</v>
      </c>
      <c r="L1530" s="17">
        <f>VLOOKUP($A1530,'Hospitalisation Details'!$A$2:$P$2344,15,FALSE())</f>
        <v>26279</v>
      </c>
      <c r="M1530" s="18">
        <f>VLOOKUP($A1530,'Hospitalisation Details'!$A$2:$P$2344,6,FALSE())</f>
        <v>6706.47</v>
      </c>
      <c r="N1530" s="1" t="str">
        <f>VLOOKUP($A1530,'Hospitalisation Details'!$A$2:$P$2344,12,FALSE())</f>
        <v>tier - 2</v>
      </c>
      <c r="O1530" s="1" t="str">
        <f>VLOOKUP($A1530,'Hospitalisation Details'!$A$2:$P$2344,13,FALSE())</f>
        <v>tier - 1</v>
      </c>
      <c r="P1530" s="1" t="str">
        <f>VLOOKUP($A1530,'Hospitalisation Details'!$A$2:$P$2344,14,FALSE())</f>
        <v>R1013</v>
      </c>
      <c r="Q1530" s="1">
        <f>VLOOKUP($A1530,'Hospitalisation Details'!$A$2:$P$2344,16,FALSE())</f>
        <v>51</v>
      </c>
    </row>
    <row r="1531" spans="1:17" x14ac:dyDescent="0.35">
      <c r="A1531" s="1" t="str">
        <f>'Customer Names'!A1531</f>
        <v>Id1530</v>
      </c>
      <c r="B1531" s="1" t="str">
        <f>VLOOKUP($A1531,'Customer Names'!$A$2:$E$2336,4,FALSE())</f>
        <v>Kate</v>
      </c>
      <c r="C1531" s="16">
        <f>VLOOKUP($A1531,'Medical Examinations'!$A$2:$O$2336,2,FALSE())</f>
        <v>15.1</v>
      </c>
      <c r="D1531" s="16">
        <f>VLOOKUP($A1531,'Medical Examinations'!$A$2:$O$2336,3,FALSE())</f>
        <v>8.41</v>
      </c>
      <c r="E1531" s="1" t="str">
        <f>VLOOKUP($A1531,'Medical Examinations'!$A$2:$O$2336,9,FALSE())</f>
        <v>No</v>
      </c>
      <c r="F1531" s="1" t="str">
        <f>VLOOKUP($A1531,'Medical Examinations'!$A$2:$O$2336,10,FALSE())</f>
        <v>No</v>
      </c>
      <c r="G1531" s="1" t="str">
        <f>VLOOKUP($A1531,'Medical Examinations'!$A$2:$O$2336,11,FALSE())</f>
        <v>No</v>
      </c>
      <c r="H1531" s="1">
        <f>VLOOKUP($A1531,'Medical Examinations'!$A$2:$O$2336,13,FALSE())</f>
        <v>0</v>
      </c>
      <c r="I1531" s="1" t="str">
        <f>VLOOKUP($A1531,'Medical Examinations'!$A$2:$O$2336,12,FALSE())</f>
        <v>No</v>
      </c>
      <c r="J1531" s="1" t="str">
        <f>VLOOKUP($A1531,'Medical Examinations'!$A$2:$O$2336,14,FALSE())</f>
        <v>Underweight</v>
      </c>
      <c r="K1531" s="1" t="str">
        <f>VLOOKUP($A1531,'Medical Examinations'!$A$2:$O$2336,15,FALSE())</f>
        <v>Diabetes</v>
      </c>
      <c r="L1531" s="17">
        <f>VLOOKUP($A1531,'Hospitalisation Details'!$A$2:$P$2344,15,FALSE())</f>
        <v>25032</v>
      </c>
      <c r="M1531" s="18">
        <f>VLOOKUP($A1531,'Hospitalisation Details'!$A$2:$P$2344,6,FALSE())</f>
        <v>6700.56</v>
      </c>
      <c r="N1531" s="1" t="str">
        <f>VLOOKUP($A1531,'Hospitalisation Details'!$A$2:$P$2344,12,FALSE())</f>
        <v>tier - 3</v>
      </c>
      <c r="O1531" s="1" t="str">
        <f>VLOOKUP($A1531,'Hospitalisation Details'!$A$2:$P$2344,13,FALSE())</f>
        <v>tier - 1</v>
      </c>
      <c r="P1531" s="1" t="str">
        <f>VLOOKUP($A1531,'Hospitalisation Details'!$A$2:$P$2344,14,FALSE())</f>
        <v>R1012</v>
      </c>
      <c r="Q1531" s="1">
        <f>VLOOKUP($A1531,'Hospitalisation Details'!$A$2:$P$2344,16,FALSE())</f>
        <v>54</v>
      </c>
    </row>
    <row r="1532" spans="1:17" x14ac:dyDescent="0.35">
      <c r="A1532" s="1" t="str">
        <f>'Customer Names'!A1532</f>
        <v>Id1531</v>
      </c>
      <c r="B1532" s="1" t="str">
        <f>VLOOKUP($A1532,'Customer Names'!$A$2:$E$2336,4,FALSE())</f>
        <v>Nicole M.</v>
      </c>
      <c r="C1532" s="16">
        <f>VLOOKUP($A1532,'Medical Examinations'!$A$2:$O$2336,2,FALSE())</f>
        <v>23.37</v>
      </c>
      <c r="D1532" s="16">
        <f>VLOOKUP($A1532,'Medical Examinations'!$A$2:$O$2336,3,FALSE())</f>
        <v>5.59</v>
      </c>
      <c r="E1532" s="1" t="str">
        <f>VLOOKUP($A1532,'Medical Examinations'!$A$2:$O$2336,9,FALSE())</f>
        <v>Yes</v>
      </c>
      <c r="F1532" s="1" t="str">
        <f>VLOOKUP($A1532,'Medical Examinations'!$A$2:$O$2336,10,FALSE())</f>
        <v>No</v>
      </c>
      <c r="G1532" s="1" t="str">
        <f>VLOOKUP($A1532,'Medical Examinations'!$A$2:$O$2336,11,FALSE())</f>
        <v>No</v>
      </c>
      <c r="H1532" s="1">
        <f>VLOOKUP($A1532,'Medical Examinations'!$A$2:$O$2336,13,FALSE())</f>
        <v>0</v>
      </c>
      <c r="I1532" s="1" t="str">
        <f>VLOOKUP($A1532,'Medical Examinations'!$A$2:$O$2336,12,FALSE())</f>
        <v>No</v>
      </c>
      <c r="J1532" s="1" t="str">
        <f>VLOOKUP($A1532,'Medical Examinations'!$A$2:$O$2336,14,FALSE())</f>
        <v>Normal Weight</v>
      </c>
      <c r="K1532" s="1" t="str">
        <f>VLOOKUP($A1532,'Medical Examinations'!$A$2:$O$2336,15,FALSE())</f>
        <v>Normal</v>
      </c>
      <c r="L1532" s="17">
        <f>VLOOKUP($A1532,'Hospitalisation Details'!$A$2:$P$2344,15,FALSE())</f>
        <v>31237</v>
      </c>
      <c r="M1532" s="18">
        <f>VLOOKUP($A1532,'Hospitalisation Details'!$A$2:$P$2344,6,FALSE())</f>
        <v>6686.43</v>
      </c>
      <c r="N1532" s="1" t="str">
        <f>VLOOKUP($A1532,'Hospitalisation Details'!$A$2:$P$2344,12,FALSE())</f>
        <v>tier - 2</v>
      </c>
      <c r="O1532" s="1" t="str">
        <f>VLOOKUP($A1532,'Hospitalisation Details'!$A$2:$P$2344,13,FALSE())</f>
        <v>tier - 3</v>
      </c>
      <c r="P1532" s="1" t="str">
        <f>VLOOKUP($A1532,'Hospitalisation Details'!$A$2:$P$2344,14,FALSE())</f>
        <v>R1012</v>
      </c>
      <c r="Q1532" s="1">
        <f>VLOOKUP($A1532,'Hospitalisation Details'!$A$2:$P$2344,16,FALSE())</f>
        <v>37</v>
      </c>
    </row>
    <row r="1533" spans="1:17" x14ac:dyDescent="0.35">
      <c r="A1533" s="1" t="str">
        <f>'Customer Names'!A1533</f>
        <v>Id1532</v>
      </c>
      <c r="B1533" s="1" t="str">
        <f>VLOOKUP($A1533,'Customer Names'!$A$2:$E$2336,4,FALSE())</f>
        <v>Jack</v>
      </c>
      <c r="C1533" s="16">
        <f>VLOOKUP($A1533,'Medical Examinations'!$A$2:$O$2336,2,FALSE())</f>
        <v>42.4</v>
      </c>
      <c r="D1533" s="16">
        <f>VLOOKUP($A1533,'Medical Examinations'!$A$2:$O$2336,3,FALSE())</f>
        <v>4.0599999999999996</v>
      </c>
      <c r="E1533" s="1" t="str">
        <f>VLOOKUP($A1533,'Medical Examinations'!$A$2:$O$2336,9,FALSE())</f>
        <v>No</v>
      </c>
      <c r="F1533" s="1" t="str">
        <f>VLOOKUP($A1533,'Medical Examinations'!$A$2:$O$2336,10,FALSE())</f>
        <v>No</v>
      </c>
      <c r="G1533" s="1" t="str">
        <f>VLOOKUP($A1533,'Medical Examinations'!$A$2:$O$2336,11,FALSE())</f>
        <v>No</v>
      </c>
      <c r="H1533" s="1">
        <f>VLOOKUP($A1533,'Medical Examinations'!$A$2:$O$2336,13,FALSE())</f>
        <v>0</v>
      </c>
      <c r="I1533" s="1" t="str">
        <f>VLOOKUP($A1533,'Medical Examinations'!$A$2:$O$2336,12,FALSE())</f>
        <v>No</v>
      </c>
      <c r="J1533" s="1" t="str">
        <f>VLOOKUP($A1533,'Medical Examinations'!$A$2:$O$2336,14,FALSE())</f>
        <v>Obesity</v>
      </c>
      <c r="K1533" s="1" t="str">
        <f>VLOOKUP($A1533,'Medical Examinations'!$A$2:$O$2336,15,FALSE())</f>
        <v>Normal</v>
      </c>
      <c r="L1533" s="17">
        <f>VLOOKUP($A1533,'Hospitalisation Details'!$A$2:$P$2344,15,FALSE())</f>
        <v>32801</v>
      </c>
      <c r="M1533" s="18">
        <f>VLOOKUP($A1533,'Hospitalisation Details'!$A$2:$P$2344,6,FALSE())</f>
        <v>6666.24</v>
      </c>
      <c r="N1533" s="1" t="str">
        <f>VLOOKUP($A1533,'Hospitalisation Details'!$A$2:$P$2344,12,FALSE())</f>
        <v>tier - 3</v>
      </c>
      <c r="O1533" s="1" t="str">
        <f>VLOOKUP($A1533,'Hospitalisation Details'!$A$2:$P$2344,13,FALSE())</f>
        <v>tier - 1</v>
      </c>
      <c r="P1533" s="1" t="str">
        <f>VLOOKUP($A1533,'Hospitalisation Details'!$A$2:$P$2344,14,FALSE())</f>
        <v>R1011</v>
      </c>
      <c r="Q1533" s="1">
        <f>VLOOKUP($A1533,'Hospitalisation Details'!$A$2:$P$2344,16,FALSE())</f>
        <v>33</v>
      </c>
    </row>
    <row r="1534" spans="1:17" x14ac:dyDescent="0.35">
      <c r="A1534" s="1" t="str">
        <f>'Customer Names'!A1534</f>
        <v>Id1533</v>
      </c>
      <c r="B1534" s="1" t="str">
        <f>VLOOKUP($A1534,'Customer Names'!$A$2:$E$2336,4,FALSE())</f>
        <v>Gregory</v>
      </c>
      <c r="C1534" s="16">
        <f>VLOOKUP($A1534,'Medical Examinations'!$A$2:$O$2336,2,FALSE())</f>
        <v>28.405000000000001</v>
      </c>
      <c r="D1534" s="16">
        <f>VLOOKUP($A1534,'Medical Examinations'!$A$2:$O$2336,3,FALSE())</f>
        <v>7.02</v>
      </c>
      <c r="E1534" s="1" t="str">
        <f>VLOOKUP($A1534,'Medical Examinations'!$A$2:$O$2336,9,FALSE())</f>
        <v>Yes</v>
      </c>
      <c r="F1534" s="1" t="str">
        <f>VLOOKUP($A1534,'Medical Examinations'!$A$2:$O$2336,10,FALSE())</f>
        <v>No</v>
      </c>
      <c r="G1534" s="1" t="str">
        <f>VLOOKUP($A1534,'Medical Examinations'!$A$2:$O$2336,11,FALSE())</f>
        <v>No</v>
      </c>
      <c r="H1534" s="1">
        <f>VLOOKUP($A1534,'Medical Examinations'!$A$2:$O$2336,13,FALSE())</f>
        <v>0</v>
      </c>
      <c r="I1534" s="1" t="str">
        <f>VLOOKUP($A1534,'Medical Examinations'!$A$2:$O$2336,12,FALSE())</f>
        <v>No</v>
      </c>
      <c r="J1534" s="1" t="str">
        <f>VLOOKUP($A1534,'Medical Examinations'!$A$2:$O$2336,14,FALSE())</f>
        <v>Overweight</v>
      </c>
      <c r="K1534" s="1" t="str">
        <f>VLOOKUP($A1534,'Medical Examinations'!$A$2:$O$2336,15,FALSE())</f>
        <v>Diabetes</v>
      </c>
      <c r="L1534" s="17">
        <f>VLOOKUP($A1534,'Hospitalisation Details'!$A$2:$P$2344,15,FALSE())</f>
        <v>29846</v>
      </c>
      <c r="M1534" s="18">
        <f>VLOOKUP($A1534,'Hospitalisation Details'!$A$2:$P$2344,6,FALSE())</f>
        <v>6664.69</v>
      </c>
      <c r="N1534" s="1" t="str">
        <f>VLOOKUP($A1534,'Hospitalisation Details'!$A$2:$P$2344,12,FALSE())</f>
        <v>tier - 3</v>
      </c>
      <c r="O1534" s="1" t="str">
        <f>VLOOKUP($A1534,'Hospitalisation Details'!$A$2:$P$2344,13,FALSE())</f>
        <v>tier - 1</v>
      </c>
      <c r="P1534" s="1" t="str">
        <f>VLOOKUP($A1534,'Hospitalisation Details'!$A$2:$P$2344,14,FALSE())</f>
        <v>R1012</v>
      </c>
      <c r="Q1534" s="1">
        <f>VLOOKUP($A1534,'Hospitalisation Details'!$A$2:$P$2344,16,FALSE())</f>
        <v>41</v>
      </c>
    </row>
    <row r="1535" spans="1:17" x14ac:dyDescent="0.35">
      <c r="A1535" s="1" t="str">
        <f>'Customer Names'!A1535</f>
        <v>Id1534</v>
      </c>
      <c r="B1535" s="1" t="str">
        <f>VLOOKUP($A1535,'Customer Names'!$A$2:$E$2336,4,FALSE())</f>
        <v>Rebecca</v>
      </c>
      <c r="C1535" s="16">
        <f>VLOOKUP($A1535,'Medical Examinations'!$A$2:$O$2336,2,FALSE())</f>
        <v>23.4</v>
      </c>
      <c r="D1535" s="16">
        <f>VLOOKUP($A1535,'Medical Examinations'!$A$2:$O$2336,3,FALSE())</f>
        <v>4.47</v>
      </c>
      <c r="E1535" s="1" t="str">
        <f>VLOOKUP($A1535,'Medical Examinations'!$A$2:$O$2336,9,FALSE())</f>
        <v>No</v>
      </c>
      <c r="F1535" s="1" t="str">
        <f>VLOOKUP($A1535,'Medical Examinations'!$A$2:$O$2336,10,FALSE())</f>
        <v>No</v>
      </c>
      <c r="G1535" s="1" t="str">
        <f>VLOOKUP($A1535,'Medical Examinations'!$A$2:$O$2336,11,FALSE())</f>
        <v>No</v>
      </c>
      <c r="H1535" s="1">
        <f>VLOOKUP($A1535,'Medical Examinations'!$A$2:$O$2336,13,FALSE())</f>
        <v>0</v>
      </c>
      <c r="I1535" s="1" t="str">
        <f>VLOOKUP($A1535,'Medical Examinations'!$A$2:$O$2336,12,FALSE())</f>
        <v>No</v>
      </c>
      <c r="J1535" s="1" t="str">
        <f>VLOOKUP($A1535,'Medical Examinations'!$A$2:$O$2336,14,FALSE())</f>
        <v>Normal Weight</v>
      </c>
      <c r="K1535" s="1" t="str">
        <f>VLOOKUP($A1535,'Medical Examinations'!$A$2:$O$2336,15,FALSE())</f>
        <v>Normal</v>
      </c>
      <c r="L1535" s="17">
        <f>VLOOKUP($A1535,'Hospitalisation Details'!$A$2:$P$2344,15,FALSE())</f>
        <v>30221</v>
      </c>
      <c r="M1535" s="18">
        <f>VLOOKUP($A1535,'Hospitalisation Details'!$A$2:$P$2344,6,FALSE())</f>
        <v>6664.32</v>
      </c>
      <c r="N1535" s="1" t="str">
        <f>VLOOKUP($A1535,'Hospitalisation Details'!$A$2:$P$2344,12,FALSE())</f>
        <v>tier - 2</v>
      </c>
      <c r="O1535" s="1" t="str">
        <f>VLOOKUP($A1535,'Hospitalisation Details'!$A$2:$P$2344,13,FALSE())</f>
        <v>tier - 2</v>
      </c>
      <c r="P1535" s="1" t="str">
        <f>VLOOKUP($A1535,'Hospitalisation Details'!$A$2:$P$2344,14,FALSE())</f>
        <v>R1013</v>
      </c>
      <c r="Q1535" s="1">
        <f>VLOOKUP($A1535,'Hospitalisation Details'!$A$2:$P$2344,16,FALSE())</f>
        <v>40</v>
      </c>
    </row>
    <row r="1536" spans="1:17" x14ac:dyDescent="0.35">
      <c r="A1536" s="1" t="str">
        <f>'Customer Names'!A1536</f>
        <v>Id1535</v>
      </c>
      <c r="B1536" s="1" t="str">
        <f>VLOOKUP($A1536,'Customer Names'!$A$2:$E$2336,4,FALSE())</f>
        <v>Adam</v>
      </c>
      <c r="C1536" s="16">
        <f>VLOOKUP($A1536,'Medical Examinations'!$A$2:$O$2336,2,FALSE())</f>
        <v>33.44</v>
      </c>
      <c r="D1536" s="16">
        <f>VLOOKUP($A1536,'Medical Examinations'!$A$2:$O$2336,3,FALSE())</f>
        <v>4.54</v>
      </c>
      <c r="E1536" s="1" t="str">
        <f>VLOOKUP($A1536,'Medical Examinations'!$A$2:$O$2336,9,FALSE())</f>
        <v>No</v>
      </c>
      <c r="F1536" s="1" t="str">
        <f>VLOOKUP($A1536,'Medical Examinations'!$A$2:$O$2336,10,FALSE())</f>
        <v>No</v>
      </c>
      <c r="G1536" s="1" t="str">
        <f>VLOOKUP($A1536,'Medical Examinations'!$A$2:$O$2336,11,FALSE())</f>
        <v>No</v>
      </c>
      <c r="H1536" s="1">
        <f>VLOOKUP($A1536,'Medical Examinations'!$A$2:$O$2336,13,FALSE())</f>
        <v>0</v>
      </c>
      <c r="I1536" s="1" t="str">
        <f>VLOOKUP($A1536,'Medical Examinations'!$A$2:$O$2336,12,FALSE())</f>
        <v>No</v>
      </c>
      <c r="J1536" s="1" t="str">
        <f>VLOOKUP($A1536,'Medical Examinations'!$A$2:$O$2336,14,FALSE())</f>
        <v>Obesity</v>
      </c>
      <c r="K1536" s="1" t="str">
        <f>VLOOKUP($A1536,'Medical Examinations'!$A$2:$O$2336,15,FALSE())</f>
        <v>Normal</v>
      </c>
      <c r="L1536" s="17">
        <f>VLOOKUP($A1536,'Hospitalisation Details'!$A$2:$P$2344,15,FALSE())</f>
        <v>32831</v>
      </c>
      <c r="M1536" s="18">
        <f>VLOOKUP($A1536,'Hospitalisation Details'!$A$2:$P$2344,6,FALSE())</f>
        <v>6653.79</v>
      </c>
      <c r="N1536" s="1" t="str">
        <f>VLOOKUP($A1536,'Hospitalisation Details'!$A$2:$P$2344,12,FALSE())</f>
        <v>tier - 2</v>
      </c>
      <c r="O1536" s="1" t="str">
        <f>VLOOKUP($A1536,'Hospitalisation Details'!$A$2:$P$2344,13,FALSE())</f>
        <v>tier - 1</v>
      </c>
      <c r="P1536" s="1" t="str">
        <f>VLOOKUP($A1536,'Hospitalisation Details'!$A$2:$P$2344,14,FALSE())</f>
        <v>R1013</v>
      </c>
      <c r="Q1536" s="1">
        <f>VLOOKUP($A1536,'Hospitalisation Details'!$A$2:$P$2344,16,FALSE())</f>
        <v>33</v>
      </c>
    </row>
    <row r="1537" spans="1:17" x14ac:dyDescent="0.35">
      <c r="A1537" s="1" t="str">
        <f>'Customer Names'!A1537</f>
        <v>Id1536</v>
      </c>
      <c r="B1537" s="1" t="str">
        <f>VLOOKUP($A1537,'Customer Names'!$A$2:$E$2336,4,FALSE())</f>
        <v>Ryan</v>
      </c>
      <c r="C1537" s="16">
        <f>VLOOKUP($A1537,'Medical Examinations'!$A$2:$O$2336,2,FALSE())</f>
        <v>21.12</v>
      </c>
      <c r="D1537" s="16">
        <f>VLOOKUP($A1537,'Medical Examinations'!$A$2:$O$2336,3,FALSE())</f>
        <v>4.99</v>
      </c>
      <c r="E1537" s="1" t="str">
        <f>VLOOKUP($A1537,'Medical Examinations'!$A$2:$O$2336,9,FALSE())</f>
        <v>No</v>
      </c>
      <c r="F1537" s="1" t="str">
        <f>VLOOKUP($A1537,'Medical Examinations'!$A$2:$O$2336,10,FALSE())</f>
        <v>No</v>
      </c>
      <c r="G1537" s="1" t="str">
        <f>VLOOKUP($A1537,'Medical Examinations'!$A$2:$O$2336,11,FALSE())</f>
        <v>No</v>
      </c>
      <c r="H1537" s="1">
        <f>VLOOKUP($A1537,'Medical Examinations'!$A$2:$O$2336,13,FALSE())</f>
        <v>1</v>
      </c>
      <c r="I1537" s="1" t="str">
        <f>VLOOKUP($A1537,'Medical Examinations'!$A$2:$O$2336,12,FALSE())</f>
        <v>No</v>
      </c>
      <c r="J1537" s="1" t="str">
        <f>VLOOKUP($A1537,'Medical Examinations'!$A$2:$O$2336,14,FALSE())</f>
        <v>Normal Weight</v>
      </c>
      <c r="K1537" s="1" t="str">
        <f>VLOOKUP($A1537,'Medical Examinations'!$A$2:$O$2336,15,FALSE())</f>
        <v>Normal</v>
      </c>
      <c r="L1537" s="17">
        <f>VLOOKUP($A1537,'Hospitalisation Details'!$A$2:$P$2344,15,FALSE())</f>
        <v>30864</v>
      </c>
      <c r="M1537" s="18">
        <f>VLOOKUP($A1537,'Hospitalisation Details'!$A$2:$P$2344,6,FALSE())</f>
        <v>6652.53</v>
      </c>
      <c r="N1537" s="1" t="str">
        <f>VLOOKUP($A1537,'Hospitalisation Details'!$A$2:$P$2344,12,FALSE())</f>
        <v>tier - 3</v>
      </c>
      <c r="O1537" s="1" t="str">
        <f>VLOOKUP($A1537,'Hospitalisation Details'!$A$2:$P$2344,13,FALSE())</f>
        <v>tier - 2</v>
      </c>
      <c r="P1537" s="1" t="str">
        <f>VLOOKUP($A1537,'Hospitalisation Details'!$A$2:$P$2344,14,FALSE())</f>
        <v>R1013</v>
      </c>
      <c r="Q1537" s="1">
        <f>VLOOKUP($A1537,'Hospitalisation Details'!$A$2:$P$2344,16,FALSE())</f>
        <v>38</v>
      </c>
    </row>
    <row r="1538" spans="1:17" x14ac:dyDescent="0.35">
      <c r="A1538" s="1" t="str">
        <f>'Customer Names'!A1538</f>
        <v>Id1537</v>
      </c>
      <c r="B1538" s="1" t="str">
        <f>VLOOKUP($A1538,'Customer Names'!$A$2:$E$2336,4,FALSE())</f>
        <v>Jackie K.</v>
      </c>
      <c r="C1538" s="16">
        <f>VLOOKUP($A1538,'Medical Examinations'!$A$2:$O$2336,2,FALSE())</f>
        <v>18.48</v>
      </c>
      <c r="D1538" s="16">
        <f>VLOOKUP($A1538,'Medical Examinations'!$A$2:$O$2336,3,FALSE())</f>
        <v>10.84</v>
      </c>
      <c r="E1538" s="1" t="str">
        <f>VLOOKUP($A1538,'Medical Examinations'!$A$2:$O$2336,9,FALSE())</f>
        <v>Yes</v>
      </c>
      <c r="F1538" s="1" t="str">
        <f>VLOOKUP($A1538,'Medical Examinations'!$A$2:$O$2336,10,FALSE())</f>
        <v>No</v>
      </c>
      <c r="G1538" s="1" t="str">
        <f>VLOOKUP($A1538,'Medical Examinations'!$A$2:$O$2336,11,FALSE())</f>
        <v>No</v>
      </c>
      <c r="H1538" s="1">
        <f>VLOOKUP($A1538,'Medical Examinations'!$A$2:$O$2336,13,FALSE())</f>
        <v>2</v>
      </c>
      <c r="I1538" s="1" t="str">
        <f>VLOOKUP($A1538,'Medical Examinations'!$A$2:$O$2336,12,FALSE())</f>
        <v>No</v>
      </c>
      <c r="J1538" s="1" t="str">
        <f>VLOOKUP($A1538,'Medical Examinations'!$A$2:$O$2336,14,FALSE())</f>
        <v>Underweight</v>
      </c>
      <c r="K1538" s="1" t="str">
        <f>VLOOKUP($A1538,'Medical Examinations'!$A$2:$O$2336,15,FALSE())</f>
        <v>Diabetes</v>
      </c>
      <c r="L1538" s="17">
        <f>VLOOKUP($A1538,'Hospitalisation Details'!$A$2:$P$2344,15,FALSE())</f>
        <v>25880</v>
      </c>
      <c r="M1538" s="18">
        <f>VLOOKUP($A1538,'Hospitalisation Details'!$A$2:$P$2344,6,FALSE())</f>
        <v>6651.26</v>
      </c>
      <c r="N1538" s="1" t="str">
        <f>VLOOKUP($A1538,'Hospitalisation Details'!$A$2:$P$2344,12,FALSE())</f>
        <v>tier - 2</v>
      </c>
      <c r="O1538" s="1" t="str">
        <f>VLOOKUP($A1538,'Hospitalisation Details'!$A$2:$P$2344,13,FALSE())</f>
        <v>tier - 3</v>
      </c>
      <c r="P1538" s="1" t="str">
        <f>VLOOKUP($A1538,'Hospitalisation Details'!$A$2:$P$2344,14,FALSE())</f>
        <v>R1013</v>
      </c>
      <c r="Q1538" s="1">
        <f>VLOOKUP($A1538,'Hospitalisation Details'!$A$2:$P$2344,16,FALSE())</f>
        <v>52</v>
      </c>
    </row>
    <row r="1539" spans="1:17" x14ac:dyDescent="0.35">
      <c r="A1539" s="1" t="str">
        <f>'Customer Names'!A1539</f>
        <v>Id1538</v>
      </c>
      <c r="B1539" s="1" t="str">
        <f>VLOOKUP($A1539,'Customer Names'!$A$2:$E$2336,4,FALSE())</f>
        <v>Chris</v>
      </c>
      <c r="C1539" s="16">
        <f>VLOOKUP($A1539,'Medical Examinations'!$A$2:$O$2336,2,FALSE())</f>
        <v>16.815000000000001</v>
      </c>
      <c r="D1539" s="16">
        <f>VLOOKUP($A1539,'Medical Examinations'!$A$2:$O$2336,3,FALSE())</f>
        <v>5.63</v>
      </c>
      <c r="E1539" s="1" t="str">
        <f>VLOOKUP($A1539,'Medical Examinations'!$A$2:$O$2336,9,FALSE())</f>
        <v>No</v>
      </c>
      <c r="F1539" s="1" t="str">
        <f>VLOOKUP($A1539,'Medical Examinations'!$A$2:$O$2336,10,FALSE())</f>
        <v>No</v>
      </c>
      <c r="G1539" s="1" t="str">
        <f>VLOOKUP($A1539,'Medical Examinations'!$A$2:$O$2336,11,FALSE())</f>
        <v>No</v>
      </c>
      <c r="H1539" s="1">
        <f>VLOOKUP($A1539,'Medical Examinations'!$A$2:$O$2336,13,FALSE())</f>
        <v>1</v>
      </c>
      <c r="I1539" s="1" t="str">
        <f>VLOOKUP($A1539,'Medical Examinations'!$A$2:$O$2336,12,FALSE())</f>
        <v>No</v>
      </c>
      <c r="J1539" s="1" t="str">
        <f>VLOOKUP($A1539,'Medical Examinations'!$A$2:$O$2336,14,FALSE())</f>
        <v>Underweight</v>
      </c>
      <c r="K1539" s="1" t="str">
        <f>VLOOKUP($A1539,'Medical Examinations'!$A$2:$O$2336,15,FALSE())</f>
        <v>Normal</v>
      </c>
      <c r="L1539" s="17">
        <f>VLOOKUP($A1539,'Hospitalisation Details'!$A$2:$P$2344,15,FALSE())</f>
        <v>31024</v>
      </c>
      <c r="M1539" s="18">
        <f>VLOOKUP($A1539,'Hospitalisation Details'!$A$2:$P$2344,6,FALSE())</f>
        <v>6640.54</v>
      </c>
      <c r="N1539" s="1" t="str">
        <f>VLOOKUP($A1539,'Hospitalisation Details'!$A$2:$P$2344,12,FALSE())</f>
        <v>tier - 2</v>
      </c>
      <c r="O1539" s="1" t="str">
        <f>VLOOKUP($A1539,'Hospitalisation Details'!$A$2:$P$2344,13,FALSE())</f>
        <v>tier - 3</v>
      </c>
      <c r="P1539" s="1" t="str">
        <f>VLOOKUP($A1539,'Hospitalisation Details'!$A$2:$P$2344,14,FALSE())</f>
        <v>R1019</v>
      </c>
      <c r="Q1539" s="1">
        <f>VLOOKUP($A1539,'Hospitalisation Details'!$A$2:$P$2344,16,FALSE())</f>
        <v>38</v>
      </c>
    </row>
    <row r="1540" spans="1:17" x14ac:dyDescent="0.35">
      <c r="A1540" s="1" t="str">
        <f>'Customer Names'!A1540</f>
        <v>Id1539</v>
      </c>
      <c r="B1540" s="1" t="str">
        <f>VLOOKUP($A1540,'Customer Names'!$A$2:$E$2336,4,FALSE())</f>
        <v>Tyler C</v>
      </c>
      <c r="C1540" s="16">
        <f>VLOOKUP($A1540,'Medical Examinations'!$A$2:$O$2336,2,FALSE())</f>
        <v>26.72</v>
      </c>
      <c r="D1540" s="16">
        <f>VLOOKUP($A1540,'Medical Examinations'!$A$2:$O$2336,3,FALSE())</f>
        <v>4.1399999999999997</v>
      </c>
      <c r="E1540" s="1" t="str">
        <f>VLOOKUP($A1540,'Medical Examinations'!$A$2:$O$2336,9,FALSE())</f>
        <v>No</v>
      </c>
      <c r="F1540" s="1" t="str">
        <f>VLOOKUP($A1540,'Medical Examinations'!$A$2:$O$2336,10,FALSE())</f>
        <v>No</v>
      </c>
      <c r="G1540" s="1" t="str">
        <f>VLOOKUP($A1540,'Medical Examinations'!$A$2:$O$2336,11,FALSE())</f>
        <v>No</v>
      </c>
      <c r="H1540" s="1">
        <f>VLOOKUP($A1540,'Medical Examinations'!$A$2:$O$2336,13,FALSE())</f>
        <v>0</v>
      </c>
      <c r="I1540" s="1" t="str">
        <f>VLOOKUP($A1540,'Medical Examinations'!$A$2:$O$2336,12,FALSE())</f>
        <v>No</v>
      </c>
      <c r="J1540" s="1" t="str">
        <f>VLOOKUP($A1540,'Medical Examinations'!$A$2:$O$2336,14,FALSE())</f>
        <v>Overweight</v>
      </c>
      <c r="K1540" s="1" t="str">
        <f>VLOOKUP($A1540,'Medical Examinations'!$A$2:$O$2336,15,FALSE())</f>
        <v>Normal</v>
      </c>
      <c r="L1540" s="17">
        <f>VLOOKUP($A1540,'Hospitalisation Details'!$A$2:$P$2344,15,FALSE())</f>
        <v>33030</v>
      </c>
      <c r="M1540" s="18">
        <f>VLOOKUP($A1540,'Hospitalisation Details'!$A$2:$P$2344,6,FALSE())</f>
        <v>6639.3</v>
      </c>
      <c r="N1540" s="1" t="str">
        <f>VLOOKUP($A1540,'Hospitalisation Details'!$A$2:$P$2344,12,FALSE())</f>
        <v>tier - 2</v>
      </c>
      <c r="O1540" s="1" t="str">
        <f>VLOOKUP($A1540,'Hospitalisation Details'!$A$2:$P$2344,13,FALSE())</f>
        <v>tier - 2</v>
      </c>
      <c r="P1540" s="1" t="str">
        <f>VLOOKUP($A1540,'Hospitalisation Details'!$A$2:$P$2344,14,FALSE())</f>
        <v>R1021</v>
      </c>
      <c r="Q1540" s="1">
        <f>VLOOKUP($A1540,'Hospitalisation Details'!$A$2:$P$2344,16,FALSE())</f>
        <v>33</v>
      </c>
    </row>
    <row r="1541" spans="1:17" x14ac:dyDescent="0.35">
      <c r="A1541" s="1" t="str">
        <f>'Customer Names'!A1541</f>
        <v>Id1540</v>
      </c>
      <c r="B1541" s="1" t="str">
        <f>VLOOKUP($A1541,'Customer Names'!$A$2:$E$2336,4,FALSE())</f>
        <v>Yoshie</v>
      </c>
      <c r="C1541" s="16">
        <f>VLOOKUP($A1541,'Medical Examinations'!$A$2:$O$2336,2,FALSE())</f>
        <v>41.42</v>
      </c>
      <c r="D1541" s="16">
        <f>VLOOKUP($A1541,'Medical Examinations'!$A$2:$O$2336,3,FALSE())</f>
        <v>5.17</v>
      </c>
      <c r="E1541" s="1" t="str">
        <f>VLOOKUP($A1541,'Medical Examinations'!$A$2:$O$2336,9,FALSE())</f>
        <v>No</v>
      </c>
      <c r="F1541" s="1" t="str">
        <f>VLOOKUP($A1541,'Medical Examinations'!$A$2:$O$2336,10,FALSE())</f>
        <v>No</v>
      </c>
      <c r="G1541" s="1" t="str">
        <f>VLOOKUP($A1541,'Medical Examinations'!$A$2:$O$2336,11,FALSE())</f>
        <v>Yes</v>
      </c>
      <c r="H1541" s="1">
        <f>VLOOKUP($A1541,'Medical Examinations'!$A$2:$O$2336,13,FALSE())</f>
        <v>1</v>
      </c>
      <c r="I1541" s="1" t="str">
        <f>VLOOKUP($A1541,'Medical Examinations'!$A$2:$O$2336,12,FALSE())</f>
        <v>No</v>
      </c>
      <c r="J1541" s="1" t="str">
        <f>VLOOKUP($A1541,'Medical Examinations'!$A$2:$O$2336,14,FALSE())</f>
        <v>Obesity</v>
      </c>
      <c r="K1541" s="1" t="str">
        <f>VLOOKUP($A1541,'Medical Examinations'!$A$2:$O$2336,15,FALSE())</f>
        <v>Normal</v>
      </c>
      <c r="L1541" s="17">
        <f>VLOOKUP($A1541,'Hospitalisation Details'!$A$2:$P$2344,15,FALSE())</f>
        <v>37868</v>
      </c>
      <c r="M1541" s="18">
        <f>VLOOKUP($A1541,'Hospitalisation Details'!$A$2:$P$2344,6,FALSE())</f>
        <v>6638.16</v>
      </c>
      <c r="N1541" s="1" t="str">
        <f>VLOOKUP($A1541,'Hospitalisation Details'!$A$2:$P$2344,12,FALSE())</f>
        <v>tier - 2</v>
      </c>
      <c r="O1541" s="1" t="str">
        <f>VLOOKUP($A1541,'Hospitalisation Details'!$A$2:$P$2344,13,FALSE())</f>
        <v>tier - 1</v>
      </c>
      <c r="P1541" s="1" t="str">
        <f>VLOOKUP($A1541,'Hospitalisation Details'!$A$2:$P$2344,14,FALSE())</f>
        <v>R1012</v>
      </c>
      <c r="Q1541" s="1">
        <f>VLOOKUP($A1541,'Hospitalisation Details'!$A$2:$P$2344,16,FALSE())</f>
        <v>19</v>
      </c>
    </row>
    <row r="1542" spans="1:17" x14ac:dyDescent="0.35">
      <c r="A1542" s="1" t="str">
        <f>'Customer Names'!A1542</f>
        <v>Id1541</v>
      </c>
      <c r="B1542" s="1" t="str">
        <f>VLOOKUP($A1542,'Customer Names'!$A$2:$E$2336,4,FALSE())</f>
        <v>Lauren A</v>
      </c>
      <c r="C1542" s="16">
        <f>VLOOKUP($A1542,'Medical Examinations'!$A$2:$O$2336,2,FALSE())</f>
        <v>20.69</v>
      </c>
      <c r="D1542" s="16">
        <f>VLOOKUP($A1542,'Medical Examinations'!$A$2:$O$2336,3,FALSE())</f>
        <v>6.93</v>
      </c>
      <c r="E1542" s="1" t="str">
        <f>VLOOKUP($A1542,'Medical Examinations'!$A$2:$O$2336,9,FALSE())</f>
        <v>No</v>
      </c>
      <c r="F1542" s="1" t="str">
        <f>VLOOKUP($A1542,'Medical Examinations'!$A$2:$O$2336,10,FALSE())</f>
        <v>No</v>
      </c>
      <c r="G1542" s="1" t="str">
        <f>VLOOKUP($A1542,'Medical Examinations'!$A$2:$O$2336,11,FALSE())</f>
        <v>No</v>
      </c>
      <c r="H1542" s="1">
        <f>VLOOKUP($A1542,'Medical Examinations'!$A$2:$O$2336,13,FALSE())</f>
        <v>2</v>
      </c>
      <c r="I1542" s="1" t="str">
        <f>VLOOKUP($A1542,'Medical Examinations'!$A$2:$O$2336,12,FALSE())</f>
        <v>No</v>
      </c>
      <c r="J1542" s="1" t="str">
        <f>VLOOKUP($A1542,'Medical Examinations'!$A$2:$O$2336,14,FALSE())</f>
        <v>Normal Weight</v>
      </c>
      <c r="K1542" s="1" t="str">
        <f>VLOOKUP($A1542,'Medical Examinations'!$A$2:$O$2336,15,FALSE())</f>
        <v>Diabetes</v>
      </c>
      <c r="L1542" s="17">
        <f>VLOOKUP($A1542,'Hospitalisation Details'!$A$2:$P$2344,15,FALSE())</f>
        <v>26905</v>
      </c>
      <c r="M1542" s="18">
        <f>VLOOKUP($A1542,'Hospitalisation Details'!$A$2:$P$2344,6,FALSE())</f>
        <v>6630.31</v>
      </c>
      <c r="N1542" s="1" t="str">
        <f>VLOOKUP($A1542,'Hospitalisation Details'!$A$2:$P$2344,12,FALSE())</f>
        <v>tier - 2</v>
      </c>
      <c r="O1542" s="1" t="str">
        <f>VLOOKUP($A1542,'Hospitalisation Details'!$A$2:$P$2344,13,FALSE())</f>
        <v>tier - 1</v>
      </c>
      <c r="P1542" s="1" t="str">
        <f>VLOOKUP($A1542,'Hospitalisation Details'!$A$2:$P$2344,14,FALSE())</f>
        <v>R1013</v>
      </c>
      <c r="Q1542" s="1">
        <f>VLOOKUP($A1542,'Hospitalisation Details'!$A$2:$P$2344,16,FALSE())</f>
        <v>49</v>
      </c>
    </row>
    <row r="1543" spans="1:17" x14ac:dyDescent="0.35">
      <c r="A1543" s="1" t="str">
        <f>'Customer Names'!A1543</f>
        <v>Id1542</v>
      </c>
      <c r="B1543" s="1" t="str">
        <f>VLOOKUP($A1543,'Customer Names'!$A$2:$E$2336,4,FALSE())</f>
        <v>Mason D.</v>
      </c>
      <c r="C1543" s="16">
        <f>VLOOKUP($A1543,'Medical Examinations'!$A$2:$O$2336,2,FALSE())</f>
        <v>41.23</v>
      </c>
      <c r="D1543" s="16">
        <f>VLOOKUP($A1543,'Medical Examinations'!$A$2:$O$2336,3,FALSE())</f>
        <v>4.24</v>
      </c>
      <c r="E1543" s="1" t="str">
        <f>VLOOKUP($A1543,'Medical Examinations'!$A$2:$O$2336,9,FALSE())</f>
        <v>No</v>
      </c>
      <c r="F1543" s="1" t="str">
        <f>VLOOKUP($A1543,'Medical Examinations'!$A$2:$O$2336,10,FALSE())</f>
        <v>No</v>
      </c>
      <c r="G1543" s="1" t="str">
        <f>VLOOKUP($A1543,'Medical Examinations'!$A$2:$O$2336,11,FALSE())</f>
        <v>No</v>
      </c>
      <c r="H1543" s="1">
        <f>VLOOKUP($A1543,'Medical Examinations'!$A$2:$O$2336,13,FALSE())</f>
        <v>0</v>
      </c>
      <c r="I1543" s="1" t="str">
        <f>VLOOKUP($A1543,'Medical Examinations'!$A$2:$O$2336,12,FALSE())</f>
        <v>No</v>
      </c>
      <c r="J1543" s="1" t="str">
        <f>VLOOKUP($A1543,'Medical Examinations'!$A$2:$O$2336,14,FALSE())</f>
        <v>Obesity</v>
      </c>
      <c r="K1543" s="1" t="str">
        <f>VLOOKUP($A1543,'Medical Examinations'!$A$2:$O$2336,15,FALSE())</f>
        <v>Normal</v>
      </c>
      <c r="L1543" s="17">
        <f>VLOOKUP($A1543,'Hospitalisation Details'!$A$2:$P$2344,15,FALSE())</f>
        <v>30191</v>
      </c>
      <c r="M1543" s="18">
        <f>VLOOKUP($A1543,'Hospitalisation Details'!$A$2:$P$2344,6,FALSE())</f>
        <v>6610.11</v>
      </c>
      <c r="N1543" s="1" t="str">
        <f>VLOOKUP($A1543,'Hospitalisation Details'!$A$2:$P$2344,12,FALSE())</f>
        <v>tier - 3</v>
      </c>
      <c r="O1543" s="1" t="str">
        <f>VLOOKUP($A1543,'Hospitalisation Details'!$A$2:$P$2344,13,FALSE())</f>
        <v>tier - 2</v>
      </c>
      <c r="P1543" s="1" t="str">
        <f>VLOOKUP($A1543,'Hospitalisation Details'!$A$2:$P$2344,14,FALSE())</f>
        <v>R1015</v>
      </c>
      <c r="Q1543" s="1">
        <f>VLOOKUP($A1543,'Hospitalisation Details'!$A$2:$P$2344,16,FALSE())</f>
        <v>40</v>
      </c>
    </row>
    <row r="1544" spans="1:17" x14ac:dyDescent="0.35">
      <c r="A1544" s="1" t="str">
        <f>'Customer Names'!A1544</f>
        <v>Id1543</v>
      </c>
      <c r="B1544" s="1" t="str">
        <f>VLOOKUP($A1544,'Customer Names'!$A$2:$E$2336,4,FALSE())</f>
        <v>Ryan</v>
      </c>
      <c r="C1544" s="16">
        <f>VLOOKUP($A1544,'Medical Examinations'!$A$2:$O$2336,2,FALSE())</f>
        <v>29.9</v>
      </c>
      <c r="D1544" s="16">
        <f>VLOOKUP($A1544,'Medical Examinations'!$A$2:$O$2336,3,FALSE())</f>
        <v>5.91</v>
      </c>
      <c r="E1544" s="1" t="str">
        <f>VLOOKUP($A1544,'Medical Examinations'!$A$2:$O$2336,9,FALSE())</f>
        <v>No</v>
      </c>
      <c r="F1544" s="1" t="str">
        <f>VLOOKUP($A1544,'Medical Examinations'!$A$2:$O$2336,10,FALSE())</f>
        <v>No</v>
      </c>
      <c r="G1544" s="1" t="str">
        <f>VLOOKUP($A1544,'Medical Examinations'!$A$2:$O$2336,11,FALSE())</f>
        <v>No</v>
      </c>
      <c r="H1544" s="1">
        <f>VLOOKUP($A1544,'Medical Examinations'!$A$2:$O$2336,13,FALSE())</f>
        <v>0</v>
      </c>
      <c r="I1544" s="1" t="str">
        <f>VLOOKUP($A1544,'Medical Examinations'!$A$2:$O$2336,12,FALSE())</f>
        <v>No</v>
      </c>
      <c r="J1544" s="1" t="str">
        <f>VLOOKUP($A1544,'Medical Examinations'!$A$2:$O$2336,14,FALSE())</f>
        <v>Overweight</v>
      </c>
      <c r="K1544" s="1" t="str">
        <f>VLOOKUP($A1544,'Medical Examinations'!$A$2:$O$2336,15,FALSE())</f>
        <v>Prediabetes</v>
      </c>
      <c r="L1544" s="17">
        <f>VLOOKUP($A1544,'Hospitalisation Details'!$A$2:$P$2344,15,FALSE())</f>
        <v>30262</v>
      </c>
      <c r="M1544" s="18">
        <f>VLOOKUP($A1544,'Hospitalisation Details'!$A$2:$P$2344,6,FALSE())</f>
        <v>6600.36</v>
      </c>
      <c r="N1544" s="1" t="str">
        <f>VLOOKUP($A1544,'Hospitalisation Details'!$A$2:$P$2344,12,FALSE())</f>
        <v>tier - 2</v>
      </c>
      <c r="O1544" s="1" t="str">
        <f>VLOOKUP($A1544,'Hospitalisation Details'!$A$2:$P$2344,13,FALSE())</f>
        <v>tier - 3</v>
      </c>
      <c r="P1544" s="1" t="str">
        <f>VLOOKUP($A1544,'Hospitalisation Details'!$A$2:$P$2344,14,FALSE())</f>
        <v>R1011</v>
      </c>
      <c r="Q1544" s="1">
        <f>VLOOKUP($A1544,'Hospitalisation Details'!$A$2:$P$2344,16,FALSE())</f>
        <v>40</v>
      </c>
    </row>
    <row r="1545" spans="1:17" x14ac:dyDescent="0.35">
      <c r="A1545" s="1" t="str">
        <f>'Customer Names'!A1545</f>
        <v>Id1544</v>
      </c>
      <c r="B1545" s="1" t="str">
        <f>VLOOKUP($A1545,'Customer Names'!$A$2:$E$2336,4,FALSE())</f>
        <v>Arturo</v>
      </c>
      <c r="C1545" s="16">
        <f>VLOOKUP($A1545,'Medical Examinations'!$A$2:$O$2336,2,FALSE())</f>
        <v>34.104999999999997</v>
      </c>
      <c r="D1545" s="16">
        <f>VLOOKUP($A1545,'Medical Examinations'!$A$2:$O$2336,3,FALSE())</f>
        <v>5.93</v>
      </c>
      <c r="E1545" s="1" t="str">
        <f>VLOOKUP($A1545,'Medical Examinations'!$A$2:$O$2336,9,FALSE())</f>
        <v>No</v>
      </c>
      <c r="F1545" s="1" t="str">
        <f>VLOOKUP($A1545,'Medical Examinations'!$A$2:$O$2336,10,FALSE())</f>
        <v>No</v>
      </c>
      <c r="G1545" s="1" t="str">
        <f>VLOOKUP($A1545,'Medical Examinations'!$A$2:$O$2336,11,FALSE())</f>
        <v>No</v>
      </c>
      <c r="H1545" s="1">
        <f>VLOOKUP($A1545,'Medical Examinations'!$A$2:$O$2336,13,FALSE())</f>
        <v>0</v>
      </c>
      <c r="I1545" s="1" t="str">
        <f>VLOOKUP($A1545,'Medical Examinations'!$A$2:$O$2336,12,FALSE())</f>
        <v>No</v>
      </c>
      <c r="J1545" s="1" t="str">
        <f>VLOOKUP($A1545,'Medical Examinations'!$A$2:$O$2336,14,FALSE())</f>
        <v>Obesity</v>
      </c>
      <c r="K1545" s="1" t="str">
        <f>VLOOKUP($A1545,'Medical Examinations'!$A$2:$O$2336,15,FALSE())</f>
        <v>Prediabetes</v>
      </c>
      <c r="L1545" s="17">
        <f>VLOOKUP($A1545,'Hospitalisation Details'!$A$2:$P$2344,15,FALSE())</f>
        <v>30314</v>
      </c>
      <c r="M1545" s="18">
        <f>VLOOKUP($A1545,'Hospitalisation Details'!$A$2:$P$2344,6,FALSE())</f>
        <v>6600.21</v>
      </c>
      <c r="N1545" s="1" t="str">
        <f>VLOOKUP($A1545,'Hospitalisation Details'!$A$2:$P$2344,12,FALSE())</f>
        <v>tier - 3</v>
      </c>
      <c r="O1545" s="1" t="str">
        <f>VLOOKUP($A1545,'Hospitalisation Details'!$A$2:$P$2344,13,FALSE())</f>
        <v>tier - 2</v>
      </c>
      <c r="P1545" s="1" t="str">
        <f>VLOOKUP($A1545,'Hospitalisation Details'!$A$2:$P$2344,14,FALSE())</f>
        <v>R1016</v>
      </c>
      <c r="Q1545" s="1">
        <f>VLOOKUP($A1545,'Hospitalisation Details'!$A$2:$P$2344,16,FALSE())</f>
        <v>40</v>
      </c>
    </row>
    <row r="1546" spans="1:17" x14ac:dyDescent="0.35">
      <c r="A1546" s="1" t="str">
        <f>'Customer Names'!A1546</f>
        <v>Id1545</v>
      </c>
      <c r="B1546" s="1" t="str">
        <f>VLOOKUP($A1546,'Customer Names'!$A$2:$E$2336,4,FALSE())</f>
        <v>Jake</v>
      </c>
      <c r="C1546" s="16">
        <f>VLOOKUP($A1546,'Medical Examinations'!$A$2:$O$2336,2,FALSE())</f>
        <v>24.97</v>
      </c>
      <c r="D1546" s="16">
        <f>VLOOKUP($A1546,'Medical Examinations'!$A$2:$O$2336,3,FALSE())</f>
        <v>5.66</v>
      </c>
      <c r="E1546" s="1" t="str">
        <f>VLOOKUP($A1546,'Medical Examinations'!$A$2:$O$2336,9,FALSE())</f>
        <v>No</v>
      </c>
      <c r="F1546" s="1" t="str">
        <f>VLOOKUP($A1546,'Medical Examinations'!$A$2:$O$2336,10,FALSE())</f>
        <v>No</v>
      </c>
      <c r="G1546" s="1" t="str">
        <f>VLOOKUP($A1546,'Medical Examinations'!$A$2:$O$2336,11,FALSE())</f>
        <v>No</v>
      </c>
      <c r="H1546" s="1">
        <f>VLOOKUP($A1546,'Medical Examinations'!$A$2:$O$2336,13,FALSE())</f>
        <v>0</v>
      </c>
      <c r="I1546" s="1" t="str">
        <f>VLOOKUP($A1546,'Medical Examinations'!$A$2:$O$2336,12,FALSE())</f>
        <v>No</v>
      </c>
      <c r="J1546" s="1" t="str">
        <f>VLOOKUP($A1546,'Medical Examinations'!$A$2:$O$2336,14,FALSE())</f>
        <v>Normal Weight</v>
      </c>
      <c r="K1546" s="1" t="str">
        <f>VLOOKUP($A1546,'Medical Examinations'!$A$2:$O$2336,15,FALSE())</f>
        <v>Normal</v>
      </c>
      <c r="L1546" s="17">
        <f>VLOOKUP($A1546,'Hospitalisation Details'!$A$2:$P$2344,15,FALSE())</f>
        <v>30277</v>
      </c>
      <c r="M1546" s="18">
        <f>VLOOKUP($A1546,'Hospitalisation Details'!$A$2:$P$2344,6,FALSE())</f>
        <v>6593.51</v>
      </c>
      <c r="N1546" s="1" t="str">
        <f>VLOOKUP($A1546,'Hospitalisation Details'!$A$2:$P$2344,12,FALSE())</f>
        <v>tier - 2</v>
      </c>
      <c r="O1546" s="1" t="str">
        <f>VLOOKUP($A1546,'Hospitalisation Details'!$A$2:$P$2344,13,FALSE())</f>
        <v>tier - 1</v>
      </c>
      <c r="P1546" s="1" t="str">
        <f>VLOOKUP($A1546,'Hospitalisation Details'!$A$2:$P$2344,14,FALSE())</f>
        <v>R1013</v>
      </c>
      <c r="Q1546" s="1">
        <f>VLOOKUP($A1546,'Hospitalisation Details'!$A$2:$P$2344,16,FALSE())</f>
        <v>40</v>
      </c>
    </row>
    <row r="1547" spans="1:17" x14ac:dyDescent="0.35">
      <c r="A1547" s="1" t="str">
        <f>'Customer Names'!A1547</f>
        <v>Id1546</v>
      </c>
      <c r="B1547" s="1" t="str">
        <f>VLOOKUP($A1547,'Customer Names'!$A$2:$E$2336,4,FALSE())</f>
        <v>Sarah E</v>
      </c>
      <c r="C1547" s="16">
        <f>VLOOKUP($A1547,'Medical Examinations'!$A$2:$O$2336,2,FALSE())</f>
        <v>34.799999999999997</v>
      </c>
      <c r="D1547" s="16">
        <f>VLOOKUP($A1547,'Medical Examinations'!$A$2:$O$2336,3,FALSE())</f>
        <v>4.1900000000000004</v>
      </c>
      <c r="E1547" s="1" t="str">
        <f>VLOOKUP($A1547,'Medical Examinations'!$A$2:$O$2336,9,FALSE())</f>
        <v>No</v>
      </c>
      <c r="F1547" s="1" t="str">
        <f>VLOOKUP($A1547,'Medical Examinations'!$A$2:$O$2336,10,FALSE())</f>
        <v>No</v>
      </c>
      <c r="G1547" s="1" t="str">
        <f>VLOOKUP($A1547,'Medical Examinations'!$A$2:$O$2336,11,FALSE())</f>
        <v>No</v>
      </c>
      <c r="H1547" s="1">
        <f>VLOOKUP($A1547,'Medical Examinations'!$A$2:$O$2336,13,FALSE())</f>
        <v>1</v>
      </c>
      <c r="I1547" s="1" t="str">
        <f>VLOOKUP($A1547,'Medical Examinations'!$A$2:$O$2336,12,FALSE())</f>
        <v>No</v>
      </c>
      <c r="J1547" s="1" t="str">
        <f>VLOOKUP($A1547,'Medical Examinations'!$A$2:$O$2336,14,FALSE())</f>
        <v>Obesity</v>
      </c>
      <c r="K1547" s="1" t="str">
        <f>VLOOKUP($A1547,'Medical Examinations'!$A$2:$O$2336,15,FALSE())</f>
        <v>Normal</v>
      </c>
      <c r="L1547" s="17">
        <f>VLOOKUP($A1547,'Hospitalisation Details'!$A$2:$P$2344,15,FALSE())</f>
        <v>30960</v>
      </c>
      <c r="M1547" s="18">
        <f>VLOOKUP($A1547,'Hospitalisation Details'!$A$2:$P$2344,6,FALSE())</f>
        <v>6571.54</v>
      </c>
      <c r="N1547" s="1" t="str">
        <f>VLOOKUP($A1547,'Hospitalisation Details'!$A$2:$P$2344,12,FALSE())</f>
        <v>tier - 2</v>
      </c>
      <c r="O1547" s="1" t="str">
        <f>VLOOKUP($A1547,'Hospitalisation Details'!$A$2:$P$2344,13,FALSE())</f>
        <v>tier - 3</v>
      </c>
      <c r="P1547" s="1" t="str">
        <f>VLOOKUP($A1547,'Hospitalisation Details'!$A$2:$P$2344,14,FALSE())</f>
        <v>R1011</v>
      </c>
      <c r="Q1547" s="1">
        <f>VLOOKUP($A1547,'Hospitalisation Details'!$A$2:$P$2344,16,FALSE())</f>
        <v>38</v>
      </c>
    </row>
    <row r="1548" spans="1:17" x14ac:dyDescent="0.35">
      <c r="A1548" s="1" t="str">
        <f>'Customer Names'!A1548</f>
        <v>Id1547</v>
      </c>
      <c r="B1548" s="1" t="str">
        <f>VLOOKUP($A1548,'Customer Names'!$A$2:$E$2336,4,FALSE())</f>
        <v>Alison L.</v>
      </c>
      <c r="C1548" s="16">
        <f>VLOOKUP($A1548,'Medical Examinations'!$A$2:$O$2336,2,FALSE())</f>
        <v>32.965000000000003</v>
      </c>
      <c r="D1548" s="16">
        <f>VLOOKUP($A1548,'Medical Examinations'!$A$2:$O$2336,3,FALSE())</f>
        <v>9.2100000000000009</v>
      </c>
      <c r="E1548" s="1" t="str">
        <f>VLOOKUP($A1548,'Medical Examinations'!$A$2:$O$2336,9,FALSE())</f>
        <v>Yes</v>
      </c>
      <c r="F1548" s="1" t="str">
        <f>VLOOKUP($A1548,'Medical Examinations'!$A$2:$O$2336,10,FALSE())</f>
        <v>No</v>
      </c>
      <c r="G1548" s="1" t="str">
        <f>VLOOKUP($A1548,'Medical Examinations'!$A$2:$O$2336,11,FALSE())</f>
        <v>No</v>
      </c>
      <c r="H1548" s="1">
        <f>VLOOKUP($A1548,'Medical Examinations'!$A$2:$O$2336,13,FALSE())</f>
        <v>0</v>
      </c>
      <c r="I1548" s="1" t="str">
        <f>VLOOKUP($A1548,'Medical Examinations'!$A$2:$O$2336,12,FALSE())</f>
        <v>No</v>
      </c>
      <c r="J1548" s="1" t="str">
        <f>VLOOKUP($A1548,'Medical Examinations'!$A$2:$O$2336,14,FALSE())</f>
        <v>Obesity</v>
      </c>
      <c r="K1548" s="1" t="str">
        <f>VLOOKUP($A1548,'Medical Examinations'!$A$2:$O$2336,15,FALSE())</f>
        <v>Diabetes</v>
      </c>
      <c r="L1548" s="17">
        <f>VLOOKUP($A1548,'Hospitalisation Details'!$A$2:$P$2344,15,FALSE())</f>
        <v>29787</v>
      </c>
      <c r="M1548" s="18">
        <f>VLOOKUP($A1548,'Hospitalisation Details'!$A$2:$P$2344,6,FALSE())</f>
        <v>6571.02</v>
      </c>
      <c r="N1548" s="1" t="str">
        <f>VLOOKUP($A1548,'Hospitalisation Details'!$A$2:$P$2344,12,FALSE())</f>
        <v>tier - 2</v>
      </c>
      <c r="O1548" s="1" t="str">
        <f>VLOOKUP($A1548,'Hospitalisation Details'!$A$2:$P$2344,13,FALSE())</f>
        <v>tier - 1</v>
      </c>
      <c r="P1548" s="1" t="str">
        <f>VLOOKUP($A1548,'Hospitalisation Details'!$A$2:$P$2344,14,FALSE())</f>
        <v>R1012</v>
      </c>
      <c r="Q1548" s="1">
        <f>VLOOKUP($A1548,'Hospitalisation Details'!$A$2:$P$2344,16,FALSE())</f>
        <v>41</v>
      </c>
    </row>
    <row r="1549" spans="1:17" x14ac:dyDescent="0.35">
      <c r="A1549" s="1" t="str">
        <f>'Customer Names'!A1549</f>
        <v>Id1548</v>
      </c>
      <c r="B1549" s="1" t="str">
        <f>VLOOKUP($A1549,'Customer Names'!$A$2:$E$2336,4,FALSE())</f>
        <v>Karen A.</v>
      </c>
      <c r="C1549" s="16">
        <f>VLOOKUP($A1549,'Medical Examinations'!$A$2:$O$2336,2,FALSE())</f>
        <v>27.265000000000001</v>
      </c>
      <c r="D1549" s="16">
        <f>VLOOKUP($A1549,'Medical Examinations'!$A$2:$O$2336,3,FALSE())</f>
        <v>5.51</v>
      </c>
      <c r="E1549" s="1" t="str">
        <f>VLOOKUP($A1549,'Medical Examinations'!$A$2:$O$2336,9,FALSE())</f>
        <v>No</v>
      </c>
      <c r="F1549" s="1" t="str">
        <f>VLOOKUP($A1549,'Medical Examinations'!$A$2:$O$2336,10,FALSE())</f>
        <v>No</v>
      </c>
      <c r="G1549" s="1" t="str">
        <f>VLOOKUP($A1549,'Medical Examinations'!$A$2:$O$2336,11,FALSE())</f>
        <v>No</v>
      </c>
      <c r="H1549" s="1">
        <f>VLOOKUP($A1549,'Medical Examinations'!$A$2:$O$2336,13,FALSE())</f>
        <v>1</v>
      </c>
      <c r="I1549" s="1" t="str">
        <f>VLOOKUP($A1549,'Medical Examinations'!$A$2:$O$2336,12,FALSE())</f>
        <v>No</v>
      </c>
      <c r="J1549" s="1" t="str">
        <f>VLOOKUP($A1549,'Medical Examinations'!$A$2:$O$2336,14,FALSE())</f>
        <v>Overweight</v>
      </c>
      <c r="K1549" s="1" t="str">
        <f>VLOOKUP($A1549,'Medical Examinations'!$A$2:$O$2336,15,FALSE())</f>
        <v>Normal</v>
      </c>
      <c r="L1549" s="17">
        <f>VLOOKUP($A1549,'Hospitalisation Details'!$A$2:$P$2344,15,FALSE())</f>
        <v>30945</v>
      </c>
      <c r="M1549" s="18">
        <f>VLOOKUP($A1549,'Hospitalisation Details'!$A$2:$P$2344,6,FALSE())</f>
        <v>6555.07</v>
      </c>
      <c r="N1549" s="1" t="str">
        <f>VLOOKUP($A1549,'Hospitalisation Details'!$A$2:$P$2344,12,FALSE())</f>
        <v>tier - 2</v>
      </c>
      <c r="O1549" s="1" t="str">
        <f>VLOOKUP($A1549,'Hospitalisation Details'!$A$2:$P$2344,13,FALSE())</f>
        <v>tier - 2</v>
      </c>
      <c r="P1549" s="1" t="str">
        <f>VLOOKUP($A1549,'Hospitalisation Details'!$A$2:$P$2344,14,FALSE())</f>
        <v>R1024</v>
      </c>
      <c r="Q1549" s="1">
        <f>VLOOKUP($A1549,'Hospitalisation Details'!$A$2:$P$2344,16,FALSE())</f>
        <v>38</v>
      </c>
    </row>
    <row r="1550" spans="1:17" x14ac:dyDescent="0.35">
      <c r="A1550" s="1" t="str">
        <f>'Customer Names'!A1550</f>
        <v>Id1549</v>
      </c>
      <c r="B1550" s="1" t="str">
        <f>VLOOKUP($A1550,'Customer Names'!$A$2:$E$2336,4,FALSE())</f>
        <v>Thomas R. Jr.</v>
      </c>
      <c r="C1550" s="16">
        <f>VLOOKUP($A1550,'Medical Examinations'!$A$2:$O$2336,2,FALSE())</f>
        <v>17.059999999999999</v>
      </c>
      <c r="D1550" s="16">
        <f>VLOOKUP($A1550,'Medical Examinations'!$A$2:$O$2336,3,FALSE())</f>
        <v>8.5</v>
      </c>
      <c r="E1550" s="1" t="str">
        <f>VLOOKUP($A1550,'Medical Examinations'!$A$2:$O$2336,9,FALSE())</f>
        <v>No</v>
      </c>
      <c r="F1550" s="1" t="str">
        <f>VLOOKUP($A1550,'Medical Examinations'!$A$2:$O$2336,10,FALSE())</f>
        <v>No</v>
      </c>
      <c r="G1550" s="1" t="str">
        <f>VLOOKUP($A1550,'Medical Examinations'!$A$2:$O$2336,11,FALSE())</f>
        <v>No</v>
      </c>
      <c r="H1550" s="1">
        <f>VLOOKUP($A1550,'Medical Examinations'!$A$2:$O$2336,13,FALSE())</f>
        <v>0</v>
      </c>
      <c r="I1550" s="1" t="str">
        <f>VLOOKUP($A1550,'Medical Examinations'!$A$2:$O$2336,12,FALSE())</f>
        <v>No</v>
      </c>
      <c r="J1550" s="1" t="str">
        <f>VLOOKUP($A1550,'Medical Examinations'!$A$2:$O$2336,14,FALSE())</f>
        <v>Underweight</v>
      </c>
      <c r="K1550" s="1" t="str">
        <f>VLOOKUP($A1550,'Medical Examinations'!$A$2:$O$2336,15,FALSE())</f>
        <v>Diabetes</v>
      </c>
      <c r="L1550" s="17">
        <f>VLOOKUP($A1550,'Hospitalisation Details'!$A$2:$P$2344,15,FALSE())</f>
        <v>25183</v>
      </c>
      <c r="M1550" s="18">
        <f>VLOOKUP($A1550,'Hospitalisation Details'!$A$2:$P$2344,6,FALSE())</f>
        <v>6552.01</v>
      </c>
      <c r="N1550" s="1" t="str">
        <f>VLOOKUP($A1550,'Hospitalisation Details'!$A$2:$P$2344,12,FALSE())</f>
        <v>tier - 3</v>
      </c>
      <c r="O1550" s="1" t="str">
        <f>VLOOKUP($A1550,'Hospitalisation Details'!$A$2:$P$2344,13,FALSE())</f>
        <v>tier - 2</v>
      </c>
      <c r="P1550" s="1" t="str">
        <f>VLOOKUP($A1550,'Hospitalisation Details'!$A$2:$P$2344,14,FALSE())</f>
        <v>R1013</v>
      </c>
      <c r="Q1550" s="1">
        <f>VLOOKUP($A1550,'Hospitalisation Details'!$A$2:$P$2344,16,FALSE())</f>
        <v>54</v>
      </c>
    </row>
    <row r="1551" spans="1:17" x14ac:dyDescent="0.35">
      <c r="A1551" s="1" t="str">
        <f>'Customer Names'!A1551</f>
        <v>Id1550</v>
      </c>
      <c r="B1551" s="1" t="str">
        <f>VLOOKUP($A1551,'Customer Names'!$A$2:$E$2336,4,FALSE())</f>
        <v>Stephanie W.</v>
      </c>
      <c r="C1551" s="16">
        <f>VLOOKUP($A1551,'Medical Examinations'!$A$2:$O$2336,2,FALSE())</f>
        <v>36.29</v>
      </c>
      <c r="D1551" s="16">
        <f>VLOOKUP($A1551,'Medical Examinations'!$A$2:$O$2336,3,FALSE())</f>
        <v>6.23</v>
      </c>
      <c r="E1551" s="1" t="str">
        <f>VLOOKUP($A1551,'Medical Examinations'!$A$2:$O$2336,9,FALSE())</f>
        <v>No</v>
      </c>
      <c r="F1551" s="1" t="str">
        <f>VLOOKUP($A1551,'Medical Examinations'!$A$2:$O$2336,10,FALSE())</f>
        <v>No</v>
      </c>
      <c r="G1551" s="1" t="str">
        <f>VLOOKUP($A1551,'Medical Examinations'!$A$2:$O$2336,11,FALSE())</f>
        <v>No</v>
      </c>
      <c r="H1551" s="1">
        <f>VLOOKUP($A1551,'Medical Examinations'!$A$2:$O$2336,13,FALSE())</f>
        <v>0</v>
      </c>
      <c r="I1551" s="1" t="str">
        <f>VLOOKUP($A1551,'Medical Examinations'!$A$2:$O$2336,12,FALSE())</f>
        <v>No</v>
      </c>
      <c r="J1551" s="1" t="str">
        <f>VLOOKUP($A1551,'Medical Examinations'!$A$2:$O$2336,14,FALSE())</f>
        <v>Obesity</v>
      </c>
      <c r="K1551" s="1" t="str">
        <f>VLOOKUP($A1551,'Medical Examinations'!$A$2:$O$2336,15,FALSE())</f>
        <v>Prediabetes</v>
      </c>
      <c r="L1551" s="17">
        <f>VLOOKUP($A1551,'Hospitalisation Details'!$A$2:$P$2344,15,FALSE())</f>
        <v>32726</v>
      </c>
      <c r="M1551" s="18">
        <f>VLOOKUP($A1551,'Hospitalisation Details'!$A$2:$P$2344,6,FALSE())</f>
        <v>6551.75</v>
      </c>
      <c r="N1551" s="1" t="str">
        <f>VLOOKUP($A1551,'Hospitalisation Details'!$A$2:$P$2344,12,FALSE())</f>
        <v>tier - 2</v>
      </c>
      <c r="O1551" s="1" t="str">
        <f>VLOOKUP($A1551,'Hospitalisation Details'!$A$2:$P$2344,13,FALSE())</f>
        <v>tier - 2</v>
      </c>
      <c r="P1551" s="1" t="str">
        <f>VLOOKUP($A1551,'Hospitalisation Details'!$A$2:$P$2344,14,FALSE())</f>
        <v>R1024</v>
      </c>
      <c r="Q1551" s="1">
        <f>VLOOKUP($A1551,'Hospitalisation Details'!$A$2:$P$2344,16,FALSE())</f>
        <v>33</v>
      </c>
    </row>
    <row r="1552" spans="1:17" x14ac:dyDescent="0.35">
      <c r="A1552" s="1" t="str">
        <f>'Customer Names'!A1552</f>
        <v>Id1551</v>
      </c>
      <c r="B1552" s="1" t="str">
        <f>VLOOKUP($A1552,'Customer Names'!$A$2:$E$2336,4,FALSE())</f>
        <v>Ezra</v>
      </c>
      <c r="C1552" s="16">
        <f>VLOOKUP($A1552,'Medical Examinations'!$A$2:$O$2336,2,FALSE())</f>
        <v>28.594999999999999</v>
      </c>
      <c r="D1552" s="16">
        <f>VLOOKUP($A1552,'Medical Examinations'!$A$2:$O$2336,3,FALSE())</f>
        <v>8.5299999999999994</v>
      </c>
      <c r="E1552" s="1" t="str">
        <f>VLOOKUP($A1552,'Medical Examinations'!$A$2:$O$2336,9,FALSE())</f>
        <v>Yes</v>
      </c>
      <c r="F1552" s="1" t="str">
        <f>VLOOKUP($A1552,'Medical Examinations'!$A$2:$O$2336,10,FALSE())</f>
        <v>No</v>
      </c>
      <c r="G1552" s="1" t="str">
        <f>VLOOKUP($A1552,'Medical Examinations'!$A$2:$O$2336,11,FALSE())</f>
        <v>No</v>
      </c>
      <c r="H1552" s="1">
        <f>VLOOKUP($A1552,'Medical Examinations'!$A$2:$O$2336,13,FALSE())</f>
        <v>1</v>
      </c>
      <c r="I1552" s="1" t="str">
        <f>VLOOKUP($A1552,'Medical Examinations'!$A$2:$O$2336,12,FALSE())</f>
        <v>No</v>
      </c>
      <c r="J1552" s="1" t="str">
        <f>VLOOKUP($A1552,'Medical Examinations'!$A$2:$O$2336,14,FALSE())</f>
        <v>Overweight</v>
      </c>
      <c r="K1552" s="1" t="str">
        <f>VLOOKUP($A1552,'Medical Examinations'!$A$2:$O$2336,15,FALSE())</f>
        <v>Diabetes</v>
      </c>
      <c r="L1552" s="17">
        <f>VLOOKUP($A1552,'Hospitalisation Details'!$A$2:$P$2344,15,FALSE())</f>
        <v>31764</v>
      </c>
      <c r="M1552" s="18">
        <f>VLOOKUP($A1552,'Hospitalisation Details'!$A$2:$P$2344,6,FALSE())</f>
        <v>6548.2</v>
      </c>
      <c r="N1552" s="1" t="str">
        <f>VLOOKUP($A1552,'Hospitalisation Details'!$A$2:$P$2344,12,FALSE())</f>
        <v>tier - 2</v>
      </c>
      <c r="O1552" s="1" t="str">
        <f>VLOOKUP($A1552,'Hospitalisation Details'!$A$2:$P$2344,13,FALSE())</f>
        <v>tier - 3</v>
      </c>
      <c r="P1552" s="1" t="str">
        <f>VLOOKUP($A1552,'Hospitalisation Details'!$A$2:$P$2344,14,FALSE())</f>
        <v>R1012</v>
      </c>
      <c r="Q1552" s="1">
        <f>VLOOKUP($A1552,'Hospitalisation Details'!$A$2:$P$2344,16,FALSE())</f>
        <v>36</v>
      </c>
    </row>
    <row r="1553" spans="1:17" x14ac:dyDescent="0.35">
      <c r="A1553" s="1" t="str">
        <f>'Customer Names'!A1553</f>
        <v>Id1552</v>
      </c>
      <c r="B1553" s="1" t="str">
        <f>VLOOKUP($A1553,'Customer Names'!$A$2:$E$2336,4,FALSE())</f>
        <v>Jim</v>
      </c>
      <c r="C1553" s="16">
        <f>VLOOKUP($A1553,'Medical Examinations'!$A$2:$O$2336,2,FALSE())</f>
        <v>17.8</v>
      </c>
      <c r="D1553" s="16">
        <f>VLOOKUP($A1553,'Medical Examinations'!$A$2:$O$2336,3,FALSE())</f>
        <v>5.75</v>
      </c>
      <c r="E1553" s="1" t="str">
        <f>VLOOKUP($A1553,'Medical Examinations'!$A$2:$O$2336,9,FALSE())</f>
        <v>Yes</v>
      </c>
      <c r="F1553" s="1" t="str">
        <f>VLOOKUP($A1553,'Medical Examinations'!$A$2:$O$2336,10,FALSE())</f>
        <v>No</v>
      </c>
      <c r="G1553" s="1" t="str">
        <f>VLOOKUP($A1553,'Medical Examinations'!$A$2:$O$2336,11,FALSE())</f>
        <v>Yes</v>
      </c>
      <c r="H1553" s="1">
        <f>VLOOKUP($A1553,'Medical Examinations'!$A$2:$O$2336,13,FALSE())</f>
        <v>1</v>
      </c>
      <c r="I1553" s="1" t="str">
        <f>VLOOKUP($A1553,'Medical Examinations'!$A$2:$O$2336,12,FALSE())</f>
        <v>No</v>
      </c>
      <c r="J1553" s="1" t="str">
        <f>VLOOKUP($A1553,'Medical Examinations'!$A$2:$O$2336,14,FALSE())</f>
        <v>Underweight</v>
      </c>
      <c r="K1553" s="1" t="str">
        <f>VLOOKUP($A1553,'Medical Examinations'!$A$2:$O$2336,15,FALSE())</f>
        <v>Prediabetes</v>
      </c>
      <c r="L1553" s="17">
        <f>VLOOKUP($A1553,'Hospitalisation Details'!$A$2:$P$2344,15,FALSE())</f>
        <v>25540</v>
      </c>
      <c r="M1553" s="18">
        <f>VLOOKUP($A1553,'Hospitalisation Details'!$A$2:$P$2344,6,FALSE())</f>
        <v>6546.16</v>
      </c>
      <c r="N1553" s="1" t="str">
        <f>VLOOKUP($A1553,'Hospitalisation Details'!$A$2:$P$2344,12,FALSE())</f>
        <v>tier - 2</v>
      </c>
      <c r="O1553" s="1" t="str">
        <f>VLOOKUP($A1553,'Hospitalisation Details'!$A$2:$P$2344,13,FALSE())</f>
        <v>tier - 3</v>
      </c>
      <c r="P1553" s="1" t="str">
        <f>VLOOKUP($A1553,'Hospitalisation Details'!$A$2:$P$2344,14,FALSE())</f>
        <v>R1013</v>
      </c>
      <c r="Q1553" s="1">
        <f>VLOOKUP($A1553,'Hospitalisation Details'!$A$2:$P$2344,16,FALSE())</f>
        <v>53</v>
      </c>
    </row>
    <row r="1554" spans="1:17" x14ac:dyDescent="0.35">
      <c r="A1554" s="1" t="str">
        <f>'Customer Names'!A1554</f>
        <v>Id1553</v>
      </c>
      <c r="B1554" s="1" t="str">
        <f>VLOOKUP($A1554,'Customer Names'!$A$2:$E$2336,4,FALSE())</f>
        <v>Ari L.</v>
      </c>
      <c r="C1554" s="16">
        <f>VLOOKUP($A1554,'Medical Examinations'!$A$2:$O$2336,2,FALSE())</f>
        <v>21.4</v>
      </c>
      <c r="D1554" s="16">
        <f>VLOOKUP($A1554,'Medical Examinations'!$A$2:$O$2336,3,FALSE())</f>
        <v>5.6</v>
      </c>
      <c r="E1554" s="1" t="str">
        <f>VLOOKUP($A1554,'Medical Examinations'!$A$2:$O$2336,9,FALSE())</f>
        <v>No</v>
      </c>
      <c r="F1554" s="1" t="str">
        <f>VLOOKUP($A1554,'Medical Examinations'!$A$2:$O$2336,10,FALSE())</f>
        <v>No</v>
      </c>
      <c r="G1554" s="1" t="str">
        <f>VLOOKUP($A1554,'Medical Examinations'!$A$2:$O$2336,11,FALSE())</f>
        <v>No</v>
      </c>
      <c r="H1554" s="1">
        <f>VLOOKUP($A1554,'Medical Examinations'!$A$2:$O$2336,13,FALSE())</f>
        <v>0</v>
      </c>
      <c r="I1554" s="1" t="str">
        <f>VLOOKUP($A1554,'Medical Examinations'!$A$2:$O$2336,12,FALSE())</f>
        <v>No</v>
      </c>
      <c r="J1554" s="1" t="str">
        <f>VLOOKUP($A1554,'Medical Examinations'!$A$2:$O$2336,14,FALSE())</f>
        <v>Normal Weight</v>
      </c>
      <c r="K1554" s="1" t="str">
        <f>VLOOKUP($A1554,'Medical Examinations'!$A$2:$O$2336,15,FALSE())</f>
        <v>Normal</v>
      </c>
      <c r="L1554" s="17">
        <f>VLOOKUP($A1554,'Hospitalisation Details'!$A$2:$P$2344,15,FALSE())</f>
        <v>30226</v>
      </c>
      <c r="M1554" s="18">
        <f>VLOOKUP($A1554,'Hospitalisation Details'!$A$2:$P$2344,6,FALSE())</f>
        <v>6536.68</v>
      </c>
      <c r="N1554" s="1" t="str">
        <f>VLOOKUP($A1554,'Hospitalisation Details'!$A$2:$P$2344,12,FALSE())</f>
        <v>tier - 2</v>
      </c>
      <c r="O1554" s="1" t="str">
        <f>VLOOKUP($A1554,'Hospitalisation Details'!$A$2:$P$2344,13,FALSE())</f>
        <v>tier - 2</v>
      </c>
      <c r="P1554" s="1" t="str">
        <f>VLOOKUP($A1554,'Hospitalisation Details'!$A$2:$P$2344,14,FALSE())</f>
        <v>R1012</v>
      </c>
      <c r="Q1554" s="1">
        <f>VLOOKUP($A1554,'Hospitalisation Details'!$A$2:$P$2344,16,FALSE())</f>
        <v>40</v>
      </c>
    </row>
    <row r="1555" spans="1:17" x14ac:dyDescent="0.35">
      <c r="A1555" s="1" t="str">
        <f>'Customer Names'!A1555</f>
        <v>Id1554</v>
      </c>
      <c r="B1555" s="1" t="str">
        <f>VLOOKUP($A1555,'Customer Names'!$A$2:$E$2336,4,FALSE())</f>
        <v>Fanny</v>
      </c>
      <c r="C1555" s="16">
        <f>VLOOKUP($A1555,'Medical Examinations'!$A$2:$O$2336,2,FALSE())</f>
        <v>23.01</v>
      </c>
      <c r="D1555" s="16">
        <f>VLOOKUP($A1555,'Medical Examinations'!$A$2:$O$2336,3,FALSE())</f>
        <v>4.68</v>
      </c>
      <c r="E1555" s="1" t="str">
        <f>VLOOKUP($A1555,'Medical Examinations'!$A$2:$O$2336,9,FALSE())</f>
        <v>No</v>
      </c>
      <c r="F1555" s="1" t="str">
        <f>VLOOKUP($A1555,'Medical Examinations'!$A$2:$O$2336,10,FALSE())</f>
        <v>No</v>
      </c>
      <c r="G1555" s="1" t="str">
        <f>VLOOKUP($A1555,'Medical Examinations'!$A$2:$O$2336,11,FALSE())</f>
        <v>No</v>
      </c>
      <c r="H1555" s="1">
        <f>VLOOKUP($A1555,'Medical Examinations'!$A$2:$O$2336,13,FALSE())</f>
        <v>0</v>
      </c>
      <c r="I1555" s="1" t="str">
        <f>VLOOKUP($A1555,'Medical Examinations'!$A$2:$O$2336,12,FALSE())</f>
        <v>No</v>
      </c>
      <c r="J1555" s="1" t="str">
        <f>VLOOKUP($A1555,'Medical Examinations'!$A$2:$O$2336,14,FALSE())</f>
        <v>Normal Weight</v>
      </c>
      <c r="K1555" s="1" t="str">
        <f>VLOOKUP($A1555,'Medical Examinations'!$A$2:$O$2336,15,FALSE())</f>
        <v>Normal</v>
      </c>
      <c r="L1555" s="17">
        <f>VLOOKUP($A1555,'Hospitalisation Details'!$A$2:$P$2344,15,FALSE())</f>
        <v>30175</v>
      </c>
      <c r="M1555" s="18">
        <f>VLOOKUP($A1555,'Hospitalisation Details'!$A$2:$P$2344,6,FALSE())</f>
        <v>6532.04</v>
      </c>
      <c r="N1555" s="1" t="str">
        <f>VLOOKUP($A1555,'Hospitalisation Details'!$A$2:$P$2344,12,FALSE())</f>
        <v>tier - 2</v>
      </c>
      <c r="O1555" s="1" t="str">
        <f>VLOOKUP($A1555,'Hospitalisation Details'!$A$2:$P$2344,13,FALSE())</f>
        <v>tier - 1</v>
      </c>
      <c r="P1555" s="1" t="str">
        <f>VLOOKUP($A1555,'Hospitalisation Details'!$A$2:$P$2344,14,FALSE())</f>
        <v>R1013</v>
      </c>
      <c r="Q1555" s="1">
        <f>VLOOKUP($A1555,'Hospitalisation Details'!$A$2:$P$2344,16,FALSE())</f>
        <v>40</v>
      </c>
    </row>
    <row r="1556" spans="1:17" x14ac:dyDescent="0.35">
      <c r="A1556" s="1" t="str">
        <f>'Customer Names'!A1556</f>
        <v>Id1555</v>
      </c>
      <c r="B1556" s="1" t="str">
        <f>VLOOKUP($A1556,'Customer Names'!$A$2:$E$2336,4,FALSE())</f>
        <v>Heather</v>
      </c>
      <c r="C1556" s="16">
        <f>VLOOKUP($A1556,'Medical Examinations'!$A$2:$O$2336,2,FALSE())</f>
        <v>19.86</v>
      </c>
      <c r="D1556" s="16">
        <f>VLOOKUP($A1556,'Medical Examinations'!$A$2:$O$2336,3,FALSE())</f>
        <v>5.62</v>
      </c>
      <c r="E1556" s="1" t="str">
        <f>VLOOKUP($A1556,'Medical Examinations'!$A$2:$O$2336,9,FALSE())</f>
        <v>Yes</v>
      </c>
      <c r="F1556" s="1" t="str">
        <f>VLOOKUP($A1556,'Medical Examinations'!$A$2:$O$2336,10,FALSE())</f>
        <v>No</v>
      </c>
      <c r="G1556" s="1" t="str">
        <f>VLOOKUP($A1556,'Medical Examinations'!$A$2:$O$2336,11,FALSE())</f>
        <v>No</v>
      </c>
      <c r="H1556" s="1">
        <f>VLOOKUP($A1556,'Medical Examinations'!$A$2:$O$2336,13,FALSE())</f>
        <v>0</v>
      </c>
      <c r="I1556" s="1" t="str">
        <f>VLOOKUP($A1556,'Medical Examinations'!$A$2:$O$2336,12,FALSE())</f>
        <v>No</v>
      </c>
      <c r="J1556" s="1" t="str">
        <f>VLOOKUP($A1556,'Medical Examinations'!$A$2:$O$2336,14,FALSE())</f>
        <v>Normal Weight</v>
      </c>
      <c r="K1556" s="1" t="str">
        <f>VLOOKUP($A1556,'Medical Examinations'!$A$2:$O$2336,15,FALSE())</f>
        <v>Normal</v>
      </c>
      <c r="L1556" s="17">
        <f>VLOOKUP($A1556,'Hospitalisation Details'!$A$2:$P$2344,15,FALSE())</f>
        <v>28056</v>
      </c>
      <c r="M1556" s="18">
        <f>VLOOKUP($A1556,'Hospitalisation Details'!$A$2:$P$2344,6,FALSE())</f>
        <v>6529.21</v>
      </c>
      <c r="N1556" s="1" t="str">
        <f>VLOOKUP($A1556,'Hospitalisation Details'!$A$2:$P$2344,12,FALSE())</f>
        <v>tier - 2</v>
      </c>
      <c r="O1556" s="1" t="str">
        <f>VLOOKUP($A1556,'Hospitalisation Details'!$A$2:$P$2344,13,FALSE())</f>
        <v>tier - 1</v>
      </c>
      <c r="P1556" s="1" t="str">
        <f>VLOOKUP($A1556,'Hospitalisation Details'!$A$2:$P$2344,14,FALSE())</f>
        <v>R1013</v>
      </c>
      <c r="Q1556" s="1">
        <f>VLOOKUP($A1556,'Hospitalisation Details'!$A$2:$P$2344,16,FALSE())</f>
        <v>46</v>
      </c>
    </row>
    <row r="1557" spans="1:17" x14ac:dyDescent="0.35">
      <c r="A1557" s="1" t="str">
        <f>'Customer Names'!A1557</f>
        <v>Id1556</v>
      </c>
      <c r="B1557" s="1" t="str">
        <f>VLOOKUP($A1557,'Customer Names'!$A$2:$E$2336,4,FALSE())</f>
        <v>Peter W. Sr.</v>
      </c>
      <c r="C1557" s="16">
        <f>VLOOKUP($A1557,'Medical Examinations'!$A$2:$O$2336,2,FALSE())</f>
        <v>33.58</v>
      </c>
      <c r="D1557" s="16">
        <f>VLOOKUP($A1557,'Medical Examinations'!$A$2:$O$2336,3,FALSE())</f>
        <v>5.08</v>
      </c>
      <c r="E1557" s="1" t="str">
        <f>VLOOKUP($A1557,'Medical Examinations'!$A$2:$O$2336,9,FALSE())</f>
        <v>No</v>
      </c>
      <c r="F1557" s="1" t="str">
        <f>VLOOKUP($A1557,'Medical Examinations'!$A$2:$O$2336,10,FALSE())</f>
        <v>No</v>
      </c>
      <c r="G1557" s="1" t="str">
        <f>VLOOKUP($A1557,'Medical Examinations'!$A$2:$O$2336,11,FALSE())</f>
        <v>No</v>
      </c>
      <c r="H1557" s="1">
        <f>VLOOKUP($A1557,'Medical Examinations'!$A$2:$O$2336,13,FALSE())</f>
        <v>0</v>
      </c>
      <c r="I1557" s="1" t="str">
        <f>VLOOKUP($A1557,'Medical Examinations'!$A$2:$O$2336,12,FALSE())</f>
        <v>No</v>
      </c>
      <c r="J1557" s="1" t="str">
        <f>VLOOKUP($A1557,'Medical Examinations'!$A$2:$O$2336,14,FALSE())</f>
        <v>Obesity</v>
      </c>
      <c r="K1557" s="1" t="str">
        <f>VLOOKUP($A1557,'Medical Examinations'!$A$2:$O$2336,15,FALSE())</f>
        <v>Normal</v>
      </c>
      <c r="L1557" s="17">
        <f>VLOOKUP($A1557,'Hospitalisation Details'!$A$2:$P$2344,15,FALSE())</f>
        <v>34522</v>
      </c>
      <c r="M1557" s="18">
        <f>VLOOKUP($A1557,'Hospitalisation Details'!$A$2:$P$2344,6,FALSE())</f>
        <v>6512.24</v>
      </c>
      <c r="N1557" s="1" t="str">
        <f>VLOOKUP($A1557,'Hospitalisation Details'!$A$2:$P$2344,12,FALSE())</f>
        <v>tier - 2</v>
      </c>
      <c r="O1557" s="1" t="str">
        <f>VLOOKUP($A1557,'Hospitalisation Details'!$A$2:$P$2344,13,FALSE())</f>
        <v>tier - 1</v>
      </c>
      <c r="P1557" s="1" t="str">
        <f>VLOOKUP($A1557,'Hospitalisation Details'!$A$2:$P$2344,14,FALSE())</f>
        <v>R1021</v>
      </c>
      <c r="Q1557" s="1">
        <f>VLOOKUP($A1557,'Hospitalisation Details'!$A$2:$P$2344,16,FALSE())</f>
        <v>28</v>
      </c>
    </row>
    <row r="1558" spans="1:17" x14ac:dyDescent="0.35">
      <c r="A1558" s="1" t="str">
        <f>'Customer Names'!A1558</f>
        <v>Id1557</v>
      </c>
      <c r="B1558" s="1" t="str">
        <f>VLOOKUP($A1558,'Customer Names'!$A$2:$E$2336,4,FALSE())</f>
        <v>Catherine A</v>
      </c>
      <c r="C1558" s="16">
        <f>VLOOKUP($A1558,'Medical Examinations'!$A$2:$O$2336,2,FALSE())</f>
        <v>29.81</v>
      </c>
      <c r="D1558" s="16">
        <f>VLOOKUP($A1558,'Medical Examinations'!$A$2:$O$2336,3,FALSE())</f>
        <v>5.28</v>
      </c>
      <c r="E1558" s="1" t="str">
        <f>VLOOKUP($A1558,'Medical Examinations'!$A$2:$O$2336,9,FALSE())</f>
        <v>No</v>
      </c>
      <c r="F1558" s="1" t="str">
        <f>VLOOKUP($A1558,'Medical Examinations'!$A$2:$O$2336,10,FALSE())</f>
        <v>No</v>
      </c>
      <c r="G1558" s="1" t="str">
        <f>VLOOKUP($A1558,'Medical Examinations'!$A$2:$O$2336,11,FALSE())</f>
        <v>No</v>
      </c>
      <c r="H1558" s="1">
        <f>VLOOKUP($A1558,'Medical Examinations'!$A$2:$O$2336,13,FALSE())</f>
        <v>0</v>
      </c>
      <c r="I1558" s="1" t="str">
        <f>VLOOKUP($A1558,'Medical Examinations'!$A$2:$O$2336,12,FALSE())</f>
        <v>No</v>
      </c>
      <c r="J1558" s="1" t="str">
        <f>VLOOKUP($A1558,'Medical Examinations'!$A$2:$O$2336,14,FALSE())</f>
        <v>Overweight</v>
      </c>
      <c r="K1558" s="1" t="str">
        <f>VLOOKUP($A1558,'Medical Examinations'!$A$2:$O$2336,15,FALSE())</f>
        <v>Normal</v>
      </c>
      <c r="L1558" s="17">
        <f>VLOOKUP($A1558,'Hospitalisation Details'!$A$2:$P$2344,15,FALSE())</f>
        <v>30191</v>
      </c>
      <c r="M1558" s="18">
        <f>VLOOKUP($A1558,'Hospitalisation Details'!$A$2:$P$2344,6,FALSE())</f>
        <v>6500.24</v>
      </c>
      <c r="N1558" s="1" t="str">
        <f>VLOOKUP($A1558,'Hospitalisation Details'!$A$2:$P$2344,12,FALSE())</f>
        <v>tier - 2</v>
      </c>
      <c r="O1558" s="1" t="str">
        <f>VLOOKUP($A1558,'Hospitalisation Details'!$A$2:$P$2344,13,FALSE())</f>
        <v>tier - 2</v>
      </c>
      <c r="P1558" s="1" t="str">
        <f>VLOOKUP($A1558,'Hospitalisation Details'!$A$2:$P$2344,14,FALSE())</f>
        <v>R1013</v>
      </c>
      <c r="Q1558" s="1">
        <f>VLOOKUP($A1558,'Hospitalisation Details'!$A$2:$P$2344,16,FALSE())</f>
        <v>40</v>
      </c>
    </row>
    <row r="1559" spans="1:17" x14ac:dyDescent="0.35">
      <c r="A1559" s="1" t="str">
        <f>'Customer Names'!A1559</f>
        <v>Id1558</v>
      </c>
      <c r="B1559" s="1" t="str">
        <f>VLOOKUP($A1559,'Customer Names'!$A$2:$E$2336,4,FALSE())</f>
        <v>Kelly A</v>
      </c>
      <c r="C1559" s="16">
        <f>VLOOKUP($A1559,'Medical Examinations'!$A$2:$O$2336,2,FALSE())</f>
        <v>27.4</v>
      </c>
      <c r="D1559" s="16">
        <f>VLOOKUP($A1559,'Medical Examinations'!$A$2:$O$2336,3,FALSE())</f>
        <v>4.6100000000000003</v>
      </c>
      <c r="E1559" s="1" t="str">
        <f>VLOOKUP($A1559,'Medical Examinations'!$A$2:$O$2336,9,FALSE())</f>
        <v>No</v>
      </c>
      <c r="F1559" s="1" t="str">
        <f>VLOOKUP($A1559,'Medical Examinations'!$A$2:$O$2336,10,FALSE())</f>
        <v>No</v>
      </c>
      <c r="G1559" s="1" t="str">
        <f>VLOOKUP($A1559,'Medical Examinations'!$A$2:$O$2336,11,FALSE())</f>
        <v>No</v>
      </c>
      <c r="H1559" s="1">
        <f>VLOOKUP($A1559,'Medical Examinations'!$A$2:$O$2336,13,FALSE())</f>
        <v>0</v>
      </c>
      <c r="I1559" s="1" t="str">
        <f>VLOOKUP($A1559,'Medical Examinations'!$A$2:$O$2336,12,FALSE())</f>
        <v>No</v>
      </c>
      <c r="J1559" s="1" t="str">
        <f>VLOOKUP($A1559,'Medical Examinations'!$A$2:$O$2336,14,FALSE())</f>
        <v>Overweight</v>
      </c>
      <c r="K1559" s="1" t="str">
        <f>VLOOKUP($A1559,'Medical Examinations'!$A$2:$O$2336,15,FALSE())</f>
        <v>Normal</v>
      </c>
      <c r="L1559" s="17">
        <f>VLOOKUP($A1559,'Hospitalisation Details'!$A$2:$P$2344,15,FALSE())</f>
        <v>30233</v>
      </c>
      <c r="M1559" s="18">
        <f>VLOOKUP($A1559,'Hospitalisation Details'!$A$2:$P$2344,6,FALSE())</f>
        <v>6496.89</v>
      </c>
      <c r="N1559" s="1" t="str">
        <f>VLOOKUP($A1559,'Hospitalisation Details'!$A$2:$P$2344,12,FALSE())</f>
        <v>tier - 2</v>
      </c>
      <c r="O1559" s="1" t="str">
        <f>VLOOKUP($A1559,'Hospitalisation Details'!$A$2:$P$2344,13,FALSE())</f>
        <v>tier - 3</v>
      </c>
      <c r="P1559" s="1" t="str">
        <f>VLOOKUP($A1559,'Hospitalisation Details'!$A$2:$P$2344,14,FALSE())</f>
        <v>R1011</v>
      </c>
      <c r="Q1559" s="1">
        <f>VLOOKUP($A1559,'Hospitalisation Details'!$A$2:$P$2344,16,FALSE())</f>
        <v>40</v>
      </c>
    </row>
    <row r="1560" spans="1:17" x14ac:dyDescent="0.35">
      <c r="A1560" s="1" t="str">
        <f>'Customer Names'!A1560</f>
        <v>Id1559</v>
      </c>
      <c r="B1560" s="1" t="str">
        <f>VLOOKUP($A1560,'Customer Names'!$A$2:$E$2336,4,FALSE())</f>
        <v>Janel N.</v>
      </c>
      <c r="C1560" s="16">
        <f>VLOOKUP($A1560,'Medical Examinations'!$A$2:$O$2336,2,FALSE())</f>
        <v>17.98</v>
      </c>
      <c r="D1560" s="16">
        <f>VLOOKUP($A1560,'Medical Examinations'!$A$2:$O$2336,3,FALSE())</f>
        <v>6.57</v>
      </c>
      <c r="E1560" s="1" t="str">
        <f>VLOOKUP($A1560,'Medical Examinations'!$A$2:$O$2336,9,FALSE())</f>
        <v>Yes</v>
      </c>
      <c r="F1560" s="1" t="str">
        <f>VLOOKUP($A1560,'Medical Examinations'!$A$2:$O$2336,10,FALSE())</f>
        <v>No</v>
      </c>
      <c r="G1560" s="1" t="str">
        <f>VLOOKUP($A1560,'Medical Examinations'!$A$2:$O$2336,11,FALSE())</f>
        <v>No</v>
      </c>
      <c r="H1560" s="1">
        <f>VLOOKUP($A1560,'Medical Examinations'!$A$2:$O$2336,13,FALSE())</f>
        <v>2</v>
      </c>
      <c r="I1560" s="1" t="str">
        <f>VLOOKUP($A1560,'Medical Examinations'!$A$2:$O$2336,12,FALSE())</f>
        <v>No</v>
      </c>
      <c r="J1560" s="1" t="str">
        <f>VLOOKUP($A1560,'Medical Examinations'!$A$2:$O$2336,14,FALSE())</f>
        <v>Underweight</v>
      </c>
      <c r="K1560" s="1" t="str">
        <f>VLOOKUP($A1560,'Medical Examinations'!$A$2:$O$2336,15,FALSE())</f>
        <v>Diabetes</v>
      </c>
      <c r="L1560" s="17">
        <f>VLOOKUP($A1560,'Hospitalisation Details'!$A$2:$P$2344,15,FALSE())</f>
        <v>25903</v>
      </c>
      <c r="M1560" s="18">
        <f>VLOOKUP($A1560,'Hospitalisation Details'!$A$2:$P$2344,6,FALSE())</f>
        <v>6481.67</v>
      </c>
      <c r="N1560" s="1" t="str">
        <f>VLOOKUP($A1560,'Hospitalisation Details'!$A$2:$P$2344,12,FALSE())</f>
        <v>tier - 2</v>
      </c>
      <c r="O1560" s="1" t="str">
        <f>VLOOKUP($A1560,'Hospitalisation Details'!$A$2:$P$2344,13,FALSE())</f>
        <v>tier - 2</v>
      </c>
      <c r="P1560" s="1" t="str">
        <f>VLOOKUP($A1560,'Hospitalisation Details'!$A$2:$P$2344,14,FALSE())</f>
        <v>R1013</v>
      </c>
      <c r="Q1560" s="1">
        <f>VLOOKUP($A1560,'Hospitalisation Details'!$A$2:$P$2344,16,FALSE())</f>
        <v>52</v>
      </c>
    </row>
    <row r="1561" spans="1:17" x14ac:dyDescent="0.35">
      <c r="A1561" s="1" t="str">
        <f>'Customer Names'!A1561</f>
        <v>Id1560</v>
      </c>
      <c r="B1561" s="1" t="str">
        <f>VLOOKUP($A1561,'Customer Names'!$A$2:$E$2336,4,FALSE())</f>
        <v>Yann Kai</v>
      </c>
      <c r="C1561" s="16">
        <f>VLOOKUP($A1561,'Medical Examinations'!$A$2:$O$2336,2,FALSE())</f>
        <v>37.9</v>
      </c>
      <c r="D1561" s="16">
        <f>VLOOKUP($A1561,'Medical Examinations'!$A$2:$O$2336,3,FALSE())</f>
        <v>5.83</v>
      </c>
      <c r="E1561" s="1" t="str">
        <f>VLOOKUP($A1561,'Medical Examinations'!$A$2:$O$2336,9,FALSE())</f>
        <v>No</v>
      </c>
      <c r="F1561" s="1" t="str">
        <f>VLOOKUP($A1561,'Medical Examinations'!$A$2:$O$2336,10,FALSE())</f>
        <v>No</v>
      </c>
      <c r="G1561" s="1" t="str">
        <f>VLOOKUP($A1561,'Medical Examinations'!$A$2:$O$2336,11,FALSE())</f>
        <v>No</v>
      </c>
      <c r="H1561" s="1">
        <f>VLOOKUP($A1561,'Medical Examinations'!$A$2:$O$2336,13,FALSE())</f>
        <v>0</v>
      </c>
      <c r="I1561" s="1" t="str">
        <f>VLOOKUP($A1561,'Medical Examinations'!$A$2:$O$2336,12,FALSE())</f>
        <v>No</v>
      </c>
      <c r="J1561" s="1" t="str">
        <f>VLOOKUP($A1561,'Medical Examinations'!$A$2:$O$2336,14,FALSE())</f>
        <v>Obesity</v>
      </c>
      <c r="K1561" s="1" t="str">
        <f>VLOOKUP($A1561,'Medical Examinations'!$A$2:$O$2336,15,FALSE())</f>
        <v>Prediabetes</v>
      </c>
      <c r="L1561" s="17">
        <f>VLOOKUP($A1561,'Hospitalisation Details'!$A$2:$P$2344,15,FALSE())</f>
        <v>29380</v>
      </c>
      <c r="M1561" s="18">
        <f>VLOOKUP($A1561,'Hospitalisation Details'!$A$2:$P$2344,6,FALSE())</f>
        <v>6474.01</v>
      </c>
      <c r="N1561" s="1" t="str">
        <f>VLOOKUP($A1561,'Hospitalisation Details'!$A$2:$P$2344,12,FALSE())</f>
        <v>tier - 2</v>
      </c>
      <c r="O1561" s="1" t="str">
        <f>VLOOKUP($A1561,'Hospitalisation Details'!$A$2:$P$2344,13,FALSE())</f>
        <v>tier - 3</v>
      </c>
      <c r="P1561" s="1" t="str">
        <f>VLOOKUP($A1561,'Hospitalisation Details'!$A$2:$P$2344,14,FALSE())</f>
        <v>R1011</v>
      </c>
      <c r="Q1561" s="1">
        <f>VLOOKUP($A1561,'Hospitalisation Details'!$A$2:$P$2344,16,FALSE())</f>
        <v>43</v>
      </c>
    </row>
    <row r="1562" spans="1:17" x14ac:dyDescent="0.35">
      <c r="A1562" s="1" t="str">
        <f>'Customer Names'!A1562</f>
        <v>Id1561</v>
      </c>
      <c r="B1562" s="1" t="str">
        <f>VLOOKUP($A1562,'Customer Names'!$A$2:$E$2336,4,FALSE())</f>
        <v>Zachary R.</v>
      </c>
      <c r="C1562" s="16">
        <f>VLOOKUP($A1562,'Medical Examinations'!$A$2:$O$2336,2,FALSE())</f>
        <v>25.27</v>
      </c>
      <c r="D1562" s="16">
        <f>VLOOKUP($A1562,'Medical Examinations'!$A$2:$O$2336,3,FALSE())</f>
        <v>6.98</v>
      </c>
      <c r="E1562" s="1" t="str">
        <f>VLOOKUP($A1562,'Medical Examinations'!$A$2:$O$2336,9,FALSE())</f>
        <v>Yes</v>
      </c>
      <c r="F1562" s="1" t="str">
        <f>VLOOKUP($A1562,'Medical Examinations'!$A$2:$O$2336,10,FALSE())</f>
        <v>No</v>
      </c>
      <c r="G1562" s="1" t="str">
        <f>VLOOKUP($A1562,'Medical Examinations'!$A$2:$O$2336,11,FALSE())</f>
        <v>No</v>
      </c>
      <c r="H1562" s="1">
        <f>VLOOKUP($A1562,'Medical Examinations'!$A$2:$O$2336,13,FALSE())</f>
        <v>0</v>
      </c>
      <c r="I1562" s="1" t="str">
        <f>VLOOKUP($A1562,'Medical Examinations'!$A$2:$O$2336,12,FALSE())</f>
        <v>No</v>
      </c>
      <c r="J1562" s="1" t="str">
        <f>VLOOKUP($A1562,'Medical Examinations'!$A$2:$O$2336,14,FALSE())</f>
        <v>Overweight</v>
      </c>
      <c r="K1562" s="1" t="str">
        <f>VLOOKUP($A1562,'Medical Examinations'!$A$2:$O$2336,15,FALSE())</f>
        <v>Diabetes</v>
      </c>
      <c r="L1562" s="17">
        <f>VLOOKUP($A1562,'Hospitalisation Details'!$A$2:$P$2344,15,FALSE())</f>
        <v>29794</v>
      </c>
      <c r="M1562" s="18">
        <f>VLOOKUP($A1562,'Hospitalisation Details'!$A$2:$P$2344,6,FALSE())</f>
        <v>6473.15</v>
      </c>
      <c r="N1562" s="1" t="str">
        <f>VLOOKUP($A1562,'Hospitalisation Details'!$A$2:$P$2344,12,FALSE())</f>
        <v>tier - 2</v>
      </c>
      <c r="O1562" s="1" t="str">
        <f>VLOOKUP($A1562,'Hospitalisation Details'!$A$2:$P$2344,13,FALSE())</f>
        <v>tier - 2</v>
      </c>
      <c r="P1562" s="1" t="str">
        <f>VLOOKUP($A1562,'Hospitalisation Details'!$A$2:$P$2344,14,FALSE())</f>
        <v>R1013</v>
      </c>
      <c r="Q1562" s="1">
        <f>VLOOKUP($A1562,'Hospitalisation Details'!$A$2:$P$2344,16,FALSE())</f>
        <v>41</v>
      </c>
    </row>
    <row r="1563" spans="1:17" x14ac:dyDescent="0.35">
      <c r="A1563" s="1" t="str">
        <f>'Customer Names'!A1563</f>
        <v>Id1562</v>
      </c>
      <c r="B1563" s="1" t="str">
        <f>VLOOKUP($A1563,'Customer Names'!$A$2:$E$2336,4,FALSE())</f>
        <v>Alejandro Sr.</v>
      </c>
      <c r="C1563" s="16">
        <f>VLOOKUP($A1563,'Medical Examinations'!$A$2:$O$2336,2,FALSE())</f>
        <v>29.26</v>
      </c>
      <c r="D1563" s="16">
        <f>VLOOKUP($A1563,'Medical Examinations'!$A$2:$O$2336,3,FALSE())</f>
        <v>4.03</v>
      </c>
      <c r="E1563" s="1" t="str">
        <f>VLOOKUP($A1563,'Medical Examinations'!$A$2:$O$2336,9,FALSE())</f>
        <v>No</v>
      </c>
      <c r="F1563" s="1" t="str">
        <f>VLOOKUP($A1563,'Medical Examinations'!$A$2:$O$2336,10,FALSE())</f>
        <v>No</v>
      </c>
      <c r="G1563" s="1" t="str">
        <f>VLOOKUP($A1563,'Medical Examinations'!$A$2:$O$2336,11,FALSE())</f>
        <v>No</v>
      </c>
      <c r="H1563" s="1">
        <f>VLOOKUP($A1563,'Medical Examinations'!$A$2:$O$2336,13,FALSE())</f>
        <v>1</v>
      </c>
      <c r="I1563" s="1" t="str">
        <f>VLOOKUP($A1563,'Medical Examinations'!$A$2:$O$2336,12,FALSE())</f>
        <v>No</v>
      </c>
      <c r="J1563" s="1" t="str">
        <f>VLOOKUP($A1563,'Medical Examinations'!$A$2:$O$2336,14,FALSE())</f>
        <v>Overweight</v>
      </c>
      <c r="K1563" s="1" t="str">
        <f>VLOOKUP($A1563,'Medical Examinations'!$A$2:$O$2336,15,FALSE())</f>
        <v>Normal</v>
      </c>
      <c r="L1563" s="17">
        <f>VLOOKUP($A1563,'Hospitalisation Details'!$A$2:$P$2344,15,FALSE())</f>
        <v>30987</v>
      </c>
      <c r="M1563" s="18">
        <f>VLOOKUP($A1563,'Hospitalisation Details'!$A$2:$P$2344,6,FALSE())</f>
        <v>6457.84</v>
      </c>
      <c r="N1563" s="1" t="str">
        <f>VLOOKUP($A1563,'Hospitalisation Details'!$A$2:$P$2344,12,FALSE())</f>
        <v>tier - 2</v>
      </c>
      <c r="O1563" s="1" t="str">
        <f>VLOOKUP($A1563,'Hospitalisation Details'!$A$2:$P$2344,13,FALSE())</f>
        <v>tier - 3</v>
      </c>
      <c r="P1563" s="1" t="str">
        <f>VLOOKUP($A1563,'Hospitalisation Details'!$A$2:$P$2344,14,FALSE())</f>
        <v>R1012</v>
      </c>
      <c r="Q1563" s="1">
        <f>VLOOKUP($A1563,'Hospitalisation Details'!$A$2:$P$2344,16,FALSE())</f>
        <v>38</v>
      </c>
    </row>
    <row r="1564" spans="1:17" x14ac:dyDescent="0.35">
      <c r="A1564" s="1" t="str">
        <f>'Customer Names'!A1564</f>
        <v>Id1563</v>
      </c>
      <c r="B1564" s="1" t="str">
        <f>VLOOKUP($A1564,'Customer Names'!$A$2:$E$2336,4,FALSE())</f>
        <v>Nicholas R.</v>
      </c>
      <c r="C1564" s="16">
        <f>VLOOKUP($A1564,'Medical Examinations'!$A$2:$O$2336,2,FALSE())</f>
        <v>27.835000000000001</v>
      </c>
      <c r="D1564" s="16">
        <f>VLOOKUP($A1564,'Medical Examinations'!$A$2:$O$2336,3,FALSE())</f>
        <v>4.5599999999999996</v>
      </c>
      <c r="E1564" s="1" t="str">
        <f>VLOOKUP($A1564,'Medical Examinations'!$A$2:$O$2336,9,FALSE())</f>
        <v>No</v>
      </c>
      <c r="F1564" s="1" t="str">
        <f>VLOOKUP($A1564,'Medical Examinations'!$A$2:$O$2336,10,FALSE())</f>
        <v>No</v>
      </c>
      <c r="G1564" s="1" t="str">
        <f>VLOOKUP($A1564,'Medical Examinations'!$A$2:$O$2336,11,FALSE())</f>
        <v>No</v>
      </c>
      <c r="H1564" s="1">
        <f>VLOOKUP($A1564,'Medical Examinations'!$A$2:$O$2336,13,FALSE())</f>
        <v>1</v>
      </c>
      <c r="I1564" s="1" t="str">
        <f>VLOOKUP($A1564,'Medical Examinations'!$A$2:$O$2336,12,FALSE())</f>
        <v>No</v>
      </c>
      <c r="J1564" s="1" t="str">
        <f>VLOOKUP($A1564,'Medical Examinations'!$A$2:$O$2336,14,FALSE())</f>
        <v>Overweight</v>
      </c>
      <c r="K1564" s="1" t="str">
        <f>VLOOKUP($A1564,'Medical Examinations'!$A$2:$O$2336,15,FALSE())</f>
        <v>Normal</v>
      </c>
      <c r="L1564" s="17">
        <f>VLOOKUP($A1564,'Hospitalisation Details'!$A$2:$P$2344,15,FALSE())</f>
        <v>30920</v>
      </c>
      <c r="M1564" s="18">
        <f>VLOOKUP($A1564,'Hospitalisation Details'!$A$2:$P$2344,6,FALSE())</f>
        <v>6455.86</v>
      </c>
      <c r="N1564" s="1" t="str">
        <f>VLOOKUP($A1564,'Hospitalisation Details'!$A$2:$P$2344,12,FALSE())</f>
        <v>tier - 3</v>
      </c>
      <c r="O1564" s="1" t="str">
        <f>VLOOKUP($A1564,'Hospitalisation Details'!$A$2:$P$2344,13,FALSE())</f>
        <v>tier - 3</v>
      </c>
      <c r="P1564" s="1" t="str">
        <f>VLOOKUP($A1564,'Hospitalisation Details'!$A$2:$P$2344,14,FALSE())</f>
        <v>R1012</v>
      </c>
      <c r="Q1564" s="1">
        <f>VLOOKUP($A1564,'Hospitalisation Details'!$A$2:$P$2344,16,FALSE())</f>
        <v>38</v>
      </c>
    </row>
    <row r="1565" spans="1:17" x14ac:dyDescent="0.35">
      <c r="A1565" s="1" t="str">
        <f>'Customer Names'!A1565</f>
        <v>Id1564</v>
      </c>
      <c r="B1565" s="1" t="str">
        <f>VLOOKUP($A1565,'Customer Names'!$A$2:$E$2336,4,FALSE())</f>
        <v>Paul</v>
      </c>
      <c r="C1565" s="16">
        <f>VLOOKUP($A1565,'Medical Examinations'!$A$2:$O$2336,2,FALSE())</f>
        <v>46.53</v>
      </c>
      <c r="D1565" s="16">
        <f>VLOOKUP($A1565,'Medical Examinations'!$A$2:$O$2336,3,FALSE())</f>
        <v>5.38</v>
      </c>
      <c r="E1565" s="1" t="str">
        <f>VLOOKUP($A1565,'Medical Examinations'!$A$2:$O$2336,9,FALSE())</f>
        <v>Yes</v>
      </c>
      <c r="F1565" s="1" t="str">
        <f>VLOOKUP($A1565,'Medical Examinations'!$A$2:$O$2336,10,FALSE())</f>
        <v>No</v>
      </c>
      <c r="G1565" s="1" t="str">
        <f>VLOOKUP($A1565,'Medical Examinations'!$A$2:$O$2336,11,FALSE())</f>
        <v>No</v>
      </c>
      <c r="H1565" s="1">
        <f>VLOOKUP($A1565,'Medical Examinations'!$A$2:$O$2336,13,FALSE())</f>
        <v>0</v>
      </c>
      <c r="I1565" s="1" t="str">
        <f>VLOOKUP($A1565,'Medical Examinations'!$A$2:$O$2336,12,FALSE())</f>
        <v>No</v>
      </c>
      <c r="J1565" s="1" t="str">
        <f>VLOOKUP($A1565,'Medical Examinations'!$A$2:$O$2336,14,FALSE())</f>
        <v>Obesity</v>
      </c>
      <c r="K1565" s="1" t="str">
        <f>VLOOKUP($A1565,'Medical Examinations'!$A$2:$O$2336,15,FALSE())</f>
        <v>Normal</v>
      </c>
      <c r="L1565" s="17">
        <f>VLOOKUP($A1565,'Hospitalisation Details'!$A$2:$P$2344,15,FALSE())</f>
        <v>31250</v>
      </c>
      <c r="M1565" s="18">
        <f>VLOOKUP($A1565,'Hospitalisation Details'!$A$2:$P$2344,6,FALSE())</f>
        <v>6435.62</v>
      </c>
      <c r="N1565" s="1" t="str">
        <f>VLOOKUP($A1565,'Hospitalisation Details'!$A$2:$P$2344,12,FALSE())</f>
        <v>tier - 3</v>
      </c>
      <c r="O1565" s="1" t="str">
        <f>VLOOKUP($A1565,'Hospitalisation Details'!$A$2:$P$2344,13,FALSE())</f>
        <v>tier - 2</v>
      </c>
      <c r="P1565" s="1" t="str">
        <f>VLOOKUP($A1565,'Hospitalisation Details'!$A$2:$P$2344,14,FALSE())</f>
        <v>R1013</v>
      </c>
      <c r="Q1565" s="1">
        <f>VLOOKUP($A1565,'Hospitalisation Details'!$A$2:$P$2344,16,FALSE())</f>
        <v>37</v>
      </c>
    </row>
    <row r="1566" spans="1:17" x14ac:dyDescent="0.35">
      <c r="A1566" s="1" t="str">
        <f>'Customer Names'!A1566</f>
        <v>Id1565</v>
      </c>
      <c r="B1566" s="1" t="str">
        <f>VLOOKUP($A1566,'Customer Names'!$A$2:$E$2336,4,FALSE())</f>
        <v>Michael D</v>
      </c>
      <c r="C1566" s="16">
        <f>VLOOKUP($A1566,'Medical Examinations'!$A$2:$O$2336,2,FALSE())</f>
        <v>20.58</v>
      </c>
      <c r="D1566" s="16">
        <f>VLOOKUP($A1566,'Medical Examinations'!$A$2:$O$2336,3,FALSE())</f>
        <v>11.04</v>
      </c>
      <c r="E1566" s="1" t="str">
        <f>VLOOKUP($A1566,'Medical Examinations'!$A$2:$O$2336,9,FALSE())</f>
        <v>Yes</v>
      </c>
      <c r="F1566" s="1" t="str">
        <f>VLOOKUP($A1566,'Medical Examinations'!$A$2:$O$2336,10,FALSE())</f>
        <v>No</v>
      </c>
      <c r="G1566" s="1" t="str">
        <f>VLOOKUP($A1566,'Medical Examinations'!$A$2:$O$2336,11,FALSE())</f>
        <v>No</v>
      </c>
      <c r="H1566" s="1">
        <f>VLOOKUP($A1566,'Medical Examinations'!$A$2:$O$2336,13,FALSE())</f>
        <v>1</v>
      </c>
      <c r="I1566" s="1" t="str">
        <f>VLOOKUP($A1566,'Medical Examinations'!$A$2:$O$2336,12,FALSE())</f>
        <v>No</v>
      </c>
      <c r="J1566" s="1" t="str">
        <f>VLOOKUP($A1566,'Medical Examinations'!$A$2:$O$2336,14,FALSE())</f>
        <v>Normal Weight</v>
      </c>
      <c r="K1566" s="1" t="str">
        <f>VLOOKUP($A1566,'Medical Examinations'!$A$2:$O$2336,15,FALSE())</f>
        <v>Diabetes</v>
      </c>
      <c r="L1566" s="17">
        <f>VLOOKUP($A1566,'Hospitalisation Details'!$A$2:$P$2344,15,FALSE())</f>
        <v>27611</v>
      </c>
      <c r="M1566" s="18">
        <f>VLOOKUP($A1566,'Hospitalisation Details'!$A$2:$P$2344,6,FALSE())</f>
        <v>6423.48</v>
      </c>
      <c r="N1566" s="1" t="str">
        <f>VLOOKUP($A1566,'Hospitalisation Details'!$A$2:$P$2344,12,FALSE())</f>
        <v>tier - 2</v>
      </c>
      <c r="O1566" s="1" t="str">
        <f>VLOOKUP($A1566,'Hospitalisation Details'!$A$2:$P$2344,13,FALSE())</f>
        <v>tier - 3</v>
      </c>
      <c r="P1566" s="1" t="str">
        <f>VLOOKUP($A1566,'Hospitalisation Details'!$A$2:$P$2344,14,FALSE())</f>
        <v>R1013</v>
      </c>
      <c r="Q1566" s="1">
        <f>VLOOKUP($A1566,'Hospitalisation Details'!$A$2:$P$2344,16,FALSE())</f>
        <v>47</v>
      </c>
    </row>
    <row r="1567" spans="1:17" x14ac:dyDescent="0.35">
      <c r="A1567" s="1" t="str">
        <f>'Customer Names'!A1567</f>
        <v>Id1566</v>
      </c>
      <c r="B1567" s="1" t="str">
        <f>VLOOKUP($A1567,'Customer Names'!$A$2:$E$2336,4,FALSE())</f>
        <v>Marina</v>
      </c>
      <c r="C1567" s="16">
        <f>VLOOKUP($A1567,'Medical Examinations'!$A$2:$O$2336,2,FALSE())</f>
        <v>19.53</v>
      </c>
      <c r="D1567" s="16">
        <f>VLOOKUP($A1567,'Medical Examinations'!$A$2:$O$2336,3,FALSE())</f>
        <v>6.09</v>
      </c>
      <c r="E1567" s="1" t="str">
        <f>VLOOKUP($A1567,'Medical Examinations'!$A$2:$O$2336,9,FALSE())</f>
        <v>Yes</v>
      </c>
      <c r="F1567" s="1" t="str">
        <f>VLOOKUP($A1567,'Medical Examinations'!$A$2:$O$2336,10,FALSE())</f>
        <v>No</v>
      </c>
      <c r="G1567" s="1" t="str">
        <f>VLOOKUP($A1567,'Medical Examinations'!$A$2:$O$2336,11,FALSE())</f>
        <v>No</v>
      </c>
      <c r="H1567" s="1">
        <f>VLOOKUP($A1567,'Medical Examinations'!$A$2:$O$2336,13,FALSE())</f>
        <v>0</v>
      </c>
      <c r="I1567" s="1" t="str">
        <f>VLOOKUP($A1567,'Medical Examinations'!$A$2:$O$2336,12,FALSE())</f>
        <v>No</v>
      </c>
      <c r="J1567" s="1" t="str">
        <f>VLOOKUP($A1567,'Medical Examinations'!$A$2:$O$2336,14,FALSE())</f>
        <v>Normal Weight</v>
      </c>
      <c r="K1567" s="1" t="str">
        <f>VLOOKUP($A1567,'Medical Examinations'!$A$2:$O$2336,15,FALSE())</f>
        <v>Prediabetes</v>
      </c>
      <c r="L1567" s="17">
        <f>VLOOKUP($A1567,'Hospitalisation Details'!$A$2:$P$2344,15,FALSE())</f>
        <v>28124</v>
      </c>
      <c r="M1567" s="18">
        <f>VLOOKUP($A1567,'Hospitalisation Details'!$A$2:$P$2344,6,FALSE())</f>
        <v>6417.28</v>
      </c>
      <c r="N1567" s="1" t="str">
        <f>VLOOKUP($A1567,'Hospitalisation Details'!$A$2:$P$2344,12,FALSE())</f>
        <v>tier - 2</v>
      </c>
      <c r="O1567" s="1" t="str">
        <f>VLOOKUP($A1567,'Hospitalisation Details'!$A$2:$P$2344,13,FALSE())</f>
        <v>tier - 3</v>
      </c>
      <c r="P1567" s="1" t="str">
        <f>VLOOKUP($A1567,'Hospitalisation Details'!$A$2:$P$2344,14,FALSE())</f>
        <v>R1013</v>
      </c>
      <c r="Q1567" s="1">
        <f>VLOOKUP($A1567,'Hospitalisation Details'!$A$2:$P$2344,16,FALSE())</f>
        <v>46</v>
      </c>
    </row>
    <row r="1568" spans="1:17" x14ac:dyDescent="0.35">
      <c r="A1568" s="1" t="str">
        <f>'Customer Names'!A1568</f>
        <v>Id1567</v>
      </c>
      <c r="B1568" s="1" t="str">
        <f>VLOOKUP($A1568,'Customer Names'!$A$2:$E$2336,4,FALSE())</f>
        <v>Caroline</v>
      </c>
      <c r="C1568" s="16">
        <f>VLOOKUP($A1568,'Medical Examinations'!$A$2:$O$2336,2,FALSE())</f>
        <v>27.7</v>
      </c>
      <c r="D1568" s="16">
        <f>VLOOKUP($A1568,'Medical Examinations'!$A$2:$O$2336,3,FALSE())</f>
        <v>4.71</v>
      </c>
      <c r="E1568" s="1" t="str">
        <f>VLOOKUP($A1568,'Medical Examinations'!$A$2:$O$2336,9,FALSE())</f>
        <v>No</v>
      </c>
      <c r="F1568" s="1" t="str">
        <f>VLOOKUP($A1568,'Medical Examinations'!$A$2:$O$2336,10,FALSE())</f>
        <v>No</v>
      </c>
      <c r="G1568" s="1" t="str">
        <f>VLOOKUP($A1568,'Medical Examinations'!$A$2:$O$2336,11,FALSE())</f>
        <v>No</v>
      </c>
      <c r="H1568" s="1">
        <f>VLOOKUP($A1568,'Medical Examinations'!$A$2:$O$2336,13,FALSE())</f>
        <v>1</v>
      </c>
      <c r="I1568" s="1" t="str">
        <f>VLOOKUP($A1568,'Medical Examinations'!$A$2:$O$2336,12,FALSE())</f>
        <v>No</v>
      </c>
      <c r="J1568" s="1" t="str">
        <f>VLOOKUP($A1568,'Medical Examinations'!$A$2:$O$2336,14,FALSE())</f>
        <v>Overweight</v>
      </c>
      <c r="K1568" s="1" t="str">
        <f>VLOOKUP($A1568,'Medical Examinations'!$A$2:$O$2336,15,FALSE())</f>
        <v>Normal</v>
      </c>
      <c r="L1568" s="17">
        <f>VLOOKUP($A1568,'Hospitalisation Details'!$A$2:$P$2344,15,FALSE())</f>
        <v>32024</v>
      </c>
      <c r="M1568" s="18">
        <f>VLOOKUP($A1568,'Hospitalisation Details'!$A$2:$P$2344,6,FALSE())</f>
        <v>6414.18</v>
      </c>
      <c r="N1568" s="1" t="str">
        <f>VLOOKUP($A1568,'Hospitalisation Details'!$A$2:$P$2344,12,FALSE())</f>
        <v>tier - 2</v>
      </c>
      <c r="O1568" s="1" t="str">
        <f>VLOOKUP($A1568,'Hospitalisation Details'!$A$2:$P$2344,13,FALSE())</f>
        <v>tier - 2</v>
      </c>
      <c r="P1568" s="1" t="str">
        <f>VLOOKUP($A1568,'Hospitalisation Details'!$A$2:$P$2344,14,FALSE())</f>
        <v>R1011</v>
      </c>
      <c r="Q1568" s="1">
        <f>VLOOKUP($A1568,'Hospitalisation Details'!$A$2:$P$2344,16,FALSE())</f>
        <v>35</v>
      </c>
    </row>
    <row r="1569" spans="1:17" x14ac:dyDescent="0.35">
      <c r="A1569" s="1" t="str">
        <f>'Customer Names'!A1569</f>
        <v>Id1568</v>
      </c>
      <c r="B1569" s="1" t="str">
        <f>VLOOKUP($A1569,'Customer Names'!$A$2:$E$2336,4,FALSE())</f>
        <v>Ross P</v>
      </c>
      <c r="C1569" s="16">
        <f>VLOOKUP($A1569,'Medical Examinations'!$A$2:$O$2336,2,FALSE())</f>
        <v>18.920000000000002</v>
      </c>
      <c r="D1569" s="16">
        <f>VLOOKUP($A1569,'Medical Examinations'!$A$2:$O$2336,3,FALSE())</f>
        <v>8.18</v>
      </c>
      <c r="E1569" s="1" t="str">
        <f>VLOOKUP($A1569,'Medical Examinations'!$A$2:$O$2336,9,FALSE())</f>
        <v>No</v>
      </c>
      <c r="F1569" s="1" t="str">
        <f>VLOOKUP($A1569,'Medical Examinations'!$A$2:$O$2336,10,FALSE())</f>
        <v>No</v>
      </c>
      <c r="G1569" s="1" t="str">
        <f>VLOOKUP($A1569,'Medical Examinations'!$A$2:$O$2336,11,FALSE())</f>
        <v>No</v>
      </c>
      <c r="H1569" s="1">
        <f>VLOOKUP($A1569,'Medical Examinations'!$A$2:$O$2336,13,FALSE())</f>
        <v>0</v>
      </c>
      <c r="I1569" s="1" t="str">
        <f>VLOOKUP($A1569,'Medical Examinations'!$A$2:$O$2336,12,FALSE())</f>
        <v>No</v>
      </c>
      <c r="J1569" s="1" t="str">
        <f>VLOOKUP($A1569,'Medical Examinations'!$A$2:$O$2336,14,FALSE())</f>
        <v>Normal Weight</v>
      </c>
      <c r="K1569" s="1" t="str">
        <f>VLOOKUP($A1569,'Medical Examinations'!$A$2:$O$2336,15,FALSE())</f>
        <v>Diabetes</v>
      </c>
      <c r="L1569" s="17">
        <f>VLOOKUP($A1569,'Hospitalisation Details'!$A$2:$P$2344,15,FALSE())</f>
        <v>26167</v>
      </c>
      <c r="M1569" s="18">
        <f>VLOOKUP($A1569,'Hospitalisation Details'!$A$2:$P$2344,6,FALSE())</f>
        <v>6412.34</v>
      </c>
      <c r="N1569" s="1" t="str">
        <f>VLOOKUP($A1569,'Hospitalisation Details'!$A$2:$P$2344,12,FALSE())</f>
        <v>tier - 2</v>
      </c>
      <c r="O1569" s="1" t="str">
        <f>VLOOKUP($A1569,'Hospitalisation Details'!$A$2:$P$2344,13,FALSE())</f>
        <v>tier - 3</v>
      </c>
      <c r="P1569" s="1" t="str">
        <f>VLOOKUP($A1569,'Hospitalisation Details'!$A$2:$P$2344,14,FALSE())</f>
        <v>R1013</v>
      </c>
      <c r="Q1569" s="1">
        <f>VLOOKUP($A1569,'Hospitalisation Details'!$A$2:$P$2344,16,FALSE())</f>
        <v>51</v>
      </c>
    </row>
    <row r="1570" spans="1:17" x14ac:dyDescent="0.35">
      <c r="A1570" s="1" t="str">
        <f>'Customer Names'!A1570</f>
        <v>Id1569</v>
      </c>
      <c r="B1570" s="1" t="str">
        <f>VLOOKUP($A1570,'Customer Names'!$A$2:$E$2336,4,FALSE())</f>
        <v>Aoife</v>
      </c>
      <c r="C1570" s="16">
        <f>VLOOKUP($A1570,'Medical Examinations'!$A$2:$O$2336,2,FALSE())</f>
        <v>17.760000000000002</v>
      </c>
      <c r="D1570" s="16">
        <f>VLOOKUP($A1570,'Medical Examinations'!$A$2:$O$2336,3,FALSE())</f>
        <v>11.18</v>
      </c>
      <c r="E1570" s="1" t="str">
        <f>VLOOKUP($A1570,'Medical Examinations'!$A$2:$O$2336,9,FALSE())</f>
        <v>Yes</v>
      </c>
      <c r="F1570" s="1" t="str">
        <f>VLOOKUP($A1570,'Medical Examinations'!$A$2:$O$2336,10,FALSE())</f>
        <v>No</v>
      </c>
      <c r="G1570" s="1" t="str">
        <f>VLOOKUP($A1570,'Medical Examinations'!$A$2:$O$2336,11,FALSE())</f>
        <v>No</v>
      </c>
      <c r="H1570" s="1">
        <f>VLOOKUP($A1570,'Medical Examinations'!$A$2:$O$2336,13,FALSE())</f>
        <v>2</v>
      </c>
      <c r="I1570" s="1" t="str">
        <f>VLOOKUP($A1570,'Medical Examinations'!$A$2:$O$2336,12,FALSE())</f>
        <v>No</v>
      </c>
      <c r="J1570" s="1" t="str">
        <f>VLOOKUP($A1570,'Medical Examinations'!$A$2:$O$2336,14,FALSE())</f>
        <v>Underweight</v>
      </c>
      <c r="K1570" s="1" t="str">
        <f>VLOOKUP($A1570,'Medical Examinations'!$A$2:$O$2336,15,FALSE())</f>
        <v>Diabetes</v>
      </c>
      <c r="L1570" s="17">
        <f>VLOOKUP($A1570,'Hospitalisation Details'!$A$2:$P$2344,15,FALSE())</f>
        <v>25800</v>
      </c>
      <c r="M1570" s="18">
        <f>VLOOKUP($A1570,'Hospitalisation Details'!$A$2:$P$2344,6,FALSE())</f>
        <v>6407.05</v>
      </c>
      <c r="N1570" s="1" t="str">
        <f>VLOOKUP($A1570,'Hospitalisation Details'!$A$2:$P$2344,12,FALSE())</f>
        <v>tier - 2</v>
      </c>
      <c r="O1570" s="1" t="str">
        <f>VLOOKUP($A1570,'Hospitalisation Details'!$A$2:$P$2344,13,FALSE())</f>
        <v>tier - 1</v>
      </c>
      <c r="P1570" s="1" t="str">
        <f>VLOOKUP($A1570,'Hospitalisation Details'!$A$2:$P$2344,14,FALSE())</f>
        <v>R1013</v>
      </c>
      <c r="Q1570" s="1">
        <f>VLOOKUP($A1570,'Hospitalisation Details'!$A$2:$P$2344,16,FALSE())</f>
        <v>52</v>
      </c>
    </row>
    <row r="1571" spans="1:17" x14ac:dyDescent="0.35">
      <c r="A1571" s="1" t="str">
        <f>'Customer Names'!A1571</f>
        <v>Id1570</v>
      </c>
      <c r="B1571" s="1" t="str">
        <f>VLOOKUP($A1571,'Customer Names'!$A$2:$E$2336,4,FALSE())</f>
        <v>Wesley</v>
      </c>
      <c r="C1571" s="16">
        <f>VLOOKUP($A1571,'Medical Examinations'!$A$2:$O$2336,2,FALSE())</f>
        <v>29.83</v>
      </c>
      <c r="D1571" s="16">
        <f>VLOOKUP($A1571,'Medical Examinations'!$A$2:$O$2336,3,FALSE())</f>
        <v>5.03</v>
      </c>
      <c r="E1571" s="1" t="str">
        <f>VLOOKUP($A1571,'Medical Examinations'!$A$2:$O$2336,9,FALSE())</f>
        <v>Yes</v>
      </c>
      <c r="F1571" s="1" t="str">
        <f>VLOOKUP($A1571,'Medical Examinations'!$A$2:$O$2336,10,FALSE())</f>
        <v>No</v>
      </c>
      <c r="G1571" s="1" t="str">
        <f>VLOOKUP($A1571,'Medical Examinations'!$A$2:$O$2336,11,FALSE())</f>
        <v>No</v>
      </c>
      <c r="H1571" s="1">
        <f>VLOOKUP($A1571,'Medical Examinations'!$A$2:$O$2336,13,FALSE())</f>
        <v>0</v>
      </c>
      <c r="I1571" s="1" t="str">
        <f>VLOOKUP($A1571,'Medical Examinations'!$A$2:$O$2336,12,FALSE())</f>
        <v>No</v>
      </c>
      <c r="J1571" s="1" t="str">
        <f>VLOOKUP($A1571,'Medical Examinations'!$A$2:$O$2336,14,FALSE())</f>
        <v>Overweight</v>
      </c>
      <c r="K1571" s="1" t="str">
        <f>VLOOKUP($A1571,'Medical Examinations'!$A$2:$O$2336,15,FALSE())</f>
        <v>Normal</v>
      </c>
      <c r="L1571" s="17">
        <f>VLOOKUP($A1571,'Hospitalisation Details'!$A$2:$P$2344,15,FALSE())</f>
        <v>31391</v>
      </c>
      <c r="M1571" s="18">
        <f>VLOOKUP($A1571,'Hospitalisation Details'!$A$2:$P$2344,6,FALSE())</f>
        <v>6406.41</v>
      </c>
      <c r="N1571" s="1" t="str">
        <f>VLOOKUP($A1571,'Hospitalisation Details'!$A$2:$P$2344,12,FALSE())</f>
        <v>tier - 1</v>
      </c>
      <c r="O1571" s="1" t="str">
        <f>VLOOKUP($A1571,'Hospitalisation Details'!$A$2:$P$2344,13,FALSE())</f>
        <v>tier - 3</v>
      </c>
      <c r="P1571" s="1" t="str">
        <f>VLOOKUP($A1571,'Hospitalisation Details'!$A$2:$P$2344,14,FALSE())</f>
        <v>R1014</v>
      </c>
      <c r="Q1571" s="1">
        <f>VLOOKUP($A1571,'Hospitalisation Details'!$A$2:$P$2344,16,FALSE())</f>
        <v>37</v>
      </c>
    </row>
    <row r="1572" spans="1:17" x14ac:dyDescent="0.35">
      <c r="A1572" s="1" t="str">
        <f>'Customer Names'!A1572</f>
        <v>Id1571</v>
      </c>
      <c r="B1572" s="1" t="str">
        <f>VLOOKUP($A1572,'Customer Names'!$A$2:$E$2336,4,FALSE())</f>
        <v>Rebecca J</v>
      </c>
      <c r="C1572" s="16">
        <f>VLOOKUP($A1572,'Medical Examinations'!$A$2:$O$2336,2,FALSE())</f>
        <v>23.465</v>
      </c>
      <c r="D1572" s="16">
        <f>VLOOKUP($A1572,'Medical Examinations'!$A$2:$O$2336,3,FALSE())</f>
        <v>5.56</v>
      </c>
      <c r="E1572" s="1" t="str">
        <f>VLOOKUP($A1572,'Medical Examinations'!$A$2:$O$2336,9,FALSE())</f>
        <v>No</v>
      </c>
      <c r="F1572" s="1" t="str">
        <f>VLOOKUP($A1572,'Medical Examinations'!$A$2:$O$2336,10,FALSE())</f>
        <v>No</v>
      </c>
      <c r="G1572" s="1" t="str">
        <f>VLOOKUP($A1572,'Medical Examinations'!$A$2:$O$2336,11,FALSE())</f>
        <v>No</v>
      </c>
      <c r="H1572" s="1">
        <f>VLOOKUP($A1572,'Medical Examinations'!$A$2:$O$2336,13,FALSE())</f>
        <v>1</v>
      </c>
      <c r="I1572" s="1" t="str">
        <f>VLOOKUP($A1572,'Medical Examinations'!$A$2:$O$2336,12,FALSE())</f>
        <v>No</v>
      </c>
      <c r="J1572" s="1" t="str">
        <f>VLOOKUP($A1572,'Medical Examinations'!$A$2:$O$2336,14,FALSE())</f>
        <v>Normal Weight</v>
      </c>
      <c r="K1572" s="1" t="str">
        <f>VLOOKUP($A1572,'Medical Examinations'!$A$2:$O$2336,15,FALSE())</f>
        <v>Normal</v>
      </c>
      <c r="L1572" s="17">
        <f>VLOOKUP($A1572,'Hospitalisation Details'!$A$2:$P$2344,15,FALSE())</f>
        <v>32029</v>
      </c>
      <c r="M1572" s="18">
        <f>VLOOKUP($A1572,'Hospitalisation Details'!$A$2:$P$2344,6,FALSE())</f>
        <v>6402.29</v>
      </c>
      <c r="N1572" s="1" t="str">
        <f>VLOOKUP($A1572,'Hospitalisation Details'!$A$2:$P$2344,12,FALSE())</f>
        <v>tier - 2</v>
      </c>
      <c r="O1572" s="1" t="str">
        <f>VLOOKUP($A1572,'Hospitalisation Details'!$A$2:$P$2344,13,FALSE())</f>
        <v>tier - 3</v>
      </c>
      <c r="P1572" s="1" t="str">
        <f>VLOOKUP($A1572,'Hospitalisation Details'!$A$2:$P$2344,14,FALSE())</f>
        <v>R1024</v>
      </c>
      <c r="Q1572" s="1">
        <f>VLOOKUP($A1572,'Hospitalisation Details'!$A$2:$P$2344,16,FALSE())</f>
        <v>35</v>
      </c>
    </row>
    <row r="1573" spans="1:17" x14ac:dyDescent="0.35">
      <c r="A1573" s="1" t="str">
        <f>'Customer Names'!A1573</f>
        <v>Id1572</v>
      </c>
      <c r="B1573" s="1" t="str">
        <f>VLOOKUP($A1573,'Customer Names'!$A$2:$E$2336,4,FALSE())</f>
        <v>Barry P.</v>
      </c>
      <c r="C1573" s="16">
        <f>VLOOKUP($A1573,'Medical Examinations'!$A$2:$O$2336,2,FALSE())</f>
        <v>29.355</v>
      </c>
      <c r="D1573" s="16">
        <f>VLOOKUP($A1573,'Medical Examinations'!$A$2:$O$2336,3,FALSE())</f>
        <v>4.33</v>
      </c>
      <c r="E1573" s="1" t="str">
        <f>VLOOKUP($A1573,'Medical Examinations'!$A$2:$O$2336,9,FALSE())</f>
        <v>No</v>
      </c>
      <c r="F1573" s="1" t="str">
        <f>VLOOKUP($A1573,'Medical Examinations'!$A$2:$O$2336,10,FALSE())</f>
        <v>No</v>
      </c>
      <c r="G1573" s="1" t="str">
        <f>VLOOKUP($A1573,'Medical Examinations'!$A$2:$O$2336,11,FALSE())</f>
        <v>No</v>
      </c>
      <c r="H1573" s="1">
        <f>VLOOKUP($A1573,'Medical Examinations'!$A$2:$O$2336,13,FALSE())</f>
        <v>0</v>
      </c>
      <c r="I1573" s="1" t="str">
        <f>VLOOKUP($A1573,'Medical Examinations'!$A$2:$O$2336,12,FALSE())</f>
        <v>No</v>
      </c>
      <c r="J1573" s="1" t="str">
        <f>VLOOKUP($A1573,'Medical Examinations'!$A$2:$O$2336,14,FALSE())</f>
        <v>Overweight</v>
      </c>
      <c r="K1573" s="1" t="str">
        <f>VLOOKUP($A1573,'Medical Examinations'!$A$2:$O$2336,15,FALSE())</f>
        <v>Normal</v>
      </c>
      <c r="L1573" s="17">
        <f>VLOOKUP($A1573,'Hospitalisation Details'!$A$2:$P$2344,15,FALSE())</f>
        <v>30252</v>
      </c>
      <c r="M1573" s="18">
        <f>VLOOKUP($A1573,'Hospitalisation Details'!$A$2:$P$2344,6,FALSE())</f>
        <v>6393.6</v>
      </c>
      <c r="N1573" s="1" t="str">
        <f>VLOOKUP($A1573,'Hospitalisation Details'!$A$2:$P$2344,12,FALSE())</f>
        <v>tier - 2</v>
      </c>
      <c r="O1573" s="1" t="str">
        <f>VLOOKUP($A1573,'Hospitalisation Details'!$A$2:$P$2344,13,FALSE())</f>
        <v>tier - 1</v>
      </c>
      <c r="P1573" s="1" t="str">
        <f>VLOOKUP($A1573,'Hospitalisation Details'!$A$2:$P$2344,14,FALSE())</f>
        <v>R1012</v>
      </c>
      <c r="Q1573" s="1">
        <f>VLOOKUP($A1573,'Hospitalisation Details'!$A$2:$P$2344,16,FALSE())</f>
        <v>40</v>
      </c>
    </row>
    <row r="1574" spans="1:17" x14ac:dyDescent="0.35">
      <c r="A1574" s="1" t="str">
        <f>'Customer Names'!A1574</f>
        <v>Id1573</v>
      </c>
      <c r="B1574" s="1" t="str">
        <f>VLOOKUP($A1574,'Customer Names'!$A$2:$E$2336,4,FALSE())</f>
        <v>Maciej</v>
      </c>
      <c r="C1574" s="16">
        <f>VLOOKUP($A1574,'Medical Examinations'!$A$2:$O$2336,2,FALSE())</f>
        <v>35.49</v>
      </c>
      <c r="D1574" s="16">
        <f>VLOOKUP($A1574,'Medical Examinations'!$A$2:$O$2336,3,FALSE())</f>
        <v>5.21</v>
      </c>
      <c r="E1574" s="1" t="str">
        <f>VLOOKUP($A1574,'Medical Examinations'!$A$2:$O$2336,9,FALSE())</f>
        <v>Yes</v>
      </c>
      <c r="F1574" s="1" t="str">
        <f>VLOOKUP($A1574,'Medical Examinations'!$A$2:$O$2336,10,FALSE())</f>
        <v>No</v>
      </c>
      <c r="G1574" s="1" t="str">
        <f>VLOOKUP($A1574,'Medical Examinations'!$A$2:$O$2336,11,FALSE())</f>
        <v>Yes</v>
      </c>
      <c r="H1574" s="1">
        <f>VLOOKUP($A1574,'Medical Examinations'!$A$2:$O$2336,13,FALSE())</f>
        <v>1</v>
      </c>
      <c r="I1574" s="1" t="str">
        <f>VLOOKUP($A1574,'Medical Examinations'!$A$2:$O$2336,12,FALSE())</f>
        <v>No</v>
      </c>
      <c r="J1574" s="1" t="str">
        <f>VLOOKUP($A1574,'Medical Examinations'!$A$2:$O$2336,14,FALSE())</f>
        <v>Obesity</v>
      </c>
      <c r="K1574" s="1" t="str">
        <f>VLOOKUP($A1574,'Medical Examinations'!$A$2:$O$2336,15,FALSE())</f>
        <v>Normal</v>
      </c>
      <c r="L1574" s="17">
        <f>VLOOKUP($A1574,'Hospitalisation Details'!$A$2:$P$2344,15,FALSE())</f>
        <v>35658</v>
      </c>
      <c r="M1574" s="18">
        <f>VLOOKUP($A1574,'Hospitalisation Details'!$A$2:$P$2344,6,FALSE())</f>
        <v>6389.53</v>
      </c>
      <c r="N1574" s="1" t="str">
        <f>VLOOKUP($A1574,'Hospitalisation Details'!$A$2:$P$2344,12,FALSE())</f>
        <v>tier - 2</v>
      </c>
      <c r="O1574" s="1" t="str">
        <f>VLOOKUP($A1574,'Hospitalisation Details'!$A$2:$P$2344,13,FALSE())</f>
        <v>tier - 2</v>
      </c>
      <c r="P1574" s="1" t="str">
        <f>VLOOKUP($A1574,'Hospitalisation Details'!$A$2:$P$2344,14,FALSE())</f>
        <v>R1021</v>
      </c>
      <c r="Q1574" s="1">
        <f>VLOOKUP($A1574,'Hospitalisation Details'!$A$2:$P$2344,16,FALSE())</f>
        <v>25</v>
      </c>
    </row>
    <row r="1575" spans="1:17" x14ac:dyDescent="0.35">
      <c r="A1575" s="1" t="str">
        <f>'Customer Names'!A1575</f>
        <v>Id1574</v>
      </c>
      <c r="B1575" s="1" t="str">
        <f>VLOOKUP($A1575,'Customer Names'!$A$2:$E$2336,4,FALSE())</f>
        <v>Jerry D.</v>
      </c>
      <c r="C1575" s="16">
        <f>VLOOKUP($A1575,'Medical Examinations'!$A$2:$O$2336,2,FALSE())</f>
        <v>26.315000000000001</v>
      </c>
      <c r="D1575" s="16">
        <f>VLOOKUP($A1575,'Medical Examinations'!$A$2:$O$2336,3,FALSE())</f>
        <v>5.89</v>
      </c>
      <c r="E1575" s="1" t="str">
        <f>VLOOKUP($A1575,'Medical Examinations'!$A$2:$O$2336,9,FALSE())</f>
        <v>No</v>
      </c>
      <c r="F1575" s="1" t="str">
        <f>VLOOKUP($A1575,'Medical Examinations'!$A$2:$O$2336,10,FALSE())</f>
        <v>No</v>
      </c>
      <c r="G1575" s="1" t="str">
        <f>VLOOKUP($A1575,'Medical Examinations'!$A$2:$O$2336,11,FALSE())</f>
        <v>No</v>
      </c>
      <c r="H1575" s="1">
        <f>VLOOKUP($A1575,'Medical Examinations'!$A$2:$O$2336,13,FALSE())</f>
        <v>0</v>
      </c>
      <c r="I1575" s="1" t="str">
        <f>VLOOKUP($A1575,'Medical Examinations'!$A$2:$O$2336,12,FALSE())</f>
        <v>No</v>
      </c>
      <c r="J1575" s="1" t="str">
        <f>VLOOKUP($A1575,'Medical Examinations'!$A$2:$O$2336,14,FALSE())</f>
        <v>Overweight</v>
      </c>
      <c r="K1575" s="1" t="str">
        <f>VLOOKUP($A1575,'Medical Examinations'!$A$2:$O$2336,15,FALSE())</f>
        <v>Prediabetes</v>
      </c>
      <c r="L1575" s="17">
        <f>VLOOKUP($A1575,'Hospitalisation Details'!$A$2:$P$2344,15,FALSE())</f>
        <v>30169</v>
      </c>
      <c r="M1575" s="18">
        <f>VLOOKUP($A1575,'Hospitalisation Details'!$A$2:$P$2344,6,FALSE())</f>
        <v>6389.38</v>
      </c>
      <c r="N1575" s="1" t="str">
        <f>VLOOKUP($A1575,'Hospitalisation Details'!$A$2:$P$2344,12,FALSE())</f>
        <v>tier - 1</v>
      </c>
      <c r="O1575" s="1" t="str">
        <f>VLOOKUP($A1575,'Hospitalisation Details'!$A$2:$P$2344,13,FALSE())</f>
        <v>tier - 2</v>
      </c>
      <c r="P1575" s="1" t="str">
        <f>VLOOKUP($A1575,'Hospitalisation Details'!$A$2:$P$2344,14,FALSE())</f>
        <v>R1012</v>
      </c>
      <c r="Q1575" s="1">
        <f>VLOOKUP($A1575,'Hospitalisation Details'!$A$2:$P$2344,16,FALSE())</f>
        <v>40</v>
      </c>
    </row>
    <row r="1576" spans="1:17" x14ac:dyDescent="0.35">
      <c r="A1576" s="1" t="str">
        <f>'Customer Names'!A1576</f>
        <v>Id1575</v>
      </c>
      <c r="B1576" s="1" t="str">
        <f>VLOOKUP($A1576,'Customer Names'!$A$2:$E$2336,4,FALSE())</f>
        <v>Eric A.</v>
      </c>
      <c r="C1576" s="16">
        <f>VLOOKUP($A1576,'Medical Examinations'!$A$2:$O$2336,2,FALSE())</f>
        <v>19.79</v>
      </c>
      <c r="D1576" s="16">
        <f>VLOOKUP($A1576,'Medical Examinations'!$A$2:$O$2336,3,FALSE())</f>
        <v>4.8099999999999996</v>
      </c>
      <c r="E1576" s="1" t="str">
        <f>VLOOKUP($A1576,'Medical Examinations'!$A$2:$O$2336,9,FALSE())</f>
        <v>Yes</v>
      </c>
      <c r="F1576" s="1" t="str">
        <f>VLOOKUP($A1576,'Medical Examinations'!$A$2:$O$2336,10,FALSE())</f>
        <v>No</v>
      </c>
      <c r="G1576" s="1" t="str">
        <f>VLOOKUP($A1576,'Medical Examinations'!$A$2:$O$2336,11,FALSE())</f>
        <v>No</v>
      </c>
      <c r="H1576" s="1">
        <f>VLOOKUP($A1576,'Medical Examinations'!$A$2:$O$2336,13,FALSE())</f>
        <v>0</v>
      </c>
      <c r="I1576" s="1" t="str">
        <f>VLOOKUP($A1576,'Medical Examinations'!$A$2:$O$2336,12,FALSE())</f>
        <v>No</v>
      </c>
      <c r="J1576" s="1" t="str">
        <f>VLOOKUP($A1576,'Medical Examinations'!$A$2:$O$2336,14,FALSE())</f>
        <v>Normal Weight</v>
      </c>
      <c r="K1576" s="1" t="str">
        <f>VLOOKUP($A1576,'Medical Examinations'!$A$2:$O$2336,15,FALSE())</f>
        <v>Normal</v>
      </c>
      <c r="L1576" s="17">
        <f>VLOOKUP($A1576,'Hospitalisation Details'!$A$2:$P$2344,15,FALSE())</f>
        <v>28082</v>
      </c>
      <c r="M1576" s="18">
        <f>VLOOKUP($A1576,'Hospitalisation Details'!$A$2:$P$2344,6,FALSE())</f>
        <v>6374.16</v>
      </c>
      <c r="N1576" s="1" t="str">
        <f>VLOOKUP($A1576,'Hospitalisation Details'!$A$2:$P$2344,12,FALSE())</f>
        <v>tier - 2</v>
      </c>
      <c r="O1576" s="1" t="str">
        <f>VLOOKUP($A1576,'Hospitalisation Details'!$A$2:$P$2344,13,FALSE())</f>
        <v>tier - 2</v>
      </c>
      <c r="P1576" s="1" t="str">
        <f>VLOOKUP($A1576,'Hospitalisation Details'!$A$2:$P$2344,14,FALSE())</f>
        <v>R1013</v>
      </c>
      <c r="Q1576" s="1">
        <f>VLOOKUP($A1576,'Hospitalisation Details'!$A$2:$P$2344,16,FALSE())</f>
        <v>46</v>
      </c>
    </row>
    <row r="1577" spans="1:17" x14ac:dyDescent="0.35">
      <c r="A1577" s="1" t="str">
        <f>'Customer Names'!A1577</f>
        <v>Id1576</v>
      </c>
      <c r="B1577" s="1" t="str">
        <f>VLOOKUP($A1577,'Customer Names'!$A$2:$E$2336,4,FALSE())</f>
        <v>Cathi</v>
      </c>
      <c r="C1577" s="16">
        <f>VLOOKUP($A1577,'Medical Examinations'!$A$2:$O$2336,2,FALSE())</f>
        <v>40.564999999999998</v>
      </c>
      <c r="D1577" s="16">
        <f>VLOOKUP($A1577,'Medical Examinations'!$A$2:$O$2336,3,FALSE())</f>
        <v>5.66</v>
      </c>
      <c r="E1577" s="1" t="str">
        <f>VLOOKUP($A1577,'Medical Examinations'!$A$2:$O$2336,9,FALSE())</f>
        <v>No</v>
      </c>
      <c r="F1577" s="1" t="str">
        <f>VLOOKUP($A1577,'Medical Examinations'!$A$2:$O$2336,10,FALSE())</f>
        <v>No</v>
      </c>
      <c r="G1577" s="1" t="str">
        <f>VLOOKUP($A1577,'Medical Examinations'!$A$2:$O$2336,11,FALSE())</f>
        <v>No</v>
      </c>
      <c r="H1577" s="1">
        <f>VLOOKUP($A1577,'Medical Examinations'!$A$2:$O$2336,13,FALSE())</f>
        <v>1</v>
      </c>
      <c r="I1577" s="1" t="str">
        <f>VLOOKUP($A1577,'Medical Examinations'!$A$2:$O$2336,12,FALSE())</f>
        <v>No</v>
      </c>
      <c r="J1577" s="1" t="str">
        <f>VLOOKUP($A1577,'Medical Examinations'!$A$2:$O$2336,14,FALSE())</f>
        <v>Obesity</v>
      </c>
      <c r="K1577" s="1" t="str">
        <f>VLOOKUP($A1577,'Medical Examinations'!$A$2:$O$2336,15,FALSE())</f>
        <v>Normal</v>
      </c>
      <c r="L1577" s="17">
        <f>VLOOKUP($A1577,'Hospitalisation Details'!$A$2:$P$2344,15,FALSE())</f>
        <v>30907</v>
      </c>
      <c r="M1577" s="18">
        <f>VLOOKUP($A1577,'Hospitalisation Details'!$A$2:$P$2344,6,FALSE())</f>
        <v>6373.56</v>
      </c>
      <c r="N1577" s="1" t="str">
        <f>VLOOKUP($A1577,'Hospitalisation Details'!$A$2:$P$2344,12,FALSE())</f>
        <v>tier - 2</v>
      </c>
      <c r="O1577" s="1" t="str">
        <f>VLOOKUP($A1577,'Hospitalisation Details'!$A$2:$P$2344,13,FALSE())</f>
        <v>tier - 1</v>
      </c>
      <c r="P1577" s="1" t="str">
        <f>VLOOKUP($A1577,'Hospitalisation Details'!$A$2:$P$2344,14,FALSE())</f>
        <v>R1012</v>
      </c>
      <c r="Q1577" s="1">
        <f>VLOOKUP($A1577,'Hospitalisation Details'!$A$2:$P$2344,16,FALSE())</f>
        <v>38</v>
      </c>
    </row>
    <row r="1578" spans="1:17" x14ac:dyDescent="0.35">
      <c r="A1578" s="1" t="str">
        <f>'Customer Names'!A1578</f>
        <v>Id1577</v>
      </c>
      <c r="B1578" s="1" t="str">
        <f>VLOOKUP($A1578,'Customer Names'!$A$2:$E$2336,4,FALSE())</f>
        <v>Alex M</v>
      </c>
      <c r="C1578" s="16">
        <f>VLOOKUP($A1578,'Medical Examinations'!$A$2:$O$2336,2,FALSE())</f>
        <v>18.03</v>
      </c>
      <c r="D1578" s="16">
        <f>VLOOKUP($A1578,'Medical Examinations'!$A$2:$O$2336,3,FALSE())</f>
        <v>10.66</v>
      </c>
      <c r="E1578" s="1" t="str">
        <f>VLOOKUP($A1578,'Medical Examinations'!$A$2:$O$2336,9,FALSE())</f>
        <v>Yes</v>
      </c>
      <c r="F1578" s="1" t="str">
        <f>VLOOKUP($A1578,'Medical Examinations'!$A$2:$O$2336,10,FALSE())</f>
        <v>No</v>
      </c>
      <c r="G1578" s="1" t="str">
        <f>VLOOKUP($A1578,'Medical Examinations'!$A$2:$O$2336,11,FALSE())</f>
        <v>No</v>
      </c>
      <c r="H1578" s="1">
        <f>VLOOKUP($A1578,'Medical Examinations'!$A$2:$O$2336,13,FALSE())</f>
        <v>2</v>
      </c>
      <c r="I1578" s="1" t="str">
        <f>VLOOKUP($A1578,'Medical Examinations'!$A$2:$O$2336,12,FALSE())</f>
        <v>No</v>
      </c>
      <c r="J1578" s="1" t="str">
        <f>VLOOKUP($A1578,'Medical Examinations'!$A$2:$O$2336,14,FALSE())</f>
        <v>Underweight</v>
      </c>
      <c r="K1578" s="1" t="str">
        <f>VLOOKUP($A1578,'Medical Examinations'!$A$2:$O$2336,15,FALSE())</f>
        <v>Diabetes</v>
      </c>
      <c r="L1578" s="17">
        <f>VLOOKUP($A1578,'Hospitalisation Details'!$A$2:$P$2344,15,FALSE())</f>
        <v>25881</v>
      </c>
      <c r="M1578" s="18">
        <f>VLOOKUP($A1578,'Hospitalisation Details'!$A$2:$P$2344,6,FALSE())</f>
        <v>6367.31</v>
      </c>
      <c r="N1578" s="1" t="str">
        <f>VLOOKUP($A1578,'Hospitalisation Details'!$A$2:$P$2344,12,FALSE())</f>
        <v>tier - 2</v>
      </c>
      <c r="O1578" s="1" t="str">
        <f>VLOOKUP($A1578,'Hospitalisation Details'!$A$2:$P$2344,13,FALSE())</f>
        <v>tier - 1</v>
      </c>
      <c r="P1578" s="1" t="str">
        <f>VLOOKUP($A1578,'Hospitalisation Details'!$A$2:$P$2344,14,FALSE())</f>
        <v>R1013</v>
      </c>
      <c r="Q1578" s="1">
        <f>VLOOKUP($A1578,'Hospitalisation Details'!$A$2:$P$2344,16,FALSE())</f>
        <v>52</v>
      </c>
    </row>
    <row r="1579" spans="1:17" x14ac:dyDescent="0.35">
      <c r="A1579" s="1" t="str">
        <f>'Customer Names'!A1579</f>
        <v>Id1578</v>
      </c>
      <c r="B1579" s="1" t="str">
        <f>VLOOKUP($A1579,'Customer Names'!$A$2:$E$2336,4,FALSE())</f>
        <v>Liang</v>
      </c>
      <c r="C1579" s="16">
        <f>VLOOKUP($A1579,'Medical Examinations'!$A$2:$O$2336,2,FALSE())</f>
        <v>34.65</v>
      </c>
      <c r="D1579" s="16">
        <f>VLOOKUP($A1579,'Medical Examinations'!$A$2:$O$2336,3,FALSE())</f>
        <v>5.98</v>
      </c>
      <c r="E1579" s="1" t="str">
        <f>VLOOKUP($A1579,'Medical Examinations'!$A$2:$O$2336,9,FALSE())</f>
        <v>Yes</v>
      </c>
      <c r="F1579" s="1" t="str">
        <f>VLOOKUP($A1579,'Medical Examinations'!$A$2:$O$2336,10,FALSE())</f>
        <v>No</v>
      </c>
      <c r="G1579" s="1" t="str">
        <f>VLOOKUP($A1579,'Medical Examinations'!$A$2:$O$2336,11,FALSE())</f>
        <v>No</v>
      </c>
      <c r="H1579" s="1">
        <f>VLOOKUP($A1579,'Medical Examinations'!$A$2:$O$2336,13,FALSE())</f>
        <v>0</v>
      </c>
      <c r="I1579" s="1" t="str">
        <f>VLOOKUP($A1579,'Medical Examinations'!$A$2:$O$2336,12,FALSE())</f>
        <v>No</v>
      </c>
      <c r="J1579" s="1" t="str">
        <f>VLOOKUP($A1579,'Medical Examinations'!$A$2:$O$2336,14,FALSE())</f>
        <v>Obesity</v>
      </c>
      <c r="K1579" s="1" t="str">
        <f>VLOOKUP($A1579,'Medical Examinations'!$A$2:$O$2336,15,FALSE())</f>
        <v>Prediabetes</v>
      </c>
      <c r="L1579" s="17">
        <f>VLOOKUP($A1579,'Hospitalisation Details'!$A$2:$P$2344,15,FALSE())</f>
        <v>35253</v>
      </c>
      <c r="M1579" s="18">
        <f>VLOOKUP($A1579,'Hospitalisation Details'!$A$2:$P$2344,6,FALSE())</f>
        <v>6361.47</v>
      </c>
      <c r="N1579" s="1" t="str">
        <f>VLOOKUP($A1579,'Hospitalisation Details'!$A$2:$P$2344,12,FALSE())</f>
        <v>tier - 2</v>
      </c>
      <c r="O1579" s="1" t="str">
        <f>VLOOKUP($A1579,'Hospitalisation Details'!$A$2:$P$2344,13,FALSE())</f>
        <v>tier - 3</v>
      </c>
      <c r="P1579" s="1" t="str">
        <f>VLOOKUP($A1579,'Hospitalisation Details'!$A$2:$P$2344,14,FALSE())</f>
        <v>R1021</v>
      </c>
      <c r="Q1579" s="1">
        <f>VLOOKUP($A1579,'Hospitalisation Details'!$A$2:$P$2344,16,FALSE())</f>
        <v>26</v>
      </c>
    </row>
    <row r="1580" spans="1:17" x14ac:dyDescent="0.35">
      <c r="A1580" s="1" t="str">
        <f>'Customer Names'!A1580</f>
        <v>Id1579</v>
      </c>
      <c r="B1580" s="1" t="str">
        <f>VLOOKUP($A1580,'Customer Names'!$A$2:$E$2336,4,FALSE())</f>
        <v>Lexy</v>
      </c>
      <c r="C1580" s="16">
        <f>VLOOKUP($A1580,'Medical Examinations'!$A$2:$O$2336,2,FALSE())</f>
        <v>42.94</v>
      </c>
      <c r="D1580" s="16">
        <f>VLOOKUP($A1580,'Medical Examinations'!$A$2:$O$2336,3,FALSE())</f>
        <v>4.34</v>
      </c>
      <c r="E1580" s="1" t="str">
        <f>VLOOKUP($A1580,'Medical Examinations'!$A$2:$O$2336,9,FALSE())</f>
        <v>No</v>
      </c>
      <c r="F1580" s="1" t="str">
        <f>VLOOKUP($A1580,'Medical Examinations'!$A$2:$O$2336,10,FALSE())</f>
        <v>No</v>
      </c>
      <c r="G1580" s="1" t="str">
        <f>VLOOKUP($A1580,'Medical Examinations'!$A$2:$O$2336,11,FALSE())</f>
        <v>No</v>
      </c>
      <c r="H1580" s="1">
        <f>VLOOKUP($A1580,'Medical Examinations'!$A$2:$O$2336,13,FALSE())</f>
        <v>0</v>
      </c>
      <c r="I1580" s="1" t="str">
        <f>VLOOKUP($A1580,'Medical Examinations'!$A$2:$O$2336,12,FALSE())</f>
        <v>No</v>
      </c>
      <c r="J1580" s="1" t="str">
        <f>VLOOKUP($A1580,'Medical Examinations'!$A$2:$O$2336,14,FALSE())</f>
        <v>Obesity</v>
      </c>
      <c r="K1580" s="1" t="str">
        <f>VLOOKUP($A1580,'Medical Examinations'!$A$2:$O$2336,15,FALSE())</f>
        <v>Normal</v>
      </c>
      <c r="L1580" s="17">
        <f>VLOOKUP($A1580,'Hospitalisation Details'!$A$2:$P$2344,15,FALSE())</f>
        <v>32683</v>
      </c>
      <c r="M1580" s="18">
        <f>VLOOKUP($A1580,'Hospitalisation Details'!$A$2:$P$2344,6,FALSE())</f>
        <v>6360.99</v>
      </c>
      <c r="N1580" s="1" t="str">
        <f>VLOOKUP($A1580,'Hospitalisation Details'!$A$2:$P$2344,12,FALSE())</f>
        <v>tier - 2</v>
      </c>
      <c r="O1580" s="1" t="str">
        <f>VLOOKUP($A1580,'Hospitalisation Details'!$A$2:$P$2344,13,FALSE())</f>
        <v>tier - 2</v>
      </c>
      <c r="P1580" s="1" t="str">
        <f>VLOOKUP($A1580,'Hospitalisation Details'!$A$2:$P$2344,14,FALSE())</f>
        <v>R1012</v>
      </c>
      <c r="Q1580" s="1">
        <f>VLOOKUP($A1580,'Hospitalisation Details'!$A$2:$P$2344,16,FALSE())</f>
        <v>33</v>
      </c>
    </row>
    <row r="1581" spans="1:17" x14ac:dyDescent="0.35">
      <c r="A1581" s="1" t="str">
        <f>'Customer Names'!A1581</f>
        <v>Id1580</v>
      </c>
      <c r="B1581" s="1" t="str">
        <f>VLOOKUP($A1581,'Customer Names'!$A$2:$E$2336,4,FALSE())</f>
        <v>Michael</v>
      </c>
      <c r="C1581" s="16">
        <f>VLOOKUP($A1581,'Medical Examinations'!$A$2:$O$2336,2,FALSE())</f>
        <v>31.254999999999999</v>
      </c>
      <c r="D1581" s="16">
        <f>VLOOKUP($A1581,'Medical Examinations'!$A$2:$O$2336,3,FALSE())</f>
        <v>5.17</v>
      </c>
      <c r="E1581" s="1" t="str">
        <f>VLOOKUP($A1581,'Medical Examinations'!$A$2:$O$2336,9,FALSE())</f>
        <v>No</v>
      </c>
      <c r="F1581" s="1" t="str">
        <f>VLOOKUP($A1581,'Medical Examinations'!$A$2:$O$2336,10,FALSE())</f>
        <v>No</v>
      </c>
      <c r="G1581" s="1" t="str">
        <f>VLOOKUP($A1581,'Medical Examinations'!$A$2:$O$2336,11,FALSE())</f>
        <v>No</v>
      </c>
      <c r="H1581" s="1">
        <f>VLOOKUP($A1581,'Medical Examinations'!$A$2:$O$2336,13,FALSE())</f>
        <v>0</v>
      </c>
      <c r="I1581" s="1" t="str">
        <f>VLOOKUP($A1581,'Medical Examinations'!$A$2:$O$2336,12,FALSE())</f>
        <v>No</v>
      </c>
      <c r="J1581" s="1" t="str">
        <f>VLOOKUP($A1581,'Medical Examinations'!$A$2:$O$2336,14,FALSE())</f>
        <v>Obesity</v>
      </c>
      <c r="K1581" s="1" t="str">
        <f>VLOOKUP($A1581,'Medical Examinations'!$A$2:$O$2336,15,FALSE())</f>
        <v>Normal</v>
      </c>
      <c r="L1581" s="17">
        <f>VLOOKUP($A1581,'Hospitalisation Details'!$A$2:$P$2344,15,FALSE())</f>
        <v>29524</v>
      </c>
      <c r="M1581" s="18">
        <f>VLOOKUP($A1581,'Hospitalisation Details'!$A$2:$P$2344,6,FALSE())</f>
        <v>6358.78</v>
      </c>
      <c r="N1581" s="1" t="str">
        <f>VLOOKUP($A1581,'Hospitalisation Details'!$A$2:$P$2344,12,FALSE())</f>
        <v>tier - 2</v>
      </c>
      <c r="O1581" s="1" t="str">
        <f>VLOOKUP($A1581,'Hospitalisation Details'!$A$2:$P$2344,13,FALSE())</f>
        <v>tier - 1</v>
      </c>
      <c r="P1581" s="1" t="str">
        <f>VLOOKUP($A1581,'Hospitalisation Details'!$A$2:$P$2344,14,FALSE())</f>
        <v>R1012</v>
      </c>
      <c r="Q1581" s="1">
        <f>VLOOKUP($A1581,'Hospitalisation Details'!$A$2:$P$2344,16,FALSE())</f>
        <v>42</v>
      </c>
    </row>
    <row r="1582" spans="1:17" x14ac:dyDescent="0.35">
      <c r="A1582" s="1" t="str">
        <f>'Customer Names'!A1582</f>
        <v>Id1581</v>
      </c>
      <c r="B1582" s="1" t="str">
        <f>VLOOKUP($A1582,'Customer Names'!$A$2:$E$2336,4,FALSE())</f>
        <v>Samuel L</v>
      </c>
      <c r="C1582" s="16">
        <f>VLOOKUP($A1582,'Medical Examinations'!$A$2:$O$2336,2,FALSE())</f>
        <v>45.43</v>
      </c>
      <c r="D1582" s="16">
        <f>VLOOKUP($A1582,'Medical Examinations'!$A$2:$O$2336,3,FALSE())</f>
        <v>4.2300000000000004</v>
      </c>
      <c r="E1582" s="1" t="str">
        <f>VLOOKUP($A1582,'Medical Examinations'!$A$2:$O$2336,9,FALSE())</f>
        <v>Yes</v>
      </c>
      <c r="F1582" s="1" t="str">
        <f>VLOOKUP($A1582,'Medical Examinations'!$A$2:$O$2336,10,FALSE())</f>
        <v>No</v>
      </c>
      <c r="G1582" s="1" t="str">
        <f>VLOOKUP($A1582,'Medical Examinations'!$A$2:$O$2336,11,FALSE())</f>
        <v>Yes</v>
      </c>
      <c r="H1582" s="1">
        <f>VLOOKUP($A1582,'Medical Examinations'!$A$2:$O$2336,13,FALSE())</f>
        <v>1</v>
      </c>
      <c r="I1582" s="1" t="str">
        <f>VLOOKUP($A1582,'Medical Examinations'!$A$2:$O$2336,12,FALSE())</f>
        <v>No</v>
      </c>
      <c r="J1582" s="1" t="str">
        <f>VLOOKUP($A1582,'Medical Examinations'!$A$2:$O$2336,14,FALSE())</f>
        <v>Obesity</v>
      </c>
      <c r="K1582" s="1" t="str">
        <f>VLOOKUP($A1582,'Medical Examinations'!$A$2:$O$2336,15,FALSE())</f>
        <v>Normal</v>
      </c>
      <c r="L1582" s="17">
        <f>VLOOKUP($A1582,'Hospitalisation Details'!$A$2:$P$2344,15,FALSE())</f>
        <v>30547</v>
      </c>
      <c r="M1582" s="18">
        <f>VLOOKUP($A1582,'Hospitalisation Details'!$A$2:$P$2344,6,FALSE())</f>
        <v>6356.27</v>
      </c>
      <c r="N1582" s="1" t="str">
        <f>VLOOKUP($A1582,'Hospitalisation Details'!$A$2:$P$2344,12,FALSE())</f>
        <v>tier - 3</v>
      </c>
      <c r="O1582" s="1" t="str">
        <f>VLOOKUP($A1582,'Hospitalisation Details'!$A$2:$P$2344,13,FALSE())</f>
        <v>tier - 2</v>
      </c>
      <c r="P1582" s="1" t="str">
        <f>VLOOKUP($A1582,'Hospitalisation Details'!$A$2:$P$2344,14,FALSE())</f>
        <v>R1013</v>
      </c>
      <c r="Q1582" s="1">
        <f>VLOOKUP($A1582,'Hospitalisation Details'!$A$2:$P$2344,16,FALSE())</f>
        <v>39</v>
      </c>
    </row>
    <row r="1583" spans="1:17" x14ac:dyDescent="0.35">
      <c r="A1583" s="1" t="str">
        <f>'Customer Names'!A1583</f>
        <v>Id1582</v>
      </c>
      <c r="B1583" s="1" t="str">
        <f>VLOOKUP($A1583,'Customer Names'!$A$2:$E$2336,4,FALSE())</f>
        <v>Spencer A.</v>
      </c>
      <c r="C1583" s="16">
        <f>VLOOKUP($A1583,'Medical Examinations'!$A$2:$O$2336,2,FALSE())</f>
        <v>32.340000000000003</v>
      </c>
      <c r="D1583" s="16">
        <f>VLOOKUP($A1583,'Medical Examinations'!$A$2:$O$2336,3,FALSE())</f>
        <v>4.88</v>
      </c>
      <c r="E1583" s="1" t="str">
        <f>VLOOKUP($A1583,'Medical Examinations'!$A$2:$O$2336,9,FALSE())</f>
        <v>Yes</v>
      </c>
      <c r="F1583" s="1" t="str">
        <f>VLOOKUP($A1583,'Medical Examinations'!$A$2:$O$2336,10,FALSE())</f>
        <v>No</v>
      </c>
      <c r="G1583" s="1" t="str">
        <f>VLOOKUP($A1583,'Medical Examinations'!$A$2:$O$2336,11,FALSE())</f>
        <v>Yes</v>
      </c>
      <c r="H1583" s="1">
        <f>VLOOKUP($A1583,'Medical Examinations'!$A$2:$O$2336,13,FALSE())</f>
        <v>1</v>
      </c>
      <c r="I1583" s="1" t="str">
        <f>VLOOKUP($A1583,'Medical Examinations'!$A$2:$O$2336,12,FALSE())</f>
        <v>No</v>
      </c>
      <c r="J1583" s="1" t="str">
        <f>VLOOKUP($A1583,'Medical Examinations'!$A$2:$O$2336,14,FALSE())</f>
        <v>Obesity</v>
      </c>
      <c r="K1583" s="1" t="str">
        <f>VLOOKUP($A1583,'Medical Examinations'!$A$2:$O$2336,15,FALSE())</f>
        <v>Normal</v>
      </c>
      <c r="L1583" s="17">
        <f>VLOOKUP($A1583,'Hospitalisation Details'!$A$2:$P$2344,15,FALSE())</f>
        <v>30610</v>
      </c>
      <c r="M1583" s="18">
        <f>VLOOKUP($A1583,'Hospitalisation Details'!$A$2:$P$2344,6,FALSE())</f>
        <v>6338.08</v>
      </c>
      <c r="N1583" s="1" t="str">
        <f>VLOOKUP($A1583,'Hospitalisation Details'!$A$2:$P$2344,12,FALSE())</f>
        <v>tier - 2</v>
      </c>
      <c r="O1583" s="1" t="str">
        <f>VLOOKUP($A1583,'Hospitalisation Details'!$A$2:$P$2344,13,FALSE())</f>
        <v>tier - 1</v>
      </c>
      <c r="P1583" s="1" t="str">
        <f>VLOOKUP($A1583,'Hospitalisation Details'!$A$2:$P$2344,14,FALSE())</f>
        <v>R1013</v>
      </c>
      <c r="Q1583" s="1">
        <f>VLOOKUP($A1583,'Hospitalisation Details'!$A$2:$P$2344,16,FALSE())</f>
        <v>39</v>
      </c>
    </row>
    <row r="1584" spans="1:17" x14ac:dyDescent="0.35">
      <c r="A1584" s="1" t="str">
        <f>'Customer Names'!A1584</f>
        <v>Id1583</v>
      </c>
      <c r="B1584" s="1" t="str">
        <f>VLOOKUP($A1584,'Customer Names'!$A$2:$E$2336,4,FALSE())</f>
        <v>Rochelle</v>
      </c>
      <c r="C1584" s="16">
        <f>VLOOKUP($A1584,'Medical Examinations'!$A$2:$O$2336,2,FALSE())</f>
        <v>25.46</v>
      </c>
      <c r="D1584" s="16">
        <f>VLOOKUP($A1584,'Medical Examinations'!$A$2:$O$2336,3,FALSE())</f>
        <v>9.7100000000000009</v>
      </c>
      <c r="E1584" s="1" t="str">
        <f>VLOOKUP($A1584,'Medical Examinations'!$A$2:$O$2336,9,FALSE())</f>
        <v>Yes</v>
      </c>
      <c r="F1584" s="1" t="str">
        <f>VLOOKUP($A1584,'Medical Examinations'!$A$2:$O$2336,10,FALSE())</f>
        <v>No</v>
      </c>
      <c r="G1584" s="1" t="str">
        <f>VLOOKUP($A1584,'Medical Examinations'!$A$2:$O$2336,11,FALSE())</f>
        <v>No</v>
      </c>
      <c r="H1584" s="1">
        <f>VLOOKUP($A1584,'Medical Examinations'!$A$2:$O$2336,13,FALSE())</f>
        <v>1</v>
      </c>
      <c r="I1584" s="1" t="str">
        <f>VLOOKUP($A1584,'Medical Examinations'!$A$2:$O$2336,12,FALSE())</f>
        <v>No</v>
      </c>
      <c r="J1584" s="1" t="str">
        <f>VLOOKUP($A1584,'Medical Examinations'!$A$2:$O$2336,14,FALSE())</f>
        <v>Overweight</v>
      </c>
      <c r="K1584" s="1" t="str">
        <f>VLOOKUP($A1584,'Medical Examinations'!$A$2:$O$2336,15,FALSE())</f>
        <v>Diabetes</v>
      </c>
      <c r="L1584" s="17">
        <f>VLOOKUP($A1584,'Hospitalisation Details'!$A$2:$P$2344,15,FALSE())</f>
        <v>31680</v>
      </c>
      <c r="M1584" s="18">
        <f>VLOOKUP($A1584,'Hospitalisation Details'!$A$2:$P$2344,6,FALSE())</f>
        <v>6335.64</v>
      </c>
      <c r="N1584" s="1" t="str">
        <f>VLOOKUP($A1584,'Hospitalisation Details'!$A$2:$P$2344,12,FALSE())</f>
        <v>tier - 2</v>
      </c>
      <c r="O1584" s="1" t="str">
        <f>VLOOKUP($A1584,'Hospitalisation Details'!$A$2:$P$2344,13,FALSE())</f>
        <v>tier - 2</v>
      </c>
      <c r="P1584" s="1" t="str">
        <f>VLOOKUP($A1584,'Hospitalisation Details'!$A$2:$P$2344,14,FALSE())</f>
        <v>R1013</v>
      </c>
      <c r="Q1584" s="1">
        <f>VLOOKUP($A1584,'Hospitalisation Details'!$A$2:$P$2344,16,FALSE())</f>
        <v>36</v>
      </c>
    </row>
    <row r="1585" spans="1:17" x14ac:dyDescent="0.35">
      <c r="A1585" s="1" t="str">
        <f>'Customer Names'!A1585</f>
        <v>Id1584</v>
      </c>
      <c r="B1585" s="1" t="str">
        <f>VLOOKUP($A1585,'Customer Names'!$A$2:$E$2336,4,FALSE())</f>
        <v>Paula</v>
      </c>
      <c r="C1585" s="16">
        <f>VLOOKUP($A1585,'Medical Examinations'!$A$2:$O$2336,2,FALSE())</f>
        <v>37.145000000000003</v>
      </c>
      <c r="D1585" s="16">
        <f>VLOOKUP($A1585,'Medical Examinations'!$A$2:$O$2336,3,FALSE())</f>
        <v>5.32</v>
      </c>
      <c r="E1585" s="1" t="str">
        <f>VLOOKUP($A1585,'Medical Examinations'!$A$2:$O$2336,9,FALSE())</f>
        <v>No</v>
      </c>
      <c r="F1585" s="1" t="str">
        <f>VLOOKUP($A1585,'Medical Examinations'!$A$2:$O$2336,10,FALSE())</f>
        <v>No</v>
      </c>
      <c r="G1585" s="1" t="str">
        <f>VLOOKUP($A1585,'Medical Examinations'!$A$2:$O$2336,11,FALSE())</f>
        <v>No</v>
      </c>
      <c r="H1585" s="1">
        <f>VLOOKUP($A1585,'Medical Examinations'!$A$2:$O$2336,13,FALSE())</f>
        <v>0</v>
      </c>
      <c r="I1585" s="1" t="str">
        <f>VLOOKUP($A1585,'Medical Examinations'!$A$2:$O$2336,12,FALSE())</f>
        <v>No</v>
      </c>
      <c r="J1585" s="1" t="str">
        <f>VLOOKUP($A1585,'Medical Examinations'!$A$2:$O$2336,14,FALSE())</f>
        <v>Obesity</v>
      </c>
      <c r="K1585" s="1" t="str">
        <f>VLOOKUP($A1585,'Medical Examinations'!$A$2:$O$2336,15,FALSE())</f>
        <v>Normal</v>
      </c>
      <c r="L1585" s="17">
        <f>VLOOKUP($A1585,'Hospitalisation Details'!$A$2:$P$2344,15,FALSE())</f>
        <v>33098</v>
      </c>
      <c r="M1585" s="18">
        <f>VLOOKUP($A1585,'Hospitalisation Details'!$A$2:$P$2344,6,FALSE())</f>
        <v>6334.34</v>
      </c>
      <c r="N1585" s="1" t="str">
        <f>VLOOKUP($A1585,'Hospitalisation Details'!$A$2:$P$2344,12,FALSE())</f>
        <v>tier - 2</v>
      </c>
      <c r="O1585" s="1" t="str">
        <f>VLOOKUP($A1585,'Hospitalisation Details'!$A$2:$P$2344,13,FALSE())</f>
        <v>tier - 2</v>
      </c>
      <c r="P1585" s="1" t="str">
        <f>VLOOKUP($A1585,'Hospitalisation Details'!$A$2:$P$2344,14,FALSE())</f>
        <v>R1024</v>
      </c>
      <c r="Q1585" s="1">
        <f>VLOOKUP($A1585,'Hospitalisation Details'!$A$2:$P$2344,16,FALSE())</f>
        <v>32</v>
      </c>
    </row>
    <row r="1586" spans="1:17" x14ac:dyDescent="0.35">
      <c r="A1586" s="1" t="str">
        <f>'Customer Names'!A1586</f>
        <v>Id1585</v>
      </c>
      <c r="B1586" s="1" t="str">
        <f>VLOOKUP($A1586,'Customer Names'!$A$2:$E$2336,4,FALSE())</f>
        <v>Madeline E.</v>
      </c>
      <c r="C1586" s="16">
        <f>VLOOKUP($A1586,'Medical Examinations'!$A$2:$O$2336,2,FALSE())</f>
        <v>30.8</v>
      </c>
      <c r="D1586" s="16">
        <f>VLOOKUP($A1586,'Medical Examinations'!$A$2:$O$2336,3,FALSE())</f>
        <v>5.83</v>
      </c>
      <c r="E1586" s="1" t="str">
        <f>VLOOKUP($A1586,'Medical Examinations'!$A$2:$O$2336,9,FALSE())</f>
        <v>Yes</v>
      </c>
      <c r="F1586" s="1" t="str">
        <f>VLOOKUP($A1586,'Medical Examinations'!$A$2:$O$2336,10,FALSE())</f>
        <v>No</v>
      </c>
      <c r="G1586" s="1" t="str">
        <f>VLOOKUP($A1586,'Medical Examinations'!$A$2:$O$2336,11,FALSE())</f>
        <v>No</v>
      </c>
      <c r="H1586" s="1">
        <f>VLOOKUP($A1586,'Medical Examinations'!$A$2:$O$2336,13,FALSE())</f>
        <v>0</v>
      </c>
      <c r="I1586" s="1" t="str">
        <f>VLOOKUP($A1586,'Medical Examinations'!$A$2:$O$2336,12,FALSE())</f>
        <v>No</v>
      </c>
      <c r="J1586" s="1" t="str">
        <f>VLOOKUP($A1586,'Medical Examinations'!$A$2:$O$2336,14,FALSE())</f>
        <v>Obesity</v>
      </c>
      <c r="K1586" s="1" t="str">
        <f>VLOOKUP($A1586,'Medical Examinations'!$A$2:$O$2336,15,FALSE())</f>
        <v>Prediabetes</v>
      </c>
      <c r="L1586" s="17">
        <f>VLOOKUP($A1586,'Hospitalisation Details'!$A$2:$P$2344,15,FALSE())</f>
        <v>31396</v>
      </c>
      <c r="M1586" s="18">
        <f>VLOOKUP($A1586,'Hospitalisation Details'!$A$2:$P$2344,6,FALSE())</f>
        <v>6313.76</v>
      </c>
      <c r="N1586" s="1" t="str">
        <f>VLOOKUP($A1586,'Hospitalisation Details'!$A$2:$P$2344,12,FALSE())</f>
        <v>tier - 2</v>
      </c>
      <c r="O1586" s="1" t="str">
        <f>VLOOKUP($A1586,'Hospitalisation Details'!$A$2:$P$2344,13,FALSE())</f>
        <v>tier - 1</v>
      </c>
      <c r="P1586" s="1" t="str">
        <f>VLOOKUP($A1586,'Hospitalisation Details'!$A$2:$P$2344,14,FALSE())</f>
        <v>R1013</v>
      </c>
      <c r="Q1586" s="1">
        <f>VLOOKUP($A1586,'Hospitalisation Details'!$A$2:$P$2344,16,FALSE())</f>
        <v>37</v>
      </c>
    </row>
    <row r="1587" spans="1:17" x14ac:dyDescent="0.35">
      <c r="A1587" s="1" t="str">
        <f>'Customer Names'!A1587</f>
        <v>Id1586</v>
      </c>
      <c r="B1587" s="1" t="str">
        <f>VLOOKUP($A1587,'Customer Names'!$A$2:$E$2336,4,FALSE())</f>
        <v>Maria Isabel</v>
      </c>
      <c r="C1587" s="16">
        <f>VLOOKUP($A1587,'Medical Examinations'!$A$2:$O$2336,2,FALSE())</f>
        <v>29.5</v>
      </c>
      <c r="D1587" s="16">
        <f>VLOOKUP($A1587,'Medical Examinations'!$A$2:$O$2336,3,FALSE())</f>
        <v>5.54</v>
      </c>
      <c r="E1587" s="1" t="str">
        <f>VLOOKUP($A1587,'Medical Examinations'!$A$2:$O$2336,9,FALSE())</f>
        <v>Yes</v>
      </c>
      <c r="F1587" s="1" t="str">
        <f>VLOOKUP($A1587,'Medical Examinations'!$A$2:$O$2336,10,FALSE())</f>
        <v>No</v>
      </c>
      <c r="G1587" s="1" t="str">
        <f>VLOOKUP($A1587,'Medical Examinations'!$A$2:$O$2336,11,FALSE())</f>
        <v>No</v>
      </c>
      <c r="H1587" s="1">
        <f>VLOOKUP($A1587,'Medical Examinations'!$A$2:$O$2336,13,FALSE())</f>
        <v>0</v>
      </c>
      <c r="I1587" s="1" t="str">
        <f>VLOOKUP($A1587,'Medical Examinations'!$A$2:$O$2336,12,FALSE())</f>
        <v>No</v>
      </c>
      <c r="J1587" s="1" t="str">
        <f>VLOOKUP($A1587,'Medical Examinations'!$A$2:$O$2336,14,FALSE())</f>
        <v>Overweight</v>
      </c>
      <c r="K1587" s="1" t="str">
        <f>VLOOKUP($A1587,'Medical Examinations'!$A$2:$O$2336,15,FALSE())</f>
        <v>Normal</v>
      </c>
      <c r="L1587" s="17">
        <f>VLOOKUP($A1587,'Hospitalisation Details'!$A$2:$P$2344,15,FALSE())</f>
        <v>31370</v>
      </c>
      <c r="M1587" s="18">
        <f>VLOOKUP($A1587,'Hospitalisation Details'!$A$2:$P$2344,6,FALSE())</f>
        <v>6311.95</v>
      </c>
      <c r="N1587" s="1" t="str">
        <f>VLOOKUP($A1587,'Hospitalisation Details'!$A$2:$P$2344,12,FALSE())</f>
        <v>tier - 2</v>
      </c>
      <c r="O1587" s="1" t="str">
        <f>VLOOKUP($A1587,'Hospitalisation Details'!$A$2:$P$2344,13,FALSE())</f>
        <v>tier - 1</v>
      </c>
      <c r="P1587" s="1" t="str">
        <f>VLOOKUP($A1587,'Hospitalisation Details'!$A$2:$P$2344,14,FALSE())</f>
        <v>R1011</v>
      </c>
      <c r="Q1587" s="1">
        <f>VLOOKUP($A1587,'Hospitalisation Details'!$A$2:$P$2344,16,FALSE())</f>
        <v>37</v>
      </c>
    </row>
    <row r="1588" spans="1:17" x14ac:dyDescent="0.35">
      <c r="A1588" s="1" t="str">
        <f>'Customer Names'!A1588</f>
        <v>Id1587</v>
      </c>
      <c r="B1588" s="1" t="str">
        <f>VLOOKUP($A1588,'Customer Names'!$A$2:$E$2336,4,FALSE())</f>
        <v>Arthur M.</v>
      </c>
      <c r="C1588" s="16">
        <f>VLOOKUP($A1588,'Medical Examinations'!$A$2:$O$2336,2,FALSE())</f>
        <v>43.39</v>
      </c>
      <c r="D1588" s="16">
        <f>VLOOKUP($A1588,'Medical Examinations'!$A$2:$O$2336,3,FALSE())</f>
        <v>5.85</v>
      </c>
      <c r="E1588" s="1" t="str">
        <f>VLOOKUP($A1588,'Medical Examinations'!$A$2:$O$2336,9,FALSE())</f>
        <v>No</v>
      </c>
      <c r="F1588" s="1" t="str">
        <f>VLOOKUP($A1588,'Medical Examinations'!$A$2:$O$2336,10,FALSE())</f>
        <v>Yes</v>
      </c>
      <c r="G1588" s="1" t="str">
        <f>VLOOKUP($A1588,'Medical Examinations'!$A$2:$O$2336,11,FALSE())</f>
        <v>No</v>
      </c>
      <c r="H1588" s="1">
        <f>VLOOKUP($A1588,'Medical Examinations'!$A$2:$O$2336,13,FALSE())</f>
        <v>1</v>
      </c>
      <c r="I1588" s="1" t="str">
        <f>VLOOKUP($A1588,'Medical Examinations'!$A$2:$O$2336,12,FALSE())</f>
        <v>No</v>
      </c>
      <c r="J1588" s="1" t="str">
        <f>VLOOKUP($A1588,'Medical Examinations'!$A$2:$O$2336,14,FALSE())</f>
        <v>Obesity</v>
      </c>
      <c r="K1588" s="1" t="str">
        <f>VLOOKUP($A1588,'Medical Examinations'!$A$2:$O$2336,15,FALSE())</f>
        <v>Prediabetes</v>
      </c>
      <c r="L1588" s="17">
        <f>VLOOKUP($A1588,'Hospitalisation Details'!$A$2:$P$2344,15,FALSE())</f>
        <v>38195</v>
      </c>
      <c r="M1588" s="18">
        <f>VLOOKUP($A1588,'Hospitalisation Details'!$A$2:$P$2344,6,FALSE())</f>
        <v>6311.11</v>
      </c>
      <c r="N1588" s="1" t="str">
        <f>VLOOKUP($A1588,'Hospitalisation Details'!$A$2:$P$2344,12,FALSE())</f>
        <v>tier - 2</v>
      </c>
      <c r="O1588" s="1" t="str">
        <f>VLOOKUP($A1588,'Hospitalisation Details'!$A$2:$P$2344,13,FALSE())</f>
        <v>tier - 2</v>
      </c>
      <c r="P1588" s="1" t="str">
        <f>VLOOKUP($A1588,'Hospitalisation Details'!$A$2:$P$2344,14,FALSE())</f>
        <v>R1011</v>
      </c>
      <c r="Q1588" s="1">
        <f>VLOOKUP($A1588,'Hospitalisation Details'!$A$2:$P$2344,16,FALSE())</f>
        <v>18</v>
      </c>
    </row>
    <row r="1589" spans="1:17" x14ac:dyDescent="0.35">
      <c r="A1589" s="1" t="str">
        <f>'Customer Names'!A1589</f>
        <v>Id1588</v>
      </c>
      <c r="B1589" s="1" t="str">
        <f>VLOOKUP($A1589,'Customer Names'!$A$2:$E$2336,4,FALSE())</f>
        <v>Joseph R.</v>
      </c>
      <c r="C1589" s="16">
        <f>VLOOKUP($A1589,'Medical Examinations'!$A$2:$O$2336,2,FALSE())</f>
        <v>15.08</v>
      </c>
      <c r="D1589" s="16">
        <f>VLOOKUP($A1589,'Medical Examinations'!$A$2:$O$2336,3,FALSE())</f>
        <v>4.8499999999999996</v>
      </c>
      <c r="E1589" s="1" t="str">
        <f>VLOOKUP($A1589,'Medical Examinations'!$A$2:$O$2336,9,FALSE())</f>
        <v>Yes</v>
      </c>
      <c r="F1589" s="1" t="str">
        <f>VLOOKUP($A1589,'Medical Examinations'!$A$2:$O$2336,10,FALSE())</f>
        <v>No</v>
      </c>
      <c r="G1589" s="1" t="str">
        <f>VLOOKUP($A1589,'Medical Examinations'!$A$2:$O$2336,11,FALSE())</f>
        <v>Yes</v>
      </c>
      <c r="H1589" s="1">
        <f>VLOOKUP($A1589,'Medical Examinations'!$A$2:$O$2336,13,FALSE())</f>
        <v>1</v>
      </c>
      <c r="I1589" s="1" t="str">
        <f>VLOOKUP($A1589,'Medical Examinations'!$A$2:$O$2336,12,FALSE())</f>
        <v>No</v>
      </c>
      <c r="J1589" s="1" t="str">
        <f>VLOOKUP($A1589,'Medical Examinations'!$A$2:$O$2336,14,FALSE())</f>
        <v>Underweight</v>
      </c>
      <c r="K1589" s="1" t="str">
        <f>VLOOKUP($A1589,'Medical Examinations'!$A$2:$O$2336,15,FALSE())</f>
        <v>Normal</v>
      </c>
      <c r="L1589" s="17">
        <f>VLOOKUP($A1589,'Hospitalisation Details'!$A$2:$P$2344,15,FALSE())</f>
        <v>25450</v>
      </c>
      <c r="M1589" s="18">
        <f>VLOOKUP($A1589,'Hospitalisation Details'!$A$2:$P$2344,6,FALSE())</f>
        <v>6305.61</v>
      </c>
      <c r="N1589" s="1" t="str">
        <f>VLOOKUP($A1589,'Hospitalisation Details'!$A$2:$P$2344,12,FALSE())</f>
        <v>tier - 2</v>
      </c>
      <c r="O1589" s="1" t="str">
        <f>VLOOKUP($A1589,'Hospitalisation Details'!$A$2:$P$2344,13,FALSE())</f>
        <v>tier - 2</v>
      </c>
      <c r="P1589" s="1" t="str">
        <f>VLOOKUP($A1589,'Hospitalisation Details'!$A$2:$P$2344,14,FALSE())</f>
        <v>R1012</v>
      </c>
      <c r="Q1589" s="1">
        <f>VLOOKUP($A1589,'Hospitalisation Details'!$A$2:$P$2344,16,FALSE())</f>
        <v>53</v>
      </c>
    </row>
    <row r="1590" spans="1:17" x14ac:dyDescent="0.35">
      <c r="A1590" s="1" t="str">
        <f>'Customer Names'!A1590</f>
        <v>Id1589</v>
      </c>
      <c r="B1590" s="1" t="str">
        <f>VLOOKUP($A1590,'Customer Names'!$A$2:$E$2336,4,FALSE())</f>
        <v>Sachiko</v>
      </c>
      <c r="C1590" s="16">
        <f>VLOOKUP($A1590,'Medical Examinations'!$A$2:$O$2336,2,FALSE())</f>
        <v>20.48</v>
      </c>
      <c r="D1590" s="16">
        <f>VLOOKUP($A1590,'Medical Examinations'!$A$2:$O$2336,3,FALSE())</f>
        <v>11.09</v>
      </c>
      <c r="E1590" s="1" t="str">
        <f>VLOOKUP($A1590,'Medical Examinations'!$A$2:$O$2336,9,FALSE())</f>
        <v>No</v>
      </c>
      <c r="F1590" s="1" t="str">
        <f>VLOOKUP($A1590,'Medical Examinations'!$A$2:$O$2336,10,FALSE())</f>
        <v>No</v>
      </c>
      <c r="G1590" s="1" t="str">
        <f>VLOOKUP($A1590,'Medical Examinations'!$A$2:$O$2336,11,FALSE())</f>
        <v>No</v>
      </c>
      <c r="H1590" s="1">
        <f>VLOOKUP($A1590,'Medical Examinations'!$A$2:$O$2336,13,FALSE())</f>
        <v>0</v>
      </c>
      <c r="I1590" s="1" t="str">
        <f>VLOOKUP($A1590,'Medical Examinations'!$A$2:$O$2336,12,FALSE())</f>
        <v>No</v>
      </c>
      <c r="J1590" s="1" t="str">
        <f>VLOOKUP($A1590,'Medical Examinations'!$A$2:$O$2336,14,FALSE())</f>
        <v>Normal Weight</v>
      </c>
      <c r="K1590" s="1" t="str">
        <f>VLOOKUP($A1590,'Medical Examinations'!$A$2:$O$2336,15,FALSE())</f>
        <v>Diabetes</v>
      </c>
      <c r="L1590" s="17">
        <f>VLOOKUP($A1590,'Hospitalisation Details'!$A$2:$P$2344,15,FALSE())</f>
        <v>27289</v>
      </c>
      <c r="M1590" s="18">
        <f>VLOOKUP($A1590,'Hospitalisation Details'!$A$2:$P$2344,6,FALSE())</f>
        <v>6302.23</v>
      </c>
      <c r="N1590" s="1" t="str">
        <f>VLOOKUP($A1590,'Hospitalisation Details'!$A$2:$P$2344,12,FALSE())</f>
        <v>tier - 2</v>
      </c>
      <c r="O1590" s="1" t="str">
        <f>VLOOKUP($A1590,'Hospitalisation Details'!$A$2:$P$2344,13,FALSE())</f>
        <v>tier - 1</v>
      </c>
      <c r="P1590" s="1" t="str">
        <f>VLOOKUP($A1590,'Hospitalisation Details'!$A$2:$P$2344,14,FALSE())</f>
        <v>R1013</v>
      </c>
      <c r="Q1590" s="1">
        <f>VLOOKUP($A1590,'Hospitalisation Details'!$A$2:$P$2344,16,FALSE())</f>
        <v>48</v>
      </c>
    </row>
    <row r="1591" spans="1:17" x14ac:dyDescent="0.35">
      <c r="A1591" s="1" t="str">
        <f>'Customer Names'!A1591</f>
        <v>Id1590</v>
      </c>
      <c r="B1591" s="1" t="str">
        <f>VLOOKUP($A1591,'Customer Names'!$A$2:$E$2336,4,FALSE())</f>
        <v>Christopher</v>
      </c>
      <c r="C1591" s="16">
        <f>VLOOKUP($A1591,'Medical Examinations'!$A$2:$O$2336,2,FALSE())</f>
        <v>34.450000000000003</v>
      </c>
      <c r="D1591" s="16">
        <f>VLOOKUP($A1591,'Medical Examinations'!$A$2:$O$2336,3,FALSE())</f>
        <v>5.58</v>
      </c>
      <c r="E1591" s="1" t="str">
        <f>VLOOKUP($A1591,'Medical Examinations'!$A$2:$O$2336,9,FALSE())</f>
        <v>Yes</v>
      </c>
      <c r="F1591" s="1" t="str">
        <f>VLOOKUP($A1591,'Medical Examinations'!$A$2:$O$2336,10,FALSE())</f>
        <v>No</v>
      </c>
      <c r="G1591" s="1" t="str">
        <f>VLOOKUP($A1591,'Medical Examinations'!$A$2:$O$2336,11,FALSE())</f>
        <v>No</v>
      </c>
      <c r="H1591" s="1">
        <f>VLOOKUP($A1591,'Medical Examinations'!$A$2:$O$2336,13,FALSE())</f>
        <v>0</v>
      </c>
      <c r="I1591" s="1" t="str">
        <f>VLOOKUP($A1591,'Medical Examinations'!$A$2:$O$2336,12,FALSE())</f>
        <v>No</v>
      </c>
      <c r="J1591" s="1" t="str">
        <f>VLOOKUP($A1591,'Medical Examinations'!$A$2:$O$2336,14,FALSE())</f>
        <v>Obesity</v>
      </c>
      <c r="K1591" s="1" t="str">
        <f>VLOOKUP($A1591,'Medical Examinations'!$A$2:$O$2336,15,FALSE())</f>
        <v>Normal</v>
      </c>
      <c r="L1591" s="17">
        <f>VLOOKUP($A1591,'Hospitalisation Details'!$A$2:$P$2344,15,FALSE())</f>
        <v>35250</v>
      </c>
      <c r="M1591" s="18">
        <f>VLOOKUP($A1591,'Hospitalisation Details'!$A$2:$P$2344,6,FALSE())</f>
        <v>6293.63</v>
      </c>
      <c r="N1591" s="1" t="str">
        <f>VLOOKUP($A1591,'Hospitalisation Details'!$A$2:$P$2344,12,FALSE())</f>
        <v>tier - 2</v>
      </c>
      <c r="O1591" s="1" t="str">
        <f>VLOOKUP($A1591,'Hospitalisation Details'!$A$2:$P$2344,13,FALSE())</f>
        <v>tier - 3</v>
      </c>
      <c r="P1591" s="1" t="str">
        <f>VLOOKUP($A1591,'Hospitalisation Details'!$A$2:$P$2344,14,FALSE())</f>
        <v>R1021</v>
      </c>
      <c r="Q1591" s="1">
        <f>VLOOKUP($A1591,'Hospitalisation Details'!$A$2:$P$2344,16,FALSE())</f>
        <v>26</v>
      </c>
    </row>
    <row r="1592" spans="1:17" x14ac:dyDescent="0.35">
      <c r="A1592" s="1" t="str">
        <f>'Customer Names'!A1592</f>
        <v>Id1591</v>
      </c>
      <c r="B1592" s="1" t="str">
        <f>VLOOKUP($A1592,'Customer Names'!$A$2:$E$2336,4,FALSE())</f>
        <v>Joseph</v>
      </c>
      <c r="C1592" s="16">
        <f>VLOOKUP($A1592,'Medical Examinations'!$A$2:$O$2336,2,FALSE())</f>
        <v>34.21</v>
      </c>
      <c r="D1592" s="16">
        <f>VLOOKUP($A1592,'Medical Examinations'!$A$2:$O$2336,3,FALSE())</f>
        <v>9.7200000000000006</v>
      </c>
      <c r="E1592" s="1" t="str">
        <f>VLOOKUP($A1592,'Medical Examinations'!$A$2:$O$2336,9,FALSE())</f>
        <v>Yes</v>
      </c>
      <c r="F1592" s="1" t="str">
        <f>VLOOKUP($A1592,'Medical Examinations'!$A$2:$O$2336,10,FALSE())</f>
        <v>No</v>
      </c>
      <c r="G1592" s="1" t="str">
        <f>VLOOKUP($A1592,'Medical Examinations'!$A$2:$O$2336,11,FALSE())</f>
        <v>No</v>
      </c>
      <c r="H1592" s="1">
        <f>VLOOKUP($A1592,'Medical Examinations'!$A$2:$O$2336,13,FALSE())</f>
        <v>0</v>
      </c>
      <c r="I1592" s="1" t="str">
        <f>VLOOKUP($A1592,'Medical Examinations'!$A$2:$O$2336,12,FALSE())</f>
        <v>No</v>
      </c>
      <c r="J1592" s="1" t="str">
        <f>VLOOKUP($A1592,'Medical Examinations'!$A$2:$O$2336,14,FALSE())</f>
        <v>Obesity</v>
      </c>
      <c r="K1592" s="1" t="str">
        <f>VLOOKUP($A1592,'Medical Examinations'!$A$2:$O$2336,15,FALSE())</f>
        <v>Diabetes</v>
      </c>
      <c r="L1592" s="17">
        <f>VLOOKUP($A1592,'Hospitalisation Details'!$A$2:$P$2344,15,FALSE())</f>
        <v>29824</v>
      </c>
      <c r="M1592" s="18">
        <f>VLOOKUP($A1592,'Hospitalisation Details'!$A$2:$P$2344,6,FALSE())</f>
        <v>6289.75</v>
      </c>
      <c r="N1592" s="1" t="str">
        <f>VLOOKUP($A1592,'Hospitalisation Details'!$A$2:$P$2344,12,FALSE())</f>
        <v>tier - 2</v>
      </c>
      <c r="O1592" s="1" t="str">
        <f>VLOOKUP($A1592,'Hospitalisation Details'!$A$2:$P$2344,13,FALSE())</f>
        <v>tier - 3</v>
      </c>
      <c r="P1592" s="1" t="str">
        <f>VLOOKUP($A1592,'Hospitalisation Details'!$A$2:$P$2344,14,FALSE())</f>
        <v>R1013</v>
      </c>
      <c r="Q1592" s="1">
        <f>VLOOKUP($A1592,'Hospitalisation Details'!$A$2:$P$2344,16,FALSE())</f>
        <v>41</v>
      </c>
    </row>
    <row r="1593" spans="1:17" x14ac:dyDescent="0.35">
      <c r="A1593" s="1" t="str">
        <f>'Customer Names'!A1593</f>
        <v>Id1592</v>
      </c>
      <c r="B1593" s="1" t="str">
        <f>VLOOKUP($A1593,'Customer Names'!$A$2:$E$2336,4,FALSE())</f>
        <v>Lawrence</v>
      </c>
      <c r="C1593" s="16">
        <f>VLOOKUP($A1593,'Medical Examinations'!$A$2:$O$2336,2,FALSE())</f>
        <v>28.8</v>
      </c>
      <c r="D1593" s="16">
        <f>VLOOKUP($A1593,'Medical Examinations'!$A$2:$O$2336,3,FALSE())</f>
        <v>11.41</v>
      </c>
      <c r="E1593" s="1" t="str">
        <f>VLOOKUP($A1593,'Medical Examinations'!$A$2:$O$2336,9,FALSE())</f>
        <v>Yes</v>
      </c>
      <c r="F1593" s="1" t="str">
        <f>VLOOKUP($A1593,'Medical Examinations'!$A$2:$O$2336,10,FALSE())</f>
        <v>No</v>
      </c>
      <c r="G1593" s="1" t="str">
        <f>VLOOKUP($A1593,'Medical Examinations'!$A$2:$O$2336,11,FALSE())</f>
        <v>No</v>
      </c>
      <c r="H1593" s="1">
        <f>VLOOKUP($A1593,'Medical Examinations'!$A$2:$O$2336,13,FALSE())</f>
        <v>0</v>
      </c>
      <c r="I1593" s="1" t="str">
        <f>VLOOKUP($A1593,'Medical Examinations'!$A$2:$O$2336,12,FALSE())</f>
        <v>No</v>
      </c>
      <c r="J1593" s="1" t="str">
        <f>VLOOKUP($A1593,'Medical Examinations'!$A$2:$O$2336,14,FALSE())</f>
        <v>Overweight</v>
      </c>
      <c r="K1593" s="1" t="str">
        <f>VLOOKUP($A1593,'Medical Examinations'!$A$2:$O$2336,15,FALSE())</f>
        <v>Diabetes</v>
      </c>
      <c r="L1593" s="17">
        <f>VLOOKUP($A1593,'Hospitalisation Details'!$A$2:$P$2344,15,FALSE())</f>
        <v>29914</v>
      </c>
      <c r="M1593" s="18">
        <f>VLOOKUP($A1593,'Hospitalisation Details'!$A$2:$P$2344,6,FALSE())</f>
        <v>6282.24</v>
      </c>
      <c r="N1593" s="1" t="str">
        <f>VLOOKUP($A1593,'Hospitalisation Details'!$A$2:$P$2344,12,FALSE())</f>
        <v>tier - 2</v>
      </c>
      <c r="O1593" s="1" t="str">
        <f>VLOOKUP($A1593,'Hospitalisation Details'!$A$2:$P$2344,13,FALSE())</f>
        <v>tier - 1</v>
      </c>
      <c r="P1593" s="1" t="str">
        <f>VLOOKUP($A1593,'Hospitalisation Details'!$A$2:$P$2344,14,FALSE())</f>
        <v>R1011</v>
      </c>
      <c r="Q1593" s="1">
        <f>VLOOKUP($A1593,'Hospitalisation Details'!$A$2:$P$2344,16,FALSE())</f>
        <v>41</v>
      </c>
    </row>
    <row r="1594" spans="1:17" x14ac:dyDescent="0.35">
      <c r="A1594" s="1" t="str">
        <f>'Customer Names'!A1594</f>
        <v>Id1593</v>
      </c>
      <c r="B1594" s="1" t="str">
        <f>VLOOKUP($A1594,'Customer Names'!$A$2:$E$2336,4,FALSE())</f>
        <v>Katie</v>
      </c>
      <c r="C1594" s="16">
        <f>VLOOKUP($A1594,'Medical Examinations'!$A$2:$O$2336,2,FALSE())</f>
        <v>31.74</v>
      </c>
      <c r="D1594" s="16">
        <f>VLOOKUP($A1594,'Medical Examinations'!$A$2:$O$2336,3,FALSE())</f>
        <v>4.46</v>
      </c>
      <c r="E1594" s="1" t="str">
        <f>VLOOKUP($A1594,'Medical Examinations'!$A$2:$O$2336,9,FALSE())</f>
        <v>No</v>
      </c>
      <c r="F1594" s="1" t="str">
        <f>VLOOKUP($A1594,'Medical Examinations'!$A$2:$O$2336,10,FALSE())</f>
        <v>No</v>
      </c>
      <c r="G1594" s="1" t="str">
        <f>VLOOKUP($A1594,'Medical Examinations'!$A$2:$O$2336,11,FALSE())</f>
        <v>Yes</v>
      </c>
      <c r="H1594" s="1">
        <f>VLOOKUP($A1594,'Medical Examinations'!$A$2:$O$2336,13,FALSE())</f>
        <v>1</v>
      </c>
      <c r="I1594" s="1" t="str">
        <f>VLOOKUP($A1594,'Medical Examinations'!$A$2:$O$2336,12,FALSE())</f>
        <v>No</v>
      </c>
      <c r="J1594" s="1" t="str">
        <f>VLOOKUP($A1594,'Medical Examinations'!$A$2:$O$2336,14,FALSE())</f>
        <v>Obesity</v>
      </c>
      <c r="K1594" s="1" t="str">
        <f>VLOOKUP($A1594,'Medical Examinations'!$A$2:$O$2336,15,FALSE())</f>
        <v>Normal</v>
      </c>
      <c r="L1594" s="17">
        <f>VLOOKUP($A1594,'Hospitalisation Details'!$A$2:$P$2344,15,FALSE())</f>
        <v>34258</v>
      </c>
      <c r="M1594" s="18">
        <f>VLOOKUP($A1594,'Hospitalisation Details'!$A$2:$P$2344,6,FALSE())</f>
        <v>6276.3</v>
      </c>
      <c r="N1594" s="1" t="str">
        <f>VLOOKUP($A1594,'Hospitalisation Details'!$A$2:$P$2344,12,FALSE())</f>
        <v>tier - 2</v>
      </c>
      <c r="O1594" s="1" t="str">
        <f>VLOOKUP($A1594,'Hospitalisation Details'!$A$2:$P$2344,13,FALSE())</f>
        <v>tier - 1</v>
      </c>
      <c r="P1594" s="1" t="str">
        <f>VLOOKUP($A1594,'Hospitalisation Details'!$A$2:$P$2344,14,FALSE())</f>
        <v>R1025</v>
      </c>
      <c r="Q1594" s="1">
        <f>VLOOKUP($A1594,'Hospitalisation Details'!$A$2:$P$2344,16,FALSE())</f>
        <v>29</v>
      </c>
    </row>
    <row r="1595" spans="1:17" x14ac:dyDescent="0.35">
      <c r="A1595" s="1" t="str">
        <f>'Customer Names'!A1595</f>
        <v>Id1594</v>
      </c>
      <c r="B1595" s="1" t="str">
        <f>VLOOKUP($A1595,'Customer Names'!$A$2:$E$2336,4,FALSE())</f>
        <v>Ruben</v>
      </c>
      <c r="C1595" s="16">
        <f>VLOOKUP($A1595,'Medical Examinations'!$A$2:$O$2336,2,FALSE())</f>
        <v>21.78</v>
      </c>
      <c r="D1595" s="16">
        <f>VLOOKUP($A1595,'Medical Examinations'!$A$2:$O$2336,3,FALSE())</f>
        <v>9.31</v>
      </c>
      <c r="E1595" s="1" t="str">
        <f>VLOOKUP($A1595,'Medical Examinations'!$A$2:$O$2336,9,FALSE())</f>
        <v>Yes</v>
      </c>
      <c r="F1595" s="1" t="str">
        <f>VLOOKUP($A1595,'Medical Examinations'!$A$2:$O$2336,10,FALSE())</f>
        <v>No</v>
      </c>
      <c r="G1595" s="1" t="str">
        <f>VLOOKUP($A1595,'Medical Examinations'!$A$2:$O$2336,11,FALSE())</f>
        <v>No</v>
      </c>
      <c r="H1595" s="1">
        <f>VLOOKUP($A1595,'Medical Examinations'!$A$2:$O$2336,13,FALSE())</f>
        <v>0</v>
      </c>
      <c r="I1595" s="1" t="str">
        <f>VLOOKUP($A1595,'Medical Examinations'!$A$2:$O$2336,12,FALSE())</f>
        <v>No</v>
      </c>
      <c r="J1595" s="1" t="str">
        <f>VLOOKUP($A1595,'Medical Examinations'!$A$2:$O$2336,14,FALSE())</f>
        <v>Normal Weight</v>
      </c>
      <c r="K1595" s="1" t="str">
        <f>VLOOKUP($A1595,'Medical Examinations'!$A$2:$O$2336,15,FALSE())</f>
        <v>Diabetes</v>
      </c>
      <c r="L1595" s="17">
        <f>VLOOKUP($A1595,'Hospitalisation Details'!$A$2:$P$2344,15,FALSE())</f>
        <v>29767</v>
      </c>
      <c r="M1595" s="18">
        <f>VLOOKUP($A1595,'Hospitalisation Details'!$A$2:$P$2344,6,FALSE())</f>
        <v>6272.48</v>
      </c>
      <c r="N1595" s="1" t="str">
        <f>VLOOKUP($A1595,'Hospitalisation Details'!$A$2:$P$2344,12,FALSE())</f>
        <v>tier - 1</v>
      </c>
      <c r="O1595" s="1" t="str">
        <f>VLOOKUP($A1595,'Hospitalisation Details'!$A$2:$P$2344,13,FALSE())</f>
        <v>tier - 3</v>
      </c>
      <c r="P1595" s="1" t="str">
        <f>VLOOKUP($A1595,'Hospitalisation Details'!$A$2:$P$2344,14,FALSE())</f>
        <v>R1013</v>
      </c>
      <c r="Q1595" s="1">
        <f>VLOOKUP($A1595,'Hospitalisation Details'!$A$2:$P$2344,16,FALSE())</f>
        <v>41</v>
      </c>
    </row>
    <row r="1596" spans="1:17" x14ac:dyDescent="0.35">
      <c r="A1596" s="1" t="str">
        <f>'Customer Names'!A1596</f>
        <v>Id1595</v>
      </c>
      <c r="B1596" s="1" t="str">
        <f>VLOOKUP($A1596,'Customer Names'!$A$2:$E$2336,4,FALSE())</f>
        <v>Sarah</v>
      </c>
      <c r="C1596" s="16">
        <f>VLOOKUP($A1596,'Medical Examinations'!$A$2:$O$2336,2,FALSE())</f>
        <v>23.75</v>
      </c>
      <c r="D1596" s="16">
        <f>VLOOKUP($A1596,'Medical Examinations'!$A$2:$O$2336,3,FALSE())</f>
        <v>5.03</v>
      </c>
      <c r="E1596" s="1" t="str">
        <f>VLOOKUP($A1596,'Medical Examinations'!$A$2:$O$2336,9,FALSE())</f>
        <v>No</v>
      </c>
      <c r="F1596" s="1" t="str">
        <f>VLOOKUP($A1596,'Medical Examinations'!$A$2:$O$2336,10,FALSE())</f>
        <v>No</v>
      </c>
      <c r="G1596" s="1" t="str">
        <f>VLOOKUP($A1596,'Medical Examinations'!$A$2:$O$2336,11,FALSE())</f>
        <v>No</v>
      </c>
      <c r="H1596" s="1">
        <f>VLOOKUP($A1596,'Medical Examinations'!$A$2:$O$2336,13,FALSE())</f>
        <v>1</v>
      </c>
      <c r="I1596" s="1" t="str">
        <f>VLOOKUP($A1596,'Medical Examinations'!$A$2:$O$2336,12,FALSE())</f>
        <v>No</v>
      </c>
      <c r="J1596" s="1" t="str">
        <f>VLOOKUP($A1596,'Medical Examinations'!$A$2:$O$2336,14,FALSE())</f>
        <v>Normal Weight</v>
      </c>
      <c r="K1596" s="1" t="str">
        <f>VLOOKUP($A1596,'Medical Examinations'!$A$2:$O$2336,15,FALSE())</f>
        <v>Normal</v>
      </c>
      <c r="L1596" s="17">
        <f>VLOOKUP($A1596,'Hospitalisation Details'!$A$2:$P$2344,15,FALSE())</f>
        <v>30950</v>
      </c>
      <c r="M1596" s="18">
        <f>VLOOKUP($A1596,'Hospitalisation Details'!$A$2:$P$2344,6,FALSE())</f>
        <v>6269.33</v>
      </c>
      <c r="N1596" s="1" t="str">
        <f>VLOOKUP($A1596,'Hospitalisation Details'!$A$2:$P$2344,12,FALSE())</f>
        <v>tier - 2</v>
      </c>
      <c r="O1596" s="1" t="str">
        <f>VLOOKUP($A1596,'Hospitalisation Details'!$A$2:$P$2344,13,FALSE())</f>
        <v>tier - 1</v>
      </c>
      <c r="P1596" s="1" t="str">
        <f>VLOOKUP($A1596,'Hospitalisation Details'!$A$2:$P$2344,14,FALSE())</f>
        <v>R1013</v>
      </c>
      <c r="Q1596" s="1">
        <f>VLOOKUP($A1596,'Hospitalisation Details'!$A$2:$P$2344,16,FALSE())</f>
        <v>38</v>
      </c>
    </row>
    <row r="1597" spans="1:17" x14ac:dyDescent="0.35">
      <c r="A1597" s="1" t="str">
        <f>'Customer Names'!A1597</f>
        <v>Id1596</v>
      </c>
      <c r="B1597" s="1" t="str">
        <f>VLOOKUP($A1597,'Customer Names'!$A$2:$E$2336,4,FALSE())</f>
        <v>Angela R.</v>
      </c>
      <c r="C1597" s="16">
        <f>VLOOKUP($A1597,'Medical Examinations'!$A$2:$O$2336,2,FALSE())</f>
        <v>33.21</v>
      </c>
      <c r="D1597" s="16">
        <f>VLOOKUP($A1597,'Medical Examinations'!$A$2:$O$2336,3,FALSE())</f>
        <v>5.07</v>
      </c>
      <c r="E1597" s="1" t="str">
        <f>VLOOKUP($A1597,'Medical Examinations'!$A$2:$O$2336,9,FALSE())</f>
        <v>Yes</v>
      </c>
      <c r="F1597" s="1" t="str">
        <f>VLOOKUP($A1597,'Medical Examinations'!$A$2:$O$2336,10,FALSE())</f>
        <v>No</v>
      </c>
      <c r="G1597" s="1" t="str">
        <f>VLOOKUP($A1597,'Medical Examinations'!$A$2:$O$2336,11,FALSE())</f>
        <v>No</v>
      </c>
      <c r="H1597" s="1">
        <f>VLOOKUP($A1597,'Medical Examinations'!$A$2:$O$2336,13,FALSE())</f>
        <v>1</v>
      </c>
      <c r="I1597" s="1" t="str">
        <f>VLOOKUP($A1597,'Medical Examinations'!$A$2:$O$2336,12,FALSE())</f>
        <v>No</v>
      </c>
      <c r="J1597" s="1" t="str">
        <f>VLOOKUP($A1597,'Medical Examinations'!$A$2:$O$2336,14,FALSE())</f>
        <v>Obesity</v>
      </c>
      <c r="K1597" s="1" t="str">
        <f>VLOOKUP($A1597,'Medical Examinations'!$A$2:$O$2336,15,FALSE())</f>
        <v>Normal</v>
      </c>
      <c r="L1597" s="17">
        <f>VLOOKUP($A1597,'Hospitalisation Details'!$A$2:$P$2344,15,FALSE())</f>
        <v>34989</v>
      </c>
      <c r="M1597" s="18">
        <f>VLOOKUP($A1597,'Hospitalisation Details'!$A$2:$P$2344,6,FALSE())</f>
        <v>6261.2</v>
      </c>
      <c r="N1597" s="1" t="str">
        <f>VLOOKUP($A1597,'Hospitalisation Details'!$A$2:$P$2344,12,FALSE())</f>
        <v>tier - 2</v>
      </c>
      <c r="O1597" s="1" t="str">
        <f>VLOOKUP($A1597,'Hospitalisation Details'!$A$2:$P$2344,13,FALSE())</f>
        <v>tier - 1</v>
      </c>
      <c r="P1597" s="1" t="str">
        <f>VLOOKUP($A1597,'Hospitalisation Details'!$A$2:$P$2344,14,FALSE())</f>
        <v>R1026</v>
      </c>
      <c r="Q1597" s="1">
        <f>VLOOKUP($A1597,'Hospitalisation Details'!$A$2:$P$2344,16,FALSE())</f>
        <v>27</v>
      </c>
    </row>
    <row r="1598" spans="1:17" x14ac:dyDescent="0.35">
      <c r="A1598" s="1" t="str">
        <f>'Customer Names'!A1598</f>
        <v>Id1597</v>
      </c>
      <c r="B1598" s="1" t="str">
        <f>VLOOKUP($A1598,'Customer Names'!$A$2:$E$2336,4,FALSE())</f>
        <v>Chatham</v>
      </c>
      <c r="C1598" s="16">
        <f>VLOOKUP($A1598,'Medical Examinations'!$A$2:$O$2336,2,FALSE())</f>
        <v>17.7</v>
      </c>
      <c r="D1598" s="16">
        <f>VLOOKUP($A1598,'Medical Examinations'!$A$2:$O$2336,3,FALSE())</f>
        <v>10.42</v>
      </c>
      <c r="E1598" s="1" t="str">
        <f>VLOOKUP($A1598,'Medical Examinations'!$A$2:$O$2336,9,FALSE())</f>
        <v>Yes</v>
      </c>
      <c r="F1598" s="1" t="str">
        <f>VLOOKUP($A1598,'Medical Examinations'!$A$2:$O$2336,10,FALSE())</f>
        <v>No</v>
      </c>
      <c r="G1598" s="1" t="str">
        <f>VLOOKUP($A1598,'Medical Examinations'!$A$2:$O$2336,11,FALSE())</f>
        <v>No</v>
      </c>
      <c r="H1598" s="1">
        <f>VLOOKUP($A1598,'Medical Examinations'!$A$2:$O$2336,13,FALSE())</f>
        <v>2</v>
      </c>
      <c r="I1598" s="1" t="str">
        <f>VLOOKUP($A1598,'Medical Examinations'!$A$2:$O$2336,12,FALSE())</f>
        <v>No</v>
      </c>
      <c r="J1598" s="1" t="str">
        <f>VLOOKUP($A1598,'Medical Examinations'!$A$2:$O$2336,14,FALSE())</f>
        <v>Underweight</v>
      </c>
      <c r="K1598" s="1" t="str">
        <f>VLOOKUP($A1598,'Medical Examinations'!$A$2:$O$2336,15,FALSE())</f>
        <v>Diabetes</v>
      </c>
      <c r="L1598" s="17">
        <f>VLOOKUP($A1598,'Hospitalisation Details'!$A$2:$P$2344,15,FALSE())</f>
        <v>25852</v>
      </c>
      <c r="M1598" s="18">
        <f>VLOOKUP($A1598,'Hospitalisation Details'!$A$2:$P$2344,6,FALSE())</f>
        <v>6255.38</v>
      </c>
      <c r="N1598" s="1" t="str">
        <f>VLOOKUP($A1598,'Hospitalisation Details'!$A$2:$P$2344,12,FALSE())</f>
        <v>tier - 2</v>
      </c>
      <c r="O1598" s="1" t="str">
        <f>VLOOKUP($A1598,'Hospitalisation Details'!$A$2:$P$2344,13,FALSE())</f>
        <v>tier - 2</v>
      </c>
      <c r="P1598" s="1" t="str">
        <f>VLOOKUP($A1598,'Hospitalisation Details'!$A$2:$P$2344,14,FALSE())</f>
        <v>R1013</v>
      </c>
      <c r="Q1598" s="1">
        <f>VLOOKUP($A1598,'Hospitalisation Details'!$A$2:$P$2344,16,FALSE())</f>
        <v>52</v>
      </c>
    </row>
    <row r="1599" spans="1:17" x14ac:dyDescent="0.35">
      <c r="A1599" s="1" t="str">
        <f>'Customer Names'!A1599</f>
        <v>Id1598</v>
      </c>
      <c r="B1599" s="1" t="str">
        <f>VLOOKUP($A1599,'Customer Names'!$A$2:$E$2336,4,FALSE())</f>
        <v>Derek</v>
      </c>
      <c r="C1599" s="16">
        <f>VLOOKUP($A1599,'Medical Examinations'!$A$2:$O$2336,2,FALSE())</f>
        <v>17.2</v>
      </c>
      <c r="D1599" s="16">
        <f>VLOOKUP($A1599,'Medical Examinations'!$A$2:$O$2336,3,FALSE())</f>
        <v>6.45</v>
      </c>
      <c r="E1599" s="1" t="str">
        <f>VLOOKUP($A1599,'Medical Examinations'!$A$2:$O$2336,9,FALSE())</f>
        <v>No</v>
      </c>
      <c r="F1599" s="1" t="str">
        <f>VLOOKUP($A1599,'Medical Examinations'!$A$2:$O$2336,10,FALSE())</f>
        <v>No</v>
      </c>
      <c r="G1599" s="1" t="str">
        <f>VLOOKUP($A1599,'Medical Examinations'!$A$2:$O$2336,11,FALSE())</f>
        <v>No</v>
      </c>
      <c r="H1599" s="1">
        <f>VLOOKUP($A1599,'Medical Examinations'!$A$2:$O$2336,13,FALSE())</f>
        <v>2</v>
      </c>
      <c r="I1599" s="1" t="str">
        <f>VLOOKUP($A1599,'Medical Examinations'!$A$2:$O$2336,12,FALSE())</f>
        <v>No</v>
      </c>
      <c r="J1599" s="1" t="str">
        <f>VLOOKUP($A1599,'Medical Examinations'!$A$2:$O$2336,14,FALSE())</f>
        <v>Underweight</v>
      </c>
      <c r="K1599" s="1" t="str">
        <f>VLOOKUP($A1599,'Medical Examinations'!$A$2:$O$2336,15,FALSE())</f>
        <v>Prediabetes</v>
      </c>
      <c r="L1599" s="17">
        <f>VLOOKUP($A1599,'Hospitalisation Details'!$A$2:$P$2344,15,FALSE())</f>
        <v>26550</v>
      </c>
      <c r="M1599" s="18">
        <f>VLOOKUP($A1599,'Hospitalisation Details'!$A$2:$P$2344,6,FALSE())</f>
        <v>6254.13</v>
      </c>
      <c r="N1599" s="1" t="str">
        <f>VLOOKUP($A1599,'Hospitalisation Details'!$A$2:$P$2344,12,FALSE())</f>
        <v>tier - 2</v>
      </c>
      <c r="O1599" s="1" t="str">
        <f>VLOOKUP($A1599,'Hospitalisation Details'!$A$2:$P$2344,13,FALSE())</f>
        <v>tier - 2</v>
      </c>
      <c r="P1599" s="1" t="str">
        <f>VLOOKUP($A1599,'Hospitalisation Details'!$A$2:$P$2344,14,FALSE())</f>
        <v>R1012</v>
      </c>
      <c r="Q1599" s="1">
        <f>VLOOKUP($A1599,'Hospitalisation Details'!$A$2:$P$2344,16,FALSE())</f>
        <v>50</v>
      </c>
    </row>
    <row r="1600" spans="1:17" x14ac:dyDescent="0.35">
      <c r="A1600" s="1" t="str">
        <f>'Customer Names'!A1600</f>
        <v>Id1599</v>
      </c>
      <c r="B1600" s="1" t="str">
        <f>VLOOKUP($A1600,'Customer Names'!$A$2:$E$2336,4,FALSE())</f>
        <v>Kalvin J.</v>
      </c>
      <c r="C1600" s="16">
        <f>VLOOKUP($A1600,'Medical Examinations'!$A$2:$O$2336,2,FALSE())</f>
        <v>19.21</v>
      </c>
      <c r="D1600" s="16">
        <f>VLOOKUP($A1600,'Medical Examinations'!$A$2:$O$2336,3,FALSE())</f>
        <v>5.52</v>
      </c>
      <c r="E1600" s="1" t="str">
        <f>VLOOKUP($A1600,'Medical Examinations'!$A$2:$O$2336,9,FALSE())</f>
        <v>No</v>
      </c>
      <c r="F1600" s="1" t="str">
        <f>VLOOKUP($A1600,'Medical Examinations'!$A$2:$O$2336,10,FALSE())</f>
        <v>No</v>
      </c>
      <c r="G1600" s="1" t="str">
        <f>VLOOKUP($A1600,'Medical Examinations'!$A$2:$O$2336,11,FALSE())</f>
        <v>No</v>
      </c>
      <c r="H1600" s="1">
        <f>VLOOKUP($A1600,'Medical Examinations'!$A$2:$O$2336,13,FALSE())</f>
        <v>2</v>
      </c>
      <c r="I1600" s="1" t="str">
        <f>VLOOKUP($A1600,'Medical Examinations'!$A$2:$O$2336,12,FALSE())</f>
        <v>No</v>
      </c>
      <c r="J1600" s="1" t="str">
        <f>VLOOKUP($A1600,'Medical Examinations'!$A$2:$O$2336,14,FALSE())</f>
        <v>Normal Weight</v>
      </c>
      <c r="K1600" s="1" t="str">
        <f>VLOOKUP($A1600,'Medical Examinations'!$A$2:$O$2336,15,FALSE())</f>
        <v>Normal</v>
      </c>
      <c r="L1600" s="17">
        <f>VLOOKUP($A1600,'Hospitalisation Details'!$A$2:$P$2344,15,FALSE())</f>
        <v>26614</v>
      </c>
      <c r="M1600" s="18">
        <f>VLOOKUP($A1600,'Hospitalisation Details'!$A$2:$P$2344,6,FALSE())</f>
        <v>6253.85</v>
      </c>
      <c r="N1600" s="1" t="str">
        <f>VLOOKUP($A1600,'Hospitalisation Details'!$A$2:$P$2344,12,FALSE())</f>
        <v>tier - 2</v>
      </c>
      <c r="O1600" s="1" t="str">
        <f>VLOOKUP($A1600,'Hospitalisation Details'!$A$2:$P$2344,13,FALSE())</f>
        <v>tier - 2</v>
      </c>
      <c r="P1600" s="1" t="str">
        <f>VLOOKUP($A1600,'Hospitalisation Details'!$A$2:$P$2344,14,FALSE())</f>
        <v>R1013</v>
      </c>
      <c r="Q1600" s="1">
        <f>VLOOKUP($A1600,'Hospitalisation Details'!$A$2:$P$2344,16,FALSE())</f>
        <v>50</v>
      </c>
    </row>
    <row r="1601" spans="1:17" x14ac:dyDescent="0.35">
      <c r="A1601" s="1" t="str">
        <f>'Customer Names'!A1601</f>
        <v>Id1600</v>
      </c>
      <c r="B1601" s="1" t="str">
        <f>VLOOKUP($A1601,'Customer Names'!$A$2:$E$2336,4,FALSE())</f>
        <v>Dave</v>
      </c>
      <c r="C1601" s="16">
        <f>VLOOKUP($A1601,'Medical Examinations'!$A$2:$O$2336,2,FALSE())</f>
        <v>23.2</v>
      </c>
      <c r="D1601" s="16">
        <f>VLOOKUP($A1601,'Medical Examinations'!$A$2:$O$2336,3,FALSE())</f>
        <v>4.41</v>
      </c>
      <c r="E1601" s="1" t="str">
        <f>VLOOKUP($A1601,'Medical Examinations'!$A$2:$O$2336,9,FALSE())</f>
        <v>No</v>
      </c>
      <c r="F1601" s="1" t="str">
        <f>VLOOKUP($A1601,'Medical Examinations'!$A$2:$O$2336,10,FALSE())</f>
        <v>No</v>
      </c>
      <c r="G1601" s="1" t="str">
        <f>VLOOKUP($A1601,'Medical Examinations'!$A$2:$O$2336,11,FALSE())</f>
        <v>Yes</v>
      </c>
      <c r="H1601" s="1">
        <f>VLOOKUP($A1601,'Medical Examinations'!$A$2:$O$2336,13,FALSE())</f>
        <v>1</v>
      </c>
      <c r="I1601" s="1" t="str">
        <f>VLOOKUP($A1601,'Medical Examinations'!$A$2:$O$2336,12,FALSE())</f>
        <v>No</v>
      </c>
      <c r="J1601" s="1" t="str">
        <f>VLOOKUP($A1601,'Medical Examinations'!$A$2:$O$2336,14,FALSE())</f>
        <v>Normal Weight</v>
      </c>
      <c r="K1601" s="1" t="str">
        <f>VLOOKUP($A1601,'Medical Examinations'!$A$2:$O$2336,15,FALSE())</f>
        <v>Normal</v>
      </c>
      <c r="L1601" s="17">
        <f>VLOOKUP($A1601,'Hospitalisation Details'!$A$2:$P$2344,15,FALSE())</f>
        <v>29138</v>
      </c>
      <c r="M1601" s="18">
        <f>VLOOKUP($A1601,'Hospitalisation Details'!$A$2:$P$2344,6,FALSE())</f>
        <v>6250.44</v>
      </c>
      <c r="N1601" s="1" t="str">
        <f>VLOOKUP($A1601,'Hospitalisation Details'!$A$2:$P$2344,12,FALSE())</f>
        <v>tier - 2</v>
      </c>
      <c r="O1601" s="1" t="str">
        <f>VLOOKUP($A1601,'Hospitalisation Details'!$A$2:$P$2344,13,FALSE())</f>
        <v>tier - 1</v>
      </c>
      <c r="P1601" s="1" t="str">
        <f>VLOOKUP($A1601,'Hospitalisation Details'!$A$2:$P$2344,14,FALSE())</f>
        <v>R1011</v>
      </c>
      <c r="Q1601" s="1">
        <f>VLOOKUP($A1601,'Hospitalisation Details'!$A$2:$P$2344,16,FALSE())</f>
        <v>43</v>
      </c>
    </row>
    <row r="1602" spans="1:17" x14ac:dyDescent="0.35">
      <c r="A1602" s="1" t="str">
        <f>'Customer Names'!A1602</f>
        <v>Id1601</v>
      </c>
      <c r="B1602" s="1" t="str">
        <f>VLOOKUP($A1602,'Customer Names'!$A$2:$E$2336,4,FALSE())</f>
        <v>Barbara G.</v>
      </c>
      <c r="C1602" s="16">
        <f>VLOOKUP($A1602,'Medical Examinations'!$A$2:$O$2336,2,FALSE())</f>
        <v>32.5</v>
      </c>
      <c r="D1602" s="16">
        <f>VLOOKUP($A1602,'Medical Examinations'!$A$2:$O$2336,3,FALSE())</f>
        <v>4.6900000000000004</v>
      </c>
      <c r="E1602" s="1" t="str">
        <f>VLOOKUP($A1602,'Medical Examinations'!$A$2:$O$2336,9,FALSE())</f>
        <v>Yes</v>
      </c>
      <c r="F1602" s="1" t="str">
        <f>VLOOKUP($A1602,'Medical Examinations'!$A$2:$O$2336,10,FALSE())</f>
        <v>No</v>
      </c>
      <c r="G1602" s="1" t="str">
        <f>VLOOKUP($A1602,'Medical Examinations'!$A$2:$O$2336,11,FALSE())</f>
        <v>Yes</v>
      </c>
      <c r="H1602" s="1">
        <f>VLOOKUP($A1602,'Medical Examinations'!$A$2:$O$2336,13,FALSE())</f>
        <v>1</v>
      </c>
      <c r="I1602" s="1" t="str">
        <f>VLOOKUP($A1602,'Medical Examinations'!$A$2:$O$2336,12,FALSE())</f>
        <v>No</v>
      </c>
      <c r="J1602" s="1" t="str">
        <f>VLOOKUP($A1602,'Medical Examinations'!$A$2:$O$2336,14,FALSE())</f>
        <v>Obesity</v>
      </c>
      <c r="K1602" s="1" t="str">
        <f>VLOOKUP($A1602,'Medical Examinations'!$A$2:$O$2336,15,FALSE())</f>
        <v>Normal</v>
      </c>
      <c r="L1602" s="17">
        <f>VLOOKUP($A1602,'Hospitalisation Details'!$A$2:$P$2344,15,FALSE())</f>
        <v>30539</v>
      </c>
      <c r="M1602" s="18">
        <f>VLOOKUP($A1602,'Hospitalisation Details'!$A$2:$P$2344,6,FALSE())</f>
        <v>6238.3</v>
      </c>
      <c r="N1602" s="1" t="str">
        <f>VLOOKUP($A1602,'Hospitalisation Details'!$A$2:$P$2344,12,FALSE())</f>
        <v>tier - 2</v>
      </c>
      <c r="O1602" s="1" t="str">
        <f>VLOOKUP($A1602,'Hospitalisation Details'!$A$2:$P$2344,13,FALSE())</f>
        <v>tier - 1</v>
      </c>
      <c r="P1602" s="1" t="str">
        <f>VLOOKUP($A1602,'Hospitalisation Details'!$A$2:$P$2344,14,FALSE())</f>
        <v>R1011</v>
      </c>
      <c r="Q1602" s="1">
        <f>VLOOKUP($A1602,'Hospitalisation Details'!$A$2:$P$2344,16,FALSE())</f>
        <v>39</v>
      </c>
    </row>
    <row r="1603" spans="1:17" x14ac:dyDescent="0.35">
      <c r="A1603" s="1" t="str">
        <f>'Customer Names'!A1603</f>
        <v>Id1602</v>
      </c>
      <c r="B1603" s="1" t="str">
        <f>VLOOKUP($A1603,'Customer Names'!$A$2:$E$2336,4,FALSE())</f>
        <v>Skylar</v>
      </c>
      <c r="C1603" s="16">
        <f>VLOOKUP($A1603,'Medical Examinations'!$A$2:$O$2336,2,FALSE())</f>
        <v>20.9</v>
      </c>
      <c r="D1603" s="16">
        <f>VLOOKUP($A1603,'Medical Examinations'!$A$2:$O$2336,3,FALSE())</f>
        <v>6.94</v>
      </c>
      <c r="E1603" s="1" t="str">
        <f>VLOOKUP($A1603,'Medical Examinations'!$A$2:$O$2336,9,FALSE())</f>
        <v>No</v>
      </c>
      <c r="F1603" s="1" t="str">
        <f>VLOOKUP($A1603,'Medical Examinations'!$A$2:$O$2336,10,FALSE())</f>
        <v>No</v>
      </c>
      <c r="G1603" s="1" t="str">
        <f>VLOOKUP($A1603,'Medical Examinations'!$A$2:$O$2336,11,FALSE())</f>
        <v>No</v>
      </c>
      <c r="H1603" s="1">
        <f>VLOOKUP($A1603,'Medical Examinations'!$A$2:$O$2336,13,FALSE())</f>
        <v>0</v>
      </c>
      <c r="I1603" s="1" t="str">
        <f>VLOOKUP($A1603,'Medical Examinations'!$A$2:$O$2336,12,FALSE())</f>
        <v>No</v>
      </c>
      <c r="J1603" s="1" t="str">
        <f>VLOOKUP($A1603,'Medical Examinations'!$A$2:$O$2336,14,FALSE())</f>
        <v>Normal Weight</v>
      </c>
      <c r="K1603" s="1" t="str">
        <f>VLOOKUP($A1603,'Medical Examinations'!$A$2:$O$2336,15,FALSE())</f>
        <v>Diabetes</v>
      </c>
      <c r="L1603" s="17">
        <f>VLOOKUP($A1603,'Hospitalisation Details'!$A$2:$P$2344,15,FALSE())</f>
        <v>28752</v>
      </c>
      <c r="M1603" s="18">
        <f>VLOOKUP($A1603,'Hospitalisation Details'!$A$2:$P$2344,6,FALSE())</f>
        <v>6236.95</v>
      </c>
      <c r="N1603" s="1" t="str">
        <f>VLOOKUP($A1603,'Hospitalisation Details'!$A$2:$P$2344,12,FALSE())</f>
        <v>tier - 2</v>
      </c>
      <c r="O1603" s="1" t="str">
        <f>VLOOKUP($A1603,'Hospitalisation Details'!$A$2:$P$2344,13,FALSE())</f>
        <v>tier - 2</v>
      </c>
      <c r="P1603" s="1" t="str">
        <f>VLOOKUP($A1603,'Hospitalisation Details'!$A$2:$P$2344,14,FALSE())</f>
        <v>R1013</v>
      </c>
      <c r="Q1603" s="1">
        <f>VLOOKUP($A1603,'Hospitalisation Details'!$A$2:$P$2344,16,FALSE())</f>
        <v>44</v>
      </c>
    </row>
    <row r="1604" spans="1:17" x14ac:dyDescent="0.35">
      <c r="A1604" s="1" t="str">
        <f>'Customer Names'!A1604</f>
        <v>Id1603</v>
      </c>
      <c r="B1604" s="1" t="str">
        <f>VLOOKUP($A1604,'Customer Names'!$A$2:$E$2336,4,FALSE())</f>
        <v>Nick</v>
      </c>
      <c r="C1604" s="16">
        <f>VLOOKUP($A1604,'Medical Examinations'!$A$2:$O$2336,2,FALSE())</f>
        <v>19.11</v>
      </c>
      <c r="D1604" s="16">
        <f>VLOOKUP($A1604,'Medical Examinations'!$A$2:$O$2336,3,FALSE())</f>
        <v>4.3499999999999996</v>
      </c>
      <c r="E1604" s="1" t="str">
        <f>VLOOKUP($A1604,'Medical Examinations'!$A$2:$O$2336,9,FALSE())</f>
        <v>No</v>
      </c>
      <c r="F1604" s="1" t="str">
        <f>VLOOKUP($A1604,'Medical Examinations'!$A$2:$O$2336,10,FALSE())</f>
        <v>No</v>
      </c>
      <c r="G1604" s="1" t="str">
        <f>VLOOKUP($A1604,'Medical Examinations'!$A$2:$O$2336,11,FALSE())</f>
        <v>No</v>
      </c>
      <c r="H1604" s="1">
        <f>VLOOKUP($A1604,'Medical Examinations'!$A$2:$O$2336,13,FALSE())</f>
        <v>2</v>
      </c>
      <c r="I1604" s="1" t="str">
        <f>VLOOKUP($A1604,'Medical Examinations'!$A$2:$O$2336,12,FALSE())</f>
        <v>No</v>
      </c>
      <c r="J1604" s="1" t="str">
        <f>VLOOKUP($A1604,'Medical Examinations'!$A$2:$O$2336,14,FALSE())</f>
        <v>Normal Weight</v>
      </c>
      <c r="K1604" s="1" t="str">
        <f>VLOOKUP($A1604,'Medical Examinations'!$A$2:$O$2336,15,FALSE())</f>
        <v>Normal</v>
      </c>
      <c r="L1604" s="17">
        <f>VLOOKUP($A1604,'Hospitalisation Details'!$A$2:$P$2344,15,FALSE())</f>
        <v>26479</v>
      </c>
      <c r="M1604" s="18">
        <f>VLOOKUP($A1604,'Hospitalisation Details'!$A$2:$P$2344,6,FALSE())</f>
        <v>6219.93</v>
      </c>
      <c r="N1604" s="1" t="str">
        <f>VLOOKUP($A1604,'Hospitalisation Details'!$A$2:$P$2344,12,FALSE())</f>
        <v>tier - 2</v>
      </c>
      <c r="O1604" s="1" t="str">
        <f>VLOOKUP($A1604,'Hospitalisation Details'!$A$2:$P$2344,13,FALSE())</f>
        <v>tier - 2</v>
      </c>
      <c r="P1604" s="1" t="str">
        <f>VLOOKUP($A1604,'Hospitalisation Details'!$A$2:$P$2344,14,FALSE())</f>
        <v>R1013</v>
      </c>
      <c r="Q1604" s="1">
        <f>VLOOKUP($A1604,'Hospitalisation Details'!$A$2:$P$2344,16,FALSE())</f>
        <v>50</v>
      </c>
    </row>
    <row r="1605" spans="1:17" x14ac:dyDescent="0.35">
      <c r="A1605" s="1" t="str">
        <f>'Customer Names'!A1605</f>
        <v>Id1604</v>
      </c>
      <c r="B1605" s="1" t="str">
        <f>VLOOKUP($A1605,'Customer Names'!$A$2:$E$2336,4,FALSE())</f>
        <v>Sunny S</v>
      </c>
      <c r="C1605" s="16">
        <f>VLOOKUP($A1605,'Medical Examinations'!$A$2:$O$2336,2,FALSE())</f>
        <v>31.17</v>
      </c>
      <c r="D1605" s="16">
        <f>VLOOKUP($A1605,'Medical Examinations'!$A$2:$O$2336,3,FALSE())</f>
        <v>5.28</v>
      </c>
      <c r="E1605" s="1" t="str">
        <f>VLOOKUP($A1605,'Medical Examinations'!$A$2:$O$2336,9,FALSE())</f>
        <v>No</v>
      </c>
      <c r="F1605" s="1" t="str">
        <f>VLOOKUP($A1605,'Medical Examinations'!$A$2:$O$2336,10,FALSE())</f>
        <v>No</v>
      </c>
      <c r="G1605" s="1" t="str">
        <f>VLOOKUP($A1605,'Medical Examinations'!$A$2:$O$2336,11,FALSE())</f>
        <v>No</v>
      </c>
      <c r="H1605" s="1">
        <f>VLOOKUP($A1605,'Medical Examinations'!$A$2:$O$2336,13,FALSE())</f>
        <v>1</v>
      </c>
      <c r="I1605" s="1" t="str">
        <f>VLOOKUP($A1605,'Medical Examinations'!$A$2:$O$2336,12,FALSE())</f>
        <v>No</v>
      </c>
      <c r="J1605" s="1" t="str">
        <f>VLOOKUP($A1605,'Medical Examinations'!$A$2:$O$2336,14,FALSE())</f>
        <v>Obesity</v>
      </c>
      <c r="K1605" s="1" t="str">
        <f>VLOOKUP($A1605,'Medical Examinations'!$A$2:$O$2336,15,FALSE())</f>
        <v>Normal</v>
      </c>
      <c r="L1605" s="17">
        <f>VLOOKUP($A1605,'Hospitalisation Details'!$A$2:$P$2344,15,FALSE())</f>
        <v>33828</v>
      </c>
      <c r="M1605" s="18">
        <f>VLOOKUP($A1605,'Hospitalisation Details'!$A$2:$P$2344,6,FALSE())</f>
        <v>6208.5</v>
      </c>
      <c r="N1605" s="1" t="str">
        <f>VLOOKUP($A1605,'Hospitalisation Details'!$A$2:$P$2344,12,FALSE())</f>
        <v>tier - 2</v>
      </c>
      <c r="O1605" s="1" t="str">
        <f>VLOOKUP($A1605,'Hospitalisation Details'!$A$2:$P$2344,13,FALSE())</f>
        <v>tier - 1</v>
      </c>
      <c r="P1605" s="1" t="str">
        <f>VLOOKUP($A1605,'Hospitalisation Details'!$A$2:$P$2344,14,FALSE())</f>
        <v>R1021</v>
      </c>
      <c r="Q1605" s="1">
        <f>VLOOKUP($A1605,'Hospitalisation Details'!$A$2:$P$2344,16,FALSE())</f>
        <v>30</v>
      </c>
    </row>
    <row r="1606" spans="1:17" x14ac:dyDescent="0.35">
      <c r="A1606" s="1" t="str">
        <f>'Customer Names'!A1606</f>
        <v>Id1605</v>
      </c>
      <c r="B1606" s="1" t="str">
        <f>VLOOKUP($A1606,'Customer Names'!$A$2:$E$2336,4,FALSE())</f>
        <v>Anne-Marie</v>
      </c>
      <c r="C1606" s="16">
        <f>VLOOKUP($A1606,'Medical Examinations'!$A$2:$O$2336,2,FALSE())</f>
        <v>36.08</v>
      </c>
      <c r="D1606" s="16">
        <f>VLOOKUP($A1606,'Medical Examinations'!$A$2:$O$2336,3,FALSE())</f>
        <v>4.29</v>
      </c>
      <c r="E1606" s="1" t="str">
        <f>VLOOKUP($A1606,'Medical Examinations'!$A$2:$O$2336,9,FALSE())</f>
        <v>No</v>
      </c>
      <c r="F1606" s="1" t="str">
        <f>VLOOKUP($A1606,'Medical Examinations'!$A$2:$O$2336,10,FALSE())</f>
        <v>No</v>
      </c>
      <c r="G1606" s="1" t="str">
        <f>VLOOKUP($A1606,'Medical Examinations'!$A$2:$O$2336,11,FALSE())</f>
        <v>No</v>
      </c>
      <c r="H1606" s="1">
        <f>VLOOKUP($A1606,'Medical Examinations'!$A$2:$O$2336,13,FALSE())</f>
        <v>0</v>
      </c>
      <c r="I1606" s="1" t="str">
        <f>VLOOKUP($A1606,'Medical Examinations'!$A$2:$O$2336,12,FALSE())</f>
        <v>No</v>
      </c>
      <c r="J1606" s="1" t="str">
        <f>VLOOKUP($A1606,'Medical Examinations'!$A$2:$O$2336,14,FALSE())</f>
        <v>Obesity</v>
      </c>
      <c r="K1606" s="1" t="str">
        <f>VLOOKUP($A1606,'Medical Examinations'!$A$2:$O$2336,15,FALSE())</f>
        <v>Normal</v>
      </c>
      <c r="L1606" s="17">
        <f>VLOOKUP($A1606,'Hospitalisation Details'!$A$2:$P$2344,15,FALSE())</f>
        <v>36413</v>
      </c>
      <c r="M1606" s="18">
        <f>VLOOKUP($A1606,'Hospitalisation Details'!$A$2:$P$2344,6,FALSE())</f>
        <v>6207.26</v>
      </c>
      <c r="N1606" s="1" t="str">
        <f>VLOOKUP($A1606,'Hospitalisation Details'!$A$2:$P$2344,12,FALSE())</f>
        <v>tier - 2</v>
      </c>
      <c r="O1606" s="1" t="str">
        <f>VLOOKUP($A1606,'Hospitalisation Details'!$A$2:$P$2344,13,FALSE())</f>
        <v>tier - 2</v>
      </c>
      <c r="P1606" s="1" t="str">
        <f>VLOOKUP($A1606,'Hospitalisation Details'!$A$2:$P$2344,14,FALSE())</f>
        <v>R1026</v>
      </c>
      <c r="Q1606" s="1">
        <f>VLOOKUP($A1606,'Hospitalisation Details'!$A$2:$P$2344,16,FALSE())</f>
        <v>23</v>
      </c>
    </row>
    <row r="1607" spans="1:17" x14ac:dyDescent="0.35">
      <c r="A1607" s="1" t="str">
        <f>'Customer Names'!A1607</f>
        <v>Id1606</v>
      </c>
      <c r="B1607" s="1" t="str">
        <f>VLOOKUP($A1607,'Customer Names'!$A$2:$E$2336,4,FALSE())</f>
        <v>Nicholas</v>
      </c>
      <c r="C1607" s="16">
        <f>VLOOKUP($A1607,'Medical Examinations'!$A$2:$O$2336,2,FALSE())</f>
        <v>28.024999999999999</v>
      </c>
      <c r="D1607" s="16">
        <f>VLOOKUP($A1607,'Medical Examinations'!$A$2:$O$2336,3,FALSE())</f>
        <v>5.69</v>
      </c>
      <c r="E1607" s="1" t="str">
        <f>VLOOKUP($A1607,'Medical Examinations'!$A$2:$O$2336,9,FALSE())</f>
        <v>Yes</v>
      </c>
      <c r="F1607" s="1" t="str">
        <f>VLOOKUP($A1607,'Medical Examinations'!$A$2:$O$2336,10,FALSE())</f>
        <v>No</v>
      </c>
      <c r="G1607" s="1" t="str">
        <f>VLOOKUP($A1607,'Medical Examinations'!$A$2:$O$2336,11,FALSE())</f>
        <v>No</v>
      </c>
      <c r="H1607" s="1">
        <f>VLOOKUP($A1607,'Medical Examinations'!$A$2:$O$2336,13,FALSE())</f>
        <v>0</v>
      </c>
      <c r="I1607" s="1" t="str">
        <f>VLOOKUP($A1607,'Medical Examinations'!$A$2:$O$2336,12,FALSE())</f>
        <v>No</v>
      </c>
      <c r="J1607" s="1" t="str">
        <f>VLOOKUP($A1607,'Medical Examinations'!$A$2:$O$2336,14,FALSE())</f>
        <v>Overweight</v>
      </c>
      <c r="K1607" s="1" t="str">
        <f>VLOOKUP($A1607,'Medical Examinations'!$A$2:$O$2336,15,FALSE())</f>
        <v>Normal</v>
      </c>
      <c r="L1607" s="17">
        <f>VLOOKUP($A1607,'Hospitalisation Details'!$A$2:$P$2344,15,FALSE())</f>
        <v>31312</v>
      </c>
      <c r="M1607" s="18">
        <f>VLOOKUP($A1607,'Hospitalisation Details'!$A$2:$P$2344,6,FALSE())</f>
        <v>6203.9</v>
      </c>
      <c r="N1607" s="1" t="str">
        <f>VLOOKUP($A1607,'Hospitalisation Details'!$A$2:$P$2344,12,FALSE())</f>
        <v>tier - 2</v>
      </c>
      <c r="O1607" s="1" t="str">
        <f>VLOOKUP($A1607,'Hospitalisation Details'!$A$2:$P$2344,13,FALSE())</f>
        <v>tier - 2</v>
      </c>
      <c r="P1607" s="1" t="str">
        <f>VLOOKUP($A1607,'Hospitalisation Details'!$A$2:$P$2344,14,FALSE())</f>
        <v>R1012</v>
      </c>
      <c r="Q1607" s="1">
        <f>VLOOKUP($A1607,'Hospitalisation Details'!$A$2:$P$2344,16,FALSE())</f>
        <v>37</v>
      </c>
    </row>
    <row r="1608" spans="1:17" x14ac:dyDescent="0.35">
      <c r="A1608" s="1" t="str">
        <f>'Customer Names'!A1608</f>
        <v>Id1607</v>
      </c>
      <c r="B1608" s="1" t="str">
        <f>VLOOKUP($A1608,'Customer Names'!$A$2:$E$2336,4,FALSE())</f>
        <v>Scott M.</v>
      </c>
      <c r="C1608" s="16">
        <f>VLOOKUP($A1608,'Medical Examinations'!$A$2:$O$2336,2,FALSE())</f>
        <v>24.32</v>
      </c>
      <c r="D1608" s="16">
        <f>VLOOKUP($A1608,'Medical Examinations'!$A$2:$O$2336,3,FALSE())</f>
        <v>5.56</v>
      </c>
      <c r="E1608" s="1" t="str">
        <f>VLOOKUP($A1608,'Medical Examinations'!$A$2:$O$2336,9,FALSE())</f>
        <v>Yes</v>
      </c>
      <c r="F1608" s="1" t="str">
        <f>VLOOKUP($A1608,'Medical Examinations'!$A$2:$O$2336,10,FALSE())</f>
        <v>No</v>
      </c>
      <c r="G1608" s="1" t="str">
        <f>VLOOKUP($A1608,'Medical Examinations'!$A$2:$O$2336,11,FALSE())</f>
        <v>No</v>
      </c>
      <c r="H1608" s="1">
        <f>VLOOKUP($A1608,'Medical Examinations'!$A$2:$O$2336,13,FALSE())</f>
        <v>0</v>
      </c>
      <c r="I1608" s="1" t="str">
        <f>VLOOKUP($A1608,'Medical Examinations'!$A$2:$O$2336,12,FALSE())</f>
        <v>No</v>
      </c>
      <c r="J1608" s="1" t="str">
        <f>VLOOKUP($A1608,'Medical Examinations'!$A$2:$O$2336,14,FALSE())</f>
        <v>Normal Weight</v>
      </c>
      <c r="K1608" s="1" t="str">
        <f>VLOOKUP($A1608,'Medical Examinations'!$A$2:$O$2336,15,FALSE())</f>
        <v>Normal</v>
      </c>
      <c r="L1608" s="17">
        <f>VLOOKUP($A1608,'Hospitalisation Details'!$A$2:$P$2344,15,FALSE())</f>
        <v>31250</v>
      </c>
      <c r="M1608" s="18">
        <f>VLOOKUP($A1608,'Hospitalisation Details'!$A$2:$P$2344,6,FALSE())</f>
        <v>6198.75</v>
      </c>
      <c r="N1608" s="1" t="str">
        <f>VLOOKUP($A1608,'Hospitalisation Details'!$A$2:$P$2344,12,FALSE())</f>
        <v>tier - 2</v>
      </c>
      <c r="O1608" s="1" t="str">
        <f>VLOOKUP($A1608,'Hospitalisation Details'!$A$2:$P$2344,13,FALSE())</f>
        <v>tier - 1</v>
      </c>
      <c r="P1608" s="1" t="str">
        <f>VLOOKUP($A1608,'Hospitalisation Details'!$A$2:$P$2344,14,FALSE())</f>
        <v>R1012</v>
      </c>
      <c r="Q1608" s="1">
        <f>VLOOKUP($A1608,'Hospitalisation Details'!$A$2:$P$2344,16,FALSE())</f>
        <v>37</v>
      </c>
    </row>
    <row r="1609" spans="1:17" x14ac:dyDescent="0.35">
      <c r="A1609" s="1" t="str">
        <f>'Customer Names'!A1609</f>
        <v>Id1608</v>
      </c>
      <c r="B1609" s="1" t="str">
        <f>VLOOKUP($A1609,'Customer Names'!$A$2:$E$2336,4,FALSE())</f>
        <v>Marisa A</v>
      </c>
      <c r="C1609" s="16">
        <f>VLOOKUP($A1609,'Medical Examinations'!$A$2:$O$2336,2,FALSE())</f>
        <v>38</v>
      </c>
      <c r="D1609" s="16">
        <f>VLOOKUP($A1609,'Medical Examinations'!$A$2:$O$2336,3,FALSE())</f>
        <v>5.41</v>
      </c>
      <c r="E1609" s="1" t="str">
        <f>VLOOKUP($A1609,'Medical Examinations'!$A$2:$O$2336,9,FALSE())</f>
        <v>Yes</v>
      </c>
      <c r="F1609" s="1" t="str">
        <f>VLOOKUP($A1609,'Medical Examinations'!$A$2:$O$2336,10,FALSE())</f>
        <v>No</v>
      </c>
      <c r="G1609" s="1" t="str">
        <f>VLOOKUP($A1609,'Medical Examinations'!$A$2:$O$2336,11,FALSE())</f>
        <v>No</v>
      </c>
      <c r="H1609" s="1">
        <f>VLOOKUP($A1609,'Medical Examinations'!$A$2:$O$2336,13,FALSE())</f>
        <v>1</v>
      </c>
      <c r="I1609" s="1" t="str">
        <f>VLOOKUP($A1609,'Medical Examinations'!$A$2:$O$2336,12,FALSE())</f>
        <v>No</v>
      </c>
      <c r="J1609" s="1" t="str">
        <f>VLOOKUP($A1609,'Medical Examinations'!$A$2:$O$2336,14,FALSE())</f>
        <v>Obesity</v>
      </c>
      <c r="K1609" s="1" t="str">
        <f>VLOOKUP($A1609,'Medical Examinations'!$A$2:$O$2336,15,FALSE())</f>
        <v>Normal</v>
      </c>
      <c r="L1609" s="17">
        <f>VLOOKUP($A1609,'Hospitalisation Details'!$A$2:$P$2344,15,FALSE())</f>
        <v>32439</v>
      </c>
      <c r="M1609" s="18">
        <f>VLOOKUP($A1609,'Hospitalisation Details'!$A$2:$P$2344,6,FALSE())</f>
        <v>6196.45</v>
      </c>
      <c r="N1609" s="1" t="str">
        <f>VLOOKUP($A1609,'Hospitalisation Details'!$A$2:$P$2344,12,FALSE())</f>
        <v>tier - 2</v>
      </c>
      <c r="O1609" s="1" t="str">
        <f>VLOOKUP($A1609,'Hospitalisation Details'!$A$2:$P$2344,13,FALSE())</f>
        <v>tier - 1</v>
      </c>
      <c r="P1609" s="1" t="str">
        <f>VLOOKUP($A1609,'Hospitalisation Details'!$A$2:$P$2344,14,FALSE())</f>
        <v>R1011</v>
      </c>
      <c r="Q1609" s="1">
        <f>VLOOKUP($A1609,'Hospitalisation Details'!$A$2:$P$2344,16,FALSE())</f>
        <v>34</v>
      </c>
    </row>
    <row r="1610" spans="1:17" x14ac:dyDescent="0.35">
      <c r="A1610" s="1" t="str">
        <f>'Customer Names'!A1610</f>
        <v>Id1609</v>
      </c>
      <c r="B1610" s="1" t="str">
        <f>VLOOKUP($A1610,'Customer Names'!$A$2:$E$2336,4,FALSE())</f>
        <v>Katie</v>
      </c>
      <c r="C1610" s="16">
        <f>VLOOKUP($A1610,'Medical Examinations'!$A$2:$O$2336,2,FALSE())</f>
        <v>31.6</v>
      </c>
      <c r="D1610" s="16">
        <f>VLOOKUP($A1610,'Medical Examinations'!$A$2:$O$2336,3,FALSE())</f>
        <v>10.85</v>
      </c>
      <c r="E1610" s="1" t="str">
        <f>VLOOKUP($A1610,'Medical Examinations'!$A$2:$O$2336,9,FALSE())</f>
        <v>Yes</v>
      </c>
      <c r="F1610" s="1" t="str">
        <f>VLOOKUP($A1610,'Medical Examinations'!$A$2:$O$2336,10,FALSE())</f>
        <v>No</v>
      </c>
      <c r="G1610" s="1" t="str">
        <f>VLOOKUP($A1610,'Medical Examinations'!$A$2:$O$2336,11,FALSE())</f>
        <v>No</v>
      </c>
      <c r="H1610" s="1">
        <f>VLOOKUP($A1610,'Medical Examinations'!$A$2:$O$2336,13,FALSE())</f>
        <v>0</v>
      </c>
      <c r="I1610" s="1" t="str">
        <f>VLOOKUP($A1610,'Medical Examinations'!$A$2:$O$2336,12,FALSE())</f>
        <v>No</v>
      </c>
      <c r="J1610" s="1" t="str">
        <f>VLOOKUP($A1610,'Medical Examinations'!$A$2:$O$2336,14,FALSE())</f>
        <v>Obesity</v>
      </c>
      <c r="K1610" s="1" t="str">
        <f>VLOOKUP($A1610,'Medical Examinations'!$A$2:$O$2336,15,FALSE())</f>
        <v>Diabetes</v>
      </c>
      <c r="L1610" s="17">
        <f>VLOOKUP($A1610,'Hospitalisation Details'!$A$2:$P$2344,15,FALSE())</f>
        <v>29860</v>
      </c>
      <c r="M1610" s="18">
        <f>VLOOKUP($A1610,'Hospitalisation Details'!$A$2:$P$2344,6,FALSE())</f>
        <v>6186.13</v>
      </c>
      <c r="N1610" s="1" t="str">
        <f>VLOOKUP($A1610,'Hospitalisation Details'!$A$2:$P$2344,12,FALSE())</f>
        <v>tier - 2</v>
      </c>
      <c r="O1610" s="1" t="str">
        <f>VLOOKUP($A1610,'Hospitalisation Details'!$A$2:$P$2344,13,FALSE())</f>
        <v>tier - 3</v>
      </c>
      <c r="P1610" s="1" t="str">
        <f>VLOOKUP($A1610,'Hospitalisation Details'!$A$2:$P$2344,14,FALSE())</f>
        <v>R1011</v>
      </c>
      <c r="Q1610" s="1">
        <f>VLOOKUP($A1610,'Hospitalisation Details'!$A$2:$P$2344,16,FALSE())</f>
        <v>41</v>
      </c>
    </row>
    <row r="1611" spans="1:17" x14ac:dyDescent="0.35">
      <c r="A1611" s="1" t="str">
        <f>'Customer Names'!A1611</f>
        <v>Id1610</v>
      </c>
      <c r="B1611" s="1" t="str">
        <f>VLOOKUP($A1611,'Customer Names'!$A$2:$E$2336,4,FALSE())</f>
        <v>Amy L</v>
      </c>
      <c r="C1611" s="16">
        <f>VLOOKUP($A1611,'Medical Examinations'!$A$2:$O$2336,2,FALSE())</f>
        <v>31.02</v>
      </c>
      <c r="D1611" s="16">
        <f>VLOOKUP($A1611,'Medical Examinations'!$A$2:$O$2336,3,FALSE())</f>
        <v>11.63</v>
      </c>
      <c r="E1611" s="1" t="str">
        <f>VLOOKUP($A1611,'Medical Examinations'!$A$2:$O$2336,9,FALSE())</f>
        <v>Yes</v>
      </c>
      <c r="F1611" s="1" t="str">
        <f>VLOOKUP($A1611,'Medical Examinations'!$A$2:$O$2336,10,FALSE())</f>
        <v>No</v>
      </c>
      <c r="G1611" s="1" t="str">
        <f>VLOOKUP($A1611,'Medical Examinations'!$A$2:$O$2336,11,FALSE())</f>
        <v>No</v>
      </c>
      <c r="H1611" s="1">
        <f>VLOOKUP($A1611,'Medical Examinations'!$A$2:$O$2336,13,FALSE())</f>
        <v>0</v>
      </c>
      <c r="I1611" s="1" t="str">
        <f>VLOOKUP($A1611,'Medical Examinations'!$A$2:$O$2336,12,FALSE())</f>
        <v>No</v>
      </c>
      <c r="J1611" s="1" t="str">
        <f>VLOOKUP($A1611,'Medical Examinations'!$A$2:$O$2336,14,FALSE())</f>
        <v>Obesity</v>
      </c>
      <c r="K1611" s="1" t="str">
        <f>VLOOKUP($A1611,'Medical Examinations'!$A$2:$O$2336,15,FALSE())</f>
        <v>Diabetes</v>
      </c>
      <c r="L1611" s="17">
        <f>VLOOKUP($A1611,'Hospitalisation Details'!$A$2:$P$2344,15,FALSE())</f>
        <v>29912</v>
      </c>
      <c r="M1611" s="18">
        <f>VLOOKUP($A1611,'Hospitalisation Details'!$A$2:$P$2344,6,FALSE())</f>
        <v>6185.32</v>
      </c>
      <c r="N1611" s="1" t="str">
        <f>VLOOKUP($A1611,'Hospitalisation Details'!$A$2:$P$2344,12,FALSE())</f>
        <v>tier - 2</v>
      </c>
      <c r="O1611" s="1" t="str">
        <f>VLOOKUP($A1611,'Hospitalisation Details'!$A$2:$P$2344,13,FALSE())</f>
        <v>tier - 1</v>
      </c>
      <c r="P1611" s="1" t="str">
        <f>VLOOKUP($A1611,'Hospitalisation Details'!$A$2:$P$2344,14,FALSE())</f>
        <v>R1013</v>
      </c>
      <c r="Q1611" s="1">
        <f>VLOOKUP($A1611,'Hospitalisation Details'!$A$2:$P$2344,16,FALSE())</f>
        <v>41</v>
      </c>
    </row>
    <row r="1612" spans="1:17" x14ac:dyDescent="0.35">
      <c r="A1612" s="1" t="str">
        <f>'Customer Names'!A1612</f>
        <v>Id1611</v>
      </c>
      <c r="B1612" s="1" t="str">
        <f>VLOOKUP($A1612,'Customer Names'!$A$2:$E$2336,4,FALSE())</f>
        <v>Jenna M</v>
      </c>
      <c r="C1612" s="16">
        <f>VLOOKUP($A1612,'Medical Examinations'!$A$2:$O$2336,2,FALSE())</f>
        <v>29.26</v>
      </c>
      <c r="D1612" s="16">
        <f>VLOOKUP($A1612,'Medical Examinations'!$A$2:$O$2336,3,FALSE())</f>
        <v>5.68</v>
      </c>
      <c r="E1612" s="1" t="str">
        <f>VLOOKUP($A1612,'Medical Examinations'!$A$2:$O$2336,9,FALSE())</f>
        <v>Yes</v>
      </c>
      <c r="F1612" s="1" t="str">
        <f>VLOOKUP($A1612,'Medical Examinations'!$A$2:$O$2336,10,FALSE())</f>
        <v>No</v>
      </c>
      <c r="G1612" s="1" t="str">
        <f>VLOOKUP($A1612,'Medical Examinations'!$A$2:$O$2336,11,FALSE())</f>
        <v>No</v>
      </c>
      <c r="H1612" s="1">
        <f>VLOOKUP($A1612,'Medical Examinations'!$A$2:$O$2336,13,FALSE())</f>
        <v>1</v>
      </c>
      <c r="I1612" s="1" t="str">
        <f>VLOOKUP($A1612,'Medical Examinations'!$A$2:$O$2336,12,FALSE())</f>
        <v>No</v>
      </c>
      <c r="J1612" s="1" t="str">
        <f>VLOOKUP($A1612,'Medical Examinations'!$A$2:$O$2336,14,FALSE())</f>
        <v>Overweight</v>
      </c>
      <c r="K1612" s="1" t="str">
        <f>VLOOKUP($A1612,'Medical Examinations'!$A$2:$O$2336,15,FALSE())</f>
        <v>Normal</v>
      </c>
      <c r="L1612" s="17">
        <f>VLOOKUP($A1612,'Hospitalisation Details'!$A$2:$P$2344,15,FALSE())</f>
        <v>32448</v>
      </c>
      <c r="M1612" s="18">
        <f>VLOOKUP($A1612,'Hospitalisation Details'!$A$2:$P$2344,6,FALSE())</f>
        <v>6184.3</v>
      </c>
      <c r="N1612" s="1" t="str">
        <f>VLOOKUP($A1612,'Hospitalisation Details'!$A$2:$P$2344,12,FALSE())</f>
        <v>tier - 2</v>
      </c>
      <c r="O1612" s="1" t="str">
        <f>VLOOKUP($A1612,'Hospitalisation Details'!$A$2:$P$2344,13,FALSE())</f>
        <v>tier - 3</v>
      </c>
      <c r="P1612" s="1" t="str">
        <f>VLOOKUP($A1612,'Hospitalisation Details'!$A$2:$P$2344,14,FALSE())</f>
        <v>R1013</v>
      </c>
      <c r="Q1612" s="1">
        <f>VLOOKUP($A1612,'Hospitalisation Details'!$A$2:$P$2344,16,FALSE())</f>
        <v>34</v>
      </c>
    </row>
    <row r="1613" spans="1:17" x14ac:dyDescent="0.35">
      <c r="A1613" s="1" t="str">
        <f>'Customer Names'!A1613</f>
        <v>Id1612</v>
      </c>
      <c r="B1613" s="1" t="str">
        <f>VLOOKUP($A1613,'Customer Names'!$A$2:$E$2336,4,FALSE())</f>
        <v>Elizabeth M.</v>
      </c>
      <c r="C1613" s="16">
        <f>VLOOKUP($A1613,'Medical Examinations'!$A$2:$O$2336,2,FALSE())</f>
        <v>15.09</v>
      </c>
      <c r="D1613" s="16">
        <f>VLOOKUP($A1613,'Medical Examinations'!$A$2:$O$2336,3,FALSE())</f>
        <v>7.59</v>
      </c>
      <c r="E1613" s="1" t="str">
        <f>VLOOKUP($A1613,'Medical Examinations'!$A$2:$O$2336,9,FALSE())</f>
        <v>Yes</v>
      </c>
      <c r="F1613" s="1" t="str">
        <f>VLOOKUP($A1613,'Medical Examinations'!$A$2:$O$2336,10,FALSE())</f>
        <v>No</v>
      </c>
      <c r="G1613" s="1" t="str">
        <f>VLOOKUP($A1613,'Medical Examinations'!$A$2:$O$2336,11,FALSE())</f>
        <v>No</v>
      </c>
      <c r="H1613" s="1">
        <f>VLOOKUP($A1613,'Medical Examinations'!$A$2:$O$2336,13,FALSE())</f>
        <v>2</v>
      </c>
      <c r="I1613" s="1" t="str">
        <f>VLOOKUP($A1613,'Medical Examinations'!$A$2:$O$2336,12,FALSE())</f>
        <v>No</v>
      </c>
      <c r="J1613" s="1" t="str">
        <f>VLOOKUP($A1613,'Medical Examinations'!$A$2:$O$2336,14,FALSE())</f>
        <v>Underweight</v>
      </c>
      <c r="K1613" s="1" t="str">
        <f>VLOOKUP($A1613,'Medical Examinations'!$A$2:$O$2336,15,FALSE())</f>
        <v>Diabetes</v>
      </c>
      <c r="L1613" s="17">
        <f>VLOOKUP($A1613,'Hospitalisation Details'!$A$2:$P$2344,15,FALSE())</f>
        <v>25846</v>
      </c>
      <c r="M1613" s="18">
        <f>VLOOKUP($A1613,'Hospitalisation Details'!$A$2:$P$2344,6,FALSE())</f>
        <v>6183.46</v>
      </c>
      <c r="N1613" s="1" t="str">
        <f>VLOOKUP($A1613,'Hospitalisation Details'!$A$2:$P$2344,12,FALSE())</f>
        <v>tier - 2</v>
      </c>
      <c r="O1613" s="1" t="str">
        <f>VLOOKUP($A1613,'Hospitalisation Details'!$A$2:$P$2344,13,FALSE())</f>
        <v>tier - 2</v>
      </c>
      <c r="P1613" s="1" t="str">
        <f>VLOOKUP($A1613,'Hospitalisation Details'!$A$2:$P$2344,14,FALSE())</f>
        <v>R1012</v>
      </c>
      <c r="Q1613" s="1">
        <f>VLOOKUP($A1613,'Hospitalisation Details'!$A$2:$P$2344,16,FALSE())</f>
        <v>52</v>
      </c>
    </row>
    <row r="1614" spans="1:17" x14ac:dyDescent="0.35">
      <c r="A1614" s="1" t="str">
        <f>'Customer Names'!A1614</f>
        <v>Id1613</v>
      </c>
      <c r="B1614" s="1" t="str">
        <f>VLOOKUP($A1614,'Customer Names'!$A$2:$E$2336,4,FALSE())</f>
        <v>Lyazid</v>
      </c>
      <c r="C1614" s="16">
        <f>VLOOKUP($A1614,'Medical Examinations'!$A$2:$O$2336,2,FALSE())</f>
        <v>22.63</v>
      </c>
      <c r="D1614" s="16">
        <f>VLOOKUP($A1614,'Medical Examinations'!$A$2:$O$2336,3,FALSE())</f>
        <v>5.09</v>
      </c>
      <c r="E1614" s="1" t="str">
        <f>VLOOKUP($A1614,'Medical Examinations'!$A$2:$O$2336,9,FALSE())</f>
        <v>Yes</v>
      </c>
      <c r="F1614" s="1" t="str">
        <f>VLOOKUP($A1614,'Medical Examinations'!$A$2:$O$2336,10,FALSE())</f>
        <v>No</v>
      </c>
      <c r="G1614" s="1" t="str">
        <f>VLOOKUP($A1614,'Medical Examinations'!$A$2:$O$2336,11,FALSE())</f>
        <v>No</v>
      </c>
      <c r="H1614" s="1">
        <f>VLOOKUP($A1614,'Medical Examinations'!$A$2:$O$2336,13,FALSE())</f>
        <v>0</v>
      </c>
      <c r="I1614" s="1" t="str">
        <f>VLOOKUP($A1614,'Medical Examinations'!$A$2:$O$2336,12,FALSE())</f>
        <v>No</v>
      </c>
      <c r="J1614" s="1" t="str">
        <f>VLOOKUP($A1614,'Medical Examinations'!$A$2:$O$2336,14,FALSE())</f>
        <v>Normal Weight</v>
      </c>
      <c r="K1614" s="1" t="str">
        <f>VLOOKUP($A1614,'Medical Examinations'!$A$2:$O$2336,15,FALSE())</f>
        <v>Normal</v>
      </c>
      <c r="L1614" s="17">
        <f>VLOOKUP($A1614,'Hospitalisation Details'!$A$2:$P$2344,15,FALSE())</f>
        <v>31268</v>
      </c>
      <c r="M1614" s="18">
        <f>VLOOKUP($A1614,'Hospitalisation Details'!$A$2:$P$2344,6,FALSE())</f>
        <v>6183.32</v>
      </c>
      <c r="N1614" s="1" t="str">
        <f>VLOOKUP($A1614,'Hospitalisation Details'!$A$2:$P$2344,12,FALSE())</f>
        <v>tier - 2</v>
      </c>
      <c r="O1614" s="1" t="str">
        <f>VLOOKUP($A1614,'Hospitalisation Details'!$A$2:$P$2344,13,FALSE())</f>
        <v>tier - 2</v>
      </c>
      <c r="P1614" s="1" t="str">
        <f>VLOOKUP($A1614,'Hospitalisation Details'!$A$2:$P$2344,14,FALSE())</f>
        <v>R1012</v>
      </c>
      <c r="Q1614" s="1">
        <f>VLOOKUP($A1614,'Hospitalisation Details'!$A$2:$P$2344,16,FALSE())</f>
        <v>37</v>
      </c>
    </row>
    <row r="1615" spans="1:17" x14ac:dyDescent="0.35">
      <c r="A1615" s="1" t="str">
        <f>'Customer Names'!A1615</f>
        <v>Id1614</v>
      </c>
      <c r="B1615" s="1" t="str">
        <f>VLOOKUP($A1615,'Customer Names'!$A$2:$E$2336,4,FALSE())</f>
        <v>Lindsey A.</v>
      </c>
      <c r="C1615" s="16">
        <f>VLOOKUP($A1615,'Medical Examinations'!$A$2:$O$2336,2,FALSE())</f>
        <v>23.46</v>
      </c>
      <c r="D1615" s="16">
        <f>VLOOKUP($A1615,'Medical Examinations'!$A$2:$O$2336,3,FALSE())</f>
        <v>4.21</v>
      </c>
      <c r="E1615" s="1" t="str">
        <f>VLOOKUP($A1615,'Medical Examinations'!$A$2:$O$2336,9,FALSE())</f>
        <v>No</v>
      </c>
      <c r="F1615" s="1" t="str">
        <f>VLOOKUP($A1615,'Medical Examinations'!$A$2:$O$2336,10,FALSE())</f>
        <v>No</v>
      </c>
      <c r="G1615" s="1" t="str">
        <f>VLOOKUP($A1615,'Medical Examinations'!$A$2:$O$2336,11,FALSE())</f>
        <v>No</v>
      </c>
      <c r="H1615" s="1">
        <f>VLOOKUP($A1615,'Medical Examinations'!$A$2:$O$2336,13,FALSE())</f>
        <v>1</v>
      </c>
      <c r="I1615" s="1" t="str">
        <f>VLOOKUP($A1615,'Medical Examinations'!$A$2:$O$2336,12,FALSE())</f>
        <v>No</v>
      </c>
      <c r="J1615" s="1" t="str">
        <f>VLOOKUP($A1615,'Medical Examinations'!$A$2:$O$2336,14,FALSE())</f>
        <v>Normal Weight</v>
      </c>
      <c r="K1615" s="1" t="str">
        <f>VLOOKUP($A1615,'Medical Examinations'!$A$2:$O$2336,15,FALSE())</f>
        <v>Normal</v>
      </c>
      <c r="L1615" s="17">
        <f>VLOOKUP($A1615,'Hospitalisation Details'!$A$2:$P$2344,15,FALSE())</f>
        <v>30961</v>
      </c>
      <c r="M1615" s="18">
        <f>VLOOKUP($A1615,'Hospitalisation Details'!$A$2:$P$2344,6,FALSE())</f>
        <v>6170.96</v>
      </c>
      <c r="N1615" s="1" t="str">
        <f>VLOOKUP($A1615,'Hospitalisation Details'!$A$2:$P$2344,12,FALSE())</f>
        <v>tier - 2</v>
      </c>
      <c r="O1615" s="1" t="str">
        <f>VLOOKUP($A1615,'Hospitalisation Details'!$A$2:$P$2344,13,FALSE())</f>
        <v>tier - 1</v>
      </c>
      <c r="P1615" s="1" t="str">
        <f>VLOOKUP($A1615,'Hospitalisation Details'!$A$2:$P$2344,14,FALSE())</f>
        <v>R1013</v>
      </c>
      <c r="Q1615" s="1">
        <f>VLOOKUP($A1615,'Hospitalisation Details'!$A$2:$P$2344,16,FALSE())</f>
        <v>38</v>
      </c>
    </row>
    <row r="1616" spans="1:17" x14ac:dyDescent="0.35">
      <c r="A1616" s="1" t="str">
        <f>'Customer Names'!A1616</f>
        <v>Id1615</v>
      </c>
      <c r="B1616" s="1" t="str">
        <f>VLOOKUP($A1616,'Customer Names'!$A$2:$E$2336,4,FALSE())</f>
        <v>Chris</v>
      </c>
      <c r="C1616" s="16">
        <f>VLOOKUP($A1616,'Medical Examinations'!$A$2:$O$2336,2,FALSE())</f>
        <v>22.56</v>
      </c>
      <c r="D1616" s="16">
        <f>VLOOKUP($A1616,'Medical Examinations'!$A$2:$O$2336,3,FALSE())</f>
        <v>4.34</v>
      </c>
      <c r="E1616" s="1" t="str">
        <f>VLOOKUP($A1616,'Medical Examinations'!$A$2:$O$2336,9,FALSE())</f>
        <v>Yes</v>
      </c>
      <c r="F1616" s="1" t="str">
        <f>VLOOKUP($A1616,'Medical Examinations'!$A$2:$O$2336,10,FALSE())</f>
        <v>No</v>
      </c>
      <c r="G1616" s="1" t="str">
        <f>VLOOKUP($A1616,'Medical Examinations'!$A$2:$O$2336,11,FALSE())</f>
        <v>No</v>
      </c>
      <c r="H1616" s="1">
        <f>VLOOKUP($A1616,'Medical Examinations'!$A$2:$O$2336,13,FALSE())</f>
        <v>0</v>
      </c>
      <c r="I1616" s="1" t="str">
        <f>VLOOKUP($A1616,'Medical Examinations'!$A$2:$O$2336,12,FALSE())</f>
        <v>No</v>
      </c>
      <c r="J1616" s="1" t="str">
        <f>VLOOKUP($A1616,'Medical Examinations'!$A$2:$O$2336,14,FALSE())</f>
        <v>Normal Weight</v>
      </c>
      <c r="K1616" s="1" t="str">
        <f>VLOOKUP($A1616,'Medical Examinations'!$A$2:$O$2336,15,FALSE())</f>
        <v>Normal</v>
      </c>
      <c r="L1616" s="17">
        <f>VLOOKUP($A1616,'Hospitalisation Details'!$A$2:$P$2344,15,FALSE())</f>
        <v>31335</v>
      </c>
      <c r="M1616" s="18">
        <f>VLOOKUP($A1616,'Hospitalisation Details'!$A$2:$P$2344,6,FALSE())</f>
        <v>6159.57</v>
      </c>
      <c r="N1616" s="1" t="str">
        <f>VLOOKUP($A1616,'Hospitalisation Details'!$A$2:$P$2344,12,FALSE())</f>
        <v>tier - 2</v>
      </c>
      <c r="O1616" s="1" t="str">
        <f>VLOOKUP($A1616,'Hospitalisation Details'!$A$2:$P$2344,13,FALSE())</f>
        <v>tier - 1</v>
      </c>
      <c r="P1616" s="1" t="str">
        <f>VLOOKUP($A1616,'Hospitalisation Details'!$A$2:$P$2344,14,FALSE())</f>
        <v>R1012</v>
      </c>
      <c r="Q1616" s="1">
        <f>VLOOKUP($A1616,'Hospitalisation Details'!$A$2:$P$2344,16,FALSE())</f>
        <v>37</v>
      </c>
    </row>
    <row r="1617" spans="1:17" x14ac:dyDescent="0.35">
      <c r="A1617" s="1" t="str">
        <f>'Customer Names'!A1617</f>
        <v>Id1616</v>
      </c>
      <c r="B1617" s="1" t="str">
        <f>VLOOKUP($A1617,'Customer Names'!$A$2:$E$2336,4,FALSE())</f>
        <v>Jennifer A</v>
      </c>
      <c r="C1617" s="16">
        <f>VLOOKUP($A1617,'Medical Examinations'!$A$2:$O$2336,2,FALSE())</f>
        <v>19.28</v>
      </c>
      <c r="D1617" s="16">
        <f>VLOOKUP($A1617,'Medical Examinations'!$A$2:$O$2336,3,FALSE())</f>
        <v>11.85</v>
      </c>
      <c r="E1617" s="1" t="str">
        <f>VLOOKUP($A1617,'Medical Examinations'!$A$2:$O$2336,9,FALSE())</f>
        <v>No</v>
      </c>
      <c r="F1617" s="1" t="str">
        <f>VLOOKUP($A1617,'Medical Examinations'!$A$2:$O$2336,10,FALSE())</f>
        <v>No</v>
      </c>
      <c r="G1617" s="1" t="str">
        <f>VLOOKUP($A1617,'Medical Examinations'!$A$2:$O$2336,11,FALSE())</f>
        <v>No</v>
      </c>
      <c r="H1617" s="1">
        <f>VLOOKUP($A1617,'Medical Examinations'!$A$2:$O$2336,13,FALSE())</f>
        <v>2</v>
      </c>
      <c r="I1617" s="1" t="str">
        <f>VLOOKUP($A1617,'Medical Examinations'!$A$2:$O$2336,12,FALSE())</f>
        <v>No</v>
      </c>
      <c r="J1617" s="1" t="str">
        <f>VLOOKUP($A1617,'Medical Examinations'!$A$2:$O$2336,14,FALSE())</f>
        <v>Normal Weight</v>
      </c>
      <c r="K1617" s="1" t="str">
        <f>VLOOKUP($A1617,'Medical Examinations'!$A$2:$O$2336,15,FALSE())</f>
        <v>Diabetes</v>
      </c>
      <c r="L1617" s="17">
        <f>VLOOKUP($A1617,'Hospitalisation Details'!$A$2:$P$2344,15,FALSE())</f>
        <v>26974</v>
      </c>
      <c r="M1617" s="18">
        <f>VLOOKUP($A1617,'Hospitalisation Details'!$A$2:$P$2344,6,FALSE())</f>
        <v>6152.05</v>
      </c>
      <c r="N1617" s="1" t="str">
        <f>VLOOKUP($A1617,'Hospitalisation Details'!$A$2:$P$2344,12,FALSE())</f>
        <v>tier - 2</v>
      </c>
      <c r="O1617" s="1" t="str">
        <f>VLOOKUP($A1617,'Hospitalisation Details'!$A$2:$P$2344,13,FALSE())</f>
        <v>tier - 3</v>
      </c>
      <c r="P1617" s="1" t="str">
        <f>VLOOKUP($A1617,'Hospitalisation Details'!$A$2:$P$2344,14,FALSE())</f>
        <v>R1013</v>
      </c>
      <c r="Q1617" s="1">
        <f>VLOOKUP($A1617,'Hospitalisation Details'!$A$2:$P$2344,16,FALSE())</f>
        <v>49</v>
      </c>
    </row>
    <row r="1618" spans="1:17" x14ac:dyDescent="0.35">
      <c r="A1618" s="1" t="str">
        <f>'Customer Names'!A1618</f>
        <v>Id1617</v>
      </c>
      <c r="B1618" s="1" t="str">
        <f>VLOOKUP($A1618,'Customer Names'!$A$2:$E$2336,4,FALSE())</f>
        <v>Leif S.</v>
      </c>
      <c r="C1618" s="16">
        <f>VLOOKUP($A1618,'Medical Examinations'!$A$2:$O$2336,2,FALSE())</f>
        <v>15.37</v>
      </c>
      <c r="D1618" s="16">
        <f>VLOOKUP($A1618,'Medical Examinations'!$A$2:$O$2336,3,FALSE())</f>
        <v>9.61</v>
      </c>
      <c r="E1618" s="1" t="str">
        <f>VLOOKUP($A1618,'Medical Examinations'!$A$2:$O$2336,9,FALSE())</f>
        <v>Yes</v>
      </c>
      <c r="F1618" s="1" t="str">
        <f>VLOOKUP($A1618,'Medical Examinations'!$A$2:$O$2336,10,FALSE())</f>
        <v>No</v>
      </c>
      <c r="G1618" s="1" t="str">
        <f>VLOOKUP($A1618,'Medical Examinations'!$A$2:$O$2336,11,FALSE())</f>
        <v>No</v>
      </c>
      <c r="H1618" s="1">
        <f>VLOOKUP($A1618,'Medical Examinations'!$A$2:$O$2336,13,FALSE())</f>
        <v>2</v>
      </c>
      <c r="I1618" s="1" t="str">
        <f>VLOOKUP($A1618,'Medical Examinations'!$A$2:$O$2336,12,FALSE())</f>
        <v>No</v>
      </c>
      <c r="J1618" s="1" t="str">
        <f>VLOOKUP($A1618,'Medical Examinations'!$A$2:$O$2336,14,FALSE())</f>
        <v>Underweight</v>
      </c>
      <c r="K1618" s="1" t="str">
        <f>VLOOKUP($A1618,'Medical Examinations'!$A$2:$O$2336,15,FALSE())</f>
        <v>Diabetes</v>
      </c>
      <c r="L1618" s="17">
        <f>VLOOKUP($A1618,'Hospitalisation Details'!$A$2:$P$2344,15,FALSE())</f>
        <v>25855</v>
      </c>
      <c r="M1618" s="18">
        <f>VLOOKUP($A1618,'Hospitalisation Details'!$A$2:$P$2344,6,FALSE())</f>
        <v>6147.12</v>
      </c>
      <c r="N1618" s="1" t="str">
        <f>VLOOKUP($A1618,'Hospitalisation Details'!$A$2:$P$2344,12,FALSE())</f>
        <v>tier - 2</v>
      </c>
      <c r="O1618" s="1" t="str">
        <f>VLOOKUP($A1618,'Hospitalisation Details'!$A$2:$P$2344,13,FALSE())</f>
        <v>tier - 3</v>
      </c>
      <c r="P1618" s="1" t="str">
        <f>VLOOKUP($A1618,'Hospitalisation Details'!$A$2:$P$2344,14,FALSE())</f>
        <v>R1012</v>
      </c>
      <c r="Q1618" s="1">
        <f>VLOOKUP($A1618,'Hospitalisation Details'!$A$2:$P$2344,16,FALSE())</f>
        <v>52</v>
      </c>
    </row>
    <row r="1619" spans="1:17" x14ac:dyDescent="0.35">
      <c r="A1619" s="1" t="str">
        <f>'Customer Names'!A1619</f>
        <v>Id1618</v>
      </c>
      <c r="B1619" s="1" t="str">
        <f>VLOOKUP($A1619,'Customer Names'!$A$2:$E$2336,4,FALSE())</f>
        <v>Stephanie A</v>
      </c>
      <c r="C1619" s="16">
        <f>VLOOKUP($A1619,'Medical Examinations'!$A$2:$O$2336,2,FALSE())</f>
        <v>18.71</v>
      </c>
      <c r="D1619" s="16">
        <f>VLOOKUP($A1619,'Medical Examinations'!$A$2:$O$2336,3,FALSE())</f>
        <v>5.29</v>
      </c>
      <c r="E1619" s="1" t="str">
        <f>VLOOKUP($A1619,'Medical Examinations'!$A$2:$O$2336,9,FALSE())</f>
        <v>Yes</v>
      </c>
      <c r="F1619" s="1" t="str">
        <f>VLOOKUP($A1619,'Medical Examinations'!$A$2:$O$2336,10,FALSE())</f>
        <v>No</v>
      </c>
      <c r="G1619" s="1" t="str">
        <f>VLOOKUP($A1619,'Medical Examinations'!$A$2:$O$2336,11,FALSE())</f>
        <v>No</v>
      </c>
      <c r="H1619" s="1">
        <f>VLOOKUP($A1619,'Medical Examinations'!$A$2:$O$2336,13,FALSE())</f>
        <v>0</v>
      </c>
      <c r="I1619" s="1" t="str">
        <f>VLOOKUP($A1619,'Medical Examinations'!$A$2:$O$2336,12,FALSE())</f>
        <v>No</v>
      </c>
      <c r="J1619" s="1" t="str">
        <f>VLOOKUP($A1619,'Medical Examinations'!$A$2:$O$2336,14,FALSE())</f>
        <v>Normal Weight</v>
      </c>
      <c r="K1619" s="1" t="str">
        <f>VLOOKUP($A1619,'Medical Examinations'!$A$2:$O$2336,15,FALSE())</f>
        <v>Normal</v>
      </c>
      <c r="L1619" s="17">
        <f>VLOOKUP($A1619,'Hospitalisation Details'!$A$2:$P$2344,15,FALSE())</f>
        <v>28106</v>
      </c>
      <c r="M1619" s="18">
        <f>VLOOKUP($A1619,'Hospitalisation Details'!$A$2:$P$2344,6,FALSE())</f>
        <v>6139.14</v>
      </c>
      <c r="N1619" s="1" t="str">
        <f>VLOOKUP($A1619,'Hospitalisation Details'!$A$2:$P$2344,12,FALSE())</f>
        <v>tier - 2</v>
      </c>
      <c r="O1619" s="1" t="str">
        <f>VLOOKUP($A1619,'Hospitalisation Details'!$A$2:$P$2344,13,FALSE())</f>
        <v>tier - 3</v>
      </c>
      <c r="P1619" s="1" t="str">
        <f>VLOOKUP($A1619,'Hospitalisation Details'!$A$2:$P$2344,14,FALSE())</f>
        <v>R1013</v>
      </c>
      <c r="Q1619" s="1">
        <f>VLOOKUP($A1619,'Hospitalisation Details'!$A$2:$P$2344,16,FALSE())</f>
        <v>46</v>
      </c>
    </row>
    <row r="1620" spans="1:17" x14ac:dyDescent="0.35">
      <c r="A1620" s="1" t="str">
        <f>'Customer Names'!A1620</f>
        <v>Id1619</v>
      </c>
      <c r="B1620" s="1" t="str">
        <f>VLOOKUP($A1620,'Customer Names'!$A$2:$E$2336,4,FALSE())</f>
        <v>Bo</v>
      </c>
      <c r="C1620" s="16">
        <f>VLOOKUP($A1620,'Medical Examinations'!$A$2:$O$2336,2,FALSE())</f>
        <v>20.61</v>
      </c>
      <c r="D1620" s="16">
        <f>VLOOKUP($A1620,'Medical Examinations'!$A$2:$O$2336,3,FALSE())</f>
        <v>6.89</v>
      </c>
      <c r="E1620" s="1" t="str">
        <f>VLOOKUP($A1620,'Medical Examinations'!$A$2:$O$2336,9,FALSE())</f>
        <v>No</v>
      </c>
      <c r="F1620" s="1" t="str">
        <f>VLOOKUP($A1620,'Medical Examinations'!$A$2:$O$2336,10,FALSE())</f>
        <v>No</v>
      </c>
      <c r="G1620" s="1" t="str">
        <f>VLOOKUP($A1620,'Medical Examinations'!$A$2:$O$2336,11,FALSE())</f>
        <v>No</v>
      </c>
      <c r="H1620" s="1">
        <f>VLOOKUP($A1620,'Medical Examinations'!$A$2:$O$2336,13,FALSE())</f>
        <v>0</v>
      </c>
      <c r="I1620" s="1" t="str">
        <f>VLOOKUP($A1620,'Medical Examinations'!$A$2:$O$2336,12,FALSE())</f>
        <v>No</v>
      </c>
      <c r="J1620" s="1" t="str">
        <f>VLOOKUP($A1620,'Medical Examinations'!$A$2:$O$2336,14,FALSE())</f>
        <v>Normal Weight</v>
      </c>
      <c r="K1620" s="1" t="str">
        <f>VLOOKUP($A1620,'Medical Examinations'!$A$2:$O$2336,15,FALSE())</f>
        <v>Diabetes</v>
      </c>
      <c r="L1620" s="17">
        <f>VLOOKUP($A1620,'Hospitalisation Details'!$A$2:$P$2344,15,FALSE())</f>
        <v>28738</v>
      </c>
      <c r="M1620" s="18">
        <f>VLOOKUP($A1620,'Hospitalisation Details'!$A$2:$P$2344,6,FALSE())</f>
        <v>6138.58</v>
      </c>
      <c r="N1620" s="1" t="str">
        <f>VLOOKUP($A1620,'Hospitalisation Details'!$A$2:$P$2344,12,FALSE())</f>
        <v>tier - 2</v>
      </c>
      <c r="O1620" s="1" t="str">
        <f>VLOOKUP($A1620,'Hospitalisation Details'!$A$2:$P$2344,13,FALSE())</f>
        <v>tier - 1</v>
      </c>
      <c r="P1620" s="1" t="str">
        <f>VLOOKUP($A1620,'Hospitalisation Details'!$A$2:$P$2344,14,FALSE())</f>
        <v>R1013</v>
      </c>
      <c r="Q1620" s="1">
        <f>VLOOKUP($A1620,'Hospitalisation Details'!$A$2:$P$2344,16,FALSE())</f>
        <v>44</v>
      </c>
    </row>
    <row r="1621" spans="1:17" x14ac:dyDescent="0.35">
      <c r="A1621" s="1" t="str">
        <f>'Customer Names'!A1621</f>
        <v>Id1620</v>
      </c>
      <c r="B1621" s="1" t="str">
        <f>VLOOKUP($A1621,'Customer Names'!$A$2:$E$2336,4,FALSE())</f>
        <v>Leah</v>
      </c>
      <c r="C1621" s="16">
        <f>VLOOKUP($A1621,'Medical Examinations'!$A$2:$O$2336,2,FALSE())</f>
        <v>15.99</v>
      </c>
      <c r="D1621" s="16">
        <f>VLOOKUP($A1621,'Medical Examinations'!$A$2:$O$2336,3,FALSE())</f>
        <v>4.57</v>
      </c>
      <c r="E1621" s="1" t="str">
        <f>VLOOKUP($A1621,'Medical Examinations'!$A$2:$O$2336,9,FALSE())</f>
        <v>Yes</v>
      </c>
      <c r="F1621" s="1" t="str">
        <f>VLOOKUP($A1621,'Medical Examinations'!$A$2:$O$2336,10,FALSE())</f>
        <v>No</v>
      </c>
      <c r="G1621" s="1" t="str">
        <f>VLOOKUP($A1621,'Medical Examinations'!$A$2:$O$2336,11,FALSE())</f>
        <v>Yes</v>
      </c>
      <c r="H1621" s="1">
        <f>VLOOKUP($A1621,'Medical Examinations'!$A$2:$O$2336,13,FALSE())</f>
        <v>1</v>
      </c>
      <c r="I1621" s="1" t="str">
        <f>VLOOKUP($A1621,'Medical Examinations'!$A$2:$O$2336,12,FALSE())</f>
        <v>No</v>
      </c>
      <c r="J1621" s="1" t="str">
        <f>VLOOKUP($A1621,'Medical Examinations'!$A$2:$O$2336,14,FALSE())</f>
        <v>Underweight</v>
      </c>
      <c r="K1621" s="1" t="str">
        <f>VLOOKUP($A1621,'Medical Examinations'!$A$2:$O$2336,15,FALSE())</f>
        <v>Normal</v>
      </c>
      <c r="L1621" s="17">
        <f>VLOOKUP($A1621,'Hospitalisation Details'!$A$2:$P$2344,15,FALSE())</f>
        <v>25516</v>
      </c>
      <c r="M1621" s="18">
        <f>VLOOKUP($A1621,'Hospitalisation Details'!$A$2:$P$2344,6,FALSE())</f>
        <v>6138.5</v>
      </c>
      <c r="N1621" s="1" t="str">
        <f>VLOOKUP($A1621,'Hospitalisation Details'!$A$2:$P$2344,12,FALSE())</f>
        <v>tier - 2</v>
      </c>
      <c r="O1621" s="1" t="str">
        <f>VLOOKUP($A1621,'Hospitalisation Details'!$A$2:$P$2344,13,FALSE())</f>
        <v>tier - 2</v>
      </c>
      <c r="P1621" s="1" t="str">
        <f>VLOOKUP($A1621,'Hospitalisation Details'!$A$2:$P$2344,14,FALSE())</f>
        <v>R1011</v>
      </c>
      <c r="Q1621" s="1">
        <f>VLOOKUP($A1621,'Hospitalisation Details'!$A$2:$P$2344,16,FALSE())</f>
        <v>53</v>
      </c>
    </row>
    <row r="1622" spans="1:17" x14ac:dyDescent="0.35">
      <c r="A1622" s="1" t="str">
        <f>'Customer Names'!A1622</f>
        <v>Id1621</v>
      </c>
      <c r="B1622" s="1" t="str">
        <f>VLOOKUP($A1622,'Customer Names'!$A$2:$E$2336,4,FALSE())</f>
        <v>Kara Lynne</v>
      </c>
      <c r="C1622" s="16">
        <f>VLOOKUP($A1622,'Medical Examinations'!$A$2:$O$2336,2,FALSE())</f>
        <v>33.155000000000001</v>
      </c>
      <c r="D1622" s="16">
        <f>VLOOKUP($A1622,'Medical Examinations'!$A$2:$O$2336,3,FALSE())</f>
        <v>4.32</v>
      </c>
      <c r="E1622" s="1" t="str">
        <f>VLOOKUP($A1622,'Medical Examinations'!$A$2:$O$2336,9,FALSE())</f>
        <v>No</v>
      </c>
      <c r="F1622" s="1" t="str">
        <f>VLOOKUP($A1622,'Medical Examinations'!$A$2:$O$2336,10,FALSE())</f>
        <v>No</v>
      </c>
      <c r="G1622" s="1" t="str">
        <f>VLOOKUP($A1622,'Medical Examinations'!$A$2:$O$2336,11,FALSE())</f>
        <v>No</v>
      </c>
      <c r="H1622" s="1">
        <f>VLOOKUP($A1622,'Medical Examinations'!$A$2:$O$2336,13,FALSE())</f>
        <v>0</v>
      </c>
      <c r="I1622" s="1" t="str">
        <f>VLOOKUP($A1622,'Medical Examinations'!$A$2:$O$2336,12,FALSE())</f>
        <v>No</v>
      </c>
      <c r="J1622" s="1" t="str">
        <f>VLOOKUP($A1622,'Medical Examinations'!$A$2:$O$2336,14,FALSE())</f>
        <v>Obesity</v>
      </c>
      <c r="K1622" s="1" t="str">
        <f>VLOOKUP($A1622,'Medical Examinations'!$A$2:$O$2336,15,FALSE())</f>
        <v>Normal</v>
      </c>
      <c r="L1622" s="17">
        <f>VLOOKUP($A1622,'Hospitalisation Details'!$A$2:$P$2344,15,FALSE())</f>
        <v>33103</v>
      </c>
      <c r="M1622" s="18">
        <f>VLOOKUP($A1622,'Hospitalisation Details'!$A$2:$P$2344,6,FALSE())</f>
        <v>6128.8</v>
      </c>
      <c r="N1622" s="1" t="str">
        <f>VLOOKUP($A1622,'Hospitalisation Details'!$A$2:$P$2344,12,FALSE())</f>
        <v>tier - 2</v>
      </c>
      <c r="O1622" s="1" t="str">
        <f>VLOOKUP($A1622,'Hospitalisation Details'!$A$2:$P$2344,13,FALSE())</f>
        <v>tier - 3</v>
      </c>
      <c r="P1622" s="1" t="str">
        <f>VLOOKUP($A1622,'Hospitalisation Details'!$A$2:$P$2344,14,FALSE())</f>
        <v>R1012</v>
      </c>
      <c r="Q1622" s="1">
        <f>VLOOKUP($A1622,'Hospitalisation Details'!$A$2:$P$2344,16,FALSE())</f>
        <v>32</v>
      </c>
    </row>
    <row r="1623" spans="1:17" x14ac:dyDescent="0.35">
      <c r="A1623" s="1" t="str">
        <f>'Customer Names'!A1623</f>
        <v>Id1622</v>
      </c>
      <c r="B1623" s="1" t="str">
        <f>VLOOKUP($A1623,'Customer Names'!$A$2:$E$2336,4,FALSE())</f>
        <v>Jeffrey</v>
      </c>
      <c r="C1623" s="16">
        <f>VLOOKUP($A1623,'Medical Examinations'!$A$2:$O$2336,2,FALSE())</f>
        <v>26.22</v>
      </c>
      <c r="D1623" s="16">
        <f>VLOOKUP($A1623,'Medical Examinations'!$A$2:$O$2336,3,FALSE())</f>
        <v>5.57</v>
      </c>
      <c r="E1623" s="1" t="str">
        <f>VLOOKUP($A1623,'Medical Examinations'!$A$2:$O$2336,9,FALSE())</f>
        <v>Yes</v>
      </c>
      <c r="F1623" s="1" t="str">
        <f>VLOOKUP($A1623,'Medical Examinations'!$A$2:$O$2336,10,FALSE())</f>
        <v>No</v>
      </c>
      <c r="G1623" s="1" t="str">
        <f>VLOOKUP($A1623,'Medical Examinations'!$A$2:$O$2336,11,FALSE())</f>
        <v>Yes</v>
      </c>
      <c r="H1623" s="1">
        <f>VLOOKUP($A1623,'Medical Examinations'!$A$2:$O$2336,13,FALSE())</f>
        <v>1</v>
      </c>
      <c r="I1623" s="1" t="str">
        <f>VLOOKUP($A1623,'Medical Examinations'!$A$2:$O$2336,12,FALSE())</f>
        <v>No</v>
      </c>
      <c r="J1623" s="1" t="str">
        <f>VLOOKUP($A1623,'Medical Examinations'!$A$2:$O$2336,14,FALSE())</f>
        <v>Overweight</v>
      </c>
      <c r="K1623" s="1" t="str">
        <f>VLOOKUP($A1623,'Medical Examinations'!$A$2:$O$2336,15,FALSE())</f>
        <v>Normal</v>
      </c>
      <c r="L1623" s="17">
        <f>VLOOKUP($A1623,'Hospitalisation Details'!$A$2:$P$2344,15,FALSE())</f>
        <v>30636</v>
      </c>
      <c r="M1623" s="18">
        <f>VLOOKUP($A1623,'Hospitalisation Details'!$A$2:$P$2344,6,FALSE())</f>
        <v>6123.57</v>
      </c>
      <c r="N1623" s="1" t="str">
        <f>VLOOKUP($A1623,'Hospitalisation Details'!$A$2:$P$2344,12,FALSE())</f>
        <v>tier - 3</v>
      </c>
      <c r="O1623" s="1" t="str">
        <f>VLOOKUP($A1623,'Hospitalisation Details'!$A$2:$P$2344,13,FALSE())</f>
        <v>tier - 2</v>
      </c>
      <c r="P1623" s="1" t="str">
        <f>VLOOKUP($A1623,'Hospitalisation Details'!$A$2:$P$2344,14,FALSE())</f>
        <v>R1012</v>
      </c>
      <c r="Q1623" s="1">
        <f>VLOOKUP($A1623,'Hospitalisation Details'!$A$2:$P$2344,16,FALSE())</f>
        <v>39</v>
      </c>
    </row>
    <row r="1624" spans="1:17" x14ac:dyDescent="0.35">
      <c r="A1624" s="1" t="str">
        <f>'Customer Names'!A1624</f>
        <v>Id1623</v>
      </c>
      <c r="B1624" s="1" t="str">
        <f>VLOOKUP($A1624,'Customer Names'!$A$2:$E$2336,4,FALSE())</f>
        <v>Justin</v>
      </c>
      <c r="C1624" s="16">
        <f>VLOOKUP($A1624,'Medical Examinations'!$A$2:$O$2336,2,FALSE())</f>
        <v>21.85</v>
      </c>
      <c r="D1624" s="16">
        <f>VLOOKUP($A1624,'Medical Examinations'!$A$2:$O$2336,3,FALSE())</f>
        <v>5.26</v>
      </c>
      <c r="E1624" s="1" t="str">
        <f>VLOOKUP($A1624,'Medical Examinations'!$A$2:$O$2336,9,FALSE())</f>
        <v>Yes</v>
      </c>
      <c r="F1624" s="1" t="str">
        <f>VLOOKUP($A1624,'Medical Examinations'!$A$2:$O$2336,10,FALSE())</f>
        <v>No</v>
      </c>
      <c r="G1624" s="1" t="str">
        <f>VLOOKUP($A1624,'Medical Examinations'!$A$2:$O$2336,11,FALSE())</f>
        <v>Yes</v>
      </c>
      <c r="H1624" s="1">
        <f>VLOOKUP($A1624,'Medical Examinations'!$A$2:$O$2336,13,FALSE())</f>
        <v>1</v>
      </c>
      <c r="I1624" s="1" t="str">
        <f>VLOOKUP($A1624,'Medical Examinations'!$A$2:$O$2336,12,FALSE())</f>
        <v>No</v>
      </c>
      <c r="J1624" s="1" t="str">
        <f>VLOOKUP($A1624,'Medical Examinations'!$A$2:$O$2336,14,FALSE())</f>
        <v>Normal Weight</v>
      </c>
      <c r="K1624" s="1" t="str">
        <f>VLOOKUP($A1624,'Medical Examinations'!$A$2:$O$2336,15,FALSE())</f>
        <v>Normal</v>
      </c>
      <c r="L1624" s="17">
        <f>VLOOKUP($A1624,'Hospitalisation Details'!$A$2:$P$2344,15,FALSE())</f>
        <v>30539</v>
      </c>
      <c r="M1624" s="18">
        <f>VLOOKUP($A1624,'Hospitalisation Details'!$A$2:$P$2344,6,FALSE())</f>
        <v>6117.49</v>
      </c>
      <c r="N1624" s="1" t="str">
        <f>VLOOKUP($A1624,'Hospitalisation Details'!$A$2:$P$2344,12,FALSE())</f>
        <v>tier - 2</v>
      </c>
      <c r="O1624" s="1" t="str">
        <f>VLOOKUP($A1624,'Hospitalisation Details'!$A$2:$P$2344,13,FALSE())</f>
        <v>tier - 3</v>
      </c>
      <c r="P1624" s="1" t="str">
        <f>VLOOKUP($A1624,'Hospitalisation Details'!$A$2:$P$2344,14,FALSE())</f>
        <v>R1012</v>
      </c>
      <c r="Q1624" s="1">
        <f>VLOOKUP($A1624,'Hospitalisation Details'!$A$2:$P$2344,16,FALSE())</f>
        <v>39</v>
      </c>
    </row>
    <row r="1625" spans="1:17" x14ac:dyDescent="0.35">
      <c r="A1625" s="1" t="str">
        <f>'Customer Names'!A1625</f>
        <v>Id1624</v>
      </c>
      <c r="B1625" s="1" t="str">
        <f>VLOOKUP($A1625,'Customer Names'!$A$2:$E$2336,4,FALSE())</f>
        <v>Emily</v>
      </c>
      <c r="C1625" s="16">
        <f>VLOOKUP($A1625,'Medical Examinations'!$A$2:$O$2336,2,FALSE())</f>
        <v>30.495000000000001</v>
      </c>
      <c r="D1625" s="16">
        <f>VLOOKUP($A1625,'Medical Examinations'!$A$2:$O$2336,3,FALSE())</f>
        <v>6.25</v>
      </c>
      <c r="E1625" s="1" t="str">
        <f>VLOOKUP($A1625,'Medical Examinations'!$A$2:$O$2336,9,FALSE())</f>
        <v>No</v>
      </c>
      <c r="F1625" s="1" t="str">
        <f>VLOOKUP($A1625,'Medical Examinations'!$A$2:$O$2336,10,FALSE())</f>
        <v>No</v>
      </c>
      <c r="G1625" s="1" t="str">
        <f>VLOOKUP($A1625,'Medical Examinations'!$A$2:$O$2336,11,FALSE())</f>
        <v>No</v>
      </c>
      <c r="H1625" s="1">
        <f>VLOOKUP($A1625,'Medical Examinations'!$A$2:$O$2336,13,FALSE())</f>
        <v>0</v>
      </c>
      <c r="I1625" s="1" t="str">
        <f>VLOOKUP($A1625,'Medical Examinations'!$A$2:$O$2336,12,FALSE())</f>
        <v>No</v>
      </c>
      <c r="J1625" s="1" t="str">
        <f>VLOOKUP($A1625,'Medical Examinations'!$A$2:$O$2336,14,FALSE())</f>
        <v>Obesity</v>
      </c>
      <c r="K1625" s="1" t="str">
        <f>VLOOKUP($A1625,'Medical Examinations'!$A$2:$O$2336,15,FALSE())</f>
        <v>Prediabetes</v>
      </c>
      <c r="L1625" s="17">
        <f>VLOOKUP($A1625,'Hospitalisation Details'!$A$2:$P$2344,15,FALSE())</f>
        <v>33444</v>
      </c>
      <c r="M1625" s="18">
        <f>VLOOKUP($A1625,'Hospitalisation Details'!$A$2:$P$2344,6,FALSE())</f>
        <v>6113.23</v>
      </c>
      <c r="N1625" s="1" t="str">
        <f>VLOOKUP($A1625,'Hospitalisation Details'!$A$2:$P$2344,12,FALSE())</f>
        <v>tier - 2</v>
      </c>
      <c r="O1625" s="1" t="str">
        <f>VLOOKUP($A1625,'Hospitalisation Details'!$A$2:$P$2344,13,FALSE())</f>
        <v>tier - 2</v>
      </c>
      <c r="P1625" s="1" t="str">
        <f>VLOOKUP($A1625,'Hospitalisation Details'!$A$2:$P$2344,14,FALSE())</f>
        <v>R1024</v>
      </c>
      <c r="Q1625" s="1">
        <f>VLOOKUP($A1625,'Hospitalisation Details'!$A$2:$P$2344,16,FALSE())</f>
        <v>31</v>
      </c>
    </row>
    <row r="1626" spans="1:17" x14ac:dyDescent="0.35">
      <c r="A1626" s="1" t="str">
        <f>'Customer Names'!A1626</f>
        <v>Id1625</v>
      </c>
      <c r="B1626" s="1" t="str">
        <f>VLOOKUP($A1626,'Customer Names'!$A$2:$E$2336,4,FALSE())</f>
        <v>Rebecca</v>
      </c>
      <c r="C1626" s="16">
        <f>VLOOKUP($A1626,'Medical Examinations'!$A$2:$O$2336,2,FALSE())</f>
        <v>34.104999999999997</v>
      </c>
      <c r="D1626" s="16">
        <f>VLOOKUP($A1626,'Medical Examinations'!$A$2:$O$2336,3,FALSE())</f>
        <v>5.67</v>
      </c>
      <c r="E1626" s="1" t="str">
        <f>VLOOKUP($A1626,'Medical Examinations'!$A$2:$O$2336,9,FALSE())</f>
        <v>Yes</v>
      </c>
      <c r="F1626" s="1" t="str">
        <f>VLOOKUP($A1626,'Medical Examinations'!$A$2:$O$2336,10,FALSE())</f>
        <v>No</v>
      </c>
      <c r="G1626" s="1" t="str">
        <f>VLOOKUP($A1626,'Medical Examinations'!$A$2:$O$2336,11,FALSE())</f>
        <v>No</v>
      </c>
      <c r="H1626" s="1">
        <f>VLOOKUP($A1626,'Medical Examinations'!$A$2:$O$2336,13,FALSE())</f>
        <v>0</v>
      </c>
      <c r="I1626" s="1" t="str">
        <f>VLOOKUP($A1626,'Medical Examinations'!$A$2:$O$2336,12,FALSE())</f>
        <v>No</v>
      </c>
      <c r="J1626" s="1" t="str">
        <f>VLOOKUP($A1626,'Medical Examinations'!$A$2:$O$2336,14,FALSE())</f>
        <v>Obesity</v>
      </c>
      <c r="K1626" s="1" t="str">
        <f>VLOOKUP($A1626,'Medical Examinations'!$A$2:$O$2336,15,FALSE())</f>
        <v>Normal</v>
      </c>
      <c r="L1626" s="17">
        <f>VLOOKUP($A1626,'Hospitalisation Details'!$A$2:$P$2344,15,FALSE())</f>
        <v>31249</v>
      </c>
      <c r="M1626" s="18">
        <f>VLOOKUP($A1626,'Hospitalisation Details'!$A$2:$P$2344,6,FALSE())</f>
        <v>6112.35</v>
      </c>
      <c r="N1626" s="1" t="str">
        <f>VLOOKUP($A1626,'Hospitalisation Details'!$A$2:$P$2344,12,FALSE())</f>
        <v>tier - 2</v>
      </c>
      <c r="O1626" s="1" t="str">
        <f>VLOOKUP($A1626,'Hospitalisation Details'!$A$2:$P$2344,13,FALSE())</f>
        <v>tier - 1</v>
      </c>
      <c r="P1626" s="1" t="str">
        <f>VLOOKUP($A1626,'Hospitalisation Details'!$A$2:$P$2344,14,FALSE())</f>
        <v>R1012</v>
      </c>
      <c r="Q1626" s="1">
        <f>VLOOKUP($A1626,'Hospitalisation Details'!$A$2:$P$2344,16,FALSE())</f>
        <v>37</v>
      </c>
    </row>
    <row r="1627" spans="1:17" x14ac:dyDescent="0.35">
      <c r="A1627" s="1" t="str">
        <f>'Customer Names'!A1627</f>
        <v>Id1626</v>
      </c>
      <c r="B1627" s="1" t="str">
        <f>VLOOKUP($A1627,'Customer Names'!$A$2:$E$2336,4,FALSE())</f>
        <v>Allie</v>
      </c>
      <c r="C1627" s="16">
        <f>VLOOKUP($A1627,'Medical Examinations'!$A$2:$O$2336,2,FALSE())</f>
        <v>32.770000000000003</v>
      </c>
      <c r="D1627" s="16">
        <f>VLOOKUP($A1627,'Medical Examinations'!$A$2:$O$2336,3,FALSE())</f>
        <v>4.42</v>
      </c>
      <c r="E1627" s="1" t="str">
        <f>VLOOKUP($A1627,'Medical Examinations'!$A$2:$O$2336,9,FALSE())</f>
        <v>Yes</v>
      </c>
      <c r="F1627" s="1" t="str">
        <f>VLOOKUP($A1627,'Medical Examinations'!$A$2:$O$2336,10,FALSE())</f>
        <v>No</v>
      </c>
      <c r="G1627" s="1" t="str">
        <f>VLOOKUP($A1627,'Medical Examinations'!$A$2:$O$2336,11,FALSE())</f>
        <v>No</v>
      </c>
      <c r="H1627" s="1">
        <f>VLOOKUP($A1627,'Medical Examinations'!$A$2:$O$2336,13,FALSE())</f>
        <v>1</v>
      </c>
      <c r="I1627" s="1" t="str">
        <f>VLOOKUP($A1627,'Medical Examinations'!$A$2:$O$2336,12,FALSE())</f>
        <v>No</v>
      </c>
      <c r="J1627" s="1" t="str">
        <f>VLOOKUP($A1627,'Medical Examinations'!$A$2:$O$2336,14,FALSE())</f>
        <v>Obesity</v>
      </c>
      <c r="K1627" s="1" t="str">
        <f>VLOOKUP($A1627,'Medical Examinations'!$A$2:$O$2336,15,FALSE())</f>
        <v>Normal</v>
      </c>
      <c r="L1627" s="17">
        <f>VLOOKUP($A1627,'Hospitalisation Details'!$A$2:$P$2344,15,FALSE())</f>
        <v>34951</v>
      </c>
      <c r="M1627" s="18">
        <f>VLOOKUP($A1627,'Hospitalisation Details'!$A$2:$P$2344,6,FALSE())</f>
        <v>6111.95</v>
      </c>
      <c r="N1627" s="1" t="str">
        <f>VLOOKUP($A1627,'Hospitalisation Details'!$A$2:$P$2344,12,FALSE())</f>
        <v>tier - 2</v>
      </c>
      <c r="O1627" s="1" t="str">
        <f>VLOOKUP($A1627,'Hospitalisation Details'!$A$2:$P$2344,13,FALSE())</f>
        <v>tier - 3</v>
      </c>
      <c r="P1627" s="1" t="str">
        <f>VLOOKUP($A1627,'Hospitalisation Details'!$A$2:$P$2344,14,FALSE())</f>
        <v>R1026</v>
      </c>
      <c r="Q1627" s="1">
        <f>VLOOKUP($A1627,'Hospitalisation Details'!$A$2:$P$2344,16,FALSE())</f>
        <v>27</v>
      </c>
    </row>
    <row r="1628" spans="1:17" x14ac:dyDescent="0.35">
      <c r="A1628" s="1" t="str">
        <f>'Customer Names'!A1628</f>
        <v>Id1627</v>
      </c>
      <c r="B1628" s="1" t="str">
        <f>VLOOKUP($A1628,'Customer Names'!$A$2:$E$2336,4,FALSE())</f>
        <v>Trasi</v>
      </c>
      <c r="C1628" s="16">
        <f>VLOOKUP($A1628,'Medical Examinations'!$A$2:$O$2336,2,FALSE())</f>
        <v>16.850000000000001</v>
      </c>
      <c r="D1628" s="16">
        <f>VLOOKUP($A1628,'Medical Examinations'!$A$2:$O$2336,3,FALSE())</f>
        <v>11.75</v>
      </c>
      <c r="E1628" s="1" t="str">
        <f>VLOOKUP($A1628,'Medical Examinations'!$A$2:$O$2336,9,FALSE())</f>
        <v>Yes</v>
      </c>
      <c r="F1628" s="1" t="str">
        <f>VLOOKUP($A1628,'Medical Examinations'!$A$2:$O$2336,10,FALSE())</f>
        <v>No</v>
      </c>
      <c r="G1628" s="1" t="str">
        <f>VLOOKUP($A1628,'Medical Examinations'!$A$2:$O$2336,11,FALSE())</f>
        <v>No</v>
      </c>
      <c r="H1628" s="1">
        <f>VLOOKUP($A1628,'Medical Examinations'!$A$2:$O$2336,13,FALSE())</f>
        <v>2</v>
      </c>
      <c r="I1628" s="1" t="str">
        <f>VLOOKUP($A1628,'Medical Examinations'!$A$2:$O$2336,12,FALSE())</f>
        <v>No</v>
      </c>
      <c r="J1628" s="1" t="str">
        <f>VLOOKUP($A1628,'Medical Examinations'!$A$2:$O$2336,14,FALSE())</f>
        <v>Underweight</v>
      </c>
      <c r="K1628" s="1" t="str">
        <f>VLOOKUP($A1628,'Medical Examinations'!$A$2:$O$2336,15,FALSE())</f>
        <v>Diabetes</v>
      </c>
      <c r="L1628" s="17">
        <f>VLOOKUP($A1628,'Hospitalisation Details'!$A$2:$P$2344,15,FALSE())</f>
        <v>25728</v>
      </c>
      <c r="M1628" s="18">
        <f>VLOOKUP($A1628,'Hospitalisation Details'!$A$2:$P$2344,6,FALSE())</f>
        <v>6098.38</v>
      </c>
      <c r="N1628" s="1" t="str">
        <f>VLOOKUP($A1628,'Hospitalisation Details'!$A$2:$P$2344,12,FALSE())</f>
        <v>tier - 2</v>
      </c>
      <c r="O1628" s="1" t="str">
        <f>VLOOKUP($A1628,'Hospitalisation Details'!$A$2:$P$2344,13,FALSE())</f>
        <v>tier - 2</v>
      </c>
      <c r="P1628" s="1" t="str">
        <f>VLOOKUP($A1628,'Hospitalisation Details'!$A$2:$P$2344,14,FALSE())</f>
        <v>R1013</v>
      </c>
      <c r="Q1628" s="1">
        <f>VLOOKUP($A1628,'Hospitalisation Details'!$A$2:$P$2344,16,FALSE())</f>
        <v>52</v>
      </c>
    </row>
    <row r="1629" spans="1:17" x14ac:dyDescent="0.35">
      <c r="A1629" s="1" t="str">
        <f>'Customer Names'!A1629</f>
        <v>Id1628</v>
      </c>
      <c r="B1629" s="1" t="str">
        <f>VLOOKUP($A1629,'Customer Names'!$A$2:$E$2336,4,FALSE())</f>
        <v>Kevin</v>
      </c>
      <c r="C1629" s="16">
        <f>VLOOKUP($A1629,'Medical Examinations'!$A$2:$O$2336,2,FALSE())</f>
        <v>34.700000000000003</v>
      </c>
      <c r="D1629" s="16">
        <f>VLOOKUP($A1629,'Medical Examinations'!$A$2:$O$2336,3,FALSE())</f>
        <v>6.06</v>
      </c>
      <c r="E1629" s="1" t="str">
        <f>VLOOKUP($A1629,'Medical Examinations'!$A$2:$O$2336,9,FALSE())</f>
        <v>No</v>
      </c>
      <c r="F1629" s="1" t="str">
        <f>VLOOKUP($A1629,'Medical Examinations'!$A$2:$O$2336,10,FALSE())</f>
        <v>No</v>
      </c>
      <c r="G1629" s="1" t="str">
        <f>VLOOKUP($A1629,'Medical Examinations'!$A$2:$O$2336,11,FALSE())</f>
        <v>No</v>
      </c>
      <c r="H1629" s="1">
        <f>VLOOKUP($A1629,'Medical Examinations'!$A$2:$O$2336,13,FALSE())</f>
        <v>1</v>
      </c>
      <c r="I1629" s="1" t="str">
        <f>VLOOKUP($A1629,'Medical Examinations'!$A$2:$O$2336,12,FALSE())</f>
        <v>No</v>
      </c>
      <c r="J1629" s="1" t="str">
        <f>VLOOKUP($A1629,'Medical Examinations'!$A$2:$O$2336,14,FALSE())</f>
        <v>Obesity</v>
      </c>
      <c r="K1629" s="1" t="str">
        <f>VLOOKUP($A1629,'Medical Examinations'!$A$2:$O$2336,15,FALSE())</f>
        <v>Prediabetes</v>
      </c>
      <c r="L1629" s="17">
        <f>VLOOKUP($A1629,'Hospitalisation Details'!$A$2:$P$2344,15,FALSE())</f>
        <v>30888</v>
      </c>
      <c r="M1629" s="18">
        <f>VLOOKUP($A1629,'Hospitalisation Details'!$A$2:$P$2344,6,FALSE())</f>
        <v>6082.41</v>
      </c>
      <c r="N1629" s="1" t="str">
        <f>VLOOKUP($A1629,'Hospitalisation Details'!$A$2:$P$2344,12,FALSE())</f>
        <v>tier - 1</v>
      </c>
      <c r="O1629" s="1" t="str">
        <f>VLOOKUP($A1629,'Hospitalisation Details'!$A$2:$P$2344,13,FALSE())</f>
        <v>tier - 2</v>
      </c>
      <c r="P1629" s="1" t="str">
        <f>VLOOKUP($A1629,'Hospitalisation Details'!$A$2:$P$2344,14,FALSE())</f>
        <v>R1011</v>
      </c>
      <c r="Q1629" s="1">
        <f>VLOOKUP($A1629,'Hospitalisation Details'!$A$2:$P$2344,16,FALSE())</f>
        <v>38</v>
      </c>
    </row>
    <row r="1630" spans="1:17" x14ac:dyDescent="0.35">
      <c r="A1630" s="1" t="str">
        <f>'Customer Names'!A1630</f>
        <v>Id1629</v>
      </c>
      <c r="B1630" s="1" t="str">
        <f>VLOOKUP($A1630,'Customer Names'!$A$2:$E$2336,4,FALSE())</f>
        <v>Fernando</v>
      </c>
      <c r="C1630" s="16">
        <f>VLOOKUP($A1630,'Medical Examinations'!$A$2:$O$2336,2,FALSE())</f>
        <v>37.049999999999997</v>
      </c>
      <c r="D1630" s="16">
        <f>VLOOKUP($A1630,'Medical Examinations'!$A$2:$O$2336,3,FALSE())</f>
        <v>5.48</v>
      </c>
      <c r="E1630" s="1" t="str">
        <f>VLOOKUP($A1630,'Medical Examinations'!$A$2:$O$2336,9,FALSE())</f>
        <v>No</v>
      </c>
      <c r="F1630" s="1" t="str">
        <f>VLOOKUP($A1630,'Medical Examinations'!$A$2:$O$2336,10,FALSE())</f>
        <v>No</v>
      </c>
      <c r="G1630" s="1" t="str">
        <f>VLOOKUP($A1630,'Medical Examinations'!$A$2:$O$2336,11,FALSE())</f>
        <v>No</v>
      </c>
      <c r="H1630" s="1">
        <f>VLOOKUP($A1630,'Medical Examinations'!$A$2:$O$2336,13,FALSE())</f>
        <v>1</v>
      </c>
      <c r="I1630" s="1" t="str">
        <f>VLOOKUP($A1630,'Medical Examinations'!$A$2:$O$2336,12,FALSE())</f>
        <v>No</v>
      </c>
      <c r="J1630" s="1" t="str">
        <f>VLOOKUP($A1630,'Medical Examinations'!$A$2:$O$2336,14,FALSE())</f>
        <v>Obesity</v>
      </c>
      <c r="K1630" s="1" t="str">
        <f>VLOOKUP($A1630,'Medical Examinations'!$A$2:$O$2336,15,FALSE())</f>
        <v>Normal</v>
      </c>
      <c r="L1630" s="17">
        <f>VLOOKUP($A1630,'Hospitalisation Details'!$A$2:$P$2344,15,FALSE())</f>
        <v>30969</v>
      </c>
      <c r="M1630" s="18">
        <f>VLOOKUP($A1630,'Hospitalisation Details'!$A$2:$P$2344,6,FALSE())</f>
        <v>6079.67</v>
      </c>
      <c r="N1630" s="1" t="str">
        <f>VLOOKUP($A1630,'Hospitalisation Details'!$A$2:$P$2344,12,FALSE())</f>
        <v>tier - 1</v>
      </c>
      <c r="O1630" s="1" t="str">
        <f>VLOOKUP($A1630,'Hospitalisation Details'!$A$2:$P$2344,13,FALSE())</f>
        <v>tier - 1</v>
      </c>
      <c r="P1630" s="1" t="str">
        <f>VLOOKUP($A1630,'Hospitalisation Details'!$A$2:$P$2344,14,FALSE())</f>
        <v>R1014</v>
      </c>
      <c r="Q1630" s="1">
        <f>VLOOKUP($A1630,'Hospitalisation Details'!$A$2:$P$2344,16,FALSE())</f>
        <v>38</v>
      </c>
    </row>
    <row r="1631" spans="1:17" x14ac:dyDescent="0.35">
      <c r="A1631" s="1" t="str">
        <f>'Customer Names'!A1631</f>
        <v>Id1630</v>
      </c>
      <c r="B1631" s="1" t="str">
        <f>VLOOKUP($A1631,'Customer Names'!$A$2:$E$2336,4,FALSE())</f>
        <v>Ieva</v>
      </c>
      <c r="C1631" s="16">
        <f>VLOOKUP($A1631,'Medical Examinations'!$A$2:$O$2336,2,FALSE())</f>
        <v>18.78</v>
      </c>
      <c r="D1631" s="16">
        <f>VLOOKUP($A1631,'Medical Examinations'!$A$2:$O$2336,3,FALSE())</f>
        <v>4.45</v>
      </c>
      <c r="E1631" s="1" t="str">
        <f>VLOOKUP($A1631,'Medical Examinations'!$A$2:$O$2336,9,FALSE())</f>
        <v>No</v>
      </c>
      <c r="F1631" s="1" t="str">
        <f>VLOOKUP($A1631,'Medical Examinations'!$A$2:$O$2336,10,FALSE())</f>
        <v>No</v>
      </c>
      <c r="G1631" s="1" t="str">
        <f>VLOOKUP($A1631,'Medical Examinations'!$A$2:$O$2336,11,FALSE())</f>
        <v>Yes</v>
      </c>
      <c r="H1631" s="1">
        <f>VLOOKUP($A1631,'Medical Examinations'!$A$2:$O$2336,13,FALSE())</f>
        <v>1</v>
      </c>
      <c r="I1631" s="1" t="str">
        <f>VLOOKUP($A1631,'Medical Examinations'!$A$2:$O$2336,12,FALSE())</f>
        <v>No</v>
      </c>
      <c r="J1631" s="1" t="str">
        <f>VLOOKUP($A1631,'Medical Examinations'!$A$2:$O$2336,14,FALSE())</f>
        <v>Normal Weight</v>
      </c>
      <c r="K1631" s="1" t="str">
        <f>VLOOKUP($A1631,'Medical Examinations'!$A$2:$O$2336,15,FALSE())</f>
        <v>Normal</v>
      </c>
      <c r="L1631" s="17">
        <f>VLOOKUP($A1631,'Hospitalisation Details'!$A$2:$P$2344,15,FALSE())</f>
        <v>29075</v>
      </c>
      <c r="M1631" s="18">
        <f>VLOOKUP($A1631,'Hospitalisation Details'!$A$2:$P$2344,6,FALSE())</f>
        <v>6074.37</v>
      </c>
      <c r="N1631" s="1" t="str">
        <f>VLOOKUP($A1631,'Hospitalisation Details'!$A$2:$P$2344,12,FALSE())</f>
        <v>tier - 2</v>
      </c>
      <c r="O1631" s="1" t="str">
        <f>VLOOKUP($A1631,'Hospitalisation Details'!$A$2:$P$2344,13,FALSE())</f>
        <v>tier - 2</v>
      </c>
      <c r="P1631" s="1" t="str">
        <f>VLOOKUP($A1631,'Hospitalisation Details'!$A$2:$P$2344,14,FALSE())</f>
        <v>R1012</v>
      </c>
      <c r="Q1631" s="1">
        <f>VLOOKUP($A1631,'Hospitalisation Details'!$A$2:$P$2344,16,FALSE())</f>
        <v>43</v>
      </c>
    </row>
    <row r="1632" spans="1:17" x14ac:dyDescent="0.35">
      <c r="A1632" s="1" t="str">
        <f>'Customer Names'!A1632</f>
        <v>Id1631</v>
      </c>
      <c r="B1632" s="1" t="str">
        <f>VLOOKUP($A1632,'Customer Names'!$A$2:$E$2336,4,FALSE())</f>
        <v>Chris</v>
      </c>
      <c r="C1632" s="16">
        <f>VLOOKUP($A1632,'Medical Examinations'!$A$2:$O$2336,2,FALSE())</f>
        <v>28.024999999999999</v>
      </c>
      <c r="D1632" s="16">
        <f>VLOOKUP($A1632,'Medical Examinations'!$A$2:$O$2336,3,FALSE())</f>
        <v>5</v>
      </c>
      <c r="E1632" s="1" t="str">
        <f>VLOOKUP($A1632,'Medical Examinations'!$A$2:$O$2336,9,FALSE())</f>
        <v>No</v>
      </c>
      <c r="F1632" s="1" t="str">
        <f>VLOOKUP($A1632,'Medical Examinations'!$A$2:$O$2336,10,FALSE())</f>
        <v>No</v>
      </c>
      <c r="G1632" s="1" t="str">
        <f>VLOOKUP($A1632,'Medical Examinations'!$A$2:$O$2336,11,FALSE())</f>
        <v>No</v>
      </c>
      <c r="H1632" s="1">
        <f>VLOOKUP($A1632,'Medical Examinations'!$A$2:$O$2336,13,FALSE())</f>
        <v>1</v>
      </c>
      <c r="I1632" s="1" t="str">
        <f>VLOOKUP($A1632,'Medical Examinations'!$A$2:$O$2336,12,FALSE())</f>
        <v>No</v>
      </c>
      <c r="J1632" s="1" t="str">
        <f>VLOOKUP($A1632,'Medical Examinations'!$A$2:$O$2336,14,FALSE())</f>
        <v>Overweight</v>
      </c>
      <c r="K1632" s="1" t="str">
        <f>VLOOKUP($A1632,'Medical Examinations'!$A$2:$O$2336,15,FALSE())</f>
        <v>Normal</v>
      </c>
      <c r="L1632" s="17">
        <f>VLOOKUP($A1632,'Hospitalisation Details'!$A$2:$P$2344,15,FALSE())</f>
        <v>30946</v>
      </c>
      <c r="M1632" s="18">
        <f>VLOOKUP($A1632,'Hospitalisation Details'!$A$2:$P$2344,6,FALSE())</f>
        <v>6067.13</v>
      </c>
      <c r="N1632" s="1" t="str">
        <f>VLOOKUP($A1632,'Hospitalisation Details'!$A$2:$P$2344,12,FALSE())</f>
        <v>tier - 3</v>
      </c>
      <c r="O1632" s="1" t="str">
        <f>VLOOKUP($A1632,'Hospitalisation Details'!$A$2:$P$2344,13,FALSE())</f>
        <v>tier - 1</v>
      </c>
      <c r="P1632" s="1" t="str">
        <f>VLOOKUP($A1632,'Hospitalisation Details'!$A$2:$P$2344,14,FALSE())</f>
        <v>R1016</v>
      </c>
      <c r="Q1632" s="1">
        <f>VLOOKUP($A1632,'Hospitalisation Details'!$A$2:$P$2344,16,FALSE())</f>
        <v>38</v>
      </c>
    </row>
    <row r="1633" spans="1:17" x14ac:dyDescent="0.35">
      <c r="A1633" s="1" t="str">
        <f>'Customer Names'!A1633</f>
        <v>Id1632</v>
      </c>
      <c r="B1633" s="1" t="str">
        <f>VLOOKUP($A1633,'Customer Names'!$A$2:$E$2336,4,FALSE())</f>
        <v>Drew L.</v>
      </c>
      <c r="C1633" s="16">
        <f>VLOOKUP($A1633,'Medical Examinations'!$A$2:$O$2336,2,FALSE())</f>
        <v>35.090000000000003</v>
      </c>
      <c r="D1633" s="16">
        <f>VLOOKUP($A1633,'Medical Examinations'!$A$2:$O$2336,3,FALSE())</f>
        <v>5.84</v>
      </c>
      <c r="E1633" s="1" t="str">
        <f>VLOOKUP($A1633,'Medical Examinations'!$A$2:$O$2336,9,FALSE())</f>
        <v>No</v>
      </c>
      <c r="F1633" s="1" t="str">
        <f>VLOOKUP($A1633,'Medical Examinations'!$A$2:$O$2336,10,FALSE())</f>
        <v>No</v>
      </c>
      <c r="G1633" s="1" t="str">
        <f>VLOOKUP($A1633,'Medical Examinations'!$A$2:$O$2336,11,FALSE())</f>
        <v>No</v>
      </c>
      <c r="H1633" s="1">
        <f>VLOOKUP($A1633,'Medical Examinations'!$A$2:$O$2336,13,FALSE())</f>
        <v>0</v>
      </c>
      <c r="I1633" s="1" t="str">
        <f>VLOOKUP($A1633,'Medical Examinations'!$A$2:$O$2336,12,FALSE())</f>
        <v>No</v>
      </c>
      <c r="J1633" s="1" t="str">
        <f>VLOOKUP($A1633,'Medical Examinations'!$A$2:$O$2336,14,FALSE())</f>
        <v>Obesity</v>
      </c>
      <c r="K1633" s="1" t="str">
        <f>VLOOKUP($A1633,'Medical Examinations'!$A$2:$O$2336,15,FALSE())</f>
        <v>Prediabetes</v>
      </c>
      <c r="L1633" s="17">
        <f>VLOOKUP($A1633,'Hospitalisation Details'!$A$2:$P$2344,15,FALSE())</f>
        <v>34646</v>
      </c>
      <c r="M1633" s="18">
        <f>VLOOKUP($A1633,'Hospitalisation Details'!$A$2:$P$2344,6,FALSE())</f>
        <v>6064.37</v>
      </c>
      <c r="N1633" s="1" t="str">
        <f>VLOOKUP($A1633,'Hospitalisation Details'!$A$2:$P$2344,12,FALSE())</f>
        <v>tier - 2</v>
      </c>
      <c r="O1633" s="1" t="str">
        <f>VLOOKUP($A1633,'Hospitalisation Details'!$A$2:$P$2344,13,FALSE())</f>
        <v>tier - 2</v>
      </c>
      <c r="P1633" s="1" t="str">
        <f>VLOOKUP($A1633,'Hospitalisation Details'!$A$2:$P$2344,14,FALSE())</f>
        <v>R1011</v>
      </c>
      <c r="Q1633" s="1">
        <f>VLOOKUP($A1633,'Hospitalisation Details'!$A$2:$P$2344,16,FALSE())</f>
        <v>28</v>
      </c>
    </row>
    <row r="1634" spans="1:17" x14ac:dyDescent="0.35">
      <c r="A1634" s="1" t="str">
        <f>'Customer Names'!A1634</f>
        <v>Id1633</v>
      </c>
      <c r="B1634" s="1" t="str">
        <f>VLOOKUP($A1634,'Customer Names'!$A$2:$E$2336,4,FALSE())</f>
        <v>Christina</v>
      </c>
      <c r="C1634" s="16">
        <f>VLOOKUP($A1634,'Medical Examinations'!$A$2:$O$2336,2,FALSE())</f>
        <v>34.42</v>
      </c>
      <c r="D1634" s="16">
        <f>VLOOKUP($A1634,'Medical Examinations'!$A$2:$O$2336,3,FALSE())</f>
        <v>5.21</v>
      </c>
      <c r="E1634" s="1" t="str">
        <f>VLOOKUP($A1634,'Medical Examinations'!$A$2:$O$2336,9,FALSE())</f>
        <v>Yes</v>
      </c>
      <c r="F1634" s="1" t="str">
        <f>VLOOKUP($A1634,'Medical Examinations'!$A$2:$O$2336,10,FALSE())</f>
        <v>No</v>
      </c>
      <c r="G1634" s="1" t="str">
        <f>VLOOKUP($A1634,'Medical Examinations'!$A$2:$O$2336,11,FALSE())</f>
        <v>No</v>
      </c>
      <c r="H1634" s="1">
        <f>VLOOKUP($A1634,'Medical Examinations'!$A$2:$O$2336,13,FALSE())</f>
        <v>0</v>
      </c>
      <c r="I1634" s="1" t="str">
        <f>VLOOKUP($A1634,'Medical Examinations'!$A$2:$O$2336,12,FALSE())</f>
        <v>No</v>
      </c>
      <c r="J1634" s="1" t="str">
        <f>VLOOKUP($A1634,'Medical Examinations'!$A$2:$O$2336,14,FALSE())</f>
        <v>Obesity</v>
      </c>
      <c r="K1634" s="1" t="str">
        <f>VLOOKUP($A1634,'Medical Examinations'!$A$2:$O$2336,15,FALSE())</f>
        <v>Normal</v>
      </c>
      <c r="L1634" s="17">
        <f>VLOOKUP($A1634,'Hospitalisation Details'!$A$2:$P$2344,15,FALSE())</f>
        <v>35274</v>
      </c>
      <c r="M1634" s="18">
        <f>VLOOKUP($A1634,'Hospitalisation Details'!$A$2:$P$2344,6,FALSE())</f>
        <v>6061.8</v>
      </c>
      <c r="N1634" s="1" t="str">
        <f>VLOOKUP($A1634,'Hospitalisation Details'!$A$2:$P$2344,12,FALSE())</f>
        <v>tier - 2</v>
      </c>
      <c r="O1634" s="1" t="str">
        <f>VLOOKUP($A1634,'Hospitalisation Details'!$A$2:$P$2344,13,FALSE())</f>
        <v>tier - 3</v>
      </c>
      <c r="P1634" s="1" t="str">
        <f>VLOOKUP($A1634,'Hospitalisation Details'!$A$2:$P$2344,14,FALSE())</f>
        <v>R1012</v>
      </c>
      <c r="Q1634" s="1">
        <f>VLOOKUP($A1634,'Hospitalisation Details'!$A$2:$P$2344,16,FALSE())</f>
        <v>26</v>
      </c>
    </row>
    <row r="1635" spans="1:17" x14ac:dyDescent="0.35">
      <c r="A1635" s="1" t="str">
        <f>'Customer Names'!A1635</f>
        <v>Id1634</v>
      </c>
      <c r="B1635" s="1" t="str">
        <f>VLOOKUP($A1635,'Customer Names'!$A$2:$E$2336,4,FALSE())</f>
        <v>Alexander G</v>
      </c>
      <c r="C1635" s="16">
        <f>VLOOKUP($A1635,'Medical Examinations'!$A$2:$O$2336,2,FALSE())</f>
        <v>29.4</v>
      </c>
      <c r="D1635" s="16">
        <f>VLOOKUP($A1635,'Medical Examinations'!$A$2:$O$2336,3,FALSE())</f>
        <v>4.26</v>
      </c>
      <c r="E1635" s="1" t="str">
        <f>VLOOKUP($A1635,'Medical Examinations'!$A$2:$O$2336,9,FALSE())</f>
        <v>No</v>
      </c>
      <c r="F1635" s="1" t="str">
        <f>VLOOKUP($A1635,'Medical Examinations'!$A$2:$O$2336,10,FALSE())</f>
        <v>No</v>
      </c>
      <c r="G1635" s="1" t="str">
        <f>VLOOKUP($A1635,'Medical Examinations'!$A$2:$O$2336,11,FALSE())</f>
        <v>No</v>
      </c>
      <c r="H1635" s="1">
        <f>VLOOKUP($A1635,'Medical Examinations'!$A$2:$O$2336,13,FALSE())</f>
        <v>0</v>
      </c>
      <c r="I1635" s="1" t="str">
        <f>VLOOKUP($A1635,'Medical Examinations'!$A$2:$O$2336,12,FALSE())</f>
        <v>No</v>
      </c>
      <c r="J1635" s="1" t="str">
        <f>VLOOKUP($A1635,'Medical Examinations'!$A$2:$O$2336,14,FALSE())</f>
        <v>Overweight</v>
      </c>
      <c r="K1635" s="1" t="str">
        <f>VLOOKUP($A1635,'Medical Examinations'!$A$2:$O$2336,15,FALSE())</f>
        <v>Normal</v>
      </c>
      <c r="L1635" s="17">
        <f>VLOOKUP($A1635,'Hospitalisation Details'!$A$2:$P$2344,15,FALSE())</f>
        <v>32736</v>
      </c>
      <c r="M1635" s="18">
        <f>VLOOKUP($A1635,'Hospitalisation Details'!$A$2:$P$2344,6,FALSE())</f>
        <v>6059.17</v>
      </c>
      <c r="N1635" s="1" t="str">
        <f>VLOOKUP($A1635,'Hospitalisation Details'!$A$2:$P$2344,12,FALSE())</f>
        <v>tier - 2</v>
      </c>
      <c r="O1635" s="1" t="str">
        <f>VLOOKUP($A1635,'Hospitalisation Details'!$A$2:$P$2344,13,FALSE())</f>
        <v>tier - 1</v>
      </c>
      <c r="P1635" s="1" t="str">
        <f>VLOOKUP($A1635,'Hospitalisation Details'!$A$2:$P$2344,14,FALSE())</f>
        <v>R1011</v>
      </c>
      <c r="Q1635" s="1">
        <f>VLOOKUP($A1635,'Hospitalisation Details'!$A$2:$P$2344,16,FALSE())</f>
        <v>33</v>
      </c>
    </row>
    <row r="1636" spans="1:17" x14ac:dyDescent="0.35">
      <c r="A1636" s="1" t="str">
        <f>'Customer Names'!A1636</f>
        <v>Id1635</v>
      </c>
      <c r="B1636" s="1" t="str">
        <f>VLOOKUP($A1636,'Customer Names'!$A$2:$E$2336,4,FALSE())</f>
        <v>Meaghan</v>
      </c>
      <c r="C1636" s="16">
        <f>VLOOKUP($A1636,'Medical Examinations'!$A$2:$O$2336,2,FALSE())</f>
        <v>21.31</v>
      </c>
      <c r="D1636" s="16">
        <f>VLOOKUP($A1636,'Medical Examinations'!$A$2:$O$2336,3,FALSE())</f>
        <v>4.17</v>
      </c>
      <c r="E1636" s="1" t="str">
        <f>VLOOKUP($A1636,'Medical Examinations'!$A$2:$O$2336,9,FALSE())</f>
        <v>No</v>
      </c>
      <c r="F1636" s="1" t="str">
        <f>VLOOKUP($A1636,'Medical Examinations'!$A$2:$O$2336,10,FALSE())</f>
        <v>No</v>
      </c>
      <c r="G1636" s="1" t="str">
        <f>VLOOKUP($A1636,'Medical Examinations'!$A$2:$O$2336,11,FALSE())</f>
        <v>No</v>
      </c>
      <c r="H1636" s="1">
        <f>VLOOKUP($A1636,'Medical Examinations'!$A$2:$O$2336,13,FALSE())</f>
        <v>0</v>
      </c>
      <c r="I1636" s="1" t="str">
        <f>VLOOKUP($A1636,'Medical Examinations'!$A$2:$O$2336,12,FALSE())</f>
        <v>No</v>
      </c>
      <c r="J1636" s="1" t="str">
        <f>VLOOKUP($A1636,'Medical Examinations'!$A$2:$O$2336,14,FALSE())</f>
        <v>Normal Weight</v>
      </c>
      <c r="K1636" s="1" t="str">
        <f>VLOOKUP($A1636,'Medical Examinations'!$A$2:$O$2336,15,FALSE())</f>
        <v>Normal</v>
      </c>
      <c r="L1636" s="17">
        <f>VLOOKUP($A1636,'Hospitalisation Details'!$A$2:$P$2344,15,FALSE())</f>
        <v>29441</v>
      </c>
      <c r="M1636" s="18">
        <f>VLOOKUP($A1636,'Hospitalisation Details'!$A$2:$P$2344,6,FALSE())</f>
        <v>5993.62</v>
      </c>
      <c r="N1636" s="1" t="str">
        <f>VLOOKUP($A1636,'Hospitalisation Details'!$A$2:$P$2344,12,FALSE())</f>
        <v>tier - 2</v>
      </c>
      <c r="O1636" s="1" t="str">
        <f>VLOOKUP($A1636,'Hospitalisation Details'!$A$2:$P$2344,13,FALSE())</f>
        <v>tier - 3</v>
      </c>
      <c r="P1636" s="1" t="str">
        <f>VLOOKUP($A1636,'Hospitalisation Details'!$A$2:$P$2344,14,FALSE())</f>
        <v>R1013</v>
      </c>
      <c r="Q1636" s="1">
        <f>VLOOKUP($A1636,'Hospitalisation Details'!$A$2:$P$2344,16,FALSE())</f>
        <v>42</v>
      </c>
    </row>
    <row r="1637" spans="1:17" x14ac:dyDescent="0.35">
      <c r="A1637" s="1" t="str">
        <f>'Customer Names'!A1637</f>
        <v>Id1636</v>
      </c>
      <c r="B1637" s="1" t="str">
        <f>VLOOKUP($A1637,'Customer Names'!$A$2:$E$2336,4,FALSE())</f>
        <v>Kristin</v>
      </c>
      <c r="C1637" s="16">
        <f>VLOOKUP($A1637,'Medical Examinations'!$A$2:$O$2336,2,FALSE())</f>
        <v>19.559999999999999</v>
      </c>
      <c r="D1637" s="16">
        <f>VLOOKUP($A1637,'Medical Examinations'!$A$2:$O$2336,3,FALSE())</f>
        <v>11.96</v>
      </c>
      <c r="E1637" s="1" t="str">
        <f>VLOOKUP($A1637,'Medical Examinations'!$A$2:$O$2336,9,FALSE())</f>
        <v>No</v>
      </c>
      <c r="F1637" s="1" t="str">
        <f>VLOOKUP($A1637,'Medical Examinations'!$A$2:$O$2336,10,FALSE())</f>
        <v>No</v>
      </c>
      <c r="G1637" s="1" t="str">
        <f>VLOOKUP($A1637,'Medical Examinations'!$A$2:$O$2336,11,FALSE())</f>
        <v>No</v>
      </c>
      <c r="H1637" s="1">
        <f>VLOOKUP($A1637,'Medical Examinations'!$A$2:$O$2336,13,FALSE())</f>
        <v>0</v>
      </c>
      <c r="I1637" s="1" t="str">
        <f>VLOOKUP($A1637,'Medical Examinations'!$A$2:$O$2336,12,FALSE())</f>
        <v>No</v>
      </c>
      <c r="J1637" s="1" t="str">
        <f>VLOOKUP($A1637,'Medical Examinations'!$A$2:$O$2336,14,FALSE())</f>
        <v>Normal Weight</v>
      </c>
      <c r="K1637" s="1" t="str">
        <f>VLOOKUP($A1637,'Medical Examinations'!$A$2:$O$2336,15,FALSE())</f>
        <v>Diabetes</v>
      </c>
      <c r="L1637" s="17">
        <f>VLOOKUP($A1637,'Hospitalisation Details'!$A$2:$P$2344,15,FALSE())</f>
        <v>27258</v>
      </c>
      <c r="M1637" s="18">
        <f>VLOOKUP($A1637,'Hospitalisation Details'!$A$2:$P$2344,6,FALSE())</f>
        <v>5990.17</v>
      </c>
      <c r="N1637" s="1" t="str">
        <f>VLOOKUP($A1637,'Hospitalisation Details'!$A$2:$P$2344,12,FALSE())</f>
        <v>tier - 2</v>
      </c>
      <c r="O1637" s="1" t="str">
        <f>VLOOKUP($A1637,'Hospitalisation Details'!$A$2:$P$2344,13,FALSE())</f>
        <v>tier - 2</v>
      </c>
      <c r="P1637" s="1" t="str">
        <f>VLOOKUP($A1637,'Hospitalisation Details'!$A$2:$P$2344,14,FALSE())</f>
        <v>R1013</v>
      </c>
      <c r="Q1637" s="1">
        <f>VLOOKUP($A1637,'Hospitalisation Details'!$A$2:$P$2344,16,FALSE())</f>
        <v>48</v>
      </c>
    </row>
    <row r="1638" spans="1:17" x14ac:dyDescent="0.35">
      <c r="A1638" s="1" t="str">
        <f>'Customer Names'!A1638</f>
        <v>Id1637</v>
      </c>
      <c r="B1638" s="1" t="str">
        <f>VLOOKUP($A1638,'Customer Names'!$A$2:$E$2336,4,FALSE())</f>
        <v>Andrea K.</v>
      </c>
      <c r="C1638" s="16">
        <f>VLOOKUP($A1638,'Medical Examinations'!$A$2:$O$2336,2,FALSE())</f>
        <v>37.335000000000001</v>
      </c>
      <c r="D1638" s="16">
        <f>VLOOKUP($A1638,'Medical Examinations'!$A$2:$O$2336,3,FALSE())</f>
        <v>6.26</v>
      </c>
      <c r="E1638" s="1" t="str">
        <f>VLOOKUP($A1638,'Medical Examinations'!$A$2:$O$2336,9,FALSE())</f>
        <v>Yes</v>
      </c>
      <c r="F1638" s="1" t="str">
        <f>VLOOKUP($A1638,'Medical Examinations'!$A$2:$O$2336,10,FALSE())</f>
        <v>No</v>
      </c>
      <c r="G1638" s="1" t="str">
        <f>VLOOKUP($A1638,'Medical Examinations'!$A$2:$O$2336,11,FALSE())</f>
        <v>No</v>
      </c>
      <c r="H1638" s="1">
        <f>VLOOKUP($A1638,'Medical Examinations'!$A$2:$O$2336,13,FALSE())</f>
        <v>1</v>
      </c>
      <c r="I1638" s="1" t="str">
        <f>VLOOKUP($A1638,'Medical Examinations'!$A$2:$O$2336,12,FALSE())</f>
        <v>No</v>
      </c>
      <c r="J1638" s="1" t="str">
        <f>VLOOKUP($A1638,'Medical Examinations'!$A$2:$O$2336,14,FALSE())</f>
        <v>Obesity</v>
      </c>
      <c r="K1638" s="1" t="str">
        <f>VLOOKUP($A1638,'Medical Examinations'!$A$2:$O$2336,15,FALSE())</f>
        <v>Prediabetes</v>
      </c>
      <c r="L1638" s="17">
        <f>VLOOKUP($A1638,'Hospitalisation Details'!$A$2:$P$2344,15,FALSE())</f>
        <v>32304</v>
      </c>
      <c r="M1638" s="18">
        <f>VLOOKUP($A1638,'Hospitalisation Details'!$A$2:$P$2344,6,FALSE())</f>
        <v>5989.52</v>
      </c>
      <c r="N1638" s="1" t="str">
        <f>VLOOKUP($A1638,'Hospitalisation Details'!$A$2:$P$2344,12,FALSE())</f>
        <v>tier - 2</v>
      </c>
      <c r="O1638" s="1" t="str">
        <f>VLOOKUP($A1638,'Hospitalisation Details'!$A$2:$P$2344,13,FALSE())</f>
        <v>tier - 1</v>
      </c>
      <c r="P1638" s="1" t="str">
        <f>VLOOKUP($A1638,'Hospitalisation Details'!$A$2:$P$2344,14,FALSE())</f>
        <v>R1012</v>
      </c>
      <c r="Q1638" s="1">
        <f>VLOOKUP($A1638,'Hospitalisation Details'!$A$2:$P$2344,16,FALSE())</f>
        <v>34</v>
      </c>
    </row>
    <row r="1639" spans="1:17" x14ac:dyDescent="0.35">
      <c r="A1639" s="1" t="str">
        <f>'Customer Names'!A1639</f>
        <v>Id1638</v>
      </c>
      <c r="B1639" s="1" t="str">
        <f>VLOOKUP($A1639,'Customer Names'!$A$2:$E$2336,4,FALSE())</f>
        <v>Kris</v>
      </c>
      <c r="C1639" s="16">
        <f>VLOOKUP($A1639,'Medical Examinations'!$A$2:$O$2336,2,FALSE())</f>
        <v>19.53</v>
      </c>
      <c r="D1639" s="16">
        <f>VLOOKUP($A1639,'Medical Examinations'!$A$2:$O$2336,3,FALSE())</f>
        <v>11.68</v>
      </c>
      <c r="E1639" s="1" t="str">
        <f>VLOOKUP($A1639,'Medical Examinations'!$A$2:$O$2336,9,FALSE())</f>
        <v>No</v>
      </c>
      <c r="F1639" s="1" t="str">
        <f>VLOOKUP($A1639,'Medical Examinations'!$A$2:$O$2336,10,FALSE())</f>
        <v>No</v>
      </c>
      <c r="G1639" s="1" t="str">
        <f>VLOOKUP($A1639,'Medical Examinations'!$A$2:$O$2336,11,FALSE())</f>
        <v>No</v>
      </c>
      <c r="H1639" s="1">
        <f>VLOOKUP($A1639,'Medical Examinations'!$A$2:$O$2336,13,FALSE())</f>
        <v>0</v>
      </c>
      <c r="I1639" s="1" t="str">
        <f>VLOOKUP($A1639,'Medical Examinations'!$A$2:$O$2336,12,FALSE())</f>
        <v>No</v>
      </c>
      <c r="J1639" s="1" t="str">
        <f>VLOOKUP($A1639,'Medical Examinations'!$A$2:$O$2336,14,FALSE())</f>
        <v>Normal Weight</v>
      </c>
      <c r="K1639" s="1" t="str">
        <f>VLOOKUP($A1639,'Medical Examinations'!$A$2:$O$2336,15,FALSE())</f>
        <v>Diabetes</v>
      </c>
      <c r="L1639" s="17">
        <f>VLOOKUP($A1639,'Hospitalisation Details'!$A$2:$P$2344,15,FALSE())</f>
        <v>27313</v>
      </c>
      <c r="M1639" s="18">
        <f>VLOOKUP($A1639,'Hospitalisation Details'!$A$2:$P$2344,6,FALSE())</f>
        <v>5979.99</v>
      </c>
      <c r="N1639" s="1" t="str">
        <f>VLOOKUP($A1639,'Hospitalisation Details'!$A$2:$P$2344,12,FALSE())</f>
        <v>tier - 2</v>
      </c>
      <c r="O1639" s="1" t="str">
        <f>VLOOKUP($A1639,'Hospitalisation Details'!$A$2:$P$2344,13,FALSE())</f>
        <v>tier - 3</v>
      </c>
      <c r="P1639" s="1" t="str">
        <f>VLOOKUP($A1639,'Hospitalisation Details'!$A$2:$P$2344,14,FALSE())</f>
        <v>R1013</v>
      </c>
      <c r="Q1639" s="1">
        <f>VLOOKUP($A1639,'Hospitalisation Details'!$A$2:$P$2344,16,FALSE())</f>
        <v>48</v>
      </c>
    </row>
    <row r="1640" spans="1:17" x14ac:dyDescent="0.35">
      <c r="A1640" s="1" t="str">
        <f>'Customer Names'!A1640</f>
        <v>Id1639</v>
      </c>
      <c r="B1640" s="1" t="str">
        <f>VLOOKUP($A1640,'Customer Names'!$A$2:$E$2336,4,FALSE())</f>
        <v>Alden W</v>
      </c>
      <c r="C1640" s="16">
        <f>VLOOKUP($A1640,'Medical Examinations'!$A$2:$O$2336,2,FALSE())</f>
        <v>34.1</v>
      </c>
      <c r="D1640" s="16">
        <f>VLOOKUP($A1640,'Medical Examinations'!$A$2:$O$2336,3,FALSE())</f>
        <v>5.16</v>
      </c>
      <c r="E1640" s="1" t="str">
        <f>VLOOKUP($A1640,'Medical Examinations'!$A$2:$O$2336,9,FALSE())</f>
        <v>No</v>
      </c>
      <c r="F1640" s="1" t="str">
        <f>VLOOKUP($A1640,'Medical Examinations'!$A$2:$O$2336,10,FALSE())</f>
        <v>No</v>
      </c>
      <c r="G1640" s="1" t="str">
        <f>VLOOKUP($A1640,'Medical Examinations'!$A$2:$O$2336,11,FALSE())</f>
        <v>No</v>
      </c>
      <c r="H1640" s="1">
        <f>VLOOKUP($A1640,'Medical Examinations'!$A$2:$O$2336,13,FALSE())</f>
        <v>0</v>
      </c>
      <c r="I1640" s="1" t="str">
        <f>VLOOKUP($A1640,'Medical Examinations'!$A$2:$O$2336,12,FALSE())</f>
        <v>No</v>
      </c>
      <c r="J1640" s="1" t="str">
        <f>VLOOKUP($A1640,'Medical Examinations'!$A$2:$O$2336,14,FALSE())</f>
        <v>Obesity</v>
      </c>
      <c r="K1640" s="1" t="str">
        <f>VLOOKUP($A1640,'Medical Examinations'!$A$2:$O$2336,15,FALSE())</f>
        <v>Normal</v>
      </c>
      <c r="L1640" s="17">
        <f>VLOOKUP($A1640,'Hospitalisation Details'!$A$2:$P$2344,15,FALSE())</f>
        <v>29504</v>
      </c>
      <c r="M1640" s="18">
        <f>VLOOKUP($A1640,'Hospitalisation Details'!$A$2:$P$2344,6,FALSE())</f>
        <v>5979.73</v>
      </c>
      <c r="N1640" s="1" t="str">
        <f>VLOOKUP($A1640,'Hospitalisation Details'!$A$2:$P$2344,12,FALSE())</f>
        <v>tier - 2</v>
      </c>
      <c r="O1640" s="1" t="str">
        <f>VLOOKUP($A1640,'Hospitalisation Details'!$A$2:$P$2344,13,FALSE())</f>
        <v>tier - 2</v>
      </c>
      <c r="P1640" s="1" t="str">
        <f>VLOOKUP($A1640,'Hospitalisation Details'!$A$2:$P$2344,14,FALSE())</f>
        <v>R1011</v>
      </c>
      <c r="Q1640" s="1">
        <f>VLOOKUP($A1640,'Hospitalisation Details'!$A$2:$P$2344,16,FALSE())</f>
        <v>42</v>
      </c>
    </row>
    <row r="1641" spans="1:17" x14ac:dyDescent="0.35">
      <c r="A1641" s="1" t="str">
        <f>'Customer Names'!A1641</f>
        <v>Id1640</v>
      </c>
      <c r="B1641" s="1" t="str">
        <f>VLOOKUP($A1641,'Customer Names'!$A$2:$E$2336,4,FALSE())</f>
        <v>Suzanne M</v>
      </c>
      <c r="C1641" s="16">
        <f>VLOOKUP($A1641,'Medical Examinations'!$A$2:$O$2336,2,FALSE())</f>
        <v>16.5</v>
      </c>
      <c r="D1641" s="16">
        <f>VLOOKUP($A1641,'Medical Examinations'!$A$2:$O$2336,3,FALSE())</f>
        <v>6.9</v>
      </c>
      <c r="E1641" s="1" t="str">
        <f>VLOOKUP($A1641,'Medical Examinations'!$A$2:$O$2336,9,FALSE())</f>
        <v>Yes</v>
      </c>
      <c r="F1641" s="1" t="str">
        <f>VLOOKUP($A1641,'Medical Examinations'!$A$2:$O$2336,10,FALSE())</f>
        <v>No</v>
      </c>
      <c r="G1641" s="1" t="str">
        <f>VLOOKUP($A1641,'Medical Examinations'!$A$2:$O$2336,11,FALSE())</f>
        <v>No</v>
      </c>
      <c r="H1641" s="1">
        <f>VLOOKUP($A1641,'Medical Examinations'!$A$2:$O$2336,13,FALSE())</f>
        <v>2</v>
      </c>
      <c r="I1641" s="1" t="str">
        <f>VLOOKUP($A1641,'Medical Examinations'!$A$2:$O$2336,12,FALSE())</f>
        <v>No</v>
      </c>
      <c r="J1641" s="1" t="str">
        <f>VLOOKUP($A1641,'Medical Examinations'!$A$2:$O$2336,14,FALSE())</f>
        <v>Underweight</v>
      </c>
      <c r="K1641" s="1" t="str">
        <f>VLOOKUP($A1641,'Medical Examinations'!$A$2:$O$2336,15,FALSE())</f>
        <v>Diabetes</v>
      </c>
      <c r="L1641" s="17">
        <f>VLOOKUP($A1641,'Hospitalisation Details'!$A$2:$P$2344,15,FALSE())</f>
        <v>25744</v>
      </c>
      <c r="M1641" s="18">
        <f>VLOOKUP($A1641,'Hospitalisation Details'!$A$2:$P$2344,6,FALSE())</f>
        <v>5979.66</v>
      </c>
      <c r="N1641" s="1" t="str">
        <f>VLOOKUP($A1641,'Hospitalisation Details'!$A$2:$P$2344,12,FALSE())</f>
        <v>tier - 2</v>
      </c>
      <c r="O1641" s="1" t="str">
        <f>VLOOKUP($A1641,'Hospitalisation Details'!$A$2:$P$2344,13,FALSE())</f>
        <v>tier - 3</v>
      </c>
      <c r="P1641" s="1" t="str">
        <f>VLOOKUP($A1641,'Hospitalisation Details'!$A$2:$P$2344,14,FALSE())</f>
        <v>R1013</v>
      </c>
      <c r="Q1641" s="1">
        <f>VLOOKUP($A1641,'Hospitalisation Details'!$A$2:$P$2344,16,FALSE())</f>
        <v>52</v>
      </c>
    </row>
    <row r="1642" spans="1:17" x14ac:dyDescent="0.35">
      <c r="A1642" s="1" t="str">
        <f>'Customer Names'!A1642</f>
        <v>Id1641</v>
      </c>
      <c r="B1642" s="1" t="str">
        <f>VLOOKUP($A1642,'Customer Names'!$A$2:$E$2336,4,FALSE())</f>
        <v>Heidi Z.</v>
      </c>
      <c r="C1642" s="16">
        <f>VLOOKUP($A1642,'Medical Examinations'!$A$2:$O$2336,2,FALSE())</f>
        <v>30.69</v>
      </c>
      <c r="D1642" s="16">
        <f>VLOOKUP($A1642,'Medical Examinations'!$A$2:$O$2336,3,FALSE())</f>
        <v>4.83</v>
      </c>
      <c r="E1642" s="1" t="str">
        <f>VLOOKUP($A1642,'Medical Examinations'!$A$2:$O$2336,9,FALSE())</f>
        <v>No</v>
      </c>
      <c r="F1642" s="1" t="str">
        <f>VLOOKUP($A1642,'Medical Examinations'!$A$2:$O$2336,10,FALSE())</f>
        <v>No</v>
      </c>
      <c r="G1642" s="1" t="str">
        <f>VLOOKUP($A1642,'Medical Examinations'!$A$2:$O$2336,11,FALSE())</f>
        <v>No</v>
      </c>
      <c r="H1642" s="1">
        <f>VLOOKUP($A1642,'Medical Examinations'!$A$2:$O$2336,13,FALSE())</f>
        <v>1</v>
      </c>
      <c r="I1642" s="1" t="str">
        <f>VLOOKUP($A1642,'Medical Examinations'!$A$2:$O$2336,12,FALSE())</f>
        <v>No</v>
      </c>
      <c r="J1642" s="1" t="str">
        <f>VLOOKUP($A1642,'Medical Examinations'!$A$2:$O$2336,14,FALSE())</f>
        <v>Obesity</v>
      </c>
      <c r="K1642" s="1" t="str">
        <f>VLOOKUP($A1642,'Medical Examinations'!$A$2:$O$2336,15,FALSE())</f>
        <v>Normal</v>
      </c>
      <c r="L1642" s="17">
        <f>VLOOKUP($A1642,'Hospitalisation Details'!$A$2:$P$2344,15,FALSE())</f>
        <v>30997</v>
      </c>
      <c r="M1642" s="18">
        <f>VLOOKUP($A1642,'Hospitalisation Details'!$A$2:$P$2344,6,FALSE())</f>
        <v>5976.83</v>
      </c>
      <c r="N1642" s="1" t="str">
        <f>VLOOKUP($A1642,'Hospitalisation Details'!$A$2:$P$2344,12,FALSE())</f>
        <v>tier - 2</v>
      </c>
      <c r="O1642" s="1" t="str">
        <f>VLOOKUP($A1642,'Hospitalisation Details'!$A$2:$P$2344,13,FALSE())</f>
        <v>tier - 2</v>
      </c>
      <c r="P1642" s="1" t="str">
        <f>VLOOKUP($A1642,'Hospitalisation Details'!$A$2:$P$2344,14,FALSE())</f>
        <v>R1013</v>
      </c>
      <c r="Q1642" s="1">
        <f>VLOOKUP($A1642,'Hospitalisation Details'!$A$2:$P$2344,16,FALSE())</f>
        <v>38</v>
      </c>
    </row>
    <row r="1643" spans="1:17" x14ac:dyDescent="0.35">
      <c r="A1643" s="1" t="str">
        <f>'Customer Names'!A1643</f>
        <v>Id1642</v>
      </c>
      <c r="B1643" s="1" t="str">
        <f>VLOOKUP($A1643,'Customer Names'!$A$2:$E$2336,4,FALSE())</f>
        <v>Carolyn</v>
      </c>
      <c r="C1643" s="16">
        <f>VLOOKUP($A1643,'Medical Examinations'!$A$2:$O$2336,2,FALSE())</f>
        <v>28.93</v>
      </c>
      <c r="D1643" s="16">
        <f>VLOOKUP($A1643,'Medical Examinations'!$A$2:$O$2336,3,FALSE())</f>
        <v>4.87</v>
      </c>
      <c r="E1643" s="1" t="str">
        <f>VLOOKUP($A1643,'Medical Examinations'!$A$2:$O$2336,9,FALSE())</f>
        <v>No</v>
      </c>
      <c r="F1643" s="1" t="str">
        <f>VLOOKUP($A1643,'Medical Examinations'!$A$2:$O$2336,10,FALSE())</f>
        <v>No</v>
      </c>
      <c r="G1643" s="1" t="str">
        <f>VLOOKUP($A1643,'Medical Examinations'!$A$2:$O$2336,11,FALSE())</f>
        <v>No</v>
      </c>
      <c r="H1643" s="1">
        <f>VLOOKUP($A1643,'Medical Examinations'!$A$2:$O$2336,13,FALSE())</f>
        <v>1</v>
      </c>
      <c r="I1643" s="1" t="str">
        <f>VLOOKUP($A1643,'Medical Examinations'!$A$2:$O$2336,12,FALSE())</f>
        <v>No</v>
      </c>
      <c r="J1643" s="1" t="str">
        <f>VLOOKUP($A1643,'Medical Examinations'!$A$2:$O$2336,14,FALSE())</f>
        <v>Overweight</v>
      </c>
      <c r="K1643" s="1" t="str">
        <f>VLOOKUP($A1643,'Medical Examinations'!$A$2:$O$2336,15,FALSE())</f>
        <v>Normal</v>
      </c>
      <c r="L1643" s="17">
        <f>VLOOKUP($A1643,'Hospitalisation Details'!$A$2:$P$2344,15,FALSE())</f>
        <v>30944</v>
      </c>
      <c r="M1643" s="18">
        <f>VLOOKUP($A1643,'Hospitalisation Details'!$A$2:$P$2344,6,FALSE())</f>
        <v>5974.38</v>
      </c>
      <c r="N1643" s="1" t="str">
        <f>VLOOKUP($A1643,'Hospitalisation Details'!$A$2:$P$2344,12,FALSE())</f>
        <v>tier - 2</v>
      </c>
      <c r="O1643" s="1" t="str">
        <f>VLOOKUP($A1643,'Hospitalisation Details'!$A$2:$P$2344,13,FALSE())</f>
        <v>tier - 3</v>
      </c>
      <c r="P1643" s="1" t="str">
        <f>VLOOKUP($A1643,'Hospitalisation Details'!$A$2:$P$2344,14,FALSE())</f>
        <v>R1013</v>
      </c>
      <c r="Q1643" s="1">
        <f>VLOOKUP($A1643,'Hospitalisation Details'!$A$2:$P$2344,16,FALSE())</f>
        <v>38</v>
      </c>
    </row>
    <row r="1644" spans="1:17" x14ac:dyDescent="0.35">
      <c r="A1644" s="1" t="str">
        <f>'Customer Names'!A1644</f>
        <v>Id1643</v>
      </c>
      <c r="B1644" s="1" t="str">
        <f>VLOOKUP($A1644,'Customer Names'!$A$2:$E$2336,4,FALSE())</f>
        <v>Sabine</v>
      </c>
      <c r="C1644" s="16">
        <f>VLOOKUP($A1644,'Medical Examinations'!$A$2:$O$2336,2,FALSE())</f>
        <v>38.9</v>
      </c>
      <c r="D1644" s="16">
        <f>VLOOKUP($A1644,'Medical Examinations'!$A$2:$O$2336,3,FALSE())</f>
        <v>4.28</v>
      </c>
      <c r="E1644" s="1" t="str">
        <f>VLOOKUP($A1644,'Medical Examinations'!$A$2:$O$2336,9,FALSE())</f>
        <v>No</v>
      </c>
      <c r="F1644" s="1" t="str">
        <f>VLOOKUP($A1644,'Medical Examinations'!$A$2:$O$2336,10,FALSE())</f>
        <v>No</v>
      </c>
      <c r="G1644" s="1" t="str">
        <f>VLOOKUP($A1644,'Medical Examinations'!$A$2:$O$2336,11,FALSE())</f>
        <v>No</v>
      </c>
      <c r="H1644" s="1">
        <f>VLOOKUP($A1644,'Medical Examinations'!$A$2:$O$2336,13,FALSE())</f>
        <v>0</v>
      </c>
      <c r="I1644" s="1" t="str">
        <f>VLOOKUP($A1644,'Medical Examinations'!$A$2:$O$2336,12,FALSE())</f>
        <v>No</v>
      </c>
      <c r="J1644" s="1" t="str">
        <f>VLOOKUP($A1644,'Medical Examinations'!$A$2:$O$2336,14,FALSE())</f>
        <v>Obesity</v>
      </c>
      <c r="K1644" s="1" t="str">
        <f>VLOOKUP($A1644,'Medical Examinations'!$A$2:$O$2336,15,FALSE())</f>
        <v>Normal</v>
      </c>
      <c r="L1644" s="17">
        <f>VLOOKUP($A1644,'Hospitalisation Details'!$A$2:$P$2344,15,FALSE())</f>
        <v>32711</v>
      </c>
      <c r="M1644" s="18">
        <f>VLOOKUP($A1644,'Hospitalisation Details'!$A$2:$P$2344,6,FALSE())</f>
        <v>5972.38</v>
      </c>
      <c r="N1644" s="1" t="str">
        <f>VLOOKUP($A1644,'Hospitalisation Details'!$A$2:$P$2344,12,FALSE())</f>
        <v>tier - 2</v>
      </c>
      <c r="O1644" s="1" t="str">
        <f>VLOOKUP($A1644,'Hospitalisation Details'!$A$2:$P$2344,13,FALSE())</f>
        <v>tier - 2</v>
      </c>
      <c r="P1644" s="1" t="str">
        <f>VLOOKUP($A1644,'Hospitalisation Details'!$A$2:$P$2344,14,FALSE())</f>
        <v>R1011</v>
      </c>
      <c r="Q1644" s="1">
        <f>VLOOKUP($A1644,'Hospitalisation Details'!$A$2:$P$2344,16,FALSE())</f>
        <v>33</v>
      </c>
    </row>
    <row r="1645" spans="1:17" x14ac:dyDescent="0.35">
      <c r="A1645" s="1" t="str">
        <f>'Customer Names'!A1645</f>
        <v>Id1644</v>
      </c>
      <c r="B1645" s="1" t="str">
        <f>VLOOKUP($A1645,'Customer Names'!$A$2:$E$2336,4,FALSE())</f>
        <v>Bobby</v>
      </c>
      <c r="C1645" s="16">
        <f>VLOOKUP($A1645,'Medical Examinations'!$A$2:$O$2336,2,FALSE())</f>
        <v>26.9</v>
      </c>
      <c r="D1645" s="16">
        <f>VLOOKUP($A1645,'Medical Examinations'!$A$2:$O$2336,3,FALSE())</f>
        <v>4.07</v>
      </c>
      <c r="E1645" s="1" t="str">
        <f>VLOOKUP($A1645,'Medical Examinations'!$A$2:$O$2336,9,FALSE())</f>
        <v>No</v>
      </c>
      <c r="F1645" s="1" t="str">
        <f>VLOOKUP($A1645,'Medical Examinations'!$A$2:$O$2336,10,FALSE())</f>
        <v>No</v>
      </c>
      <c r="G1645" s="1" t="str">
        <f>VLOOKUP($A1645,'Medical Examinations'!$A$2:$O$2336,11,FALSE())</f>
        <v>No</v>
      </c>
      <c r="H1645" s="1">
        <f>VLOOKUP($A1645,'Medical Examinations'!$A$2:$O$2336,13,FALSE())</f>
        <v>0</v>
      </c>
      <c r="I1645" s="1" t="str">
        <f>VLOOKUP($A1645,'Medical Examinations'!$A$2:$O$2336,12,FALSE())</f>
        <v>No</v>
      </c>
      <c r="J1645" s="1" t="str">
        <f>VLOOKUP($A1645,'Medical Examinations'!$A$2:$O$2336,14,FALSE())</f>
        <v>Overweight</v>
      </c>
      <c r="K1645" s="1" t="str">
        <f>VLOOKUP($A1645,'Medical Examinations'!$A$2:$O$2336,15,FALSE())</f>
        <v>Normal</v>
      </c>
      <c r="L1645" s="17">
        <f>VLOOKUP($A1645,'Hospitalisation Details'!$A$2:$P$2344,15,FALSE())</f>
        <v>29423</v>
      </c>
      <c r="M1645" s="18">
        <f>VLOOKUP($A1645,'Hospitalisation Details'!$A$2:$P$2344,6,FALSE())</f>
        <v>5969.72</v>
      </c>
      <c r="N1645" s="1" t="str">
        <f>VLOOKUP($A1645,'Hospitalisation Details'!$A$2:$P$2344,12,FALSE())</f>
        <v>tier - 3</v>
      </c>
      <c r="O1645" s="1" t="str">
        <f>VLOOKUP($A1645,'Hospitalisation Details'!$A$2:$P$2344,13,FALSE())</f>
        <v>tier - 3</v>
      </c>
      <c r="P1645" s="1" t="str">
        <f>VLOOKUP($A1645,'Hospitalisation Details'!$A$2:$P$2344,14,FALSE())</f>
        <v>R1011</v>
      </c>
      <c r="Q1645" s="1">
        <f>VLOOKUP($A1645,'Hospitalisation Details'!$A$2:$P$2344,16,FALSE())</f>
        <v>42</v>
      </c>
    </row>
    <row r="1646" spans="1:17" x14ac:dyDescent="0.35">
      <c r="A1646" s="1" t="str">
        <f>'Customer Names'!A1646</f>
        <v>Id1645</v>
      </c>
      <c r="B1646" s="1" t="str">
        <f>VLOOKUP($A1646,'Customer Names'!$A$2:$E$2336,4,FALSE())</f>
        <v>Fan</v>
      </c>
      <c r="C1646" s="16">
        <f>VLOOKUP($A1646,'Medical Examinations'!$A$2:$O$2336,2,FALSE())</f>
        <v>24.86</v>
      </c>
      <c r="D1646" s="16">
        <f>VLOOKUP($A1646,'Medical Examinations'!$A$2:$O$2336,3,FALSE())</f>
        <v>6.23</v>
      </c>
      <c r="E1646" s="1" t="str">
        <f>VLOOKUP($A1646,'Medical Examinations'!$A$2:$O$2336,9,FALSE())</f>
        <v>No</v>
      </c>
      <c r="F1646" s="1" t="str">
        <f>VLOOKUP($A1646,'Medical Examinations'!$A$2:$O$2336,10,FALSE())</f>
        <v>No</v>
      </c>
      <c r="G1646" s="1" t="str">
        <f>VLOOKUP($A1646,'Medical Examinations'!$A$2:$O$2336,11,FALSE())</f>
        <v>No</v>
      </c>
      <c r="H1646" s="1">
        <f>VLOOKUP($A1646,'Medical Examinations'!$A$2:$O$2336,13,FALSE())</f>
        <v>0</v>
      </c>
      <c r="I1646" s="1" t="str">
        <f>VLOOKUP($A1646,'Medical Examinations'!$A$2:$O$2336,12,FALSE())</f>
        <v>No</v>
      </c>
      <c r="J1646" s="1" t="str">
        <f>VLOOKUP($A1646,'Medical Examinations'!$A$2:$O$2336,14,FALSE())</f>
        <v>Normal Weight</v>
      </c>
      <c r="K1646" s="1" t="str">
        <f>VLOOKUP($A1646,'Medical Examinations'!$A$2:$O$2336,15,FALSE())</f>
        <v>Prediabetes</v>
      </c>
      <c r="L1646" s="17">
        <f>VLOOKUP($A1646,'Hospitalisation Details'!$A$2:$P$2344,15,FALSE())</f>
        <v>29438</v>
      </c>
      <c r="M1646" s="18">
        <f>VLOOKUP($A1646,'Hospitalisation Details'!$A$2:$P$2344,6,FALSE())</f>
        <v>5966.89</v>
      </c>
      <c r="N1646" s="1" t="str">
        <f>VLOOKUP($A1646,'Hospitalisation Details'!$A$2:$P$2344,12,FALSE())</f>
        <v>tier - 2</v>
      </c>
      <c r="O1646" s="1" t="str">
        <f>VLOOKUP($A1646,'Hospitalisation Details'!$A$2:$P$2344,13,FALSE())</f>
        <v>tier - 3</v>
      </c>
      <c r="P1646" s="1" t="str">
        <f>VLOOKUP($A1646,'Hospitalisation Details'!$A$2:$P$2344,14,FALSE())</f>
        <v>R1013</v>
      </c>
      <c r="Q1646" s="1">
        <f>VLOOKUP($A1646,'Hospitalisation Details'!$A$2:$P$2344,16,FALSE())</f>
        <v>42</v>
      </c>
    </row>
    <row r="1647" spans="1:17" x14ac:dyDescent="0.35">
      <c r="A1647" s="1" t="str">
        <f>'Customer Names'!A1647</f>
        <v>Id1646</v>
      </c>
      <c r="B1647" s="1" t="str">
        <f>VLOOKUP($A1647,'Customer Names'!$A$2:$E$2336,4,FALSE())</f>
        <v>Rachel M</v>
      </c>
      <c r="C1647" s="16">
        <f>VLOOKUP($A1647,'Medical Examinations'!$A$2:$O$2336,2,FALSE())</f>
        <v>39.14</v>
      </c>
      <c r="D1647" s="16">
        <f>VLOOKUP($A1647,'Medical Examinations'!$A$2:$O$2336,3,FALSE())</f>
        <v>6.24</v>
      </c>
      <c r="E1647" s="1" t="str">
        <f>VLOOKUP($A1647,'Medical Examinations'!$A$2:$O$2336,9,FALSE())</f>
        <v>No</v>
      </c>
      <c r="F1647" s="1" t="str">
        <f>VLOOKUP($A1647,'Medical Examinations'!$A$2:$O$2336,10,FALSE())</f>
        <v>Yes</v>
      </c>
      <c r="G1647" s="1" t="str">
        <f>VLOOKUP($A1647,'Medical Examinations'!$A$2:$O$2336,11,FALSE())</f>
        <v>No</v>
      </c>
      <c r="H1647" s="1">
        <f>VLOOKUP($A1647,'Medical Examinations'!$A$2:$O$2336,13,FALSE())</f>
        <v>1</v>
      </c>
      <c r="I1647" s="1" t="str">
        <f>VLOOKUP($A1647,'Medical Examinations'!$A$2:$O$2336,12,FALSE())</f>
        <v>No</v>
      </c>
      <c r="J1647" s="1" t="str">
        <f>VLOOKUP($A1647,'Medical Examinations'!$A$2:$O$2336,14,FALSE())</f>
        <v>Obesity</v>
      </c>
      <c r="K1647" s="1" t="str">
        <f>VLOOKUP($A1647,'Medical Examinations'!$A$2:$O$2336,15,FALSE())</f>
        <v>Prediabetes</v>
      </c>
      <c r="L1647" s="17">
        <f>VLOOKUP($A1647,'Hospitalisation Details'!$A$2:$P$2344,15,FALSE())</f>
        <v>38183</v>
      </c>
      <c r="M1647" s="18">
        <f>VLOOKUP($A1647,'Hospitalisation Details'!$A$2:$P$2344,6,FALSE())</f>
        <v>5960.91</v>
      </c>
      <c r="N1647" s="1" t="str">
        <f>VLOOKUP($A1647,'Hospitalisation Details'!$A$2:$P$2344,12,FALSE())</f>
        <v>tier - 2</v>
      </c>
      <c r="O1647" s="1" t="str">
        <f>VLOOKUP($A1647,'Hospitalisation Details'!$A$2:$P$2344,13,FALSE())</f>
        <v>tier - 1</v>
      </c>
      <c r="P1647" s="1" t="str">
        <f>VLOOKUP($A1647,'Hospitalisation Details'!$A$2:$P$2344,14,FALSE())</f>
        <v>R1026</v>
      </c>
      <c r="Q1647" s="1">
        <f>VLOOKUP($A1647,'Hospitalisation Details'!$A$2:$P$2344,16,FALSE())</f>
        <v>18</v>
      </c>
    </row>
    <row r="1648" spans="1:17" x14ac:dyDescent="0.35">
      <c r="A1648" s="1" t="str">
        <f>'Customer Names'!A1648</f>
        <v>Id1647</v>
      </c>
      <c r="B1648" s="1" t="str">
        <f>VLOOKUP($A1648,'Customer Names'!$A$2:$E$2336,4,FALSE())</f>
        <v>Greg</v>
      </c>
      <c r="C1648" s="16">
        <f>VLOOKUP($A1648,'Medical Examinations'!$A$2:$O$2336,2,FALSE())</f>
        <v>39.799999999999997</v>
      </c>
      <c r="D1648" s="16">
        <f>VLOOKUP($A1648,'Medical Examinations'!$A$2:$O$2336,3,FALSE())</f>
        <v>6.17</v>
      </c>
      <c r="E1648" s="1" t="str">
        <f>VLOOKUP($A1648,'Medical Examinations'!$A$2:$O$2336,9,FALSE())</f>
        <v>No</v>
      </c>
      <c r="F1648" s="1" t="str">
        <f>VLOOKUP($A1648,'Medical Examinations'!$A$2:$O$2336,10,FALSE())</f>
        <v>No</v>
      </c>
      <c r="G1648" s="1" t="str">
        <f>VLOOKUP($A1648,'Medical Examinations'!$A$2:$O$2336,11,FALSE())</f>
        <v>Yes</v>
      </c>
      <c r="H1648" s="1">
        <f>VLOOKUP($A1648,'Medical Examinations'!$A$2:$O$2336,13,FALSE())</f>
        <v>1</v>
      </c>
      <c r="I1648" s="1" t="str">
        <f>VLOOKUP($A1648,'Medical Examinations'!$A$2:$O$2336,12,FALSE())</f>
        <v>No</v>
      </c>
      <c r="J1648" s="1" t="str">
        <f>VLOOKUP($A1648,'Medical Examinations'!$A$2:$O$2336,14,FALSE())</f>
        <v>Obesity</v>
      </c>
      <c r="K1648" s="1" t="str">
        <f>VLOOKUP($A1648,'Medical Examinations'!$A$2:$O$2336,15,FALSE())</f>
        <v>Prediabetes</v>
      </c>
      <c r="L1648" s="17">
        <f>VLOOKUP($A1648,'Hospitalisation Details'!$A$2:$P$2344,15,FALSE())</f>
        <v>37846</v>
      </c>
      <c r="M1648" s="18">
        <f>VLOOKUP($A1648,'Hospitalisation Details'!$A$2:$P$2344,6,FALSE())</f>
        <v>5957.35</v>
      </c>
      <c r="N1648" s="1" t="str">
        <f>VLOOKUP($A1648,'Hospitalisation Details'!$A$2:$P$2344,12,FALSE())</f>
        <v>tier - 2</v>
      </c>
      <c r="O1648" s="1" t="str">
        <f>VLOOKUP($A1648,'Hospitalisation Details'!$A$2:$P$2344,13,FALSE())</f>
        <v>tier - 2</v>
      </c>
      <c r="P1648" s="1" t="str">
        <f>VLOOKUP($A1648,'Hospitalisation Details'!$A$2:$P$2344,14,FALSE())</f>
        <v>R1012</v>
      </c>
      <c r="Q1648" s="1">
        <f>VLOOKUP($A1648,'Hospitalisation Details'!$A$2:$P$2344,16,FALSE())</f>
        <v>19</v>
      </c>
    </row>
    <row r="1649" spans="1:17" x14ac:dyDescent="0.35">
      <c r="A1649" s="1" t="str">
        <f>'Customer Names'!A1649</f>
        <v>Id1648</v>
      </c>
      <c r="B1649" s="1" t="str">
        <f>VLOOKUP($A1649,'Customer Names'!$A$2:$E$2336,4,FALSE())</f>
        <v>Dan</v>
      </c>
      <c r="C1649" s="16">
        <f>VLOOKUP($A1649,'Medical Examinations'!$A$2:$O$2336,2,FALSE())</f>
        <v>34.32</v>
      </c>
      <c r="D1649" s="16">
        <f>VLOOKUP($A1649,'Medical Examinations'!$A$2:$O$2336,3,FALSE())</f>
        <v>5.16</v>
      </c>
      <c r="E1649" s="1" t="str">
        <f>VLOOKUP($A1649,'Medical Examinations'!$A$2:$O$2336,9,FALSE())</f>
        <v>No</v>
      </c>
      <c r="F1649" s="1" t="str">
        <f>VLOOKUP($A1649,'Medical Examinations'!$A$2:$O$2336,10,FALSE())</f>
        <v>No</v>
      </c>
      <c r="G1649" s="1" t="str">
        <f>VLOOKUP($A1649,'Medical Examinations'!$A$2:$O$2336,11,FALSE())</f>
        <v>No</v>
      </c>
      <c r="H1649" s="1">
        <f>VLOOKUP($A1649,'Medical Examinations'!$A$2:$O$2336,13,FALSE())</f>
        <v>1</v>
      </c>
      <c r="I1649" s="1" t="str">
        <f>VLOOKUP($A1649,'Medical Examinations'!$A$2:$O$2336,12,FALSE())</f>
        <v>No</v>
      </c>
      <c r="J1649" s="1" t="str">
        <f>VLOOKUP($A1649,'Medical Examinations'!$A$2:$O$2336,14,FALSE())</f>
        <v>Obesity</v>
      </c>
      <c r="K1649" s="1" t="str">
        <f>VLOOKUP($A1649,'Medical Examinations'!$A$2:$O$2336,15,FALSE())</f>
        <v>Normal</v>
      </c>
      <c r="L1649" s="17">
        <f>VLOOKUP($A1649,'Hospitalisation Details'!$A$2:$P$2344,15,FALSE())</f>
        <v>31972</v>
      </c>
      <c r="M1649" s="18">
        <f>VLOOKUP($A1649,'Hospitalisation Details'!$A$2:$P$2344,6,FALSE())</f>
        <v>5934.38</v>
      </c>
      <c r="N1649" s="1" t="str">
        <f>VLOOKUP($A1649,'Hospitalisation Details'!$A$2:$P$2344,12,FALSE())</f>
        <v>tier - 3</v>
      </c>
      <c r="O1649" s="1" t="str">
        <f>VLOOKUP($A1649,'Hospitalisation Details'!$A$2:$P$2344,13,FALSE())</f>
        <v>tier - 2</v>
      </c>
      <c r="P1649" s="1" t="str">
        <f>VLOOKUP($A1649,'Hospitalisation Details'!$A$2:$P$2344,14,FALSE())</f>
        <v>R1013</v>
      </c>
      <c r="Q1649" s="1">
        <f>VLOOKUP($A1649,'Hospitalisation Details'!$A$2:$P$2344,16,FALSE())</f>
        <v>35</v>
      </c>
    </row>
    <row r="1650" spans="1:17" x14ac:dyDescent="0.35">
      <c r="A1650" s="1" t="str">
        <f>'Customer Names'!A1650</f>
        <v>Id1649</v>
      </c>
      <c r="B1650" s="1" t="str">
        <f>VLOOKUP($A1650,'Customer Names'!$A$2:$E$2336,4,FALSE())</f>
        <v>Jennifer A</v>
      </c>
      <c r="C1650" s="16">
        <f>VLOOKUP($A1650,'Medical Examinations'!$A$2:$O$2336,2,FALSE())</f>
        <v>32.51</v>
      </c>
      <c r="D1650" s="16">
        <f>VLOOKUP($A1650,'Medical Examinations'!$A$2:$O$2336,3,FALSE())</f>
        <v>4.3</v>
      </c>
      <c r="E1650" s="1" t="str">
        <f>VLOOKUP($A1650,'Medical Examinations'!$A$2:$O$2336,9,FALSE())</f>
        <v>No</v>
      </c>
      <c r="F1650" s="1" t="str">
        <f>VLOOKUP($A1650,'Medical Examinations'!$A$2:$O$2336,10,FALSE())</f>
        <v>No</v>
      </c>
      <c r="G1650" s="1" t="str">
        <f>VLOOKUP($A1650,'Medical Examinations'!$A$2:$O$2336,11,FALSE())</f>
        <v>No</v>
      </c>
      <c r="H1650" s="1">
        <f>VLOOKUP($A1650,'Medical Examinations'!$A$2:$O$2336,13,FALSE())</f>
        <v>0</v>
      </c>
      <c r="I1650" s="1" t="str">
        <f>VLOOKUP($A1650,'Medical Examinations'!$A$2:$O$2336,12,FALSE())</f>
        <v>No</v>
      </c>
      <c r="J1650" s="1" t="str">
        <f>VLOOKUP($A1650,'Medical Examinations'!$A$2:$O$2336,14,FALSE())</f>
        <v>Obesity</v>
      </c>
      <c r="K1650" s="1" t="str">
        <f>VLOOKUP($A1650,'Medical Examinations'!$A$2:$O$2336,15,FALSE())</f>
        <v>Normal</v>
      </c>
      <c r="L1650" s="17">
        <f>VLOOKUP($A1650,'Hospitalisation Details'!$A$2:$P$2344,15,FALSE())</f>
        <v>34545</v>
      </c>
      <c r="M1650" s="18">
        <f>VLOOKUP($A1650,'Hospitalisation Details'!$A$2:$P$2344,6,FALSE())</f>
        <v>5927.65</v>
      </c>
      <c r="N1650" s="1" t="str">
        <f>VLOOKUP($A1650,'Hospitalisation Details'!$A$2:$P$2344,12,FALSE())</f>
        <v>tier - 2</v>
      </c>
      <c r="O1650" s="1" t="str">
        <f>VLOOKUP($A1650,'Hospitalisation Details'!$A$2:$P$2344,13,FALSE())</f>
        <v>tier - 1</v>
      </c>
      <c r="P1650" s="1" t="str">
        <f>VLOOKUP($A1650,'Hospitalisation Details'!$A$2:$P$2344,14,FALSE())</f>
        <v>R1012</v>
      </c>
      <c r="Q1650" s="1">
        <f>VLOOKUP($A1650,'Hospitalisation Details'!$A$2:$P$2344,16,FALSE())</f>
        <v>28</v>
      </c>
    </row>
    <row r="1651" spans="1:17" x14ac:dyDescent="0.35">
      <c r="A1651" s="1" t="str">
        <f>'Customer Names'!A1651</f>
        <v>Id1650</v>
      </c>
      <c r="B1651" s="1" t="str">
        <f>VLOOKUP($A1651,'Customer Names'!$A$2:$E$2336,4,FALSE())</f>
        <v>Jessica</v>
      </c>
      <c r="C1651" s="16">
        <f>VLOOKUP($A1651,'Medical Examinations'!$A$2:$O$2336,2,FALSE())</f>
        <v>30.71</v>
      </c>
      <c r="D1651" s="16">
        <f>VLOOKUP($A1651,'Medical Examinations'!$A$2:$O$2336,3,FALSE())</f>
        <v>6.14</v>
      </c>
      <c r="E1651" s="1" t="str">
        <f>VLOOKUP($A1651,'Medical Examinations'!$A$2:$O$2336,9,FALSE())</f>
        <v>No</v>
      </c>
      <c r="F1651" s="1" t="str">
        <f>VLOOKUP($A1651,'Medical Examinations'!$A$2:$O$2336,10,FALSE())</f>
        <v>No</v>
      </c>
      <c r="G1651" s="1" t="str">
        <f>VLOOKUP($A1651,'Medical Examinations'!$A$2:$O$2336,11,FALSE())</f>
        <v>Yes</v>
      </c>
      <c r="H1651" s="1">
        <f>VLOOKUP($A1651,'Medical Examinations'!$A$2:$O$2336,13,FALSE())</f>
        <v>1</v>
      </c>
      <c r="I1651" s="1" t="str">
        <f>VLOOKUP($A1651,'Medical Examinations'!$A$2:$O$2336,12,FALSE())</f>
        <v>No</v>
      </c>
      <c r="J1651" s="1" t="str">
        <f>VLOOKUP($A1651,'Medical Examinations'!$A$2:$O$2336,14,FALSE())</f>
        <v>Obesity</v>
      </c>
      <c r="K1651" s="1" t="str">
        <f>VLOOKUP($A1651,'Medical Examinations'!$A$2:$O$2336,15,FALSE())</f>
        <v>Prediabetes</v>
      </c>
      <c r="L1651" s="17">
        <f>VLOOKUP($A1651,'Hospitalisation Details'!$A$2:$P$2344,15,FALSE())</f>
        <v>34194</v>
      </c>
      <c r="M1651" s="18">
        <f>VLOOKUP($A1651,'Hospitalisation Details'!$A$2:$P$2344,6,FALSE())</f>
        <v>5926.93</v>
      </c>
      <c r="N1651" s="1" t="str">
        <f>VLOOKUP($A1651,'Hospitalisation Details'!$A$2:$P$2344,12,FALSE())</f>
        <v>tier - 2</v>
      </c>
      <c r="O1651" s="1" t="str">
        <f>VLOOKUP($A1651,'Hospitalisation Details'!$A$2:$P$2344,13,FALSE())</f>
        <v>tier - 2</v>
      </c>
      <c r="P1651" s="1" t="str">
        <f>VLOOKUP($A1651,'Hospitalisation Details'!$A$2:$P$2344,14,FALSE())</f>
        <v>R1025</v>
      </c>
      <c r="Q1651" s="1">
        <f>VLOOKUP($A1651,'Hospitalisation Details'!$A$2:$P$2344,16,FALSE())</f>
        <v>29</v>
      </c>
    </row>
    <row r="1652" spans="1:17" x14ac:dyDescent="0.35">
      <c r="A1652" s="1" t="str">
        <f>'Customer Names'!A1652</f>
        <v>Id1651</v>
      </c>
      <c r="B1652" s="1" t="str">
        <f>VLOOKUP($A1652,'Customer Names'!$A$2:$E$2336,4,FALSE())</f>
        <v>Chaiwat</v>
      </c>
      <c r="C1652" s="16">
        <f>VLOOKUP($A1652,'Medical Examinations'!$A$2:$O$2336,2,FALSE())</f>
        <v>28.9</v>
      </c>
      <c r="D1652" s="16">
        <f>VLOOKUP($A1652,'Medical Examinations'!$A$2:$O$2336,3,FALSE())</f>
        <v>5.36</v>
      </c>
      <c r="E1652" s="1" t="str">
        <f>VLOOKUP($A1652,'Medical Examinations'!$A$2:$O$2336,9,FALSE())</f>
        <v>No</v>
      </c>
      <c r="F1652" s="1" t="str">
        <f>VLOOKUP($A1652,'Medical Examinations'!$A$2:$O$2336,10,FALSE())</f>
        <v>No</v>
      </c>
      <c r="G1652" s="1" t="str">
        <f>VLOOKUP($A1652,'Medical Examinations'!$A$2:$O$2336,11,FALSE())</f>
        <v>No</v>
      </c>
      <c r="H1652" s="1">
        <f>VLOOKUP($A1652,'Medical Examinations'!$A$2:$O$2336,13,FALSE())</f>
        <v>1</v>
      </c>
      <c r="I1652" s="1" t="str">
        <f>VLOOKUP($A1652,'Medical Examinations'!$A$2:$O$2336,12,FALSE())</f>
        <v>No</v>
      </c>
      <c r="J1652" s="1" t="str">
        <f>VLOOKUP($A1652,'Medical Examinations'!$A$2:$O$2336,14,FALSE())</f>
        <v>Overweight</v>
      </c>
      <c r="K1652" s="1" t="str">
        <f>VLOOKUP($A1652,'Medical Examinations'!$A$2:$O$2336,15,FALSE())</f>
        <v>Normal</v>
      </c>
      <c r="L1652" s="17">
        <f>VLOOKUP($A1652,'Hospitalisation Details'!$A$2:$P$2344,15,FALSE())</f>
        <v>31987</v>
      </c>
      <c r="M1652" s="18">
        <f>VLOOKUP($A1652,'Hospitalisation Details'!$A$2:$P$2344,6,FALSE())</f>
        <v>5926.85</v>
      </c>
      <c r="N1652" s="1" t="str">
        <f>VLOOKUP($A1652,'Hospitalisation Details'!$A$2:$P$2344,12,FALSE())</f>
        <v>tier - 3</v>
      </c>
      <c r="O1652" s="1" t="str">
        <f>VLOOKUP($A1652,'Hospitalisation Details'!$A$2:$P$2344,13,FALSE())</f>
        <v>tier - 3</v>
      </c>
      <c r="P1652" s="1" t="str">
        <f>VLOOKUP($A1652,'Hospitalisation Details'!$A$2:$P$2344,14,FALSE())</f>
        <v>R1011</v>
      </c>
      <c r="Q1652" s="1">
        <f>VLOOKUP($A1652,'Hospitalisation Details'!$A$2:$P$2344,16,FALSE())</f>
        <v>35</v>
      </c>
    </row>
    <row r="1653" spans="1:17" x14ac:dyDescent="0.35">
      <c r="A1653" s="1" t="str">
        <f>'Customer Names'!A1653</f>
        <v>Id1652</v>
      </c>
      <c r="B1653" s="1" t="str">
        <f>VLOOKUP($A1653,'Customer Names'!$A$2:$E$2336,4,FALSE())</f>
        <v>Kerri</v>
      </c>
      <c r="C1653" s="16">
        <f>VLOOKUP($A1653,'Medical Examinations'!$A$2:$O$2336,2,FALSE())</f>
        <v>36.19</v>
      </c>
      <c r="D1653" s="16">
        <f>VLOOKUP($A1653,'Medical Examinations'!$A$2:$O$2336,3,FALSE())</f>
        <v>4.3</v>
      </c>
      <c r="E1653" s="1" t="str">
        <f>VLOOKUP($A1653,'Medical Examinations'!$A$2:$O$2336,9,FALSE())</f>
        <v>No</v>
      </c>
      <c r="F1653" s="1" t="str">
        <f>VLOOKUP($A1653,'Medical Examinations'!$A$2:$O$2336,10,FALSE())</f>
        <v>No</v>
      </c>
      <c r="G1653" s="1" t="str">
        <f>VLOOKUP($A1653,'Medical Examinations'!$A$2:$O$2336,11,FALSE())</f>
        <v>No</v>
      </c>
      <c r="H1653" s="1">
        <f>VLOOKUP($A1653,'Medical Examinations'!$A$2:$O$2336,13,FALSE())</f>
        <v>0</v>
      </c>
      <c r="I1653" s="1" t="str">
        <f>VLOOKUP($A1653,'Medical Examinations'!$A$2:$O$2336,12,FALSE())</f>
        <v>No</v>
      </c>
      <c r="J1653" s="1" t="str">
        <f>VLOOKUP($A1653,'Medical Examinations'!$A$2:$O$2336,14,FALSE())</f>
        <v>Obesity</v>
      </c>
      <c r="K1653" s="1" t="str">
        <f>VLOOKUP($A1653,'Medical Examinations'!$A$2:$O$2336,15,FALSE())</f>
        <v>Normal</v>
      </c>
      <c r="L1653" s="17">
        <f>VLOOKUP($A1653,'Hospitalisation Details'!$A$2:$P$2344,15,FALSE())</f>
        <v>30306</v>
      </c>
      <c r="M1653" s="18">
        <f>VLOOKUP($A1653,'Hospitalisation Details'!$A$2:$P$2344,6,FALSE())</f>
        <v>5920.1</v>
      </c>
      <c r="N1653" s="1" t="str">
        <f>VLOOKUP($A1653,'Hospitalisation Details'!$A$2:$P$2344,12,FALSE())</f>
        <v>tier - 2</v>
      </c>
      <c r="O1653" s="1" t="str">
        <f>VLOOKUP($A1653,'Hospitalisation Details'!$A$2:$P$2344,13,FALSE())</f>
        <v>tier - 1</v>
      </c>
      <c r="P1653" s="1" t="str">
        <f>VLOOKUP($A1653,'Hospitalisation Details'!$A$2:$P$2344,14,FALSE())</f>
        <v>R1013</v>
      </c>
      <c r="Q1653" s="1">
        <f>VLOOKUP($A1653,'Hospitalisation Details'!$A$2:$P$2344,16,FALSE())</f>
        <v>40</v>
      </c>
    </row>
    <row r="1654" spans="1:17" x14ac:dyDescent="0.35">
      <c r="A1654" s="1" t="str">
        <f>'Customer Names'!A1654</f>
        <v>Id1653</v>
      </c>
      <c r="B1654" s="1" t="str">
        <f>VLOOKUP($A1654,'Customer Names'!$A$2:$E$2336,4,FALSE())</f>
        <v>Lisa</v>
      </c>
      <c r="C1654" s="16">
        <f>VLOOKUP($A1654,'Medical Examinations'!$A$2:$O$2336,2,FALSE())</f>
        <v>29.6</v>
      </c>
      <c r="D1654" s="16">
        <f>VLOOKUP($A1654,'Medical Examinations'!$A$2:$O$2336,3,FALSE())</f>
        <v>4.09</v>
      </c>
      <c r="E1654" s="1" t="str">
        <f>VLOOKUP($A1654,'Medical Examinations'!$A$2:$O$2336,9,FALSE())</f>
        <v>No</v>
      </c>
      <c r="F1654" s="1" t="str">
        <f>VLOOKUP($A1654,'Medical Examinations'!$A$2:$O$2336,10,FALSE())</f>
        <v>No</v>
      </c>
      <c r="G1654" s="1" t="str">
        <f>VLOOKUP($A1654,'Medical Examinations'!$A$2:$O$2336,11,FALSE())</f>
        <v>No</v>
      </c>
      <c r="H1654" s="1">
        <f>VLOOKUP($A1654,'Medical Examinations'!$A$2:$O$2336,13,FALSE())</f>
        <v>0</v>
      </c>
      <c r="I1654" s="1" t="str">
        <f>VLOOKUP($A1654,'Medical Examinations'!$A$2:$O$2336,12,FALSE())</f>
        <v>No</v>
      </c>
      <c r="J1654" s="1" t="str">
        <f>VLOOKUP($A1654,'Medical Examinations'!$A$2:$O$2336,14,FALSE())</f>
        <v>Overweight</v>
      </c>
      <c r="K1654" s="1" t="str">
        <f>VLOOKUP($A1654,'Medical Examinations'!$A$2:$O$2336,15,FALSE())</f>
        <v>Normal</v>
      </c>
      <c r="L1654" s="17">
        <f>VLOOKUP($A1654,'Hospitalisation Details'!$A$2:$P$2344,15,FALSE())</f>
        <v>30140</v>
      </c>
      <c r="M1654" s="18">
        <f>VLOOKUP($A1654,'Hospitalisation Details'!$A$2:$P$2344,6,FALSE())</f>
        <v>5910.94</v>
      </c>
      <c r="N1654" s="1" t="str">
        <f>VLOOKUP($A1654,'Hospitalisation Details'!$A$2:$P$2344,12,FALSE())</f>
        <v>tier - 2</v>
      </c>
      <c r="O1654" s="1" t="str">
        <f>VLOOKUP($A1654,'Hospitalisation Details'!$A$2:$P$2344,13,FALSE())</f>
        <v>tier - 1</v>
      </c>
      <c r="P1654" s="1" t="str">
        <f>VLOOKUP($A1654,'Hospitalisation Details'!$A$2:$P$2344,14,FALSE())</f>
        <v>R1011</v>
      </c>
      <c r="Q1654" s="1">
        <f>VLOOKUP($A1654,'Hospitalisation Details'!$A$2:$P$2344,16,FALSE())</f>
        <v>40</v>
      </c>
    </row>
    <row r="1655" spans="1:17" x14ac:dyDescent="0.35">
      <c r="A1655" s="1" t="str">
        <f>'Customer Names'!A1655</f>
        <v>Id1654</v>
      </c>
      <c r="B1655" s="1" t="str">
        <f>VLOOKUP($A1655,'Customer Names'!$A$2:$E$2336,4,FALSE())</f>
        <v>Nicholas G</v>
      </c>
      <c r="C1655" s="16">
        <f>VLOOKUP($A1655,'Medical Examinations'!$A$2:$O$2336,2,FALSE())</f>
        <v>30.95</v>
      </c>
      <c r="D1655" s="16">
        <f>VLOOKUP($A1655,'Medical Examinations'!$A$2:$O$2336,3,FALSE())</f>
        <v>6.27</v>
      </c>
      <c r="E1655" s="1" t="str">
        <f>VLOOKUP($A1655,'Medical Examinations'!$A$2:$O$2336,9,FALSE())</f>
        <v>No</v>
      </c>
      <c r="F1655" s="1" t="str">
        <f>VLOOKUP($A1655,'Medical Examinations'!$A$2:$O$2336,10,FALSE())</f>
        <v>No</v>
      </c>
      <c r="G1655" s="1" t="str">
        <f>VLOOKUP($A1655,'Medical Examinations'!$A$2:$O$2336,11,FALSE())</f>
        <v>Yes</v>
      </c>
      <c r="H1655" s="1">
        <f>VLOOKUP($A1655,'Medical Examinations'!$A$2:$O$2336,13,FALSE())</f>
        <v>1</v>
      </c>
      <c r="I1655" s="1" t="str">
        <f>VLOOKUP($A1655,'Medical Examinations'!$A$2:$O$2336,12,FALSE())</f>
        <v>No</v>
      </c>
      <c r="J1655" s="1" t="str">
        <f>VLOOKUP($A1655,'Medical Examinations'!$A$2:$O$2336,14,FALSE())</f>
        <v>Obesity</v>
      </c>
      <c r="K1655" s="1" t="str">
        <f>VLOOKUP($A1655,'Medical Examinations'!$A$2:$O$2336,15,FALSE())</f>
        <v>Prediabetes</v>
      </c>
      <c r="L1655" s="17">
        <f>VLOOKUP($A1655,'Hospitalisation Details'!$A$2:$P$2344,15,FALSE())</f>
        <v>34261</v>
      </c>
      <c r="M1655" s="18">
        <f>VLOOKUP($A1655,'Hospitalisation Details'!$A$2:$P$2344,6,FALSE())</f>
        <v>5877.02</v>
      </c>
      <c r="N1655" s="1" t="str">
        <f>VLOOKUP($A1655,'Hospitalisation Details'!$A$2:$P$2344,12,FALSE())</f>
        <v>tier - 2</v>
      </c>
      <c r="O1655" s="1" t="str">
        <f>VLOOKUP($A1655,'Hospitalisation Details'!$A$2:$P$2344,13,FALSE())</f>
        <v>tier - 2</v>
      </c>
      <c r="P1655" s="1" t="str">
        <f>VLOOKUP($A1655,'Hospitalisation Details'!$A$2:$P$2344,14,FALSE())</f>
        <v>R1021</v>
      </c>
      <c r="Q1655" s="1">
        <f>VLOOKUP($A1655,'Hospitalisation Details'!$A$2:$P$2344,16,FALSE())</f>
        <v>29</v>
      </c>
    </row>
    <row r="1656" spans="1:17" x14ac:dyDescent="0.35">
      <c r="A1656" s="1" t="str">
        <f>'Customer Names'!A1656</f>
        <v>Id1655</v>
      </c>
      <c r="B1656" s="1" t="str">
        <f>VLOOKUP($A1656,'Customer Names'!$A$2:$E$2336,4,FALSE())</f>
        <v>Vasilis S</v>
      </c>
      <c r="C1656" s="16">
        <f>VLOOKUP($A1656,'Medical Examinations'!$A$2:$O$2336,2,FALSE())</f>
        <v>19.95</v>
      </c>
      <c r="D1656" s="16">
        <f>VLOOKUP($A1656,'Medical Examinations'!$A$2:$O$2336,3,FALSE())</f>
        <v>5.39</v>
      </c>
      <c r="E1656" s="1" t="str">
        <f>VLOOKUP($A1656,'Medical Examinations'!$A$2:$O$2336,9,FALSE())</f>
        <v>No</v>
      </c>
      <c r="F1656" s="1" t="str">
        <f>VLOOKUP($A1656,'Medical Examinations'!$A$2:$O$2336,10,FALSE())</f>
        <v>No</v>
      </c>
      <c r="G1656" s="1" t="str">
        <f>VLOOKUP($A1656,'Medical Examinations'!$A$2:$O$2336,11,FALSE())</f>
        <v>No</v>
      </c>
      <c r="H1656" s="1">
        <f>VLOOKUP($A1656,'Medical Examinations'!$A$2:$O$2336,13,FALSE())</f>
        <v>1</v>
      </c>
      <c r="I1656" s="1" t="str">
        <f>VLOOKUP($A1656,'Medical Examinations'!$A$2:$O$2336,12,FALSE())</f>
        <v>No</v>
      </c>
      <c r="J1656" s="1" t="str">
        <f>VLOOKUP($A1656,'Medical Examinations'!$A$2:$O$2336,14,FALSE())</f>
        <v>Normal Weight</v>
      </c>
      <c r="K1656" s="1" t="str">
        <f>VLOOKUP($A1656,'Medical Examinations'!$A$2:$O$2336,15,FALSE())</f>
        <v>Normal</v>
      </c>
      <c r="L1656" s="17">
        <f>VLOOKUP($A1656,'Hospitalisation Details'!$A$2:$P$2344,15,FALSE())</f>
        <v>31008</v>
      </c>
      <c r="M1656" s="18">
        <f>VLOOKUP($A1656,'Hospitalisation Details'!$A$2:$P$2344,6,FALSE())</f>
        <v>5855.9</v>
      </c>
      <c r="N1656" s="1" t="str">
        <f>VLOOKUP($A1656,'Hospitalisation Details'!$A$2:$P$2344,12,FALSE())</f>
        <v>tier - 2</v>
      </c>
      <c r="O1656" s="1" t="str">
        <f>VLOOKUP($A1656,'Hospitalisation Details'!$A$2:$P$2344,13,FALSE())</f>
        <v>tier - 3</v>
      </c>
      <c r="P1656" s="1" t="str">
        <f>VLOOKUP($A1656,'Hospitalisation Details'!$A$2:$P$2344,14,FALSE())</f>
        <v>R1012</v>
      </c>
      <c r="Q1656" s="1">
        <f>VLOOKUP($A1656,'Hospitalisation Details'!$A$2:$P$2344,16,FALSE())</f>
        <v>38</v>
      </c>
    </row>
    <row r="1657" spans="1:17" x14ac:dyDescent="0.35">
      <c r="A1657" s="1" t="str">
        <f>'Customer Names'!A1657</f>
        <v>Id1656</v>
      </c>
      <c r="B1657" s="1" t="str">
        <f>VLOOKUP($A1657,'Customer Names'!$A$2:$E$2336,4,FALSE())</f>
        <v>Michael P</v>
      </c>
      <c r="C1657" s="16">
        <f>VLOOKUP($A1657,'Medical Examinations'!$A$2:$O$2336,2,FALSE())</f>
        <v>23.65</v>
      </c>
      <c r="D1657" s="16">
        <f>VLOOKUP($A1657,'Medical Examinations'!$A$2:$O$2336,3,FALSE())</f>
        <v>5.75</v>
      </c>
      <c r="E1657" s="1" t="str">
        <f>VLOOKUP($A1657,'Medical Examinations'!$A$2:$O$2336,9,FALSE())</f>
        <v>Yes</v>
      </c>
      <c r="F1657" s="1" t="str">
        <f>VLOOKUP($A1657,'Medical Examinations'!$A$2:$O$2336,10,FALSE())</f>
        <v>No</v>
      </c>
      <c r="G1657" s="1" t="str">
        <f>VLOOKUP($A1657,'Medical Examinations'!$A$2:$O$2336,11,FALSE())</f>
        <v>No</v>
      </c>
      <c r="H1657" s="1">
        <f>VLOOKUP($A1657,'Medical Examinations'!$A$2:$O$2336,13,FALSE())</f>
        <v>0</v>
      </c>
      <c r="I1657" s="1" t="str">
        <f>VLOOKUP($A1657,'Medical Examinations'!$A$2:$O$2336,12,FALSE())</f>
        <v>No</v>
      </c>
      <c r="J1657" s="1" t="str">
        <f>VLOOKUP($A1657,'Medical Examinations'!$A$2:$O$2336,14,FALSE())</f>
        <v>Normal Weight</v>
      </c>
      <c r="K1657" s="1" t="str">
        <f>VLOOKUP($A1657,'Medical Examinations'!$A$2:$O$2336,15,FALSE())</f>
        <v>Prediabetes</v>
      </c>
      <c r="L1657" s="17">
        <f>VLOOKUP($A1657,'Hospitalisation Details'!$A$2:$P$2344,15,FALSE())</f>
        <v>31216</v>
      </c>
      <c r="M1657" s="18">
        <f>VLOOKUP($A1657,'Hospitalisation Details'!$A$2:$P$2344,6,FALSE())</f>
        <v>5847.24</v>
      </c>
      <c r="N1657" s="1" t="str">
        <f>VLOOKUP($A1657,'Hospitalisation Details'!$A$2:$P$2344,12,FALSE())</f>
        <v>tier - 2</v>
      </c>
      <c r="O1657" s="1" t="str">
        <f>VLOOKUP($A1657,'Hospitalisation Details'!$A$2:$P$2344,13,FALSE())</f>
        <v>tier - 1</v>
      </c>
      <c r="P1657" s="1" t="str">
        <f>VLOOKUP($A1657,'Hospitalisation Details'!$A$2:$P$2344,14,FALSE())</f>
        <v>R1013</v>
      </c>
      <c r="Q1657" s="1">
        <f>VLOOKUP($A1657,'Hospitalisation Details'!$A$2:$P$2344,16,FALSE())</f>
        <v>37</v>
      </c>
    </row>
    <row r="1658" spans="1:17" x14ac:dyDescent="0.35">
      <c r="A1658" s="1" t="str">
        <f>'Customer Names'!A1658</f>
        <v>Id1657</v>
      </c>
      <c r="B1658" s="1" t="str">
        <f>VLOOKUP($A1658,'Customer Names'!$A$2:$E$2336,4,FALSE())</f>
        <v>Colleen C.</v>
      </c>
      <c r="C1658" s="16">
        <f>VLOOKUP($A1658,'Medical Examinations'!$A$2:$O$2336,2,FALSE())</f>
        <v>43.34</v>
      </c>
      <c r="D1658" s="16">
        <f>VLOOKUP($A1658,'Medical Examinations'!$A$2:$O$2336,3,FALSE())</f>
        <v>4.91</v>
      </c>
      <c r="E1658" s="1" t="str">
        <f>VLOOKUP($A1658,'Medical Examinations'!$A$2:$O$2336,9,FALSE())</f>
        <v>No</v>
      </c>
      <c r="F1658" s="1" t="str">
        <f>VLOOKUP($A1658,'Medical Examinations'!$A$2:$O$2336,10,FALSE())</f>
        <v>No</v>
      </c>
      <c r="G1658" s="1" t="str">
        <f>VLOOKUP($A1658,'Medical Examinations'!$A$2:$O$2336,11,FALSE())</f>
        <v>No</v>
      </c>
      <c r="H1658" s="1">
        <f>VLOOKUP($A1658,'Medical Examinations'!$A$2:$O$2336,13,FALSE())</f>
        <v>1</v>
      </c>
      <c r="I1658" s="1" t="str">
        <f>VLOOKUP($A1658,'Medical Examinations'!$A$2:$O$2336,12,FALSE())</f>
        <v>No</v>
      </c>
      <c r="J1658" s="1" t="str">
        <f>VLOOKUP($A1658,'Medical Examinations'!$A$2:$O$2336,14,FALSE())</f>
        <v>Obesity</v>
      </c>
      <c r="K1658" s="1" t="str">
        <f>VLOOKUP($A1658,'Medical Examinations'!$A$2:$O$2336,15,FALSE())</f>
        <v>Normal</v>
      </c>
      <c r="L1658" s="17">
        <f>VLOOKUP($A1658,'Hospitalisation Details'!$A$2:$P$2344,15,FALSE())</f>
        <v>32050</v>
      </c>
      <c r="M1658" s="18">
        <f>VLOOKUP($A1658,'Hospitalisation Details'!$A$2:$P$2344,6,FALSE())</f>
        <v>5846.92</v>
      </c>
      <c r="N1658" s="1" t="str">
        <f>VLOOKUP($A1658,'Hospitalisation Details'!$A$2:$P$2344,12,FALSE())</f>
        <v>tier - 2</v>
      </c>
      <c r="O1658" s="1" t="str">
        <f>VLOOKUP($A1658,'Hospitalisation Details'!$A$2:$P$2344,13,FALSE())</f>
        <v>tier - 2</v>
      </c>
      <c r="P1658" s="1" t="str">
        <f>VLOOKUP($A1658,'Hospitalisation Details'!$A$2:$P$2344,14,FALSE())</f>
        <v>R1013</v>
      </c>
      <c r="Q1658" s="1">
        <f>VLOOKUP($A1658,'Hospitalisation Details'!$A$2:$P$2344,16,FALSE())</f>
        <v>35</v>
      </c>
    </row>
    <row r="1659" spans="1:17" x14ac:dyDescent="0.35">
      <c r="A1659" s="1" t="str">
        <f>'Customer Names'!A1659</f>
        <v>Id1658</v>
      </c>
      <c r="B1659" s="1" t="str">
        <f>VLOOKUP($A1659,'Customer Names'!$A$2:$E$2336,4,FALSE())</f>
        <v>Annika</v>
      </c>
      <c r="C1659" s="16">
        <f>VLOOKUP($A1659,'Medical Examinations'!$A$2:$O$2336,2,FALSE())</f>
        <v>31.98</v>
      </c>
      <c r="D1659" s="16">
        <f>VLOOKUP($A1659,'Medical Examinations'!$A$2:$O$2336,3,FALSE())</f>
        <v>4.46</v>
      </c>
      <c r="E1659" s="1" t="str">
        <f>VLOOKUP($A1659,'Medical Examinations'!$A$2:$O$2336,9,FALSE())</f>
        <v>Yes</v>
      </c>
      <c r="F1659" s="1" t="str">
        <f>VLOOKUP($A1659,'Medical Examinations'!$A$2:$O$2336,10,FALSE())</f>
        <v>No</v>
      </c>
      <c r="G1659" s="1" t="str">
        <f>VLOOKUP($A1659,'Medical Examinations'!$A$2:$O$2336,11,FALSE())</f>
        <v>No</v>
      </c>
      <c r="H1659" s="1">
        <f>VLOOKUP($A1659,'Medical Examinations'!$A$2:$O$2336,13,FALSE())</f>
        <v>1</v>
      </c>
      <c r="I1659" s="1" t="str">
        <f>VLOOKUP($A1659,'Medical Examinations'!$A$2:$O$2336,12,FALSE())</f>
        <v>No</v>
      </c>
      <c r="J1659" s="1" t="str">
        <f>VLOOKUP($A1659,'Medical Examinations'!$A$2:$O$2336,14,FALSE())</f>
        <v>Obesity</v>
      </c>
      <c r="K1659" s="1" t="str">
        <f>VLOOKUP($A1659,'Medical Examinations'!$A$2:$O$2336,15,FALSE())</f>
        <v>Normal</v>
      </c>
      <c r="L1659" s="17">
        <f>VLOOKUP($A1659,'Hospitalisation Details'!$A$2:$P$2344,15,FALSE())</f>
        <v>34931</v>
      </c>
      <c r="M1659" s="18">
        <f>VLOOKUP($A1659,'Hospitalisation Details'!$A$2:$P$2344,6,FALSE())</f>
        <v>5843.99</v>
      </c>
      <c r="N1659" s="1" t="str">
        <f>VLOOKUP($A1659,'Hospitalisation Details'!$A$2:$P$2344,12,FALSE())</f>
        <v>tier - 2</v>
      </c>
      <c r="O1659" s="1" t="str">
        <f>VLOOKUP($A1659,'Hospitalisation Details'!$A$2:$P$2344,13,FALSE())</f>
        <v>tier - 2</v>
      </c>
      <c r="P1659" s="1" t="str">
        <f>VLOOKUP($A1659,'Hospitalisation Details'!$A$2:$P$2344,14,FALSE())</f>
        <v>R1025</v>
      </c>
      <c r="Q1659" s="1">
        <f>VLOOKUP($A1659,'Hospitalisation Details'!$A$2:$P$2344,16,FALSE())</f>
        <v>27</v>
      </c>
    </row>
    <row r="1660" spans="1:17" x14ac:dyDescent="0.35">
      <c r="A1660" s="1" t="str">
        <f>'Customer Names'!A1660</f>
        <v>Id1659</v>
      </c>
      <c r="B1660" s="1" t="str">
        <f>VLOOKUP($A1660,'Customer Names'!$A$2:$E$2336,4,FALSE())</f>
        <v>Kelly</v>
      </c>
      <c r="C1660" s="16">
        <f>VLOOKUP($A1660,'Medical Examinations'!$A$2:$O$2336,2,FALSE())</f>
        <v>35.86</v>
      </c>
      <c r="D1660" s="16">
        <f>VLOOKUP($A1660,'Medical Examinations'!$A$2:$O$2336,3,FALSE())</f>
        <v>6.22</v>
      </c>
      <c r="E1660" s="1" t="str">
        <f>VLOOKUP($A1660,'Medical Examinations'!$A$2:$O$2336,9,FALSE())</f>
        <v>No</v>
      </c>
      <c r="F1660" s="1" t="str">
        <f>VLOOKUP($A1660,'Medical Examinations'!$A$2:$O$2336,10,FALSE())</f>
        <v>No</v>
      </c>
      <c r="G1660" s="1" t="str">
        <f>VLOOKUP($A1660,'Medical Examinations'!$A$2:$O$2336,11,FALSE())</f>
        <v>No</v>
      </c>
      <c r="H1660" s="1">
        <f>VLOOKUP($A1660,'Medical Examinations'!$A$2:$O$2336,13,FALSE())</f>
        <v>1</v>
      </c>
      <c r="I1660" s="1" t="str">
        <f>VLOOKUP($A1660,'Medical Examinations'!$A$2:$O$2336,12,FALSE())</f>
        <v>No</v>
      </c>
      <c r="J1660" s="1" t="str">
        <f>VLOOKUP($A1660,'Medical Examinations'!$A$2:$O$2336,14,FALSE())</f>
        <v>Obesity</v>
      </c>
      <c r="K1660" s="1" t="str">
        <f>VLOOKUP($A1660,'Medical Examinations'!$A$2:$O$2336,15,FALSE())</f>
        <v>Prediabetes</v>
      </c>
      <c r="L1660" s="17">
        <f>VLOOKUP($A1660,'Hospitalisation Details'!$A$2:$P$2344,15,FALSE())</f>
        <v>31985</v>
      </c>
      <c r="M1660" s="18">
        <f>VLOOKUP($A1660,'Hospitalisation Details'!$A$2:$P$2344,6,FALSE())</f>
        <v>5836.52</v>
      </c>
      <c r="N1660" s="1" t="str">
        <f>VLOOKUP($A1660,'Hospitalisation Details'!$A$2:$P$2344,12,FALSE())</f>
        <v>tier - 2</v>
      </c>
      <c r="O1660" s="1" t="str">
        <f>VLOOKUP($A1660,'Hospitalisation Details'!$A$2:$P$2344,13,FALSE())</f>
        <v>tier - 3</v>
      </c>
      <c r="P1660" s="1" t="str">
        <f>VLOOKUP($A1660,'Hospitalisation Details'!$A$2:$P$2344,14,FALSE())</f>
        <v>R1013</v>
      </c>
      <c r="Q1660" s="1">
        <f>VLOOKUP($A1660,'Hospitalisation Details'!$A$2:$P$2344,16,FALSE())</f>
        <v>35</v>
      </c>
    </row>
    <row r="1661" spans="1:17" x14ac:dyDescent="0.35">
      <c r="A1661" s="1" t="str">
        <f>'Customer Names'!A1661</f>
        <v>Id1660</v>
      </c>
      <c r="B1661" s="1" t="str">
        <f>VLOOKUP($A1661,'Customer Names'!$A$2:$E$2336,4,FALSE())</f>
        <v>Nicholas C.</v>
      </c>
      <c r="C1661" s="16">
        <f>VLOOKUP($A1661,'Medical Examinations'!$A$2:$O$2336,2,FALSE())</f>
        <v>15.2</v>
      </c>
      <c r="D1661" s="16">
        <f>VLOOKUP($A1661,'Medical Examinations'!$A$2:$O$2336,3,FALSE())</f>
        <v>8.82</v>
      </c>
      <c r="E1661" s="1" t="str">
        <f>VLOOKUP($A1661,'Medical Examinations'!$A$2:$O$2336,9,FALSE())</f>
        <v>No</v>
      </c>
      <c r="F1661" s="1" t="str">
        <f>VLOOKUP($A1661,'Medical Examinations'!$A$2:$O$2336,10,FALSE())</f>
        <v>No</v>
      </c>
      <c r="G1661" s="1" t="str">
        <f>VLOOKUP($A1661,'Medical Examinations'!$A$2:$O$2336,11,FALSE())</f>
        <v>No</v>
      </c>
      <c r="H1661" s="1">
        <f>VLOOKUP($A1661,'Medical Examinations'!$A$2:$O$2336,13,FALSE())</f>
        <v>0</v>
      </c>
      <c r="I1661" s="1" t="str">
        <f>VLOOKUP($A1661,'Medical Examinations'!$A$2:$O$2336,12,FALSE())</f>
        <v>No</v>
      </c>
      <c r="J1661" s="1" t="str">
        <f>VLOOKUP($A1661,'Medical Examinations'!$A$2:$O$2336,14,FALSE())</f>
        <v>Underweight</v>
      </c>
      <c r="K1661" s="1" t="str">
        <f>VLOOKUP($A1661,'Medical Examinations'!$A$2:$O$2336,15,FALSE())</f>
        <v>Diabetes</v>
      </c>
      <c r="L1661" s="17">
        <f>VLOOKUP($A1661,'Hospitalisation Details'!$A$2:$P$2344,15,FALSE())</f>
        <v>26203</v>
      </c>
      <c r="M1661" s="18">
        <f>VLOOKUP($A1661,'Hospitalisation Details'!$A$2:$P$2344,6,FALSE())</f>
        <v>5832.6</v>
      </c>
      <c r="N1661" s="1" t="str">
        <f>VLOOKUP($A1661,'Hospitalisation Details'!$A$2:$P$2344,12,FALSE())</f>
        <v>tier - 2</v>
      </c>
      <c r="O1661" s="1" t="str">
        <f>VLOOKUP($A1661,'Hospitalisation Details'!$A$2:$P$2344,13,FALSE())</f>
        <v>tier - 3</v>
      </c>
      <c r="P1661" s="1" t="str">
        <f>VLOOKUP($A1661,'Hospitalisation Details'!$A$2:$P$2344,14,FALSE())</f>
        <v>R1012</v>
      </c>
      <c r="Q1661" s="1">
        <f>VLOOKUP($A1661,'Hospitalisation Details'!$A$2:$P$2344,16,FALSE())</f>
        <v>51</v>
      </c>
    </row>
    <row r="1662" spans="1:17" x14ac:dyDescent="0.35">
      <c r="A1662" s="1" t="str">
        <f>'Customer Names'!A1662</f>
        <v>Id1661</v>
      </c>
      <c r="B1662" s="1" t="str">
        <f>VLOOKUP($A1662,'Customer Names'!$A$2:$E$2336,4,FALSE())</f>
        <v>Kelly K</v>
      </c>
      <c r="C1662" s="16">
        <f>VLOOKUP($A1662,'Medical Examinations'!$A$2:$O$2336,2,FALSE())</f>
        <v>37.200000000000003</v>
      </c>
      <c r="D1662" s="16">
        <f>VLOOKUP($A1662,'Medical Examinations'!$A$2:$O$2336,3,FALSE())</f>
        <v>10.14</v>
      </c>
      <c r="E1662" s="1" t="str">
        <f>VLOOKUP($A1662,'Medical Examinations'!$A$2:$O$2336,9,FALSE())</f>
        <v>No</v>
      </c>
      <c r="F1662" s="1" t="str">
        <f>VLOOKUP($A1662,'Medical Examinations'!$A$2:$O$2336,10,FALSE())</f>
        <v>No</v>
      </c>
      <c r="G1662" s="1" t="str">
        <f>VLOOKUP($A1662,'Medical Examinations'!$A$2:$O$2336,11,FALSE())</f>
        <v>No</v>
      </c>
      <c r="H1662" s="1">
        <f>VLOOKUP($A1662,'Medical Examinations'!$A$2:$O$2336,13,FALSE())</f>
        <v>0</v>
      </c>
      <c r="I1662" s="1" t="str">
        <f>VLOOKUP($A1662,'Medical Examinations'!$A$2:$O$2336,12,FALSE())</f>
        <v>No</v>
      </c>
      <c r="J1662" s="1" t="str">
        <f>VLOOKUP($A1662,'Medical Examinations'!$A$2:$O$2336,14,FALSE())</f>
        <v>Obesity</v>
      </c>
      <c r="K1662" s="1" t="str">
        <f>VLOOKUP($A1662,'Medical Examinations'!$A$2:$O$2336,15,FALSE())</f>
        <v>Diabetes</v>
      </c>
      <c r="L1662" s="17">
        <f>VLOOKUP($A1662,'Hospitalisation Details'!$A$2:$P$2344,15,FALSE())</f>
        <v>37459</v>
      </c>
      <c r="M1662" s="18">
        <f>VLOOKUP($A1662,'Hospitalisation Details'!$A$2:$P$2344,6,FALSE())</f>
        <v>5816.58</v>
      </c>
      <c r="N1662" s="1" t="str">
        <f>VLOOKUP($A1662,'Hospitalisation Details'!$A$2:$P$2344,12,FALSE())</f>
        <v>tier - 2</v>
      </c>
      <c r="O1662" s="1" t="str">
        <f>VLOOKUP($A1662,'Hospitalisation Details'!$A$2:$P$2344,13,FALSE())</f>
        <v>tier - 2</v>
      </c>
      <c r="P1662" s="1" t="str">
        <f>VLOOKUP($A1662,'Hospitalisation Details'!$A$2:$P$2344,14,FALSE())</f>
        <v>R1026</v>
      </c>
      <c r="Q1662" s="1">
        <f>VLOOKUP($A1662,'Hospitalisation Details'!$A$2:$P$2344,16,FALSE())</f>
        <v>20</v>
      </c>
    </row>
    <row r="1663" spans="1:17" x14ac:dyDescent="0.35">
      <c r="A1663" s="1" t="str">
        <f>'Customer Names'!A1663</f>
        <v>Id1662</v>
      </c>
      <c r="B1663" s="1" t="str">
        <f>VLOOKUP($A1663,'Customer Names'!$A$2:$E$2336,4,FALSE())</f>
        <v>Andrew</v>
      </c>
      <c r="C1663" s="16">
        <f>VLOOKUP($A1663,'Medical Examinations'!$A$2:$O$2336,2,FALSE())</f>
        <v>17.91</v>
      </c>
      <c r="D1663" s="16">
        <f>VLOOKUP($A1663,'Medical Examinations'!$A$2:$O$2336,3,FALSE())</f>
        <v>4.66</v>
      </c>
      <c r="E1663" s="1" t="str">
        <f>VLOOKUP($A1663,'Medical Examinations'!$A$2:$O$2336,9,FALSE())</f>
        <v>No</v>
      </c>
      <c r="F1663" s="1" t="str">
        <f>VLOOKUP($A1663,'Medical Examinations'!$A$2:$O$2336,10,FALSE())</f>
        <v>No</v>
      </c>
      <c r="G1663" s="1" t="str">
        <f>VLOOKUP($A1663,'Medical Examinations'!$A$2:$O$2336,11,FALSE())</f>
        <v>No</v>
      </c>
      <c r="H1663" s="1">
        <f>VLOOKUP($A1663,'Medical Examinations'!$A$2:$O$2336,13,FALSE())</f>
        <v>2</v>
      </c>
      <c r="I1663" s="1" t="str">
        <f>VLOOKUP($A1663,'Medical Examinations'!$A$2:$O$2336,12,FALSE())</f>
        <v>No</v>
      </c>
      <c r="J1663" s="1" t="str">
        <f>VLOOKUP($A1663,'Medical Examinations'!$A$2:$O$2336,14,FALSE())</f>
        <v>Underweight</v>
      </c>
      <c r="K1663" s="1" t="str">
        <f>VLOOKUP($A1663,'Medical Examinations'!$A$2:$O$2336,15,FALSE())</f>
        <v>Normal</v>
      </c>
      <c r="L1663" s="17">
        <f>VLOOKUP($A1663,'Hospitalisation Details'!$A$2:$P$2344,15,FALSE())</f>
        <v>26605</v>
      </c>
      <c r="M1663" s="18">
        <f>VLOOKUP($A1663,'Hospitalisation Details'!$A$2:$P$2344,6,FALSE())</f>
        <v>5812.9</v>
      </c>
      <c r="N1663" s="1" t="str">
        <f>VLOOKUP($A1663,'Hospitalisation Details'!$A$2:$P$2344,12,FALSE())</f>
        <v>tier - 2</v>
      </c>
      <c r="O1663" s="1" t="str">
        <f>VLOOKUP($A1663,'Hospitalisation Details'!$A$2:$P$2344,13,FALSE())</f>
        <v>tier - 2</v>
      </c>
      <c r="P1663" s="1" t="str">
        <f>VLOOKUP($A1663,'Hospitalisation Details'!$A$2:$P$2344,14,FALSE())</f>
        <v>R1013</v>
      </c>
      <c r="Q1663" s="1">
        <f>VLOOKUP($A1663,'Hospitalisation Details'!$A$2:$P$2344,16,FALSE())</f>
        <v>50</v>
      </c>
    </row>
    <row r="1664" spans="1:17" x14ac:dyDescent="0.35">
      <c r="A1664" s="1" t="str">
        <f>'Customer Names'!A1664</f>
        <v>Id1663</v>
      </c>
      <c r="B1664" s="1" t="str">
        <f>VLOOKUP($A1664,'Customer Names'!$A$2:$E$2336,4,FALSE())</f>
        <v>Hannah</v>
      </c>
      <c r="C1664" s="16">
        <f>VLOOKUP($A1664,'Medical Examinations'!$A$2:$O$2336,2,FALSE())</f>
        <v>20.76</v>
      </c>
      <c r="D1664" s="16">
        <f>VLOOKUP($A1664,'Medical Examinations'!$A$2:$O$2336,3,FALSE())</f>
        <v>6.26</v>
      </c>
      <c r="E1664" s="1" t="str">
        <f>VLOOKUP($A1664,'Medical Examinations'!$A$2:$O$2336,9,FALSE())</f>
        <v>No</v>
      </c>
      <c r="F1664" s="1" t="str">
        <f>VLOOKUP($A1664,'Medical Examinations'!$A$2:$O$2336,10,FALSE())</f>
        <v>No</v>
      </c>
      <c r="G1664" s="1" t="str">
        <f>VLOOKUP($A1664,'Medical Examinations'!$A$2:$O$2336,11,FALSE())</f>
        <v>No</v>
      </c>
      <c r="H1664" s="1">
        <f>VLOOKUP($A1664,'Medical Examinations'!$A$2:$O$2336,13,FALSE())</f>
        <v>0</v>
      </c>
      <c r="I1664" s="1" t="str">
        <f>VLOOKUP($A1664,'Medical Examinations'!$A$2:$O$2336,12,FALSE())</f>
        <v>No</v>
      </c>
      <c r="J1664" s="1" t="str">
        <f>VLOOKUP($A1664,'Medical Examinations'!$A$2:$O$2336,14,FALSE())</f>
        <v>Normal Weight</v>
      </c>
      <c r="K1664" s="1" t="str">
        <f>VLOOKUP($A1664,'Medical Examinations'!$A$2:$O$2336,15,FALSE())</f>
        <v>Prediabetes</v>
      </c>
      <c r="L1664" s="17">
        <f>VLOOKUP($A1664,'Hospitalisation Details'!$A$2:$P$2344,15,FALSE())</f>
        <v>29482</v>
      </c>
      <c r="M1664" s="18">
        <f>VLOOKUP($A1664,'Hospitalisation Details'!$A$2:$P$2344,6,FALSE())</f>
        <v>5807.06</v>
      </c>
      <c r="N1664" s="1" t="str">
        <f>VLOOKUP($A1664,'Hospitalisation Details'!$A$2:$P$2344,12,FALSE())</f>
        <v>tier - 2</v>
      </c>
      <c r="O1664" s="1" t="str">
        <f>VLOOKUP($A1664,'Hospitalisation Details'!$A$2:$P$2344,13,FALSE())</f>
        <v>tier - 3</v>
      </c>
      <c r="P1664" s="1" t="str">
        <f>VLOOKUP($A1664,'Hospitalisation Details'!$A$2:$P$2344,14,FALSE())</f>
        <v>R1013</v>
      </c>
      <c r="Q1664" s="1">
        <f>VLOOKUP($A1664,'Hospitalisation Details'!$A$2:$P$2344,16,FALSE())</f>
        <v>42</v>
      </c>
    </row>
    <row r="1665" spans="1:17" x14ac:dyDescent="0.35">
      <c r="A1665" s="1" t="str">
        <f>'Customer Names'!A1665</f>
        <v>Id1664</v>
      </c>
      <c r="B1665" s="1" t="str">
        <f>VLOOKUP($A1665,'Customer Names'!$A$2:$E$2336,4,FALSE())</f>
        <v>Patricio Sr.</v>
      </c>
      <c r="C1665" s="16">
        <f>VLOOKUP($A1665,'Medical Examinations'!$A$2:$O$2336,2,FALSE())</f>
        <v>38.99</v>
      </c>
      <c r="D1665" s="16">
        <f>VLOOKUP($A1665,'Medical Examinations'!$A$2:$O$2336,3,FALSE())</f>
        <v>5.21</v>
      </c>
      <c r="E1665" s="1" t="str">
        <f>VLOOKUP($A1665,'Medical Examinations'!$A$2:$O$2336,9,FALSE())</f>
        <v>No</v>
      </c>
      <c r="F1665" s="1" t="str">
        <f>VLOOKUP($A1665,'Medical Examinations'!$A$2:$O$2336,10,FALSE())</f>
        <v>Yes</v>
      </c>
      <c r="G1665" s="1" t="str">
        <f>VLOOKUP($A1665,'Medical Examinations'!$A$2:$O$2336,11,FALSE())</f>
        <v>No</v>
      </c>
      <c r="H1665" s="1">
        <f>VLOOKUP($A1665,'Medical Examinations'!$A$2:$O$2336,13,FALSE())</f>
        <v>1</v>
      </c>
      <c r="I1665" s="1" t="str">
        <f>VLOOKUP($A1665,'Medical Examinations'!$A$2:$O$2336,12,FALSE())</f>
        <v>No</v>
      </c>
      <c r="J1665" s="1" t="str">
        <f>VLOOKUP($A1665,'Medical Examinations'!$A$2:$O$2336,14,FALSE())</f>
        <v>Obesity</v>
      </c>
      <c r="K1665" s="1" t="str">
        <f>VLOOKUP($A1665,'Medical Examinations'!$A$2:$O$2336,15,FALSE())</f>
        <v>Normal</v>
      </c>
      <c r="L1665" s="17">
        <f>VLOOKUP($A1665,'Hospitalisation Details'!$A$2:$P$2344,15,FALSE())</f>
        <v>38292</v>
      </c>
      <c r="M1665" s="18">
        <f>VLOOKUP($A1665,'Hospitalisation Details'!$A$2:$P$2344,6,FALSE())</f>
        <v>5778.71</v>
      </c>
      <c r="N1665" s="1" t="str">
        <f>VLOOKUP($A1665,'Hospitalisation Details'!$A$2:$P$2344,12,FALSE())</f>
        <v>tier - 2</v>
      </c>
      <c r="O1665" s="1" t="str">
        <f>VLOOKUP($A1665,'Hospitalisation Details'!$A$2:$P$2344,13,FALSE())</f>
        <v>tier - 3</v>
      </c>
      <c r="P1665" s="1" t="str">
        <f>VLOOKUP($A1665,'Hospitalisation Details'!$A$2:$P$2344,14,FALSE())</f>
        <v>R1022</v>
      </c>
      <c r="Q1665" s="1">
        <f>VLOOKUP($A1665,'Hospitalisation Details'!$A$2:$P$2344,16,FALSE())</f>
        <v>18</v>
      </c>
    </row>
    <row r="1666" spans="1:17" x14ac:dyDescent="0.35">
      <c r="A1666" s="1" t="str">
        <f>'Customer Names'!A1666</f>
        <v>Id1665</v>
      </c>
      <c r="B1666" s="1" t="str">
        <f>VLOOKUP($A1666,'Customer Names'!$A$2:$E$2336,4,FALSE())</f>
        <v>Robert B</v>
      </c>
      <c r="C1666" s="16">
        <f>VLOOKUP($A1666,'Medical Examinations'!$A$2:$O$2336,2,FALSE())</f>
        <v>42.655000000000001</v>
      </c>
      <c r="D1666" s="16">
        <f>VLOOKUP($A1666,'Medical Examinations'!$A$2:$O$2336,3,FALSE())</f>
        <v>5.94</v>
      </c>
      <c r="E1666" s="1" t="str">
        <f>VLOOKUP($A1666,'Medical Examinations'!$A$2:$O$2336,9,FALSE())</f>
        <v>Yes</v>
      </c>
      <c r="F1666" s="1" t="str">
        <f>VLOOKUP($A1666,'Medical Examinations'!$A$2:$O$2336,10,FALSE())</f>
        <v>No</v>
      </c>
      <c r="G1666" s="1" t="str">
        <f>VLOOKUP($A1666,'Medical Examinations'!$A$2:$O$2336,11,FALSE())</f>
        <v>Yes</v>
      </c>
      <c r="H1666" s="1">
        <f>VLOOKUP($A1666,'Medical Examinations'!$A$2:$O$2336,13,FALSE())</f>
        <v>1</v>
      </c>
      <c r="I1666" s="1" t="str">
        <f>VLOOKUP($A1666,'Medical Examinations'!$A$2:$O$2336,12,FALSE())</f>
        <v>No</v>
      </c>
      <c r="J1666" s="1" t="str">
        <f>VLOOKUP($A1666,'Medical Examinations'!$A$2:$O$2336,14,FALSE())</f>
        <v>Obesity</v>
      </c>
      <c r="K1666" s="1" t="str">
        <f>VLOOKUP($A1666,'Medical Examinations'!$A$2:$O$2336,15,FALSE())</f>
        <v>Prediabetes</v>
      </c>
      <c r="L1666" s="17">
        <f>VLOOKUP($A1666,'Hospitalisation Details'!$A$2:$P$2344,15,FALSE())</f>
        <v>30558</v>
      </c>
      <c r="M1666" s="18">
        <f>VLOOKUP($A1666,'Hospitalisation Details'!$A$2:$P$2344,6,FALSE())</f>
        <v>5757.41</v>
      </c>
      <c r="N1666" s="1" t="str">
        <f>VLOOKUP($A1666,'Hospitalisation Details'!$A$2:$P$2344,12,FALSE())</f>
        <v>tier - 2</v>
      </c>
      <c r="O1666" s="1" t="str">
        <f>VLOOKUP($A1666,'Hospitalisation Details'!$A$2:$P$2344,13,FALSE())</f>
        <v>tier - 3</v>
      </c>
      <c r="P1666" s="1" t="str">
        <f>VLOOKUP($A1666,'Hospitalisation Details'!$A$2:$P$2344,14,FALSE())</f>
        <v>R1019</v>
      </c>
      <c r="Q1666" s="1">
        <f>VLOOKUP($A1666,'Hospitalisation Details'!$A$2:$P$2344,16,FALSE())</f>
        <v>39</v>
      </c>
    </row>
    <row r="1667" spans="1:17" x14ac:dyDescent="0.35">
      <c r="A1667" s="1" t="str">
        <f>'Customer Names'!A1667</f>
        <v>Id1666</v>
      </c>
      <c r="B1667" s="1" t="str">
        <f>VLOOKUP($A1667,'Customer Names'!$A$2:$E$2336,4,FALSE())</f>
        <v>Benjamin M</v>
      </c>
      <c r="C1667" s="16">
        <f>VLOOKUP($A1667,'Medical Examinations'!$A$2:$O$2336,2,FALSE())</f>
        <v>30.57</v>
      </c>
      <c r="D1667" s="16">
        <f>VLOOKUP($A1667,'Medical Examinations'!$A$2:$O$2336,3,FALSE())</f>
        <v>5.34</v>
      </c>
      <c r="E1667" s="1" t="str">
        <f>VLOOKUP($A1667,'Medical Examinations'!$A$2:$O$2336,9,FALSE())</f>
        <v>No</v>
      </c>
      <c r="F1667" s="1" t="str">
        <f>VLOOKUP($A1667,'Medical Examinations'!$A$2:$O$2336,10,FALSE())</f>
        <v>No</v>
      </c>
      <c r="G1667" s="1" t="str">
        <f>VLOOKUP($A1667,'Medical Examinations'!$A$2:$O$2336,11,FALSE())</f>
        <v>Yes</v>
      </c>
      <c r="H1667" s="1">
        <f>VLOOKUP($A1667,'Medical Examinations'!$A$2:$O$2336,13,FALSE())</f>
        <v>1</v>
      </c>
      <c r="I1667" s="1" t="str">
        <f>VLOOKUP($A1667,'Medical Examinations'!$A$2:$O$2336,12,FALSE())</f>
        <v>No</v>
      </c>
      <c r="J1667" s="1" t="str">
        <f>VLOOKUP($A1667,'Medical Examinations'!$A$2:$O$2336,14,FALSE())</f>
        <v>Obesity</v>
      </c>
      <c r="K1667" s="1" t="str">
        <f>VLOOKUP($A1667,'Medical Examinations'!$A$2:$O$2336,15,FALSE())</f>
        <v>Normal</v>
      </c>
      <c r="L1667" s="17">
        <f>VLOOKUP($A1667,'Hospitalisation Details'!$A$2:$P$2344,15,FALSE())</f>
        <v>34130</v>
      </c>
      <c r="M1667" s="18">
        <f>VLOOKUP($A1667,'Hospitalisation Details'!$A$2:$P$2344,6,FALSE())</f>
        <v>5748.13</v>
      </c>
      <c r="N1667" s="1" t="str">
        <f>VLOOKUP($A1667,'Hospitalisation Details'!$A$2:$P$2344,12,FALSE())</f>
        <v>tier - 2</v>
      </c>
      <c r="O1667" s="1" t="str">
        <f>VLOOKUP($A1667,'Hospitalisation Details'!$A$2:$P$2344,13,FALSE())</f>
        <v>tier - 1</v>
      </c>
      <c r="P1667" s="1" t="str">
        <f>VLOOKUP($A1667,'Hospitalisation Details'!$A$2:$P$2344,14,FALSE())</f>
        <v>R1021</v>
      </c>
      <c r="Q1667" s="1">
        <f>VLOOKUP($A1667,'Hospitalisation Details'!$A$2:$P$2344,16,FALSE())</f>
        <v>29</v>
      </c>
    </row>
    <row r="1668" spans="1:17" x14ac:dyDescent="0.35">
      <c r="A1668" s="1" t="str">
        <f>'Customer Names'!A1668</f>
        <v>Id1667</v>
      </c>
      <c r="B1668" s="1" t="str">
        <f>VLOOKUP($A1668,'Customer Names'!$A$2:$E$2336,4,FALSE())</f>
        <v>Robert</v>
      </c>
      <c r="C1668" s="16">
        <f>VLOOKUP($A1668,'Medical Examinations'!$A$2:$O$2336,2,FALSE())</f>
        <v>17.7</v>
      </c>
      <c r="D1668" s="16">
        <f>VLOOKUP($A1668,'Medical Examinations'!$A$2:$O$2336,3,FALSE())</f>
        <v>6.38</v>
      </c>
      <c r="E1668" s="1" t="str">
        <f>VLOOKUP($A1668,'Medical Examinations'!$A$2:$O$2336,9,FALSE())</f>
        <v>No</v>
      </c>
      <c r="F1668" s="1" t="str">
        <f>VLOOKUP($A1668,'Medical Examinations'!$A$2:$O$2336,10,FALSE())</f>
        <v>No</v>
      </c>
      <c r="G1668" s="1" t="str">
        <f>VLOOKUP($A1668,'Medical Examinations'!$A$2:$O$2336,11,FALSE())</f>
        <v>No</v>
      </c>
      <c r="H1668" s="1">
        <f>VLOOKUP($A1668,'Medical Examinations'!$A$2:$O$2336,13,FALSE())</f>
        <v>2</v>
      </c>
      <c r="I1668" s="1" t="str">
        <f>VLOOKUP($A1668,'Medical Examinations'!$A$2:$O$2336,12,FALSE())</f>
        <v>No</v>
      </c>
      <c r="J1668" s="1" t="str">
        <f>VLOOKUP($A1668,'Medical Examinations'!$A$2:$O$2336,14,FALSE())</f>
        <v>Underweight</v>
      </c>
      <c r="K1668" s="1" t="str">
        <f>VLOOKUP($A1668,'Medical Examinations'!$A$2:$O$2336,15,FALSE())</f>
        <v>Prediabetes</v>
      </c>
      <c r="L1668" s="17">
        <f>VLOOKUP($A1668,'Hospitalisation Details'!$A$2:$P$2344,15,FALSE())</f>
        <v>26532</v>
      </c>
      <c r="M1668" s="18">
        <f>VLOOKUP($A1668,'Hospitalisation Details'!$A$2:$P$2344,6,FALSE())</f>
        <v>5741.67</v>
      </c>
      <c r="N1668" s="1" t="str">
        <f>VLOOKUP($A1668,'Hospitalisation Details'!$A$2:$P$2344,12,FALSE())</f>
        <v>tier - 2</v>
      </c>
      <c r="O1668" s="1" t="str">
        <f>VLOOKUP($A1668,'Hospitalisation Details'!$A$2:$P$2344,13,FALSE())</f>
        <v>tier - 3</v>
      </c>
      <c r="P1668" s="1" t="str">
        <f>VLOOKUP($A1668,'Hospitalisation Details'!$A$2:$P$2344,14,FALSE())</f>
        <v>R1013</v>
      </c>
      <c r="Q1668" s="1">
        <f>VLOOKUP($A1668,'Hospitalisation Details'!$A$2:$P$2344,16,FALSE())</f>
        <v>50</v>
      </c>
    </row>
    <row r="1669" spans="1:17" x14ac:dyDescent="0.35">
      <c r="A1669" s="1" t="str">
        <f>'Customer Names'!A1669</f>
        <v>Id1668</v>
      </c>
      <c r="B1669" s="1" t="str">
        <f>VLOOKUP($A1669,'Customer Names'!$A$2:$E$2336,4,FALSE())</f>
        <v>Eric R.</v>
      </c>
      <c r="C1669" s="16">
        <f>VLOOKUP($A1669,'Medical Examinations'!$A$2:$O$2336,2,FALSE())</f>
        <v>34.770000000000003</v>
      </c>
      <c r="D1669" s="16">
        <f>VLOOKUP($A1669,'Medical Examinations'!$A$2:$O$2336,3,FALSE())</f>
        <v>4.47</v>
      </c>
      <c r="E1669" s="1" t="str">
        <f>VLOOKUP($A1669,'Medical Examinations'!$A$2:$O$2336,9,FALSE())</f>
        <v>No</v>
      </c>
      <c r="F1669" s="1" t="str">
        <f>VLOOKUP($A1669,'Medical Examinations'!$A$2:$O$2336,10,FALSE())</f>
        <v>No</v>
      </c>
      <c r="G1669" s="1" t="str">
        <f>VLOOKUP($A1669,'Medical Examinations'!$A$2:$O$2336,11,FALSE())</f>
        <v>No</v>
      </c>
      <c r="H1669" s="1">
        <f>VLOOKUP($A1669,'Medical Examinations'!$A$2:$O$2336,13,FALSE())</f>
        <v>1</v>
      </c>
      <c r="I1669" s="1" t="str">
        <f>VLOOKUP($A1669,'Medical Examinations'!$A$2:$O$2336,12,FALSE())</f>
        <v>No</v>
      </c>
      <c r="J1669" s="1" t="str">
        <f>VLOOKUP($A1669,'Medical Examinations'!$A$2:$O$2336,14,FALSE())</f>
        <v>Obesity</v>
      </c>
      <c r="K1669" s="1" t="str">
        <f>VLOOKUP($A1669,'Medical Examinations'!$A$2:$O$2336,15,FALSE())</f>
        <v>Normal</v>
      </c>
      <c r="L1669" s="17">
        <f>VLOOKUP($A1669,'Hospitalisation Details'!$A$2:$P$2344,15,FALSE())</f>
        <v>32069</v>
      </c>
      <c r="M1669" s="18">
        <f>VLOOKUP($A1669,'Hospitalisation Details'!$A$2:$P$2344,6,FALSE())</f>
        <v>5729.01</v>
      </c>
      <c r="N1669" s="1" t="str">
        <f>VLOOKUP($A1669,'Hospitalisation Details'!$A$2:$P$2344,12,FALSE())</f>
        <v>tier - 1</v>
      </c>
      <c r="O1669" s="1" t="str">
        <f>VLOOKUP($A1669,'Hospitalisation Details'!$A$2:$P$2344,13,FALSE())</f>
        <v>tier - 2</v>
      </c>
      <c r="P1669" s="1" t="str">
        <f>VLOOKUP($A1669,'Hospitalisation Details'!$A$2:$P$2344,14,FALSE())</f>
        <v>R1012</v>
      </c>
      <c r="Q1669" s="1">
        <f>VLOOKUP($A1669,'Hospitalisation Details'!$A$2:$P$2344,16,FALSE())</f>
        <v>35</v>
      </c>
    </row>
    <row r="1670" spans="1:17" x14ac:dyDescent="0.35">
      <c r="A1670" s="1" t="str">
        <f>'Customer Names'!A1670</f>
        <v>Id1669</v>
      </c>
      <c r="B1670" s="1" t="str">
        <f>VLOOKUP($A1670,'Customer Names'!$A$2:$E$2336,4,FALSE())</f>
        <v>Matthew</v>
      </c>
      <c r="C1670" s="16">
        <f>VLOOKUP($A1670,'Medical Examinations'!$A$2:$O$2336,2,FALSE())</f>
        <v>16.88</v>
      </c>
      <c r="D1670" s="16">
        <f>VLOOKUP($A1670,'Medical Examinations'!$A$2:$O$2336,3,FALSE())</f>
        <v>9.9600000000000009</v>
      </c>
      <c r="E1670" s="1" t="str">
        <f>VLOOKUP($A1670,'Medical Examinations'!$A$2:$O$2336,9,FALSE())</f>
        <v>No</v>
      </c>
      <c r="F1670" s="1" t="str">
        <f>VLOOKUP($A1670,'Medical Examinations'!$A$2:$O$2336,10,FALSE())</f>
        <v>No</v>
      </c>
      <c r="G1670" s="1" t="str">
        <f>VLOOKUP($A1670,'Medical Examinations'!$A$2:$O$2336,11,FALSE())</f>
        <v>No</v>
      </c>
      <c r="H1670" s="1">
        <f>VLOOKUP($A1670,'Medical Examinations'!$A$2:$O$2336,13,FALSE())</f>
        <v>0</v>
      </c>
      <c r="I1670" s="1" t="str">
        <f>VLOOKUP($A1670,'Medical Examinations'!$A$2:$O$2336,12,FALSE())</f>
        <v>No</v>
      </c>
      <c r="J1670" s="1" t="str">
        <f>VLOOKUP($A1670,'Medical Examinations'!$A$2:$O$2336,14,FALSE())</f>
        <v>Underweight</v>
      </c>
      <c r="K1670" s="1" t="str">
        <f>VLOOKUP($A1670,'Medical Examinations'!$A$2:$O$2336,15,FALSE())</f>
        <v>Diabetes</v>
      </c>
      <c r="L1670" s="17">
        <f>VLOOKUP($A1670,'Hospitalisation Details'!$A$2:$P$2344,15,FALSE())</f>
        <v>26285</v>
      </c>
      <c r="M1670" s="18">
        <f>VLOOKUP($A1670,'Hospitalisation Details'!$A$2:$P$2344,6,FALSE())</f>
        <v>5720.38</v>
      </c>
      <c r="N1670" s="1" t="str">
        <f>VLOOKUP($A1670,'Hospitalisation Details'!$A$2:$P$2344,12,FALSE())</f>
        <v>tier - 2</v>
      </c>
      <c r="O1670" s="1" t="str">
        <f>VLOOKUP($A1670,'Hospitalisation Details'!$A$2:$P$2344,13,FALSE())</f>
        <v>tier - 1</v>
      </c>
      <c r="P1670" s="1" t="str">
        <f>VLOOKUP($A1670,'Hospitalisation Details'!$A$2:$P$2344,14,FALSE())</f>
        <v>R1013</v>
      </c>
      <c r="Q1670" s="1">
        <f>VLOOKUP($A1670,'Hospitalisation Details'!$A$2:$P$2344,16,FALSE())</f>
        <v>51</v>
      </c>
    </row>
    <row r="1671" spans="1:17" x14ac:dyDescent="0.35">
      <c r="A1671" s="1" t="str">
        <f>'Customer Names'!A1671</f>
        <v>Id1670</v>
      </c>
      <c r="B1671" s="1" t="str">
        <f>VLOOKUP($A1671,'Customer Names'!$A$2:$E$2336,4,FALSE())</f>
        <v>Bob R</v>
      </c>
      <c r="C1671" s="16">
        <f>VLOOKUP($A1671,'Medical Examinations'!$A$2:$O$2336,2,FALSE())</f>
        <v>40.26</v>
      </c>
      <c r="D1671" s="16">
        <f>VLOOKUP($A1671,'Medical Examinations'!$A$2:$O$2336,3,FALSE())</f>
        <v>9.92</v>
      </c>
      <c r="E1671" s="1" t="str">
        <f>VLOOKUP($A1671,'Medical Examinations'!$A$2:$O$2336,9,FALSE())</f>
        <v>Yes</v>
      </c>
      <c r="F1671" s="1" t="str">
        <f>VLOOKUP($A1671,'Medical Examinations'!$A$2:$O$2336,10,FALSE())</f>
        <v>No</v>
      </c>
      <c r="G1671" s="1" t="str">
        <f>VLOOKUP($A1671,'Medical Examinations'!$A$2:$O$2336,11,FALSE())</f>
        <v>No</v>
      </c>
      <c r="H1671" s="1">
        <f>VLOOKUP($A1671,'Medical Examinations'!$A$2:$O$2336,13,FALSE())</f>
        <v>0</v>
      </c>
      <c r="I1671" s="1" t="str">
        <f>VLOOKUP($A1671,'Medical Examinations'!$A$2:$O$2336,12,FALSE())</f>
        <v>No</v>
      </c>
      <c r="J1671" s="1" t="str">
        <f>VLOOKUP($A1671,'Medical Examinations'!$A$2:$O$2336,14,FALSE())</f>
        <v>Obesity</v>
      </c>
      <c r="K1671" s="1" t="str">
        <f>VLOOKUP($A1671,'Medical Examinations'!$A$2:$O$2336,15,FALSE())</f>
        <v>Diabetes</v>
      </c>
      <c r="L1671" s="17">
        <f>VLOOKUP($A1671,'Hospitalisation Details'!$A$2:$P$2344,15,FALSE())</f>
        <v>29828</v>
      </c>
      <c r="M1671" s="18">
        <f>VLOOKUP($A1671,'Hospitalisation Details'!$A$2:$P$2344,6,FALSE())</f>
        <v>5709.16</v>
      </c>
      <c r="N1671" s="1" t="str">
        <f>VLOOKUP($A1671,'Hospitalisation Details'!$A$2:$P$2344,12,FALSE())</f>
        <v>tier - 3</v>
      </c>
      <c r="O1671" s="1" t="str">
        <f>VLOOKUP($A1671,'Hospitalisation Details'!$A$2:$P$2344,13,FALSE())</f>
        <v>tier - 3</v>
      </c>
      <c r="P1671" s="1" t="str">
        <f>VLOOKUP($A1671,'Hospitalisation Details'!$A$2:$P$2344,14,FALSE())</f>
        <v>R1013</v>
      </c>
      <c r="Q1671" s="1">
        <f>VLOOKUP($A1671,'Hospitalisation Details'!$A$2:$P$2344,16,FALSE())</f>
        <v>41</v>
      </c>
    </row>
    <row r="1672" spans="1:17" x14ac:dyDescent="0.35">
      <c r="A1672" s="1" t="str">
        <f>'Customer Names'!A1672</f>
        <v>Id1671</v>
      </c>
      <c r="B1672" s="1" t="str">
        <f>VLOOKUP($A1672,'Customer Names'!$A$2:$E$2336,4,FALSE())</f>
        <v>Stephanie J.</v>
      </c>
      <c r="C1672" s="16">
        <f>VLOOKUP($A1672,'Medical Examinations'!$A$2:$O$2336,2,FALSE())</f>
        <v>25.6</v>
      </c>
      <c r="D1672" s="16">
        <f>VLOOKUP($A1672,'Medical Examinations'!$A$2:$O$2336,3,FALSE())</f>
        <v>6.03</v>
      </c>
      <c r="E1672" s="1" t="str">
        <f>VLOOKUP($A1672,'Medical Examinations'!$A$2:$O$2336,9,FALSE())</f>
        <v>No</v>
      </c>
      <c r="F1672" s="1" t="str">
        <f>VLOOKUP($A1672,'Medical Examinations'!$A$2:$O$2336,10,FALSE())</f>
        <v>No</v>
      </c>
      <c r="G1672" s="1" t="str">
        <f>VLOOKUP($A1672,'Medical Examinations'!$A$2:$O$2336,11,FALSE())</f>
        <v>Yes</v>
      </c>
      <c r="H1672" s="1">
        <f>VLOOKUP($A1672,'Medical Examinations'!$A$2:$O$2336,13,FALSE())</f>
        <v>1</v>
      </c>
      <c r="I1672" s="1" t="str">
        <f>VLOOKUP($A1672,'Medical Examinations'!$A$2:$O$2336,12,FALSE())</f>
        <v>No</v>
      </c>
      <c r="J1672" s="1" t="str">
        <f>VLOOKUP($A1672,'Medical Examinations'!$A$2:$O$2336,14,FALSE())</f>
        <v>Overweight</v>
      </c>
      <c r="K1672" s="1" t="str">
        <f>VLOOKUP($A1672,'Medical Examinations'!$A$2:$O$2336,15,FALSE())</f>
        <v>Prediabetes</v>
      </c>
      <c r="L1672" s="17">
        <f>VLOOKUP($A1672,'Hospitalisation Details'!$A$2:$P$2344,15,FALSE())</f>
        <v>34276</v>
      </c>
      <c r="M1672" s="18">
        <f>VLOOKUP($A1672,'Hospitalisation Details'!$A$2:$P$2344,6,FALSE())</f>
        <v>5708.87</v>
      </c>
      <c r="N1672" s="1" t="str">
        <f>VLOOKUP($A1672,'Hospitalisation Details'!$A$2:$P$2344,12,FALSE())</f>
        <v>tier - 2</v>
      </c>
      <c r="O1672" s="1" t="str">
        <f>VLOOKUP($A1672,'Hospitalisation Details'!$A$2:$P$2344,13,FALSE())</f>
        <v>tier - 1</v>
      </c>
      <c r="P1672" s="1" t="str">
        <f>VLOOKUP($A1672,'Hospitalisation Details'!$A$2:$P$2344,14,FALSE())</f>
        <v>R1011</v>
      </c>
      <c r="Q1672" s="1">
        <f>VLOOKUP($A1672,'Hospitalisation Details'!$A$2:$P$2344,16,FALSE())</f>
        <v>29</v>
      </c>
    </row>
    <row r="1673" spans="1:17" x14ac:dyDescent="0.35">
      <c r="A1673" s="1" t="str">
        <f>'Customer Names'!A1673</f>
        <v>Id1672</v>
      </c>
      <c r="B1673" s="1" t="str">
        <f>VLOOKUP($A1673,'Customer Names'!$A$2:$E$2336,4,FALSE())</f>
        <v>Jake</v>
      </c>
      <c r="C1673" s="16">
        <f>VLOOKUP($A1673,'Medical Examinations'!$A$2:$O$2336,2,FALSE())</f>
        <v>33.549999999999997</v>
      </c>
      <c r="D1673" s="16">
        <f>VLOOKUP($A1673,'Medical Examinations'!$A$2:$O$2336,3,FALSE())</f>
        <v>10.9</v>
      </c>
      <c r="E1673" s="1" t="str">
        <f>VLOOKUP($A1673,'Medical Examinations'!$A$2:$O$2336,9,FALSE())</f>
        <v>Yes</v>
      </c>
      <c r="F1673" s="1" t="str">
        <f>VLOOKUP($A1673,'Medical Examinations'!$A$2:$O$2336,10,FALSE())</f>
        <v>No</v>
      </c>
      <c r="G1673" s="1" t="str">
        <f>VLOOKUP($A1673,'Medical Examinations'!$A$2:$O$2336,11,FALSE())</f>
        <v>No</v>
      </c>
      <c r="H1673" s="1">
        <f>VLOOKUP($A1673,'Medical Examinations'!$A$2:$O$2336,13,FALSE())</f>
        <v>0</v>
      </c>
      <c r="I1673" s="1" t="str">
        <f>VLOOKUP($A1673,'Medical Examinations'!$A$2:$O$2336,12,FALSE())</f>
        <v>No</v>
      </c>
      <c r="J1673" s="1" t="str">
        <f>VLOOKUP($A1673,'Medical Examinations'!$A$2:$O$2336,14,FALSE())</f>
        <v>Obesity</v>
      </c>
      <c r="K1673" s="1" t="str">
        <f>VLOOKUP($A1673,'Medical Examinations'!$A$2:$O$2336,15,FALSE())</f>
        <v>Diabetes</v>
      </c>
      <c r="L1673" s="17">
        <f>VLOOKUP($A1673,'Hospitalisation Details'!$A$2:$P$2344,15,FALSE())</f>
        <v>29752</v>
      </c>
      <c r="M1673" s="18">
        <f>VLOOKUP($A1673,'Hospitalisation Details'!$A$2:$P$2344,6,FALSE())</f>
        <v>5699.84</v>
      </c>
      <c r="N1673" s="1" t="str">
        <f>VLOOKUP($A1673,'Hospitalisation Details'!$A$2:$P$2344,12,FALSE())</f>
        <v>tier - 2</v>
      </c>
      <c r="O1673" s="1" t="str">
        <f>VLOOKUP($A1673,'Hospitalisation Details'!$A$2:$P$2344,13,FALSE())</f>
        <v>tier - 3</v>
      </c>
      <c r="P1673" s="1" t="str">
        <f>VLOOKUP($A1673,'Hospitalisation Details'!$A$2:$P$2344,14,FALSE())</f>
        <v>R1013</v>
      </c>
      <c r="Q1673" s="1">
        <f>VLOOKUP($A1673,'Hospitalisation Details'!$A$2:$P$2344,16,FALSE())</f>
        <v>41</v>
      </c>
    </row>
    <row r="1674" spans="1:17" x14ac:dyDescent="0.35">
      <c r="A1674" s="1" t="str">
        <f>'Customer Names'!A1674</f>
        <v>Id1673</v>
      </c>
      <c r="B1674" s="1" t="str">
        <f>VLOOKUP($A1674,'Customer Names'!$A$2:$E$2336,4,FALSE())</f>
        <v>Alison L.</v>
      </c>
      <c r="C1674" s="16">
        <f>VLOOKUP($A1674,'Medical Examinations'!$A$2:$O$2336,2,FALSE())</f>
        <v>16.690000000000001</v>
      </c>
      <c r="D1674" s="16">
        <f>VLOOKUP($A1674,'Medical Examinations'!$A$2:$O$2336,3,FALSE())</f>
        <v>10.66</v>
      </c>
      <c r="E1674" s="1" t="str">
        <f>VLOOKUP($A1674,'Medical Examinations'!$A$2:$O$2336,9,FALSE())</f>
        <v>No</v>
      </c>
      <c r="F1674" s="1" t="str">
        <f>VLOOKUP($A1674,'Medical Examinations'!$A$2:$O$2336,10,FALSE())</f>
        <v>No</v>
      </c>
      <c r="G1674" s="1" t="str">
        <f>VLOOKUP($A1674,'Medical Examinations'!$A$2:$O$2336,11,FALSE())</f>
        <v>No</v>
      </c>
      <c r="H1674" s="1">
        <f>VLOOKUP($A1674,'Medical Examinations'!$A$2:$O$2336,13,FALSE())</f>
        <v>0</v>
      </c>
      <c r="I1674" s="1" t="str">
        <f>VLOOKUP($A1674,'Medical Examinations'!$A$2:$O$2336,12,FALSE())</f>
        <v>No</v>
      </c>
      <c r="J1674" s="1" t="str">
        <f>VLOOKUP($A1674,'Medical Examinations'!$A$2:$O$2336,14,FALSE())</f>
        <v>Underweight</v>
      </c>
      <c r="K1674" s="1" t="str">
        <f>VLOOKUP($A1674,'Medical Examinations'!$A$2:$O$2336,15,FALSE())</f>
        <v>Diabetes</v>
      </c>
      <c r="L1674" s="17">
        <f>VLOOKUP($A1674,'Hospitalisation Details'!$A$2:$P$2344,15,FALSE())</f>
        <v>27216</v>
      </c>
      <c r="M1674" s="18">
        <f>VLOOKUP($A1674,'Hospitalisation Details'!$A$2:$P$2344,6,FALSE())</f>
        <v>5698.74</v>
      </c>
      <c r="N1674" s="1" t="str">
        <f>VLOOKUP($A1674,'Hospitalisation Details'!$A$2:$P$2344,12,FALSE())</f>
        <v>tier - 2</v>
      </c>
      <c r="O1674" s="1" t="str">
        <f>VLOOKUP($A1674,'Hospitalisation Details'!$A$2:$P$2344,13,FALSE())</f>
        <v>tier - 2</v>
      </c>
      <c r="P1674" s="1" t="str">
        <f>VLOOKUP($A1674,'Hospitalisation Details'!$A$2:$P$2344,14,FALSE())</f>
        <v>R1012</v>
      </c>
      <c r="Q1674" s="1">
        <f>VLOOKUP($A1674,'Hospitalisation Details'!$A$2:$P$2344,16,FALSE())</f>
        <v>48</v>
      </c>
    </row>
    <row r="1675" spans="1:17" x14ac:dyDescent="0.35">
      <c r="A1675" s="1" t="str">
        <f>'Customer Names'!A1675</f>
        <v>Id1674</v>
      </c>
      <c r="B1675" s="1" t="str">
        <f>VLOOKUP($A1675,'Customer Names'!$A$2:$E$2336,4,FALSE())</f>
        <v>Lindsay M</v>
      </c>
      <c r="C1675" s="16">
        <f>VLOOKUP($A1675,'Medical Examinations'!$A$2:$O$2336,2,FALSE())</f>
        <v>19.95</v>
      </c>
      <c r="D1675" s="16">
        <f>VLOOKUP($A1675,'Medical Examinations'!$A$2:$O$2336,3,FALSE())</f>
        <v>4.05</v>
      </c>
      <c r="E1675" s="1" t="str">
        <f>VLOOKUP($A1675,'Medical Examinations'!$A$2:$O$2336,9,FALSE())</f>
        <v>No</v>
      </c>
      <c r="F1675" s="1" t="str">
        <f>VLOOKUP($A1675,'Medical Examinations'!$A$2:$O$2336,10,FALSE())</f>
        <v>No</v>
      </c>
      <c r="G1675" s="1" t="str">
        <f>VLOOKUP($A1675,'Medical Examinations'!$A$2:$O$2336,11,FALSE())</f>
        <v>No</v>
      </c>
      <c r="H1675" s="1">
        <f>VLOOKUP($A1675,'Medical Examinations'!$A$2:$O$2336,13,FALSE())</f>
        <v>1</v>
      </c>
      <c r="I1675" s="1" t="str">
        <f>VLOOKUP($A1675,'Medical Examinations'!$A$2:$O$2336,12,FALSE())</f>
        <v>No</v>
      </c>
      <c r="J1675" s="1" t="str">
        <f>VLOOKUP($A1675,'Medical Examinations'!$A$2:$O$2336,14,FALSE())</f>
        <v>Normal Weight</v>
      </c>
      <c r="K1675" s="1" t="str">
        <f>VLOOKUP($A1675,'Medical Examinations'!$A$2:$O$2336,15,FALSE())</f>
        <v>Normal</v>
      </c>
      <c r="L1675" s="17">
        <f>VLOOKUP($A1675,'Hospitalisation Details'!$A$2:$P$2344,15,FALSE())</f>
        <v>33911</v>
      </c>
      <c r="M1675" s="18">
        <f>VLOOKUP($A1675,'Hospitalisation Details'!$A$2:$P$2344,6,FALSE())</f>
        <v>5693.43</v>
      </c>
      <c r="N1675" s="1" t="str">
        <f>VLOOKUP($A1675,'Hospitalisation Details'!$A$2:$P$2344,12,FALSE())</f>
        <v>tier - 2</v>
      </c>
      <c r="O1675" s="1" t="str">
        <f>VLOOKUP($A1675,'Hospitalisation Details'!$A$2:$P$2344,13,FALSE())</f>
        <v>tier - 3</v>
      </c>
      <c r="P1675" s="1" t="str">
        <f>VLOOKUP($A1675,'Hospitalisation Details'!$A$2:$P$2344,14,FALSE())</f>
        <v>R1012</v>
      </c>
      <c r="Q1675" s="1">
        <f>VLOOKUP($A1675,'Hospitalisation Details'!$A$2:$P$2344,16,FALSE())</f>
        <v>30</v>
      </c>
    </row>
    <row r="1676" spans="1:17" x14ac:dyDescent="0.35">
      <c r="A1676" s="1" t="str">
        <f>'Customer Names'!A1676</f>
        <v>Id1675</v>
      </c>
      <c r="B1676" s="1" t="str">
        <f>VLOOKUP($A1676,'Customer Names'!$A$2:$E$2336,4,FALSE())</f>
        <v>Guillaume</v>
      </c>
      <c r="C1676" s="16">
        <f>VLOOKUP($A1676,'Medical Examinations'!$A$2:$O$2336,2,FALSE())</f>
        <v>17.55</v>
      </c>
      <c r="D1676" s="16">
        <f>VLOOKUP($A1676,'Medical Examinations'!$A$2:$O$2336,3,FALSE())</f>
        <v>4.2300000000000004</v>
      </c>
      <c r="E1676" s="1" t="str">
        <f>VLOOKUP($A1676,'Medical Examinations'!$A$2:$O$2336,9,FALSE())</f>
        <v>No</v>
      </c>
      <c r="F1676" s="1" t="str">
        <f>VLOOKUP($A1676,'Medical Examinations'!$A$2:$O$2336,10,FALSE())</f>
        <v>No</v>
      </c>
      <c r="G1676" s="1" t="str">
        <f>VLOOKUP($A1676,'Medical Examinations'!$A$2:$O$2336,11,FALSE())</f>
        <v>No</v>
      </c>
      <c r="H1676" s="1">
        <f>VLOOKUP($A1676,'Medical Examinations'!$A$2:$O$2336,13,FALSE())</f>
        <v>2</v>
      </c>
      <c r="I1676" s="1" t="str">
        <f>VLOOKUP($A1676,'Medical Examinations'!$A$2:$O$2336,12,FALSE())</f>
        <v>No</v>
      </c>
      <c r="J1676" s="1" t="str">
        <f>VLOOKUP($A1676,'Medical Examinations'!$A$2:$O$2336,14,FALSE())</f>
        <v>Underweight</v>
      </c>
      <c r="K1676" s="1" t="str">
        <f>VLOOKUP($A1676,'Medical Examinations'!$A$2:$O$2336,15,FALSE())</f>
        <v>Normal</v>
      </c>
      <c r="L1676" s="17">
        <f>VLOOKUP($A1676,'Hospitalisation Details'!$A$2:$P$2344,15,FALSE())</f>
        <v>26600</v>
      </c>
      <c r="M1676" s="18">
        <f>VLOOKUP($A1676,'Hospitalisation Details'!$A$2:$P$2344,6,FALSE())</f>
        <v>5690.79</v>
      </c>
      <c r="N1676" s="1" t="str">
        <f>VLOOKUP($A1676,'Hospitalisation Details'!$A$2:$P$2344,12,FALSE())</f>
        <v>tier - 2</v>
      </c>
      <c r="O1676" s="1" t="str">
        <f>VLOOKUP($A1676,'Hospitalisation Details'!$A$2:$P$2344,13,FALSE())</f>
        <v>tier - 1</v>
      </c>
      <c r="P1676" s="1" t="str">
        <f>VLOOKUP($A1676,'Hospitalisation Details'!$A$2:$P$2344,14,FALSE())</f>
        <v>R1013</v>
      </c>
      <c r="Q1676" s="1">
        <f>VLOOKUP($A1676,'Hospitalisation Details'!$A$2:$P$2344,16,FALSE())</f>
        <v>50</v>
      </c>
    </row>
    <row r="1677" spans="1:17" x14ac:dyDescent="0.35">
      <c r="A1677" s="1" t="str">
        <f>'Customer Names'!A1677</f>
        <v>Id1676</v>
      </c>
      <c r="B1677" s="1" t="str">
        <f>VLOOKUP($A1677,'Customer Names'!$A$2:$E$2336,4,FALSE())</f>
        <v>Kaylee</v>
      </c>
      <c r="C1677" s="16">
        <f>VLOOKUP($A1677,'Medical Examinations'!$A$2:$O$2336,2,FALSE())</f>
        <v>22.01</v>
      </c>
      <c r="D1677" s="16">
        <f>VLOOKUP($A1677,'Medical Examinations'!$A$2:$O$2336,3,FALSE())</f>
        <v>5.01</v>
      </c>
      <c r="E1677" s="1" t="str">
        <f>VLOOKUP($A1677,'Medical Examinations'!$A$2:$O$2336,9,FALSE())</f>
        <v>No</v>
      </c>
      <c r="F1677" s="1" t="str">
        <f>VLOOKUP($A1677,'Medical Examinations'!$A$2:$O$2336,10,FALSE())</f>
        <v>No</v>
      </c>
      <c r="G1677" s="1" t="str">
        <f>VLOOKUP($A1677,'Medical Examinations'!$A$2:$O$2336,11,FALSE())</f>
        <v>No</v>
      </c>
      <c r="H1677" s="1">
        <f>VLOOKUP($A1677,'Medical Examinations'!$A$2:$O$2336,13,FALSE())</f>
        <v>1</v>
      </c>
      <c r="I1677" s="1" t="str">
        <f>VLOOKUP($A1677,'Medical Examinations'!$A$2:$O$2336,12,FALSE())</f>
        <v>No</v>
      </c>
      <c r="J1677" s="1" t="str">
        <f>VLOOKUP($A1677,'Medical Examinations'!$A$2:$O$2336,14,FALSE())</f>
        <v>Normal Weight</v>
      </c>
      <c r="K1677" s="1" t="str">
        <f>VLOOKUP($A1677,'Medical Examinations'!$A$2:$O$2336,15,FALSE())</f>
        <v>Normal</v>
      </c>
      <c r="L1677" s="17">
        <f>VLOOKUP($A1677,'Hospitalisation Details'!$A$2:$P$2344,15,FALSE())</f>
        <v>30906</v>
      </c>
      <c r="M1677" s="18">
        <f>VLOOKUP($A1677,'Hospitalisation Details'!$A$2:$P$2344,6,FALSE())</f>
        <v>5679.13</v>
      </c>
      <c r="N1677" s="1" t="str">
        <f>VLOOKUP($A1677,'Hospitalisation Details'!$A$2:$P$2344,12,FALSE())</f>
        <v>tier - 2</v>
      </c>
      <c r="O1677" s="1" t="str">
        <f>VLOOKUP($A1677,'Hospitalisation Details'!$A$2:$P$2344,13,FALSE())</f>
        <v>tier - 2</v>
      </c>
      <c r="P1677" s="1" t="str">
        <f>VLOOKUP($A1677,'Hospitalisation Details'!$A$2:$P$2344,14,FALSE())</f>
        <v>R1013</v>
      </c>
      <c r="Q1677" s="1">
        <f>VLOOKUP($A1677,'Hospitalisation Details'!$A$2:$P$2344,16,FALSE())</f>
        <v>38</v>
      </c>
    </row>
    <row r="1678" spans="1:17" x14ac:dyDescent="0.35">
      <c r="A1678" s="1" t="str">
        <f>'Customer Names'!A1678</f>
        <v>Id1677</v>
      </c>
      <c r="B1678" s="1" t="str">
        <f>VLOOKUP($A1678,'Customer Names'!$A$2:$E$2336,4,FALSE())</f>
        <v>Theresa</v>
      </c>
      <c r="C1678" s="16">
        <f>VLOOKUP($A1678,'Medical Examinations'!$A$2:$O$2336,2,FALSE())</f>
        <v>41.8</v>
      </c>
      <c r="D1678" s="16">
        <f>VLOOKUP($A1678,'Medical Examinations'!$A$2:$O$2336,3,FALSE())</f>
        <v>5.82</v>
      </c>
      <c r="E1678" s="1" t="str">
        <f>VLOOKUP($A1678,'Medical Examinations'!$A$2:$O$2336,9,FALSE())</f>
        <v>Yes</v>
      </c>
      <c r="F1678" s="1" t="str">
        <f>VLOOKUP($A1678,'Medical Examinations'!$A$2:$O$2336,10,FALSE())</f>
        <v>No</v>
      </c>
      <c r="G1678" s="1" t="str">
        <f>VLOOKUP($A1678,'Medical Examinations'!$A$2:$O$2336,11,FALSE())</f>
        <v>Yes</v>
      </c>
      <c r="H1678" s="1">
        <f>VLOOKUP($A1678,'Medical Examinations'!$A$2:$O$2336,13,FALSE())</f>
        <v>1</v>
      </c>
      <c r="I1678" s="1" t="str">
        <f>VLOOKUP($A1678,'Medical Examinations'!$A$2:$O$2336,12,FALSE())</f>
        <v>No</v>
      </c>
      <c r="J1678" s="1" t="str">
        <f>VLOOKUP($A1678,'Medical Examinations'!$A$2:$O$2336,14,FALSE())</f>
        <v>Obesity</v>
      </c>
      <c r="K1678" s="1" t="str">
        <f>VLOOKUP($A1678,'Medical Examinations'!$A$2:$O$2336,15,FALSE())</f>
        <v>Prediabetes</v>
      </c>
      <c r="L1678" s="17">
        <f>VLOOKUP($A1678,'Hospitalisation Details'!$A$2:$P$2344,15,FALSE())</f>
        <v>30562</v>
      </c>
      <c r="M1678" s="18">
        <f>VLOOKUP($A1678,'Hospitalisation Details'!$A$2:$P$2344,6,FALSE())</f>
        <v>5662.23</v>
      </c>
      <c r="N1678" s="1" t="str">
        <f>VLOOKUP($A1678,'Hospitalisation Details'!$A$2:$P$2344,12,FALSE())</f>
        <v>tier - 2</v>
      </c>
      <c r="O1678" s="1" t="str">
        <f>VLOOKUP($A1678,'Hospitalisation Details'!$A$2:$P$2344,13,FALSE())</f>
        <v>tier - 1</v>
      </c>
      <c r="P1678" s="1" t="str">
        <f>VLOOKUP($A1678,'Hospitalisation Details'!$A$2:$P$2344,14,FALSE())</f>
        <v>R1013</v>
      </c>
      <c r="Q1678" s="1">
        <f>VLOOKUP($A1678,'Hospitalisation Details'!$A$2:$P$2344,16,FALSE())</f>
        <v>39</v>
      </c>
    </row>
    <row r="1679" spans="1:17" x14ac:dyDescent="0.35">
      <c r="A1679" s="1" t="str">
        <f>'Customer Names'!A1679</f>
        <v>Id1678</v>
      </c>
      <c r="B1679" s="1" t="str">
        <f>VLOOKUP($A1679,'Customer Names'!$A$2:$E$2336,4,FALSE())</f>
        <v>Travis G.</v>
      </c>
      <c r="C1679" s="16">
        <f>VLOOKUP($A1679,'Medical Examinations'!$A$2:$O$2336,2,FALSE())</f>
        <v>19.170000000000002</v>
      </c>
      <c r="D1679" s="16">
        <f>VLOOKUP($A1679,'Medical Examinations'!$A$2:$O$2336,3,FALSE())</f>
        <v>7.94</v>
      </c>
      <c r="E1679" s="1" t="str">
        <f>VLOOKUP($A1679,'Medical Examinations'!$A$2:$O$2336,9,FALSE())</f>
        <v>No</v>
      </c>
      <c r="F1679" s="1" t="str">
        <f>VLOOKUP($A1679,'Medical Examinations'!$A$2:$O$2336,10,FALSE())</f>
        <v>No</v>
      </c>
      <c r="G1679" s="1" t="str">
        <f>VLOOKUP($A1679,'Medical Examinations'!$A$2:$O$2336,11,FALSE())</f>
        <v>No</v>
      </c>
      <c r="H1679" s="1">
        <f>VLOOKUP($A1679,'Medical Examinations'!$A$2:$O$2336,13,FALSE())</f>
        <v>0</v>
      </c>
      <c r="I1679" s="1" t="str">
        <f>VLOOKUP($A1679,'Medical Examinations'!$A$2:$O$2336,12,FALSE())</f>
        <v>No</v>
      </c>
      <c r="J1679" s="1" t="str">
        <f>VLOOKUP($A1679,'Medical Examinations'!$A$2:$O$2336,14,FALSE())</f>
        <v>Normal Weight</v>
      </c>
      <c r="K1679" s="1" t="str">
        <f>VLOOKUP($A1679,'Medical Examinations'!$A$2:$O$2336,15,FALSE())</f>
        <v>Diabetes</v>
      </c>
      <c r="L1679" s="17">
        <f>VLOOKUP($A1679,'Hospitalisation Details'!$A$2:$P$2344,15,FALSE())</f>
        <v>28760</v>
      </c>
      <c r="M1679" s="18">
        <f>VLOOKUP($A1679,'Hospitalisation Details'!$A$2:$P$2344,6,FALSE())</f>
        <v>5650.14</v>
      </c>
      <c r="N1679" s="1" t="str">
        <f>VLOOKUP($A1679,'Hospitalisation Details'!$A$2:$P$2344,12,FALSE())</f>
        <v>tier - 2</v>
      </c>
      <c r="O1679" s="1" t="str">
        <f>VLOOKUP($A1679,'Hospitalisation Details'!$A$2:$P$2344,13,FALSE())</f>
        <v>tier - 1</v>
      </c>
      <c r="P1679" s="1" t="str">
        <f>VLOOKUP($A1679,'Hospitalisation Details'!$A$2:$P$2344,14,FALSE())</f>
        <v>R1013</v>
      </c>
      <c r="Q1679" s="1">
        <f>VLOOKUP($A1679,'Hospitalisation Details'!$A$2:$P$2344,16,FALSE())</f>
        <v>44</v>
      </c>
    </row>
    <row r="1680" spans="1:17" x14ac:dyDescent="0.35">
      <c r="A1680" s="1" t="str">
        <f>'Customer Names'!A1680</f>
        <v>Id1679</v>
      </c>
      <c r="B1680" s="1" t="str">
        <f>VLOOKUP($A1680,'Customer Names'!$A$2:$E$2336,4,FALSE())</f>
        <v>Emma L.</v>
      </c>
      <c r="C1680" s="16">
        <f>VLOOKUP($A1680,'Medical Examinations'!$A$2:$O$2336,2,FALSE())</f>
        <v>32.799999999999997</v>
      </c>
      <c r="D1680" s="16">
        <f>VLOOKUP($A1680,'Medical Examinations'!$A$2:$O$2336,3,FALSE())</f>
        <v>6.16</v>
      </c>
      <c r="E1680" s="1" t="str">
        <f>VLOOKUP($A1680,'Medical Examinations'!$A$2:$O$2336,9,FALSE())</f>
        <v>Yes</v>
      </c>
      <c r="F1680" s="1" t="str">
        <f>VLOOKUP($A1680,'Medical Examinations'!$A$2:$O$2336,10,FALSE())</f>
        <v>No</v>
      </c>
      <c r="G1680" s="1" t="str">
        <f>VLOOKUP($A1680,'Medical Examinations'!$A$2:$O$2336,11,FALSE())</f>
        <v>Yes</v>
      </c>
      <c r="H1680" s="1">
        <f>VLOOKUP($A1680,'Medical Examinations'!$A$2:$O$2336,13,FALSE())</f>
        <v>1</v>
      </c>
      <c r="I1680" s="1" t="str">
        <f>VLOOKUP($A1680,'Medical Examinations'!$A$2:$O$2336,12,FALSE())</f>
        <v>No</v>
      </c>
      <c r="J1680" s="1" t="str">
        <f>VLOOKUP($A1680,'Medical Examinations'!$A$2:$O$2336,14,FALSE())</f>
        <v>Obesity</v>
      </c>
      <c r="K1680" s="1" t="str">
        <f>VLOOKUP($A1680,'Medical Examinations'!$A$2:$O$2336,15,FALSE())</f>
        <v>Prediabetes</v>
      </c>
      <c r="L1680" s="17">
        <f>VLOOKUP($A1680,'Hospitalisation Details'!$A$2:$P$2344,15,FALSE())</f>
        <v>30475</v>
      </c>
      <c r="M1680" s="18">
        <f>VLOOKUP($A1680,'Hospitalisation Details'!$A$2:$P$2344,6,FALSE())</f>
        <v>5649.72</v>
      </c>
      <c r="N1680" s="1" t="str">
        <f>VLOOKUP($A1680,'Hospitalisation Details'!$A$2:$P$2344,12,FALSE())</f>
        <v>tier - 2</v>
      </c>
      <c r="O1680" s="1" t="str">
        <f>VLOOKUP($A1680,'Hospitalisation Details'!$A$2:$P$2344,13,FALSE())</f>
        <v>tier - 3</v>
      </c>
      <c r="P1680" s="1" t="str">
        <f>VLOOKUP($A1680,'Hospitalisation Details'!$A$2:$P$2344,14,FALSE())</f>
        <v>R1011</v>
      </c>
      <c r="Q1680" s="1">
        <f>VLOOKUP($A1680,'Hospitalisation Details'!$A$2:$P$2344,16,FALSE())</f>
        <v>40</v>
      </c>
    </row>
    <row r="1681" spans="1:17" x14ac:dyDescent="0.35">
      <c r="A1681" s="1" t="str">
        <f>'Customer Names'!A1681</f>
        <v>Id1680</v>
      </c>
      <c r="B1681" s="1" t="str">
        <f>VLOOKUP($A1681,'Customer Names'!$A$2:$E$2336,4,FALSE())</f>
        <v>Linda</v>
      </c>
      <c r="C1681" s="16">
        <f>VLOOKUP($A1681,'Medical Examinations'!$A$2:$O$2336,2,FALSE())</f>
        <v>35.814999999999998</v>
      </c>
      <c r="D1681" s="16">
        <f>VLOOKUP($A1681,'Medical Examinations'!$A$2:$O$2336,3,FALSE())</f>
        <v>4.1500000000000004</v>
      </c>
      <c r="E1681" s="1" t="str">
        <f>VLOOKUP($A1681,'Medical Examinations'!$A$2:$O$2336,9,FALSE())</f>
        <v>No</v>
      </c>
      <c r="F1681" s="1" t="str">
        <f>VLOOKUP($A1681,'Medical Examinations'!$A$2:$O$2336,10,FALSE())</f>
        <v>No</v>
      </c>
      <c r="G1681" s="1" t="str">
        <f>VLOOKUP($A1681,'Medical Examinations'!$A$2:$O$2336,11,FALSE())</f>
        <v>No</v>
      </c>
      <c r="H1681" s="1">
        <f>VLOOKUP($A1681,'Medical Examinations'!$A$2:$O$2336,13,FALSE())</f>
        <v>1</v>
      </c>
      <c r="I1681" s="1" t="str">
        <f>VLOOKUP($A1681,'Medical Examinations'!$A$2:$O$2336,12,FALSE())</f>
        <v>No</v>
      </c>
      <c r="J1681" s="1" t="str">
        <f>VLOOKUP($A1681,'Medical Examinations'!$A$2:$O$2336,14,FALSE())</f>
        <v>Obesity</v>
      </c>
      <c r="K1681" s="1" t="str">
        <f>VLOOKUP($A1681,'Medical Examinations'!$A$2:$O$2336,15,FALSE())</f>
        <v>Normal</v>
      </c>
      <c r="L1681" s="17">
        <f>VLOOKUP($A1681,'Hospitalisation Details'!$A$2:$P$2344,15,FALSE())</f>
        <v>32120</v>
      </c>
      <c r="M1681" s="18">
        <f>VLOOKUP($A1681,'Hospitalisation Details'!$A$2:$P$2344,6,FALSE())</f>
        <v>5630.46</v>
      </c>
      <c r="N1681" s="1" t="str">
        <f>VLOOKUP($A1681,'Hospitalisation Details'!$A$2:$P$2344,12,FALSE())</f>
        <v>tier - 2</v>
      </c>
      <c r="O1681" s="1" t="str">
        <f>VLOOKUP($A1681,'Hospitalisation Details'!$A$2:$P$2344,13,FALSE())</f>
        <v>tier - 3</v>
      </c>
      <c r="P1681" s="1" t="str">
        <f>VLOOKUP($A1681,'Hospitalisation Details'!$A$2:$P$2344,14,FALSE())</f>
        <v>R1012</v>
      </c>
      <c r="Q1681" s="1">
        <f>VLOOKUP($A1681,'Hospitalisation Details'!$A$2:$P$2344,16,FALSE())</f>
        <v>35</v>
      </c>
    </row>
    <row r="1682" spans="1:17" x14ac:dyDescent="0.35">
      <c r="A1682" s="1" t="str">
        <f>'Customer Names'!A1682</f>
        <v>Id1681</v>
      </c>
      <c r="B1682" s="1" t="str">
        <f>VLOOKUP($A1682,'Customer Names'!$A$2:$E$2336,4,FALSE())</f>
        <v>Owen R</v>
      </c>
      <c r="C1682" s="16">
        <f>VLOOKUP($A1682,'Medical Examinations'!$A$2:$O$2336,2,FALSE())</f>
        <v>24.3</v>
      </c>
      <c r="D1682" s="16">
        <f>VLOOKUP($A1682,'Medical Examinations'!$A$2:$O$2336,3,FALSE())</f>
        <v>6.23</v>
      </c>
      <c r="E1682" s="1" t="str">
        <f>VLOOKUP($A1682,'Medical Examinations'!$A$2:$O$2336,9,FALSE())</f>
        <v>No</v>
      </c>
      <c r="F1682" s="1" t="str">
        <f>VLOOKUP($A1682,'Medical Examinations'!$A$2:$O$2336,10,FALSE())</f>
        <v>No</v>
      </c>
      <c r="G1682" s="1" t="str">
        <f>VLOOKUP($A1682,'Medical Examinations'!$A$2:$O$2336,11,FALSE())</f>
        <v>No</v>
      </c>
      <c r="H1682" s="1">
        <f>VLOOKUP($A1682,'Medical Examinations'!$A$2:$O$2336,13,FALSE())</f>
        <v>0</v>
      </c>
      <c r="I1682" s="1" t="str">
        <f>VLOOKUP($A1682,'Medical Examinations'!$A$2:$O$2336,12,FALSE())</f>
        <v>No</v>
      </c>
      <c r="J1682" s="1" t="str">
        <f>VLOOKUP($A1682,'Medical Examinations'!$A$2:$O$2336,14,FALSE())</f>
        <v>Normal Weight</v>
      </c>
      <c r="K1682" s="1" t="str">
        <f>VLOOKUP($A1682,'Medical Examinations'!$A$2:$O$2336,15,FALSE())</f>
        <v>Prediabetes</v>
      </c>
      <c r="L1682" s="17">
        <f>VLOOKUP($A1682,'Hospitalisation Details'!$A$2:$P$2344,15,FALSE())</f>
        <v>34653</v>
      </c>
      <c r="M1682" s="18">
        <f>VLOOKUP($A1682,'Hospitalisation Details'!$A$2:$P$2344,6,FALSE())</f>
        <v>5615.37</v>
      </c>
      <c r="N1682" s="1" t="str">
        <f>VLOOKUP($A1682,'Hospitalisation Details'!$A$2:$P$2344,12,FALSE())</f>
        <v>tier - 2</v>
      </c>
      <c r="O1682" s="1" t="str">
        <f>VLOOKUP($A1682,'Hospitalisation Details'!$A$2:$P$2344,13,FALSE())</f>
        <v>tier - 3</v>
      </c>
      <c r="P1682" s="1" t="str">
        <f>VLOOKUP($A1682,'Hospitalisation Details'!$A$2:$P$2344,14,FALSE())</f>
        <v>R1011</v>
      </c>
      <c r="Q1682" s="1">
        <f>VLOOKUP($A1682,'Hospitalisation Details'!$A$2:$P$2344,16,FALSE())</f>
        <v>28</v>
      </c>
    </row>
    <row r="1683" spans="1:17" x14ac:dyDescent="0.35">
      <c r="A1683" s="1" t="str">
        <f>'Customer Names'!A1683</f>
        <v>Id1682</v>
      </c>
      <c r="B1683" s="1" t="str">
        <f>VLOOKUP($A1683,'Customer Names'!$A$2:$E$2336,4,FALSE())</f>
        <v>Jacob</v>
      </c>
      <c r="C1683" s="16">
        <f>VLOOKUP($A1683,'Medical Examinations'!$A$2:$O$2336,2,FALSE())</f>
        <v>19.059999999999999</v>
      </c>
      <c r="D1683" s="16">
        <f>VLOOKUP($A1683,'Medical Examinations'!$A$2:$O$2336,3,FALSE())</f>
        <v>7.41</v>
      </c>
      <c r="E1683" s="1" t="str">
        <f>VLOOKUP($A1683,'Medical Examinations'!$A$2:$O$2336,9,FALSE())</f>
        <v>No</v>
      </c>
      <c r="F1683" s="1" t="str">
        <f>VLOOKUP($A1683,'Medical Examinations'!$A$2:$O$2336,10,FALSE())</f>
        <v>No</v>
      </c>
      <c r="G1683" s="1" t="str">
        <f>VLOOKUP($A1683,'Medical Examinations'!$A$2:$O$2336,11,FALSE())</f>
        <v>No</v>
      </c>
      <c r="H1683" s="1">
        <f>VLOOKUP($A1683,'Medical Examinations'!$A$2:$O$2336,13,FALSE())</f>
        <v>0</v>
      </c>
      <c r="I1683" s="1" t="str">
        <f>VLOOKUP($A1683,'Medical Examinations'!$A$2:$O$2336,12,FALSE())</f>
        <v>No</v>
      </c>
      <c r="J1683" s="1" t="str">
        <f>VLOOKUP($A1683,'Medical Examinations'!$A$2:$O$2336,14,FALSE())</f>
        <v>Normal Weight</v>
      </c>
      <c r="K1683" s="1" t="str">
        <f>VLOOKUP($A1683,'Medical Examinations'!$A$2:$O$2336,15,FALSE())</f>
        <v>Diabetes</v>
      </c>
      <c r="L1683" s="17">
        <f>VLOOKUP($A1683,'Hospitalisation Details'!$A$2:$P$2344,15,FALSE())</f>
        <v>28744</v>
      </c>
      <c r="M1683" s="18">
        <f>VLOOKUP($A1683,'Hospitalisation Details'!$A$2:$P$2344,6,FALSE())</f>
        <v>5612.83</v>
      </c>
      <c r="N1683" s="1" t="str">
        <f>VLOOKUP($A1683,'Hospitalisation Details'!$A$2:$P$2344,12,FALSE())</f>
        <v>tier - 2</v>
      </c>
      <c r="O1683" s="1" t="str">
        <f>VLOOKUP($A1683,'Hospitalisation Details'!$A$2:$P$2344,13,FALSE())</f>
        <v>tier - 3</v>
      </c>
      <c r="P1683" s="1" t="str">
        <f>VLOOKUP($A1683,'Hospitalisation Details'!$A$2:$P$2344,14,FALSE())</f>
        <v>R1013</v>
      </c>
      <c r="Q1683" s="1">
        <f>VLOOKUP($A1683,'Hospitalisation Details'!$A$2:$P$2344,16,FALSE())</f>
        <v>44</v>
      </c>
    </row>
    <row r="1684" spans="1:17" x14ac:dyDescent="0.35">
      <c r="A1684" s="1" t="str">
        <f>'Customer Names'!A1684</f>
        <v>Id1683</v>
      </c>
      <c r="B1684" s="1" t="str">
        <f>VLOOKUP($A1684,'Customer Names'!$A$2:$E$2336,4,FALSE())</f>
        <v>Jacqueline</v>
      </c>
      <c r="C1684" s="16">
        <f>VLOOKUP($A1684,'Medical Examinations'!$A$2:$O$2336,2,FALSE())</f>
        <v>33.25</v>
      </c>
      <c r="D1684" s="16">
        <f>VLOOKUP($A1684,'Medical Examinations'!$A$2:$O$2336,3,FALSE())</f>
        <v>5.62</v>
      </c>
      <c r="E1684" s="1" t="str">
        <f>VLOOKUP($A1684,'Medical Examinations'!$A$2:$O$2336,9,FALSE())</f>
        <v>Yes</v>
      </c>
      <c r="F1684" s="1" t="str">
        <f>VLOOKUP($A1684,'Medical Examinations'!$A$2:$O$2336,10,FALSE())</f>
        <v>No</v>
      </c>
      <c r="G1684" s="1" t="str">
        <f>VLOOKUP($A1684,'Medical Examinations'!$A$2:$O$2336,11,FALSE())</f>
        <v>No</v>
      </c>
      <c r="H1684" s="1">
        <f>VLOOKUP($A1684,'Medical Examinations'!$A$2:$O$2336,13,FALSE())</f>
        <v>1</v>
      </c>
      <c r="I1684" s="1" t="str">
        <f>VLOOKUP($A1684,'Medical Examinations'!$A$2:$O$2336,12,FALSE())</f>
        <v>No</v>
      </c>
      <c r="J1684" s="1" t="str">
        <f>VLOOKUP($A1684,'Medical Examinations'!$A$2:$O$2336,14,FALSE())</f>
        <v>Obesity</v>
      </c>
      <c r="K1684" s="1" t="str">
        <f>VLOOKUP($A1684,'Medical Examinations'!$A$2:$O$2336,15,FALSE())</f>
        <v>Normal</v>
      </c>
      <c r="L1684" s="17">
        <f>VLOOKUP($A1684,'Hospitalisation Details'!$A$2:$P$2344,15,FALSE())</f>
        <v>32465</v>
      </c>
      <c r="M1684" s="18">
        <f>VLOOKUP($A1684,'Hospitalisation Details'!$A$2:$P$2344,6,FALSE())</f>
        <v>5594.85</v>
      </c>
      <c r="N1684" s="1" t="str">
        <f>VLOOKUP($A1684,'Hospitalisation Details'!$A$2:$P$2344,12,FALSE())</f>
        <v>tier - 2</v>
      </c>
      <c r="O1684" s="1" t="str">
        <f>VLOOKUP($A1684,'Hospitalisation Details'!$A$2:$P$2344,13,FALSE())</f>
        <v>tier - 3</v>
      </c>
      <c r="P1684" s="1" t="str">
        <f>VLOOKUP($A1684,'Hospitalisation Details'!$A$2:$P$2344,14,FALSE())</f>
        <v>R1024</v>
      </c>
      <c r="Q1684" s="1">
        <f>VLOOKUP($A1684,'Hospitalisation Details'!$A$2:$P$2344,16,FALSE())</f>
        <v>34</v>
      </c>
    </row>
    <row r="1685" spans="1:17" x14ac:dyDescent="0.35">
      <c r="A1685" s="1" t="str">
        <f>'Customer Names'!A1685</f>
        <v>Id1684</v>
      </c>
      <c r="B1685" s="1" t="str">
        <f>VLOOKUP($A1685,'Customer Names'!$A$2:$E$2336,4,FALSE())</f>
        <v>Yefeng</v>
      </c>
      <c r="C1685" s="16">
        <f>VLOOKUP($A1685,'Medical Examinations'!$A$2:$O$2336,2,FALSE())</f>
        <v>21.37</v>
      </c>
      <c r="D1685" s="16">
        <f>VLOOKUP($A1685,'Medical Examinations'!$A$2:$O$2336,3,FALSE())</f>
        <v>4.54</v>
      </c>
      <c r="E1685" s="1" t="str">
        <f>VLOOKUP($A1685,'Medical Examinations'!$A$2:$O$2336,9,FALSE())</f>
        <v>Yes</v>
      </c>
      <c r="F1685" s="1" t="str">
        <f>VLOOKUP($A1685,'Medical Examinations'!$A$2:$O$2336,10,FALSE())</f>
        <v>No</v>
      </c>
      <c r="G1685" s="1" t="str">
        <f>VLOOKUP($A1685,'Medical Examinations'!$A$2:$O$2336,11,FALSE())</f>
        <v>Yes</v>
      </c>
      <c r="H1685" s="1">
        <f>VLOOKUP($A1685,'Medical Examinations'!$A$2:$O$2336,13,FALSE())</f>
        <v>1</v>
      </c>
      <c r="I1685" s="1" t="str">
        <f>VLOOKUP($A1685,'Medical Examinations'!$A$2:$O$2336,12,FALSE())</f>
        <v>No</v>
      </c>
      <c r="J1685" s="1" t="str">
        <f>VLOOKUP($A1685,'Medical Examinations'!$A$2:$O$2336,14,FALSE())</f>
        <v>Normal Weight</v>
      </c>
      <c r="K1685" s="1" t="str">
        <f>VLOOKUP($A1685,'Medical Examinations'!$A$2:$O$2336,15,FALSE())</f>
        <v>Normal</v>
      </c>
      <c r="L1685" s="17">
        <f>VLOOKUP($A1685,'Hospitalisation Details'!$A$2:$P$2344,15,FALSE())</f>
        <v>30592</v>
      </c>
      <c r="M1685" s="18">
        <f>VLOOKUP($A1685,'Hospitalisation Details'!$A$2:$P$2344,6,FALSE())</f>
        <v>5587.59</v>
      </c>
      <c r="N1685" s="1" t="str">
        <f>VLOOKUP($A1685,'Hospitalisation Details'!$A$2:$P$2344,12,FALSE())</f>
        <v>tier - 2</v>
      </c>
      <c r="O1685" s="1" t="str">
        <f>VLOOKUP($A1685,'Hospitalisation Details'!$A$2:$P$2344,13,FALSE())</f>
        <v>tier - 1</v>
      </c>
      <c r="P1685" s="1" t="str">
        <f>VLOOKUP($A1685,'Hospitalisation Details'!$A$2:$P$2344,14,FALSE())</f>
        <v>R1013</v>
      </c>
      <c r="Q1685" s="1">
        <f>VLOOKUP($A1685,'Hospitalisation Details'!$A$2:$P$2344,16,FALSE())</f>
        <v>39</v>
      </c>
    </row>
    <row r="1686" spans="1:17" x14ac:dyDescent="0.35">
      <c r="A1686" s="1" t="str">
        <f>'Customer Names'!A1686</f>
        <v>Id1685</v>
      </c>
      <c r="B1686" s="1" t="str">
        <f>VLOOKUP($A1686,'Customer Names'!$A$2:$E$2336,4,FALSE())</f>
        <v>Thomas J</v>
      </c>
      <c r="C1686" s="16">
        <f>VLOOKUP($A1686,'Medical Examinations'!$A$2:$O$2336,2,FALSE())</f>
        <v>34.43</v>
      </c>
      <c r="D1686" s="16">
        <f>VLOOKUP($A1686,'Medical Examinations'!$A$2:$O$2336,3,FALSE())</f>
        <v>8.6199999999999992</v>
      </c>
      <c r="E1686" s="1" t="str">
        <f>VLOOKUP($A1686,'Medical Examinations'!$A$2:$O$2336,9,FALSE())</f>
        <v>Yes</v>
      </c>
      <c r="F1686" s="1" t="str">
        <f>VLOOKUP($A1686,'Medical Examinations'!$A$2:$O$2336,10,FALSE())</f>
        <v>No</v>
      </c>
      <c r="G1686" s="1" t="str">
        <f>VLOOKUP($A1686,'Medical Examinations'!$A$2:$O$2336,11,FALSE())</f>
        <v>No</v>
      </c>
      <c r="H1686" s="1">
        <f>VLOOKUP($A1686,'Medical Examinations'!$A$2:$O$2336,13,FALSE())</f>
        <v>1</v>
      </c>
      <c r="I1686" s="1" t="str">
        <f>VLOOKUP($A1686,'Medical Examinations'!$A$2:$O$2336,12,FALSE())</f>
        <v>No</v>
      </c>
      <c r="J1686" s="1" t="str">
        <f>VLOOKUP($A1686,'Medical Examinations'!$A$2:$O$2336,14,FALSE())</f>
        <v>Obesity</v>
      </c>
      <c r="K1686" s="1" t="str">
        <f>VLOOKUP($A1686,'Medical Examinations'!$A$2:$O$2336,15,FALSE())</f>
        <v>Diabetes</v>
      </c>
      <c r="L1686" s="17">
        <f>VLOOKUP($A1686,'Hospitalisation Details'!$A$2:$P$2344,15,FALSE())</f>
        <v>31737</v>
      </c>
      <c r="M1686" s="18">
        <f>VLOOKUP($A1686,'Hospitalisation Details'!$A$2:$P$2344,6,FALSE())</f>
        <v>5584.31</v>
      </c>
      <c r="N1686" s="1" t="str">
        <f>VLOOKUP($A1686,'Hospitalisation Details'!$A$2:$P$2344,12,FALSE())</f>
        <v>tier - 3</v>
      </c>
      <c r="O1686" s="1" t="str">
        <f>VLOOKUP($A1686,'Hospitalisation Details'!$A$2:$P$2344,13,FALSE())</f>
        <v>tier - 1</v>
      </c>
      <c r="P1686" s="1" t="str">
        <f>VLOOKUP($A1686,'Hospitalisation Details'!$A$2:$P$2344,14,FALSE())</f>
        <v>R1013</v>
      </c>
      <c r="Q1686" s="1">
        <f>VLOOKUP($A1686,'Hospitalisation Details'!$A$2:$P$2344,16,FALSE())</f>
        <v>36</v>
      </c>
    </row>
    <row r="1687" spans="1:17" x14ac:dyDescent="0.35">
      <c r="A1687" s="1" t="str">
        <f>'Customer Names'!A1687</f>
        <v>Id1686</v>
      </c>
      <c r="B1687" s="1" t="str">
        <f>VLOOKUP($A1687,'Customer Names'!$A$2:$E$2336,4,FALSE())</f>
        <v>Ken</v>
      </c>
      <c r="C1687" s="16">
        <f>VLOOKUP($A1687,'Medical Examinations'!$A$2:$O$2336,2,FALSE())</f>
        <v>20.86</v>
      </c>
      <c r="D1687" s="16">
        <f>VLOOKUP($A1687,'Medical Examinations'!$A$2:$O$2336,3,FALSE())</f>
        <v>4.3600000000000003</v>
      </c>
      <c r="E1687" s="1" t="str">
        <f>VLOOKUP($A1687,'Medical Examinations'!$A$2:$O$2336,9,FALSE())</f>
        <v>Yes</v>
      </c>
      <c r="F1687" s="1" t="str">
        <f>VLOOKUP($A1687,'Medical Examinations'!$A$2:$O$2336,10,FALSE())</f>
        <v>No</v>
      </c>
      <c r="G1687" s="1" t="str">
        <f>VLOOKUP($A1687,'Medical Examinations'!$A$2:$O$2336,11,FALSE())</f>
        <v>No</v>
      </c>
      <c r="H1687" s="1">
        <f>VLOOKUP($A1687,'Medical Examinations'!$A$2:$O$2336,13,FALSE())</f>
        <v>0</v>
      </c>
      <c r="I1687" s="1" t="str">
        <f>VLOOKUP($A1687,'Medical Examinations'!$A$2:$O$2336,12,FALSE())</f>
        <v>No</v>
      </c>
      <c r="J1687" s="1" t="str">
        <f>VLOOKUP($A1687,'Medical Examinations'!$A$2:$O$2336,14,FALSE())</f>
        <v>Normal Weight</v>
      </c>
      <c r="K1687" s="1" t="str">
        <f>VLOOKUP($A1687,'Medical Examinations'!$A$2:$O$2336,15,FALSE())</f>
        <v>Normal</v>
      </c>
      <c r="L1687" s="17">
        <f>VLOOKUP($A1687,'Hospitalisation Details'!$A$2:$P$2344,15,FALSE())</f>
        <v>31295</v>
      </c>
      <c r="M1687" s="18">
        <f>VLOOKUP($A1687,'Hospitalisation Details'!$A$2:$P$2344,6,FALSE())</f>
        <v>5582.95</v>
      </c>
      <c r="N1687" s="1" t="str">
        <f>VLOOKUP($A1687,'Hospitalisation Details'!$A$2:$P$2344,12,FALSE())</f>
        <v>tier - 2</v>
      </c>
      <c r="O1687" s="1" t="str">
        <f>VLOOKUP($A1687,'Hospitalisation Details'!$A$2:$P$2344,13,FALSE())</f>
        <v>tier - 1</v>
      </c>
      <c r="P1687" s="1" t="str">
        <f>VLOOKUP($A1687,'Hospitalisation Details'!$A$2:$P$2344,14,FALSE())</f>
        <v>R1012</v>
      </c>
      <c r="Q1687" s="1">
        <f>VLOOKUP($A1687,'Hospitalisation Details'!$A$2:$P$2344,16,FALSE())</f>
        <v>37</v>
      </c>
    </row>
    <row r="1688" spans="1:17" x14ac:dyDescent="0.35">
      <c r="A1688" s="1" t="str">
        <f>'Customer Names'!A1688</f>
        <v>Id1687</v>
      </c>
      <c r="B1688" s="1" t="str">
        <f>VLOOKUP($A1688,'Customer Names'!$A$2:$E$2336,4,FALSE())</f>
        <v>Annie E</v>
      </c>
      <c r="C1688" s="16">
        <f>VLOOKUP($A1688,'Medical Examinations'!$A$2:$O$2336,2,FALSE())</f>
        <v>18.34</v>
      </c>
      <c r="D1688" s="16">
        <f>VLOOKUP($A1688,'Medical Examinations'!$A$2:$O$2336,3,FALSE())</f>
        <v>10.01</v>
      </c>
      <c r="E1688" s="1" t="str">
        <f>VLOOKUP($A1688,'Medical Examinations'!$A$2:$O$2336,9,FALSE())</f>
        <v>No</v>
      </c>
      <c r="F1688" s="1" t="str">
        <f>VLOOKUP($A1688,'Medical Examinations'!$A$2:$O$2336,10,FALSE())</f>
        <v>No</v>
      </c>
      <c r="G1688" s="1" t="str">
        <f>VLOOKUP($A1688,'Medical Examinations'!$A$2:$O$2336,11,FALSE())</f>
        <v>No</v>
      </c>
      <c r="H1688" s="1">
        <f>VLOOKUP($A1688,'Medical Examinations'!$A$2:$O$2336,13,FALSE())</f>
        <v>0</v>
      </c>
      <c r="I1688" s="1" t="str">
        <f>VLOOKUP($A1688,'Medical Examinations'!$A$2:$O$2336,12,FALSE())</f>
        <v>No</v>
      </c>
      <c r="J1688" s="1" t="str">
        <f>VLOOKUP($A1688,'Medical Examinations'!$A$2:$O$2336,14,FALSE())</f>
        <v>Underweight</v>
      </c>
      <c r="K1688" s="1" t="str">
        <f>VLOOKUP($A1688,'Medical Examinations'!$A$2:$O$2336,15,FALSE())</f>
        <v>Diabetes</v>
      </c>
      <c r="L1688" s="17">
        <f>VLOOKUP($A1688,'Hospitalisation Details'!$A$2:$P$2344,15,FALSE())</f>
        <v>27290</v>
      </c>
      <c r="M1688" s="18">
        <f>VLOOKUP($A1688,'Hospitalisation Details'!$A$2:$P$2344,6,FALSE())</f>
        <v>5576.35</v>
      </c>
      <c r="N1688" s="1" t="str">
        <f>VLOOKUP($A1688,'Hospitalisation Details'!$A$2:$P$2344,12,FALSE())</f>
        <v>tier - 2</v>
      </c>
      <c r="O1688" s="1" t="str">
        <f>VLOOKUP($A1688,'Hospitalisation Details'!$A$2:$P$2344,13,FALSE())</f>
        <v>tier - 3</v>
      </c>
      <c r="P1688" s="1" t="str">
        <f>VLOOKUP($A1688,'Hospitalisation Details'!$A$2:$P$2344,14,FALSE())</f>
        <v>R1013</v>
      </c>
      <c r="Q1688" s="1">
        <f>VLOOKUP($A1688,'Hospitalisation Details'!$A$2:$P$2344,16,FALSE())</f>
        <v>48</v>
      </c>
    </row>
    <row r="1689" spans="1:17" x14ac:dyDescent="0.35">
      <c r="A1689" s="1" t="str">
        <f>'Customer Names'!A1689</f>
        <v>Id1688</v>
      </c>
      <c r="B1689" s="1" t="str">
        <f>VLOOKUP($A1689,'Customer Names'!$A$2:$E$2336,4,FALSE())</f>
        <v>Noel K.</v>
      </c>
      <c r="C1689" s="16">
        <f>VLOOKUP($A1689,'Medical Examinations'!$A$2:$O$2336,2,FALSE())</f>
        <v>34.15</v>
      </c>
      <c r="D1689" s="16">
        <f>VLOOKUP($A1689,'Medical Examinations'!$A$2:$O$2336,3,FALSE())</f>
        <v>5.42</v>
      </c>
      <c r="E1689" s="1" t="str">
        <f>VLOOKUP($A1689,'Medical Examinations'!$A$2:$O$2336,9,FALSE())</f>
        <v>No</v>
      </c>
      <c r="F1689" s="1" t="str">
        <f>VLOOKUP($A1689,'Medical Examinations'!$A$2:$O$2336,10,FALSE())</f>
        <v>No</v>
      </c>
      <c r="G1689" s="1" t="str">
        <f>VLOOKUP($A1689,'Medical Examinations'!$A$2:$O$2336,11,FALSE())</f>
        <v>No</v>
      </c>
      <c r="H1689" s="1">
        <f>VLOOKUP($A1689,'Medical Examinations'!$A$2:$O$2336,13,FALSE())</f>
        <v>0</v>
      </c>
      <c r="I1689" s="1" t="str">
        <f>VLOOKUP($A1689,'Medical Examinations'!$A$2:$O$2336,12,FALSE())</f>
        <v>No</v>
      </c>
      <c r="J1689" s="1" t="str">
        <f>VLOOKUP($A1689,'Medical Examinations'!$A$2:$O$2336,14,FALSE())</f>
        <v>Obesity</v>
      </c>
      <c r="K1689" s="1" t="str">
        <f>VLOOKUP($A1689,'Medical Examinations'!$A$2:$O$2336,15,FALSE())</f>
        <v>Normal</v>
      </c>
      <c r="L1689" s="17">
        <f>VLOOKUP($A1689,'Hospitalisation Details'!$A$2:$P$2344,15,FALSE())</f>
        <v>36425</v>
      </c>
      <c r="M1689" s="18">
        <f>VLOOKUP($A1689,'Hospitalisation Details'!$A$2:$P$2344,6,FALSE())</f>
        <v>5552.61</v>
      </c>
      <c r="N1689" s="1" t="str">
        <f>VLOOKUP($A1689,'Hospitalisation Details'!$A$2:$P$2344,12,FALSE())</f>
        <v>tier - 2</v>
      </c>
      <c r="O1689" s="1" t="str">
        <f>VLOOKUP($A1689,'Hospitalisation Details'!$A$2:$P$2344,13,FALSE())</f>
        <v>tier - 3</v>
      </c>
      <c r="P1689" s="1" t="str">
        <f>VLOOKUP($A1689,'Hospitalisation Details'!$A$2:$P$2344,14,FALSE())</f>
        <v>R1026</v>
      </c>
      <c r="Q1689" s="1">
        <f>VLOOKUP($A1689,'Hospitalisation Details'!$A$2:$P$2344,16,FALSE())</f>
        <v>23</v>
      </c>
    </row>
    <row r="1690" spans="1:17" x14ac:dyDescent="0.35">
      <c r="A1690" s="1" t="str">
        <f>'Customer Names'!A1690</f>
        <v>Id1689</v>
      </c>
      <c r="B1690" s="1" t="str">
        <f>VLOOKUP($A1690,'Customer Names'!$A$2:$E$2336,4,FALSE())</f>
        <v>Mark S</v>
      </c>
      <c r="C1690" s="16">
        <f>VLOOKUP($A1690,'Medical Examinations'!$A$2:$O$2336,2,FALSE())</f>
        <v>18.350000000000001</v>
      </c>
      <c r="D1690" s="16">
        <f>VLOOKUP($A1690,'Medical Examinations'!$A$2:$O$2336,3,FALSE())</f>
        <v>5.12</v>
      </c>
      <c r="E1690" s="1" t="str">
        <f>VLOOKUP($A1690,'Medical Examinations'!$A$2:$O$2336,9,FALSE())</f>
        <v>No</v>
      </c>
      <c r="F1690" s="1" t="str">
        <f>VLOOKUP($A1690,'Medical Examinations'!$A$2:$O$2336,10,FALSE())</f>
        <v>No</v>
      </c>
      <c r="G1690" s="1" t="str">
        <f>VLOOKUP($A1690,'Medical Examinations'!$A$2:$O$2336,11,FALSE())</f>
        <v>No</v>
      </c>
      <c r="H1690" s="1">
        <f>VLOOKUP($A1690,'Medical Examinations'!$A$2:$O$2336,13,FALSE())</f>
        <v>0</v>
      </c>
      <c r="I1690" s="1" t="str">
        <f>VLOOKUP($A1690,'Medical Examinations'!$A$2:$O$2336,12,FALSE())</f>
        <v>No</v>
      </c>
      <c r="J1690" s="1" t="str">
        <f>VLOOKUP($A1690,'Medical Examinations'!$A$2:$O$2336,14,FALSE())</f>
        <v>Underweight</v>
      </c>
      <c r="K1690" s="1" t="str">
        <f>VLOOKUP($A1690,'Medical Examinations'!$A$2:$O$2336,15,FALSE())</f>
        <v>Normal</v>
      </c>
      <c r="L1690" s="17">
        <f>VLOOKUP($A1690,'Hospitalisation Details'!$A$2:$P$2344,15,FALSE())</f>
        <v>29562</v>
      </c>
      <c r="M1690" s="18">
        <f>VLOOKUP($A1690,'Hospitalisation Details'!$A$2:$P$2344,6,FALSE())</f>
        <v>5540.35</v>
      </c>
      <c r="N1690" s="1" t="str">
        <f>VLOOKUP($A1690,'Hospitalisation Details'!$A$2:$P$2344,12,FALSE())</f>
        <v>tier - 2</v>
      </c>
      <c r="O1690" s="1" t="str">
        <f>VLOOKUP($A1690,'Hospitalisation Details'!$A$2:$P$2344,13,FALSE())</f>
        <v>tier - 2</v>
      </c>
      <c r="P1690" s="1" t="str">
        <f>VLOOKUP($A1690,'Hospitalisation Details'!$A$2:$P$2344,14,FALSE())</f>
        <v>R1012</v>
      </c>
      <c r="Q1690" s="1">
        <f>VLOOKUP($A1690,'Hospitalisation Details'!$A$2:$P$2344,16,FALSE())</f>
        <v>42</v>
      </c>
    </row>
    <row r="1691" spans="1:17" x14ac:dyDescent="0.35">
      <c r="A1691" s="1" t="str">
        <f>'Customer Names'!A1691</f>
        <v>Id1690</v>
      </c>
      <c r="B1691" s="1" t="str">
        <f>VLOOKUP($A1691,'Customer Names'!$A$2:$E$2336,4,FALSE())</f>
        <v>Federica</v>
      </c>
      <c r="C1691" s="16">
        <f>VLOOKUP($A1691,'Medical Examinations'!$A$2:$O$2336,2,FALSE())</f>
        <v>22.13</v>
      </c>
      <c r="D1691" s="16">
        <f>VLOOKUP($A1691,'Medical Examinations'!$A$2:$O$2336,3,FALSE())</f>
        <v>9.1999999999999993</v>
      </c>
      <c r="E1691" s="1" t="str">
        <f>VLOOKUP($A1691,'Medical Examinations'!$A$2:$O$2336,9,FALSE())</f>
        <v>Yes</v>
      </c>
      <c r="F1691" s="1" t="str">
        <f>VLOOKUP($A1691,'Medical Examinations'!$A$2:$O$2336,10,FALSE())</f>
        <v>No</v>
      </c>
      <c r="G1691" s="1" t="str">
        <f>VLOOKUP($A1691,'Medical Examinations'!$A$2:$O$2336,11,FALSE())</f>
        <v>No</v>
      </c>
      <c r="H1691" s="1">
        <f>VLOOKUP($A1691,'Medical Examinations'!$A$2:$O$2336,13,FALSE())</f>
        <v>0</v>
      </c>
      <c r="I1691" s="1" t="str">
        <f>VLOOKUP($A1691,'Medical Examinations'!$A$2:$O$2336,12,FALSE())</f>
        <v>No</v>
      </c>
      <c r="J1691" s="1" t="str">
        <f>VLOOKUP($A1691,'Medical Examinations'!$A$2:$O$2336,14,FALSE())</f>
        <v>Normal Weight</v>
      </c>
      <c r="K1691" s="1" t="str">
        <f>VLOOKUP($A1691,'Medical Examinations'!$A$2:$O$2336,15,FALSE())</f>
        <v>Diabetes</v>
      </c>
      <c r="L1691" s="17">
        <f>VLOOKUP($A1691,'Hospitalisation Details'!$A$2:$P$2344,15,FALSE())</f>
        <v>29897</v>
      </c>
      <c r="M1691" s="18">
        <f>VLOOKUP($A1691,'Hospitalisation Details'!$A$2:$P$2344,6,FALSE())</f>
        <v>5539.4</v>
      </c>
      <c r="N1691" s="1" t="str">
        <f>VLOOKUP($A1691,'Hospitalisation Details'!$A$2:$P$2344,12,FALSE())</f>
        <v>tier - 2</v>
      </c>
      <c r="O1691" s="1" t="str">
        <f>VLOOKUP($A1691,'Hospitalisation Details'!$A$2:$P$2344,13,FALSE())</f>
        <v>tier - 2</v>
      </c>
      <c r="P1691" s="1" t="str">
        <f>VLOOKUP($A1691,'Hospitalisation Details'!$A$2:$P$2344,14,FALSE())</f>
        <v>R1013</v>
      </c>
      <c r="Q1691" s="1">
        <f>VLOOKUP($A1691,'Hospitalisation Details'!$A$2:$P$2344,16,FALSE())</f>
        <v>41</v>
      </c>
    </row>
    <row r="1692" spans="1:17" x14ac:dyDescent="0.35">
      <c r="A1692" s="1" t="str">
        <f>'Customer Names'!A1692</f>
        <v>Id1691</v>
      </c>
      <c r="B1692" s="1" t="str">
        <f>VLOOKUP($A1692,'Customer Names'!$A$2:$E$2336,4,FALSE())</f>
        <v>Pamela L</v>
      </c>
      <c r="C1692" s="16">
        <f>VLOOKUP($A1692,'Medical Examinations'!$A$2:$O$2336,2,FALSE())</f>
        <v>22.51</v>
      </c>
      <c r="D1692" s="16">
        <f>VLOOKUP($A1692,'Medical Examinations'!$A$2:$O$2336,3,FALSE())</f>
        <v>6.08</v>
      </c>
      <c r="E1692" s="1" t="str">
        <f>VLOOKUP($A1692,'Medical Examinations'!$A$2:$O$2336,9,FALSE())</f>
        <v>Yes</v>
      </c>
      <c r="F1692" s="1" t="str">
        <f>VLOOKUP($A1692,'Medical Examinations'!$A$2:$O$2336,10,FALSE())</f>
        <v>No</v>
      </c>
      <c r="G1692" s="1" t="str">
        <f>VLOOKUP($A1692,'Medical Examinations'!$A$2:$O$2336,11,FALSE())</f>
        <v>No</v>
      </c>
      <c r="H1692" s="1">
        <f>VLOOKUP($A1692,'Medical Examinations'!$A$2:$O$2336,13,FALSE())</f>
        <v>1</v>
      </c>
      <c r="I1692" s="1" t="str">
        <f>VLOOKUP($A1692,'Medical Examinations'!$A$2:$O$2336,12,FALSE())</f>
        <v>No</v>
      </c>
      <c r="J1692" s="1" t="str">
        <f>VLOOKUP($A1692,'Medical Examinations'!$A$2:$O$2336,14,FALSE())</f>
        <v>Normal Weight</v>
      </c>
      <c r="K1692" s="1" t="str">
        <f>VLOOKUP($A1692,'Medical Examinations'!$A$2:$O$2336,15,FALSE())</f>
        <v>Prediabetes</v>
      </c>
      <c r="L1692" s="17">
        <f>VLOOKUP($A1692,'Hospitalisation Details'!$A$2:$P$2344,15,FALSE())</f>
        <v>32353</v>
      </c>
      <c r="M1692" s="18">
        <f>VLOOKUP($A1692,'Hospitalisation Details'!$A$2:$P$2344,6,FALSE())</f>
        <v>5503.36</v>
      </c>
      <c r="N1692" s="1" t="str">
        <f>VLOOKUP($A1692,'Hospitalisation Details'!$A$2:$P$2344,12,FALSE())</f>
        <v>tier - 2</v>
      </c>
      <c r="O1692" s="1" t="str">
        <f>VLOOKUP($A1692,'Hospitalisation Details'!$A$2:$P$2344,13,FALSE())</f>
        <v>tier - 2</v>
      </c>
      <c r="P1692" s="1" t="str">
        <f>VLOOKUP($A1692,'Hospitalisation Details'!$A$2:$P$2344,14,FALSE())</f>
        <v>R1012</v>
      </c>
      <c r="Q1692" s="1">
        <f>VLOOKUP($A1692,'Hospitalisation Details'!$A$2:$P$2344,16,FALSE())</f>
        <v>34</v>
      </c>
    </row>
    <row r="1693" spans="1:17" x14ac:dyDescent="0.35">
      <c r="A1693" s="1" t="str">
        <f>'Customer Names'!A1693</f>
        <v>Id1692</v>
      </c>
      <c r="B1693" s="1" t="str">
        <f>VLOOKUP($A1693,'Customer Names'!$A$2:$E$2336,4,FALSE())</f>
        <v>Andrew W.</v>
      </c>
      <c r="C1693" s="16">
        <f>VLOOKUP($A1693,'Medical Examinations'!$A$2:$O$2336,2,FALSE())</f>
        <v>31</v>
      </c>
      <c r="D1693" s="16">
        <f>VLOOKUP($A1693,'Medical Examinations'!$A$2:$O$2336,3,FALSE())</f>
        <v>4.7699999999999996</v>
      </c>
      <c r="E1693" s="1" t="str">
        <f>VLOOKUP($A1693,'Medical Examinations'!$A$2:$O$2336,9,FALSE())</f>
        <v>No</v>
      </c>
      <c r="F1693" s="1" t="str">
        <f>VLOOKUP($A1693,'Medical Examinations'!$A$2:$O$2336,10,FALSE())</f>
        <v>No</v>
      </c>
      <c r="G1693" s="1" t="str">
        <f>VLOOKUP($A1693,'Medical Examinations'!$A$2:$O$2336,11,FALSE())</f>
        <v>No</v>
      </c>
      <c r="H1693" s="1">
        <f>VLOOKUP($A1693,'Medical Examinations'!$A$2:$O$2336,13,FALSE())</f>
        <v>1</v>
      </c>
      <c r="I1693" s="1" t="str">
        <f>VLOOKUP($A1693,'Medical Examinations'!$A$2:$O$2336,12,FALSE())</f>
        <v>No</v>
      </c>
      <c r="J1693" s="1" t="str">
        <f>VLOOKUP($A1693,'Medical Examinations'!$A$2:$O$2336,14,FALSE())</f>
        <v>Obesity</v>
      </c>
      <c r="K1693" s="1" t="str">
        <f>VLOOKUP($A1693,'Medical Examinations'!$A$2:$O$2336,15,FALSE())</f>
        <v>Normal</v>
      </c>
      <c r="L1693" s="17">
        <f>VLOOKUP($A1693,'Hospitalisation Details'!$A$2:$P$2344,15,FALSE())</f>
        <v>30911</v>
      </c>
      <c r="M1693" s="18">
        <f>VLOOKUP($A1693,'Hospitalisation Details'!$A$2:$P$2344,6,FALSE())</f>
        <v>5488.26</v>
      </c>
      <c r="N1693" s="1" t="str">
        <f>VLOOKUP($A1693,'Hospitalisation Details'!$A$2:$P$2344,12,FALSE())</f>
        <v>tier - 2</v>
      </c>
      <c r="O1693" s="1" t="str">
        <f>VLOOKUP($A1693,'Hospitalisation Details'!$A$2:$P$2344,13,FALSE())</f>
        <v>tier - 3</v>
      </c>
      <c r="P1693" s="1" t="str">
        <f>VLOOKUP($A1693,'Hospitalisation Details'!$A$2:$P$2344,14,FALSE())</f>
        <v>R1011</v>
      </c>
      <c r="Q1693" s="1">
        <f>VLOOKUP($A1693,'Hospitalisation Details'!$A$2:$P$2344,16,FALSE())</f>
        <v>38</v>
      </c>
    </row>
    <row r="1694" spans="1:17" x14ac:dyDescent="0.35">
      <c r="A1694" s="1" t="str">
        <f>'Customer Names'!A1694</f>
        <v>Id1693</v>
      </c>
      <c r="B1694" s="1" t="str">
        <f>VLOOKUP($A1694,'Customer Names'!$A$2:$E$2336,4,FALSE())</f>
        <v>Randall</v>
      </c>
      <c r="C1694" s="16">
        <f>VLOOKUP($A1694,'Medical Examinations'!$A$2:$O$2336,2,FALSE())</f>
        <v>28.27</v>
      </c>
      <c r="D1694" s="16">
        <f>VLOOKUP($A1694,'Medical Examinations'!$A$2:$O$2336,3,FALSE())</f>
        <v>4.62</v>
      </c>
      <c r="E1694" s="1" t="str">
        <f>VLOOKUP($A1694,'Medical Examinations'!$A$2:$O$2336,9,FALSE())</f>
        <v>No</v>
      </c>
      <c r="F1694" s="1" t="str">
        <f>VLOOKUP($A1694,'Medical Examinations'!$A$2:$O$2336,10,FALSE())</f>
        <v>No</v>
      </c>
      <c r="G1694" s="1" t="str">
        <f>VLOOKUP($A1694,'Medical Examinations'!$A$2:$O$2336,11,FALSE())</f>
        <v>No</v>
      </c>
      <c r="H1694" s="1">
        <f>VLOOKUP($A1694,'Medical Examinations'!$A$2:$O$2336,13,FALSE())</f>
        <v>1</v>
      </c>
      <c r="I1694" s="1" t="str">
        <f>VLOOKUP($A1694,'Medical Examinations'!$A$2:$O$2336,12,FALSE())</f>
        <v>No</v>
      </c>
      <c r="J1694" s="1" t="str">
        <f>VLOOKUP($A1694,'Medical Examinations'!$A$2:$O$2336,14,FALSE())</f>
        <v>Overweight</v>
      </c>
      <c r="K1694" s="1" t="str">
        <f>VLOOKUP($A1694,'Medical Examinations'!$A$2:$O$2336,15,FALSE())</f>
        <v>Normal</v>
      </c>
      <c r="L1694" s="17">
        <f>VLOOKUP($A1694,'Hospitalisation Details'!$A$2:$P$2344,15,FALSE())</f>
        <v>30920</v>
      </c>
      <c r="M1694" s="18">
        <f>VLOOKUP($A1694,'Hospitalisation Details'!$A$2:$P$2344,6,FALSE())</f>
        <v>5484.47</v>
      </c>
      <c r="N1694" s="1" t="str">
        <f>VLOOKUP($A1694,'Hospitalisation Details'!$A$2:$P$2344,12,FALSE())</f>
        <v>tier - 2</v>
      </c>
      <c r="O1694" s="1" t="str">
        <f>VLOOKUP($A1694,'Hospitalisation Details'!$A$2:$P$2344,13,FALSE())</f>
        <v>tier - 2</v>
      </c>
      <c r="P1694" s="1" t="str">
        <f>VLOOKUP($A1694,'Hospitalisation Details'!$A$2:$P$2344,14,FALSE())</f>
        <v>R1013</v>
      </c>
      <c r="Q1694" s="1">
        <f>VLOOKUP($A1694,'Hospitalisation Details'!$A$2:$P$2344,16,FALSE())</f>
        <v>38</v>
      </c>
    </row>
    <row r="1695" spans="1:17" x14ac:dyDescent="0.35">
      <c r="A1695" s="1" t="str">
        <f>'Customer Names'!A1695</f>
        <v>Id1694</v>
      </c>
      <c r="B1695" s="1" t="str">
        <f>VLOOKUP($A1695,'Customer Names'!$A$2:$E$2336,4,FALSE())</f>
        <v>Tracy L</v>
      </c>
      <c r="C1695" s="16">
        <f>VLOOKUP($A1695,'Medical Examinations'!$A$2:$O$2336,2,FALSE())</f>
        <v>29.92</v>
      </c>
      <c r="D1695" s="16">
        <f>VLOOKUP($A1695,'Medical Examinations'!$A$2:$O$2336,3,FALSE())</f>
        <v>9.07</v>
      </c>
      <c r="E1695" s="1" t="str">
        <f>VLOOKUP($A1695,'Medical Examinations'!$A$2:$O$2336,9,FALSE())</f>
        <v>Yes</v>
      </c>
      <c r="F1695" s="1" t="str">
        <f>VLOOKUP($A1695,'Medical Examinations'!$A$2:$O$2336,10,FALSE())</f>
        <v>No</v>
      </c>
      <c r="G1695" s="1" t="str">
        <f>VLOOKUP($A1695,'Medical Examinations'!$A$2:$O$2336,11,FALSE())</f>
        <v>No</v>
      </c>
      <c r="H1695" s="1">
        <f>VLOOKUP($A1695,'Medical Examinations'!$A$2:$O$2336,13,FALSE())</f>
        <v>1</v>
      </c>
      <c r="I1695" s="1" t="str">
        <f>VLOOKUP($A1695,'Medical Examinations'!$A$2:$O$2336,12,FALSE())</f>
        <v>No</v>
      </c>
      <c r="J1695" s="1" t="str">
        <f>VLOOKUP($A1695,'Medical Examinations'!$A$2:$O$2336,14,FALSE())</f>
        <v>Overweight</v>
      </c>
      <c r="K1695" s="1" t="str">
        <f>VLOOKUP($A1695,'Medical Examinations'!$A$2:$O$2336,15,FALSE())</f>
        <v>Diabetes</v>
      </c>
      <c r="L1695" s="17">
        <f>VLOOKUP($A1695,'Hospitalisation Details'!$A$2:$P$2344,15,FALSE())</f>
        <v>31685</v>
      </c>
      <c r="M1695" s="18">
        <f>VLOOKUP($A1695,'Hospitalisation Details'!$A$2:$P$2344,6,FALSE())</f>
        <v>5478.04</v>
      </c>
      <c r="N1695" s="1" t="str">
        <f>VLOOKUP($A1695,'Hospitalisation Details'!$A$2:$P$2344,12,FALSE())</f>
        <v>tier - 2</v>
      </c>
      <c r="O1695" s="1" t="str">
        <f>VLOOKUP($A1695,'Hospitalisation Details'!$A$2:$P$2344,13,FALSE())</f>
        <v>tier - 3</v>
      </c>
      <c r="P1695" s="1" t="str">
        <f>VLOOKUP($A1695,'Hospitalisation Details'!$A$2:$P$2344,14,FALSE())</f>
        <v>R1013</v>
      </c>
      <c r="Q1695" s="1">
        <f>VLOOKUP($A1695,'Hospitalisation Details'!$A$2:$P$2344,16,FALSE())</f>
        <v>36</v>
      </c>
    </row>
    <row r="1696" spans="1:17" x14ac:dyDescent="0.35">
      <c r="A1696" s="1" t="str">
        <f>'Customer Names'!A1696</f>
        <v>Id1695</v>
      </c>
      <c r="B1696" s="1" t="str">
        <f>VLOOKUP($A1696,'Customer Names'!$A$2:$E$2336,4,FALSE())</f>
        <v>Azelie</v>
      </c>
      <c r="C1696" s="16">
        <f>VLOOKUP($A1696,'Medical Examinations'!$A$2:$O$2336,2,FALSE())</f>
        <v>25.9</v>
      </c>
      <c r="D1696" s="16">
        <f>VLOOKUP($A1696,'Medical Examinations'!$A$2:$O$2336,3,FALSE())</f>
        <v>9.1199999999999992</v>
      </c>
      <c r="E1696" s="1" t="str">
        <f>VLOOKUP($A1696,'Medical Examinations'!$A$2:$O$2336,9,FALSE())</f>
        <v>Yes</v>
      </c>
      <c r="F1696" s="1" t="str">
        <f>VLOOKUP($A1696,'Medical Examinations'!$A$2:$O$2336,10,FALSE())</f>
        <v>No</v>
      </c>
      <c r="G1696" s="1" t="str">
        <f>VLOOKUP($A1696,'Medical Examinations'!$A$2:$O$2336,11,FALSE())</f>
        <v>No</v>
      </c>
      <c r="H1696" s="1">
        <f>VLOOKUP($A1696,'Medical Examinations'!$A$2:$O$2336,13,FALSE())</f>
        <v>1</v>
      </c>
      <c r="I1696" s="1" t="str">
        <f>VLOOKUP($A1696,'Medical Examinations'!$A$2:$O$2336,12,FALSE())</f>
        <v>No</v>
      </c>
      <c r="J1696" s="1" t="str">
        <f>VLOOKUP($A1696,'Medical Examinations'!$A$2:$O$2336,14,FALSE())</f>
        <v>Overweight</v>
      </c>
      <c r="K1696" s="1" t="str">
        <f>VLOOKUP($A1696,'Medical Examinations'!$A$2:$O$2336,15,FALSE())</f>
        <v>Diabetes</v>
      </c>
      <c r="L1696" s="17">
        <f>VLOOKUP($A1696,'Hospitalisation Details'!$A$2:$P$2344,15,FALSE())</f>
        <v>31605</v>
      </c>
      <c r="M1696" s="18">
        <f>VLOOKUP($A1696,'Hospitalisation Details'!$A$2:$P$2344,6,FALSE())</f>
        <v>5472.45</v>
      </c>
      <c r="N1696" s="1" t="str">
        <f>VLOOKUP($A1696,'Hospitalisation Details'!$A$2:$P$2344,12,FALSE())</f>
        <v>tier - 2</v>
      </c>
      <c r="O1696" s="1" t="str">
        <f>VLOOKUP($A1696,'Hospitalisation Details'!$A$2:$P$2344,13,FALSE())</f>
        <v>tier - 3</v>
      </c>
      <c r="P1696" s="1" t="str">
        <f>VLOOKUP($A1696,'Hospitalisation Details'!$A$2:$P$2344,14,FALSE())</f>
        <v>R1011</v>
      </c>
      <c r="Q1696" s="1">
        <f>VLOOKUP($A1696,'Hospitalisation Details'!$A$2:$P$2344,16,FALSE())</f>
        <v>36</v>
      </c>
    </row>
    <row r="1697" spans="1:17" x14ac:dyDescent="0.35">
      <c r="A1697" s="1" t="str">
        <f>'Customer Names'!A1697</f>
        <v>Id1696</v>
      </c>
      <c r="B1697" s="1" t="str">
        <f>VLOOKUP($A1697,'Customer Names'!$A$2:$E$2336,4,FALSE())</f>
        <v>Monica M.</v>
      </c>
      <c r="C1697" s="16">
        <f>VLOOKUP($A1697,'Medical Examinations'!$A$2:$O$2336,2,FALSE())</f>
        <v>27.74</v>
      </c>
      <c r="D1697" s="16">
        <f>VLOOKUP($A1697,'Medical Examinations'!$A$2:$O$2336,3,FALSE())</f>
        <v>7.32</v>
      </c>
      <c r="E1697" s="1" t="str">
        <f>VLOOKUP($A1697,'Medical Examinations'!$A$2:$O$2336,9,FALSE())</f>
        <v>Yes</v>
      </c>
      <c r="F1697" s="1" t="str">
        <f>VLOOKUP($A1697,'Medical Examinations'!$A$2:$O$2336,10,FALSE())</f>
        <v>No</v>
      </c>
      <c r="G1697" s="1" t="str">
        <f>VLOOKUP($A1697,'Medical Examinations'!$A$2:$O$2336,11,FALSE())</f>
        <v>No</v>
      </c>
      <c r="H1697" s="1">
        <f>VLOOKUP($A1697,'Medical Examinations'!$A$2:$O$2336,13,FALSE())</f>
        <v>1</v>
      </c>
      <c r="I1697" s="1" t="str">
        <f>VLOOKUP($A1697,'Medical Examinations'!$A$2:$O$2336,12,FALSE())</f>
        <v>No</v>
      </c>
      <c r="J1697" s="1" t="str">
        <f>VLOOKUP($A1697,'Medical Examinations'!$A$2:$O$2336,14,FALSE())</f>
        <v>Overweight</v>
      </c>
      <c r="K1697" s="1" t="str">
        <f>VLOOKUP($A1697,'Medical Examinations'!$A$2:$O$2336,15,FALSE())</f>
        <v>Diabetes</v>
      </c>
      <c r="L1697" s="17">
        <f>VLOOKUP($A1697,'Hospitalisation Details'!$A$2:$P$2344,15,FALSE())</f>
        <v>31748</v>
      </c>
      <c r="M1697" s="18">
        <f>VLOOKUP($A1697,'Hospitalisation Details'!$A$2:$P$2344,6,FALSE())</f>
        <v>5469.01</v>
      </c>
      <c r="N1697" s="1" t="str">
        <f>VLOOKUP($A1697,'Hospitalisation Details'!$A$2:$P$2344,12,FALSE())</f>
        <v>tier - 2</v>
      </c>
      <c r="O1697" s="1" t="str">
        <f>VLOOKUP($A1697,'Hospitalisation Details'!$A$2:$P$2344,13,FALSE())</f>
        <v>tier - 2</v>
      </c>
      <c r="P1697" s="1" t="str">
        <f>VLOOKUP($A1697,'Hospitalisation Details'!$A$2:$P$2344,14,FALSE())</f>
        <v>R1024</v>
      </c>
      <c r="Q1697" s="1">
        <f>VLOOKUP($A1697,'Hospitalisation Details'!$A$2:$P$2344,16,FALSE())</f>
        <v>36</v>
      </c>
    </row>
    <row r="1698" spans="1:17" x14ac:dyDescent="0.35">
      <c r="A1698" s="1" t="str">
        <f>'Customer Names'!A1698</f>
        <v>Id1697</v>
      </c>
      <c r="B1698" s="1" t="str">
        <f>VLOOKUP($A1698,'Customer Names'!$A$2:$E$2336,4,FALSE())</f>
        <v>Katarina K.</v>
      </c>
      <c r="C1698" s="16">
        <f>VLOOKUP($A1698,'Medical Examinations'!$A$2:$O$2336,2,FALSE())</f>
        <v>17.260000000000002</v>
      </c>
      <c r="D1698" s="16">
        <f>VLOOKUP($A1698,'Medical Examinations'!$A$2:$O$2336,3,FALSE())</f>
        <v>11.73</v>
      </c>
      <c r="E1698" s="1" t="str">
        <f>VLOOKUP($A1698,'Medical Examinations'!$A$2:$O$2336,9,FALSE())</f>
        <v>No</v>
      </c>
      <c r="F1698" s="1" t="str">
        <f>VLOOKUP($A1698,'Medical Examinations'!$A$2:$O$2336,10,FALSE())</f>
        <v>No</v>
      </c>
      <c r="G1698" s="1" t="str">
        <f>VLOOKUP($A1698,'Medical Examinations'!$A$2:$O$2336,11,FALSE())</f>
        <v>No</v>
      </c>
      <c r="H1698" s="1">
        <f>VLOOKUP($A1698,'Medical Examinations'!$A$2:$O$2336,13,FALSE())</f>
        <v>2</v>
      </c>
      <c r="I1698" s="1" t="str">
        <f>VLOOKUP($A1698,'Medical Examinations'!$A$2:$O$2336,12,FALSE())</f>
        <v>No</v>
      </c>
      <c r="J1698" s="1" t="str">
        <f>VLOOKUP($A1698,'Medical Examinations'!$A$2:$O$2336,14,FALSE())</f>
        <v>Underweight</v>
      </c>
      <c r="K1698" s="1" t="str">
        <f>VLOOKUP($A1698,'Medical Examinations'!$A$2:$O$2336,15,FALSE())</f>
        <v>Diabetes</v>
      </c>
      <c r="L1698" s="17">
        <f>VLOOKUP($A1698,'Hospitalisation Details'!$A$2:$P$2344,15,FALSE())</f>
        <v>26961</v>
      </c>
      <c r="M1698" s="18">
        <f>VLOOKUP($A1698,'Hospitalisation Details'!$A$2:$P$2344,6,FALSE())</f>
        <v>5466.88</v>
      </c>
      <c r="N1698" s="1" t="str">
        <f>VLOOKUP($A1698,'Hospitalisation Details'!$A$2:$P$2344,12,FALSE())</f>
        <v>tier - 2</v>
      </c>
      <c r="O1698" s="1" t="str">
        <f>VLOOKUP($A1698,'Hospitalisation Details'!$A$2:$P$2344,13,FALSE())</f>
        <v>tier - 2</v>
      </c>
      <c r="P1698" s="1" t="str">
        <f>VLOOKUP($A1698,'Hospitalisation Details'!$A$2:$P$2344,14,FALSE())</f>
        <v>R1013</v>
      </c>
      <c r="Q1698" s="1">
        <f>VLOOKUP($A1698,'Hospitalisation Details'!$A$2:$P$2344,16,FALSE())</f>
        <v>49</v>
      </c>
    </row>
    <row r="1699" spans="1:17" x14ac:dyDescent="0.35">
      <c r="A1699" s="1" t="str">
        <f>'Customer Names'!A1699</f>
        <v>Id1698</v>
      </c>
      <c r="B1699" s="1" t="str">
        <f>VLOOKUP($A1699,'Customer Names'!$A$2:$E$2336,4,FALSE())</f>
        <v>Jamie L.</v>
      </c>
      <c r="C1699" s="16">
        <f>VLOOKUP($A1699,'Medical Examinations'!$A$2:$O$2336,2,FALSE())</f>
        <v>19.855</v>
      </c>
      <c r="D1699" s="16">
        <f>VLOOKUP($A1699,'Medical Examinations'!$A$2:$O$2336,3,FALSE())</f>
        <v>6.64</v>
      </c>
      <c r="E1699" s="1" t="str">
        <f>VLOOKUP($A1699,'Medical Examinations'!$A$2:$O$2336,9,FALSE())</f>
        <v>Yes</v>
      </c>
      <c r="F1699" s="1" t="str">
        <f>VLOOKUP($A1699,'Medical Examinations'!$A$2:$O$2336,10,FALSE())</f>
        <v>No</v>
      </c>
      <c r="G1699" s="1" t="str">
        <f>VLOOKUP($A1699,'Medical Examinations'!$A$2:$O$2336,11,FALSE())</f>
        <v>No</v>
      </c>
      <c r="H1699" s="1">
        <f>VLOOKUP($A1699,'Medical Examinations'!$A$2:$O$2336,13,FALSE())</f>
        <v>1</v>
      </c>
      <c r="I1699" s="1" t="str">
        <f>VLOOKUP($A1699,'Medical Examinations'!$A$2:$O$2336,12,FALSE())</f>
        <v>No</v>
      </c>
      <c r="J1699" s="1" t="str">
        <f>VLOOKUP($A1699,'Medical Examinations'!$A$2:$O$2336,14,FALSE())</f>
        <v>Normal Weight</v>
      </c>
      <c r="K1699" s="1" t="str">
        <f>VLOOKUP($A1699,'Medical Examinations'!$A$2:$O$2336,15,FALSE())</f>
        <v>Diabetes</v>
      </c>
      <c r="L1699" s="17">
        <f>VLOOKUP($A1699,'Hospitalisation Details'!$A$2:$P$2344,15,FALSE())</f>
        <v>31771</v>
      </c>
      <c r="M1699" s="18">
        <f>VLOOKUP($A1699,'Hospitalisation Details'!$A$2:$P$2344,6,FALSE())</f>
        <v>5458.05</v>
      </c>
      <c r="N1699" s="1" t="str">
        <f>VLOOKUP($A1699,'Hospitalisation Details'!$A$2:$P$2344,12,FALSE())</f>
        <v>tier - 2</v>
      </c>
      <c r="O1699" s="1" t="str">
        <f>VLOOKUP($A1699,'Hospitalisation Details'!$A$2:$P$2344,13,FALSE())</f>
        <v>tier - 2</v>
      </c>
      <c r="P1699" s="1" t="str">
        <f>VLOOKUP($A1699,'Hospitalisation Details'!$A$2:$P$2344,14,FALSE())</f>
        <v>R1024</v>
      </c>
      <c r="Q1699" s="1">
        <f>VLOOKUP($A1699,'Hospitalisation Details'!$A$2:$P$2344,16,FALSE())</f>
        <v>36</v>
      </c>
    </row>
    <row r="1700" spans="1:17" x14ac:dyDescent="0.35">
      <c r="A1700" s="1" t="str">
        <f>'Customer Names'!A1700</f>
        <v>Id1699</v>
      </c>
      <c r="B1700" s="1" t="str">
        <f>VLOOKUP($A1700,'Customer Names'!$A$2:$E$2336,4,FALSE())</f>
        <v>Brian</v>
      </c>
      <c r="C1700" s="16">
        <f>VLOOKUP($A1700,'Medical Examinations'!$A$2:$O$2336,2,FALSE())</f>
        <v>41.69</v>
      </c>
      <c r="D1700" s="16">
        <f>VLOOKUP($A1700,'Medical Examinations'!$A$2:$O$2336,3,FALSE())</f>
        <v>5.78</v>
      </c>
      <c r="E1700" s="1" t="str">
        <f>VLOOKUP($A1700,'Medical Examinations'!$A$2:$O$2336,9,FALSE())</f>
        <v>No</v>
      </c>
      <c r="F1700" s="1" t="str">
        <f>VLOOKUP($A1700,'Medical Examinations'!$A$2:$O$2336,10,FALSE())</f>
        <v>No</v>
      </c>
      <c r="G1700" s="1" t="str">
        <f>VLOOKUP($A1700,'Medical Examinations'!$A$2:$O$2336,11,FALSE())</f>
        <v>No</v>
      </c>
      <c r="H1700" s="1">
        <f>VLOOKUP($A1700,'Medical Examinations'!$A$2:$O$2336,13,FALSE())</f>
        <v>0</v>
      </c>
      <c r="I1700" s="1" t="str">
        <f>VLOOKUP($A1700,'Medical Examinations'!$A$2:$O$2336,12,FALSE())</f>
        <v>No</v>
      </c>
      <c r="J1700" s="1" t="str">
        <f>VLOOKUP($A1700,'Medical Examinations'!$A$2:$O$2336,14,FALSE())</f>
        <v>Obesity</v>
      </c>
      <c r="K1700" s="1" t="str">
        <f>VLOOKUP($A1700,'Medical Examinations'!$A$2:$O$2336,15,FALSE())</f>
        <v>Prediabetes</v>
      </c>
      <c r="L1700" s="17">
        <f>VLOOKUP($A1700,'Hospitalisation Details'!$A$2:$P$2344,15,FALSE())</f>
        <v>30188</v>
      </c>
      <c r="M1700" s="18">
        <f>VLOOKUP($A1700,'Hospitalisation Details'!$A$2:$P$2344,6,FALSE())</f>
        <v>5438.75</v>
      </c>
      <c r="N1700" s="1" t="str">
        <f>VLOOKUP($A1700,'Hospitalisation Details'!$A$2:$P$2344,12,FALSE())</f>
        <v>tier - 3</v>
      </c>
      <c r="O1700" s="1" t="str">
        <f>VLOOKUP($A1700,'Hospitalisation Details'!$A$2:$P$2344,13,FALSE())</f>
        <v>tier - 2</v>
      </c>
      <c r="P1700" s="1" t="str">
        <f>VLOOKUP($A1700,'Hospitalisation Details'!$A$2:$P$2344,14,FALSE())</f>
        <v>R1013</v>
      </c>
      <c r="Q1700" s="1">
        <f>VLOOKUP($A1700,'Hospitalisation Details'!$A$2:$P$2344,16,FALSE())</f>
        <v>40</v>
      </c>
    </row>
    <row r="1701" spans="1:17" x14ac:dyDescent="0.35">
      <c r="A1701" s="1" t="str">
        <f>'Customer Names'!A1701</f>
        <v>Id1700</v>
      </c>
      <c r="B1701" s="1" t="str">
        <f>VLOOKUP($A1701,'Customer Names'!$A$2:$E$2336,4,FALSE())</f>
        <v>Stacey L.</v>
      </c>
      <c r="C1701" s="16">
        <f>VLOOKUP($A1701,'Medical Examinations'!$A$2:$O$2336,2,FALSE())</f>
        <v>16.12</v>
      </c>
      <c r="D1701" s="16">
        <f>VLOOKUP($A1701,'Medical Examinations'!$A$2:$O$2336,3,FALSE())</f>
        <v>10.45</v>
      </c>
      <c r="E1701" s="1" t="str">
        <f>VLOOKUP($A1701,'Medical Examinations'!$A$2:$O$2336,9,FALSE())</f>
        <v>No</v>
      </c>
      <c r="F1701" s="1" t="str">
        <f>VLOOKUP($A1701,'Medical Examinations'!$A$2:$O$2336,10,FALSE())</f>
        <v>No</v>
      </c>
      <c r="G1701" s="1" t="str">
        <f>VLOOKUP($A1701,'Medical Examinations'!$A$2:$O$2336,11,FALSE())</f>
        <v>No</v>
      </c>
      <c r="H1701" s="1">
        <f>VLOOKUP($A1701,'Medical Examinations'!$A$2:$O$2336,13,FALSE())</f>
        <v>0</v>
      </c>
      <c r="I1701" s="1" t="str">
        <f>VLOOKUP($A1701,'Medical Examinations'!$A$2:$O$2336,12,FALSE())</f>
        <v>No</v>
      </c>
      <c r="J1701" s="1" t="str">
        <f>VLOOKUP($A1701,'Medical Examinations'!$A$2:$O$2336,14,FALSE())</f>
        <v>Underweight</v>
      </c>
      <c r="K1701" s="1" t="str">
        <f>VLOOKUP($A1701,'Medical Examinations'!$A$2:$O$2336,15,FALSE())</f>
        <v>Diabetes</v>
      </c>
      <c r="L1701" s="17">
        <f>VLOOKUP($A1701,'Hospitalisation Details'!$A$2:$P$2344,15,FALSE())</f>
        <v>28649</v>
      </c>
      <c r="M1701" s="18">
        <f>VLOOKUP($A1701,'Hospitalisation Details'!$A$2:$P$2344,6,FALSE())</f>
        <v>5428.98</v>
      </c>
      <c r="N1701" s="1" t="str">
        <f>VLOOKUP($A1701,'Hospitalisation Details'!$A$2:$P$2344,12,FALSE())</f>
        <v>tier - 2</v>
      </c>
      <c r="O1701" s="1" t="str">
        <f>VLOOKUP($A1701,'Hospitalisation Details'!$A$2:$P$2344,13,FALSE())</f>
        <v>tier - 2</v>
      </c>
      <c r="P1701" s="1" t="str">
        <f>VLOOKUP($A1701,'Hospitalisation Details'!$A$2:$P$2344,14,FALSE())</f>
        <v>R1012</v>
      </c>
      <c r="Q1701" s="1">
        <f>VLOOKUP($A1701,'Hospitalisation Details'!$A$2:$P$2344,16,FALSE())</f>
        <v>45</v>
      </c>
    </row>
    <row r="1702" spans="1:17" x14ac:dyDescent="0.35">
      <c r="A1702" s="1" t="str">
        <f>'Customer Names'!A1702</f>
        <v>Id1701</v>
      </c>
      <c r="B1702" s="1" t="str">
        <f>VLOOKUP($A1702,'Customer Names'!$A$2:$E$2336,4,FALSE())</f>
        <v>Stephen</v>
      </c>
      <c r="C1702" s="16">
        <f>VLOOKUP($A1702,'Medical Examinations'!$A$2:$O$2336,2,FALSE())</f>
        <v>37.43</v>
      </c>
      <c r="D1702" s="16">
        <f>VLOOKUP($A1702,'Medical Examinations'!$A$2:$O$2336,3,FALSE())</f>
        <v>4.5199999999999996</v>
      </c>
      <c r="E1702" s="1" t="str">
        <f>VLOOKUP($A1702,'Medical Examinations'!$A$2:$O$2336,9,FALSE())</f>
        <v>No</v>
      </c>
      <c r="F1702" s="1" t="str">
        <f>VLOOKUP($A1702,'Medical Examinations'!$A$2:$O$2336,10,FALSE())</f>
        <v>No</v>
      </c>
      <c r="G1702" s="1" t="str">
        <f>VLOOKUP($A1702,'Medical Examinations'!$A$2:$O$2336,11,FALSE())</f>
        <v>No</v>
      </c>
      <c r="H1702" s="1">
        <f>VLOOKUP($A1702,'Medical Examinations'!$A$2:$O$2336,13,FALSE())</f>
        <v>1</v>
      </c>
      <c r="I1702" s="1" t="str">
        <f>VLOOKUP($A1702,'Medical Examinations'!$A$2:$O$2336,12,FALSE())</f>
        <v>No</v>
      </c>
      <c r="J1702" s="1" t="str">
        <f>VLOOKUP($A1702,'Medical Examinations'!$A$2:$O$2336,14,FALSE())</f>
        <v>Obesity</v>
      </c>
      <c r="K1702" s="1" t="str">
        <f>VLOOKUP($A1702,'Medical Examinations'!$A$2:$O$2336,15,FALSE())</f>
        <v>Normal</v>
      </c>
      <c r="L1702" s="17">
        <f>VLOOKUP($A1702,'Hospitalisation Details'!$A$2:$P$2344,15,FALSE())</f>
        <v>33864</v>
      </c>
      <c r="M1702" s="18">
        <f>VLOOKUP($A1702,'Hospitalisation Details'!$A$2:$P$2344,6,FALSE())</f>
        <v>5428.73</v>
      </c>
      <c r="N1702" s="1" t="str">
        <f>VLOOKUP($A1702,'Hospitalisation Details'!$A$2:$P$2344,12,FALSE())</f>
        <v>tier - 3</v>
      </c>
      <c r="O1702" s="1" t="str">
        <f>VLOOKUP($A1702,'Hospitalisation Details'!$A$2:$P$2344,13,FALSE())</f>
        <v>tier - 1</v>
      </c>
      <c r="P1702" s="1" t="str">
        <f>VLOOKUP($A1702,'Hospitalisation Details'!$A$2:$P$2344,14,FALSE())</f>
        <v>R1017</v>
      </c>
      <c r="Q1702" s="1">
        <f>VLOOKUP($A1702,'Hospitalisation Details'!$A$2:$P$2344,16,FALSE())</f>
        <v>30</v>
      </c>
    </row>
    <row r="1703" spans="1:17" x14ac:dyDescent="0.35">
      <c r="A1703" s="1" t="str">
        <f>'Customer Names'!A1703</f>
        <v>Id1702</v>
      </c>
      <c r="B1703" s="1" t="str">
        <f>VLOOKUP($A1703,'Customer Names'!$A$2:$E$2336,4,FALSE())</f>
        <v>Joshua</v>
      </c>
      <c r="C1703" s="16">
        <f>VLOOKUP($A1703,'Medical Examinations'!$A$2:$O$2336,2,FALSE())</f>
        <v>31.065000000000001</v>
      </c>
      <c r="D1703" s="16">
        <f>VLOOKUP($A1703,'Medical Examinations'!$A$2:$O$2336,3,FALSE())</f>
        <v>5.71</v>
      </c>
      <c r="E1703" s="1" t="str">
        <f>VLOOKUP($A1703,'Medical Examinations'!$A$2:$O$2336,9,FALSE())</f>
        <v>No</v>
      </c>
      <c r="F1703" s="1" t="str">
        <f>VLOOKUP($A1703,'Medical Examinations'!$A$2:$O$2336,10,FALSE())</f>
        <v>No</v>
      </c>
      <c r="G1703" s="1" t="str">
        <f>VLOOKUP($A1703,'Medical Examinations'!$A$2:$O$2336,11,FALSE())</f>
        <v>No</v>
      </c>
      <c r="H1703" s="1">
        <f>VLOOKUP($A1703,'Medical Examinations'!$A$2:$O$2336,13,FALSE())</f>
        <v>0</v>
      </c>
      <c r="I1703" s="1" t="str">
        <f>VLOOKUP($A1703,'Medical Examinations'!$A$2:$O$2336,12,FALSE())</f>
        <v>No</v>
      </c>
      <c r="J1703" s="1" t="str">
        <f>VLOOKUP($A1703,'Medical Examinations'!$A$2:$O$2336,14,FALSE())</f>
        <v>Obesity</v>
      </c>
      <c r="K1703" s="1" t="str">
        <f>VLOOKUP($A1703,'Medical Examinations'!$A$2:$O$2336,15,FALSE())</f>
        <v>Prediabetes</v>
      </c>
      <c r="L1703" s="17">
        <f>VLOOKUP($A1703,'Hospitalisation Details'!$A$2:$P$2344,15,FALSE())</f>
        <v>33425</v>
      </c>
      <c r="M1703" s="18">
        <f>VLOOKUP($A1703,'Hospitalisation Details'!$A$2:$P$2344,6,FALSE())</f>
        <v>5425.02</v>
      </c>
      <c r="N1703" s="1" t="str">
        <f>VLOOKUP($A1703,'Hospitalisation Details'!$A$2:$P$2344,12,FALSE())</f>
        <v>tier - 2</v>
      </c>
      <c r="O1703" s="1" t="str">
        <f>VLOOKUP($A1703,'Hospitalisation Details'!$A$2:$P$2344,13,FALSE())</f>
        <v>tier - 1</v>
      </c>
      <c r="P1703" s="1" t="str">
        <f>VLOOKUP($A1703,'Hospitalisation Details'!$A$2:$P$2344,14,FALSE())</f>
        <v>R1012</v>
      </c>
      <c r="Q1703" s="1">
        <f>VLOOKUP($A1703,'Hospitalisation Details'!$A$2:$P$2344,16,FALSE())</f>
        <v>31</v>
      </c>
    </row>
    <row r="1704" spans="1:17" x14ac:dyDescent="0.35">
      <c r="A1704" s="1" t="str">
        <f>'Customer Names'!A1704</f>
        <v>Id1703</v>
      </c>
      <c r="B1704" s="1" t="str">
        <f>VLOOKUP($A1704,'Customer Names'!$A$2:$E$2336,4,FALSE())</f>
        <v>Josh</v>
      </c>
      <c r="C1704" s="16">
        <f>VLOOKUP($A1704,'Medical Examinations'!$A$2:$O$2336,2,FALSE())</f>
        <v>25.08</v>
      </c>
      <c r="D1704" s="16">
        <f>VLOOKUP($A1704,'Medical Examinations'!$A$2:$O$2336,3,FALSE())</f>
        <v>4.7699999999999996</v>
      </c>
      <c r="E1704" s="1" t="str">
        <f>VLOOKUP($A1704,'Medical Examinations'!$A$2:$O$2336,9,FALSE())</f>
        <v>No</v>
      </c>
      <c r="F1704" s="1" t="str">
        <f>VLOOKUP($A1704,'Medical Examinations'!$A$2:$O$2336,10,FALSE())</f>
        <v>No</v>
      </c>
      <c r="G1704" s="1" t="str">
        <f>VLOOKUP($A1704,'Medical Examinations'!$A$2:$O$2336,11,FALSE())</f>
        <v>No</v>
      </c>
      <c r="H1704" s="1">
        <f>VLOOKUP($A1704,'Medical Examinations'!$A$2:$O$2336,13,FALSE())</f>
        <v>0</v>
      </c>
      <c r="I1704" s="1" t="str">
        <f>VLOOKUP($A1704,'Medical Examinations'!$A$2:$O$2336,12,FALSE())</f>
        <v>No</v>
      </c>
      <c r="J1704" s="1" t="str">
        <f>VLOOKUP($A1704,'Medical Examinations'!$A$2:$O$2336,14,FALSE())</f>
        <v>Overweight</v>
      </c>
      <c r="K1704" s="1" t="str">
        <f>VLOOKUP($A1704,'Medical Examinations'!$A$2:$O$2336,15,FALSE())</f>
        <v>Normal</v>
      </c>
      <c r="L1704" s="17">
        <f>VLOOKUP($A1704,'Hospitalisation Details'!$A$2:$P$2344,15,FALSE())</f>
        <v>30221</v>
      </c>
      <c r="M1704" s="18">
        <f>VLOOKUP($A1704,'Hospitalisation Details'!$A$2:$P$2344,6,FALSE())</f>
        <v>5415.66</v>
      </c>
      <c r="N1704" s="1" t="str">
        <f>VLOOKUP($A1704,'Hospitalisation Details'!$A$2:$P$2344,12,FALSE())</f>
        <v>tier - 2</v>
      </c>
      <c r="O1704" s="1" t="str">
        <f>VLOOKUP($A1704,'Hospitalisation Details'!$A$2:$P$2344,13,FALSE())</f>
        <v>tier - 3</v>
      </c>
      <c r="P1704" s="1" t="str">
        <f>VLOOKUP($A1704,'Hospitalisation Details'!$A$2:$P$2344,14,FALSE())</f>
        <v>R1013</v>
      </c>
      <c r="Q1704" s="1">
        <f>VLOOKUP($A1704,'Hospitalisation Details'!$A$2:$P$2344,16,FALSE())</f>
        <v>40</v>
      </c>
    </row>
    <row r="1705" spans="1:17" x14ac:dyDescent="0.35">
      <c r="A1705" s="1" t="str">
        <f>'Customer Names'!A1705</f>
        <v>Id1704</v>
      </c>
      <c r="B1705" s="1" t="str">
        <f>VLOOKUP($A1705,'Customer Names'!$A$2:$E$2336,4,FALSE())</f>
        <v>Heather</v>
      </c>
      <c r="C1705" s="16">
        <f>VLOOKUP($A1705,'Medical Examinations'!$A$2:$O$2336,2,FALSE())</f>
        <v>15.2</v>
      </c>
      <c r="D1705" s="16">
        <f>VLOOKUP($A1705,'Medical Examinations'!$A$2:$O$2336,3,FALSE())</f>
        <v>7.81</v>
      </c>
      <c r="E1705" s="1" t="str">
        <f>VLOOKUP($A1705,'Medical Examinations'!$A$2:$O$2336,9,FALSE())</f>
        <v>Yes</v>
      </c>
      <c r="F1705" s="1" t="str">
        <f>VLOOKUP($A1705,'Medical Examinations'!$A$2:$O$2336,10,FALSE())</f>
        <v>No</v>
      </c>
      <c r="G1705" s="1" t="str">
        <f>VLOOKUP($A1705,'Medical Examinations'!$A$2:$O$2336,11,FALSE())</f>
        <v>No</v>
      </c>
      <c r="H1705" s="1">
        <f>VLOOKUP($A1705,'Medical Examinations'!$A$2:$O$2336,13,FALSE())</f>
        <v>1</v>
      </c>
      <c r="I1705" s="1" t="str">
        <f>VLOOKUP($A1705,'Medical Examinations'!$A$2:$O$2336,12,FALSE())</f>
        <v>No</v>
      </c>
      <c r="J1705" s="1" t="str">
        <f>VLOOKUP($A1705,'Medical Examinations'!$A$2:$O$2336,14,FALSE())</f>
        <v>Underweight</v>
      </c>
      <c r="K1705" s="1" t="str">
        <f>VLOOKUP($A1705,'Medical Examinations'!$A$2:$O$2336,15,FALSE())</f>
        <v>Diabetes</v>
      </c>
      <c r="L1705" s="17">
        <f>VLOOKUP($A1705,'Hospitalisation Details'!$A$2:$P$2344,15,FALSE())</f>
        <v>27664</v>
      </c>
      <c r="M1705" s="18">
        <f>VLOOKUP($A1705,'Hospitalisation Details'!$A$2:$P$2344,6,FALSE())</f>
        <v>5411.99</v>
      </c>
      <c r="N1705" s="1" t="str">
        <f>VLOOKUP($A1705,'Hospitalisation Details'!$A$2:$P$2344,12,FALSE())</f>
        <v>tier - 2</v>
      </c>
      <c r="O1705" s="1" t="str">
        <f>VLOOKUP($A1705,'Hospitalisation Details'!$A$2:$P$2344,13,FALSE())</f>
        <v>tier - 3</v>
      </c>
      <c r="P1705" s="1" t="str">
        <f>VLOOKUP($A1705,'Hospitalisation Details'!$A$2:$P$2344,14,FALSE())</f>
        <v>R1012</v>
      </c>
      <c r="Q1705" s="1">
        <f>VLOOKUP($A1705,'Hospitalisation Details'!$A$2:$P$2344,16,FALSE())</f>
        <v>47</v>
      </c>
    </row>
    <row r="1706" spans="1:17" x14ac:dyDescent="0.35">
      <c r="A1706" s="1" t="str">
        <f>'Customer Names'!A1706</f>
        <v>Id1705</v>
      </c>
      <c r="B1706" s="1" t="str">
        <f>VLOOKUP($A1706,'Customer Names'!$A$2:$E$2336,4,FALSE())</f>
        <v>James C.</v>
      </c>
      <c r="C1706" s="16">
        <f>VLOOKUP($A1706,'Medical Examinations'!$A$2:$O$2336,2,FALSE())</f>
        <v>22.34</v>
      </c>
      <c r="D1706" s="16">
        <f>VLOOKUP($A1706,'Medical Examinations'!$A$2:$O$2336,3,FALSE())</f>
        <v>5.19</v>
      </c>
      <c r="E1706" s="1" t="str">
        <f>VLOOKUP($A1706,'Medical Examinations'!$A$2:$O$2336,9,FALSE())</f>
        <v>Yes</v>
      </c>
      <c r="F1706" s="1" t="str">
        <f>VLOOKUP($A1706,'Medical Examinations'!$A$2:$O$2336,10,FALSE())</f>
        <v>No</v>
      </c>
      <c r="G1706" s="1" t="str">
        <f>VLOOKUP($A1706,'Medical Examinations'!$A$2:$O$2336,11,FALSE())</f>
        <v>No</v>
      </c>
      <c r="H1706" s="1">
        <f>VLOOKUP($A1706,'Medical Examinations'!$A$2:$O$2336,13,FALSE())</f>
        <v>0</v>
      </c>
      <c r="I1706" s="1" t="str">
        <f>VLOOKUP($A1706,'Medical Examinations'!$A$2:$O$2336,12,FALSE())</f>
        <v>No</v>
      </c>
      <c r="J1706" s="1" t="str">
        <f>VLOOKUP($A1706,'Medical Examinations'!$A$2:$O$2336,14,FALSE())</f>
        <v>Normal Weight</v>
      </c>
      <c r="K1706" s="1" t="str">
        <f>VLOOKUP($A1706,'Medical Examinations'!$A$2:$O$2336,15,FALSE())</f>
        <v>Normal</v>
      </c>
      <c r="L1706" s="17">
        <f>VLOOKUP($A1706,'Hospitalisation Details'!$A$2:$P$2344,15,FALSE())</f>
        <v>31404</v>
      </c>
      <c r="M1706" s="18">
        <f>VLOOKUP($A1706,'Hospitalisation Details'!$A$2:$P$2344,6,FALSE())</f>
        <v>5402.89</v>
      </c>
      <c r="N1706" s="1" t="str">
        <f>VLOOKUP($A1706,'Hospitalisation Details'!$A$2:$P$2344,12,FALSE())</f>
        <v>tier - 2</v>
      </c>
      <c r="O1706" s="1" t="str">
        <f>VLOOKUP($A1706,'Hospitalisation Details'!$A$2:$P$2344,13,FALSE())</f>
        <v>tier - 1</v>
      </c>
      <c r="P1706" s="1" t="str">
        <f>VLOOKUP($A1706,'Hospitalisation Details'!$A$2:$P$2344,14,FALSE())</f>
        <v>R1013</v>
      </c>
      <c r="Q1706" s="1">
        <f>VLOOKUP($A1706,'Hospitalisation Details'!$A$2:$P$2344,16,FALSE())</f>
        <v>37</v>
      </c>
    </row>
    <row r="1707" spans="1:17" x14ac:dyDescent="0.35">
      <c r="A1707" s="1" t="str">
        <f>'Customer Names'!A1707</f>
        <v>Id1706</v>
      </c>
      <c r="B1707" s="1" t="str">
        <f>VLOOKUP($A1707,'Customer Names'!$A$2:$E$2336,4,FALSE())</f>
        <v>Kim</v>
      </c>
      <c r="C1707" s="16">
        <f>VLOOKUP($A1707,'Medical Examinations'!$A$2:$O$2336,2,FALSE())</f>
        <v>40.15</v>
      </c>
      <c r="D1707" s="16">
        <f>VLOOKUP($A1707,'Medical Examinations'!$A$2:$O$2336,3,FALSE())</f>
        <v>5.93</v>
      </c>
      <c r="E1707" s="1" t="str">
        <f>VLOOKUP($A1707,'Medical Examinations'!$A$2:$O$2336,9,FALSE())</f>
        <v>No</v>
      </c>
      <c r="F1707" s="1" t="str">
        <f>VLOOKUP($A1707,'Medical Examinations'!$A$2:$O$2336,10,FALSE())</f>
        <v>No</v>
      </c>
      <c r="G1707" s="1" t="str">
        <f>VLOOKUP($A1707,'Medical Examinations'!$A$2:$O$2336,11,FALSE())</f>
        <v>No</v>
      </c>
      <c r="H1707" s="1">
        <f>VLOOKUP($A1707,'Medical Examinations'!$A$2:$O$2336,13,FALSE())</f>
        <v>1</v>
      </c>
      <c r="I1707" s="1" t="str">
        <f>VLOOKUP($A1707,'Medical Examinations'!$A$2:$O$2336,12,FALSE())</f>
        <v>No</v>
      </c>
      <c r="J1707" s="1" t="str">
        <f>VLOOKUP($A1707,'Medical Examinations'!$A$2:$O$2336,14,FALSE())</f>
        <v>Obesity</v>
      </c>
      <c r="K1707" s="1" t="str">
        <f>VLOOKUP($A1707,'Medical Examinations'!$A$2:$O$2336,15,FALSE())</f>
        <v>Prediabetes</v>
      </c>
      <c r="L1707" s="17">
        <f>VLOOKUP($A1707,'Hospitalisation Details'!$A$2:$P$2344,15,FALSE())</f>
        <v>30895</v>
      </c>
      <c r="M1707" s="18">
        <f>VLOOKUP($A1707,'Hospitalisation Details'!$A$2:$P$2344,6,FALSE())</f>
        <v>5400.98</v>
      </c>
      <c r="N1707" s="1" t="str">
        <f>VLOOKUP($A1707,'Hospitalisation Details'!$A$2:$P$2344,12,FALSE())</f>
        <v>tier - 2</v>
      </c>
      <c r="O1707" s="1" t="str">
        <f>VLOOKUP($A1707,'Hospitalisation Details'!$A$2:$P$2344,13,FALSE())</f>
        <v>tier - 2</v>
      </c>
      <c r="P1707" s="1" t="str">
        <f>VLOOKUP($A1707,'Hospitalisation Details'!$A$2:$P$2344,14,FALSE())</f>
        <v>R1013</v>
      </c>
      <c r="Q1707" s="1">
        <f>VLOOKUP($A1707,'Hospitalisation Details'!$A$2:$P$2344,16,FALSE())</f>
        <v>38</v>
      </c>
    </row>
    <row r="1708" spans="1:17" x14ac:dyDescent="0.35">
      <c r="A1708" s="1" t="str">
        <f>'Customer Names'!A1708</f>
        <v>Id1707</v>
      </c>
      <c r="B1708" s="1" t="str">
        <f>VLOOKUP($A1708,'Customer Names'!$A$2:$E$2336,4,FALSE())</f>
        <v>Marie E.</v>
      </c>
      <c r="C1708" s="16">
        <f>VLOOKUP($A1708,'Medical Examinations'!$A$2:$O$2336,2,FALSE())</f>
        <v>37.729999999999997</v>
      </c>
      <c r="D1708" s="16">
        <f>VLOOKUP($A1708,'Medical Examinations'!$A$2:$O$2336,3,FALSE())</f>
        <v>6.29</v>
      </c>
      <c r="E1708" s="1" t="str">
        <f>VLOOKUP($A1708,'Medical Examinations'!$A$2:$O$2336,9,FALSE())</f>
        <v>No</v>
      </c>
      <c r="F1708" s="1" t="str">
        <f>VLOOKUP($A1708,'Medical Examinations'!$A$2:$O$2336,10,FALSE())</f>
        <v>No</v>
      </c>
      <c r="G1708" s="1" t="str">
        <f>VLOOKUP($A1708,'Medical Examinations'!$A$2:$O$2336,11,FALSE())</f>
        <v>No</v>
      </c>
      <c r="H1708" s="1">
        <f>VLOOKUP($A1708,'Medical Examinations'!$A$2:$O$2336,13,FALSE())</f>
        <v>1</v>
      </c>
      <c r="I1708" s="1" t="str">
        <f>VLOOKUP($A1708,'Medical Examinations'!$A$2:$O$2336,12,FALSE())</f>
        <v>No</v>
      </c>
      <c r="J1708" s="1" t="str">
        <f>VLOOKUP($A1708,'Medical Examinations'!$A$2:$O$2336,14,FALSE())</f>
        <v>Obesity</v>
      </c>
      <c r="K1708" s="1" t="str">
        <f>VLOOKUP($A1708,'Medical Examinations'!$A$2:$O$2336,15,FALSE())</f>
        <v>Prediabetes</v>
      </c>
      <c r="L1708" s="17">
        <f>VLOOKUP($A1708,'Hospitalisation Details'!$A$2:$P$2344,15,FALSE())</f>
        <v>30928</v>
      </c>
      <c r="M1708" s="18">
        <f>VLOOKUP($A1708,'Hospitalisation Details'!$A$2:$P$2344,6,FALSE())</f>
        <v>5397.62</v>
      </c>
      <c r="N1708" s="1" t="str">
        <f>VLOOKUP($A1708,'Hospitalisation Details'!$A$2:$P$2344,12,FALSE())</f>
        <v>tier - 2</v>
      </c>
      <c r="O1708" s="1" t="str">
        <f>VLOOKUP($A1708,'Hospitalisation Details'!$A$2:$P$2344,13,FALSE())</f>
        <v>tier - 2</v>
      </c>
      <c r="P1708" s="1" t="str">
        <f>VLOOKUP($A1708,'Hospitalisation Details'!$A$2:$P$2344,14,FALSE())</f>
        <v>R1013</v>
      </c>
      <c r="Q1708" s="1">
        <f>VLOOKUP($A1708,'Hospitalisation Details'!$A$2:$P$2344,16,FALSE())</f>
        <v>38</v>
      </c>
    </row>
    <row r="1709" spans="1:17" x14ac:dyDescent="0.35">
      <c r="A1709" s="1" t="str">
        <f>'Customer Names'!A1709</f>
        <v>Id1708</v>
      </c>
      <c r="B1709" s="1" t="str">
        <f>VLOOKUP($A1709,'Customer Names'!$A$2:$E$2336,4,FALSE())</f>
        <v>Dariusz</v>
      </c>
      <c r="C1709" s="16">
        <f>VLOOKUP($A1709,'Medical Examinations'!$A$2:$O$2336,2,FALSE())</f>
        <v>25.35</v>
      </c>
      <c r="D1709" s="16">
        <f>VLOOKUP($A1709,'Medical Examinations'!$A$2:$O$2336,3,FALSE())</f>
        <v>4.9000000000000004</v>
      </c>
      <c r="E1709" s="1" t="str">
        <f>VLOOKUP($A1709,'Medical Examinations'!$A$2:$O$2336,9,FALSE())</f>
        <v>No</v>
      </c>
      <c r="F1709" s="1" t="str">
        <f>VLOOKUP($A1709,'Medical Examinations'!$A$2:$O$2336,10,FALSE())</f>
        <v>No</v>
      </c>
      <c r="G1709" s="1" t="str">
        <f>VLOOKUP($A1709,'Medical Examinations'!$A$2:$O$2336,11,FALSE())</f>
        <v>No</v>
      </c>
      <c r="H1709" s="1">
        <f>VLOOKUP($A1709,'Medical Examinations'!$A$2:$O$2336,13,FALSE())</f>
        <v>0</v>
      </c>
      <c r="I1709" s="1" t="str">
        <f>VLOOKUP($A1709,'Medical Examinations'!$A$2:$O$2336,12,FALSE())</f>
        <v>No</v>
      </c>
      <c r="J1709" s="1" t="str">
        <f>VLOOKUP($A1709,'Medical Examinations'!$A$2:$O$2336,14,FALSE())</f>
        <v>Overweight</v>
      </c>
      <c r="K1709" s="1" t="str">
        <f>VLOOKUP($A1709,'Medical Examinations'!$A$2:$O$2336,15,FALSE())</f>
        <v>Normal</v>
      </c>
      <c r="L1709" s="17">
        <f>VLOOKUP($A1709,'Hospitalisation Details'!$A$2:$P$2344,15,FALSE())</f>
        <v>32818</v>
      </c>
      <c r="M1709" s="18">
        <f>VLOOKUP($A1709,'Hospitalisation Details'!$A$2:$P$2344,6,FALSE())</f>
        <v>5396.44</v>
      </c>
      <c r="N1709" s="1" t="str">
        <f>VLOOKUP($A1709,'Hospitalisation Details'!$A$2:$P$2344,12,FALSE())</f>
        <v>tier - 2</v>
      </c>
      <c r="O1709" s="1" t="str">
        <f>VLOOKUP($A1709,'Hospitalisation Details'!$A$2:$P$2344,13,FALSE())</f>
        <v>tier - 3</v>
      </c>
      <c r="P1709" s="1" t="str">
        <f>VLOOKUP($A1709,'Hospitalisation Details'!$A$2:$P$2344,14,FALSE())</f>
        <v>R1013</v>
      </c>
      <c r="Q1709" s="1">
        <f>VLOOKUP($A1709,'Hospitalisation Details'!$A$2:$P$2344,16,FALSE())</f>
        <v>33</v>
      </c>
    </row>
    <row r="1710" spans="1:17" x14ac:dyDescent="0.35">
      <c r="A1710" s="1" t="str">
        <f>'Customer Names'!A1710</f>
        <v>Id1709</v>
      </c>
      <c r="B1710" s="1" t="str">
        <f>VLOOKUP($A1710,'Customer Names'!$A$2:$E$2336,4,FALSE())</f>
        <v>Jessica E.</v>
      </c>
      <c r="C1710" s="16">
        <f>VLOOKUP($A1710,'Medical Examinations'!$A$2:$O$2336,2,FALSE())</f>
        <v>26.41</v>
      </c>
      <c r="D1710" s="16">
        <f>VLOOKUP($A1710,'Medical Examinations'!$A$2:$O$2336,3,FALSE())</f>
        <v>5.07</v>
      </c>
      <c r="E1710" s="1" t="str">
        <f>VLOOKUP($A1710,'Medical Examinations'!$A$2:$O$2336,9,FALSE())</f>
        <v>Yes</v>
      </c>
      <c r="F1710" s="1" t="str">
        <f>VLOOKUP($A1710,'Medical Examinations'!$A$2:$O$2336,10,FALSE())</f>
        <v>No</v>
      </c>
      <c r="G1710" s="1" t="str">
        <f>VLOOKUP($A1710,'Medical Examinations'!$A$2:$O$2336,11,FALSE())</f>
        <v>No</v>
      </c>
      <c r="H1710" s="1">
        <f>VLOOKUP($A1710,'Medical Examinations'!$A$2:$O$2336,13,FALSE())</f>
        <v>1</v>
      </c>
      <c r="I1710" s="1" t="str">
        <f>VLOOKUP($A1710,'Medical Examinations'!$A$2:$O$2336,12,FALSE())</f>
        <v>No</v>
      </c>
      <c r="J1710" s="1" t="str">
        <f>VLOOKUP($A1710,'Medical Examinations'!$A$2:$O$2336,14,FALSE())</f>
        <v>Overweight</v>
      </c>
      <c r="K1710" s="1" t="str">
        <f>VLOOKUP($A1710,'Medical Examinations'!$A$2:$O$2336,15,FALSE())</f>
        <v>Normal</v>
      </c>
      <c r="L1710" s="17">
        <f>VLOOKUP($A1710,'Hospitalisation Details'!$A$2:$P$2344,15,FALSE())</f>
        <v>32363</v>
      </c>
      <c r="M1710" s="18">
        <f>VLOOKUP($A1710,'Hospitalisation Details'!$A$2:$P$2344,6,FALSE())</f>
        <v>5385.34</v>
      </c>
      <c r="N1710" s="1" t="str">
        <f>VLOOKUP($A1710,'Hospitalisation Details'!$A$2:$P$2344,12,FALSE())</f>
        <v>tier - 2</v>
      </c>
      <c r="O1710" s="1" t="str">
        <f>VLOOKUP($A1710,'Hospitalisation Details'!$A$2:$P$2344,13,FALSE())</f>
        <v>tier - 3</v>
      </c>
      <c r="P1710" s="1" t="str">
        <f>VLOOKUP($A1710,'Hospitalisation Details'!$A$2:$P$2344,14,FALSE())</f>
        <v>R1012</v>
      </c>
      <c r="Q1710" s="1">
        <f>VLOOKUP($A1710,'Hospitalisation Details'!$A$2:$P$2344,16,FALSE())</f>
        <v>34</v>
      </c>
    </row>
    <row r="1711" spans="1:17" x14ac:dyDescent="0.35">
      <c r="A1711" s="1" t="str">
        <f>'Customer Names'!A1711</f>
        <v>Id1710</v>
      </c>
      <c r="B1711" s="1" t="str">
        <f>VLOOKUP($A1711,'Customer Names'!$A$2:$E$2336,4,FALSE())</f>
        <v>Kristen</v>
      </c>
      <c r="C1711" s="16">
        <f>VLOOKUP($A1711,'Medical Examinations'!$A$2:$O$2336,2,FALSE())</f>
        <v>27.6</v>
      </c>
      <c r="D1711" s="16">
        <f>VLOOKUP($A1711,'Medical Examinations'!$A$2:$O$2336,3,FALSE())</f>
        <v>5.33</v>
      </c>
      <c r="E1711" s="1" t="str">
        <f>VLOOKUP($A1711,'Medical Examinations'!$A$2:$O$2336,9,FALSE())</f>
        <v>No</v>
      </c>
      <c r="F1711" s="1" t="str">
        <f>VLOOKUP($A1711,'Medical Examinations'!$A$2:$O$2336,10,FALSE())</f>
        <v>No</v>
      </c>
      <c r="G1711" s="1" t="str">
        <f>VLOOKUP($A1711,'Medical Examinations'!$A$2:$O$2336,11,FALSE())</f>
        <v>No</v>
      </c>
      <c r="H1711" s="1">
        <f>VLOOKUP($A1711,'Medical Examinations'!$A$2:$O$2336,13,FALSE())</f>
        <v>1</v>
      </c>
      <c r="I1711" s="1" t="str">
        <f>VLOOKUP($A1711,'Medical Examinations'!$A$2:$O$2336,12,FALSE())</f>
        <v>No</v>
      </c>
      <c r="J1711" s="1" t="str">
        <f>VLOOKUP($A1711,'Medical Examinations'!$A$2:$O$2336,14,FALSE())</f>
        <v>Overweight</v>
      </c>
      <c r="K1711" s="1" t="str">
        <f>VLOOKUP($A1711,'Medical Examinations'!$A$2:$O$2336,15,FALSE())</f>
        <v>Normal</v>
      </c>
      <c r="L1711" s="17">
        <f>VLOOKUP($A1711,'Hospitalisation Details'!$A$2:$P$2344,15,FALSE())</f>
        <v>30834</v>
      </c>
      <c r="M1711" s="18">
        <f>VLOOKUP($A1711,'Hospitalisation Details'!$A$2:$P$2344,6,FALSE())</f>
        <v>5383.54</v>
      </c>
      <c r="N1711" s="1" t="str">
        <f>VLOOKUP($A1711,'Hospitalisation Details'!$A$2:$P$2344,12,FALSE())</f>
        <v>tier - 2</v>
      </c>
      <c r="O1711" s="1" t="str">
        <f>VLOOKUP($A1711,'Hospitalisation Details'!$A$2:$P$2344,13,FALSE())</f>
        <v>tier - 3</v>
      </c>
      <c r="P1711" s="1" t="str">
        <f>VLOOKUP($A1711,'Hospitalisation Details'!$A$2:$P$2344,14,FALSE())</f>
        <v>R1011</v>
      </c>
      <c r="Q1711" s="1">
        <f>VLOOKUP($A1711,'Hospitalisation Details'!$A$2:$P$2344,16,FALSE())</f>
        <v>39</v>
      </c>
    </row>
    <row r="1712" spans="1:17" x14ac:dyDescent="0.35">
      <c r="A1712" s="1" t="str">
        <f>'Customer Names'!A1712</f>
        <v>Id1711</v>
      </c>
      <c r="B1712" s="1" t="str">
        <f>VLOOKUP($A1712,'Customer Names'!$A$2:$E$2336,4,FALSE())</f>
        <v>Jose Guadalupe P. Sr.</v>
      </c>
      <c r="C1712" s="16">
        <f>VLOOKUP($A1712,'Medical Examinations'!$A$2:$O$2336,2,FALSE())</f>
        <v>33.82</v>
      </c>
      <c r="D1712" s="16">
        <f>VLOOKUP($A1712,'Medical Examinations'!$A$2:$O$2336,3,FALSE())</f>
        <v>8.93</v>
      </c>
      <c r="E1712" s="1" t="str">
        <f>VLOOKUP($A1712,'Medical Examinations'!$A$2:$O$2336,9,FALSE())</f>
        <v>Yes</v>
      </c>
      <c r="F1712" s="1" t="str">
        <f>VLOOKUP($A1712,'Medical Examinations'!$A$2:$O$2336,10,FALSE())</f>
        <v>No</v>
      </c>
      <c r="G1712" s="1" t="str">
        <f>VLOOKUP($A1712,'Medical Examinations'!$A$2:$O$2336,11,FALSE())</f>
        <v>No</v>
      </c>
      <c r="H1712" s="1">
        <f>VLOOKUP($A1712,'Medical Examinations'!$A$2:$O$2336,13,FALSE())</f>
        <v>1</v>
      </c>
      <c r="I1712" s="1" t="str">
        <f>VLOOKUP($A1712,'Medical Examinations'!$A$2:$O$2336,12,FALSE())</f>
        <v>No</v>
      </c>
      <c r="J1712" s="1" t="str">
        <f>VLOOKUP($A1712,'Medical Examinations'!$A$2:$O$2336,14,FALSE())</f>
        <v>Obesity</v>
      </c>
      <c r="K1712" s="1" t="str">
        <f>VLOOKUP($A1712,'Medical Examinations'!$A$2:$O$2336,15,FALSE())</f>
        <v>Diabetes</v>
      </c>
      <c r="L1712" s="17">
        <f>VLOOKUP($A1712,'Hospitalisation Details'!$A$2:$P$2344,15,FALSE())</f>
        <v>31615</v>
      </c>
      <c r="M1712" s="18">
        <f>VLOOKUP($A1712,'Hospitalisation Details'!$A$2:$P$2344,6,FALSE())</f>
        <v>5377.46</v>
      </c>
      <c r="N1712" s="1" t="str">
        <f>VLOOKUP($A1712,'Hospitalisation Details'!$A$2:$P$2344,12,FALSE())</f>
        <v>tier - 2</v>
      </c>
      <c r="O1712" s="1" t="str">
        <f>VLOOKUP($A1712,'Hospitalisation Details'!$A$2:$P$2344,13,FALSE())</f>
        <v>tier - 3</v>
      </c>
      <c r="P1712" s="1" t="str">
        <f>VLOOKUP($A1712,'Hospitalisation Details'!$A$2:$P$2344,14,FALSE())</f>
        <v>R1012</v>
      </c>
      <c r="Q1712" s="1">
        <f>VLOOKUP($A1712,'Hospitalisation Details'!$A$2:$P$2344,16,FALSE())</f>
        <v>36</v>
      </c>
    </row>
    <row r="1713" spans="1:17" x14ac:dyDescent="0.35">
      <c r="A1713" s="1" t="str">
        <f>'Customer Names'!A1713</f>
        <v>Id1712</v>
      </c>
      <c r="B1713" s="1" t="str">
        <f>VLOOKUP($A1713,'Customer Names'!$A$2:$E$2336,4,FALSE())</f>
        <v>Cynthia</v>
      </c>
      <c r="C1713" s="16">
        <f>VLOOKUP($A1713,'Medical Examinations'!$A$2:$O$2336,2,FALSE())</f>
        <v>32.9</v>
      </c>
      <c r="D1713" s="16">
        <f>VLOOKUP($A1713,'Medical Examinations'!$A$2:$O$2336,3,FALSE())</f>
        <v>4.3499999999999996</v>
      </c>
      <c r="E1713" s="1" t="str">
        <f>VLOOKUP($A1713,'Medical Examinations'!$A$2:$O$2336,9,FALSE())</f>
        <v>No</v>
      </c>
      <c r="F1713" s="1" t="str">
        <f>VLOOKUP($A1713,'Medical Examinations'!$A$2:$O$2336,10,FALSE())</f>
        <v>No</v>
      </c>
      <c r="G1713" s="1" t="str">
        <f>VLOOKUP($A1713,'Medical Examinations'!$A$2:$O$2336,11,FALSE())</f>
        <v>No</v>
      </c>
      <c r="H1713" s="1">
        <f>VLOOKUP($A1713,'Medical Examinations'!$A$2:$O$2336,13,FALSE())</f>
        <v>0</v>
      </c>
      <c r="I1713" s="1" t="str">
        <f>VLOOKUP($A1713,'Medical Examinations'!$A$2:$O$2336,12,FALSE())</f>
        <v>No</v>
      </c>
      <c r="J1713" s="1" t="str">
        <f>VLOOKUP($A1713,'Medical Examinations'!$A$2:$O$2336,14,FALSE())</f>
        <v>Obesity</v>
      </c>
      <c r="K1713" s="1" t="str">
        <f>VLOOKUP($A1713,'Medical Examinations'!$A$2:$O$2336,15,FALSE())</f>
        <v>Normal</v>
      </c>
      <c r="L1713" s="17">
        <f>VLOOKUP($A1713,'Hospitalisation Details'!$A$2:$P$2344,15,FALSE())</f>
        <v>32830</v>
      </c>
      <c r="M1713" s="18">
        <f>VLOOKUP($A1713,'Hospitalisation Details'!$A$2:$P$2344,6,FALSE())</f>
        <v>5375.04</v>
      </c>
      <c r="N1713" s="1" t="str">
        <f>VLOOKUP($A1713,'Hospitalisation Details'!$A$2:$P$2344,12,FALSE())</f>
        <v>tier - 2</v>
      </c>
      <c r="O1713" s="1" t="str">
        <f>VLOOKUP($A1713,'Hospitalisation Details'!$A$2:$P$2344,13,FALSE())</f>
        <v>tier - 1</v>
      </c>
      <c r="P1713" s="1" t="str">
        <f>VLOOKUP($A1713,'Hospitalisation Details'!$A$2:$P$2344,14,FALSE())</f>
        <v>R1011</v>
      </c>
      <c r="Q1713" s="1">
        <f>VLOOKUP($A1713,'Hospitalisation Details'!$A$2:$P$2344,16,FALSE())</f>
        <v>33</v>
      </c>
    </row>
    <row r="1714" spans="1:17" x14ac:dyDescent="0.35">
      <c r="A1714" s="1" t="str">
        <f>'Customer Names'!A1714</f>
        <v>Id1713</v>
      </c>
      <c r="B1714" s="1" t="str">
        <f>VLOOKUP($A1714,'Customer Names'!$A$2:$E$2336,4,FALSE())</f>
        <v>Tyler</v>
      </c>
      <c r="C1714" s="16">
        <f>VLOOKUP($A1714,'Medical Examinations'!$A$2:$O$2336,2,FALSE())</f>
        <v>30.875</v>
      </c>
      <c r="D1714" s="16">
        <f>VLOOKUP($A1714,'Medical Examinations'!$A$2:$O$2336,3,FALSE())</f>
        <v>9.5399999999999991</v>
      </c>
      <c r="E1714" s="1" t="str">
        <f>VLOOKUP($A1714,'Medical Examinations'!$A$2:$O$2336,9,FALSE())</f>
        <v>Yes</v>
      </c>
      <c r="F1714" s="1" t="str">
        <f>VLOOKUP($A1714,'Medical Examinations'!$A$2:$O$2336,10,FALSE())</f>
        <v>No</v>
      </c>
      <c r="G1714" s="1" t="str">
        <f>VLOOKUP($A1714,'Medical Examinations'!$A$2:$O$2336,11,FALSE())</f>
        <v>No</v>
      </c>
      <c r="H1714" s="1">
        <f>VLOOKUP($A1714,'Medical Examinations'!$A$2:$O$2336,13,FALSE())</f>
        <v>1</v>
      </c>
      <c r="I1714" s="1" t="str">
        <f>VLOOKUP($A1714,'Medical Examinations'!$A$2:$O$2336,12,FALSE())</f>
        <v>No</v>
      </c>
      <c r="J1714" s="1" t="str">
        <f>VLOOKUP($A1714,'Medical Examinations'!$A$2:$O$2336,14,FALSE())</f>
        <v>Obesity</v>
      </c>
      <c r="K1714" s="1" t="str">
        <f>VLOOKUP($A1714,'Medical Examinations'!$A$2:$O$2336,15,FALSE())</f>
        <v>Diabetes</v>
      </c>
      <c r="L1714" s="17">
        <f>VLOOKUP($A1714,'Hospitalisation Details'!$A$2:$P$2344,15,FALSE())</f>
        <v>31564</v>
      </c>
      <c r="M1714" s="18">
        <f>VLOOKUP($A1714,'Hospitalisation Details'!$A$2:$P$2344,6,FALSE())</f>
        <v>5373.36</v>
      </c>
      <c r="N1714" s="1" t="str">
        <f>VLOOKUP($A1714,'Hospitalisation Details'!$A$2:$P$2344,12,FALSE())</f>
        <v>tier - 2</v>
      </c>
      <c r="O1714" s="1" t="str">
        <f>VLOOKUP($A1714,'Hospitalisation Details'!$A$2:$P$2344,13,FALSE())</f>
        <v>tier - 2</v>
      </c>
      <c r="P1714" s="1" t="str">
        <f>VLOOKUP($A1714,'Hospitalisation Details'!$A$2:$P$2344,14,FALSE())</f>
        <v>R1012</v>
      </c>
      <c r="Q1714" s="1">
        <f>VLOOKUP($A1714,'Hospitalisation Details'!$A$2:$P$2344,16,FALSE())</f>
        <v>37</v>
      </c>
    </row>
    <row r="1715" spans="1:17" x14ac:dyDescent="0.35">
      <c r="A1715" s="1" t="str">
        <f>'Customer Names'!A1715</f>
        <v>Id1714</v>
      </c>
      <c r="B1715" s="1" t="str">
        <f>VLOOKUP($A1715,'Customer Names'!$A$2:$E$2336,4,FALSE())</f>
        <v>Holly J</v>
      </c>
      <c r="C1715" s="16">
        <f>VLOOKUP($A1715,'Medical Examinations'!$A$2:$O$2336,2,FALSE())</f>
        <v>32.64</v>
      </c>
      <c r="D1715" s="16">
        <f>VLOOKUP($A1715,'Medical Examinations'!$A$2:$O$2336,3,FALSE())</f>
        <v>5.91</v>
      </c>
      <c r="E1715" s="1" t="str">
        <f>VLOOKUP($A1715,'Medical Examinations'!$A$2:$O$2336,9,FALSE())</f>
        <v>No</v>
      </c>
      <c r="F1715" s="1" t="str">
        <f>VLOOKUP($A1715,'Medical Examinations'!$A$2:$O$2336,10,FALSE())</f>
        <v>No</v>
      </c>
      <c r="G1715" s="1" t="str">
        <f>VLOOKUP($A1715,'Medical Examinations'!$A$2:$O$2336,11,FALSE())</f>
        <v>No</v>
      </c>
      <c r="H1715" s="1">
        <f>VLOOKUP($A1715,'Medical Examinations'!$A$2:$O$2336,13,FALSE())</f>
        <v>0</v>
      </c>
      <c r="I1715" s="1" t="str">
        <f>VLOOKUP($A1715,'Medical Examinations'!$A$2:$O$2336,12,FALSE())</f>
        <v>No</v>
      </c>
      <c r="J1715" s="1" t="str">
        <f>VLOOKUP($A1715,'Medical Examinations'!$A$2:$O$2336,14,FALSE())</f>
        <v>Obesity</v>
      </c>
      <c r="K1715" s="1" t="str">
        <f>VLOOKUP($A1715,'Medical Examinations'!$A$2:$O$2336,15,FALSE())</f>
        <v>Prediabetes</v>
      </c>
      <c r="L1715" s="17">
        <f>VLOOKUP($A1715,'Hospitalisation Details'!$A$2:$P$2344,15,FALSE())</f>
        <v>34675</v>
      </c>
      <c r="M1715" s="18">
        <f>VLOOKUP($A1715,'Hospitalisation Details'!$A$2:$P$2344,6,FALSE())</f>
        <v>5364.66</v>
      </c>
      <c r="N1715" s="1" t="str">
        <f>VLOOKUP($A1715,'Hospitalisation Details'!$A$2:$P$2344,12,FALSE())</f>
        <v>tier - 2</v>
      </c>
      <c r="O1715" s="1" t="str">
        <f>VLOOKUP($A1715,'Hospitalisation Details'!$A$2:$P$2344,13,FALSE())</f>
        <v>tier - 1</v>
      </c>
      <c r="P1715" s="1" t="str">
        <f>VLOOKUP($A1715,'Hospitalisation Details'!$A$2:$P$2344,14,FALSE())</f>
        <v>R1011</v>
      </c>
      <c r="Q1715" s="1">
        <f>VLOOKUP($A1715,'Hospitalisation Details'!$A$2:$P$2344,16,FALSE())</f>
        <v>28</v>
      </c>
    </row>
    <row r="1716" spans="1:17" x14ac:dyDescent="0.35">
      <c r="A1716" s="1" t="str">
        <f>'Customer Names'!A1716</f>
        <v>Id1715</v>
      </c>
      <c r="B1716" s="1" t="str">
        <f>VLOOKUP($A1716,'Customer Names'!$A$2:$E$2336,4,FALSE())</f>
        <v>Kristen</v>
      </c>
      <c r="C1716" s="16">
        <f>VLOOKUP($A1716,'Medical Examinations'!$A$2:$O$2336,2,FALSE())</f>
        <v>22.135000000000002</v>
      </c>
      <c r="D1716" s="16">
        <f>VLOOKUP($A1716,'Medical Examinations'!$A$2:$O$2336,3,FALSE())</f>
        <v>5.0999999999999996</v>
      </c>
      <c r="E1716" s="1" t="str">
        <f>VLOOKUP($A1716,'Medical Examinations'!$A$2:$O$2336,9,FALSE())</f>
        <v>No</v>
      </c>
      <c r="F1716" s="1" t="str">
        <f>VLOOKUP($A1716,'Medical Examinations'!$A$2:$O$2336,10,FALSE())</f>
        <v>No</v>
      </c>
      <c r="G1716" s="1" t="str">
        <f>VLOOKUP($A1716,'Medical Examinations'!$A$2:$O$2336,11,FALSE())</f>
        <v>No</v>
      </c>
      <c r="H1716" s="1">
        <f>VLOOKUP($A1716,'Medical Examinations'!$A$2:$O$2336,13,FALSE())</f>
        <v>0</v>
      </c>
      <c r="I1716" s="1" t="str">
        <f>VLOOKUP($A1716,'Medical Examinations'!$A$2:$O$2336,12,FALSE())</f>
        <v>No</v>
      </c>
      <c r="J1716" s="1" t="str">
        <f>VLOOKUP($A1716,'Medical Examinations'!$A$2:$O$2336,14,FALSE())</f>
        <v>Normal Weight</v>
      </c>
      <c r="K1716" s="1" t="str">
        <f>VLOOKUP($A1716,'Medical Examinations'!$A$2:$O$2336,15,FALSE())</f>
        <v>Normal</v>
      </c>
      <c r="L1716" s="17">
        <f>VLOOKUP($A1716,'Hospitalisation Details'!$A$2:$P$2344,15,FALSE())</f>
        <v>32819</v>
      </c>
      <c r="M1716" s="18">
        <f>VLOOKUP($A1716,'Hospitalisation Details'!$A$2:$P$2344,6,FALSE())</f>
        <v>5354.07</v>
      </c>
      <c r="N1716" s="1" t="str">
        <f>VLOOKUP($A1716,'Hospitalisation Details'!$A$2:$P$2344,12,FALSE())</f>
        <v>tier - 2</v>
      </c>
      <c r="O1716" s="1" t="str">
        <f>VLOOKUP($A1716,'Hospitalisation Details'!$A$2:$P$2344,13,FALSE())</f>
        <v>tier - 3</v>
      </c>
      <c r="P1716" s="1" t="str">
        <f>VLOOKUP($A1716,'Hospitalisation Details'!$A$2:$P$2344,14,FALSE())</f>
        <v>R1024</v>
      </c>
      <c r="Q1716" s="1">
        <f>VLOOKUP($A1716,'Hospitalisation Details'!$A$2:$P$2344,16,FALSE())</f>
        <v>33</v>
      </c>
    </row>
    <row r="1717" spans="1:17" x14ac:dyDescent="0.35">
      <c r="A1717" s="1" t="str">
        <f>'Customer Names'!A1717</f>
        <v>Id1716</v>
      </c>
      <c r="B1717" s="1" t="str">
        <f>VLOOKUP($A1717,'Customer Names'!$A$2:$E$2336,4,FALSE())</f>
        <v>Thomas</v>
      </c>
      <c r="C1717" s="16">
        <f>VLOOKUP($A1717,'Medical Examinations'!$A$2:$O$2336,2,FALSE())</f>
        <v>16.53</v>
      </c>
      <c r="D1717" s="16">
        <f>VLOOKUP($A1717,'Medical Examinations'!$A$2:$O$2336,3,FALSE())</f>
        <v>5.08</v>
      </c>
      <c r="E1717" s="1" t="str">
        <f>VLOOKUP($A1717,'Medical Examinations'!$A$2:$O$2336,9,FALSE())</f>
        <v>No</v>
      </c>
      <c r="F1717" s="1" t="str">
        <f>VLOOKUP($A1717,'Medical Examinations'!$A$2:$O$2336,10,FALSE())</f>
        <v>No</v>
      </c>
      <c r="G1717" s="1" t="str">
        <f>VLOOKUP($A1717,'Medical Examinations'!$A$2:$O$2336,11,FALSE())</f>
        <v>No</v>
      </c>
      <c r="H1717" s="1">
        <f>VLOOKUP($A1717,'Medical Examinations'!$A$2:$O$2336,13,FALSE())</f>
        <v>2</v>
      </c>
      <c r="I1717" s="1" t="str">
        <f>VLOOKUP($A1717,'Medical Examinations'!$A$2:$O$2336,12,FALSE())</f>
        <v>No</v>
      </c>
      <c r="J1717" s="1" t="str">
        <f>VLOOKUP($A1717,'Medical Examinations'!$A$2:$O$2336,14,FALSE())</f>
        <v>Underweight</v>
      </c>
      <c r="K1717" s="1" t="str">
        <f>VLOOKUP($A1717,'Medical Examinations'!$A$2:$O$2336,15,FALSE())</f>
        <v>Normal</v>
      </c>
      <c r="L1717" s="17">
        <f>VLOOKUP($A1717,'Hospitalisation Details'!$A$2:$P$2344,15,FALSE())</f>
        <v>26648</v>
      </c>
      <c r="M1717" s="18">
        <f>VLOOKUP($A1717,'Hospitalisation Details'!$A$2:$P$2344,6,FALSE())</f>
        <v>5344.81</v>
      </c>
      <c r="N1717" s="1" t="str">
        <f>VLOOKUP($A1717,'Hospitalisation Details'!$A$2:$P$2344,12,FALSE())</f>
        <v>tier - 2</v>
      </c>
      <c r="O1717" s="1" t="str">
        <f>VLOOKUP($A1717,'Hospitalisation Details'!$A$2:$P$2344,13,FALSE())</f>
        <v>tier - 3</v>
      </c>
      <c r="P1717" s="1" t="str">
        <f>VLOOKUP($A1717,'Hospitalisation Details'!$A$2:$P$2344,14,FALSE())</f>
        <v>R1013</v>
      </c>
      <c r="Q1717" s="1">
        <f>VLOOKUP($A1717,'Hospitalisation Details'!$A$2:$P$2344,16,FALSE())</f>
        <v>50</v>
      </c>
    </row>
    <row r="1718" spans="1:17" x14ac:dyDescent="0.35">
      <c r="A1718" s="1" t="str">
        <f>'Customer Names'!A1718</f>
        <v>Id1717</v>
      </c>
      <c r="B1718" s="1" t="str">
        <f>VLOOKUP($A1718,'Customer Names'!$A$2:$E$2336,4,FALSE())</f>
        <v>Tricity M</v>
      </c>
      <c r="C1718" s="16">
        <f>VLOOKUP($A1718,'Medical Examinations'!$A$2:$O$2336,2,FALSE())</f>
        <v>32.774999999999999</v>
      </c>
      <c r="D1718" s="16">
        <f>VLOOKUP($A1718,'Medical Examinations'!$A$2:$O$2336,3,FALSE())</f>
        <v>4.75</v>
      </c>
      <c r="E1718" s="1" t="str">
        <f>VLOOKUP($A1718,'Medical Examinations'!$A$2:$O$2336,9,FALSE())</f>
        <v>No</v>
      </c>
      <c r="F1718" s="1" t="str">
        <f>VLOOKUP($A1718,'Medical Examinations'!$A$2:$O$2336,10,FALSE())</f>
        <v>No</v>
      </c>
      <c r="G1718" s="1" t="str">
        <f>VLOOKUP($A1718,'Medical Examinations'!$A$2:$O$2336,11,FALSE())</f>
        <v>No</v>
      </c>
      <c r="H1718" s="1">
        <f>VLOOKUP($A1718,'Medical Examinations'!$A$2:$O$2336,13,FALSE())</f>
        <v>0</v>
      </c>
      <c r="I1718" s="1" t="str">
        <f>VLOOKUP($A1718,'Medical Examinations'!$A$2:$O$2336,12,FALSE())</f>
        <v>No</v>
      </c>
      <c r="J1718" s="1" t="str">
        <f>VLOOKUP($A1718,'Medical Examinations'!$A$2:$O$2336,14,FALSE())</f>
        <v>Obesity</v>
      </c>
      <c r="K1718" s="1" t="str">
        <f>VLOOKUP($A1718,'Medical Examinations'!$A$2:$O$2336,15,FALSE())</f>
        <v>Normal</v>
      </c>
      <c r="L1718" s="17">
        <f>VLOOKUP($A1718,'Hospitalisation Details'!$A$2:$P$2344,15,FALSE())</f>
        <v>33478</v>
      </c>
      <c r="M1718" s="18">
        <f>VLOOKUP($A1718,'Hospitalisation Details'!$A$2:$P$2344,6,FALSE())</f>
        <v>5327.4</v>
      </c>
      <c r="N1718" s="1" t="str">
        <f>VLOOKUP($A1718,'Hospitalisation Details'!$A$2:$P$2344,12,FALSE())</f>
        <v>tier - 2</v>
      </c>
      <c r="O1718" s="1" t="str">
        <f>VLOOKUP($A1718,'Hospitalisation Details'!$A$2:$P$2344,13,FALSE())</f>
        <v>tier - 1</v>
      </c>
      <c r="P1718" s="1" t="str">
        <f>VLOOKUP($A1718,'Hospitalisation Details'!$A$2:$P$2344,14,FALSE())</f>
        <v>R1012</v>
      </c>
      <c r="Q1718" s="1">
        <f>VLOOKUP($A1718,'Hospitalisation Details'!$A$2:$P$2344,16,FALSE())</f>
        <v>31</v>
      </c>
    </row>
    <row r="1719" spans="1:17" x14ac:dyDescent="0.35">
      <c r="A1719" s="1" t="str">
        <f>'Customer Names'!A1719</f>
        <v>Id1718</v>
      </c>
      <c r="B1719" s="1" t="str">
        <f>VLOOKUP($A1719,'Customer Names'!$A$2:$E$2336,4,FALSE())</f>
        <v>Sarah A</v>
      </c>
      <c r="C1719" s="16">
        <f>VLOOKUP($A1719,'Medical Examinations'!$A$2:$O$2336,2,FALSE())</f>
        <v>30.9</v>
      </c>
      <c r="D1719" s="16">
        <f>VLOOKUP($A1719,'Medical Examinations'!$A$2:$O$2336,3,FALSE())</f>
        <v>6.05</v>
      </c>
      <c r="E1719" s="1" t="str">
        <f>VLOOKUP($A1719,'Medical Examinations'!$A$2:$O$2336,9,FALSE())</f>
        <v>No</v>
      </c>
      <c r="F1719" s="1" t="str">
        <f>VLOOKUP($A1719,'Medical Examinations'!$A$2:$O$2336,10,FALSE())</f>
        <v>No</v>
      </c>
      <c r="G1719" s="1" t="str">
        <f>VLOOKUP($A1719,'Medical Examinations'!$A$2:$O$2336,11,FALSE())</f>
        <v>No</v>
      </c>
      <c r="H1719" s="1">
        <f>VLOOKUP($A1719,'Medical Examinations'!$A$2:$O$2336,13,FALSE())</f>
        <v>1</v>
      </c>
      <c r="I1719" s="1" t="str">
        <f>VLOOKUP($A1719,'Medical Examinations'!$A$2:$O$2336,12,FALSE())</f>
        <v>No</v>
      </c>
      <c r="J1719" s="1" t="str">
        <f>VLOOKUP($A1719,'Medical Examinations'!$A$2:$O$2336,14,FALSE())</f>
        <v>Obesity</v>
      </c>
      <c r="K1719" s="1" t="str">
        <f>VLOOKUP($A1719,'Medical Examinations'!$A$2:$O$2336,15,FALSE())</f>
        <v>Prediabetes</v>
      </c>
      <c r="L1719" s="17">
        <f>VLOOKUP($A1719,'Hospitalisation Details'!$A$2:$P$2344,15,FALSE())</f>
        <v>33773</v>
      </c>
      <c r="M1719" s="18">
        <f>VLOOKUP($A1719,'Hospitalisation Details'!$A$2:$P$2344,6,FALSE())</f>
        <v>5325.65</v>
      </c>
      <c r="N1719" s="1" t="str">
        <f>VLOOKUP($A1719,'Hospitalisation Details'!$A$2:$P$2344,12,FALSE())</f>
        <v>tier - 2</v>
      </c>
      <c r="O1719" s="1" t="str">
        <f>VLOOKUP($A1719,'Hospitalisation Details'!$A$2:$P$2344,13,FALSE())</f>
        <v>tier - 1</v>
      </c>
      <c r="P1719" s="1" t="str">
        <f>VLOOKUP($A1719,'Hospitalisation Details'!$A$2:$P$2344,14,FALSE())</f>
        <v>R1011</v>
      </c>
      <c r="Q1719" s="1">
        <f>VLOOKUP($A1719,'Hospitalisation Details'!$A$2:$P$2344,16,FALSE())</f>
        <v>30</v>
      </c>
    </row>
    <row r="1720" spans="1:17" x14ac:dyDescent="0.35">
      <c r="A1720" s="1" t="str">
        <f>'Customer Names'!A1720</f>
        <v>Id1719</v>
      </c>
      <c r="B1720" s="1" t="str">
        <f>VLOOKUP($A1720,'Customer Names'!$A$2:$E$2336,4,FALSE())</f>
        <v>Lisa M.</v>
      </c>
      <c r="C1720" s="16">
        <f>VLOOKUP($A1720,'Medical Examinations'!$A$2:$O$2336,2,FALSE())</f>
        <v>15.58</v>
      </c>
      <c r="D1720" s="16">
        <f>VLOOKUP($A1720,'Medical Examinations'!$A$2:$O$2336,3,FALSE())</f>
        <v>11.56</v>
      </c>
      <c r="E1720" s="1" t="str">
        <f>VLOOKUP($A1720,'Medical Examinations'!$A$2:$O$2336,9,FALSE())</f>
        <v>No</v>
      </c>
      <c r="F1720" s="1" t="str">
        <f>VLOOKUP($A1720,'Medical Examinations'!$A$2:$O$2336,10,FALSE())</f>
        <v>No</v>
      </c>
      <c r="G1720" s="1" t="str">
        <f>VLOOKUP($A1720,'Medical Examinations'!$A$2:$O$2336,11,FALSE())</f>
        <v>No</v>
      </c>
      <c r="H1720" s="1">
        <f>VLOOKUP($A1720,'Medical Examinations'!$A$2:$O$2336,13,FALSE())</f>
        <v>0</v>
      </c>
      <c r="I1720" s="1" t="str">
        <f>VLOOKUP($A1720,'Medical Examinations'!$A$2:$O$2336,12,FALSE())</f>
        <v>No</v>
      </c>
      <c r="J1720" s="1" t="str">
        <f>VLOOKUP($A1720,'Medical Examinations'!$A$2:$O$2336,14,FALSE())</f>
        <v>Underweight</v>
      </c>
      <c r="K1720" s="1" t="str">
        <f>VLOOKUP($A1720,'Medical Examinations'!$A$2:$O$2336,15,FALSE())</f>
        <v>Diabetes</v>
      </c>
      <c r="L1720" s="17">
        <f>VLOOKUP($A1720,'Hospitalisation Details'!$A$2:$P$2344,15,FALSE())</f>
        <v>27274</v>
      </c>
      <c r="M1720" s="18">
        <f>VLOOKUP($A1720,'Hospitalisation Details'!$A$2:$P$2344,6,FALSE())</f>
        <v>5322.24</v>
      </c>
      <c r="N1720" s="1" t="str">
        <f>VLOOKUP($A1720,'Hospitalisation Details'!$A$2:$P$2344,12,FALSE())</f>
        <v>tier - 2</v>
      </c>
      <c r="O1720" s="1" t="str">
        <f>VLOOKUP($A1720,'Hospitalisation Details'!$A$2:$P$2344,13,FALSE())</f>
        <v>tier - 1</v>
      </c>
      <c r="P1720" s="1" t="str">
        <f>VLOOKUP($A1720,'Hospitalisation Details'!$A$2:$P$2344,14,FALSE())</f>
        <v>R1012</v>
      </c>
      <c r="Q1720" s="1">
        <f>VLOOKUP($A1720,'Hospitalisation Details'!$A$2:$P$2344,16,FALSE())</f>
        <v>48</v>
      </c>
    </row>
    <row r="1721" spans="1:17" x14ac:dyDescent="0.35">
      <c r="A1721" s="1" t="str">
        <f>'Customer Names'!A1721</f>
        <v>Id1720</v>
      </c>
      <c r="B1721" s="1" t="str">
        <f>VLOOKUP($A1721,'Customer Names'!$A$2:$E$2336,4,FALSE())</f>
        <v>Tracy A.</v>
      </c>
      <c r="C1721" s="16">
        <f>VLOOKUP($A1721,'Medical Examinations'!$A$2:$O$2336,2,FALSE())</f>
        <v>26.315000000000001</v>
      </c>
      <c r="D1721" s="16">
        <f>VLOOKUP($A1721,'Medical Examinations'!$A$2:$O$2336,3,FALSE())</f>
        <v>5.76</v>
      </c>
      <c r="E1721" s="1" t="str">
        <f>VLOOKUP($A1721,'Medical Examinations'!$A$2:$O$2336,9,FALSE())</f>
        <v>No</v>
      </c>
      <c r="F1721" s="1" t="str">
        <f>VLOOKUP($A1721,'Medical Examinations'!$A$2:$O$2336,10,FALSE())</f>
        <v>No</v>
      </c>
      <c r="G1721" s="1" t="str">
        <f>VLOOKUP($A1721,'Medical Examinations'!$A$2:$O$2336,11,FALSE())</f>
        <v>No</v>
      </c>
      <c r="H1721" s="1">
        <f>VLOOKUP($A1721,'Medical Examinations'!$A$2:$O$2336,13,FALSE())</f>
        <v>0</v>
      </c>
      <c r="I1721" s="1" t="str">
        <f>VLOOKUP($A1721,'Medical Examinations'!$A$2:$O$2336,12,FALSE())</f>
        <v>No</v>
      </c>
      <c r="J1721" s="1" t="str">
        <f>VLOOKUP($A1721,'Medical Examinations'!$A$2:$O$2336,14,FALSE())</f>
        <v>Overweight</v>
      </c>
      <c r="K1721" s="1" t="str">
        <f>VLOOKUP($A1721,'Medical Examinations'!$A$2:$O$2336,15,FALSE())</f>
        <v>Prediabetes</v>
      </c>
      <c r="L1721" s="17">
        <f>VLOOKUP($A1721,'Hospitalisation Details'!$A$2:$P$2344,15,FALSE())</f>
        <v>34651</v>
      </c>
      <c r="M1721" s="18">
        <f>VLOOKUP($A1721,'Hospitalisation Details'!$A$2:$P$2344,6,FALSE())</f>
        <v>5312.17</v>
      </c>
      <c r="N1721" s="1" t="str">
        <f>VLOOKUP($A1721,'Hospitalisation Details'!$A$2:$P$2344,12,FALSE())</f>
        <v>tier - 2</v>
      </c>
      <c r="O1721" s="1" t="str">
        <f>VLOOKUP($A1721,'Hospitalisation Details'!$A$2:$P$2344,13,FALSE())</f>
        <v>tier - 2</v>
      </c>
      <c r="P1721" s="1" t="str">
        <f>VLOOKUP($A1721,'Hospitalisation Details'!$A$2:$P$2344,14,FALSE())</f>
        <v>R1012</v>
      </c>
      <c r="Q1721" s="1">
        <f>VLOOKUP($A1721,'Hospitalisation Details'!$A$2:$P$2344,16,FALSE())</f>
        <v>28</v>
      </c>
    </row>
    <row r="1722" spans="1:17" x14ac:dyDescent="0.35">
      <c r="A1722" s="1" t="str">
        <f>'Customer Names'!A1722</f>
        <v>Id1721</v>
      </c>
      <c r="B1722" s="1" t="str">
        <f>VLOOKUP($A1722,'Customer Names'!$A$2:$E$2336,4,FALSE())</f>
        <v>Patrick</v>
      </c>
      <c r="C1722" s="16">
        <f>VLOOKUP($A1722,'Medical Examinations'!$A$2:$O$2336,2,FALSE())</f>
        <v>35.61</v>
      </c>
      <c r="D1722" s="16">
        <f>VLOOKUP($A1722,'Medical Examinations'!$A$2:$O$2336,3,FALSE())</f>
        <v>5.65</v>
      </c>
      <c r="E1722" s="1" t="str">
        <f>VLOOKUP($A1722,'Medical Examinations'!$A$2:$O$2336,9,FALSE())</f>
        <v>No</v>
      </c>
      <c r="F1722" s="1" t="str">
        <f>VLOOKUP($A1722,'Medical Examinations'!$A$2:$O$2336,10,FALSE())</f>
        <v>Yes</v>
      </c>
      <c r="G1722" s="1" t="str">
        <f>VLOOKUP($A1722,'Medical Examinations'!$A$2:$O$2336,11,FALSE())</f>
        <v>No</v>
      </c>
      <c r="H1722" s="1">
        <f>VLOOKUP($A1722,'Medical Examinations'!$A$2:$O$2336,13,FALSE())</f>
        <v>1</v>
      </c>
      <c r="I1722" s="1" t="str">
        <f>VLOOKUP($A1722,'Medical Examinations'!$A$2:$O$2336,12,FALSE())</f>
        <v>No</v>
      </c>
      <c r="J1722" s="1" t="str">
        <f>VLOOKUP($A1722,'Medical Examinations'!$A$2:$O$2336,14,FALSE())</f>
        <v>Obesity</v>
      </c>
      <c r="K1722" s="1" t="str">
        <f>VLOOKUP($A1722,'Medical Examinations'!$A$2:$O$2336,15,FALSE())</f>
        <v>Normal</v>
      </c>
      <c r="L1722" s="17">
        <f>VLOOKUP($A1722,'Hospitalisation Details'!$A$2:$P$2344,15,FALSE())</f>
        <v>36778</v>
      </c>
      <c r="M1722" s="18">
        <f>VLOOKUP($A1722,'Hospitalisation Details'!$A$2:$P$2344,6,FALSE())</f>
        <v>5306.7</v>
      </c>
      <c r="N1722" s="1" t="str">
        <f>VLOOKUP($A1722,'Hospitalisation Details'!$A$2:$P$2344,12,FALSE())</f>
        <v>tier - 2</v>
      </c>
      <c r="O1722" s="1" t="str">
        <f>VLOOKUP($A1722,'Hospitalisation Details'!$A$2:$P$2344,13,FALSE())</f>
        <v>tier - 3</v>
      </c>
      <c r="P1722" s="1" t="str">
        <f>VLOOKUP($A1722,'Hospitalisation Details'!$A$2:$P$2344,14,FALSE())</f>
        <v>R1012</v>
      </c>
      <c r="Q1722" s="1">
        <f>VLOOKUP($A1722,'Hospitalisation Details'!$A$2:$P$2344,16,FALSE())</f>
        <v>22</v>
      </c>
    </row>
    <row r="1723" spans="1:17" x14ac:dyDescent="0.35">
      <c r="A1723" s="1" t="str">
        <f>'Customer Names'!A1723</f>
        <v>Id1722</v>
      </c>
      <c r="B1723" s="1" t="str">
        <f>VLOOKUP($A1723,'Customer Names'!$A$2:$E$2336,4,FALSE())</f>
        <v>Trent</v>
      </c>
      <c r="C1723" s="16">
        <f>VLOOKUP($A1723,'Medical Examinations'!$A$2:$O$2336,2,FALSE())</f>
        <v>37.56</v>
      </c>
      <c r="D1723" s="16">
        <f>VLOOKUP($A1723,'Medical Examinations'!$A$2:$O$2336,3,FALSE())</f>
        <v>5.88</v>
      </c>
      <c r="E1723" s="1" t="str">
        <f>VLOOKUP($A1723,'Medical Examinations'!$A$2:$O$2336,9,FALSE())</f>
        <v>No</v>
      </c>
      <c r="F1723" s="1" t="str">
        <f>VLOOKUP($A1723,'Medical Examinations'!$A$2:$O$2336,10,FALSE())</f>
        <v>Yes</v>
      </c>
      <c r="G1723" s="1" t="str">
        <f>VLOOKUP($A1723,'Medical Examinations'!$A$2:$O$2336,11,FALSE())</f>
        <v>No</v>
      </c>
      <c r="H1723" s="1">
        <f>VLOOKUP($A1723,'Medical Examinations'!$A$2:$O$2336,13,FALSE())</f>
        <v>1</v>
      </c>
      <c r="I1723" s="1" t="str">
        <f>VLOOKUP($A1723,'Medical Examinations'!$A$2:$O$2336,12,FALSE())</f>
        <v>No</v>
      </c>
      <c r="J1723" s="1" t="str">
        <f>VLOOKUP($A1723,'Medical Examinations'!$A$2:$O$2336,14,FALSE())</f>
        <v>Obesity</v>
      </c>
      <c r="K1723" s="1" t="str">
        <f>VLOOKUP($A1723,'Medical Examinations'!$A$2:$O$2336,15,FALSE())</f>
        <v>Prediabetes</v>
      </c>
      <c r="L1723" s="17">
        <f>VLOOKUP($A1723,'Hospitalisation Details'!$A$2:$P$2344,15,FALSE())</f>
        <v>38221</v>
      </c>
      <c r="M1723" s="18">
        <f>VLOOKUP($A1723,'Hospitalisation Details'!$A$2:$P$2344,6,FALSE())</f>
        <v>5293.67</v>
      </c>
      <c r="N1723" s="1" t="str">
        <f>VLOOKUP($A1723,'Hospitalisation Details'!$A$2:$P$2344,12,FALSE())</f>
        <v>tier - 2</v>
      </c>
      <c r="O1723" s="1" t="str">
        <f>VLOOKUP($A1723,'Hospitalisation Details'!$A$2:$P$2344,13,FALSE())</f>
        <v>tier - 2</v>
      </c>
      <c r="P1723" s="1" t="str">
        <f>VLOOKUP($A1723,'Hospitalisation Details'!$A$2:$P$2344,14,FALSE())</f>
        <v>R1022</v>
      </c>
      <c r="Q1723" s="1">
        <f>VLOOKUP($A1723,'Hospitalisation Details'!$A$2:$P$2344,16,FALSE())</f>
        <v>18</v>
      </c>
    </row>
    <row r="1724" spans="1:17" x14ac:dyDescent="0.35">
      <c r="A1724" s="1" t="str">
        <f>'Customer Names'!A1724</f>
        <v>Id1723</v>
      </c>
      <c r="B1724" s="1" t="str">
        <f>VLOOKUP($A1724,'Customer Names'!$A$2:$E$2336,4,FALSE())</f>
        <v>Julie</v>
      </c>
      <c r="C1724" s="16">
        <f>VLOOKUP($A1724,'Medical Examinations'!$A$2:$O$2336,2,FALSE())</f>
        <v>15.49</v>
      </c>
      <c r="D1724" s="16">
        <f>VLOOKUP($A1724,'Medical Examinations'!$A$2:$O$2336,3,FALSE())</f>
        <v>9.6</v>
      </c>
      <c r="E1724" s="1" t="str">
        <f>VLOOKUP($A1724,'Medical Examinations'!$A$2:$O$2336,9,FALSE())</f>
        <v>No</v>
      </c>
      <c r="F1724" s="1" t="str">
        <f>VLOOKUP($A1724,'Medical Examinations'!$A$2:$O$2336,10,FALSE())</f>
        <v>No</v>
      </c>
      <c r="G1724" s="1" t="str">
        <f>VLOOKUP($A1724,'Medical Examinations'!$A$2:$O$2336,11,FALSE())</f>
        <v>No</v>
      </c>
      <c r="H1724" s="1">
        <f>VLOOKUP($A1724,'Medical Examinations'!$A$2:$O$2336,13,FALSE())</f>
        <v>0</v>
      </c>
      <c r="I1724" s="1" t="str">
        <f>VLOOKUP($A1724,'Medical Examinations'!$A$2:$O$2336,12,FALSE())</f>
        <v>No</v>
      </c>
      <c r="J1724" s="1" t="str">
        <f>VLOOKUP($A1724,'Medical Examinations'!$A$2:$O$2336,14,FALSE())</f>
        <v>Underweight</v>
      </c>
      <c r="K1724" s="1" t="str">
        <f>VLOOKUP($A1724,'Medical Examinations'!$A$2:$O$2336,15,FALSE())</f>
        <v>Diabetes</v>
      </c>
      <c r="L1724" s="17">
        <f>VLOOKUP($A1724,'Hospitalisation Details'!$A$2:$P$2344,15,FALSE())</f>
        <v>27345</v>
      </c>
      <c r="M1724" s="18">
        <f>VLOOKUP($A1724,'Hospitalisation Details'!$A$2:$P$2344,6,FALSE())</f>
        <v>5291.71</v>
      </c>
      <c r="N1724" s="1" t="str">
        <f>VLOOKUP($A1724,'Hospitalisation Details'!$A$2:$P$2344,12,FALSE())</f>
        <v>tier - 2</v>
      </c>
      <c r="O1724" s="1" t="str">
        <f>VLOOKUP($A1724,'Hospitalisation Details'!$A$2:$P$2344,13,FALSE())</f>
        <v>tier - 2</v>
      </c>
      <c r="P1724" s="1" t="str">
        <f>VLOOKUP($A1724,'Hospitalisation Details'!$A$2:$P$2344,14,FALSE())</f>
        <v>R1012</v>
      </c>
      <c r="Q1724" s="1">
        <f>VLOOKUP($A1724,'Hospitalisation Details'!$A$2:$P$2344,16,FALSE())</f>
        <v>48</v>
      </c>
    </row>
    <row r="1725" spans="1:17" x14ac:dyDescent="0.35">
      <c r="A1725" s="1" t="str">
        <f>'Customer Names'!A1725</f>
        <v>Id1724</v>
      </c>
      <c r="B1725" s="1" t="str">
        <f>VLOOKUP($A1725,'Customer Names'!$A$2:$E$2336,4,FALSE())</f>
        <v>Sawomir</v>
      </c>
      <c r="C1725" s="16">
        <f>VLOOKUP($A1725,'Medical Examinations'!$A$2:$O$2336,2,FALSE())</f>
        <v>23.48</v>
      </c>
      <c r="D1725" s="16">
        <f>VLOOKUP($A1725,'Medical Examinations'!$A$2:$O$2336,3,FALSE())</f>
        <v>6.24</v>
      </c>
      <c r="E1725" s="1" t="str">
        <f>VLOOKUP($A1725,'Medical Examinations'!$A$2:$O$2336,9,FALSE())</f>
        <v>No</v>
      </c>
      <c r="F1725" s="1" t="str">
        <f>VLOOKUP($A1725,'Medical Examinations'!$A$2:$O$2336,10,FALSE())</f>
        <v>No</v>
      </c>
      <c r="G1725" s="1" t="str">
        <f>VLOOKUP($A1725,'Medical Examinations'!$A$2:$O$2336,11,FALSE())</f>
        <v>No</v>
      </c>
      <c r="H1725" s="1">
        <f>VLOOKUP($A1725,'Medical Examinations'!$A$2:$O$2336,13,FALSE())</f>
        <v>1</v>
      </c>
      <c r="I1725" s="1" t="str">
        <f>VLOOKUP($A1725,'Medical Examinations'!$A$2:$O$2336,12,FALSE())</f>
        <v>No</v>
      </c>
      <c r="J1725" s="1" t="str">
        <f>VLOOKUP($A1725,'Medical Examinations'!$A$2:$O$2336,14,FALSE())</f>
        <v>Normal Weight</v>
      </c>
      <c r="K1725" s="1" t="str">
        <f>VLOOKUP($A1725,'Medical Examinations'!$A$2:$O$2336,15,FALSE())</f>
        <v>Prediabetes</v>
      </c>
      <c r="L1725" s="17">
        <f>VLOOKUP($A1725,'Hospitalisation Details'!$A$2:$P$2344,15,FALSE())</f>
        <v>32021</v>
      </c>
      <c r="M1725" s="18">
        <f>VLOOKUP($A1725,'Hospitalisation Details'!$A$2:$P$2344,6,FALSE())</f>
        <v>5275.86</v>
      </c>
      <c r="N1725" s="1" t="str">
        <f>VLOOKUP($A1725,'Hospitalisation Details'!$A$2:$P$2344,12,FALSE())</f>
        <v>tier - 2</v>
      </c>
      <c r="O1725" s="1" t="str">
        <f>VLOOKUP($A1725,'Hospitalisation Details'!$A$2:$P$2344,13,FALSE())</f>
        <v>tier - 2</v>
      </c>
      <c r="P1725" s="1" t="str">
        <f>VLOOKUP($A1725,'Hospitalisation Details'!$A$2:$P$2344,14,FALSE())</f>
        <v>R1013</v>
      </c>
      <c r="Q1725" s="1">
        <f>VLOOKUP($A1725,'Hospitalisation Details'!$A$2:$P$2344,16,FALSE())</f>
        <v>35</v>
      </c>
    </row>
    <row r="1726" spans="1:17" x14ac:dyDescent="0.35">
      <c r="A1726" s="1" t="str">
        <f>'Customer Names'!A1726</f>
        <v>Id1725</v>
      </c>
      <c r="B1726" s="1" t="str">
        <f>VLOOKUP($A1726,'Customer Names'!$A$2:$E$2336,4,FALSE())</f>
        <v>Micah</v>
      </c>
      <c r="C1726" s="16">
        <f>VLOOKUP($A1726,'Medical Examinations'!$A$2:$O$2336,2,FALSE())</f>
        <v>30.02</v>
      </c>
      <c r="D1726" s="16">
        <f>VLOOKUP($A1726,'Medical Examinations'!$A$2:$O$2336,3,FALSE())</f>
        <v>7.63</v>
      </c>
      <c r="E1726" s="1" t="str">
        <f>VLOOKUP($A1726,'Medical Examinations'!$A$2:$O$2336,9,FALSE())</f>
        <v>Yes</v>
      </c>
      <c r="F1726" s="1" t="str">
        <f>VLOOKUP($A1726,'Medical Examinations'!$A$2:$O$2336,10,FALSE())</f>
        <v>No</v>
      </c>
      <c r="G1726" s="1" t="str">
        <f>VLOOKUP($A1726,'Medical Examinations'!$A$2:$O$2336,11,FALSE())</f>
        <v>No</v>
      </c>
      <c r="H1726" s="1">
        <f>VLOOKUP($A1726,'Medical Examinations'!$A$2:$O$2336,13,FALSE())</f>
        <v>1</v>
      </c>
      <c r="I1726" s="1" t="str">
        <f>VLOOKUP($A1726,'Medical Examinations'!$A$2:$O$2336,12,FALSE())</f>
        <v>No</v>
      </c>
      <c r="J1726" s="1" t="str">
        <f>VLOOKUP($A1726,'Medical Examinations'!$A$2:$O$2336,14,FALSE())</f>
        <v>Obesity</v>
      </c>
      <c r="K1726" s="1" t="str">
        <f>VLOOKUP($A1726,'Medical Examinations'!$A$2:$O$2336,15,FALSE())</f>
        <v>Diabetes</v>
      </c>
      <c r="L1726" s="17">
        <f>VLOOKUP($A1726,'Hospitalisation Details'!$A$2:$P$2344,15,FALSE())</f>
        <v>31705</v>
      </c>
      <c r="M1726" s="18">
        <f>VLOOKUP($A1726,'Hospitalisation Details'!$A$2:$P$2344,6,FALSE())</f>
        <v>5272.18</v>
      </c>
      <c r="N1726" s="1" t="str">
        <f>VLOOKUP($A1726,'Hospitalisation Details'!$A$2:$P$2344,12,FALSE())</f>
        <v>tier - 2</v>
      </c>
      <c r="O1726" s="1" t="str">
        <f>VLOOKUP($A1726,'Hospitalisation Details'!$A$2:$P$2344,13,FALSE())</f>
        <v>tier - 3</v>
      </c>
      <c r="P1726" s="1" t="str">
        <f>VLOOKUP($A1726,'Hospitalisation Details'!$A$2:$P$2344,14,FALSE())</f>
        <v>R1012</v>
      </c>
      <c r="Q1726" s="1">
        <f>VLOOKUP($A1726,'Hospitalisation Details'!$A$2:$P$2344,16,FALSE())</f>
        <v>36</v>
      </c>
    </row>
    <row r="1727" spans="1:17" x14ac:dyDescent="0.35">
      <c r="A1727" s="1" t="str">
        <f>'Customer Names'!A1727</f>
        <v>Id1726</v>
      </c>
      <c r="B1727" s="1" t="str">
        <f>VLOOKUP($A1727,'Customer Names'!$A$2:$E$2336,4,FALSE())</f>
        <v>Kelly H.</v>
      </c>
      <c r="C1727" s="16">
        <f>VLOOKUP($A1727,'Medical Examinations'!$A$2:$O$2336,2,FALSE())</f>
        <v>26.885000000000002</v>
      </c>
      <c r="D1727" s="16">
        <f>VLOOKUP($A1727,'Medical Examinations'!$A$2:$O$2336,3,FALSE())</f>
        <v>8.66</v>
      </c>
      <c r="E1727" s="1" t="str">
        <f>VLOOKUP($A1727,'Medical Examinations'!$A$2:$O$2336,9,FALSE())</f>
        <v>Yes</v>
      </c>
      <c r="F1727" s="1" t="str">
        <f>VLOOKUP($A1727,'Medical Examinations'!$A$2:$O$2336,10,FALSE())</f>
        <v>No</v>
      </c>
      <c r="G1727" s="1" t="str">
        <f>VLOOKUP($A1727,'Medical Examinations'!$A$2:$O$2336,11,FALSE())</f>
        <v>No</v>
      </c>
      <c r="H1727" s="1">
        <f>VLOOKUP($A1727,'Medical Examinations'!$A$2:$O$2336,13,FALSE())</f>
        <v>1</v>
      </c>
      <c r="I1727" s="1" t="str">
        <f>VLOOKUP($A1727,'Medical Examinations'!$A$2:$O$2336,12,FALSE())</f>
        <v>No</v>
      </c>
      <c r="J1727" s="1" t="str">
        <f>VLOOKUP($A1727,'Medical Examinations'!$A$2:$O$2336,14,FALSE())</f>
        <v>Overweight</v>
      </c>
      <c r="K1727" s="1" t="str">
        <f>VLOOKUP($A1727,'Medical Examinations'!$A$2:$O$2336,15,FALSE())</f>
        <v>Diabetes</v>
      </c>
      <c r="L1727" s="17">
        <f>VLOOKUP($A1727,'Hospitalisation Details'!$A$2:$P$2344,15,FALSE())</f>
        <v>31675</v>
      </c>
      <c r="M1727" s="18">
        <f>VLOOKUP($A1727,'Hospitalisation Details'!$A$2:$P$2344,6,FALSE())</f>
        <v>5267.82</v>
      </c>
      <c r="N1727" s="1" t="str">
        <f>VLOOKUP($A1727,'Hospitalisation Details'!$A$2:$P$2344,12,FALSE())</f>
        <v>tier - 2</v>
      </c>
      <c r="O1727" s="1" t="str">
        <f>VLOOKUP($A1727,'Hospitalisation Details'!$A$2:$P$2344,13,FALSE())</f>
        <v>tier - 2</v>
      </c>
      <c r="P1727" s="1" t="str">
        <f>VLOOKUP($A1727,'Hospitalisation Details'!$A$2:$P$2344,14,FALSE())</f>
        <v>R1012</v>
      </c>
      <c r="Q1727" s="1">
        <f>VLOOKUP($A1727,'Hospitalisation Details'!$A$2:$P$2344,16,FALSE())</f>
        <v>36</v>
      </c>
    </row>
    <row r="1728" spans="1:17" x14ac:dyDescent="0.35">
      <c r="A1728" s="1" t="str">
        <f>'Customer Names'!A1728</f>
        <v>Id1727</v>
      </c>
      <c r="B1728" s="1" t="str">
        <f>VLOOKUP($A1728,'Customer Names'!$A$2:$E$2336,4,FALSE())</f>
        <v>Lindsay M.</v>
      </c>
      <c r="C1728" s="16">
        <f>VLOOKUP($A1728,'Medical Examinations'!$A$2:$O$2336,2,FALSE())</f>
        <v>25.84</v>
      </c>
      <c r="D1728" s="16">
        <f>VLOOKUP($A1728,'Medical Examinations'!$A$2:$O$2336,3,FALSE())</f>
        <v>8.5500000000000007</v>
      </c>
      <c r="E1728" s="1" t="str">
        <f>VLOOKUP($A1728,'Medical Examinations'!$A$2:$O$2336,9,FALSE())</f>
        <v>Yes</v>
      </c>
      <c r="F1728" s="1" t="str">
        <f>VLOOKUP($A1728,'Medical Examinations'!$A$2:$O$2336,10,FALSE())</f>
        <v>No</v>
      </c>
      <c r="G1728" s="1" t="str">
        <f>VLOOKUP($A1728,'Medical Examinations'!$A$2:$O$2336,11,FALSE())</f>
        <v>No</v>
      </c>
      <c r="H1728" s="1">
        <f>VLOOKUP($A1728,'Medical Examinations'!$A$2:$O$2336,13,FALSE())</f>
        <v>1</v>
      </c>
      <c r="I1728" s="1" t="str">
        <f>VLOOKUP($A1728,'Medical Examinations'!$A$2:$O$2336,12,FALSE())</f>
        <v>No</v>
      </c>
      <c r="J1728" s="1" t="str">
        <f>VLOOKUP($A1728,'Medical Examinations'!$A$2:$O$2336,14,FALSE())</f>
        <v>Overweight</v>
      </c>
      <c r="K1728" s="1" t="str">
        <f>VLOOKUP($A1728,'Medical Examinations'!$A$2:$O$2336,15,FALSE())</f>
        <v>Diabetes</v>
      </c>
      <c r="L1728" s="17">
        <f>VLOOKUP($A1728,'Hospitalisation Details'!$A$2:$P$2344,15,FALSE())</f>
        <v>31710</v>
      </c>
      <c r="M1728" s="18">
        <f>VLOOKUP($A1728,'Hospitalisation Details'!$A$2:$P$2344,6,FALSE())</f>
        <v>5266.37</v>
      </c>
      <c r="N1728" s="1" t="str">
        <f>VLOOKUP($A1728,'Hospitalisation Details'!$A$2:$P$2344,12,FALSE())</f>
        <v>tier - 2</v>
      </c>
      <c r="O1728" s="1" t="str">
        <f>VLOOKUP($A1728,'Hospitalisation Details'!$A$2:$P$2344,13,FALSE())</f>
        <v>tier - 2</v>
      </c>
      <c r="P1728" s="1" t="str">
        <f>VLOOKUP($A1728,'Hospitalisation Details'!$A$2:$P$2344,14,FALSE())</f>
        <v>R1012</v>
      </c>
      <c r="Q1728" s="1">
        <f>VLOOKUP($A1728,'Hospitalisation Details'!$A$2:$P$2344,16,FALSE())</f>
        <v>36</v>
      </c>
    </row>
    <row r="1729" spans="1:17" x14ac:dyDescent="0.35">
      <c r="A1729" s="1" t="str">
        <f>'Customer Names'!A1729</f>
        <v>Id1728</v>
      </c>
      <c r="B1729" s="1" t="str">
        <f>VLOOKUP($A1729,'Customer Names'!$A$2:$E$2336,4,FALSE())</f>
        <v>Austen G</v>
      </c>
      <c r="C1729" s="16">
        <f>VLOOKUP($A1729,'Medical Examinations'!$A$2:$O$2336,2,FALSE())</f>
        <v>27.454999999999998</v>
      </c>
      <c r="D1729" s="16">
        <f>VLOOKUP($A1729,'Medical Examinations'!$A$2:$O$2336,3,FALSE())</f>
        <v>4.54</v>
      </c>
      <c r="E1729" s="1" t="str">
        <f>VLOOKUP($A1729,'Medical Examinations'!$A$2:$O$2336,9,FALSE())</f>
        <v>No</v>
      </c>
      <c r="F1729" s="1" t="str">
        <f>VLOOKUP($A1729,'Medical Examinations'!$A$2:$O$2336,10,FALSE())</f>
        <v>No</v>
      </c>
      <c r="G1729" s="1" t="str">
        <f>VLOOKUP($A1729,'Medical Examinations'!$A$2:$O$2336,11,FALSE())</f>
        <v>No</v>
      </c>
      <c r="H1729" s="1">
        <f>VLOOKUP($A1729,'Medical Examinations'!$A$2:$O$2336,13,FALSE())</f>
        <v>0</v>
      </c>
      <c r="I1729" s="1" t="str">
        <f>VLOOKUP($A1729,'Medical Examinations'!$A$2:$O$2336,12,FALSE())</f>
        <v>No</v>
      </c>
      <c r="J1729" s="1" t="str">
        <f>VLOOKUP($A1729,'Medical Examinations'!$A$2:$O$2336,14,FALSE())</f>
        <v>Overweight</v>
      </c>
      <c r="K1729" s="1" t="str">
        <f>VLOOKUP($A1729,'Medical Examinations'!$A$2:$O$2336,15,FALSE())</f>
        <v>Normal</v>
      </c>
      <c r="L1729" s="17">
        <f>VLOOKUP($A1729,'Hospitalisation Details'!$A$2:$P$2344,15,FALSE())</f>
        <v>32708</v>
      </c>
      <c r="M1729" s="18">
        <f>VLOOKUP($A1729,'Hospitalisation Details'!$A$2:$P$2344,6,FALSE())</f>
        <v>5261.47</v>
      </c>
      <c r="N1729" s="1" t="str">
        <f>VLOOKUP($A1729,'Hospitalisation Details'!$A$2:$P$2344,12,FALSE())</f>
        <v>tier - 2</v>
      </c>
      <c r="O1729" s="1" t="str">
        <f>VLOOKUP($A1729,'Hospitalisation Details'!$A$2:$P$2344,13,FALSE())</f>
        <v>tier - 2</v>
      </c>
      <c r="P1729" s="1" t="str">
        <f>VLOOKUP($A1729,'Hospitalisation Details'!$A$2:$P$2344,14,FALSE())</f>
        <v>R1012</v>
      </c>
      <c r="Q1729" s="1">
        <f>VLOOKUP($A1729,'Hospitalisation Details'!$A$2:$P$2344,16,FALSE())</f>
        <v>33</v>
      </c>
    </row>
    <row r="1730" spans="1:17" x14ac:dyDescent="0.35">
      <c r="A1730" s="1" t="str">
        <f>'Customer Names'!A1730</f>
        <v>Id1729</v>
      </c>
      <c r="B1730" s="1" t="str">
        <f>VLOOKUP($A1730,'Customer Names'!$A$2:$E$2336,4,FALSE())</f>
        <v>Tory J.</v>
      </c>
      <c r="C1730" s="16">
        <f>VLOOKUP($A1730,'Medical Examinations'!$A$2:$O$2336,2,FALSE())</f>
        <v>24.605</v>
      </c>
      <c r="D1730" s="16">
        <f>VLOOKUP($A1730,'Medical Examinations'!$A$2:$O$2336,3,FALSE())</f>
        <v>5.7</v>
      </c>
      <c r="E1730" s="1" t="str">
        <f>VLOOKUP($A1730,'Medical Examinations'!$A$2:$O$2336,9,FALSE())</f>
        <v>No</v>
      </c>
      <c r="F1730" s="1" t="str">
        <f>VLOOKUP($A1730,'Medical Examinations'!$A$2:$O$2336,10,FALSE())</f>
        <v>No</v>
      </c>
      <c r="G1730" s="1" t="str">
        <f>VLOOKUP($A1730,'Medical Examinations'!$A$2:$O$2336,11,FALSE())</f>
        <v>No</v>
      </c>
      <c r="H1730" s="1">
        <f>VLOOKUP($A1730,'Medical Examinations'!$A$2:$O$2336,13,FALSE())</f>
        <v>0</v>
      </c>
      <c r="I1730" s="1" t="str">
        <f>VLOOKUP($A1730,'Medical Examinations'!$A$2:$O$2336,12,FALSE())</f>
        <v>No</v>
      </c>
      <c r="J1730" s="1" t="str">
        <f>VLOOKUP($A1730,'Medical Examinations'!$A$2:$O$2336,14,FALSE())</f>
        <v>Normal Weight</v>
      </c>
      <c r="K1730" s="1" t="str">
        <f>VLOOKUP($A1730,'Medical Examinations'!$A$2:$O$2336,15,FALSE())</f>
        <v>Prediabetes</v>
      </c>
      <c r="L1730" s="17">
        <f>VLOOKUP($A1730,'Hospitalisation Details'!$A$2:$P$2344,15,FALSE())</f>
        <v>32837</v>
      </c>
      <c r="M1730" s="18">
        <f>VLOOKUP($A1730,'Hospitalisation Details'!$A$2:$P$2344,6,FALSE())</f>
        <v>5257.51</v>
      </c>
      <c r="N1730" s="1" t="str">
        <f>VLOOKUP($A1730,'Hospitalisation Details'!$A$2:$P$2344,12,FALSE())</f>
        <v>tier - 2</v>
      </c>
      <c r="O1730" s="1" t="str">
        <f>VLOOKUP($A1730,'Hospitalisation Details'!$A$2:$P$2344,13,FALSE())</f>
        <v>tier - 2</v>
      </c>
      <c r="P1730" s="1" t="str">
        <f>VLOOKUP($A1730,'Hospitalisation Details'!$A$2:$P$2344,14,FALSE())</f>
        <v>R1012</v>
      </c>
      <c r="Q1730" s="1">
        <f>VLOOKUP($A1730,'Hospitalisation Details'!$A$2:$P$2344,16,FALSE())</f>
        <v>33</v>
      </c>
    </row>
    <row r="1731" spans="1:17" x14ac:dyDescent="0.35">
      <c r="A1731" s="1" t="str">
        <f>'Customer Names'!A1731</f>
        <v>Id1730</v>
      </c>
      <c r="B1731" s="1" t="str">
        <f>VLOOKUP($A1731,'Customer Names'!$A$2:$E$2336,4,FALSE())</f>
        <v>Robert J.</v>
      </c>
      <c r="C1731" s="16">
        <f>VLOOKUP($A1731,'Medical Examinations'!$A$2:$O$2336,2,FALSE())</f>
        <v>30.8</v>
      </c>
      <c r="D1731" s="16">
        <f>VLOOKUP($A1731,'Medical Examinations'!$A$2:$O$2336,3,FALSE())</f>
        <v>5.07</v>
      </c>
      <c r="E1731" s="1" t="str">
        <f>VLOOKUP($A1731,'Medical Examinations'!$A$2:$O$2336,9,FALSE())</f>
        <v>No</v>
      </c>
      <c r="F1731" s="1" t="str">
        <f>VLOOKUP($A1731,'Medical Examinations'!$A$2:$O$2336,10,FALSE())</f>
        <v>No</v>
      </c>
      <c r="G1731" s="1" t="str">
        <f>VLOOKUP($A1731,'Medical Examinations'!$A$2:$O$2336,11,FALSE())</f>
        <v>No</v>
      </c>
      <c r="H1731" s="1">
        <f>VLOOKUP($A1731,'Medical Examinations'!$A$2:$O$2336,13,FALSE())</f>
        <v>0</v>
      </c>
      <c r="I1731" s="1" t="str">
        <f>VLOOKUP($A1731,'Medical Examinations'!$A$2:$O$2336,12,FALSE())</f>
        <v>No</v>
      </c>
      <c r="J1731" s="1" t="str">
        <f>VLOOKUP($A1731,'Medical Examinations'!$A$2:$O$2336,14,FALSE())</f>
        <v>Obesity</v>
      </c>
      <c r="K1731" s="1" t="str">
        <f>VLOOKUP($A1731,'Medical Examinations'!$A$2:$O$2336,15,FALSE())</f>
        <v>Normal</v>
      </c>
      <c r="L1731" s="17">
        <f>VLOOKUP($A1731,'Hospitalisation Details'!$A$2:$P$2344,15,FALSE())</f>
        <v>33060</v>
      </c>
      <c r="M1731" s="18">
        <f>VLOOKUP($A1731,'Hospitalisation Details'!$A$2:$P$2344,6,FALSE())</f>
        <v>5253.52</v>
      </c>
      <c r="N1731" s="1" t="str">
        <f>VLOOKUP($A1731,'Hospitalisation Details'!$A$2:$P$2344,12,FALSE())</f>
        <v>tier - 3</v>
      </c>
      <c r="O1731" s="1" t="str">
        <f>VLOOKUP($A1731,'Hospitalisation Details'!$A$2:$P$2344,13,FALSE())</f>
        <v>tier - 3</v>
      </c>
      <c r="P1731" s="1" t="str">
        <f>VLOOKUP($A1731,'Hospitalisation Details'!$A$2:$P$2344,14,FALSE())</f>
        <v>R1011</v>
      </c>
      <c r="Q1731" s="1">
        <f>VLOOKUP($A1731,'Hospitalisation Details'!$A$2:$P$2344,16,FALSE())</f>
        <v>32</v>
      </c>
    </row>
    <row r="1732" spans="1:17" x14ac:dyDescent="0.35">
      <c r="A1732" s="1" t="str">
        <f>'Customer Names'!A1732</f>
        <v>Id1731</v>
      </c>
      <c r="B1732" s="1" t="str">
        <f>VLOOKUP($A1732,'Customer Names'!$A$2:$E$2336,4,FALSE())</f>
        <v>Steph</v>
      </c>
      <c r="C1732" s="16">
        <f>VLOOKUP($A1732,'Medical Examinations'!$A$2:$O$2336,2,FALSE())</f>
        <v>34.799999999999997</v>
      </c>
      <c r="D1732" s="16">
        <f>VLOOKUP($A1732,'Medical Examinations'!$A$2:$O$2336,3,FALSE())</f>
        <v>4.38</v>
      </c>
      <c r="E1732" s="1" t="str">
        <f>VLOOKUP($A1732,'Medical Examinations'!$A$2:$O$2336,9,FALSE())</f>
        <v>No</v>
      </c>
      <c r="F1732" s="1" t="str">
        <f>VLOOKUP($A1732,'Medical Examinations'!$A$2:$O$2336,10,FALSE())</f>
        <v>No</v>
      </c>
      <c r="G1732" s="1" t="str">
        <f>VLOOKUP($A1732,'Medical Examinations'!$A$2:$O$2336,11,FALSE())</f>
        <v>No</v>
      </c>
      <c r="H1732" s="1">
        <f>VLOOKUP($A1732,'Medical Examinations'!$A$2:$O$2336,13,FALSE())</f>
        <v>1</v>
      </c>
      <c r="I1732" s="1" t="str">
        <f>VLOOKUP($A1732,'Medical Examinations'!$A$2:$O$2336,12,FALSE())</f>
        <v>No</v>
      </c>
      <c r="J1732" s="1" t="str">
        <f>VLOOKUP($A1732,'Medical Examinations'!$A$2:$O$2336,14,FALSE())</f>
        <v>Obesity</v>
      </c>
      <c r="K1732" s="1" t="str">
        <f>VLOOKUP($A1732,'Medical Examinations'!$A$2:$O$2336,15,FALSE())</f>
        <v>Normal</v>
      </c>
      <c r="L1732" s="17">
        <f>VLOOKUP($A1732,'Hospitalisation Details'!$A$2:$P$2344,15,FALSE())</f>
        <v>32029</v>
      </c>
      <c r="M1732" s="18">
        <f>VLOOKUP($A1732,'Hospitalisation Details'!$A$2:$P$2344,6,FALSE())</f>
        <v>5246.05</v>
      </c>
      <c r="N1732" s="1" t="str">
        <f>VLOOKUP($A1732,'Hospitalisation Details'!$A$2:$P$2344,12,FALSE())</f>
        <v>tier - 2</v>
      </c>
      <c r="O1732" s="1" t="str">
        <f>VLOOKUP($A1732,'Hospitalisation Details'!$A$2:$P$2344,13,FALSE())</f>
        <v>tier - 3</v>
      </c>
      <c r="P1732" s="1" t="str">
        <f>VLOOKUP($A1732,'Hospitalisation Details'!$A$2:$P$2344,14,FALSE())</f>
        <v>R1011</v>
      </c>
      <c r="Q1732" s="1">
        <f>VLOOKUP($A1732,'Hospitalisation Details'!$A$2:$P$2344,16,FALSE())</f>
        <v>35</v>
      </c>
    </row>
    <row r="1733" spans="1:17" x14ac:dyDescent="0.35">
      <c r="A1733" s="1" t="str">
        <f>'Customer Names'!A1733</f>
        <v>Id1732</v>
      </c>
      <c r="B1733" s="1" t="str">
        <f>VLOOKUP($A1733,'Customer Names'!$A$2:$E$2336,4,FALSE())</f>
        <v>Kate</v>
      </c>
      <c r="C1733" s="16">
        <f>VLOOKUP($A1733,'Medical Examinations'!$A$2:$O$2336,2,FALSE())</f>
        <v>34.21</v>
      </c>
      <c r="D1733" s="16">
        <f>VLOOKUP($A1733,'Medical Examinations'!$A$2:$O$2336,3,FALSE())</f>
        <v>4.54</v>
      </c>
      <c r="E1733" s="1" t="str">
        <f>VLOOKUP($A1733,'Medical Examinations'!$A$2:$O$2336,9,FALSE())</f>
        <v>No</v>
      </c>
      <c r="F1733" s="1" t="str">
        <f>VLOOKUP($A1733,'Medical Examinations'!$A$2:$O$2336,10,FALSE())</f>
        <v>No</v>
      </c>
      <c r="G1733" s="1" t="str">
        <f>VLOOKUP($A1733,'Medical Examinations'!$A$2:$O$2336,11,FALSE())</f>
        <v>No</v>
      </c>
      <c r="H1733" s="1">
        <f>VLOOKUP($A1733,'Medical Examinations'!$A$2:$O$2336,13,FALSE())</f>
        <v>1</v>
      </c>
      <c r="I1733" s="1" t="str">
        <f>VLOOKUP($A1733,'Medical Examinations'!$A$2:$O$2336,12,FALSE())</f>
        <v>No</v>
      </c>
      <c r="J1733" s="1" t="str">
        <f>VLOOKUP($A1733,'Medical Examinations'!$A$2:$O$2336,14,FALSE())</f>
        <v>Obesity</v>
      </c>
      <c r="K1733" s="1" t="str">
        <f>VLOOKUP($A1733,'Medical Examinations'!$A$2:$O$2336,15,FALSE())</f>
        <v>Normal</v>
      </c>
      <c r="L1733" s="17">
        <f>VLOOKUP($A1733,'Hospitalisation Details'!$A$2:$P$2344,15,FALSE())</f>
        <v>31963</v>
      </c>
      <c r="M1733" s="18">
        <f>VLOOKUP($A1733,'Hospitalisation Details'!$A$2:$P$2344,6,FALSE())</f>
        <v>5245.23</v>
      </c>
      <c r="N1733" s="1" t="str">
        <f>VLOOKUP($A1733,'Hospitalisation Details'!$A$2:$P$2344,12,FALSE())</f>
        <v>tier - 2</v>
      </c>
      <c r="O1733" s="1" t="str">
        <f>VLOOKUP($A1733,'Hospitalisation Details'!$A$2:$P$2344,13,FALSE())</f>
        <v>tier - 2</v>
      </c>
      <c r="P1733" s="1" t="str">
        <f>VLOOKUP($A1733,'Hospitalisation Details'!$A$2:$P$2344,14,FALSE())</f>
        <v>R1013</v>
      </c>
      <c r="Q1733" s="1">
        <f>VLOOKUP($A1733,'Hospitalisation Details'!$A$2:$P$2344,16,FALSE())</f>
        <v>35</v>
      </c>
    </row>
    <row r="1734" spans="1:17" x14ac:dyDescent="0.35">
      <c r="A1734" s="1" t="str">
        <f>'Customer Names'!A1734</f>
        <v>Id1733</v>
      </c>
      <c r="B1734" s="1" t="str">
        <f>VLOOKUP($A1734,'Customer Names'!$A$2:$E$2336,4,FALSE())</f>
        <v>Kristina</v>
      </c>
      <c r="C1734" s="16">
        <f>VLOOKUP($A1734,'Medical Examinations'!$A$2:$O$2336,2,FALSE())</f>
        <v>31</v>
      </c>
      <c r="D1734" s="16">
        <f>VLOOKUP($A1734,'Medical Examinations'!$A$2:$O$2336,3,FALSE())</f>
        <v>5.38</v>
      </c>
      <c r="E1734" s="1" t="str">
        <f>VLOOKUP($A1734,'Medical Examinations'!$A$2:$O$2336,9,FALSE())</f>
        <v>No</v>
      </c>
      <c r="F1734" s="1" t="str">
        <f>VLOOKUP($A1734,'Medical Examinations'!$A$2:$O$2336,10,FALSE())</f>
        <v>No</v>
      </c>
      <c r="G1734" s="1" t="str">
        <f>VLOOKUP($A1734,'Medical Examinations'!$A$2:$O$2336,11,FALSE())</f>
        <v>No</v>
      </c>
      <c r="H1734" s="1">
        <f>VLOOKUP($A1734,'Medical Examinations'!$A$2:$O$2336,13,FALSE())</f>
        <v>1</v>
      </c>
      <c r="I1734" s="1" t="str">
        <f>VLOOKUP($A1734,'Medical Examinations'!$A$2:$O$2336,12,FALSE())</f>
        <v>No</v>
      </c>
      <c r="J1734" s="1" t="str">
        <f>VLOOKUP($A1734,'Medical Examinations'!$A$2:$O$2336,14,FALSE())</f>
        <v>Obesity</v>
      </c>
      <c r="K1734" s="1" t="str">
        <f>VLOOKUP($A1734,'Medical Examinations'!$A$2:$O$2336,15,FALSE())</f>
        <v>Normal</v>
      </c>
      <c r="L1734" s="17">
        <f>VLOOKUP($A1734,'Hospitalisation Details'!$A$2:$P$2344,15,FALSE())</f>
        <v>32137</v>
      </c>
      <c r="M1734" s="18">
        <f>VLOOKUP($A1734,'Hospitalisation Details'!$A$2:$P$2344,6,FALSE())</f>
        <v>5240.7700000000004</v>
      </c>
      <c r="N1734" s="1" t="str">
        <f>VLOOKUP($A1734,'Hospitalisation Details'!$A$2:$P$2344,12,FALSE())</f>
        <v>tier - 2</v>
      </c>
      <c r="O1734" s="1" t="str">
        <f>VLOOKUP($A1734,'Hospitalisation Details'!$A$2:$P$2344,13,FALSE())</f>
        <v>tier - 2</v>
      </c>
      <c r="P1734" s="1" t="str">
        <f>VLOOKUP($A1734,'Hospitalisation Details'!$A$2:$P$2344,14,FALSE())</f>
        <v>R1011</v>
      </c>
      <c r="Q1734" s="1">
        <f>VLOOKUP($A1734,'Hospitalisation Details'!$A$2:$P$2344,16,FALSE())</f>
        <v>35</v>
      </c>
    </row>
    <row r="1735" spans="1:17" x14ac:dyDescent="0.35">
      <c r="A1735" s="1" t="str">
        <f>'Customer Names'!A1735</f>
        <v>Id1734</v>
      </c>
      <c r="B1735" s="1" t="str">
        <f>VLOOKUP($A1735,'Customer Names'!$A$2:$E$2336,4,FALSE())</f>
        <v>Flo</v>
      </c>
      <c r="C1735" s="16">
        <f>VLOOKUP($A1735,'Medical Examinations'!$A$2:$O$2336,2,FALSE())</f>
        <v>26.125</v>
      </c>
      <c r="D1735" s="16">
        <f>VLOOKUP($A1735,'Medical Examinations'!$A$2:$O$2336,3,FALSE())</f>
        <v>5.55</v>
      </c>
      <c r="E1735" s="1" t="str">
        <f>VLOOKUP($A1735,'Medical Examinations'!$A$2:$O$2336,9,FALSE())</f>
        <v>No</v>
      </c>
      <c r="F1735" s="1" t="str">
        <f>VLOOKUP($A1735,'Medical Examinations'!$A$2:$O$2336,10,FALSE())</f>
        <v>No</v>
      </c>
      <c r="G1735" s="1" t="str">
        <f>VLOOKUP($A1735,'Medical Examinations'!$A$2:$O$2336,11,FALSE())</f>
        <v>No</v>
      </c>
      <c r="H1735" s="1">
        <f>VLOOKUP($A1735,'Medical Examinations'!$A$2:$O$2336,13,FALSE())</f>
        <v>1</v>
      </c>
      <c r="I1735" s="1" t="str">
        <f>VLOOKUP($A1735,'Medical Examinations'!$A$2:$O$2336,12,FALSE())</f>
        <v>No</v>
      </c>
      <c r="J1735" s="1" t="str">
        <f>VLOOKUP($A1735,'Medical Examinations'!$A$2:$O$2336,14,FALSE())</f>
        <v>Overweight</v>
      </c>
      <c r="K1735" s="1" t="str">
        <f>VLOOKUP($A1735,'Medical Examinations'!$A$2:$O$2336,15,FALSE())</f>
        <v>Normal</v>
      </c>
      <c r="L1735" s="17">
        <f>VLOOKUP($A1735,'Hospitalisation Details'!$A$2:$P$2344,15,FALSE())</f>
        <v>31957</v>
      </c>
      <c r="M1735" s="18">
        <f>VLOOKUP($A1735,'Hospitalisation Details'!$A$2:$P$2344,6,FALSE())</f>
        <v>5227.99</v>
      </c>
      <c r="N1735" s="1" t="str">
        <f>VLOOKUP($A1735,'Hospitalisation Details'!$A$2:$P$2344,12,FALSE())</f>
        <v>tier - 2</v>
      </c>
      <c r="O1735" s="1" t="str">
        <f>VLOOKUP($A1735,'Hospitalisation Details'!$A$2:$P$2344,13,FALSE())</f>
        <v>tier - 1</v>
      </c>
      <c r="P1735" s="1" t="str">
        <f>VLOOKUP($A1735,'Hospitalisation Details'!$A$2:$P$2344,14,FALSE())</f>
        <v>R1024</v>
      </c>
      <c r="Q1735" s="1">
        <f>VLOOKUP($A1735,'Hospitalisation Details'!$A$2:$P$2344,16,FALSE())</f>
        <v>35</v>
      </c>
    </row>
    <row r="1736" spans="1:17" x14ac:dyDescent="0.35">
      <c r="A1736" s="1" t="str">
        <f>'Customer Names'!A1736</f>
        <v>Id1735</v>
      </c>
      <c r="B1736" s="1" t="str">
        <f>VLOOKUP($A1736,'Customer Names'!$A$2:$E$2336,4,FALSE())</f>
        <v>Sarah P.</v>
      </c>
      <c r="C1736" s="16">
        <f>VLOOKUP($A1736,'Medical Examinations'!$A$2:$O$2336,2,FALSE())</f>
        <v>30.13</v>
      </c>
      <c r="D1736" s="16">
        <f>VLOOKUP($A1736,'Medical Examinations'!$A$2:$O$2336,3,FALSE())</f>
        <v>4.03</v>
      </c>
      <c r="E1736" s="1" t="str">
        <f>VLOOKUP($A1736,'Medical Examinations'!$A$2:$O$2336,9,FALSE())</f>
        <v>Yes</v>
      </c>
      <c r="F1736" s="1" t="str">
        <f>VLOOKUP($A1736,'Medical Examinations'!$A$2:$O$2336,10,FALSE())</f>
        <v>No</v>
      </c>
      <c r="G1736" s="1" t="str">
        <f>VLOOKUP($A1736,'Medical Examinations'!$A$2:$O$2336,11,FALSE())</f>
        <v>No</v>
      </c>
      <c r="H1736" s="1">
        <f>VLOOKUP($A1736,'Medical Examinations'!$A$2:$O$2336,13,FALSE())</f>
        <v>1</v>
      </c>
      <c r="I1736" s="1" t="str">
        <f>VLOOKUP($A1736,'Medical Examinations'!$A$2:$O$2336,12,FALSE())</f>
        <v>No</v>
      </c>
      <c r="J1736" s="1" t="str">
        <f>VLOOKUP($A1736,'Medical Examinations'!$A$2:$O$2336,14,FALSE())</f>
        <v>Obesity</v>
      </c>
      <c r="K1736" s="1" t="str">
        <f>VLOOKUP($A1736,'Medical Examinations'!$A$2:$O$2336,15,FALSE())</f>
        <v>Normal</v>
      </c>
      <c r="L1736" s="17">
        <f>VLOOKUP($A1736,'Hospitalisation Details'!$A$2:$P$2344,15,FALSE())</f>
        <v>34856</v>
      </c>
      <c r="M1736" s="18">
        <f>VLOOKUP($A1736,'Hospitalisation Details'!$A$2:$P$2344,6,FALSE())</f>
        <v>5216.4799999999996</v>
      </c>
      <c r="N1736" s="1" t="str">
        <f>VLOOKUP($A1736,'Hospitalisation Details'!$A$2:$P$2344,12,FALSE())</f>
        <v>tier - 2</v>
      </c>
      <c r="O1736" s="1" t="str">
        <f>VLOOKUP($A1736,'Hospitalisation Details'!$A$2:$P$2344,13,FALSE())</f>
        <v>tier - 2</v>
      </c>
      <c r="P1736" s="1" t="str">
        <f>VLOOKUP($A1736,'Hospitalisation Details'!$A$2:$P$2344,14,FALSE())</f>
        <v>R1025</v>
      </c>
      <c r="Q1736" s="1">
        <f>VLOOKUP($A1736,'Hospitalisation Details'!$A$2:$P$2344,16,FALSE())</f>
        <v>28</v>
      </c>
    </row>
    <row r="1737" spans="1:17" x14ac:dyDescent="0.35">
      <c r="A1737" s="1" t="str">
        <f>'Customer Names'!A1737</f>
        <v>Id1736</v>
      </c>
      <c r="B1737" s="1" t="str">
        <f>VLOOKUP($A1737,'Customer Names'!$A$2:$E$2336,4,FALSE())</f>
        <v>Anabel</v>
      </c>
      <c r="C1737" s="16">
        <f>VLOOKUP($A1737,'Medical Examinations'!$A$2:$O$2336,2,FALSE())</f>
        <v>34.19</v>
      </c>
      <c r="D1737" s="16">
        <f>VLOOKUP($A1737,'Medical Examinations'!$A$2:$O$2336,3,FALSE())</f>
        <v>4.1900000000000004</v>
      </c>
      <c r="E1737" s="1" t="str">
        <f>VLOOKUP($A1737,'Medical Examinations'!$A$2:$O$2336,9,FALSE())</f>
        <v>No</v>
      </c>
      <c r="F1737" s="1" t="str">
        <f>VLOOKUP($A1737,'Medical Examinations'!$A$2:$O$2336,10,FALSE())</f>
        <v>No</v>
      </c>
      <c r="G1737" s="1" t="str">
        <f>VLOOKUP($A1737,'Medical Examinations'!$A$2:$O$2336,11,FALSE())</f>
        <v>No</v>
      </c>
      <c r="H1737" s="1">
        <f>VLOOKUP($A1737,'Medical Examinations'!$A$2:$O$2336,13,FALSE())</f>
        <v>0</v>
      </c>
      <c r="I1737" s="1" t="str">
        <f>VLOOKUP($A1737,'Medical Examinations'!$A$2:$O$2336,12,FALSE())</f>
        <v>No</v>
      </c>
      <c r="J1737" s="1" t="str">
        <f>VLOOKUP($A1737,'Medical Examinations'!$A$2:$O$2336,14,FALSE())</f>
        <v>Obesity</v>
      </c>
      <c r="K1737" s="1" t="str">
        <f>VLOOKUP($A1737,'Medical Examinations'!$A$2:$O$2336,15,FALSE())</f>
        <v>Normal</v>
      </c>
      <c r="L1737" s="17">
        <f>VLOOKUP($A1737,'Hospitalisation Details'!$A$2:$P$2344,15,FALSE())</f>
        <v>36495</v>
      </c>
      <c r="M1737" s="18">
        <f>VLOOKUP($A1737,'Hospitalisation Details'!$A$2:$P$2344,6,FALSE())</f>
        <v>5213.22</v>
      </c>
      <c r="N1737" s="1" t="str">
        <f>VLOOKUP($A1737,'Hospitalisation Details'!$A$2:$P$2344,12,FALSE())</f>
        <v>tier - 2</v>
      </c>
      <c r="O1737" s="1" t="str">
        <f>VLOOKUP($A1737,'Hospitalisation Details'!$A$2:$P$2344,13,FALSE())</f>
        <v>tier - 1</v>
      </c>
      <c r="P1737" s="1" t="str">
        <f>VLOOKUP($A1737,'Hospitalisation Details'!$A$2:$P$2344,14,FALSE())</f>
        <v>R1012</v>
      </c>
      <c r="Q1737" s="1">
        <f>VLOOKUP($A1737,'Hospitalisation Details'!$A$2:$P$2344,16,FALSE())</f>
        <v>23</v>
      </c>
    </row>
    <row r="1738" spans="1:17" x14ac:dyDescent="0.35">
      <c r="A1738" s="1" t="str">
        <f>'Customer Names'!A1738</f>
        <v>Id1737</v>
      </c>
      <c r="B1738" s="1" t="str">
        <f>VLOOKUP($A1738,'Customer Names'!$A$2:$E$2336,4,FALSE())</f>
        <v>Ian</v>
      </c>
      <c r="C1738" s="16">
        <f>VLOOKUP($A1738,'Medical Examinations'!$A$2:$O$2336,2,FALSE())</f>
        <v>22.515000000000001</v>
      </c>
      <c r="D1738" s="16">
        <f>VLOOKUP($A1738,'Medical Examinations'!$A$2:$O$2336,3,FALSE())</f>
        <v>4.37</v>
      </c>
      <c r="E1738" s="1" t="str">
        <f>VLOOKUP($A1738,'Medical Examinations'!$A$2:$O$2336,9,FALSE())</f>
        <v>No</v>
      </c>
      <c r="F1738" s="1" t="str">
        <f>VLOOKUP($A1738,'Medical Examinations'!$A$2:$O$2336,10,FALSE())</f>
        <v>No</v>
      </c>
      <c r="G1738" s="1" t="str">
        <f>VLOOKUP($A1738,'Medical Examinations'!$A$2:$O$2336,11,FALSE())</f>
        <v>Yes</v>
      </c>
      <c r="H1738" s="1">
        <f>VLOOKUP($A1738,'Medical Examinations'!$A$2:$O$2336,13,FALSE())</f>
        <v>1</v>
      </c>
      <c r="I1738" s="1" t="str">
        <f>VLOOKUP($A1738,'Medical Examinations'!$A$2:$O$2336,12,FALSE())</f>
        <v>No</v>
      </c>
      <c r="J1738" s="1" t="str">
        <f>VLOOKUP($A1738,'Medical Examinations'!$A$2:$O$2336,14,FALSE())</f>
        <v>Normal Weight</v>
      </c>
      <c r="K1738" s="1" t="str">
        <f>VLOOKUP($A1738,'Medical Examinations'!$A$2:$O$2336,15,FALSE())</f>
        <v>Normal</v>
      </c>
      <c r="L1738" s="17">
        <f>VLOOKUP($A1738,'Hospitalisation Details'!$A$2:$P$2344,15,FALSE())</f>
        <v>34137</v>
      </c>
      <c r="M1738" s="18">
        <f>VLOOKUP($A1738,'Hospitalisation Details'!$A$2:$P$2344,6,FALSE())</f>
        <v>5209.58</v>
      </c>
      <c r="N1738" s="1" t="str">
        <f>VLOOKUP($A1738,'Hospitalisation Details'!$A$2:$P$2344,12,FALSE())</f>
        <v>tier - 3</v>
      </c>
      <c r="O1738" s="1" t="str">
        <f>VLOOKUP($A1738,'Hospitalisation Details'!$A$2:$P$2344,13,FALSE())</f>
        <v>tier - 3</v>
      </c>
      <c r="P1738" s="1" t="str">
        <f>VLOOKUP($A1738,'Hospitalisation Details'!$A$2:$P$2344,14,FALSE())</f>
        <v>R1017</v>
      </c>
      <c r="Q1738" s="1">
        <f>VLOOKUP($A1738,'Hospitalisation Details'!$A$2:$P$2344,16,FALSE())</f>
        <v>29</v>
      </c>
    </row>
    <row r="1739" spans="1:17" x14ac:dyDescent="0.35">
      <c r="A1739" s="1" t="str">
        <f>'Customer Names'!A1739</f>
        <v>Id1738</v>
      </c>
      <c r="B1739" s="1" t="str">
        <f>VLOOKUP($A1739,'Customer Names'!$A$2:$E$2336,4,FALSE())</f>
        <v>Alex</v>
      </c>
      <c r="C1739" s="16">
        <f>VLOOKUP($A1739,'Medical Examinations'!$A$2:$O$2336,2,FALSE())</f>
        <v>18.239999999999998</v>
      </c>
      <c r="D1739" s="16">
        <f>VLOOKUP($A1739,'Medical Examinations'!$A$2:$O$2336,3,FALSE())</f>
        <v>5.31</v>
      </c>
      <c r="E1739" s="1" t="str">
        <f>VLOOKUP($A1739,'Medical Examinations'!$A$2:$O$2336,9,FALSE())</f>
        <v>Yes</v>
      </c>
      <c r="F1739" s="1" t="str">
        <f>VLOOKUP($A1739,'Medical Examinations'!$A$2:$O$2336,10,FALSE())</f>
        <v>No</v>
      </c>
      <c r="G1739" s="1" t="str">
        <f>VLOOKUP($A1739,'Medical Examinations'!$A$2:$O$2336,11,FALSE())</f>
        <v>Yes</v>
      </c>
      <c r="H1739" s="1">
        <f>VLOOKUP($A1739,'Medical Examinations'!$A$2:$O$2336,13,FALSE())</f>
        <v>1</v>
      </c>
      <c r="I1739" s="1" t="str">
        <f>VLOOKUP($A1739,'Medical Examinations'!$A$2:$O$2336,12,FALSE())</f>
        <v>No</v>
      </c>
      <c r="J1739" s="1" t="str">
        <f>VLOOKUP($A1739,'Medical Examinations'!$A$2:$O$2336,14,FALSE())</f>
        <v>Underweight</v>
      </c>
      <c r="K1739" s="1" t="str">
        <f>VLOOKUP($A1739,'Medical Examinations'!$A$2:$O$2336,15,FALSE())</f>
        <v>Normal</v>
      </c>
      <c r="L1739" s="17">
        <f>VLOOKUP($A1739,'Hospitalisation Details'!$A$2:$P$2344,15,FALSE())</f>
        <v>30613</v>
      </c>
      <c r="M1739" s="18">
        <f>VLOOKUP($A1739,'Hospitalisation Details'!$A$2:$P$2344,6,FALSE())</f>
        <v>5207.97</v>
      </c>
      <c r="N1739" s="1" t="str">
        <f>VLOOKUP($A1739,'Hospitalisation Details'!$A$2:$P$2344,12,FALSE())</f>
        <v>tier - 2</v>
      </c>
      <c r="O1739" s="1" t="str">
        <f>VLOOKUP($A1739,'Hospitalisation Details'!$A$2:$P$2344,13,FALSE())</f>
        <v>tier - 2</v>
      </c>
      <c r="P1739" s="1" t="str">
        <f>VLOOKUP($A1739,'Hospitalisation Details'!$A$2:$P$2344,14,FALSE())</f>
        <v>R1012</v>
      </c>
      <c r="Q1739" s="1">
        <f>VLOOKUP($A1739,'Hospitalisation Details'!$A$2:$P$2344,16,FALSE())</f>
        <v>39</v>
      </c>
    </row>
    <row r="1740" spans="1:17" x14ac:dyDescent="0.35">
      <c r="A1740" s="1" t="str">
        <f>'Customer Names'!A1740</f>
        <v>Id1739</v>
      </c>
      <c r="B1740" s="1" t="str">
        <f>VLOOKUP($A1740,'Customer Names'!$A$2:$E$2336,4,FALSE())</f>
        <v>Richard J</v>
      </c>
      <c r="C1740" s="16">
        <f>VLOOKUP($A1740,'Medical Examinations'!$A$2:$O$2336,2,FALSE())</f>
        <v>37.28</v>
      </c>
      <c r="D1740" s="16">
        <f>VLOOKUP($A1740,'Medical Examinations'!$A$2:$O$2336,3,FALSE())</f>
        <v>4.66</v>
      </c>
      <c r="E1740" s="1" t="str">
        <f>VLOOKUP($A1740,'Medical Examinations'!$A$2:$O$2336,9,FALSE())</f>
        <v>No</v>
      </c>
      <c r="F1740" s="1" t="str">
        <f>VLOOKUP($A1740,'Medical Examinations'!$A$2:$O$2336,10,FALSE())</f>
        <v>Yes</v>
      </c>
      <c r="G1740" s="1" t="str">
        <f>VLOOKUP($A1740,'Medical Examinations'!$A$2:$O$2336,11,FALSE())</f>
        <v>No</v>
      </c>
      <c r="H1740" s="1">
        <f>VLOOKUP($A1740,'Medical Examinations'!$A$2:$O$2336,13,FALSE())</f>
        <v>1</v>
      </c>
      <c r="I1740" s="1" t="str">
        <f>VLOOKUP($A1740,'Medical Examinations'!$A$2:$O$2336,12,FALSE())</f>
        <v>No</v>
      </c>
      <c r="J1740" s="1" t="str">
        <f>VLOOKUP($A1740,'Medical Examinations'!$A$2:$O$2336,14,FALSE())</f>
        <v>Obesity</v>
      </c>
      <c r="K1740" s="1" t="str">
        <f>VLOOKUP($A1740,'Medical Examinations'!$A$2:$O$2336,15,FALSE())</f>
        <v>Normal</v>
      </c>
      <c r="L1740" s="17">
        <f>VLOOKUP($A1740,'Hospitalisation Details'!$A$2:$P$2344,15,FALSE())</f>
        <v>38144</v>
      </c>
      <c r="M1740" s="18">
        <f>VLOOKUP($A1740,'Hospitalisation Details'!$A$2:$P$2344,6,FALSE())</f>
        <v>5198.6899999999996</v>
      </c>
      <c r="N1740" s="1" t="str">
        <f>VLOOKUP($A1740,'Hospitalisation Details'!$A$2:$P$2344,12,FALSE())</f>
        <v>tier - 2</v>
      </c>
      <c r="O1740" s="1" t="str">
        <f>VLOOKUP($A1740,'Hospitalisation Details'!$A$2:$P$2344,13,FALSE())</f>
        <v>tier - 2</v>
      </c>
      <c r="P1740" s="1" t="str">
        <f>VLOOKUP($A1740,'Hospitalisation Details'!$A$2:$P$2344,14,FALSE())</f>
        <v>R1022</v>
      </c>
      <c r="Q1740" s="1">
        <f>VLOOKUP($A1740,'Hospitalisation Details'!$A$2:$P$2344,16,FALSE())</f>
        <v>19</v>
      </c>
    </row>
    <row r="1741" spans="1:17" x14ac:dyDescent="0.35">
      <c r="A1741" s="1" t="str">
        <f>'Customer Names'!A1741</f>
        <v>Id1740</v>
      </c>
      <c r="B1741" s="1" t="str">
        <f>VLOOKUP($A1741,'Customer Names'!$A$2:$E$2336,4,FALSE())</f>
        <v>Jacqueline N.</v>
      </c>
      <c r="C1741" s="16">
        <f>VLOOKUP($A1741,'Medical Examinations'!$A$2:$O$2336,2,FALSE())</f>
        <v>18.2</v>
      </c>
      <c r="D1741" s="16">
        <f>VLOOKUP($A1741,'Medical Examinations'!$A$2:$O$2336,3,FALSE())</f>
        <v>6.19</v>
      </c>
      <c r="E1741" s="1" t="str">
        <f>VLOOKUP($A1741,'Medical Examinations'!$A$2:$O$2336,9,FALSE())</f>
        <v>No</v>
      </c>
      <c r="F1741" s="1" t="str">
        <f>VLOOKUP($A1741,'Medical Examinations'!$A$2:$O$2336,10,FALSE())</f>
        <v>No</v>
      </c>
      <c r="G1741" s="1" t="str">
        <f>VLOOKUP($A1741,'Medical Examinations'!$A$2:$O$2336,11,FALSE())</f>
        <v>Yes</v>
      </c>
      <c r="H1741" s="1">
        <f>VLOOKUP($A1741,'Medical Examinations'!$A$2:$O$2336,13,FALSE())</f>
        <v>1</v>
      </c>
      <c r="I1741" s="1" t="str">
        <f>VLOOKUP($A1741,'Medical Examinations'!$A$2:$O$2336,12,FALSE())</f>
        <v>No</v>
      </c>
      <c r="J1741" s="1" t="str">
        <f>VLOOKUP($A1741,'Medical Examinations'!$A$2:$O$2336,14,FALSE())</f>
        <v>Underweight</v>
      </c>
      <c r="K1741" s="1" t="str">
        <f>VLOOKUP($A1741,'Medical Examinations'!$A$2:$O$2336,15,FALSE())</f>
        <v>Prediabetes</v>
      </c>
      <c r="L1741" s="17">
        <f>VLOOKUP($A1741,'Hospitalisation Details'!$A$2:$P$2344,15,FALSE())</f>
        <v>29110</v>
      </c>
      <c r="M1741" s="18">
        <f>VLOOKUP($A1741,'Hospitalisation Details'!$A$2:$P$2344,6,FALSE())</f>
        <v>5195.58</v>
      </c>
      <c r="N1741" s="1" t="str">
        <f>VLOOKUP($A1741,'Hospitalisation Details'!$A$2:$P$2344,12,FALSE())</f>
        <v>tier - 2</v>
      </c>
      <c r="O1741" s="1" t="str">
        <f>VLOOKUP($A1741,'Hospitalisation Details'!$A$2:$P$2344,13,FALSE())</f>
        <v>tier - 2</v>
      </c>
      <c r="P1741" s="1" t="str">
        <f>VLOOKUP($A1741,'Hospitalisation Details'!$A$2:$P$2344,14,FALSE())</f>
        <v>R1013</v>
      </c>
      <c r="Q1741" s="1">
        <f>VLOOKUP($A1741,'Hospitalisation Details'!$A$2:$P$2344,16,FALSE())</f>
        <v>43</v>
      </c>
    </row>
    <row r="1742" spans="1:17" x14ac:dyDescent="0.35">
      <c r="A1742" s="1" t="str">
        <f>'Customer Names'!A1742</f>
        <v>Id1741</v>
      </c>
      <c r="B1742" s="1" t="str">
        <f>VLOOKUP($A1742,'Customer Names'!$A$2:$E$2336,4,FALSE())</f>
        <v>Cindy</v>
      </c>
      <c r="C1742" s="16">
        <f>VLOOKUP($A1742,'Medical Examinations'!$A$2:$O$2336,2,FALSE())</f>
        <v>20.53</v>
      </c>
      <c r="D1742" s="16">
        <f>VLOOKUP($A1742,'Medical Examinations'!$A$2:$O$2336,3,FALSE())</f>
        <v>4.8600000000000003</v>
      </c>
      <c r="E1742" s="1" t="str">
        <f>VLOOKUP($A1742,'Medical Examinations'!$A$2:$O$2336,9,FALSE())</f>
        <v>No</v>
      </c>
      <c r="F1742" s="1" t="str">
        <f>VLOOKUP($A1742,'Medical Examinations'!$A$2:$O$2336,10,FALSE())</f>
        <v>No</v>
      </c>
      <c r="G1742" s="1" t="str">
        <f>VLOOKUP($A1742,'Medical Examinations'!$A$2:$O$2336,11,FALSE())</f>
        <v>No</v>
      </c>
      <c r="H1742" s="1">
        <f>VLOOKUP($A1742,'Medical Examinations'!$A$2:$O$2336,13,FALSE())</f>
        <v>1</v>
      </c>
      <c r="I1742" s="1" t="str">
        <f>VLOOKUP($A1742,'Medical Examinations'!$A$2:$O$2336,12,FALSE())</f>
        <v>No</v>
      </c>
      <c r="J1742" s="1" t="str">
        <f>VLOOKUP($A1742,'Medical Examinations'!$A$2:$O$2336,14,FALSE())</f>
        <v>Normal Weight</v>
      </c>
      <c r="K1742" s="1" t="str">
        <f>VLOOKUP($A1742,'Medical Examinations'!$A$2:$O$2336,15,FALSE())</f>
        <v>Normal</v>
      </c>
      <c r="L1742" s="17">
        <f>VLOOKUP($A1742,'Hospitalisation Details'!$A$2:$P$2344,15,FALSE())</f>
        <v>30971</v>
      </c>
      <c r="M1742" s="18">
        <f>VLOOKUP($A1742,'Hospitalisation Details'!$A$2:$P$2344,6,FALSE())</f>
        <v>5177.12</v>
      </c>
      <c r="N1742" s="1" t="str">
        <f>VLOOKUP($A1742,'Hospitalisation Details'!$A$2:$P$2344,12,FALSE())</f>
        <v>tier - 2</v>
      </c>
      <c r="O1742" s="1" t="str">
        <f>VLOOKUP($A1742,'Hospitalisation Details'!$A$2:$P$2344,13,FALSE())</f>
        <v>tier - 1</v>
      </c>
      <c r="P1742" s="1" t="str">
        <f>VLOOKUP($A1742,'Hospitalisation Details'!$A$2:$P$2344,14,FALSE())</f>
        <v>R1013</v>
      </c>
      <c r="Q1742" s="1">
        <f>VLOOKUP($A1742,'Hospitalisation Details'!$A$2:$P$2344,16,FALSE())</f>
        <v>38</v>
      </c>
    </row>
    <row r="1743" spans="1:17" x14ac:dyDescent="0.35">
      <c r="A1743" s="1" t="str">
        <f>'Customer Names'!A1743</f>
        <v>Id1742</v>
      </c>
      <c r="B1743" s="1" t="str">
        <f>VLOOKUP($A1743,'Customer Names'!$A$2:$E$2336,4,FALSE())</f>
        <v>Marcia</v>
      </c>
      <c r="C1743" s="16">
        <f>VLOOKUP($A1743,'Medical Examinations'!$A$2:$O$2336,2,FALSE())</f>
        <v>23.79</v>
      </c>
      <c r="D1743" s="16">
        <f>VLOOKUP($A1743,'Medical Examinations'!$A$2:$O$2336,3,FALSE())</f>
        <v>4.74</v>
      </c>
      <c r="E1743" s="1" t="str">
        <f>VLOOKUP($A1743,'Medical Examinations'!$A$2:$O$2336,9,FALSE())</f>
        <v>No</v>
      </c>
      <c r="F1743" s="1" t="str">
        <f>VLOOKUP($A1743,'Medical Examinations'!$A$2:$O$2336,10,FALSE())</f>
        <v>No</v>
      </c>
      <c r="G1743" s="1" t="str">
        <f>VLOOKUP($A1743,'Medical Examinations'!$A$2:$O$2336,11,FALSE())</f>
        <v>No</v>
      </c>
      <c r="H1743" s="1">
        <f>VLOOKUP($A1743,'Medical Examinations'!$A$2:$O$2336,13,FALSE())</f>
        <v>0</v>
      </c>
      <c r="I1743" s="1" t="str">
        <f>VLOOKUP($A1743,'Medical Examinations'!$A$2:$O$2336,12,FALSE())</f>
        <v>No</v>
      </c>
      <c r="J1743" s="1" t="str">
        <f>VLOOKUP($A1743,'Medical Examinations'!$A$2:$O$2336,14,FALSE())</f>
        <v>Normal Weight</v>
      </c>
      <c r="K1743" s="1" t="str">
        <f>VLOOKUP($A1743,'Medical Examinations'!$A$2:$O$2336,15,FALSE())</f>
        <v>Normal</v>
      </c>
      <c r="L1743" s="17">
        <f>VLOOKUP($A1743,'Hospitalisation Details'!$A$2:$P$2344,15,FALSE())</f>
        <v>33479</v>
      </c>
      <c r="M1743" s="18">
        <f>VLOOKUP($A1743,'Hospitalisation Details'!$A$2:$P$2344,6,FALSE())</f>
        <v>5166.96</v>
      </c>
      <c r="N1743" s="1" t="str">
        <f>VLOOKUP($A1743,'Hospitalisation Details'!$A$2:$P$2344,12,FALSE())</f>
        <v>tier - 2</v>
      </c>
      <c r="O1743" s="1" t="str">
        <f>VLOOKUP($A1743,'Hospitalisation Details'!$A$2:$P$2344,13,FALSE())</f>
        <v>tier - 2</v>
      </c>
      <c r="P1743" s="1" t="str">
        <f>VLOOKUP($A1743,'Hospitalisation Details'!$A$2:$P$2344,14,FALSE())</f>
        <v>R1012</v>
      </c>
      <c r="Q1743" s="1">
        <f>VLOOKUP($A1743,'Hospitalisation Details'!$A$2:$P$2344,16,FALSE())</f>
        <v>31</v>
      </c>
    </row>
    <row r="1744" spans="1:17" x14ac:dyDescent="0.35">
      <c r="A1744" s="1" t="str">
        <f>'Customer Names'!A1744</f>
        <v>Id1743</v>
      </c>
      <c r="B1744" s="1" t="str">
        <f>VLOOKUP($A1744,'Customer Names'!$A$2:$E$2336,4,FALSE())</f>
        <v>Samantha R.</v>
      </c>
      <c r="C1744" s="16">
        <f>VLOOKUP($A1744,'Medical Examinations'!$A$2:$O$2336,2,FALSE())</f>
        <v>29.8</v>
      </c>
      <c r="D1744" s="16">
        <f>VLOOKUP($A1744,'Medical Examinations'!$A$2:$O$2336,3,FALSE())</f>
        <v>6.03</v>
      </c>
      <c r="E1744" s="1" t="str">
        <f>VLOOKUP($A1744,'Medical Examinations'!$A$2:$O$2336,9,FALSE())</f>
        <v>No</v>
      </c>
      <c r="F1744" s="1" t="str">
        <f>VLOOKUP($A1744,'Medical Examinations'!$A$2:$O$2336,10,FALSE())</f>
        <v>No</v>
      </c>
      <c r="G1744" s="1" t="str">
        <f>VLOOKUP($A1744,'Medical Examinations'!$A$2:$O$2336,11,FALSE())</f>
        <v>No</v>
      </c>
      <c r="H1744" s="1">
        <f>VLOOKUP($A1744,'Medical Examinations'!$A$2:$O$2336,13,FALSE())</f>
        <v>0</v>
      </c>
      <c r="I1744" s="1" t="str">
        <f>VLOOKUP($A1744,'Medical Examinations'!$A$2:$O$2336,12,FALSE())</f>
        <v>No</v>
      </c>
      <c r="J1744" s="1" t="str">
        <f>VLOOKUP($A1744,'Medical Examinations'!$A$2:$O$2336,14,FALSE())</f>
        <v>Overweight</v>
      </c>
      <c r="K1744" s="1" t="str">
        <f>VLOOKUP($A1744,'Medical Examinations'!$A$2:$O$2336,15,FALSE())</f>
        <v>Prediabetes</v>
      </c>
      <c r="L1744" s="17">
        <f>VLOOKUP($A1744,'Hospitalisation Details'!$A$2:$P$2344,15,FALSE())</f>
        <v>33155</v>
      </c>
      <c r="M1744" s="18">
        <f>VLOOKUP($A1744,'Hospitalisation Details'!$A$2:$P$2344,6,FALSE())</f>
        <v>5152.13</v>
      </c>
      <c r="N1744" s="1" t="str">
        <f>VLOOKUP($A1744,'Hospitalisation Details'!$A$2:$P$2344,12,FALSE())</f>
        <v>tier - 2</v>
      </c>
      <c r="O1744" s="1" t="str">
        <f>VLOOKUP($A1744,'Hospitalisation Details'!$A$2:$P$2344,13,FALSE())</f>
        <v>tier - 2</v>
      </c>
      <c r="P1744" s="1" t="str">
        <f>VLOOKUP($A1744,'Hospitalisation Details'!$A$2:$P$2344,14,FALSE())</f>
        <v>R1011</v>
      </c>
      <c r="Q1744" s="1">
        <f>VLOOKUP($A1744,'Hospitalisation Details'!$A$2:$P$2344,16,FALSE())</f>
        <v>32</v>
      </c>
    </row>
    <row r="1745" spans="1:17" x14ac:dyDescent="0.35">
      <c r="A1745" s="1" t="str">
        <f>'Customer Names'!A1745</f>
        <v>Id1744</v>
      </c>
      <c r="B1745" s="1" t="str">
        <f>VLOOKUP($A1745,'Customer Names'!$A$2:$E$2336,4,FALSE())</f>
        <v>Katie</v>
      </c>
      <c r="C1745" s="16">
        <f>VLOOKUP($A1745,'Medical Examinations'!$A$2:$O$2336,2,FALSE())</f>
        <v>31.54</v>
      </c>
      <c r="D1745" s="16">
        <f>VLOOKUP($A1745,'Medical Examinations'!$A$2:$O$2336,3,FALSE())</f>
        <v>4.71</v>
      </c>
      <c r="E1745" s="1" t="str">
        <f>VLOOKUP($A1745,'Medical Examinations'!$A$2:$O$2336,9,FALSE())</f>
        <v>No</v>
      </c>
      <c r="F1745" s="1" t="str">
        <f>VLOOKUP($A1745,'Medical Examinations'!$A$2:$O$2336,10,FALSE())</f>
        <v>No</v>
      </c>
      <c r="G1745" s="1" t="str">
        <f>VLOOKUP($A1745,'Medical Examinations'!$A$2:$O$2336,11,FALSE())</f>
        <v>No</v>
      </c>
      <c r="H1745" s="1">
        <f>VLOOKUP($A1745,'Medical Examinations'!$A$2:$O$2336,13,FALSE())</f>
        <v>0</v>
      </c>
      <c r="I1745" s="1" t="str">
        <f>VLOOKUP($A1745,'Medical Examinations'!$A$2:$O$2336,12,FALSE())</f>
        <v>No</v>
      </c>
      <c r="J1745" s="1" t="str">
        <f>VLOOKUP($A1745,'Medical Examinations'!$A$2:$O$2336,14,FALSE())</f>
        <v>Obesity</v>
      </c>
      <c r="K1745" s="1" t="str">
        <f>VLOOKUP($A1745,'Medical Examinations'!$A$2:$O$2336,15,FALSE())</f>
        <v>Normal</v>
      </c>
      <c r="L1745" s="17">
        <f>VLOOKUP($A1745,'Hospitalisation Details'!$A$2:$P$2344,15,FALSE())</f>
        <v>33107</v>
      </c>
      <c r="M1745" s="18">
        <f>VLOOKUP($A1745,'Hospitalisation Details'!$A$2:$P$2344,6,FALSE())</f>
        <v>5148.55</v>
      </c>
      <c r="N1745" s="1" t="str">
        <f>VLOOKUP($A1745,'Hospitalisation Details'!$A$2:$P$2344,12,FALSE())</f>
        <v>tier - 2</v>
      </c>
      <c r="O1745" s="1" t="str">
        <f>VLOOKUP($A1745,'Hospitalisation Details'!$A$2:$P$2344,13,FALSE())</f>
        <v>tier - 2</v>
      </c>
      <c r="P1745" s="1" t="str">
        <f>VLOOKUP($A1745,'Hospitalisation Details'!$A$2:$P$2344,14,FALSE())</f>
        <v>R1024</v>
      </c>
      <c r="Q1745" s="1">
        <f>VLOOKUP($A1745,'Hospitalisation Details'!$A$2:$P$2344,16,FALSE())</f>
        <v>32</v>
      </c>
    </row>
    <row r="1746" spans="1:17" x14ac:dyDescent="0.35">
      <c r="A1746" s="1" t="str">
        <f>'Customer Names'!A1746</f>
        <v>Id1745</v>
      </c>
      <c r="B1746" s="1" t="str">
        <f>VLOOKUP($A1746,'Customer Names'!$A$2:$E$2336,4,FALSE())</f>
        <v>John P</v>
      </c>
      <c r="C1746" s="16">
        <f>VLOOKUP($A1746,'Medical Examinations'!$A$2:$O$2336,2,FALSE())</f>
        <v>20.82</v>
      </c>
      <c r="D1746" s="16">
        <f>VLOOKUP($A1746,'Medical Examinations'!$A$2:$O$2336,3,FALSE())</f>
        <v>5.55</v>
      </c>
      <c r="E1746" s="1" t="str">
        <f>VLOOKUP($A1746,'Medical Examinations'!$A$2:$O$2336,9,FALSE())</f>
        <v>No</v>
      </c>
      <c r="F1746" s="1" t="str">
        <f>VLOOKUP($A1746,'Medical Examinations'!$A$2:$O$2336,10,FALSE())</f>
        <v>No</v>
      </c>
      <c r="G1746" s="1" t="str">
        <f>VLOOKUP($A1746,'Medical Examinations'!$A$2:$O$2336,11,FALSE())</f>
        <v>No</v>
      </c>
      <c r="H1746" s="1">
        <f>VLOOKUP($A1746,'Medical Examinations'!$A$2:$O$2336,13,FALSE())</f>
        <v>1</v>
      </c>
      <c r="I1746" s="1" t="str">
        <f>VLOOKUP($A1746,'Medical Examinations'!$A$2:$O$2336,12,FALSE())</f>
        <v>No</v>
      </c>
      <c r="J1746" s="1" t="str">
        <f>VLOOKUP($A1746,'Medical Examinations'!$A$2:$O$2336,14,FALSE())</f>
        <v>Normal Weight</v>
      </c>
      <c r="K1746" s="1" t="str">
        <f>VLOOKUP($A1746,'Medical Examinations'!$A$2:$O$2336,15,FALSE())</f>
        <v>Normal</v>
      </c>
      <c r="L1746" s="17">
        <f>VLOOKUP($A1746,'Hospitalisation Details'!$A$2:$P$2344,15,FALSE())</f>
        <v>30916</v>
      </c>
      <c r="M1746" s="18">
        <f>VLOOKUP($A1746,'Hospitalisation Details'!$A$2:$P$2344,6,FALSE())</f>
        <v>5144.18</v>
      </c>
      <c r="N1746" s="1" t="str">
        <f>VLOOKUP($A1746,'Hospitalisation Details'!$A$2:$P$2344,12,FALSE())</f>
        <v>tier - 2</v>
      </c>
      <c r="O1746" s="1" t="str">
        <f>VLOOKUP($A1746,'Hospitalisation Details'!$A$2:$P$2344,13,FALSE())</f>
        <v>tier - 1</v>
      </c>
      <c r="P1746" s="1" t="str">
        <f>VLOOKUP($A1746,'Hospitalisation Details'!$A$2:$P$2344,14,FALSE())</f>
        <v>R1013</v>
      </c>
      <c r="Q1746" s="1">
        <f>VLOOKUP($A1746,'Hospitalisation Details'!$A$2:$P$2344,16,FALSE())</f>
        <v>38</v>
      </c>
    </row>
    <row r="1747" spans="1:17" x14ac:dyDescent="0.35">
      <c r="A1747" s="1" t="str">
        <f>'Customer Names'!A1747</f>
        <v>Id1746</v>
      </c>
      <c r="B1747" s="1" t="str">
        <f>VLOOKUP($A1747,'Customer Names'!$A$2:$E$2336,4,FALSE())</f>
        <v>Rachel</v>
      </c>
      <c r="C1747" s="16">
        <f>VLOOKUP($A1747,'Medical Examinations'!$A$2:$O$2336,2,FALSE())</f>
        <v>38.83</v>
      </c>
      <c r="D1747" s="16">
        <f>VLOOKUP($A1747,'Medical Examinations'!$A$2:$O$2336,3,FALSE())</f>
        <v>4.78</v>
      </c>
      <c r="E1747" s="1" t="str">
        <f>VLOOKUP($A1747,'Medical Examinations'!$A$2:$O$2336,9,FALSE())</f>
        <v>No</v>
      </c>
      <c r="F1747" s="1" t="str">
        <f>VLOOKUP($A1747,'Medical Examinations'!$A$2:$O$2336,10,FALSE())</f>
        <v>No</v>
      </c>
      <c r="G1747" s="1" t="str">
        <f>VLOOKUP($A1747,'Medical Examinations'!$A$2:$O$2336,11,FALSE())</f>
        <v>Yes</v>
      </c>
      <c r="H1747" s="1">
        <f>VLOOKUP($A1747,'Medical Examinations'!$A$2:$O$2336,13,FALSE())</f>
        <v>1</v>
      </c>
      <c r="I1747" s="1" t="str">
        <f>VLOOKUP($A1747,'Medical Examinations'!$A$2:$O$2336,12,FALSE())</f>
        <v>No</v>
      </c>
      <c r="J1747" s="1" t="str">
        <f>VLOOKUP($A1747,'Medical Examinations'!$A$2:$O$2336,14,FALSE())</f>
        <v>Obesity</v>
      </c>
      <c r="K1747" s="1" t="str">
        <f>VLOOKUP($A1747,'Medical Examinations'!$A$2:$O$2336,15,FALSE())</f>
        <v>Normal</v>
      </c>
      <c r="L1747" s="17">
        <f>VLOOKUP($A1747,'Hospitalisation Details'!$A$2:$P$2344,15,FALSE())</f>
        <v>34313</v>
      </c>
      <c r="M1747" s="18">
        <f>VLOOKUP($A1747,'Hospitalisation Details'!$A$2:$P$2344,6,FALSE())</f>
        <v>5138.26</v>
      </c>
      <c r="N1747" s="1" t="str">
        <f>VLOOKUP($A1747,'Hospitalisation Details'!$A$2:$P$2344,12,FALSE())</f>
        <v>tier - 2</v>
      </c>
      <c r="O1747" s="1" t="str">
        <f>VLOOKUP($A1747,'Hospitalisation Details'!$A$2:$P$2344,13,FALSE())</f>
        <v>tier - 2</v>
      </c>
      <c r="P1747" s="1" t="str">
        <f>VLOOKUP($A1747,'Hospitalisation Details'!$A$2:$P$2344,14,FALSE())</f>
        <v>R1013</v>
      </c>
      <c r="Q1747" s="1">
        <f>VLOOKUP($A1747,'Hospitalisation Details'!$A$2:$P$2344,16,FALSE())</f>
        <v>29</v>
      </c>
    </row>
    <row r="1748" spans="1:17" x14ac:dyDescent="0.35">
      <c r="A1748" s="1" t="str">
        <f>'Customer Names'!A1748</f>
        <v>Id1747</v>
      </c>
      <c r="B1748" s="1" t="str">
        <f>VLOOKUP($A1748,'Customer Names'!$A$2:$E$2336,4,FALSE())</f>
        <v>Isabelle</v>
      </c>
      <c r="C1748" s="16">
        <f>VLOOKUP($A1748,'Medical Examinations'!$A$2:$O$2336,2,FALSE())</f>
        <v>23.44</v>
      </c>
      <c r="D1748" s="16">
        <f>VLOOKUP($A1748,'Medical Examinations'!$A$2:$O$2336,3,FALSE())</f>
        <v>4.6500000000000004</v>
      </c>
      <c r="E1748" s="1" t="str">
        <f>VLOOKUP($A1748,'Medical Examinations'!$A$2:$O$2336,9,FALSE())</f>
        <v>Yes</v>
      </c>
      <c r="F1748" s="1" t="str">
        <f>VLOOKUP($A1748,'Medical Examinations'!$A$2:$O$2336,10,FALSE())</f>
        <v>No</v>
      </c>
      <c r="G1748" s="1" t="str">
        <f>VLOOKUP($A1748,'Medical Examinations'!$A$2:$O$2336,11,FALSE())</f>
        <v>No</v>
      </c>
      <c r="H1748" s="1">
        <f>VLOOKUP($A1748,'Medical Examinations'!$A$2:$O$2336,13,FALSE())</f>
        <v>1</v>
      </c>
      <c r="I1748" s="1" t="str">
        <f>VLOOKUP($A1748,'Medical Examinations'!$A$2:$O$2336,12,FALSE())</f>
        <v>No</v>
      </c>
      <c r="J1748" s="1" t="str">
        <f>VLOOKUP($A1748,'Medical Examinations'!$A$2:$O$2336,14,FALSE())</f>
        <v>Normal Weight</v>
      </c>
      <c r="K1748" s="1" t="str">
        <f>VLOOKUP($A1748,'Medical Examinations'!$A$2:$O$2336,15,FALSE())</f>
        <v>Normal</v>
      </c>
      <c r="L1748" s="17">
        <f>VLOOKUP($A1748,'Hospitalisation Details'!$A$2:$P$2344,15,FALSE())</f>
        <v>32401</v>
      </c>
      <c r="M1748" s="18">
        <f>VLOOKUP($A1748,'Hospitalisation Details'!$A$2:$P$2344,6,FALSE())</f>
        <v>5136.75</v>
      </c>
      <c r="N1748" s="1" t="str">
        <f>VLOOKUP($A1748,'Hospitalisation Details'!$A$2:$P$2344,12,FALSE())</f>
        <v>tier - 2</v>
      </c>
      <c r="O1748" s="1" t="str">
        <f>VLOOKUP($A1748,'Hospitalisation Details'!$A$2:$P$2344,13,FALSE())</f>
        <v>tier - 1</v>
      </c>
      <c r="P1748" s="1" t="str">
        <f>VLOOKUP($A1748,'Hospitalisation Details'!$A$2:$P$2344,14,FALSE())</f>
        <v>R1013</v>
      </c>
      <c r="Q1748" s="1">
        <f>VLOOKUP($A1748,'Hospitalisation Details'!$A$2:$P$2344,16,FALSE())</f>
        <v>34</v>
      </c>
    </row>
    <row r="1749" spans="1:17" x14ac:dyDescent="0.35">
      <c r="A1749" s="1" t="str">
        <f>'Customer Names'!A1749</f>
        <v>Id1748</v>
      </c>
      <c r="B1749" s="1" t="str">
        <f>VLOOKUP($A1749,'Customer Names'!$A$2:$E$2336,4,FALSE())</f>
        <v>Neil</v>
      </c>
      <c r="C1749" s="16">
        <f>VLOOKUP($A1749,'Medical Examinations'!$A$2:$O$2336,2,FALSE())</f>
        <v>24.13</v>
      </c>
      <c r="D1749" s="16">
        <f>VLOOKUP($A1749,'Medical Examinations'!$A$2:$O$2336,3,FALSE())</f>
        <v>5.2</v>
      </c>
      <c r="E1749" s="1" t="str">
        <f>VLOOKUP($A1749,'Medical Examinations'!$A$2:$O$2336,9,FALSE())</f>
        <v>No</v>
      </c>
      <c r="F1749" s="1" t="str">
        <f>VLOOKUP($A1749,'Medical Examinations'!$A$2:$O$2336,10,FALSE())</f>
        <v>No</v>
      </c>
      <c r="G1749" s="1" t="str">
        <f>VLOOKUP($A1749,'Medical Examinations'!$A$2:$O$2336,11,FALSE())</f>
        <v>No</v>
      </c>
      <c r="H1749" s="1">
        <f>VLOOKUP($A1749,'Medical Examinations'!$A$2:$O$2336,13,FALSE())</f>
        <v>1</v>
      </c>
      <c r="I1749" s="1" t="str">
        <f>VLOOKUP($A1749,'Medical Examinations'!$A$2:$O$2336,12,FALSE())</f>
        <v>No</v>
      </c>
      <c r="J1749" s="1" t="str">
        <f>VLOOKUP($A1749,'Medical Examinations'!$A$2:$O$2336,14,FALSE())</f>
        <v>Normal Weight</v>
      </c>
      <c r="K1749" s="1" t="str">
        <f>VLOOKUP($A1749,'Medical Examinations'!$A$2:$O$2336,15,FALSE())</f>
        <v>Normal</v>
      </c>
      <c r="L1749" s="17">
        <f>VLOOKUP($A1749,'Hospitalisation Details'!$A$2:$P$2344,15,FALSE())</f>
        <v>32033</v>
      </c>
      <c r="M1749" s="18">
        <f>VLOOKUP($A1749,'Hospitalisation Details'!$A$2:$P$2344,6,FALSE())</f>
        <v>5125.22</v>
      </c>
      <c r="N1749" s="1" t="str">
        <f>VLOOKUP($A1749,'Hospitalisation Details'!$A$2:$P$2344,12,FALSE())</f>
        <v>tier - 1</v>
      </c>
      <c r="O1749" s="1" t="str">
        <f>VLOOKUP($A1749,'Hospitalisation Details'!$A$2:$P$2344,13,FALSE())</f>
        <v>tier - 2</v>
      </c>
      <c r="P1749" s="1" t="str">
        <f>VLOOKUP($A1749,'Hospitalisation Details'!$A$2:$P$2344,14,FALSE())</f>
        <v>R1012</v>
      </c>
      <c r="Q1749" s="1">
        <f>VLOOKUP($A1749,'Hospitalisation Details'!$A$2:$P$2344,16,FALSE())</f>
        <v>35</v>
      </c>
    </row>
    <row r="1750" spans="1:17" x14ac:dyDescent="0.35">
      <c r="A1750" s="1" t="str">
        <f>'Customer Names'!A1750</f>
        <v>Id1749</v>
      </c>
      <c r="B1750" s="1" t="str">
        <f>VLOOKUP($A1750,'Customer Names'!$A$2:$E$2336,4,FALSE())</f>
        <v>Tom</v>
      </c>
      <c r="C1750" s="16">
        <f>VLOOKUP($A1750,'Medical Examinations'!$A$2:$O$2336,2,FALSE())</f>
        <v>42.13</v>
      </c>
      <c r="D1750" s="16">
        <f>VLOOKUP($A1750,'Medical Examinations'!$A$2:$O$2336,3,FALSE())</f>
        <v>4.54</v>
      </c>
      <c r="E1750" s="1" t="str">
        <f>VLOOKUP($A1750,'Medical Examinations'!$A$2:$O$2336,9,FALSE())</f>
        <v>Yes</v>
      </c>
      <c r="F1750" s="1" t="str">
        <f>VLOOKUP($A1750,'Medical Examinations'!$A$2:$O$2336,10,FALSE())</f>
        <v>No</v>
      </c>
      <c r="G1750" s="1" t="str">
        <f>VLOOKUP($A1750,'Medical Examinations'!$A$2:$O$2336,11,FALSE())</f>
        <v>No</v>
      </c>
      <c r="H1750" s="1">
        <f>VLOOKUP($A1750,'Medical Examinations'!$A$2:$O$2336,13,FALSE())</f>
        <v>1</v>
      </c>
      <c r="I1750" s="1" t="str">
        <f>VLOOKUP($A1750,'Medical Examinations'!$A$2:$O$2336,12,FALSE())</f>
        <v>No</v>
      </c>
      <c r="J1750" s="1" t="str">
        <f>VLOOKUP($A1750,'Medical Examinations'!$A$2:$O$2336,14,FALSE())</f>
        <v>Obesity</v>
      </c>
      <c r="K1750" s="1" t="str">
        <f>VLOOKUP($A1750,'Medical Examinations'!$A$2:$O$2336,15,FALSE())</f>
        <v>Normal</v>
      </c>
      <c r="L1750" s="17">
        <f>VLOOKUP($A1750,'Hospitalisation Details'!$A$2:$P$2344,15,FALSE())</f>
        <v>32448</v>
      </c>
      <c r="M1750" s="18">
        <f>VLOOKUP($A1750,'Hospitalisation Details'!$A$2:$P$2344,6,FALSE())</f>
        <v>5124.1899999999996</v>
      </c>
      <c r="N1750" s="1" t="str">
        <f>VLOOKUP($A1750,'Hospitalisation Details'!$A$2:$P$2344,12,FALSE())</f>
        <v>tier - 2</v>
      </c>
      <c r="O1750" s="1" t="str">
        <f>VLOOKUP($A1750,'Hospitalisation Details'!$A$2:$P$2344,13,FALSE())</f>
        <v>tier - 3</v>
      </c>
      <c r="P1750" s="1" t="str">
        <f>VLOOKUP($A1750,'Hospitalisation Details'!$A$2:$P$2344,14,FALSE())</f>
        <v>R1013</v>
      </c>
      <c r="Q1750" s="1">
        <f>VLOOKUP($A1750,'Hospitalisation Details'!$A$2:$P$2344,16,FALSE())</f>
        <v>34</v>
      </c>
    </row>
    <row r="1751" spans="1:17" x14ac:dyDescent="0.35">
      <c r="A1751" s="1" t="str">
        <f>'Customer Names'!A1751</f>
        <v>Id1750</v>
      </c>
      <c r="B1751" s="1" t="str">
        <f>VLOOKUP($A1751,'Customer Names'!$A$2:$E$2336,4,FALSE())</f>
        <v>Nathan</v>
      </c>
      <c r="C1751" s="16">
        <f>VLOOKUP($A1751,'Medical Examinations'!$A$2:$O$2336,2,FALSE())</f>
        <v>17.86</v>
      </c>
      <c r="D1751" s="16">
        <f>VLOOKUP($A1751,'Medical Examinations'!$A$2:$O$2336,3,FALSE())</f>
        <v>4.1100000000000003</v>
      </c>
      <c r="E1751" s="1" t="str">
        <f>VLOOKUP($A1751,'Medical Examinations'!$A$2:$O$2336,9,FALSE())</f>
        <v>No</v>
      </c>
      <c r="F1751" s="1" t="str">
        <f>VLOOKUP($A1751,'Medical Examinations'!$A$2:$O$2336,10,FALSE())</f>
        <v>No</v>
      </c>
      <c r="G1751" s="1" t="str">
        <f>VLOOKUP($A1751,'Medical Examinations'!$A$2:$O$2336,11,FALSE())</f>
        <v>No</v>
      </c>
      <c r="H1751" s="1">
        <f>VLOOKUP($A1751,'Medical Examinations'!$A$2:$O$2336,13,FALSE())</f>
        <v>1</v>
      </c>
      <c r="I1751" s="1" t="str">
        <f>VLOOKUP($A1751,'Medical Examinations'!$A$2:$O$2336,12,FALSE())</f>
        <v>No</v>
      </c>
      <c r="J1751" s="1" t="str">
        <f>VLOOKUP($A1751,'Medical Examinations'!$A$2:$O$2336,14,FALSE())</f>
        <v>Underweight</v>
      </c>
      <c r="K1751" s="1" t="str">
        <f>VLOOKUP($A1751,'Medical Examinations'!$A$2:$O$2336,15,FALSE())</f>
        <v>Normal</v>
      </c>
      <c r="L1751" s="17">
        <f>VLOOKUP($A1751,'Hospitalisation Details'!$A$2:$P$2344,15,FALSE())</f>
        <v>32099</v>
      </c>
      <c r="M1751" s="18">
        <f>VLOOKUP($A1751,'Hospitalisation Details'!$A$2:$P$2344,6,FALSE())</f>
        <v>5116.5</v>
      </c>
      <c r="N1751" s="1" t="str">
        <f>VLOOKUP($A1751,'Hospitalisation Details'!$A$2:$P$2344,12,FALSE())</f>
        <v>tier - 2</v>
      </c>
      <c r="O1751" s="1" t="str">
        <f>VLOOKUP($A1751,'Hospitalisation Details'!$A$2:$P$2344,13,FALSE())</f>
        <v>tier - 2</v>
      </c>
      <c r="P1751" s="1" t="str">
        <f>VLOOKUP($A1751,'Hospitalisation Details'!$A$2:$P$2344,14,FALSE())</f>
        <v>R1012</v>
      </c>
      <c r="Q1751" s="1">
        <f>VLOOKUP($A1751,'Hospitalisation Details'!$A$2:$P$2344,16,FALSE())</f>
        <v>35</v>
      </c>
    </row>
    <row r="1752" spans="1:17" x14ac:dyDescent="0.35">
      <c r="A1752" s="1" t="str">
        <f>'Customer Names'!A1752</f>
        <v>Id1751</v>
      </c>
      <c r="B1752" s="1" t="str">
        <f>VLOOKUP($A1752,'Customer Names'!$A$2:$E$2336,4,FALSE())</f>
        <v>Kelli N</v>
      </c>
      <c r="C1752" s="16">
        <f>VLOOKUP($A1752,'Medical Examinations'!$A$2:$O$2336,2,FALSE())</f>
        <v>32.78</v>
      </c>
      <c r="D1752" s="16">
        <f>VLOOKUP($A1752,'Medical Examinations'!$A$2:$O$2336,3,FALSE())</f>
        <v>4.63</v>
      </c>
      <c r="E1752" s="1" t="str">
        <f>VLOOKUP($A1752,'Medical Examinations'!$A$2:$O$2336,9,FALSE())</f>
        <v>No</v>
      </c>
      <c r="F1752" s="1" t="str">
        <f>VLOOKUP($A1752,'Medical Examinations'!$A$2:$O$2336,10,FALSE())</f>
        <v>No</v>
      </c>
      <c r="G1752" s="1" t="str">
        <f>VLOOKUP($A1752,'Medical Examinations'!$A$2:$O$2336,11,FALSE())</f>
        <v>No</v>
      </c>
      <c r="H1752" s="1">
        <f>VLOOKUP($A1752,'Medical Examinations'!$A$2:$O$2336,13,FALSE())</f>
        <v>0</v>
      </c>
      <c r="I1752" s="1" t="str">
        <f>VLOOKUP($A1752,'Medical Examinations'!$A$2:$O$2336,12,FALSE())</f>
        <v>No</v>
      </c>
      <c r="J1752" s="1" t="str">
        <f>VLOOKUP($A1752,'Medical Examinations'!$A$2:$O$2336,14,FALSE())</f>
        <v>Obesity</v>
      </c>
      <c r="K1752" s="1" t="str">
        <f>VLOOKUP($A1752,'Medical Examinations'!$A$2:$O$2336,15,FALSE())</f>
        <v>Normal</v>
      </c>
      <c r="L1752" s="17">
        <f>VLOOKUP($A1752,'Hospitalisation Details'!$A$2:$P$2344,15,FALSE())</f>
        <v>36330</v>
      </c>
      <c r="M1752" s="18">
        <f>VLOOKUP($A1752,'Hospitalisation Details'!$A$2:$P$2344,6,FALSE())</f>
        <v>5087.92</v>
      </c>
      <c r="N1752" s="1" t="str">
        <f>VLOOKUP($A1752,'Hospitalisation Details'!$A$2:$P$2344,12,FALSE())</f>
        <v>tier - 2</v>
      </c>
      <c r="O1752" s="1" t="str">
        <f>VLOOKUP($A1752,'Hospitalisation Details'!$A$2:$P$2344,13,FALSE())</f>
        <v>tier - 2</v>
      </c>
      <c r="P1752" s="1" t="str">
        <f>VLOOKUP($A1752,'Hospitalisation Details'!$A$2:$P$2344,14,FALSE())</f>
        <v>R1026</v>
      </c>
      <c r="Q1752" s="1">
        <f>VLOOKUP($A1752,'Hospitalisation Details'!$A$2:$P$2344,16,FALSE())</f>
        <v>23</v>
      </c>
    </row>
    <row r="1753" spans="1:17" x14ac:dyDescent="0.35">
      <c r="A1753" s="1" t="str">
        <f>'Customer Names'!A1753</f>
        <v>Id1752</v>
      </c>
      <c r="B1753" s="1" t="str">
        <f>VLOOKUP($A1753,'Customer Names'!$A$2:$E$2336,4,FALSE())</f>
        <v>Scott M.</v>
      </c>
      <c r="C1753" s="16">
        <f>VLOOKUP($A1753,'Medical Examinations'!$A$2:$O$2336,2,FALSE())</f>
        <v>23.9</v>
      </c>
      <c r="D1753" s="16">
        <f>VLOOKUP($A1753,'Medical Examinations'!$A$2:$O$2336,3,FALSE())</f>
        <v>6.06</v>
      </c>
      <c r="E1753" s="1" t="str">
        <f>VLOOKUP($A1753,'Medical Examinations'!$A$2:$O$2336,9,FALSE())</f>
        <v>Yes</v>
      </c>
      <c r="F1753" s="1" t="str">
        <f>VLOOKUP($A1753,'Medical Examinations'!$A$2:$O$2336,10,FALSE())</f>
        <v>No</v>
      </c>
      <c r="G1753" s="1" t="str">
        <f>VLOOKUP($A1753,'Medical Examinations'!$A$2:$O$2336,11,FALSE())</f>
        <v>Yes</v>
      </c>
      <c r="H1753" s="1">
        <f>VLOOKUP($A1753,'Medical Examinations'!$A$2:$O$2336,13,FALSE())</f>
        <v>1</v>
      </c>
      <c r="I1753" s="1" t="str">
        <f>VLOOKUP($A1753,'Medical Examinations'!$A$2:$O$2336,12,FALSE())</f>
        <v>No</v>
      </c>
      <c r="J1753" s="1" t="str">
        <f>VLOOKUP($A1753,'Medical Examinations'!$A$2:$O$2336,14,FALSE())</f>
        <v>Normal Weight</v>
      </c>
      <c r="K1753" s="1" t="str">
        <f>VLOOKUP($A1753,'Medical Examinations'!$A$2:$O$2336,15,FALSE())</f>
        <v>Prediabetes</v>
      </c>
      <c r="L1753" s="17">
        <f>VLOOKUP($A1753,'Hospitalisation Details'!$A$2:$P$2344,15,FALSE())</f>
        <v>35625</v>
      </c>
      <c r="M1753" s="18">
        <f>VLOOKUP($A1753,'Hospitalisation Details'!$A$2:$P$2344,6,FALSE())</f>
        <v>5080.1000000000004</v>
      </c>
      <c r="N1753" s="1" t="str">
        <f>VLOOKUP($A1753,'Hospitalisation Details'!$A$2:$P$2344,12,FALSE())</f>
        <v>tier - 3</v>
      </c>
      <c r="O1753" s="1" t="str">
        <f>VLOOKUP($A1753,'Hospitalisation Details'!$A$2:$P$2344,13,FALSE())</f>
        <v>tier - 2</v>
      </c>
      <c r="P1753" s="1" t="str">
        <f>VLOOKUP($A1753,'Hospitalisation Details'!$A$2:$P$2344,14,FALSE())</f>
        <v>R1011</v>
      </c>
      <c r="Q1753" s="1">
        <f>VLOOKUP($A1753,'Hospitalisation Details'!$A$2:$P$2344,16,FALSE())</f>
        <v>25</v>
      </c>
    </row>
    <row r="1754" spans="1:17" x14ac:dyDescent="0.35">
      <c r="A1754" s="1" t="str">
        <f>'Customer Names'!A1754</f>
        <v>Id1753</v>
      </c>
      <c r="B1754" s="1" t="str">
        <f>VLOOKUP($A1754,'Customer Names'!$A$2:$E$2336,4,FALSE())</f>
        <v>Grant A</v>
      </c>
      <c r="C1754" s="16">
        <f>VLOOKUP($A1754,'Medical Examinations'!$A$2:$O$2336,2,FALSE())</f>
        <v>15.47</v>
      </c>
      <c r="D1754" s="16">
        <f>VLOOKUP($A1754,'Medical Examinations'!$A$2:$O$2336,3,FALSE())</f>
        <v>8.43</v>
      </c>
      <c r="E1754" s="1" t="str">
        <f>VLOOKUP($A1754,'Medical Examinations'!$A$2:$O$2336,9,FALSE())</f>
        <v>No</v>
      </c>
      <c r="F1754" s="1" t="str">
        <f>VLOOKUP($A1754,'Medical Examinations'!$A$2:$O$2336,10,FALSE())</f>
        <v>No</v>
      </c>
      <c r="G1754" s="1" t="str">
        <f>VLOOKUP($A1754,'Medical Examinations'!$A$2:$O$2336,11,FALSE())</f>
        <v>No</v>
      </c>
      <c r="H1754" s="1">
        <f>VLOOKUP($A1754,'Medical Examinations'!$A$2:$O$2336,13,FALSE())</f>
        <v>0</v>
      </c>
      <c r="I1754" s="1" t="str">
        <f>VLOOKUP($A1754,'Medical Examinations'!$A$2:$O$2336,12,FALSE())</f>
        <v>No</v>
      </c>
      <c r="J1754" s="1" t="str">
        <f>VLOOKUP($A1754,'Medical Examinations'!$A$2:$O$2336,14,FALSE())</f>
        <v>Underweight</v>
      </c>
      <c r="K1754" s="1" t="str">
        <f>VLOOKUP($A1754,'Medical Examinations'!$A$2:$O$2336,15,FALSE())</f>
        <v>Diabetes</v>
      </c>
      <c r="L1754" s="17">
        <f>VLOOKUP($A1754,'Hospitalisation Details'!$A$2:$P$2344,15,FALSE())</f>
        <v>28816</v>
      </c>
      <c r="M1754" s="18">
        <f>VLOOKUP($A1754,'Hospitalisation Details'!$A$2:$P$2344,6,FALSE())</f>
        <v>5077.1899999999996</v>
      </c>
      <c r="N1754" s="1" t="str">
        <f>VLOOKUP($A1754,'Hospitalisation Details'!$A$2:$P$2344,12,FALSE())</f>
        <v>tier - 2</v>
      </c>
      <c r="O1754" s="1" t="str">
        <f>VLOOKUP($A1754,'Hospitalisation Details'!$A$2:$P$2344,13,FALSE())</f>
        <v>tier - 3</v>
      </c>
      <c r="P1754" s="1" t="str">
        <f>VLOOKUP($A1754,'Hospitalisation Details'!$A$2:$P$2344,14,FALSE())</f>
        <v>R1012</v>
      </c>
      <c r="Q1754" s="1">
        <f>VLOOKUP($A1754,'Hospitalisation Details'!$A$2:$P$2344,16,FALSE())</f>
        <v>44</v>
      </c>
    </row>
    <row r="1755" spans="1:17" x14ac:dyDescent="0.35">
      <c r="A1755" s="1" t="str">
        <f>'Customer Names'!A1755</f>
        <v>Id1754</v>
      </c>
      <c r="B1755" s="1" t="str">
        <f>VLOOKUP($A1755,'Customer Names'!$A$2:$E$2336,4,FALSE())</f>
        <v>Jonathan C</v>
      </c>
      <c r="C1755" s="16">
        <f>VLOOKUP($A1755,'Medical Examinations'!$A$2:$O$2336,2,FALSE())</f>
        <v>28.54</v>
      </c>
      <c r="D1755" s="16">
        <f>VLOOKUP($A1755,'Medical Examinations'!$A$2:$O$2336,3,FALSE())</f>
        <v>5.51</v>
      </c>
      <c r="E1755" s="1" t="str">
        <f>VLOOKUP($A1755,'Medical Examinations'!$A$2:$O$2336,9,FALSE())</f>
        <v>No</v>
      </c>
      <c r="F1755" s="1" t="str">
        <f>VLOOKUP($A1755,'Medical Examinations'!$A$2:$O$2336,10,FALSE())</f>
        <v>No</v>
      </c>
      <c r="G1755" s="1" t="str">
        <f>VLOOKUP($A1755,'Medical Examinations'!$A$2:$O$2336,11,FALSE())</f>
        <v>Yes</v>
      </c>
      <c r="H1755" s="1">
        <f>VLOOKUP($A1755,'Medical Examinations'!$A$2:$O$2336,13,FALSE())</f>
        <v>1</v>
      </c>
      <c r="I1755" s="1" t="str">
        <f>VLOOKUP($A1755,'Medical Examinations'!$A$2:$O$2336,12,FALSE())</f>
        <v>No</v>
      </c>
      <c r="J1755" s="1" t="str">
        <f>VLOOKUP($A1755,'Medical Examinations'!$A$2:$O$2336,14,FALSE())</f>
        <v>Overweight</v>
      </c>
      <c r="K1755" s="1" t="str">
        <f>VLOOKUP($A1755,'Medical Examinations'!$A$2:$O$2336,15,FALSE())</f>
        <v>Normal</v>
      </c>
      <c r="L1755" s="17">
        <f>VLOOKUP($A1755,'Hospitalisation Details'!$A$2:$P$2344,15,FALSE())</f>
        <v>34131</v>
      </c>
      <c r="M1755" s="18">
        <f>VLOOKUP($A1755,'Hospitalisation Details'!$A$2:$P$2344,6,FALSE())</f>
        <v>5059.5600000000004</v>
      </c>
      <c r="N1755" s="1" t="str">
        <f>VLOOKUP($A1755,'Hospitalisation Details'!$A$2:$P$2344,12,FALSE())</f>
        <v>tier - 2</v>
      </c>
      <c r="O1755" s="1" t="str">
        <f>VLOOKUP($A1755,'Hospitalisation Details'!$A$2:$P$2344,13,FALSE())</f>
        <v>tier - 1</v>
      </c>
      <c r="P1755" s="1" t="str">
        <f>VLOOKUP($A1755,'Hospitalisation Details'!$A$2:$P$2344,14,FALSE())</f>
        <v>R1021</v>
      </c>
      <c r="Q1755" s="1">
        <f>VLOOKUP($A1755,'Hospitalisation Details'!$A$2:$P$2344,16,FALSE())</f>
        <v>29</v>
      </c>
    </row>
    <row r="1756" spans="1:17" x14ac:dyDescent="0.35">
      <c r="A1756" s="1" t="str">
        <f>'Customer Names'!A1756</f>
        <v>Id1755</v>
      </c>
      <c r="B1756" s="1" t="str">
        <f>VLOOKUP($A1756,'Customer Names'!$A$2:$E$2336,4,FALSE())</f>
        <v>Rachael M.</v>
      </c>
      <c r="C1756" s="16">
        <f>VLOOKUP($A1756,'Medical Examinations'!$A$2:$O$2336,2,FALSE())</f>
        <v>18.54</v>
      </c>
      <c r="D1756" s="16">
        <f>VLOOKUP($A1756,'Medical Examinations'!$A$2:$O$2336,3,FALSE())</f>
        <v>4.95</v>
      </c>
      <c r="E1756" s="1" t="str">
        <f>VLOOKUP($A1756,'Medical Examinations'!$A$2:$O$2336,9,FALSE())</f>
        <v>No</v>
      </c>
      <c r="F1756" s="1" t="str">
        <f>VLOOKUP($A1756,'Medical Examinations'!$A$2:$O$2336,10,FALSE())</f>
        <v>No</v>
      </c>
      <c r="G1756" s="1" t="str">
        <f>VLOOKUP($A1756,'Medical Examinations'!$A$2:$O$2336,11,FALSE())</f>
        <v>No</v>
      </c>
      <c r="H1756" s="1">
        <f>VLOOKUP($A1756,'Medical Examinations'!$A$2:$O$2336,13,FALSE())</f>
        <v>0</v>
      </c>
      <c r="I1756" s="1" t="str">
        <f>VLOOKUP($A1756,'Medical Examinations'!$A$2:$O$2336,12,FALSE())</f>
        <v>No</v>
      </c>
      <c r="J1756" s="1" t="str">
        <f>VLOOKUP($A1756,'Medical Examinations'!$A$2:$O$2336,14,FALSE())</f>
        <v>Normal Weight</v>
      </c>
      <c r="K1756" s="1" t="str">
        <f>VLOOKUP($A1756,'Medical Examinations'!$A$2:$O$2336,15,FALSE())</f>
        <v>Normal</v>
      </c>
      <c r="L1756" s="17">
        <f>VLOOKUP($A1756,'Hospitalisation Details'!$A$2:$P$2344,15,FALSE())</f>
        <v>29471</v>
      </c>
      <c r="M1756" s="18">
        <f>VLOOKUP($A1756,'Hospitalisation Details'!$A$2:$P$2344,6,FALSE())</f>
        <v>5054.05</v>
      </c>
      <c r="N1756" s="1" t="str">
        <f>VLOOKUP($A1756,'Hospitalisation Details'!$A$2:$P$2344,12,FALSE())</f>
        <v>tier - 2</v>
      </c>
      <c r="O1756" s="1" t="str">
        <f>VLOOKUP($A1756,'Hospitalisation Details'!$A$2:$P$2344,13,FALSE())</f>
        <v>tier - 2</v>
      </c>
      <c r="P1756" s="1" t="str">
        <f>VLOOKUP($A1756,'Hospitalisation Details'!$A$2:$P$2344,14,FALSE())</f>
        <v>R1013</v>
      </c>
      <c r="Q1756" s="1">
        <f>VLOOKUP($A1756,'Hospitalisation Details'!$A$2:$P$2344,16,FALSE())</f>
        <v>42</v>
      </c>
    </row>
    <row r="1757" spans="1:17" x14ac:dyDescent="0.35">
      <c r="A1757" s="1" t="str">
        <f>'Customer Names'!A1757</f>
        <v>Id1756</v>
      </c>
      <c r="B1757" s="1" t="str">
        <f>VLOOKUP($A1757,'Customer Names'!$A$2:$E$2336,4,FALSE())</f>
        <v>Pilar</v>
      </c>
      <c r="C1757" s="16">
        <f>VLOOKUP($A1757,'Medical Examinations'!$A$2:$O$2336,2,FALSE())</f>
        <v>32.18</v>
      </c>
      <c r="D1757" s="16">
        <f>VLOOKUP($A1757,'Medical Examinations'!$A$2:$O$2336,3,FALSE())</f>
        <v>6.44</v>
      </c>
      <c r="E1757" s="1" t="str">
        <f>VLOOKUP($A1757,'Medical Examinations'!$A$2:$O$2336,9,FALSE())</f>
        <v>Yes</v>
      </c>
      <c r="F1757" s="1" t="str">
        <f>VLOOKUP($A1757,'Medical Examinations'!$A$2:$O$2336,10,FALSE())</f>
        <v>No</v>
      </c>
      <c r="G1757" s="1" t="str">
        <f>VLOOKUP($A1757,'Medical Examinations'!$A$2:$O$2336,11,FALSE())</f>
        <v>Yes</v>
      </c>
      <c r="H1757" s="1">
        <f>VLOOKUP($A1757,'Medical Examinations'!$A$2:$O$2336,13,FALSE())</f>
        <v>1</v>
      </c>
      <c r="I1757" s="1" t="str">
        <f>VLOOKUP($A1757,'Medical Examinations'!$A$2:$O$2336,12,FALSE())</f>
        <v>No</v>
      </c>
      <c r="J1757" s="1" t="str">
        <f>VLOOKUP($A1757,'Medical Examinations'!$A$2:$O$2336,14,FALSE())</f>
        <v>Obesity</v>
      </c>
      <c r="K1757" s="1" t="str">
        <f>VLOOKUP($A1757,'Medical Examinations'!$A$2:$O$2336,15,FALSE())</f>
        <v>Prediabetes</v>
      </c>
      <c r="L1757" s="17">
        <f>VLOOKUP($A1757,'Hospitalisation Details'!$A$2:$P$2344,15,FALSE())</f>
        <v>35640</v>
      </c>
      <c r="M1757" s="18">
        <f>VLOOKUP($A1757,'Hospitalisation Details'!$A$2:$P$2344,6,FALSE())</f>
        <v>5045.1499999999996</v>
      </c>
      <c r="N1757" s="1" t="str">
        <f>VLOOKUP($A1757,'Hospitalisation Details'!$A$2:$P$2344,12,FALSE())</f>
        <v>tier - 2</v>
      </c>
      <c r="O1757" s="1" t="str">
        <f>VLOOKUP($A1757,'Hospitalisation Details'!$A$2:$P$2344,13,FALSE())</f>
        <v>tier - 2</v>
      </c>
      <c r="P1757" s="1" t="str">
        <f>VLOOKUP($A1757,'Hospitalisation Details'!$A$2:$P$2344,14,FALSE())</f>
        <v>R1012</v>
      </c>
      <c r="Q1757" s="1">
        <f>VLOOKUP($A1757,'Hospitalisation Details'!$A$2:$P$2344,16,FALSE())</f>
        <v>25</v>
      </c>
    </row>
    <row r="1758" spans="1:17" x14ac:dyDescent="0.35">
      <c r="A1758" s="1" t="str">
        <f>'Customer Names'!A1758</f>
        <v>Id1757</v>
      </c>
      <c r="B1758" s="1" t="str">
        <f>VLOOKUP($A1758,'Customer Names'!$A$2:$E$2336,4,FALSE())</f>
        <v>Kyle M</v>
      </c>
      <c r="C1758" s="16">
        <f>VLOOKUP($A1758,'Medical Examinations'!$A$2:$O$2336,2,FALSE())</f>
        <v>37.380000000000003</v>
      </c>
      <c r="D1758" s="16">
        <f>VLOOKUP($A1758,'Medical Examinations'!$A$2:$O$2336,3,FALSE())</f>
        <v>6.05</v>
      </c>
      <c r="E1758" s="1" t="str">
        <f>VLOOKUP($A1758,'Medical Examinations'!$A$2:$O$2336,9,FALSE())</f>
        <v>Yes</v>
      </c>
      <c r="F1758" s="1" t="str">
        <f>VLOOKUP($A1758,'Medical Examinations'!$A$2:$O$2336,10,FALSE())</f>
        <v>No</v>
      </c>
      <c r="G1758" s="1" t="str">
        <f>VLOOKUP($A1758,'Medical Examinations'!$A$2:$O$2336,11,FALSE())</f>
        <v>No</v>
      </c>
      <c r="H1758" s="1">
        <f>VLOOKUP($A1758,'Medical Examinations'!$A$2:$O$2336,13,FALSE())</f>
        <v>0</v>
      </c>
      <c r="I1758" s="1" t="str">
        <f>VLOOKUP($A1758,'Medical Examinations'!$A$2:$O$2336,12,FALSE())</f>
        <v>No</v>
      </c>
      <c r="J1758" s="1" t="str">
        <f>VLOOKUP($A1758,'Medical Examinations'!$A$2:$O$2336,14,FALSE())</f>
        <v>Obesity</v>
      </c>
      <c r="K1758" s="1" t="str">
        <f>VLOOKUP($A1758,'Medical Examinations'!$A$2:$O$2336,15,FALSE())</f>
        <v>Prediabetes</v>
      </c>
      <c r="L1758" s="17">
        <f>VLOOKUP($A1758,'Hospitalisation Details'!$A$2:$P$2344,15,FALSE())</f>
        <v>37180</v>
      </c>
      <c r="M1758" s="18">
        <f>VLOOKUP($A1758,'Hospitalisation Details'!$A$2:$P$2344,6,FALSE())</f>
        <v>5043.13</v>
      </c>
      <c r="N1758" s="1" t="str">
        <f>VLOOKUP($A1758,'Hospitalisation Details'!$A$2:$P$2344,12,FALSE())</f>
        <v>tier - 2</v>
      </c>
      <c r="O1758" s="1" t="str">
        <f>VLOOKUP($A1758,'Hospitalisation Details'!$A$2:$P$2344,13,FALSE())</f>
        <v>tier - 3</v>
      </c>
      <c r="P1758" s="1" t="str">
        <f>VLOOKUP($A1758,'Hospitalisation Details'!$A$2:$P$2344,14,FALSE())</f>
        <v>R1011</v>
      </c>
      <c r="Q1758" s="1">
        <f>VLOOKUP($A1758,'Hospitalisation Details'!$A$2:$P$2344,16,FALSE())</f>
        <v>21</v>
      </c>
    </row>
    <row r="1759" spans="1:17" x14ac:dyDescent="0.35">
      <c r="A1759" s="1" t="str">
        <f>'Customer Names'!A1759</f>
        <v>Id1758</v>
      </c>
      <c r="B1759" s="1" t="str">
        <f>VLOOKUP($A1759,'Customer Names'!$A$2:$E$2336,4,FALSE())</f>
        <v>Christie</v>
      </c>
      <c r="C1759" s="16">
        <f>VLOOKUP($A1759,'Medical Examinations'!$A$2:$O$2336,2,FALSE())</f>
        <v>31.12</v>
      </c>
      <c r="D1759" s="16">
        <f>VLOOKUP($A1759,'Medical Examinations'!$A$2:$O$2336,3,FALSE())</f>
        <v>4.76</v>
      </c>
      <c r="E1759" s="1" t="str">
        <f>VLOOKUP($A1759,'Medical Examinations'!$A$2:$O$2336,9,FALSE())</f>
        <v>Yes</v>
      </c>
      <c r="F1759" s="1" t="str">
        <f>VLOOKUP($A1759,'Medical Examinations'!$A$2:$O$2336,10,FALSE())</f>
        <v>No</v>
      </c>
      <c r="G1759" s="1" t="str">
        <f>VLOOKUP($A1759,'Medical Examinations'!$A$2:$O$2336,11,FALSE())</f>
        <v>Yes</v>
      </c>
      <c r="H1759" s="1">
        <f>VLOOKUP($A1759,'Medical Examinations'!$A$2:$O$2336,13,FALSE())</f>
        <v>1</v>
      </c>
      <c r="I1759" s="1" t="str">
        <f>VLOOKUP($A1759,'Medical Examinations'!$A$2:$O$2336,12,FALSE())</f>
        <v>No</v>
      </c>
      <c r="J1759" s="1" t="str">
        <f>VLOOKUP($A1759,'Medical Examinations'!$A$2:$O$2336,14,FALSE())</f>
        <v>Obesity</v>
      </c>
      <c r="K1759" s="1" t="str">
        <f>VLOOKUP($A1759,'Medical Examinations'!$A$2:$O$2336,15,FALSE())</f>
        <v>Normal</v>
      </c>
      <c r="L1759" s="17">
        <f>VLOOKUP($A1759,'Hospitalisation Details'!$A$2:$P$2344,15,FALSE())</f>
        <v>35768</v>
      </c>
      <c r="M1759" s="18">
        <f>VLOOKUP($A1759,'Hospitalisation Details'!$A$2:$P$2344,6,FALSE())</f>
        <v>5038.57</v>
      </c>
      <c r="N1759" s="1" t="str">
        <f>VLOOKUP($A1759,'Hospitalisation Details'!$A$2:$P$2344,12,FALSE())</f>
        <v>tier - 2</v>
      </c>
      <c r="O1759" s="1" t="str">
        <f>VLOOKUP($A1759,'Hospitalisation Details'!$A$2:$P$2344,13,FALSE())</f>
        <v>tier - 2</v>
      </c>
      <c r="P1759" s="1" t="str">
        <f>VLOOKUP($A1759,'Hospitalisation Details'!$A$2:$P$2344,14,FALSE())</f>
        <v>R1025</v>
      </c>
      <c r="Q1759" s="1">
        <f>VLOOKUP($A1759,'Hospitalisation Details'!$A$2:$P$2344,16,FALSE())</f>
        <v>25</v>
      </c>
    </row>
    <row r="1760" spans="1:17" x14ac:dyDescent="0.35">
      <c r="A1760" s="1" t="str">
        <f>'Customer Names'!A1760</f>
        <v>Id1759</v>
      </c>
      <c r="B1760" s="1" t="str">
        <f>VLOOKUP($A1760,'Customer Names'!$A$2:$E$2336,4,FALSE())</f>
        <v>David A.</v>
      </c>
      <c r="C1760" s="16">
        <f>VLOOKUP($A1760,'Medical Examinations'!$A$2:$O$2336,2,FALSE())</f>
        <v>22.01</v>
      </c>
      <c r="D1760" s="16">
        <f>VLOOKUP($A1760,'Medical Examinations'!$A$2:$O$2336,3,FALSE())</f>
        <v>6.72</v>
      </c>
      <c r="E1760" s="1" t="str">
        <f>VLOOKUP($A1760,'Medical Examinations'!$A$2:$O$2336,9,FALSE())</f>
        <v>Yes</v>
      </c>
      <c r="F1760" s="1" t="str">
        <f>VLOOKUP($A1760,'Medical Examinations'!$A$2:$O$2336,10,FALSE())</f>
        <v>No</v>
      </c>
      <c r="G1760" s="1" t="str">
        <f>VLOOKUP($A1760,'Medical Examinations'!$A$2:$O$2336,11,FALSE())</f>
        <v>No</v>
      </c>
      <c r="H1760" s="1">
        <f>VLOOKUP($A1760,'Medical Examinations'!$A$2:$O$2336,13,FALSE())</f>
        <v>1</v>
      </c>
      <c r="I1760" s="1" t="str">
        <f>VLOOKUP($A1760,'Medical Examinations'!$A$2:$O$2336,12,FALSE())</f>
        <v>No</v>
      </c>
      <c r="J1760" s="1" t="str">
        <f>VLOOKUP($A1760,'Medical Examinations'!$A$2:$O$2336,14,FALSE())</f>
        <v>Normal Weight</v>
      </c>
      <c r="K1760" s="1" t="str">
        <f>VLOOKUP($A1760,'Medical Examinations'!$A$2:$O$2336,15,FALSE())</f>
        <v>Diabetes</v>
      </c>
      <c r="L1760" s="17">
        <f>VLOOKUP($A1760,'Hospitalisation Details'!$A$2:$P$2344,15,FALSE())</f>
        <v>31592</v>
      </c>
      <c r="M1760" s="18">
        <f>VLOOKUP($A1760,'Hospitalisation Details'!$A$2:$P$2344,6,FALSE())</f>
        <v>5034.1000000000004</v>
      </c>
      <c r="N1760" s="1" t="str">
        <f>VLOOKUP($A1760,'Hospitalisation Details'!$A$2:$P$2344,12,FALSE())</f>
        <v>tier - 2</v>
      </c>
      <c r="O1760" s="1" t="str">
        <f>VLOOKUP($A1760,'Hospitalisation Details'!$A$2:$P$2344,13,FALSE())</f>
        <v>tier - 2</v>
      </c>
      <c r="P1760" s="1" t="str">
        <f>VLOOKUP($A1760,'Hospitalisation Details'!$A$2:$P$2344,14,FALSE())</f>
        <v>R1013</v>
      </c>
      <c r="Q1760" s="1">
        <f>VLOOKUP($A1760,'Hospitalisation Details'!$A$2:$P$2344,16,FALSE())</f>
        <v>36</v>
      </c>
    </row>
    <row r="1761" spans="1:17" x14ac:dyDescent="0.35">
      <c r="A1761" s="1" t="str">
        <f>'Customer Names'!A1761</f>
        <v>Id1760</v>
      </c>
      <c r="B1761" s="1" t="str">
        <f>VLOOKUP($A1761,'Customer Names'!$A$2:$E$2336,4,FALSE())</f>
        <v>Masahiro</v>
      </c>
      <c r="C1761" s="16">
        <f>VLOOKUP($A1761,'Medical Examinations'!$A$2:$O$2336,2,FALSE())</f>
        <v>27.645</v>
      </c>
      <c r="D1761" s="16">
        <f>VLOOKUP($A1761,'Medical Examinations'!$A$2:$O$2336,3,FALSE())</f>
        <v>5.7</v>
      </c>
      <c r="E1761" s="1" t="str">
        <f>VLOOKUP($A1761,'Medical Examinations'!$A$2:$O$2336,9,FALSE())</f>
        <v>No</v>
      </c>
      <c r="F1761" s="1" t="str">
        <f>VLOOKUP($A1761,'Medical Examinations'!$A$2:$O$2336,10,FALSE())</f>
        <v>No</v>
      </c>
      <c r="G1761" s="1" t="str">
        <f>VLOOKUP($A1761,'Medical Examinations'!$A$2:$O$2336,11,FALSE())</f>
        <v>No</v>
      </c>
      <c r="H1761" s="1">
        <f>VLOOKUP($A1761,'Medical Examinations'!$A$2:$O$2336,13,FALSE())</f>
        <v>0</v>
      </c>
      <c r="I1761" s="1" t="str">
        <f>VLOOKUP($A1761,'Medical Examinations'!$A$2:$O$2336,12,FALSE())</f>
        <v>No</v>
      </c>
      <c r="J1761" s="1" t="str">
        <f>VLOOKUP($A1761,'Medical Examinations'!$A$2:$O$2336,14,FALSE())</f>
        <v>Overweight</v>
      </c>
      <c r="K1761" s="1" t="str">
        <f>VLOOKUP($A1761,'Medical Examinations'!$A$2:$O$2336,15,FALSE())</f>
        <v>Prediabetes</v>
      </c>
      <c r="L1761" s="17">
        <f>VLOOKUP($A1761,'Hospitalisation Details'!$A$2:$P$2344,15,FALSE())</f>
        <v>33491</v>
      </c>
      <c r="M1761" s="18">
        <f>VLOOKUP($A1761,'Hospitalisation Details'!$A$2:$P$2344,6,FALSE())</f>
        <v>5031.2700000000004</v>
      </c>
      <c r="N1761" s="1" t="str">
        <f>VLOOKUP($A1761,'Hospitalisation Details'!$A$2:$P$2344,12,FALSE())</f>
        <v>tier - 3</v>
      </c>
      <c r="O1761" s="1" t="str">
        <f>VLOOKUP($A1761,'Hospitalisation Details'!$A$2:$P$2344,13,FALSE())</f>
        <v>tier - 1</v>
      </c>
      <c r="P1761" s="1" t="str">
        <f>VLOOKUP($A1761,'Hospitalisation Details'!$A$2:$P$2344,14,FALSE())</f>
        <v>R1016</v>
      </c>
      <c r="Q1761" s="1">
        <f>VLOOKUP($A1761,'Hospitalisation Details'!$A$2:$P$2344,16,FALSE())</f>
        <v>31</v>
      </c>
    </row>
    <row r="1762" spans="1:17" x14ac:dyDescent="0.35">
      <c r="A1762" s="1" t="str">
        <f>'Customer Names'!A1762</f>
        <v>Id1761</v>
      </c>
      <c r="B1762" s="1" t="str">
        <f>VLOOKUP($A1762,'Customer Names'!$A$2:$E$2336,4,FALSE())</f>
        <v>Logan B.</v>
      </c>
      <c r="C1762" s="16">
        <f>VLOOKUP($A1762,'Medical Examinations'!$A$2:$O$2336,2,FALSE())</f>
        <v>29.64</v>
      </c>
      <c r="D1762" s="16">
        <f>VLOOKUP($A1762,'Medical Examinations'!$A$2:$O$2336,3,FALSE())</f>
        <v>5.31</v>
      </c>
      <c r="E1762" s="1" t="str">
        <f>VLOOKUP($A1762,'Medical Examinations'!$A$2:$O$2336,9,FALSE())</f>
        <v>Yes</v>
      </c>
      <c r="F1762" s="1" t="str">
        <f>VLOOKUP($A1762,'Medical Examinations'!$A$2:$O$2336,10,FALSE())</f>
        <v>No</v>
      </c>
      <c r="G1762" s="1" t="str">
        <f>VLOOKUP($A1762,'Medical Examinations'!$A$2:$O$2336,11,FALSE())</f>
        <v>No</v>
      </c>
      <c r="H1762" s="1">
        <f>VLOOKUP($A1762,'Medical Examinations'!$A$2:$O$2336,13,FALSE())</f>
        <v>0</v>
      </c>
      <c r="I1762" s="1" t="str">
        <f>VLOOKUP($A1762,'Medical Examinations'!$A$2:$O$2336,12,FALSE())</f>
        <v>No</v>
      </c>
      <c r="J1762" s="1" t="str">
        <f>VLOOKUP($A1762,'Medical Examinations'!$A$2:$O$2336,14,FALSE())</f>
        <v>Overweight</v>
      </c>
      <c r="K1762" s="1" t="str">
        <f>VLOOKUP($A1762,'Medical Examinations'!$A$2:$O$2336,15,FALSE())</f>
        <v>Normal</v>
      </c>
      <c r="L1762" s="17">
        <f>VLOOKUP($A1762,'Hospitalisation Details'!$A$2:$P$2344,15,FALSE())</f>
        <v>31409</v>
      </c>
      <c r="M1762" s="18">
        <f>VLOOKUP($A1762,'Hospitalisation Details'!$A$2:$P$2344,6,FALSE())</f>
        <v>5028.1499999999996</v>
      </c>
      <c r="N1762" s="1" t="str">
        <f>VLOOKUP($A1762,'Hospitalisation Details'!$A$2:$P$2344,12,FALSE())</f>
        <v>tier - 1</v>
      </c>
      <c r="O1762" s="1" t="str">
        <f>VLOOKUP($A1762,'Hospitalisation Details'!$A$2:$P$2344,13,FALSE())</f>
        <v>tier - 2</v>
      </c>
      <c r="P1762" s="1" t="str">
        <f>VLOOKUP($A1762,'Hospitalisation Details'!$A$2:$P$2344,14,FALSE())</f>
        <v>R1012</v>
      </c>
      <c r="Q1762" s="1">
        <f>VLOOKUP($A1762,'Hospitalisation Details'!$A$2:$P$2344,16,FALSE())</f>
        <v>37</v>
      </c>
    </row>
    <row r="1763" spans="1:17" x14ac:dyDescent="0.35">
      <c r="A1763" s="1" t="str">
        <f>'Customer Names'!A1763</f>
        <v>Id1762</v>
      </c>
      <c r="B1763" s="1" t="str">
        <f>VLOOKUP($A1763,'Customer Names'!$A$2:$E$2336,4,FALSE())</f>
        <v>Stephanie L.</v>
      </c>
      <c r="C1763" s="16">
        <f>VLOOKUP($A1763,'Medical Examinations'!$A$2:$O$2336,2,FALSE())</f>
        <v>33.700000000000003</v>
      </c>
      <c r="D1763" s="16">
        <f>VLOOKUP($A1763,'Medical Examinations'!$A$2:$O$2336,3,FALSE())</f>
        <v>4.32</v>
      </c>
      <c r="E1763" s="1" t="str">
        <f>VLOOKUP($A1763,'Medical Examinations'!$A$2:$O$2336,9,FALSE())</f>
        <v>Yes</v>
      </c>
      <c r="F1763" s="1" t="str">
        <f>VLOOKUP($A1763,'Medical Examinations'!$A$2:$O$2336,10,FALSE())</f>
        <v>No</v>
      </c>
      <c r="G1763" s="1" t="str">
        <f>VLOOKUP($A1763,'Medical Examinations'!$A$2:$O$2336,11,FALSE())</f>
        <v>No</v>
      </c>
      <c r="H1763" s="1">
        <f>VLOOKUP($A1763,'Medical Examinations'!$A$2:$O$2336,13,FALSE())</f>
        <v>1</v>
      </c>
      <c r="I1763" s="1" t="str">
        <f>VLOOKUP($A1763,'Medical Examinations'!$A$2:$O$2336,12,FALSE())</f>
        <v>No</v>
      </c>
      <c r="J1763" s="1" t="str">
        <f>VLOOKUP($A1763,'Medical Examinations'!$A$2:$O$2336,14,FALSE())</f>
        <v>Obesity</v>
      </c>
      <c r="K1763" s="1" t="str">
        <f>VLOOKUP($A1763,'Medical Examinations'!$A$2:$O$2336,15,FALSE())</f>
        <v>Normal</v>
      </c>
      <c r="L1763" s="17">
        <f>VLOOKUP($A1763,'Hospitalisation Details'!$A$2:$P$2344,15,FALSE())</f>
        <v>32456</v>
      </c>
      <c r="M1763" s="18">
        <f>VLOOKUP($A1763,'Hospitalisation Details'!$A$2:$P$2344,6,FALSE())</f>
        <v>5012.47</v>
      </c>
      <c r="N1763" s="1" t="str">
        <f>VLOOKUP($A1763,'Hospitalisation Details'!$A$2:$P$2344,12,FALSE())</f>
        <v>tier - 2</v>
      </c>
      <c r="O1763" s="1" t="str">
        <f>VLOOKUP($A1763,'Hospitalisation Details'!$A$2:$P$2344,13,FALSE())</f>
        <v>tier - 3</v>
      </c>
      <c r="P1763" s="1" t="str">
        <f>VLOOKUP($A1763,'Hospitalisation Details'!$A$2:$P$2344,14,FALSE())</f>
        <v>R1011</v>
      </c>
      <c r="Q1763" s="1">
        <f>VLOOKUP($A1763,'Hospitalisation Details'!$A$2:$P$2344,16,FALSE())</f>
        <v>34</v>
      </c>
    </row>
    <row r="1764" spans="1:17" x14ac:dyDescent="0.35">
      <c r="A1764" s="1" t="str">
        <f>'Customer Names'!A1764</f>
        <v>Id1763</v>
      </c>
      <c r="B1764" s="1" t="str">
        <f>VLOOKUP($A1764,'Customer Names'!$A$2:$E$2336,4,FALSE())</f>
        <v>Angela H</v>
      </c>
      <c r="C1764" s="16">
        <f>VLOOKUP($A1764,'Medical Examinations'!$A$2:$O$2336,2,FALSE())</f>
        <v>27.5</v>
      </c>
      <c r="D1764" s="16">
        <f>VLOOKUP($A1764,'Medical Examinations'!$A$2:$O$2336,3,FALSE())</f>
        <v>4.2300000000000004</v>
      </c>
      <c r="E1764" s="1" t="str">
        <f>VLOOKUP($A1764,'Medical Examinations'!$A$2:$O$2336,9,FALSE())</f>
        <v>Yes</v>
      </c>
      <c r="F1764" s="1" t="str">
        <f>VLOOKUP($A1764,'Medical Examinations'!$A$2:$O$2336,10,FALSE())</f>
        <v>No</v>
      </c>
      <c r="G1764" s="1" t="str">
        <f>VLOOKUP($A1764,'Medical Examinations'!$A$2:$O$2336,11,FALSE())</f>
        <v>No</v>
      </c>
      <c r="H1764" s="1">
        <f>VLOOKUP($A1764,'Medical Examinations'!$A$2:$O$2336,13,FALSE())</f>
        <v>1</v>
      </c>
      <c r="I1764" s="1" t="str">
        <f>VLOOKUP($A1764,'Medical Examinations'!$A$2:$O$2336,12,FALSE())</f>
        <v>No</v>
      </c>
      <c r="J1764" s="1" t="str">
        <f>VLOOKUP($A1764,'Medical Examinations'!$A$2:$O$2336,14,FALSE())</f>
        <v>Overweight</v>
      </c>
      <c r="K1764" s="1" t="str">
        <f>VLOOKUP($A1764,'Medical Examinations'!$A$2:$O$2336,15,FALSE())</f>
        <v>Normal</v>
      </c>
      <c r="L1764" s="17">
        <f>VLOOKUP($A1764,'Hospitalisation Details'!$A$2:$P$2344,15,FALSE())</f>
        <v>32332</v>
      </c>
      <c r="M1764" s="18">
        <f>VLOOKUP($A1764,'Hospitalisation Details'!$A$2:$P$2344,6,FALSE())</f>
        <v>5003.8500000000004</v>
      </c>
      <c r="N1764" s="1" t="str">
        <f>VLOOKUP($A1764,'Hospitalisation Details'!$A$2:$P$2344,12,FALSE())</f>
        <v>tier - 2</v>
      </c>
      <c r="O1764" s="1" t="str">
        <f>VLOOKUP($A1764,'Hospitalisation Details'!$A$2:$P$2344,13,FALSE())</f>
        <v>tier - 3</v>
      </c>
      <c r="P1764" s="1" t="str">
        <f>VLOOKUP($A1764,'Hospitalisation Details'!$A$2:$P$2344,14,FALSE())</f>
        <v>R1011</v>
      </c>
      <c r="Q1764" s="1">
        <f>VLOOKUP($A1764,'Hospitalisation Details'!$A$2:$P$2344,16,FALSE())</f>
        <v>34</v>
      </c>
    </row>
    <row r="1765" spans="1:17" x14ac:dyDescent="0.35">
      <c r="A1765" s="1" t="str">
        <f>'Customer Names'!A1765</f>
        <v>Id1764</v>
      </c>
      <c r="B1765" s="1" t="str">
        <f>VLOOKUP($A1765,'Customer Names'!$A$2:$E$2336,4,FALSE())</f>
        <v>Britt K</v>
      </c>
      <c r="C1765" s="16">
        <f>VLOOKUP($A1765,'Medical Examinations'!$A$2:$O$2336,2,FALSE())</f>
        <v>16.12</v>
      </c>
      <c r="D1765" s="16">
        <f>VLOOKUP($A1765,'Medical Examinations'!$A$2:$O$2336,3,FALSE())</f>
        <v>6.09</v>
      </c>
      <c r="E1765" s="1" t="str">
        <f>VLOOKUP($A1765,'Medical Examinations'!$A$2:$O$2336,9,FALSE())</f>
        <v>No</v>
      </c>
      <c r="F1765" s="1" t="str">
        <f>VLOOKUP($A1765,'Medical Examinations'!$A$2:$O$2336,10,FALSE())</f>
        <v>No</v>
      </c>
      <c r="G1765" s="1" t="str">
        <f>VLOOKUP($A1765,'Medical Examinations'!$A$2:$O$2336,11,FALSE())</f>
        <v>No</v>
      </c>
      <c r="H1765" s="1">
        <f>VLOOKUP($A1765,'Medical Examinations'!$A$2:$O$2336,13,FALSE())</f>
        <v>0</v>
      </c>
      <c r="I1765" s="1" t="str">
        <f>VLOOKUP($A1765,'Medical Examinations'!$A$2:$O$2336,12,FALSE())</f>
        <v>No</v>
      </c>
      <c r="J1765" s="1" t="str">
        <f>VLOOKUP($A1765,'Medical Examinations'!$A$2:$O$2336,14,FALSE())</f>
        <v>Underweight</v>
      </c>
      <c r="K1765" s="1" t="str">
        <f>VLOOKUP($A1765,'Medical Examinations'!$A$2:$O$2336,15,FALSE())</f>
        <v>Prediabetes</v>
      </c>
      <c r="L1765" s="17">
        <f>VLOOKUP($A1765,'Hospitalisation Details'!$A$2:$P$2344,15,FALSE())</f>
        <v>28285</v>
      </c>
      <c r="M1765" s="18">
        <f>VLOOKUP($A1765,'Hospitalisation Details'!$A$2:$P$2344,6,FALSE())</f>
        <v>5003.7700000000004</v>
      </c>
      <c r="N1765" s="1" t="str">
        <f>VLOOKUP($A1765,'Hospitalisation Details'!$A$2:$P$2344,12,FALSE())</f>
        <v>tier - 2</v>
      </c>
      <c r="O1765" s="1" t="str">
        <f>VLOOKUP($A1765,'Hospitalisation Details'!$A$2:$P$2344,13,FALSE())</f>
        <v>tier - 3</v>
      </c>
      <c r="P1765" s="1" t="str">
        <f>VLOOKUP($A1765,'Hospitalisation Details'!$A$2:$P$2344,14,FALSE())</f>
        <v>R1013</v>
      </c>
      <c r="Q1765" s="1">
        <f>VLOOKUP($A1765,'Hospitalisation Details'!$A$2:$P$2344,16,FALSE())</f>
        <v>45</v>
      </c>
    </row>
    <row r="1766" spans="1:17" x14ac:dyDescent="0.35">
      <c r="A1766" s="1" t="str">
        <f>'Customer Names'!A1766</f>
        <v>Id1765</v>
      </c>
      <c r="B1766" s="1" t="str">
        <f>VLOOKUP($A1766,'Customer Names'!$A$2:$E$2336,4,FALSE())</f>
        <v>Joyce R.</v>
      </c>
      <c r="C1766" s="16">
        <f>VLOOKUP($A1766,'Medical Examinations'!$A$2:$O$2336,2,FALSE())</f>
        <v>26.73</v>
      </c>
      <c r="D1766" s="16">
        <f>VLOOKUP($A1766,'Medical Examinations'!$A$2:$O$2336,3,FALSE())</f>
        <v>4.74</v>
      </c>
      <c r="E1766" s="1" t="str">
        <f>VLOOKUP($A1766,'Medical Examinations'!$A$2:$O$2336,9,FALSE())</f>
        <v>Yes</v>
      </c>
      <c r="F1766" s="1" t="str">
        <f>VLOOKUP($A1766,'Medical Examinations'!$A$2:$O$2336,10,FALSE())</f>
        <v>No</v>
      </c>
      <c r="G1766" s="1" t="str">
        <f>VLOOKUP($A1766,'Medical Examinations'!$A$2:$O$2336,11,FALSE())</f>
        <v>No</v>
      </c>
      <c r="H1766" s="1">
        <f>VLOOKUP($A1766,'Medical Examinations'!$A$2:$O$2336,13,FALSE())</f>
        <v>1</v>
      </c>
      <c r="I1766" s="1" t="str">
        <f>VLOOKUP($A1766,'Medical Examinations'!$A$2:$O$2336,12,FALSE())</f>
        <v>No</v>
      </c>
      <c r="J1766" s="1" t="str">
        <f>VLOOKUP($A1766,'Medical Examinations'!$A$2:$O$2336,14,FALSE())</f>
        <v>Overweight</v>
      </c>
      <c r="K1766" s="1" t="str">
        <f>VLOOKUP($A1766,'Medical Examinations'!$A$2:$O$2336,15,FALSE())</f>
        <v>Normal</v>
      </c>
      <c r="L1766" s="17">
        <f>VLOOKUP($A1766,'Hospitalisation Details'!$A$2:$P$2344,15,FALSE())</f>
        <v>32390</v>
      </c>
      <c r="M1766" s="18">
        <f>VLOOKUP($A1766,'Hospitalisation Details'!$A$2:$P$2344,6,FALSE())</f>
        <v>5002.78</v>
      </c>
      <c r="N1766" s="1" t="str">
        <f>VLOOKUP($A1766,'Hospitalisation Details'!$A$2:$P$2344,12,FALSE())</f>
        <v>tier - 2</v>
      </c>
      <c r="O1766" s="1" t="str">
        <f>VLOOKUP($A1766,'Hospitalisation Details'!$A$2:$P$2344,13,FALSE())</f>
        <v>tier - 2</v>
      </c>
      <c r="P1766" s="1" t="str">
        <f>VLOOKUP($A1766,'Hospitalisation Details'!$A$2:$P$2344,14,FALSE())</f>
        <v>R1013</v>
      </c>
      <c r="Q1766" s="1">
        <f>VLOOKUP($A1766,'Hospitalisation Details'!$A$2:$P$2344,16,FALSE())</f>
        <v>34</v>
      </c>
    </row>
    <row r="1767" spans="1:17" x14ac:dyDescent="0.35">
      <c r="A1767" s="1" t="str">
        <f>'Customer Names'!A1767</f>
        <v>Id1766</v>
      </c>
      <c r="B1767" s="1" t="str">
        <f>VLOOKUP($A1767,'Customer Names'!$A$2:$E$2336,4,FALSE())</f>
        <v>Ben</v>
      </c>
      <c r="C1767" s="16">
        <f>VLOOKUP($A1767,'Medical Examinations'!$A$2:$O$2336,2,FALSE())</f>
        <v>37.25</v>
      </c>
      <c r="D1767" s="16">
        <f>VLOOKUP($A1767,'Medical Examinations'!$A$2:$O$2336,3,FALSE())</f>
        <v>6.23</v>
      </c>
      <c r="E1767" s="1" t="str">
        <f>VLOOKUP($A1767,'Medical Examinations'!$A$2:$O$2336,9,FALSE())</f>
        <v>Yes</v>
      </c>
      <c r="F1767" s="1" t="str">
        <f>VLOOKUP($A1767,'Medical Examinations'!$A$2:$O$2336,10,FALSE())</f>
        <v>No</v>
      </c>
      <c r="G1767" s="1" t="str">
        <f>VLOOKUP($A1767,'Medical Examinations'!$A$2:$O$2336,11,FALSE())</f>
        <v>No</v>
      </c>
      <c r="H1767" s="1">
        <f>VLOOKUP($A1767,'Medical Examinations'!$A$2:$O$2336,13,FALSE())</f>
        <v>0</v>
      </c>
      <c r="I1767" s="1" t="str">
        <f>VLOOKUP($A1767,'Medical Examinations'!$A$2:$O$2336,12,FALSE())</f>
        <v>No</v>
      </c>
      <c r="J1767" s="1" t="str">
        <f>VLOOKUP($A1767,'Medical Examinations'!$A$2:$O$2336,14,FALSE())</f>
        <v>Obesity</v>
      </c>
      <c r="K1767" s="1" t="str">
        <f>VLOOKUP($A1767,'Medical Examinations'!$A$2:$O$2336,15,FALSE())</f>
        <v>Prediabetes</v>
      </c>
      <c r="L1767" s="17">
        <f>VLOOKUP($A1767,'Hospitalisation Details'!$A$2:$P$2344,15,FALSE())</f>
        <v>37169</v>
      </c>
      <c r="M1767" s="18">
        <f>VLOOKUP($A1767,'Hospitalisation Details'!$A$2:$P$2344,6,FALSE())</f>
        <v>4999.04</v>
      </c>
      <c r="N1767" s="1" t="str">
        <f>VLOOKUP($A1767,'Hospitalisation Details'!$A$2:$P$2344,12,FALSE())</f>
        <v>tier - 2</v>
      </c>
      <c r="O1767" s="1" t="str">
        <f>VLOOKUP($A1767,'Hospitalisation Details'!$A$2:$P$2344,13,FALSE())</f>
        <v>tier - 2</v>
      </c>
      <c r="P1767" s="1" t="str">
        <f>VLOOKUP($A1767,'Hospitalisation Details'!$A$2:$P$2344,14,FALSE())</f>
        <v>R1011</v>
      </c>
      <c r="Q1767" s="1">
        <f>VLOOKUP($A1767,'Hospitalisation Details'!$A$2:$P$2344,16,FALSE())</f>
        <v>21</v>
      </c>
    </row>
    <row r="1768" spans="1:17" x14ac:dyDescent="0.35">
      <c r="A1768" s="1" t="str">
        <f>'Customer Names'!A1768</f>
        <v>Id1767</v>
      </c>
      <c r="B1768" s="1" t="str">
        <f>VLOOKUP($A1768,'Customer Names'!$A$2:$E$2336,4,FALSE())</f>
        <v>Sarah M.</v>
      </c>
      <c r="C1768" s="16">
        <f>VLOOKUP($A1768,'Medical Examinations'!$A$2:$O$2336,2,FALSE())</f>
        <v>23.56</v>
      </c>
      <c r="D1768" s="16">
        <f>VLOOKUP($A1768,'Medical Examinations'!$A$2:$O$2336,3,FALSE())</f>
        <v>5.45</v>
      </c>
      <c r="E1768" s="1" t="str">
        <f>VLOOKUP($A1768,'Medical Examinations'!$A$2:$O$2336,9,FALSE())</f>
        <v>Yes</v>
      </c>
      <c r="F1768" s="1" t="str">
        <f>VLOOKUP($A1768,'Medical Examinations'!$A$2:$O$2336,10,FALSE())</f>
        <v>No</v>
      </c>
      <c r="G1768" s="1" t="str">
        <f>VLOOKUP($A1768,'Medical Examinations'!$A$2:$O$2336,11,FALSE())</f>
        <v>No</v>
      </c>
      <c r="H1768" s="1">
        <f>VLOOKUP($A1768,'Medical Examinations'!$A$2:$O$2336,13,FALSE())</f>
        <v>1</v>
      </c>
      <c r="I1768" s="1" t="str">
        <f>VLOOKUP($A1768,'Medical Examinations'!$A$2:$O$2336,12,FALSE())</f>
        <v>No</v>
      </c>
      <c r="J1768" s="1" t="str">
        <f>VLOOKUP($A1768,'Medical Examinations'!$A$2:$O$2336,14,FALSE())</f>
        <v>Normal Weight</v>
      </c>
      <c r="K1768" s="1" t="str">
        <f>VLOOKUP($A1768,'Medical Examinations'!$A$2:$O$2336,15,FALSE())</f>
        <v>Normal</v>
      </c>
      <c r="L1768" s="17">
        <f>VLOOKUP($A1768,'Hospitalisation Details'!$A$2:$P$2344,15,FALSE())</f>
        <v>32318</v>
      </c>
      <c r="M1768" s="18">
        <f>VLOOKUP($A1768,'Hospitalisation Details'!$A$2:$P$2344,6,FALSE())</f>
        <v>4992.38</v>
      </c>
      <c r="N1768" s="1" t="str">
        <f>VLOOKUP($A1768,'Hospitalisation Details'!$A$2:$P$2344,12,FALSE())</f>
        <v>tier - 2</v>
      </c>
      <c r="O1768" s="1" t="str">
        <f>VLOOKUP($A1768,'Hospitalisation Details'!$A$2:$P$2344,13,FALSE())</f>
        <v>tier - 3</v>
      </c>
      <c r="P1768" s="1" t="str">
        <f>VLOOKUP($A1768,'Hospitalisation Details'!$A$2:$P$2344,14,FALSE())</f>
        <v>R1024</v>
      </c>
      <c r="Q1768" s="1">
        <f>VLOOKUP($A1768,'Hospitalisation Details'!$A$2:$P$2344,16,FALSE())</f>
        <v>34</v>
      </c>
    </row>
    <row r="1769" spans="1:17" x14ac:dyDescent="0.35">
      <c r="A1769" s="1" t="str">
        <f>'Customer Names'!A1769</f>
        <v>Id1768</v>
      </c>
      <c r="B1769" s="1" t="str">
        <f>VLOOKUP($A1769,'Customer Names'!$A$2:$E$2336,4,FALSE())</f>
        <v>Sarah</v>
      </c>
      <c r="C1769" s="16">
        <f>VLOOKUP($A1769,'Medical Examinations'!$A$2:$O$2336,2,FALSE())</f>
        <v>15.84</v>
      </c>
      <c r="D1769" s="16">
        <f>VLOOKUP($A1769,'Medical Examinations'!$A$2:$O$2336,3,FALSE())</f>
        <v>10.34</v>
      </c>
      <c r="E1769" s="1" t="str">
        <f>VLOOKUP($A1769,'Medical Examinations'!$A$2:$O$2336,9,FALSE())</f>
        <v>No</v>
      </c>
      <c r="F1769" s="1" t="str">
        <f>VLOOKUP($A1769,'Medical Examinations'!$A$2:$O$2336,10,FALSE())</f>
        <v>No</v>
      </c>
      <c r="G1769" s="1" t="str">
        <f>VLOOKUP($A1769,'Medical Examinations'!$A$2:$O$2336,11,FALSE())</f>
        <v>No</v>
      </c>
      <c r="H1769" s="1">
        <f>VLOOKUP($A1769,'Medical Examinations'!$A$2:$O$2336,13,FALSE())</f>
        <v>2</v>
      </c>
      <c r="I1769" s="1" t="str">
        <f>VLOOKUP($A1769,'Medical Examinations'!$A$2:$O$2336,12,FALSE())</f>
        <v>No</v>
      </c>
      <c r="J1769" s="1" t="str">
        <f>VLOOKUP($A1769,'Medical Examinations'!$A$2:$O$2336,14,FALSE())</f>
        <v>Underweight</v>
      </c>
      <c r="K1769" s="1" t="str">
        <f>VLOOKUP($A1769,'Medical Examinations'!$A$2:$O$2336,15,FALSE())</f>
        <v>Diabetes</v>
      </c>
      <c r="L1769" s="17">
        <f>VLOOKUP($A1769,'Hospitalisation Details'!$A$2:$P$2344,15,FALSE())</f>
        <v>26975</v>
      </c>
      <c r="M1769" s="18">
        <f>VLOOKUP($A1769,'Hospitalisation Details'!$A$2:$P$2344,6,FALSE())</f>
        <v>4985.22</v>
      </c>
      <c r="N1769" s="1" t="str">
        <f>VLOOKUP($A1769,'Hospitalisation Details'!$A$2:$P$2344,12,FALSE())</f>
        <v>tier - 2</v>
      </c>
      <c r="O1769" s="1" t="str">
        <f>VLOOKUP($A1769,'Hospitalisation Details'!$A$2:$P$2344,13,FALSE())</f>
        <v>tier - 3</v>
      </c>
      <c r="P1769" s="1" t="str">
        <f>VLOOKUP($A1769,'Hospitalisation Details'!$A$2:$P$2344,14,FALSE())</f>
        <v>R1013</v>
      </c>
      <c r="Q1769" s="1">
        <f>VLOOKUP($A1769,'Hospitalisation Details'!$A$2:$P$2344,16,FALSE())</f>
        <v>49</v>
      </c>
    </row>
    <row r="1770" spans="1:17" x14ac:dyDescent="0.35">
      <c r="A1770" s="1" t="str">
        <f>'Customer Names'!A1770</f>
        <v>Id1769</v>
      </c>
      <c r="B1770" s="1" t="str">
        <f>VLOOKUP($A1770,'Customer Names'!$A$2:$E$2336,4,FALSE())</f>
        <v>Katie</v>
      </c>
      <c r="C1770" s="16">
        <f>VLOOKUP($A1770,'Medical Examinations'!$A$2:$O$2336,2,FALSE())</f>
        <v>36.630000000000003</v>
      </c>
      <c r="D1770" s="16">
        <f>VLOOKUP($A1770,'Medical Examinations'!$A$2:$O$2336,3,FALSE())</f>
        <v>5.15</v>
      </c>
      <c r="E1770" s="1" t="str">
        <f>VLOOKUP($A1770,'Medical Examinations'!$A$2:$O$2336,9,FALSE())</f>
        <v>No</v>
      </c>
      <c r="F1770" s="1" t="str">
        <f>VLOOKUP($A1770,'Medical Examinations'!$A$2:$O$2336,10,FALSE())</f>
        <v>No</v>
      </c>
      <c r="G1770" s="1" t="str">
        <f>VLOOKUP($A1770,'Medical Examinations'!$A$2:$O$2336,11,FALSE())</f>
        <v>No</v>
      </c>
      <c r="H1770" s="1">
        <f>VLOOKUP($A1770,'Medical Examinations'!$A$2:$O$2336,13,FALSE())</f>
        <v>0</v>
      </c>
      <c r="I1770" s="1" t="str">
        <f>VLOOKUP($A1770,'Medical Examinations'!$A$2:$O$2336,12,FALSE())</f>
        <v>No</v>
      </c>
      <c r="J1770" s="1" t="str">
        <f>VLOOKUP($A1770,'Medical Examinations'!$A$2:$O$2336,14,FALSE())</f>
        <v>Obesity</v>
      </c>
      <c r="K1770" s="1" t="str">
        <f>VLOOKUP($A1770,'Medical Examinations'!$A$2:$O$2336,15,FALSE())</f>
        <v>Normal</v>
      </c>
      <c r="L1770" s="17">
        <f>VLOOKUP($A1770,'Hospitalisation Details'!$A$2:$P$2344,15,FALSE())</f>
        <v>33480</v>
      </c>
      <c r="M1770" s="18">
        <f>VLOOKUP($A1770,'Hospitalisation Details'!$A$2:$P$2344,6,FALSE())</f>
        <v>4949.76</v>
      </c>
      <c r="N1770" s="1" t="str">
        <f>VLOOKUP($A1770,'Hospitalisation Details'!$A$2:$P$2344,12,FALSE())</f>
        <v>tier - 2</v>
      </c>
      <c r="O1770" s="1" t="str">
        <f>VLOOKUP($A1770,'Hospitalisation Details'!$A$2:$P$2344,13,FALSE())</f>
        <v>tier - 1</v>
      </c>
      <c r="P1770" s="1" t="str">
        <f>VLOOKUP($A1770,'Hospitalisation Details'!$A$2:$P$2344,14,FALSE())</f>
        <v>R1013</v>
      </c>
      <c r="Q1770" s="1">
        <f>VLOOKUP($A1770,'Hospitalisation Details'!$A$2:$P$2344,16,FALSE())</f>
        <v>31</v>
      </c>
    </row>
    <row r="1771" spans="1:17" x14ac:dyDescent="0.35">
      <c r="A1771" s="1" t="str">
        <f>'Customer Names'!A1771</f>
        <v>Id1770</v>
      </c>
      <c r="B1771" s="1" t="str">
        <f>VLOOKUP($A1771,'Customer Names'!$A$2:$E$2336,4,FALSE())</f>
        <v>Michaela L</v>
      </c>
      <c r="C1771" s="16">
        <f>VLOOKUP($A1771,'Medical Examinations'!$A$2:$O$2336,2,FALSE())</f>
        <v>16.47</v>
      </c>
      <c r="D1771" s="16">
        <f>VLOOKUP($A1771,'Medical Examinations'!$A$2:$O$2336,3,FALSE())</f>
        <v>11.72</v>
      </c>
      <c r="E1771" s="1" t="str">
        <f>VLOOKUP($A1771,'Medical Examinations'!$A$2:$O$2336,9,FALSE())</f>
        <v>No</v>
      </c>
      <c r="F1771" s="1" t="str">
        <f>VLOOKUP($A1771,'Medical Examinations'!$A$2:$O$2336,10,FALSE())</f>
        <v>No</v>
      </c>
      <c r="G1771" s="1" t="str">
        <f>VLOOKUP($A1771,'Medical Examinations'!$A$2:$O$2336,11,FALSE())</f>
        <v>No</v>
      </c>
      <c r="H1771" s="1">
        <f>VLOOKUP($A1771,'Medical Examinations'!$A$2:$O$2336,13,FALSE())</f>
        <v>0</v>
      </c>
      <c r="I1771" s="1" t="str">
        <f>VLOOKUP($A1771,'Medical Examinations'!$A$2:$O$2336,12,FALSE())</f>
        <v>No</v>
      </c>
      <c r="J1771" s="1" t="str">
        <f>VLOOKUP($A1771,'Medical Examinations'!$A$2:$O$2336,14,FALSE())</f>
        <v>Underweight</v>
      </c>
      <c r="K1771" s="1" t="str">
        <f>VLOOKUP($A1771,'Medical Examinations'!$A$2:$O$2336,15,FALSE())</f>
        <v>Diabetes</v>
      </c>
      <c r="L1771" s="17">
        <f>VLOOKUP($A1771,'Hospitalisation Details'!$A$2:$P$2344,15,FALSE())</f>
        <v>27206</v>
      </c>
      <c r="M1771" s="18">
        <f>VLOOKUP($A1771,'Hospitalisation Details'!$A$2:$P$2344,6,FALSE())</f>
        <v>4942.0600000000004</v>
      </c>
      <c r="N1771" s="1" t="str">
        <f>VLOOKUP($A1771,'Hospitalisation Details'!$A$2:$P$2344,12,FALSE())</f>
        <v>tier - 2</v>
      </c>
      <c r="O1771" s="1" t="str">
        <f>VLOOKUP($A1771,'Hospitalisation Details'!$A$2:$P$2344,13,FALSE())</f>
        <v>tier - 2</v>
      </c>
      <c r="P1771" s="1" t="str">
        <f>VLOOKUP($A1771,'Hospitalisation Details'!$A$2:$P$2344,14,FALSE())</f>
        <v>R1013</v>
      </c>
      <c r="Q1771" s="1">
        <f>VLOOKUP($A1771,'Hospitalisation Details'!$A$2:$P$2344,16,FALSE())</f>
        <v>48</v>
      </c>
    </row>
    <row r="1772" spans="1:17" x14ac:dyDescent="0.35">
      <c r="A1772" s="1" t="str">
        <f>'Customer Names'!A1772</f>
        <v>Id1771</v>
      </c>
      <c r="B1772" s="1" t="str">
        <f>VLOOKUP($A1772,'Customer Names'!$A$2:$E$2336,4,FALSE())</f>
        <v>Shalaleh</v>
      </c>
      <c r="C1772" s="16">
        <f>VLOOKUP($A1772,'Medical Examinations'!$A$2:$O$2336,2,FALSE())</f>
        <v>25.8</v>
      </c>
      <c r="D1772" s="16">
        <f>VLOOKUP($A1772,'Medical Examinations'!$A$2:$O$2336,3,FALSE())</f>
        <v>5.29</v>
      </c>
      <c r="E1772" s="1" t="str">
        <f>VLOOKUP($A1772,'Medical Examinations'!$A$2:$O$2336,9,FALSE())</f>
        <v>No</v>
      </c>
      <c r="F1772" s="1" t="str">
        <f>VLOOKUP($A1772,'Medical Examinations'!$A$2:$O$2336,10,FALSE())</f>
        <v>No</v>
      </c>
      <c r="G1772" s="1" t="str">
        <f>VLOOKUP($A1772,'Medical Examinations'!$A$2:$O$2336,11,FALSE())</f>
        <v>No</v>
      </c>
      <c r="H1772" s="1">
        <f>VLOOKUP($A1772,'Medical Examinations'!$A$2:$O$2336,13,FALSE())</f>
        <v>0</v>
      </c>
      <c r="I1772" s="1" t="str">
        <f>VLOOKUP($A1772,'Medical Examinations'!$A$2:$O$2336,12,FALSE())</f>
        <v>No</v>
      </c>
      <c r="J1772" s="1" t="str">
        <f>VLOOKUP($A1772,'Medical Examinations'!$A$2:$O$2336,14,FALSE())</f>
        <v>Overweight</v>
      </c>
      <c r="K1772" s="1" t="str">
        <f>VLOOKUP($A1772,'Medical Examinations'!$A$2:$O$2336,15,FALSE())</f>
        <v>Normal</v>
      </c>
      <c r="L1772" s="17">
        <f>VLOOKUP($A1772,'Hospitalisation Details'!$A$2:$P$2344,15,FALSE())</f>
        <v>33569</v>
      </c>
      <c r="M1772" s="18">
        <f>VLOOKUP($A1772,'Hospitalisation Details'!$A$2:$P$2344,6,FALSE())</f>
        <v>4934.71</v>
      </c>
      <c r="N1772" s="1" t="str">
        <f>VLOOKUP($A1772,'Hospitalisation Details'!$A$2:$P$2344,12,FALSE())</f>
        <v>tier - 2</v>
      </c>
      <c r="O1772" s="1" t="str">
        <f>VLOOKUP($A1772,'Hospitalisation Details'!$A$2:$P$2344,13,FALSE())</f>
        <v>tier - 3</v>
      </c>
      <c r="P1772" s="1" t="str">
        <f>VLOOKUP($A1772,'Hospitalisation Details'!$A$2:$P$2344,14,FALSE())</f>
        <v>R1011</v>
      </c>
      <c r="Q1772" s="1">
        <f>VLOOKUP($A1772,'Hospitalisation Details'!$A$2:$P$2344,16,FALSE())</f>
        <v>31</v>
      </c>
    </row>
    <row r="1773" spans="1:17" x14ac:dyDescent="0.35">
      <c r="A1773" s="1" t="str">
        <f>'Customer Names'!A1773</f>
        <v>Id1772</v>
      </c>
      <c r="B1773" s="1" t="str">
        <f>VLOOKUP($A1773,'Customer Names'!$A$2:$E$2336,4,FALSE())</f>
        <v>Karen</v>
      </c>
      <c r="C1773" s="16">
        <f>VLOOKUP($A1773,'Medical Examinations'!$A$2:$O$2336,2,FALSE())</f>
        <v>23.6</v>
      </c>
      <c r="D1773" s="16">
        <f>VLOOKUP($A1773,'Medical Examinations'!$A$2:$O$2336,3,FALSE())</f>
        <v>4.33</v>
      </c>
      <c r="E1773" s="1" t="str">
        <f>VLOOKUP($A1773,'Medical Examinations'!$A$2:$O$2336,9,FALSE())</f>
        <v>No</v>
      </c>
      <c r="F1773" s="1" t="str">
        <f>VLOOKUP($A1773,'Medical Examinations'!$A$2:$O$2336,10,FALSE())</f>
        <v>No</v>
      </c>
      <c r="G1773" s="1" t="str">
        <f>VLOOKUP($A1773,'Medical Examinations'!$A$2:$O$2336,11,FALSE())</f>
        <v>No</v>
      </c>
      <c r="H1773" s="1">
        <f>VLOOKUP($A1773,'Medical Examinations'!$A$2:$O$2336,13,FALSE())</f>
        <v>0</v>
      </c>
      <c r="I1773" s="1" t="str">
        <f>VLOOKUP($A1773,'Medical Examinations'!$A$2:$O$2336,12,FALSE())</f>
        <v>No</v>
      </c>
      <c r="J1773" s="1" t="str">
        <f>VLOOKUP($A1773,'Medical Examinations'!$A$2:$O$2336,14,FALSE())</f>
        <v>Normal Weight</v>
      </c>
      <c r="K1773" s="1" t="str">
        <f>VLOOKUP($A1773,'Medical Examinations'!$A$2:$O$2336,15,FALSE())</f>
        <v>Normal</v>
      </c>
      <c r="L1773" s="17">
        <f>VLOOKUP($A1773,'Hospitalisation Details'!$A$2:$P$2344,15,FALSE())</f>
        <v>33473</v>
      </c>
      <c r="M1773" s="18">
        <f>VLOOKUP($A1773,'Hospitalisation Details'!$A$2:$P$2344,6,FALSE())</f>
        <v>4931.6499999999996</v>
      </c>
      <c r="N1773" s="1" t="str">
        <f>VLOOKUP($A1773,'Hospitalisation Details'!$A$2:$P$2344,12,FALSE())</f>
        <v>tier - 2</v>
      </c>
      <c r="O1773" s="1" t="str">
        <f>VLOOKUP($A1773,'Hospitalisation Details'!$A$2:$P$2344,13,FALSE())</f>
        <v>tier - 3</v>
      </c>
      <c r="P1773" s="1" t="str">
        <f>VLOOKUP($A1773,'Hospitalisation Details'!$A$2:$P$2344,14,FALSE())</f>
        <v>R1011</v>
      </c>
      <c r="Q1773" s="1">
        <f>VLOOKUP($A1773,'Hospitalisation Details'!$A$2:$P$2344,16,FALSE())</f>
        <v>31</v>
      </c>
    </row>
    <row r="1774" spans="1:17" x14ac:dyDescent="0.35">
      <c r="A1774" s="1" t="str">
        <f>'Customer Names'!A1774</f>
        <v>Id1773</v>
      </c>
      <c r="B1774" s="1" t="str">
        <f>VLOOKUP($A1774,'Customer Names'!$A$2:$E$2336,4,FALSE())</f>
        <v>Zuzana</v>
      </c>
      <c r="C1774" s="16">
        <f>VLOOKUP($A1774,'Medical Examinations'!$A$2:$O$2336,2,FALSE())</f>
        <v>32.11</v>
      </c>
      <c r="D1774" s="16">
        <f>VLOOKUP($A1774,'Medical Examinations'!$A$2:$O$2336,3,FALSE())</f>
        <v>6.24</v>
      </c>
      <c r="E1774" s="1" t="str">
        <f>VLOOKUP($A1774,'Medical Examinations'!$A$2:$O$2336,9,FALSE())</f>
        <v>No</v>
      </c>
      <c r="F1774" s="1" t="str">
        <f>VLOOKUP($A1774,'Medical Examinations'!$A$2:$O$2336,10,FALSE())</f>
        <v>No</v>
      </c>
      <c r="G1774" s="1" t="str">
        <f>VLOOKUP($A1774,'Medical Examinations'!$A$2:$O$2336,11,FALSE())</f>
        <v>Yes</v>
      </c>
      <c r="H1774" s="1">
        <f>VLOOKUP($A1774,'Medical Examinations'!$A$2:$O$2336,13,FALSE())</f>
        <v>1</v>
      </c>
      <c r="I1774" s="1" t="str">
        <f>VLOOKUP($A1774,'Medical Examinations'!$A$2:$O$2336,12,FALSE())</f>
        <v>No</v>
      </c>
      <c r="J1774" s="1" t="str">
        <f>VLOOKUP($A1774,'Medical Examinations'!$A$2:$O$2336,14,FALSE())</f>
        <v>Obesity</v>
      </c>
      <c r="K1774" s="1" t="str">
        <f>VLOOKUP($A1774,'Medical Examinations'!$A$2:$O$2336,15,FALSE())</f>
        <v>Prediabetes</v>
      </c>
      <c r="L1774" s="17">
        <f>VLOOKUP($A1774,'Hospitalisation Details'!$A$2:$P$2344,15,FALSE())</f>
        <v>34191</v>
      </c>
      <c r="M1774" s="18">
        <f>VLOOKUP($A1774,'Hospitalisation Details'!$A$2:$P$2344,6,FALSE())</f>
        <v>4922.92</v>
      </c>
      <c r="N1774" s="1" t="str">
        <f>VLOOKUP($A1774,'Hospitalisation Details'!$A$2:$P$2344,12,FALSE())</f>
        <v>tier - 2</v>
      </c>
      <c r="O1774" s="1" t="str">
        <f>VLOOKUP($A1774,'Hospitalisation Details'!$A$2:$P$2344,13,FALSE())</f>
        <v>tier - 2</v>
      </c>
      <c r="P1774" s="1" t="str">
        <f>VLOOKUP($A1774,'Hospitalisation Details'!$A$2:$P$2344,14,FALSE())</f>
        <v>R1012</v>
      </c>
      <c r="Q1774" s="1">
        <f>VLOOKUP($A1774,'Hospitalisation Details'!$A$2:$P$2344,16,FALSE())</f>
        <v>29</v>
      </c>
    </row>
    <row r="1775" spans="1:17" x14ac:dyDescent="0.35">
      <c r="A1775" s="1" t="str">
        <f>'Customer Names'!A1775</f>
        <v>Id1774</v>
      </c>
      <c r="B1775" s="1" t="str">
        <f>VLOOKUP($A1775,'Customer Names'!$A$2:$E$2336,4,FALSE())</f>
        <v>Daniel J.</v>
      </c>
      <c r="C1775" s="16">
        <f>VLOOKUP($A1775,'Medical Examinations'!$A$2:$O$2336,2,FALSE())</f>
        <v>30.114999999999998</v>
      </c>
      <c r="D1775" s="16">
        <f>VLOOKUP($A1775,'Medical Examinations'!$A$2:$O$2336,3,FALSE())</f>
        <v>11.61</v>
      </c>
      <c r="E1775" s="1" t="str">
        <f>VLOOKUP($A1775,'Medical Examinations'!$A$2:$O$2336,9,FALSE())</f>
        <v>No</v>
      </c>
      <c r="F1775" s="1" t="str">
        <f>VLOOKUP($A1775,'Medical Examinations'!$A$2:$O$2336,10,FALSE())</f>
        <v>No</v>
      </c>
      <c r="G1775" s="1" t="str">
        <f>VLOOKUP($A1775,'Medical Examinations'!$A$2:$O$2336,11,FALSE())</f>
        <v>No</v>
      </c>
      <c r="H1775" s="1">
        <f>VLOOKUP($A1775,'Medical Examinations'!$A$2:$O$2336,13,FALSE())</f>
        <v>0</v>
      </c>
      <c r="I1775" s="1" t="str">
        <f>VLOOKUP($A1775,'Medical Examinations'!$A$2:$O$2336,12,FALSE())</f>
        <v>No</v>
      </c>
      <c r="J1775" s="1" t="str">
        <f>VLOOKUP($A1775,'Medical Examinations'!$A$2:$O$2336,14,FALSE())</f>
        <v>Obesity</v>
      </c>
      <c r="K1775" s="1" t="str">
        <f>VLOOKUP($A1775,'Medical Examinations'!$A$2:$O$2336,15,FALSE())</f>
        <v>Diabetes</v>
      </c>
      <c r="L1775" s="17">
        <f>VLOOKUP($A1775,'Hospitalisation Details'!$A$2:$P$2344,15,FALSE())</f>
        <v>37489</v>
      </c>
      <c r="M1775" s="18">
        <f>VLOOKUP($A1775,'Hospitalisation Details'!$A$2:$P$2344,6,FALSE())</f>
        <v>4915.0600000000004</v>
      </c>
      <c r="N1775" s="1" t="str">
        <f>VLOOKUP($A1775,'Hospitalisation Details'!$A$2:$P$2344,12,FALSE())</f>
        <v>tier - 2</v>
      </c>
      <c r="O1775" s="1" t="str">
        <f>VLOOKUP($A1775,'Hospitalisation Details'!$A$2:$P$2344,13,FALSE())</f>
        <v>tier - 1</v>
      </c>
      <c r="P1775" s="1" t="str">
        <f>VLOOKUP($A1775,'Hospitalisation Details'!$A$2:$P$2344,14,FALSE())</f>
        <v>R1017</v>
      </c>
      <c r="Q1775" s="1">
        <f>VLOOKUP($A1775,'Hospitalisation Details'!$A$2:$P$2344,16,FALSE())</f>
        <v>20</v>
      </c>
    </row>
    <row r="1776" spans="1:17" x14ac:dyDescent="0.35">
      <c r="A1776" s="1" t="str">
        <f>'Customer Names'!A1776</f>
        <v>Id1775</v>
      </c>
      <c r="B1776" s="1" t="str">
        <f>VLOOKUP($A1776,'Customer Names'!$A$2:$E$2336,4,FALSE())</f>
        <v>Alexandra</v>
      </c>
      <c r="C1776" s="16">
        <f>VLOOKUP($A1776,'Medical Examinations'!$A$2:$O$2336,2,FALSE())</f>
        <v>20.28</v>
      </c>
      <c r="D1776" s="16">
        <f>VLOOKUP($A1776,'Medical Examinations'!$A$2:$O$2336,3,FALSE())</f>
        <v>11.07</v>
      </c>
      <c r="E1776" s="1" t="str">
        <f>VLOOKUP($A1776,'Medical Examinations'!$A$2:$O$2336,9,FALSE())</f>
        <v>Yes</v>
      </c>
      <c r="F1776" s="1" t="str">
        <f>VLOOKUP($A1776,'Medical Examinations'!$A$2:$O$2336,10,FALSE())</f>
        <v>No</v>
      </c>
      <c r="G1776" s="1" t="str">
        <f>VLOOKUP($A1776,'Medical Examinations'!$A$2:$O$2336,11,FALSE())</f>
        <v>No</v>
      </c>
      <c r="H1776" s="1">
        <f>VLOOKUP($A1776,'Medical Examinations'!$A$2:$O$2336,13,FALSE())</f>
        <v>0</v>
      </c>
      <c r="I1776" s="1" t="str">
        <f>VLOOKUP($A1776,'Medical Examinations'!$A$2:$O$2336,12,FALSE())</f>
        <v>No</v>
      </c>
      <c r="J1776" s="1" t="str">
        <f>VLOOKUP($A1776,'Medical Examinations'!$A$2:$O$2336,14,FALSE())</f>
        <v>Normal Weight</v>
      </c>
      <c r="K1776" s="1" t="str">
        <f>VLOOKUP($A1776,'Medical Examinations'!$A$2:$O$2336,15,FALSE())</f>
        <v>Diabetes</v>
      </c>
      <c r="L1776" s="17">
        <f>VLOOKUP($A1776,'Hospitalisation Details'!$A$2:$P$2344,15,FALSE())</f>
        <v>29877</v>
      </c>
      <c r="M1776" s="18">
        <f>VLOOKUP($A1776,'Hospitalisation Details'!$A$2:$P$2344,6,FALSE())</f>
        <v>4911.8900000000003</v>
      </c>
      <c r="N1776" s="1" t="str">
        <f>VLOOKUP($A1776,'Hospitalisation Details'!$A$2:$P$2344,12,FALSE())</f>
        <v>tier - 2</v>
      </c>
      <c r="O1776" s="1" t="str">
        <f>VLOOKUP($A1776,'Hospitalisation Details'!$A$2:$P$2344,13,FALSE())</f>
        <v>tier - 3</v>
      </c>
      <c r="P1776" s="1" t="str">
        <f>VLOOKUP($A1776,'Hospitalisation Details'!$A$2:$P$2344,14,FALSE())</f>
        <v>R1013</v>
      </c>
      <c r="Q1776" s="1">
        <f>VLOOKUP($A1776,'Hospitalisation Details'!$A$2:$P$2344,16,FALSE())</f>
        <v>41</v>
      </c>
    </row>
    <row r="1777" spans="1:17" x14ac:dyDescent="0.35">
      <c r="A1777" s="1" t="str">
        <f>'Customer Names'!A1777</f>
        <v>Id1776</v>
      </c>
      <c r="B1777" s="1" t="str">
        <f>VLOOKUP($A1777,'Customer Names'!$A$2:$E$2336,4,FALSE())</f>
        <v>Jessica</v>
      </c>
      <c r="C1777" s="16">
        <f>VLOOKUP($A1777,'Medical Examinations'!$A$2:$O$2336,2,FALSE())</f>
        <v>20.234999999999999</v>
      </c>
      <c r="D1777" s="16">
        <f>VLOOKUP($A1777,'Medical Examinations'!$A$2:$O$2336,3,FALSE())</f>
        <v>5.19</v>
      </c>
      <c r="E1777" s="1" t="str">
        <f>VLOOKUP($A1777,'Medical Examinations'!$A$2:$O$2336,9,FALSE())</f>
        <v>No</v>
      </c>
      <c r="F1777" s="1" t="str">
        <f>VLOOKUP($A1777,'Medical Examinations'!$A$2:$O$2336,10,FALSE())</f>
        <v>No</v>
      </c>
      <c r="G1777" s="1" t="str">
        <f>VLOOKUP($A1777,'Medical Examinations'!$A$2:$O$2336,11,FALSE())</f>
        <v>Yes</v>
      </c>
      <c r="H1777" s="1">
        <f>VLOOKUP($A1777,'Medical Examinations'!$A$2:$O$2336,13,FALSE())</f>
        <v>1</v>
      </c>
      <c r="I1777" s="1" t="str">
        <f>VLOOKUP($A1777,'Medical Examinations'!$A$2:$O$2336,12,FALSE())</f>
        <v>No</v>
      </c>
      <c r="J1777" s="1" t="str">
        <f>VLOOKUP($A1777,'Medical Examinations'!$A$2:$O$2336,14,FALSE())</f>
        <v>Normal Weight</v>
      </c>
      <c r="K1777" s="1" t="str">
        <f>VLOOKUP($A1777,'Medical Examinations'!$A$2:$O$2336,15,FALSE())</f>
        <v>Normal</v>
      </c>
      <c r="L1777" s="17">
        <f>VLOOKUP($A1777,'Hospitalisation Details'!$A$2:$P$2344,15,FALSE())</f>
        <v>34160</v>
      </c>
      <c r="M1777" s="18">
        <f>VLOOKUP($A1777,'Hospitalisation Details'!$A$2:$P$2344,6,FALSE())</f>
        <v>4906.41</v>
      </c>
      <c r="N1777" s="1" t="str">
        <f>VLOOKUP($A1777,'Hospitalisation Details'!$A$2:$P$2344,12,FALSE())</f>
        <v>tier - 2</v>
      </c>
      <c r="O1777" s="1" t="str">
        <f>VLOOKUP($A1777,'Hospitalisation Details'!$A$2:$P$2344,13,FALSE())</f>
        <v>tier - 1</v>
      </c>
      <c r="P1777" s="1" t="str">
        <f>VLOOKUP($A1777,'Hospitalisation Details'!$A$2:$P$2344,14,FALSE())</f>
        <v>R1012</v>
      </c>
      <c r="Q1777" s="1">
        <f>VLOOKUP($A1777,'Hospitalisation Details'!$A$2:$P$2344,16,FALSE())</f>
        <v>29</v>
      </c>
    </row>
    <row r="1778" spans="1:17" x14ac:dyDescent="0.35">
      <c r="A1778" s="1" t="str">
        <f>'Customer Names'!A1778</f>
        <v>Id1777</v>
      </c>
      <c r="B1778" s="1" t="str">
        <f>VLOOKUP($A1778,'Customer Names'!$A$2:$E$2336,4,FALSE())</f>
        <v>Matthew M</v>
      </c>
      <c r="C1778" s="16">
        <f>VLOOKUP($A1778,'Medical Examinations'!$A$2:$O$2336,2,FALSE())</f>
        <v>25.27</v>
      </c>
      <c r="D1778" s="16">
        <f>VLOOKUP($A1778,'Medical Examinations'!$A$2:$O$2336,3,FALSE())</f>
        <v>5.7</v>
      </c>
      <c r="E1778" s="1" t="str">
        <f>VLOOKUP($A1778,'Medical Examinations'!$A$2:$O$2336,9,FALSE())</f>
        <v>Yes</v>
      </c>
      <c r="F1778" s="1" t="str">
        <f>VLOOKUP($A1778,'Medical Examinations'!$A$2:$O$2336,10,FALSE())</f>
        <v>No</v>
      </c>
      <c r="G1778" s="1" t="str">
        <f>VLOOKUP($A1778,'Medical Examinations'!$A$2:$O$2336,11,FALSE())</f>
        <v>No</v>
      </c>
      <c r="H1778" s="1">
        <f>VLOOKUP($A1778,'Medical Examinations'!$A$2:$O$2336,13,FALSE())</f>
        <v>1</v>
      </c>
      <c r="I1778" s="1" t="str">
        <f>VLOOKUP($A1778,'Medical Examinations'!$A$2:$O$2336,12,FALSE())</f>
        <v>No</v>
      </c>
      <c r="J1778" s="1" t="str">
        <f>VLOOKUP($A1778,'Medical Examinations'!$A$2:$O$2336,14,FALSE())</f>
        <v>Overweight</v>
      </c>
      <c r="K1778" s="1" t="str">
        <f>VLOOKUP($A1778,'Medical Examinations'!$A$2:$O$2336,15,FALSE())</f>
        <v>Prediabetes</v>
      </c>
      <c r="L1778" s="17">
        <f>VLOOKUP($A1778,'Hospitalisation Details'!$A$2:$P$2344,15,FALSE())</f>
        <v>32409</v>
      </c>
      <c r="M1778" s="18">
        <f>VLOOKUP($A1778,'Hospitalisation Details'!$A$2:$P$2344,6,FALSE())</f>
        <v>4894.75</v>
      </c>
      <c r="N1778" s="1" t="str">
        <f>VLOOKUP($A1778,'Hospitalisation Details'!$A$2:$P$2344,12,FALSE())</f>
        <v>tier - 3</v>
      </c>
      <c r="O1778" s="1" t="str">
        <f>VLOOKUP($A1778,'Hospitalisation Details'!$A$2:$P$2344,13,FALSE())</f>
        <v>tier - 3</v>
      </c>
      <c r="P1778" s="1" t="str">
        <f>VLOOKUP($A1778,'Hospitalisation Details'!$A$2:$P$2344,14,FALSE())</f>
        <v>R1012</v>
      </c>
      <c r="Q1778" s="1">
        <f>VLOOKUP($A1778,'Hospitalisation Details'!$A$2:$P$2344,16,FALSE())</f>
        <v>34</v>
      </c>
    </row>
    <row r="1779" spans="1:17" x14ac:dyDescent="0.35">
      <c r="A1779" s="1" t="str">
        <f>'Customer Names'!A1779</f>
        <v>Id1778</v>
      </c>
      <c r="B1779" s="1" t="str">
        <f>VLOOKUP($A1779,'Customer Names'!$A$2:$E$2336,4,FALSE())</f>
        <v>Nadine A.</v>
      </c>
      <c r="C1779" s="16">
        <f>VLOOKUP($A1779,'Medical Examinations'!$A$2:$O$2336,2,FALSE())</f>
        <v>24.24</v>
      </c>
      <c r="D1779" s="16">
        <f>VLOOKUP($A1779,'Medical Examinations'!$A$2:$O$2336,3,FALSE())</f>
        <v>6.15</v>
      </c>
      <c r="E1779" s="1" t="str">
        <f>VLOOKUP($A1779,'Medical Examinations'!$A$2:$O$2336,9,FALSE())</f>
        <v>No</v>
      </c>
      <c r="F1779" s="1" t="str">
        <f>VLOOKUP($A1779,'Medical Examinations'!$A$2:$O$2336,10,FALSE())</f>
        <v>No</v>
      </c>
      <c r="G1779" s="1" t="str">
        <f>VLOOKUP($A1779,'Medical Examinations'!$A$2:$O$2336,11,FALSE())</f>
        <v>No</v>
      </c>
      <c r="H1779" s="1">
        <f>VLOOKUP($A1779,'Medical Examinations'!$A$2:$O$2336,13,FALSE())</f>
        <v>0</v>
      </c>
      <c r="I1779" s="1" t="str">
        <f>VLOOKUP($A1779,'Medical Examinations'!$A$2:$O$2336,12,FALSE())</f>
        <v>No</v>
      </c>
      <c r="J1779" s="1" t="str">
        <f>VLOOKUP($A1779,'Medical Examinations'!$A$2:$O$2336,14,FALSE())</f>
        <v>Normal Weight</v>
      </c>
      <c r="K1779" s="1" t="str">
        <f>VLOOKUP($A1779,'Medical Examinations'!$A$2:$O$2336,15,FALSE())</f>
        <v>Prediabetes</v>
      </c>
      <c r="L1779" s="17">
        <f>VLOOKUP($A1779,'Hospitalisation Details'!$A$2:$P$2344,15,FALSE())</f>
        <v>33205</v>
      </c>
      <c r="M1779" s="18">
        <f>VLOOKUP($A1779,'Hospitalisation Details'!$A$2:$P$2344,6,FALSE())</f>
        <v>4894.3900000000003</v>
      </c>
      <c r="N1779" s="1" t="str">
        <f>VLOOKUP($A1779,'Hospitalisation Details'!$A$2:$P$2344,12,FALSE())</f>
        <v>tier - 2</v>
      </c>
      <c r="O1779" s="1" t="str">
        <f>VLOOKUP($A1779,'Hospitalisation Details'!$A$2:$P$2344,13,FALSE())</f>
        <v>tier - 3</v>
      </c>
      <c r="P1779" s="1" t="str">
        <f>VLOOKUP($A1779,'Hospitalisation Details'!$A$2:$P$2344,14,FALSE())</f>
        <v>R1013</v>
      </c>
      <c r="Q1779" s="1">
        <f>VLOOKUP($A1779,'Hospitalisation Details'!$A$2:$P$2344,16,FALSE())</f>
        <v>32</v>
      </c>
    </row>
    <row r="1780" spans="1:17" x14ac:dyDescent="0.35">
      <c r="A1780" s="1" t="str">
        <f>'Customer Names'!A1780</f>
        <v>Id1779</v>
      </c>
      <c r="B1780" s="1" t="str">
        <f>VLOOKUP($A1780,'Customer Names'!$A$2:$E$2336,4,FALSE())</f>
        <v>Peter J. Jr.</v>
      </c>
      <c r="C1780" s="16">
        <f>VLOOKUP($A1780,'Medical Examinations'!$A$2:$O$2336,2,FALSE())</f>
        <v>35.75</v>
      </c>
      <c r="D1780" s="16">
        <f>VLOOKUP($A1780,'Medical Examinations'!$A$2:$O$2336,3,FALSE())</f>
        <v>5.07</v>
      </c>
      <c r="E1780" s="1" t="str">
        <f>VLOOKUP($A1780,'Medical Examinations'!$A$2:$O$2336,9,FALSE())</f>
        <v>No</v>
      </c>
      <c r="F1780" s="1" t="str">
        <f>VLOOKUP($A1780,'Medical Examinations'!$A$2:$O$2336,10,FALSE())</f>
        <v>No</v>
      </c>
      <c r="G1780" s="1" t="str">
        <f>VLOOKUP($A1780,'Medical Examinations'!$A$2:$O$2336,11,FALSE())</f>
        <v>No</v>
      </c>
      <c r="H1780" s="1">
        <f>VLOOKUP($A1780,'Medical Examinations'!$A$2:$O$2336,13,FALSE())</f>
        <v>0</v>
      </c>
      <c r="I1780" s="1" t="str">
        <f>VLOOKUP($A1780,'Medical Examinations'!$A$2:$O$2336,12,FALSE())</f>
        <v>No</v>
      </c>
      <c r="J1780" s="1" t="str">
        <f>VLOOKUP($A1780,'Medical Examinations'!$A$2:$O$2336,14,FALSE())</f>
        <v>Obesity</v>
      </c>
      <c r="K1780" s="1" t="str">
        <f>VLOOKUP($A1780,'Medical Examinations'!$A$2:$O$2336,15,FALSE())</f>
        <v>Normal</v>
      </c>
      <c r="L1780" s="17">
        <f>VLOOKUP($A1780,'Hospitalisation Details'!$A$2:$P$2344,15,FALSE())</f>
        <v>32699</v>
      </c>
      <c r="M1780" s="18">
        <f>VLOOKUP($A1780,'Hospitalisation Details'!$A$2:$P$2344,6,FALSE())</f>
        <v>4890</v>
      </c>
      <c r="N1780" s="1" t="str">
        <f>VLOOKUP($A1780,'Hospitalisation Details'!$A$2:$P$2344,12,FALSE())</f>
        <v>tier - 3</v>
      </c>
      <c r="O1780" s="1" t="str">
        <f>VLOOKUP($A1780,'Hospitalisation Details'!$A$2:$P$2344,13,FALSE())</f>
        <v>tier - 2</v>
      </c>
      <c r="P1780" s="1" t="str">
        <f>VLOOKUP($A1780,'Hospitalisation Details'!$A$2:$P$2344,14,FALSE())</f>
        <v>R1013</v>
      </c>
      <c r="Q1780" s="1">
        <f>VLOOKUP($A1780,'Hospitalisation Details'!$A$2:$P$2344,16,FALSE())</f>
        <v>33</v>
      </c>
    </row>
    <row r="1781" spans="1:17" x14ac:dyDescent="0.35">
      <c r="A1781" s="1" t="str">
        <f>'Customer Names'!A1781</f>
        <v>Id1780</v>
      </c>
      <c r="B1781" s="1" t="str">
        <f>VLOOKUP($A1781,'Customer Names'!$A$2:$E$2336,4,FALSE())</f>
        <v>Colleen M</v>
      </c>
      <c r="C1781" s="16">
        <f>VLOOKUP($A1781,'Medical Examinations'!$A$2:$O$2336,2,FALSE())</f>
        <v>29.92</v>
      </c>
      <c r="D1781" s="16">
        <f>VLOOKUP($A1781,'Medical Examinations'!$A$2:$O$2336,3,FALSE())</f>
        <v>10.97</v>
      </c>
      <c r="E1781" s="1" t="str">
        <f>VLOOKUP($A1781,'Medical Examinations'!$A$2:$O$2336,9,FALSE())</f>
        <v>Yes</v>
      </c>
      <c r="F1781" s="1" t="str">
        <f>VLOOKUP($A1781,'Medical Examinations'!$A$2:$O$2336,10,FALSE())</f>
        <v>No</v>
      </c>
      <c r="G1781" s="1" t="str">
        <f>VLOOKUP($A1781,'Medical Examinations'!$A$2:$O$2336,11,FALSE())</f>
        <v>No</v>
      </c>
      <c r="H1781" s="1">
        <f>VLOOKUP($A1781,'Medical Examinations'!$A$2:$O$2336,13,FALSE())</f>
        <v>1</v>
      </c>
      <c r="I1781" s="1" t="str">
        <f>VLOOKUP($A1781,'Medical Examinations'!$A$2:$O$2336,12,FALSE())</f>
        <v>No</v>
      </c>
      <c r="J1781" s="1" t="str">
        <f>VLOOKUP($A1781,'Medical Examinations'!$A$2:$O$2336,14,FALSE())</f>
        <v>Overweight</v>
      </c>
      <c r="K1781" s="1" t="str">
        <f>VLOOKUP($A1781,'Medical Examinations'!$A$2:$O$2336,15,FALSE())</f>
        <v>Diabetes</v>
      </c>
      <c r="L1781" s="17">
        <f>VLOOKUP($A1781,'Hospitalisation Details'!$A$2:$P$2344,15,FALSE())</f>
        <v>31712</v>
      </c>
      <c r="M1781" s="18">
        <f>VLOOKUP($A1781,'Hospitalisation Details'!$A$2:$P$2344,6,FALSE())</f>
        <v>4889.04</v>
      </c>
      <c r="N1781" s="1" t="str">
        <f>VLOOKUP($A1781,'Hospitalisation Details'!$A$2:$P$2344,12,FALSE())</f>
        <v>tier - 2</v>
      </c>
      <c r="O1781" s="1" t="str">
        <f>VLOOKUP($A1781,'Hospitalisation Details'!$A$2:$P$2344,13,FALSE())</f>
        <v>tier - 1</v>
      </c>
      <c r="P1781" s="1" t="str">
        <f>VLOOKUP($A1781,'Hospitalisation Details'!$A$2:$P$2344,14,FALSE())</f>
        <v>R1013</v>
      </c>
      <c r="Q1781" s="1">
        <f>VLOOKUP($A1781,'Hospitalisation Details'!$A$2:$P$2344,16,FALSE())</f>
        <v>36</v>
      </c>
    </row>
    <row r="1782" spans="1:17" x14ac:dyDescent="0.35">
      <c r="A1782" s="1" t="str">
        <f>'Customer Names'!A1782</f>
        <v>Id1781</v>
      </c>
      <c r="B1782" s="1" t="str">
        <f>VLOOKUP($A1782,'Customer Names'!$A$2:$E$2336,4,FALSE())</f>
        <v>Julie A.</v>
      </c>
      <c r="C1782" s="16">
        <f>VLOOKUP($A1782,'Medical Examinations'!$A$2:$O$2336,2,FALSE())</f>
        <v>26.2</v>
      </c>
      <c r="D1782" s="16">
        <f>VLOOKUP($A1782,'Medical Examinations'!$A$2:$O$2336,3,FALSE())</f>
        <v>10.93</v>
      </c>
      <c r="E1782" s="1" t="str">
        <f>VLOOKUP($A1782,'Medical Examinations'!$A$2:$O$2336,9,FALSE())</f>
        <v>Yes</v>
      </c>
      <c r="F1782" s="1" t="str">
        <f>VLOOKUP($A1782,'Medical Examinations'!$A$2:$O$2336,10,FALSE())</f>
        <v>No</v>
      </c>
      <c r="G1782" s="1" t="str">
        <f>VLOOKUP($A1782,'Medical Examinations'!$A$2:$O$2336,11,FALSE())</f>
        <v>No</v>
      </c>
      <c r="H1782" s="1">
        <f>VLOOKUP($A1782,'Medical Examinations'!$A$2:$O$2336,13,FALSE())</f>
        <v>1</v>
      </c>
      <c r="I1782" s="1" t="str">
        <f>VLOOKUP($A1782,'Medical Examinations'!$A$2:$O$2336,12,FALSE())</f>
        <v>No</v>
      </c>
      <c r="J1782" s="1" t="str">
        <f>VLOOKUP($A1782,'Medical Examinations'!$A$2:$O$2336,14,FALSE())</f>
        <v>Overweight</v>
      </c>
      <c r="K1782" s="1" t="str">
        <f>VLOOKUP($A1782,'Medical Examinations'!$A$2:$O$2336,15,FALSE())</f>
        <v>Diabetes</v>
      </c>
      <c r="L1782" s="17">
        <f>VLOOKUP($A1782,'Hospitalisation Details'!$A$2:$P$2344,15,FALSE())</f>
        <v>31769</v>
      </c>
      <c r="M1782" s="18">
        <f>VLOOKUP($A1782,'Hospitalisation Details'!$A$2:$P$2344,6,FALSE())</f>
        <v>4883.87</v>
      </c>
      <c r="N1782" s="1" t="str">
        <f>VLOOKUP($A1782,'Hospitalisation Details'!$A$2:$P$2344,12,FALSE())</f>
        <v>tier - 2</v>
      </c>
      <c r="O1782" s="1" t="str">
        <f>VLOOKUP($A1782,'Hospitalisation Details'!$A$2:$P$2344,13,FALSE())</f>
        <v>tier - 1</v>
      </c>
      <c r="P1782" s="1" t="str">
        <f>VLOOKUP($A1782,'Hospitalisation Details'!$A$2:$P$2344,14,FALSE())</f>
        <v>R1011</v>
      </c>
      <c r="Q1782" s="1">
        <f>VLOOKUP($A1782,'Hospitalisation Details'!$A$2:$P$2344,16,FALSE())</f>
        <v>36</v>
      </c>
    </row>
    <row r="1783" spans="1:17" x14ac:dyDescent="0.35">
      <c r="A1783" s="1" t="str">
        <f>'Customer Names'!A1783</f>
        <v>Id1782</v>
      </c>
      <c r="B1783" s="1" t="str">
        <f>VLOOKUP($A1783,'Customer Names'!$A$2:$E$2336,4,FALSE())</f>
        <v>Douglas W</v>
      </c>
      <c r="C1783" s="16">
        <f>VLOOKUP($A1783,'Medical Examinations'!$A$2:$O$2336,2,FALSE())</f>
        <v>26.695</v>
      </c>
      <c r="D1783" s="16">
        <f>VLOOKUP($A1783,'Medical Examinations'!$A$2:$O$2336,3,FALSE())</f>
        <v>4.21</v>
      </c>
      <c r="E1783" s="1" t="str">
        <f>VLOOKUP($A1783,'Medical Examinations'!$A$2:$O$2336,9,FALSE())</f>
        <v>Yes</v>
      </c>
      <c r="F1783" s="1" t="str">
        <f>VLOOKUP($A1783,'Medical Examinations'!$A$2:$O$2336,10,FALSE())</f>
        <v>No</v>
      </c>
      <c r="G1783" s="1" t="str">
        <f>VLOOKUP($A1783,'Medical Examinations'!$A$2:$O$2336,11,FALSE())</f>
        <v>Yes</v>
      </c>
      <c r="H1783" s="1">
        <f>VLOOKUP($A1783,'Medical Examinations'!$A$2:$O$2336,13,FALSE())</f>
        <v>1</v>
      </c>
      <c r="I1783" s="1" t="str">
        <f>VLOOKUP($A1783,'Medical Examinations'!$A$2:$O$2336,12,FALSE())</f>
        <v>No</v>
      </c>
      <c r="J1783" s="1" t="str">
        <f>VLOOKUP($A1783,'Medical Examinations'!$A$2:$O$2336,14,FALSE())</f>
        <v>Overweight</v>
      </c>
      <c r="K1783" s="1" t="str">
        <f>VLOOKUP($A1783,'Medical Examinations'!$A$2:$O$2336,15,FALSE())</f>
        <v>Normal</v>
      </c>
      <c r="L1783" s="17">
        <f>VLOOKUP($A1783,'Hospitalisation Details'!$A$2:$P$2344,15,FALSE())</f>
        <v>35702</v>
      </c>
      <c r="M1783" s="18">
        <f>VLOOKUP($A1783,'Hospitalisation Details'!$A$2:$P$2344,6,FALSE())</f>
        <v>4877.9799999999996</v>
      </c>
      <c r="N1783" s="1" t="str">
        <f>VLOOKUP($A1783,'Hospitalisation Details'!$A$2:$P$2344,12,FALSE())</f>
        <v>tier - 2</v>
      </c>
      <c r="O1783" s="1" t="str">
        <f>VLOOKUP($A1783,'Hospitalisation Details'!$A$2:$P$2344,13,FALSE())</f>
        <v>tier - 3</v>
      </c>
      <c r="P1783" s="1" t="str">
        <f>VLOOKUP($A1783,'Hospitalisation Details'!$A$2:$P$2344,14,FALSE())</f>
        <v>R1012</v>
      </c>
      <c r="Q1783" s="1">
        <f>VLOOKUP($A1783,'Hospitalisation Details'!$A$2:$P$2344,16,FALSE())</f>
        <v>25</v>
      </c>
    </row>
    <row r="1784" spans="1:17" x14ac:dyDescent="0.35">
      <c r="A1784" s="1" t="str">
        <f>'Customer Names'!A1784</f>
        <v>Id1783</v>
      </c>
      <c r="B1784" s="1" t="str">
        <f>VLOOKUP($A1784,'Customer Names'!$A$2:$E$2336,4,FALSE())</f>
        <v>Catherine</v>
      </c>
      <c r="C1784" s="16">
        <f>VLOOKUP($A1784,'Medical Examinations'!$A$2:$O$2336,2,FALSE())</f>
        <v>23.16</v>
      </c>
      <c r="D1784" s="16">
        <f>VLOOKUP($A1784,'Medical Examinations'!$A$2:$O$2336,3,FALSE())</f>
        <v>5.5</v>
      </c>
      <c r="E1784" s="1" t="str">
        <f>VLOOKUP($A1784,'Medical Examinations'!$A$2:$O$2336,9,FALSE())</f>
        <v>No</v>
      </c>
      <c r="F1784" s="1" t="str">
        <f>VLOOKUP($A1784,'Medical Examinations'!$A$2:$O$2336,10,FALSE())</f>
        <v>No</v>
      </c>
      <c r="G1784" s="1" t="str">
        <f>VLOOKUP($A1784,'Medical Examinations'!$A$2:$O$2336,11,FALSE())</f>
        <v>No</v>
      </c>
      <c r="H1784" s="1">
        <f>VLOOKUP($A1784,'Medical Examinations'!$A$2:$O$2336,13,FALSE())</f>
        <v>0</v>
      </c>
      <c r="I1784" s="1" t="str">
        <f>VLOOKUP($A1784,'Medical Examinations'!$A$2:$O$2336,12,FALSE())</f>
        <v>No</v>
      </c>
      <c r="J1784" s="1" t="str">
        <f>VLOOKUP($A1784,'Medical Examinations'!$A$2:$O$2336,14,FALSE())</f>
        <v>Normal Weight</v>
      </c>
      <c r="K1784" s="1" t="str">
        <f>VLOOKUP($A1784,'Medical Examinations'!$A$2:$O$2336,15,FALSE())</f>
        <v>Normal</v>
      </c>
      <c r="L1784" s="17">
        <f>VLOOKUP($A1784,'Hospitalisation Details'!$A$2:$P$2344,15,FALSE())</f>
        <v>32752</v>
      </c>
      <c r="M1784" s="18">
        <f>VLOOKUP($A1784,'Hospitalisation Details'!$A$2:$P$2344,6,FALSE())</f>
        <v>4859.8900000000003</v>
      </c>
      <c r="N1784" s="1" t="str">
        <f>VLOOKUP($A1784,'Hospitalisation Details'!$A$2:$P$2344,12,FALSE())</f>
        <v>tier - 2</v>
      </c>
      <c r="O1784" s="1" t="str">
        <f>VLOOKUP($A1784,'Hospitalisation Details'!$A$2:$P$2344,13,FALSE())</f>
        <v>tier - 3</v>
      </c>
      <c r="P1784" s="1" t="str">
        <f>VLOOKUP($A1784,'Hospitalisation Details'!$A$2:$P$2344,14,FALSE())</f>
        <v>R1011</v>
      </c>
      <c r="Q1784" s="1">
        <f>VLOOKUP($A1784,'Hospitalisation Details'!$A$2:$P$2344,16,FALSE())</f>
        <v>33</v>
      </c>
    </row>
    <row r="1785" spans="1:17" x14ac:dyDescent="0.35">
      <c r="A1785" s="1" t="str">
        <f>'Customer Names'!A1785</f>
        <v>Id1784</v>
      </c>
      <c r="B1785" s="1" t="str">
        <f>VLOOKUP($A1785,'Customer Names'!$A$2:$E$2336,4,FALSE())</f>
        <v>James A</v>
      </c>
      <c r="C1785" s="16">
        <f>VLOOKUP($A1785,'Medical Examinations'!$A$2:$O$2336,2,FALSE())</f>
        <v>32.585000000000001</v>
      </c>
      <c r="D1785" s="16">
        <f>VLOOKUP($A1785,'Medical Examinations'!$A$2:$O$2336,3,FALSE())</f>
        <v>4.93</v>
      </c>
      <c r="E1785" s="1" t="str">
        <f>VLOOKUP($A1785,'Medical Examinations'!$A$2:$O$2336,9,FALSE())</f>
        <v>Yes</v>
      </c>
      <c r="F1785" s="1" t="str">
        <f>VLOOKUP($A1785,'Medical Examinations'!$A$2:$O$2336,10,FALSE())</f>
        <v>No</v>
      </c>
      <c r="G1785" s="1" t="str">
        <f>VLOOKUP($A1785,'Medical Examinations'!$A$2:$O$2336,11,FALSE())</f>
        <v>No</v>
      </c>
      <c r="H1785" s="1">
        <f>VLOOKUP($A1785,'Medical Examinations'!$A$2:$O$2336,13,FALSE())</f>
        <v>1</v>
      </c>
      <c r="I1785" s="1" t="str">
        <f>VLOOKUP($A1785,'Medical Examinations'!$A$2:$O$2336,12,FALSE())</f>
        <v>No</v>
      </c>
      <c r="J1785" s="1" t="str">
        <f>VLOOKUP($A1785,'Medical Examinations'!$A$2:$O$2336,14,FALSE())</f>
        <v>Obesity</v>
      </c>
      <c r="K1785" s="1" t="str">
        <f>VLOOKUP($A1785,'Medical Examinations'!$A$2:$O$2336,15,FALSE())</f>
        <v>Normal</v>
      </c>
      <c r="L1785" s="17">
        <f>VLOOKUP($A1785,'Hospitalisation Details'!$A$2:$P$2344,15,FALSE())</f>
        <v>35060</v>
      </c>
      <c r="M1785" s="18">
        <f>VLOOKUP($A1785,'Hospitalisation Details'!$A$2:$P$2344,6,FALSE())</f>
        <v>4846.92</v>
      </c>
      <c r="N1785" s="1" t="str">
        <f>VLOOKUP($A1785,'Hospitalisation Details'!$A$2:$P$2344,12,FALSE())</f>
        <v>tier - 2</v>
      </c>
      <c r="O1785" s="1" t="str">
        <f>VLOOKUP($A1785,'Hospitalisation Details'!$A$2:$P$2344,13,FALSE())</f>
        <v>tier - 3</v>
      </c>
      <c r="P1785" s="1" t="str">
        <f>VLOOKUP($A1785,'Hospitalisation Details'!$A$2:$P$2344,14,FALSE())</f>
        <v>R1017</v>
      </c>
      <c r="Q1785" s="1">
        <f>VLOOKUP($A1785,'Hospitalisation Details'!$A$2:$P$2344,16,FALSE())</f>
        <v>27</v>
      </c>
    </row>
    <row r="1786" spans="1:17" x14ac:dyDescent="0.35">
      <c r="A1786" s="1" t="str">
        <f>'Customer Names'!A1786</f>
        <v>Id1785</v>
      </c>
      <c r="B1786" s="1" t="str">
        <f>VLOOKUP($A1786,'Customer Names'!$A$2:$E$2336,4,FALSE())</f>
        <v>Youngseong</v>
      </c>
      <c r="C1786" s="16">
        <f>VLOOKUP($A1786,'Medical Examinations'!$A$2:$O$2336,2,FALSE())</f>
        <v>33.97</v>
      </c>
      <c r="D1786" s="16">
        <f>VLOOKUP($A1786,'Medical Examinations'!$A$2:$O$2336,3,FALSE())</f>
        <v>5.6</v>
      </c>
      <c r="E1786" s="1" t="str">
        <f>VLOOKUP($A1786,'Medical Examinations'!$A$2:$O$2336,9,FALSE())</f>
        <v>Yes</v>
      </c>
      <c r="F1786" s="1" t="str">
        <f>VLOOKUP($A1786,'Medical Examinations'!$A$2:$O$2336,10,FALSE())</f>
        <v>No</v>
      </c>
      <c r="G1786" s="1" t="str">
        <f>VLOOKUP($A1786,'Medical Examinations'!$A$2:$O$2336,11,FALSE())</f>
        <v>No</v>
      </c>
      <c r="H1786" s="1">
        <f>VLOOKUP($A1786,'Medical Examinations'!$A$2:$O$2336,13,FALSE())</f>
        <v>0</v>
      </c>
      <c r="I1786" s="1" t="str">
        <f>VLOOKUP($A1786,'Medical Examinations'!$A$2:$O$2336,12,FALSE())</f>
        <v>No</v>
      </c>
      <c r="J1786" s="1" t="str">
        <f>VLOOKUP($A1786,'Medical Examinations'!$A$2:$O$2336,14,FALSE())</f>
        <v>Obesity</v>
      </c>
      <c r="K1786" s="1" t="str">
        <f>VLOOKUP($A1786,'Medical Examinations'!$A$2:$O$2336,15,FALSE())</f>
        <v>Normal</v>
      </c>
      <c r="L1786" s="17">
        <f>VLOOKUP($A1786,'Hospitalisation Details'!$A$2:$P$2344,15,FALSE())</f>
        <v>37049</v>
      </c>
      <c r="M1786" s="18">
        <f>VLOOKUP($A1786,'Hospitalisation Details'!$A$2:$P$2344,6,FALSE())</f>
        <v>4846.53</v>
      </c>
      <c r="N1786" s="1" t="str">
        <f>VLOOKUP($A1786,'Hospitalisation Details'!$A$2:$P$2344,12,FALSE())</f>
        <v>tier - 2</v>
      </c>
      <c r="O1786" s="1" t="str">
        <f>VLOOKUP($A1786,'Hospitalisation Details'!$A$2:$P$2344,13,FALSE())</f>
        <v>tier - 3</v>
      </c>
      <c r="P1786" s="1" t="str">
        <f>VLOOKUP($A1786,'Hospitalisation Details'!$A$2:$P$2344,14,FALSE())</f>
        <v>R1021</v>
      </c>
      <c r="Q1786" s="1">
        <f>VLOOKUP($A1786,'Hospitalisation Details'!$A$2:$P$2344,16,FALSE())</f>
        <v>22</v>
      </c>
    </row>
    <row r="1787" spans="1:17" x14ac:dyDescent="0.35">
      <c r="A1787" s="1" t="str">
        <f>'Customer Names'!A1787</f>
        <v>Id1786</v>
      </c>
      <c r="B1787" s="1" t="str">
        <f>VLOOKUP($A1787,'Customer Names'!$A$2:$E$2336,4,FALSE())</f>
        <v>John</v>
      </c>
      <c r="C1787" s="16">
        <f>VLOOKUP($A1787,'Medical Examinations'!$A$2:$O$2336,2,FALSE())</f>
        <v>16.57</v>
      </c>
      <c r="D1787" s="16">
        <f>VLOOKUP($A1787,'Medical Examinations'!$A$2:$O$2336,3,FALSE())</f>
        <v>9.99</v>
      </c>
      <c r="E1787" s="1" t="str">
        <f>VLOOKUP($A1787,'Medical Examinations'!$A$2:$O$2336,9,FALSE())</f>
        <v>No</v>
      </c>
      <c r="F1787" s="1" t="str">
        <f>VLOOKUP($A1787,'Medical Examinations'!$A$2:$O$2336,10,FALSE())</f>
        <v>No</v>
      </c>
      <c r="G1787" s="1" t="str">
        <f>VLOOKUP($A1787,'Medical Examinations'!$A$2:$O$2336,11,FALSE())</f>
        <v>No</v>
      </c>
      <c r="H1787" s="1">
        <f>VLOOKUP($A1787,'Medical Examinations'!$A$2:$O$2336,13,FALSE())</f>
        <v>0</v>
      </c>
      <c r="I1787" s="1" t="str">
        <f>VLOOKUP($A1787,'Medical Examinations'!$A$2:$O$2336,12,FALSE())</f>
        <v>No</v>
      </c>
      <c r="J1787" s="1" t="str">
        <f>VLOOKUP($A1787,'Medical Examinations'!$A$2:$O$2336,14,FALSE())</f>
        <v>Underweight</v>
      </c>
      <c r="K1787" s="1" t="str">
        <f>VLOOKUP($A1787,'Medical Examinations'!$A$2:$O$2336,15,FALSE())</f>
        <v>Diabetes</v>
      </c>
      <c r="L1787" s="17">
        <f>VLOOKUP($A1787,'Hospitalisation Details'!$A$2:$P$2344,15,FALSE())</f>
        <v>27283</v>
      </c>
      <c r="M1787" s="18">
        <f>VLOOKUP($A1787,'Hospitalisation Details'!$A$2:$P$2344,6,FALSE())</f>
        <v>4844.67</v>
      </c>
      <c r="N1787" s="1" t="str">
        <f>VLOOKUP($A1787,'Hospitalisation Details'!$A$2:$P$2344,12,FALSE())</f>
        <v>tier - 2</v>
      </c>
      <c r="O1787" s="1" t="str">
        <f>VLOOKUP($A1787,'Hospitalisation Details'!$A$2:$P$2344,13,FALSE())</f>
        <v>tier - 2</v>
      </c>
      <c r="P1787" s="1" t="str">
        <f>VLOOKUP($A1787,'Hospitalisation Details'!$A$2:$P$2344,14,FALSE())</f>
        <v>R1013</v>
      </c>
      <c r="Q1787" s="1">
        <f>VLOOKUP($A1787,'Hospitalisation Details'!$A$2:$P$2344,16,FALSE())</f>
        <v>48</v>
      </c>
    </row>
    <row r="1788" spans="1:17" x14ac:dyDescent="0.35">
      <c r="A1788" s="1" t="str">
        <f>'Customer Names'!A1788</f>
        <v>Id1787</v>
      </c>
      <c r="B1788" s="1" t="str">
        <f>VLOOKUP($A1788,'Customer Names'!$A$2:$E$2336,4,FALSE())</f>
        <v>Brandon S.</v>
      </c>
      <c r="C1788" s="16">
        <f>VLOOKUP($A1788,'Medical Examinations'!$A$2:$O$2336,2,FALSE())</f>
        <v>17.55</v>
      </c>
      <c r="D1788" s="16">
        <f>VLOOKUP($A1788,'Medical Examinations'!$A$2:$O$2336,3,FALSE())</f>
        <v>5.93</v>
      </c>
      <c r="E1788" s="1" t="str">
        <f>VLOOKUP($A1788,'Medical Examinations'!$A$2:$O$2336,9,FALSE())</f>
        <v>No</v>
      </c>
      <c r="F1788" s="1" t="str">
        <f>VLOOKUP($A1788,'Medical Examinations'!$A$2:$O$2336,10,FALSE())</f>
        <v>No</v>
      </c>
      <c r="G1788" s="1" t="str">
        <f>VLOOKUP($A1788,'Medical Examinations'!$A$2:$O$2336,11,FALSE())</f>
        <v>Yes</v>
      </c>
      <c r="H1788" s="1">
        <f>VLOOKUP($A1788,'Medical Examinations'!$A$2:$O$2336,13,FALSE())</f>
        <v>1</v>
      </c>
      <c r="I1788" s="1" t="str">
        <f>VLOOKUP($A1788,'Medical Examinations'!$A$2:$O$2336,12,FALSE())</f>
        <v>No</v>
      </c>
      <c r="J1788" s="1" t="str">
        <f>VLOOKUP($A1788,'Medical Examinations'!$A$2:$O$2336,14,FALSE())</f>
        <v>Underweight</v>
      </c>
      <c r="K1788" s="1" t="str">
        <f>VLOOKUP($A1788,'Medical Examinations'!$A$2:$O$2336,15,FALSE())</f>
        <v>Prediabetes</v>
      </c>
      <c r="L1788" s="17">
        <f>VLOOKUP($A1788,'Hospitalisation Details'!$A$2:$P$2344,15,FALSE())</f>
        <v>29202</v>
      </c>
      <c r="M1788" s="18">
        <f>VLOOKUP($A1788,'Hospitalisation Details'!$A$2:$P$2344,6,FALSE())</f>
        <v>4843.79</v>
      </c>
      <c r="N1788" s="1" t="str">
        <f>VLOOKUP($A1788,'Hospitalisation Details'!$A$2:$P$2344,12,FALSE())</f>
        <v>tier - 2</v>
      </c>
      <c r="O1788" s="1" t="str">
        <f>VLOOKUP($A1788,'Hospitalisation Details'!$A$2:$P$2344,13,FALSE())</f>
        <v>tier - 3</v>
      </c>
      <c r="P1788" s="1" t="str">
        <f>VLOOKUP($A1788,'Hospitalisation Details'!$A$2:$P$2344,14,FALSE())</f>
        <v>R1013</v>
      </c>
      <c r="Q1788" s="1">
        <f>VLOOKUP($A1788,'Hospitalisation Details'!$A$2:$P$2344,16,FALSE())</f>
        <v>43</v>
      </c>
    </row>
    <row r="1789" spans="1:17" x14ac:dyDescent="0.35">
      <c r="A1789" s="1" t="str">
        <f>'Customer Names'!A1789</f>
        <v>Id1788</v>
      </c>
      <c r="B1789" s="1" t="str">
        <f>VLOOKUP($A1789,'Customer Names'!$A$2:$E$2336,4,FALSE())</f>
        <v>Sean P</v>
      </c>
      <c r="C1789" s="16">
        <f>VLOOKUP($A1789,'Medical Examinations'!$A$2:$O$2336,2,FALSE())</f>
        <v>29.41</v>
      </c>
      <c r="D1789" s="16">
        <f>VLOOKUP($A1789,'Medical Examinations'!$A$2:$O$2336,3,FALSE())</f>
        <v>6.29</v>
      </c>
      <c r="E1789" s="1" t="str">
        <f>VLOOKUP($A1789,'Medical Examinations'!$A$2:$O$2336,9,FALSE())</f>
        <v>Yes</v>
      </c>
      <c r="F1789" s="1" t="str">
        <f>VLOOKUP($A1789,'Medical Examinations'!$A$2:$O$2336,10,FALSE())</f>
        <v>No</v>
      </c>
      <c r="G1789" s="1" t="str">
        <f>VLOOKUP($A1789,'Medical Examinations'!$A$2:$O$2336,11,FALSE())</f>
        <v>No</v>
      </c>
      <c r="H1789" s="1">
        <f>VLOOKUP($A1789,'Medical Examinations'!$A$2:$O$2336,13,FALSE())</f>
        <v>1</v>
      </c>
      <c r="I1789" s="1" t="str">
        <f>VLOOKUP($A1789,'Medical Examinations'!$A$2:$O$2336,12,FALSE())</f>
        <v>No</v>
      </c>
      <c r="J1789" s="1" t="str">
        <f>VLOOKUP($A1789,'Medical Examinations'!$A$2:$O$2336,14,FALSE())</f>
        <v>Overweight</v>
      </c>
      <c r="K1789" s="1" t="str">
        <f>VLOOKUP($A1789,'Medical Examinations'!$A$2:$O$2336,15,FALSE())</f>
        <v>Prediabetes</v>
      </c>
      <c r="L1789" s="17">
        <f>VLOOKUP($A1789,'Hospitalisation Details'!$A$2:$P$2344,15,FALSE())</f>
        <v>34971</v>
      </c>
      <c r="M1789" s="18">
        <f>VLOOKUP($A1789,'Hospitalisation Details'!$A$2:$P$2344,6,FALSE())</f>
        <v>4840.95</v>
      </c>
      <c r="N1789" s="1" t="str">
        <f>VLOOKUP($A1789,'Hospitalisation Details'!$A$2:$P$2344,12,FALSE())</f>
        <v>tier - 2</v>
      </c>
      <c r="O1789" s="1" t="str">
        <f>VLOOKUP($A1789,'Hospitalisation Details'!$A$2:$P$2344,13,FALSE())</f>
        <v>tier - 1</v>
      </c>
      <c r="P1789" s="1" t="str">
        <f>VLOOKUP($A1789,'Hospitalisation Details'!$A$2:$P$2344,14,FALSE())</f>
        <v>R1021</v>
      </c>
      <c r="Q1789" s="1">
        <f>VLOOKUP($A1789,'Hospitalisation Details'!$A$2:$P$2344,16,FALSE())</f>
        <v>27</v>
      </c>
    </row>
    <row r="1790" spans="1:17" x14ac:dyDescent="0.35">
      <c r="A1790" s="1" t="str">
        <f>'Customer Names'!A1790</f>
        <v>Id1789</v>
      </c>
      <c r="B1790" s="1" t="str">
        <f>VLOOKUP($A1790,'Customer Names'!$A$2:$E$2336,4,FALSE())</f>
        <v>Scott</v>
      </c>
      <c r="C1790" s="16">
        <f>VLOOKUP($A1790,'Medical Examinations'!$A$2:$O$2336,2,FALSE())</f>
        <v>17.91</v>
      </c>
      <c r="D1790" s="16">
        <f>VLOOKUP($A1790,'Medical Examinations'!$A$2:$O$2336,3,FALSE())</f>
        <v>5.65</v>
      </c>
      <c r="E1790" s="1" t="str">
        <f>VLOOKUP($A1790,'Medical Examinations'!$A$2:$O$2336,9,FALSE())</f>
        <v>No</v>
      </c>
      <c r="F1790" s="1" t="str">
        <f>VLOOKUP($A1790,'Medical Examinations'!$A$2:$O$2336,10,FALSE())</f>
        <v>No</v>
      </c>
      <c r="G1790" s="1" t="str">
        <f>VLOOKUP($A1790,'Medical Examinations'!$A$2:$O$2336,11,FALSE())</f>
        <v>No</v>
      </c>
      <c r="H1790" s="1">
        <f>VLOOKUP($A1790,'Medical Examinations'!$A$2:$O$2336,13,FALSE())</f>
        <v>1</v>
      </c>
      <c r="I1790" s="1" t="str">
        <f>VLOOKUP($A1790,'Medical Examinations'!$A$2:$O$2336,12,FALSE())</f>
        <v>No</v>
      </c>
      <c r="J1790" s="1" t="str">
        <f>VLOOKUP($A1790,'Medical Examinations'!$A$2:$O$2336,14,FALSE())</f>
        <v>Underweight</v>
      </c>
      <c r="K1790" s="1" t="str">
        <f>VLOOKUP($A1790,'Medical Examinations'!$A$2:$O$2336,15,FALSE())</f>
        <v>Normal</v>
      </c>
      <c r="L1790" s="17">
        <f>VLOOKUP($A1790,'Hospitalisation Details'!$A$2:$P$2344,15,FALSE())</f>
        <v>30970</v>
      </c>
      <c r="M1790" s="18">
        <f>VLOOKUP($A1790,'Hospitalisation Details'!$A$2:$P$2344,6,FALSE())</f>
        <v>4839.18</v>
      </c>
      <c r="N1790" s="1" t="str">
        <f>VLOOKUP($A1790,'Hospitalisation Details'!$A$2:$P$2344,12,FALSE())</f>
        <v>tier - 2</v>
      </c>
      <c r="O1790" s="1" t="str">
        <f>VLOOKUP($A1790,'Hospitalisation Details'!$A$2:$P$2344,13,FALSE())</f>
        <v>tier - 1</v>
      </c>
      <c r="P1790" s="1" t="str">
        <f>VLOOKUP($A1790,'Hospitalisation Details'!$A$2:$P$2344,14,FALSE())</f>
        <v>R1012</v>
      </c>
      <c r="Q1790" s="1">
        <f>VLOOKUP($A1790,'Hospitalisation Details'!$A$2:$P$2344,16,FALSE())</f>
        <v>38</v>
      </c>
    </row>
    <row r="1791" spans="1:17" x14ac:dyDescent="0.35">
      <c r="A1791" s="1" t="str">
        <f>'Customer Names'!A1791</f>
        <v>Id1790</v>
      </c>
      <c r="B1791" s="1" t="str">
        <f>VLOOKUP($A1791,'Customer Names'!$A$2:$E$2336,4,FALSE())</f>
        <v>Janez</v>
      </c>
      <c r="C1791" s="16">
        <f>VLOOKUP($A1791,'Medical Examinations'!$A$2:$O$2336,2,FALSE())</f>
        <v>31.57</v>
      </c>
      <c r="D1791" s="16">
        <f>VLOOKUP($A1791,'Medical Examinations'!$A$2:$O$2336,3,FALSE())</f>
        <v>6.15</v>
      </c>
      <c r="E1791" s="1" t="str">
        <f>VLOOKUP($A1791,'Medical Examinations'!$A$2:$O$2336,9,FALSE())</f>
        <v>No</v>
      </c>
      <c r="F1791" s="1" t="str">
        <f>VLOOKUP($A1791,'Medical Examinations'!$A$2:$O$2336,10,FALSE())</f>
        <v>No</v>
      </c>
      <c r="G1791" s="1" t="str">
        <f>VLOOKUP($A1791,'Medical Examinations'!$A$2:$O$2336,11,FALSE())</f>
        <v>No</v>
      </c>
      <c r="H1791" s="1">
        <f>VLOOKUP($A1791,'Medical Examinations'!$A$2:$O$2336,13,FALSE())</f>
        <v>1</v>
      </c>
      <c r="I1791" s="1" t="str">
        <f>VLOOKUP($A1791,'Medical Examinations'!$A$2:$O$2336,12,FALSE())</f>
        <v>No</v>
      </c>
      <c r="J1791" s="1" t="str">
        <f>VLOOKUP($A1791,'Medical Examinations'!$A$2:$O$2336,14,FALSE())</f>
        <v>Obesity</v>
      </c>
      <c r="K1791" s="1" t="str">
        <f>VLOOKUP($A1791,'Medical Examinations'!$A$2:$O$2336,15,FALSE())</f>
        <v>Prediabetes</v>
      </c>
      <c r="L1791" s="17">
        <f>VLOOKUP($A1791,'Hospitalisation Details'!$A$2:$P$2344,15,FALSE())</f>
        <v>33857</v>
      </c>
      <c r="M1791" s="18">
        <f>VLOOKUP($A1791,'Hospitalisation Details'!$A$2:$P$2344,6,FALSE())</f>
        <v>4837.58</v>
      </c>
      <c r="N1791" s="1" t="str">
        <f>VLOOKUP($A1791,'Hospitalisation Details'!$A$2:$P$2344,12,FALSE())</f>
        <v>tier - 3</v>
      </c>
      <c r="O1791" s="1" t="str">
        <f>VLOOKUP($A1791,'Hospitalisation Details'!$A$2:$P$2344,13,FALSE())</f>
        <v>tier - 2</v>
      </c>
      <c r="P1791" s="1" t="str">
        <f>VLOOKUP($A1791,'Hospitalisation Details'!$A$2:$P$2344,14,FALSE())</f>
        <v>R1013</v>
      </c>
      <c r="Q1791" s="1">
        <f>VLOOKUP($A1791,'Hospitalisation Details'!$A$2:$P$2344,16,FALSE())</f>
        <v>30</v>
      </c>
    </row>
    <row r="1792" spans="1:17" x14ac:dyDescent="0.35">
      <c r="A1792" s="1" t="str">
        <f>'Customer Names'!A1792</f>
        <v>Id1791</v>
      </c>
      <c r="B1792" s="1" t="str">
        <f>VLOOKUP($A1792,'Customer Names'!$A$2:$E$2336,4,FALSE())</f>
        <v>John I. Jr.</v>
      </c>
      <c r="C1792" s="16">
        <f>VLOOKUP($A1792,'Medical Examinations'!$A$2:$O$2336,2,FALSE())</f>
        <v>33.18</v>
      </c>
      <c r="D1792" s="16">
        <f>VLOOKUP($A1792,'Medical Examinations'!$A$2:$O$2336,3,FALSE())</f>
        <v>5.22</v>
      </c>
      <c r="E1792" s="1" t="str">
        <f>VLOOKUP($A1792,'Medical Examinations'!$A$2:$O$2336,9,FALSE())</f>
        <v>No</v>
      </c>
      <c r="F1792" s="1" t="str">
        <f>VLOOKUP($A1792,'Medical Examinations'!$A$2:$O$2336,10,FALSE())</f>
        <v>Yes</v>
      </c>
      <c r="G1792" s="1" t="str">
        <f>VLOOKUP($A1792,'Medical Examinations'!$A$2:$O$2336,11,FALSE())</f>
        <v>No</v>
      </c>
      <c r="H1792" s="1">
        <f>VLOOKUP($A1792,'Medical Examinations'!$A$2:$O$2336,13,FALSE())</f>
        <v>1</v>
      </c>
      <c r="I1792" s="1" t="str">
        <f>VLOOKUP($A1792,'Medical Examinations'!$A$2:$O$2336,12,FALSE())</f>
        <v>No</v>
      </c>
      <c r="J1792" s="1" t="str">
        <f>VLOOKUP($A1792,'Medical Examinations'!$A$2:$O$2336,14,FALSE())</f>
        <v>Obesity</v>
      </c>
      <c r="K1792" s="1" t="str">
        <f>VLOOKUP($A1792,'Medical Examinations'!$A$2:$O$2336,15,FALSE())</f>
        <v>Normal</v>
      </c>
      <c r="L1792" s="17">
        <f>VLOOKUP($A1792,'Hospitalisation Details'!$A$2:$P$2344,15,FALSE())</f>
        <v>36871</v>
      </c>
      <c r="M1792" s="18">
        <f>VLOOKUP($A1792,'Hospitalisation Details'!$A$2:$P$2344,6,FALSE())</f>
        <v>4835.43</v>
      </c>
      <c r="N1792" s="1" t="str">
        <f>VLOOKUP($A1792,'Hospitalisation Details'!$A$2:$P$2344,12,FALSE())</f>
        <v>tier - 2</v>
      </c>
      <c r="O1792" s="1" t="str">
        <f>VLOOKUP($A1792,'Hospitalisation Details'!$A$2:$P$2344,13,FALSE())</f>
        <v>tier - 2</v>
      </c>
      <c r="P1792" s="1" t="str">
        <f>VLOOKUP($A1792,'Hospitalisation Details'!$A$2:$P$2344,14,FALSE())</f>
        <v>R1021</v>
      </c>
      <c r="Q1792" s="1">
        <f>VLOOKUP($A1792,'Hospitalisation Details'!$A$2:$P$2344,16,FALSE())</f>
        <v>22</v>
      </c>
    </row>
    <row r="1793" spans="1:17" x14ac:dyDescent="0.35">
      <c r="A1793" s="1" t="str">
        <f>'Customer Names'!A1793</f>
        <v>Id1792</v>
      </c>
      <c r="B1793" s="1" t="str">
        <f>VLOOKUP($A1793,'Customer Names'!$A$2:$E$2336,4,FALSE())</f>
        <v>Heather</v>
      </c>
      <c r="C1793" s="16">
        <f>VLOOKUP($A1793,'Medical Examinations'!$A$2:$O$2336,2,FALSE())</f>
        <v>37</v>
      </c>
      <c r="D1793" s="16">
        <f>VLOOKUP($A1793,'Medical Examinations'!$A$2:$O$2336,3,FALSE())</f>
        <v>11.66</v>
      </c>
      <c r="E1793" s="1" t="str">
        <f>VLOOKUP($A1793,'Medical Examinations'!$A$2:$O$2336,9,FALSE())</f>
        <v>No</v>
      </c>
      <c r="F1793" s="1" t="str">
        <f>VLOOKUP($A1793,'Medical Examinations'!$A$2:$O$2336,10,FALSE())</f>
        <v>No</v>
      </c>
      <c r="G1793" s="1" t="str">
        <f>VLOOKUP($A1793,'Medical Examinations'!$A$2:$O$2336,11,FALSE())</f>
        <v>No</v>
      </c>
      <c r="H1793" s="1">
        <f>VLOOKUP($A1793,'Medical Examinations'!$A$2:$O$2336,13,FALSE())</f>
        <v>0</v>
      </c>
      <c r="I1793" s="1" t="str">
        <f>VLOOKUP($A1793,'Medical Examinations'!$A$2:$O$2336,12,FALSE())</f>
        <v>No</v>
      </c>
      <c r="J1793" s="1" t="str">
        <f>VLOOKUP($A1793,'Medical Examinations'!$A$2:$O$2336,14,FALSE())</f>
        <v>Obesity</v>
      </c>
      <c r="K1793" s="1" t="str">
        <f>VLOOKUP($A1793,'Medical Examinations'!$A$2:$O$2336,15,FALSE())</f>
        <v>Diabetes</v>
      </c>
      <c r="L1793" s="17">
        <f>VLOOKUP($A1793,'Hospitalisation Details'!$A$2:$P$2344,15,FALSE())</f>
        <v>37434</v>
      </c>
      <c r="M1793" s="18">
        <f>VLOOKUP($A1793,'Hospitalisation Details'!$A$2:$P$2344,6,FALSE())</f>
        <v>4830.63</v>
      </c>
      <c r="N1793" s="1" t="str">
        <f>VLOOKUP($A1793,'Hospitalisation Details'!$A$2:$P$2344,12,FALSE())</f>
        <v>tier - 2</v>
      </c>
      <c r="O1793" s="1" t="str">
        <f>VLOOKUP($A1793,'Hospitalisation Details'!$A$2:$P$2344,13,FALSE())</f>
        <v>tier - 1</v>
      </c>
      <c r="P1793" s="1" t="str">
        <f>VLOOKUP($A1793,'Hospitalisation Details'!$A$2:$P$2344,14,FALSE())</f>
        <v>R1011</v>
      </c>
      <c r="Q1793" s="1">
        <f>VLOOKUP($A1793,'Hospitalisation Details'!$A$2:$P$2344,16,FALSE())</f>
        <v>20</v>
      </c>
    </row>
    <row r="1794" spans="1:17" x14ac:dyDescent="0.35">
      <c r="A1794" s="1" t="str">
        <f>'Customer Names'!A1794</f>
        <v>Id1793</v>
      </c>
      <c r="B1794" s="1" t="str">
        <f>VLOOKUP($A1794,'Customer Names'!$A$2:$E$2336,4,FALSE())</f>
        <v>Michael</v>
      </c>
      <c r="C1794" s="16">
        <f>VLOOKUP($A1794,'Medical Examinations'!$A$2:$O$2336,2,FALSE())</f>
        <v>18.905000000000001</v>
      </c>
      <c r="D1794" s="16">
        <f>VLOOKUP($A1794,'Medical Examinations'!$A$2:$O$2336,3,FALSE())</f>
        <v>4.91</v>
      </c>
      <c r="E1794" s="1" t="str">
        <f>VLOOKUP($A1794,'Medical Examinations'!$A$2:$O$2336,9,FALSE())</f>
        <v>Yes</v>
      </c>
      <c r="F1794" s="1" t="str">
        <f>VLOOKUP($A1794,'Medical Examinations'!$A$2:$O$2336,10,FALSE())</f>
        <v>No</v>
      </c>
      <c r="G1794" s="1" t="str">
        <f>VLOOKUP($A1794,'Medical Examinations'!$A$2:$O$2336,11,FALSE())</f>
        <v>No</v>
      </c>
      <c r="H1794" s="1">
        <f>VLOOKUP($A1794,'Medical Examinations'!$A$2:$O$2336,13,FALSE())</f>
        <v>1</v>
      </c>
      <c r="I1794" s="1" t="str">
        <f>VLOOKUP($A1794,'Medical Examinations'!$A$2:$O$2336,12,FALSE())</f>
        <v>No</v>
      </c>
      <c r="J1794" s="1" t="str">
        <f>VLOOKUP($A1794,'Medical Examinations'!$A$2:$O$2336,14,FALSE())</f>
        <v>Normal Weight</v>
      </c>
      <c r="K1794" s="1" t="str">
        <f>VLOOKUP($A1794,'Medical Examinations'!$A$2:$O$2336,15,FALSE())</f>
        <v>Normal</v>
      </c>
      <c r="L1794" s="17">
        <f>VLOOKUP($A1794,'Hospitalisation Details'!$A$2:$P$2344,15,FALSE())</f>
        <v>35034</v>
      </c>
      <c r="M1794" s="18">
        <f>VLOOKUP($A1794,'Hospitalisation Details'!$A$2:$P$2344,6,FALSE())</f>
        <v>4827.8999999999996</v>
      </c>
      <c r="N1794" s="1" t="str">
        <f>VLOOKUP($A1794,'Hospitalisation Details'!$A$2:$P$2344,12,FALSE())</f>
        <v>tier - 1</v>
      </c>
      <c r="O1794" s="1" t="str">
        <f>VLOOKUP($A1794,'Hospitalisation Details'!$A$2:$P$2344,13,FALSE())</f>
        <v>tier - 2</v>
      </c>
      <c r="P1794" s="1" t="str">
        <f>VLOOKUP($A1794,'Hospitalisation Details'!$A$2:$P$2344,14,FALSE())</f>
        <v>Unknown</v>
      </c>
      <c r="Q1794" s="1">
        <f>VLOOKUP($A1794,'Hospitalisation Details'!$A$2:$P$2344,16,FALSE())</f>
        <v>27</v>
      </c>
    </row>
    <row r="1795" spans="1:17" x14ac:dyDescent="0.35">
      <c r="A1795" s="1" t="str">
        <f>'Customer Names'!A1795</f>
        <v>Id1794</v>
      </c>
      <c r="B1795" s="1" t="str">
        <f>VLOOKUP($A1795,'Customer Names'!$A$2:$E$2336,4,FALSE())</f>
        <v>Kathleen</v>
      </c>
      <c r="C1795" s="16">
        <f>VLOOKUP($A1795,'Medical Examinations'!$A$2:$O$2336,2,FALSE())</f>
        <v>20.03</v>
      </c>
      <c r="D1795" s="16">
        <f>VLOOKUP($A1795,'Medical Examinations'!$A$2:$O$2336,3,FALSE())</f>
        <v>9.25</v>
      </c>
      <c r="E1795" s="1" t="str">
        <f>VLOOKUP($A1795,'Medical Examinations'!$A$2:$O$2336,9,FALSE())</f>
        <v>Yes</v>
      </c>
      <c r="F1795" s="1" t="str">
        <f>VLOOKUP($A1795,'Medical Examinations'!$A$2:$O$2336,10,FALSE())</f>
        <v>No</v>
      </c>
      <c r="G1795" s="1" t="str">
        <f>VLOOKUP($A1795,'Medical Examinations'!$A$2:$O$2336,11,FALSE())</f>
        <v>No</v>
      </c>
      <c r="H1795" s="1">
        <f>VLOOKUP($A1795,'Medical Examinations'!$A$2:$O$2336,13,FALSE())</f>
        <v>0</v>
      </c>
      <c r="I1795" s="1" t="str">
        <f>VLOOKUP($A1795,'Medical Examinations'!$A$2:$O$2336,12,FALSE())</f>
        <v>No</v>
      </c>
      <c r="J1795" s="1" t="str">
        <f>VLOOKUP($A1795,'Medical Examinations'!$A$2:$O$2336,14,FALSE())</f>
        <v>Normal Weight</v>
      </c>
      <c r="K1795" s="1" t="str">
        <f>VLOOKUP($A1795,'Medical Examinations'!$A$2:$O$2336,15,FALSE())</f>
        <v>Diabetes</v>
      </c>
      <c r="L1795" s="17">
        <f>VLOOKUP($A1795,'Hospitalisation Details'!$A$2:$P$2344,15,FALSE())</f>
        <v>29770</v>
      </c>
      <c r="M1795" s="18">
        <f>VLOOKUP($A1795,'Hospitalisation Details'!$A$2:$P$2344,6,FALSE())</f>
        <v>4827.1000000000004</v>
      </c>
      <c r="N1795" s="1" t="str">
        <f>VLOOKUP($A1795,'Hospitalisation Details'!$A$2:$P$2344,12,FALSE())</f>
        <v>tier - 2</v>
      </c>
      <c r="O1795" s="1" t="str">
        <f>VLOOKUP($A1795,'Hospitalisation Details'!$A$2:$P$2344,13,FALSE())</f>
        <v>tier - 1</v>
      </c>
      <c r="P1795" s="1" t="str">
        <f>VLOOKUP($A1795,'Hospitalisation Details'!$A$2:$P$2344,14,FALSE())</f>
        <v>R1013</v>
      </c>
      <c r="Q1795" s="1">
        <f>VLOOKUP($A1795,'Hospitalisation Details'!$A$2:$P$2344,16,FALSE())</f>
        <v>41</v>
      </c>
    </row>
    <row r="1796" spans="1:17" x14ac:dyDescent="0.35">
      <c r="A1796" s="1" t="str">
        <f>'Customer Names'!A1796</f>
        <v>Id1795</v>
      </c>
      <c r="B1796" s="1" t="str">
        <f>VLOOKUP($A1796,'Customer Names'!$A$2:$E$2336,4,FALSE())</f>
        <v>Ryan M</v>
      </c>
      <c r="C1796" s="16">
        <f>VLOOKUP($A1796,'Medical Examinations'!$A$2:$O$2336,2,FALSE())</f>
        <v>16.7</v>
      </c>
      <c r="D1796" s="16">
        <f>VLOOKUP($A1796,'Medical Examinations'!$A$2:$O$2336,3,FALSE())</f>
        <v>11.48</v>
      </c>
      <c r="E1796" s="1" t="str">
        <f>VLOOKUP($A1796,'Medical Examinations'!$A$2:$O$2336,9,FALSE())</f>
        <v>No</v>
      </c>
      <c r="F1796" s="1" t="str">
        <f>VLOOKUP($A1796,'Medical Examinations'!$A$2:$O$2336,10,FALSE())</f>
        <v>No</v>
      </c>
      <c r="G1796" s="1" t="str">
        <f>VLOOKUP($A1796,'Medical Examinations'!$A$2:$O$2336,11,FALSE())</f>
        <v>No</v>
      </c>
      <c r="H1796" s="1">
        <f>VLOOKUP($A1796,'Medical Examinations'!$A$2:$O$2336,13,FALSE())</f>
        <v>0</v>
      </c>
      <c r="I1796" s="1" t="str">
        <f>VLOOKUP($A1796,'Medical Examinations'!$A$2:$O$2336,12,FALSE())</f>
        <v>No</v>
      </c>
      <c r="J1796" s="1" t="str">
        <f>VLOOKUP($A1796,'Medical Examinations'!$A$2:$O$2336,14,FALSE())</f>
        <v>Underweight</v>
      </c>
      <c r="K1796" s="1" t="str">
        <f>VLOOKUP($A1796,'Medical Examinations'!$A$2:$O$2336,15,FALSE())</f>
        <v>Diabetes</v>
      </c>
      <c r="L1796" s="17">
        <f>VLOOKUP($A1796,'Hospitalisation Details'!$A$2:$P$2344,15,FALSE())</f>
        <v>28766</v>
      </c>
      <c r="M1796" s="18">
        <f>VLOOKUP($A1796,'Hospitalisation Details'!$A$2:$P$2344,6,FALSE())</f>
        <v>4812.34</v>
      </c>
      <c r="N1796" s="1" t="str">
        <f>VLOOKUP($A1796,'Hospitalisation Details'!$A$2:$P$2344,12,FALSE())</f>
        <v>tier - 2</v>
      </c>
      <c r="O1796" s="1" t="str">
        <f>VLOOKUP($A1796,'Hospitalisation Details'!$A$2:$P$2344,13,FALSE())</f>
        <v>tier - 3</v>
      </c>
      <c r="P1796" s="1" t="str">
        <f>VLOOKUP($A1796,'Hospitalisation Details'!$A$2:$P$2344,14,FALSE())</f>
        <v>R1013</v>
      </c>
      <c r="Q1796" s="1">
        <f>VLOOKUP($A1796,'Hospitalisation Details'!$A$2:$P$2344,16,FALSE())</f>
        <v>44</v>
      </c>
    </row>
    <row r="1797" spans="1:17" x14ac:dyDescent="0.35">
      <c r="A1797" s="1" t="str">
        <f>'Customer Names'!A1797</f>
        <v>Id1796</v>
      </c>
      <c r="B1797" s="1" t="str">
        <f>VLOOKUP($A1797,'Customer Names'!$A$2:$E$2336,4,FALSE())</f>
        <v>Sara</v>
      </c>
      <c r="C1797" s="16">
        <f>VLOOKUP($A1797,'Medical Examinations'!$A$2:$O$2336,2,FALSE())</f>
        <v>39.82</v>
      </c>
      <c r="D1797" s="16">
        <f>VLOOKUP($A1797,'Medical Examinations'!$A$2:$O$2336,3,FALSE())</f>
        <v>6.06</v>
      </c>
      <c r="E1797" s="1" t="str">
        <f>VLOOKUP($A1797,'Medical Examinations'!$A$2:$O$2336,9,FALSE())</f>
        <v>No</v>
      </c>
      <c r="F1797" s="1" t="str">
        <f>VLOOKUP($A1797,'Medical Examinations'!$A$2:$O$2336,10,FALSE())</f>
        <v>No</v>
      </c>
      <c r="G1797" s="1" t="str">
        <f>VLOOKUP($A1797,'Medical Examinations'!$A$2:$O$2336,11,FALSE())</f>
        <v>No</v>
      </c>
      <c r="H1797" s="1">
        <f>VLOOKUP($A1797,'Medical Examinations'!$A$2:$O$2336,13,FALSE())</f>
        <v>0</v>
      </c>
      <c r="I1797" s="1" t="str">
        <f>VLOOKUP($A1797,'Medical Examinations'!$A$2:$O$2336,12,FALSE())</f>
        <v>No</v>
      </c>
      <c r="J1797" s="1" t="str">
        <f>VLOOKUP($A1797,'Medical Examinations'!$A$2:$O$2336,14,FALSE())</f>
        <v>Obesity</v>
      </c>
      <c r="K1797" s="1" t="str">
        <f>VLOOKUP($A1797,'Medical Examinations'!$A$2:$O$2336,15,FALSE())</f>
        <v>Prediabetes</v>
      </c>
      <c r="L1797" s="17">
        <f>VLOOKUP($A1797,'Hospitalisation Details'!$A$2:$P$2344,15,FALSE())</f>
        <v>32858</v>
      </c>
      <c r="M1797" s="18">
        <f>VLOOKUP($A1797,'Hospitalisation Details'!$A$2:$P$2344,6,FALSE())</f>
        <v>4795.66</v>
      </c>
      <c r="N1797" s="1" t="str">
        <f>VLOOKUP($A1797,'Hospitalisation Details'!$A$2:$P$2344,12,FALSE())</f>
        <v>tier - 2</v>
      </c>
      <c r="O1797" s="1" t="str">
        <f>VLOOKUP($A1797,'Hospitalisation Details'!$A$2:$P$2344,13,FALSE())</f>
        <v>tier - 1</v>
      </c>
      <c r="P1797" s="1" t="str">
        <f>VLOOKUP($A1797,'Hospitalisation Details'!$A$2:$P$2344,14,FALSE())</f>
        <v>R1013</v>
      </c>
      <c r="Q1797" s="1">
        <f>VLOOKUP($A1797,'Hospitalisation Details'!$A$2:$P$2344,16,FALSE())</f>
        <v>33</v>
      </c>
    </row>
    <row r="1798" spans="1:17" x14ac:dyDescent="0.35">
      <c r="A1798" s="1" t="str">
        <f>'Customer Names'!A1798</f>
        <v>Id1797</v>
      </c>
      <c r="B1798" s="1" t="str">
        <f>VLOOKUP($A1798,'Customer Names'!$A$2:$E$2336,4,FALSE())</f>
        <v>Deniz</v>
      </c>
      <c r="C1798" s="16">
        <f>VLOOKUP($A1798,'Medical Examinations'!$A$2:$O$2336,2,FALSE())</f>
        <v>22.04</v>
      </c>
      <c r="D1798" s="16">
        <f>VLOOKUP($A1798,'Medical Examinations'!$A$2:$O$2336,3,FALSE())</f>
        <v>5.86</v>
      </c>
      <c r="E1798" s="1" t="str">
        <f>VLOOKUP($A1798,'Medical Examinations'!$A$2:$O$2336,9,FALSE())</f>
        <v>No</v>
      </c>
      <c r="F1798" s="1" t="str">
        <f>VLOOKUP($A1798,'Medical Examinations'!$A$2:$O$2336,10,FALSE())</f>
        <v>No</v>
      </c>
      <c r="G1798" s="1" t="str">
        <f>VLOOKUP($A1798,'Medical Examinations'!$A$2:$O$2336,11,FALSE())</f>
        <v>No</v>
      </c>
      <c r="H1798" s="1">
        <f>VLOOKUP($A1798,'Medical Examinations'!$A$2:$O$2336,13,FALSE())</f>
        <v>1</v>
      </c>
      <c r="I1798" s="1" t="str">
        <f>VLOOKUP($A1798,'Medical Examinations'!$A$2:$O$2336,12,FALSE())</f>
        <v>No</v>
      </c>
      <c r="J1798" s="1" t="str">
        <f>VLOOKUP($A1798,'Medical Examinations'!$A$2:$O$2336,14,FALSE())</f>
        <v>Normal Weight</v>
      </c>
      <c r="K1798" s="1" t="str">
        <f>VLOOKUP($A1798,'Medical Examinations'!$A$2:$O$2336,15,FALSE())</f>
        <v>Prediabetes</v>
      </c>
      <c r="L1798" s="17">
        <f>VLOOKUP($A1798,'Hospitalisation Details'!$A$2:$P$2344,15,FALSE())</f>
        <v>31950</v>
      </c>
      <c r="M1798" s="18">
        <f>VLOOKUP($A1798,'Hospitalisation Details'!$A$2:$P$2344,6,FALSE())</f>
        <v>4787.42</v>
      </c>
      <c r="N1798" s="1" t="str">
        <f>VLOOKUP($A1798,'Hospitalisation Details'!$A$2:$P$2344,12,FALSE())</f>
        <v>tier - 2</v>
      </c>
      <c r="O1798" s="1" t="str">
        <f>VLOOKUP($A1798,'Hospitalisation Details'!$A$2:$P$2344,13,FALSE())</f>
        <v>tier - 3</v>
      </c>
      <c r="P1798" s="1" t="str">
        <f>VLOOKUP($A1798,'Hospitalisation Details'!$A$2:$P$2344,14,FALSE())</f>
        <v>R1013</v>
      </c>
      <c r="Q1798" s="1">
        <f>VLOOKUP($A1798,'Hospitalisation Details'!$A$2:$P$2344,16,FALSE())</f>
        <v>35</v>
      </c>
    </row>
    <row r="1799" spans="1:17" x14ac:dyDescent="0.35">
      <c r="A1799" s="1" t="str">
        <f>'Customer Names'!A1799</f>
        <v>Id1798</v>
      </c>
      <c r="B1799" s="1" t="str">
        <f>VLOOKUP($A1799,'Customer Names'!$A$2:$E$2336,4,FALSE())</f>
        <v>Shannon L.</v>
      </c>
      <c r="C1799" s="16">
        <f>VLOOKUP($A1799,'Medical Examinations'!$A$2:$O$2336,2,FALSE())</f>
        <v>28.27</v>
      </c>
      <c r="D1799" s="16">
        <f>VLOOKUP($A1799,'Medical Examinations'!$A$2:$O$2336,3,FALSE())</f>
        <v>5.33</v>
      </c>
      <c r="E1799" s="1" t="str">
        <f>VLOOKUP($A1799,'Medical Examinations'!$A$2:$O$2336,9,FALSE())</f>
        <v>No</v>
      </c>
      <c r="F1799" s="1" t="str">
        <f>VLOOKUP($A1799,'Medical Examinations'!$A$2:$O$2336,10,FALSE())</f>
        <v>No</v>
      </c>
      <c r="G1799" s="1" t="str">
        <f>VLOOKUP($A1799,'Medical Examinations'!$A$2:$O$2336,11,FALSE())</f>
        <v>No</v>
      </c>
      <c r="H1799" s="1">
        <f>VLOOKUP($A1799,'Medical Examinations'!$A$2:$O$2336,13,FALSE())</f>
        <v>0</v>
      </c>
      <c r="I1799" s="1" t="str">
        <f>VLOOKUP($A1799,'Medical Examinations'!$A$2:$O$2336,12,FALSE())</f>
        <v>No</v>
      </c>
      <c r="J1799" s="1" t="str">
        <f>VLOOKUP($A1799,'Medical Examinations'!$A$2:$O$2336,14,FALSE())</f>
        <v>Overweight</v>
      </c>
      <c r="K1799" s="1" t="str">
        <f>VLOOKUP($A1799,'Medical Examinations'!$A$2:$O$2336,15,FALSE())</f>
        <v>Normal</v>
      </c>
      <c r="L1799" s="17">
        <f>VLOOKUP($A1799,'Hospitalisation Details'!$A$2:$P$2344,15,FALSE())</f>
        <v>32851</v>
      </c>
      <c r="M1799" s="18">
        <f>VLOOKUP($A1799,'Hospitalisation Details'!$A$2:$P$2344,6,FALSE())</f>
        <v>4779.6000000000004</v>
      </c>
      <c r="N1799" s="1" t="str">
        <f>VLOOKUP($A1799,'Hospitalisation Details'!$A$2:$P$2344,12,FALSE())</f>
        <v>tier - 2</v>
      </c>
      <c r="O1799" s="1" t="str">
        <f>VLOOKUP($A1799,'Hospitalisation Details'!$A$2:$P$2344,13,FALSE())</f>
        <v>tier - 3</v>
      </c>
      <c r="P1799" s="1" t="str">
        <f>VLOOKUP($A1799,'Hospitalisation Details'!$A$2:$P$2344,14,FALSE())</f>
        <v>R1013</v>
      </c>
      <c r="Q1799" s="1">
        <f>VLOOKUP($A1799,'Hospitalisation Details'!$A$2:$P$2344,16,FALSE())</f>
        <v>33</v>
      </c>
    </row>
    <row r="1800" spans="1:17" x14ac:dyDescent="0.35">
      <c r="A1800" s="1" t="str">
        <f>'Customer Names'!A1800</f>
        <v>Id1799</v>
      </c>
      <c r="B1800" s="1" t="str">
        <f>VLOOKUP($A1800,'Customer Names'!$A$2:$E$2336,4,FALSE())</f>
        <v>Kaitlin M.</v>
      </c>
      <c r="C1800" s="16">
        <f>VLOOKUP($A1800,'Medical Examinations'!$A$2:$O$2336,2,FALSE())</f>
        <v>18.5</v>
      </c>
      <c r="D1800" s="16">
        <f>VLOOKUP($A1800,'Medical Examinations'!$A$2:$O$2336,3,FALSE())</f>
        <v>5.33</v>
      </c>
      <c r="E1800" s="1" t="str">
        <f>VLOOKUP($A1800,'Medical Examinations'!$A$2:$O$2336,9,FALSE())</f>
        <v>No</v>
      </c>
      <c r="F1800" s="1" t="str">
        <f>VLOOKUP($A1800,'Medical Examinations'!$A$2:$O$2336,10,FALSE())</f>
        <v>No</v>
      </c>
      <c r="G1800" s="1" t="str">
        <f>VLOOKUP($A1800,'Medical Examinations'!$A$2:$O$2336,11,FALSE())</f>
        <v>No</v>
      </c>
      <c r="H1800" s="1">
        <f>VLOOKUP($A1800,'Medical Examinations'!$A$2:$O$2336,13,FALSE())</f>
        <v>0</v>
      </c>
      <c r="I1800" s="1" t="str">
        <f>VLOOKUP($A1800,'Medical Examinations'!$A$2:$O$2336,12,FALSE())</f>
        <v>No</v>
      </c>
      <c r="J1800" s="1" t="str">
        <f>VLOOKUP($A1800,'Medical Examinations'!$A$2:$O$2336,14,FALSE())</f>
        <v>Normal Weight</v>
      </c>
      <c r="K1800" s="1" t="str">
        <f>VLOOKUP($A1800,'Medical Examinations'!$A$2:$O$2336,15,FALSE())</f>
        <v>Normal</v>
      </c>
      <c r="L1800" s="17">
        <f>VLOOKUP($A1800,'Hospitalisation Details'!$A$2:$P$2344,15,FALSE())</f>
        <v>32721</v>
      </c>
      <c r="M1800" s="18">
        <f>VLOOKUP($A1800,'Hospitalisation Details'!$A$2:$P$2344,6,FALSE())</f>
        <v>4766.0200000000004</v>
      </c>
      <c r="N1800" s="1" t="str">
        <f>VLOOKUP($A1800,'Hospitalisation Details'!$A$2:$P$2344,12,FALSE())</f>
        <v>tier - 2</v>
      </c>
      <c r="O1800" s="1" t="str">
        <f>VLOOKUP($A1800,'Hospitalisation Details'!$A$2:$P$2344,13,FALSE())</f>
        <v>tier - 3</v>
      </c>
      <c r="P1800" s="1" t="str">
        <f>VLOOKUP($A1800,'Hospitalisation Details'!$A$2:$P$2344,14,FALSE())</f>
        <v>R1011</v>
      </c>
      <c r="Q1800" s="1">
        <f>VLOOKUP($A1800,'Hospitalisation Details'!$A$2:$P$2344,16,FALSE())</f>
        <v>33</v>
      </c>
    </row>
    <row r="1801" spans="1:17" x14ac:dyDescent="0.35">
      <c r="A1801" s="1" t="str">
        <f>'Customer Names'!A1801</f>
        <v>Id1800</v>
      </c>
      <c r="B1801" s="1" t="str">
        <f>VLOOKUP($A1801,'Customer Names'!$A$2:$E$2336,4,FALSE())</f>
        <v>Alfredo</v>
      </c>
      <c r="C1801" s="16">
        <f>VLOOKUP($A1801,'Medical Examinations'!$A$2:$O$2336,2,FALSE())</f>
        <v>38.6</v>
      </c>
      <c r="D1801" s="16">
        <f>VLOOKUP($A1801,'Medical Examinations'!$A$2:$O$2336,3,FALSE())</f>
        <v>6.02</v>
      </c>
      <c r="E1801" s="1" t="str">
        <f>VLOOKUP($A1801,'Medical Examinations'!$A$2:$O$2336,9,FALSE())</f>
        <v>No</v>
      </c>
      <c r="F1801" s="1" t="str">
        <f>VLOOKUP($A1801,'Medical Examinations'!$A$2:$O$2336,10,FALSE())</f>
        <v>No</v>
      </c>
      <c r="G1801" s="1" t="str">
        <f>VLOOKUP($A1801,'Medical Examinations'!$A$2:$O$2336,11,FALSE())</f>
        <v>No</v>
      </c>
      <c r="H1801" s="1">
        <f>VLOOKUP($A1801,'Medical Examinations'!$A$2:$O$2336,13,FALSE())</f>
        <v>1</v>
      </c>
      <c r="I1801" s="1" t="str">
        <f>VLOOKUP($A1801,'Medical Examinations'!$A$2:$O$2336,12,FALSE())</f>
        <v>No</v>
      </c>
      <c r="J1801" s="1" t="str">
        <f>VLOOKUP($A1801,'Medical Examinations'!$A$2:$O$2336,14,FALSE())</f>
        <v>Obesity</v>
      </c>
      <c r="K1801" s="1" t="str">
        <f>VLOOKUP($A1801,'Medical Examinations'!$A$2:$O$2336,15,FALSE())</f>
        <v>Prediabetes</v>
      </c>
      <c r="L1801" s="17">
        <f>VLOOKUP($A1801,'Hospitalisation Details'!$A$2:$P$2344,15,FALSE())</f>
        <v>32047</v>
      </c>
      <c r="M1801" s="18">
        <f>VLOOKUP($A1801,'Hospitalisation Details'!$A$2:$P$2344,6,FALSE())</f>
        <v>4762.33</v>
      </c>
      <c r="N1801" s="1" t="str">
        <f>VLOOKUP($A1801,'Hospitalisation Details'!$A$2:$P$2344,12,FALSE())</f>
        <v>tier - 3</v>
      </c>
      <c r="O1801" s="1" t="str">
        <f>VLOOKUP($A1801,'Hospitalisation Details'!$A$2:$P$2344,13,FALSE())</f>
        <v>tier - 3</v>
      </c>
      <c r="P1801" s="1" t="str">
        <f>VLOOKUP($A1801,'Hospitalisation Details'!$A$2:$P$2344,14,FALSE())</f>
        <v>R1011</v>
      </c>
      <c r="Q1801" s="1">
        <f>VLOOKUP($A1801,'Hospitalisation Details'!$A$2:$P$2344,16,FALSE())</f>
        <v>35</v>
      </c>
    </row>
    <row r="1802" spans="1:17" x14ac:dyDescent="0.35">
      <c r="A1802" s="1" t="str">
        <f>'Customer Names'!A1802</f>
        <v>Id1801</v>
      </c>
      <c r="B1802" s="1" t="str">
        <f>VLOOKUP($A1802,'Customer Names'!$A$2:$E$2336,4,FALSE())</f>
        <v>Kristen</v>
      </c>
      <c r="C1802" s="16">
        <f>VLOOKUP($A1802,'Medical Examinations'!$A$2:$O$2336,2,FALSE())</f>
        <v>43.12</v>
      </c>
      <c r="D1802" s="16">
        <f>VLOOKUP($A1802,'Medical Examinations'!$A$2:$O$2336,3,FALSE())</f>
        <v>6.25</v>
      </c>
      <c r="E1802" s="1" t="str">
        <f>VLOOKUP($A1802,'Medical Examinations'!$A$2:$O$2336,9,FALSE())</f>
        <v>No</v>
      </c>
      <c r="F1802" s="1" t="str">
        <f>VLOOKUP($A1802,'Medical Examinations'!$A$2:$O$2336,10,FALSE())</f>
        <v>No</v>
      </c>
      <c r="G1802" s="1" t="str">
        <f>VLOOKUP($A1802,'Medical Examinations'!$A$2:$O$2336,11,FALSE())</f>
        <v>No</v>
      </c>
      <c r="H1802" s="1">
        <f>VLOOKUP($A1802,'Medical Examinations'!$A$2:$O$2336,13,FALSE())</f>
        <v>1</v>
      </c>
      <c r="I1802" s="1" t="str">
        <f>VLOOKUP($A1802,'Medical Examinations'!$A$2:$O$2336,12,FALSE())</f>
        <v>No</v>
      </c>
      <c r="J1802" s="1" t="str">
        <f>VLOOKUP($A1802,'Medical Examinations'!$A$2:$O$2336,14,FALSE())</f>
        <v>Obesity</v>
      </c>
      <c r="K1802" s="1" t="str">
        <f>VLOOKUP($A1802,'Medical Examinations'!$A$2:$O$2336,15,FALSE())</f>
        <v>Prediabetes</v>
      </c>
      <c r="L1802" s="17">
        <f>VLOOKUP($A1802,'Hospitalisation Details'!$A$2:$P$2344,15,FALSE())</f>
        <v>33832</v>
      </c>
      <c r="M1802" s="18">
        <f>VLOOKUP($A1802,'Hospitalisation Details'!$A$2:$P$2344,6,FALSE())</f>
        <v>4753.6400000000003</v>
      </c>
      <c r="N1802" s="1" t="str">
        <f>VLOOKUP($A1802,'Hospitalisation Details'!$A$2:$P$2344,12,FALSE())</f>
        <v>tier - 2</v>
      </c>
      <c r="O1802" s="1" t="str">
        <f>VLOOKUP($A1802,'Hospitalisation Details'!$A$2:$P$2344,13,FALSE())</f>
        <v>tier - 3</v>
      </c>
      <c r="P1802" s="1" t="str">
        <f>VLOOKUP($A1802,'Hospitalisation Details'!$A$2:$P$2344,14,FALSE())</f>
        <v>R1013</v>
      </c>
      <c r="Q1802" s="1">
        <f>VLOOKUP($A1802,'Hospitalisation Details'!$A$2:$P$2344,16,FALSE())</f>
        <v>30</v>
      </c>
    </row>
    <row r="1803" spans="1:17" x14ac:dyDescent="0.35">
      <c r="A1803" s="1" t="str">
        <f>'Customer Names'!A1803</f>
        <v>Id1802</v>
      </c>
      <c r="B1803" s="1" t="str">
        <f>VLOOKUP($A1803,'Customer Names'!$A$2:$E$2336,4,FALSE())</f>
        <v>Daniel</v>
      </c>
      <c r="C1803" s="16">
        <f>VLOOKUP($A1803,'Medical Examinations'!$A$2:$O$2336,2,FALSE())</f>
        <v>30.5</v>
      </c>
      <c r="D1803" s="16">
        <f>VLOOKUP($A1803,'Medical Examinations'!$A$2:$O$2336,3,FALSE())</f>
        <v>4.8099999999999996</v>
      </c>
      <c r="E1803" s="1" t="str">
        <f>VLOOKUP($A1803,'Medical Examinations'!$A$2:$O$2336,9,FALSE())</f>
        <v>No</v>
      </c>
      <c r="F1803" s="1" t="str">
        <f>VLOOKUP($A1803,'Medical Examinations'!$A$2:$O$2336,10,FALSE())</f>
        <v>No</v>
      </c>
      <c r="G1803" s="1" t="str">
        <f>VLOOKUP($A1803,'Medical Examinations'!$A$2:$O$2336,11,FALSE())</f>
        <v>No</v>
      </c>
      <c r="H1803" s="1">
        <f>VLOOKUP($A1803,'Medical Examinations'!$A$2:$O$2336,13,FALSE())</f>
        <v>1</v>
      </c>
      <c r="I1803" s="1" t="str">
        <f>VLOOKUP($A1803,'Medical Examinations'!$A$2:$O$2336,12,FALSE())</f>
        <v>No</v>
      </c>
      <c r="J1803" s="1" t="str">
        <f>VLOOKUP($A1803,'Medical Examinations'!$A$2:$O$2336,14,FALSE())</f>
        <v>Obesity</v>
      </c>
      <c r="K1803" s="1" t="str">
        <f>VLOOKUP($A1803,'Medical Examinations'!$A$2:$O$2336,15,FALSE())</f>
        <v>Normal</v>
      </c>
      <c r="L1803" s="17">
        <f>VLOOKUP($A1803,'Hospitalisation Details'!$A$2:$P$2344,15,FALSE())</f>
        <v>32103</v>
      </c>
      <c r="M1803" s="18">
        <f>VLOOKUP($A1803,'Hospitalisation Details'!$A$2:$P$2344,6,FALSE())</f>
        <v>4751.07</v>
      </c>
      <c r="N1803" s="1" t="str">
        <f>VLOOKUP($A1803,'Hospitalisation Details'!$A$2:$P$2344,12,FALSE())</f>
        <v>tier - 3</v>
      </c>
      <c r="O1803" s="1" t="str">
        <f>VLOOKUP($A1803,'Hospitalisation Details'!$A$2:$P$2344,13,FALSE())</f>
        <v>tier - 1</v>
      </c>
      <c r="P1803" s="1" t="str">
        <f>VLOOKUP($A1803,'Hospitalisation Details'!$A$2:$P$2344,14,FALSE())</f>
        <v>R1011</v>
      </c>
      <c r="Q1803" s="1">
        <f>VLOOKUP($A1803,'Hospitalisation Details'!$A$2:$P$2344,16,FALSE())</f>
        <v>35</v>
      </c>
    </row>
    <row r="1804" spans="1:17" x14ac:dyDescent="0.35">
      <c r="A1804" s="1" t="str">
        <f>'Customer Names'!A1804</f>
        <v>Id1803</v>
      </c>
      <c r="B1804" s="1" t="str">
        <f>VLOOKUP($A1804,'Customer Names'!$A$2:$E$2336,4,FALSE())</f>
        <v>Jonathan</v>
      </c>
      <c r="C1804" s="16">
        <f>VLOOKUP($A1804,'Medical Examinations'!$A$2:$O$2336,2,FALSE())</f>
        <v>27.61</v>
      </c>
      <c r="D1804" s="16">
        <f>VLOOKUP($A1804,'Medical Examinations'!$A$2:$O$2336,3,FALSE())</f>
        <v>4.5999999999999996</v>
      </c>
      <c r="E1804" s="1" t="str">
        <f>VLOOKUP($A1804,'Medical Examinations'!$A$2:$O$2336,9,FALSE())</f>
        <v>No</v>
      </c>
      <c r="F1804" s="1" t="str">
        <f>VLOOKUP($A1804,'Medical Examinations'!$A$2:$O$2336,10,FALSE())</f>
        <v>No</v>
      </c>
      <c r="G1804" s="1" t="str">
        <f>VLOOKUP($A1804,'Medical Examinations'!$A$2:$O$2336,11,FALSE())</f>
        <v>No</v>
      </c>
      <c r="H1804" s="1">
        <f>VLOOKUP($A1804,'Medical Examinations'!$A$2:$O$2336,13,FALSE())</f>
        <v>1</v>
      </c>
      <c r="I1804" s="1" t="str">
        <f>VLOOKUP($A1804,'Medical Examinations'!$A$2:$O$2336,12,FALSE())</f>
        <v>No</v>
      </c>
      <c r="J1804" s="1" t="str">
        <f>VLOOKUP($A1804,'Medical Examinations'!$A$2:$O$2336,14,FALSE())</f>
        <v>Overweight</v>
      </c>
      <c r="K1804" s="1" t="str">
        <f>VLOOKUP($A1804,'Medical Examinations'!$A$2:$O$2336,15,FALSE())</f>
        <v>Normal</v>
      </c>
      <c r="L1804" s="17">
        <f>VLOOKUP($A1804,'Hospitalisation Details'!$A$2:$P$2344,15,FALSE())</f>
        <v>32022</v>
      </c>
      <c r="M1804" s="18">
        <f>VLOOKUP($A1804,'Hospitalisation Details'!$A$2:$P$2344,6,FALSE())</f>
        <v>4747.05</v>
      </c>
      <c r="N1804" s="1" t="str">
        <f>VLOOKUP($A1804,'Hospitalisation Details'!$A$2:$P$2344,12,FALSE())</f>
        <v>tier - 2</v>
      </c>
      <c r="O1804" s="1" t="str">
        <f>VLOOKUP($A1804,'Hospitalisation Details'!$A$2:$P$2344,13,FALSE())</f>
        <v>tier - 2</v>
      </c>
      <c r="P1804" s="1" t="str">
        <f>VLOOKUP($A1804,'Hospitalisation Details'!$A$2:$P$2344,14,FALSE())</f>
        <v>R1013</v>
      </c>
      <c r="Q1804" s="1">
        <f>VLOOKUP($A1804,'Hospitalisation Details'!$A$2:$P$2344,16,FALSE())</f>
        <v>35</v>
      </c>
    </row>
    <row r="1805" spans="1:17" x14ac:dyDescent="0.35">
      <c r="A1805" s="1" t="str">
        <f>'Customer Names'!A1805</f>
        <v>Id1804</v>
      </c>
      <c r="B1805" s="1" t="str">
        <f>VLOOKUP($A1805,'Customer Names'!$A$2:$E$2336,4,FALSE())</f>
        <v>Troy</v>
      </c>
      <c r="C1805" s="16">
        <f>VLOOKUP($A1805,'Medical Examinations'!$A$2:$O$2336,2,FALSE())</f>
        <v>27.1</v>
      </c>
      <c r="D1805" s="16">
        <f>VLOOKUP($A1805,'Medical Examinations'!$A$2:$O$2336,3,FALSE())</f>
        <v>5.08</v>
      </c>
      <c r="E1805" s="1" t="str">
        <f>VLOOKUP($A1805,'Medical Examinations'!$A$2:$O$2336,9,FALSE())</f>
        <v>No</v>
      </c>
      <c r="F1805" s="1" t="str">
        <f>VLOOKUP($A1805,'Medical Examinations'!$A$2:$O$2336,10,FALSE())</f>
        <v>No</v>
      </c>
      <c r="G1805" s="1" t="str">
        <f>VLOOKUP($A1805,'Medical Examinations'!$A$2:$O$2336,11,FALSE())</f>
        <v>No</v>
      </c>
      <c r="H1805" s="1">
        <f>VLOOKUP($A1805,'Medical Examinations'!$A$2:$O$2336,13,FALSE())</f>
        <v>1</v>
      </c>
      <c r="I1805" s="1" t="str">
        <f>VLOOKUP($A1805,'Medical Examinations'!$A$2:$O$2336,12,FALSE())</f>
        <v>No</v>
      </c>
      <c r="J1805" s="1" t="str">
        <f>VLOOKUP($A1805,'Medical Examinations'!$A$2:$O$2336,14,FALSE())</f>
        <v>Overweight</v>
      </c>
      <c r="K1805" s="1" t="str">
        <f>VLOOKUP($A1805,'Medical Examinations'!$A$2:$O$2336,15,FALSE())</f>
        <v>Normal</v>
      </c>
      <c r="L1805" s="17">
        <f>VLOOKUP($A1805,'Hospitalisation Details'!$A$2:$P$2344,15,FALSE())</f>
        <v>31933</v>
      </c>
      <c r="M1805" s="18">
        <f>VLOOKUP($A1805,'Hospitalisation Details'!$A$2:$P$2344,6,FALSE())</f>
        <v>4746.34</v>
      </c>
      <c r="N1805" s="1" t="str">
        <f>VLOOKUP($A1805,'Hospitalisation Details'!$A$2:$P$2344,12,FALSE())</f>
        <v>tier - 2</v>
      </c>
      <c r="O1805" s="1" t="str">
        <f>VLOOKUP($A1805,'Hospitalisation Details'!$A$2:$P$2344,13,FALSE())</f>
        <v>tier - 2</v>
      </c>
      <c r="P1805" s="1" t="str">
        <f>VLOOKUP($A1805,'Hospitalisation Details'!$A$2:$P$2344,14,FALSE())</f>
        <v>R1011</v>
      </c>
      <c r="Q1805" s="1">
        <f>VLOOKUP($A1805,'Hospitalisation Details'!$A$2:$P$2344,16,FALSE())</f>
        <v>36</v>
      </c>
    </row>
    <row r="1806" spans="1:17" x14ac:dyDescent="0.35">
      <c r="A1806" s="1" t="str">
        <f>'Customer Names'!A1806</f>
        <v>Id1805</v>
      </c>
      <c r="B1806" s="1" t="str">
        <f>VLOOKUP($A1806,'Customer Names'!$A$2:$E$2336,4,FALSE())</f>
        <v>Daniel C</v>
      </c>
      <c r="C1806" s="16">
        <f>VLOOKUP($A1806,'Medical Examinations'!$A$2:$O$2336,2,FALSE())</f>
        <v>35.93</v>
      </c>
      <c r="D1806" s="16">
        <f>VLOOKUP($A1806,'Medical Examinations'!$A$2:$O$2336,3,FALSE())</f>
        <v>5.43</v>
      </c>
      <c r="E1806" s="1" t="str">
        <f>VLOOKUP($A1806,'Medical Examinations'!$A$2:$O$2336,9,FALSE())</f>
        <v>No</v>
      </c>
      <c r="F1806" s="1" t="str">
        <f>VLOOKUP($A1806,'Medical Examinations'!$A$2:$O$2336,10,FALSE())</f>
        <v>Yes</v>
      </c>
      <c r="G1806" s="1" t="str">
        <f>VLOOKUP($A1806,'Medical Examinations'!$A$2:$O$2336,11,FALSE())</f>
        <v>No</v>
      </c>
      <c r="H1806" s="1">
        <f>VLOOKUP($A1806,'Medical Examinations'!$A$2:$O$2336,13,FALSE())</f>
        <v>1</v>
      </c>
      <c r="I1806" s="1" t="str">
        <f>VLOOKUP($A1806,'Medical Examinations'!$A$2:$O$2336,12,FALSE())</f>
        <v>No</v>
      </c>
      <c r="J1806" s="1" t="str">
        <f>VLOOKUP($A1806,'Medical Examinations'!$A$2:$O$2336,14,FALSE())</f>
        <v>Obesity</v>
      </c>
      <c r="K1806" s="1" t="str">
        <f>VLOOKUP($A1806,'Medical Examinations'!$A$2:$O$2336,15,FALSE())</f>
        <v>Normal</v>
      </c>
      <c r="L1806" s="17">
        <f>VLOOKUP($A1806,'Hospitalisation Details'!$A$2:$P$2344,15,FALSE())</f>
        <v>38315</v>
      </c>
      <c r="M1806" s="18">
        <f>VLOOKUP($A1806,'Hospitalisation Details'!$A$2:$P$2344,6,FALSE())</f>
        <v>4740.78</v>
      </c>
      <c r="N1806" s="1" t="str">
        <f>VLOOKUP($A1806,'Hospitalisation Details'!$A$2:$P$2344,12,FALSE())</f>
        <v>tier - 2</v>
      </c>
      <c r="O1806" s="1" t="str">
        <f>VLOOKUP($A1806,'Hospitalisation Details'!$A$2:$P$2344,13,FALSE())</f>
        <v>tier - 3</v>
      </c>
      <c r="P1806" s="1" t="str">
        <f>VLOOKUP($A1806,'Hospitalisation Details'!$A$2:$P$2344,14,FALSE())</f>
        <v>R1021</v>
      </c>
      <c r="Q1806" s="1">
        <f>VLOOKUP($A1806,'Hospitalisation Details'!$A$2:$P$2344,16,FALSE())</f>
        <v>18</v>
      </c>
    </row>
    <row r="1807" spans="1:17" x14ac:dyDescent="0.35">
      <c r="A1807" s="1" t="str">
        <f>'Customer Names'!A1807</f>
        <v>Id1806</v>
      </c>
      <c r="B1807" s="1" t="str">
        <f>VLOOKUP($A1807,'Customer Names'!$A$2:$E$2336,4,FALSE())</f>
        <v>Lauren</v>
      </c>
      <c r="C1807" s="16">
        <f>VLOOKUP($A1807,'Medical Examinations'!$A$2:$O$2336,2,FALSE())</f>
        <v>32.68</v>
      </c>
      <c r="D1807" s="16">
        <f>VLOOKUP($A1807,'Medical Examinations'!$A$2:$O$2336,3,FALSE())</f>
        <v>5.44</v>
      </c>
      <c r="E1807" s="1" t="str">
        <f>VLOOKUP($A1807,'Medical Examinations'!$A$2:$O$2336,9,FALSE())</f>
        <v>No</v>
      </c>
      <c r="F1807" s="1" t="str">
        <f>VLOOKUP($A1807,'Medical Examinations'!$A$2:$O$2336,10,FALSE())</f>
        <v>No</v>
      </c>
      <c r="G1807" s="1" t="str">
        <f>VLOOKUP($A1807,'Medical Examinations'!$A$2:$O$2336,11,FALSE())</f>
        <v>No</v>
      </c>
      <c r="H1807" s="1">
        <f>VLOOKUP($A1807,'Medical Examinations'!$A$2:$O$2336,13,FALSE())</f>
        <v>0</v>
      </c>
      <c r="I1807" s="1" t="str">
        <f>VLOOKUP($A1807,'Medical Examinations'!$A$2:$O$2336,12,FALSE())</f>
        <v>No</v>
      </c>
      <c r="J1807" s="1" t="str">
        <f>VLOOKUP($A1807,'Medical Examinations'!$A$2:$O$2336,14,FALSE())</f>
        <v>Obesity</v>
      </c>
      <c r="K1807" s="1" t="str">
        <f>VLOOKUP($A1807,'Medical Examinations'!$A$2:$O$2336,15,FALSE())</f>
        <v>Normal</v>
      </c>
      <c r="L1807" s="17">
        <f>VLOOKUP($A1807,'Hospitalisation Details'!$A$2:$P$2344,15,FALSE())</f>
        <v>33523</v>
      </c>
      <c r="M1807" s="18">
        <f>VLOOKUP($A1807,'Hospitalisation Details'!$A$2:$P$2344,6,FALSE())</f>
        <v>4738.2700000000004</v>
      </c>
      <c r="N1807" s="1" t="str">
        <f>VLOOKUP($A1807,'Hospitalisation Details'!$A$2:$P$2344,12,FALSE())</f>
        <v>tier - 2</v>
      </c>
      <c r="O1807" s="1" t="str">
        <f>VLOOKUP($A1807,'Hospitalisation Details'!$A$2:$P$2344,13,FALSE())</f>
        <v>tier - 3</v>
      </c>
      <c r="P1807" s="1" t="str">
        <f>VLOOKUP($A1807,'Hospitalisation Details'!$A$2:$P$2344,14,FALSE())</f>
        <v>R1012</v>
      </c>
      <c r="Q1807" s="1">
        <f>VLOOKUP($A1807,'Hospitalisation Details'!$A$2:$P$2344,16,FALSE())</f>
        <v>31</v>
      </c>
    </row>
    <row r="1808" spans="1:17" x14ac:dyDescent="0.35">
      <c r="A1808" s="1" t="str">
        <f>'Customer Names'!A1808</f>
        <v>Id1807</v>
      </c>
      <c r="B1808" s="1" t="str">
        <f>VLOOKUP($A1808,'Customer Names'!$A$2:$E$2336,4,FALSE())</f>
        <v>Jennefer</v>
      </c>
      <c r="C1808" s="16">
        <f>VLOOKUP($A1808,'Medical Examinations'!$A$2:$O$2336,2,FALSE())</f>
        <v>20.74</v>
      </c>
      <c r="D1808" s="16">
        <f>VLOOKUP($A1808,'Medical Examinations'!$A$2:$O$2336,3,FALSE())</f>
        <v>11.69</v>
      </c>
      <c r="E1808" s="1" t="str">
        <f>VLOOKUP($A1808,'Medical Examinations'!$A$2:$O$2336,9,FALSE())</f>
        <v>Yes</v>
      </c>
      <c r="F1808" s="1" t="str">
        <f>VLOOKUP($A1808,'Medical Examinations'!$A$2:$O$2336,10,FALSE())</f>
        <v>No</v>
      </c>
      <c r="G1808" s="1" t="str">
        <f>VLOOKUP($A1808,'Medical Examinations'!$A$2:$O$2336,11,FALSE())</f>
        <v>No</v>
      </c>
      <c r="H1808" s="1">
        <f>VLOOKUP($A1808,'Medical Examinations'!$A$2:$O$2336,13,FALSE())</f>
        <v>1</v>
      </c>
      <c r="I1808" s="1" t="str">
        <f>VLOOKUP($A1808,'Medical Examinations'!$A$2:$O$2336,12,FALSE())</f>
        <v>No</v>
      </c>
      <c r="J1808" s="1" t="str">
        <f>VLOOKUP($A1808,'Medical Examinations'!$A$2:$O$2336,14,FALSE())</f>
        <v>Normal Weight</v>
      </c>
      <c r="K1808" s="1" t="str">
        <f>VLOOKUP($A1808,'Medical Examinations'!$A$2:$O$2336,15,FALSE())</f>
        <v>Diabetes</v>
      </c>
      <c r="L1808" s="17">
        <f>VLOOKUP($A1808,'Hospitalisation Details'!$A$2:$P$2344,15,FALSE())</f>
        <v>31660</v>
      </c>
      <c r="M1808" s="18">
        <f>VLOOKUP($A1808,'Hospitalisation Details'!$A$2:$P$2344,6,FALSE())</f>
        <v>4734.6400000000003</v>
      </c>
      <c r="N1808" s="1" t="str">
        <f>VLOOKUP($A1808,'Hospitalisation Details'!$A$2:$P$2344,12,FALSE())</f>
        <v>tier - 2</v>
      </c>
      <c r="O1808" s="1" t="str">
        <f>VLOOKUP($A1808,'Hospitalisation Details'!$A$2:$P$2344,13,FALSE())</f>
        <v>tier - 1</v>
      </c>
      <c r="P1808" s="1" t="str">
        <f>VLOOKUP($A1808,'Hospitalisation Details'!$A$2:$P$2344,14,FALSE())</f>
        <v>R1013</v>
      </c>
      <c r="Q1808" s="1">
        <f>VLOOKUP($A1808,'Hospitalisation Details'!$A$2:$P$2344,16,FALSE())</f>
        <v>36</v>
      </c>
    </row>
    <row r="1809" spans="1:17" x14ac:dyDescent="0.35">
      <c r="A1809" s="1" t="str">
        <f>'Customer Names'!A1809</f>
        <v>Id1808</v>
      </c>
      <c r="B1809" s="1" t="str">
        <f>VLOOKUP($A1809,'Customer Names'!$A$2:$E$2336,4,FALSE())</f>
        <v>Tracey L.</v>
      </c>
      <c r="C1809" s="16">
        <f>VLOOKUP($A1809,'Medical Examinations'!$A$2:$O$2336,2,FALSE())</f>
        <v>15.57</v>
      </c>
      <c r="D1809" s="16">
        <f>VLOOKUP($A1809,'Medical Examinations'!$A$2:$O$2336,3,FALSE())</f>
        <v>6.07</v>
      </c>
      <c r="E1809" s="1" t="str">
        <f>VLOOKUP($A1809,'Medical Examinations'!$A$2:$O$2336,9,FALSE())</f>
        <v>No</v>
      </c>
      <c r="F1809" s="1" t="str">
        <f>VLOOKUP($A1809,'Medical Examinations'!$A$2:$O$2336,10,FALSE())</f>
        <v>No</v>
      </c>
      <c r="G1809" s="1" t="str">
        <f>VLOOKUP($A1809,'Medical Examinations'!$A$2:$O$2336,11,FALSE())</f>
        <v>No</v>
      </c>
      <c r="H1809" s="1">
        <f>VLOOKUP($A1809,'Medical Examinations'!$A$2:$O$2336,13,FALSE())</f>
        <v>0</v>
      </c>
      <c r="I1809" s="1" t="str">
        <f>VLOOKUP($A1809,'Medical Examinations'!$A$2:$O$2336,12,FALSE())</f>
        <v>No</v>
      </c>
      <c r="J1809" s="1" t="str">
        <f>VLOOKUP($A1809,'Medical Examinations'!$A$2:$O$2336,14,FALSE())</f>
        <v>Underweight</v>
      </c>
      <c r="K1809" s="1" t="str">
        <f>VLOOKUP($A1809,'Medical Examinations'!$A$2:$O$2336,15,FALSE())</f>
        <v>Prediabetes</v>
      </c>
      <c r="L1809" s="17">
        <f>VLOOKUP($A1809,'Hospitalisation Details'!$A$2:$P$2344,15,FALSE())</f>
        <v>29404</v>
      </c>
      <c r="M1809" s="18">
        <f>VLOOKUP($A1809,'Hospitalisation Details'!$A$2:$P$2344,6,FALSE())</f>
        <v>4728.71</v>
      </c>
      <c r="N1809" s="1" t="str">
        <f>VLOOKUP($A1809,'Hospitalisation Details'!$A$2:$P$2344,12,FALSE())</f>
        <v>tier - 2</v>
      </c>
      <c r="O1809" s="1" t="str">
        <f>VLOOKUP($A1809,'Hospitalisation Details'!$A$2:$P$2344,13,FALSE())</f>
        <v>tier - 3</v>
      </c>
      <c r="P1809" s="1" t="str">
        <f>VLOOKUP($A1809,'Hospitalisation Details'!$A$2:$P$2344,14,FALSE())</f>
        <v>R1012</v>
      </c>
      <c r="Q1809" s="1">
        <f>VLOOKUP($A1809,'Hospitalisation Details'!$A$2:$P$2344,16,FALSE())</f>
        <v>42</v>
      </c>
    </row>
    <row r="1810" spans="1:17" x14ac:dyDescent="0.35">
      <c r="A1810" s="1" t="str">
        <f>'Customer Names'!A1810</f>
        <v>Id1809</v>
      </c>
      <c r="B1810" s="1" t="str">
        <f>VLOOKUP($A1810,'Customer Names'!$A$2:$E$2336,4,FALSE())</f>
        <v>Ashley</v>
      </c>
      <c r="C1810" s="16">
        <f>VLOOKUP($A1810,'Medical Examinations'!$A$2:$O$2336,2,FALSE())</f>
        <v>23.844999999999999</v>
      </c>
      <c r="D1810" s="16">
        <f>VLOOKUP($A1810,'Medical Examinations'!$A$2:$O$2336,3,FALSE())</f>
        <v>4.3600000000000003</v>
      </c>
      <c r="E1810" s="1" t="str">
        <f>VLOOKUP($A1810,'Medical Examinations'!$A$2:$O$2336,9,FALSE())</f>
        <v>No</v>
      </c>
      <c r="F1810" s="1" t="str">
        <f>VLOOKUP($A1810,'Medical Examinations'!$A$2:$O$2336,10,FALSE())</f>
        <v>No</v>
      </c>
      <c r="G1810" s="1" t="str">
        <f>VLOOKUP($A1810,'Medical Examinations'!$A$2:$O$2336,11,FALSE())</f>
        <v>No</v>
      </c>
      <c r="H1810" s="1">
        <f>VLOOKUP($A1810,'Medical Examinations'!$A$2:$O$2336,13,FALSE())</f>
        <v>0</v>
      </c>
      <c r="I1810" s="1" t="str">
        <f>VLOOKUP($A1810,'Medical Examinations'!$A$2:$O$2336,12,FALSE())</f>
        <v>No</v>
      </c>
      <c r="J1810" s="1" t="str">
        <f>VLOOKUP($A1810,'Medical Examinations'!$A$2:$O$2336,14,FALSE())</f>
        <v>Normal Weight</v>
      </c>
      <c r="K1810" s="1" t="str">
        <f>VLOOKUP($A1810,'Medical Examinations'!$A$2:$O$2336,15,FALSE())</f>
        <v>Normal</v>
      </c>
      <c r="L1810" s="17">
        <f>VLOOKUP($A1810,'Hospitalisation Details'!$A$2:$P$2344,15,FALSE())</f>
        <v>34558</v>
      </c>
      <c r="M1810" s="18">
        <f>VLOOKUP($A1810,'Hospitalisation Details'!$A$2:$P$2344,6,FALSE())</f>
        <v>4719.74</v>
      </c>
      <c r="N1810" s="1" t="str">
        <f>VLOOKUP($A1810,'Hospitalisation Details'!$A$2:$P$2344,12,FALSE())</f>
        <v>tier - 2</v>
      </c>
      <c r="O1810" s="1" t="str">
        <f>VLOOKUP($A1810,'Hospitalisation Details'!$A$2:$P$2344,13,FALSE())</f>
        <v>tier - 1</v>
      </c>
      <c r="P1810" s="1" t="str">
        <f>VLOOKUP($A1810,'Hospitalisation Details'!$A$2:$P$2344,14,FALSE())</f>
        <v>R1012</v>
      </c>
      <c r="Q1810" s="1">
        <f>VLOOKUP($A1810,'Hospitalisation Details'!$A$2:$P$2344,16,FALSE())</f>
        <v>28</v>
      </c>
    </row>
    <row r="1811" spans="1:17" x14ac:dyDescent="0.35">
      <c r="A1811" s="1" t="str">
        <f>'Customer Names'!A1811</f>
        <v>Id1810</v>
      </c>
      <c r="B1811" s="1" t="str">
        <f>VLOOKUP($A1811,'Customer Names'!$A$2:$E$2336,4,FALSE())</f>
        <v>Cindy</v>
      </c>
      <c r="C1811" s="16">
        <f>VLOOKUP($A1811,'Medical Examinations'!$A$2:$O$2336,2,FALSE())</f>
        <v>22.895</v>
      </c>
      <c r="D1811" s="16">
        <f>VLOOKUP($A1811,'Medical Examinations'!$A$2:$O$2336,3,FALSE())</f>
        <v>5.24</v>
      </c>
      <c r="E1811" s="1" t="str">
        <f>VLOOKUP($A1811,'Medical Examinations'!$A$2:$O$2336,9,FALSE())</f>
        <v>No</v>
      </c>
      <c r="F1811" s="1" t="str">
        <f>VLOOKUP($A1811,'Medical Examinations'!$A$2:$O$2336,10,FALSE())</f>
        <v>No</v>
      </c>
      <c r="G1811" s="1" t="str">
        <f>VLOOKUP($A1811,'Medical Examinations'!$A$2:$O$2336,11,FALSE())</f>
        <v>No</v>
      </c>
      <c r="H1811" s="1">
        <f>VLOOKUP($A1811,'Medical Examinations'!$A$2:$O$2336,13,FALSE())</f>
        <v>1</v>
      </c>
      <c r="I1811" s="1" t="str">
        <f>VLOOKUP($A1811,'Medical Examinations'!$A$2:$O$2336,12,FALSE())</f>
        <v>No</v>
      </c>
      <c r="J1811" s="1" t="str">
        <f>VLOOKUP($A1811,'Medical Examinations'!$A$2:$O$2336,14,FALSE())</f>
        <v>Normal Weight</v>
      </c>
      <c r="K1811" s="1" t="str">
        <f>VLOOKUP($A1811,'Medical Examinations'!$A$2:$O$2336,15,FALSE())</f>
        <v>Normal</v>
      </c>
      <c r="L1811" s="17">
        <f>VLOOKUP($A1811,'Hospitalisation Details'!$A$2:$P$2344,15,FALSE())</f>
        <v>33875</v>
      </c>
      <c r="M1811" s="18">
        <f>VLOOKUP($A1811,'Hospitalisation Details'!$A$2:$P$2344,6,FALSE())</f>
        <v>4719.5200000000004</v>
      </c>
      <c r="N1811" s="1" t="str">
        <f>VLOOKUP($A1811,'Hospitalisation Details'!$A$2:$P$2344,12,FALSE())</f>
        <v>tier - 2</v>
      </c>
      <c r="O1811" s="1" t="str">
        <f>VLOOKUP($A1811,'Hospitalisation Details'!$A$2:$P$2344,13,FALSE())</f>
        <v>tier - 2</v>
      </c>
      <c r="P1811" s="1" t="str">
        <f>VLOOKUP($A1811,'Hospitalisation Details'!$A$2:$P$2344,14,FALSE())</f>
        <v>R1024</v>
      </c>
      <c r="Q1811" s="1">
        <f>VLOOKUP($A1811,'Hospitalisation Details'!$A$2:$P$2344,16,FALSE())</f>
        <v>30</v>
      </c>
    </row>
    <row r="1812" spans="1:17" x14ac:dyDescent="0.35">
      <c r="A1812" s="1" t="str">
        <f>'Customer Names'!A1812</f>
        <v>Id1811</v>
      </c>
      <c r="B1812" s="1" t="str">
        <f>VLOOKUP($A1812,'Customer Names'!$A$2:$E$2336,4,FALSE())</f>
        <v>Esther</v>
      </c>
      <c r="C1812" s="16">
        <f>VLOOKUP($A1812,'Medical Examinations'!$A$2:$O$2336,2,FALSE())</f>
        <v>21.945</v>
      </c>
      <c r="D1812" s="16">
        <f>VLOOKUP($A1812,'Medical Examinations'!$A$2:$O$2336,3,FALSE())</f>
        <v>5.37</v>
      </c>
      <c r="E1812" s="1" t="str">
        <f>VLOOKUP($A1812,'Medical Examinations'!$A$2:$O$2336,9,FALSE())</f>
        <v>No</v>
      </c>
      <c r="F1812" s="1" t="str">
        <f>VLOOKUP($A1812,'Medical Examinations'!$A$2:$O$2336,10,FALSE())</f>
        <v>No</v>
      </c>
      <c r="G1812" s="1" t="str">
        <f>VLOOKUP($A1812,'Medical Examinations'!$A$2:$O$2336,11,FALSE())</f>
        <v>No</v>
      </c>
      <c r="H1812" s="1">
        <f>VLOOKUP($A1812,'Medical Examinations'!$A$2:$O$2336,13,FALSE())</f>
        <v>1</v>
      </c>
      <c r="I1812" s="1" t="str">
        <f>VLOOKUP($A1812,'Medical Examinations'!$A$2:$O$2336,12,FALSE())</f>
        <v>No</v>
      </c>
      <c r="J1812" s="1" t="str">
        <f>VLOOKUP($A1812,'Medical Examinations'!$A$2:$O$2336,14,FALSE())</f>
        <v>Normal Weight</v>
      </c>
      <c r="K1812" s="1" t="str">
        <f>VLOOKUP($A1812,'Medical Examinations'!$A$2:$O$2336,15,FALSE())</f>
        <v>Normal</v>
      </c>
      <c r="L1812" s="17">
        <f>VLOOKUP($A1812,'Hospitalisation Details'!$A$2:$P$2344,15,FALSE())</f>
        <v>33886</v>
      </c>
      <c r="M1812" s="18">
        <f>VLOOKUP($A1812,'Hospitalisation Details'!$A$2:$P$2344,6,FALSE())</f>
        <v>4718.2</v>
      </c>
      <c r="N1812" s="1" t="str">
        <f>VLOOKUP($A1812,'Hospitalisation Details'!$A$2:$P$2344,12,FALSE())</f>
        <v>tier - 2</v>
      </c>
      <c r="O1812" s="1" t="str">
        <f>VLOOKUP($A1812,'Hospitalisation Details'!$A$2:$P$2344,13,FALSE())</f>
        <v>tier - 3</v>
      </c>
      <c r="P1812" s="1" t="str">
        <f>VLOOKUP($A1812,'Hospitalisation Details'!$A$2:$P$2344,14,FALSE())</f>
        <v>R1024</v>
      </c>
      <c r="Q1812" s="1">
        <f>VLOOKUP($A1812,'Hospitalisation Details'!$A$2:$P$2344,16,FALSE())</f>
        <v>30</v>
      </c>
    </row>
    <row r="1813" spans="1:17" x14ac:dyDescent="0.35">
      <c r="A1813" s="1" t="str">
        <f>'Customer Names'!A1813</f>
        <v>Id1812</v>
      </c>
      <c r="B1813" s="1" t="str">
        <f>VLOOKUP($A1813,'Customer Names'!$A$2:$E$2336,4,FALSE())</f>
        <v>Jackie</v>
      </c>
      <c r="C1813" s="16">
        <f>VLOOKUP($A1813,'Medical Examinations'!$A$2:$O$2336,2,FALSE())</f>
        <v>19.47</v>
      </c>
      <c r="D1813" s="16">
        <f>VLOOKUP($A1813,'Medical Examinations'!$A$2:$O$2336,3,FALSE())</f>
        <v>6.6</v>
      </c>
      <c r="E1813" s="1" t="str">
        <f>VLOOKUP($A1813,'Medical Examinations'!$A$2:$O$2336,9,FALSE())</f>
        <v>Yes</v>
      </c>
      <c r="F1813" s="1" t="str">
        <f>VLOOKUP($A1813,'Medical Examinations'!$A$2:$O$2336,10,FALSE())</f>
        <v>No</v>
      </c>
      <c r="G1813" s="1" t="str">
        <f>VLOOKUP($A1813,'Medical Examinations'!$A$2:$O$2336,11,FALSE())</f>
        <v>No</v>
      </c>
      <c r="H1813" s="1">
        <f>VLOOKUP($A1813,'Medical Examinations'!$A$2:$O$2336,13,FALSE())</f>
        <v>0</v>
      </c>
      <c r="I1813" s="1" t="str">
        <f>VLOOKUP($A1813,'Medical Examinations'!$A$2:$O$2336,12,FALSE())</f>
        <v>No</v>
      </c>
      <c r="J1813" s="1" t="str">
        <f>VLOOKUP($A1813,'Medical Examinations'!$A$2:$O$2336,14,FALSE())</f>
        <v>Normal Weight</v>
      </c>
      <c r="K1813" s="1" t="str">
        <f>VLOOKUP($A1813,'Medical Examinations'!$A$2:$O$2336,15,FALSE())</f>
        <v>Diabetes</v>
      </c>
      <c r="L1813" s="17">
        <f>VLOOKUP($A1813,'Hospitalisation Details'!$A$2:$P$2344,15,FALSE())</f>
        <v>29810</v>
      </c>
      <c r="M1813" s="18">
        <f>VLOOKUP($A1813,'Hospitalisation Details'!$A$2:$P$2344,6,FALSE())</f>
        <v>4712.12</v>
      </c>
      <c r="N1813" s="1" t="str">
        <f>VLOOKUP($A1813,'Hospitalisation Details'!$A$2:$P$2344,12,FALSE())</f>
        <v>tier - 2</v>
      </c>
      <c r="O1813" s="1" t="str">
        <f>VLOOKUP($A1813,'Hospitalisation Details'!$A$2:$P$2344,13,FALSE())</f>
        <v>tier - 3</v>
      </c>
      <c r="P1813" s="1" t="str">
        <f>VLOOKUP($A1813,'Hospitalisation Details'!$A$2:$P$2344,14,FALSE())</f>
        <v>R1011</v>
      </c>
      <c r="Q1813" s="1">
        <f>VLOOKUP($A1813,'Hospitalisation Details'!$A$2:$P$2344,16,FALSE())</f>
        <v>41</v>
      </c>
    </row>
    <row r="1814" spans="1:17" x14ac:dyDescent="0.35">
      <c r="A1814" s="1" t="str">
        <f>'Customer Names'!A1814</f>
        <v>Id1813</v>
      </c>
      <c r="B1814" s="1" t="str">
        <f>VLOOKUP($A1814,'Customer Names'!$A$2:$E$2336,4,FALSE())</f>
        <v>Timothy P.</v>
      </c>
      <c r="C1814" s="16">
        <f>VLOOKUP($A1814,'Medical Examinations'!$A$2:$O$2336,2,FALSE())</f>
        <v>15.61</v>
      </c>
      <c r="D1814" s="16">
        <f>VLOOKUP($A1814,'Medical Examinations'!$A$2:$O$2336,3,FALSE())</f>
        <v>5.77</v>
      </c>
      <c r="E1814" s="1" t="str">
        <f>VLOOKUP($A1814,'Medical Examinations'!$A$2:$O$2336,9,FALSE())</f>
        <v>No</v>
      </c>
      <c r="F1814" s="1" t="str">
        <f>VLOOKUP($A1814,'Medical Examinations'!$A$2:$O$2336,10,FALSE())</f>
        <v>No</v>
      </c>
      <c r="G1814" s="1" t="str">
        <f>VLOOKUP($A1814,'Medical Examinations'!$A$2:$O$2336,11,FALSE())</f>
        <v>No</v>
      </c>
      <c r="H1814" s="1">
        <f>VLOOKUP($A1814,'Medical Examinations'!$A$2:$O$2336,13,FALSE())</f>
        <v>0</v>
      </c>
      <c r="I1814" s="1" t="str">
        <f>VLOOKUP($A1814,'Medical Examinations'!$A$2:$O$2336,12,FALSE())</f>
        <v>No</v>
      </c>
      <c r="J1814" s="1" t="str">
        <f>VLOOKUP($A1814,'Medical Examinations'!$A$2:$O$2336,14,FALSE())</f>
        <v>Underweight</v>
      </c>
      <c r="K1814" s="1" t="str">
        <f>VLOOKUP($A1814,'Medical Examinations'!$A$2:$O$2336,15,FALSE())</f>
        <v>Prediabetes</v>
      </c>
      <c r="L1814" s="17">
        <f>VLOOKUP($A1814,'Hospitalisation Details'!$A$2:$P$2344,15,FALSE())</f>
        <v>28463</v>
      </c>
      <c r="M1814" s="18">
        <f>VLOOKUP($A1814,'Hospitalisation Details'!$A$2:$P$2344,6,FALSE())</f>
        <v>4699.47</v>
      </c>
      <c r="N1814" s="1" t="str">
        <f>VLOOKUP($A1814,'Hospitalisation Details'!$A$2:$P$2344,12,FALSE())</f>
        <v>tier - 2</v>
      </c>
      <c r="O1814" s="1" t="str">
        <f>VLOOKUP($A1814,'Hospitalisation Details'!$A$2:$P$2344,13,FALSE())</f>
        <v>tier - 3</v>
      </c>
      <c r="P1814" s="1" t="str">
        <f>VLOOKUP($A1814,'Hospitalisation Details'!$A$2:$P$2344,14,FALSE())</f>
        <v>R1013</v>
      </c>
      <c r="Q1814" s="1">
        <f>VLOOKUP($A1814,'Hospitalisation Details'!$A$2:$P$2344,16,FALSE())</f>
        <v>45</v>
      </c>
    </row>
    <row r="1815" spans="1:17" x14ac:dyDescent="0.35">
      <c r="A1815" s="1" t="str">
        <f>'Customer Names'!A1815</f>
        <v>Id1814</v>
      </c>
      <c r="B1815" s="1" t="str">
        <f>VLOOKUP($A1815,'Customer Names'!$A$2:$E$2336,4,FALSE())</f>
        <v>Lauren</v>
      </c>
      <c r="C1815" s="16">
        <f>VLOOKUP($A1815,'Medical Examinations'!$A$2:$O$2336,2,FALSE())</f>
        <v>28.6</v>
      </c>
      <c r="D1815" s="16">
        <f>VLOOKUP($A1815,'Medical Examinations'!$A$2:$O$2336,3,FALSE())</f>
        <v>6.08</v>
      </c>
      <c r="E1815" s="1" t="str">
        <f>VLOOKUP($A1815,'Medical Examinations'!$A$2:$O$2336,9,FALSE())</f>
        <v>No</v>
      </c>
      <c r="F1815" s="1" t="str">
        <f>VLOOKUP($A1815,'Medical Examinations'!$A$2:$O$2336,10,FALSE())</f>
        <v>No</v>
      </c>
      <c r="G1815" s="1" t="str">
        <f>VLOOKUP($A1815,'Medical Examinations'!$A$2:$O$2336,11,FALSE())</f>
        <v>Yes</v>
      </c>
      <c r="H1815" s="1">
        <f>VLOOKUP($A1815,'Medical Examinations'!$A$2:$O$2336,13,FALSE())</f>
        <v>1</v>
      </c>
      <c r="I1815" s="1" t="str">
        <f>VLOOKUP($A1815,'Medical Examinations'!$A$2:$O$2336,12,FALSE())</f>
        <v>No</v>
      </c>
      <c r="J1815" s="1" t="str">
        <f>VLOOKUP($A1815,'Medical Examinations'!$A$2:$O$2336,14,FALSE())</f>
        <v>Overweight</v>
      </c>
      <c r="K1815" s="1" t="str">
        <f>VLOOKUP($A1815,'Medical Examinations'!$A$2:$O$2336,15,FALSE())</f>
        <v>Prediabetes</v>
      </c>
      <c r="L1815" s="17">
        <f>VLOOKUP($A1815,'Hospitalisation Details'!$A$2:$P$2344,15,FALSE())</f>
        <v>37794</v>
      </c>
      <c r="M1815" s="18">
        <f>VLOOKUP($A1815,'Hospitalisation Details'!$A$2:$P$2344,6,FALSE())</f>
        <v>4687.8</v>
      </c>
      <c r="N1815" s="1" t="str">
        <f>VLOOKUP($A1815,'Hospitalisation Details'!$A$2:$P$2344,12,FALSE())</f>
        <v>tier - 2</v>
      </c>
      <c r="O1815" s="1" t="str">
        <f>VLOOKUP($A1815,'Hospitalisation Details'!$A$2:$P$2344,13,FALSE())</f>
        <v>tier - 3</v>
      </c>
      <c r="P1815" s="1" t="str">
        <f>VLOOKUP($A1815,'Hospitalisation Details'!$A$2:$P$2344,14,FALSE())</f>
        <v>R1011</v>
      </c>
      <c r="Q1815" s="1">
        <f>VLOOKUP($A1815,'Hospitalisation Details'!$A$2:$P$2344,16,FALSE())</f>
        <v>19</v>
      </c>
    </row>
    <row r="1816" spans="1:17" x14ac:dyDescent="0.35">
      <c r="A1816" s="1" t="str">
        <f>'Customer Names'!A1816</f>
        <v>Id1815</v>
      </c>
      <c r="B1816" s="1" t="str">
        <f>VLOOKUP($A1816,'Customer Names'!$A$2:$E$2336,4,FALSE())</f>
        <v>Benjamin</v>
      </c>
      <c r="C1816" s="16">
        <f>VLOOKUP($A1816,'Medical Examinations'!$A$2:$O$2336,2,FALSE())</f>
        <v>46.53</v>
      </c>
      <c r="D1816" s="16">
        <f>VLOOKUP($A1816,'Medical Examinations'!$A$2:$O$2336,3,FALSE())</f>
        <v>4.16</v>
      </c>
      <c r="E1816" s="1" t="str">
        <f>VLOOKUP($A1816,'Medical Examinations'!$A$2:$O$2336,9,FALSE())</f>
        <v>No</v>
      </c>
      <c r="F1816" s="1" t="str">
        <f>VLOOKUP($A1816,'Medical Examinations'!$A$2:$O$2336,10,FALSE())</f>
        <v>No</v>
      </c>
      <c r="G1816" s="1" t="str">
        <f>VLOOKUP($A1816,'Medical Examinations'!$A$2:$O$2336,11,FALSE())</f>
        <v>No</v>
      </c>
      <c r="H1816" s="1">
        <f>VLOOKUP($A1816,'Medical Examinations'!$A$2:$O$2336,13,FALSE())</f>
        <v>0</v>
      </c>
      <c r="I1816" s="1" t="str">
        <f>VLOOKUP($A1816,'Medical Examinations'!$A$2:$O$2336,12,FALSE())</f>
        <v>No</v>
      </c>
      <c r="J1816" s="1" t="str">
        <f>VLOOKUP($A1816,'Medical Examinations'!$A$2:$O$2336,14,FALSE())</f>
        <v>Obesity</v>
      </c>
      <c r="K1816" s="1" t="str">
        <f>VLOOKUP($A1816,'Medical Examinations'!$A$2:$O$2336,15,FALSE())</f>
        <v>Normal</v>
      </c>
      <c r="L1816" s="17">
        <f>VLOOKUP($A1816,'Hospitalisation Details'!$A$2:$P$2344,15,FALSE())</f>
        <v>33120</v>
      </c>
      <c r="M1816" s="18">
        <f>VLOOKUP($A1816,'Hospitalisation Details'!$A$2:$P$2344,6,FALSE())</f>
        <v>4686.3900000000003</v>
      </c>
      <c r="N1816" s="1" t="str">
        <f>VLOOKUP($A1816,'Hospitalisation Details'!$A$2:$P$2344,12,FALSE())</f>
        <v>tier - 3</v>
      </c>
      <c r="O1816" s="1" t="str">
        <f>VLOOKUP($A1816,'Hospitalisation Details'!$A$2:$P$2344,13,FALSE())</f>
        <v>tier - 3</v>
      </c>
      <c r="P1816" s="1" t="str">
        <f>VLOOKUP($A1816,'Hospitalisation Details'!$A$2:$P$2344,14,FALSE())</f>
        <v>R1013</v>
      </c>
      <c r="Q1816" s="1">
        <f>VLOOKUP($A1816,'Hospitalisation Details'!$A$2:$P$2344,16,FALSE())</f>
        <v>32</v>
      </c>
    </row>
    <row r="1817" spans="1:17" x14ac:dyDescent="0.35">
      <c r="A1817" s="1" t="str">
        <f>'Customer Names'!A1817</f>
        <v>Id1816</v>
      </c>
      <c r="B1817" s="1" t="str">
        <f>VLOOKUP($A1817,'Customer Names'!$A$2:$E$2336,4,FALSE())</f>
        <v>Hugo M</v>
      </c>
      <c r="C1817" s="16">
        <f>VLOOKUP($A1817,'Medical Examinations'!$A$2:$O$2336,2,FALSE())</f>
        <v>34.99</v>
      </c>
      <c r="D1817" s="16">
        <f>VLOOKUP($A1817,'Medical Examinations'!$A$2:$O$2336,3,FALSE())</f>
        <v>5.0999999999999996</v>
      </c>
      <c r="E1817" s="1" t="str">
        <f>VLOOKUP($A1817,'Medical Examinations'!$A$2:$O$2336,9,FALSE())</f>
        <v>No</v>
      </c>
      <c r="F1817" s="1" t="str">
        <f>VLOOKUP($A1817,'Medical Examinations'!$A$2:$O$2336,10,FALSE())</f>
        <v>No</v>
      </c>
      <c r="G1817" s="1" t="str">
        <f>VLOOKUP($A1817,'Medical Examinations'!$A$2:$O$2336,11,FALSE())</f>
        <v>Yes</v>
      </c>
      <c r="H1817" s="1">
        <f>VLOOKUP($A1817,'Medical Examinations'!$A$2:$O$2336,13,FALSE())</f>
        <v>1</v>
      </c>
      <c r="I1817" s="1" t="str">
        <f>VLOOKUP($A1817,'Medical Examinations'!$A$2:$O$2336,12,FALSE())</f>
        <v>No</v>
      </c>
      <c r="J1817" s="1" t="str">
        <f>VLOOKUP($A1817,'Medical Examinations'!$A$2:$O$2336,14,FALSE())</f>
        <v>Obesity</v>
      </c>
      <c r="K1817" s="1" t="str">
        <f>VLOOKUP($A1817,'Medical Examinations'!$A$2:$O$2336,15,FALSE())</f>
        <v>Normal</v>
      </c>
      <c r="L1817" s="17">
        <f>VLOOKUP($A1817,'Hospitalisation Details'!$A$2:$P$2344,15,FALSE())</f>
        <v>37898</v>
      </c>
      <c r="M1817" s="18">
        <f>VLOOKUP($A1817,'Hospitalisation Details'!$A$2:$P$2344,6,FALSE())</f>
        <v>4678.8</v>
      </c>
      <c r="N1817" s="1" t="str">
        <f>VLOOKUP($A1817,'Hospitalisation Details'!$A$2:$P$2344,12,FALSE())</f>
        <v>tier - 2</v>
      </c>
      <c r="O1817" s="1" t="str">
        <f>VLOOKUP($A1817,'Hospitalisation Details'!$A$2:$P$2344,13,FALSE())</f>
        <v>tier - 1</v>
      </c>
      <c r="P1817" s="1" t="str">
        <f>VLOOKUP($A1817,'Hospitalisation Details'!$A$2:$P$2344,14,FALSE())</f>
        <v>R1021</v>
      </c>
      <c r="Q1817" s="1">
        <f>VLOOKUP($A1817,'Hospitalisation Details'!$A$2:$P$2344,16,FALSE())</f>
        <v>19</v>
      </c>
    </row>
    <row r="1818" spans="1:17" x14ac:dyDescent="0.35">
      <c r="A1818" s="1" t="str">
        <f>'Customer Names'!A1818</f>
        <v>Id1817</v>
      </c>
      <c r="B1818" s="1" t="str">
        <f>VLOOKUP($A1818,'Customer Names'!$A$2:$E$2336,4,FALSE())</f>
        <v>Daniel J. Jr.</v>
      </c>
      <c r="C1818" s="16">
        <f>VLOOKUP($A1818,'Medical Examinations'!$A$2:$O$2336,2,FALSE())</f>
        <v>17.05</v>
      </c>
      <c r="D1818" s="16">
        <f>VLOOKUP($A1818,'Medical Examinations'!$A$2:$O$2336,3,FALSE())</f>
        <v>5.3</v>
      </c>
      <c r="E1818" s="1" t="str">
        <f>VLOOKUP($A1818,'Medical Examinations'!$A$2:$O$2336,9,FALSE())</f>
        <v>No</v>
      </c>
      <c r="F1818" s="1" t="str">
        <f>VLOOKUP($A1818,'Medical Examinations'!$A$2:$O$2336,10,FALSE())</f>
        <v>No</v>
      </c>
      <c r="G1818" s="1" t="str">
        <f>VLOOKUP($A1818,'Medical Examinations'!$A$2:$O$2336,11,FALSE())</f>
        <v>Yes</v>
      </c>
      <c r="H1818" s="1">
        <f>VLOOKUP($A1818,'Medical Examinations'!$A$2:$O$2336,13,FALSE())</f>
        <v>1</v>
      </c>
      <c r="I1818" s="1" t="str">
        <f>VLOOKUP($A1818,'Medical Examinations'!$A$2:$O$2336,12,FALSE())</f>
        <v>No</v>
      </c>
      <c r="J1818" s="1" t="str">
        <f>VLOOKUP($A1818,'Medical Examinations'!$A$2:$O$2336,14,FALSE())</f>
        <v>Underweight</v>
      </c>
      <c r="K1818" s="1" t="str">
        <f>VLOOKUP($A1818,'Medical Examinations'!$A$2:$O$2336,15,FALSE())</f>
        <v>Normal</v>
      </c>
      <c r="L1818" s="17">
        <f>VLOOKUP($A1818,'Hospitalisation Details'!$A$2:$P$2344,15,FALSE())</f>
        <v>29146</v>
      </c>
      <c r="M1818" s="18">
        <f>VLOOKUP($A1818,'Hospitalisation Details'!$A$2:$P$2344,6,FALSE())</f>
        <v>4674.2</v>
      </c>
      <c r="N1818" s="1" t="str">
        <f>VLOOKUP($A1818,'Hospitalisation Details'!$A$2:$P$2344,12,FALSE())</f>
        <v>tier - 2</v>
      </c>
      <c r="O1818" s="1" t="str">
        <f>VLOOKUP($A1818,'Hospitalisation Details'!$A$2:$P$2344,13,FALSE())</f>
        <v>tier - 1</v>
      </c>
      <c r="P1818" s="1" t="str">
        <f>VLOOKUP($A1818,'Hospitalisation Details'!$A$2:$P$2344,14,FALSE())</f>
        <v>R1013</v>
      </c>
      <c r="Q1818" s="1">
        <f>VLOOKUP($A1818,'Hospitalisation Details'!$A$2:$P$2344,16,FALSE())</f>
        <v>43</v>
      </c>
    </row>
    <row r="1819" spans="1:17" x14ac:dyDescent="0.35">
      <c r="A1819" s="1" t="str">
        <f>'Customer Names'!A1819</f>
        <v>Id1818</v>
      </c>
      <c r="B1819" s="1" t="str">
        <f>VLOOKUP($A1819,'Customer Names'!$A$2:$E$2336,4,FALSE())</f>
        <v>Justin R</v>
      </c>
      <c r="C1819" s="16">
        <f>VLOOKUP($A1819,'Medical Examinations'!$A$2:$O$2336,2,FALSE())</f>
        <v>37.18</v>
      </c>
      <c r="D1819" s="16">
        <f>VLOOKUP($A1819,'Medical Examinations'!$A$2:$O$2336,3,FALSE())</f>
        <v>4.9000000000000004</v>
      </c>
      <c r="E1819" s="1" t="str">
        <f>VLOOKUP($A1819,'Medical Examinations'!$A$2:$O$2336,9,FALSE())</f>
        <v>No</v>
      </c>
      <c r="F1819" s="1" t="str">
        <f>VLOOKUP($A1819,'Medical Examinations'!$A$2:$O$2336,10,FALSE())</f>
        <v>No</v>
      </c>
      <c r="G1819" s="1" t="str">
        <f>VLOOKUP($A1819,'Medical Examinations'!$A$2:$O$2336,11,FALSE())</f>
        <v>No</v>
      </c>
      <c r="H1819" s="1">
        <f>VLOOKUP($A1819,'Medical Examinations'!$A$2:$O$2336,13,FALSE())</f>
        <v>0</v>
      </c>
      <c r="I1819" s="1" t="str">
        <f>VLOOKUP($A1819,'Medical Examinations'!$A$2:$O$2336,12,FALSE())</f>
        <v>No</v>
      </c>
      <c r="J1819" s="1" t="str">
        <f>VLOOKUP($A1819,'Medical Examinations'!$A$2:$O$2336,14,FALSE())</f>
        <v>Obesity</v>
      </c>
      <c r="K1819" s="1" t="str">
        <f>VLOOKUP($A1819,'Medical Examinations'!$A$2:$O$2336,15,FALSE())</f>
        <v>Normal</v>
      </c>
      <c r="L1819" s="17">
        <f>VLOOKUP($A1819,'Hospitalisation Details'!$A$2:$P$2344,15,FALSE())</f>
        <v>33067</v>
      </c>
      <c r="M1819" s="18">
        <f>VLOOKUP($A1819,'Hospitalisation Details'!$A$2:$P$2344,6,FALSE())</f>
        <v>4673.3900000000003</v>
      </c>
      <c r="N1819" s="1" t="str">
        <f>VLOOKUP($A1819,'Hospitalisation Details'!$A$2:$P$2344,12,FALSE())</f>
        <v>tier - 2</v>
      </c>
      <c r="O1819" s="1" t="str">
        <f>VLOOKUP($A1819,'Hospitalisation Details'!$A$2:$P$2344,13,FALSE())</f>
        <v>tier - 1</v>
      </c>
      <c r="P1819" s="1" t="str">
        <f>VLOOKUP($A1819,'Hospitalisation Details'!$A$2:$P$2344,14,FALSE())</f>
        <v>R1013</v>
      </c>
      <c r="Q1819" s="1">
        <f>VLOOKUP($A1819,'Hospitalisation Details'!$A$2:$P$2344,16,FALSE())</f>
        <v>32</v>
      </c>
    </row>
    <row r="1820" spans="1:17" x14ac:dyDescent="0.35">
      <c r="A1820" s="1" t="str">
        <f>'Customer Names'!A1820</f>
        <v>Id1819</v>
      </c>
      <c r="B1820" s="1" t="str">
        <f>VLOOKUP($A1820,'Customer Names'!$A$2:$E$2336,4,FALSE())</f>
        <v>Colin</v>
      </c>
      <c r="C1820" s="16">
        <f>VLOOKUP($A1820,'Medical Examinations'!$A$2:$O$2336,2,FALSE())</f>
        <v>35.200000000000003</v>
      </c>
      <c r="D1820" s="16">
        <f>VLOOKUP($A1820,'Medical Examinations'!$A$2:$O$2336,3,FALSE())</f>
        <v>5.55</v>
      </c>
      <c r="E1820" s="1" t="str">
        <f>VLOOKUP($A1820,'Medical Examinations'!$A$2:$O$2336,9,FALSE())</f>
        <v>No</v>
      </c>
      <c r="F1820" s="1" t="str">
        <f>VLOOKUP($A1820,'Medical Examinations'!$A$2:$O$2336,10,FALSE())</f>
        <v>No</v>
      </c>
      <c r="G1820" s="1" t="str">
        <f>VLOOKUP($A1820,'Medical Examinations'!$A$2:$O$2336,11,FALSE())</f>
        <v>No</v>
      </c>
      <c r="H1820" s="1">
        <f>VLOOKUP($A1820,'Medical Examinations'!$A$2:$O$2336,13,FALSE())</f>
        <v>0</v>
      </c>
      <c r="I1820" s="1" t="str">
        <f>VLOOKUP($A1820,'Medical Examinations'!$A$2:$O$2336,12,FALSE())</f>
        <v>No</v>
      </c>
      <c r="J1820" s="1" t="str">
        <f>VLOOKUP($A1820,'Medical Examinations'!$A$2:$O$2336,14,FALSE())</f>
        <v>Obesity</v>
      </c>
      <c r="K1820" s="1" t="str">
        <f>VLOOKUP($A1820,'Medical Examinations'!$A$2:$O$2336,15,FALSE())</f>
        <v>Normal</v>
      </c>
      <c r="L1820" s="17">
        <f>VLOOKUP($A1820,'Hospitalisation Details'!$A$2:$P$2344,15,FALSE())</f>
        <v>33142</v>
      </c>
      <c r="M1820" s="18">
        <f>VLOOKUP($A1820,'Hospitalisation Details'!$A$2:$P$2344,6,FALSE())</f>
        <v>4670.6400000000003</v>
      </c>
      <c r="N1820" s="1" t="str">
        <f>VLOOKUP($A1820,'Hospitalisation Details'!$A$2:$P$2344,12,FALSE())</f>
        <v>tier - 2</v>
      </c>
      <c r="O1820" s="1" t="str">
        <f>VLOOKUP($A1820,'Hospitalisation Details'!$A$2:$P$2344,13,FALSE())</f>
        <v>tier - 2</v>
      </c>
      <c r="P1820" s="1" t="str">
        <f>VLOOKUP($A1820,'Hospitalisation Details'!$A$2:$P$2344,14,FALSE())</f>
        <v>R1011</v>
      </c>
      <c r="Q1820" s="1">
        <f>VLOOKUP($A1820,'Hospitalisation Details'!$A$2:$P$2344,16,FALSE())</f>
        <v>32</v>
      </c>
    </row>
    <row r="1821" spans="1:17" x14ac:dyDescent="0.35">
      <c r="A1821" s="1" t="str">
        <f>'Customer Names'!A1821</f>
        <v>Id1820</v>
      </c>
      <c r="B1821" s="1" t="str">
        <f>VLOOKUP($A1821,'Customer Names'!$A$2:$E$2336,4,FALSE())</f>
        <v>Rob</v>
      </c>
      <c r="C1821" s="16">
        <f>VLOOKUP($A1821,'Medical Examinations'!$A$2:$O$2336,2,FALSE())</f>
        <v>37.335000000000001</v>
      </c>
      <c r="D1821" s="16">
        <f>VLOOKUP($A1821,'Medical Examinations'!$A$2:$O$2336,3,FALSE())</f>
        <v>4.95</v>
      </c>
      <c r="E1821" s="1" t="str">
        <f>VLOOKUP($A1821,'Medical Examinations'!$A$2:$O$2336,9,FALSE())</f>
        <v>No</v>
      </c>
      <c r="F1821" s="1" t="str">
        <f>VLOOKUP($A1821,'Medical Examinations'!$A$2:$O$2336,10,FALSE())</f>
        <v>No</v>
      </c>
      <c r="G1821" s="1" t="str">
        <f>VLOOKUP($A1821,'Medical Examinations'!$A$2:$O$2336,11,FALSE())</f>
        <v>No</v>
      </c>
      <c r="H1821" s="1">
        <f>VLOOKUP($A1821,'Medical Examinations'!$A$2:$O$2336,13,FALSE())</f>
        <v>0</v>
      </c>
      <c r="I1821" s="1" t="str">
        <f>VLOOKUP($A1821,'Medical Examinations'!$A$2:$O$2336,12,FALSE())</f>
        <v>No</v>
      </c>
      <c r="J1821" s="1" t="str">
        <f>VLOOKUP($A1821,'Medical Examinations'!$A$2:$O$2336,14,FALSE())</f>
        <v>Obesity</v>
      </c>
      <c r="K1821" s="1" t="str">
        <f>VLOOKUP($A1821,'Medical Examinations'!$A$2:$O$2336,15,FALSE())</f>
        <v>Normal</v>
      </c>
      <c r="L1821" s="17">
        <f>VLOOKUP($A1821,'Hospitalisation Details'!$A$2:$P$2344,15,FALSE())</f>
        <v>33090</v>
      </c>
      <c r="M1821" s="18">
        <f>VLOOKUP($A1821,'Hospitalisation Details'!$A$2:$P$2344,6,FALSE())</f>
        <v>4667.6099999999997</v>
      </c>
      <c r="N1821" s="1" t="str">
        <f>VLOOKUP($A1821,'Hospitalisation Details'!$A$2:$P$2344,12,FALSE())</f>
        <v>tier - 3</v>
      </c>
      <c r="O1821" s="1" t="str">
        <f>VLOOKUP($A1821,'Hospitalisation Details'!$A$2:$P$2344,13,FALSE())</f>
        <v>tier - 3</v>
      </c>
      <c r="P1821" s="1" t="str">
        <f>VLOOKUP($A1821,'Hospitalisation Details'!$A$2:$P$2344,14,FALSE())</f>
        <v>R1016</v>
      </c>
      <c r="Q1821" s="1">
        <f>VLOOKUP($A1821,'Hospitalisation Details'!$A$2:$P$2344,16,FALSE())</f>
        <v>32</v>
      </c>
    </row>
    <row r="1822" spans="1:17" x14ac:dyDescent="0.35">
      <c r="A1822" s="1" t="str">
        <f>'Customer Names'!A1822</f>
        <v>Id1821</v>
      </c>
      <c r="B1822" s="1" t="str">
        <f>VLOOKUP($A1822,'Customer Names'!$A$2:$E$2336,4,FALSE())</f>
        <v>Patrick</v>
      </c>
      <c r="C1822" s="16">
        <f>VLOOKUP($A1822,'Medical Examinations'!$A$2:$O$2336,2,FALSE())</f>
        <v>27.265000000000001</v>
      </c>
      <c r="D1822" s="16">
        <f>VLOOKUP($A1822,'Medical Examinations'!$A$2:$O$2336,3,FALSE())</f>
        <v>6.46</v>
      </c>
      <c r="E1822" s="1" t="str">
        <f>VLOOKUP($A1822,'Medical Examinations'!$A$2:$O$2336,9,FALSE())</f>
        <v>Yes</v>
      </c>
      <c r="F1822" s="1" t="str">
        <f>VLOOKUP($A1822,'Medical Examinations'!$A$2:$O$2336,10,FALSE())</f>
        <v>No</v>
      </c>
      <c r="G1822" s="1" t="str">
        <f>VLOOKUP($A1822,'Medical Examinations'!$A$2:$O$2336,11,FALSE())</f>
        <v>No</v>
      </c>
      <c r="H1822" s="1">
        <f>VLOOKUP($A1822,'Medical Examinations'!$A$2:$O$2336,13,FALSE())</f>
        <v>0</v>
      </c>
      <c r="I1822" s="1" t="str">
        <f>VLOOKUP($A1822,'Medical Examinations'!$A$2:$O$2336,12,FALSE())</f>
        <v>No</v>
      </c>
      <c r="J1822" s="1" t="str">
        <f>VLOOKUP($A1822,'Medical Examinations'!$A$2:$O$2336,14,FALSE())</f>
        <v>Overweight</v>
      </c>
      <c r="K1822" s="1" t="str">
        <f>VLOOKUP($A1822,'Medical Examinations'!$A$2:$O$2336,15,FALSE())</f>
        <v>Prediabetes</v>
      </c>
      <c r="L1822" s="17">
        <f>VLOOKUP($A1822,'Hospitalisation Details'!$A$2:$P$2344,15,FALSE())</f>
        <v>35363</v>
      </c>
      <c r="M1822" s="18">
        <f>VLOOKUP($A1822,'Hospitalisation Details'!$A$2:$P$2344,6,FALSE())</f>
        <v>4661.29</v>
      </c>
      <c r="N1822" s="1" t="str">
        <f>VLOOKUP($A1822,'Hospitalisation Details'!$A$2:$P$2344,12,FALSE())</f>
        <v>tier - 2</v>
      </c>
      <c r="O1822" s="1" t="str">
        <f>VLOOKUP($A1822,'Hospitalisation Details'!$A$2:$P$2344,13,FALSE())</f>
        <v>tier - 1</v>
      </c>
      <c r="P1822" s="1" t="str">
        <f>VLOOKUP($A1822,'Hospitalisation Details'!$A$2:$P$2344,14,FALSE())</f>
        <v>R1017</v>
      </c>
      <c r="Q1822" s="1">
        <f>VLOOKUP($A1822,'Hospitalisation Details'!$A$2:$P$2344,16,FALSE())</f>
        <v>26</v>
      </c>
    </row>
    <row r="1823" spans="1:17" x14ac:dyDescent="0.35">
      <c r="A1823" s="1" t="str">
        <f>'Customer Names'!A1823</f>
        <v>Id1822</v>
      </c>
      <c r="B1823" s="1" t="str">
        <f>VLOOKUP($A1823,'Customer Names'!$A$2:$E$2336,4,FALSE())</f>
        <v>Austin D</v>
      </c>
      <c r="C1823" s="16">
        <f>VLOOKUP($A1823,'Medical Examinations'!$A$2:$O$2336,2,FALSE())</f>
        <v>30.8</v>
      </c>
      <c r="D1823" s="16">
        <f>VLOOKUP($A1823,'Medical Examinations'!$A$2:$O$2336,3,FALSE())</f>
        <v>4.9000000000000004</v>
      </c>
      <c r="E1823" s="1" t="str">
        <f>VLOOKUP($A1823,'Medical Examinations'!$A$2:$O$2336,9,FALSE())</f>
        <v>Yes</v>
      </c>
      <c r="F1823" s="1" t="str">
        <f>VLOOKUP($A1823,'Medical Examinations'!$A$2:$O$2336,10,FALSE())</f>
        <v>No</v>
      </c>
      <c r="G1823" s="1" t="str">
        <f>VLOOKUP($A1823,'Medical Examinations'!$A$2:$O$2336,11,FALSE())</f>
        <v>No</v>
      </c>
      <c r="H1823" s="1">
        <f>VLOOKUP($A1823,'Medical Examinations'!$A$2:$O$2336,13,FALSE())</f>
        <v>0</v>
      </c>
      <c r="I1823" s="1" t="str">
        <f>VLOOKUP($A1823,'Medical Examinations'!$A$2:$O$2336,12,FALSE())</f>
        <v>No</v>
      </c>
      <c r="J1823" s="1" t="str">
        <f>VLOOKUP($A1823,'Medical Examinations'!$A$2:$O$2336,14,FALSE())</f>
        <v>Obesity</v>
      </c>
      <c r="K1823" s="1" t="str">
        <f>VLOOKUP($A1823,'Medical Examinations'!$A$2:$O$2336,15,FALSE())</f>
        <v>Normal</v>
      </c>
      <c r="L1823" s="17">
        <f>VLOOKUP($A1823,'Hospitalisation Details'!$A$2:$P$2344,15,FALSE())</f>
        <v>31220</v>
      </c>
      <c r="M1823" s="18">
        <f>VLOOKUP($A1823,'Hospitalisation Details'!$A$2:$P$2344,6,FALSE())</f>
        <v>4646.76</v>
      </c>
      <c r="N1823" s="1" t="str">
        <f>VLOOKUP($A1823,'Hospitalisation Details'!$A$2:$P$2344,12,FALSE())</f>
        <v>tier - 1</v>
      </c>
      <c r="O1823" s="1" t="str">
        <f>VLOOKUP($A1823,'Hospitalisation Details'!$A$2:$P$2344,13,FALSE())</f>
        <v>tier - 1</v>
      </c>
      <c r="P1823" s="1" t="str">
        <f>VLOOKUP($A1823,'Hospitalisation Details'!$A$2:$P$2344,14,FALSE())</f>
        <v>R1011</v>
      </c>
      <c r="Q1823" s="1">
        <f>VLOOKUP($A1823,'Hospitalisation Details'!$A$2:$P$2344,16,FALSE())</f>
        <v>37</v>
      </c>
    </row>
    <row r="1824" spans="1:17" x14ac:dyDescent="0.35">
      <c r="A1824" s="1" t="str">
        <f>'Customer Names'!A1824</f>
        <v>Id1823</v>
      </c>
      <c r="B1824" s="1" t="str">
        <f>VLOOKUP($A1824,'Customer Names'!$A$2:$E$2336,4,FALSE())</f>
        <v>Brittany</v>
      </c>
      <c r="C1824" s="16">
        <f>VLOOKUP($A1824,'Medical Examinations'!$A$2:$O$2336,2,FALSE())</f>
        <v>30.21</v>
      </c>
      <c r="D1824" s="16">
        <f>VLOOKUP($A1824,'Medical Examinations'!$A$2:$O$2336,3,FALSE())</f>
        <v>5.21</v>
      </c>
      <c r="E1824" s="1" t="str">
        <f>VLOOKUP($A1824,'Medical Examinations'!$A$2:$O$2336,9,FALSE())</f>
        <v>No</v>
      </c>
      <c r="F1824" s="1" t="str">
        <f>VLOOKUP($A1824,'Medical Examinations'!$A$2:$O$2336,10,FALSE())</f>
        <v>No</v>
      </c>
      <c r="G1824" s="1" t="str">
        <f>VLOOKUP($A1824,'Medical Examinations'!$A$2:$O$2336,11,FALSE())</f>
        <v>No</v>
      </c>
      <c r="H1824" s="1">
        <f>VLOOKUP($A1824,'Medical Examinations'!$A$2:$O$2336,13,FALSE())</f>
        <v>1</v>
      </c>
      <c r="I1824" s="1" t="str">
        <f>VLOOKUP($A1824,'Medical Examinations'!$A$2:$O$2336,12,FALSE())</f>
        <v>No</v>
      </c>
      <c r="J1824" s="1" t="str">
        <f>VLOOKUP($A1824,'Medical Examinations'!$A$2:$O$2336,14,FALSE())</f>
        <v>Obesity</v>
      </c>
      <c r="K1824" s="1" t="str">
        <f>VLOOKUP($A1824,'Medical Examinations'!$A$2:$O$2336,15,FALSE())</f>
        <v>Normal</v>
      </c>
      <c r="L1824" s="17">
        <f>VLOOKUP($A1824,'Hospitalisation Details'!$A$2:$P$2344,15,FALSE())</f>
        <v>35975</v>
      </c>
      <c r="M1824" s="18">
        <f>VLOOKUP($A1824,'Hospitalisation Details'!$A$2:$P$2344,6,FALSE())</f>
        <v>4618.08</v>
      </c>
      <c r="N1824" s="1" t="str">
        <f>VLOOKUP($A1824,'Hospitalisation Details'!$A$2:$P$2344,12,FALSE())</f>
        <v>tier - 2</v>
      </c>
      <c r="O1824" s="1" t="str">
        <f>VLOOKUP($A1824,'Hospitalisation Details'!$A$2:$P$2344,13,FALSE())</f>
        <v>tier - 1</v>
      </c>
      <c r="P1824" s="1" t="str">
        <f>VLOOKUP($A1824,'Hospitalisation Details'!$A$2:$P$2344,14,FALSE())</f>
        <v>R1012</v>
      </c>
      <c r="Q1824" s="1">
        <f>VLOOKUP($A1824,'Hospitalisation Details'!$A$2:$P$2344,16,FALSE())</f>
        <v>24</v>
      </c>
    </row>
    <row r="1825" spans="1:17" x14ac:dyDescent="0.35">
      <c r="A1825" s="1" t="str">
        <f>'Customer Names'!A1825</f>
        <v>Id1824</v>
      </c>
      <c r="B1825" s="1" t="str">
        <f>VLOOKUP($A1825,'Customer Names'!$A$2:$E$2336,4,FALSE())</f>
        <v>Matthew T</v>
      </c>
      <c r="C1825" s="16">
        <f>VLOOKUP($A1825,'Medical Examinations'!$A$2:$O$2336,2,FALSE())</f>
        <v>35.340000000000003</v>
      </c>
      <c r="D1825" s="16">
        <f>VLOOKUP($A1825,'Medical Examinations'!$A$2:$O$2336,3,FALSE())</f>
        <v>4.13</v>
      </c>
      <c r="E1825" s="1" t="str">
        <f>VLOOKUP($A1825,'Medical Examinations'!$A$2:$O$2336,9,FALSE())</f>
        <v>No</v>
      </c>
      <c r="F1825" s="1" t="str">
        <f>VLOOKUP($A1825,'Medical Examinations'!$A$2:$O$2336,10,FALSE())</f>
        <v>Yes</v>
      </c>
      <c r="G1825" s="1" t="str">
        <f>VLOOKUP($A1825,'Medical Examinations'!$A$2:$O$2336,11,FALSE())</f>
        <v>No</v>
      </c>
      <c r="H1825" s="1">
        <f>VLOOKUP($A1825,'Medical Examinations'!$A$2:$O$2336,13,FALSE())</f>
        <v>1</v>
      </c>
      <c r="I1825" s="1" t="str">
        <f>VLOOKUP($A1825,'Medical Examinations'!$A$2:$O$2336,12,FALSE())</f>
        <v>No</v>
      </c>
      <c r="J1825" s="1" t="str">
        <f>VLOOKUP($A1825,'Medical Examinations'!$A$2:$O$2336,14,FALSE())</f>
        <v>Obesity</v>
      </c>
      <c r="K1825" s="1" t="str">
        <f>VLOOKUP($A1825,'Medical Examinations'!$A$2:$O$2336,15,FALSE())</f>
        <v>Normal</v>
      </c>
      <c r="L1825" s="17">
        <f>VLOOKUP($A1825,'Hospitalisation Details'!$A$2:$P$2344,15,FALSE())</f>
        <v>36709</v>
      </c>
      <c r="M1825" s="18">
        <f>VLOOKUP($A1825,'Hospitalisation Details'!$A$2:$P$2344,6,FALSE())</f>
        <v>4608.03</v>
      </c>
      <c r="N1825" s="1" t="str">
        <f>VLOOKUP($A1825,'Hospitalisation Details'!$A$2:$P$2344,12,FALSE())</f>
        <v>tier - 2</v>
      </c>
      <c r="O1825" s="1" t="str">
        <f>VLOOKUP($A1825,'Hospitalisation Details'!$A$2:$P$2344,13,FALSE())</f>
        <v>tier - 3</v>
      </c>
      <c r="P1825" s="1" t="str">
        <f>VLOOKUP($A1825,'Hospitalisation Details'!$A$2:$P$2344,14,FALSE())</f>
        <v>R1011</v>
      </c>
      <c r="Q1825" s="1">
        <f>VLOOKUP($A1825,'Hospitalisation Details'!$A$2:$P$2344,16,FALSE())</f>
        <v>22</v>
      </c>
    </row>
    <row r="1826" spans="1:17" x14ac:dyDescent="0.35">
      <c r="A1826" s="1" t="str">
        <f>'Customer Names'!A1826</f>
        <v>Id1825</v>
      </c>
      <c r="B1826" s="1" t="str">
        <f>VLOOKUP($A1826,'Customer Names'!$A$2:$E$2336,4,FALSE())</f>
        <v>Becky G.</v>
      </c>
      <c r="C1826" s="16">
        <f>VLOOKUP($A1826,'Medical Examinations'!$A$2:$O$2336,2,FALSE())</f>
        <v>26.695</v>
      </c>
      <c r="D1826" s="16">
        <f>VLOOKUP($A1826,'Medical Examinations'!$A$2:$O$2336,3,FALSE())</f>
        <v>5.28</v>
      </c>
      <c r="E1826" s="1" t="str">
        <f>VLOOKUP($A1826,'Medical Examinations'!$A$2:$O$2336,9,FALSE())</f>
        <v>No</v>
      </c>
      <c r="F1826" s="1" t="str">
        <f>VLOOKUP($A1826,'Medical Examinations'!$A$2:$O$2336,10,FALSE())</f>
        <v>No</v>
      </c>
      <c r="G1826" s="1" t="str">
        <f>VLOOKUP($A1826,'Medical Examinations'!$A$2:$O$2336,11,FALSE())</f>
        <v>No</v>
      </c>
      <c r="H1826" s="1">
        <f>VLOOKUP($A1826,'Medical Examinations'!$A$2:$O$2336,13,FALSE())</f>
        <v>0</v>
      </c>
      <c r="I1826" s="1" t="str">
        <f>VLOOKUP($A1826,'Medical Examinations'!$A$2:$O$2336,12,FALSE())</f>
        <v>No</v>
      </c>
      <c r="J1826" s="1" t="str">
        <f>VLOOKUP($A1826,'Medical Examinations'!$A$2:$O$2336,14,FALSE())</f>
        <v>Overweight</v>
      </c>
      <c r="K1826" s="1" t="str">
        <f>VLOOKUP($A1826,'Medical Examinations'!$A$2:$O$2336,15,FALSE())</f>
        <v>Normal</v>
      </c>
      <c r="L1826" s="17">
        <f>VLOOKUP($A1826,'Hospitalisation Details'!$A$2:$P$2344,15,FALSE())</f>
        <v>32769</v>
      </c>
      <c r="M1826" s="18">
        <f>VLOOKUP($A1826,'Hospitalisation Details'!$A$2:$P$2344,6,FALSE())</f>
        <v>4571.41</v>
      </c>
      <c r="N1826" s="1" t="str">
        <f>VLOOKUP($A1826,'Hospitalisation Details'!$A$2:$P$2344,12,FALSE())</f>
        <v>tier - 2</v>
      </c>
      <c r="O1826" s="1" t="str">
        <f>VLOOKUP($A1826,'Hospitalisation Details'!$A$2:$P$2344,13,FALSE())</f>
        <v>tier - 2</v>
      </c>
      <c r="P1826" s="1" t="str">
        <f>VLOOKUP($A1826,'Hospitalisation Details'!$A$2:$P$2344,14,FALSE())</f>
        <v>R1012</v>
      </c>
      <c r="Q1826" s="1">
        <f>VLOOKUP($A1826,'Hospitalisation Details'!$A$2:$P$2344,16,FALSE())</f>
        <v>33</v>
      </c>
    </row>
    <row r="1827" spans="1:17" x14ac:dyDescent="0.35">
      <c r="A1827" s="1" t="str">
        <f>'Customer Names'!A1827</f>
        <v>Id1826</v>
      </c>
      <c r="B1827" s="1" t="str">
        <f>VLOOKUP($A1827,'Customer Names'!$A$2:$E$2336,4,FALSE())</f>
        <v>Virginie</v>
      </c>
      <c r="C1827" s="16">
        <f>VLOOKUP($A1827,'Medical Examinations'!$A$2:$O$2336,2,FALSE())</f>
        <v>29.355</v>
      </c>
      <c r="D1827" s="16">
        <f>VLOOKUP($A1827,'Medical Examinations'!$A$2:$O$2336,3,FALSE())</f>
        <v>4.68</v>
      </c>
      <c r="E1827" s="1" t="str">
        <f>VLOOKUP($A1827,'Medical Examinations'!$A$2:$O$2336,9,FALSE())</f>
        <v>Yes</v>
      </c>
      <c r="F1827" s="1" t="str">
        <f>VLOOKUP($A1827,'Medical Examinations'!$A$2:$O$2336,10,FALSE())</f>
        <v>No</v>
      </c>
      <c r="G1827" s="1" t="str">
        <f>VLOOKUP($A1827,'Medical Examinations'!$A$2:$O$2336,11,FALSE())</f>
        <v>No</v>
      </c>
      <c r="H1827" s="1">
        <f>VLOOKUP($A1827,'Medical Examinations'!$A$2:$O$2336,13,FALSE())</f>
        <v>0</v>
      </c>
      <c r="I1827" s="1" t="str">
        <f>VLOOKUP($A1827,'Medical Examinations'!$A$2:$O$2336,12,FALSE())</f>
        <v>No</v>
      </c>
      <c r="J1827" s="1" t="str">
        <f>VLOOKUP($A1827,'Medical Examinations'!$A$2:$O$2336,14,FALSE())</f>
        <v>Overweight</v>
      </c>
      <c r="K1827" s="1" t="str">
        <f>VLOOKUP($A1827,'Medical Examinations'!$A$2:$O$2336,15,FALSE())</f>
        <v>Normal</v>
      </c>
      <c r="L1827" s="17">
        <f>VLOOKUP($A1827,'Hospitalisation Details'!$A$2:$P$2344,15,FALSE())</f>
        <v>35424</v>
      </c>
      <c r="M1827" s="18">
        <f>VLOOKUP($A1827,'Hospitalisation Details'!$A$2:$P$2344,6,FALSE())</f>
        <v>4564.1899999999996</v>
      </c>
      <c r="N1827" s="1" t="str">
        <f>VLOOKUP($A1827,'Hospitalisation Details'!$A$2:$P$2344,12,FALSE())</f>
        <v>tier - 2</v>
      </c>
      <c r="O1827" s="1" t="str">
        <f>VLOOKUP($A1827,'Hospitalisation Details'!$A$2:$P$2344,13,FALSE())</f>
        <v>tier - 2</v>
      </c>
      <c r="P1827" s="1" t="str">
        <f>VLOOKUP($A1827,'Hospitalisation Details'!$A$2:$P$2344,14,FALSE())</f>
        <v>R1024</v>
      </c>
      <c r="Q1827" s="1">
        <f>VLOOKUP($A1827,'Hospitalisation Details'!$A$2:$P$2344,16,FALSE())</f>
        <v>26</v>
      </c>
    </row>
    <row r="1828" spans="1:17" x14ac:dyDescent="0.35">
      <c r="A1828" s="1" t="str">
        <f>'Customer Names'!A1828</f>
        <v>Id1827</v>
      </c>
      <c r="B1828" s="1" t="str">
        <f>VLOOKUP($A1828,'Customer Names'!$A$2:$E$2336,4,FALSE())</f>
        <v>Allison A</v>
      </c>
      <c r="C1828" s="16">
        <f>VLOOKUP($A1828,'Medical Examinations'!$A$2:$O$2336,2,FALSE())</f>
        <v>29.59</v>
      </c>
      <c r="D1828" s="16">
        <f>VLOOKUP($A1828,'Medical Examinations'!$A$2:$O$2336,3,FALSE())</f>
        <v>4.0599999999999996</v>
      </c>
      <c r="E1828" s="1" t="str">
        <f>VLOOKUP($A1828,'Medical Examinations'!$A$2:$O$2336,9,FALSE())</f>
        <v>No</v>
      </c>
      <c r="F1828" s="1" t="str">
        <f>VLOOKUP($A1828,'Medical Examinations'!$A$2:$O$2336,10,FALSE())</f>
        <v>No</v>
      </c>
      <c r="G1828" s="1" t="str">
        <f>VLOOKUP($A1828,'Medical Examinations'!$A$2:$O$2336,11,FALSE())</f>
        <v>No</v>
      </c>
      <c r="H1828" s="1">
        <f>VLOOKUP($A1828,'Medical Examinations'!$A$2:$O$2336,13,FALSE())</f>
        <v>0</v>
      </c>
      <c r="I1828" s="1" t="str">
        <f>VLOOKUP($A1828,'Medical Examinations'!$A$2:$O$2336,12,FALSE())</f>
        <v>No</v>
      </c>
      <c r="J1828" s="1" t="str">
        <f>VLOOKUP($A1828,'Medical Examinations'!$A$2:$O$2336,14,FALSE())</f>
        <v>Overweight</v>
      </c>
      <c r="K1828" s="1" t="str">
        <f>VLOOKUP($A1828,'Medical Examinations'!$A$2:$O$2336,15,FALSE())</f>
        <v>Normal</v>
      </c>
      <c r="L1828" s="17">
        <f>VLOOKUP($A1828,'Hospitalisation Details'!$A$2:$P$2344,15,FALSE())</f>
        <v>33136</v>
      </c>
      <c r="M1828" s="18">
        <f>VLOOKUP($A1828,'Hospitalisation Details'!$A$2:$P$2344,6,FALSE())</f>
        <v>4562.84</v>
      </c>
      <c r="N1828" s="1" t="str">
        <f>VLOOKUP($A1828,'Hospitalisation Details'!$A$2:$P$2344,12,FALSE())</f>
        <v>tier - 2</v>
      </c>
      <c r="O1828" s="1" t="str">
        <f>VLOOKUP($A1828,'Hospitalisation Details'!$A$2:$P$2344,13,FALSE())</f>
        <v>tier - 2</v>
      </c>
      <c r="P1828" s="1" t="str">
        <f>VLOOKUP($A1828,'Hospitalisation Details'!$A$2:$P$2344,14,FALSE())</f>
        <v>R1013</v>
      </c>
      <c r="Q1828" s="1">
        <f>VLOOKUP($A1828,'Hospitalisation Details'!$A$2:$P$2344,16,FALSE())</f>
        <v>32</v>
      </c>
    </row>
    <row r="1829" spans="1:17" x14ac:dyDescent="0.35">
      <c r="A1829" s="1" t="str">
        <f>'Customer Names'!A1829</f>
        <v>Id1828</v>
      </c>
      <c r="B1829" s="1" t="str">
        <f>VLOOKUP($A1829,'Customer Names'!$A$2:$E$2336,4,FALSE())</f>
        <v>Julie</v>
      </c>
      <c r="C1829" s="16">
        <f>VLOOKUP($A1829,'Medical Examinations'!$A$2:$O$2336,2,FALSE())</f>
        <v>31.35</v>
      </c>
      <c r="D1829" s="16">
        <f>VLOOKUP($A1829,'Medical Examinations'!$A$2:$O$2336,3,FALSE())</f>
        <v>4.2</v>
      </c>
      <c r="E1829" s="1" t="str">
        <f>VLOOKUP($A1829,'Medical Examinations'!$A$2:$O$2336,9,FALSE())</f>
        <v>No</v>
      </c>
      <c r="F1829" s="1" t="str">
        <f>VLOOKUP($A1829,'Medical Examinations'!$A$2:$O$2336,10,FALSE())</f>
        <v>Yes</v>
      </c>
      <c r="G1829" s="1" t="str">
        <f>VLOOKUP($A1829,'Medical Examinations'!$A$2:$O$2336,11,FALSE())</f>
        <v>No</v>
      </c>
      <c r="H1829" s="1">
        <f>VLOOKUP($A1829,'Medical Examinations'!$A$2:$O$2336,13,FALSE())</f>
        <v>1</v>
      </c>
      <c r="I1829" s="1" t="str">
        <f>VLOOKUP($A1829,'Medical Examinations'!$A$2:$O$2336,12,FALSE())</f>
        <v>No</v>
      </c>
      <c r="J1829" s="1" t="str">
        <f>VLOOKUP($A1829,'Medical Examinations'!$A$2:$O$2336,14,FALSE())</f>
        <v>Obesity</v>
      </c>
      <c r="K1829" s="1" t="str">
        <f>VLOOKUP($A1829,'Medical Examinations'!$A$2:$O$2336,15,FALSE())</f>
        <v>Normal</v>
      </c>
      <c r="L1829" s="17">
        <f>VLOOKUP($A1829,'Hospitalisation Details'!$A$2:$P$2344,15,FALSE())</f>
        <v>38343</v>
      </c>
      <c r="M1829" s="18">
        <f>VLOOKUP($A1829,'Hospitalisation Details'!$A$2:$P$2344,6,FALSE())</f>
        <v>4561.1899999999996</v>
      </c>
      <c r="N1829" s="1" t="str">
        <f>VLOOKUP($A1829,'Hospitalisation Details'!$A$2:$P$2344,12,FALSE())</f>
        <v>tier - 2</v>
      </c>
      <c r="O1829" s="1" t="str">
        <f>VLOOKUP($A1829,'Hospitalisation Details'!$A$2:$P$2344,13,FALSE())</f>
        <v>tier - 2</v>
      </c>
      <c r="P1829" s="1" t="str">
        <f>VLOOKUP($A1829,'Hospitalisation Details'!$A$2:$P$2344,14,FALSE())</f>
        <v>R1024</v>
      </c>
      <c r="Q1829" s="1">
        <f>VLOOKUP($A1829,'Hospitalisation Details'!$A$2:$P$2344,16,FALSE())</f>
        <v>18</v>
      </c>
    </row>
    <row r="1830" spans="1:17" x14ac:dyDescent="0.35">
      <c r="A1830" s="1" t="str">
        <f>'Customer Names'!A1830</f>
        <v>Id1829</v>
      </c>
      <c r="B1830" s="1" t="str">
        <f>VLOOKUP($A1830,'Customer Names'!$A$2:$E$2336,4,FALSE())</f>
        <v>Katherine</v>
      </c>
      <c r="C1830" s="16">
        <f>VLOOKUP($A1830,'Medical Examinations'!$A$2:$O$2336,2,FALSE())</f>
        <v>20.52</v>
      </c>
      <c r="D1830" s="16">
        <f>VLOOKUP($A1830,'Medical Examinations'!$A$2:$O$2336,3,FALSE())</f>
        <v>4.83</v>
      </c>
      <c r="E1830" s="1" t="str">
        <f>VLOOKUP($A1830,'Medical Examinations'!$A$2:$O$2336,9,FALSE())</f>
        <v>No</v>
      </c>
      <c r="F1830" s="1" t="str">
        <f>VLOOKUP($A1830,'Medical Examinations'!$A$2:$O$2336,10,FALSE())</f>
        <v>No</v>
      </c>
      <c r="G1830" s="1" t="str">
        <f>VLOOKUP($A1830,'Medical Examinations'!$A$2:$O$2336,11,FALSE())</f>
        <v>No</v>
      </c>
      <c r="H1830" s="1">
        <f>VLOOKUP($A1830,'Medical Examinations'!$A$2:$O$2336,13,FALSE())</f>
        <v>0</v>
      </c>
      <c r="I1830" s="1" t="str">
        <f>VLOOKUP($A1830,'Medical Examinations'!$A$2:$O$2336,12,FALSE())</f>
        <v>No</v>
      </c>
      <c r="J1830" s="1" t="str">
        <f>VLOOKUP($A1830,'Medical Examinations'!$A$2:$O$2336,14,FALSE())</f>
        <v>Normal Weight</v>
      </c>
      <c r="K1830" s="1" t="str">
        <f>VLOOKUP($A1830,'Medical Examinations'!$A$2:$O$2336,15,FALSE())</f>
        <v>Normal</v>
      </c>
      <c r="L1830" s="17">
        <f>VLOOKUP($A1830,'Hospitalisation Details'!$A$2:$P$2344,15,FALSE())</f>
        <v>33194</v>
      </c>
      <c r="M1830" s="18">
        <f>VLOOKUP($A1830,'Hospitalisation Details'!$A$2:$P$2344,6,FALSE())</f>
        <v>4544.2299999999996</v>
      </c>
      <c r="N1830" s="1" t="str">
        <f>VLOOKUP($A1830,'Hospitalisation Details'!$A$2:$P$2344,12,FALSE())</f>
        <v>tier - 2</v>
      </c>
      <c r="O1830" s="1" t="str">
        <f>VLOOKUP($A1830,'Hospitalisation Details'!$A$2:$P$2344,13,FALSE())</f>
        <v>tier - 1</v>
      </c>
      <c r="P1830" s="1" t="str">
        <f>VLOOKUP($A1830,'Hospitalisation Details'!$A$2:$P$2344,14,FALSE())</f>
        <v>R1024</v>
      </c>
      <c r="Q1830" s="1">
        <f>VLOOKUP($A1830,'Hospitalisation Details'!$A$2:$P$2344,16,FALSE())</f>
        <v>32</v>
      </c>
    </row>
    <row r="1831" spans="1:17" x14ac:dyDescent="0.35">
      <c r="A1831" s="1" t="str">
        <f>'Customer Names'!A1831</f>
        <v>Id1830</v>
      </c>
      <c r="B1831" s="1" t="str">
        <f>VLOOKUP($A1831,'Customer Names'!$A$2:$E$2336,4,FALSE())</f>
        <v>Caleb</v>
      </c>
      <c r="C1831" s="16">
        <f>VLOOKUP($A1831,'Medical Examinations'!$A$2:$O$2336,2,FALSE())</f>
        <v>42.9</v>
      </c>
      <c r="D1831" s="16">
        <f>VLOOKUP($A1831,'Medical Examinations'!$A$2:$O$2336,3,FALSE())</f>
        <v>4.87</v>
      </c>
      <c r="E1831" s="1" t="str">
        <f>VLOOKUP($A1831,'Medical Examinations'!$A$2:$O$2336,9,FALSE())</f>
        <v>Yes</v>
      </c>
      <c r="F1831" s="1" t="str">
        <f>VLOOKUP($A1831,'Medical Examinations'!$A$2:$O$2336,10,FALSE())</f>
        <v>No</v>
      </c>
      <c r="G1831" s="1" t="str">
        <f>VLOOKUP($A1831,'Medical Examinations'!$A$2:$O$2336,11,FALSE())</f>
        <v>No</v>
      </c>
      <c r="H1831" s="1">
        <f>VLOOKUP($A1831,'Medical Examinations'!$A$2:$O$2336,13,FALSE())</f>
        <v>1</v>
      </c>
      <c r="I1831" s="1" t="str">
        <f>VLOOKUP($A1831,'Medical Examinations'!$A$2:$O$2336,12,FALSE())</f>
        <v>No</v>
      </c>
      <c r="J1831" s="1" t="str">
        <f>VLOOKUP($A1831,'Medical Examinations'!$A$2:$O$2336,14,FALSE())</f>
        <v>Obesity</v>
      </c>
      <c r="K1831" s="1" t="str">
        <f>VLOOKUP($A1831,'Medical Examinations'!$A$2:$O$2336,15,FALSE())</f>
        <v>Normal</v>
      </c>
      <c r="L1831" s="17">
        <f>VLOOKUP($A1831,'Hospitalisation Details'!$A$2:$P$2344,15,FALSE())</f>
        <v>32307</v>
      </c>
      <c r="M1831" s="18">
        <f>VLOOKUP($A1831,'Hospitalisation Details'!$A$2:$P$2344,6,FALSE())</f>
        <v>4536.26</v>
      </c>
      <c r="N1831" s="1" t="str">
        <f>VLOOKUP($A1831,'Hospitalisation Details'!$A$2:$P$2344,12,FALSE())</f>
        <v>tier - 2</v>
      </c>
      <c r="O1831" s="1" t="str">
        <f>VLOOKUP($A1831,'Hospitalisation Details'!$A$2:$P$2344,13,FALSE())</f>
        <v>tier - 2</v>
      </c>
      <c r="P1831" s="1" t="str">
        <f>VLOOKUP($A1831,'Hospitalisation Details'!$A$2:$P$2344,14,FALSE())</f>
        <v>R1011</v>
      </c>
      <c r="Q1831" s="1">
        <f>VLOOKUP($A1831,'Hospitalisation Details'!$A$2:$P$2344,16,FALSE())</f>
        <v>34</v>
      </c>
    </row>
    <row r="1832" spans="1:17" x14ac:dyDescent="0.35">
      <c r="A1832" s="1" t="str">
        <f>'Customer Names'!A1832</f>
        <v>Id1831</v>
      </c>
      <c r="B1832" s="1" t="str">
        <f>VLOOKUP($A1832,'Customer Names'!$A$2:$E$2336,4,FALSE())</f>
        <v>Jaime</v>
      </c>
      <c r="C1832" s="16">
        <f>VLOOKUP($A1832,'Medical Examinations'!$A$2:$O$2336,2,FALSE())</f>
        <v>24.6</v>
      </c>
      <c r="D1832" s="16">
        <f>VLOOKUP($A1832,'Medical Examinations'!$A$2:$O$2336,3,FALSE())</f>
        <v>5.86</v>
      </c>
      <c r="E1832" s="1" t="str">
        <f>VLOOKUP($A1832,'Medical Examinations'!$A$2:$O$2336,9,FALSE())</f>
        <v>No</v>
      </c>
      <c r="F1832" s="1" t="str">
        <f>VLOOKUP($A1832,'Medical Examinations'!$A$2:$O$2336,10,FALSE())</f>
        <v>No</v>
      </c>
      <c r="G1832" s="1" t="str">
        <f>VLOOKUP($A1832,'Medical Examinations'!$A$2:$O$2336,11,FALSE())</f>
        <v>Yes</v>
      </c>
      <c r="H1832" s="1">
        <f>VLOOKUP($A1832,'Medical Examinations'!$A$2:$O$2336,13,FALSE())</f>
        <v>1</v>
      </c>
      <c r="I1832" s="1" t="str">
        <f>VLOOKUP($A1832,'Medical Examinations'!$A$2:$O$2336,12,FALSE())</f>
        <v>No</v>
      </c>
      <c r="J1832" s="1" t="str">
        <f>VLOOKUP($A1832,'Medical Examinations'!$A$2:$O$2336,14,FALSE())</f>
        <v>Normal Weight</v>
      </c>
      <c r="K1832" s="1" t="str">
        <f>VLOOKUP($A1832,'Medical Examinations'!$A$2:$O$2336,15,FALSE())</f>
        <v>Prediabetes</v>
      </c>
      <c r="L1832" s="17">
        <f>VLOOKUP($A1832,'Hospitalisation Details'!$A$2:$P$2344,15,FALSE())</f>
        <v>34149</v>
      </c>
      <c r="M1832" s="18">
        <f>VLOOKUP($A1832,'Hospitalisation Details'!$A$2:$P$2344,6,FALSE())</f>
        <v>4529.4799999999996</v>
      </c>
      <c r="N1832" s="1" t="str">
        <f>VLOOKUP($A1832,'Hospitalisation Details'!$A$2:$P$2344,12,FALSE())</f>
        <v>tier - 2</v>
      </c>
      <c r="O1832" s="1" t="str">
        <f>VLOOKUP($A1832,'Hospitalisation Details'!$A$2:$P$2344,13,FALSE())</f>
        <v>tier - 1</v>
      </c>
      <c r="P1832" s="1" t="str">
        <f>VLOOKUP($A1832,'Hospitalisation Details'!$A$2:$P$2344,14,FALSE())</f>
        <v>R1011</v>
      </c>
      <c r="Q1832" s="1">
        <f>VLOOKUP($A1832,'Hospitalisation Details'!$A$2:$P$2344,16,FALSE())</f>
        <v>29</v>
      </c>
    </row>
    <row r="1833" spans="1:17" x14ac:dyDescent="0.35">
      <c r="A1833" s="1" t="str">
        <f>'Customer Names'!A1833</f>
        <v>Id1832</v>
      </c>
      <c r="B1833" s="1" t="str">
        <f>VLOOKUP($A1833,'Customer Names'!$A$2:$E$2336,4,FALSE())</f>
        <v>Hannah</v>
      </c>
      <c r="C1833" s="16">
        <f>VLOOKUP($A1833,'Medical Examinations'!$A$2:$O$2336,2,FALSE())</f>
        <v>28.405000000000001</v>
      </c>
      <c r="D1833" s="16">
        <f>VLOOKUP($A1833,'Medical Examinations'!$A$2:$O$2336,3,FALSE())</f>
        <v>4.12</v>
      </c>
      <c r="E1833" s="1" t="str">
        <f>VLOOKUP($A1833,'Medical Examinations'!$A$2:$O$2336,9,FALSE())</f>
        <v>No</v>
      </c>
      <c r="F1833" s="1" t="str">
        <f>VLOOKUP($A1833,'Medical Examinations'!$A$2:$O$2336,10,FALSE())</f>
        <v>No</v>
      </c>
      <c r="G1833" s="1" t="str">
        <f>VLOOKUP($A1833,'Medical Examinations'!$A$2:$O$2336,11,FALSE())</f>
        <v>No</v>
      </c>
      <c r="H1833" s="1">
        <f>VLOOKUP($A1833,'Medical Examinations'!$A$2:$O$2336,13,FALSE())</f>
        <v>1</v>
      </c>
      <c r="I1833" s="1" t="str">
        <f>VLOOKUP($A1833,'Medical Examinations'!$A$2:$O$2336,12,FALSE())</f>
        <v>No</v>
      </c>
      <c r="J1833" s="1" t="str">
        <f>VLOOKUP($A1833,'Medical Examinations'!$A$2:$O$2336,14,FALSE())</f>
        <v>Overweight</v>
      </c>
      <c r="K1833" s="1" t="str">
        <f>VLOOKUP($A1833,'Medical Examinations'!$A$2:$O$2336,15,FALSE())</f>
        <v>Normal</v>
      </c>
      <c r="L1833" s="17">
        <f>VLOOKUP($A1833,'Hospitalisation Details'!$A$2:$P$2344,15,FALSE())</f>
        <v>33829</v>
      </c>
      <c r="M1833" s="18">
        <f>VLOOKUP($A1833,'Hospitalisation Details'!$A$2:$P$2344,6,FALSE())</f>
        <v>4527.18</v>
      </c>
      <c r="N1833" s="1" t="str">
        <f>VLOOKUP($A1833,'Hospitalisation Details'!$A$2:$P$2344,12,FALSE())</f>
        <v>tier - 2</v>
      </c>
      <c r="O1833" s="1" t="str">
        <f>VLOOKUP($A1833,'Hospitalisation Details'!$A$2:$P$2344,13,FALSE())</f>
        <v>tier - 2</v>
      </c>
      <c r="P1833" s="1" t="str">
        <f>VLOOKUP($A1833,'Hospitalisation Details'!$A$2:$P$2344,14,FALSE())</f>
        <v>R1012</v>
      </c>
      <c r="Q1833" s="1">
        <f>VLOOKUP($A1833,'Hospitalisation Details'!$A$2:$P$2344,16,FALSE())</f>
        <v>30</v>
      </c>
    </row>
    <row r="1834" spans="1:17" x14ac:dyDescent="0.35">
      <c r="A1834" s="1" t="str">
        <f>'Customer Names'!A1834</f>
        <v>Id1833</v>
      </c>
      <c r="B1834" s="1" t="str">
        <f>VLOOKUP($A1834,'Customer Names'!$A$2:$E$2336,4,FALSE())</f>
        <v>Zachariah</v>
      </c>
      <c r="C1834" s="16">
        <f>VLOOKUP($A1834,'Medical Examinations'!$A$2:$O$2336,2,FALSE())</f>
        <v>34.674999999999997</v>
      </c>
      <c r="D1834" s="16">
        <f>VLOOKUP($A1834,'Medical Examinations'!$A$2:$O$2336,3,FALSE())</f>
        <v>5.71</v>
      </c>
      <c r="E1834" s="1" t="str">
        <f>VLOOKUP($A1834,'Medical Examinations'!$A$2:$O$2336,9,FALSE())</f>
        <v>Yes</v>
      </c>
      <c r="F1834" s="1" t="str">
        <f>VLOOKUP($A1834,'Medical Examinations'!$A$2:$O$2336,10,FALSE())</f>
        <v>No</v>
      </c>
      <c r="G1834" s="1" t="str">
        <f>VLOOKUP($A1834,'Medical Examinations'!$A$2:$O$2336,11,FALSE())</f>
        <v>No</v>
      </c>
      <c r="H1834" s="1">
        <f>VLOOKUP($A1834,'Medical Examinations'!$A$2:$O$2336,13,FALSE())</f>
        <v>1</v>
      </c>
      <c r="I1834" s="1" t="str">
        <f>VLOOKUP($A1834,'Medical Examinations'!$A$2:$O$2336,12,FALSE())</f>
        <v>No</v>
      </c>
      <c r="J1834" s="1" t="str">
        <f>VLOOKUP($A1834,'Medical Examinations'!$A$2:$O$2336,14,FALSE())</f>
        <v>Obesity</v>
      </c>
      <c r="K1834" s="1" t="str">
        <f>VLOOKUP($A1834,'Medical Examinations'!$A$2:$O$2336,15,FALSE())</f>
        <v>Prediabetes</v>
      </c>
      <c r="L1834" s="17">
        <f>VLOOKUP($A1834,'Hospitalisation Details'!$A$2:$P$2344,15,FALSE())</f>
        <v>32498</v>
      </c>
      <c r="M1834" s="18">
        <f>VLOOKUP($A1834,'Hospitalisation Details'!$A$2:$P$2344,6,FALSE())</f>
        <v>4518.83</v>
      </c>
      <c r="N1834" s="1" t="str">
        <f>VLOOKUP($A1834,'Hospitalisation Details'!$A$2:$P$2344,12,FALSE())</f>
        <v>tier - 2</v>
      </c>
      <c r="O1834" s="1" t="str">
        <f>VLOOKUP($A1834,'Hospitalisation Details'!$A$2:$P$2344,13,FALSE())</f>
        <v>tier - 2</v>
      </c>
      <c r="P1834" s="1" t="str">
        <f>VLOOKUP($A1834,'Hospitalisation Details'!$A$2:$P$2344,14,FALSE())</f>
        <v>R1017</v>
      </c>
      <c r="Q1834" s="1">
        <f>VLOOKUP($A1834,'Hospitalisation Details'!$A$2:$P$2344,16,FALSE())</f>
        <v>34</v>
      </c>
    </row>
    <row r="1835" spans="1:17" x14ac:dyDescent="0.35">
      <c r="A1835" s="1" t="str">
        <f>'Customer Names'!A1835</f>
        <v>Id1834</v>
      </c>
      <c r="B1835" s="1" t="str">
        <f>VLOOKUP($A1835,'Customer Names'!$A$2:$E$2336,4,FALSE())</f>
        <v>Patricia A</v>
      </c>
      <c r="C1835" s="16">
        <f>VLOOKUP($A1835,'Medical Examinations'!$A$2:$O$2336,2,FALSE())</f>
        <v>18.850000000000001</v>
      </c>
      <c r="D1835" s="16">
        <f>VLOOKUP($A1835,'Medical Examinations'!$A$2:$O$2336,3,FALSE())</f>
        <v>6.03</v>
      </c>
      <c r="E1835" s="1" t="str">
        <f>VLOOKUP($A1835,'Medical Examinations'!$A$2:$O$2336,9,FALSE())</f>
        <v>No</v>
      </c>
      <c r="F1835" s="1" t="str">
        <f>VLOOKUP($A1835,'Medical Examinations'!$A$2:$O$2336,10,FALSE())</f>
        <v>No</v>
      </c>
      <c r="G1835" s="1" t="str">
        <f>VLOOKUP($A1835,'Medical Examinations'!$A$2:$O$2336,11,FALSE())</f>
        <v>No</v>
      </c>
      <c r="H1835" s="1">
        <f>VLOOKUP($A1835,'Medical Examinations'!$A$2:$O$2336,13,FALSE())</f>
        <v>1</v>
      </c>
      <c r="I1835" s="1" t="str">
        <f>VLOOKUP($A1835,'Medical Examinations'!$A$2:$O$2336,12,FALSE())</f>
        <v>No</v>
      </c>
      <c r="J1835" s="1" t="str">
        <f>VLOOKUP($A1835,'Medical Examinations'!$A$2:$O$2336,14,FALSE())</f>
        <v>Normal Weight</v>
      </c>
      <c r="K1835" s="1" t="str">
        <f>VLOOKUP($A1835,'Medical Examinations'!$A$2:$O$2336,15,FALSE())</f>
        <v>Prediabetes</v>
      </c>
      <c r="L1835" s="17">
        <f>VLOOKUP($A1835,'Hospitalisation Details'!$A$2:$P$2344,15,FALSE())</f>
        <v>32116</v>
      </c>
      <c r="M1835" s="18">
        <f>VLOOKUP($A1835,'Hospitalisation Details'!$A$2:$P$2344,6,FALSE())</f>
        <v>4518.7700000000004</v>
      </c>
      <c r="N1835" s="1" t="str">
        <f>VLOOKUP($A1835,'Hospitalisation Details'!$A$2:$P$2344,12,FALSE())</f>
        <v>tier - 2</v>
      </c>
      <c r="O1835" s="1" t="str">
        <f>VLOOKUP($A1835,'Hospitalisation Details'!$A$2:$P$2344,13,FALSE())</f>
        <v>tier - 3</v>
      </c>
      <c r="P1835" s="1" t="str">
        <f>VLOOKUP($A1835,'Hospitalisation Details'!$A$2:$P$2344,14,FALSE())</f>
        <v>R1012</v>
      </c>
      <c r="Q1835" s="1">
        <f>VLOOKUP($A1835,'Hospitalisation Details'!$A$2:$P$2344,16,FALSE())</f>
        <v>35</v>
      </c>
    </row>
    <row r="1836" spans="1:17" x14ac:dyDescent="0.35">
      <c r="A1836" s="1" t="str">
        <f>'Customer Names'!A1836</f>
        <v>Id1835</v>
      </c>
      <c r="B1836" s="1" t="str">
        <f>VLOOKUP($A1836,'Customer Names'!$A$2:$E$2336,4,FALSE())</f>
        <v>Elizabeth A.</v>
      </c>
      <c r="C1836" s="16">
        <f>VLOOKUP($A1836,'Medical Examinations'!$A$2:$O$2336,2,FALSE())</f>
        <v>34.130000000000003</v>
      </c>
      <c r="D1836" s="16">
        <f>VLOOKUP($A1836,'Medical Examinations'!$A$2:$O$2336,3,FALSE())</f>
        <v>5.65</v>
      </c>
      <c r="E1836" s="1" t="str">
        <f>VLOOKUP($A1836,'Medical Examinations'!$A$2:$O$2336,9,FALSE())</f>
        <v>No</v>
      </c>
      <c r="F1836" s="1" t="str">
        <f>VLOOKUP($A1836,'Medical Examinations'!$A$2:$O$2336,10,FALSE())</f>
        <v>No</v>
      </c>
      <c r="G1836" s="1" t="str">
        <f>VLOOKUP($A1836,'Medical Examinations'!$A$2:$O$2336,11,FALSE())</f>
        <v>Yes</v>
      </c>
      <c r="H1836" s="1">
        <f>VLOOKUP($A1836,'Medical Examinations'!$A$2:$O$2336,13,FALSE())</f>
        <v>1</v>
      </c>
      <c r="I1836" s="1" t="str">
        <f>VLOOKUP($A1836,'Medical Examinations'!$A$2:$O$2336,12,FALSE())</f>
        <v>No</v>
      </c>
      <c r="J1836" s="1" t="str">
        <f>VLOOKUP($A1836,'Medical Examinations'!$A$2:$O$2336,14,FALSE())</f>
        <v>Obesity</v>
      </c>
      <c r="K1836" s="1" t="str">
        <f>VLOOKUP($A1836,'Medical Examinations'!$A$2:$O$2336,15,FALSE())</f>
        <v>Normal</v>
      </c>
      <c r="L1836" s="17">
        <f>VLOOKUP($A1836,'Hospitalisation Details'!$A$2:$P$2344,15,FALSE())</f>
        <v>37896</v>
      </c>
      <c r="M1836" s="18">
        <f>VLOOKUP($A1836,'Hospitalisation Details'!$A$2:$P$2344,6,FALSE())</f>
        <v>4518.3999999999996</v>
      </c>
      <c r="N1836" s="1" t="str">
        <f>VLOOKUP($A1836,'Hospitalisation Details'!$A$2:$P$2344,12,FALSE())</f>
        <v>tier - 2</v>
      </c>
      <c r="O1836" s="1" t="str">
        <f>VLOOKUP($A1836,'Hospitalisation Details'!$A$2:$P$2344,13,FALSE())</f>
        <v>tier - 3</v>
      </c>
      <c r="P1836" s="1" t="str">
        <f>VLOOKUP($A1836,'Hospitalisation Details'!$A$2:$P$2344,14,FALSE())</f>
        <v>R1026</v>
      </c>
      <c r="Q1836" s="1">
        <f>VLOOKUP($A1836,'Hospitalisation Details'!$A$2:$P$2344,16,FALSE())</f>
        <v>19</v>
      </c>
    </row>
    <row r="1837" spans="1:17" x14ac:dyDescent="0.35">
      <c r="A1837" s="1" t="str">
        <f>'Customer Names'!A1837</f>
        <v>Id1836</v>
      </c>
      <c r="B1837" s="1" t="str">
        <f>VLOOKUP($A1837,'Customer Names'!$A$2:$E$2336,4,FALSE())</f>
        <v>Benjamin</v>
      </c>
      <c r="C1837" s="16">
        <f>VLOOKUP($A1837,'Medical Examinations'!$A$2:$O$2336,2,FALSE())</f>
        <v>17.34</v>
      </c>
      <c r="D1837" s="16">
        <f>VLOOKUP($A1837,'Medical Examinations'!$A$2:$O$2336,3,FALSE())</f>
        <v>5.05</v>
      </c>
      <c r="E1837" s="1" t="str">
        <f>VLOOKUP($A1837,'Medical Examinations'!$A$2:$O$2336,9,FALSE())</f>
        <v>No</v>
      </c>
      <c r="F1837" s="1" t="str">
        <f>VLOOKUP($A1837,'Medical Examinations'!$A$2:$O$2336,10,FALSE())</f>
        <v>No</v>
      </c>
      <c r="G1837" s="1" t="str">
        <f>VLOOKUP($A1837,'Medical Examinations'!$A$2:$O$2336,11,FALSE())</f>
        <v>No</v>
      </c>
      <c r="H1837" s="1">
        <f>VLOOKUP($A1837,'Medical Examinations'!$A$2:$O$2336,13,FALSE())</f>
        <v>0</v>
      </c>
      <c r="I1837" s="1" t="str">
        <f>VLOOKUP($A1837,'Medical Examinations'!$A$2:$O$2336,12,FALSE())</f>
        <v>No</v>
      </c>
      <c r="J1837" s="1" t="str">
        <f>VLOOKUP($A1837,'Medical Examinations'!$A$2:$O$2336,14,FALSE())</f>
        <v>Underweight</v>
      </c>
      <c r="K1837" s="1" t="str">
        <f>VLOOKUP($A1837,'Medical Examinations'!$A$2:$O$2336,15,FALSE())</f>
        <v>Normal</v>
      </c>
      <c r="L1837" s="17">
        <f>VLOOKUP($A1837,'Hospitalisation Details'!$A$2:$P$2344,15,FALSE())</f>
        <v>29388</v>
      </c>
      <c r="M1837" s="18">
        <f>VLOOKUP($A1837,'Hospitalisation Details'!$A$2:$P$2344,6,FALSE())</f>
        <v>4515.71</v>
      </c>
      <c r="N1837" s="1" t="str">
        <f>VLOOKUP($A1837,'Hospitalisation Details'!$A$2:$P$2344,12,FALSE())</f>
        <v>tier - 2</v>
      </c>
      <c r="O1837" s="1" t="str">
        <f>VLOOKUP($A1837,'Hospitalisation Details'!$A$2:$P$2344,13,FALSE())</f>
        <v>tier - 3</v>
      </c>
      <c r="P1837" s="1" t="str">
        <f>VLOOKUP($A1837,'Hospitalisation Details'!$A$2:$P$2344,14,FALSE())</f>
        <v>R1013</v>
      </c>
      <c r="Q1837" s="1">
        <f>VLOOKUP($A1837,'Hospitalisation Details'!$A$2:$P$2344,16,FALSE())</f>
        <v>42</v>
      </c>
    </row>
    <row r="1838" spans="1:17" x14ac:dyDescent="0.35">
      <c r="A1838" s="1" t="str">
        <f>'Customer Names'!A1838</f>
        <v>Id1837</v>
      </c>
      <c r="B1838" s="1" t="str">
        <f>VLOOKUP($A1838,'Customer Names'!$A$2:$E$2336,4,FALSE())</f>
        <v>Breno</v>
      </c>
      <c r="C1838" s="16">
        <f>VLOOKUP($A1838,'Medical Examinations'!$A$2:$O$2336,2,FALSE())</f>
        <v>17.440000000000001</v>
      </c>
      <c r="D1838" s="16">
        <f>VLOOKUP($A1838,'Medical Examinations'!$A$2:$O$2336,3,FALSE())</f>
        <v>6.26</v>
      </c>
      <c r="E1838" s="1" t="str">
        <f>VLOOKUP($A1838,'Medical Examinations'!$A$2:$O$2336,9,FALSE())</f>
        <v>No</v>
      </c>
      <c r="F1838" s="1" t="str">
        <f>VLOOKUP($A1838,'Medical Examinations'!$A$2:$O$2336,10,FALSE())</f>
        <v>No</v>
      </c>
      <c r="G1838" s="1" t="str">
        <f>VLOOKUP($A1838,'Medical Examinations'!$A$2:$O$2336,11,FALSE())</f>
        <v>No</v>
      </c>
      <c r="H1838" s="1">
        <f>VLOOKUP($A1838,'Medical Examinations'!$A$2:$O$2336,13,FALSE())</f>
        <v>0</v>
      </c>
      <c r="I1838" s="1" t="str">
        <f>VLOOKUP($A1838,'Medical Examinations'!$A$2:$O$2336,12,FALSE())</f>
        <v>No</v>
      </c>
      <c r="J1838" s="1" t="str">
        <f>VLOOKUP($A1838,'Medical Examinations'!$A$2:$O$2336,14,FALSE())</f>
        <v>Underweight</v>
      </c>
      <c r="K1838" s="1" t="str">
        <f>VLOOKUP($A1838,'Medical Examinations'!$A$2:$O$2336,15,FALSE())</f>
        <v>Prediabetes</v>
      </c>
      <c r="L1838" s="17">
        <f>VLOOKUP($A1838,'Hospitalisation Details'!$A$2:$P$2344,15,FALSE())</f>
        <v>30221</v>
      </c>
      <c r="M1838" s="18">
        <f>VLOOKUP($A1838,'Hospitalisation Details'!$A$2:$P$2344,6,FALSE())</f>
        <v>4511.41</v>
      </c>
      <c r="N1838" s="1" t="str">
        <f>VLOOKUP($A1838,'Hospitalisation Details'!$A$2:$P$2344,12,FALSE())</f>
        <v>tier - 2</v>
      </c>
      <c r="O1838" s="1" t="str">
        <f>VLOOKUP($A1838,'Hospitalisation Details'!$A$2:$P$2344,13,FALSE())</f>
        <v>tier - 3</v>
      </c>
      <c r="P1838" s="1" t="str">
        <f>VLOOKUP($A1838,'Hospitalisation Details'!$A$2:$P$2344,14,FALSE())</f>
        <v>R1013</v>
      </c>
      <c r="Q1838" s="1">
        <f>VLOOKUP($A1838,'Hospitalisation Details'!$A$2:$P$2344,16,FALSE())</f>
        <v>40</v>
      </c>
    </row>
    <row r="1839" spans="1:17" x14ac:dyDescent="0.35">
      <c r="A1839" s="1" t="str">
        <f>'Customer Names'!A1839</f>
        <v>Id1838</v>
      </c>
      <c r="B1839" s="1" t="str">
        <f>VLOOKUP($A1839,'Customer Names'!$A$2:$E$2336,4,FALSE())</f>
        <v>Takaya</v>
      </c>
      <c r="C1839" s="16">
        <f>VLOOKUP($A1839,'Medical Examinations'!$A$2:$O$2336,2,FALSE())</f>
        <v>33.659999999999997</v>
      </c>
      <c r="D1839" s="16">
        <f>VLOOKUP($A1839,'Medical Examinations'!$A$2:$O$2336,3,FALSE())</f>
        <v>4.08</v>
      </c>
      <c r="E1839" s="1" t="str">
        <f>VLOOKUP($A1839,'Medical Examinations'!$A$2:$O$2336,9,FALSE())</f>
        <v>Yes</v>
      </c>
      <c r="F1839" s="1" t="str">
        <f>VLOOKUP($A1839,'Medical Examinations'!$A$2:$O$2336,10,FALSE())</f>
        <v>No</v>
      </c>
      <c r="G1839" s="1" t="str">
        <f>VLOOKUP($A1839,'Medical Examinations'!$A$2:$O$2336,11,FALSE())</f>
        <v>Yes</v>
      </c>
      <c r="H1839" s="1">
        <f>VLOOKUP($A1839,'Medical Examinations'!$A$2:$O$2336,13,FALSE())</f>
        <v>1</v>
      </c>
      <c r="I1839" s="1" t="str">
        <f>VLOOKUP($A1839,'Medical Examinations'!$A$2:$O$2336,12,FALSE())</f>
        <v>No</v>
      </c>
      <c r="J1839" s="1" t="str">
        <f>VLOOKUP($A1839,'Medical Examinations'!$A$2:$O$2336,14,FALSE())</f>
        <v>Obesity</v>
      </c>
      <c r="K1839" s="1" t="str">
        <f>VLOOKUP($A1839,'Medical Examinations'!$A$2:$O$2336,15,FALSE())</f>
        <v>Normal</v>
      </c>
      <c r="L1839" s="17">
        <f>VLOOKUP($A1839,'Hospitalisation Details'!$A$2:$P$2344,15,FALSE())</f>
        <v>35716</v>
      </c>
      <c r="M1839" s="18">
        <f>VLOOKUP($A1839,'Hospitalisation Details'!$A$2:$P$2344,6,FALSE())</f>
        <v>4504.66</v>
      </c>
      <c r="N1839" s="1" t="str">
        <f>VLOOKUP($A1839,'Hospitalisation Details'!$A$2:$P$2344,12,FALSE())</f>
        <v>tier - 1</v>
      </c>
      <c r="O1839" s="1" t="str">
        <f>VLOOKUP($A1839,'Hospitalisation Details'!$A$2:$P$2344,13,FALSE())</f>
        <v>tier - 2</v>
      </c>
      <c r="P1839" s="1" t="str">
        <f>VLOOKUP($A1839,'Hospitalisation Details'!$A$2:$P$2344,14,FALSE())</f>
        <v>R1013</v>
      </c>
      <c r="Q1839" s="1">
        <f>VLOOKUP($A1839,'Hospitalisation Details'!$A$2:$P$2344,16,FALSE())</f>
        <v>25</v>
      </c>
    </row>
    <row r="1840" spans="1:17" x14ac:dyDescent="0.35">
      <c r="A1840" s="1" t="str">
        <f>'Customer Names'!A1840</f>
        <v>Id1839</v>
      </c>
      <c r="B1840" s="1" t="str">
        <f>VLOOKUP($A1840,'Customer Names'!$A$2:$E$2336,4,FALSE())</f>
        <v>Thomas IV</v>
      </c>
      <c r="C1840" s="16">
        <f>VLOOKUP($A1840,'Medical Examinations'!$A$2:$O$2336,2,FALSE())</f>
        <v>21.375</v>
      </c>
      <c r="D1840" s="16">
        <f>VLOOKUP($A1840,'Medical Examinations'!$A$2:$O$2336,3,FALSE())</f>
        <v>6.19</v>
      </c>
      <c r="E1840" s="1" t="str">
        <f>VLOOKUP($A1840,'Medical Examinations'!$A$2:$O$2336,9,FALSE())</f>
        <v>Yes</v>
      </c>
      <c r="F1840" s="1" t="str">
        <f>VLOOKUP($A1840,'Medical Examinations'!$A$2:$O$2336,10,FALSE())</f>
        <v>No</v>
      </c>
      <c r="G1840" s="1" t="str">
        <f>VLOOKUP($A1840,'Medical Examinations'!$A$2:$O$2336,11,FALSE())</f>
        <v>No</v>
      </c>
      <c r="H1840" s="1">
        <f>VLOOKUP($A1840,'Medical Examinations'!$A$2:$O$2336,13,FALSE())</f>
        <v>1</v>
      </c>
      <c r="I1840" s="1" t="str">
        <f>VLOOKUP($A1840,'Medical Examinations'!$A$2:$O$2336,12,FALSE())</f>
        <v>No</v>
      </c>
      <c r="J1840" s="1" t="str">
        <f>VLOOKUP($A1840,'Medical Examinations'!$A$2:$O$2336,14,FALSE())</f>
        <v>Normal Weight</v>
      </c>
      <c r="K1840" s="1" t="str">
        <f>VLOOKUP($A1840,'Medical Examinations'!$A$2:$O$2336,15,FALSE())</f>
        <v>Prediabetes</v>
      </c>
      <c r="L1840" s="17">
        <f>VLOOKUP($A1840,'Hospitalisation Details'!$A$2:$P$2344,15,FALSE())</f>
        <v>32320</v>
      </c>
      <c r="M1840" s="18">
        <f>VLOOKUP($A1840,'Hospitalisation Details'!$A$2:$P$2344,6,FALSE())</f>
        <v>4500.34</v>
      </c>
      <c r="N1840" s="1" t="str">
        <f>VLOOKUP($A1840,'Hospitalisation Details'!$A$2:$P$2344,12,FALSE())</f>
        <v>tier - 2</v>
      </c>
      <c r="O1840" s="1" t="str">
        <f>VLOOKUP($A1840,'Hospitalisation Details'!$A$2:$P$2344,13,FALSE())</f>
        <v>tier - 1</v>
      </c>
      <c r="P1840" s="1" t="str">
        <f>VLOOKUP($A1840,'Hospitalisation Details'!$A$2:$P$2344,14,FALSE())</f>
        <v>R1017</v>
      </c>
      <c r="Q1840" s="1">
        <f>VLOOKUP($A1840,'Hospitalisation Details'!$A$2:$P$2344,16,FALSE())</f>
        <v>34</v>
      </c>
    </row>
    <row r="1841" spans="1:17" x14ac:dyDescent="0.35">
      <c r="A1841" s="1" t="str">
        <f>'Customer Names'!A1841</f>
        <v>Id1840</v>
      </c>
      <c r="B1841" s="1" t="str">
        <f>VLOOKUP($A1841,'Customer Names'!$A$2:$E$2336,4,FALSE())</f>
        <v>Bradley E</v>
      </c>
      <c r="C1841" s="16">
        <f>VLOOKUP($A1841,'Medical Examinations'!$A$2:$O$2336,2,FALSE())</f>
        <v>27.14</v>
      </c>
      <c r="D1841" s="16">
        <f>VLOOKUP($A1841,'Medical Examinations'!$A$2:$O$2336,3,FALSE())</f>
        <v>6.01</v>
      </c>
      <c r="E1841" s="1" t="str">
        <f>VLOOKUP($A1841,'Medical Examinations'!$A$2:$O$2336,9,FALSE())</f>
        <v>No</v>
      </c>
      <c r="F1841" s="1" t="str">
        <f>VLOOKUP($A1841,'Medical Examinations'!$A$2:$O$2336,10,FALSE())</f>
        <v>No</v>
      </c>
      <c r="G1841" s="1" t="str">
        <f>VLOOKUP($A1841,'Medical Examinations'!$A$2:$O$2336,11,FALSE())</f>
        <v>No</v>
      </c>
      <c r="H1841" s="1">
        <f>VLOOKUP($A1841,'Medical Examinations'!$A$2:$O$2336,13,FALSE())</f>
        <v>1</v>
      </c>
      <c r="I1841" s="1" t="str">
        <f>VLOOKUP($A1841,'Medical Examinations'!$A$2:$O$2336,12,FALSE())</f>
        <v>No</v>
      </c>
      <c r="J1841" s="1" t="str">
        <f>VLOOKUP($A1841,'Medical Examinations'!$A$2:$O$2336,14,FALSE())</f>
        <v>Overweight</v>
      </c>
      <c r="K1841" s="1" t="str">
        <f>VLOOKUP($A1841,'Medical Examinations'!$A$2:$O$2336,15,FALSE())</f>
        <v>Prediabetes</v>
      </c>
      <c r="L1841" s="17">
        <f>VLOOKUP($A1841,'Hospitalisation Details'!$A$2:$P$2344,15,FALSE())</f>
        <v>33797</v>
      </c>
      <c r="M1841" s="18">
        <f>VLOOKUP($A1841,'Hospitalisation Details'!$A$2:$P$2344,6,FALSE())</f>
        <v>4488.58</v>
      </c>
      <c r="N1841" s="1" t="str">
        <f>VLOOKUP($A1841,'Hospitalisation Details'!$A$2:$P$2344,12,FALSE())</f>
        <v>tier - 2</v>
      </c>
      <c r="O1841" s="1" t="str">
        <f>VLOOKUP($A1841,'Hospitalisation Details'!$A$2:$P$2344,13,FALSE())</f>
        <v>tier - 3</v>
      </c>
      <c r="P1841" s="1" t="str">
        <f>VLOOKUP($A1841,'Hospitalisation Details'!$A$2:$P$2344,14,FALSE())</f>
        <v>R1012</v>
      </c>
      <c r="Q1841" s="1">
        <f>VLOOKUP($A1841,'Hospitalisation Details'!$A$2:$P$2344,16,FALSE())</f>
        <v>30</v>
      </c>
    </row>
    <row r="1842" spans="1:17" x14ac:dyDescent="0.35">
      <c r="A1842" s="1" t="str">
        <f>'Customer Names'!A1842</f>
        <v>Id1841</v>
      </c>
      <c r="B1842" s="1" t="str">
        <f>VLOOKUP($A1842,'Customer Names'!$A$2:$E$2336,4,FALSE())</f>
        <v>Megan</v>
      </c>
      <c r="C1842" s="16">
        <f>VLOOKUP($A1842,'Medical Examinations'!$A$2:$O$2336,2,FALSE())</f>
        <v>35.78</v>
      </c>
      <c r="D1842" s="16">
        <f>VLOOKUP($A1842,'Medical Examinations'!$A$2:$O$2336,3,FALSE())</f>
        <v>6.07</v>
      </c>
      <c r="E1842" s="1" t="str">
        <f>VLOOKUP($A1842,'Medical Examinations'!$A$2:$O$2336,9,FALSE())</f>
        <v>No</v>
      </c>
      <c r="F1842" s="1" t="str">
        <f>VLOOKUP($A1842,'Medical Examinations'!$A$2:$O$2336,10,FALSE())</f>
        <v>Yes</v>
      </c>
      <c r="G1842" s="1" t="str">
        <f>VLOOKUP($A1842,'Medical Examinations'!$A$2:$O$2336,11,FALSE())</f>
        <v>No</v>
      </c>
      <c r="H1842" s="1">
        <f>VLOOKUP($A1842,'Medical Examinations'!$A$2:$O$2336,13,FALSE())</f>
        <v>1</v>
      </c>
      <c r="I1842" s="1" t="str">
        <f>VLOOKUP($A1842,'Medical Examinations'!$A$2:$O$2336,12,FALSE())</f>
        <v>No</v>
      </c>
      <c r="J1842" s="1" t="str">
        <f>VLOOKUP($A1842,'Medical Examinations'!$A$2:$O$2336,14,FALSE())</f>
        <v>Obesity</v>
      </c>
      <c r="K1842" s="1" t="str">
        <f>VLOOKUP($A1842,'Medical Examinations'!$A$2:$O$2336,15,FALSE())</f>
        <v>Prediabetes</v>
      </c>
      <c r="L1842" s="17">
        <f>VLOOKUP($A1842,'Hospitalisation Details'!$A$2:$P$2344,15,FALSE())</f>
        <v>38186</v>
      </c>
      <c r="M1842" s="18">
        <f>VLOOKUP($A1842,'Hospitalisation Details'!$A$2:$P$2344,6,FALSE())</f>
        <v>4468.25</v>
      </c>
      <c r="N1842" s="1" t="str">
        <f>VLOOKUP($A1842,'Hospitalisation Details'!$A$2:$P$2344,12,FALSE())</f>
        <v>tier - 2</v>
      </c>
      <c r="O1842" s="1" t="str">
        <f>VLOOKUP($A1842,'Hospitalisation Details'!$A$2:$P$2344,13,FALSE())</f>
        <v>tier - 2</v>
      </c>
      <c r="P1842" s="1" t="str">
        <f>VLOOKUP($A1842,'Hospitalisation Details'!$A$2:$P$2344,14,FALSE())</f>
        <v>R1012</v>
      </c>
      <c r="Q1842" s="1">
        <f>VLOOKUP($A1842,'Hospitalisation Details'!$A$2:$P$2344,16,FALSE())</f>
        <v>18</v>
      </c>
    </row>
    <row r="1843" spans="1:17" x14ac:dyDescent="0.35">
      <c r="A1843" s="1" t="str">
        <f>'Customer Names'!A1843</f>
        <v>Id1842</v>
      </c>
      <c r="B1843" s="1" t="str">
        <f>VLOOKUP($A1843,'Customer Names'!$A$2:$E$2336,4,FALSE())</f>
        <v>Ruby J</v>
      </c>
      <c r="C1843" s="16">
        <f>VLOOKUP($A1843,'Medical Examinations'!$A$2:$O$2336,2,FALSE())</f>
        <v>34.96</v>
      </c>
      <c r="D1843" s="16">
        <f>VLOOKUP($A1843,'Medical Examinations'!$A$2:$O$2336,3,FALSE())</f>
        <v>5.63</v>
      </c>
      <c r="E1843" s="1" t="str">
        <f>VLOOKUP($A1843,'Medical Examinations'!$A$2:$O$2336,9,FALSE())</f>
        <v>No</v>
      </c>
      <c r="F1843" s="1" t="str">
        <f>VLOOKUP($A1843,'Medical Examinations'!$A$2:$O$2336,10,FALSE())</f>
        <v>No</v>
      </c>
      <c r="G1843" s="1" t="str">
        <f>VLOOKUP($A1843,'Medical Examinations'!$A$2:$O$2336,11,FALSE())</f>
        <v>No</v>
      </c>
      <c r="H1843" s="1">
        <f>VLOOKUP($A1843,'Medical Examinations'!$A$2:$O$2336,13,FALSE())</f>
        <v>0</v>
      </c>
      <c r="I1843" s="1" t="str">
        <f>VLOOKUP($A1843,'Medical Examinations'!$A$2:$O$2336,12,FALSE())</f>
        <v>No</v>
      </c>
      <c r="J1843" s="1" t="str">
        <f>VLOOKUP($A1843,'Medical Examinations'!$A$2:$O$2336,14,FALSE())</f>
        <v>Obesity</v>
      </c>
      <c r="K1843" s="1" t="str">
        <f>VLOOKUP($A1843,'Medical Examinations'!$A$2:$O$2336,15,FALSE())</f>
        <v>Normal</v>
      </c>
      <c r="L1843" s="17">
        <f>VLOOKUP($A1843,'Hospitalisation Details'!$A$2:$P$2344,15,FALSE())</f>
        <v>36484</v>
      </c>
      <c r="M1843" s="18">
        <f>VLOOKUP($A1843,'Hospitalisation Details'!$A$2:$P$2344,6,FALSE())</f>
        <v>4466.62</v>
      </c>
      <c r="N1843" s="1" t="str">
        <f>VLOOKUP($A1843,'Hospitalisation Details'!$A$2:$P$2344,12,FALSE())</f>
        <v>tier - 2</v>
      </c>
      <c r="O1843" s="1" t="str">
        <f>VLOOKUP($A1843,'Hospitalisation Details'!$A$2:$P$2344,13,FALSE())</f>
        <v>tier - 2</v>
      </c>
      <c r="P1843" s="1" t="str">
        <f>VLOOKUP($A1843,'Hospitalisation Details'!$A$2:$P$2344,14,FALSE())</f>
        <v>R1012</v>
      </c>
      <c r="Q1843" s="1">
        <f>VLOOKUP($A1843,'Hospitalisation Details'!$A$2:$P$2344,16,FALSE())</f>
        <v>23</v>
      </c>
    </row>
    <row r="1844" spans="1:17" x14ac:dyDescent="0.35">
      <c r="A1844" s="1" t="str">
        <f>'Customer Names'!A1844</f>
        <v>Id1843</v>
      </c>
      <c r="B1844" s="1" t="str">
        <f>VLOOKUP($A1844,'Customer Names'!$A$2:$E$2336,4,FALSE())</f>
        <v>Bart</v>
      </c>
      <c r="C1844" s="16">
        <f>VLOOKUP($A1844,'Medical Examinations'!$A$2:$O$2336,2,FALSE())</f>
        <v>38.39</v>
      </c>
      <c r="D1844" s="16">
        <f>VLOOKUP($A1844,'Medical Examinations'!$A$2:$O$2336,3,FALSE())</f>
        <v>6.05</v>
      </c>
      <c r="E1844" s="1" t="str">
        <f>VLOOKUP($A1844,'Medical Examinations'!$A$2:$O$2336,9,FALSE())</f>
        <v>No</v>
      </c>
      <c r="F1844" s="1" t="str">
        <f>VLOOKUP($A1844,'Medical Examinations'!$A$2:$O$2336,10,FALSE())</f>
        <v>No</v>
      </c>
      <c r="G1844" s="1" t="str">
        <f>VLOOKUP($A1844,'Medical Examinations'!$A$2:$O$2336,11,FALSE())</f>
        <v>No</v>
      </c>
      <c r="H1844" s="1">
        <f>VLOOKUP($A1844,'Medical Examinations'!$A$2:$O$2336,13,FALSE())</f>
        <v>0</v>
      </c>
      <c r="I1844" s="1" t="str">
        <f>VLOOKUP($A1844,'Medical Examinations'!$A$2:$O$2336,12,FALSE())</f>
        <v>No</v>
      </c>
      <c r="J1844" s="1" t="str">
        <f>VLOOKUP($A1844,'Medical Examinations'!$A$2:$O$2336,14,FALSE())</f>
        <v>Obesity</v>
      </c>
      <c r="K1844" s="1" t="str">
        <f>VLOOKUP($A1844,'Medical Examinations'!$A$2:$O$2336,15,FALSE())</f>
        <v>Prediabetes</v>
      </c>
      <c r="L1844" s="17">
        <f>VLOOKUP($A1844,'Hospitalisation Details'!$A$2:$P$2344,15,FALSE())</f>
        <v>33423</v>
      </c>
      <c r="M1844" s="18">
        <f>VLOOKUP($A1844,'Hospitalisation Details'!$A$2:$P$2344,6,FALSE())</f>
        <v>4463.21</v>
      </c>
      <c r="N1844" s="1" t="str">
        <f>VLOOKUP($A1844,'Hospitalisation Details'!$A$2:$P$2344,12,FALSE())</f>
        <v>tier - 3</v>
      </c>
      <c r="O1844" s="1" t="str">
        <f>VLOOKUP($A1844,'Hospitalisation Details'!$A$2:$P$2344,13,FALSE())</f>
        <v>tier - 3</v>
      </c>
      <c r="P1844" s="1" t="str">
        <f>VLOOKUP($A1844,'Hospitalisation Details'!$A$2:$P$2344,14,FALSE())</f>
        <v>R1013</v>
      </c>
      <c r="Q1844" s="1">
        <f>VLOOKUP($A1844,'Hospitalisation Details'!$A$2:$P$2344,16,FALSE())</f>
        <v>31</v>
      </c>
    </row>
    <row r="1845" spans="1:17" x14ac:dyDescent="0.35">
      <c r="A1845" s="1" t="str">
        <f>'Customer Names'!A1845</f>
        <v>Id1844</v>
      </c>
      <c r="B1845" s="1" t="str">
        <f>VLOOKUP($A1845,'Customer Names'!$A$2:$E$2336,4,FALSE())</f>
        <v>Robert A.</v>
      </c>
      <c r="C1845" s="16">
        <f>VLOOKUP($A1845,'Medical Examinations'!$A$2:$O$2336,2,FALSE())</f>
        <v>33.82</v>
      </c>
      <c r="D1845" s="16">
        <f>VLOOKUP($A1845,'Medical Examinations'!$A$2:$O$2336,3,FALSE())</f>
        <v>4.6500000000000004</v>
      </c>
      <c r="E1845" s="1" t="str">
        <f>VLOOKUP($A1845,'Medical Examinations'!$A$2:$O$2336,9,FALSE())</f>
        <v>No</v>
      </c>
      <c r="F1845" s="1" t="str">
        <f>VLOOKUP($A1845,'Medical Examinations'!$A$2:$O$2336,10,FALSE())</f>
        <v>No</v>
      </c>
      <c r="G1845" s="1" t="str">
        <f>VLOOKUP($A1845,'Medical Examinations'!$A$2:$O$2336,11,FALSE())</f>
        <v>No</v>
      </c>
      <c r="H1845" s="1">
        <f>VLOOKUP($A1845,'Medical Examinations'!$A$2:$O$2336,13,FALSE())</f>
        <v>0</v>
      </c>
      <c r="I1845" s="1" t="str">
        <f>VLOOKUP($A1845,'Medical Examinations'!$A$2:$O$2336,12,FALSE())</f>
        <v>No</v>
      </c>
      <c r="J1845" s="1" t="str">
        <f>VLOOKUP($A1845,'Medical Examinations'!$A$2:$O$2336,14,FALSE())</f>
        <v>Obesity</v>
      </c>
      <c r="K1845" s="1" t="str">
        <f>VLOOKUP($A1845,'Medical Examinations'!$A$2:$O$2336,15,FALSE())</f>
        <v>Normal</v>
      </c>
      <c r="L1845" s="17">
        <f>VLOOKUP($A1845,'Hospitalisation Details'!$A$2:$P$2344,15,FALSE())</f>
        <v>33069</v>
      </c>
      <c r="M1845" s="18">
        <f>VLOOKUP($A1845,'Hospitalisation Details'!$A$2:$P$2344,6,FALSE())</f>
        <v>4462.72</v>
      </c>
      <c r="N1845" s="1" t="str">
        <f>VLOOKUP($A1845,'Hospitalisation Details'!$A$2:$P$2344,12,FALSE())</f>
        <v>tier - 2</v>
      </c>
      <c r="O1845" s="1" t="str">
        <f>VLOOKUP($A1845,'Hospitalisation Details'!$A$2:$P$2344,13,FALSE())</f>
        <v>tier - 3</v>
      </c>
      <c r="P1845" s="1" t="str">
        <f>VLOOKUP($A1845,'Hospitalisation Details'!$A$2:$P$2344,14,FALSE())</f>
        <v>R1012</v>
      </c>
      <c r="Q1845" s="1">
        <f>VLOOKUP($A1845,'Hospitalisation Details'!$A$2:$P$2344,16,FALSE())</f>
        <v>32</v>
      </c>
    </row>
    <row r="1846" spans="1:17" x14ac:dyDescent="0.35">
      <c r="A1846" s="1" t="str">
        <f>'Customer Names'!A1846</f>
        <v>Id1845</v>
      </c>
      <c r="B1846" s="1" t="str">
        <f>VLOOKUP($A1846,'Customer Names'!$A$2:$E$2336,4,FALSE())</f>
        <v>Adam</v>
      </c>
      <c r="C1846" s="16">
        <f>VLOOKUP($A1846,'Medical Examinations'!$A$2:$O$2336,2,FALSE())</f>
        <v>27.835000000000001</v>
      </c>
      <c r="D1846" s="16">
        <f>VLOOKUP($A1846,'Medical Examinations'!$A$2:$O$2336,3,FALSE())</f>
        <v>5.37</v>
      </c>
      <c r="E1846" s="1" t="str">
        <f>VLOOKUP($A1846,'Medical Examinations'!$A$2:$O$2336,9,FALSE())</f>
        <v>No</v>
      </c>
      <c r="F1846" s="1" t="str">
        <f>VLOOKUP($A1846,'Medical Examinations'!$A$2:$O$2336,10,FALSE())</f>
        <v>No</v>
      </c>
      <c r="G1846" s="1" t="str">
        <f>VLOOKUP($A1846,'Medical Examinations'!$A$2:$O$2336,11,FALSE())</f>
        <v>No</v>
      </c>
      <c r="H1846" s="1">
        <f>VLOOKUP($A1846,'Medical Examinations'!$A$2:$O$2336,13,FALSE())</f>
        <v>0</v>
      </c>
      <c r="I1846" s="1" t="str">
        <f>VLOOKUP($A1846,'Medical Examinations'!$A$2:$O$2336,12,FALSE())</f>
        <v>No</v>
      </c>
      <c r="J1846" s="1" t="str">
        <f>VLOOKUP($A1846,'Medical Examinations'!$A$2:$O$2336,14,FALSE())</f>
        <v>Overweight</v>
      </c>
      <c r="K1846" s="1" t="str">
        <f>VLOOKUP($A1846,'Medical Examinations'!$A$2:$O$2336,15,FALSE())</f>
        <v>Normal</v>
      </c>
      <c r="L1846" s="17">
        <f>VLOOKUP($A1846,'Hospitalisation Details'!$A$2:$P$2344,15,FALSE())</f>
        <v>33093</v>
      </c>
      <c r="M1846" s="18">
        <f>VLOOKUP($A1846,'Hospitalisation Details'!$A$2:$P$2344,6,FALSE())</f>
        <v>4454.3999999999996</v>
      </c>
      <c r="N1846" s="1" t="str">
        <f>VLOOKUP($A1846,'Hospitalisation Details'!$A$2:$P$2344,12,FALSE())</f>
        <v>tier - 2</v>
      </c>
      <c r="O1846" s="1" t="str">
        <f>VLOOKUP($A1846,'Hospitalisation Details'!$A$2:$P$2344,13,FALSE())</f>
        <v>tier - 3</v>
      </c>
      <c r="P1846" s="1" t="str">
        <f>VLOOKUP($A1846,'Hospitalisation Details'!$A$2:$P$2344,14,FALSE())</f>
        <v>R1012</v>
      </c>
      <c r="Q1846" s="1">
        <f>VLOOKUP($A1846,'Hospitalisation Details'!$A$2:$P$2344,16,FALSE())</f>
        <v>32</v>
      </c>
    </row>
    <row r="1847" spans="1:17" x14ac:dyDescent="0.35">
      <c r="A1847" s="1" t="str">
        <f>'Customer Names'!A1847</f>
        <v>Id1846</v>
      </c>
      <c r="B1847" s="1" t="str">
        <f>VLOOKUP($A1847,'Customer Names'!$A$2:$E$2336,4,FALSE())</f>
        <v>Yemane Adhane</v>
      </c>
      <c r="C1847" s="16">
        <f>VLOOKUP($A1847,'Medical Examinations'!$A$2:$O$2336,2,FALSE())</f>
        <v>33</v>
      </c>
      <c r="D1847" s="16">
        <f>VLOOKUP($A1847,'Medical Examinations'!$A$2:$O$2336,3,FALSE())</f>
        <v>5.39</v>
      </c>
      <c r="E1847" s="1" t="str">
        <f>VLOOKUP($A1847,'Medical Examinations'!$A$2:$O$2336,9,FALSE())</f>
        <v>No</v>
      </c>
      <c r="F1847" s="1" t="str">
        <f>VLOOKUP($A1847,'Medical Examinations'!$A$2:$O$2336,10,FALSE())</f>
        <v>No</v>
      </c>
      <c r="G1847" s="1" t="str">
        <f>VLOOKUP($A1847,'Medical Examinations'!$A$2:$O$2336,11,FALSE())</f>
        <v>No</v>
      </c>
      <c r="H1847" s="1">
        <f>VLOOKUP($A1847,'Medical Examinations'!$A$2:$O$2336,13,FALSE())</f>
        <v>0</v>
      </c>
      <c r="I1847" s="1" t="str">
        <f>VLOOKUP($A1847,'Medical Examinations'!$A$2:$O$2336,12,FALSE())</f>
        <v>No</v>
      </c>
      <c r="J1847" s="1" t="str">
        <f>VLOOKUP($A1847,'Medical Examinations'!$A$2:$O$2336,14,FALSE())</f>
        <v>Obesity</v>
      </c>
      <c r="K1847" s="1" t="str">
        <f>VLOOKUP($A1847,'Medical Examinations'!$A$2:$O$2336,15,FALSE())</f>
        <v>Normal</v>
      </c>
      <c r="L1847" s="17">
        <f>VLOOKUP($A1847,'Hospitalisation Details'!$A$2:$P$2344,15,FALSE())</f>
        <v>34513</v>
      </c>
      <c r="M1847" s="18">
        <f>VLOOKUP($A1847,'Hospitalisation Details'!$A$2:$P$2344,6,FALSE())</f>
        <v>4449.46</v>
      </c>
      <c r="N1847" s="1" t="str">
        <f>VLOOKUP($A1847,'Hospitalisation Details'!$A$2:$P$2344,12,FALSE())</f>
        <v>tier - 1</v>
      </c>
      <c r="O1847" s="1" t="str">
        <f>VLOOKUP($A1847,'Hospitalisation Details'!$A$2:$P$2344,13,FALSE())</f>
        <v>tier - 2</v>
      </c>
      <c r="P1847" s="1" t="str">
        <f>VLOOKUP($A1847,'Hospitalisation Details'!$A$2:$P$2344,14,FALSE())</f>
        <v>R1013</v>
      </c>
      <c r="Q1847" s="1">
        <f>VLOOKUP($A1847,'Hospitalisation Details'!$A$2:$P$2344,16,FALSE())</f>
        <v>28</v>
      </c>
    </row>
    <row r="1848" spans="1:17" x14ac:dyDescent="0.35">
      <c r="A1848" s="1" t="str">
        <f>'Customer Names'!A1848</f>
        <v>Id1847</v>
      </c>
      <c r="B1848" s="1" t="str">
        <f>VLOOKUP($A1848,'Customer Names'!$A$2:$E$2336,4,FALSE())</f>
        <v>Jesse A.</v>
      </c>
      <c r="C1848" s="16">
        <f>VLOOKUP($A1848,'Medical Examinations'!$A$2:$O$2336,2,FALSE())</f>
        <v>26.885000000000002</v>
      </c>
      <c r="D1848" s="16">
        <f>VLOOKUP($A1848,'Medical Examinations'!$A$2:$O$2336,3,FALSE())</f>
        <v>5.86</v>
      </c>
      <c r="E1848" s="1" t="str">
        <f>VLOOKUP($A1848,'Medical Examinations'!$A$2:$O$2336,9,FALSE())</f>
        <v>No</v>
      </c>
      <c r="F1848" s="1" t="str">
        <f>VLOOKUP($A1848,'Medical Examinations'!$A$2:$O$2336,10,FALSE())</f>
        <v>No</v>
      </c>
      <c r="G1848" s="1" t="str">
        <f>VLOOKUP($A1848,'Medical Examinations'!$A$2:$O$2336,11,FALSE())</f>
        <v>No</v>
      </c>
      <c r="H1848" s="1">
        <f>VLOOKUP($A1848,'Medical Examinations'!$A$2:$O$2336,13,FALSE())</f>
        <v>0</v>
      </c>
      <c r="I1848" s="1" t="str">
        <f>VLOOKUP($A1848,'Medical Examinations'!$A$2:$O$2336,12,FALSE())</f>
        <v>No</v>
      </c>
      <c r="J1848" s="1" t="str">
        <f>VLOOKUP($A1848,'Medical Examinations'!$A$2:$O$2336,14,FALSE())</f>
        <v>Overweight</v>
      </c>
      <c r="K1848" s="1" t="str">
        <f>VLOOKUP($A1848,'Medical Examinations'!$A$2:$O$2336,15,FALSE())</f>
        <v>Prediabetes</v>
      </c>
      <c r="L1848" s="17">
        <f>VLOOKUP($A1848,'Hospitalisation Details'!$A$2:$P$2344,15,FALSE())</f>
        <v>33484</v>
      </c>
      <c r="M1848" s="18">
        <f>VLOOKUP($A1848,'Hospitalisation Details'!$A$2:$P$2344,6,FALSE())</f>
        <v>4441.21</v>
      </c>
      <c r="N1848" s="1" t="str">
        <f>VLOOKUP($A1848,'Hospitalisation Details'!$A$2:$P$2344,12,FALSE())</f>
        <v>tier - 1</v>
      </c>
      <c r="O1848" s="1" t="str">
        <f>VLOOKUP($A1848,'Hospitalisation Details'!$A$2:$P$2344,13,FALSE())</f>
        <v>tier - 2</v>
      </c>
      <c r="P1848" s="1" t="str">
        <f>VLOOKUP($A1848,'Hospitalisation Details'!$A$2:$P$2344,14,FALSE())</f>
        <v>R1014</v>
      </c>
      <c r="Q1848" s="1">
        <f>VLOOKUP($A1848,'Hospitalisation Details'!$A$2:$P$2344,16,FALSE())</f>
        <v>31</v>
      </c>
    </row>
    <row r="1849" spans="1:17" x14ac:dyDescent="0.35">
      <c r="A1849" s="1" t="str">
        <f>'Customer Names'!A1849</f>
        <v>Id1848</v>
      </c>
      <c r="B1849" s="1" t="str">
        <f>VLOOKUP($A1849,'Customer Names'!$A$2:$E$2336,4,FALSE())</f>
        <v>Bird</v>
      </c>
      <c r="C1849" s="16">
        <f>VLOOKUP($A1849,'Medical Examinations'!$A$2:$O$2336,2,FALSE())</f>
        <v>29.26</v>
      </c>
      <c r="D1849" s="16">
        <f>VLOOKUP($A1849,'Medical Examinations'!$A$2:$O$2336,3,FALSE())</f>
        <v>4.4400000000000004</v>
      </c>
      <c r="E1849" s="1" t="str">
        <f>VLOOKUP($A1849,'Medical Examinations'!$A$2:$O$2336,9,FALSE())</f>
        <v>No</v>
      </c>
      <c r="F1849" s="1" t="str">
        <f>VLOOKUP($A1849,'Medical Examinations'!$A$2:$O$2336,10,FALSE())</f>
        <v>No</v>
      </c>
      <c r="G1849" s="1" t="str">
        <f>VLOOKUP($A1849,'Medical Examinations'!$A$2:$O$2336,11,FALSE())</f>
        <v>No</v>
      </c>
      <c r="H1849" s="1">
        <f>VLOOKUP($A1849,'Medical Examinations'!$A$2:$O$2336,13,FALSE())</f>
        <v>0</v>
      </c>
      <c r="I1849" s="1" t="str">
        <f>VLOOKUP($A1849,'Medical Examinations'!$A$2:$O$2336,12,FALSE())</f>
        <v>No</v>
      </c>
      <c r="J1849" s="1" t="str">
        <f>VLOOKUP($A1849,'Medical Examinations'!$A$2:$O$2336,14,FALSE())</f>
        <v>Overweight</v>
      </c>
      <c r="K1849" s="1" t="str">
        <f>VLOOKUP($A1849,'Medical Examinations'!$A$2:$O$2336,15,FALSE())</f>
        <v>Normal</v>
      </c>
      <c r="L1849" s="17">
        <f>VLOOKUP($A1849,'Hospitalisation Details'!$A$2:$P$2344,15,FALSE())</f>
        <v>34631</v>
      </c>
      <c r="M1849" s="18">
        <f>VLOOKUP($A1849,'Hospitalisation Details'!$A$2:$P$2344,6,FALSE())</f>
        <v>4438.26</v>
      </c>
      <c r="N1849" s="1" t="str">
        <f>VLOOKUP($A1849,'Hospitalisation Details'!$A$2:$P$2344,12,FALSE())</f>
        <v>tier - 2</v>
      </c>
      <c r="O1849" s="1" t="str">
        <f>VLOOKUP($A1849,'Hospitalisation Details'!$A$2:$P$2344,13,FALSE())</f>
        <v>tier - 3</v>
      </c>
      <c r="P1849" s="1" t="str">
        <f>VLOOKUP($A1849,'Hospitalisation Details'!$A$2:$P$2344,14,FALSE())</f>
        <v>R1017</v>
      </c>
      <c r="Q1849" s="1">
        <f>VLOOKUP($A1849,'Hospitalisation Details'!$A$2:$P$2344,16,FALSE())</f>
        <v>28</v>
      </c>
    </row>
    <row r="1850" spans="1:17" x14ac:dyDescent="0.35">
      <c r="A1850" s="1" t="str">
        <f>'Customer Names'!A1850</f>
        <v>Id1849</v>
      </c>
      <c r="B1850" s="1" t="str">
        <f>VLOOKUP($A1850,'Customer Names'!$A$2:$E$2336,4,FALSE())</f>
        <v>Patrick M.</v>
      </c>
      <c r="C1850" s="16">
        <f>VLOOKUP($A1850,'Medical Examinations'!$A$2:$O$2336,2,FALSE())</f>
        <v>26.98</v>
      </c>
      <c r="D1850" s="16">
        <f>VLOOKUP($A1850,'Medical Examinations'!$A$2:$O$2336,3,FALSE())</f>
        <v>4.41</v>
      </c>
      <c r="E1850" s="1" t="str">
        <f>VLOOKUP($A1850,'Medical Examinations'!$A$2:$O$2336,9,FALSE())</f>
        <v>No</v>
      </c>
      <c r="F1850" s="1" t="str">
        <f>VLOOKUP($A1850,'Medical Examinations'!$A$2:$O$2336,10,FALSE())</f>
        <v>No</v>
      </c>
      <c r="G1850" s="1" t="str">
        <f>VLOOKUP($A1850,'Medical Examinations'!$A$2:$O$2336,11,FALSE())</f>
        <v>No</v>
      </c>
      <c r="H1850" s="1">
        <f>VLOOKUP($A1850,'Medical Examinations'!$A$2:$O$2336,13,FALSE())</f>
        <v>0</v>
      </c>
      <c r="I1850" s="1" t="str">
        <f>VLOOKUP($A1850,'Medical Examinations'!$A$2:$O$2336,12,FALSE())</f>
        <v>No</v>
      </c>
      <c r="J1850" s="1" t="str">
        <f>VLOOKUP($A1850,'Medical Examinations'!$A$2:$O$2336,14,FALSE())</f>
        <v>Overweight</v>
      </c>
      <c r="K1850" s="1" t="str">
        <f>VLOOKUP($A1850,'Medical Examinations'!$A$2:$O$2336,15,FALSE())</f>
        <v>Normal</v>
      </c>
      <c r="L1850" s="17">
        <f>VLOOKUP($A1850,'Hospitalisation Details'!$A$2:$P$2344,15,FALSE())</f>
        <v>34615</v>
      </c>
      <c r="M1850" s="18">
        <f>VLOOKUP($A1850,'Hospitalisation Details'!$A$2:$P$2344,6,FALSE())</f>
        <v>4435.09</v>
      </c>
      <c r="N1850" s="1" t="str">
        <f>VLOOKUP($A1850,'Hospitalisation Details'!$A$2:$P$2344,12,FALSE())</f>
        <v>tier - 3</v>
      </c>
      <c r="O1850" s="1" t="str">
        <f>VLOOKUP($A1850,'Hospitalisation Details'!$A$2:$P$2344,13,FALSE())</f>
        <v>tier - 2</v>
      </c>
      <c r="P1850" s="1" t="str">
        <f>VLOOKUP($A1850,'Hospitalisation Details'!$A$2:$P$2344,14,FALSE())</f>
        <v>R1016</v>
      </c>
      <c r="Q1850" s="1">
        <f>VLOOKUP($A1850,'Hospitalisation Details'!$A$2:$P$2344,16,FALSE())</f>
        <v>28</v>
      </c>
    </row>
    <row r="1851" spans="1:17" x14ac:dyDescent="0.35">
      <c r="A1851" s="1" t="str">
        <f>'Customer Names'!A1851</f>
        <v>Id1850</v>
      </c>
      <c r="B1851" s="1" t="str">
        <f>VLOOKUP($A1851,'Customer Names'!$A$2:$E$2336,4,FALSE())</f>
        <v>Kyle</v>
      </c>
      <c r="C1851" s="16">
        <f>VLOOKUP($A1851,'Medical Examinations'!$A$2:$O$2336,2,FALSE())</f>
        <v>32.11</v>
      </c>
      <c r="D1851" s="16">
        <f>VLOOKUP($A1851,'Medical Examinations'!$A$2:$O$2336,3,FALSE())</f>
        <v>5.19</v>
      </c>
      <c r="E1851" s="1" t="str">
        <f>VLOOKUP($A1851,'Medical Examinations'!$A$2:$O$2336,9,FALSE())</f>
        <v>No</v>
      </c>
      <c r="F1851" s="1" t="str">
        <f>VLOOKUP($A1851,'Medical Examinations'!$A$2:$O$2336,10,FALSE())</f>
        <v>No</v>
      </c>
      <c r="G1851" s="1" t="str">
        <f>VLOOKUP($A1851,'Medical Examinations'!$A$2:$O$2336,11,FALSE())</f>
        <v>Yes</v>
      </c>
      <c r="H1851" s="1">
        <f>VLOOKUP($A1851,'Medical Examinations'!$A$2:$O$2336,13,FALSE())</f>
        <v>1</v>
      </c>
      <c r="I1851" s="1" t="str">
        <f>VLOOKUP($A1851,'Medical Examinations'!$A$2:$O$2336,12,FALSE())</f>
        <v>No</v>
      </c>
      <c r="J1851" s="1" t="str">
        <f>VLOOKUP($A1851,'Medical Examinations'!$A$2:$O$2336,14,FALSE())</f>
        <v>Obesity</v>
      </c>
      <c r="K1851" s="1" t="str">
        <f>VLOOKUP($A1851,'Medical Examinations'!$A$2:$O$2336,15,FALSE())</f>
        <v>Normal</v>
      </c>
      <c r="L1851" s="17">
        <f>VLOOKUP($A1851,'Hospitalisation Details'!$A$2:$P$2344,15,FALSE())</f>
        <v>34326</v>
      </c>
      <c r="M1851" s="18">
        <f>VLOOKUP($A1851,'Hospitalisation Details'!$A$2:$P$2344,6,FALSE())</f>
        <v>4433.92</v>
      </c>
      <c r="N1851" s="1" t="str">
        <f>VLOOKUP($A1851,'Hospitalisation Details'!$A$2:$P$2344,12,FALSE())</f>
        <v>tier - 2</v>
      </c>
      <c r="O1851" s="1" t="str">
        <f>VLOOKUP($A1851,'Hospitalisation Details'!$A$2:$P$2344,13,FALSE())</f>
        <v>tier - 2</v>
      </c>
      <c r="P1851" s="1" t="str">
        <f>VLOOKUP($A1851,'Hospitalisation Details'!$A$2:$P$2344,14,FALSE())</f>
        <v>R1012</v>
      </c>
      <c r="Q1851" s="1">
        <f>VLOOKUP($A1851,'Hospitalisation Details'!$A$2:$P$2344,16,FALSE())</f>
        <v>29</v>
      </c>
    </row>
    <row r="1852" spans="1:17" x14ac:dyDescent="0.35">
      <c r="A1852" s="1" t="str">
        <f>'Customer Names'!A1852</f>
        <v>Id1851</v>
      </c>
      <c r="B1852" s="1" t="str">
        <f>VLOOKUP($A1852,'Customer Names'!$A$2:$E$2336,4,FALSE())</f>
        <v>Ryan</v>
      </c>
      <c r="C1852" s="16">
        <f>VLOOKUP($A1852,'Medical Examinations'!$A$2:$O$2336,2,FALSE())</f>
        <v>31.73</v>
      </c>
      <c r="D1852" s="16">
        <f>VLOOKUP($A1852,'Medical Examinations'!$A$2:$O$2336,3,FALSE())</f>
        <v>5.16</v>
      </c>
      <c r="E1852" s="1" t="str">
        <f>VLOOKUP($A1852,'Medical Examinations'!$A$2:$O$2336,9,FALSE())</f>
        <v>No</v>
      </c>
      <c r="F1852" s="1" t="str">
        <f>VLOOKUP($A1852,'Medical Examinations'!$A$2:$O$2336,10,FALSE())</f>
        <v>No</v>
      </c>
      <c r="G1852" s="1" t="str">
        <f>VLOOKUP($A1852,'Medical Examinations'!$A$2:$O$2336,11,FALSE())</f>
        <v>Yes</v>
      </c>
      <c r="H1852" s="1">
        <f>VLOOKUP($A1852,'Medical Examinations'!$A$2:$O$2336,13,FALSE())</f>
        <v>1</v>
      </c>
      <c r="I1852" s="1" t="str">
        <f>VLOOKUP($A1852,'Medical Examinations'!$A$2:$O$2336,12,FALSE())</f>
        <v>No</v>
      </c>
      <c r="J1852" s="1" t="str">
        <f>VLOOKUP($A1852,'Medical Examinations'!$A$2:$O$2336,14,FALSE())</f>
        <v>Obesity</v>
      </c>
      <c r="K1852" s="1" t="str">
        <f>VLOOKUP($A1852,'Medical Examinations'!$A$2:$O$2336,15,FALSE())</f>
        <v>Normal</v>
      </c>
      <c r="L1852" s="17">
        <f>VLOOKUP($A1852,'Hospitalisation Details'!$A$2:$P$2344,15,FALSE())</f>
        <v>34216</v>
      </c>
      <c r="M1852" s="18">
        <f>VLOOKUP($A1852,'Hospitalisation Details'!$A$2:$P$2344,6,FALSE())</f>
        <v>4433.3900000000003</v>
      </c>
      <c r="N1852" s="1" t="str">
        <f>VLOOKUP($A1852,'Hospitalisation Details'!$A$2:$P$2344,12,FALSE())</f>
        <v>tier - 2</v>
      </c>
      <c r="O1852" s="1" t="str">
        <f>VLOOKUP($A1852,'Hospitalisation Details'!$A$2:$P$2344,13,FALSE())</f>
        <v>tier - 3</v>
      </c>
      <c r="P1852" s="1" t="str">
        <f>VLOOKUP($A1852,'Hospitalisation Details'!$A$2:$P$2344,14,FALSE())</f>
        <v>R1012</v>
      </c>
      <c r="Q1852" s="1">
        <f>VLOOKUP($A1852,'Hospitalisation Details'!$A$2:$P$2344,16,FALSE())</f>
        <v>29</v>
      </c>
    </row>
    <row r="1853" spans="1:17" x14ac:dyDescent="0.35">
      <c r="A1853" s="1" t="str">
        <f>'Customer Names'!A1853</f>
        <v>Id1852</v>
      </c>
      <c r="B1853" s="1" t="str">
        <f>VLOOKUP($A1853,'Customer Names'!$A$2:$E$2336,4,FALSE())</f>
        <v>Yuri</v>
      </c>
      <c r="C1853" s="16">
        <f>VLOOKUP($A1853,'Medical Examinations'!$A$2:$O$2336,2,FALSE())</f>
        <v>22.515000000000001</v>
      </c>
      <c r="D1853" s="16">
        <f>VLOOKUP($A1853,'Medical Examinations'!$A$2:$O$2336,3,FALSE())</f>
        <v>4.24</v>
      </c>
      <c r="E1853" s="1" t="str">
        <f>VLOOKUP($A1853,'Medical Examinations'!$A$2:$O$2336,9,FALSE())</f>
        <v>No</v>
      </c>
      <c r="F1853" s="1" t="str">
        <f>VLOOKUP($A1853,'Medical Examinations'!$A$2:$O$2336,10,FALSE())</f>
        <v>No</v>
      </c>
      <c r="G1853" s="1" t="str">
        <f>VLOOKUP($A1853,'Medical Examinations'!$A$2:$O$2336,11,FALSE())</f>
        <v>No</v>
      </c>
      <c r="H1853" s="1">
        <f>VLOOKUP($A1853,'Medical Examinations'!$A$2:$O$2336,13,FALSE())</f>
        <v>0</v>
      </c>
      <c r="I1853" s="1" t="str">
        <f>VLOOKUP($A1853,'Medical Examinations'!$A$2:$O$2336,12,FALSE())</f>
        <v>No</v>
      </c>
      <c r="J1853" s="1" t="str">
        <f>VLOOKUP($A1853,'Medical Examinations'!$A$2:$O$2336,14,FALSE())</f>
        <v>Normal Weight</v>
      </c>
      <c r="K1853" s="1" t="str">
        <f>VLOOKUP($A1853,'Medical Examinations'!$A$2:$O$2336,15,FALSE())</f>
        <v>Normal</v>
      </c>
      <c r="L1853" s="17">
        <f>VLOOKUP($A1853,'Hospitalisation Details'!$A$2:$P$2344,15,FALSE())</f>
        <v>34697</v>
      </c>
      <c r="M1853" s="18">
        <f>VLOOKUP($A1853,'Hospitalisation Details'!$A$2:$P$2344,6,FALSE())</f>
        <v>4428.8900000000003</v>
      </c>
      <c r="N1853" s="1" t="str">
        <f>VLOOKUP($A1853,'Hospitalisation Details'!$A$2:$P$2344,12,FALSE())</f>
        <v>tier - 3</v>
      </c>
      <c r="O1853" s="1" t="str">
        <f>VLOOKUP($A1853,'Hospitalisation Details'!$A$2:$P$2344,13,FALSE())</f>
        <v>tier - 1</v>
      </c>
      <c r="P1853" s="1" t="str">
        <f>VLOOKUP($A1853,'Hospitalisation Details'!$A$2:$P$2344,14,FALSE())</f>
        <v>R1017</v>
      </c>
      <c r="Q1853" s="1">
        <f>VLOOKUP($A1853,'Hospitalisation Details'!$A$2:$P$2344,16,FALSE())</f>
        <v>28</v>
      </c>
    </row>
    <row r="1854" spans="1:17" x14ac:dyDescent="0.35">
      <c r="A1854" s="1" t="str">
        <f>'Customer Names'!A1854</f>
        <v>Id1853</v>
      </c>
      <c r="B1854" s="1" t="str">
        <f>VLOOKUP($A1854,'Customer Names'!$A$2:$E$2336,4,FALSE())</f>
        <v>Ryan</v>
      </c>
      <c r="C1854" s="16">
        <f>VLOOKUP($A1854,'Medical Examinations'!$A$2:$O$2336,2,FALSE())</f>
        <v>25.9</v>
      </c>
      <c r="D1854" s="16">
        <f>VLOOKUP($A1854,'Medical Examinations'!$A$2:$O$2336,3,FALSE())</f>
        <v>5.45</v>
      </c>
      <c r="E1854" s="1" t="str">
        <f>VLOOKUP($A1854,'Medical Examinations'!$A$2:$O$2336,9,FALSE())</f>
        <v>No</v>
      </c>
      <c r="F1854" s="1" t="str">
        <f>VLOOKUP($A1854,'Medical Examinations'!$A$2:$O$2336,10,FALSE())</f>
        <v>No</v>
      </c>
      <c r="G1854" s="1" t="str">
        <f>VLOOKUP($A1854,'Medical Examinations'!$A$2:$O$2336,11,FALSE())</f>
        <v>No</v>
      </c>
      <c r="H1854" s="1">
        <f>VLOOKUP($A1854,'Medical Examinations'!$A$2:$O$2336,13,FALSE())</f>
        <v>1</v>
      </c>
      <c r="I1854" s="1" t="str">
        <f>VLOOKUP($A1854,'Medical Examinations'!$A$2:$O$2336,12,FALSE())</f>
        <v>No</v>
      </c>
      <c r="J1854" s="1" t="str">
        <f>VLOOKUP($A1854,'Medical Examinations'!$A$2:$O$2336,14,FALSE())</f>
        <v>Overweight</v>
      </c>
      <c r="K1854" s="1" t="str">
        <f>VLOOKUP($A1854,'Medical Examinations'!$A$2:$O$2336,15,FALSE())</f>
        <v>Normal</v>
      </c>
      <c r="L1854" s="17">
        <f>VLOOKUP($A1854,'Hospitalisation Details'!$A$2:$P$2344,15,FALSE())</f>
        <v>33831</v>
      </c>
      <c r="M1854" s="18">
        <f>VLOOKUP($A1854,'Hospitalisation Details'!$A$2:$P$2344,6,FALSE())</f>
        <v>4420.95</v>
      </c>
      <c r="N1854" s="1" t="str">
        <f>VLOOKUP($A1854,'Hospitalisation Details'!$A$2:$P$2344,12,FALSE())</f>
        <v>tier - 2</v>
      </c>
      <c r="O1854" s="1" t="str">
        <f>VLOOKUP($A1854,'Hospitalisation Details'!$A$2:$P$2344,13,FALSE())</f>
        <v>tier - 3</v>
      </c>
      <c r="P1854" s="1" t="str">
        <f>VLOOKUP($A1854,'Hospitalisation Details'!$A$2:$P$2344,14,FALSE())</f>
        <v>R1020</v>
      </c>
      <c r="Q1854" s="1">
        <f>VLOOKUP($A1854,'Hospitalisation Details'!$A$2:$P$2344,16,FALSE())</f>
        <v>30</v>
      </c>
    </row>
    <row r="1855" spans="1:17" x14ac:dyDescent="0.35">
      <c r="A1855" s="1" t="str">
        <f>'Customer Names'!A1855</f>
        <v>Id1854</v>
      </c>
      <c r="B1855" s="1" t="str">
        <f>VLOOKUP($A1855,'Customer Names'!$A$2:$E$2336,4,FALSE())</f>
        <v>Debbie</v>
      </c>
      <c r="C1855" s="16">
        <f>VLOOKUP($A1855,'Medical Examinations'!$A$2:$O$2336,2,FALSE())</f>
        <v>27.72</v>
      </c>
      <c r="D1855" s="16">
        <f>VLOOKUP($A1855,'Medical Examinations'!$A$2:$O$2336,3,FALSE())</f>
        <v>5.03</v>
      </c>
      <c r="E1855" s="1" t="str">
        <f>VLOOKUP($A1855,'Medical Examinations'!$A$2:$O$2336,9,FALSE())</f>
        <v>Yes</v>
      </c>
      <c r="F1855" s="1" t="str">
        <f>VLOOKUP($A1855,'Medical Examinations'!$A$2:$O$2336,10,FALSE())</f>
        <v>No</v>
      </c>
      <c r="G1855" s="1" t="str">
        <f>VLOOKUP($A1855,'Medical Examinations'!$A$2:$O$2336,11,FALSE())</f>
        <v>No</v>
      </c>
      <c r="H1855" s="1">
        <f>VLOOKUP($A1855,'Medical Examinations'!$A$2:$O$2336,13,FALSE())</f>
        <v>1</v>
      </c>
      <c r="I1855" s="1" t="str">
        <f>VLOOKUP($A1855,'Medical Examinations'!$A$2:$O$2336,12,FALSE())</f>
        <v>No</v>
      </c>
      <c r="J1855" s="1" t="str">
        <f>VLOOKUP($A1855,'Medical Examinations'!$A$2:$O$2336,14,FALSE())</f>
        <v>Overweight</v>
      </c>
      <c r="K1855" s="1" t="str">
        <f>VLOOKUP($A1855,'Medical Examinations'!$A$2:$O$2336,15,FALSE())</f>
        <v>Normal</v>
      </c>
      <c r="L1855" s="17">
        <f>VLOOKUP($A1855,'Hospitalisation Details'!$A$2:$P$2344,15,FALSE())</f>
        <v>32402</v>
      </c>
      <c r="M1855" s="18">
        <f>VLOOKUP($A1855,'Hospitalisation Details'!$A$2:$P$2344,6,FALSE())</f>
        <v>4415.16</v>
      </c>
      <c r="N1855" s="1" t="str">
        <f>VLOOKUP($A1855,'Hospitalisation Details'!$A$2:$P$2344,12,FALSE())</f>
        <v>tier - 2</v>
      </c>
      <c r="O1855" s="1" t="str">
        <f>VLOOKUP($A1855,'Hospitalisation Details'!$A$2:$P$2344,13,FALSE())</f>
        <v>tier - 1</v>
      </c>
      <c r="P1855" s="1" t="str">
        <f>VLOOKUP($A1855,'Hospitalisation Details'!$A$2:$P$2344,14,FALSE())</f>
        <v>R1013</v>
      </c>
      <c r="Q1855" s="1">
        <f>VLOOKUP($A1855,'Hospitalisation Details'!$A$2:$P$2344,16,FALSE())</f>
        <v>34</v>
      </c>
    </row>
    <row r="1856" spans="1:17" x14ac:dyDescent="0.35">
      <c r="A1856" s="1" t="str">
        <f>'Customer Names'!A1856</f>
        <v>Id1855</v>
      </c>
      <c r="B1856" s="1" t="str">
        <f>VLOOKUP($A1856,'Customer Names'!$A$2:$E$2336,4,FALSE())</f>
        <v>Mark D</v>
      </c>
      <c r="C1856" s="16">
        <f>VLOOKUP($A1856,'Medical Examinations'!$A$2:$O$2336,2,FALSE())</f>
        <v>31.5</v>
      </c>
      <c r="D1856" s="16">
        <f>VLOOKUP($A1856,'Medical Examinations'!$A$2:$O$2336,3,FALSE())</f>
        <v>9.6199999999999992</v>
      </c>
      <c r="E1856" s="1" t="str">
        <f>VLOOKUP($A1856,'Medical Examinations'!$A$2:$O$2336,9,FALSE())</f>
        <v>Yes</v>
      </c>
      <c r="F1856" s="1" t="str">
        <f>VLOOKUP($A1856,'Medical Examinations'!$A$2:$O$2336,10,FALSE())</f>
        <v>No</v>
      </c>
      <c r="G1856" s="1" t="str">
        <f>VLOOKUP($A1856,'Medical Examinations'!$A$2:$O$2336,11,FALSE())</f>
        <v>No</v>
      </c>
      <c r="H1856" s="1">
        <f>VLOOKUP($A1856,'Medical Examinations'!$A$2:$O$2336,13,FALSE())</f>
        <v>1</v>
      </c>
      <c r="I1856" s="1" t="str">
        <f>VLOOKUP($A1856,'Medical Examinations'!$A$2:$O$2336,12,FALSE())</f>
        <v>No</v>
      </c>
      <c r="J1856" s="1" t="str">
        <f>VLOOKUP($A1856,'Medical Examinations'!$A$2:$O$2336,14,FALSE())</f>
        <v>Obesity</v>
      </c>
      <c r="K1856" s="1" t="str">
        <f>VLOOKUP($A1856,'Medical Examinations'!$A$2:$O$2336,15,FALSE())</f>
        <v>Diabetes</v>
      </c>
      <c r="L1856" s="17">
        <f>VLOOKUP($A1856,'Hospitalisation Details'!$A$2:$P$2344,15,FALSE())</f>
        <v>31606</v>
      </c>
      <c r="M1856" s="18">
        <f>VLOOKUP($A1856,'Hospitalisation Details'!$A$2:$P$2344,6,FALSE())</f>
        <v>4402.2299999999996</v>
      </c>
      <c r="N1856" s="1" t="str">
        <f>VLOOKUP($A1856,'Hospitalisation Details'!$A$2:$P$2344,12,FALSE())</f>
        <v>tier - 2</v>
      </c>
      <c r="O1856" s="1" t="str">
        <f>VLOOKUP($A1856,'Hospitalisation Details'!$A$2:$P$2344,13,FALSE())</f>
        <v>tier - 2</v>
      </c>
      <c r="P1856" s="1" t="str">
        <f>VLOOKUP($A1856,'Hospitalisation Details'!$A$2:$P$2344,14,FALSE())</f>
        <v>R1011</v>
      </c>
      <c r="Q1856" s="1">
        <f>VLOOKUP($A1856,'Hospitalisation Details'!$A$2:$P$2344,16,FALSE())</f>
        <v>36</v>
      </c>
    </row>
    <row r="1857" spans="1:17" x14ac:dyDescent="0.35">
      <c r="A1857" s="1" t="str">
        <f>'Customer Names'!A1857</f>
        <v>Id1856</v>
      </c>
      <c r="B1857" s="1" t="str">
        <f>VLOOKUP($A1857,'Customer Names'!$A$2:$E$2336,4,FALSE())</f>
        <v>Christopher</v>
      </c>
      <c r="C1857" s="16">
        <f>VLOOKUP($A1857,'Medical Examinations'!$A$2:$O$2336,2,FALSE())</f>
        <v>29.7</v>
      </c>
      <c r="D1857" s="16">
        <f>VLOOKUP($A1857,'Medical Examinations'!$A$2:$O$2336,3,FALSE())</f>
        <v>6.77</v>
      </c>
      <c r="E1857" s="1" t="str">
        <f>VLOOKUP($A1857,'Medical Examinations'!$A$2:$O$2336,9,FALSE())</f>
        <v>Yes</v>
      </c>
      <c r="F1857" s="1" t="str">
        <f>VLOOKUP($A1857,'Medical Examinations'!$A$2:$O$2336,10,FALSE())</f>
        <v>No</v>
      </c>
      <c r="G1857" s="1" t="str">
        <f>VLOOKUP($A1857,'Medical Examinations'!$A$2:$O$2336,11,FALSE())</f>
        <v>No</v>
      </c>
      <c r="H1857" s="1">
        <f>VLOOKUP($A1857,'Medical Examinations'!$A$2:$O$2336,13,FALSE())</f>
        <v>1</v>
      </c>
      <c r="I1857" s="1" t="str">
        <f>VLOOKUP($A1857,'Medical Examinations'!$A$2:$O$2336,12,FALSE())</f>
        <v>No</v>
      </c>
      <c r="J1857" s="1" t="str">
        <f>VLOOKUP($A1857,'Medical Examinations'!$A$2:$O$2336,14,FALSE())</f>
        <v>Overweight</v>
      </c>
      <c r="K1857" s="1" t="str">
        <f>VLOOKUP($A1857,'Medical Examinations'!$A$2:$O$2336,15,FALSE())</f>
        <v>Diabetes</v>
      </c>
      <c r="L1857" s="17">
        <f>VLOOKUP($A1857,'Hospitalisation Details'!$A$2:$P$2344,15,FALSE())</f>
        <v>31635</v>
      </c>
      <c r="M1857" s="18">
        <f>VLOOKUP($A1857,'Hospitalisation Details'!$A$2:$P$2344,6,FALSE())</f>
        <v>4399.7299999999996</v>
      </c>
      <c r="N1857" s="1" t="str">
        <f>VLOOKUP($A1857,'Hospitalisation Details'!$A$2:$P$2344,12,FALSE())</f>
        <v>tier - 3</v>
      </c>
      <c r="O1857" s="1" t="str">
        <f>VLOOKUP($A1857,'Hospitalisation Details'!$A$2:$P$2344,13,FALSE())</f>
        <v>tier - 2</v>
      </c>
      <c r="P1857" s="1" t="str">
        <f>VLOOKUP($A1857,'Hospitalisation Details'!$A$2:$P$2344,14,FALSE())</f>
        <v>R1013</v>
      </c>
      <c r="Q1857" s="1">
        <f>VLOOKUP($A1857,'Hospitalisation Details'!$A$2:$P$2344,16,FALSE())</f>
        <v>36</v>
      </c>
    </row>
    <row r="1858" spans="1:17" x14ac:dyDescent="0.35">
      <c r="A1858" s="1" t="str">
        <f>'Customer Names'!A1858</f>
        <v>Id1857</v>
      </c>
      <c r="B1858" s="1" t="str">
        <f>VLOOKUP($A1858,'Customer Names'!$A$2:$E$2336,4,FALSE())</f>
        <v>Daniell L</v>
      </c>
      <c r="C1858" s="16">
        <f>VLOOKUP($A1858,'Medical Examinations'!$A$2:$O$2336,2,FALSE())</f>
        <v>21.26</v>
      </c>
      <c r="D1858" s="16">
        <f>VLOOKUP($A1858,'Medical Examinations'!$A$2:$O$2336,3,FALSE())</f>
        <v>5.36</v>
      </c>
      <c r="E1858" s="1" t="str">
        <f>VLOOKUP($A1858,'Medical Examinations'!$A$2:$O$2336,9,FALSE())</f>
        <v>Yes</v>
      </c>
      <c r="F1858" s="1" t="str">
        <f>VLOOKUP($A1858,'Medical Examinations'!$A$2:$O$2336,10,FALSE())</f>
        <v>No</v>
      </c>
      <c r="G1858" s="1" t="str">
        <f>VLOOKUP($A1858,'Medical Examinations'!$A$2:$O$2336,11,FALSE())</f>
        <v>No</v>
      </c>
      <c r="H1858" s="1">
        <f>VLOOKUP($A1858,'Medical Examinations'!$A$2:$O$2336,13,FALSE())</f>
        <v>1</v>
      </c>
      <c r="I1858" s="1" t="str">
        <f>VLOOKUP($A1858,'Medical Examinations'!$A$2:$O$2336,12,FALSE())</f>
        <v>No</v>
      </c>
      <c r="J1858" s="1" t="str">
        <f>VLOOKUP($A1858,'Medical Examinations'!$A$2:$O$2336,14,FALSE())</f>
        <v>Normal Weight</v>
      </c>
      <c r="K1858" s="1" t="str">
        <f>VLOOKUP($A1858,'Medical Examinations'!$A$2:$O$2336,15,FALSE())</f>
        <v>Normal</v>
      </c>
      <c r="L1858" s="17">
        <f>VLOOKUP($A1858,'Hospitalisation Details'!$A$2:$P$2344,15,FALSE())</f>
        <v>32342</v>
      </c>
      <c r="M1858" s="18">
        <f>VLOOKUP($A1858,'Hospitalisation Details'!$A$2:$P$2344,6,FALSE())</f>
        <v>4397.3100000000004</v>
      </c>
      <c r="N1858" s="1" t="str">
        <f>VLOOKUP($A1858,'Hospitalisation Details'!$A$2:$P$2344,12,FALSE())</f>
        <v>tier - 2</v>
      </c>
      <c r="O1858" s="1" t="str">
        <f>VLOOKUP($A1858,'Hospitalisation Details'!$A$2:$P$2344,13,FALSE())</f>
        <v>tier - 2</v>
      </c>
      <c r="P1858" s="1" t="str">
        <f>VLOOKUP($A1858,'Hospitalisation Details'!$A$2:$P$2344,14,FALSE())</f>
        <v>R1013</v>
      </c>
      <c r="Q1858" s="1">
        <f>VLOOKUP($A1858,'Hospitalisation Details'!$A$2:$P$2344,16,FALSE())</f>
        <v>34</v>
      </c>
    </row>
    <row r="1859" spans="1:17" x14ac:dyDescent="0.35">
      <c r="A1859" s="1" t="str">
        <f>'Customer Names'!A1859</f>
        <v>Id1858</v>
      </c>
      <c r="B1859" s="1" t="str">
        <f>VLOOKUP($A1859,'Customer Names'!$A$2:$E$2336,4,FALSE())</f>
        <v>Janne</v>
      </c>
      <c r="C1859" s="16">
        <f>VLOOKUP($A1859,'Medical Examinations'!$A$2:$O$2336,2,FALSE())</f>
        <v>17.09</v>
      </c>
      <c r="D1859" s="16">
        <f>VLOOKUP($A1859,'Medical Examinations'!$A$2:$O$2336,3,FALSE())</f>
        <v>5.69</v>
      </c>
      <c r="E1859" s="1" t="str">
        <f>VLOOKUP($A1859,'Medical Examinations'!$A$2:$O$2336,9,FALSE())</f>
        <v>No</v>
      </c>
      <c r="F1859" s="1" t="str">
        <f>VLOOKUP($A1859,'Medical Examinations'!$A$2:$O$2336,10,FALSE())</f>
        <v>No</v>
      </c>
      <c r="G1859" s="1" t="str">
        <f>VLOOKUP($A1859,'Medical Examinations'!$A$2:$O$2336,11,FALSE())</f>
        <v>No</v>
      </c>
      <c r="H1859" s="1">
        <f>VLOOKUP($A1859,'Medical Examinations'!$A$2:$O$2336,13,FALSE())</f>
        <v>0</v>
      </c>
      <c r="I1859" s="1" t="str">
        <f>VLOOKUP($A1859,'Medical Examinations'!$A$2:$O$2336,12,FALSE())</f>
        <v>No</v>
      </c>
      <c r="J1859" s="1" t="str">
        <f>VLOOKUP($A1859,'Medical Examinations'!$A$2:$O$2336,14,FALSE())</f>
        <v>Underweight</v>
      </c>
      <c r="K1859" s="1" t="str">
        <f>VLOOKUP($A1859,'Medical Examinations'!$A$2:$O$2336,15,FALSE())</f>
        <v>Normal</v>
      </c>
      <c r="L1859" s="17">
        <f>VLOOKUP($A1859,'Hospitalisation Details'!$A$2:$P$2344,15,FALSE())</f>
        <v>30131</v>
      </c>
      <c r="M1859" s="18">
        <f>VLOOKUP($A1859,'Hospitalisation Details'!$A$2:$P$2344,6,FALSE())</f>
        <v>4392.7</v>
      </c>
      <c r="N1859" s="1" t="str">
        <f>VLOOKUP($A1859,'Hospitalisation Details'!$A$2:$P$2344,12,FALSE())</f>
        <v>tier - 2</v>
      </c>
      <c r="O1859" s="1" t="str">
        <f>VLOOKUP($A1859,'Hospitalisation Details'!$A$2:$P$2344,13,FALSE())</f>
        <v>tier - 2</v>
      </c>
      <c r="P1859" s="1" t="str">
        <f>VLOOKUP($A1859,'Hospitalisation Details'!$A$2:$P$2344,14,FALSE())</f>
        <v>R1013</v>
      </c>
      <c r="Q1859" s="1">
        <f>VLOOKUP($A1859,'Hospitalisation Details'!$A$2:$P$2344,16,FALSE())</f>
        <v>40</v>
      </c>
    </row>
    <row r="1860" spans="1:17" x14ac:dyDescent="0.35">
      <c r="A1860" s="1" t="str">
        <f>'Customer Names'!A1860</f>
        <v>Id1859</v>
      </c>
      <c r="B1860" s="1" t="str">
        <f>VLOOKUP($A1860,'Customer Names'!$A$2:$E$2336,4,FALSE())</f>
        <v>Martina</v>
      </c>
      <c r="C1860" s="16">
        <f>VLOOKUP($A1860,'Medical Examinations'!$A$2:$O$2336,2,FALSE())</f>
        <v>24.3</v>
      </c>
      <c r="D1860" s="16">
        <f>VLOOKUP($A1860,'Medical Examinations'!$A$2:$O$2336,3,FALSE())</f>
        <v>4.9000000000000004</v>
      </c>
      <c r="E1860" s="1" t="str">
        <f>VLOOKUP($A1860,'Medical Examinations'!$A$2:$O$2336,9,FALSE())</f>
        <v>Yes</v>
      </c>
      <c r="F1860" s="1" t="str">
        <f>VLOOKUP($A1860,'Medical Examinations'!$A$2:$O$2336,10,FALSE())</f>
        <v>No</v>
      </c>
      <c r="G1860" s="1" t="str">
        <f>VLOOKUP($A1860,'Medical Examinations'!$A$2:$O$2336,11,FALSE())</f>
        <v>Yes</v>
      </c>
      <c r="H1860" s="1">
        <f>VLOOKUP($A1860,'Medical Examinations'!$A$2:$O$2336,13,FALSE())</f>
        <v>1</v>
      </c>
      <c r="I1860" s="1" t="str">
        <f>VLOOKUP($A1860,'Medical Examinations'!$A$2:$O$2336,12,FALSE())</f>
        <v>No</v>
      </c>
      <c r="J1860" s="1" t="str">
        <f>VLOOKUP($A1860,'Medical Examinations'!$A$2:$O$2336,14,FALSE())</f>
        <v>Normal Weight</v>
      </c>
      <c r="K1860" s="1" t="str">
        <f>VLOOKUP($A1860,'Medical Examinations'!$A$2:$O$2336,15,FALSE())</f>
        <v>Normal</v>
      </c>
      <c r="L1860" s="17">
        <f>VLOOKUP($A1860,'Hospitalisation Details'!$A$2:$P$2344,15,FALSE())</f>
        <v>35763</v>
      </c>
      <c r="M1860" s="18">
        <f>VLOOKUP($A1860,'Hospitalisation Details'!$A$2:$P$2344,6,FALSE())</f>
        <v>4391.6499999999996</v>
      </c>
      <c r="N1860" s="1" t="str">
        <f>VLOOKUP($A1860,'Hospitalisation Details'!$A$2:$P$2344,12,FALSE())</f>
        <v>tier - 2</v>
      </c>
      <c r="O1860" s="1" t="str">
        <f>VLOOKUP($A1860,'Hospitalisation Details'!$A$2:$P$2344,13,FALSE())</f>
        <v>tier - 2</v>
      </c>
      <c r="P1860" s="1" t="str">
        <f>VLOOKUP($A1860,'Hospitalisation Details'!$A$2:$P$2344,14,FALSE())</f>
        <v>R1011</v>
      </c>
      <c r="Q1860" s="1">
        <f>VLOOKUP($A1860,'Hospitalisation Details'!$A$2:$P$2344,16,FALSE())</f>
        <v>25</v>
      </c>
    </row>
    <row r="1861" spans="1:17" x14ac:dyDescent="0.35">
      <c r="A1861" s="1" t="str">
        <f>'Customer Names'!A1861</f>
        <v>Id1860</v>
      </c>
      <c r="B1861" s="1" t="str">
        <f>VLOOKUP($A1861,'Customer Names'!$A$2:$E$2336,4,FALSE())</f>
        <v>Elizabeth L</v>
      </c>
      <c r="C1861" s="16">
        <f>VLOOKUP($A1861,'Medical Examinations'!$A$2:$O$2336,2,FALSE())</f>
        <v>29.734999999999999</v>
      </c>
      <c r="D1861" s="16">
        <f>VLOOKUP($A1861,'Medical Examinations'!$A$2:$O$2336,3,FALSE())</f>
        <v>5.78</v>
      </c>
      <c r="E1861" s="1" t="str">
        <f>VLOOKUP($A1861,'Medical Examinations'!$A$2:$O$2336,9,FALSE())</f>
        <v>No</v>
      </c>
      <c r="F1861" s="1" t="str">
        <f>VLOOKUP($A1861,'Medical Examinations'!$A$2:$O$2336,10,FALSE())</f>
        <v>No</v>
      </c>
      <c r="G1861" s="1" t="str">
        <f>VLOOKUP($A1861,'Medical Examinations'!$A$2:$O$2336,11,FALSE())</f>
        <v>No</v>
      </c>
      <c r="H1861" s="1">
        <f>VLOOKUP($A1861,'Medical Examinations'!$A$2:$O$2336,13,FALSE())</f>
        <v>0</v>
      </c>
      <c r="I1861" s="1" t="str">
        <f>VLOOKUP($A1861,'Medical Examinations'!$A$2:$O$2336,12,FALSE())</f>
        <v>No</v>
      </c>
      <c r="J1861" s="1" t="str">
        <f>VLOOKUP($A1861,'Medical Examinations'!$A$2:$O$2336,14,FALSE())</f>
        <v>Overweight</v>
      </c>
      <c r="K1861" s="1" t="str">
        <f>VLOOKUP($A1861,'Medical Examinations'!$A$2:$O$2336,15,FALSE())</f>
        <v>Prediabetes</v>
      </c>
      <c r="L1861" s="17">
        <f>VLOOKUP($A1861,'Hospitalisation Details'!$A$2:$P$2344,15,FALSE())</f>
        <v>33113</v>
      </c>
      <c r="M1861" s="18">
        <f>VLOOKUP($A1861,'Hospitalisation Details'!$A$2:$P$2344,6,FALSE())</f>
        <v>4357.04</v>
      </c>
      <c r="N1861" s="1" t="str">
        <f>VLOOKUP($A1861,'Hospitalisation Details'!$A$2:$P$2344,12,FALSE())</f>
        <v>tier - 2</v>
      </c>
      <c r="O1861" s="1" t="str">
        <f>VLOOKUP($A1861,'Hospitalisation Details'!$A$2:$P$2344,13,FALSE())</f>
        <v>tier - 3</v>
      </c>
      <c r="P1861" s="1" t="str">
        <f>VLOOKUP($A1861,'Hospitalisation Details'!$A$2:$P$2344,14,FALSE())</f>
        <v>R1012</v>
      </c>
      <c r="Q1861" s="1">
        <f>VLOOKUP($A1861,'Hospitalisation Details'!$A$2:$P$2344,16,FALSE())</f>
        <v>32</v>
      </c>
    </row>
    <row r="1862" spans="1:17" x14ac:dyDescent="0.35">
      <c r="A1862" s="1" t="str">
        <f>'Customer Names'!A1862</f>
        <v>Id1861</v>
      </c>
      <c r="B1862" s="1" t="str">
        <f>VLOOKUP($A1862,'Customer Names'!$A$2:$E$2336,4,FALSE())</f>
        <v>Stephanie C.</v>
      </c>
      <c r="C1862" s="16">
        <f>VLOOKUP($A1862,'Medical Examinations'!$A$2:$O$2336,2,FALSE())</f>
        <v>29.26</v>
      </c>
      <c r="D1862" s="16">
        <f>VLOOKUP($A1862,'Medical Examinations'!$A$2:$O$2336,3,FALSE())</f>
        <v>4.7</v>
      </c>
      <c r="E1862" s="1" t="str">
        <f>VLOOKUP($A1862,'Medical Examinations'!$A$2:$O$2336,9,FALSE())</f>
        <v>No</v>
      </c>
      <c r="F1862" s="1" t="str">
        <f>VLOOKUP($A1862,'Medical Examinations'!$A$2:$O$2336,10,FALSE())</f>
        <v>No</v>
      </c>
      <c r="G1862" s="1" t="str">
        <f>VLOOKUP($A1862,'Medical Examinations'!$A$2:$O$2336,11,FALSE())</f>
        <v>No</v>
      </c>
      <c r="H1862" s="1">
        <f>VLOOKUP($A1862,'Medical Examinations'!$A$2:$O$2336,13,FALSE())</f>
        <v>0</v>
      </c>
      <c r="I1862" s="1" t="str">
        <f>VLOOKUP($A1862,'Medical Examinations'!$A$2:$O$2336,12,FALSE())</f>
        <v>No</v>
      </c>
      <c r="J1862" s="1" t="str">
        <f>VLOOKUP($A1862,'Medical Examinations'!$A$2:$O$2336,14,FALSE())</f>
        <v>Overweight</v>
      </c>
      <c r="K1862" s="1" t="str">
        <f>VLOOKUP($A1862,'Medical Examinations'!$A$2:$O$2336,15,FALSE())</f>
        <v>Normal</v>
      </c>
      <c r="L1862" s="17">
        <f>VLOOKUP($A1862,'Hospitalisation Details'!$A$2:$P$2344,15,FALSE())</f>
        <v>33494</v>
      </c>
      <c r="M1862" s="18">
        <f>VLOOKUP($A1862,'Hospitalisation Details'!$A$2:$P$2344,6,FALSE())</f>
        <v>4350.51</v>
      </c>
      <c r="N1862" s="1" t="str">
        <f>VLOOKUP($A1862,'Hospitalisation Details'!$A$2:$P$2344,12,FALSE())</f>
        <v>tier - 2</v>
      </c>
      <c r="O1862" s="1" t="str">
        <f>VLOOKUP($A1862,'Hospitalisation Details'!$A$2:$P$2344,13,FALSE())</f>
        <v>tier - 2</v>
      </c>
      <c r="P1862" s="1" t="str">
        <f>VLOOKUP($A1862,'Hospitalisation Details'!$A$2:$P$2344,14,FALSE())</f>
        <v>R1013</v>
      </c>
      <c r="Q1862" s="1">
        <f>VLOOKUP($A1862,'Hospitalisation Details'!$A$2:$P$2344,16,FALSE())</f>
        <v>31</v>
      </c>
    </row>
    <row r="1863" spans="1:17" x14ac:dyDescent="0.35">
      <c r="A1863" s="1" t="str">
        <f>'Customer Names'!A1863</f>
        <v>Id1862</v>
      </c>
      <c r="B1863" s="1" t="str">
        <f>VLOOKUP($A1863,'Customer Names'!$A$2:$E$2336,4,FALSE())</f>
        <v>Katie</v>
      </c>
      <c r="C1863" s="16">
        <f>VLOOKUP($A1863,'Medical Examinations'!$A$2:$O$2336,2,FALSE())</f>
        <v>33</v>
      </c>
      <c r="D1863" s="16">
        <f>VLOOKUP($A1863,'Medical Examinations'!$A$2:$O$2336,3,FALSE())</f>
        <v>6.28</v>
      </c>
      <c r="E1863" s="1" t="str">
        <f>VLOOKUP($A1863,'Medical Examinations'!$A$2:$O$2336,9,FALSE())</f>
        <v>No</v>
      </c>
      <c r="F1863" s="1" t="str">
        <f>VLOOKUP($A1863,'Medical Examinations'!$A$2:$O$2336,10,FALSE())</f>
        <v>No</v>
      </c>
      <c r="G1863" s="1" t="str">
        <f>VLOOKUP($A1863,'Medical Examinations'!$A$2:$O$2336,11,FALSE())</f>
        <v>No</v>
      </c>
      <c r="H1863" s="1">
        <f>VLOOKUP($A1863,'Medical Examinations'!$A$2:$O$2336,13,FALSE())</f>
        <v>0</v>
      </c>
      <c r="I1863" s="1" t="str">
        <f>VLOOKUP($A1863,'Medical Examinations'!$A$2:$O$2336,12,FALSE())</f>
        <v>No</v>
      </c>
      <c r="J1863" s="1" t="str">
        <f>VLOOKUP($A1863,'Medical Examinations'!$A$2:$O$2336,14,FALSE())</f>
        <v>Obesity</v>
      </c>
      <c r="K1863" s="1" t="str">
        <f>VLOOKUP($A1863,'Medical Examinations'!$A$2:$O$2336,15,FALSE())</f>
        <v>Prediabetes</v>
      </c>
      <c r="L1863" s="17">
        <f>VLOOKUP($A1863,'Hospitalisation Details'!$A$2:$P$2344,15,FALSE())</f>
        <v>34639</v>
      </c>
      <c r="M1863" s="18">
        <f>VLOOKUP($A1863,'Hospitalisation Details'!$A$2:$P$2344,6,FALSE())</f>
        <v>4349.46</v>
      </c>
      <c r="N1863" s="1" t="str">
        <f>VLOOKUP($A1863,'Hospitalisation Details'!$A$2:$P$2344,12,FALSE())</f>
        <v>tier - 2</v>
      </c>
      <c r="O1863" s="1" t="str">
        <f>VLOOKUP($A1863,'Hospitalisation Details'!$A$2:$P$2344,13,FALSE())</f>
        <v>tier - 2</v>
      </c>
      <c r="P1863" s="1" t="str">
        <f>VLOOKUP($A1863,'Hospitalisation Details'!$A$2:$P$2344,14,FALSE())</f>
        <v>R1013</v>
      </c>
      <c r="Q1863" s="1">
        <f>VLOOKUP($A1863,'Hospitalisation Details'!$A$2:$P$2344,16,FALSE())</f>
        <v>28</v>
      </c>
    </row>
    <row r="1864" spans="1:17" x14ac:dyDescent="0.35">
      <c r="A1864" s="1" t="str">
        <f>'Customer Names'!A1864</f>
        <v>Id1863</v>
      </c>
      <c r="B1864" s="1" t="str">
        <f>VLOOKUP($A1864,'Customer Names'!$A$2:$E$2336,4,FALSE())</f>
        <v>Callie</v>
      </c>
      <c r="C1864" s="16">
        <f>VLOOKUP($A1864,'Medical Examinations'!$A$2:$O$2336,2,FALSE())</f>
        <v>31.065000000000001</v>
      </c>
      <c r="D1864" s="16">
        <f>VLOOKUP($A1864,'Medical Examinations'!$A$2:$O$2336,3,FALSE())</f>
        <v>4.2300000000000004</v>
      </c>
      <c r="E1864" s="1" t="str">
        <f>VLOOKUP($A1864,'Medical Examinations'!$A$2:$O$2336,9,FALSE())</f>
        <v>No</v>
      </c>
      <c r="F1864" s="1" t="str">
        <f>VLOOKUP($A1864,'Medical Examinations'!$A$2:$O$2336,10,FALSE())</f>
        <v>No</v>
      </c>
      <c r="G1864" s="1" t="str">
        <f>VLOOKUP($A1864,'Medical Examinations'!$A$2:$O$2336,11,FALSE())</f>
        <v>No</v>
      </c>
      <c r="H1864" s="1">
        <f>VLOOKUP($A1864,'Medical Examinations'!$A$2:$O$2336,13,FALSE())</f>
        <v>0</v>
      </c>
      <c r="I1864" s="1" t="str">
        <f>VLOOKUP($A1864,'Medical Examinations'!$A$2:$O$2336,12,FALSE())</f>
        <v>No</v>
      </c>
      <c r="J1864" s="1" t="str">
        <f>VLOOKUP($A1864,'Medical Examinations'!$A$2:$O$2336,14,FALSE())</f>
        <v>Obesity</v>
      </c>
      <c r="K1864" s="1" t="str">
        <f>VLOOKUP($A1864,'Medical Examinations'!$A$2:$O$2336,15,FALSE())</f>
        <v>Normal</v>
      </c>
      <c r="L1864" s="17">
        <f>VLOOKUP($A1864,'Hospitalisation Details'!$A$2:$P$2344,15,FALSE())</f>
        <v>33390</v>
      </c>
      <c r="M1864" s="18">
        <f>VLOOKUP($A1864,'Hospitalisation Details'!$A$2:$P$2344,6,FALSE())</f>
        <v>4347.0200000000004</v>
      </c>
      <c r="N1864" s="1" t="str">
        <f>VLOOKUP($A1864,'Hospitalisation Details'!$A$2:$P$2344,12,FALSE())</f>
        <v>tier - 2</v>
      </c>
      <c r="O1864" s="1" t="str">
        <f>VLOOKUP($A1864,'Hospitalisation Details'!$A$2:$P$2344,13,FALSE())</f>
        <v>tier - 1</v>
      </c>
      <c r="P1864" s="1" t="str">
        <f>VLOOKUP($A1864,'Hospitalisation Details'!$A$2:$P$2344,14,FALSE())</f>
        <v>R1024</v>
      </c>
      <c r="Q1864" s="1">
        <f>VLOOKUP($A1864,'Hospitalisation Details'!$A$2:$P$2344,16,FALSE())</f>
        <v>32</v>
      </c>
    </row>
    <row r="1865" spans="1:17" x14ac:dyDescent="0.35">
      <c r="A1865" s="1" t="str">
        <f>'Customer Names'!A1865</f>
        <v>Id1864</v>
      </c>
      <c r="B1865" s="1" t="str">
        <f>VLOOKUP($A1865,'Customer Names'!$A$2:$E$2336,4,FALSE())</f>
        <v>Inna</v>
      </c>
      <c r="C1865" s="16">
        <f>VLOOKUP($A1865,'Medical Examinations'!$A$2:$O$2336,2,FALSE())</f>
        <v>26.51</v>
      </c>
      <c r="D1865" s="16">
        <f>VLOOKUP($A1865,'Medical Examinations'!$A$2:$O$2336,3,FALSE())</f>
        <v>6.17</v>
      </c>
      <c r="E1865" s="1" t="str">
        <f>VLOOKUP($A1865,'Medical Examinations'!$A$2:$O$2336,9,FALSE())</f>
        <v>No</v>
      </c>
      <c r="F1865" s="1" t="str">
        <f>VLOOKUP($A1865,'Medical Examinations'!$A$2:$O$2336,10,FALSE())</f>
        <v>No</v>
      </c>
      <c r="G1865" s="1" t="str">
        <f>VLOOKUP($A1865,'Medical Examinations'!$A$2:$O$2336,11,FALSE())</f>
        <v>No</v>
      </c>
      <c r="H1865" s="1">
        <f>VLOOKUP($A1865,'Medical Examinations'!$A$2:$O$2336,13,FALSE())</f>
        <v>0</v>
      </c>
      <c r="I1865" s="1" t="str">
        <f>VLOOKUP($A1865,'Medical Examinations'!$A$2:$O$2336,12,FALSE())</f>
        <v>No</v>
      </c>
      <c r="J1865" s="1" t="str">
        <f>VLOOKUP($A1865,'Medical Examinations'!$A$2:$O$2336,14,FALSE())</f>
        <v>Overweight</v>
      </c>
      <c r="K1865" s="1" t="str">
        <f>VLOOKUP($A1865,'Medical Examinations'!$A$2:$O$2336,15,FALSE())</f>
        <v>Prediabetes</v>
      </c>
      <c r="L1865" s="17">
        <f>VLOOKUP($A1865,'Hospitalisation Details'!$A$2:$P$2344,15,FALSE())</f>
        <v>34633</v>
      </c>
      <c r="M1865" s="18">
        <f>VLOOKUP($A1865,'Hospitalisation Details'!$A$2:$P$2344,6,FALSE())</f>
        <v>4340.4399999999996</v>
      </c>
      <c r="N1865" s="1" t="str">
        <f>VLOOKUP($A1865,'Hospitalisation Details'!$A$2:$P$2344,12,FALSE())</f>
        <v>tier - 2</v>
      </c>
      <c r="O1865" s="1" t="str">
        <f>VLOOKUP($A1865,'Hospitalisation Details'!$A$2:$P$2344,13,FALSE())</f>
        <v>tier - 1</v>
      </c>
      <c r="P1865" s="1" t="str">
        <f>VLOOKUP($A1865,'Hospitalisation Details'!$A$2:$P$2344,14,FALSE())</f>
        <v>R1013</v>
      </c>
      <c r="Q1865" s="1">
        <f>VLOOKUP($A1865,'Hospitalisation Details'!$A$2:$P$2344,16,FALSE())</f>
        <v>28</v>
      </c>
    </row>
    <row r="1866" spans="1:17" x14ac:dyDescent="0.35">
      <c r="A1866" s="1" t="str">
        <f>'Customer Names'!A1866</f>
        <v>Id1865</v>
      </c>
      <c r="B1866" s="1" t="str">
        <f>VLOOKUP($A1866,'Customer Names'!$A$2:$E$2336,4,FALSE())</f>
        <v>Mary K.</v>
      </c>
      <c r="C1866" s="16">
        <f>VLOOKUP($A1866,'Medical Examinations'!$A$2:$O$2336,2,FALSE())</f>
        <v>28.88</v>
      </c>
      <c r="D1866" s="16">
        <f>VLOOKUP($A1866,'Medical Examinations'!$A$2:$O$2336,3,FALSE())</f>
        <v>4.96</v>
      </c>
      <c r="E1866" s="1" t="str">
        <f>VLOOKUP($A1866,'Medical Examinations'!$A$2:$O$2336,9,FALSE())</f>
        <v>No</v>
      </c>
      <c r="F1866" s="1" t="str">
        <f>VLOOKUP($A1866,'Medical Examinations'!$A$2:$O$2336,10,FALSE())</f>
        <v>No</v>
      </c>
      <c r="G1866" s="1" t="str">
        <f>VLOOKUP($A1866,'Medical Examinations'!$A$2:$O$2336,11,FALSE())</f>
        <v>No</v>
      </c>
      <c r="H1866" s="1">
        <f>VLOOKUP($A1866,'Medical Examinations'!$A$2:$O$2336,13,FALSE())</f>
        <v>0</v>
      </c>
      <c r="I1866" s="1" t="str">
        <f>VLOOKUP($A1866,'Medical Examinations'!$A$2:$O$2336,12,FALSE())</f>
        <v>No</v>
      </c>
      <c r="J1866" s="1" t="str">
        <f>VLOOKUP($A1866,'Medical Examinations'!$A$2:$O$2336,14,FALSE())</f>
        <v>Overweight</v>
      </c>
      <c r="K1866" s="1" t="str">
        <f>VLOOKUP($A1866,'Medical Examinations'!$A$2:$O$2336,15,FALSE())</f>
        <v>Normal</v>
      </c>
      <c r="L1866" s="17">
        <f>VLOOKUP($A1866,'Hospitalisation Details'!$A$2:$P$2344,15,FALSE())</f>
        <v>34640</v>
      </c>
      <c r="M1866" s="18">
        <f>VLOOKUP($A1866,'Hospitalisation Details'!$A$2:$P$2344,6,FALSE())</f>
        <v>4337.74</v>
      </c>
      <c r="N1866" s="1" t="str">
        <f>VLOOKUP($A1866,'Hospitalisation Details'!$A$2:$P$2344,12,FALSE())</f>
        <v>tier - 2</v>
      </c>
      <c r="O1866" s="1" t="str">
        <f>VLOOKUP($A1866,'Hospitalisation Details'!$A$2:$P$2344,13,FALSE())</f>
        <v>tier - 1</v>
      </c>
      <c r="P1866" s="1" t="str">
        <f>VLOOKUP($A1866,'Hospitalisation Details'!$A$2:$P$2344,14,FALSE())</f>
        <v>R1024</v>
      </c>
      <c r="Q1866" s="1">
        <f>VLOOKUP($A1866,'Hospitalisation Details'!$A$2:$P$2344,16,FALSE())</f>
        <v>28</v>
      </c>
    </row>
    <row r="1867" spans="1:17" x14ac:dyDescent="0.35">
      <c r="A1867" s="1" t="str">
        <f>'Customer Names'!A1867</f>
        <v>Id1866</v>
      </c>
      <c r="B1867" s="1" t="str">
        <f>VLOOKUP($A1867,'Customer Names'!$A$2:$E$2336,4,FALSE())</f>
        <v>Samuel M.</v>
      </c>
      <c r="C1867" s="16">
        <f>VLOOKUP($A1867,'Medical Examinations'!$A$2:$O$2336,2,FALSE())</f>
        <v>35.814999999999998</v>
      </c>
      <c r="D1867" s="16">
        <f>VLOOKUP($A1867,'Medical Examinations'!$A$2:$O$2336,3,FALSE())</f>
        <v>5.1100000000000003</v>
      </c>
      <c r="E1867" s="1" t="str">
        <f>VLOOKUP($A1867,'Medical Examinations'!$A$2:$O$2336,9,FALSE())</f>
        <v>Yes</v>
      </c>
      <c r="F1867" s="1" t="str">
        <f>VLOOKUP($A1867,'Medical Examinations'!$A$2:$O$2336,10,FALSE())</f>
        <v>No</v>
      </c>
      <c r="G1867" s="1" t="str">
        <f>VLOOKUP($A1867,'Medical Examinations'!$A$2:$O$2336,11,FALSE())</f>
        <v>No</v>
      </c>
      <c r="H1867" s="1">
        <f>VLOOKUP($A1867,'Medical Examinations'!$A$2:$O$2336,13,FALSE())</f>
        <v>1</v>
      </c>
      <c r="I1867" s="1" t="str">
        <f>VLOOKUP($A1867,'Medical Examinations'!$A$2:$O$2336,12,FALSE())</f>
        <v>No</v>
      </c>
      <c r="J1867" s="1" t="str">
        <f>VLOOKUP($A1867,'Medical Examinations'!$A$2:$O$2336,14,FALSE())</f>
        <v>Obesity</v>
      </c>
      <c r="K1867" s="1" t="str">
        <f>VLOOKUP($A1867,'Medical Examinations'!$A$2:$O$2336,15,FALSE())</f>
        <v>Normal</v>
      </c>
      <c r="L1867" s="17">
        <f>VLOOKUP($A1867,'Hospitalisation Details'!$A$2:$P$2344,15,FALSE())</f>
        <v>32496</v>
      </c>
      <c r="M1867" s="18">
        <f>VLOOKUP($A1867,'Hospitalisation Details'!$A$2:$P$2344,6,FALSE())</f>
        <v>4320.41</v>
      </c>
      <c r="N1867" s="1" t="str">
        <f>VLOOKUP($A1867,'Hospitalisation Details'!$A$2:$P$2344,12,FALSE())</f>
        <v>tier - 2</v>
      </c>
      <c r="O1867" s="1" t="str">
        <f>VLOOKUP($A1867,'Hospitalisation Details'!$A$2:$P$2344,13,FALSE())</f>
        <v>tier - 1</v>
      </c>
      <c r="P1867" s="1" t="str">
        <f>VLOOKUP($A1867,'Hospitalisation Details'!$A$2:$P$2344,14,FALSE())</f>
        <v>R1012</v>
      </c>
      <c r="Q1867" s="1">
        <f>VLOOKUP($A1867,'Hospitalisation Details'!$A$2:$P$2344,16,FALSE())</f>
        <v>34</v>
      </c>
    </row>
    <row r="1868" spans="1:17" x14ac:dyDescent="0.35">
      <c r="A1868" s="1" t="str">
        <f>'Customer Names'!A1868</f>
        <v>Id1867</v>
      </c>
      <c r="B1868" s="1" t="str">
        <f>VLOOKUP($A1868,'Customer Names'!$A$2:$E$2336,4,FALSE())</f>
        <v>Kimberly</v>
      </c>
      <c r="C1868" s="16">
        <f>VLOOKUP($A1868,'Medical Examinations'!$A$2:$O$2336,2,FALSE())</f>
        <v>21.28</v>
      </c>
      <c r="D1868" s="16">
        <f>VLOOKUP($A1868,'Medical Examinations'!$A$2:$O$2336,3,FALSE())</f>
        <v>4.05</v>
      </c>
      <c r="E1868" s="1" t="str">
        <f>VLOOKUP($A1868,'Medical Examinations'!$A$2:$O$2336,9,FALSE())</f>
        <v>No</v>
      </c>
      <c r="F1868" s="1" t="str">
        <f>VLOOKUP($A1868,'Medical Examinations'!$A$2:$O$2336,10,FALSE())</f>
        <v>Yes</v>
      </c>
      <c r="G1868" s="1" t="str">
        <f>VLOOKUP($A1868,'Medical Examinations'!$A$2:$O$2336,11,FALSE())</f>
        <v>No</v>
      </c>
      <c r="H1868" s="1">
        <f>VLOOKUP($A1868,'Medical Examinations'!$A$2:$O$2336,13,FALSE())</f>
        <v>1</v>
      </c>
      <c r="I1868" s="1" t="str">
        <f>VLOOKUP($A1868,'Medical Examinations'!$A$2:$O$2336,12,FALSE())</f>
        <v>No</v>
      </c>
      <c r="J1868" s="1" t="str">
        <f>VLOOKUP($A1868,'Medical Examinations'!$A$2:$O$2336,14,FALSE())</f>
        <v>Normal Weight</v>
      </c>
      <c r="K1868" s="1" t="str">
        <f>VLOOKUP($A1868,'Medical Examinations'!$A$2:$O$2336,15,FALSE())</f>
        <v>Normal</v>
      </c>
      <c r="L1868" s="17">
        <f>VLOOKUP($A1868,'Hospitalisation Details'!$A$2:$P$2344,15,FALSE())</f>
        <v>36855</v>
      </c>
      <c r="M1868" s="18">
        <f>VLOOKUP($A1868,'Hospitalisation Details'!$A$2:$P$2344,6,FALSE())</f>
        <v>4296.2700000000004</v>
      </c>
      <c r="N1868" s="1" t="str">
        <f>VLOOKUP($A1868,'Hospitalisation Details'!$A$2:$P$2344,12,FALSE())</f>
        <v>tier - 2</v>
      </c>
      <c r="O1868" s="1" t="str">
        <f>VLOOKUP($A1868,'Hospitalisation Details'!$A$2:$P$2344,13,FALSE())</f>
        <v>tier - 3</v>
      </c>
      <c r="P1868" s="1" t="str">
        <f>VLOOKUP($A1868,'Hospitalisation Details'!$A$2:$P$2344,14,FALSE())</f>
        <v>R1012</v>
      </c>
      <c r="Q1868" s="1">
        <f>VLOOKUP($A1868,'Hospitalisation Details'!$A$2:$P$2344,16,FALSE())</f>
        <v>22</v>
      </c>
    </row>
    <row r="1869" spans="1:17" x14ac:dyDescent="0.35">
      <c r="A1869" s="1" t="str">
        <f>'Customer Names'!A1869</f>
        <v>Id1868</v>
      </c>
      <c r="B1869" s="1" t="str">
        <f>VLOOKUP($A1869,'Customer Names'!$A$2:$E$2336,4,FALSE())</f>
        <v>Tom J.</v>
      </c>
      <c r="C1869" s="16">
        <f>VLOOKUP($A1869,'Medical Examinations'!$A$2:$O$2336,2,FALSE())</f>
        <v>33.81</v>
      </c>
      <c r="D1869" s="16">
        <f>VLOOKUP($A1869,'Medical Examinations'!$A$2:$O$2336,3,FALSE())</f>
        <v>6.49</v>
      </c>
      <c r="E1869" s="1" t="str">
        <f>VLOOKUP($A1869,'Medical Examinations'!$A$2:$O$2336,9,FALSE())</f>
        <v>No</v>
      </c>
      <c r="F1869" s="1" t="str">
        <f>VLOOKUP($A1869,'Medical Examinations'!$A$2:$O$2336,10,FALSE())</f>
        <v>No</v>
      </c>
      <c r="G1869" s="1" t="str">
        <f>VLOOKUP($A1869,'Medical Examinations'!$A$2:$O$2336,11,FALSE())</f>
        <v>Yes</v>
      </c>
      <c r="H1869" s="1">
        <f>VLOOKUP($A1869,'Medical Examinations'!$A$2:$O$2336,13,FALSE())</f>
        <v>1</v>
      </c>
      <c r="I1869" s="1" t="str">
        <f>VLOOKUP($A1869,'Medical Examinations'!$A$2:$O$2336,12,FALSE())</f>
        <v>No</v>
      </c>
      <c r="J1869" s="1" t="str">
        <f>VLOOKUP($A1869,'Medical Examinations'!$A$2:$O$2336,14,FALSE())</f>
        <v>Obesity</v>
      </c>
      <c r="K1869" s="1" t="str">
        <f>VLOOKUP($A1869,'Medical Examinations'!$A$2:$O$2336,15,FALSE())</f>
        <v>Prediabetes</v>
      </c>
      <c r="L1869" s="17">
        <f>VLOOKUP($A1869,'Hospitalisation Details'!$A$2:$P$2344,15,FALSE())</f>
        <v>37780</v>
      </c>
      <c r="M1869" s="18">
        <f>VLOOKUP($A1869,'Hospitalisation Details'!$A$2:$P$2344,6,FALSE())</f>
        <v>4278.55</v>
      </c>
      <c r="N1869" s="1" t="str">
        <f>VLOOKUP($A1869,'Hospitalisation Details'!$A$2:$P$2344,12,FALSE())</f>
        <v>tier - 2</v>
      </c>
      <c r="O1869" s="1" t="str">
        <f>VLOOKUP($A1869,'Hospitalisation Details'!$A$2:$P$2344,13,FALSE())</f>
        <v>tier - 1</v>
      </c>
      <c r="P1869" s="1" t="str">
        <f>VLOOKUP($A1869,'Hospitalisation Details'!$A$2:$P$2344,14,FALSE())</f>
        <v>R1021</v>
      </c>
      <c r="Q1869" s="1">
        <f>VLOOKUP($A1869,'Hospitalisation Details'!$A$2:$P$2344,16,FALSE())</f>
        <v>20</v>
      </c>
    </row>
    <row r="1870" spans="1:17" x14ac:dyDescent="0.35">
      <c r="A1870" s="1" t="str">
        <f>'Customer Names'!A1870</f>
        <v>Id1869</v>
      </c>
      <c r="B1870" s="1" t="str">
        <f>VLOOKUP($A1870,'Customer Names'!$A$2:$E$2336,4,FALSE())</f>
        <v>Zachary</v>
      </c>
      <c r="C1870" s="16">
        <f>VLOOKUP($A1870,'Medical Examinations'!$A$2:$O$2336,2,FALSE())</f>
        <v>44.22</v>
      </c>
      <c r="D1870" s="16">
        <f>VLOOKUP($A1870,'Medical Examinations'!$A$2:$O$2336,3,FALSE())</f>
        <v>4.1900000000000004</v>
      </c>
      <c r="E1870" s="1" t="str">
        <f>VLOOKUP($A1870,'Medical Examinations'!$A$2:$O$2336,9,FALSE())</f>
        <v>No</v>
      </c>
      <c r="F1870" s="1" t="str">
        <f>VLOOKUP($A1870,'Medical Examinations'!$A$2:$O$2336,10,FALSE())</f>
        <v>No</v>
      </c>
      <c r="G1870" s="1" t="str">
        <f>VLOOKUP($A1870,'Medical Examinations'!$A$2:$O$2336,11,FALSE())</f>
        <v>No</v>
      </c>
      <c r="H1870" s="1">
        <f>VLOOKUP($A1870,'Medical Examinations'!$A$2:$O$2336,13,FALSE())</f>
        <v>1</v>
      </c>
      <c r="I1870" s="1" t="str">
        <f>VLOOKUP($A1870,'Medical Examinations'!$A$2:$O$2336,12,FALSE())</f>
        <v>No</v>
      </c>
      <c r="J1870" s="1" t="str">
        <f>VLOOKUP($A1870,'Medical Examinations'!$A$2:$O$2336,14,FALSE())</f>
        <v>Obesity</v>
      </c>
      <c r="K1870" s="1" t="str">
        <f>VLOOKUP($A1870,'Medical Examinations'!$A$2:$O$2336,15,FALSE())</f>
        <v>Normal</v>
      </c>
      <c r="L1870" s="17">
        <f>VLOOKUP($A1870,'Hospitalisation Details'!$A$2:$P$2344,15,FALSE())</f>
        <v>33773</v>
      </c>
      <c r="M1870" s="18">
        <f>VLOOKUP($A1870,'Hospitalisation Details'!$A$2:$P$2344,6,FALSE())</f>
        <v>4266.17</v>
      </c>
      <c r="N1870" s="1" t="str">
        <f>VLOOKUP($A1870,'Hospitalisation Details'!$A$2:$P$2344,12,FALSE())</f>
        <v>tier - 3</v>
      </c>
      <c r="O1870" s="1" t="str">
        <f>VLOOKUP($A1870,'Hospitalisation Details'!$A$2:$P$2344,13,FALSE())</f>
        <v>tier - 2</v>
      </c>
      <c r="P1870" s="1" t="str">
        <f>VLOOKUP($A1870,'Hospitalisation Details'!$A$2:$P$2344,14,FALSE())</f>
        <v>R1013</v>
      </c>
      <c r="Q1870" s="1">
        <f>VLOOKUP($A1870,'Hospitalisation Details'!$A$2:$P$2344,16,FALSE())</f>
        <v>30</v>
      </c>
    </row>
    <row r="1871" spans="1:17" x14ac:dyDescent="0.35">
      <c r="A1871" s="1" t="str">
        <f>'Customer Names'!A1871</f>
        <v>Id1870</v>
      </c>
      <c r="B1871" s="1" t="str">
        <f>VLOOKUP($A1871,'Customer Names'!$A$2:$E$2336,4,FALSE())</f>
        <v>Dane</v>
      </c>
      <c r="C1871" s="16">
        <f>VLOOKUP($A1871,'Medical Examinations'!$A$2:$O$2336,2,FALSE())</f>
        <v>15.46</v>
      </c>
      <c r="D1871" s="16">
        <f>VLOOKUP($A1871,'Medical Examinations'!$A$2:$O$2336,3,FALSE())</f>
        <v>4.99</v>
      </c>
      <c r="E1871" s="1" t="str">
        <f>VLOOKUP($A1871,'Medical Examinations'!$A$2:$O$2336,9,FALSE())</f>
        <v>Yes</v>
      </c>
      <c r="F1871" s="1" t="str">
        <f>VLOOKUP($A1871,'Medical Examinations'!$A$2:$O$2336,10,FALSE())</f>
        <v>No</v>
      </c>
      <c r="G1871" s="1" t="str">
        <f>VLOOKUP($A1871,'Medical Examinations'!$A$2:$O$2336,11,FALSE())</f>
        <v>Yes</v>
      </c>
      <c r="H1871" s="1">
        <f>VLOOKUP($A1871,'Medical Examinations'!$A$2:$O$2336,13,FALSE())</f>
        <v>1</v>
      </c>
      <c r="I1871" s="1" t="str">
        <f>VLOOKUP($A1871,'Medical Examinations'!$A$2:$O$2336,12,FALSE())</f>
        <v>No</v>
      </c>
      <c r="J1871" s="1" t="str">
        <f>VLOOKUP($A1871,'Medical Examinations'!$A$2:$O$2336,14,FALSE())</f>
        <v>Underweight</v>
      </c>
      <c r="K1871" s="1" t="str">
        <f>VLOOKUP($A1871,'Medical Examinations'!$A$2:$O$2336,15,FALSE())</f>
        <v>Normal</v>
      </c>
      <c r="L1871" s="17">
        <f>VLOOKUP($A1871,'Hospitalisation Details'!$A$2:$P$2344,15,FALSE())</f>
        <v>30640</v>
      </c>
      <c r="M1871" s="18">
        <f>VLOOKUP($A1871,'Hospitalisation Details'!$A$2:$P$2344,6,FALSE())</f>
        <v>4265.01</v>
      </c>
      <c r="N1871" s="1" t="str">
        <f>VLOOKUP($A1871,'Hospitalisation Details'!$A$2:$P$2344,12,FALSE())</f>
        <v>tier - 2</v>
      </c>
      <c r="O1871" s="1" t="str">
        <f>VLOOKUP($A1871,'Hospitalisation Details'!$A$2:$P$2344,13,FALSE())</f>
        <v>tier - 1</v>
      </c>
      <c r="P1871" s="1" t="str">
        <f>VLOOKUP($A1871,'Hospitalisation Details'!$A$2:$P$2344,14,FALSE())</f>
        <v>R1012</v>
      </c>
      <c r="Q1871" s="1">
        <f>VLOOKUP($A1871,'Hospitalisation Details'!$A$2:$P$2344,16,FALSE())</f>
        <v>39</v>
      </c>
    </row>
    <row r="1872" spans="1:17" x14ac:dyDescent="0.35">
      <c r="A1872" s="1" t="str">
        <f>'Customer Names'!A1872</f>
        <v>Id1871</v>
      </c>
      <c r="B1872" s="1" t="str">
        <f>VLOOKUP($A1872,'Customer Names'!$A$2:$E$2336,4,FALSE())</f>
        <v>Dougie J</v>
      </c>
      <c r="C1872" s="16">
        <f>VLOOKUP($A1872,'Medical Examinations'!$A$2:$O$2336,2,FALSE())</f>
        <v>30.3</v>
      </c>
      <c r="D1872" s="16">
        <f>VLOOKUP($A1872,'Medical Examinations'!$A$2:$O$2336,3,FALSE())</f>
        <v>4.7699999999999996</v>
      </c>
      <c r="E1872" s="1" t="str">
        <f>VLOOKUP($A1872,'Medical Examinations'!$A$2:$O$2336,9,FALSE())</f>
        <v>Yes</v>
      </c>
      <c r="F1872" s="1" t="str">
        <f>VLOOKUP($A1872,'Medical Examinations'!$A$2:$O$2336,10,FALSE())</f>
        <v>No</v>
      </c>
      <c r="G1872" s="1" t="str">
        <f>VLOOKUP($A1872,'Medical Examinations'!$A$2:$O$2336,11,FALSE())</f>
        <v>No</v>
      </c>
      <c r="H1872" s="1">
        <f>VLOOKUP($A1872,'Medical Examinations'!$A$2:$O$2336,13,FALSE())</f>
        <v>1</v>
      </c>
      <c r="I1872" s="1" t="str">
        <f>VLOOKUP($A1872,'Medical Examinations'!$A$2:$O$2336,12,FALSE())</f>
        <v>No</v>
      </c>
      <c r="J1872" s="1" t="str">
        <f>VLOOKUP($A1872,'Medical Examinations'!$A$2:$O$2336,14,FALSE())</f>
        <v>Obesity</v>
      </c>
      <c r="K1872" s="1" t="str">
        <f>VLOOKUP($A1872,'Medical Examinations'!$A$2:$O$2336,15,FALSE())</f>
        <v>Normal</v>
      </c>
      <c r="L1872" s="17">
        <f>VLOOKUP($A1872,'Hospitalisation Details'!$A$2:$P$2344,15,FALSE())</f>
        <v>34986</v>
      </c>
      <c r="M1872" s="18">
        <f>VLOOKUP($A1872,'Hospitalisation Details'!$A$2:$P$2344,6,FALSE())</f>
        <v>4260.74</v>
      </c>
      <c r="N1872" s="1" t="str">
        <f>VLOOKUP($A1872,'Hospitalisation Details'!$A$2:$P$2344,12,FALSE())</f>
        <v>tier - 3</v>
      </c>
      <c r="O1872" s="1" t="str">
        <f>VLOOKUP($A1872,'Hospitalisation Details'!$A$2:$P$2344,13,FALSE())</f>
        <v>tier - 2</v>
      </c>
      <c r="P1872" s="1" t="str">
        <f>VLOOKUP($A1872,'Hospitalisation Details'!$A$2:$P$2344,14,FALSE())</f>
        <v>R1011</v>
      </c>
      <c r="Q1872" s="1">
        <f>VLOOKUP($A1872,'Hospitalisation Details'!$A$2:$P$2344,16,FALSE())</f>
        <v>27</v>
      </c>
    </row>
    <row r="1873" spans="1:17" x14ac:dyDescent="0.35">
      <c r="A1873" s="1" t="str">
        <f>'Customer Names'!A1873</f>
        <v>Id1872</v>
      </c>
      <c r="B1873" s="1" t="str">
        <f>VLOOKUP($A1873,'Customer Names'!$A$2:$E$2336,4,FALSE())</f>
        <v>Jeremiah H</v>
      </c>
      <c r="C1873" s="16">
        <f>VLOOKUP($A1873,'Medical Examinations'!$A$2:$O$2336,2,FALSE())</f>
        <v>16.670000000000002</v>
      </c>
      <c r="D1873" s="16">
        <f>VLOOKUP($A1873,'Medical Examinations'!$A$2:$O$2336,3,FALSE())</f>
        <v>5.46</v>
      </c>
      <c r="E1873" s="1" t="str">
        <f>VLOOKUP($A1873,'Medical Examinations'!$A$2:$O$2336,9,FALSE())</f>
        <v>No</v>
      </c>
      <c r="F1873" s="1" t="str">
        <f>VLOOKUP($A1873,'Medical Examinations'!$A$2:$O$2336,10,FALSE())</f>
        <v>No</v>
      </c>
      <c r="G1873" s="1" t="str">
        <f>VLOOKUP($A1873,'Medical Examinations'!$A$2:$O$2336,11,FALSE())</f>
        <v>No</v>
      </c>
      <c r="H1873" s="1">
        <f>VLOOKUP($A1873,'Medical Examinations'!$A$2:$O$2336,13,FALSE())</f>
        <v>0</v>
      </c>
      <c r="I1873" s="1" t="str">
        <f>VLOOKUP($A1873,'Medical Examinations'!$A$2:$O$2336,12,FALSE())</f>
        <v>No</v>
      </c>
      <c r="J1873" s="1" t="str">
        <f>VLOOKUP($A1873,'Medical Examinations'!$A$2:$O$2336,14,FALSE())</f>
        <v>Underweight</v>
      </c>
      <c r="K1873" s="1" t="str">
        <f>VLOOKUP($A1873,'Medical Examinations'!$A$2:$O$2336,15,FALSE())</f>
        <v>Normal</v>
      </c>
      <c r="L1873" s="17">
        <f>VLOOKUP($A1873,'Hospitalisation Details'!$A$2:$P$2344,15,FALSE())</f>
        <v>30118</v>
      </c>
      <c r="M1873" s="18">
        <f>VLOOKUP($A1873,'Hospitalisation Details'!$A$2:$P$2344,6,FALSE())</f>
        <v>4250.24</v>
      </c>
      <c r="N1873" s="1" t="str">
        <f>VLOOKUP($A1873,'Hospitalisation Details'!$A$2:$P$2344,12,FALSE())</f>
        <v>tier - 2</v>
      </c>
      <c r="O1873" s="1" t="str">
        <f>VLOOKUP($A1873,'Hospitalisation Details'!$A$2:$P$2344,13,FALSE())</f>
        <v>tier - 3</v>
      </c>
      <c r="P1873" s="1" t="str">
        <f>VLOOKUP($A1873,'Hospitalisation Details'!$A$2:$P$2344,14,FALSE())</f>
        <v>R1013</v>
      </c>
      <c r="Q1873" s="1">
        <f>VLOOKUP($A1873,'Hospitalisation Details'!$A$2:$P$2344,16,FALSE())</f>
        <v>40</v>
      </c>
    </row>
    <row r="1874" spans="1:17" x14ac:dyDescent="0.35">
      <c r="A1874" s="1" t="str">
        <f>'Customer Names'!A1874</f>
        <v>Id1873</v>
      </c>
      <c r="B1874" s="1" t="str">
        <f>VLOOKUP($A1874,'Customer Names'!$A$2:$E$2336,4,FALSE())</f>
        <v>Ashley J.</v>
      </c>
      <c r="C1874" s="16">
        <f>VLOOKUP($A1874,'Medical Examinations'!$A$2:$O$2336,2,FALSE())</f>
        <v>28.594999999999999</v>
      </c>
      <c r="D1874" s="16">
        <f>VLOOKUP($A1874,'Medical Examinations'!$A$2:$O$2336,3,FALSE())</f>
        <v>5.43</v>
      </c>
      <c r="E1874" s="1" t="str">
        <f>VLOOKUP($A1874,'Medical Examinations'!$A$2:$O$2336,9,FALSE())</f>
        <v>No</v>
      </c>
      <c r="F1874" s="1" t="str">
        <f>VLOOKUP($A1874,'Medical Examinations'!$A$2:$O$2336,10,FALSE())</f>
        <v>No</v>
      </c>
      <c r="G1874" s="1" t="str">
        <f>VLOOKUP($A1874,'Medical Examinations'!$A$2:$O$2336,11,FALSE())</f>
        <v>No</v>
      </c>
      <c r="H1874" s="1">
        <f>VLOOKUP($A1874,'Medical Examinations'!$A$2:$O$2336,13,FALSE())</f>
        <v>0</v>
      </c>
      <c r="I1874" s="1" t="str">
        <f>VLOOKUP($A1874,'Medical Examinations'!$A$2:$O$2336,12,FALSE())</f>
        <v>No</v>
      </c>
      <c r="J1874" s="1" t="str">
        <f>VLOOKUP($A1874,'Medical Examinations'!$A$2:$O$2336,14,FALSE())</f>
        <v>Overweight</v>
      </c>
      <c r="K1874" s="1" t="str">
        <f>VLOOKUP($A1874,'Medical Examinations'!$A$2:$O$2336,15,FALSE())</f>
        <v>Normal</v>
      </c>
      <c r="L1874" s="17">
        <f>VLOOKUP($A1874,'Hospitalisation Details'!$A$2:$P$2344,15,FALSE())</f>
        <v>33573</v>
      </c>
      <c r="M1874" s="18">
        <f>VLOOKUP($A1874,'Hospitalisation Details'!$A$2:$P$2344,6,FALSE())</f>
        <v>4243.59</v>
      </c>
      <c r="N1874" s="1" t="str">
        <f>VLOOKUP($A1874,'Hospitalisation Details'!$A$2:$P$2344,12,FALSE())</f>
        <v>tier - 3</v>
      </c>
      <c r="O1874" s="1" t="str">
        <f>VLOOKUP($A1874,'Hospitalisation Details'!$A$2:$P$2344,13,FALSE())</f>
        <v>tier - 1</v>
      </c>
      <c r="P1874" s="1" t="str">
        <f>VLOOKUP($A1874,'Hospitalisation Details'!$A$2:$P$2344,14,FALSE())</f>
        <v>R1012</v>
      </c>
      <c r="Q1874" s="1">
        <f>VLOOKUP($A1874,'Hospitalisation Details'!$A$2:$P$2344,16,FALSE())</f>
        <v>31</v>
      </c>
    </row>
    <row r="1875" spans="1:17" x14ac:dyDescent="0.35">
      <c r="A1875" s="1" t="str">
        <f>'Customer Names'!A1875</f>
        <v>Id1874</v>
      </c>
      <c r="B1875" s="1" t="str">
        <f>VLOOKUP($A1875,'Customer Names'!$A$2:$E$2336,4,FALSE())</f>
        <v>Turner J.</v>
      </c>
      <c r="C1875" s="16">
        <f>VLOOKUP($A1875,'Medical Examinations'!$A$2:$O$2336,2,FALSE())</f>
        <v>25.934999999999999</v>
      </c>
      <c r="D1875" s="16">
        <f>VLOOKUP($A1875,'Medical Examinations'!$A$2:$O$2336,3,FALSE())</f>
        <v>4.29</v>
      </c>
      <c r="E1875" s="1" t="str">
        <f>VLOOKUP($A1875,'Medical Examinations'!$A$2:$O$2336,9,FALSE())</f>
        <v>No</v>
      </c>
      <c r="F1875" s="1" t="str">
        <f>VLOOKUP($A1875,'Medical Examinations'!$A$2:$O$2336,10,FALSE())</f>
        <v>No</v>
      </c>
      <c r="G1875" s="1" t="str">
        <f>VLOOKUP($A1875,'Medical Examinations'!$A$2:$O$2336,11,FALSE())</f>
        <v>No</v>
      </c>
      <c r="H1875" s="1">
        <f>VLOOKUP($A1875,'Medical Examinations'!$A$2:$O$2336,13,FALSE())</f>
        <v>0</v>
      </c>
      <c r="I1875" s="1" t="str">
        <f>VLOOKUP($A1875,'Medical Examinations'!$A$2:$O$2336,12,FALSE())</f>
        <v>No</v>
      </c>
      <c r="J1875" s="1" t="str">
        <f>VLOOKUP($A1875,'Medical Examinations'!$A$2:$O$2336,14,FALSE())</f>
        <v>Overweight</v>
      </c>
      <c r="K1875" s="1" t="str">
        <f>VLOOKUP($A1875,'Medical Examinations'!$A$2:$O$2336,15,FALSE())</f>
        <v>Normal</v>
      </c>
      <c r="L1875" s="17">
        <f>VLOOKUP($A1875,'Hospitalisation Details'!$A$2:$P$2344,15,FALSE())</f>
        <v>33545</v>
      </c>
      <c r="M1875" s="18">
        <f>VLOOKUP($A1875,'Hospitalisation Details'!$A$2:$P$2344,6,FALSE())</f>
        <v>4239.8900000000003</v>
      </c>
      <c r="N1875" s="1" t="str">
        <f>VLOOKUP($A1875,'Hospitalisation Details'!$A$2:$P$2344,12,FALSE())</f>
        <v>tier - 2</v>
      </c>
      <c r="O1875" s="1" t="str">
        <f>VLOOKUP($A1875,'Hospitalisation Details'!$A$2:$P$2344,13,FALSE())</f>
        <v>tier - 2</v>
      </c>
      <c r="P1875" s="1" t="str">
        <f>VLOOKUP($A1875,'Hospitalisation Details'!$A$2:$P$2344,14,FALSE())</f>
        <v>R1012</v>
      </c>
      <c r="Q1875" s="1">
        <f>VLOOKUP($A1875,'Hospitalisation Details'!$A$2:$P$2344,16,FALSE())</f>
        <v>31</v>
      </c>
    </row>
    <row r="1876" spans="1:17" x14ac:dyDescent="0.35">
      <c r="A1876" s="1" t="str">
        <f>'Customer Names'!A1876</f>
        <v>Id1875</v>
      </c>
      <c r="B1876" s="1" t="str">
        <f>VLOOKUP($A1876,'Customer Names'!$A$2:$E$2336,4,FALSE())</f>
        <v>Roger</v>
      </c>
      <c r="C1876" s="16">
        <f>VLOOKUP($A1876,'Medical Examinations'!$A$2:$O$2336,2,FALSE())</f>
        <v>27.645</v>
      </c>
      <c r="D1876" s="16">
        <f>VLOOKUP($A1876,'Medical Examinations'!$A$2:$O$2336,3,FALSE())</f>
        <v>5.25</v>
      </c>
      <c r="E1876" s="1" t="str">
        <f>VLOOKUP($A1876,'Medical Examinations'!$A$2:$O$2336,9,FALSE())</f>
        <v>No</v>
      </c>
      <c r="F1876" s="1" t="str">
        <f>VLOOKUP($A1876,'Medical Examinations'!$A$2:$O$2336,10,FALSE())</f>
        <v>No</v>
      </c>
      <c r="G1876" s="1" t="str">
        <f>VLOOKUP($A1876,'Medical Examinations'!$A$2:$O$2336,11,FALSE())</f>
        <v>No</v>
      </c>
      <c r="H1876" s="1">
        <f>VLOOKUP($A1876,'Medical Examinations'!$A$2:$O$2336,13,FALSE())</f>
        <v>1</v>
      </c>
      <c r="I1876" s="1" t="str">
        <f>VLOOKUP($A1876,'Medical Examinations'!$A$2:$O$2336,12,FALSE())</f>
        <v>No</v>
      </c>
      <c r="J1876" s="1" t="str">
        <f>VLOOKUP($A1876,'Medical Examinations'!$A$2:$O$2336,14,FALSE())</f>
        <v>Overweight</v>
      </c>
      <c r="K1876" s="1" t="str">
        <f>VLOOKUP($A1876,'Medical Examinations'!$A$2:$O$2336,15,FALSE())</f>
        <v>Normal</v>
      </c>
      <c r="L1876" s="17">
        <f>VLOOKUP($A1876,'Hospitalisation Details'!$A$2:$P$2344,15,FALSE())</f>
        <v>33782</v>
      </c>
      <c r="M1876" s="18">
        <f>VLOOKUP($A1876,'Hospitalisation Details'!$A$2:$P$2344,6,FALSE())</f>
        <v>4237.13</v>
      </c>
      <c r="N1876" s="1" t="str">
        <f>VLOOKUP($A1876,'Hospitalisation Details'!$A$2:$P$2344,12,FALSE())</f>
        <v>tier - 3</v>
      </c>
      <c r="O1876" s="1" t="str">
        <f>VLOOKUP($A1876,'Hospitalisation Details'!$A$2:$P$2344,13,FALSE())</f>
        <v>tier - 1</v>
      </c>
      <c r="P1876" s="1" t="str">
        <f>VLOOKUP($A1876,'Hospitalisation Details'!$A$2:$P$2344,14,FALSE())</f>
        <v>R1016</v>
      </c>
      <c r="Q1876" s="1">
        <f>VLOOKUP($A1876,'Hospitalisation Details'!$A$2:$P$2344,16,FALSE())</f>
        <v>30</v>
      </c>
    </row>
    <row r="1877" spans="1:17" x14ac:dyDescent="0.35">
      <c r="A1877" s="1" t="str">
        <f>'Customer Names'!A1877</f>
        <v>Id1876</v>
      </c>
      <c r="B1877" s="1" t="str">
        <f>VLOOKUP($A1877,'Customer Names'!$A$2:$E$2336,4,FALSE())</f>
        <v>Pamela</v>
      </c>
      <c r="C1877" s="16">
        <f>VLOOKUP($A1877,'Medical Examinations'!$A$2:$O$2336,2,FALSE())</f>
        <v>30.1</v>
      </c>
      <c r="D1877" s="16">
        <f>VLOOKUP($A1877,'Medical Examinations'!$A$2:$O$2336,3,FALSE())</f>
        <v>4.04</v>
      </c>
      <c r="E1877" s="1" t="str">
        <f>VLOOKUP($A1877,'Medical Examinations'!$A$2:$O$2336,9,FALSE())</f>
        <v>No</v>
      </c>
      <c r="F1877" s="1" t="str">
        <f>VLOOKUP($A1877,'Medical Examinations'!$A$2:$O$2336,10,FALSE())</f>
        <v>No</v>
      </c>
      <c r="G1877" s="1" t="str">
        <f>VLOOKUP($A1877,'Medical Examinations'!$A$2:$O$2336,11,FALSE())</f>
        <v>No</v>
      </c>
      <c r="H1877" s="1">
        <f>VLOOKUP($A1877,'Medical Examinations'!$A$2:$O$2336,13,FALSE())</f>
        <v>1</v>
      </c>
      <c r="I1877" s="1" t="str">
        <f>VLOOKUP($A1877,'Medical Examinations'!$A$2:$O$2336,12,FALSE())</f>
        <v>No</v>
      </c>
      <c r="J1877" s="1" t="str">
        <f>VLOOKUP($A1877,'Medical Examinations'!$A$2:$O$2336,14,FALSE())</f>
        <v>Obesity</v>
      </c>
      <c r="K1877" s="1" t="str">
        <f>VLOOKUP($A1877,'Medical Examinations'!$A$2:$O$2336,15,FALSE())</f>
        <v>Normal</v>
      </c>
      <c r="L1877" s="17">
        <f>VLOOKUP($A1877,'Hospitalisation Details'!$A$2:$P$2344,15,FALSE())</f>
        <v>36143</v>
      </c>
      <c r="M1877" s="18">
        <f>VLOOKUP($A1877,'Hospitalisation Details'!$A$2:$P$2344,6,FALSE())</f>
        <v>4234.93</v>
      </c>
      <c r="N1877" s="1" t="str">
        <f>VLOOKUP($A1877,'Hospitalisation Details'!$A$2:$P$2344,12,FALSE())</f>
        <v>tier - 2</v>
      </c>
      <c r="O1877" s="1" t="str">
        <f>VLOOKUP($A1877,'Hospitalisation Details'!$A$2:$P$2344,13,FALSE())</f>
        <v>tier - 1</v>
      </c>
      <c r="P1877" s="1" t="str">
        <f>VLOOKUP($A1877,'Hospitalisation Details'!$A$2:$P$2344,14,FALSE())</f>
        <v>R1011</v>
      </c>
      <c r="Q1877" s="1">
        <f>VLOOKUP($A1877,'Hospitalisation Details'!$A$2:$P$2344,16,FALSE())</f>
        <v>24</v>
      </c>
    </row>
    <row r="1878" spans="1:17" x14ac:dyDescent="0.35">
      <c r="A1878" s="1" t="str">
        <f>'Customer Names'!A1878</f>
        <v>Id1877</v>
      </c>
      <c r="B1878" s="1" t="str">
        <f>VLOOKUP($A1878,'Customer Names'!$A$2:$E$2336,4,FALSE())</f>
        <v>Allison M.</v>
      </c>
      <c r="C1878" s="16">
        <f>VLOOKUP($A1878,'Medical Examinations'!$A$2:$O$2336,2,FALSE())</f>
        <v>26.79</v>
      </c>
      <c r="D1878" s="16">
        <f>VLOOKUP($A1878,'Medical Examinations'!$A$2:$O$2336,3,FALSE())</f>
        <v>5</v>
      </c>
      <c r="E1878" s="1" t="str">
        <f>VLOOKUP($A1878,'Medical Examinations'!$A$2:$O$2336,9,FALSE())</f>
        <v>Yes</v>
      </c>
      <c r="F1878" s="1" t="str">
        <f>VLOOKUP($A1878,'Medical Examinations'!$A$2:$O$2336,10,FALSE())</f>
        <v>No</v>
      </c>
      <c r="G1878" s="1" t="str">
        <f>VLOOKUP($A1878,'Medical Examinations'!$A$2:$O$2336,11,FALSE())</f>
        <v>Yes</v>
      </c>
      <c r="H1878" s="1">
        <f>VLOOKUP($A1878,'Medical Examinations'!$A$2:$O$2336,13,FALSE())</f>
        <v>1</v>
      </c>
      <c r="I1878" s="1" t="str">
        <f>VLOOKUP($A1878,'Medical Examinations'!$A$2:$O$2336,12,FALSE())</f>
        <v>No</v>
      </c>
      <c r="J1878" s="1" t="str">
        <f>VLOOKUP($A1878,'Medical Examinations'!$A$2:$O$2336,14,FALSE())</f>
        <v>Overweight</v>
      </c>
      <c r="K1878" s="1" t="str">
        <f>VLOOKUP($A1878,'Medical Examinations'!$A$2:$O$2336,15,FALSE())</f>
        <v>Normal</v>
      </c>
      <c r="L1878" s="17">
        <f>VLOOKUP($A1878,'Hospitalisation Details'!$A$2:$P$2344,15,FALSE())</f>
        <v>35679</v>
      </c>
      <c r="M1878" s="18">
        <f>VLOOKUP($A1878,'Hospitalisation Details'!$A$2:$P$2344,6,FALSE())</f>
        <v>4189.1099999999997</v>
      </c>
      <c r="N1878" s="1" t="str">
        <f>VLOOKUP($A1878,'Hospitalisation Details'!$A$2:$P$2344,12,FALSE())</f>
        <v>tier - 2</v>
      </c>
      <c r="O1878" s="1" t="str">
        <f>VLOOKUP($A1878,'Hospitalisation Details'!$A$2:$P$2344,13,FALSE())</f>
        <v>tier - 2</v>
      </c>
      <c r="P1878" s="1" t="str">
        <f>VLOOKUP($A1878,'Hospitalisation Details'!$A$2:$P$2344,14,FALSE())</f>
        <v>R1012</v>
      </c>
      <c r="Q1878" s="1">
        <f>VLOOKUP($A1878,'Hospitalisation Details'!$A$2:$P$2344,16,FALSE())</f>
        <v>25</v>
      </c>
    </row>
    <row r="1879" spans="1:17" x14ac:dyDescent="0.35">
      <c r="A1879" s="1" t="str">
        <f>'Customer Names'!A1879</f>
        <v>Id1878</v>
      </c>
      <c r="B1879" s="1" t="str">
        <f>VLOOKUP($A1879,'Customer Names'!$A$2:$E$2336,4,FALSE())</f>
        <v>Katherine H.</v>
      </c>
      <c r="C1879" s="16">
        <f>VLOOKUP($A1879,'Medical Examinations'!$A$2:$O$2336,2,FALSE())</f>
        <v>27.1</v>
      </c>
      <c r="D1879" s="16">
        <f>VLOOKUP($A1879,'Medical Examinations'!$A$2:$O$2336,3,FALSE())</f>
        <v>4.01</v>
      </c>
      <c r="E1879" s="1" t="str">
        <f>VLOOKUP($A1879,'Medical Examinations'!$A$2:$O$2336,9,FALSE())</f>
        <v>Yes</v>
      </c>
      <c r="F1879" s="1" t="str">
        <f>VLOOKUP($A1879,'Medical Examinations'!$A$2:$O$2336,10,FALSE())</f>
        <v>No</v>
      </c>
      <c r="G1879" s="1" t="str">
        <f>VLOOKUP($A1879,'Medical Examinations'!$A$2:$O$2336,11,FALSE())</f>
        <v>No</v>
      </c>
      <c r="H1879" s="1">
        <f>VLOOKUP($A1879,'Medical Examinations'!$A$2:$O$2336,13,FALSE())</f>
        <v>1</v>
      </c>
      <c r="I1879" s="1" t="str">
        <f>VLOOKUP($A1879,'Medical Examinations'!$A$2:$O$2336,12,FALSE())</f>
        <v>No</v>
      </c>
      <c r="J1879" s="1" t="str">
        <f>VLOOKUP($A1879,'Medical Examinations'!$A$2:$O$2336,14,FALSE())</f>
        <v>Overweight</v>
      </c>
      <c r="K1879" s="1" t="str">
        <f>VLOOKUP($A1879,'Medical Examinations'!$A$2:$O$2336,15,FALSE())</f>
        <v>Normal</v>
      </c>
      <c r="L1879" s="17">
        <f>VLOOKUP($A1879,'Hospitalisation Details'!$A$2:$P$2344,15,FALSE())</f>
        <v>34975</v>
      </c>
      <c r="M1879" s="18">
        <f>VLOOKUP($A1879,'Hospitalisation Details'!$A$2:$P$2344,6,FALSE())</f>
        <v>4188.7299999999996</v>
      </c>
      <c r="N1879" s="1" t="str">
        <f>VLOOKUP($A1879,'Hospitalisation Details'!$A$2:$P$2344,12,FALSE())</f>
        <v>tier - 2</v>
      </c>
      <c r="O1879" s="1" t="str">
        <f>VLOOKUP($A1879,'Hospitalisation Details'!$A$2:$P$2344,13,FALSE())</f>
        <v>tier - 2</v>
      </c>
      <c r="P1879" s="1" t="str">
        <f>VLOOKUP($A1879,'Hospitalisation Details'!$A$2:$P$2344,14,FALSE())</f>
        <v>R1025</v>
      </c>
      <c r="Q1879" s="1">
        <f>VLOOKUP($A1879,'Hospitalisation Details'!$A$2:$P$2344,16,FALSE())</f>
        <v>27</v>
      </c>
    </row>
    <row r="1880" spans="1:17" x14ac:dyDescent="0.35">
      <c r="A1880" s="1" t="str">
        <f>'Customer Names'!A1880</f>
        <v>Id1879</v>
      </c>
      <c r="B1880" s="1" t="str">
        <f>VLOOKUP($A1880,'Customer Names'!$A$2:$E$2336,4,FALSE())</f>
        <v>Robin</v>
      </c>
      <c r="C1880" s="16">
        <f>VLOOKUP($A1880,'Medical Examinations'!$A$2:$O$2336,2,FALSE())</f>
        <v>24.31</v>
      </c>
      <c r="D1880" s="16">
        <f>VLOOKUP($A1880,'Medical Examinations'!$A$2:$O$2336,3,FALSE())</f>
        <v>5.4</v>
      </c>
      <c r="E1880" s="1" t="str">
        <f>VLOOKUP($A1880,'Medical Examinations'!$A$2:$O$2336,9,FALSE())</f>
        <v>No</v>
      </c>
      <c r="F1880" s="1" t="str">
        <f>VLOOKUP($A1880,'Medical Examinations'!$A$2:$O$2336,10,FALSE())</f>
        <v>No</v>
      </c>
      <c r="G1880" s="1" t="str">
        <f>VLOOKUP($A1880,'Medical Examinations'!$A$2:$O$2336,11,FALSE())</f>
        <v>No</v>
      </c>
      <c r="H1880" s="1">
        <f>VLOOKUP($A1880,'Medical Examinations'!$A$2:$O$2336,13,FALSE())</f>
        <v>0</v>
      </c>
      <c r="I1880" s="1" t="str">
        <f>VLOOKUP($A1880,'Medical Examinations'!$A$2:$O$2336,12,FALSE())</f>
        <v>No</v>
      </c>
      <c r="J1880" s="1" t="str">
        <f>VLOOKUP($A1880,'Medical Examinations'!$A$2:$O$2336,14,FALSE())</f>
        <v>Normal Weight</v>
      </c>
      <c r="K1880" s="1" t="str">
        <f>VLOOKUP($A1880,'Medical Examinations'!$A$2:$O$2336,15,FALSE())</f>
        <v>Normal</v>
      </c>
      <c r="L1880" s="17">
        <f>VLOOKUP($A1880,'Hospitalisation Details'!$A$2:$P$2344,15,FALSE())</f>
        <v>32684</v>
      </c>
      <c r="M1880" s="18">
        <f>VLOOKUP($A1880,'Hospitalisation Details'!$A$2:$P$2344,6,FALSE())</f>
        <v>4185.1000000000004</v>
      </c>
      <c r="N1880" s="1" t="str">
        <f>VLOOKUP($A1880,'Hospitalisation Details'!$A$2:$P$2344,12,FALSE())</f>
        <v>tier - 2</v>
      </c>
      <c r="O1880" s="1" t="str">
        <f>VLOOKUP($A1880,'Hospitalisation Details'!$A$2:$P$2344,13,FALSE())</f>
        <v>tier - 3</v>
      </c>
      <c r="P1880" s="1" t="str">
        <f>VLOOKUP($A1880,'Hospitalisation Details'!$A$2:$P$2344,14,FALSE())</f>
        <v>R1013</v>
      </c>
      <c r="Q1880" s="1">
        <f>VLOOKUP($A1880,'Hospitalisation Details'!$A$2:$P$2344,16,FALSE())</f>
        <v>33</v>
      </c>
    </row>
    <row r="1881" spans="1:17" x14ac:dyDescent="0.35">
      <c r="A1881" s="1" t="str">
        <f>'Customer Names'!A1881</f>
        <v>Id1880</v>
      </c>
      <c r="B1881" s="1" t="str">
        <f>VLOOKUP($A1881,'Customer Names'!$A$2:$E$2336,4,FALSE())</f>
        <v>Terri</v>
      </c>
      <c r="C1881" s="16">
        <f>VLOOKUP($A1881,'Medical Examinations'!$A$2:$O$2336,2,FALSE())</f>
        <v>15.53</v>
      </c>
      <c r="D1881" s="16">
        <f>VLOOKUP($A1881,'Medical Examinations'!$A$2:$O$2336,3,FALSE())</f>
        <v>5.81</v>
      </c>
      <c r="E1881" s="1" t="str">
        <f>VLOOKUP($A1881,'Medical Examinations'!$A$2:$O$2336,9,FALSE())</f>
        <v>No</v>
      </c>
      <c r="F1881" s="1" t="str">
        <f>VLOOKUP($A1881,'Medical Examinations'!$A$2:$O$2336,10,FALSE())</f>
        <v>No</v>
      </c>
      <c r="G1881" s="1" t="str">
        <f>VLOOKUP($A1881,'Medical Examinations'!$A$2:$O$2336,11,FALSE())</f>
        <v>No</v>
      </c>
      <c r="H1881" s="1">
        <f>VLOOKUP($A1881,'Medical Examinations'!$A$2:$O$2336,13,FALSE())</f>
        <v>1</v>
      </c>
      <c r="I1881" s="1" t="str">
        <f>VLOOKUP($A1881,'Medical Examinations'!$A$2:$O$2336,12,FALSE())</f>
        <v>No</v>
      </c>
      <c r="J1881" s="1" t="str">
        <f>VLOOKUP($A1881,'Medical Examinations'!$A$2:$O$2336,14,FALSE())</f>
        <v>Underweight</v>
      </c>
      <c r="K1881" s="1" t="str">
        <f>VLOOKUP($A1881,'Medical Examinations'!$A$2:$O$2336,15,FALSE())</f>
        <v>Prediabetes</v>
      </c>
      <c r="L1881" s="17">
        <f>VLOOKUP($A1881,'Hospitalisation Details'!$A$2:$P$2344,15,FALSE())</f>
        <v>30941</v>
      </c>
      <c r="M1881" s="18">
        <f>VLOOKUP($A1881,'Hospitalisation Details'!$A$2:$P$2344,6,FALSE())</f>
        <v>4163.21</v>
      </c>
      <c r="N1881" s="1" t="str">
        <f>VLOOKUP($A1881,'Hospitalisation Details'!$A$2:$P$2344,12,FALSE())</f>
        <v>tier - 2</v>
      </c>
      <c r="O1881" s="1" t="str">
        <f>VLOOKUP($A1881,'Hospitalisation Details'!$A$2:$P$2344,13,FALSE())</f>
        <v>tier - 2</v>
      </c>
      <c r="P1881" s="1" t="str">
        <f>VLOOKUP($A1881,'Hospitalisation Details'!$A$2:$P$2344,14,FALSE())</f>
        <v>R1012</v>
      </c>
      <c r="Q1881" s="1">
        <f>VLOOKUP($A1881,'Hospitalisation Details'!$A$2:$P$2344,16,FALSE())</f>
        <v>38</v>
      </c>
    </row>
    <row r="1882" spans="1:17" x14ac:dyDescent="0.35">
      <c r="A1882" s="1" t="str">
        <f>'Customer Names'!A1882</f>
        <v>Id1881</v>
      </c>
      <c r="B1882" s="1" t="str">
        <f>VLOOKUP($A1882,'Customer Names'!$A$2:$E$2336,4,FALSE())</f>
        <v>Eddie</v>
      </c>
      <c r="C1882" s="16">
        <f>VLOOKUP($A1882,'Medical Examinations'!$A$2:$O$2336,2,FALSE())</f>
        <v>30.7</v>
      </c>
      <c r="D1882" s="16">
        <f>VLOOKUP($A1882,'Medical Examinations'!$A$2:$O$2336,3,FALSE())</f>
        <v>5.82</v>
      </c>
      <c r="E1882" s="1" t="str">
        <f>VLOOKUP($A1882,'Medical Examinations'!$A$2:$O$2336,9,FALSE())</f>
        <v>No</v>
      </c>
      <c r="F1882" s="1" t="str">
        <f>VLOOKUP($A1882,'Medical Examinations'!$A$2:$O$2336,10,FALSE())</f>
        <v>No</v>
      </c>
      <c r="G1882" s="1" t="str">
        <f>VLOOKUP($A1882,'Medical Examinations'!$A$2:$O$2336,11,FALSE())</f>
        <v>No</v>
      </c>
      <c r="H1882" s="1">
        <f>VLOOKUP($A1882,'Medical Examinations'!$A$2:$O$2336,13,FALSE())</f>
        <v>1</v>
      </c>
      <c r="I1882" s="1" t="str">
        <f>VLOOKUP($A1882,'Medical Examinations'!$A$2:$O$2336,12,FALSE())</f>
        <v>No</v>
      </c>
      <c r="J1882" s="1" t="str">
        <f>VLOOKUP($A1882,'Medical Examinations'!$A$2:$O$2336,14,FALSE())</f>
        <v>Obesity</v>
      </c>
      <c r="K1882" s="1" t="str">
        <f>VLOOKUP($A1882,'Medical Examinations'!$A$2:$O$2336,15,FALSE())</f>
        <v>Prediabetes</v>
      </c>
      <c r="L1882" s="17">
        <f>VLOOKUP($A1882,'Hospitalisation Details'!$A$2:$P$2344,15,FALSE())</f>
        <v>36125</v>
      </c>
      <c r="M1882" s="18">
        <f>VLOOKUP($A1882,'Hospitalisation Details'!$A$2:$P$2344,6,FALSE())</f>
        <v>4154.97</v>
      </c>
      <c r="N1882" s="1" t="str">
        <f>VLOOKUP($A1882,'Hospitalisation Details'!$A$2:$P$2344,12,FALSE())</f>
        <v>tier - 2</v>
      </c>
      <c r="O1882" s="1" t="str">
        <f>VLOOKUP($A1882,'Hospitalisation Details'!$A$2:$P$2344,13,FALSE())</f>
        <v>tier - 1</v>
      </c>
      <c r="P1882" s="1" t="str">
        <f>VLOOKUP($A1882,'Hospitalisation Details'!$A$2:$P$2344,14,FALSE())</f>
        <v>R1012</v>
      </c>
      <c r="Q1882" s="1">
        <f>VLOOKUP($A1882,'Hospitalisation Details'!$A$2:$P$2344,16,FALSE())</f>
        <v>24</v>
      </c>
    </row>
    <row r="1883" spans="1:17" x14ac:dyDescent="0.35">
      <c r="A1883" s="1" t="str">
        <f>'Customer Names'!A1883</f>
        <v>Id1882</v>
      </c>
      <c r="B1883" s="1" t="str">
        <f>VLOOKUP($A1883,'Customer Names'!$A$2:$E$2336,4,FALSE())</f>
        <v>Pamela</v>
      </c>
      <c r="C1883" s="16">
        <f>VLOOKUP($A1883,'Medical Examinations'!$A$2:$O$2336,2,FALSE())</f>
        <v>33.33</v>
      </c>
      <c r="D1883" s="16">
        <f>VLOOKUP($A1883,'Medical Examinations'!$A$2:$O$2336,3,FALSE())</f>
        <v>4.82</v>
      </c>
      <c r="E1883" s="1" t="str">
        <f>VLOOKUP($A1883,'Medical Examinations'!$A$2:$O$2336,9,FALSE())</f>
        <v>No</v>
      </c>
      <c r="F1883" s="1" t="str">
        <f>VLOOKUP($A1883,'Medical Examinations'!$A$2:$O$2336,10,FALSE())</f>
        <v>No</v>
      </c>
      <c r="G1883" s="1" t="str">
        <f>VLOOKUP($A1883,'Medical Examinations'!$A$2:$O$2336,11,FALSE())</f>
        <v>No</v>
      </c>
      <c r="H1883" s="1">
        <f>VLOOKUP($A1883,'Medical Examinations'!$A$2:$O$2336,13,FALSE())</f>
        <v>1</v>
      </c>
      <c r="I1883" s="1" t="str">
        <f>VLOOKUP($A1883,'Medical Examinations'!$A$2:$O$2336,12,FALSE())</f>
        <v>No</v>
      </c>
      <c r="J1883" s="1" t="str">
        <f>VLOOKUP($A1883,'Medical Examinations'!$A$2:$O$2336,14,FALSE())</f>
        <v>Obesity</v>
      </c>
      <c r="K1883" s="1" t="str">
        <f>VLOOKUP($A1883,'Medical Examinations'!$A$2:$O$2336,15,FALSE())</f>
        <v>Normal</v>
      </c>
      <c r="L1883" s="17">
        <f>VLOOKUP($A1883,'Hospitalisation Details'!$A$2:$P$2344,15,FALSE())</f>
        <v>33820</v>
      </c>
      <c r="M1883" s="18">
        <f>VLOOKUP($A1883,'Hospitalisation Details'!$A$2:$P$2344,6,FALSE())</f>
        <v>4151.03</v>
      </c>
      <c r="N1883" s="1" t="str">
        <f>VLOOKUP($A1883,'Hospitalisation Details'!$A$2:$P$2344,12,FALSE())</f>
        <v>tier - 2</v>
      </c>
      <c r="O1883" s="1" t="str">
        <f>VLOOKUP($A1883,'Hospitalisation Details'!$A$2:$P$2344,13,FALSE())</f>
        <v>tier - 2</v>
      </c>
      <c r="P1883" s="1" t="str">
        <f>VLOOKUP($A1883,'Hospitalisation Details'!$A$2:$P$2344,14,FALSE())</f>
        <v>R1013</v>
      </c>
      <c r="Q1883" s="1">
        <f>VLOOKUP($A1883,'Hospitalisation Details'!$A$2:$P$2344,16,FALSE())</f>
        <v>30</v>
      </c>
    </row>
    <row r="1884" spans="1:17" x14ac:dyDescent="0.35">
      <c r="A1884" s="1" t="str">
        <f>'Customer Names'!A1884</f>
        <v>Id1883</v>
      </c>
      <c r="B1884" s="1" t="str">
        <f>VLOOKUP($A1884,'Customer Names'!$A$2:$E$2336,4,FALSE())</f>
        <v>Joyce</v>
      </c>
      <c r="C1884" s="16">
        <f>VLOOKUP($A1884,'Medical Examinations'!$A$2:$O$2336,2,FALSE())</f>
        <v>32.4</v>
      </c>
      <c r="D1884" s="16">
        <f>VLOOKUP($A1884,'Medical Examinations'!$A$2:$O$2336,3,FALSE())</f>
        <v>5.08</v>
      </c>
      <c r="E1884" s="1" t="str">
        <f>VLOOKUP($A1884,'Medical Examinations'!$A$2:$O$2336,9,FALSE())</f>
        <v>No</v>
      </c>
      <c r="F1884" s="1" t="str">
        <f>VLOOKUP($A1884,'Medical Examinations'!$A$2:$O$2336,10,FALSE())</f>
        <v>No</v>
      </c>
      <c r="G1884" s="1" t="str">
        <f>VLOOKUP($A1884,'Medical Examinations'!$A$2:$O$2336,11,FALSE())</f>
        <v>No</v>
      </c>
      <c r="H1884" s="1">
        <f>VLOOKUP($A1884,'Medical Examinations'!$A$2:$O$2336,13,FALSE())</f>
        <v>1</v>
      </c>
      <c r="I1884" s="1" t="str">
        <f>VLOOKUP($A1884,'Medical Examinations'!$A$2:$O$2336,12,FALSE())</f>
        <v>No</v>
      </c>
      <c r="J1884" s="1" t="str">
        <f>VLOOKUP($A1884,'Medical Examinations'!$A$2:$O$2336,14,FALSE())</f>
        <v>Obesity</v>
      </c>
      <c r="K1884" s="1" t="str">
        <f>VLOOKUP($A1884,'Medical Examinations'!$A$2:$O$2336,15,FALSE())</f>
        <v>Normal</v>
      </c>
      <c r="L1884" s="17">
        <f>VLOOKUP($A1884,'Hospitalisation Details'!$A$2:$P$2344,15,FALSE())</f>
        <v>33783</v>
      </c>
      <c r="M1884" s="18">
        <f>VLOOKUP($A1884,'Hospitalisation Details'!$A$2:$P$2344,6,FALSE())</f>
        <v>4149.74</v>
      </c>
      <c r="N1884" s="1" t="str">
        <f>VLOOKUP($A1884,'Hospitalisation Details'!$A$2:$P$2344,12,FALSE())</f>
        <v>tier - 2</v>
      </c>
      <c r="O1884" s="1" t="str">
        <f>VLOOKUP($A1884,'Hospitalisation Details'!$A$2:$P$2344,13,FALSE())</f>
        <v>tier - 1</v>
      </c>
      <c r="P1884" s="1" t="str">
        <f>VLOOKUP($A1884,'Hospitalisation Details'!$A$2:$P$2344,14,FALSE())</f>
        <v>R1011</v>
      </c>
      <c r="Q1884" s="1">
        <f>VLOOKUP($A1884,'Hospitalisation Details'!$A$2:$P$2344,16,FALSE())</f>
        <v>30</v>
      </c>
    </row>
    <row r="1885" spans="1:17" x14ac:dyDescent="0.35">
      <c r="A1885" s="1" t="str">
        <f>'Customer Names'!A1885</f>
        <v>Id1884</v>
      </c>
      <c r="B1885" s="1" t="str">
        <f>VLOOKUP($A1885,'Customer Names'!$A$2:$E$2336,4,FALSE())</f>
        <v>Alison W.</v>
      </c>
      <c r="C1885" s="16">
        <f>VLOOKUP($A1885,'Medical Examinations'!$A$2:$O$2336,2,FALSE())</f>
        <v>27.93</v>
      </c>
      <c r="D1885" s="16">
        <f>VLOOKUP($A1885,'Medical Examinations'!$A$2:$O$2336,3,FALSE())</f>
        <v>5.59</v>
      </c>
      <c r="E1885" s="1" t="str">
        <f>VLOOKUP($A1885,'Medical Examinations'!$A$2:$O$2336,9,FALSE())</f>
        <v>No</v>
      </c>
      <c r="F1885" s="1" t="str">
        <f>VLOOKUP($A1885,'Medical Examinations'!$A$2:$O$2336,10,FALSE())</f>
        <v>No</v>
      </c>
      <c r="G1885" s="1" t="str">
        <f>VLOOKUP($A1885,'Medical Examinations'!$A$2:$O$2336,11,FALSE())</f>
        <v>No</v>
      </c>
      <c r="H1885" s="1">
        <f>VLOOKUP($A1885,'Medical Examinations'!$A$2:$O$2336,13,FALSE())</f>
        <v>1</v>
      </c>
      <c r="I1885" s="1" t="str">
        <f>VLOOKUP($A1885,'Medical Examinations'!$A$2:$O$2336,12,FALSE())</f>
        <v>No</v>
      </c>
      <c r="J1885" s="1" t="str">
        <f>VLOOKUP($A1885,'Medical Examinations'!$A$2:$O$2336,14,FALSE())</f>
        <v>Overweight</v>
      </c>
      <c r="K1885" s="1" t="str">
        <f>VLOOKUP($A1885,'Medical Examinations'!$A$2:$O$2336,15,FALSE())</f>
        <v>Normal</v>
      </c>
      <c r="L1885" s="17">
        <f>VLOOKUP($A1885,'Hospitalisation Details'!$A$2:$P$2344,15,FALSE())</f>
        <v>33773</v>
      </c>
      <c r="M1885" s="18">
        <f>VLOOKUP($A1885,'Hospitalisation Details'!$A$2:$P$2344,6,FALSE())</f>
        <v>4137.5200000000004</v>
      </c>
      <c r="N1885" s="1" t="str">
        <f>VLOOKUP($A1885,'Hospitalisation Details'!$A$2:$P$2344,12,FALSE())</f>
        <v>tier - 2</v>
      </c>
      <c r="O1885" s="1" t="str">
        <f>VLOOKUP($A1885,'Hospitalisation Details'!$A$2:$P$2344,13,FALSE())</f>
        <v>tier - 3</v>
      </c>
      <c r="P1885" s="1" t="str">
        <f>VLOOKUP($A1885,'Hospitalisation Details'!$A$2:$P$2344,14,FALSE())</f>
        <v>R1024</v>
      </c>
      <c r="Q1885" s="1">
        <f>VLOOKUP($A1885,'Hospitalisation Details'!$A$2:$P$2344,16,FALSE())</f>
        <v>30</v>
      </c>
    </row>
    <row r="1886" spans="1:17" x14ac:dyDescent="0.35">
      <c r="A1886" s="1" t="str">
        <f>'Customer Names'!A1886</f>
        <v>Id1885</v>
      </c>
      <c r="B1886" s="1" t="str">
        <f>VLOOKUP($A1886,'Customer Names'!$A$2:$E$2336,4,FALSE())</f>
        <v>Tammara C</v>
      </c>
      <c r="C1886" s="16">
        <f>VLOOKUP($A1886,'Medical Examinations'!$A$2:$O$2336,2,FALSE())</f>
        <v>21.754999999999999</v>
      </c>
      <c r="D1886" s="16">
        <f>VLOOKUP($A1886,'Medical Examinations'!$A$2:$O$2336,3,FALSE())</f>
        <v>5.12</v>
      </c>
      <c r="E1886" s="1" t="str">
        <f>VLOOKUP($A1886,'Medical Examinations'!$A$2:$O$2336,9,FALSE())</f>
        <v>No</v>
      </c>
      <c r="F1886" s="1" t="str">
        <f>VLOOKUP($A1886,'Medical Examinations'!$A$2:$O$2336,10,FALSE())</f>
        <v>No</v>
      </c>
      <c r="G1886" s="1" t="str">
        <f>VLOOKUP($A1886,'Medical Examinations'!$A$2:$O$2336,11,FALSE())</f>
        <v>No</v>
      </c>
      <c r="H1886" s="1">
        <f>VLOOKUP($A1886,'Medical Examinations'!$A$2:$O$2336,13,FALSE())</f>
        <v>0</v>
      </c>
      <c r="I1886" s="1" t="str">
        <f>VLOOKUP($A1886,'Medical Examinations'!$A$2:$O$2336,12,FALSE())</f>
        <v>No</v>
      </c>
      <c r="J1886" s="1" t="str">
        <f>VLOOKUP($A1886,'Medical Examinations'!$A$2:$O$2336,14,FALSE())</f>
        <v>Normal Weight</v>
      </c>
      <c r="K1886" s="1" t="str">
        <f>VLOOKUP($A1886,'Medical Examinations'!$A$2:$O$2336,15,FALSE())</f>
        <v>Normal</v>
      </c>
      <c r="L1886" s="17">
        <f>VLOOKUP($A1886,'Hospitalisation Details'!$A$2:$P$2344,15,FALSE())</f>
        <v>33456</v>
      </c>
      <c r="M1886" s="18">
        <f>VLOOKUP($A1886,'Hospitalisation Details'!$A$2:$P$2344,6,FALSE())</f>
        <v>4134.08</v>
      </c>
      <c r="N1886" s="1" t="str">
        <f>VLOOKUP($A1886,'Hospitalisation Details'!$A$2:$P$2344,12,FALSE())</f>
        <v>tier - 2</v>
      </c>
      <c r="O1886" s="1" t="str">
        <f>VLOOKUP($A1886,'Hospitalisation Details'!$A$2:$P$2344,13,FALSE())</f>
        <v>tier - 1</v>
      </c>
      <c r="P1886" s="1" t="str">
        <f>VLOOKUP($A1886,'Hospitalisation Details'!$A$2:$P$2344,14,FALSE())</f>
        <v>R1012</v>
      </c>
      <c r="Q1886" s="1">
        <f>VLOOKUP($A1886,'Hospitalisation Details'!$A$2:$P$2344,16,FALSE())</f>
        <v>31</v>
      </c>
    </row>
    <row r="1887" spans="1:17" x14ac:dyDescent="0.35">
      <c r="A1887" s="1" t="str">
        <f>'Customer Names'!A1887</f>
        <v>Id1886</v>
      </c>
      <c r="B1887" s="1" t="str">
        <f>VLOOKUP($A1887,'Customer Names'!$A$2:$E$2336,4,FALSE())</f>
        <v>Dorota</v>
      </c>
      <c r="C1887" s="16">
        <f>VLOOKUP($A1887,'Medical Examinations'!$A$2:$O$2336,2,FALSE())</f>
        <v>25.934999999999999</v>
      </c>
      <c r="D1887" s="16">
        <f>VLOOKUP($A1887,'Medical Examinations'!$A$2:$O$2336,3,FALSE())</f>
        <v>4.95</v>
      </c>
      <c r="E1887" s="1" t="str">
        <f>VLOOKUP($A1887,'Medical Examinations'!$A$2:$O$2336,9,FALSE())</f>
        <v>No</v>
      </c>
      <c r="F1887" s="1" t="str">
        <f>VLOOKUP($A1887,'Medical Examinations'!$A$2:$O$2336,10,FALSE())</f>
        <v>No</v>
      </c>
      <c r="G1887" s="1" t="str">
        <f>VLOOKUP($A1887,'Medical Examinations'!$A$2:$O$2336,11,FALSE())</f>
        <v>No</v>
      </c>
      <c r="H1887" s="1">
        <f>VLOOKUP($A1887,'Medical Examinations'!$A$2:$O$2336,13,FALSE())</f>
        <v>0</v>
      </c>
      <c r="I1887" s="1" t="str">
        <f>VLOOKUP($A1887,'Medical Examinations'!$A$2:$O$2336,12,FALSE())</f>
        <v>No</v>
      </c>
      <c r="J1887" s="1" t="str">
        <f>VLOOKUP($A1887,'Medical Examinations'!$A$2:$O$2336,14,FALSE())</f>
        <v>Overweight</v>
      </c>
      <c r="K1887" s="1" t="str">
        <f>VLOOKUP($A1887,'Medical Examinations'!$A$2:$O$2336,15,FALSE())</f>
        <v>Normal</v>
      </c>
      <c r="L1887" s="17">
        <f>VLOOKUP($A1887,'Hospitalisation Details'!$A$2:$P$2344,15,FALSE())</f>
        <v>34567</v>
      </c>
      <c r="M1887" s="18">
        <f>VLOOKUP($A1887,'Hospitalisation Details'!$A$2:$P$2344,6,FALSE())</f>
        <v>4133.6400000000003</v>
      </c>
      <c r="N1887" s="1" t="str">
        <f>VLOOKUP($A1887,'Hospitalisation Details'!$A$2:$P$2344,12,FALSE())</f>
        <v>tier - 2</v>
      </c>
      <c r="O1887" s="1" t="str">
        <f>VLOOKUP($A1887,'Hospitalisation Details'!$A$2:$P$2344,13,FALSE())</f>
        <v>tier - 3</v>
      </c>
      <c r="P1887" s="1" t="str">
        <f>VLOOKUP($A1887,'Hospitalisation Details'!$A$2:$P$2344,14,FALSE())</f>
        <v>R1012</v>
      </c>
      <c r="Q1887" s="1">
        <f>VLOOKUP($A1887,'Hospitalisation Details'!$A$2:$P$2344,16,FALSE())</f>
        <v>28</v>
      </c>
    </row>
    <row r="1888" spans="1:17" x14ac:dyDescent="0.35">
      <c r="A1888" s="1" t="str">
        <f>'Customer Names'!A1888</f>
        <v>Id1887</v>
      </c>
      <c r="B1888" s="1" t="str">
        <f>VLOOKUP($A1888,'Customer Names'!$A$2:$E$2336,4,FALSE())</f>
        <v>Jose Norberto Sr.</v>
      </c>
      <c r="C1888" s="16">
        <f>VLOOKUP($A1888,'Medical Examinations'!$A$2:$O$2336,2,FALSE())</f>
        <v>31.5</v>
      </c>
      <c r="D1888" s="16">
        <f>VLOOKUP($A1888,'Medical Examinations'!$A$2:$O$2336,3,FALSE())</f>
        <v>6.16</v>
      </c>
      <c r="E1888" s="1" t="str">
        <f>VLOOKUP($A1888,'Medical Examinations'!$A$2:$O$2336,9,FALSE())</f>
        <v>No</v>
      </c>
      <c r="F1888" s="1" t="str">
        <f>VLOOKUP($A1888,'Medical Examinations'!$A$2:$O$2336,10,FALSE())</f>
        <v>No</v>
      </c>
      <c r="G1888" s="1" t="str">
        <f>VLOOKUP($A1888,'Medical Examinations'!$A$2:$O$2336,11,FALSE())</f>
        <v>No</v>
      </c>
      <c r="H1888" s="1">
        <f>VLOOKUP($A1888,'Medical Examinations'!$A$2:$O$2336,13,FALSE())</f>
        <v>0</v>
      </c>
      <c r="I1888" s="1" t="str">
        <f>VLOOKUP($A1888,'Medical Examinations'!$A$2:$O$2336,12,FALSE())</f>
        <v>No</v>
      </c>
      <c r="J1888" s="1" t="str">
        <f>VLOOKUP($A1888,'Medical Examinations'!$A$2:$O$2336,14,FALSE())</f>
        <v>Obesity</v>
      </c>
      <c r="K1888" s="1" t="str">
        <f>VLOOKUP($A1888,'Medical Examinations'!$A$2:$O$2336,15,FALSE())</f>
        <v>Prediabetes</v>
      </c>
      <c r="L1888" s="17">
        <f>VLOOKUP($A1888,'Hospitalisation Details'!$A$2:$P$2344,15,FALSE())</f>
        <v>33221</v>
      </c>
      <c r="M1888" s="18">
        <f>VLOOKUP($A1888,'Hospitalisation Details'!$A$2:$P$2344,6,FALSE())</f>
        <v>4076.5</v>
      </c>
      <c r="N1888" s="1" t="str">
        <f>VLOOKUP($A1888,'Hospitalisation Details'!$A$2:$P$2344,12,FALSE())</f>
        <v>tier - 2</v>
      </c>
      <c r="O1888" s="1" t="str">
        <f>VLOOKUP($A1888,'Hospitalisation Details'!$A$2:$P$2344,13,FALSE())</f>
        <v>tier - 3</v>
      </c>
      <c r="P1888" s="1" t="str">
        <f>VLOOKUP($A1888,'Hospitalisation Details'!$A$2:$P$2344,14,FALSE())</f>
        <v>R1011</v>
      </c>
      <c r="Q1888" s="1">
        <f>VLOOKUP($A1888,'Hospitalisation Details'!$A$2:$P$2344,16,FALSE())</f>
        <v>32</v>
      </c>
    </row>
    <row r="1889" spans="1:17" x14ac:dyDescent="0.35">
      <c r="A1889" s="1" t="str">
        <f>'Customer Names'!A1889</f>
        <v>Id1888</v>
      </c>
      <c r="B1889" s="1" t="str">
        <f>VLOOKUP($A1889,'Customer Names'!$A$2:$E$2336,4,FALSE())</f>
        <v>Peter</v>
      </c>
      <c r="C1889" s="16">
        <f>VLOOKUP($A1889,'Medical Examinations'!$A$2:$O$2336,2,FALSE())</f>
        <v>30.03</v>
      </c>
      <c r="D1889" s="16">
        <f>VLOOKUP($A1889,'Medical Examinations'!$A$2:$O$2336,3,FALSE())</f>
        <v>6.41</v>
      </c>
      <c r="E1889" s="1" t="str">
        <f>VLOOKUP($A1889,'Medical Examinations'!$A$2:$O$2336,9,FALSE())</f>
        <v>No</v>
      </c>
      <c r="F1889" s="1" t="str">
        <f>VLOOKUP($A1889,'Medical Examinations'!$A$2:$O$2336,10,FALSE())</f>
        <v>No</v>
      </c>
      <c r="G1889" s="1" t="str">
        <f>VLOOKUP($A1889,'Medical Examinations'!$A$2:$O$2336,11,FALSE())</f>
        <v>No</v>
      </c>
      <c r="H1889" s="1">
        <f>VLOOKUP($A1889,'Medical Examinations'!$A$2:$O$2336,13,FALSE())</f>
        <v>0</v>
      </c>
      <c r="I1889" s="1" t="str">
        <f>VLOOKUP($A1889,'Medical Examinations'!$A$2:$O$2336,12,FALSE())</f>
        <v>No</v>
      </c>
      <c r="J1889" s="1" t="str">
        <f>VLOOKUP($A1889,'Medical Examinations'!$A$2:$O$2336,14,FALSE())</f>
        <v>Obesity</v>
      </c>
      <c r="K1889" s="1" t="str">
        <f>VLOOKUP($A1889,'Medical Examinations'!$A$2:$O$2336,15,FALSE())</f>
        <v>Prediabetes</v>
      </c>
      <c r="L1889" s="17">
        <f>VLOOKUP($A1889,'Hospitalisation Details'!$A$2:$P$2344,15,FALSE())</f>
        <v>33208</v>
      </c>
      <c r="M1889" s="18">
        <f>VLOOKUP($A1889,'Hospitalisation Details'!$A$2:$P$2344,6,FALSE())</f>
        <v>4074.45</v>
      </c>
      <c r="N1889" s="1" t="str">
        <f>VLOOKUP($A1889,'Hospitalisation Details'!$A$2:$P$2344,12,FALSE())</f>
        <v>tier - 3</v>
      </c>
      <c r="O1889" s="1" t="str">
        <f>VLOOKUP($A1889,'Hospitalisation Details'!$A$2:$P$2344,13,FALSE())</f>
        <v>tier - 2</v>
      </c>
      <c r="P1889" s="1" t="str">
        <f>VLOOKUP($A1889,'Hospitalisation Details'!$A$2:$P$2344,14,FALSE())</f>
        <v>R1013</v>
      </c>
      <c r="Q1889" s="1">
        <f>VLOOKUP($A1889,'Hospitalisation Details'!$A$2:$P$2344,16,FALSE())</f>
        <v>32</v>
      </c>
    </row>
    <row r="1890" spans="1:17" x14ac:dyDescent="0.35">
      <c r="A1890" s="1" t="str">
        <f>'Customer Names'!A1890</f>
        <v>Id1889</v>
      </c>
      <c r="B1890" s="1" t="str">
        <f>VLOOKUP($A1890,'Customer Names'!$A$2:$E$2336,4,FALSE())</f>
        <v>Bryant</v>
      </c>
      <c r="C1890" s="16">
        <f>VLOOKUP($A1890,'Medical Examinations'!$A$2:$O$2336,2,FALSE())</f>
        <v>33.479999999999997</v>
      </c>
      <c r="D1890" s="16">
        <f>VLOOKUP($A1890,'Medical Examinations'!$A$2:$O$2336,3,FALSE())</f>
        <v>8.94</v>
      </c>
      <c r="E1890" s="1" t="str">
        <f>VLOOKUP($A1890,'Medical Examinations'!$A$2:$O$2336,9,FALSE())</f>
        <v>No</v>
      </c>
      <c r="F1890" s="1" t="str">
        <f>VLOOKUP($A1890,'Medical Examinations'!$A$2:$O$2336,10,FALSE())</f>
        <v>No</v>
      </c>
      <c r="G1890" s="1" t="str">
        <f>VLOOKUP($A1890,'Medical Examinations'!$A$2:$O$2336,11,FALSE())</f>
        <v>No</v>
      </c>
      <c r="H1890" s="1">
        <f>VLOOKUP($A1890,'Medical Examinations'!$A$2:$O$2336,13,FALSE())</f>
        <v>0</v>
      </c>
      <c r="I1890" s="1" t="str">
        <f>VLOOKUP($A1890,'Medical Examinations'!$A$2:$O$2336,12,FALSE())</f>
        <v>No</v>
      </c>
      <c r="J1890" s="1" t="str">
        <f>VLOOKUP($A1890,'Medical Examinations'!$A$2:$O$2336,14,FALSE())</f>
        <v>Obesity</v>
      </c>
      <c r="K1890" s="1" t="str">
        <f>VLOOKUP($A1890,'Medical Examinations'!$A$2:$O$2336,15,FALSE())</f>
        <v>Diabetes</v>
      </c>
      <c r="L1890" s="17">
        <f>VLOOKUP($A1890,'Hospitalisation Details'!$A$2:$P$2344,15,FALSE())</f>
        <v>37547</v>
      </c>
      <c r="M1890" s="18">
        <f>VLOOKUP($A1890,'Hospitalisation Details'!$A$2:$P$2344,6,FALSE())</f>
        <v>4070.51</v>
      </c>
      <c r="N1890" s="1" t="str">
        <f>VLOOKUP($A1890,'Hospitalisation Details'!$A$2:$P$2344,12,FALSE())</f>
        <v>tier - 2</v>
      </c>
      <c r="O1890" s="1" t="str">
        <f>VLOOKUP($A1890,'Hospitalisation Details'!$A$2:$P$2344,13,FALSE())</f>
        <v>tier - 1</v>
      </c>
      <c r="P1890" s="1" t="str">
        <f>VLOOKUP($A1890,'Hospitalisation Details'!$A$2:$P$2344,14,FALSE())</f>
        <v>R1012</v>
      </c>
      <c r="Q1890" s="1">
        <f>VLOOKUP($A1890,'Hospitalisation Details'!$A$2:$P$2344,16,FALSE())</f>
        <v>20</v>
      </c>
    </row>
    <row r="1891" spans="1:17" x14ac:dyDescent="0.35">
      <c r="A1891" s="1" t="str">
        <f>'Customer Names'!A1891</f>
        <v>Id1890</v>
      </c>
      <c r="B1891" s="1" t="str">
        <f>VLOOKUP($A1891,'Customer Names'!$A$2:$E$2336,4,FALSE())</f>
        <v>Christina</v>
      </c>
      <c r="C1891" s="16">
        <f>VLOOKUP($A1891,'Medical Examinations'!$A$2:$O$2336,2,FALSE())</f>
        <v>16.510000000000002</v>
      </c>
      <c r="D1891" s="16">
        <f>VLOOKUP($A1891,'Medical Examinations'!$A$2:$O$2336,3,FALSE())</f>
        <v>4.42</v>
      </c>
      <c r="E1891" s="1" t="str">
        <f>VLOOKUP($A1891,'Medical Examinations'!$A$2:$O$2336,9,FALSE())</f>
        <v>Yes</v>
      </c>
      <c r="F1891" s="1" t="str">
        <f>VLOOKUP($A1891,'Medical Examinations'!$A$2:$O$2336,10,FALSE())</f>
        <v>No</v>
      </c>
      <c r="G1891" s="1" t="str">
        <f>VLOOKUP($A1891,'Medical Examinations'!$A$2:$O$2336,11,FALSE())</f>
        <v>Yes</v>
      </c>
      <c r="H1891" s="1">
        <f>VLOOKUP($A1891,'Medical Examinations'!$A$2:$O$2336,13,FALSE())</f>
        <v>1</v>
      </c>
      <c r="I1891" s="1" t="str">
        <f>VLOOKUP($A1891,'Medical Examinations'!$A$2:$O$2336,12,FALSE())</f>
        <v>No</v>
      </c>
      <c r="J1891" s="1" t="str">
        <f>VLOOKUP($A1891,'Medical Examinations'!$A$2:$O$2336,14,FALSE())</f>
        <v>Underweight</v>
      </c>
      <c r="K1891" s="1" t="str">
        <f>VLOOKUP($A1891,'Medical Examinations'!$A$2:$O$2336,15,FALSE())</f>
        <v>Normal</v>
      </c>
      <c r="L1891" s="17">
        <f>VLOOKUP($A1891,'Hospitalisation Details'!$A$2:$P$2344,15,FALSE())</f>
        <v>30575</v>
      </c>
      <c r="M1891" s="18">
        <f>VLOOKUP($A1891,'Hospitalisation Details'!$A$2:$P$2344,6,FALSE())</f>
        <v>4070.42</v>
      </c>
      <c r="N1891" s="1" t="str">
        <f>VLOOKUP($A1891,'Hospitalisation Details'!$A$2:$P$2344,12,FALSE())</f>
        <v>tier - 2</v>
      </c>
      <c r="O1891" s="1" t="str">
        <f>VLOOKUP($A1891,'Hospitalisation Details'!$A$2:$P$2344,13,FALSE())</f>
        <v>tier - 1</v>
      </c>
      <c r="P1891" s="1" t="str">
        <f>VLOOKUP($A1891,'Hospitalisation Details'!$A$2:$P$2344,14,FALSE())</f>
        <v>R1013</v>
      </c>
      <c r="Q1891" s="1">
        <f>VLOOKUP($A1891,'Hospitalisation Details'!$A$2:$P$2344,16,FALSE())</f>
        <v>39</v>
      </c>
    </row>
    <row r="1892" spans="1:17" x14ac:dyDescent="0.35">
      <c r="A1892" s="1" t="str">
        <f>'Customer Names'!A1892</f>
        <v>Id1891</v>
      </c>
      <c r="B1892" s="1" t="str">
        <f>VLOOKUP($A1892,'Customer Names'!$A$2:$E$2336,4,FALSE())</f>
        <v>John</v>
      </c>
      <c r="C1892" s="16">
        <f>VLOOKUP($A1892,'Medical Examinations'!$A$2:$O$2336,2,FALSE())</f>
        <v>33.155000000000001</v>
      </c>
      <c r="D1892" s="16">
        <f>VLOOKUP($A1892,'Medical Examinations'!$A$2:$O$2336,3,FALSE())</f>
        <v>5.3</v>
      </c>
      <c r="E1892" s="1" t="str">
        <f>VLOOKUP($A1892,'Medical Examinations'!$A$2:$O$2336,9,FALSE())</f>
        <v>Yes</v>
      </c>
      <c r="F1892" s="1" t="str">
        <f>VLOOKUP($A1892,'Medical Examinations'!$A$2:$O$2336,10,FALSE())</f>
        <v>No</v>
      </c>
      <c r="G1892" s="1" t="str">
        <f>VLOOKUP($A1892,'Medical Examinations'!$A$2:$O$2336,11,FALSE())</f>
        <v>No</v>
      </c>
      <c r="H1892" s="1">
        <f>VLOOKUP($A1892,'Medical Examinations'!$A$2:$O$2336,13,FALSE())</f>
        <v>1</v>
      </c>
      <c r="I1892" s="1" t="str">
        <f>VLOOKUP($A1892,'Medical Examinations'!$A$2:$O$2336,12,FALSE())</f>
        <v>No</v>
      </c>
      <c r="J1892" s="1" t="str">
        <f>VLOOKUP($A1892,'Medical Examinations'!$A$2:$O$2336,14,FALSE())</f>
        <v>Obesity</v>
      </c>
      <c r="K1892" s="1" t="str">
        <f>VLOOKUP($A1892,'Medical Examinations'!$A$2:$O$2336,15,FALSE())</f>
        <v>Normal</v>
      </c>
      <c r="L1892" s="17">
        <f>VLOOKUP($A1892,'Hospitalisation Details'!$A$2:$P$2344,15,FALSE())</f>
        <v>34956</v>
      </c>
      <c r="M1892" s="18">
        <f>VLOOKUP($A1892,'Hospitalisation Details'!$A$2:$P$2344,6,FALSE())</f>
        <v>4058.71</v>
      </c>
      <c r="N1892" s="1" t="str">
        <f>VLOOKUP($A1892,'Hospitalisation Details'!$A$2:$P$2344,12,FALSE())</f>
        <v>tier - 3</v>
      </c>
      <c r="O1892" s="1" t="str">
        <f>VLOOKUP($A1892,'Hospitalisation Details'!$A$2:$P$2344,13,FALSE())</f>
        <v>tier - 3</v>
      </c>
      <c r="P1892" s="1" t="str">
        <f>VLOOKUP($A1892,'Hospitalisation Details'!$A$2:$P$2344,14,FALSE())</f>
        <v>R1012</v>
      </c>
      <c r="Q1892" s="1">
        <f>VLOOKUP($A1892,'Hospitalisation Details'!$A$2:$P$2344,16,FALSE())</f>
        <v>27</v>
      </c>
    </row>
    <row r="1893" spans="1:17" x14ac:dyDescent="0.35">
      <c r="A1893" s="1" t="str">
        <f>'Customer Names'!A1893</f>
        <v>Id1892</v>
      </c>
      <c r="B1893" s="1" t="str">
        <f>VLOOKUP($A1893,'Customer Names'!$A$2:$E$2336,4,FALSE())</f>
        <v>Eduardo</v>
      </c>
      <c r="C1893" s="16">
        <f>VLOOKUP($A1893,'Medical Examinations'!$A$2:$O$2336,2,FALSE())</f>
        <v>37.29</v>
      </c>
      <c r="D1893" s="16">
        <f>VLOOKUP($A1893,'Medical Examinations'!$A$2:$O$2336,3,FALSE())</f>
        <v>4.6399999999999997</v>
      </c>
      <c r="E1893" s="1" t="str">
        <f>VLOOKUP($A1893,'Medical Examinations'!$A$2:$O$2336,9,FALSE())</f>
        <v>No</v>
      </c>
      <c r="F1893" s="1" t="str">
        <f>VLOOKUP($A1893,'Medical Examinations'!$A$2:$O$2336,10,FALSE())</f>
        <v>No</v>
      </c>
      <c r="G1893" s="1" t="str">
        <f>VLOOKUP($A1893,'Medical Examinations'!$A$2:$O$2336,11,FALSE())</f>
        <v>Yes</v>
      </c>
      <c r="H1893" s="1">
        <f>VLOOKUP($A1893,'Medical Examinations'!$A$2:$O$2336,13,FALSE())</f>
        <v>1</v>
      </c>
      <c r="I1893" s="1" t="str">
        <f>VLOOKUP($A1893,'Medical Examinations'!$A$2:$O$2336,12,FALSE())</f>
        <v>No</v>
      </c>
      <c r="J1893" s="1" t="str">
        <f>VLOOKUP($A1893,'Medical Examinations'!$A$2:$O$2336,14,FALSE())</f>
        <v>Obesity</v>
      </c>
      <c r="K1893" s="1" t="str">
        <f>VLOOKUP($A1893,'Medical Examinations'!$A$2:$O$2336,15,FALSE())</f>
        <v>Normal</v>
      </c>
      <c r="L1893" s="17">
        <f>VLOOKUP($A1893,'Hospitalisation Details'!$A$2:$P$2344,15,FALSE())</f>
        <v>34194</v>
      </c>
      <c r="M1893" s="18">
        <f>VLOOKUP($A1893,'Hospitalisation Details'!$A$2:$P$2344,6,FALSE())</f>
        <v>4058.12</v>
      </c>
      <c r="N1893" s="1" t="str">
        <f>VLOOKUP($A1893,'Hospitalisation Details'!$A$2:$P$2344,12,FALSE())</f>
        <v>tier - 2</v>
      </c>
      <c r="O1893" s="1" t="str">
        <f>VLOOKUP($A1893,'Hospitalisation Details'!$A$2:$P$2344,13,FALSE())</f>
        <v>tier - 1</v>
      </c>
      <c r="P1893" s="1" t="str">
        <f>VLOOKUP($A1893,'Hospitalisation Details'!$A$2:$P$2344,14,FALSE())</f>
        <v>R1013</v>
      </c>
      <c r="Q1893" s="1">
        <f>VLOOKUP($A1893,'Hospitalisation Details'!$A$2:$P$2344,16,FALSE())</f>
        <v>29</v>
      </c>
    </row>
    <row r="1894" spans="1:17" x14ac:dyDescent="0.35">
      <c r="A1894" s="1" t="str">
        <f>'Customer Names'!A1894</f>
        <v>Id1893</v>
      </c>
      <c r="B1894" s="1" t="str">
        <f>VLOOKUP($A1894,'Customer Names'!$A$2:$E$2336,4,FALSE())</f>
        <v>Laura M.</v>
      </c>
      <c r="C1894" s="16">
        <f>VLOOKUP($A1894,'Medical Examinations'!$A$2:$O$2336,2,FALSE())</f>
        <v>20.23</v>
      </c>
      <c r="D1894" s="16">
        <f>VLOOKUP($A1894,'Medical Examinations'!$A$2:$O$2336,3,FALSE())</f>
        <v>6.16</v>
      </c>
      <c r="E1894" s="1" t="str">
        <f>VLOOKUP($A1894,'Medical Examinations'!$A$2:$O$2336,9,FALSE())</f>
        <v>Yes</v>
      </c>
      <c r="F1894" s="1" t="str">
        <f>VLOOKUP($A1894,'Medical Examinations'!$A$2:$O$2336,10,FALSE())</f>
        <v>No</v>
      </c>
      <c r="G1894" s="1" t="str">
        <f>VLOOKUP($A1894,'Medical Examinations'!$A$2:$O$2336,11,FALSE())</f>
        <v>No</v>
      </c>
      <c r="H1894" s="1">
        <f>VLOOKUP($A1894,'Medical Examinations'!$A$2:$O$2336,13,FALSE())</f>
        <v>1</v>
      </c>
      <c r="I1894" s="1" t="str">
        <f>VLOOKUP($A1894,'Medical Examinations'!$A$2:$O$2336,12,FALSE())</f>
        <v>No</v>
      </c>
      <c r="J1894" s="1" t="str">
        <f>VLOOKUP($A1894,'Medical Examinations'!$A$2:$O$2336,14,FALSE())</f>
        <v>Normal Weight</v>
      </c>
      <c r="K1894" s="1" t="str">
        <f>VLOOKUP($A1894,'Medical Examinations'!$A$2:$O$2336,15,FALSE())</f>
        <v>Prediabetes</v>
      </c>
      <c r="L1894" s="17">
        <f>VLOOKUP($A1894,'Hospitalisation Details'!$A$2:$P$2344,15,FALSE())</f>
        <v>32477</v>
      </c>
      <c r="M1894" s="18">
        <f>VLOOKUP($A1894,'Hospitalisation Details'!$A$2:$P$2344,6,FALSE())</f>
        <v>4047.94</v>
      </c>
      <c r="N1894" s="1" t="str">
        <f>VLOOKUP($A1894,'Hospitalisation Details'!$A$2:$P$2344,12,FALSE())</f>
        <v>tier - 2</v>
      </c>
      <c r="O1894" s="1" t="str">
        <f>VLOOKUP($A1894,'Hospitalisation Details'!$A$2:$P$2344,13,FALSE())</f>
        <v>tier - 1</v>
      </c>
      <c r="P1894" s="1" t="str">
        <f>VLOOKUP($A1894,'Hospitalisation Details'!$A$2:$P$2344,14,FALSE())</f>
        <v>R1013</v>
      </c>
      <c r="Q1894" s="1">
        <f>VLOOKUP($A1894,'Hospitalisation Details'!$A$2:$P$2344,16,FALSE())</f>
        <v>34</v>
      </c>
    </row>
    <row r="1895" spans="1:17" x14ac:dyDescent="0.35">
      <c r="A1895" s="1" t="str">
        <f>'Customer Names'!A1895</f>
        <v>Id1894</v>
      </c>
      <c r="B1895" s="1" t="str">
        <f>VLOOKUP($A1895,'Customer Names'!$A$2:$E$2336,4,FALSE())</f>
        <v>Charlie</v>
      </c>
      <c r="C1895" s="16">
        <f>VLOOKUP($A1895,'Medical Examinations'!$A$2:$O$2336,2,FALSE())</f>
        <v>28.975000000000001</v>
      </c>
      <c r="D1895" s="16">
        <f>VLOOKUP($A1895,'Medical Examinations'!$A$2:$O$2336,3,FALSE())</f>
        <v>4.12</v>
      </c>
      <c r="E1895" s="1" t="str">
        <f>VLOOKUP($A1895,'Medical Examinations'!$A$2:$O$2336,9,FALSE())</f>
        <v>No</v>
      </c>
      <c r="F1895" s="1" t="str">
        <f>VLOOKUP($A1895,'Medical Examinations'!$A$2:$O$2336,10,FALSE())</f>
        <v>No</v>
      </c>
      <c r="G1895" s="1" t="str">
        <f>VLOOKUP($A1895,'Medical Examinations'!$A$2:$O$2336,11,FALSE())</f>
        <v>Yes</v>
      </c>
      <c r="H1895" s="1">
        <f>VLOOKUP($A1895,'Medical Examinations'!$A$2:$O$2336,13,FALSE())</f>
        <v>1</v>
      </c>
      <c r="I1895" s="1" t="str">
        <f>VLOOKUP($A1895,'Medical Examinations'!$A$2:$O$2336,12,FALSE())</f>
        <v>No</v>
      </c>
      <c r="J1895" s="1" t="str">
        <f>VLOOKUP($A1895,'Medical Examinations'!$A$2:$O$2336,14,FALSE())</f>
        <v>Overweight</v>
      </c>
      <c r="K1895" s="1" t="str">
        <f>VLOOKUP($A1895,'Medical Examinations'!$A$2:$O$2336,15,FALSE())</f>
        <v>Normal</v>
      </c>
      <c r="L1895" s="17">
        <f>VLOOKUP($A1895,'Hospitalisation Details'!$A$2:$P$2344,15,FALSE())</f>
        <v>34329</v>
      </c>
      <c r="M1895" s="18">
        <f>VLOOKUP($A1895,'Hospitalisation Details'!$A$2:$P$2344,6,FALSE())</f>
        <v>4040.56</v>
      </c>
      <c r="N1895" s="1" t="str">
        <f>VLOOKUP($A1895,'Hospitalisation Details'!$A$2:$P$2344,12,FALSE())</f>
        <v>tier - 3</v>
      </c>
      <c r="O1895" s="1" t="str">
        <f>VLOOKUP($A1895,'Hospitalisation Details'!$A$2:$P$2344,13,FALSE())</f>
        <v>tier - 3</v>
      </c>
      <c r="P1895" s="1" t="str">
        <f>VLOOKUP($A1895,'Hospitalisation Details'!$A$2:$P$2344,14,FALSE())</f>
        <v>R1015</v>
      </c>
      <c r="Q1895" s="1">
        <f>VLOOKUP($A1895,'Hospitalisation Details'!$A$2:$P$2344,16,FALSE())</f>
        <v>29</v>
      </c>
    </row>
    <row r="1896" spans="1:17" x14ac:dyDescent="0.35">
      <c r="A1896" s="1" t="str">
        <f>'Customer Names'!A1896</f>
        <v>Id1895</v>
      </c>
      <c r="B1896" s="1" t="str">
        <f>VLOOKUP($A1896,'Customer Names'!$A$2:$E$2336,4,FALSE())</f>
        <v>Melissa D.</v>
      </c>
      <c r="C1896" s="16">
        <f>VLOOKUP($A1896,'Medical Examinations'!$A$2:$O$2336,2,FALSE())</f>
        <v>16.420000000000002</v>
      </c>
      <c r="D1896" s="16">
        <f>VLOOKUP($A1896,'Medical Examinations'!$A$2:$O$2336,3,FALSE())</f>
        <v>5.77</v>
      </c>
      <c r="E1896" s="1" t="str">
        <f>VLOOKUP($A1896,'Medical Examinations'!$A$2:$O$2336,9,FALSE())</f>
        <v>Yes</v>
      </c>
      <c r="F1896" s="1" t="str">
        <f>VLOOKUP($A1896,'Medical Examinations'!$A$2:$O$2336,10,FALSE())</f>
        <v>No</v>
      </c>
      <c r="G1896" s="1" t="str">
        <f>VLOOKUP($A1896,'Medical Examinations'!$A$2:$O$2336,11,FALSE())</f>
        <v>Yes</v>
      </c>
      <c r="H1896" s="1">
        <f>VLOOKUP($A1896,'Medical Examinations'!$A$2:$O$2336,13,FALSE())</f>
        <v>1</v>
      </c>
      <c r="I1896" s="1" t="str">
        <f>VLOOKUP($A1896,'Medical Examinations'!$A$2:$O$2336,12,FALSE())</f>
        <v>No</v>
      </c>
      <c r="J1896" s="1" t="str">
        <f>VLOOKUP($A1896,'Medical Examinations'!$A$2:$O$2336,14,FALSE())</f>
        <v>Underweight</v>
      </c>
      <c r="K1896" s="1" t="str">
        <f>VLOOKUP($A1896,'Medical Examinations'!$A$2:$O$2336,15,FALSE())</f>
        <v>Prediabetes</v>
      </c>
      <c r="L1896" s="17">
        <f>VLOOKUP($A1896,'Hospitalisation Details'!$A$2:$P$2344,15,FALSE())</f>
        <v>30630</v>
      </c>
      <c r="M1896" s="18">
        <f>VLOOKUP($A1896,'Hospitalisation Details'!$A$2:$P$2344,6,FALSE())</f>
        <v>4039.9</v>
      </c>
      <c r="N1896" s="1" t="str">
        <f>VLOOKUP($A1896,'Hospitalisation Details'!$A$2:$P$2344,12,FALSE())</f>
        <v>tier - 2</v>
      </c>
      <c r="O1896" s="1" t="str">
        <f>VLOOKUP($A1896,'Hospitalisation Details'!$A$2:$P$2344,13,FALSE())</f>
        <v>tier - 1</v>
      </c>
      <c r="P1896" s="1" t="str">
        <f>VLOOKUP($A1896,'Hospitalisation Details'!$A$2:$P$2344,14,FALSE())</f>
        <v>R1013</v>
      </c>
      <c r="Q1896" s="1">
        <f>VLOOKUP($A1896,'Hospitalisation Details'!$A$2:$P$2344,16,FALSE())</f>
        <v>39</v>
      </c>
    </row>
    <row r="1897" spans="1:17" x14ac:dyDescent="0.35">
      <c r="A1897" s="1" t="str">
        <f>'Customer Names'!A1897</f>
        <v>Id1896</v>
      </c>
      <c r="B1897" s="1" t="str">
        <f>VLOOKUP($A1897,'Customer Names'!$A$2:$E$2336,4,FALSE())</f>
        <v>Dan C. Jr.</v>
      </c>
      <c r="C1897" s="16">
        <f>VLOOKUP($A1897,'Medical Examinations'!$A$2:$O$2336,2,FALSE())</f>
        <v>17.559999999999999</v>
      </c>
      <c r="D1897" s="16">
        <f>VLOOKUP($A1897,'Medical Examinations'!$A$2:$O$2336,3,FALSE())</f>
        <v>6.2</v>
      </c>
      <c r="E1897" s="1" t="str">
        <f>VLOOKUP($A1897,'Medical Examinations'!$A$2:$O$2336,9,FALSE())</f>
        <v>No</v>
      </c>
      <c r="F1897" s="1" t="str">
        <f>VLOOKUP($A1897,'Medical Examinations'!$A$2:$O$2336,10,FALSE())</f>
        <v>No</v>
      </c>
      <c r="G1897" s="1" t="str">
        <f>VLOOKUP($A1897,'Medical Examinations'!$A$2:$O$2336,11,FALSE())</f>
        <v>No</v>
      </c>
      <c r="H1897" s="1">
        <f>VLOOKUP($A1897,'Medical Examinations'!$A$2:$O$2336,13,FALSE())</f>
        <v>1</v>
      </c>
      <c r="I1897" s="1" t="str">
        <f>VLOOKUP($A1897,'Medical Examinations'!$A$2:$O$2336,12,FALSE())</f>
        <v>No</v>
      </c>
      <c r="J1897" s="1" t="str">
        <f>VLOOKUP($A1897,'Medical Examinations'!$A$2:$O$2336,14,FALSE())</f>
        <v>Underweight</v>
      </c>
      <c r="K1897" s="1" t="str">
        <f>VLOOKUP($A1897,'Medical Examinations'!$A$2:$O$2336,15,FALSE())</f>
        <v>Prediabetes</v>
      </c>
      <c r="L1897" s="17">
        <f>VLOOKUP($A1897,'Hospitalisation Details'!$A$2:$P$2344,15,FALSE())</f>
        <v>30870</v>
      </c>
      <c r="M1897" s="18">
        <f>VLOOKUP($A1897,'Hospitalisation Details'!$A$2:$P$2344,6,FALSE())</f>
        <v>4038.41</v>
      </c>
      <c r="N1897" s="1" t="str">
        <f>VLOOKUP($A1897,'Hospitalisation Details'!$A$2:$P$2344,12,FALSE())</f>
        <v>tier - 2</v>
      </c>
      <c r="O1897" s="1" t="str">
        <f>VLOOKUP($A1897,'Hospitalisation Details'!$A$2:$P$2344,13,FALSE())</f>
        <v>tier - 1</v>
      </c>
      <c r="P1897" s="1" t="str">
        <f>VLOOKUP($A1897,'Hospitalisation Details'!$A$2:$P$2344,14,FALSE())</f>
        <v>R1013</v>
      </c>
      <c r="Q1897" s="1">
        <f>VLOOKUP($A1897,'Hospitalisation Details'!$A$2:$P$2344,16,FALSE())</f>
        <v>38</v>
      </c>
    </row>
    <row r="1898" spans="1:17" x14ac:dyDescent="0.35">
      <c r="A1898" s="1" t="str">
        <f>'Customer Names'!A1898</f>
        <v>Id1897</v>
      </c>
      <c r="B1898" s="1" t="str">
        <f>VLOOKUP($A1898,'Customer Names'!$A$2:$E$2336,4,FALSE())</f>
        <v>Matthew</v>
      </c>
      <c r="C1898" s="16">
        <f>VLOOKUP($A1898,'Medical Examinations'!$A$2:$O$2336,2,FALSE())</f>
        <v>24.13</v>
      </c>
      <c r="D1898" s="16">
        <f>VLOOKUP($A1898,'Medical Examinations'!$A$2:$O$2336,3,FALSE())</f>
        <v>4.3899999999999997</v>
      </c>
      <c r="E1898" s="1" t="str">
        <f>VLOOKUP($A1898,'Medical Examinations'!$A$2:$O$2336,9,FALSE())</f>
        <v>No</v>
      </c>
      <c r="F1898" s="1" t="str">
        <f>VLOOKUP($A1898,'Medical Examinations'!$A$2:$O$2336,10,FALSE())</f>
        <v>No</v>
      </c>
      <c r="G1898" s="1" t="str">
        <f>VLOOKUP($A1898,'Medical Examinations'!$A$2:$O$2336,11,FALSE())</f>
        <v>No</v>
      </c>
      <c r="H1898" s="1">
        <f>VLOOKUP($A1898,'Medical Examinations'!$A$2:$O$2336,13,FALSE())</f>
        <v>1</v>
      </c>
      <c r="I1898" s="1" t="str">
        <f>VLOOKUP($A1898,'Medical Examinations'!$A$2:$O$2336,12,FALSE())</f>
        <v>No</v>
      </c>
      <c r="J1898" s="1" t="str">
        <f>VLOOKUP($A1898,'Medical Examinations'!$A$2:$O$2336,14,FALSE())</f>
        <v>Normal Weight</v>
      </c>
      <c r="K1898" s="1" t="str">
        <f>VLOOKUP($A1898,'Medical Examinations'!$A$2:$O$2336,15,FALSE())</f>
        <v>Normal</v>
      </c>
      <c r="L1898" s="17">
        <f>VLOOKUP($A1898,'Hospitalisation Details'!$A$2:$P$2344,15,FALSE())</f>
        <v>33888</v>
      </c>
      <c r="M1898" s="18">
        <f>VLOOKUP($A1898,'Hospitalisation Details'!$A$2:$P$2344,6,FALSE())</f>
        <v>4032.24</v>
      </c>
      <c r="N1898" s="1" t="str">
        <f>VLOOKUP($A1898,'Hospitalisation Details'!$A$2:$P$2344,12,FALSE())</f>
        <v>tier - 3</v>
      </c>
      <c r="O1898" s="1" t="str">
        <f>VLOOKUP($A1898,'Hospitalisation Details'!$A$2:$P$2344,13,FALSE())</f>
        <v>tier - 3</v>
      </c>
      <c r="P1898" s="1" t="str">
        <f>VLOOKUP($A1898,'Hospitalisation Details'!$A$2:$P$2344,14,FALSE())</f>
        <v>R1012</v>
      </c>
      <c r="Q1898" s="1">
        <f>VLOOKUP($A1898,'Hospitalisation Details'!$A$2:$P$2344,16,FALSE())</f>
        <v>30</v>
      </c>
    </row>
    <row r="1899" spans="1:17" x14ac:dyDescent="0.35">
      <c r="A1899" s="1" t="str">
        <f>'Customer Names'!A1899</f>
        <v>Id1898</v>
      </c>
      <c r="B1899" s="1" t="str">
        <f>VLOOKUP($A1899,'Customer Names'!$A$2:$E$2336,4,FALSE())</f>
        <v>Wesley C.</v>
      </c>
      <c r="C1899" s="16">
        <f>VLOOKUP($A1899,'Medical Examinations'!$A$2:$O$2336,2,FALSE())</f>
        <v>19.95</v>
      </c>
      <c r="D1899" s="16">
        <f>VLOOKUP($A1899,'Medical Examinations'!$A$2:$O$2336,3,FALSE())</f>
        <v>5.13</v>
      </c>
      <c r="E1899" s="1" t="str">
        <f>VLOOKUP($A1899,'Medical Examinations'!$A$2:$O$2336,9,FALSE())</f>
        <v>No</v>
      </c>
      <c r="F1899" s="1" t="str">
        <f>VLOOKUP($A1899,'Medical Examinations'!$A$2:$O$2336,10,FALSE())</f>
        <v>Yes</v>
      </c>
      <c r="G1899" s="1" t="str">
        <f>VLOOKUP($A1899,'Medical Examinations'!$A$2:$O$2336,11,FALSE())</f>
        <v>No</v>
      </c>
      <c r="H1899" s="1">
        <f>VLOOKUP($A1899,'Medical Examinations'!$A$2:$O$2336,13,FALSE())</f>
        <v>2</v>
      </c>
      <c r="I1899" s="1" t="str">
        <f>VLOOKUP($A1899,'Medical Examinations'!$A$2:$O$2336,12,FALSE())</f>
        <v>No</v>
      </c>
      <c r="J1899" s="1" t="str">
        <f>VLOOKUP($A1899,'Medical Examinations'!$A$2:$O$2336,14,FALSE())</f>
        <v>Normal Weight</v>
      </c>
      <c r="K1899" s="1" t="str">
        <f>VLOOKUP($A1899,'Medical Examinations'!$A$2:$O$2336,15,FALSE())</f>
        <v>Normal</v>
      </c>
      <c r="L1899" s="17">
        <f>VLOOKUP($A1899,'Hospitalisation Details'!$A$2:$P$2344,15,FALSE())</f>
        <v>36782</v>
      </c>
      <c r="M1899" s="18">
        <f>VLOOKUP($A1899,'Hospitalisation Details'!$A$2:$P$2344,6,FALSE())</f>
        <v>4005.42</v>
      </c>
      <c r="N1899" s="1" t="str">
        <f>VLOOKUP($A1899,'Hospitalisation Details'!$A$2:$P$2344,12,FALSE())</f>
        <v>tier - 2</v>
      </c>
      <c r="O1899" s="1" t="str">
        <f>VLOOKUP($A1899,'Hospitalisation Details'!$A$2:$P$2344,13,FALSE())</f>
        <v>tier - 1</v>
      </c>
      <c r="P1899" s="1" t="str">
        <f>VLOOKUP($A1899,'Hospitalisation Details'!$A$2:$P$2344,14,FALSE())</f>
        <v>R1015</v>
      </c>
      <c r="Q1899" s="1">
        <f>VLOOKUP($A1899,'Hospitalisation Details'!$A$2:$P$2344,16,FALSE())</f>
        <v>22</v>
      </c>
    </row>
    <row r="1900" spans="1:17" x14ac:dyDescent="0.35">
      <c r="A1900" s="1" t="str">
        <f>'Customer Names'!A1900</f>
        <v>Id1899</v>
      </c>
      <c r="B1900" s="1" t="str">
        <f>VLOOKUP($A1900,'Customer Names'!$A$2:$E$2336,4,FALSE())</f>
        <v>Christopher</v>
      </c>
      <c r="C1900" s="16">
        <f>VLOOKUP($A1900,'Medical Examinations'!$A$2:$O$2336,2,FALSE())</f>
        <v>21.24</v>
      </c>
      <c r="D1900" s="16">
        <f>VLOOKUP($A1900,'Medical Examinations'!$A$2:$O$2336,3,FALSE())</f>
        <v>4.49</v>
      </c>
      <c r="E1900" s="1" t="str">
        <f>VLOOKUP($A1900,'Medical Examinations'!$A$2:$O$2336,9,FALSE())</f>
        <v>No</v>
      </c>
      <c r="F1900" s="1" t="str">
        <f>VLOOKUP($A1900,'Medical Examinations'!$A$2:$O$2336,10,FALSE())</f>
        <v>No</v>
      </c>
      <c r="G1900" s="1" t="str">
        <f>VLOOKUP($A1900,'Medical Examinations'!$A$2:$O$2336,11,FALSE())</f>
        <v>No</v>
      </c>
      <c r="H1900" s="1">
        <f>VLOOKUP($A1900,'Medical Examinations'!$A$2:$O$2336,13,FALSE())</f>
        <v>0</v>
      </c>
      <c r="I1900" s="1" t="str">
        <f>VLOOKUP($A1900,'Medical Examinations'!$A$2:$O$2336,12,FALSE())</f>
        <v>No</v>
      </c>
      <c r="J1900" s="1" t="str">
        <f>VLOOKUP($A1900,'Medical Examinations'!$A$2:$O$2336,14,FALSE())</f>
        <v>Normal Weight</v>
      </c>
      <c r="K1900" s="1" t="str">
        <f>VLOOKUP($A1900,'Medical Examinations'!$A$2:$O$2336,15,FALSE())</f>
        <v>Normal</v>
      </c>
      <c r="L1900" s="17">
        <f>VLOOKUP($A1900,'Hospitalisation Details'!$A$2:$P$2344,15,FALSE())</f>
        <v>32699</v>
      </c>
      <c r="M1900" s="18">
        <f>VLOOKUP($A1900,'Hospitalisation Details'!$A$2:$P$2344,6,FALSE())</f>
        <v>4002.36</v>
      </c>
      <c r="N1900" s="1" t="str">
        <f>VLOOKUP($A1900,'Hospitalisation Details'!$A$2:$P$2344,12,FALSE())</f>
        <v>tier - 2</v>
      </c>
      <c r="O1900" s="1" t="str">
        <f>VLOOKUP($A1900,'Hospitalisation Details'!$A$2:$P$2344,13,FALSE())</f>
        <v>tier - 1</v>
      </c>
      <c r="P1900" s="1" t="str">
        <f>VLOOKUP($A1900,'Hospitalisation Details'!$A$2:$P$2344,14,FALSE())</f>
        <v>R1013</v>
      </c>
      <c r="Q1900" s="1">
        <f>VLOOKUP($A1900,'Hospitalisation Details'!$A$2:$P$2344,16,FALSE())</f>
        <v>33</v>
      </c>
    </row>
    <row r="1901" spans="1:17" x14ac:dyDescent="0.35">
      <c r="A1901" s="1" t="str">
        <f>'Customer Names'!A1901</f>
        <v>Id1900</v>
      </c>
      <c r="B1901" s="1" t="str">
        <f>VLOOKUP($A1901,'Customer Names'!$A$2:$E$2336,4,FALSE())</f>
        <v>Jessica</v>
      </c>
      <c r="C1901" s="16">
        <f>VLOOKUP($A1901,'Medical Examinations'!$A$2:$O$2336,2,FALSE())</f>
        <v>44.22</v>
      </c>
      <c r="D1901" s="16">
        <f>VLOOKUP($A1901,'Medical Examinations'!$A$2:$O$2336,3,FALSE())</f>
        <v>6.35</v>
      </c>
      <c r="E1901" s="1" t="str">
        <f>VLOOKUP($A1901,'Medical Examinations'!$A$2:$O$2336,9,FALSE())</f>
        <v>No</v>
      </c>
      <c r="F1901" s="1" t="str">
        <f>VLOOKUP($A1901,'Medical Examinations'!$A$2:$O$2336,10,FALSE())</f>
        <v>No</v>
      </c>
      <c r="G1901" s="1" t="str">
        <f>VLOOKUP($A1901,'Medical Examinations'!$A$2:$O$2336,11,FALSE())</f>
        <v>No</v>
      </c>
      <c r="H1901" s="1">
        <f>VLOOKUP($A1901,'Medical Examinations'!$A$2:$O$2336,13,FALSE())</f>
        <v>0</v>
      </c>
      <c r="I1901" s="1" t="str">
        <f>VLOOKUP($A1901,'Medical Examinations'!$A$2:$O$2336,12,FALSE())</f>
        <v>No</v>
      </c>
      <c r="J1901" s="1" t="str">
        <f>VLOOKUP($A1901,'Medical Examinations'!$A$2:$O$2336,14,FALSE())</f>
        <v>Obesity</v>
      </c>
      <c r="K1901" s="1" t="str">
        <f>VLOOKUP($A1901,'Medical Examinations'!$A$2:$O$2336,15,FALSE())</f>
        <v>Prediabetes</v>
      </c>
      <c r="L1901" s="17">
        <f>VLOOKUP($A1901,'Hospitalisation Details'!$A$2:$P$2344,15,FALSE())</f>
        <v>33178</v>
      </c>
      <c r="M1901" s="18">
        <f>VLOOKUP($A1901,'Hospitalisation Details'!$A$2:$P$2344,6,FALSE())</f>
        <v>3994.18</v>
      </c>
      <c r="N1901" s="1" t="str">
        <f>VLOOKUP($A1901,'Hospitalisation Details'!$A$2:$P$2344,12,FALSE())</f>
        <v>tier - 2</v>
      </c>
      <c r="O1901" s="1" t="str">
        <f>VLOOKUP($A1901,'Hospitalisation Details'!$A$2:$P$2344,13,FALSE())</f>
        <v>tier - 2</v>
      </c>
      <c r="P1901" s="1" t="str">
        <f>VLOOKUP($A1901,'Hospitalisation Details'!$A$2:$P$2344,14,FALSE())</f>
        <v>R1013</v>
      </c>
      <c r="Q1901" s="1">
        <f>VLOOKUP($A1901,'Hospitalisation Details'!$A$2:$P$2344,16,FALSE())</f>
        <v>32</v>
      </c>
    </row>
    <row r="1902" spans="1:17" x14ac:dyDescent="0.35">
      <c r="A1902" s="1" t="str">
        <f>'Customer Names'!A1902</f>
        <v>Id1901</v>
      </c>
      <c r="B1902" s="1" t="str">
        <f>VLOOKUP($A1902,'Customer Names'!$A$2:$E$2336,4,FALSE())</f>
        <v>Christin</v>
      </c>
      <c r="C1902" s="16">
        <f>VLOOKUP($A1902,'Medical Examinations'!$A$2:$O$2336,2,FALSE())</f>
        <v>41.1</v>
      </c>
      <c r="D1902" s="16">
        <f>VLOOKUP($A1902,'Medical Examinations'!$A$2:$O$2336,3,FALSE())</f>
        <v>5.79</v>
      </c>
      <c r="E1902" s="1" t="str">
        <f>VLOOKUP($A1902,'Medical Examinations'!$A$2:$O$2336,9,FALSE())</f>
        <v>No</v>
      </c>
      <c r="F1902" s="1" t="str">
        <f>VLOOKUP($A1902,'Medical Examinations'!$A$2:$O$2336,10,FALSE())</f>
        <v>No</v>
      </c>
      <c r="G1902" s="1" t="str">
        <f>VLOOKUP($A1902,'Medical Examinations'!$A$2:$O$2336,11,FALSE())</f>
        <v>No</v>
      </c>
      <c r="H1902" s="1">
        <f>VLOOKUP($A1902,'Medical Examinations'!$A$2:$O$2336,13,FALSE())</f>
        <v>0</v>
      </c>
      <c r="I1902" s="1" t="str">
        <f>VLOOKUP($A1902,'Medical Examinations'!$A$2:$O$2336,12,FALSE())</f>
        <v>No</v>
      </c>
      <c r="J1902" s="1" t="str">
        <f>VLOOKUP($A1902,'Medical Examinations'!$A$2:$O$2336,14,FALSE())</f>
        <v>Obesity</v>
      </c>
      <c r="K1902" s="1" t="str">
        <f>VLOOKUP($A1902,'Medical Examinations'!$A$2:$O$2336,15,FALSE())</f>
        <v>Prediabetes</v>
      </c>
      <c r="L1902" s="17">
        <f>VLOOKUP($A1902,'Hospitalisation Details'!$A$2:$P$2344,15,FALSE())</f>
        <v>33199</v>
      </c>
      <c r="M1902" s="18">
        <f>VLOOKUP($A1902,'Hospitalisation Details'!$A$2:$P$2344,6,FALSE())</f>
        <v>3989.84</v>
      </c>
      <c r="N1902" s="1" t="str">
        <f>VLOOKUP($A1902,'Hospitalisation Details'!$A$2:$P$2344,12,FALSE())</f>
        <v>tier - 2</v>
      </c>
      <c r="O1902" s="1" t="str">
        <f>VLOOKUP($A1902,'Hospitalisation Details'!$A$2:$P$2344,13,FALSE())</f>
        <v>tier - 2</v>
      </c>
      <c r="P1902" s="1" t="str">
        <f>VLOOKUP($A1902,'Hospitalisation Details'!$A$2:$P$2344,14,FALSE())</f>
        <v>R1011</v>
      </c>
      <c r="Q1902" s="1">
        <f>VLOOKUP($A1902,'Hospitalisation Details'!$A$2:$P$2344,16,FALSE())</f>
        <v>32</v>
      </c>
    </row>
    <row r="1903" spans="1:17" x14ac:dyDescent="0.35">
      <c r="A1903" s="1" t="str">
        <f>'Customer Names'!A1903</f>
        <v>Id1902</v>
      </c>
      <c r="B1903" s="1" t="str">
        <f>VLOOKUP($A1903,'Customer Names'!$A$2:$E$2336,4,FALSE())</f>
        <v>Sara</v>
      </c>
      <c r="C1903" s="16">
        <f>VLOOKUP($A1903,'Medical Examinations'!$A$2:$O$2336,2,FALSE())</f>
        <v>34.200000000000003</v>
      </c>
      <c r="D1903" s="16">
        <f>VLOOKUP($A1903,'Medical Examinations'!$A$2:$O$2336,3,FALSE())</f>
        <v>4.78</v>
      </c>
      <c r="E1903" s="1" t="str">
        <f>VLOOKUP($A1903,'Medical Examinations'!$A$2:$O$2336,9,FALSE())</f>
        <v>Yes</v>
      </c>
      <c r="F1903" s="1" t="str">
        <f>VLOOKUP($A1903,'Medical Examinations'!$A$2:$O$2336,10,FALSE())</f>
        <v>No</v>
      </c>
      <c r="G1903" s="1" t="str">
        <f>VLOOKUP($A1903,'Medical Examinations'!$A$2:$O$2336,11,FALSE())</f>
        <v>No</v>
      </c>
      <c r="H1903" s="1">
        <f>VLOOKUP($A1903,'Medical Examinations'!$A$2:$O$2336,13,FALSE())</f>
        <v>0</v>
      </c>
      <c r="I1903" s="1" t="str">
        <f>VLOOKUP($A1903,'Medical Examinations'!$A$2:$O$2336,12,FALSE())</f>
        <v>No</v>
      </c>
      <c r="J1903" s="1" t="str">
        <f>VLOOKUP($A1903,'Medical Examinations'!$A$2:$O$2336,14,FALSE())</f>
        <v>Obesity</v>
      </c>
      <c r="K1903" s="1" t="str">
        <f>VLOOKUP($A1903,'Medical Examinations'!$A$2:$O$2336,15,FALSE())</f>
        <v>Normal</v>
      </c>
      <c r="L1903" s="17">
        <f>VLOOKUP($A1903,'Hospitalisation Details'!$A$2:$P$2344,15,FALSE())</f>
        <v>35316</v>
      </c>
      <c r="M1903" s="18">
        <f>VLOOKUP($A1903,'Hospitalisation Details'!$A$2:$P$2344,6,FALSE())</f>
        <v>3987.93</v>
      </c>
      <c r="N1903" s="1" t="str">
        <f>VLOOKUP($A1903,'Hospitalisation Details'!$A$2:$P$2344,12,FALSE())</f>
        <v>tier - 2</v>
      </c>
      <c r="O1903" s="1" t="str">
        <f>VLOOKUP($A1903,'Hospitalisation Details'!$A$2:$P$2344,13,FALSE())</f>
        <v>tier - 2</v>
      </c>
      <c r="P1903" s="1" t="str">
        <f>VLOOKUP($A1903,'Hospitalisation Details'!$A$2:$P$2344,14,FALSE())</f>
        <v>R1011</v>
      </c>
      <c r="Q1903" s="1">
        <f>VLOOKUP($A1903,'Hospitalisation Details'!$A$2:$P$2344,16,FALSE())</f>
        <v>26</v>
      </c>
    </row>
    <row r="1904" spans="1:17" x14ac:dyDescent="0.35">
      <c r="A1904" s="1" t="str">
        <f>'Customer Names'!A1904</f>
        <v>Id1903</v>
      </c>
      <c r="B1904" s="1" t="str">
        <f>VLOOKUP($A1904,'Customer Names'!$A$2:$E$2336,4,FALSE())</f>
        <v>Elizabeth</v>
      </c>
      <c r="C1904" s="16">
        <f>VLOOKUP($A1904,'Medical Examinations'!$A$2:$O$2336,2,FALSE())</f>
        <v>29.92</v>
      </c>
      <c r="D1904" s="16">
        <f>VLOOKUP($A1904,'Medical Examinations'!$A$2:$O$2336,3,FALSE())</f>
        <v>6.02</v>
      </c>
      <c r="E1904" s="1" t="str">
        <f>VLOOKUP($A1904,'Medical Examinations'!$A$2:$O$2336,9,FALSE())</f>
        <v>Yes</v>
      </c>
      <c r="F1904" s="1" t="str">
        <f>VLOOKUP($A1904,'Medical Examinations'!$A$2:$O$2336,10,FALSE())</f>
        <v>No</v>
      </c>
      <c r="G1904" s="1" t="str">
        <f>VLOOKUP($A1904,'Medical Examinations'!$A$2:$O$2336,11,FALSE())</f>
        <v>No</v>
      </c>
      <c r="H1904" s="1">
        <f>VLOOKUP($A1904,'Medical Examinations'!$A$2:$O$2336,13,FALSE())</f>
        <v>0</v>
      </c>
      <c r="I1904" s="1" t="str">
        <f>VLOOKUP($A1904,'Medical Examinations'!$A$2:$O$2336,12,FALSE())</f>
        <v>No</v>
      </c>
      <c r="J1904" s="1" t="str">
        <f>VLOOKUP($A1904,'Medical Examinations'!$A$2:$O$2336,14,FALSE())</f>
        <v>Overweight</v>
      </c>
      <c r="K1904" s="1" t="str">
        <f>VLOOKUP($A1904,'Medical Examinations'!$A$2:$O$2336,15,FALSE())</f>
        <v>Prediabetes</v>
      </c>
      <c r="L1904" s="17">
        <f>VLOOKUP($A1904,'Hospitalisation Details'!$A$2:$P$2344,15,FALSE())</f>
        <v>35294</v>
      </c>
      <c r="M1904" s="18">
        <f>VLOOKUP($A1904,'Hospitalisation Details'!$A$2:$P$2344,6,FALSE())</f>
        <v>3981.98</v>
      </c>
      <c r="N1904" s="1" t="str">
        <f>VLOOKUP($A1904,'Hospitalisation Details'!$A$2:$P$2344,12,FALSE())</f>
        <v>tier - 2</v>
      </c>
      <c r="O1904" s="1" t="str">
        <f>VLOOKUP($A1904,'Hospitalisation Details'!$A$2:$P$2344,13,FALSE())</f>
        <v>tier - 2</v>
      </c>
      <c r="P1904" s="1" t="str">
        <f>VLOOKUP($A1904,'Hospitalisation Details'!$A$2:$P$2344,14,FALSE())</f>
        <v>R1013</v>
      </c>
      <c r="Q1904" s="1">
        <f>VLOOKUP($A1904,'Hospitalisation Details'!$A$2:$P$2344,16,FALSE())</f>
        <v>26</v>
      </c>
    </row>
    <row r="1905" spans="1:17" x14ac:dyDescent="0.35">
      <c r="A1905" s="1" t="str">
        <f>'Customer Names'!A1905</f>
        <v>Id1904</v>
      </c>
      <c r="B1905" s="1" t="str">
        <f>VLOOKUP($A1905,'Customer Names'!$A$2:$E$2336,4,FALSE())</f>
        <v>Margaret P.</v>
      </c>
      <c r="C1905" s="16">
        <f>VLOOKUP($A1905,'Medical Examinations'!$A$2:$O$2336,2,FALSE())</f>
        <v>28.93</v>
      </c>
      <c r="D1905" s="16">
        <f>VLOOKUP($A1905,'Medical Examinations'!$A$2:$O$2336,3,FALSE())</f>
        <v>4.4400000000000004</v>
      </c>
      <c r="E1905" s="1" t="str">
        <f>VLOOKUP($A1905,'Medical Examinations'!$A$2:$O$2336,9,FALSE())</f>
        <v>No</v>
      </c>
      <c r="F1905" s="1" t="str">
        <f>VLOOKUP($A1905,'Medical Examinations'!$A$2:$O$2336,10,FALSE())</f>
        <v>No</v>
      </c>
      <c r="G1905" s="1" t="str">
        <f>VLOOKUP($A1905,'Medical Examinations'!$A$2:$O$2336,11,FALSE())</f>
        <v>No</v>
      </c>
      <c r="H1905" s="1">
        <f>VLOOKUP($A1905,'Medical Examinations'!$A$2:$O$2336,13,FALSE())</f>
        <v>0</v>
      </c>
      <c r="I1905" s="1" t="str">
        <f>VLOOKUP($A1905,'Medical Examinations'!$A$2:$O$2336,12,FALSE())</f>
        <v>No</v>
      </c>
      <c r="J1905" s="1" t="str">
        <f>VLOOKUP($A1905,'Medical Examinations'!$A$2:$O$2336,14,FALSE())</f>
        <v>Overweight</v>
      </c>
      <c r="K1905" s="1" t="str">
        <f>VLOOKUP($A1905,'Medical Examinations'!$A$2:$O$2336,15,FALSE())</f>
        <v>Normal</v>
      </c>
      <c r="L1905" s="17">
        <f>VLOOKUP($A1905,'Hospitalisation Details'!$A$2:$P$2344,15,FALSE())</f>
        <v>33083</v>
      </c>
      <c r="M1905" s="18">
        <f>VLOOKUP($A1905,'Hospitalisation Details'!$A$2:$P$2344,6,FALSE())</f>
        <v>3972.92</v>
      </c>
      <c r="N1905" s="1" t="str">
        <f>VLOOKUP($A1905,'Hospitalisation Details'!$A$2:$P$2344,12,FALSE())</f>
        <v>tier - 2</v>
      </c>
      <c r="O1905" s="1" t="str">
        <f>VLOOKUP($A1905,'Hospitalisation Details'!$A$2:$P$2344,13,FALSE())</f>
        <v>tier - 3</v>
      </c>
      <c r="P1905" s="1" t="str">
        <f>VLOOKUP($A1905,'Hospitalisation Details'!$A$2:$P$2344,14,FALSE())</f>
        <v>R1013</v>
      </c>
      <c r="Q1905" s="1">
        <f>VLOOKUP($A1905,'Hospitalisation Details'!$A$2:$P$2344,16,FALSE())</f>
        <v>32</v>
      </c>
    </row>
    <row r="1906" spans="1:17" x14ac:dyDescent="0.35">
      <c r="A1906" s="1" t="str">
        <f>'Customer Names'!A1906</f>
        <v>Id1905</v>
      </c>
      <c r="B1906" s="1" t="str">
        <f>VLOOKUP($A1906,'Customer Names'!$A$2:$E$2336,4,FALSE())</f>
        <v>Tiffany K</v>
      </c>
      <c r="C1906" s="16">
        <f>VLOOKUP($A1906,'Medical Examinations'!$A$2:$O$2336,2,FALSE())</f>
        <v>31.254999999999999</v>
      </c>
      <c r="D1906" s="16">
        <f>VLOOKUP($A1906,'Medical Examinations'!$A$2:$O$2336,3,FALSE())</f>
        <v>5.84</v>
      </c>
      <c r="E1906" s="1" t="str">
        <f>VLOOKUP($A1906,'Medical Examinations'!$A$2:$O$2336,9,FALSE())</f>
        <v>Yes</v>
      </c>
      <c r="F1906" s="1" t="str">
        <f>VLOOKUP($A1906,'Medical Examinations'!$A$2:$O$2336,10,FALSE())</f>
        <v>No</v>
      </c>
      <c r="G1906" s="1" t="str">
        <f>VLOOKUP($A1906,'Medical Examinations'!$A$2:$O$2336,11,FALSE())</f>
        <v>No</v>
      </c>
      <c r="H1906" s="1">
        <f>VLOOKUP($A1906,'Medical Examinations'!$A$2:$O$2336,13,FALSE())</f>
        <v>1</v>
      </c>
      <c r="I1906" s="1" t="str">
        <f>VLOOKUP($A1906,'Medical Examinations'!$A$2:$O$2336,12,FALSE())</f>
        <v>No</v>
      </c>
      <c r="J1906" s="1" t="str">
        <f>VLOOKUP($A1906,'Medical Examinations'!$A$2:$O$2336,14,FALSE())</f>
        <v>Obesity</v>
      </c>
      <c r="K1906" s="1" t="str">
        <f>VLOOKUP($A1906,'Medical Examinations'!$A$2:$O$2336,15,FALSE())</f>
        <v>Prediabetes</v>
      </c>
      <c r="L1906" s="17">
        <f>VLOOKUP($A1906,'Hospitalisation Details'!$A$2:$P$2344,15,FALSE())</f>
        <v>34891</v>
      </c>
      <c r="M1906" s="18">
        <f>VLOOKUP($A1906,'Hospitalisation Details'!$A$2:$P$2344,6,FALSE())</f>
        <v>3956.07</v>
      </c>
      <c r="N1906" s="1" t="str">
        <f>VLOOKUP($A1906,'Hospitalisation Details'!$A$2:$P$2344,12,FALSE())</f>
        <v>tier - 2</v>
      </c>
      <c r="O1906" s="1" t="str">
        <f>VLOOKUP($A1906,'Hospitalisation Details'!$A$2:$P$2344,13,FALSE())</f>
        <v>tier - 2</v>
      </c>
      <c r="P1906" s="1" t="str">
        <f>VLOOKUP($A1906,'Hospitalisation Details'!$A$2:$P$2344,14,FALSE())</f>
        <v>R1012</v>
      </c>
      <c r="Q1906" s="1">
        <f>VLOOKUP($A1906,'Hospitalisation Details'!$A$2:$P$2344,16,FALSE())</f>
        <v>27</v>
      </c>
    </row>
    <row r="1907" spans="1:17" x14ac:dyDescent="0.35">
      <c r="A1907" s="1" t="str">
        <f>'Customer Names'!A1907</f>
        <v>Id1906</v>
      </c>
      <c r="B1907" s="1" t="str">
        <f>VLOOKUP($A1907,'Customer Names'!$A$2:$E$2336,4,FALSE())</f>
        <v>David M.</v>
      </c>
      <c r="C1907" s="16">
        <f>VLOOKUP($A1907,'Medical Examinations'!$A$2:$O$2336,2,FALSE())</f>
        <v>29.83</v>
      </c>
      <c r="D1907" s="16">
        <f>VLOOKUP($A1907,'Medical Examinations'!$A$2:$O$2336,3,FALSE())</f>
        <v>5.39</v>
      </c>
      <c r="E1907" s="1" t="str">
        <f>VLOOKUP($A1907,'Medical Examinations'!$A$2:$O$2336,9,FALSE())</f>
        <v>No</v>
      </c>
      <c r="F1907" s="1" t="str">
        <f>VLOOKUP($A1907,'Medical Examinations'!$A$2:$O$2336,10,FALSE())</f>
        <v>No</v>
      </c>
      <c r="G1907" s="1" t="str">
        <f>VLOOKUP($A1907,'Medical Examinations'!$A$2:$O$2336,11,FALSE())</f>
        <v>No</v>
      </c>
      <c r="H1907" s="1">
        <f>VLOOKUP($A1907,'Medical Examinations'!$A$2:$O$2336,13,FALSE())</f>
        <v>0</v>
      </c>
      <c r="I1907" s="1" t="str">
        <f>VLOOKUP($A1907,'Medical Examinations'!$A$2:$O$2336,12,FALSE())</f>
        <v>No</v>
      </c>
      <c r="J1907" s="1" t="str">
        <f>VLOOKUP($A1907,'Medical Examinations'!$A$2:$O$2336,14,FALSE())</f>
        <v>Overweight</v>
      </c>
      <c r="K1907" s="1" t="str">
        <f>VLOOKUP($A1907,'Medical Examinations'!$A$2:$O$2336,15,FALSE())</f>
        <v>Normal</v>
      </c>
      <c r="L1907" s="17">
        <f>VLOOKUP($A1907,'Hospitalisation Details'!$A$2:$P$2344,15,FALSE())</f>
        <v>36351</v>
      </c>
      <c r="M1907" s="18">
        <f>VLOOKUP($A1907,'Hospitalisation Details'!$A$2:$P$2344,6,FALSE())</f>
        <v>3955.98</v>
      </c>
      <c r="N1907" s="1" t="str">
        <f>VLOOKUP($A1907,'Hospitalisation Details'!$A$2:$P$2344,12,FALSE())</f>
        <v>tier - 2</v>
      </c>
      <c r="O1907" s="1" t="str">
        <f>VLOOKUP($A1907,'Hospitalisation Details'!$A$2:$P$2344,13,FALSE())</f>
        <v>tier - 3</v>
      </c>
      <c r="P1907" s="1" t="str">
        <f>VLOOKUP($A1907,'Hospitalisation Details'!$A$2:$P$2344,14,FALSE())</f>
        <v>R1021</v>
      </c>
      <c r="Q1907" s="1">
        <f>VLOOKUP($A1907,'Hospitalisation Details'!$A$2:$P$2344,16,FALSE())</f>
        <v>23</v>
      </c>
    </row>
    <row r="1908" spans="1:17" x14ac:dyDescent="0.35">
      <c r="A1908" s="1" t="str">
        <f>'Customer Names'!A1908</f>
        <v>Id1907</v>
      </c>
      <c r="B1908" s="1" t="str">
        <f>VLOOKUP($A1908,'Customer Names'!$A$2:$E$2336,4,FALSE())</f>
        <v>Christine E</v>
      </c>
      <c r="C1908" s="16">
        <f>VLOOKUP($A1908,'Medical Examinations'!$A$2:$O$2336,2,FALSE())</f>
        <v>29.59</v>
      </c>
      <c r="D1908" s="16">
        <f>VLOOKUP($A1908,'Medical Examinations'!$A$2:$O$2336,3,FALSE())</f>
        <v>6.16</v>
      </c>
      <c r="E1908" s="1" t="str">
        <f>VLOOKUP($A1908,'Medical Examinations'!$A$2:$O$2336,9,FALSE())</f>
        <v>No</v>
      </c>
      <c r="F1908" s="1" t="str">
        <f>VLOOKUP($A1908,'Medical Examinations'!$A$2:$O$2336,10,FALSE())</f>
        <v>No</v>
      </c>
      <c r="G1908" s="1" t="str">
        <f>VLOOKUP($A1908,'Medical Examinations'!$A$2:$O$2336,11,FALSE())</f>
        <v>Yes</v>
      </c>
      <c r="H1908" s="1">
        <f>VLOOKUP($A1908,'Medical Examinations'!$A$2:$O$2336,13,FALSE())</f>
        <v>1</v>
      </c>
      <c r="I1908" s="1" t="str">
        <f>VLOOKUP($A1908,'Medical Examinations'!$A$2:$O$2336,12,FALSE())</f>
        <v>No</v>
      </c>
      <c r="J1908" s="1" t="str">
        <f>VLOOKUP($A1908,'Medical Examinations'!$A$2:$O$2336,14,FALSE())</f>
        <v>Overweight</v>
      </c>
      <c r="K1908" s="1" t="str">
        <f>VLOOKUP($A1908,'Medical Examinations'!$A$2:$O$2336,15,FALSE())</f>
        <v>Prediabetes</v>
      </c>
      <c r="L1908" s="17">
        <f>VLOOKUP($A1908,'Hospitalisation Details'!$A$2:$P$2344,15,FALSE())</f>
        <v>34284</v>
      </c>
      <c r="M1908" s="18">
        <f>VLOOKUP($A1908,'Hospitalisation Details'!$A$2:$P$2344,6,FALSE())</f>
        <v>3947.41</v>
      </c>
      <c r="N1908" s="1" t="str">
        <f>VLOOKUP($A1908,'Hospitalisation Details'!$A$2:$P$2344,12,FALSE())</f>
        <v>tier - 2</v>
      </c>
      <c r="O1908" s="1" t="str">
        <f>VLOOKUP($A1908,'Hospitalisation Details'!$A$2:$P$2344,13,FALSE())</f>
        <v>tier - 2</v>
      </c>
      <c r="P1908" s="1" t="str">
        <f>VLOOKUP($A1908,'Hospitalisation Details'!$A$2:$P$2344,14,FALSE())</f>
        <v>R1013</v>
      </c>
      <c r="Q1908" s="1">
        <f>VLOOKUP($A1908,'Hospitalisation Details'!$A$2:$P$2344,16,FALSE())</f>
        <v>29</v>
      </c>
    </row>
    <row r="1909" spans="1:17" x14ac:dyDescent="0.35">
      <c r="A1909" s="1" t="str">
        <f>'Customer Names'!A1909</f>
        <v>Id1908</v>
      </c>
      <c r="B1909" s="1" t="str">
        <f>VLOOKUP($A1909,'Customer Names'!$A$2:$E$2336,4,FALSE())</f>
        <v>Donna</v>
      </c>
      <c r="C1909" s="16">
        <f>VLOOKUP($A1909,'Medical Examinations'!$A$2:$O$2336,2,FALSE())</f>
        <v>31.16</v>
      </c>
      <c r="D1909" s="16">
        <f>VLOOKUP($A1909,'Medical Examinations'!$A$2:$O$2336,3,FALSE())</f>
        <v>4.49</v>
      </c>
      <c r="E1909" s="1" t="str">
        <f>VLOOKUP($A1909,'Medical Examinations'!$A$2:$O$2336,9,FALSE())</f>
        <v>No</v>
      </c>
      <c r="F1909" s="1" t="str">
        <f>VLOOKUP($A1909,'Medical Examinations'!$A$2:$O$2336,10,FALSE())</f>
        <v>No</v>
      </c>
      <c r="G1909" s="1" t="str">
        <f>VLOOKUP($A1909,'Medical Examinations'!$A$2:$O$2336,11,FALSE())</f>
        <v>Yes</v>
      </c>
      <c r="H1909" s="1">
        <f>VLOOKUP($A1909,'Medical Examinations'!$A$2:$O$2336,13,FALSE())</f>
        <v>1</v>
      </c>
      <c r="I1909" s="1" t="str">
        <f>VLOOKUP($A1909,'Medical Examinations'!$A$2:$O$2336,12,FALSE())</f>
        <v>No</v>
      </c>
      <c r="J1909" s="1" t="str">
        <f>VLOOKUP($A1909,'Medical Examinations'!$A$2:$O$2336,14,FALSE())</f>
        <v>Obesity</v>
      </c>
      <c r="K1909" s="1" t="str">
        <f>VLOOKUP($A1909,'Medical Examinations'!$A$2:$O$2336,15,FALSE())</f>
        <v>Normal</v>
      </c>
      <c r="L1909" s="17">
        <f>VLOOKUP($A1909,'Hospitalisation Details'!$A$2:$P$2344,15,FALSE())</f>
        <v>34241</v>
      </c>
      <c r="M1909" s="18">
        <f>VLOOKUP($A1909,'Hospitalisation Details'!$A$2:$P$2344,6,FALSE())</f>
        <v>3943.6</v>
      </c>
      <c r="N1909" s="1" t="str">
        <f>VLOOKUP($A1909,'Hospitalisation Details'!$A$2:$P$2344,12,FALSE())</f>
        <v>tier - 2</v>
      </c>
      <c r="O1909" s="1" t="str">
        <f>VLOOKUP($A1909,'Hospitalisation Details'!$A$2:$P$2344,13,FALSE())</f>
        <v>tier - 3</v>
      </c>
      <c r="P1909" s="1" t="str">
        <f>VLOOKUP($A1909,'Hospitalisation Details'!$A$2:$P$2344,14,FALSE())</f>
        <v>R1024</v>
      </c>
      <c r="Q1909" s="1">
        <f>VLOOKUP($A1909,'Hospitalisation Details'!$A$2:$P$2344,16,FALSE())</f>
        <v>29</v>
      </c>
    </row>
    <row r="1910" spans="1:17" x14ac:dyDescent="0.35">
      <c r="A1910" s="1" t="str">
        <f>'Customer Names'!A1910</f>
        <v>Id1909</v>
      </c>
      <c r="B1910" s="1" t="str">
        <f>VLOOKUP($A1910,'Customer Names'!$A$2:$E$2336,4,FALSE())</f>
        <v>Rod</v>
      </c>
      <c r="C1910" s="16">
        <f>VLOOKUP($A1910,'Medical Examinations'!$A$2:$O$2336,2,FALSE())</f>
        <v>34.21</v>
      </c>
      <c r="D1910" s="16">
        <f>VLOOKUP($A1910,'Medical Examinations'!$A$2:$O$2336,3,FALSE())</f>
        <v>4.4800000000000004</v>
      </c>
      <c r="E1910" s="1" t="str">
        <f>VLOOKUP($A1910,'Medical Examinations'!$A$2:$O$2336,9,FALSE())</f>
        <v>Yes</v>
      </c>
      <c r="F1910" s="1" t="str">
        <f>VLOOKUP($A1910,'Medical Examinations'!$A$2:$O$2336,10,FALSE())</f>
        <v>No</v>
      </c>
      <c r="G1910" s="1" t="str">
        <f>VLOOKUP($A1910,'Medical Examinations'!$A$2:$O$2336,11,FALSE())</f>
        <v>No</v>
      </c>
      <c r="H1910" s="1">
        <f>VLOOKUP($A1910,'Medical Examinations'!$A$2:$O$2336,13,FALSE())</f>
        <v>1</v>
      </c>
      <c r="I1910" s="1" t="str">
        <f>VLOOKUP($A1910,'Medical Examinations'!$A$2:$O$2336,12,FALSE())</f>
        <v>No</v>
      </c>
      <c r="J1910" s="1" t="str">
        <f>VLOOKUP($A1910,'Medical Examinations'!$A$2:$O$2336,14,FALSE())</f>
        <v>Obesity</v>
      </c>
      <c r="K1910" s="1" t="str">
        <f>VLOOKUP($A1910,'Medical Examinations'!$A$2:$O$2336,15,FALSE())</f>
        <v>Normal</v>
      </c>
      <c r="L1910" s="17">
        <f>VLOOKUP($A1910,'Hospitalisation Details'!$A$2:$P$2344,15,FALSE())</f>
        <v>32440</v>
      </c>
      <c r="M1910" s="18">
        <f>VLOOKUP($A1910,'Hospitalisation Details'!$A$2:$P$2344,6,FALSE())</f>
        <v>3935.18</v>
      </c>
      <c r="N1910" s="1" t="str">
        <f>VLOOKUP($A1910,'Hospitalisation Details'!$A$2:$P$2344,12,FALSE())</f>
        <v>tier - 3</v>
      </c>
      <c r="O1910" s="1" t="str">
        <f>VLOOKUP($A1910,'Hospitalisation Details'!$A$2:$P$2344,13,FALSE())</f>
        <v>tier - 1</v>
      </c>
      <c r="P1910" s="1" t="str">
        <f>VLOOKUP($A1910,'Hospitalisation Details'!$A$2:$P$2344,14,FALSE())</f>
        <v>R1013</v>
      </c>
      <c r="Q1910" s="1">
        <f>VLOOKUP($A1910,'Hospitalisation Details'!$A$2:$P$2344,16,FALSE())</f>
        <v>34</v>
      </c>
    </row>
    <row r="1911" spans="1:17" x14ac:dyDescent="0.35">
      <c r="A1911" s="1" t="str">
        <f>'Customer Names'!A1911</f>
        <v>Id1910</v>
      </c>
      <c r="B1911" s="1" t="str">
        <f>VLOOKUP($A1911,'Customer Names'!$A$2:$E$2336,4,FALSE())</f>
        <v>Joe</v>
      </c>
      <c r="C1911" s="16">
        <f>VLOOKUP($A1911,'Medical Examinations'!$A$2:$O$2336,2,FALSE())</f>
        <v>34.86</v>
      </c>
      <c r="D1911" s="16">
        <f>VLOOKUP($A1911,'Medical Examinations'!$A$2:$O$2336,3,FALSE())</f>
        <v>10.97</v>
      </c>
      <c r="E1911" s="1" t="str">
        <f>VLOOKUP($A1911,'Medical Examinations'!$A$2:$O$2336,9,FALSE())</f>
        <v>No</v>
      </c>
      <c r="F1911" s="1" t="str">
        <f>VLOOKUP($A1911,'Medical Examinations'!$A$2:$O$2336,10,FALSE())</f>
        <v>No</v>
      </c>
      <c r="G1911" s="1" t="str">
        <f>VLOOKUP($A1911,'Medical Examinations'!$A$2:$O$2336,11,FALSE())</f>
        <v>No</v>
      </c>
      <c r="H1911" s="1">
        <f>VLOOKUP($A1911,'Medical Examinations'!$A$2:$O$2336,13,FALSE())</f>
        <v>0</v>
      </c>
      <c r="I1911" s="1" t="str">
        <f>VLOOKUP($A1911,'Medical Examinations'!$A$2:$O$2336,12,FALSE())</f>
        <v>No</v>
      </c>
      <c r="J1911" s="1" t="str">
        <f>VLOOKUP($A1911,'Medical Examinations'!$A$2:$O$2336,14,FALSE())</f>
        <v>Obesity</v>
      </c>
      <c r="K1911" s="1" t="str">
        <f>VLOOKUP($A1911,'Medical Examinations'!$A$2:$O$2336,15,FALSE())</f>
        <v>Diabetes</v>
      </c>
      <c r="L1911" s="17">
        <f>VLOOKUP($A1911,'Hospitalisation Details'!$A$2:$P$2344,15,FALSE())</f>
        <v>37422</v>
      </c>
      <c r="M1911" s="18">
        <f>VLOOKUP($A1911,'Hospitalisation Details'!$A$2:$P$2344,6,FALSE())</f>
        <v>3931.51</v>
      </c>
      <c r="N1911" s="1" t="str">
        <f>VLOOKUP($A1911,'Hospitalisation Details'!$A$2:$P$2344,12,FALSE())</f>
        <v>tier - 2</v>
      </c>
      <c r="O1911" s="1" t="str">
        <f>VLOOKUP($A1911,'Hospitalisation Details'!$A$2:$P$2344,13,FALSE())</f>
        <v>tier - 3</v>
      </c>
      <c r="P1911" s="1" t="str">
        <f>VLOOKUP($A1911,'Hospitalisation Details'!$A$2:$P$2344,14,FALSE())</f>
        <v>R1011</v>
      </c>
      <c r="Q1911" s="1">
        <f>VLOOKUP($A1911,'Hospitalisation Details'!$A$2:$P$2344,16,FALSE())</f>
        <v>20</v>
      </c>
    </row>
    <row r="1912" spans="1:17" x14ac:dyDescent="0.35">
      <c r="A1912" s="1" t="str">
        <f>'Customer Names'!A1912</f>
        <v>Id1911</v>
      </c>
      <c r="B1912" s="1" t="str">
        <f>VLOOKUP($A1912,'Customer Names'!$A$2:$E$2336,4,FALSE())</f>
        <v>Kayleigh</v>
      </c>
      <c r="C1912" s="16">
        <f>VLOOKUP($A1912,'Medical Examinations'!$A$2:$O$2336,2,FALSE())</f>
        <v>34.58</v>
      </c>
      <c r="D1912" s="16">
        <f>VLOOKUP($A1912,'Medical Examinations'!$A$2:$O$2336,3,FALSE())</f>
        <v>5.14</v>
      </c>
      <c r="E1912" s="1" t="str">
        <f>VLOOKUP($A1912,'Medical Examinations'!$A$2:$O$2336,9,FALSE())</f>
        <v>No</v>
      </c>
      <c r="F1912" s="1" t="str">
        <f>VLOOKUP($A1912,'Medical Examinations'!$A$2:$O$2336,10,FALSE())</f>
        <v>Yes</v>
      </c>
      <c r="G1912" s="1" t="str">
        <f>VLOOKUP($A1912,'Medical Examinations'!$A$2:$O$2336,11,FALSE())</f>
        <v>No</v>
      </c>
      <c r="H1912" s="1">
        <f>VLOOKUP($A1912,'Medical Examinations'!$A$2:$O$2336,13,FALSE())</f>
        <v>2</v>
      </c>
      <c r="I1912" s="1" t="str">
        <f>VLOOKUP($A1912,'Medical Examinations'!$A$2:$O$2336,12,FALSE())</f>
        <v>No</v>
      </c>
      <c r="J1912" s="1" t="str">
        <f>VLOOKUP($A1912,'Medical Examinations'!$A$2:$O$2336,14,FALSE())</f>
        <v>Obesity</v>
      </c>
      <c r="K1912" s="1" t="str">
        <f>VLOOKUP($A1912,'Medical Examinations'!$A$2:$O$2336,15,FALSE())</f>
        <v>Normal</v>
      </c>
      <c r="L1912" s="17">
        <f>VLOOKUP($A1912,'Hospitalisation Details'!$A$2:$P$2344,15,FALSE())</f>
        <v>36717</v>
      </c>
      <c r="M1912" s="18">
        <f>VLOOKUP($A1912,'Hospitalisation Details'!$A$2:$P$2344,6,FALSE())</f>
        <v>3925.76</v>
      </c>
      <c r="N1912" s="1" t="str">
        <f>VLOOKUP($A1912,'Hospitalisation Details'!$A$2:$P$2344,12,FALSE())</f>
        <v>tier - 2</v>
      </c>
      <c r="O1912" s="1" t="str">
        <f>VLOOKUP($A1912,'Hospitalisation Details'!$A$2:$P$2344,13,FALSE())</f>
        <v>tier - 2</v>
      </c>
      <c r="P1912" s="1" t="str">
        <f>VLOOKUP($A1912,'Hospitalisation Details'!$A$2:$P$2344,14,FALSE())</f>
        <v>R1024</v>
      </c>
      <c r="Q1912" s="1">
        <f>VLOOKUP($A1912,'Hospitalisation Details'!$A$2:$P$2344,16,FALSE())</f>
        <v>22</v>
      </c>
    </row>
    <row r="1913" spans="1:17" x14ac:dyDescent="0.35">
      <c r="A1913" s="1" t="str">
        <f>'Customer Names'!A1913</f>
        <v>Id1912</v>
      </c>
      <c r="B1913" s="1" t="str">
        <f>VLOOKUP($A1913,'Customer Names'!$A$2:$E$2336,4,FALSE())</f>
        <v>Lorcan A.</v>
      </c>
      <c r="C1913" s="16">
        <f>VLOOKUP($A1913,'Medical Examinations'!$A$2:$O$2336,2,FALSE())</f>
        <v>17.940000000000001</v>
      </c>
      <c r="D1913" s="16">
        <f>VLOOKUP($A1913,'Medical Examinations'!$A$2:$O$2336,3,FALSE())</f>
        <v>5.17</v>
      </c>
      <c r="E1913" s="1" t="str">
        <f>VLOOKUP($A1913,'Medical Examinations'!$A$2:$O$2336,9,FALSE())</f>
        <v>Yes</v>
      </c>
      <c r="F1913" s="1" t="str">
        <f>VLOOKUP($A1913,'Medical Examinations'!$A$2:$O$2336,10,FALSE())</f>
        <v>No</v>
      </c>
      <c r="G1913" s="1" t="str">
        <f>VLOOKUP($A1913,'Medical Examinations'!$A$2:$O$2336,11,FALSE())</f>
        <v>No</v>
      </c>
      <c r="H1913" s="1">
        <f>VLOOKUP($A1913,'Medical Examinations'!$A$2:$O$2336,13,FALSE())</f>
        <v>0</v>
      </c>
      <c r="I1913" s="1" t="str">
        <f>VLOOKUP($A1913,'Medical Examinations'!$A$2:$O$2336,12,FALSE())</f>
        <v>No</v>
      </c>
      <c r="J1913" s="1" t="str">
        <f>VLOOKUP($A1913,'Medical Examinations'!$A$2:$O$2336,14,FALSE())</f>
        <v>Underweight</v>
      </c>
      <c r="K1913" s="1" t="str">
        <f>VLOOKUP($A1913,'Medical Examinations'!$A$2:$O$2336,15,FALSE())</f>
        <v>Normal</v>
      </c>
      <c r="L1913" s="17">
        <f>VLOOKUP($A1913,'Hospitalisation Details'!$A$2:$P$2344,15,FALSE())</f>
        <v>31233</v>
      </c>
      <c r="M1913" s="18">
        <f>VLOOKUP($A1913,'Hospitalisation Details'!$A$2:$P$2344,6,FALSE())</f>
        <v>3910.44</v>
      </c>
      <c r="N1913" s="1" t="str">
        <f>VLOOKUP($A1913,'Hospitalisation Details'!$A$2:$P$2344,12,FALSE())</f>
        <v>tier - 2</v>
      </c>
      <c r="O1913" s="1" t="str">
        <f>VLOOKUP($A1913,'Hospitalisation Details'!$A$2:$P$2344,13,FALSE())</f>
        <v>tier - 2</v>
      </c>
      <c r="P1913" s="1" t="str">
        <f>VLOOKUP($A1913,'Hospitalisation Details'!$A$2:$P$2344,14,FALSE())</f>
        <v>R1013</v>
      </c>
      <c r="Q1913" s="1">
        <f>VLOOKUP($A1913,'Hospitalisation Details'!$A$2:$P$2344,16,FALSE())</f>
        <v>37</v>
      </c>
    </row>
    <row r="1914" spans="1:17" x14ac:dyDescent="0.35">
      <c r="A1914" s="1" t="str">
        <f>'Customer Names'!A1914</f>
        <v>Id1913</v>
      </c>
      <c r="B1914" s="1" t="str">
        <f>VLOOKUP($A1914,'Customer Names'!$A$2:$E$2336,4,FALSE())</f>
        <v>Billy</v>
      </c>
      <c r="C1914" s="16">
        <f>VLOOKUP($A1914,'Medical Examinations'!$A$2:$O$2336,2,FALSE())</f>
        <v>26.8</v>
      </c>
      <c r="D1914" s="16">
        <f>VLOOKUP($A1914,'Medical Examinations'!$A$2:$O$2336,3,FALSE())</f>
        <v>6.18</v>
      </c>
      <c r="E1914" s="1" t="str">
        <f>VLOOKUP($A1914,'Medical Examinations'!$A$2:$O$2336,9,FALSE())</f>
        <v>Yes</v>
      </c>
      <c r="F1914" s="1" t="str">
        <f>VLOOKUP($A1914,'Medical Examinations'!$A$2:$O$2336,10,FALSE())</f>
        <v>No</v>
      </c>
      <c r="G1914" s="1" t="str">
        <f>VLOOKUP($A1914,'Medical Examinations'!$A$2:$O$2336,11,FALSE())</f>
        <v>Yes</v>
      </c>
      <c r="H1914" s="1">
        <f>VLOOKUP($A1914,'Medical Examinations'!$A$2:$O$2336,13,FALSE())</f>
        <v>1</v>
      </c>
      <c r="I1914" s="1" t="str">
        <f>VLOOKUP($A1914,'Medical Examinations'!$A$2:$O$2336,12,FALSE())</f>
        <v>No</v>
      </c>
      <c r="J1914" s="1" t="str">
        <f>VLOOKUP($A1914,'Medical Examinations'!$A$2:$O$2336,14,FALSE())</f>
        <v>Overweight</v>
      </c>
      <c r="K1914" s="1" t="str">
        <f>VLOOKUP($A1914,'Medical Examinations'!$A$2:$O$2336,15,FALSE())</f>
        <v>Prediabetes</v>
      </c>
      <c r="L1914" s="17">
        <f>VLOOKUP($A1914,'Hospitalisation Details'!$A$2:$P$2344,15,FALSE())</f>
        <v>35758</v>
      </c>
      <c r="M1914" s="18">
        <f>VLOOKUP($A1914,'Hospitalisation Details'!$A$2:$P$2344,6,FALSE())</f>
        <v>3906.13</v>
      </c>
      <c r="N1914" s="1" t="str">
        <f>VLOOKUP($A1914,'Hospitalisation Details'!$A$2:$P$2344,12,FALSE())</f>
        <v>tier - 3</v>
      </c>
      <c r="O1914" s="1" t="str">
        <f>VLOOKUP($A1914,'Hospitalisation Details'!$A$2:$P$2344,13,FALSE())</f>
        <v>tier - 3</v>
      </c>
      <c r="P1914" s="1" t="str">
        <f>VLOOKUP($A1914,'Hospitalisation Details'!$A$2:$P$2344,14,FALSE())</f>
        <v>R1011</v>
      </c>
      <c r="Q1914" s="1">
        <f>VLOOKUP($A1914,'Hospitalisation Details'!$A$2:$P$2344,16,FALSE())</f>
        <v>25</v>
      </c>
    </row>
    <row r="1915" spans="1:17" x14ac:dyDescent="0.35">
      <c r="A1915" s="1" t="str">
        <f>'Customer Names'!A1915</f>
        <v>Id1914</v>
      </c>
      <c r="B1915" s="1" t="str">
        <f>VLOOKUP($A1915,'Customer Names'!$A$2:$E$2336,4,FALSE())</f>
        <v>Paul M.</v>
      </c>
      <c r="C1915" s="16">
        <f>VLOOKUP($A1915,'Medical Examinations'!$A$2:$O$2336,2,FALSE())</f>
        <v>17.690000000000001</v>
      </c>
      <c r="D1915" s="16">
        <f>VLOOKUP($A1915,'Medical Examinations'!$A$2:$O$2336,3,FALSE())</f>
        <v>9.07</v>
      </c>
      <c r="E1915" s="1" t="str">
        <f>VLOOKUP($A1915,'Medical Examinations'!$A$2:$O$2336,9,FALSE())</f>
        <v>Yes</v>
      </c>
      <c r="F1915" s="1" t="str">
        <f>VLOOKUP($A1915,'Medical Examinations'!$A$2:$O$2336,10,FALSE())</f>
        <v>No</v>
      </c>
      <c r="G1915" s="1" t="str">
        <f>VLOOKUP($A1915,'Medical Examinations'!$A$2:$O$2336,11,FALSE())</f>
        <v>No</v>
      </c>
      <c r="H1915" s="1">
        <f>VLOOKUP($A1915,'Medical Examinations'!$A$2:$O$2336,13,FALSE())</f>
        <v>0</v>
      </c>
      <c r="I1915" s="1" t="str">
        <f>VLOOKUP($A1915,'Medical Examinations'!$A$2:$O$2336,12,FALSE())</f>
        <v>No</v>
      </c>
      <c r="J1915" s="1" t="str">
        <f>VLOOKUP($A1915,'Medical Examinations'!$A$2:$O$2336,14,FALSE())</f>
        <v>Underweight</v>
      </c>
      <c r="K1915" s="1" t="str">
        <f>VLOOKUP($A1915,'Medical Examinations'!$A$2:$O$2336,15,FALSE())</f>
        <v>Diabetes</v>
      </c>
      <c r="L1915" s="17">
        <f>VLOOKUP($A1915,'Hospitalisation Details'!$A$2:$P$2344,15,FALSE())</f>
        <v>29825</v>
      </c>
      <c r="M1915" s="18">
        <f>VLOOKUP($A1915,'Hospitalisation Details'!$A$2:$P$2344,6,FALSE())</f>
        <v>3902.07</v>
      </c>
      <c r="N1915" s="1" t="str">
        <f>VLOOKUP($A1915,'Hospitalisation Details'!$A$2:$P$2344,12,FALSE())</f>
        <v>tier - 2</v>
      </c>
      <c r="O1915" s="1" t="str">
        <f>VLOOKUP($A1915,'Hospitalisation Details'!$A$2:$P$2344,13,FALSE())</f>
        <v>tier - 2</v>
      </c>
      <c r="P1915" s="1" t="str">
        <f>VLOOKUP($A1915,'Hospitalisation Details'!$A$2:$P$2344,14,FALSE())</f>
        <v>R1013</v>
      </c>
      <c r="Q1915" s="1">
        <f>VLOOKUP($A1915,'Hospitalisation Details'!$A$2:$P$2344,16,FALSE())</f>
        <v>41</v>
      </c>
    </row>
    <row r="1916" spans="1:17" x14ac:dyDescent="0.35">
      <c r="A1916" s="1" t="str">
        <f>'Customer Names'!A1916</f>
        <v>Id1915</v>
      </c>
      <c r="B1916" s="1" t="str">
        <f>VLOOKUP($A1916,'Customer Names'!$A$2:$E$2336,4,FALSE())</f>
        <v>Brenda M.</v>
      </c>
      <c r="C1916" s="16">
        <f>VLOOKUP($A1916,'Medical Examinations'!$A$2:$O$2336,2,FALSE())</f>
        <v>25.77</v>
      </c>
      <c r="D1916" s="16">
        <f>VLOOKUP($A1916,'Medical Examinations'!$A$2:$O$2336,3,FALSE())</f>
        <v>4.43</v>
      </c>
      <c r="E1916" s="1" t="str">
        <f>VLOOKUP($A1916,'Medical Examinations'!$A$2:$O$2336,9,FALSE())</f>
        <v>No</v>
      </c>
      <c r="F1916" s="1" t="str">
        <f>VLOOKUP($A1916,'Medical Examinations'!$A$2:$O$2336,10,FALSE())</f>
        <v>No</v>
      </c>
      <c r="G1916" s="1" t="str">
        <f>VLOOKUP($A1916,'Medical Examinations'!$A$2:$O$2336,11,FALSE())</f>
        <v>Yes</v>
      </c>
      <c r="H1916" s="1">
        <f>VLOOKUP($A1916,'Medical Examinations'!$A$2:$O$2336,13,FALSE())</f>
        <v>1</v>
      </c>
      <c r="I1916" s="1" t="str">
        <f>VLOOKUP($A1916,'Medical Examinations'!$A$2:$O$2336,12,FALSE())</f>
        <v>No</v>
      </c>
      <c r="J1916" s="1" t="str">
        <f>VLOOKUP($A1916,'Medical Examinations'!$A$2:$O$2336,14,FALSE())</f>
        <v>Overweight</v>
      </c>
      <c r="K1916" s="1" t="str">
        <f>VLOOKUP($A1916,'Medical Examinations'!$A$2:$O$2336,15,FALSE())</f>
        <v>Normal</v>
      </c>
      <c r="L1916" s="17">
        <f>VLOOKUP($A1916,'Hospitalisation Details'!$A$2:$P$2344,15,FALSE())</f>
        <v>34226</v>
      </c>
      <c r="M1916" s="18">
        <f>VLOOKUP($A1916,'Hospitalisation Details'!$A$2:$P$2344,6,FALSE())</f>
        <v>3898.35</v>
      </c>
      <c r="N1916" s="1" t="str">
        <f>VLOOKUP($A1916,'Hospitalisation Details'!$A$2:$P$2344,12,FALSE())</f>
        <v>tier - 2</v>
      </c>
      <c r="O1916" s="1" t="str">
        <f>VLOOKUP($A1916,'Hospitalisation Details'!$A$2:$P$2344,13,FALSE())</f>
        <v>tier - 2</v>
      </c>
      <c r="P1916" s="1" t="str">
        <f>VLOOKUP($A1916,'Hospitalisation Details'!$A$2:$P$2344,14,FALSE())</f>
        <v>R1012</v>
      </c>
      <c r="Q1916" s="1">
        <f>VLOOKUP($A1916,'Hospitalisation Details'!$A$2:$P$2344,16,FALSE())</f>
        <v>29</v>
      </c>
    </row>
    <row r="1917" spans="1:17" x14ac:dyDescent="0.35">
      <c r="A1917" s="1" t="str">
        <f>'Customer Names'!A1917</f>
        <v>Id1916</v>
      </c>
      <c r="B1917" s="1" t="str">
        <f>VLOOKUP($A1917,'Customer Names'!$A$2:$E$2336,4,FALSE())</f>
        <v>Jeff H</v>
      </c>
      <c r="C1917" s="16">
        <f>VLOOKUP($A1917,'Medical Examinations'!$A$2:$O$2336,2,FALSE())</f>
        <v>34.46</v>
      </c>
      <c r="D1917" s="16">
        <f>VLOOKUP($A1917,'Medical Examinations'!$A$2:$O$2336,3,FALSE())</f>
        <v>4.17</v>
      </c>
      <c r="E1917" s="1" t="str">
        <f>VLOOKUP($A1917,'Medical Examinations'!$A$2:$O$2336,9,FALSE())</f>
        <v>No</v>
      </c>
      <c r="F1917" s="1" t="str">
        <f>VLOOKUP($A1917,'Medical Examinations'!$A$2:$O$2336,10,FALSE())</f>
        <v>Yes</v>
      </c>
      <c r="G1917" s="1" t="str">
        <f>VLOOKUP($A1917,'Medical Examinations'!$A$2:$O$2336,11,FALSE())</f>
        <v>No</v>
      </c>
      <c r="H1917" s="1">
        <f>VLOOKUP($A1917,'Medical Examinations'!$A$2:$O$2336,13,FALSE())</f>
        <v>1</v>
      </c>
      <c r="I1917" s="1" t="str">
        <f>VLOOKUP($A1917,'Medical Examinations'!$A$2:$O$2336,12,FALSE())</f>
        <v>No</v>
      </c>
      <c r="J1917" s="1" t="str">
        <f>VLOOKUP($A1917,'Medical Examinations'!$A$2:$O$2336,14,FALSE())</f>
        <v>Obesity</v>
      </c>
      <c r="K1917" s="1" t="str">
        <f>VLOOKUP($A1917,'Medical Examinations'!$A$2:$O$2336,15,FALSE())</f>
        <v>Normal</v>
      </c>
      <c r="L1917" s="17">
        <f>VLOOKUP($A1917,'Hospitalisation Details'!$A$2:$P$2344,15,FALSE())</f>
        <v>38181</v>
      </c>
      <c r="M1917" s="18">
        <f>VLOOKUP($A1917,'Hospitalisation Details'!$A$2:$P$2344,6,FALSE())</f>
        <v>3889.2</v>
      </c>
      <c r="N1917" s="1" t="str">
        <f>VLOOKUP($A1917,'Hospitalisation Details'!$A$2:$P$2344,12,FALSE())</f>
        <v>tier - 2</v>
      </c>
      <c r="O1917" s="1" t="str">
        <f>VLOOKUP($A1917,'Hospitalisation Details'!$A$2:$P$2344,13,FALSE())</f>
        <v>tier - 2</v>
      </c>
      <c r="P1917" s="1" t="str">
        <f>VLOOKUP($A1917,'Hospitalisation Details'!$A$2:$P$2344,14,FALSE())</f>
        <v>R1012</v>
      </c>
      <c r="Q1917" s="1">
        <f>VLOOKUP($A1917,'Hospitalisation Details'!$A$2:$P$2344,16,FALSE())</f>
        <v>18</v>
      </c>
    </row>
    <row r="1918" spans="1:17" x14ac:dyDescent="0.35">
      <c r="A1918" s="1" t="str">
        <f>'Customer Names'!A1918</f>
        <v>Id1917</v>
      </c>
      <c r="B1918" s="1" t="str">
        <f>VLOOKUP($A1918,'Customer Names'!$A$2:$E$2336,4,FALSE())</f>
        <v>Michael</v>
      </c>
      <c r="C1918" s="16">
        <f>VLOOKUP($A1918,'Medical Examinations'!$A$2:$O$2336,2,FALSE())</f>
        <v>30.875</v>
      </c>
      <c r="D1918" s="16">
        <f>VLOOKUP($A1918,'Medical Examinations'!$A$2:$O$2336,3,FALSE())</f>
        <v>4.95</v>
      </c>
      <c r="E1918" s="1" t="str">
        <f>VLOOKUP($A1918,'Medical Examinations'!$A$2:$O$2336,9,FALSE())</f>
        <v>Yes</v>
      </c>
      <c r="F1918" s="1" t="str">
        <f>VLOOKUP($A1918,'Medical Examinations'!$A$2:$O$2336,10,FALSE())</f>
        <v>No</v>
      </c>
      <c r="G1918" s="1" t="str">
        <f>VLOOKUP($A1918,'Medical Examinations'!$A$2:$O$2336,11,FALSE())</f>
        <v>No</v>
      </c>
      <c r="H1918" s="1">
        <f>VLOOKUP($A1918,'Medical Examinations'!$A$2:$O$2336,13,FALSE())</f>
        <v>0</v>
      </c>
      <c r="I1918" s="1" t="str">
        <f>VLOOKUP($A1918,'Medical Examinations'!$A$2:$O$2336,12,FALSE())</f>
        <v>No</v>
      </c>
      <c r="J1918" s="1" t="str">
        <f>VLOOKUP($A1918,'Medical Examinations'!$A$2:$O$2336,14,FALSE())</f>
        <v>Obesity</v>
      </c>
      <c r="K1918" s="1" t="str">
        <f>VLOOKUP($A1918,'Medical Examinations'!$A$2:$O$2336,15,FALSE())</f>
        <v>Normal</v>
      </c>
      <c r="L1918" s="17">
        <f>VLOOKUP($A1918,'Hospitalisation Details'!$A$2:$P$2344,15,FALSE())</f>
        <v>35361</v>
      </c>
      <c r="M1918" s="18">
        <f>VLOOKUP($A1918,'Hospitalisation Details'!$A$2:$P$2344,6,FALSE())</f>
        <v>3877.3</v>
      </c>
      <c r="N1918" s="1" t="str">
        <f>VLOOKUP($A1918,'Hospitalisation Details'!$A$2:$P$2344,12,FALSE())</f>
        <v>tier - 1</v>
      </c>
      <c r="O1918" s="1" t="str">
        <f>VLOOKUP($A1918,'Hospitalisation Details'!$A$2:$P$2344,13,FALSE())</f>
        <v>tier - 3</v>
      </c>
      <c r="P1918" s="1" t="str">
        <f>VLOOKUP($A1918,'Hospitalisation Details'!$A$2:$P$2344,14,FALSE())</f>
        <v>R1012</v>
      </c>
      <c r="Q1918" s="1">
        <f>VLOOKUP($A1918,'Hospitalisation Details'!$A$2:$P$2344,16,FALSE())</f>
        <v>26</v>
      </c>
    </row>
    <row r="1919" spans="1:17" x14ac:dyDescent="0.35">
      <c r="A1919" s="1" t="str">
        <f>'Customer Names'!A1919</f>
        <v>Id1918</v>
      </c>
      <c r="B1919" s="1" t="str">
        <f>VLOOKUP($A1919,'Customer Names'!$A$2:$E$2336,4,FALSE())</f>
        <v>Jan</v>
      </c>
      <c r="C1919" s="16">
        <f>VLOOKUP($A1919,'Medical Examinations'!$A$2:$O$2336,2,FALSE())</f>
        <v>39.49</v>
      </c>
      <c r="D1919" s="16">
        <f>VLOOKUP($A1919,'Medical Examinations'!$A$2:$O$2336,3,FALSE())</f>
        <v>5.13</v>
      </c>
      <c r="E1919" s="1" t="str">
        <f>VLOOKUP($A1919,'Medical Examinations'!$A$2:$O$2336,9,FALSE())</f>
        <v>No</v>
      </c>
      <c r="F1919" s="1" t="str">
        <f>VLOOKUP($A1919,'Medical Examinations'!$A$2:$O$2336,10,FALSE())</f>
        <v>No</v>
      </c>
      <c r="G1919" s="1" t="str">
        <f>VLOOKUP($A1919,'Medical Examinations'!$A$2:$O$2336,11,FALSE())</f>
        <v>No</v>
      </c>
      <c r="H1919" s="1">
        <f>VLOOKUP($A1919,'Medical Examinations'!$A$2:$O$2336,13,FALSE())</f>
        <v>0</v>
      </c>
      <c r="I1919" s="1" t="str">
        <f>VLOOKUP($A1919,'Medical Examinations'!$A$2:$O$2336,12,FALSE())</f>
        <v>No</v>
      </c>
      <c r="J1919" s="1" t="str">
        <f>VLOOKUP($A1919,'Medical Examinations'!$A$2:$O$2336,14,FALSE())</f>
        <v>Obesity</v>
      </c>
      <c r="K1919" s="1" t="str">
        <f>VLOOKUP($A1919,'Medical Examinations'!$A$2:$O$2336,15,FALSE())</f>
        <v>Normal</v>
      </c>
      <c r="L1919" s="17">
        <f>VLOOKUP($A1919,'Hospitalisation Details'!$A$2:$P$2344,15,FALSE())</f>
        <v>33444</v>
      </c>
      <c r="M1919" s="18">
        <f>VLOOKUP($A1919,'Hospitalisation Details'!$A$2:$P$2344,6,FALSE())</f>
        <v>3875.73</v>
      </c>
      <c r="N1919" s="1" t="str">
        <f>VLOOKUP($A1919,'Hospitalisation Details'!$A$2:$P$2344,12,FALSE())</f>
        <v>tier - 2</v>
      </c>
      <c r="O1919" s="1" t="str">
        <f>VLOOKUP($A1919,'Hospitalisation Details'!$A$2:$P$2344,13,FALSE())</f>
        <v>tier - 3</v>
      </c>
      <c r="P1919" s="1" t="str">
        <f>VLOOKUP($A1919,'Hospitalisation Details'!$A$2:$P$2344,14,FALSE())</f>
        <v>R1013</v>
      </c>
      <c r="Q1919" s="1">
        <f>VLOOKUP($A1919,'Hospitalisation Details'!$A$2:$P$2344,16,FALSE())</f>
        <v>31</v>
      </c>
    </row>
    <row r="1920" spans="1:17" x14ac:dyDescent="0.35">
      <c r="A1920" s="1" t="str">
        <f>'Customer Names'!A1920</f>
        <v>Id1919</v>
      </c>
      <c r="B1920" s="1" t="str">
        <f>VLOOKUP($A1920,'Customer Names'!$A$2:$E$2336,4,FALSE())</f>
        <v>Bernard</v>
      </c>
      <c r="C1920" s="16">
        <f>VLOOKUP($A1920,'Medical Examinations'!$A$2:$O$2336,2,FALSE())</f>
        <v>28.88</v>
      </c>
      <c r="D1920" s="16">
        <f>VLOOKUP($A1920,'Medical Examinations'!$A$2:$O$2336,3,FALSE())</f>
        <v>4.0999999999999996</v>
      </c>
      <c r="E1920" s="1" t="str">
        <f>VLOOKUP($A1920,'Medical Examinations'!$A$2:$O$2336,9,FALSE())</f>
        <v>No</v>
      </c>
      <c r="F1920" s="1" t="str">
        <f>VLOOKUP($A1920,'Medical Examinations'!$A$2:$O$2336,10,FALSE())</f>
        <v>No</v>
      </c>
      <c r="G1920" s="1" t="str">
        <f>VLOOKUP($A1920,'Medical Examinations'!$A$2:$O$2336,11,FALSE())</f>
        <v>No</v>
      </c>
      <c r="H1920" s="1">
        <f>VLOOKUP($A1920,'Medical Examinations'!$A$2:$O$2336,13,FALSE())</f>
        <v>0</v>
      </c>
      <c r="I1920" s="1" t="str">
        <f>VLOOKUP($A1920,'Medical Examinations'!$A$2:$O$2336,12,FALSE())</f>
        <v>No</v>
      </c>
      <c r="J1920" s="1" t="str">
        <f>VLOOKUP($A1920,'Medical Examinations'!$A$2:$O$2336,14,FALSE())</f>
        <v>Overweight</v>
      </c>
      <c r="K1920" s="1" t="str">
        <f>VLOOKUP($A1920,'Medical Examinations'!$A$2:$O$2336,15,FALSE())</f>
        <v>Normal</v>
      </c>
      <c r="L1920" s="17">
        <f>VLOOKUP($A1920,'Hospitalisation Details'!$A$2:$P$2344,15,FALSE())</f>
        <v>33048</v>
      </c>
      <c r="M1920" s="18">
        <f>VLOOKUP($A1920,'Hospitalisation Details'!$A$2:$P$2344,6,FALSE())</f>
        <v>3866.86</v>
      </c>
      <c r="N1920" s="1" t="str">
        <f>VLOOKUP($A1920,'Hospitalisation Details'!$A$2:$P$2344,12,FALSE())</f>
        <v>tier - 1</v>
      </c>
      <c r="O1920" s="1" t="str">
        <f>VLOOKUP($A1920,'Hospitalisation Details'!$A$2:$P$2344,13,FALSE())</f>
        <v>tier - 1</v>
      </c>
      <c r="P1920" s="1" t="str">
        <f>VLOOKUP($A1920,'Hospitalisation Details'!$A$2:$P$2344,14,FALSE())</f>
        <v>R1012</v>
      </c>
      <c r="Q1920" s="1">
        <f>VLOOKUP($A1920,'Hospitalisation Details'!$A$2:$P$2344,16,FALSE())</f>
        <v>32</v>
      </c>
    </row>
    <row r="1921" spans="1:17" x14ac:dyDescent="0.35">
      <c r="A1921" s="1" t="str">
        <f>'Customer Names'!A1921</f>
        <v>Id1920</v>
      </c>
      <c r="B1921" s="1" t="str">
        <f>VLOOKUP($A1921,'Customer Names'!$A$2:$E$2336,4,FALSE())</f>
        <v>Craig</v>
      </c>
      <c r="C1921" s="16">
        <f>VLOOKUP($A1921,'Medical Examinations'!$A$2:$O$2336,2,FALSE())</f>
        <v>20.234999999999999</v>
      </c>
      <c r="D1921" s="16">
        <f>VLOOKUP($A1921,'Medical Examinations'!$A$2:$O$2336,3,FALSE())</f>
        <v>5.01</v>
      </c>
      <c r="E1921" s="1" t="str">
        <f>VLOOKUP($A1921,'Medical Examinations'!$A$2:$O$2336,9,FALSE())</f>
        <v>Yes</v>
      </c>
      <c r="F1921" s="1" t="str">
        <f>VLOOKUP($A1921,'Medical Examinations'!$A$2:$O$2336,10,FALSE())</f>
        <v>No</v>
      </c>
      <c r="G1921" s="1" t="str">
        <f>VLOOKUP($A1921,'Medical Examinations'!$A$2:$O$2336,11,FALSE())</f>
        <v>No</v>
      </c>
      <c r="H1921" s="1">
        <f>VLOOKUP($A1921,'Medical Examinations'!$A$2:$O$2336,13,FALSE())</f>
        <v>0</v>
      </c>
      <c r="I1921" s="1" t="str">
        <f>VLOOKUP($A1921,'Medical Examinations'!$A$2:$O$2336,12,FALSE())</f>
        <v>No</v>
      </c>
      <c r="J1921" s="1" t="str">
        <f>VLOOKUP($A1921,'Medical Examinations'!$A$2:$O$2336,14,FALSE())</f>
        <v>Normal Weight</v>
      </c>
      <c r="K1921" s="1" t="str">
        <f>VLOOKUP($A1921,'Medical Examinations'!$A$2:$O$2336,15,FALSE())</f>
        <v>Normal</v>
      </c>
      <c r="L1921" s="17">
        <f>VLOOKUP($A1921,'Hospitalisation Details'!$A$2:$P$2344,15,FALSE())</f>
        <v>37182</v>
      </c>
      <c r="M1921" s="18">
        <f>VLOOKUP($A1921,'Hospitalisation Details'!$A$2:$P$2344,6,FALSE())</f>
        <v>3861.21</v>
      </c>
      <c r="N1921" s="1" t="str">
        <f>VLOOKUP($A1921,'Hospitalisation Details'!$A$2:$P$2344,12,FALSE())</f>
        <v>tier - 2</v>
      </c>
      <c r="O1921" s="1" t="str">
        <f>VLOOKUP($A1921,'Hospitalisation Details'!$A$2:$P$2344,13,FALSE())</f>
        <v>tier - 2</v>
      </c>
      <c r="P1921" s="1" t="str">
        <f>VLOOKUP($A1921,'Hospitalisation Details'!$A$2:$P$2344,14,FALSE())</f>
        <v>R1016</v>
      </c>
      <c r="Q1921" s="1">
        <f>VLOOKUP($A1921,'Hospitalisation Details'!$A$2:$P$2344,16,FALSE())</f>
        <v>21</v>
      </c>
    </row>
    <row r="1922" spans="1:17" x14ac:dyDescent="0.35">
      <c r="A1922" s="1" t="str">
        <f>'Customer Names'!A1922</f>
        <v>Id1921</v>
      </c>
      <c r="B1922" s="1" t="str">
        <f>VLOOKUP($A1922,'Customer Names'!$A$2:$E$2336,4,FALSE())</f>
        <v>Bryn</v>
      </c>
      <c r="C1922" s="16">
        <f>VLOOKUP($A1922,'Medical Examinations'!$A$2:$O$2336,2,FALSE())</f>
        <v>30.67</v>
      </c>
      <c r="D1922" s="16">
        <f>VLOOKUP($A1922,'Medical Examinations'!$A$2:$O$2336,3,FALSE())</f>
        <v>5.09</v>
      </c>
      <c r="E1922" s="1" t="str">
        <f>VLOOKUP($A1922,'Medical Examinations'!$A$2:$O$2336,9,FALSE())</f>
        <v>Yes</v>
      </c>
      <c r="F1922" s="1" t="str">
        <f>VLOOKUP($A1922,'Medical Examinations'!$A$2:$O$2336,10,FALSE())</f>
        <v>No</v>
      </c>
      <c r="G1922" s="1" t="str">
        <f>VLOOKUP($A1922,'Medical Examinations'!$A$2:$O$2336,11,FALSE())</f>
        <v>No</v>
      </c>
      <c r="H1922" s="1">
        <f>VLOOKUP($A1922,'Medical Examinations'!$A$2:$O$2336,13,FALSE())</f>
        <v>0</v>
      </c>
      <c r="I1922" s="1" t="str">
        <f>VLOOKUP($A1922,'Medical Examinations'!$A$2:$O$2336,12,FALSE())</f>
        <v>No</v>
      </c>
      <c r="J1922" s="1" t="str">
        <f>VLOOKUP($A1922,'Medical Examinations'!$A$2:$O$2336,14,FALSE())</f>
        <v>Obesity</v>
      </c>
      <c r="K1922" s="1" t="str">
        <f>VLOOKUP($A1922,'Medical Examinations'!$A$2:$O$2336,15,FALSE())</f>
        <v>Normal</v>
      </c>
      <c r="L1922" s="17">
        <f>VLOOKUP($A1922,'Hospitalisation Details'!$A$2:$P$2344,15,FALSE())</f>
        <v>37048</v>
      </c>
      <c r="M1922" s="18">
        <f>VLOOKUP($A1922,'Hospitalisation Details'!$A$2:$P$2344,6,FALSE())</f>
        <v>3858.51</v>
      </c>
      <c r="N1922" s="1" t="str">
        <f>VLOOKUP($A1922,'Hospitalisation Details'!$A$2:$P$2344,12,FALSE())</f>
        <v>tier - 2</v>
      </c>
      <c r="O1922" s="1" t="str">
        <f>VLOOKUP($A1922,'Hospitalisation Details'!$A$2:$P$2344,13,FALSE())</f>
        <v>tier - 3</v>
      </c>
      <c r="P1922" s="1" t="str">
        <f>VLOOKUP($A1922,'Hospitalisation Details'!$A$2:$P$2344,14,FALSE())</f>
        <v>R1025</v>
      </c>
      <c r="Q1922" s="1">
        <f>VLOOKUP($A1922,'Hospitalisation Details'!$A$2:$P$2344,16,FALSE())</f>
        <v>22</v>
      </c>
    </row>
    <row r="1923" spans="1:17" x14ac:dyDescent="0.35">
      <c r="A1923" s="1" t="str">
        <f>'Customer Names'!A1923</f>
        <v>Id1922</v>
      </c>
      <c r="B1923" s="1" t="str">
        <f>VLOOKUP($A1923,'Customer Names'!$A$2:$E$2336,4,FALSE())</f>
        <v>Michael</v>
      </c>
      <c r="C1923" s="16">
        <f>VLOOKUP($A1923,'Medical Examinations'!$A$2:$O$2336,2,FALSE())</f>
        <v>30.875</v>
      </c>
      <c r="D1923" s="16">
        <f>VLOOKUP($A1923,'Medical Examinations'!$A$2:$O$2336,3,FALSE())</f>
        <v>6.49</v>
      </c>
      <c r="E1923" s="1" t="str">
        <f>VLOOKUP($A1923,'Medical Examinations'!$A$2:$O$2336,9,FALSE())</f>
        <v>No</v>
      </c>
      <c r="F1923" s="1" t="str">
        <f>VLOOKUP($A1923,'Medical Examinations'!$A$2:$O$2336,10,FALSE())</f>
        <v>No</v>
      </c>
      <c r="G1923" s="1" t="str">
        <f>VLOOKUP($A1923,'Medical Examinations'!$A$2:$O$2336,11,FALSE())</f>
        <v>No</v>
      </c>
      <c r="H1923" s="1">
        <f>VLOOKUP($A1923,'Medical Examinations'!$A$2:$O$2336,13,FALSE())</f>
        <v>0</v>
      </c>
      <c r="I1923" s="1" t="str">
        <f>VLOOKUP($A1923,'Medical Examinations'!$A$2:$O$2336,12,FALSE())</f>
        <v>No</v>
      </c>
      <c r="J1923" s="1" t="str">
        <f>VLOOKUP($A1923,'Medical Examinations'!$A$2:$O$2336,14,FALSE())</f>
        <v>Obesity</v>
      </c>
      <c r="K1923" s="1" t="str">
        <f>VLOOKUP($A1923,'Medical Examinations'!$A$2:$O$2336,15,FALSE())</f>
        <v>Prediabetes</v>
      </c>
      <c r="L1923" s="17">
        <f>VLOOKUP($A1923,'Hospitalisation Details'!$A$2:$P$2344,15,FALSE())</f>
        <v>33469</v>
      </c>
      <c r="M1923" s="18">
        <f>VLOOKUP($A1923,'Hospitalisation Details'!$A$2:$P$2344,6,FALSE())</f>
        <v>3857.76</v>
      </c>
      <c r="N1923" s="1" t="str">
        <f>VLOOKUP($A1923,'Hospitalisation Details'!$A$2:$P$2344,12,FALSE())</f>
        <v>tier - 3</v>
      </c>
      <c r="O1923" s="1" t="str">
        <f>VLOOKUP($A1923,'Hospitalisation Details'!$A$2:$P$2344,13,FALSE())</f>
        <v>tier - 1</v>
      </c>
      <c r="P1923" s="1" t="str">
        <f>VLOOKUP($A1923,'Hospitalisation Details'!$A$2:$P$2344,14,FALSE())</f>
        <v>R1016</v>
      </c>
      <c r="Q1923" s="1">
        <f>VLOOKUP($A1923,'Hospitalisation Details'!$A$2:$P$2344,16,FALSE())</f>
        <v>31</v>
      </c>
    </row>
    <row r="1924" spans="1:17" x14ac:dyDescent="0.35">
      <c r="A1924" s="1" t="str">
        <f>'Customer Names'!A1924</f>
        <v>Id1923</v>
      </c>
      <c r="B1924" s="1" t="str">
        <f>VLOOKUP($A1924,'Customer Names'!$A$2:$E$2336,4,FALSE())</f>
        <v>Benjamin</v>
      </c>
      <c r="C1924" s="16">
        <f>VLOOKUP($A1924,'Medical Examinations'!$A$2:$O$2336,2,FALSE())</f>
        <v>23.8</v>
      </c>
      <c r="D1924" s="16">
        <f>VLOOKUP($A1924,'Medical Examinations'!$A$2:$O$2336,3,FALSE())</f>
        <v>4.08</v>
      </c>
      <c r="E1924" s="1" t="str">
        <f>VLOOKUP($A1924,'Medical Examinations'!$A$2:$O$2336,9,FALSE())</f>
        <v>No</v>
      </c>
      <c r="F1924" s="1" t="str">
        <f>VLOOKUP($A1924,'Medical Examinations'!$A$2:$O$2336,10,FALSE())</f>
        <v>No</v>
      </c>
      <c r="G1924" s="1" t="str">
        <f>VLOOKUP($A1924,'Medical Examinations'!$A$2:$O$2336,11,FALSE())</f>
        <v>No</v>
      </c>
      <c r="H1924" s="1">
        <f>VLOOKUP($A1924,'Medical Examinations'!$A$2:$O$2336,13,FALSE())</f>
        <v>0</v>
      </c>
      <c r="I1924" s="1" t="str">
        <f>VLOOKUP($A1924,'Medical Examinations'!$A$2:$O$2336,12,FALSE())</f>
        <v>No</v>
      </c>
      <c r="J1924" s="1" t="str">
        <f>VLOOKUP($A1924,'Medical Examinations'!$A$2:$O$2336,14,FALSE())</f>
        <v>Normal Weight</v>
      </c>
      <c r="K1924" s="1" t="str">
        <f>VLOOKUP($A1924,'Medical Examinations'!$A$2:$O$2336,15,FALSE())</f>
        <v>Normal</v>
      </c>
      <c r="L1924" s="17">
        <f>VLOOKUP($A1924,'Hospitalisation Details'!$A$2:$P$2344,15,FALSE())</f>
        <v>34558</v>
      </c>
      <c r="M1924" s="18">
        <f>VLOOKUP($A1924,'Hospitalisation Details'!$A$2:$P$2344,6,FALSE())</f>
        <v>3847.67</v>
      </c>
      <c r="N1924" s="1" t="str">
        <f>VLOOKUP($A1924,'Hospitalisation Details'!$A$2:$P$2344,12,FALSE())</f>
        <v>tier - 3</v>
      </c>
      <c r="O1924" s="1" t="str">
        <f>VLOOKUP($A1924,'Hospitalisation Details'!$A$2:$P$2344,13,FALSE())</f>
        <v>tier - 2</v>
      </c>
      <c r="P1924" s="1" t="str">
        <f>VLOOKUP($A1924,'Hospitalisation Details'!$A$2:$P$2344,14,FALSE())</f>
        <v>R1011</v>
      </c>
      <c r="Q1924" s="1">
        <f>VLOOKUP($A1924,'Hospitalisation Details'!$A$2:$P$2344,16,FALSE())</f>
        <v>28</v>
      </c>
    </row>
    <row r="1925" spans="1:17" x14ac:dyDescent="0.35">
      <c r="A1925" s="1" t="str">
        <f>'Customer Names'!A1925</f>
        <v>Id1924</v>
      </c>
      <c r="B1925" s="1" t="str">
        <f>VLOOKUP($A1925,'Customer Names'!$A$2:$E$2336,4,FALSE())</f>
        <v>Jay</v>
      </c>
      <c r="C1925" s="16">
        <f>VLOOKUP($A1925,'Medical Examinations'!$A$2:$O$2336,2,FALSE())</f>
        <v>15.37</v>
      </c>
      <c r="D1925" s="16">
        <f>VLOOKUP($A1925,'Medical Examinations'!$A$2:$O$2336,3,FALSE())</f>
        <v>8.6300000000000008</v>
      </c>
      <c r="E1925" s="1" t="str">
        <f>VLOOKUP($A1925,'Medical Examinations'!$A$2:$O$2336,9,FALSE())</f>
        <v>Yes</v>
      </c>
      <c r="F1925" s="1" t="str">
        <f>VLOOKUP($A1925,'Medical Examinations'!$A$2:$O$2336,10,FALSE())</f>
        <v>No</v>
      </c>
      <c r="G1925" s="1" t="str">
        <f>VLOOKUP($A1925,'Medical Examinations'!$A$2:$O$2336,11,FALSE())</f>
        <v>No</v>
      </c>
      <c r="H1925" s="1">
        <f>VLOOKUP($A1925,'Medical Examinations'!$A$2:$O$2336,13,FALSE())</f>
        <v>0</v>
      </c>
      <c r="I1925" s="1" t="str">
        <f>VLOOKUP($A1925,'Medical Examinations'!$A$2:$O$2336,12,FALSE())</f>
        <v>No</v>
      </c>
      <c r="J1925" s="1" t="str">
        <f>VLOOKUP($A1925,'Medical Examinations'!$A$2:$O$2336,14,FALSE())</f>
        <v>Underweight</v>
      </c>
      <c r="K1925" s="1" t="str">
        <f>VLOOKUP($A1925,'Medical Examinations'!$A$2:$O$2336,15,FALSE())</f>
        <v>Diabetes</v>
      </c>
      <c r="L1925" s="17">
        <f>VLOOKUP($A1925,'Hospitalisation Details'!$A$2:$P$2344,15,FALSE())</f>
        <v>29858</v>
      </c>
      <c r="M1925" s="18">
        <f>VLOOKUP($A1925,'Hospitalisation Details'!$A$2:$P$2344,6,FALSE())</f>
        <v>3797.2</v>
      </c>
      <c r="N1925" s="1" t="str">
        <f>VLOOKUP($A1925,'Hospitalisation Details'!$A$2:$P$2344,12,FALSE())</f>
        <v>tier - 2</v>
      </c>
      <c r="O1925" s="1" t="str">
        <f>VLOOKUP($A1925,'Hospitalisation Details'!$A$2:$P$2344,13,FALSE())</f>
        <v>tier - 3</v>
      </c>
      <c r="P1925" s="1" t="str">
        <f>VLOOKUP($A1925,'Hospitalisation Details'!$A$2:$P$2344,14,FALSE())</f>
        <v>R1012</v>
      </c>
      <c r="Q1925" s="1">
        <f>VLOOKUP($A1925,'Hospitalisation Details'!$A$2:$P$2344,16,FALSE())</f>
        <v>41</v>
      </c>
    </row>
    <row r="1926" spans="1:17" x14ac:dyDescent="0.35">
      <c r="A1926" s="1" t="str">
        <f>'Customer Names'!A1926</f>
        <v>Id1925</v>
      </c>
      <c r="B1926" s="1" t="str">
        <f>VLOOKUP($A1926,'Customer Names'!$A$2:$E$2336,4,FALSE())</f>
        <v>William</v>
      </c>
      <c r="C1926" s="16">
        <f>VLOOKUP($A1926,'Medical Examinations'!$A$2:$O$2336,2,FALSE())</f>
        <v>30.4</v>
      </c>
      <c r="D1926" s="16">
        <f>VLOOKUP($A1926,'Medical Examinations'!$A$2:$O$2336,3,FALSE())</f>
        <v>5.28</v>
      </c>
      <c r="E1926" s="1" t="str">
        <f>VLOOKUP($A1926,'Medical Examinations'!$A$2:$O$2336,9,FALSE())</f>
        <v>No</v>
      </c>
      <c r="F1926" s="1" t="str">
        <f>VLOOKUP($A1926,'Medical Examinations'!$A$2:$O$2336,10,FALSE())</f>
        <v>No</v>
      </c>
      <c r="G1926" s="1" t="str">
        <f>VLOOKUP($A1926,'Medical Examinations'!$A$2:$O$2336,11,FALSE())</f>
        <v>No</v>
      </c>
      <c r="H1926" s="1">
        <f>VLOOKUP($A1926,'Medical Examinations'!$A$2:$O$2336,13,FALSE())</f>
        <v>0</v>
      </c>
      <c r="I1926" s="1" t="str">
        <f>VLOOKUP($A1926,'Medical Examinations'!$A$2:$O$2336,12,FALSE())</f>
        <v>No</v>
      </c>
      <c r="J1926" s="1" t="str">
        <f>VLOOKUP($A1926,'Medical Examinations'!$A$2:$O$2336,14,FALSE())</f>
        <v>Obesity</v>
      </c>
      <c r="K1926" s="1" t="str">
        <f>VLOOKUP($A1926,'Medical Examinations'!$A$2:$O$2336,15,FALSE())</f>
        <v>Normal</v>
      </c>
      <c r="L1926" s="17">
        <f>VLOOKUP($A1926,'Hospitalisation Details'!$A$2:$P$2344,15,FALSE())</f>
        <v>36335</v>
      </c>
      <c r="M1926" s="18">
        <f>VLOOKUP($A1926,'Hospitalisation Details'!$A$2:$P$2344,6,FALSE())</f>
        <v>3796.36</v>
      </c>
      <c r="N1926" s="1" t="str">
        <f>VLOOKUP($A1926,'Hospitalisation Details'!$A$2:$P$2344,12,FALSE())</f>
        <v>tier - 2</v>
      </c>
      <c r="O1926" s="1" t="str">
        <f>VLOOKUP($A1926,'Hospitalisation Details'!$A$2:$P$2344,13,FALSE())</f>
        <v>tier - 3</v>
      </c>
      <c r="P1926" s="1" t="str">
        <f>VLOOKUP($A1926,'Hospitalisation Details'!$A$2:$P$2344,14,FALSE())</f>
        <v>R1012</v>
      </c>
      <c r="Q1926" s="1">
        <f>VLOOKUP($A1926,'Hospitalisation Details'!$A$2:$P$2344,16,FALSE())</f>
        <v>23</v>
      </c>
    </row>
    <row r="1927" spans="1:17" x14ac:dyDescent="0.35">
      <c r="A1927" s="1" t="str">
        <f>'Customer Names'!A1927</f>
        <v>Id1926</v>
      </c>
      <c r="B1927" s="1" t="str">
        <f>VLOOKUP($A1927,'Customer Names'!$A$2:$E$2336,4,FALSE())</f>
        <v>Shelley</v>
      </c>
      <c r="C1927" s="16">
        <f>VLOOKUP($A1927,'Medical Examinations'!$A$2:$O$2336,2,FALSE())</f>
        <v>19.48</v>
      </c>
      <c r="D1927" s="16">
        <f>VLOOKUP($A1927,'Medical Examinations'!$A$2:$O$2336,3,FALSE())</f>
        <v>5.63</v>
      </c>
      <c r="E1927" s="1" t="str">
        <f>VLOOKUP($A1927,'Medical Examinations'!$A$2:$O$2336,9,FALSE())</f>
        <v>Yes</v>
      </c>
      <c r="F1927" s="1" t="str">
        <f>VLOOKUP($A1927,'Medical Examinations'!$A$2:$O$2336,10,FALSE())</f>
        <v>No</v>
      </c>
      <c r="G1927" s="1" t="str">
        <f>VLOOKUP($A1927,'Medical Examinations'!$A$2:$O$2336,11,FALSE())</f>
        <v>No</v>
      </c>
      <c r="H1927" s="1">
        <f>VLOOKUP($A1927,'Medical Examinations'!$A$2:$O$2336,13,FALSE())</f>
        <v>1</v>
      </c>
      <c r="I1927" s="1" t="str">
        <f>VLOOKUP($A1927,'Medical Examinations'!$A$2:$O$2336,12,FALSE())</f>
        <v>No</v>
      </c>
      <c r="J1927" s="1" t="str">
        <f>VLOOKUP($A1927,'Medical Examinations'!$A$2:$O$2336,14,FALSE())</f>
        <v>Normal Weight</v>
      </c>
      <c r="K1927" s="1" t="str">
        <f>VLOOKUP($A1927,'Medical Examinations'!$A$2:$O$2336,15,FALSE())</f>
        <v>Normal</v>
      </c>
      <c r="L1927" s="17">
        <f>VLOOKUP($A1927,'Hospitalisation Details'!$A$2:$P$2344,15,FALSE())</f>
        <v>32383</v>
      </c>
      <c r="M1927" s="18">
        <f>VLOOKUP($A1927,'Hospitalisation Details'!$A$2:$P$2344,6,FALSE())</f>
        <v>3793.55</v>
      </c>
      <c r="N1927" s="1" t="str">
        <f>VLOOKUP($A1927,'Hospitalisation Details'!$A$2:$P$2344,12,FALSE())</f>
        <v>tier - 2</v>
      </c>
      <c r="O1927" s="1" t="str">
        <f>VLOOKUP($A1927,'Hospitalisation Details'!$A$2:$P$2344,13,FALSE())</f>
        <v>tier - 3</v>
      </c>
      <c r="P1927" s="1" t="str">
        <f>VLOOKUP($A1927,'Hospitalisation Details'!$A$2:$P$2344,14,FALSE())</f>
        <v>R1013</v>
      </c>
      <c r="Q1927" s="1">
        <f>VLOOKUP($A1927,'Hospitalisation Details'!$A$2:$P$2344,16,FALSE())</f>
        <v>34</v>
      </c>
    </row>
    <row r="1928" spans="1:17" x14ac:dyDescent="0.35">
      <c r="A1928" s="1" t="str">
        <f>'Customer Names'!A1928</f>
        <v>Id1927</v>
      </c>
      <c r="B1928" s="1" t="str">
        <f>VLOOKUP($A1928,'Customer Names'!$A$2:$E$2336,4,FALSE())</f>
        <v>Jekaterina</v>
      </c>
      <c r="C1928" s="16">
        <f>VLOOKUP($A1928,'Medical Examinations'!$A$2:$O$2336,2,FALSE())</f>
        <v>16.96</v>
      </c>
      <c r="D1928" s="16">
        <f>VLOOKUP($A1928,'Medical Examinations'!$A$2:$O$2336,3,FALSE())</f>
        <v>11.47</v>
      </c>
      <c r="E1928" s="1" t="str">
        <f>VLOOKUP($A1928,'Medical Examinations'!$A$2:$O$2336,9,FALSE())</f>
        <v>Yes</v>
      </c>
      <c r="F1928" s="1" t="str">
        <f>VLOOKUP($A1928,'Medical Examinations'!$A$2:$O$2336,10,FALSE())</f>
        <v>No</v>
      </c>
      <c r="G1928" s="1" t="str">
        <f>VLOOKUP($A1928,'Medical Examinations'!$A$2:$O$2336,11,FALSE())</f>
        <v>No</v>
      </c>
      <c r="H1928" s="1">
        <f>VLOOKUP($A1928,'Medical Examinations'!$A$2:$O$2336,13,FALSE())</f>
        <v>0</v>
      </c>
      <c r="I1928" s="1" t="str">
        <f>VLOOKUP($A1928,'Medical Examinations'!$A$2:$O$2336,12,FALSE())</f>
        <v>No</v>
      </c>
      <c r="J1928" s="1" t="str">
        <f>VLOOKUP($A1928,'Medical Examinations'!$A$2:$O$2336,14,FALSE())</f>
        <v>Underweight</v>
      </c>
      <c r="K1928" s="1" t="str">
        <f>VLOOKUP($A1928,'Medical Examinations'!$A$2:$O$2336,15,FALSE())</f>
        <v>Diabetes</v>
      </c>
      <c r="L1928" s="17">
        <f>VLOOKUP($A1928,'Hospitalisation Details'!$A$2:$P$2344,15,FALSE())</f>
        <v>29933</v>
      </c>
      <c r="M1928" s="18">
        <f>VLOOKUP($A1928,'Hospitalisation Details'!$A$2:$P$2344,6,FALSE())</f>
        <v>3785.77</v>
      </c>
      <c r="N1928" s="1" t="str">
        <f>VLOOKUP($A1928,'Hospitalisation Details'!$A$2:$P$2344,12,FALSE())</f>
        <v>tier - 2</v>
      </c>
      <c r="O1928" s="1" t="str">
        <f>VLOOKUP($A1928,'Hospitalisation Details'!$A$2:$P$2344,13,FALSE())</f>
        <v>tier - 1</v>
      </c>
      <c r="P1928" s="1" t="str">
        <f>VLOOKUP($A1928,'Hospitalisation Details'!$A$2:$P$2344,14,FALSE())</f>
        <v>R1013</v>
      </c>
      <c r="Q1928" s="1">
        <f>VLOOKUP($A1928,'Hospitalisation Details'!$A$2:$P$2344,16,FALSE())</f>
        <v>41</v>
      </c>
    </row>
    <row r="1929" spans="1:17" x14ac:dyDescent="0.35">
      <c r="A1929" s="1" t="str">
        <f>'Customer Names'!A1929</f>
        <v>Id1928</v>
      </c>
      <c r="B1929" s="1" t="str">
        <f>VLOOKUP($A1929,'Customer Names'!$A$2:$E$2336,4,FALSE())</f>
        <v>Daniel</v>
      </c>
      <c r="C1929" s="16">
        <f>VLOOKUP($A1929,'Medical Examinations'!$A$2:$O$2336,2,FALSE())</f>
        <v>19.05</v>
      </c>
      <c r="D1929" s="16">
        <f>VLOOKUP($A1929,'Medical Examinations'!$A$2:$O$2336,3,FALSE())</f>
        <v>4.92</v>
      </c>
      <c r="E1929" s="1" t="str">
        <f>VLOOKUP($A1929,'Medical Examinations'!$A$2:$O$2336,9,FALSE())</f>
        <v>No</v>
      </c>
      <c r="F1929" s="1" t="str">
        <f>VLOOKUP($A1929,'Medical Examinations'!$A$2:$O$2336,10,FALSE())</f>
        <v>No</v>
      </c>
      <c r="G1929" s="1" t="str">
        <f>VLOOKUP($A1929,'Medical Examinations'!$A$2:$O$2336,11,FALSE())</f>
        <v>No</v>
      </c>
      <c r="H1929" s="1">
        <f>VLOOKUP($A1929,'Medical Examinations'!$A$2:$O$2336,13,FALSE())</f>
        <v>1</v>
      </c>
      <c r="I1929" s="1" t="str">
        <f>VLOOKUP($A1929,'Medical Examinations'!$A$2:$O$2336,12,FALSE())</f>
        <v>No</v>
      </c>
      <c r="J1929" s="1" t="str">
        <f>VLOOKUP($A1929,'Medical Examinations'!$A$2:$O$2336,14,FALSE())</f>
        <v>Normal Weight</v>
      </c>
      <c r="K1929" s="1" t="str">
        <f>VLOOKUP($A1929,'Medical Examinations'!$A$2:$O$2336,15,FALSE())</f>
        <v>Normal</v>
      </c>
      <c r="L1929" s="17">
        <f>VLOOKUP($A1929,'Hospitalisation Details'!$A$2:$P$2344,15,FALSE())</f>
        <v>32074</v>
      </c>
      <c r="M1929" s="18">
        <f>VLOOKUP($A1929,'Hospitalisation Details'!$A$2:$P$2344,6,FALSE())</f>
        <v>3773.23</v>
      </c>
      <c r="N1929" s="1" t="str">
        <f>VLOOKUP($A1929,'Hospitalisation Details'!$A$2:$P$2344,12,FALSE())</f>
        <v>tier - 2</v>
      </c>
      <c r="O1929" s="1" t="str">
        <f>VLOOKUP($A1929,'Hospitalisation Details'!$A$2:$P$2344,13,FALSE())</f>
        <v>tier - 3</v>
      </c>
      <c r="P1929" s="1" t="str">
        <f>VLOOKUP($A1929,'Hospitalisation Details'!$A$2:$P$2344,14,FALSE())</f>
        <v>R1013</v>
      </c>
      <c r="Q1929" s="1">
        <f>VLOOKUP($A1929,'Hospitalisation Details'!$A$2:$P$2344,16,FALSE())</f>
        <v>35</v>
      </c>
    </row>
    <row r="1930" spans="1:17" x14ac:dyDescent="0.35">
      <c r="A1930" s="1" t="str">
        <f>'Customer Names'!A1930</f>
        <v>Id1929</v>
      </c>
      <c r="B1930" s="1" t="str">
        <f>VLOOKUP($A1930,'Customer Names'!$A$2:$E$2336,4,FALSE())</f>
        <v>Pauline</v>
      </c>
      <c r="C1930" s="16">
        <f>VLOOKUP($A1930,'Medical Examinations'!$A$2:$O$2336,2,FALSE())</f>
        <v>37.619999999999997</v>
      </c>
      <c r="D1930" s="16">
        <f>VLOOKUP($A1930,'Medical Examinations'!$A$2:$O$2336,3,FALSE())</f>
        <v>4.18</v>
      </c>
      <c r="E1930" s="1" t="str">
        <f>VLOOKUP($A1930,'Medical Examinations'!$A$2:$O$2336,9,FALSE())</f>
        <v>No</v>
      </c>
      <c r="F1930" s="1" t="str">
        <f>VLOOKUP($A1930,'Medical Examinations'!$A$2:$O$2336,10,FALSE())</f>
        <v>No</v>
      </c>
      <c r="G1930" s="1" t="str">
        <f>VLOOKUP($A1930,'Medical Examinations'!$A$2:$O$2336,11,FALSE())</f>
        <v>No</v>
      </c>
      <c r="H1930" s="1">
        <f>VLOOKUP($A1930,'Medical Examinations'!$A$2:$O$2336,13,FALSE())</f>
        <v>0</v>
      </c>
      <c r="I1930" s="1" t="str">
        <f>VLOOKUP($A1930,'Medical Examinations'!$A$2:$O$2336,12,FALSE())</f>
        <v>No</v>
      </c>
      <c r="J1930" s="1" t="str">
        <f>VLOOKUP($A1930,'Medical Examinations'!$A$2:$O$2336,14,FALSE())</f>
        <v>Obesity</v>
      </c>
      <c r="K1930" s="1" t="str">
        <f>VLOOKUP($A1930,'Medical Examinations'!$A$2:$O$2336,15,FALSE())</f>
        <v>Normal</v>
      </c>
      <c r="L1930" s="17">
        <f>VLOOKUP($A1930,'Hospitalisation Details'!$A$2:$P$2344,15,FALSE())</f>
        <v>34659</v>
      </c>
      <c r="M1930" s="18">
        <f>VLOOKUP($A1930,'Hospitalisation Details'!$A$2:$P$2344,6,FALSE())</f>
        <v>3766.88</v>
      </c>
      <c r="N1930" s="1" t="str">
        <f>VLOOKUP($A1930,'Hospitalisation Details'!$A$2:$P$2344,12,FALSE())</f>
        <v>tier - 2</v>
      </c>
      <c r="O1930" s="1" t="str">
        <f>VLOOKUP($A1930,'Hospitalisation Details'!$A$2:$P$2344,13,FALSE())</f>
        <v>tier - 1</v>
      </c>
      <c r="P1930" s="1" t="str">
        <f>VLOOKUP($A1930,'Hospitalisation Details'!$A$2:$P$2344,14,FALSE())</f>
        <v>R1013</v>
      </c>
      <c r="Q1930" s="1">
        <f>VLOOKUP($A1930,'Hospitalisation Details'!$A$2:$P$2344,16,FALSE())</f>
        <v>28</v>
      </c>
    </row>
    <row r="1931" spans="1:17" x14ac:dyDescent="0.35">
      <c r="A1931" s="1" t="str">
        <f>'Customer Names'!A1931</f>
        <v>Id1930</v>
      </c>
      <c r="B1931" s="1" t="str">
        <f>VLOOKUP($A1931,'Customer Names'!$A$2:$E$2336,4,FALSE())</f>
        <v>Colleen</v>
      </c>
      <c r="C1931" s="16">
        <f>VLOOKUP($A1931,'Medical Examinations'!$A$2:$O$2336,2,FALSE())</f>
        <v>29.1</v>
      </c>
      <c r="D1931" s="16">
        <f>VLOOKUP($A1931,'Medical Examinations'!$A$2:$O$2336,3,FALSE())</f>
        <v>4.67</v>
      </c>
      <c r="E1931" s="1" t="str">
        <f>VLOOKUP($A1931,'Medical Examinations'!$A$2:$O$2336,9,FALSE())</f>
        <v>No</v>
      </c>
      <c r="F1931" s="1" t="str">
        <f>VLOOKUP($A1931,'Medical Examinations'!$A$2:$O$2336,10,FALSE())</f>
        <v>No</v>
      </c>
      <c r="G1931" s="1" t="str">
        <f>VLOOKUP($A1931,'Medical Examinations'!$A$2:$O$2336,11,FALSE())</f>
        <v>No</v>
      </c>
      <c r="H1931" s="1">
        <f>VLOOKUP($A1931,'Medical Examinations'!$A$2:$O$2336,13,FALSE())</f>
        <v>0</v>
      </c>
      <c r="I1931" s="1" t="str">
        <f>VLOOKUP($A1931,'Medical Examinations'!$A$2:$O$2336,12,FALSE())</f>
        <v>No</v>
      </c>
      <c r="J1931" s="1" t="str">
        <f>VLOOKUP($A1931,'Medical Examinations'!$A$2:$O$2336,14,FALSE())</f>
        <v>Overweight</v>
      </c>
      <c r="K1931" s="1" t="str">
        <f>VLOOKUP($A1931,'Medical Examinations'!$A$2:$O$2336,15,FALSE())</f>
        <v>Normal</v>
      </c>
      <c r="L1931" s="17">
        <f>VLOOKUP($A1931,'Hospitalisation Details'!$A$2:$P$2344,15,FALSE())</f>
        <v>33535</v>
      </c>
      <c r="M1931" s="18">
        <f>VLOOKUP($A1931,'Hospitalisation Details'!$A$2:$P$2344,6,FALSE())</f>
        <v>3761.29</v>
      </c>
      <c r="N1931" s="1" t="str">
        <f>VLOOKUP($A1931,'Hospitalisation Details'!$A$2:$P$2344,12,FALSE())</f>
        <v>tier - 2</v>
      </c>
      <c r="O1931" s="1" t="str">
        <f>VLOOKUP($A1931,'Hospitalisation Details'!$A$2:$P$2344,13,FALSE())</f>
        <v>tier - 3</v>
      </c>
      <c r="P1931" s="1" t="str">
        <f>VLOOKUP($A1931,'Hospitalisation Details'!$A$2:$P$2344,14,FALSE())</f>
        <v>R1011</v>
      </c>
      <c r="Q1931" s="1">
        <f>VLOOKUP($A1931,'Hospitalisation Details'!$A$2:$P$2344,16,FALSE())</f>
        <v>31</v>
      </c>
    </row>
    <row r="1932" spans="1:17" x14ac:dyDescent="0.35">
      <c r="A1932" s="1" t="str">
        <f>'Customer Names'!A1932</f>
        <v>Id1931</v>
      </c>
      <c r="B1932" s="1" t="str">
        <f>VLOOKUP($A1932,'Customer Names'!$A$2:$E$2336,4,FALSE())</f>
        <v>Aleah K</v>
      </c>
      <c r="C1932" s="16">
        <f>VLOOKUP($A1932,'Medical Examinations'!$A$2:$O$2336,2,FALSE())</f>
        <v>26.62</v>
      </c>
      <c r="D1932" s="16">
        <f>VLOOKUP($A1932,'Medical Examinations'!$A$2:$O$2336,3,FALSE())</f>
        <v>6.24</v>
      </c>
      <c r="E1932" s="1" t="str">
        <f>VLOOKUP($A1932,'Medical Examinations'!$A$2:$O$2336,9,FALSE())</f>
        <v>No</v>
      </c>
      <c r="F1932" s="1" t="str">
        <f>VLOOKUP($A1932,'Medical Examinations'!$A$2:$O$2336,10,FALSE())</f>
        <v>No</v>
      </c>
      <c r="G1932" s="1" t="str">
        <f>VLOOKUP($A1932,'Medical Examinations'!$A$2:$O$2336,11,FALSE())</f>
        <v>No</v>
      </c>
      <c r="H1932" s="1">
        <f>VLOOKUP($A1932,'Medical Examinations'!$A$2:$O$2336,13,FALSE())</f>
        <v>0</v>
      </c>
      <c r="I1932" s="1" t="str">
        <f>VLOOKUP($A1932,'Medical Examinations'!$A$2:$O$2336,12,FALSE())</f>
        <v>No</v>
      </c>
      <c r="J1932" s="1" t="str">
        <f>VLOOKUP($A1932,'Medical Examinations'!$A$2:$O$2336,14,FALSE())</f>
        <v>Overweight</v>
      </c>
      <c r="K1932" s="1" t="str">
        <f>VLOOKUP($A1932,'Medical Examinations'!$A$2:$O$2336,15,FALSE())</f>
        <v>Prediabetes</v>
      </c>
      <c r="L1932" s="17">
        <f>VLOOKUP($A1932,'Hospitalisation Details'!$A$2:$P$2344,15,FALSE())</f>
        <v>33475</v>
      </c>
      <c r="M1932" s="18">
        <f>VLOOKUP($A1932,'Hospitalisation Details'!$A$2:$P$2344,6,FALSE())</f>
        <v>3757.84</v>
      </c>
      <c r="N1932" s="1" t="str">
        <f>VLOOKUP($A1932,'Hospitalisation Details'!$A$2:$P$2344,12,FALSE())</f>
        <v>tier - 2</v>
      </c>
      <c r="O1932" s="1" t="str">
        <f>VLOOKUP($A1932,'Hospitalisation Details'!$A$2:$P$2344,13,FALSE())</f>
        <v>tier - 1</v>
      </c>
      <c r="P1932" s="1" t="str">
        <f>VLOOKUP($A1932,'Hospitalisation Details'!$A$2:$P$2344,14,FALSE())</f>
        <v>R1013</v>
      </c>
      <c r="Q1932" s="1">
        <f>VLOOKUP($A1932,'Hospitalisation Details'!$A$2:$P$2344,16,FALSE())</f>
        <v>31</v>
      </c>
    </row>
    <row r="1933" spans="1:17" x14ac:dyDescent="0.35">
      <c r="A1933" s="1" t="str">
        <f>'Customer Names'!A1933</f>
        <v>Id1932</v>
      </c>
      <c r="B1933" s="1" t="str">
        <f>VLOOKUP($A1933,'Customer Names'!$A$2:$E$2336,4,FALSE())</f>
        <v>Mare</v>
      </c>
      <c r="C1933" s="16">
        <f>VLOOKUP($A1933,'Medical Examinations'!$A$2:$O$2336,2,FALSE())</f>
        <v>25.74</v>
      </c>
      <c r="D1933" s="16">
        <f>VLOOKUP($A1933,'Medical Examinations'!$A$2:$O$2336,3,FALSE())</f>
        <v>5.99</v>
      </c>
      <c r="E1933" s="1" t="str">
        <f>VLOOKUP($A1933,'Medical Examinations'!$A$2:$O$2336,9,FALSE())</f>
        <v>No</v>
      </c>
      <c r="F1933" s="1" t="str">
        <f>VLOOKUP($A1933,'Medical Examinations'!$A$2:$O$2336,10,FALSE())</f>
        <v>No</v>
      </c>
      <c r="G1933" s="1" t="str">
        <f>VLOOKUP($A1933,'Medical Examinations'!$A$2:$O$2336,11,FALSE())</f>
        <v>No</v>
      </c>
      <c r="H1933" s="1">
        <f>VLOOKUP($A1933,'Medical Examinations'!$A$2:$O$2336,13,FALSE())</f>
        <v>0</v>
      </c>
      <c r="I1933" s="1" t="str">
        <f>VLOOKUP($A1933,'Medical Examinations'!$A$2:$O$2336,12,FALSE())</f>
        <v>No</v>
      </c>
      <c r="J1933" s="1" t="str">
        <f>VLOOKUP($A1933,'Medical Examinations'!$A$2:$O$2336,14,FALSE())</f>
        <v>Overweight</v>
      </c>
      <c r="K1933" s="1" t="str">
        <f>VLOOKUP($A1933,'Medical Examinations'!$A$2:$O$2336,15,FALSE())</f>
        <v>Prediabetes</v>
      </c>
      <c r="L1933" s="17">
        <f>VLOOKUP($A1933,'Hospitalisation Details'!$A$2:$P$2344,15,FALSE())</f>
        <v>33539</v>
      </c>
      <c r="M1933" s="18">
        <f>VLOOKUP($A1933,'Hospitalisation Details'!$A$2:$P$2344,6,FALSE())</f>
        <v>3756.62</v>
      </c>
      <c r="N1933" s="1" t="str">
        <f>VLOOKUP($A1933,'Hospitalisation Details'!$A$2:$P$2344,12,FALSE())</f>
        <v>tier - 2</v>
      </c>
      <c r="O1933" s="1" t="str">
        <f>VLOOKUP($A1933,'Hospitalisation Details'!$A$2:$P$2344,13,FALSE())</f>
        <v>tier - 2</v>
      </c>
      <c r="P1933" s="1" t="str">
        <f>VLOOKUP($A1933,'Hospitalisation Details'!$A$2:$P$2344,14,FALSE())</f>
        <v>R1013</v>
      </c>
      <c r="Q1933" s="1">
        <f>VLOOKUP($A1933,'Hospitalisation Details'!$A$2:$P$2344,16,FALSE())</f>
        <v>31</v>
      </c>
    </row>
    <row r="1934" spans="1:17" x14ac:dyDescent="0.35">
      <c r="A1934" s="1" t="str">
        <f>'Customer Names'!A1934</f>
        <v>Id1933</v>
      </c>
      <c r="B1934" s="1" t="str">
        <f>VLOOKUP($A1934,'Customer Names'!$A$2:$E$2336,4,FALSE())</f>
        <v>Kevin</v>
      </c>
      <c r="C1934" s="16">
        <f>VLOOKUP($A1934,'Medical Examinations'!$A$2:$O$2336,2,FALSE())</f>
        <v>18.22</v>
      </c>
      <c r="D1934" s="16">
        <f>VLOOKUP($A1934,'Medical Examinations'!$A$2:$O$2336,3,FALSE())</f>
        <v>10.27</v>
      </c>
      <c r="E1934" s="1" t="str">
        <f>VLOOKUP($A1934,'Medical Examinations'!$A$2:$O$2336,9,FALSE())</f>
        <v>Yes</v>
      </c>
      <c r="F1934" s="1" t="str">
        <f>VLOOKUP($A1934,'Medical Examinations'!$A$2:$O$2336,10,FALSE())</f>
        <v>No</v>
      </c>
      <c r="G1934" s="1" t="str">
        <f>VLOOKUP($A1934,'Medical Examinations'!$A$2:$O$2336,11,FALSE())</f>
        <v>No</v>
      </c>
      <c r="H1934" s="1">
        <f>VLOOKUP($A1934,'Medical Examinations'!$A$2:$O$2336,13,FALSE())</f>
        <v>1</v>
      </c>
      <c r="I1934" s="1" t="str">
        <f>VLOOKUP($A1934,'Medical Examinations'!$A$2:$O$2336,12,FALSE())</f>
        <v>No</v>
      </c>
      <c r="J1934" s="1" t="str">
        <f>VLOOKUP($A1934,'Medical Examinations'!$A$2:$O$2336,14,FALSE())</f>
        <v>Underweight</v>
      </c>
      <c r="K1934" s="1" t="str">
        <f>VLOOKUP($A1934,'Medical Examinations'!$A$2:$O$2336,15,FALSE())</f>
        <v>Diabetes</v>
      </c>
      <c r="L1934" s="17">
        <f>VLOOKUP($A1934,'Hospitalisation Details'!$A$2:$P$2344,15,FALSE())</f>
        <v>31664</v>
      </c>
      <c r="M1934" s="18">
        <f>VLOOKUP($A1934,'Hospitalisation Details'!$A$2:$P$2344,6,FALSE())</f>
        <v>3748.56</v>
      </c>
      <c r="N1934" s="1" t="str">
        <f>VLOOKUP($A1934,'Hospitalisation Details'!$A$2:$P$2344,12,FALSE())</f>
        <v>tier - 2</v>
      </c>
      <c r="O1934" s="1" t="str">
        <f>VLOOKUP($A1934,'Hospitalisation Details'!$A$2:$P$2344,13,FALSE())</f>
        <v>tier - 2</v>
      </c>
      <c r="P1934" s="1" t="str">
        <f>VLOOKUP($A1934,'Hospitalisation Details'!$A$2:$P$2344,14,FALSE())</f>
        <v>R1013</v>
      </c>
      <c r="Q1934" s="1">
        <f>VLOOKUP($A1934,'Hospitalisation Details'!$A$2:$P$2344,16,FALSE())</f>
        <v>36</v>
      </c>
    </row>
    <row r="1935" spans="1:17" x14ac:dyDescent="0.35">
      <c r="A1935" s="1" t="str">
        <f>'Customer Names'!A1935</f>
        <v>Id1934</v>
      </c>
      <c r="B1935" s="1" t="str">
        <f>VLOOKUP($A1935,'Customer Names'!$A$2:$E$2336,4,FALSE())</f>
        <v>Jessica</v>
      </c>
      <c r="C1935" s="16">
        <f>VLOOKUP($A1935,'Medical Examinations'!$A$2:$O$2336,2,FALSE())</f>
        <v>26.03</v>
      </c>
      <c r="D1935" s="16">
        <f>VLOOKUP($A1935,'Medical Examinations'!$A$2:$O$2336,3,FALSE())</f>
        <v>5.97</v>
      </c>
      <c r="E1935" s="1" t="str">
        <f>VLOOKUP($A1935,'Medical Examinations'!$A$2:$O$2336,9,FALSE())</f>
        <v>No</v>
      </c>
      <c r="F1935" s="1" t="str">
        <f>VLOOKUP($A1935,'Medical Examinations'!$A$2:$O$2336,10,FALSE())</f>
        <v>No</v>
      </c>
      <c r="G1935" s="1" t="str">
        <f>VLOOKUP($A1935,'Medical Examinations'!$A$2:$O$2336,11,FALSE())</f>
        <v>Yes</v>
      </c>
      <c r="H1935" s="1">
        <f>VLOOKUP($A1935,'Medical Examinations'!$A$2:$O$2336,13,FALSE())</f>
        <v>1</v>
      </c>
      <c r="I1935" s="1" t="str">
        <f>VLOOKUP($A1935,'Medical Examinations'!$A$2:$O$2336,12,FALSE())</f>
        <v>No</v>
      </c>
      <c r="J1935" s="1" t="str">
        <f>VLOOKUP($A1935,'Medical Examinations'!$A$2:$O$2336,14,FALSE())</f>
        <v>Overweight</v>
      </c>
      <c r="K1935" s="1" t="str">
        <f>VLOOKUP($A1935,'Medical Examinations'!$A$2:$O$2336,15,FALSE())</f>
        <v>Prediabetes</v>
      </c>
      <c r="L1935" s="17">
        <f>VLOOKUP($A1935,'Hospitalisation Details'!$A$2:$P$2344,15,FALSE())</f>
        <v>34142</v>
      </c>
      <c r="M1935" s="18">
        <f>VLOOKUP($A1935,'Hospitalisation Details'!$A$2:$P$2344,6,FALSE())</f>
        <v>3736.46</v>
      </c>
      <c r="N1935" s="1" t="str">
        <f>VLOOKUP($A1935,'Hospitalisation Details'!$A$2:$P$2344,12,FALSE())</f>
        <v>tier - 2</v>
      </c>
      <c r="O1935" s="1" t="str">
        <f>VLOOKUP($A1935,'Hospitalisation Details'!$A$2:$P$2344,13,FALSE())</f>
        <v>tier - 2</v>
      </c>
      <c r="P1935" s="1" t="str">
        <f>VLOOKUP($A1935,'Hospitalisation Details'!$A$2:$P$2344,14,FALSE())</f>
        <v>R1012</v>
      </c>
      <c r="Q1935" s="1">
        <f>VLOOKUP($A1935,'Hospitalisation Details'!$A$2:$P$2344,16,FALSE())</f>
        <v>29</v>
      </c>
    </row>
    <row r="1936" spans="1:17" x14ac:dyDescent="0.35">
      <c r="A1936" s="1" t="str">
        <f>'Customer Names'!A1936</f>
        <v>Id1935</v>
      </c>
      <c r="B1936" s="1" t="str">
        <f>VLOOKUP($A1936,'Customer Names'!$A$2:$E$2336,4,FALSE())</f>
        <v>Amanda R</v>
      </c>
      <c r="C1936" s="16">
        <f>VLOOKUP($A1936,'Medical Examinations'!$A$2:$O$2336,2,FALSE())</f>
        <v>17.29</v>
      </c>
      <c r="D1936" s="16">
        <f>VLOOKUP($A1936,'Medical Examinations'!$A$2:$O$2336,3,FALSE())</f>
        <v>4.9800000000000004</v>
      </c>
      <c r="E1936" s="1" t="str">
        <f>VLOOKUP($A1936,'Medical Examinations'!$A$2:$O$2336,9,FALSE())</f>
        <v>No</v>
      </c>
      <c r="F1936" s="1" t="str">
        <f>VLOOKUP($A1936,'Medical Examinations'!$A$2:$O$2336,10,FALSE())</f>
        <v>No</v>
      </c>
      <c r="G1936" s="1" t="str">
        <f>VLOOKUP($A1936,'Medical Examinations'!$A$2:$O$2336,11,FALSE())</f>
        <v>No</v>
      </c>
      <c r="H1936" s="1">
        <f>VLOOKUP($A1936,'Medical Examinations'!$A$2:$O$2336,13,FALSE())</f>
        <v>0</v>
      </c>
      <c r="I1936" s="1" t="str">
        <f>VLOOKUP($A1936,'Medical Examinations'!$A$2:$O$2336,12,FALSE())</f>
        <v>No</v>
      </c>
      <c r="J1936" s="1" t="str">
        <f>VLOOKUP($A1936,'Medical Examinations'!$A$2:$O$2336,14,FALSE())</f>
        <v>Underweight</v>
      </c>
      <c r="K1936" s="1" t="str">
        <f>VLOOKUP($A1936,'Medical Examinations'!$A$2:$O$2336,15,FALSE())</f>
        <v>Normal</v>
      </c>
      <c r="L1936" s="17">
        <f>VLOOKUP($A1936,'Hospitalisation Details'!$A$2:$P$2344,15,FALSE())</f>
        <v>34568</v>
      </c>
      <c r="M1936" s="18">
        <f>VLOOKUP($A1936,'Hospitalisation Details'!$A$2:$P$2344,6,FALSE())</f>
        <v>3732.63</v>
      </c>
      <c r="N1936" s="1" t="str">
        <f>VLOOKUP($A1936,'Hospitalisation Details'!$A$2:$P$2344,12,FALSE())</f>
        <v>tier - 2</v>
      </c>
      <c r="O1936" s="1" t="str">
        <f>VLOOKUP($A1936,'Hospitalisation Details'!$A$2:$P$2344,13,FALSE())</f>
        <v>tier - 3</v>
      </c>
      <c r="P1936" s="1" t="str">
        <f>VLOOKUP($A1936,'Hospitalisation Details'!$A$2:$P$2344,14,FALSE())</f>
        <v>R1024</v>
      </c>
      <c r="Q1936" s="1">
        <f>VLOOKUP($A1936,'Hospitalisation Details'!$A$2:$P$2344,16,FALSE())</f>
        <v>28</v>
      </c>
    </row>
    <row r="1937" spans="1:17" x14ac:dyDescent="0.35">
      <c r="A1937" s="1" t="str">
        <f>'Customer Names'!A1937</f>
        <v>Id1936</v>
      </c>
      <c r="B1937" s="1" t="str">
        <f>VLOOKUP($A1937,'Customer Names'!$A$2:$E$2336,4,FALSE())</f>
        <v>Murray W.</v>
      </c>
      <c r="C1937" s="16">
        <f>VLOOKUP($A1937,'Medical Examinations'!$A$2:$O$2336,2,FALSE())</f>
        <v>18.170000000000002</v>
      </c>
      <c r="D1937" s="16">
        <f>VLOOKUP($A1937,'Medical Examinations'!$A$2:$O$2336,3,FALSE())</f>
        <v>6.91</v>
      </c>
      <c r="E1937" s="1" t="str">
        <f>VLOOKUP($A1937,'Medical Examinations'!$A$2:$O$2336,9,FALSE())</f>
        <v>Yes</v>
      </c>
      <c r="F1937" s="1" t="str">
        <f>VLOOKUP($A1937,'Medical Examinations'!$A$2:$O$2336,10,FALSE())</f>
        <v>No</v>
      </c>
      <c r="G1937" s="1" t="str">
        <f>VLOOKUP($A1937,'Medical Examinations'!$A$2:$O$2336,11,FALSE())</f>
        <v>No</v>
      </c>
      <c r="H1937" s="1">
        <f>VLOOKUP($A1937,'Medical Examinations'!$A$2:$O$2336,13,FALSE())</f>
        <v>1</v>
      </c>
      <c r="I1937" s="1" t="str">
        <f>VLOOKUP($A1937,'Medical Examinations'!$A$2:$O$2336,12,FALSE())</f>
        <v>No</v>
      </c>
      <c r="J1937" s="1" t="str">
        <f>VLOOKUP($A1937,'Medical Examinations'!$A$2:$O$2336,14,FALSE())</f>
        <v>Underweight</v>
      </c>
      <c r="K1937" s="1" t="str">
        <f>VLOOKUP($A1937,'Medical Examinations'!$A$2:$O$2336,15,FALSE())</f>
        <v>Diabetes</v>
      </c>
      <c r="L1937" s="17">
        <f>VLOOKUP($A1937,'Hospitalisation Details'!$A$2:$P$2344,15,FALSE())</f>
        <v>31747</v>
      </c>
      <c r="M1937" s="18">
        <f>VLOOKUP($A1937,'Hospitalisation Details'!$A$2:$P$2344,6,FALSE())</f>
        <v>3731.6</v>
      </c>
      <c r="N1937" s="1" t="str">
        <f>VLOOKUP($A1937,'Hospitalisation Details'!$A$2:$P$2344,12,FALSE())</f>
        <v>tier - 2</v>
      </c>
      <c r="O1937" s="1" t="str">
        <f>VLOOKUP($A1937,'Hospitalisation Details'!$A$2:$P$2344,13,FALSE())</f>
        <v>tier - 2</v>
      </c>
      <c r="P1937" s="1" t="str">
        <f>VLOOKUP($A1937,'Hospitalisation Details'!$A$2:$P$2344,14,FALSE())</f>
        <v>R1013</v>
      </c>
      <c r="Q1937" s="1">
        <f>VLOOKUP($A1937,'Hospitalisation Details'!$A$2:$P$2344,16,FALSE())</f>
        <v>36</v>
      </c>
    </row>
    <row r="1938" spans="1:17" x14ac:dyDescent="0.35">
      <c r="A1938" s="1" t="str">
        <f>'Customer Names'!A1938</f>
        <v>Id1937</v>
      </c>
      <c r="B1938" s="1" t="str">
        <f>VLOOKUP($A1938,'Customer Names'!$A$2:$E$2336,4,FALSE())</f>
        <v>Meghan P.</v>
      </c>
      <c r="C1938" s="16">
        <f>VLOOKUP($A1938,'Medical Examinations'!$A$2:$O$2336,2,FALSE())</f>
        <v>32.54</v>
      </c>
      <c r="D1938" s="16">
        <f>VLOOKUP($A1938,'Medical Examinations'!$A$2:$O$2336,3,FALSE())</f>
        <v>6.38</v>
      </c>
      <c r="E1938" s="1" t="str">
        <f>VLOOKUP($A1938,'Medical Examinations'!$A$2:$O$2336,9,FALSE())</f>
        <v>No</v>
      </c>
      <c r="F1938" s="1" t="str">
        <f>VLOOKUP($A1938,'Medical Examinations'!$A$2:$O$2336,10,FALSE())</f>
        <v>Yes</v>
      </c>
      <c r="G1938" s="1" t="str">
        <f>VLOOKUP($A1938,'Medical Examinations'!$A$2:$O$2336,11,FALSE())</f>
        <v>No</v>
      </c>
      <c r="H1938" s="1">
        <f>VLOOKUP($A1938,'Medical Examinations'!$A$2:$O$2336,13,FALSE())</f>
        <v>1</v>
      </c>
      <c r="I1938" s="1" t="str">
        <f>VLOOKUP($A1938,'Medical Examinations'!$A$2:$O$2336,12,FALSE())</f>
        <v>No</v>
      </c>
      <c r="J1938" s="1" t="str">
        <f>VLOOKUP($A1938,'Medical Examinations'!$A$2:$O$2336,14,FALSE())</f>
        <v>Obesity</v>
      </c>
      <c r="K1938" s="1" t="str">
        <f>VLOOKUP($A1938,'Medical Examinations'!$A$2:$O$2336,15,FALSE())</f>
        <v>Prediabetes</v>
      </c>
      <c r="L1938" s="17">
        <f>VLOOKUP($A1938,'Hospitalisation Details'!$A$2:$P$2344,15,FALSE())</f>
        <v>38296</v>
      </c>
      <c r="M1938" s="18">
        <f>VLOOKUP($A1938,'Hospitalisation Details'!$A$2:$P$2344,6,FALSE())</f>
        <v>3722.23</v>
      </c>
      <c r="N1938" s="1" t="str">
        <f>VLOOKUP($A1938,'Hospitalisation Details'!$A$2:$P$2344,12,FALSE())</f>
        <v>tier - 2</v>
      </c>
      <c r="O1938" s="1" t="str">
        <f>VLOOKUP($A1938,'Hospitalisation Details'!$A$2:$P$2344,13,FALSE())</f>
        <v>tier - 2</v>
      </c>
      <c r="P1938" s="1" t="str">
        <f>VLOOKUP($A1938,'Hospitalisation Details'!$A$2:$P$2344,14,FALSE())</f>
        <v>R1025</v>
      </c>
      <c r="Q1938" s="1">
        <f>VLOOKUP($A1938,'Hospitalisation Details'!$A$2:$P$2344,16,FALSE())</f>
        <v>18</v>
      </c>
    </row>
    <row r="1939" spans="1:17" x14ac:dyDescent="0.35">
      <c r="A1939" s="1" t="str">
        <f>'Customer Names'!A1939</f>
        <v>Id1938</v>
      </c>
      <c r="B1939" s="1" t="str">
        <f>VLOOKUP($A1939,'Customer Names'!$A$2:$E$2336,4,FALSE())</f>
        <v>David</v>
      </c>
      <c r="C1939" s="16">
        <f>VLOOKUP($A1939,'Medical Examinations'!$A$2:$O$2336,2,FALSE())</f>
        <v>30.25</v>
      </c>
      <c r="D1939" s="16">
        <f>VLOOKUP($A1939,'Medical Examinations'!$A$2:$O$2336,3,FALSE())</f>
        <v>4.7699999999999996</v>
      </c>
      <c r="E1939" s="1" t="str">
        <f>VLOOKUP($A1939,'Medical Examinations'!$A$2:$O$2336,9,FALSE())</f>
        <v>No</v>
      </c>
      <c r="F1939" s="1" t="str">
        <f>VLOOKUP($A1939,'Medical Examinations'!$A$2:$O$2336,10,FALSE())</f>
        <v>No</v>
      </c>
      <c r="G1939" s="1" t="str">
        <f>VLOOKUP($A1939,'Medical Examinations'!$A$2:$O$2336,11,FALSE())</f>
        <v>No</v>
      </c>
      <c r="H1939" s="1">
        <f>VLOOKUP($A1939,'Medical Examinations'!$A$2:$O$2336,13,FALSE())</f>
        <v>0</v>
      </c>
      <c r="I1939" s="1" t="str">
        <f>VLOOKUP($A1939,'Medical Examinations'!$A$2:$O$2336,12,FALSE())</f>
        <v>No</v>
      </c>
      <c r="J1939" s="1" t="str">
        <f>VLOOKUP($A1939,'Medical Examinations'!$A$2:$O$2336,14,FALSE())</f>
        <v>Obesity</v>
      </c>
      <c r="K1939" s="1" t="str">
        <f>VLOOKUP($A1939,'Medical Examinations'!$A$2:$O$2336,15,FALSE())</f>
        <v>Normal</v>
      </c>
      <c r="L1939" s="17">
        <f>VLOOKUP($A1939,'Hospitalisation Details'!$A$2:$P$2344,15,FALSE())</f>
        <v>32844</v>
      </c>
      <c r="M1939" s="18">
        <f>VLOOKUP($A1939,'Hospitalisation Details'!$A$2:$P$2344,6,FALSE())</f>
        <v>3704.35</v>
      </c>
      <c r="N1939" s="1" t="str">
        <f>VLOOKUP($A1939,'Hospitalisation Details'!$A$2:$P$2344,12,FALSE())</f>
        <v>tier - 2</v>
      </c>
      <c r="O1939" s="1" t="str">
        <f>VLOOKUP($A1939,'Hospitalisation Details'!$A$2:$P$2344,13,FALSE())</f>
        <v>tier - 2</v>
      </c>
      <c r="P1939" s="1" t="str">
        <f>VLOOKUP($A1939,'Hospitalisation Details'!$A$2:$P$2344,14,FALSE())</f>
        <v>R1013</v>
      </c>
      <c r="Q1939" s="1">
        <f>VLOOKUP($A1939,'Hospitalisation Details'!$A$2:$P$2344,16,FALSE())</f>
        <v>33</v>
      </c>
    </row>
    <row r="1940" spans="1:17" x14ac:dyDescent="0.35">
      <c r="A1940" s="1" t="str">
        <f>'Customer Names'!A1940</f>
        <v>Id1939</v>
      </c>
      <c r="B1940" s="1" t="str">
        <f>VLOOKUP($A1940,'Customer Names'!$A$2:$E$2336,4,FALSE())</f>
        <v>Seth</v>
      </c>
      <c r="C1940" s="16">
        <f>VLOOKUP($A1940,'Medical Examinations'!$A$2:$O$2336,2,FALSE())</f>
        <v>19.59</v>
      </c>
      <c r="D1940" s="16">
        <f>VLOOKUP($A1940,'Medical Examinations'!$A$2:$O$2336,3,FALSE())</f>
        <v>6.04</v>
      </c>
      <c r="E1940" s="1" t="str">
        <f>VLOOKUP($A1940,'Medical Examinations'!$A$2:$O$2336,9,FALSE())</f>
        <v>Yes</v>
      </c>
      <c r="F1940" s="1" t="str">
        <f>VLOOKUP($A1940,'Medical Examinations'!$A$2:$O$2336,10,FALSE())</f>
        <v>No</v>
      </c>
      <c r="G1940" s="1" t="str">
        <f>VLOOKUP($A1940,'Medical Examinations'!$A$2:$O$2336,11,FALSE())</f>
        <v>No</v>
      </c>
      <c r="H1940" s="1">
        <f>VLOOKUP($A1940,'Medical Examinations'!$A$2:$O$2336,13,FALSE())</f>
        <v>1</v>
      </c>
      <c r="I1940" s="1" t="str">
        <f>VLOOKUP($A1940,'Medical Examinations'!$A$2:$O$2336,12,FALSE())</f>
        <v>No</v>
      </c>
      <c r="J1940" s="1" t="str">
        <f>VLOOKUP($A1940,'Medical Examinations'!$A$2:$O$2336,14,FALSE())</f>
        <v>Normal Weight</v>
      </c>
      <c r="K1940" s="1" t="str">
        <f>VLOOKUP($A1940,'Medical Examinations'!$A$2:$O$2336,15,FALSE())</f>
        <v>Prediabetes</v>
      </c>
      <c r="L1940" s="17">
        <f>VLOOKUP($A1940,'Hospitalisation Details'!$A$2:$P$2344,15,FALSE())</f>
        <v>32373</v>
      </c>
      <c r="M1940" s="18">
        <f>VLOOKUP($A1940,'Hospitalisation Details'!$A$2:$P$2344,6,FALSE())</f>
        <v>3699.54</v>
      </c>
      <c r="N1940" s="1" t="str">
        <f>VLOOKUP($A1940,'Hospitalisation Details'!$A$2:$P$2344,12,FALSE())</f>
        <v>tier - 2</v>
      </c>
      <c r="O1940" s="1" t="str">
        <f>VLOOKUP($A1940,'Hospitalisation Details'!$A$2:$P$2344,13,FALSE())</f>
        <v>tier - 3</v>
      </c>
      <c r="P1940" s="1" t="str">
        <f>VLOOKUP($A1940,'Hospitalisation Details'!$A$2:$P$2344,14,FALSE())</f>
        <v>R1013</v>
      </c>
      <c r="Q1940" s="1">
        <f>VLOOKUP($A1940,'Hospitalisation Details'!$A$2:$P$2344,16,FALSE())</f>
        <v>34</v>
      </c>
    </row>
    <row r="1941" spans="1:17" x14ac:dyDescent="0.35">
      <c r="A1941" s="1" t="str">
        <f>'Customer Names'!A1941</f>
        <v>Id1940</v>
      </c>
      <c r="B1941" s="1" t="str">
        <f>VLOOKUP($A1941,'Customer Names'!$A$2:$E$2336,4,FALSE())</f>
        <v>Michael P.</v>
      </c>
      <c r="C1941" s="16">
        <f>VLOOKUP($A1941,'Medical Examinations'!$A$2:$O$2336,2,FALSE())</f>
        <v>45.9</v>
      </c>
      <c r="D1941" s="16">
        <f>VLOOKUP($A1941,'Medical Examinations'!$A$2:$O$2336,3,FALSE())</f>
        <v>4.3</v>
      </c>
      <c r="E1941" s="1" t="str">
        <f>VLOOKUP($A1941,'Medical Examinations'!$A$2:$O$2336,9,FALSE())</f>
        <v>Yes</v>
      </c>
      <c r="F1941" s="1" t="str">
        <f>VLOOKUP($A1941,'Medical Examinations'!$A$2:$O$2336,10,FALSE())</f>
        <v>No</v>
      </c>
      <c r="G1941" s="1" t="str">
        <f>VLOOKUP($A1941,'Medical Examinations'!$A$2:$O$2336,11,FALSE())</f>
        <v>No</v>
      </c>
      <c r="H1941" s="1">
        <f>VLOOKUP($A1941,'Medical Examinations'!$A$2:$O$2336,13,FALSE())</f>
        <v>1</v>
      </c>
      <c r="I1941" s="1" t="str">
        <f>VLOOKUP($A1941,'Medical Examinations'!$A$2:$O$2336,12,FALSE())</f>
        <v>No</v>
      </c>
      <c r="J1941" s="1" t="str">
        <f>VLOOKUP($A1941,'Medical Examinations'!$A$2:$O$2336,14,FALSE())</f>
        <v>Obesity</v>
      </c>
      <c r="K1941" s="1" t="str">
        <f>VLOOKUP($A1941,'Medical Examinations'!$A$2:$O$2336,15,FALSE())</f>
        <v>Normal</v>
      </c>
      <c r="L1941" s="17">
        <f>VLOOKUP($A1941,'Hospitalisation Details'!$A$2:$P$2344,15,FALSE())</f>
        <v>34993</v>
      </c>
      <c r="M1941" s="18">
        <f>VLOOKUP($A1941,'Hospitalisation Details'!$A$2:$P$2344,6,FALSE())</f>
        <v>3693.43</v>
      </c>
      <c r="N1941" s="1" t="str">
        <f>VLOOKUP($A1941,'Hospitalisation Details'!$A$2:$P$2344,12,FALSE())</f>
        <v>tier - 2</v>
      </c>
      <c r="O1941" s="1" t="str">
        <f>VLOOKUP($A1941,'Hospitalisation Details'!$A$2:$P$2344,13,FALSE())</f>
        <v>tier - 3</v>
      </c>
      <c r="P1941" s="1" t="str">
        <f>VLOOKUP($A1941,'Hospitalisation Details'!$A$2:$P$2344,14,FALSE())</f>
        <v>R1011</v>
      </c>
      <c r="Q1941" s="1">
        <f>VLOOKUP($A1941,'Hospitalisation Details'!$A$2:$P$2344,16,FALSE())</f>
        <v>27</v>
      </c>
    </row>
    <row r="1942" spans="1:17" x14ac:dyDescent="0.35">
      <c r="A1942" s="1" t="str">
        <f>'Customer Names'!A1942</f>
        <v>Id1941</v>
      </c>
      <c r="B1942" s="1" t="str">
        <f>VLOOKUP($A1942,'Customer Names'!$A$2:$E$2336,4,FALSE())</f>
        <v>Russell M</v>
      </c>
      <c r="C1942" s="16">
        <f>VLOOKUP($A1942,'Medical Examinations'!$A$2:$O$2336,2,FALSE())</f>
        <v>17.059999999999999</v>
      </c>
      <c r="D1942" s="16">
        <f>VLOOKUP($A1942,'Medical Examinations'!$A$2:$O$2336,3,FALSE())</f>
        <v>8.75</v>
      </c>
      <c r="E1942" s="1" t="str">
        <f>VLOOKUP($A1942,'Medical Examinations'!$A$2:$O$2336,9,FALSE())</f>
        <v>Yes</v>
      </c>
      <c r="F1942" s="1" t="str">
        <f>VLOOKUP($A1942,'Medical Examinations'!$A$2:$O$2336,10,FALSE())</f>
        <v>No</v>
      </c>
      <c r="G1942" s="1" t="str">
        <f>VLOOKUP($A1942,'Medical Examinations'!$A$2:$O$2336,11,FALSE())</f>
        <v>No</v>
      </c>
      <c r="H1942" s="1">
        <f>VLOOKUP($A1942,'Medical Examinations'!$A$2:$O$2336,13,FALSE())</f>
        <v>0</v>
      </c>
      <c r="I1942" s="1" t="str">
        <f>VLOOKUP($A1942,'Medical Examinations'!$A$2:$O$2336,12,FALSE())</f>
        <v>No</v>
      </c>
      <c r="J1942" s="1" t="str">
        <f>VLOOKUP($A1942,'Medical Examinations'!$A$2:$O$2336,14,FALSE())</f>
        <v>Underweight</v>
      </c>
      <c r="K1942" s="1" t="str">
        <f>VLOOKUP($A1942,'Medical Examinations'!$A$2:$O$2336,15,FALSE())</f>
        <v>Diabetes</v>
      </c>
      <c r="L1942" s="17">
        <f>VLOOKUP($A1942,'Hospitalisation Details'!$A$2:$P$2344,15,FALSE())</f>
        <v>29934</v>
      </c>
      <c r="M1942" s="18">
        <f>VLOOKUP($A1942,'Hospitalisation Details'!$A$2:$P$2344,6,FALSE())</f>
        <v>3688.38</v>
      </c>
      <c r="N1942" s="1" t="str">
        <f>VLOOKUP($A1942,'Hospitalisation Details'!$A$2:$P$2344,12,FALSE())</f>
        <v>tier - 2</v>
      </c>
      <c r="O1942" s="1" t="str">
        <f>VLOOKUP($A1942,'Hospitalisation Details'!$A$2:$P$2344,13,FALSE())</f>
        <v>tier - 2</v>
      </c>
      <c r="P1942" s="1" t="str">
        <f>VLOOKUP($A1942,'Hospitalisation Details'!$A$2:$P$2344,14,FALSE())</f>
        <v>R1013</v>
      </c>
      <c r="Q1942" s="1">
        <f>VLOOKUP($A1942,'Hospitalisation Details'!$A$2:$P$2344,16,FALSE())</f>
        <v>41</v>
      </c>
    </row>
    <row r="1943" spans="1:17" x14ac:dyDescent="0.35">
      <c r="A1943" s="1" t="str">
        <f>'Customer Names'!A1943</f>
        <v>Id1942</v>
      </c>
      <c r="B1943" s="1" t="str">
        <f>VLOOKUP($A1943,'Customer Names'!$A$2:$E$2336,4,FALSE())</f>
        <v>Martin</v>
      </c>
      <c r="C1943" s="16">
        <f>VLOOKUP($A1943,'Medical Examinations'!$A$2:$O$2336,2,FALSE())</f>
        <v>32.07</v>
      </c>
      <c r="D1943" s="16">
        <f>VLOOKUP($A1943,'Medical Examinations'!$A$2:$O$2336,3,FALSE())</f>
        <v>5.25</v>
      </c>
      <c r="E1943" s="1" t="str">
        <f>VLOOKUP($A1943,'Medical Examinations'!$A$2:$O$2336,9,FALSE())</f>
        <v>No</v>
      </c>
      <c r="F1943" s="1" t="str">
        <f>VLOOKUP($A1943,'Medical Examinations'!$A$2:$O$2336,10,FALSE())</f>
        <v>No</v>
      </c>
      <c r="G1943" s="1" t="str">
        <f>VLOOKUP($A1943,'Medical Examinations'!$A$2:$O$2336,11,FALSE())</f>
        <v>Yes</v>
      </c>
      <c r="H1943" s="1">
        <f>VLOOKUP($A1943,'Medical Examinations'!$A$2:$O$2336,13,FALSE())</f>
        <v>1</v>
      </c>
      <c r="I1943" s="1" t="str">
        <f>VLOOKUP($A1943,'Medical Examinations'!$A$2:$O$2336,12,FALSE())</f>
        <v>No</v>
      </c>
      <c r="J1943" s="1" t="str">
        <f>VLOOKUP($A1943,'Medical Examinations'!$A$2:$O$2336,14,FALSE())</f>
        <v>Obesity</v>
      </c>
      <c r="K1943" s="1" t="str">
        <f>VLOOKUP($A1943,'Medical Examinations'!$A$2:$O$2336,15,FALSE())</f>
        <v>Normal</v>
      </c>
      <c r="L1943" s="17">
        <f>VLOOKUP($A1943,'Hospitalisation Details'!$A$2:$P$2344,15,FALSE())</f>
        <v>37812</v>
      </c>
      <c r="M1943" s="18">
        <f>VLOOKUP($A1943,'Hospitalisation Details'!$A$2:$P$2344,6,FALSE())</f>
        <v>3688.35</v>
      </c>
      <c r="N1943" s="1" t="str">
        <f>VLOOKUP($A1943,'Hospitalisation Details'!$A$2:$P$2344,12,FALSE())</f>
        <v>tier - 2</v>
      </c>
      <c r="O1943" s="1" t="str">
        <f>VLOOKUP($A1943,'Hospitalisation Details'!$A$2:$P$2344,13,FALSE())</f>
        <v>tier - 2</v>
      </c>
      <c r="P1943" s="1" t="str">
        <f>VLOOKUP($A1943,'Hospitalisation Details'!$A$2:$P$2344,14,FALSE())</f>
        <v>R1021</v>
      </c>
      <c r="Q1943" s="1">
        <f>VLOOKUP($A1943,'Hospitalisation Details'!$A$2:$P$2344,16,FALSE())</f>
        <v>19</v>
      </c>
    </row>
    <row r="1944" spans="1:17" x14ac:dyDescent="0.35">
      <c r="A1944" s="1" t="str">
        <f>'Customer Names'!A1944</f>
        <v>Id1943</v>
      </c>
      <c r="B1944" s="1" t="str">
        <f>VLOOKUP($A1944,'Customer Names'!$A$2:$E$2336,4,FALSE())</f>
        <v>Michael</v>
      </c>
      <c r="C1944" s="16">
        <f>VLOOKUP($A1944,'Medical Examinations'!$A$2:$O$2336,2,FALSE())</f>
        <v>16.5</v>
      </c>
      <c r="D1944" s="16">
        <f>VLOOKUP($A1944,'Medical Examinations'!$A$2:$O$2336,3,FALSE())</f>
        <v>5.03</v>
      </c>
      <c r="E1944" s="1" t="str">
        <f>VLOOKUP($A1944,'Medical Examinations'!$A$2:$O$2336,9,FALSE())</f>
        <v>No</v>
      </c>
      <c r="F1944" s="1" t="str">
        <f>VLOOKUP($A1944,'Medical Examinations'!$A$2:$O$2336,10,FALSE())</f>
        <v>No</v>
      </c>
      <c r="G1944" s="1" t="str">
        <f>VLOOKUP($A1944,'Medical Examinations'!$A$2:$O$2336,11,FALSE())</f>
        <v>No</v>
      </c>
      <c r="H1944" s="1">
        <f>VLOOKUP($A1944,'Medical Examinations'!$A$2:$O$2336,13,FALSE())</f>
        <v>1</v>
      </c>
      <c r="I1944" s="1" t="str">
        <f>VLOOKUP($A1944,'Medical Examinations'!$A$2:$O$2336,12,FALSE())</f>
        <v>No</v>
      </c>
      <c r="J1944" s="1" t="str">
        <f>VLOOKUP($A1944,'Medical Examinations'!$A$2:$O$2336,14,FALSE())</f>
        <v>Underweight</v>
      </c>
      <c r="K1944" s="1" t="str">
        <f>VLOOKUP($A1944,'Medical Examinations'!$A$2:$O$2336,15,FALSE())</f>
        <v>Normal</v>
      </c>
      <c r="L1944" s="17">
        <f>VLOOKUP($A1944,'Hospitalisation Details'!$A$2:$P$2344,15,FALSE())</f>
        <v>30869</v>
      </c>
      <c r="M1944" s="18">
        <f>VLOOKUP($A1944,'Hospitalisation Details'!$A$2:$P$2344,6,FALSE())</f>
        <v>3678.86</v>
      </c>
      <c r="N1944" s="1" t="str">
        <f>VLOOKUP($A1944,'Hospitalisation Details'!$A$2:$P$2344,12,FALSE())</f>
        <v>tier - 2</v>
      </c>
      <c r="O1944" s="1" t="str">
        <f>VLOOKUP($A1944,'Hospitalisation Details'!$A$2:$P$2344,13,FALSE())</f>
        <v>tier - 3</v>
      </c>
      <c r="P1944" s="1" t="str">
        <f>VLOOKUP($A1944,'Hospitalisation Details'!$A$2:$P$2344,14,FALSE())</f>
        <v>R1013</v>
      </c>
      <c r="Q1944" s="1">
        <f>VLOOKUP($A1944,'Hospitalisation Details'!$A$2:$P$2344,16,FALSE())</f>
        <v>38</v>
      </c>
    </row>
    <row r="1945" spans="1:17" x14ac:dyDescent="0.35">
      <c r="A1945" s="1" t="str">
        <f>'Customer Names'!A1945</f>
        <v>Id1944</v>
      </c>
      <c r="B1945" s="1" t="str">
        <f>VLOOKUP($A1945,'Customer Names'!$A$2:$E$2336,4,FALSE())</f>
        <v>Miles</v>
      </c>
      <c r="C1945" s="16">
        <f>VLOOKUP($A1945,'Medical Examinations'!$A$2:$O$2336,2,FALSE())</f>
        <v>31.4</v>
      </c>
      <c r="D1945" s="16">
        <f>VLOOKUP($A1945,'Medical Examinations'!$A$2:$O$2336,3,FALSE())</f>
        <v>5.88</v>
      </c>
      <c r="E1945" s="1" t="str">
        <f>VLOOKUP($A1945,'Medical Examinations'!$A$2:$O$2336,9,FALSE())</f>
        <v>No</v>
      </c>
      <c r="F1945" s="1" t="str">
        <f>VLOOKUP($A1945,'Medical Examinations'!$A$2:$O$2336,10,FALSE())</f>
        <v>No</v>
      </c>
      <c r="G1945" s="1" t="str">
        <f>VLOOKUP($A1945,'Medical Examinations'!$A$2:$O$2336,11,FALSE())</f>
        <v>No</v>
      </c>
      <c r="H1945" s="1">
        <f>VLOOKUP($A1945,'Medical Examinations'!$A$2:$O$2336,13,FALSE())</f>
        <v>1</v>
      </c>
      <c r="I1945" s="1" t="str">
        <f>VLOOKUP($A1945,'Medical Examinations'!$A$2:$O$2336,12,FALSE())</f>
        <v>No</v>
      </c>
      <c r="J1945" s="1" t="str">
        <f>VLOOKUP($A1945,'Medical Examinations'!$A$2:$O$2336,14,FALSE())</f>
        <v>Obesity</v>
      </c>
      <c r="K1945" s="1" t="str">
        <f>VLOOKUP($A1945,'Medical Examinations'!$A$2:$O$2336,15,FALSE())</f>
        <v>Prediabetes</v>
      </c>
      <c r="L1945" s="17">
        <f>VLOOKUP($A1945,'Hospitalisation Details'!$A$2:$P$2344,15,FALSE())</f>
        <v>33861</v>
      </c>
      <c r="M1945" s="18">
        <f>VLOOKUP($A1945,'Hospitalisation Details'!$A$2:$P$2344,6,FALSE())</f>
        <v>3659.35</v>
      </c>
      <c r="N1945" s="1" t="str">
        <f>VLOOKUP($A1945,'Hospitalisation Details'!$A$2:$P$2344,12,FALSE())</f>
        <v>tier - 3</v>
      </c>
      <c r="O1945" s="1" t="str">
        <f>VLOOKUP($A1945,'Hospitalisation Details'!$A$2:$P$2344,13,FALSE())</f>
        <v>tier - 1</v>
      </c>
      <c r="P1945" s="1" t="str">
        <f>VLOOKUP($A1945,'Hospitalisation Details'!$A$2:$P$2344,14,FALSE())</f>
        <v>R1011</v>
      </c>
      <c r="Q1945" s="1">
        <f>VLOOKUP($A1945,'Hospitalisation Details'!$A$2:$P$2344,16,FALSE())</f>
        <v>30</v>
      </c>
    </row>
    <row r="1946" spans="1:17" x14ac:dyDescent="0.35">
      <c r="A1946" s="1" t="str">
        <f>'Customer Names'!A1946</f>
        <v>Id1945</v>
      </c>
      <c r="B1946" s="1" t="str">
        <f>VLOOKUP($A1946,'Customer Names'!$A$2:$E$2336,4,FALSE())</f>
        <v>Amanda</v>
      </c>
      <c r="C1946" s="16">
        <f>VLOOKUP($A1946,'Medical Examinations'!$A$2:$O$2336,2,FALSE())</f>
        <v>20.36</v>
      </c>
      <c r="D1946" s="16">
        <f>VLOOKUP($A1946,'Medical Examinations'!$A$2:$O$2336,3,FALSE())</f>
        <v>4.49</v>
      </c>
      <c r="E1946" s="1" t="str">
        <f>VLOOKUP($A1946,'Medical Examinations'!$A$2:$O$2336,9,FALSE())</f>
        <v>No</v>
      </c>
      <c r="F1946" s="1" t="str">
        <f>VLOOKUP($A1946,'Medical Examinations'!$A$2:$O$2336,10,FALSE())</f>
        <v>No</v>
      </c>
      <c r="G1946" s="1" t="str">
        <f>VLOOKUP($A1946,'Medical Examinations'!$A$2:$O$2336,11,FALSE())</f>
        <v>No</v>
      </c>
      <c r="H1946" s="1">
        <f>VLOOKUP($A1946,'Medical Examinations'!$A$2:$O$2336,13,FALSE())</f>
        <v>0</v>
      </c>
      <c r="I1946" s="1" t="str">
        <f>VLOOKUP($A1946,'Medical Examinations'!$A$2:$O$2336,12,FALSE())</f>
        <v>No</v>
      </c>
      <c r="J1946" s="1" t="str">
        <f>VLOOKUP($A1946,'Medical Examinations'!$A$2:$O$2336,14,FALSE())</f>
        <v>Normal Weight</v>
      </c>
      <c r="K1946" s="1" t="str">
        <f>VLOOKUP($A1946,'Medical Examinations'!$A$2:$O$2336,15,FALSE())</f>
        <v>Normal</v>
      </c>
      <c r="L1946" s="17">
        <f>VLOOKUP($A1946,'Hospitalisation Details'!$A$2:$P$2344,15,FALSE())</f>
        <v>33185</v>
      </c>
      <c r="M1946" s="18">
        <f>VLOOKUP($A1946,'Hospitalisation Details'!$A$2:$P$2344,6,FALSE())</f>
        <v>3653.29</v>
      </c>
      <c r="N1946" s="1" t="str">
        <f>VLOOKUP($A1946,'Hospitalisation Details'!$A$2:$P$2344,12,FALSE())</f>
        <v>tier - 2</v>
      </c>
      <c r="O1946" s="1" t="str">
        <f>VLOOKUP($A1946,'Hospitalisation Details'!$A$2:$P$2344,13,FALSE())</f>
        <v>tier - 3</v>
      </c>
      <c r="P1946" s="1" t="str">
        <f>VLOOKUP($A1946,'Hospitalisation Details'!$A$2:$P$2344,14,FALSE())</f>
        <v>R1011</v>
      </c>
      <c r="Q1946" s="1">
        <f>VLOOKUP($A1946,'Hospitalisation Details'!$A$2:$P$2344,16,FALSE())</f>
        <v>32</v>
      </c>
    </row>
    <row r="1947" spans="1:17" x14ac:dyDescent="0.35">
      <c r="A1947" s="1" t="str">
        <f>'Customer Names'!A1947</f>
        <v>Id1946</v>
      </c>
      <c r="B1947" s="1" t="str">
        <f>VLOOKUP($A1947,'Customer Names'!$A$2:$E$2336,4,FALSE())</f>
        <v>Roger</v>
      </c>
      <c r="C1947" s="16">
        <f>VLOOKUP($A1947,'Medical Examinations'!$A$2:$O$2336,2,FALSE())</f>
        <v>25.46</v>
      </c>
      <c r="D1947" s="16">
        <f>VLOOKUP($A1947,'Medical Examinations'!$A$2:$O$2336,3,FALSE())</f>
        <v>4.1399999999999997</v>
      </c>
      <c r="E1947" s="1" t="str">
        <f>VLOOKUP($A1947,'Medical Examinations'!$A$2:$O$2336,9,FALSE())</f>
        <v>No</v>
      </c>
      <c r="F1947" s="1" t="str">
        <f>VLOOKUP($A1947,'Medical Examinations'!$A$2:$O$2336,10,FALSE())</f>
        <v>No</v>
      </c>
      <c r="G1947" s="1" t="str">
        <f>VLOOKUP($A1947,'Medical Examinations'!$A$2:$O$2336,11,FALSE())</f>
        <v>No</v>
      </c>
      <c r="H1947" s="1">
        <f>VLOOKUP($A1947,'Medical Examinations'!$A$2:$O$2336,13,FALSE())</f>
        <v>1</v>
      </c>
      <c r="I1947" s="1" t="str">
        <f>VLOOKUP($A1947,'Medical Examinations'!$A$2:$O$2336,12,FALSE())</f>
        <v>No</v>
      </c>
      <c r="J1947" s="1" t="str">
        <f>VLOOKUP($A1947,'Medical Examinations'!$A$2:$O$2336,14,FALSE())</f>
        <v>Overweight</v>
      </c>
      <c r="K1947" s="1" t="str">
        <f>VLOOKUP($A1947,'Medical Examinations'!$A$2:$O$2336,15,FALSE())</f>
        <v>Normal</v>
      </c>
      <c r="L1947" s="17">
        <f>VLOOKUP($A1947,'Hospitalisation Details'!$A$2:$P$2344,15,FALSE())</f>
        <v>33925</v>
      </c>
      <c r="M1947" s="18">
        <f>VLOOKUP($A1947,'Hospitalisation Details'!$A$2:$P$2344,6,FALSE())</f>
        <v>3645.09</v>
      </c>
      <c r="N1947" s="1" t="str">
        <f>VLOOKUP($A1947,'Hospitalisation Details'!$A$2:$P$2344,12,FALSE())</f>
        <v>tier - 1</v>
      </c>
      <c r="O1947" s="1" t="str">
        <f>VLOOKUP($A1947,'Hospitalisation Details'!$A$2:$P$2344,13,FALSE())</f>
        <v>tier - 2</v>
      </c>
      <c r="P1947" s="1" t="str">
        <f>VLOOKUP($A1947,'Hospitalisation Details'!$A$2:$P$2344,14,FALSE())</f>
        <v>R1014</v>
      </c>
      <c r="Q1947" s="1">
        <f>VLOOKUP($A1947,'Hospitalisation Details'!$A$2:$P$2344,16,FALSE())</f>
        <v>30</v>
      </c>
    </row>
    <row r="1948" spans="1:17" x14ac:dyDescent="0.35">
      <c r="A1948" s="1" t="str">
        <f>'Customer Names'!A1948</f>
        <v>Id1947</v>
      </c>
      <c r="B1948" s="1" t="str">
        <f>VLOOKUP($A1948,'Customer Names'!$A$2:$E$2336,4,FALSE())</f>
        <v>Brock J</v>
      </c>
      <c r="C1948" s="16">
        <f>VLOOKUP($A1948,'Medical Examinations'!$A$2:$O$2336,2,FALSE())</f>
        <v>17.09</v>
      </c>
      <c r="D1948" s="16">
        <f>VLOOKUP($A1948,'Medical Examinations'!$A$2:$O$2336,3,FALSE())</f>
        <v>5.8</v>
      </c>
      <c r="E1948" s="1" t="str">
        <f>VLOOKUP($A1948,'Medical Examinations'!$A$2:$O$2336,9,FALSE())</f>
        <v>Yes</v>
      </c>
      <c r="F1948" s="1" t="str">
        <f>VLOOKUP($A1948,'Medical Examinations'!$A$2:$O$2336,10,FALSE())</f>
        <v>No</v>
      </c>
      <c r="G1948" s="1" t="str">
        <f>VLOOKUP($A1948,'Medical Examinations'!$A$2:$O$2336,11,FALSE())</f>
        <v>No</v>
      </c>
      <c r="H1948" s="1">
        <f>VLOOKUP($A1948,'Medical Examinations'!$A$2:$O$2336,13,FALSE())</f>
        <v>0</v>
      </c>
      <c r="I1948" s="1" t="str">
        <f>VLOOKUP($A1948,'Medical Examinations'!$A$2:$O$2336,12,FALSE())</f>
        <v>No</v>
      </c>
      <c r="J1948" s="1" t="str">
        <f>VLOOKUP($A1948,'Medical Examinations'!$A$2:$O$2336,14,FALSE())</f>
        <v>Underweight</v>
      </c>
      <c r="K1948" s="1" t="str">
        <f>VLOOKUP($A1948,'Medical Examinations'!$A$2:$O$2336,15,FALSE())</f>
        <v>Prediabetes</v>
      </c>
      <c r="L1948" s="17">
        <f>VLOOKUP($A1948,'Hospitalisation Details'!$A$2:$P$2344,15,FALSE())</f>
        <v>31212</v>
      </c>
      <c r="M1948" s="18">
        <f>VLOOKUP($A1948,'Hospitalisation Details'!$A$2:$P$2344,6,FALSE())</f>
        <v>3622.13</v>
      </c>
      <c r="N1948" s="1" t="str">
        <f>VLOOKUP($A1948,'Hospitalisation Details'!$A$2:$P$2344,12,FALSE())</f>
        <v>tier - 2</v>
      </c>
      <c r="O1948" s="1" t="str">
        <f>VLOOKUP($A1948,'Hospitalisation Details'!$A$2:$P$2344,13,FALSE())</f>
        <v>tier - 1</v>
      </c>
      <c r="P1948" s="1" t="str">
        <f>VLOOKUP($A1948,'Hospitalisation Details'!$A$2:$P$2344,14,FALSE())</f>
        <v>R1013</v>
      </c>
      <c r="Q1948" s="1">
        <f>VLOOKUP($A1948,'Hospitalisation Details'!$A$2:$P$2344,16,FALSE())</f>
        <v>37</v>
      </c>
    </row>
    <row r="1949" spans="1:17" x14ac:dyDescent="0.35">
      <c r="A1949" s="1" t="str">
        <f>'Customer Names'!A1949</f>
        <v>Id1948</v>
      </c>
      <c r="B1949" s="1" t="str">
        <f>VLOOKUP($A1949,'Customer Names'!$A$2:$E$2336,4,FALSE())</f>
        <v>Stephen F.</v>
      </c>
      <c r="C1949" s="16">
        <f>VLOOKUP($A1949,'Medical Examinations'!$A$2:$O$2336,2,FALSE())</f>
        <v>20.83</v>
      </c>
      <c r="D1949" s="16">
        <f>VLOOKUP($A1949,'Medical Examinations'!$A$2:$O$2336,3,FALSE())</f>
        <v>5.12</v>
      </c>
      <c r="E1949" s="1" t="str">
        <f>VLOOKUP($A1949,'Medical Examinations'!$A$2:$O$2336,9,FALSE())</f>
        <v>No</v>
      </c>
      <c r="F1949" s="1" t="str">
        <f>VLOOKUP($A1949,'Medical Examinations'!$A$2:$O$2336,10,FALSE())</f>
        <v>No</v>
      </c>
      <c r="G1949" s="1" t="str">
        <f>VLOOKUP($A1949,'Medical Examinations'!$A$2:$O$2336,11,FALSE())</f>
        <v>No</v>
      </c>
      <c r="H1949" s="1">
        <f>VLOOKUP($A1949,'Medical Examinations'!$A$2:$O$2336,13,FALSE())</f>
        <v>0</v>
      </c>
      <c r="I1949" s="1" t="str">
        <f>VLOOKUP($A1949,'Medical Examinations'!$A$2:$O$2336,12,FALSE())</f>
        <v>No</v>
      </c>
      <c r="J1949" s="1" t="str">
        <f>VLOOKUP($A1949,'Medical Examinations'!$A$2:$O$2336,14,FALSE())</f>
        <v>Normal Weight</v>
      </c>
      <c r="K1949" s="1" t="str">
        <f>VLOOKUP($A1949,'Medical Examinations'!$A$2:$O$2336,15,FALSE())</f>
        <v>Normal</v>
      </c>
      <c r="L1949" s="17">
        <f>VLOOKUP($A1949,'Hospitalisation Details'!$A$2:$P$2344,15,FALSE())</f>
        <v>33157</v>
      </c>
      <c r="M1949" s="18">
        <f>VLOOKUP($A1949,'Hospitalisation Details'!$A$2:$P$2344,6,FALSE())</f>
        <v>3606.43</v>
      </c>
      <c r="N1949" s="1" t="str">
        <f>VLOOKUP($A1949,'Hospitalisation Details'!$A$2:$P$2344,12,FALSE())</f>
        <v>tier - 2</v>
      </c>
      <c r="O1949" s="1" t="str">
        <f>VLOOKUP($A1949,'Hospitalisation Details'!$A$2:$P$2344,13,FALSE())</f>
        <v>tier - 1</v>
      </c>
      <c r="P1949" s="1" t="str">
        <f>VLOOKUP($A1949,'Hospitalisation Details'!$A$2:$P$2344,14,FALSE())</f>
        <v>R1013</v>
      </c>
      <c r="Q1949" s="1">
        <f>VLOOKUP($A1949,'Hospitalisation Details'!$A$2:$P$2344,16,FALSE())</f>
        <v>32</v>
      </c>
    </row>
    <row r="1950" spans="1:17" x14ac:dyDescent="0.35">
      <c r="A1950" s="1" t="str">
        <f>'Customer Names'!A1950</f>
        <v>Id1949</v>
      </c>
      <c r="B1950" s="1" t="str">
        <f>VLOOKUP($A1950,'Customer Names'!$A$2:$E$2336,4,FALSE())</f>
        <v>Missy</v>
      </c>
      <c r="C1950" s="16">
        <f>VLOOKUP($A1950,'Medical Examinations'!$A$2:$O$2336,2,FALSE())</f>
        <v>18.920000000000002</v>
      </c>
      <c r="D1950" s="16">
        <f>VLOOKUP($A1950,'Medical Examinations'!$A$2:$O$2336,3,FALSE())</f>
        <v>5.98</v>
      </c>
      <c r="E1950" s="1" t="str">
        <f>VLOOKUP($A1950,'Medical Examinations'!$A$2:$O$2336,9,FALSE())</f>
        <v>Yes</v>
      </c>
      <c r="F1950" s="1" t="str">
        <f>VLOOKUP($A1950,'Medical Examinations'!$A$2:$O$2336,10,FALSE())</f>
        <v>No</v>
      </c>
      <c r="G1950" s="1" t="str">
        <f>VLOOKUP($A1950,'Medical Examinations'!$A$2:$O$2336,11,FALSE())</f>
        <v>No</v>
      </c>
      <c r="H1950" s="1">
        <f>VLOOKUP($A1950,'Medical Examinations'!$A$2:$O$2336,13,FALSE())</f>
        <v>1</v>
      </c>
      <c r="I1950" s="1" t="str">
        <f>VLOOKUP($A1950,'Medical Examinations'!$A$2:$O$2336,12,FALSE())</f>
        <v>No</v>
      </c>
      <c r="J1950" s="1" t="str">
        <f>VLOOKUP($A1950,'Medical Examinations'!$A$2:$O$2336,14,FALSE())</f>
        <v>Normal Weight</v>
      </c>
      <c r="K1950" s="1" t="str">
        <f>VLOOKUP($A1950,'Medical Examinations'!$A$2:$O$2336,15,FALSE())</f>
        <v>Prediabetes</v>
      </c>
      <c r="L1950" s="17">
        <f>VLOOKUP($A1950,'Hospitalisation Details'!$A$2:$P$2344,15,FALSE())</f>
        <v>32451</v>
      </c>
      <c r="M1950" s="18">
        <f>VLOOKUP($A1950,'Hospitalisation Details'!$A$2:$P$2344,6,FALSE())</f>
        <v>3603.6</v>
      </c>
      <c r="N1950" s="1" t="str">
        <f>VLOOKUP($A1950,'Hospitalisation Details'!$A$2:$P$2344,12,FALSE())</f>
        <v>tier - 2</v>
      </c>
      <c r="O1950" s="1" t="str">
        <f>VLOOKUP($A1950,'Hospitalisation Details'!$A$2:$P$2344,13,FALSE())</f>
        <v>tier - 1</v>
      </c>
      <c r="P1950" s="1" t="str">
        <f>VLOOKUP($A1950,'Hospitalisation Details'!$A$2:$P$2344,14,FALSE())</f>
        <v>R1013</v>
      </c>
      <c r="Q1950" s="1">
        <f>VLOOKUP($A1950,'Hospitalisation Details'!$A$2:$P$2344,16,FALSE())</f>
        <v>34</v>
      </c>
    </row>
    <row r="1951" spans="1:17" x14ac:dyDescent="0.35">
      <c r="A1951" s="1" t="str">
        <f>'Customer Names'!A1951</f>
        <v>Id1950</v>
      </c>
      <c r="B1951" s="1" t="str">
        <f>VLOOKUP($A1951,'Customer Names'!$A$2:$E$2336,4,FALSE())</f>
        <v>William</v>
      </c>
      <c r="C1951" s="16">
        <f>VLOOKUP($A1951,'Medical Examinations'!$A$2:$O$2336,2,FALSE())</f>
        <v>37.1</v>
      </c>
      <c r="D1951" s="16">
        <f>VLOOKUP($A1951,'Medical Examinations'!$A$2:$O$2336,3,FALSE())</f>
        <v>5.46</v>
      </c>
      <c r="E1951" s="1" t="str">
        <f>VLOOKUP($A1951,'Medical Examinations'!$A$2:$O$2336,9,FALSE())</f>
        <v>No</v>
      </c>
      <c r="F1951" s="1" t="str">
        <f>VLOOKUP($A1951,'Medical Examinations'!$A$2:$O$2336,10,FALSE())</f>
        <v>No</v>
      </c>
      <c r="G1951" s="1" t="str">
        <f>VLOOKUP($A1951,'Medical Examinations'!$A$2:$O$2336,11,FALSE())</f>
        <v>No</v>
      </c>
      <c r="H1951" s="1">
        <f>VLOOKUP($A1951,'Medical Examinations'!$A$2:$O$2336,13,FALSE())</f>
        <v>0</v>
      </c>
      <c r="I1951" s="1" t="str">
        <f>VLOOKUP($A1951,'Medical Examinations'!$A$2:$O$2336,12,FALSE())</f>
        <v>No</v>
      </c>
      <c r="J1951" s="1" t="str">
        <f>VLOOKUP($A1951,'Medical Examinations'!$A$2:$O$2336,14,FALSE())</f>
        <v>Obesity</v>
      </c>
      <c r="K1951" s="1" t="str">
        <f>VLOOKUP($A1951,'Medical Examinations'!$A$2:$O$2336,15,FALSE())</f>
        <v>Normal</v>
      </c>
      <c r="L1951" s="17">
        <f>VLOOKUP($A1951,'Hospitalisation Details'!$A$2:$P$2344,15,FALSE())</f>
        <v>36384</v>
      </c>
      <c r="M1951" s="18">
        <f>VLOOKUP($A1951,'Hospitalisation Details'!$A$2:$P$2344,6,FALSE())</f>
        <v>3597.6</v>
      </c>
      <c r="N1951" s="1" t="str">
        <f>VLOOKUP($A1951,'Hospitalisation Details'!$A$2:$P$2344,12,FALSE())</f>
        <v>tier - 2</v>
      </c>
      <c r="O1951" s="1" t="str">
        <f>VLOOKUP($A1951,'Hospitalisation Details'!$A$2:$P$2344,13,FALSE())</f>
        <v>tier - 2</v>
      </c>
      <c r="P1951" s="1" t="str">
        <f>VLOOKUP($A1951,'Hospitalisation Details'!$A$2:$P$2344,14,FALSE())</f>
        <v>R1011</v>
      </c>
      <c r="Q1951" s="1">
        <f>VLOOKUP($A1951,'Hospitalisation Details'!$A$2:$P$2344,16,FALSE())</f>
        <v>23</v>
      </c>
    </row>
    <row r="1952" spans="1:17" x14ac:dyDescent="0.35">
      <c r="A1952" s="1" t="str">
        <f>'Customer Names'!A1952</f>
        <v>Id1951</v>
      </c>
      <c r="B1952" s="1" t="str">
        <f>VLOOKUP($A1952,'Customer Names'!$A$2:$E$2336,4,FALSE())</f>
        <v>Lauren M</v>
      </c>
      <c r="C1952" s="16">
        <f>VLOOKUP($A1952,'Medical Examinations'!$A$2:$O$2336,2,FALSE())</f>
        <v>22.515000000000001</v>
      </c>
      <c r="D1952" s="16">
        <f>VLOOKUP($A1952,'Medical Examinations'!$A$2:$O$2336,3,FALSE())</f>
        <v>4.91</v>
      </c>
      <c r="E1952" s="1" t="str">
        <f>VLOOKUP($A1952,'Medical Examinations'!$A$2:$O$2336,9,FALSE())</f>
        <v>Yes</v>
      </c>
      <c r="F1952" s="1" t="str">
        <f>VLOOKUP($A1952,'Medical Examinations'!$A$2:$O$2336,10,FALSE())</f>
        <v>No</v>
      </c>
      <c r="G1952" s="1" t="str">
        <f>VLOOKUP($A1952,'Medical Examinations'!$A$2:$O$2336,11,FALSE())</f>
        <v>Yes</v>
      </c>
      <c r="H1952" s="1">
        <f>VLOOKUP($A1952,'Medical Examinations'!$A$2:$O$2336,13,FALSE())</f>
        <v>1</v>
      </c>
      <c r="I1952" s="1" t="str">
        <f>VLOOKUP($A1952,'Medical Examinations'!$A$2:$O$2336,12,FALSE())</f>
        <v>No</v>
      </c>
      <c r="J1952" s="1" t="str">
        <f>VLOOKUP($A1952,'Medical Examinations'!$A$2:$O$2336,14,FALSE())</f>
        <v>Normal Weight</v>
      </c>
      <c r="K1952" s="1" t="str">
        <f>VLOOKUP($A1952,'Medical Examinations'!$A$2:$O$2336,15,FALSE())</f>
        <v>Normal</v>
      </c>
      <c r="L1952" s="17">
        <f>VLOOKUP($A1952,'Hospitalisation Details'!$A$2:$P$2344,15,FALSE())</f>
        <v>35738</v>
      </c>
      <c r="M1952" s="18">
        <f>VLOOKUP($A1952,'Hospitalisation Details'!$A$2:$P$2344,6,FALSE())</f>
        <v>3594.17</v>
      </c>
      <c r="N1952" s="1" t="str">
        <f>VLOOKUP($A1952,'Hospitalisation Details'!$A$2:$P$2344,12,FALSE())</f>
        <v>tier - 2</v>
      </c>
      <c r="O1952" s="1" t="str">
        <f>VLOOKUP($A1952,'Hospitalisation Details'!$A$2:$P$2344,13,FALSE())</f>
        <v>tier - 2</v>
      </c>
      <c r="P1952" s="1" t="str">
        <f>VLOOKUP($A1952,'Hospitalisation Details'!$A$2:$P$2344,14,FALSE())</f>
        <v>R1012</v>
      </c>
      <c r="Q1952" s="1">
        <f>VLOOKUP($A1952,'Hospitalisation Details'!$A$2:$P$2344,16,FALSE())</f>
        <v>25</v>
      </c>
    </row>
    <row r="1953" spans="1:17" x14ac:dyDescent="0.35">
      <c r="A1953" s="1" t="str">
        <f>'Customer Names'!A1953</f>
        <v>Id1952</v>
      </c>
      <c r="B1953" s="1" t="str">
        <f>VLOOKUP($A1953,'Customer Names'!$A$2:$E$2336,4,FALSE())</f>
        <v>Apolo U.</v>
      </c>
      <c r="C1953" s="16">
        <f>VLOOKUP($A1953,'Medical Examinations'!$A$2:$O$2336,2,FALSE())</f>
        <v>32.700000000000003</v>
      </c>
      <c r="D1953" s="16">
        <f>VLOOKUP($A1953,'Medical Examinations'!$A$2:$O$2336,3,FALSE())</f>
        <v>4.66</v>
      </c>
      <c r="E1953" s="1" t="str">
        <f>VLOOKUP($A1953,'Medical Examinations'!$A$2:$O$2336,9,FALSE())</f>
        <v>No</v>
      </c>
      <c r="F1953" s="1" t="str">
        <f>VLOOKUP($A1953,'Medical Examinations'!$A$2:$O$2336,10,FALSE())</f>
        <v>No</v>
      </c>
      <c r="G1953" s="1" t="str">
        <f>VLOOKUP($A1953,'Medical Examinations'!$A$2:$O$2336,11,FALSE())</f>
        <v>No</v>
      </c>
      <c r="H1953" s="1">
        <f>VLOOKUP($A1953,'Medical Examinations'!$A$2:$O$2336,13,FALSE())</f>
        <v>0</v>
      </c>
      <c r="I1953" s="1" t="str">
        <f>VLOOKUP($A1953,'Medical Examinations'!$A$2:$O$2336,12,FALSE())</f>
        <v>No</v>
      </c>
      <c r="J1953" s="1" t="str">
        <f>VLOOKUP($A1953,'Medical Examinations'!$A$2:$O$2336,14,FALSE())</f>
        <v>Obesity</v>
      </c>
      <c r="K1953" s="1" t="str">
        <f>VLOOKUP($A1953,'Medical Examinations'!$A$2:$O$2336,15,FALSE())</f>
        <v>Normal</v>
      </c>
      <c r="L1953" s="17">
        <f>VLOOKUP($A1953,'Hospitalisation Details'!$A$2:$P$2344,15,FALSE())</f>
        <v>36317</v>
      </c>
      <c r="M1953" s="18">
        <f>VLOOKUP($A1953,'Hospitalisation Details'!$A$2:$P$2344,6,FALSE())</f>
        <v>3591.48</v>
      </c>
      <c r="N1953" s="1" t="str">
        <f>VLOOKUP($A1953,'Hospitalisation Details'!$A$2:$P$2344,12,FALSE())</f>
        <v>tier - 2</v>
      </c>
      <c r="O1953" s="1" t="str">
        <f>VLOOKUP($A1953,'Hospitalisation Details'!$A$2:$P$2344,13,FALSE())</f>
        <v>tier - 3</v>
      </c>
      <c r="P1953" s="1" t="str">
        <f>VLOOKUP($A1953,'Hospitalisation Details'!$A$2:$P$2344,14,FALSE())</f>
        <v>R1011</v>
      </c>
      <c r="Q1953" s="1">
        <f>VLOOKUP($A1953,'Hospitalisation Details'!$A$2:$P$2344,16,FALSE())</f>
        <v>24</v>
      </c>
    </row>
    <row r="1954" spans="1:17" x14ac:dyDescent="0.35">
      <c r="A1954" s="1" t="str">
        <f>'Customer Names'!A1954</f>
        <v>Id1953</v>
      </c>
      <c r="B1954" s="1" t="str">
        <f>VLOOKUP($A1954,'Customer Names'!$A$2:$E$2336,4,FALSE())</f>
        <v>Alfons</v>
      </c>
      <c r="C1954" s="16">
        <f>VLOOKUP($A1954,'Medical Examinations'!$A$2:$O$2336,2,FALSE())</f>
        <v>17.75</v>
      </c>
      <c r="D1954" s="16">
        <f>VLOOKUP($A1954,'Medical Examinations'!$A$2:$O$2336,3,FALSE())</f>
        <v>6.8</v>
      </c>
      <c r="E1954" s="1" t="str">
        <f>VLOOKUP($A1954,'Medical Examinations'!$A$2:$O$2336,9,FALSE())</f>
        <v>Yes</v>
      </c>
      <c r="F1954" s="1" t="str">
        <f>VLOOKUP($A1954,'Medical Examinations'!$A$2:$O$2336,10,FALSE())</f>
        <v>No</v>
      </c>
      <c r="G1954" s="1" t="str">
        <f>VLOOKUP($A1954,'Medical Examinations'!$A$2:$O$2336,11,FALSE())</f>
        <v>No</v>
      </c>
      <c r="H1954" s="1">
        <f>VLOOKUP($A1954,'Medical Examinations'!$A$2:$O$2336,13,FALSE())</f>
        <v>1</v>
      </c>
      <c r="I1954" s="1" t="str">
        <f>VLOOKUP($A1954,'Medical Examinations'!$A$2:$O$2336,12,FALSE())</f>
        <v>No</v>
      </c>
      <c r="J1954" s="1" t="str">
        <f>VLOOKUP($A1954,'Medical Examinations'!$A$2:$O$2336,14,FALSE())</f>
        <v>Underweight</v>
      </c>
      <c r="K1954" s="1" t="str">
        <f>VLOOKUP($A1954,'Medical Examinations'!$A$2:$O$2336,15,FALSE())</f>
        <v>Diabetes</v>
      </c>
      <c r="L1954" s="17">
        <f>VLOOKUP($A1954,'Hospitalisation Details'!$A$2:$P$2344,15,FALSE())</f>
        <v>31773</v>
      </c>
      <c r="M1954" s="18">
        <f>VLOOKUP($A1954,'Hospitalisation Details'!$A$2:$P$2344,6,FALSE())</f>
        <v>3589.14</v>
      </c>
      <c r="N1954" s="1" t="str">
        <f>VLOOKUP($A1954,'Hospitalisation Details'!$A$2:$P$2344,12,FALSE())</f>
        <v>tier - 2</v>
      </c>
      <c r="O1954" s="1" t="str">
        <f>VLOOKUP($A1954,'Hospitalisation Details'!$A$2:$P$2344,13,FALSE())</f>
        <v>tier - 2</v>
      </c>
      <c r="P1954" s="1" t="str">
        <f>VLOOKUP($A1954,'Hospitalisation Details'!$A$2:$P$2344,14,FALSE())</f>
        <v>R1013</v>
      </c>
      <c r="Q1954" s="1">
        <f>VLOOKUP($A1954,'Hospitalisation Details'!$A$2:$P$2344,16,FALSE())</f>
        <v>36</v>
      </c>
    </row>
    <row r="1955" spans="1:17" x14ac:dyDescent="0.35">
      <c r="A1955" s="1" t="str">
        <f>'Customer Names'!A1955</f>
        <v>Id1954</v>
      </c>
      <c r="B1955" s="1" t="str">
        <f>VLOOKUP($A1955,'Customer Names'!$A$2:$E$2336,4,FALSE())</f>
        <v>Amber</v>
      </c>
      <c r="C1955" s="16">
        <f>VLOOKUP($A1955,'Medical Examinations'!$A$2:$O$2336,2,FALSE())</f>
        <v>33.630000000000003</v>
      </c>
      <c r="D1955" s="16">
        <f>VLOOKUP($A1955,'Medical Examinations'!$A$2:$O$2336,3,FALSE())</f>
        <v>4.47</v>
      </c>
      <c r="E1955" s="1" t="str">
        <f>VLOOKUP($A1955,'Medical Examinations'!$A$2:$O$2336,9,FALSE())</f>
        <v>Yes</v>
      </c>
      <c r="F1955" s="1" t="str">
        <f>VLOOKUP($A1955,'Medical Examinations'!$A$2:$O$2336,10,FALSE())</f>
        <v>No</v>
      </c>
      <c r="G1955" s="1" t="str">
        <f>VLOOKUP($A1955,'Medical Examinations'!$A$2:$O$2336,11,FALSE())</f>
        <v>No</v>
      </c>
      <c r="H1955" s="1">
        <f>VLOOKUP($A1955,'Medical Examinations'!$A$2:$O$2336,13,FALSE())</f>
        <v>0</v>
      </c>
      <c r="I1955" s="1" t="str">
        <f>VLOOKUP($A1955,'Medical Examinations'!$A$2:$O$2336,12,FALSE())</f>
        <v>No</v>
      </c>
      <c r="J1955" s="1" t="str">
        <f>VLOOKUP($A1955,'Medical Examinations'!$A$2:$O$2336,14,FALSE())</f>
        <v>Obesity</v>
      </c>
      <c r="K1955" s="1" t="str">
        <f>VLOOKUP($A1955,'Medical Examinations'!$A$2:$O$2336,15,FALSE())</f>
        <v>Normal</v>
      </c>
      <c r="L1955" s="17">
        <f>VLOOKUP($A1955,'Hospitalisation Details'!$A$2:$P$2344,15,FALSE())</f>
        <v>37206</v>
      </c>
      <c r="M1955" s="18">
        <f>VLOOKUP($A1955,'Hospitalisation Details'!$A$2:$P$2344,6,FALSE())</f>
        <v>3579.83</v>
      </c>
      <c r="N1955" s="1" t="str">
        <f>VLOOKUP($A1955,'Hospitalisation Details'!$A$2:$P$2344,12,FALSE())</f>
        <v>tier - 2</v>
      </c>
      <c r="O1955" s="1" t="str">
        <f>VLOOKUP($A1955,'Hospitalisation Details'!$A$2:$P$2344,13,FALSE())</f>
        <v>tier - 2</v>
      </c>
      <c r="P1955" s="1" t="str">
        <f>VLOOKUP($A1955,'Hospitalisation Details'!$A$2:$P$2344,14,FALSE())</f>
        <v>R1012</v>
      </c>
      <c r="Q1955" s="1">
        <f>VLOOKUP($A1955,'Hospitalisation Details'!$A$2:$P$2344,16,FALSE())</f>
        <v>21</v>
      </c>
    </row>
    <row r="1956" spans="1:17" x14ac:dyDescent="0.35">
      <c r="A1956" s="1" t="str">
        <f>'Customer Names'!A1956</f>
        <v>Id1955</v>
      </c>
      <c r="B1956" s="1" t="str">
        <f>VLOOKUP($A1956,'Customer Names'!$A$2:$E$2336,4,FALSE())</f>
        <v>Leah C.</v>
      </c>
      <c r="C1956" s="16">
        <f>VLOOKUP($A1956,'Medical Examinations'!$A$2:$O$2336,2,FALSE())</f>
        <v>34.799999999999997</v>
      </c>
      <c r="D1956" s="16">
        <f>VLOOKUP($A1956,'Medical Examinations'!$A$2:$O$2336,3,FALSE())</f>
        <v>4.08</v>
      </c>
      <c r="E1956" s="1" t="str">
        <f>VLOOKUP($A1956,'Medical Examinations'!$A$2:$O$2336,9,FALSE())</f>
        <v>Yes</v>
      </c>
      <c r="F1956" s="1" t="str">
        <f>VLOOKUP($A1956,'Medical Examinations'!$A$2:$O$2336,10,FALSE())</f>
        <v>No</v>
      </c>
      <c r="G1956" s="1" t="str">
        <f>VLOOKUP($A1956,'Medical Examinations'!$A$2:$O$2336,11,FALSE())</f>
        <v>No</v>
      </c>
      <c r="H1956" s="1">
        <f>VLOOKUP($A1956,'Medical Examinations'!$A$2:$O$2336,13,FALSE())</f>
        <v>1</v>
      </c>
      <c r="I1956" s="1" t="str">
        <f>VLOOKUP($A1956,'Medical Examinations'!$A$2:$O$2336,12,FALSE())</f>
        <v>No</v>
      </c>
      <c r="J1956" s="1" t="str">
        <f>VLOOKUP($A1956,'Medical Examinations'!$A$2:$O$2336,14,FALSE())</f>
        <v>Obesity</v>
      </c>
      <c r="K1956" s="1" t="str">
        <f>VLOOKUP($A1956,'Medical Examinations'!$A$2:$O$2336,15,FALSE())</f>
        <v>Normal</v>
      </c>
      <c r="L1956" s="17">
        <f>VLOOKUP($A1956,'Hospitalisation Details'!$A$2:$P$2344,15,FALSE())</f>
        <v>34934</v>
      </c>
      <c r="M1956" s="18">
        <f>VLOOKUP($A1956,'Hospitalisation Details'!$A$2:$P$2344,6,FALSE())</f>
        <v>3578</v>
      </c>
      <c r="N1956" s="1" t="str">
        <f>VLOOKUP($A1956,'Hospitalisation Details'!$A$2:$P$2344,12,FALSE())</f>
        <v>tier - 2</v>
      </c>
      <c r="O1956" s="1" t="str">
        <f>VLOOKUP($A1956,'Hospitalisation Details'!$A$2:$P$2344,13,FALSE())</f>
        <v>tier - 3</v>
      </c>
      <c r="P1956" s="1" t="str">
        <f>VLOOKUP($A1956,'Hospitalisation Details'!$A$2:$P$2344,14,FALSE())</f>
        <v>R1011</v>
      </c>
      <c r="Q1956" s="1">
        <f>VLOOKUP($A1956,'Hospitalisation Details'!$A$2:$P$2344,16,FALSE())</f>
        <v>27</v>
      </c>
    </row>
    <row r="1957" spans="1:17" x14ac:dyDescent="0.35">
      <c r="A1957" s="1" t="str">
        <f>'Customer Names'!A1957</f>
        <v>Id1956</v>
      </c>
      <c r="B1957" s="1" t="str">
        <f>VLOOKUP($A1957,'Customer Names'!$A$2:$E$2336,4,FALSE())</f>
        <v>Lilia</v>
      </c>
      <c r="C1957" s="16">
        <f>VLOOKUP($A1957,'Medical Examinations'!$A$2:$O$2336,2,FALSE())</f>
        <v>16.809999999999999</v>
      </c>
      <c r="D1957" s="16">
        <f>VLOOKUP($A1957,'Medical Examinations'!$A$2:$O$2336,3,FALSE())</f>
        <v>5.51</v>
      </c>
      <c r="E1957" s="1" t="str">
        <f>VLOOKUP($A1957,'Medical Examinations'!$A$2:$O$2336,9,FALSE())</f>
        <v>Yes</v>
      </c>
      <c r="F1957" s="1" t="str">
        <f>VLOOKUP($A1957,'Medical Examinations'!$A$2:$O$2336,10,FALSE())</f>
        <v>No</v>
      </c>
      <c r="G1957" s="1" t="str">
        <f>VLOOKUP($A1957,'Medical Examinations'!$A$2:$O$2336,11,FALSE())</f>
        <v>No</v>
      </c>
      <c r="H1957" s="1">
        <f>VLOOKUP($A1957,'Medical Examinations'!$A$2:$O$2336,13,FALSE())</f>
        <v>1</v>
      </c>
      <c r="I1957" s="1" t="str">
        <f>VLOOKUP($A1957,'Medical Examinations'!$A$2:$O$2336,12,FALSE())</f>
        <v>No</v>
      </c>
      <c r="J1957" s="1" t="str">
        <f>VLOOKUP($A1957,'Medical Examinations'!$A$2:$O$2336,14,FALSE())</f>
        <v>Underweight</v>
      </c>
      <c r="K1957" s="1" t="str">
        <f>VLOOKUP($A1957,'Medical Examinations'!$A$2:$O$2336,15,FALSE())</f>
        <v>Normal</v>
      </c>
      <c r="L1957" s="17">
        <f>VLOOKUP($A1957,'Hospitalisation Details'!$A$2:$P$2344,15,FALSE())</f>
        <v>32373</v>
      </c>
      <c r="M1957" s="18">
        <f>VLOOKUP($A1957,'Hospitalisation Details'!$A$2:$P$2344,6,FALSE())</f>
        <v>3569.96</v>
      </c>
      <c r="N1957" s="1" t="str">
        <f>VLOOKUP($A1957,'Hospitalisation Details'!$A$2:$P$2344,12,FALSE())</f>
        <v>tier - 2</v>
      </c>
      <c r="O1957" s="1" t="str">
        <f>VLOOKUP($A1957,'Hospitalisation Details'!$A$2:$P$2344,13,FALSE())</f>
        <v>tier - 1</v>
      </c>
      <c r="P1957" s="1" t="str">
        <f>VLOOKUP($A1957,'Hospitalisation Details'!$A$2:$P$2344,14,FALSE())</f>
        <v>R1012</v>
      </c>
      <c r="Q1957" s="1">
        <f>VLOOKUP($A1957,'Hospitalisation Details'!$A$2:$P$2344,16,FALSE())</f>
        <v>34</v>
      </c>
    </row>
    <row r="1958" spans="1:17" x14ac:dyDescent="0.35">
      <c r="A1958" s="1" t="str">
        <f>'Customer Names'!A1958</f>
        <v>Id1957</v>
      </c>
      <c r="B1958" s="1" t="str">
        <f>VLOOKUP($A1958,'Customer Names'!$A$2:$E$2336,4,FALSE())</f>
        <v>Danny</v>
      </c>
      <c r="C1958" s="16">
        <f>VLOOKUP($A1958,'Medical Examinations'!$A$2:$O$2336,2,FALSE())</f>
        <v>16.690000000000001</v>
      </c>
      <c r="D1958" s="16">
        <f>VLOOKUP($A1958,'Medical Examinations'!$A$2:$O$2336,3,FALSE())</f>
        <v>8.4</v>
      </c>
      <c r="E1958" s="1" t="str">
        <f>VLOOKUP($A1958,'Medical Examinations'!$A$2:$O$2336,9,FALSE())</f>
        <v>Yes</v>
      </c>
      <c r="F1958" s="1" t="str">
        <f>VLOOKUP($A1958,'Medical Examinations'!$A$2:$O$2336,10,FALSE())</f>
        <v>No</v>
      </c>
      <c r="G1958" s="1" t="str">
        <f>VLOOKUP($A1958,'Medical Examinations'!$A$2:$O$2336,11,FALSE())</f>
        <v>No</v>
      </c>
      <c r="H1958" s="1">
        <f>VLOOKUP($A1958,'Medical Examinations'!$A$2:$O$2336,13,FALSE())</f>
        <v>0</v>
      </c>
      <c r="I1958" s="1" t="str">
        <f>VLOOKUP($A1958,'Medical Examinations'!$A$2:$O$2336,12,FALSE())</f>
        <v>No</v>
      </c>
      <c r="J1958" s="1" t="str">
        <f>VLOOKUP($A1958,'Medical Examinations'!$A$2:$O$2336,14,FALSE())</f>
        <v>Underweight</v>
      </c>
      <c r="K1958" s="1" t="str">
        <f>VLOOKUP($A1958,'Medical Examinations'!$A$2:$O$2336,15,FALSE())</f>
        <v>Diabetes</v>
      </c>
      <c r="L1958" s="17">
        <f>VLOOKUP($A1958,'Hospitalisation Details'!$A$2:$P$2344,15,FALSE())</f>
        <v>29869</v>
      </c>
      <c r="M1958" s="18">
        <f>VLOOKUP($A1958,'Hospitalisation Details'!$A$2:$P$2344,6,FALSE())</f>
        <v>3562.87</v>
      </c>
      <c r="N1958" s="1" t="str">
        <f>VLOOKUP($A1958,'Hospitalisation Details'!$A$2:$P$2344,12,FALSE())</f>
        <v>tier - 2</v>
      </c>
      <c r="O1958" s="1" t="str">
        <f>VLOOKUP($A1958,'Hospitalisation Details'!$A$2:$P$2344,13,FALSE())</f>
        <v>tier - 1</v>
      </c>
      <c r="P1958" s="1" t="str">
        <f>VLOOKUP($A1958,'Hospitalisation Details'!$A$2:$P$2344,14,FALSE())</f>
        <v>R1013</v>
      </c>
      <c r="Q1958" s="1">
        <f>VLOOKUP($A1958,'Hospitalisation Details'!$A$2:$P$2344,16,FALSE())</f>
        <v>41</v>
      </c>
    </row>
    <row r="1959" spans="1:17" x14ac:dyDescent="0.35">
      <c r="A1959" s="1" t="str">
        <f>'Customer Names'!A1959</f>
        <v>Id1958</v>
      </c>
      <c r="B1959" s="1" t="str">
        <f>VLOOKUP($A1959,'Customer Names'!$A$2:$E$2336,4,FALSE())</f>
        <v>Lauren</v>
      </c>
      <c r="C1959" s="16">
        <f>VLOOKUP($A1959,'Medical Examinations'!$A$2:$O$2336,2,FALSE())</f>
        <v>23.21</v>
      </c>
      <c r="D1959" s="16">
        <f>VLOOKUP($A1959,'Medical Examinations'!$A$2:$O$2336,3,FALSE())</f>
        <v>5.14</v>
      </c>
      <c r="E1959" s="1" t="str">
        <f>VLOOKUP($A1959,'Medical Examinations'!$A$2:$O$2336,9,FALSE())</f>
        <v>Yes</v>
      </c>
      <c r="F1959" s="1" t="str">
        <f>VLOOKUP($A1959,'Medical Examinations'!$A$2:$O$2336,10,FALSE())</f>
        <v>No</v>
      </c>
      <c r="G1959" s="1" t="str">
        <f>VLOOKUP($A1959,'Medical Examinations'!$A$2:$O$2336,11,FALSE())</f>
        <v>No</v>
      </c>
      <c r="H1959" s="1">
        <f>VLOOKUP($A1959,'Medical Examinations'!$A$2:$O$2336,13,FALSE())</f>
        <v>1</v>
      </c>
      <c r="I1959" s="1" t="str">
        <f>VLOOKUP($A1959,'Medical Examinations'!$A$2:$O$2336,12,FALSE())</f>
        <v>No</v>
      </c>
      <c r="J1959" s="1" t="str">
        <f>VLOOKUP($A1959,'Medical Examinations'!$A$2:$O$2336,14,FALSE())</f>
        <v>Normal Weight</v>
      </c>
      <c r="K1959" s="1" t="str">
        <f>VLOOKUP($A1959,'Medical Examinations'!$A$2:$O$2336,15,FALSE())</f>
        <v>Normal</v>
      </c>
      <c r="L1959" s="17">
        <f>VLOOKUP($A1959,'Hospitalisation Details'!$A$2:$P$2344,15,FALSE())</f>
        <v>34866</v>
      </c>
      <c r="M1959" s="18">
        <f>VLOOKUP($A1959,'Hospitalisation Details'!$A$2:$P$2344,6,FALSE())</f>
        <v>3561.89</v>
      </c>
      <c r="N1959" s="1" t="str">
        <f>VLOOKUP($A1959,'Hospitalisation Details'!$A$2:$P$2344,12,FALSE())</f>
        <v>tier - 2</v>
      </c>
      <c r="O1959" s="1" t="str">
        <f>VLOOKUP($A1959,'Hospitalisation Details'!$A$2:$P$2344,13,FALSE())</f>
        <v>tier - 1</v>
      </c>
      <c r="P1959" s="1" t="str">
        <f>VLOOKUP($A1959,'Hospitalisation Details'!$A$2:$P$2344,14,FALSE())</f>
        <v>R1013</v>
      </c>
      <c r="Q1959" s="1">
        <f>VLOOKUP($A1959,'Hospitalisation Details'!$A$2:$P$2344,16,FALSE())</f>
        <v>27</v>
      </c>
    </row>
    <row r="1960" spans="1:17" x14ac:dyDescent="0.35">
      <c r="A1960" s="1" t="str">
        <f>'Customer Names'!A1960</f>
        <v>Id1959</v>
      </c>
      <c r="B1960" s="1" t="str">
        <f>VLOOKUP($A1960,'Customer Names'!$A$2:$E$2336,4,FALSE())</f>
        <v>Courtney</v>
      </c>
      <c r="C1960" s="16">
        <f>VLOOKUP($A1960,'Medical Examinations'!$A$2:$O$2336,2,FALSE())</f>
        <v>25.175000000000001</v>
      </c>
      <c r="D1960" s="16">
        <f>VLOOKUP($A1960,'Medical Examinations'!$A$2:$O$2336,3,FALSE())</f>
        <v>5.21</v>
      </c>
      <c r="E1960" s="1" t="str">
        <f>VLOOKUP($A1960,'Medical Examinations'!$A$2:$O$2336,9,FALSE())</f>
        <v>Yes</v>
      </c>
      <c r="F1960" s="1" t="str">
        <f>VLOOKUP($A1960,'Medical Examinations'!$A$2:$O$2336,10,FALSE())</f>
        <v>No</v>
      </c>
      <c r="G1960" s="1" t="str">
        <f>VLOOKUP($A1960,'Medical Examinations'!$A$2:$O$2336,11,FALSE())</f>
        <v>No</v>
      </c>
      <c r="H1960" s="1">
        <f>VLOOKUP($A1960,'Medical Examinations'!$A$2:$O$2336,13,FALSE())</f>
        <v>1</v>
      </c>
      <c r="I1960" s="1" t="str">
        <f>VLOOKUP($A1960,'Medical Examinations'!$A$2:$O$2336,12,FALSE())</f>
        <v>No</v>
      </c>
      <c r="J1960" s="1" t="str">
        <f>VLOOKUP($A1960,'Medical Examinations'!$A$2:$O$2336,14,FALSE())</f>
        <v>Overweight</v>
      </c>
      <c r="K1960" s="1" t="str">
        <f>VLOOKUP($A1960,'Medical Examinations'!$A$2:$O$2336,15,FALSE())</f>
        <v>Normal</v>
      </c>
      <c r="L1960" s="17">
        <f>VLOOKUP($A1960,'Hospitalisation Details'!$A$2:$P$2344,15,FALSE())</f>
        <v>34981</v>
      </c>
      <c r="M1960" s="18">
        <f>VLOOKUP($A1960,'Hospitalisation Details'!$A$2:$P$2344,6,FALSE())</f>
        <v>3558.62</v>
      </c>
      <c r="N1960" s="1" t="str">
        <f>VLOOKUP($A1960,'Hospitalisation Details'!$A$2:$P$2344,12,FALSE())</f>
        <v>tier - 2</v>
      </c>
      <c r="O1960" s="1" t="str">
        <f>VLOOKUP($A1960,'Hospitalisation Details'!$A$2:$P$2344,13,FALSE())</f>
        <v>tier - 3</v>
      </c>
      <c r="P1960" s="1" t="str">
        <f>VLOOKUP($A1960,'Hospitalisation Details'!$A$2:$P$2344,14,FALSE())</f>
        <v>R1024</v>
      </c>
      <c r="Q1960" s="1">
        <f>VLOOKUP($A1960,'Hospitalisation Details'!$A$2:$P$2344,16,FALSE())</f>
        <v>27</v>
      </c>
    </row>
    <row r="1961" spans="1:17" x14ac:dyDescent="0.35">
      <c r="A1961" s="1" t="str">
        <f>'Customer Names'!A1961</f>
        <v>Id1960</v>
      </c>
      <c r="B1961" s="1" t="str">
        <f>VLOOKUP($A1961,'Customer Names'!$A$2:$E$2336,4,FALSE())</f>
        <v>Elizabeth</v>
      </c>
      <c r="C1961" s="16">
        <f>VLOOKUP($A1961,'Medical Examinations'!$A$2:$O$2336,2,FALSE())</f>
        <v>34.770000000000003</v>
      </c>
      <c r="D1961" s="16">
        <f>VLOOKUP($A1961,'Medical Examinations'!$A$2:$O$2336,3,FALSE())</f>
        <v>6.23</v>
      </c>
      <c r="E1961" s="1" t="str">
        <f>VLOOKUP($A1961,'Medical Examinations'!$A$2:$O$2336,9,FALSE())</f>
        <v>No</v>
      </c>
      <c r="F1961" s="1" t="str">
        <f>VLOOKUP($A1961,'Medical Examinations'!$A$2:$O$2336,10,FALSE())</f>
        <v>No</v>
      </c>
      <c r="G1961" s="1" t="str">
        <f>VLOOKUP($A1961,'Medical Examinations'!$A$2:$O$2336,11,FALSE())</f>
        <v>No</v>
      </c>
      <c r="H1961" s="1">
        <f>VLOOKUP($A1961,'Medical Examinations'!$A$2:$O$2336,13,FALSE())</f>
        <v>0</v>
      </c>
      <c r="I1961" s="1" t="str">
        <f>VLOOKUP($A1961,'Medical Examinations'!$A$2:$O$2336,12,FALSE())</f>
        <v>No</v>
      </c>
      <c r="J1961" s="1" t="str">
        <f>VLOOKUP($A1961,'Medical Examinations'!$A$2:$O$2336,14,FALSE())</f>
        <v>Obesity</v>
      </c>
      <c r="K1961" s="1" t="str">
        <f>VLOOKUP($A1961,'Medical Examinations'!$A$2:$O$2336,15,FALSE())</f>
        <v>Prediabetes</v>
      </c>
      <c r="L1961" s="17">
        <f>VLOOKUP($A1961,'Hospitalisation Details'!$A$2:$P$2344,15,FALSE())</f>
        <v>34601</v>
      </c>
      <c r="M1961" s="18">
        <f>VLOOKUP($A1961,'Hospitalisation Details'!$A$2:$P$2344,6,FALSE())</f>
        <v>3556.92</v>
      </c>
      <c r="N1961" s="1" t="str">
        <f>VLOOKUP($A1961,'Hospitalisation Details'!$A$2:$P$2344,12,FALSE())</f>
        <v>tier - 2</v>
      </c>
      <c r="O1961" s="1" t="str">
        <f>VLOOKUP($A1961,'Hospitalisation Details'!$A$2:$P$2344,13,FALSE())</f>
        <v>tier - 3</v>
      </c>
      <c r="P1961" s="1" t="str">
        <f>VLOOKUP($A1961,'Hospitalisation Details'!$A$2:$P$2344,14,FALSE())</f>
        <v>R1012</v>
      </c>
      <c r="Q1961" s="1">
        <f>VLOOKUP($A1961,'Hospitalisation Details'!$A$2:$P$2344,16,FALSE())</f>
        <v>28</v>
      </c>
    </row>
    <row r="1962" spans="1:17" x14ac:dyDescent="0.35">
      <c r="A1962" s="1" t="str">
        <f>'Customer Names'!A1962</f>
        <v>Id1961</v>
      </c>
      <c r="B1962" s="1" t="str">
        <f>VLOOKUP($A1962,'Customer Names'!$A$2:$E$2336,4,FALSE())</f>
        <v>Satomi</v>
      </c>
      <c r="C1962" s="16">
        <f>VLOOKUP($A1962,'Medical Examinations'!$A$2:$O$2336,2,FALSE())</f>
        <v>27.7</v>
      </c>
      <c r="D1962" s="16">
        <f>VLOOKUP($A1962,'Medical Examinations'!$A$2:$O$2336,3,FALSE())</f>
        <v>5.6</v>
      </c>
      <c r="E1962" s="1" t="str">
        <f>VLOOKUP($A1962,'Medical Examinations'!$A$2:$O$2336,9,FALSE())</f>
        <v>No</v>
      </c>
      <c r="F1962" s="1" t="str">
        <f>VLOOKUP($A1962,'Medical Examinations'!$A$2:$O$2336,10,FALSE())</f>
        <v>No</v>
      </c>
      <c r="G1962" s="1" t="str">
        <f>VLOOKUP($A1962,'Medical Examinations'!$A$2:$O$2336,11,FALSE())</f>
        <v>No</v>
      </c>
      <c r="H1962" s="1">
        <f>VLOOKUP($A1962,'Medical Examinations'!$A$2:$O$2336,13,FALSE())</f>
        <v>1</v>
      </c>
      <c r="I1962" s="1" t="str">
        <f>VLOOKUP($A1962,'Medical Examinations'!$A$2:$O$2336,12,FALSE())</f>
        <v>No</v>
      </c>
      <c r="J1962" s="1" t="str">
        <f>VLOOKUP($A1962,'Medical Examinations'!$A$2:$O$2336,14,FALSE())</f>
        <v>Overweight</v>
      </c>
      <c r="K1962" s="1" t="str">
        <f>VLOOKUP($A1962,'Medical Examinations'!$A$2:$O$2336,15,FALSE())</f>
        <v>Normal</v>
      </c>
      <c r="L1962" s="17">
        <f>VLOOKUP($A1962,'Hospitalisation Details'!$A$2:$P$2344,15,FALSE())</f>
        <v>33960</v>
      </c>
      <c r="M1962" s="18">
        <f>VLOOKUP($A1962,'Hospitalisation Details'!$A$2:$P$2344,6,FALSE())</f>
        <v>3554.2</v>
      </c>
      <c r="N1962" s="1" t="str">
        <f>VLOOKUP($A1962,'Hospitalisation Details'!$A$2:$P$2344,12,FALSE())</f>
        <v>tier - 2</v>
      </c>
      <c r="O1962" s="1" t="str">
        <f>VLOOKUP($A1962,'Hospitalisation Details'!$A$2:$P$2344,13,FALSE())</f>
        <v>tier - 3</v>
      </c>
      <c r="P1962" s="1" t="str">
        <f>VLOOKUP($A1962,'Hospitalisation Details'!$A$2:$P$2344,14,FALSE())</f>
        <v>R1011</v>
      </c>
      <c r="Q1962" s="1">
        <f>VLOOKUP($A1962,'Hospitalisation Details'!$A$2:$P$2344,16,FALSE())</f>
        <v>30</v>
      </c>
    </row>
    <row r="1963" spans="1:17" x14ac:dyDescent="0.35">
      <c r="A1963" s="1" t="str">
        <f>'Customer Names'!A1963</f>
        <v>Id1962</v>
      </c>
      <c r="B1963" s="1" t="str">
        <f>VLOOKUP($A1963,'Customer Names'!$A$2:$E$2336,4,FALSE())</f>
        <v>Matthew D</v>
      </c>
      <c r="C1963" s="16">
        <f>VLOOKUP($A1963,'Medical Examinations'!$A$2:$O$2336,2,FALSE())</f>
        <v>19.12</v>
      </c>
      <c r="D1963" s="16">
        <f>VLOOKUP($A1963,'Medical Examinations'!$A$2:$O$2336,3,FALSE())</f>
        <v>4.72</v>
      </c>
      <c r="E1963" s="1" t="str">
        <f>VLOOKUP($A1963,'Medical Examinations'!$A$2:$O$2336,9,FALSE())</f>
        <v>Yes</v>
      </c>
      <c r="F1963" s="1" t="str">
        <f>VLOOKUP($A1963,'Medical Examinations'!$A$2:$O$2336,10,FALSE())</f>
        <v>No</v>
      </c>
      <c r="G1963" s="1" t="str">
        <f>VLOOKUP($A1963,'Medical Examinations'!$A$2:$O$2336,11,FALSE())</f>
        <v>No</v>
      </c>
      <c r="H1963" s="1">
        <f>VLOOKUP($A1963,'Medical Examinations'!$A$2:$O$2336,13,FALSE())</f>
        <v>1</v>
      </c>
      <c r="I1963" s="1" t="str">
        <f>VLOOKUP($A1963,'Medical Examinations'!$A$2:$O$2336,12,FALSE())</f>
        <v>No</v>
      </c>
      <c r="J1963" s="1" t="str">
        <f>VLOOKUP($A1963,'Medical Examinations'!$A$2:$O$2336,14,FALSE())</f>
        <v>Normal Weight</v>
      </c>
      <c r="K1963" s="1" t="str">
        <f>VLOOKUP($A1963,'Medical Examinations'!$A$2:$O$2336,15,FALSE())</f>
        <v>Normal</v>
      </c>
      <c r="L1963" s="17">
        <f>VLOOKUP($A1963,'Hospitalisation Details'!$A$2:$P$2344,15,FALSE())</f>
        <v>32431</v>
      </c>
      <c r="M1963" s="18">
        <f>VLOOKUP($A1963,'Hospitalisation Details'!$A$2:$P$2344,6,FALSE())</f>
        <v>3540.12</v>
      </c>
      <c r="N1963" s="1" t="str">
        <f>VLOOKUP($A1963,'Hospitalisation Details'!$A$2:$P$2344,12,FALSE())</f>
        <v>tier - 2</v>
      </c>
      <c r="O1963" s="1" t="str">
        <f>VLOOKUP($A1963,'Hospitalisation Details'!$A$2:$P$2344,13,FALSE())</f>
        <v>tier - 1</v>
      </c>
      <c r="P1963" s="1" t="str">
        <f>VLOOKUP($A1963,'Hospitalisation Details'!$A$2:$P$2344,14,FALSE())</f>
        <v>R1013</v>
      </c>
      <c r="Q1963" s="1">
        <f>VLOOKUP($A1963,'Hospitalisation Details'!$A$2:$P$2344,16,FALSE())</f>
        <v>34</v>
      </c>
    </row>
    <row r="1964" spans="1:17" x14ac:dyDescent="0.35">
      <c r="A1964" s="1" t="str">
        <f>'Customer Names'!A1964</f>
        <v>Id1963</v>
      </c>
      <c r="B1964" s="1" t="str">
        <f>VLOOKUP($A1964,'Customer Names'!$A$2:$E$2336,4,FALSE())</f>
        <v>Peter T II</v>
      </c>
      <c r="C1964" s="16">
        <f>VLOOKUP($A1964,'Medical Examinations'!$A$2:$O$2336,2,FALSE())</f>
        <v>32.67</v>
      </c>
      <c r="D1964" s="16">
        <f>VLOOKUP($A1964,'Medical Examinations'!$A$2:$O$2336,3,FALSE())</f>
        <v>4.67</v>
      </c>
      <c r="E1964" s="1" t="str">
        <f>VLOOKUP($A1964,'Medical Examinations'!$A$2:$O$2336,9,FALSE())</f>
        <v>No</v>
      </c>
      <c r="F1964" s="1" t="str">
        <f>VLOOKUP($A1964,'Medical Examinations'!$A$2:$O$2336,10,FALSE())</f>
        <v>No</v>
      </c>
      <c r="G1964" s="1" t="str">
        <f>VLOOKUP($A1964,'Medical Examinations'!$A$2:$O$2336,11,FALSE())</f>
        <v>Yes</v>
      </c>
      <c r="H1964" s="1">
        <f>VLOOKUP($A1964,'Medical Examinations'!$A$2:$O$2336,13,FALSE())</f>
        <v>1</v>
      </c>
      <c r="I1964" s="1" t="str">
        <f>VLOOKUP($A1964,'Medical Examinations'!$A$2:$O$2336,12,FALSE())</f>
        <v>No</v>
      </c>
      <c r="J1964" s="1" t="str">
        <f>VLOOKUP($A1964,'Medical Examinations'!$A$2:$O$2336,14,FALSE())</f>
        <v>Obesity</v>
      </c>
      <c r="K1964" s="1" t="str">
        <f>VLOOKUP($A1964,'Medical Examinations'!$A$2:$O$2336,15,FALSE())</f>
        <v>Normal</v>
      </c>
      <c r="L1964" s="17">
        <f>VLOOKUP($A1964,'Hospitalisation Details'!$A$2:$P$2344,15,FALSE())</f>
        <v>37857</v>
      </c>
      <c r="M1964" s="18">
        <f>VLOOKUP($A1964,'Hospitalisation Details'!$A$2:$P$2344,6,FALSE())</f>
        <v>3538.9</v>
      </c>
      <c r="N1964" s="1" t="str">
        <f>VLOOKUP($A1964,'Hospitalisation Details'!$A$2:$P$2344,12,FALSE())</f>
        <v>tier - 2</v>
      </c>
      <c r="O1964" s="1" t="str">
        <f>VLOOKUP($A1964,'Hospitalisation Details'!$A$2:$P$2344,13,FALSE())</f>
        <v>tier - 2</v>
      </c>
      <c r="P1964" s="1" t="str">
        <f>VLOOKUP($A1964,'Hospitalisation Details'!$A$2:$P$2344,14,FALSE())</f>
        <v>R1012</v>
      </c>
      <c r="Q1964" s="1">
        <f>VLOOKUP($A1964,'Hospitalisation Details'!$A$2:$P$2344,16,FALSE())</f>
        <v>19</v>
      </c>
    </row>
    <row r="1965" spans="1:17" x14ac:dyDescent="0.35">
      <c r="A1965" s="1" t="str">
        <f>'Customer Names'!A1965</f>
        <v>Id1964</v>
      </c>
      <c r="B1965" s="1" t="str">
        <f>VLOOKUP($A1965,'Customer Names'!$A$2:$E$2336,4,FALSE())</f>
        <v>Manuel</v>
      </c>
      <c r="C1965" s="16">
        <f>VLOOKUP($A1965,'Medical Examinations'!$A$2:$O$2336,2,FALSE())</f>
        <v>28.5</v>
      </c>
      <c r="D1965" s="16">
        <f>VLOOKUP($A1965,'Medical Examinations'!$A$2:$O$2336,3,FALSE())</f>
        <v>6.11</v>
      </c>
      <c r="E1965" s="1" t="str">
        <f>VLOOKUP($A1965,'Medical Examinations'!$A$2:$O$2336,9,FALSE())</f>
        <v>No</v>
      </c>
      <c r="F1965" s="1" t="str">
        <f>VLOOKUP($A1965,'Medical Examinations'!$A$2:$O$2336,10,FALSE())</f>
        <v>No</v>
      </c>
      <c r="G1965" s="1" t="str">
        <f>VLOOKUP($A1965,'Medical Examinations'!$A$2:$O$2336,11,FALSE())</f>
        <v>No</v>
      </c>
      <c r="H1965" s="1">
        <f>VLOOKUP($A1965,'Medical Examinations'!$A$2:$O$2336,13,FALSE())</f>
        <v>1</v>
      </c>
      <c r="I1965" s="1" t="str">
        <f>VLOOKUP($A1965,'Medical Examinations'!$A$2:$O$2336,12,FALSE())</f>
        <v>No</v>
      </c>
      <c r="J1965" s="1" t="str">
        <f>VLOOKUP($A1965,'Medical Examinations'!$A$2:$O$2336,14,FALSE())</f>
        <v>Overweight</v>
      </c>
      <c r="K1965" s="1" t="str">
        <f>VLOOKUP($A1965,'Medical Examinations'!$A$2:$O$2336,15,FALSE())</f>
        <v>Prediabetes</v>
      </c>
      <c r="L1965" s="17">
        <f>VLOOKUP($A1965,'Hospitalisation Details'!$A$2:$P$2344,15,FALSE())</f>
        <v>36054</v>
      </c>
      <c r="M1965" s="18">
        <f>VLOOKUP($A1965,'Hospitalisation Details'!$A$2:$P$2344,6,FALSE())</f>
        <v>3537.7</v>
      </c>
      <c r="N1965" s="1" t="str">
        <f>VLOOKUP($A1965,'Hospitalisation Details'!$A$2:$P$2344,12,FALSE())</f>
        <v>tier - 3</v>
      </c>
      <c r="O1965" s="1" t="str">
        <f>VLOOKUP($A1965,'Hospitalisation Details'!$A$2:$P$2344,13,FALSE())</f>
        <v>tier - 3</v>
      </c>
      <c r="P1965" s="1" t="str">
        <f>VLOOKUP($A1965,'Hospitalisation Details'!$A$2:$P$2344,14,FALSE())</f>
        <v>R1012</v>
      </c>
      <c r="Q1965" s="1">
        <f>VLOOKUP($A1965,'Hospitalisation Details'!$A$2:$P$2344,16,FALSE())</f>
        <v>24</v>
      </c>
    </row>
    <row r="1966" spans="1:17" x14ac:dyDescent="0.35">
      <c r="A1966" s="1" t="str">
        <f>'Customer Names'!A1966</f>
        <v>Id1965</v>
      </c>
      <c r="B1966" s="1" t="str">
        <f>VLOOKUP($A1966,'Customer Names'!$A$2:$E$2336,4,FALSE())</f>
        <v>Kindsey P.</v>
      </c>
      <c r="C1966" s="16">
        <f>VLOOKUP($A1966,'Medical Examinations'!$A$2:$O$2336,2,FALSE())</f>
        <v>39.270000000000003</v>
      </c>
      <c r="D1966" s="16">
        <f>VLOOKUP($A1966,'Medical Examinations'!$A$2:$O$2336,3,FALSE())</f>
        <v>6.25</v>
      </c>
      <c r="E1966" s="1" t="str">
        <f>VLOOKUP($A1966,'Medical Examinations'!$A$2:$O$2336,9,FALSE())</f>
        <v>No</v>
      </c>
      <c r="F1966" s="1" t="str">
        <f>VLOOKUP($A1966,'Medical Examinations'!$A$2:$O$2336,10,FALSE())</f>
        <v>No</v>
      </c>
      <c r="G1966" s="1" t="str">
        <f>VLOOKUP($A1966,'Medical Examinations'!$A$2:$O$2336,11,FALSE())</f>
        <v>No</v>
      </c>
      <c r="H1966" s="1">
        <f>VLOOKUP($A1966,'Medical Examinations'!$A$2:$O$2336,13,FALSE())</f>
        <v>0</v>
      </c>
      <c r="I1966" s="1" t="str">
        <f>VLOOKUP($A1966,'Medical Examinations'!$A$2:$O$2336,12,FALSE())</f>
        <v>No</v>
      </c>
      <c r="J1966" s="1" t="str">
        <f>VLOOKUP($A1966,'Medical Examinations'!$A$2:$O$2336,14,FALSE())</f>
        <v>Obesity</v>
      </c>
      <c r="K1966" s="1" t="str">
        <f>VLOOKUP($A1966,'Medical Examinations'!$A$2:$O$2336,15,FALSE())</f>
        <v>Prediabetes</v>
      </c>
      <c r="L1966" s="17">
        <f>VLOOKUP($A1966,'Hospitalisation Details'!$A$2:$P$2344,15,FALSE())</f>
        <v>36425</v>
      </c>
      <c r="M1966" s="18">
        <f>VLOOKUP($A1966,'Hospitalisation Details'!$A$2:$P$2344,6,FALSE())</f>
        <v>3500.61</v>
      </c>
      <c r="N1966" s="1" t="str">
        <f>VLOOKUP($A1966,'Hospitalisation Details'!$A$2:$P$2344,12,FALSE())</f>
        <v>tier - 2</v>
      </c>
      <c r="O1966" s="1" t="str">
        <f>VLOOKUP($A1966,'Hospitalisation Details'!$A$2:$P$2344,13,FALSE())</f>
        <v>tier - 2</v>
      </c>
      <c r="P1966" s="1" t="str">
        <f>VLOOKUP($A1966,'Hospitalisation Details'!$A$2:$P$2344,14,FALSE())</f>
        <v>R1013</v>
      </c>
      <c r="Q1966" s="1">
        <f>VLOOKUP($A1966,'Hospitalisation Details'!$A$2:$P$2344,16,FALSE())</f>
        <v>23</v>
      </c>
    </row>
    <row r="1967" spans="1:17" x14ac:dyDescent="0.35">
      <c r="A1967" s="1" t="str">
        <f>'Customer Names'!A1967</f>
        <v>Id1966</v>
      </c>
      <c r="B1967" s="1" t="str">
        <f>VLOOKUP($A1967,'Customer Names'!$A$2:$E$2336,4,FALSE())</f>
        <v>Thomas G.</v>
      </c>
      <c r="C1967" s="16">
        <f>VLOOKUP($A1967,'Medical Examinations'!$A$2:$O$2336,2,FALSE())</f>
        <v>32.49</v>
      </c>
      <c r="D1967" s="16">
        <f>VLOOKUP($A1967,'Medical Examinations'!$A$2:$O$2336,3,FALSE())</f>
        <v>4</v>
      </c>
      <c r="E1967" s="1" t="str">
        <f>VLOOKUP($A1967,'Medical Examinations'!$A$2:$O$2336,9,FALSE())</f>
        <v>Yes</v>
      </c>
      <c r="F1967" s="1" t="str">
        <f>VLOOKUP($A1967,'Medical Examinations'!$A$2:$O$2336,10,FALSE())</f>
        <v>No</v>
      </c>
      <c r="G1967" s="1" t="str">
        <f>VLOOKUP($A1967,'Medical Examinations'!$A$2:$O$2336,11,FALSE())</f>
        <v>No</v>
      </c>
      <c r="H1967" s="1">
        <f>VLOOKUP($A1967,'Medical Examinations'!$A$2:$O$2336,13,FALSE())</f>
        <v>0</v>
      </c>
      <c r="I1967" s="1" t="str">
        <f>VLOOKUP($A1967,'Medical Examinations'!$A$2:$O$2336,12,FALSE())</f>
        <v>No</v>
      </c>
      <c r="J1967" s="1" t="str">
        <f>VLOOKUP($A1967,'Medical Examinations'!$A$2:$O$2336,14,FALSE())</f>
        <v>Obesity</v>
      </c>
      <c r="K1967" s="1" t="str">
        <f>VLOOKUP($A1967,'Medical Examinations'!$A$2:$O$2336,15,FALSE())</f>
        <v>Normal</v>
      </c>
      <c r="L1967" s="17">
        <f>VLOOKUP($A1967,'Hospitalisation Details'!$A$2:$P$2344,15,FALSE())</f>
        <v>35326</v>
      </c>
      <c r="M1967" s="18">
        <f>VLOOKUP($A1967,'Hospitalisation Details'!$A$2:$P$2344,6,FALSE())</f>
        <v>3490.55</v>
      </c>
      <c r="N1967" s="1" t="str">
        <f>VLOOKUP($A1967,'Hospitalisation Details'!$A$2:$P$2344,12,FALSE())</f>
        <v>tier - 1</v>
      </c>
      <c r="O1967" s="1" t="str">
        <f>VLOOKUP($A1967,'Hospitalisation Details'!$A$2:$P$2344,13,FALSE())</f>
        <v>tier - 2</v>
      </c>
      <c r="P1967" s="1" t="str">
        <f>VLOOKUP($A1967,'Hospitalisation Details'!$A$2:$P$2344,14,FALSE())</f>
        <v>R1015</v>
      </c>
      <c r="Q1967" s="1">
        <f>VLOOKUP($A1967,'Hospitalisation Details'!$A$2:$P$2344,16,FALSE())</f>
        <v>26</v>
      </c>
    </row>
    <row r="1968" spans="1:17" x14ac:dyDescent="0.35">
      <c r="A1968" s="1" t="str">
        <f>'Customer Names'!A1968</f>
        <v>Id1967</v>
      </c>
      <c r="B1968" s="1" t="str">
        <f>VLOOKUP($A1968,'Customer Names'!$A$2:$E$2336,4,FALSE())</f>
        <v>Kyle S</v>
      </c>
      <c r="C1968" s="16">
        <f>VLOOKUP($A1968,'Medical Examinations'!$A$2:$O$2336,2,FALSE())</f>
        <v>23.7</v>
      </c>
      <c r="D1968" s="16">
        <f>VLOOKUP($A1968,'Medical Examinations'!$A$2:$O$2336,3,FALSE())</f>
        <v>5.55</v>
      </c>
      <c r="E1968" s="1" t="str">
        <f>VLOOKUP($A1968,'Medical Examinations'!$A$2:$O$2336,9,FALSE())</f>
        <v>Yes</v>
      </c>
      <c r="F1968" s="1" t="str">
        <f>VLOOKUP($A1968,'Medical Examinations'!$A$2:$O$2336,10,FALSE())</f>
        <v>No</v>
      </c>
      <c r="G1968" s="1" t="str">
        <f>VLOOKUP($A1968,'Medical Examinations'!$A$2:$O$2336,11,FALSE())</f>
        <v>No</v>
      </c>
      <c r="H1968" s="1">
        <f>VLOOKUP($A1968,'Medical Examinations'!$A$2:$O$2336,13,FALSE())</f>
        <v>0</v>
      </c>
      <c r="I1968" s="1" t="str">
        <f>VLOOKUP($A1968,'Medical Examinations'!$A$2:$O$2336,12,FALSE())</f>
        <v>No</v>
      </c>
      <c r="J1968" s="1" t="str">
        <f>VLOOKUP($A1968,'Medical Examinations'!$A$2:$O$2336,14,FALSE())</f>
        <v>Normal Weight</v>
      </c>
      <c r="K1968" s="1" t="str">
        <f>VLOOKUP($A1968,'Medical Examinations'!$A$2:$O$2336,15,FALSE())</f>
        <v>Normal</v>
      </c>
      <c r="L1968" s="17">
        <f>VLOOKUP($A1968,'Hospitalisation Details'!$A$2:$P$2344,15,FALSE())</f>
        <v>35327</v>
      </c>
      <c r="M1968" s="18">
        <f>VLOOKUP($A1968,'Hospitalisation Details'!$A$2:$P$2344,6,FALSE())</f>
        <v>3484.33</v>
      </c>
      <c r="N1968" s="1" t="str">
        <f>VLOOKUP($A1968,'Hospitalisation Details'!$A$2:$P$2344,12,FALSE())</f>
        <v>tier - 3</v>
      </c>
      <c r="O1968" s="1" t="str">
        <f>VLOOKUP($A1968,'Hospitalisation Details'!$A$2:$P$2344,13,FALSE())</f>
        <v>tier - 3</v>
      </c>
      <c r="P1968" s="1" t="str">
        <f>VLOOKUP($A1968,'Hospitalisation Details'!$A$2:$P$2344,14,FALSE())</f>
        <v>R1011</v>
      </c>
      <c r="Q1968" s="1">
        <f>VLOOKUP($A1968,'Hospitalisation Details'!$A$2:$P$2344,16,FALSE())</f>
        <v>26</v>
      </c>
    </row>
    <row r="1969" spans="1:17" x14ac:dyDescent="0.35">
      <c r="A1969" s="1" t="str">
        <f>'Customer Names'!A1969</f>
        <v>Id1968</v>
      </c>
      <c r="B1969" s="1" t="str">
        <f>VLOOKUP($A1969,'Customer Names'!$A$2:$E$2336,4,FALSE())</f>
        <v>Alexander J.</v>
      </c>
      <c r="C1969" s="16">
        <f>VLOOKUP($A1969,'Medical Examinations'!$A$2:$O$2336,2,FALSE())</f>
        <v>30.4</v>
      </c>
      <c r="D1969" s="16">
        <f>VLOOKUP($A1969,'Medical Examinations'!$A$2:$O$2336,3,FALSE())</f>
        <v>5.95</v>
      </c>
      <c r="E1969" s="1" t="str">
        <f>VLOOKUP($A1969,'Medical Examinations'!$A$2:$O$2336,9,FALSE())</f>
        <v>No</v>
      </c>
      <c r="F1969" s="1" t="str">
        <f>VLOOKUP($A1969,'Medical Examinations'!$A$2:$O$2336,10,FALSE())</f>
        <v>Yes</v>
      </c>
      <c r="G1969" s="1" t="str">
        <f>VLOOKUP($A1969,'Medical Examinations'!$A$2:$O$2336,11,FALSE())</f>
        <v>No</v>
      </c>
      <c r="H1969" s="1">
        <f>VLOOKUP($A1969,'Medical Examinations'!$A$2:$O$2336,13,FALSE())</f>
        <v>1</v>
      </c>
      <c r="I1969" s="1" t="str">
        <f>VLOOKUP($A1969,'Medical Examinations'!$A$2:$O$2336,12,FALSE())</f>
        <v>No</v>
      </c>
      <c r="J1969" s="1" t="str">
        <f>VLOOKUP($A1969,'Medical Examinations'!$A$2:$O$2336,14,FALSE())</f>
        <v>Obesity</v>
      </c>
      <c r="K1969" s="1" t="str">
        <f>VLOOKUP($A1969,'Medical Examinations'!$A$2:$O$2336,15,FALSE())</f>
        <v>Prediabetes</v>
      </c>
      <c r="L1969" s="17">
        <f>VLOOKUP($A1969,'Hospitalisation Details'!$A$2:$P$2344,15,FALSE())</f>
        <v>38164</v>
      </c>
      <c r="M1969" s="18">
        <f>VLOOKUP($A1969,'Hospitalisation Details'!$A$2:$P$2344,6,FALSE())</f>
        <v>3481.87</v>
      </c>
      <c r="N1969" s="1" t="str">
        <f>VLOOKUP($A1969,'Hospitalisation Details'!$A$2:$P$2344,12,FALSE())</f>
        <v>tier - 2</v>
      </c>
      <c r="O1969" s="1" t="str">
        <f>VLOOKUP($A1969,'Hospitalisation Details'!$A$2:$P$2344,13,FALSE())</f>
        <v>tier - 3</v>
      </c>
      <c r="P1969" s="1" t="str">
        <f>VLOOKUP($A1969,'Hospitalisation Details'!$A$2:$P$2344,14,FALSE())</f>
        <v>R1016</v>
      </c>
      <c r="Q1969" s="1">
        <f>VLOOKUP($A1969,'Hospitalisation Details'!$A$2:$P$2344,16,FALSE())</f>
        <v>18</v>
      </c>
    </row>
    <row r="1970" spans="1:17" x14ac:dyDescent="0.35">
      <c r="A1970" s="1" t="str">
        <f>'Customer Names'!A1970</f>
        <v>Id1969</v>
      </c>
      <c r="B1970" s="1" t="str">
        <f>VLOOKUP($A1970,'Customer Names'!$A$2:$E$2336,4,FALSE())</f>
        <v>Dustin L</v>
      </c>
      <c r="C1970" s="16">
        <f>VLOOKUP($A1970,'Medical Examinations'!$A$2:$O$2336,2,FALSE())</f>
        <v>38.94</v>
      </c>
      <c r="D1970" s="16">
        <f>VLOOKUP($A1970,'Medical Examinations'!$A$2:$O$2336,3,FALSE())</f>
        <v>4.3600000000000003</v>
      </c>
      <c r="E1970" s="1" t="str">
        <f>VLOOKUP($A1970,'Medical Examinations'!$A$2:$O$2336,9,FALSE())</f>
        <v>No</v>
      </c>
      <c r="F1970" s="1" t="str">
        <f>VLOOKUP($A1970,'Medical Examinations'!$A$2:$O$2336,10,FALSE())</f>
        <v>No</v>
      </c>
      <c r="G1970" s="1" t="str">
        <f>VLOOKUP($A1970,'Medical Examinations'!$A$2:$O$2336,11,FALSE())</f>
        <v>Yes</v>
      </c>
      <c r="H1970" s="1">
        <f>VLOOKUP($A1970,'Medical Examinations'!$A$2:$O$2336,13,FALSE())</f>
        <v>1</v>
      </c>
      <c r="I1970" s="1" t="str">
        <f>VLOOKUP($A1970,'Medical Examinations'!$A$2:$O$2336,12,FALSE())</f>
        <v>No</v>
      </c>
      <c r="J1970" s="1" t="str">
        <f>VLOOKUP($A1970,'Medical Examinations'!$A$2:$O$2336,14,FALSE())</f>
        <v>Obesity</v>
      </c>
      <c r="K1970" s="1" t="str">
        <f>VLOOKUP($A1970,'Medical Examinations'!$A$2:$O$2336,15,FALSE())</f>
        <v>Normal</v>
      </c>
      <c r="L1970" s="17">
        <f>VLOOKUP($A1970,'Hospitalisation Details'!$A$2:$P$2344,15,FALSE())</f>
        <v>34254</v>
      </c>
      <c r="M1970" s="18">
        <f>VLOOKUP($A1970,'Hospitalisation Details'!$A$2:$P$2344,6,FALSE())</f>
        <v>3471.41</v>
      </c>
      <c r="N1970" s="1" t="str">
        <f>VLOOKUP($A1970,'Hospitalisation Details'!$A$2:$P$2344,12,FALSE())</f>
        <v>tier - 2</v>
      </c>
      <c r="O1970" s="1" t="str">
        <f>VLOOKUP($A1970,'Hospitalisation Details'!$A$2:$P$2344,13,FALSE())</f>
        <v>tier - 2</v>
      </c>
      <c r="P1970" s="1" t="str">
        <f>VLOOKUP($A1970,'Hospitalisation Details'!$A$2:$P$2344,14,FALSE())</f>
        <v>R1013</v>
      </c>
      <c r="Q1970" s="1">
        <f>VLOOKUP($A1970,'Hospitalisation Details'!$A$2:$P$2344,16,FALSE())</f>
        <v>29</v>
      </c>
    </row>
    <row r="1971" spans="1:17" x14ac:dyDescent="0.35">
      <c r="A1971" s="1" t="str">
        <f>'Customer Names'!A1971</f>
        <v>Id1970</v>
      </c>
      <c r="B1971" s="1" t="str">
        <f>VLOOKUP($A1971,'Customer Names'!$A$2:$E$2336,4,FALSE())</f>
        <v>Chloe</v>
      </c>
      <c r="C1971" s="16">
        <f>VLOOKUP($A1971,'Medical Examinations'!$A$2:$O$2336,2,FALSE())</f>
        <v>31.02</v>
      </c>
      <c r="D1971" s="16">
        <f>VLOOKUP($A1971,'Medical Examinations'!$A$2:$O$2336,3,FALSE())</f>
        <v>4.84</v>
      </c>
      <c r="E1971" s="1" t="str">
        <f>VLOOKUP($A1971,'Medical Examinations'!$A$2:$O$2336,9,FALSE())</f>
        <v>No</v>
      </c>
      <c r="F1971" s="1" t="str">
        <f>VLOOKUP($A1971,'Medical Examinations'!$A$2:$O$2336,10,FALSE())</f>
        <v>No</v>
      </c>
      <c r="G1971" s="1" t="str">
        <f>VLOOKUP($A1971,'Medical Examinations'!$A$2:$O$2336,11,FALSE())</f>
        <v>Yes</v>
      </c>
      <c r="H1971" s="1">
        <f>VLOOKUP($A1971,'Medical Examinations'!$A$2:$O$2336,13,FALSE())</f>
        <v>1</v>
      </c>
      <c r="I1971" s="1" t="str">
        <f>VLOOKUP($A1971,'Medical Examinations'!$A$2:$O$2336,12,FALSE())</f>
        <v>No</v>
      </c>
      <c r="J1971" s="1" t="str">
        <f>VLOOKUP($A1971,'Medical Examinations'!$A$2:$O$2336,14,FALSE())</f>
        <v>Obesity</v>
      </c>
      <c r="K1971" s="1" t="str">
        <f>VLOOKUP($A1971,'Medical Examinations'!$A$2:$O$2336,15,FALSE())</f>
        <v>Normal</v>
      </c>
      <c r="L1971" s="17">
        <f>VLOOKUP($A1971,'Hospitalisation Details'!$A$2:$P$2344,15,FALSE())</f>
        <v>37831</v>
      </c>
      <c r="M1971" s="18">
        <f>VLOOKUP($A1971,'Hospitalisation Details'!$A$2:$P$2344,6,FALSE())</f>
        <v>3463.51</v>
      </c>
      <c r="N1971" s="1" t="str">
        <f>VLOOKUP($A1971,'Hospitalisation Details'!$A$2:$P$2344,12,FALSE())</f>
        <v>tier - 2</v>
      </c>
      <c r="O1971" s="1" t="str">
        <f>VLOOKUP($A1971,'Hospitalisation Details'!$A$2:$P$2344,13,FALSE())</f>
        <v>tier - 1</v>
      </c>
      <c r="P1971" s="1" t="str">
        <f>VLOOKUP($A1971,'Hospitalisation Details'!$A$2:$P$2344,14,FALSE())</f>
        <v>R1025</v>
      </c>
      <c r="Q1971" s="1">
        <f>VLOOKUP($A1971,'Hospitalisation Details'!$A$2:$P$2344,16,FALSE())</f>
        <v>19</v>
      </c>
    </row>
    <row r="1972" spans="1:17" x14ac:dyDescent="0.35">
      <c r="A1972" s="1" t="str">
        <f>'Customer Names'!A1972</f>
        <v>Id1971</v>
      </c>
      <c r="B1972" s="1" t="str">
        <f>VLOOKUP($A1972,'Customer Names'!$A$2:$E$2336,4,FALSE())</f>
        <v>Cailtlin</v>
      </c>
      <c r="C1972" s="16">
        <f>VLOOKUP($A1972,'Medical Examinations'!$A$2:$O$2336,2,FALSE())</f>
        <v>17.5</v>
      </c>
      <c r="D1972" s="16">
        <f>VLOOKUP($A1972,'Medical Examinations'!$A$2:$O$2336,3,FALSE())</f>
        <v>4.5599999999999996</v>
      </c>
      <c r="E1972" s="1" t="str">
        <f>VLOOKUP($A1972,'Medical Examinations'!$A$2:$O$2336,9,FALSE())</f>
        <v>No</v>
      </c>
      <c r="F1972" s="1" t="str">
        <f>VLOOKUP($A1972,'Medical Examinations'!$A$2:$O$2336,10,FALSE())</f>
        <v>No</v>
      </c>
      <c r="G1972" s="1" t="str">
        <f>VLOOKUP($A1972,'Medical Examinations'!$A$2:$O$2336,11,FALSE())</f>
        <v>No</v>
      </c>
      <c r="H1972" s="1">
        <f>VLOOKUP($A1972,'Medical Examinations'!$A$2:$O$2336,13,FALSE())</f>
        <v>1</v>
      </c>
      <c r="I1972" s="1" t="str">
        <f>VLOOKUP($A1972,'Medical Examinations'!$A$2:$O$2336,12,FALSE())</f>
        <v>No</v>
      </c>
      <c r="J1972" s="1" t="str">
        <f>VLOOKUP($A1972,'Medical Examinations'!$A$2:$O$2336,14,FALSE())</f>
        <v>Underweight</v>
      </c>
      <c r="K1972" s="1" t="str">
        <f>VLOOKUP($A1972,'Medical Examinations'!$A$2:$O$2336,15,FALSE())</f>
        <v>Normal</v>
      </c>
      <c r="L1972" s="17">
        <f>VLOOKUP($A1972,'Hospitalisation Details'!$A$2:$P$2344,15,FALSE())</f>
        <v>32034</v>
      </c>
      <c r="M1972" s="18">
        <f>VLOOKUP($A1972,'Hospitalisation Details'!$A$2:$P$2344,6,FALSE())</f>
        <v>3453.77</v>
      </c>
      <c r="N1972" s="1" t="str">
        <f>VLOOKUP($A1972,'Hospitalisation Details'!$A$2:$P$2344,12,FALSE())</f>
        <v>tier - 2</v>
      </c>
      <c r="O1972" s="1" t="str">
        <f>VLOOKUP($A1972,'Hospitalisation Details'!$A$2:$P$2344,13,FALSE())</f>
        <v>tier - 1</v>
      </c>
      <c r="P1972" s="1" t="str">
        <f>VLOOKUP($A1972,'Hospitalisation Details'!$A$2:$P$2344,14,FALSE())</f>
        <v>R1011</v>
      </c>
      <c r="Q1972" s="1">
        <f>VLOOKUP($A1972,'Hospitalisation Details'!$A$2:$P$2344,16,FALSE())</f>
        <v>35</v>
      </c>
    </row>
    <row r="1973" spans="1:17" x14ac:dyDescent="0.35">
      <c r="A1973" s="1" t="str">
        <f>'Customer Names'!A1973</f>
        <v>Id1972</v>
      </c>
      <c r="B1973" s="1" t="str">
        <f>VLOOKUP($A1973,'Customer Names'!$A$2:$E$2336,4,FALSE())</f>
        <v>Joshua</v>
      </c>
      <c r="C1973" s="16">
        <f>VLOOKUP($A1973,'Medical Examinations'!$A$2:$O$2336,2,FALSE())</f>
        <v>34.799999999999997</v>
      </c>
      <c r="D1973" s="16">
        <f>VLOOKUP($A1973,'Medical Examinations'!$A$2:$O$2336,3,FALSE())</f>
        <v>4.42</v>
      </c>
      <c r="E1973" s="1" t="str">
        <f>VLOOKUP($A1973,'Medical Examinations'!$A$2:$O$2336,9,FALSE())</f>
        <v>Yes</v>
      </c>
      <c r="F1973" s="1" t="str">
        <f>VLOOKUP($A1973,'Medical Examinations'!$A$2:$O$2336,10,FALSE())</f>
        <v>Yes</v>
      </c>
      <c r="G1973" s="1" t="str">
        <f>VLOOKUP($A1973,'Medical Examinations'!$A$2:$O$2336,11,FALSE())</f>
        <v>No</v>
      </c>
      <c r="H1973" s="1">
        <f>VLOOKUP($A1973,'Medical Examinations'!$A$2:$O$2336,13,FALSE())</f>
        <v>2</v>
      </c>
      <c r="I1973" s="1" t="str">
        <f>VLOOKUP($A1973,'Medical Examinations'!$A$2:$O$2336,12,FALSE())</f>
        <v>No</v>
      </c>
      <c r="J1973" s="1" t="str">
        <f>VLOOKUP($A1973,'Medical Examinations'!$A$2:$O$2336,14,FALSE())</f>
        <v>Obesity</v>
      </c>
      <c r="K1973" s="1" t="str">
        <f>VLOOKUP($A1973,'Medical Examinations'!$A$2:$O$2336,15,FALSE())</f>
        <v>Normal</v>
      </c>
      <c r="L1973" s="17">
        <f>VLOOKUP($A1973,'Hospitalisation Details'!$A$2:$P$2344,15,FALSE())</f>
        <v>36697</v>
      </c>
      <c r="M1973" s="18">
        <f>VLOOKUP($A1973,'Hospitalisation Details'!$A$2:$P$2344,6,FALSE())</f>
        <v>3443.06</v>
      </c>
      <c r="N1973" s="1" t="str">
        <f>VLOOKUP($A1973,'Hospitalisation Details'!$A$2:$P$2344,12,FALSE())</f>
        <v>tier - 2</v>
      </c>
      <c r="O1973" s="1" t="str">
        <f>VLOOKUP($A1973,'Hospitalisation Details'!$A$2:$P$2344,13,FALSE())</f>
        <v>tier - 1</v>
      </c>
      <c r="P1973" s="1" t="str">
        <f>VLOOKUP($A1973,'Hospitalisation Details'!$A$2:$P$2344,14,FALSE())</f>
        <v>R1011</v>
      </c>
      <c r="Q1973" s="1">
        <f>VLOOKUP($A1973,'Hospitalisation Details'!$A$2:$P$2344,16,FALSE())</f>
        <v>22</v>
      </c>
    </row>
    <row r="1974" spans="1:17" x14ac:dyDescent="0.35">
      <c r="A1974" s="1" t="str">
        <f>'Customer Names'!A1974</f>
        <v>Id1973</v>
      </c>
      <c r="B1974" s="1" t="str">
        <f>VLOOKUP($A1974,'Customer Names'!$A$2:$E$2336,4,FALSE())</f>
        <v>Chuy</v>
      </c>
      <c r="C1974" s="16">
        <f>VLOOKUP($A1974,'Medical Examinations'!$A$2:$O$2336,2,FALSE())</f>
        <v>17.3</v>
      </c>
      <c r="D1974" s="16">
        <f>VLOOKUP($A1974,'Medical Examinations'!$A$2:$O$2336,3,FALSE())</f>
        <v>7.66</v>
      </c>
      <c r="E1974" s="1" t="str">
        <f>VLOOKUP($A1974,'Medical Examinations'!$A$2:$O$2336,9,FALSE())</f>
        <v>Yes</v>
      </c>
      <c r="F1974" s="1" t="str">
        <f>VLOOKUP($A1974,'Medical Examinations'!$A$2:$O$2336,10,FALSE())</f>
        <v>No</v>
      </c>
      <c r="G1974" s="1" t="str">
        <f>VLOOKUP($A1974,'Medical Examinations'!$A$2:$O$2336,11,FALSE())</f>
        <v>No</v>
      </c>
      <c r="H1974" s="1">
        <f>VLOOKUP($A1974,'Medical Examinations'!$A$2:$O$2336,13,FALSE())</f>
        <v>1</v>
      </c>
      <c r="I1974" s="1" t="str">
        <f>VLOOKUP($A1974,'Medical Examinations'!$A$2:$O$2336,12,FALSE())</f>
        <v>No</v>
      </c>
      <c r="J1974" s="1" t="str">
        <f>VLOOKUP($A1974,'Medical Examinations'!$A$2:$O$2336,14,FALSE())</f>
        <v>Underweight</v>
      </c>
      <c r="K1974" s="1" t="str">
        <f>VLOOKUP($A1974,'Medical Examinations'!$A$2:$O$2336,15,FALSE())</f>
        <v>Diabetes</v>
      </c>
      <c r="L1974" s="17">
        <f>VLOOKUP($A1974,'Hospitalisation Details'!$A$2:$P$2344,15,FALSE())</f>
        <v>31651</v>
      </c>
      <c r="M1974" s="18">
        <f>VLOOKUP($A1974,'Hospitalisation Details'!$A$2:$P$2344,6,FALSE())</f>
        <v>3436.5</v>
      </c>
      <c r="N1974" s="1" t="str">
        <f>VLOOKUP($A1974,'Hospitalisation Details'!$A$2:$P$2344,12,FALSE())</f>
        <v>tier - 2</v>
      </c>
      <c r="O1974" s="1" t="str">
        <f>VLOOKUP($A1974,'Hospitalisation Details'!$A$2:$P$2344,13,FALSE())</f>
        <v>tier - 1</v>
      </c>
      <c r="P1974" s="1" t="str">
        <f>VLOOKUP($A1974,'Hospitalisation Details'!$A$2:$P$2344,14,FALSE())</f>
        <v>R1013</v>
      </c>
      <c r="Q1974" s="1">
        <f>VLOOKUP($A1974,'Hospitalisation Details'!$A$2:$P$2344,16,FALSE())</f>
        <v>36</v>
      </c>
    </row>
    <row r="1975" spans="1:17" x14ac:dyDescent="0.35">
      <c r="A1975" s="1" t="str">
        <f>'Customer Names'!A1975</f>
        <v>Id1974</v>
      </c>
      <c r="B1975" s="1" t="str">
        <f>VLOOKUP($A1975,'Customer Names'!$A$2:$E$2336,4,FALSE())</f>
        <v>Laurie B</v>
      </c>
      <c r="C1975" s="16">
        <f>VLOOKUP($A1975,'Medical Examinations'!$A$2:$O$2336,2,FALSE())</f>
        <v>32.25</v>
      </c>
      <c r="D1975" s="16">
        <f>VLOOKUP($A1975,'Medical Examinations'!$A$2:$O$2336,3,FALSE())</f>
        <v>5.2</v>
      </c>
      <c r="E1975" s="1" t="str">
        <f>VLOOKUP($A1975,'Medical Examinations'!$A$2:$O$2336,9,FALSE())</f>
        <v>Yes</v>
      </c>
      <c r="F1975" s="1" t="str">
        <f>VLOOKUP($A1975,'Medical Examinations'!$A$2:$O$2336,10,FALSE())</f>
        <v>No</v>
      </c>
      <c r="G1975" s="1" t="str">
        <f>VLOOKUP($A1975,'Medical Examinations'!$A$2:$O$2336,11,FALSE())</f>
        <v>No</v>
      </c>
      <c r="H1975" s="1">
        <f>VLOOKUP($A1975,'Medical Examinations'!$A$2:$O$2336,13,FALSE())</f>
        <v>0</v>
      </c>
      <c r="I1975" s="1" t="str">
        <f>VLOOKUP($A1975,'Medical Examinations'!$A$2:$O$2336,12,FALSE())</f>
        <v>No</v>
      </c>
      <c r="J1975" s="1" t="str">
        <f>VLOOKUP($A1975,'Medical Examinations'!$A$2:$O$2336,14,FALSE())</f>
        <v>Obesity</v>
      </c>
      <c r="K1975" s="1" t="str">
        <f>VLOOKUP($A1975,'Medical Examinations'!$A$2:$O$2336,15,FALSE())</f>
        <v>Normal</v>
      </c>
      <c r="L1975" s="17">
        <f>VLOOKUP($A1975,'Hospitalisation Details'!$A$2:$P$2344,15,FALSE())</f>
        <v>37251</v>
      </c>
      <c r="M1975" s="18">
        <f>VLOOKUP($A1975,'Hospitalisation Details'!$A$2:$P$2344,6,FALSE())</f>
        <v>3434.38</v>
      </c>
      <c r="N1975" s="1" t="str">
        <f>VLOOKUP($A1975,'Hospitalisation Details'!$A$2:$P$2344,12,FALSE())</f>
        <v>tier - 2</v>
      </c>
      <c r="O1975" s="1" t="str">
        <f>VLOOKUP($A1975,'Hospitalisation Details'!$A$2:$P$2344,13,FALSE())</f>
        <v>tier - 2</v>
      </c>
      <c r="P1975" s="1" t="str">
        <f>VLOOKUP($A1975,'Hospitalisation Details'!$A$2:$P$2344,14,FALSE())</f>
        <v>R1011</v>
      </c>
      <c r="Q1975" s="1">
        <f>VLOOKUP($A1975,'Hospitalisation Details'!$A$2:$P$2344,16,FALSE())</f>
        <v>21</v>
      </c>
    </row>
    <row r="1976" spans="1:17" x14ac:dyDescent="0.35">
      <c r="A1976" s="1" t="str">
        <f>'Customer Names'!A1976</f>
        <v>Id1975</v>
      </c>
      <c r="B1976" s="1" t="str">
        <f>VLOOKUP($A1976,'Customer Names'!$A$2:$E$2336,4,FALSE())</f>
        <v>Rachel B.</v>
      </c>
      <c r="C1976" s="16">
        <f>VLOOKUP($A1976,'Medical Examinations'!$A$2:$O$2336,2,FALSE())</f>
        <v>42.4</v>
      </c>
      <c r="D1976" s="16">
        <f>VLOOKUP($A1976,'Medical Examinations'!$A$2:$O$2336,3,FALSE())</f>
        <v>5.53</v>
      </c>
      <c r="E1976" s="1" t="str">
        <f>VLOOKUP($A1976,'Medical Examinations'!$A$2:$O$2336,9,FALSE())</f>
        <v>Yes</v>
      </c>
      <c r="F1976" s="1" t="str">
        <f>VLOOKUP($A1976,'Medical Examinations'!$A$2:$O$2336,10,FALSE())</f>
        <v>No</v>
      </c>
      <c r="G1976" s="1" t="str">
        <f>VLOOKUP($A1976,'Medical Examinations'!$A$2:$O$2336,11,FALSE())</f>
        <v>No</v>
      </c>
      <c r="H1976" s="1">
        <f>VLOOKUP($A1976,'Medical Examinations'!$A$2:$O$2336,13,FALSE())</f>
        <v>0</v>
      </c>
      <c r="I1976" s="1" t="str">
        <f>VLOOKUP($A1976,'Medical Examinations'!$A$2:$O$2336,12,FALSE())</f>
        <v>No</v>
      </c>
      <c r="J1976" s="1" t="str">
        <f>VLOOKUP($A1976,'Medical Examinations'!$A$2:$O$2336,14,FALSE())</f>
        <v>Obesity</v>
      </c>
      <c r="K1976" s="1" t="str">
        <f>VLOOKUP($A1976,'Medical Examinations'!$A$2:$O$2336,15,FALSE())</f>
        <v>Normal</v>
      </c>
      <c r="L1976" s="17">
        <f>VLOOKUP($A1976,'Hospitalisation Details'!$A$2:$P$2344,15,FALSE())</f>
        <v>35418</v>
      </c>
      <c r="M1976" s="18">
        <f>VLOOKUP($A1976,'Hospitalisation Details'!$A$2:$P$2344,6,FALSE())</f>
        <v>3410.32</v>
      </c>
      <c r="N1976" s="1" t="str">
        <f>VLOOKUP($A1976,'Hospitalisation Details'!$A$2:$P$2344,12,FALSE())</f>
        <v>tier - 2</v>
      </c>
      <c r="O1976" s="1" t="str">
        <f>VLOOKUP($A1976,'Hospitalisation Details'!$A$2:$P$2344,13,FALSE())</f>
        <v>tier - 2</v>
      </c>
      <c r="P1976" s="1" t="str">
        <f>VLOOKUP($A1976,'Hospitalisation Details'!$A$2:$P$2344,14,FALSE())</f>
        <v>R1011</v>
      </c>
      <c r="Q1976" s="1">
        <f>VLOOKUP($A1976,'Hospitalisation Details'!$A$2:$P$2344,16,FALSE())</f>
        <v>26</v>
      </c>
    </row>
    <row r="1977" spans="1:17" x14ac:dyDescent="0.35">
      <c r="A1977" s="1" t="str">
        <f>'Customer Names'!A1977</f>
        <v>Id1976</v>
      </c>
      <c r="B1977" s="1" t="str">
        <f>VLOOKUP($A1977,'Customer Names'!$A$2:$E$2336,4,FALSE())</f>
        <v>Liza</v>
      </c>
      <c r="C1977" s="16">
        <f>VLOOKUP($A1977,'Medical Examinations'!$A$2:$O$2336,2,FALSE())</f>
        <v>38.664999999999999</v>
      </c>
      <c r="D1977" s="16">
        <f>VLOOKUP($A1977,'Medical Examinations'!$A$2:$O$2336,3,FALSE())</f>
        <v>4.8600000000000003</v>
      </c>
      <c r="E1977" s="1" t="str">
        <f>VLOOKUP($A1977,'Medical Examinations'!$A$2:$O$2336,9,FALSE())</f>
        <v>No</v>
      </c>
      <c r="F1977" s="1" t="str">
        <f>VLOOKUP($A1977,'Medical Examinations'!$A$2:$O$2336,10,FALSE())</f>
        <v>Yes</v>
      </c>
      <c r="G1977" s="1" t="str">
        <f>VLOOKUP($A1977,'Medical Examinations'!$A$2:$O$2336,11,FALSE())</f>
        <v>No</v>
      </c>
      <c r="H1977" s="1">
        <f>VLOOKUP($A1977,'Medical Examinations'!$A$2:$O$2336,13,FALSE())</f>
        <v>1</v>
      </c>
      <c r="I1977" s="1" t="str">
        <f>VLOOKUP($A1977,'Medical Examinations'!$A$2:$O$2336,12,FALSE())</f>
        <v>No</v>
      </c>
      <c r="J1977" s="1" t="str">
        <f>VLOOKUP($A1977,'Medical Examinations'!$A$2:$O$2336,14,FALSE())</f>
        <v>Obesity</v>
      </c>
      <c r="K1977" s="1" t="str">
        <f>VLOOKUP($A1977,'Medical Examinations'!$A$2:$O$2336,15,FALSE())</f>
        <v>Normal</v>
      </c>
      <c r="L1977" s="17">
        <f>VLOOKUP($A1977,'Hospitalisation Details'!$A$2:$P$2344,15,FALSE())</f>
        <v>38184</v>
      </c>
      <c r="M1977" s="18">
        <f>VLOOKUP($A1977,'Hospitalisation Details'!$A$2:$P$2344,6,FALSE())</f>
        <v>3393.36</v>
      </c>
      <c r="N1977" s="1" t="str">
        <f>VLOOKUP($A1977,'Hospitalisation Details'!$A$2:$P$2344,12,FALSE())</f>
        <v>tier - 2</v>
      </c>
      <c r="O1977" s="1" t="str">
        <f>VLOOKUP($A1977,'Hospitalisation Details'!$A$2:$P$2344,13,FALSE())</f>
        <v>tier - 2</v>
      </c>
      <c r="P1977" s="1" t="str">
        <f>VLOOKUP($A1977,'Hospitalisation Details'!$A$2:$P$2344,14,FALSE())</f>
        <v>R1023</v>
      </c>
      <c r="Q1977" s="1">
        <f>VLOOKUP($A1977,'Hospitalisation Details'!$A$2:$P$2344,16,FALSE())</f>
        <v>18</v>
      </c>
    </row>
    <row r="1978" spans="1:17" x14ac:dyDescent="0.35">
      <c r="A1978" s="1" t="str">
        <f>'Customer Names'!A1978</f>
        <v>Id1977</v>
      </c>
      <c r="B1978" s="1" t="str">
        <f>VLOOKUP($A1978,'Customer Names'!$A$2:$E$2336,4,FALSE())</f>
        <v>Lindsey</v>
      </c>
      <c r="C1978" s="16">
        <f>VLOOKUP($A1978,'Medical Examinations'!$A$2:$O$2336,2,FALSE())</f>
        <v>29.92</v>
      </c>
      <c r="D1978" s="16">
        <f>VLOOKUP($A1978,'Medical Examinations'!$A$2:$O$2336,3,FALSE())</f>
        <v>5.49</v>
      </c>
      <c r="E1978" s="1" t="str">
        <f>VLOOKUP($A1978,'Medical Examinations'!$A$2:$O$2336,9,FALSE())</f>
        <v>Yes</v>
      </c>
      <c r="F1978" s="1" t="str">
        <f>VLOOKUP($A1978,'Medical Examinations'!$A$2:$O$2336,10,FALSE())</f>
        <v>No</v>
      </c>
      <c r="G1978" s="1" t="str">
        <f>VLOOKUP($A1978,'Medical Examinations'!$A$2:$O$2336,11,FALSE())</f>
        <v>No</v>
      </c>
      <c r="H1978" s="1">
        <f>VLOOKUP($A1978,'Medical Examinations'!$A$2:$O$2336,13,FALSE())</f>
        <v>0</v>
      </c>
      <c r="I1978" s="1" t="str">
        <f>VLOOKUP($A1978,'Medical Examinations'!$A$2:$O$2336,12,FALSE())</f>
        <v>No</v>
      </c>
      <c r="J1978" s="1" t="str">
        <f>VLOOKUP($A1978,'Medical Examinations'!$A$2:$O$2336,14,FALSE())</f>
        <v>Overweight</v>
      </c>
      <c r="K1978" s="1" t="str">
        <f>VLOOKUP($A1978,'Medical Examinations'!$A$2:$O$2336,15,FALSE())</f>
        <v>Normal</v>
      </c>
      <c r="L1978" s="17">
        <f>VLOOKUP($A1978,'Hospitalisation Details'!$A$2:$P$2344,15,FALSE())</f>
        <v>35365</v>
      </c>
      <c r="M1978" s="18">
        <f>VLOOKUP($A1978,'Hospitalisation Details'!$A$2:$P$2344,6,FALSE())</f>
        <v>3392.98</v>
      </c>
      <c r="N1978" s="1" t="str">
        <f>VLOOKUP($A1978,'Hospitalisation Details'!$A$2:$P$2344,12,FALSE())</f>
        <v>tier - 2</v>
      </c>
      <c r="O1978" s="1" t="str">
        <f>VLOOKUP($A1978,'Hospitalisation Details'!$A$2:$P$2344,13,FALSE())</f>
        <v>tier - 3</v>
      </c>
      <c r="P1978" s="1" t="str">
        <f>VLOOKUP($A1978,'Hospitalisation Details'!$A$2:$P$2344,14,FALSE())</f>
        <v>R1013</v>
      </c>
      <c r="Q1978" s="1">
        <f>VLOOKUP($A1978,'Hospitalisation Details'!$A$2:$P$2344,16,FALSE())</f>
        <v>26</v>
      </c>
    </row>
    <row r="1979" spans="1:17" x14ac:dyDescent="0.35">
      <c r="A1979" s="1" t="str">
        <f>'Customer Names'!A1979</f>
        <v>Id1978</v>
      </c>
      <c r="B1979" s="1" t="str">
        <f>VLOOKUP($A1979,'Customer Names'!$A$2:$E$2336,4,FALSE())</f>
        <v>Lindsay E.</v>
      </c>
      <c r="C1979" s="16">
        <f>VLOOKUP($A1979,'Medical Examinations'!$A$2:$O$2336,2,FALSE())</f>
        <v>29.48</v>
      </c>
      <c r="D1979" s="16">
        <f>VLOOKUP($A1979,'Medical Examinations'!$A$2:$O$2336,3,FALSE())</f>
        <v>4.09</v>
      </c>
      <c r="E1979" s="1" t="str">
        <f>VLOOKUP($A1979,'Medical Examinations'!$A$2:$O$2336,9,FALSE())</f>
        <v>Yes</v>
      </c>
      <c r="F1979" s="1" t="str">
        <f>VLOOKUP($A1979,'Medical Examinations'!$A$2:$O$2336,10,FALSE())</f>
        <v>No</v>
      </c>
      <c r="G1979" s="1" t="str">
        <f>VLOOKUP($A1979,'Medical Examinations'!$A$2:$O$2336,11,FALSE())</f>
        <v>No</v>
      </c>
      <c r="H1979" s="1">
        <f>VLOOKUP($A1979,'Medical Examinations'!$A$2:$O$2336,13,FALSE())</f>
        <v>0</v>
      </c>
      <c r="I1979" s="1" t="str">
        <f>VLOOKUP($A1979,'Medical Examinations'!$A$2:$O$2336,12,FALSE())</f>
        <v>No</v>
      </c>
      <c r="J1979" s="1" t="str">
        <f>VLOOKUP($A1979,'Medical Examinations'!$A$2:$O$2336,14,FALSE())</f>
        <v>Overweight</v>
      </c>
      <c r="K1979" s="1" t="str">
        <f>VLOOKUP($A1979,'Medical Examinations'!$A$2:$O$2336,15,FALSE())</f>
        <v>Normal</v>
      </c>
      <c r="L1979" s="17">
        <f>VLOOKUP($A1979,'Hospitalisation Details'!$A$2:$P$2344,15,FALSE())</f>
        <v>35287</v>
      </c>
      <c r="M1979" s="18">
        <f>VLOOKUP($A1979,'Hospitalisation Details'!$A$2:$P$2344,6,FALSE())</f>
        <v>3392.37</v>
      </c>
      <c r="N1979" s="1" t="str">
        <f>VLOOKUP($A1979,'Hospitalisation Details'!$A$2:$P$2344,12,FALSE())</f>
        <v>tier - 2</v>
      </c>
      <c r="O1979" s="1" t="str">
        <f>VLOOKUP($A1979,'Hospitalisation Details'!$A$2:$P$2344,13,FALSE())</f>
        <v>tier - 3</v>
      </c>
      <c r="P1979" s="1" t="str">
        <f>VLOOKUP($A1979,'Hospitalisation Details'!$A$2:$P$2344,14,FALSE())</f>
        <v>R1013</v>
      </c>
      <c r="Q1979" s="1">
        <f>VLOOKUP($A1979,'Hospitalisation Details'!$A$2:$P$2344,16,FALSE())</f>
        <v>26</v>
      </c>
    </row>
    <row r="1980" spans="1:17" x14ac:dyDescent="0.35">
      <c r="A1980" s="1" t="str">
        <f>'Customer Names'!A1980</f>
        <v>Id1979</v>
      </c>
      <c r="B1980" s="1" t="str">
        <f>VLOOKUP($A1980,'Customer Names'!$A$2:$E$2336,4,FALSE())</f>
        <v>Kathleen M.</v>
      </c>
      <c r="C1980" s="16">
        <f>VLOOKUP($A1980,'Medical Examinations'!$A$2:$O$2336,2,FALSE())</f>
        <v>28.785</v>
      </c>
      <c r="D1980" s="16">
        <f>VLOOKUP($A1980,'Medical Examinations'!$A$2:$O$2336,3,FALSE())</f>
        <v>4.3099999999999996</v>
      </c>
      <c r="E1980" s="1" t="str">
        <f>VLOOKUP($A1980,'Medical Examinations'!$A$2:$O$2336,9,FALSE())</f>
        <v>Yes</v>
      </c>
      <c r="F1980" s="1" t="str">
        <f>VLOOKUP($A1980,'Medical Examinations'!$A$2:$O$2336,10,FALSE())</f>
        <v>No</v>
      </c>
      <c r="G1980" s="1" t="str">
        <f>VLOOKUP($A1980,'Medical Examinations'!$A$2:$O$2336,11,FALSE())</f>
        <v>No</v>
      </c>
      <c r="H1980" s="1">
        <f>VLOOKUP($A1980,'Medical Examinations'!$A$2:$O$2336,13,FALSE())</f>
        <v>0</v>
      </c>
      <c r="I1980" s="1" t="str">
        <f>VLOOKUP($A1980,'Medical Examinations'!$A$2:$O$2336,12,FALSE())</f>
        <v>No</v>
      </c>
      <c r="J1980" s="1" t="str">
        <f>VLOOKUP($A1980,'Medical Examinations'!$A$2:$O$2336,14,FALSE())</f>
        <v>Overweight</v>
      </c>
      <c r="K1980" s="1" t="str">
        <f>VLOOKUP($A1980,'Medical Examinations'!$A$2:$O$2336,15,FALSE())</f>
        <v>Normal</v>
      </c>
      <c r="L1980" s="17">
        <f>VLOOKUP($A1980,'Hospitalisation Details'!$A$2:$P$2344,15,FALSE())</f>
        <v>35382</v>
      </c>
      <c r="M1980" s="18">
        <f>VLOOKUP($A1980,'Hospitalisation Details'!$A$2:$P$2344,6,FALSE())</f>
        <v>3385.4</v>
      </c>
      <c r="N1980" s="1" t="str">
        <f>VLOOKUP($A1980,'Hospitalisation Details'!$A$2:$P$2344,12,FALSE())</f>
        <v>tier - 2</v>
      </c>
      <c r="O1980" s="1" t="str">
        <f>VLOOKUP($A1980,'Hospitalisation Details'!$A$2:$P$2344,13,FALSE())</f>
        <v>tier - 2</v>
      </c>
      <c r="P1980" s="1" t="str">
        <f>VLOOKUP($A1980,'Hospitalisation Details'!$A$2:$P$2344,14,FALSE())</f>
        <v>R1024</v>
      </c>
      <c r="Q1980" s="1">
        <f>VLOOKUP($A1980,'Hospitalisation Details'!$A$2:$P$2344,16,FALSE())</f>
        <v>26</v>
      </c>
    </row>
    <row r="1981" spans="1:17" x14ac:dyDescent="0.35">
      <c r="A1981" s="1" t="str">
        <f>'Customer Names'!A1981</f>
        <v>Id1980</v>
      </c>
      <c r="B1981" s="1" t="str">
        <f>VLOOKUP($A1981,'Customer Names'!$A$2:$E$2336,4,FALSE())</f>
        <v>Aya</v>
      </c>
      <c r="C1981" s="16">
        <f>VLOOKUP($A1981,'Medical Examinations'!$A$2:$O$2336,2,FALSE())</f>
        <v>19.8</v>
      </c>
      <c r="D1981" s="16">
        <f>VLOOKUP($A1981,'Medical Examinations'!$A$2:$O$2336,3,FALSE())</f>
        <v>4</v>
      </c>
      <c r="E1981" s="1" t="str">
        <f>VLOOKUP($A1981,'Medical Examinations'!$A$2:$O$2336,9,FALSE())</f>
        <v>Yes</v>
      </c>
      <c r="F1981" s="1" t="str">
        <f>VLOOKUP($A1981,'Medical Examinations'!$A$2:$O$2336,10,FALSE())</f>
        <v>No</v>
      </c>
      <c r="G1981" s="1" t="str">
        <f>VLOOKUP($A1981,'Medical Examinations'!$A$2:$O$2336,11,FALSE())</f>
        <v>No</v>
      </c>
      <c r="H1981" s="1">
        <f>VLOOKUP($A1981,'Medical Examinations'!$A$2:$O$2336,13,FALSE())</f>
        <v>0</v>
      </c>
      <c r="I1981" s="1" t="str">
        <f>VLOOKUP($A1981,'Medical Examinations'!$A$2:$O$2336,12,FALSE())</f>
        <v>No</v>
      </c>
      <c r="J1981" s="1" t="str">
        <f>VLOOKUP($A1981,'Medical Examinations'!$A$2:$O$2336,14,FALSE())</f>
        <v>Normal Weight</v>
      </c>
      <c r="K1981" s="1" t="str">
        <f>VLOOKUP($A1981,'Medical Examinations'!$A$2:$O$2336,15,FALSE())</f>
        <v>Normal</v>
      </c>
      <c r="L1981" s="17">
        <f>VLOOKUP($A1981,'Hospitalisation Details'!$A$2:$P$2344,15,FALSE())</f>
        <v>35413</v>
      </c>
      <c r="M1981" s="18">
        <f>VLOOKUP($A1981,'Hospitalisation Details'!$A$2:$P$2344,6,FALSE())</f>
        <v>3378.91</v>
      </c>
      <c r="N1981" s="1" t="str">
        <f>VLOOKUP($A1981,'Hospitalisation Details'!$A$2:$P$2344,12,FALSE())</f>
        <v>tier - 2</v>
      </c>
      <c r="O1981" s="1" t="str">
        <f>VLOOKUP($A1981,'Hospitalisation Details'!$A$2:$P$2344,13,FALSE())</f>
        <v>tier - 1</v>
      </c>
      <c r="P1981" s="1" t="str">
        <f>VLOOKUP($A1981,'Hospitalisation Details'!$A$2:$P$2344,14,FALSE())</f>
        <v>R1011</v>
      </c>
      <c r="Q1981" s="1">
        <f>VLOOKUP($A1981,'Hospitalisation Details'!$A$2:$P$2344,16,FALSE())</f>
        <v>26</v>
      </c>
    </row>
    <row r="1982" spans="1:17" x14ac:dyDescent="0.35">
      <c r="A1982" s="1" t="str">
        <f>'Customer Names'!A1982</f>
        <v>Id1981</v>
      </c>
      <c r="B1982" s="1" t="str">
        <f>VLOOKUP($A1982,'Customer Names'!$A$2:$E$2336,4,FALSE())</f>
        <v>Carolyn R</v>
      </c>
      <c r="C1982" s="16">
        <f>VLOOKUP($A1982,'Medical Examinations'!$A$2:$O$2336,2,FALSE())</f>
        <v>35.53</v>
      </c>
      <c r="D1982" s="16">
        <f>VLOOKUP($A1982,'Medical Examinations'!$A$2:$O$2336,3,FALSE())</f>
        <v>4.68</v>
      </c>
      <c r="E1982" s="1" t="str">
        <f>VLOOKUP($A1982,'Medical Examinations'!$A$2:$O$2336,9,FALSE())</f>
        <v>No</v>
      </c>
      <c r="F1982" s="1" t="str">
        <f>VLOOKUP($A1982,'Medical Examinations'!$A$2:$O$2336,10,FALSE())</f>
        <v>No</v>
      </c>
      <c r="G1982" s="1" t="str">
        <f>VLOOKUP($A1982,'Medical Examinations'!$A$2:$O$2336,11,FALSE())</f>
        <v>Yes</v>
      </c>
      <c r="H1982" s="1">
        <f>VLOOKUP($A1982,'Medical Examinations'!$A$2:$O$2336,13,FALSE())</f>
        <v>1</v>
      </c>
      <c r="I1982" s="1" t="str">
        <f>VLOOKUP($A1982,'Medical Examinations'!$A$2:$O$2336,12,FALSE())</f>
        <v>No</v>
      </c>
      <c r="J1982" s="1" t="str">
        <f>VLOOKUP($A1982,'Medical Examinations'!$A$2:$O$2336,14,FALSE())</f>
        <v>Obesity</v>
      </c>
      <c r="K1982" s="1" t="str">
        <f>VLOOKUP($A1982,'Medical Examinations'!$A$2:$O$2336,15,FALSE())</f>
        <v>Normal</v>
      </c>
      <c r="L1982" s="17">
        <f>VLOOKUP($A1982,'Hospitalisation Details'!$A$2:$P$2344,15,FALSE())</f>
        <v>34249</v>
      </c>
      <c r="M1982" s="18">
        <f>VLOOKUP($A1982,'Hospitalisation Details'!$A$2:$P$2344,6,FALSE())</f>
        <v>3366.67</v>
      </c>
      <c r="N1982" s="1" t="str">
        <f>VLOOKUP($A1982,'Hospitalisation Details'!$A$2:$P$2344,12,FALSE())</f>
        <v>tier - 2</v>
      </c>
      <c r="O1982" s="1" t="str">
        <f>VLOOKUP($A1982,'Hospitalisation Details'!$A$2:$P$2344,13,FALSE())</f>
        <v>tier - 2</v>
      </c>
      <c r="P1982" s="1" t="str">
        <f>VLOOKUP($A1982,'Hospitalisation Details'!$A$2:$P$2344,14,FALSE())</f>
        <v>R1013</v>
      </c>
      <c r="Q1982" s="1">
        <f>VLOOKUP($A1982,'Hospitalisation Details'!$A$2:$P$2344,16,FALSE())</f>
        <v>29</v>
      </c>
    </row>
    <row r="1983" spans="1:17" x14ac:dyDescent="0.35">
      <c r="A1983" s="1" t="str">
        <f>'Customer Names'!A1983</f>
        <v>Id1982</v>
      </c>
      <c r="B1983" s="1" t="str">
        <f>VLOOKUP($A1983,'Customer Names'!$A$2:$E$2336,4,FALSE())</f>
        <v>Bethany</v>
      </c>
      <c r="C1983" s="16">
        <f>VLOOKUP($A1983,'Medical Examinations'!$A$2:$O$2336,2,FALSE())</f>
        <v>21.47</v>
      </c>
      <c r="D1983" s="16">
        <f>VLOOKUP($A1983,'Medical Examinations'!$A$2:$O$2336,3,FALSE())</f>
        <v>4.0199999999999996</v>
      </c>
      <c r="E1983" s="1" t="str">
        <f>VLOOKUP($A1983,'Medical Examinations'!$A$2:$O$2336,9,FALSE())</f>
        <v>Yes</v>
      </c>
      <c r="F1983" s="1" t="str">
        <f>VLOOKUP($A1983,'Medical Examinations'!$A$2:$O$2336,10,FALSE())</f>
        <v>No</v>
      </c>
      <c r="G1983" s="1" t="str">
        <f>VLOOKUP($A1983,'Medical Examinations'!$A$2:$O$2336,11,FALSE())</f>
        <v>No</v>
      </c>
      <c r="H1983" s="1">
        <f>VLOOKUP($A1983,'Medical Examinations'!$A$2:$O$2336,13,FALSE())</f>
        <v>1</v>
      </c>
      <c r="I1983" s="1" t="str">
        <f>VLOOKUP($A1983,'Medical Examinations'!$A$2:$O$2336,12,FALSE())</f>
        <v>No</v>
      </c>
      <c r="J1983" s="1" t="str">
        <f>VLOOKUP($A1983,'Medical Examinations'!$A$2:$O$2336,14,FALSE())</f>
        <v>Normal Weight</v>
      </c>
      <c r="K1983" s="1" t="str">
        <f>VLOOKUP($A1983,'Medical Examinations'!$A$2:$O$2336,15,FALSE())</f>
        <v>Normal</v>
      </c>
      <c r="L1983" s="17">
        <f>VLOOKUP($A1983,'Hospitalisation Details'!$A$2:$P$2344,15,FALSE())</f>
        <v>34873</v>
      </c>
      <c r="M1983" s="18">
        <f>VLOOKUP($A1983,'Hospitalisation Details'!$A$2:$P$2344,6,FALSE())</f>
        <v>3353.47</v>
      </c>
      <c r="N1983" s="1" t="str">
        <f>VLOOKUP($A1983,'Hospitalisation Details'!$A$2:$P$2344,12,FALSE())</f>
        <v>tier - 2</v>
      </c>
      <c r="O1983" s="1" t="str">
        <f>VLOOKUP($A1983,'Hospitalisation Details'!$A$2:$P$2344,13,FALSE())</f>
        <v>tier - 3</v>
      </c>
      <c r="P1983" s="1" t="str">
        <f>VLOOKUP($A1983,'Hospitalisation Details'!$A$2:$P$2344,14,FALSE())</f>
        <v>R1012</v>
      </c>
      <c r="Q1983" s="1">
        <f>VLOOKUP($A1983,'Hospitalisation Details'!$A$2:$P$2344,16,FALSE())</f>
        <v>27</v>
      </c>
    </row>
    <row r="1984" spans="1:17" x14ac:dyDescent="0.35">
      <c r="A1984" s="1" t="str">
        <f>'Customer Names'!A1984</f>
        <v>Id1983</v>
      </c>
      <c r="B1984" s="1" t="str">
        <f>VLOOKUP($A1984,'Customer Names'!$A$2:$E$2336,4,FALSE())</f>
        <v>Holly A</v>
      </c>
      <c r="C1984" s="16">
        <f>VLOOKUP($A1984,'Medical Examinations'!$A$2:$O$2336,2,FALSE())</f>
        <v>25.9</v>
      </c>
      <c r="D1984" s="16">
        <f>VLOOKUP($A1984,'Medical Examinations'!$A$2:$O$2336,3,FALSE())</f>
        <v>5.12</v>
      </c>
      <c r="E1984" s="1" t="str">
        <f>VLOOKUP($A1984,'Medical Examinations'!$A$2:$O$2336,9,FALSE())</f>
        <v>No</v>
      </c>
      <c r="F1984" s="1" t="str">
        <f>VLOOKUP($A1984,'Medical Examinations'!$A$2:$O$2336,10,FALSE())</f>
        <v>No</v>
      </c>
      <c r="G1984" s="1" t="str">
        <f>VLOOKUP($A1984,'Medical Examinations'!$A$2:$O$2336,11,FALSE())</f>
        <v>Yes</v>
      </c>
      <c r="H1984" s="1">
        <f>VLOOKUP($A1984,'Medical Examinations'!$A$2:$O$2336,13,FALSE())</f>
        <v>1</v>
      </c>
      <c r="I1984" s="1" t="str">
        <f>VLOOKUP($A1984,'Medical Examinations'!$A$2:$O$2336,12,FALSE())</f>
        <v>No</v>
      </c>
      <c r="J1984" s="1" t="str">
        <f>VLOOKUP($A1984,'Medical Examinations'!$A$2:$O$2336,14,FALSE())</f>
        <v>Overweight</v>
      </c>
      <c r="K1984" s="1" t="str">
        <f>VLOOKUP($A1984,'Medical Examinations'!$A$2:$O$2336,15,FALSE())</f>
        <v>Normal</v>
      </c>
      <c r="L1984" s="17">
        <f>VLOOKUP($A1984,'Hospitalisation Details'!$A$2:$P$2344,15,FALSE())</f>
        <v>34270</v>
      </c>
      <c r="M1984" s="18">
        <f>VLOOKUP($A1984,'Hospitalisation Details'!$A$2:$P$2344,6,FALSE())</f>
        <v>3353.28</v>
      </c>
      <c r="N1984" s="1" t="str">
        <f>VLOOKUP($A1984,'Hospitalisation Details'!$A$2:$P$2344,12,FALSE())</f>
        <v>tier - 2</v>
      </c>
      <c r="O1984" s="1" t="str">
        <f>VLOOKUP($A1984,'Hospitalisation Details'!$A$2:$P$2344,13,FALSE())</f>
        <v>tier - 1</v>
      </c>
      <c r="P1984" s="1" t="str">
        <f>VLOOKUP($A1984,'Hospitalisation Details'!$A$2:$P$2344,14,FALSE())</f>
        <v>R1011</v>
      </c>
      <c r="Q1984" s="1">
        <f>VLOOKUP($A1984,'Hospitalisation Details'!$A$2:$P$2344,16,FALSE())</f>
        <v>29</v>
      </c>
    </row>
    <row r="1985" spans="1:17" x14ac:dyDescent="0.35">
      <c r="A1985" s="1" t="str">
        <f>'Customer Names'!A1985</f>
        <v>Id1984</v>
      </c>
      <c r="B1985" s="1" t="str">
        <f>VLOOKUP($A1985,'Customer Names'!$A$2:$E$2336,4,FALSE())</f>
        <v>Ping</v>
      </c>
      <c r="C1985" s="16">
        <f>VLOOKUP($A1985,'Medical Examinations'!$A$2:$O$2336,2,FALSE())</f>
        <v>20.81</v>
      </c>
      <c r="D1985" s="16">
        <f>VLOOKUP($A1985,'Medical Examinations'!$A$2:$O$2336,3,FALSE())</f>
        <v>5.52</v>
      </c>
      <c r="E1985" s="1" t="str">
        <f>VLOOKUP($A1985,'Medical Examinations'!$A$2:$O$2336,9,FALSE())</f>
        <v>No</v>
      </c>
      <c r="F1985" s="1" t="str">
        <f>VLOOKUP($A1985,'Medical Examinations'!$A$2:$O$2336,10,FALSE())</f>
        <v>No</v>
      </c>
      <c r="G1985" s="1" t="str">
        <f>VLOOKUP($A1985,'Medical Examinations'!$A$2:$O$2336,11,FALSE())</f>
        <v>No</v>
      </c>
      <c r="H1985" s="1">
        <f>VLOOKUP($A1985,'Medical Examinations'!$A$2:$O$2336,13,FALSE())</f>
        <v>0</v>
      </c>
      <c r="I1985" s="1" t="str">
        <f>VLOOKUP($A1985,'Medical Examinations'!$A$2:$O$2336,12,FALSE())</f>
        <v>No</v>
      </c>
      <c r="J1985" s="1" t="str">
        <f>VLOOKUP($A1985,'Medical Examinations'!$A$2:$O$2336,14,FALSE())</f>
        <v>Normal Weight</v>
      </c>
      <c r="K1985" s="1" t="str">
        <f>VLOOKUP($A1985,'Medical Examinations'!$A$2:$O$2336,15,FALSE())</f>
        <v>Normal</v>
      </c>
      <c r="L1985" s="17">
        <f>VLOOKUP($A1985,'Hospitalisation Details'!$A$2:$P$2344,15,FALSE())</f>
        <v>33482</v>
      </c>
      <c r="M1985" s="18">
        <f>VLOOKUP($A1985,'Hospitalisation Details'!$A$2:$P$2344,6,FALSE())</f>
        <v>3342.79</v>
      </c>
      <c r="N1985" s="1" t="str">
        <f>VLOOKUP($A1985,'Hospitalisation Details'!$A$2:$P$2344,12,FALSE())</f>
        <v>tier - 2</v>
      </c>
      <c r="O1985" s="1" t="str">
        <f>VLOOKUP($A1985,'Hospitalisation Details'!$A$2:$P$2344,13,FALSE())</f>
        <v>tier - 1</v>
      </c>
      <c r="P1985" s="1" t="str">
        <f>VLOOKUP($A1985,'Hospitalisation Details'!$A$2:$P$2344,14,FALSE())</f>
        <v>R1013</v>
      </c>
      <c r="Q1985" s="1">
        <f>VLOOKUP($A1985,'Hospitalisation Details'!$A$2:$P$2344,16,FALSE())</f>
        <v>31</v>
      </c>
    </row>
    <row r="1986" spans="1:17" x14ac:dyDescent="0.35">
      <c r="A1986" s="1" t="str">
        <f>'Customer Names'!A1986</f>
        <v>Id1985</v>
      </c>
      <c r="B1986" s="1" t="str">
        <f>VLOOKUP($A1986,'Customer Names'!$A$2:$E$2336,4,FALSE())</f>
        <v>Tim</v>
      </c>
      <c r="C1986" s="16">
        <f>VLOOKUP($A1986,'Medical Examinations'!$A$2:$O$2336,2,FALSE())</f>
        <v>25.84</v>
      </c>
      <c r="D1986" s="16">
        <f>VLOOKUP($A1986,'Medical Examinations'!$A$2:$O$2336,3,FALSE())</f>
        <v>5.81</v>
      </c>
      <c r="E1986" s="1" t="str">
        <f>VLOOKUP($A1986,'Medical Examinations'!$A$2:$O$2336,9,FALSE())</f>
        <v>Yes</v>
      </c>
      <c r="F1986" s="1" t="str">
        <f>VLOOKUP($A1986,'Medical Examinations'!$A$2:$O$2336,10,FALSE())</f>
        <v>No</v>
      </c>
      <c r="G1986" s="1" t="str">
        <f>VLOOKUP($A1986,'Medical Examinations'!$A$2:$O$2336,11,FALSE())</f>
        <v>Yes</v>
      </c>
      <c r="H1986" s="1">
        <f>VLOOKUP($A1986,'Medical Examinations'!$A$2:$O$2336,13,FALSE())</f>
        <v>1</v>
      </c>
      <c r="I1986" s="1" t="str">
        <f>VLOOKUP($A1986,'Medical Examinations'!$A$2:$O$2336,12,FALSE())</f>
        <v>No</v>
      </c>
      <c r="J1986" s="1" t="str">
        <f>VLOOKUP($A1986,'Medical Examinations'!$A$2:$O$2336,14,FALSE())</f>
        <v>Overweight</v>
      </c>
      <c r="K1986" s="1" t="str">
        <f>VLOOKUP($A1986,'Medical Examinations'!$A$2:$O$2336,15,FALSE())</f>
        <v>Prediabetes</v>
      </c>
      <c r="L1986" s="17">
        <f>VLOOKUP($A1986,'Hospitalisation Details'!$A$2:$P$2344,15,FALSE())</f>
        <v>35601</v>
      </c>
      <c r="M1986" s="18">
        <f>VLOOKUP($A1986,'Hospitalisation Details'!$A$2:$P$2344,6,FALSE())</f>
        <v>3309.79</v>
      </c>
      <c r="N1986" s="1" t="str">
        <f>VLOOKUP($A1986,'Hospitalisation Details'!$A$2:$P$2344,12,FALSE())</f>
        <v>tier - 3</v>
      </c>
      <c r="O1986" s="1" t="str">
        <f>VLOOKUP($A1986,'Hospitalisation Details'!$A$2:$P$2344,13,FALSE())</f>
        <v>tier - 3</v>
      </c>
      <c r="P1986" s="1" t="str">
        <f>VLOOKUP($A1986,'Hospitalisation Details'!$A$2:$P$2344,14,FALSE())</f>
        <v>R1017</v>
      </c>
      <c r="Q1986" s="1">
        <f>VLOOKUP($A1986,'Hospitalisation Details'!$A$2:$P$2344,16,FALSE())</f>
        <v>25</v>
      </c>
    </row>
    <row r="1987" spans="1:17" x14ac:dyDescent="0.35">
      <c r="A1987" s="1" t="str">
        <f>'Customer Names'!A1987</f>
        <v>Id1986</v>
      </c>
      <c r="B1987" s="1" t="str">
        <f>VLOOKUP($A1987,'Customer Names'!$A$2:$E$2336,4,FALSE())</f>
        <v>John</v>
      </c>
      <c r="C1987" s="16">
        <f>VLOOKUP($A1987,'Medical Examinations'!$A$2:$O$2336,2,FALSE())</f>
        <v>30.95</v>
      </c>
      <c r="D1987" s="16">
        <f>VLOOKUP($A1987,'Medical Examinations'!$A$2:$O$2336,3,FALSE())</f>
        <v>5.16</v>
      </c>
      <c r="E1987" s="1" t="str">
        <f>VLOOKUP($A1987,'Medical Examinations'!$A$2:$O$2336,9,FALSE())</f>
        <v>No</v>
      </c>
      <c r="F1987" s="1" t="str">
        <f>VLOOKUP($A1987,'Medical Examinations'!$A$2:$O$2336,10,FALSE())</f>
        <v>No</v>
      </c>
      <c r="G1987" s="1" t="str">
        <f>VLOOKUP($A1987,'Medical Examinations'!$A$2:$O$2336,11,FALSE())</f>
        <v>Yes</v>
      </c>
      <c r="H1987" s="1">
        <f>VLOOKUP($A1987,'Medical Examinations'!$A$2:$O$2336,13,FALSE())</f>
        <v>1</v>
      </c>
      <c r="I1987" s="1" t="str">
        <f>VLOOKUP($A1987,'Medical Examinations'!$A$2:$O$2336,12,FALSE())</f>
        <v>No</v>
      </c>
      <c r="J1987" s="1" t="str">
        <f>VLOOKUP($A1987,'Medical Examinations'!$A$2:$O$2336,14,FALSE())</f>
        <v>Obesity</v>
      </c>
      <c r="K1987" s="1" t="str">
        <f>VLOOKUP($A1987,'Medical Examinations'!$A$2:$O$2336,15,FALSE())</f>
        <v>Normal</v>
      </c>
      <c r="L1987" s="17">
        <f>VLOOKUP($A1987,'Hospitalisation Details'!$A$2:$P$2344,15,FALSE())</f>
        <v>37943</v>
      </c>
      <c r="M1987" s="18">
        <f>VLOOKUP($A1987,'Hospitalisation Details'!$A$2:$P$2344,6,FALSE())</f>
        <v>3308.46</v>
      </c>
      <c r="N1987" s="1" t="str">
        <f>VLOOKUP($A1987,'Hospitalisation Details'!$A$2:$P$2344,12,FALSE())</f>
        <v>tier - 2</v>
      </c>
      <c r="O1987" s="1" t="str">
        <f>VLOOKUP($A1987,'Hospitalisation Details'!$A$2:$P$2344,13,FALSE())</f>
        <v>tier - 1</v>
      </c>
      <c r="P1987" s="1" t="str">
        <f>VLOOKUP($A1987,'Hospitalisation Details'!$A$2:$P$2344,14,FALSE())</f>
        <v>R1021</v>
      </c>
      <c r="Q1987" s="1">
        <f>VLOOKUP($A1987,'Hospitalisation Details'!$A$2:$P$2344,16,FALSE())</f>
        <v>19</v>
      </c>
    </row>
    <row r="1988" spans="1:17" x14ac:dyDescent="0.35">
      <c r="A1988" s="1" t="str">
        <f>'Customer Names'!A1988</f>
        <v>Id1987</v>
      </c>
      <c r="B1988" s="1" t="str">
        <f>VLOOKUP($A1988,'Customer Names'!$A$2:$E$2336,4,FALSE())</f>
        <v>Cynthia</v>
      </c>
      <c r="C1988" s="16">
        <f>VLOOKUP($A1988,'Medical Examinations'!$A$2:$O$2336,2,FALSE())</f>
        <v>30.54</v>
      </c>
      <c r="D1988" s="16">
        <f>VLOOKUP($A1988,'Medical Examinations'!$A$2:$O$2336,3,FALSE())</f>
        <v>5</v>
      </c>
      <c r="E1988" s="1" t="str">
        <f>VLOOKUP($A1988,'Medical Examinations'!$A$2:$O$2336,9,FALSE())</f>
        <v>No</v>
      </c>
      <c r="F1988" s="1" t="str">
        <f>VLOOKUP($A1988,'Medical Examinations'!$A$2:$O$2336,10,FALSE())</f>
        <v>No</v>
      </c>
      <c r="G1988" s="1" t="str">
        <f>VLOOKUP($A1988,'Medical Examinations'!$A$2:$O$2336,11,FALSE())</f>
        <v>Yes</v>
      </c>
      <c r="H1988" s="1">
        <f>VLOOKUP($A1988,'Medical Examinations'!$A$2:$O$2336,13,FALSE())</f>
        <v>1</v>
      </c>
      <c r="I1988" s="1" t="str">
        <f>VLOOKUP($A1988,'Medical Examinations'!$A$2:$O$2336,12,FALSE())</f>
        <v>No</v>
      </c>
      <c r="J1988" s="1" t="str">
        <f>VLOOKUP($A1988,'Medical Examinations'!$A$2:$O$2336,14,FALSE())</f>
        <v>Obesity</v>
      </c>
      <c r="K1988" s="1" t="str">
        <f>VLOOKUP($A1988,'Medical Examinations'!$A$2:$O$2336,15,FALSE())</f>
        <v>Normal</v>
      </c>
      <c r="L1988" s="17">
        <f>VLOOKUP($A1988,'Hospitalisation Details'!$A$2:$P$2344,15,FALSE())</f>
        <v>37960</v>
      </c>
      <c r="M1988" s="18">
        <f>VLOOKUP($A1988,'Hospitalisation Details'!$A$2:$P$2344,6,FALSE())</f>
        <v>3300.7</v>
      </c>
      <c r="N1988" s="1" t="str">
        <f>VLOOKUP($A1988,'Hospitalisation Details'!$A$2:$P$2344,12,FALSE())</f>
        <v>tier - 2</v>
      </c>
      <c r="O1988" s="1" t="str">
        <f>VLOOKUP($A1988,'Hospitalisation Details'!$A$2:$P$2344,13,FALSE())</f>
        <v>tier - 2</v>
      </c>
      <c r="P1988" s="1" t="str">
        <f>VLOOKUP($A1988,'Hospitalisation Details'!$A$2:$P$2344,14,FALSE())</f>
        <v>R1025</v>
      </c>
      <c r="Q1988" s="1">
        <f>VLOOKUP($A1988,'Hospitalisation Details'!$A$2:$P$2344,16,FALSE())</f>
        <v>19</v>
      </c>
    </row>
    <row r="1989" spans="1:17" x14ac:dyDescent="0.35">
      <c r="A1989" s="1" t="str">
        <f>'Customer Names'!A1989</f>
        <v>Id1988</v>
      </c>
      <c r="B1989" s="1" t="str">
        <f>VLOOKUP($A1989,'Customer Names'!$A$2:$E$2336,4,FALSE())</f>
        <v>Emmett</v>
      </c>
      <c r="C1989" s="16">
        <f>VLOOKUP($A1989,'Medical Examinations'!$A$2:$O$2336,2,FALSE())</f>
        <v>33.914999999999999</v>
      </c>
      <c r="D1989" s="16">
        <f>VLOOKUP($A1989,'Medical Examinations'!$A$2:$O$2336,3,FALSE())</f>
        <v>5.84</v>
      </c>
      <c r="E1989" s="1" t="str">
        <f>VLOOKUP($A1989,'Medical Examinations'!$A$2:$O$2336,9,FALSE())</f>
        <v>Yes</v>
      </c>
      <c r="F1989" s="1" t="str">
        <f>VLOOKUP($A1989,'Medical Examinations'!$A$2:$O$2336,10,FALSE())</f>
        <v>No</v>
      </c>
      <c r="G1989" s="1" t="str">
        <f>VLOOKUP($A1989,'Medical Examinations'!$A$2:$O$2336,11,FALSE())</f>
        <v>No</v>
      </c>
      <c r="H1989" s="1">
        <f>VLOOKUP($A1989,'Medical Examinations'!$A$2:$O$2336,13,FALSE())</f>
        <v>0</v>
      </c>
      <c r="I1989" s="1" t="str">
        <f>VLOOKUP($A1989,'Medical Examinations'!$A$2:$O$2336,12,FALSE())</f>
        <v>No</v>
      </c>
      <c r="J1989" s="1" t="str">
        <f>VLOOKUP($A1989,'Medical Examinations'!$A$2:$O$2336,14,FALSE())</f>
        <v>Obesity</v>
      </c>
      <c r="K1989" s="1" t="str">
        <f>VLOOKUP($A1989,'Medical Examinations'!$A$2:$O$2336,15,FALSE())</f>
        <v>Prediabetes</v>
      </c>
      <c r="L1989" s="17">
        <f>VLOOKUP($A1989,'Hospitalisation Details'!$A$2:$P$2344,15,FALSE())</f>
        <v>35386</v>
      </c>
      <c r="M1989" s="18">
        <f>VLOOKUP($A1989,'Hospitalisation Details'!$A$2:$P$2344,6,FALSE())</f>
        <v>3292.53</v>
      </c>
      <c r="N1989" s="1" t="str">
        <f>VLOOKUP($A1989,'Hospitalisation Details'!$A$2:$P$2344,12,FALSE())</f>
        <v>tier - 2</v>
      </c>
      <c r="O1989" s="1" t="str">
        <f>VLOOKUP($A1989,'Hospitalisation Details'!$A$2:$P$2344,13,FALSE())</f>
        <v>tier - 2</v>
      </c>
      <c r="P1989" s="1" t="str">
        <f>VLOOKUP($A1989,'Hospitalisation Details'!$A$2:$P$2344,14,FALSE())</f>
        <v>R1012</v>
      </c>
      <c r="Q1989" s="1">
        <f>VLOOKUP($A1989,'Hospitalisation Details'!$A$2:$P$2344,16,FALSE())</f>
        <v>26</v>
      </c>
    </row>
    <row r="1990" spans="1:17" x14ac:dyDescent="0.35">
      <c r="A1990" s="1" t="str">
        <f>'Customer Names'!A1990</f>
        <v>Id1989</v>
      </c>
      <c r="B1990" s="1" t="str">
        <f>VLOOKUP($A1990,'Customer Names'!$A$2:$E$2336,4,FALSE())</f>
        <v>Kate</v>
      </c>
      <c r="C1990" s="16">
        <f>VLOOKUP($A1990,'Medical Examinations'!$A$2:$O$2336,2,FALSE())</f>
        <v>33.31</v>
      </c>
      <c r="D1990" s="16">
        <f>VLOOKUP($A1990,'Medical Examinations'!$A$2:$O$2336,3,FALSE())</f>
        <v>4.1900000000000004</v>
      </c>
      <c r="E1990" s="1" t="str">
        <f>VLOOKUP($A1990,'Medical Examinations'!$A$2:$O$2336,9,FALSE())</f>
        <v>No</v>
      </c>
      <c r="F1990" s="1" t="str">
        <f>VLOOKUP($A1990,'Medical Examinations'!$A$2:$O$2336,10,FALSE())</f>
        <v>No</v>
      </c>
      <c r="G1990" s="1" t="str">
        <f>VLOOKUP($A1990,'Medical Examinations'!$A$2:$O$2336,11,FALSE())</f>
        <v>Yes</v>
      </c>
      <c r="H1990" s="1">
        <f>VLOOKUP($A1990,'Medical Examinations'!$A$2:$O$2336,13,FALSE())</f>
        <v>1</v>
      </c>
      <c r="I1990" s="1" t="str">
        <f>VLOOKUP($A1990,'Medical Examinations'!$A$2:$O$2336,12,FALSE())</f>
        <v>No</v>
      </c>
      <c r="J1990" s="1" t="str">
        <f>VLOOKUP($A1990,'Medical Examinations'!$A$2:$O$2336,14,FALSE())</f>
        <v>Obesity</v>
      </c>
      <c r="K1990" s="1" t="str">
        <f>VLOOKUP($A1990,'Medical Examinations'!$A$2:$O$2336,15,FALSE())</f>
        <v>Normal</v>
      </c>
      <c r="L1990" s="17">
        <f>VLOOKUP($A1990,'Hospitalisation Details'!$A$2:$P$2344,15,FALSE())</f>
        <v>37805</v>
      </c>
      <c r="M1990" s="18">
        <f>VLOOKUP($A1990,'Hospitalisation Details'!$A$2:$P$2344,6,FALSE())</f>
        <v>3280.22</v>
      </c>
      <c r="N1990" s="1" t="str">
        <f>VLOOKUP($A1990,'Hospitalisation Details'!$A$2:$P$2344,12,FALSE())</f>
        <v>tier - 2</v>
      </c>
      <c r="O1990" s="1" t="str">
        <f>VLOOKUP($A1990,'Hospitalisation Details'!$A$2:$P$2344,13,FALSE())</f>
        <v>tier - 3</v>
      </c>
      <c r="P1990" s="1" t="str">
        <f>VLOOKUP($A1990,'Hospitalisation Details'!$A$2:$P$2344,14,FALSE())</f>
        <v>R1011</v>
      </c>
      <c r="Q1990" s="1">
        <f>VLOOKUP($A1990,'Hospitalisation Details'!$A$2:$P$2344,16,FALSE())</f>
        <v>19</v>
      </c>
    </row>
    <row r="1991" spans="1:17" x14ac:dyDescent="0.35">
      <c r="A1991" s="1" t="str">
        <f>'Customer Names'!A1991</f>
        <v>Id1990</v>
      </c>
      <c r="B1991" s="1" t="str">
        <f>VLOOKUP($A1991,'Customer Names'!$A$2:$E$2336,4,FALSE())</f>
        <v>Christopher L.</v>
      </c>
      <c r="C1991" s="16">
        <f>VLOOKUP($A1991,'Medical Examinations'!$A$2:$O$2336,2,FALSE())</f>
        <v>25.745000000000001</v>
      </c>
      <c r="D1991" s="16">
        <f>VLOOKUP($A1991,'Medical Examinations'!$A$2:$O$2336,3,FALSE())</f>
        <v>4.62</v>
      </c>
      <c r="E1991" s="1" t="str">
        <f>VLOOKUP($A1991,'Medical Examinations'!$A$2:$O$2336,9,FALSE())</f>
        <v>Yes</v>
      </c>
      <c r="F1991" s="1" t="str">
        <f>VLOOKUP($A1991,'Medical Examinations'!$A$2:$O$2336,10,FALSE())</f>
        <v>No</v>
      </c>
      <c r="G1991" s="1" t="str">
        <f>VLOOKUP($A1991,'Medical Examinations'!$A$2:$O$2336,11,FALSE())</f>
        <v>No</v>
      </c>
      <c r="H1991" s="1">
        <f>VLOOKUP($A1991,'Medical Examinations'!$A$2:$O$2336,13,FALSE())</f>
        <v>0</v>
      </c>
      <c r="I1991" s="1" t="str">
        <f>VLOOKUP($A1991,'Medical Examinations'!$A$2:$O$2336,12,FALSE())</f>
        <v>No</v>
      </c>
      <c r="J1991" s="1" t="str">
        <f>VLOOKUP($A1991,'Medical Examinations'!$A$2:$O$2336,14,FALSE())</f>
        <v>Overweight</v>
      </c>
      <c r="K1991" s="1" t="str">
        <f>VLOOKUP($A1991,'Medical Examinations'!$A$2:$O$2336,15,FALSE())</f>
        <v>Normal</v>
      </c>
      <c r="L1991" s="17">
        <f>VLOOKUP($A1991,'Hospitalisation Details'!$A$2:$P$2344,15,FALSE())</f>
        <v>37170</v>
      </c>
      <c r="M1991" s="18">
        <f>VLOOKUP($A1991,'Hospitalisation Details'!$A$2:$P$2344,6,FALSE())</f>
        <v>3279.87</v>
      </c>
      <c r="N1991" s="1" t="str">
        <f>VLOOKUP($A1991,'Hospitalisation Details'!$A$2:$P$2344,12,FALSE())</f>
        <v>tier - 2</v>
      </c>
      <c r="O1991" s="1" t="str">
        <f>VLOOKUP($A1991,'Hospitalisation Details'!$A$2:$P$2344,13,FALSE())</f>
        <v>tier - 1</v>
      </c>
      <c r="P1991" s="1" t="str">
        <f>VLOOKUP($A1991,'Hospitalisation Details'!$A$2:$P$2344,14,FALSE())</f>
        <v>R1017</v>
      </c>
      <c r="Q1991" s="1">
        <f>VLOOKUP($A1991,'Hospitalisation Details'!$A$2:$P$2344,16,FALSE())</f>
        <v>21</v>
      </c>
    </row>
    <row r="1992" spans="1:17" x14ac:dyDescent="0.35">
      <c r="A1992" s="1" t="str">
        <f>'Customer Names'!A1992</f>
        <v>Id1991</v>
      </c>
      <c r="B1992" s="1" t="str">
        <f>VLOOKUP($A1992,'Customer Names'!$A$2:$E$2336,4,FALSE())</f>
        <v>Christopher P.</v>
      </c>
      <c r="C1992" s="16">
        <f>VLOOKUP($A1992,'Medical Examinations'!$A$2:$O$2336,2,FALSE())</f>
        <v>37.1</v>
      </c>
      <c r="D1992" s="16">
        <f>VLOOKUP($A1992,'Medical Examinations'!$A$2:$O$2336,3,FALSE())</f>
        <v>6.24</v>
      </c>
      <c r="E1992" s="1" t="str">
        <f>VLOOKUP($A1992,'Medical Examinations'!$A$2:$O$2336,9,FALSE())</f>
        <v>No</v>
      </c>
      <c r="F1992" s="1" t="str">
        <f>VLOOKUP($A1992,'Medical Examinations'!$A$2:$O$2336,10,FALSE())</f>
        <v>No</v>
      </c>
      <c r="G1992" s="1" t="str">
        <f>VLOOKUP($A1992,'Medical Examinations'!$A$2:$O$2336,11,FALSE())</f>
        <v>No</v>
      </c>
      <c r="H1992" s="1">
        <f>VLOOKUP($A1992,'Medical Examinations'!$A$2:$O$2336,13,FALSE())</f>
        <v>0</v>
      </c>
      <c r="I1992" s="1" t="str">
        <f>VLOOKUP($A1992,'Medical Examinations'!$A$2:$O$2336,12,FALSE())</f>
        <v>No</v>
      </c>
      <c r="J1992" s="1" t="str">
        <f>VLOOKUP($A1992,'Medical Examinations'!$A$2:$O$2336,14,FALSE())</f>
        <v>Obesity</v>
      </c>
      <c r="K1992" s="1" t="str">
        <f>VLOOKUP($A1992,'Medical Examinations'!$A$2:$O$2336,15,FALSE())</f>
        <v>Prediabetes</v>
      </c>
      <c r="L1992" s="17">
        <f>VLOOKUP($A1992,'Hospitalisation Details'!$A$2:$P$2344,15,FALSE())</f>
        <v>34516</v>
      </c>
      <c r="M1992" s="18">
        <f>VLOOKUP($A1992,'Hospitalisation Details'!$A$2:$P$2344,6,FALSE())</f>
        <v>3277.16</v>
      </c>
      <c r="N1992" s="1" t="str">
        <f>VLOOKUP($A1992,'Hospitalisation Details'!$A$2:$P$2344,12,FALSE())</f>
        <v>tier - 2</v>
      </c>
      <c r="O1992" s="1" t="str">
        <f>VLOOKUP($A1992,'Hospitalisation Details'!$A$2:$P$2344,13,FALSE())</f>
        <v>tier - 3</v>
      </c>
      <c r="P1992" s="1" t="str">
        <f>VLOOKUP($A1992,'Hospitalisation Details'!$A$2:$P$2344,14,FALSE())</f>
        <v>R1011</v>
      </c>
      <c r="Q1992" s="1">
        <f>VLOOKUP($A1992,'Hospitalisation Details'!$A$2:$P$2344,16,FALSE())</f>
        <v>28</v>
      </c>
    </row>
    <row r="1993" spans="1:17" x14ac:dyDescent="0.35">
      <c r="A1993" s="1" t="str">
        <f>'Customer Names'!A1993</f>
        <v>Id1992</v>
      </c>
      <c r="B1993" s="1" t="str">
        <f>VLOOKUP($A1993,'Customer Names'!$A$2:$E$2336,4,FALSE())</f>
        <v>Christopher W</v>
      </c>
      <c r="C1993" s="16">
        <f>VLOOKUP($A1993,'Medical Examinations'!$A$2:$O$2336,2,FALSE())</f>
        <v>35.435000000000002</v>
      </c>
      <c r="D1993" s="16">
        <f>VLOOKUP($A1993,'Medical Examinations'!$A$2:$O$2336,3,FALSE())</f>
        <v>5.81</v>
      </c>
      <c r="E1993" s="1" t="str">
        <f>VLOOKUP($A1993,'Medical Examinations'!$A$2:$O$2336,9,FALSE())</f>
        <v>No</v>
      </c>
      <c r="F1993" s="1" t="str">
        <f>VLOOKUP($A1993,'Medical Examinations'!$A$2:$O$2336,10,FALSE())</f>
        <v>No</v>
      </c>
      <c r="G1993" s="1" t="str">
        <f>VLOOKUP($A1993,'Medical Examinations'!$A$2:$O$2336,11,FALSE())</f>
        <v>No</v>
      </c>
      <c r="H1993" s="1">
        <f>VLOOKUP($A1993,'Medical Examinations'!$A$2:$O$2336,13,FALSE())</f>
        <v>0</v>
      </c>
      <c r="I1993" s="1" t="str">
        <f>VLOOKUP($A1993,'Medical Examinations'!$A$2:$O$2336,12,FALSE())</f>
        <v>No</v>
      </c>
      <c r="J1993" s="1" t="str">
        <f>VLOOKUP($A1993,'Medical Examinations'!$A$2:$O$2336,14,FALSE())</f>
        <v>Obesity</v>
      </c>
      <c r="K1993" s="1" t="str">
        <f>VLOOKUP($A1993,'Medical Examinations'!$A$2:$O$2336,15,FALSE())</f>
        <v>Prediabetes</v>
      </c>
      <c r="L1993" s="17">
        <f>VLOOKUP($A1993,'Hospitalisation Details'!$A$2:$P$2344,15,FALSE())</f>
        <v>34670</v>
      </c>
      <c r="M1993" s="18">
        <f>VLOOKUP($A1993,'Hospitalisation Details'!$A$2:$P$2344,6,FALSE())</f>
        <v>3268.85</v>
      </c>
      <c r="N1993" s="1" t="str">
        <f>VLOOKUP($A1993,'Hospitalisation Details'!$A$2:$P$2344,12,FALSE())</f>
        <v>tier - 3</v>
      </c>
      <c r="O1993" s="1" t="str">
        <f>VLOOKUP($A1993,'Hospitalisation Details'!$A$2:$P$2344,13,FALSE())</f>
        <v>tier - 1</v>
      </c>
      <c r="P1993" s="1" t="str">
        <f>VLOOKUP($A1993,'Hospitalisation Details'!$A$2:$P$2344,14,FALSE())</f>
        <v>R1016</v>
      </c>
      <c r="Q1993" s="1">
        <f>VLOOKUP($A1993,'Hospitalisation Details'!$A$2:$P$2344,16,FALSE())</f>
        <v>28</v>
      </c>
    </row>
    <row r="1994" spans="1:17" x14ac:dyDescent="0.35">
      <c r="A1994" s="1" t="str">
        <f>'Customer Names'!A1994</f>
        <v>Id1993</v>
      </c>
      <c r="B1994" s="1" t="str">
        <f>VLOOKUP($A1994,'Customer Names'!$A$2:$E$2336,4,FALSE())</f>
        <v>Norman H.</v>
      </c>
      <c r="C1994" s="16">
        <f>VLOOKUP($A1994,'Medical Examinations'!$A$2:$O$2336,2,FALSE())</f>
        <v>20.399999999999999</v>
      </c>
      <c r="D1994" s="16">
        <f>VLOOKUP($A1994,'Medical Examinations'!$A$2:$O$2336,3,FALSE())</f>
        <v>4.83</v>
      </c>
      <c r="E1994" s="1" t="str">
        <f>VLOOKUP($A1994,'Medical Examinations'!$A$2:$O$2336,9,FALSE())</f>
        <v>No</v>
      </c>
      <c r="F1994" s="1" t="str">
        <f>VLOOKUP($A1994,'Medical Examinations'!$A$2:$O$2336,10,FALSE())</f>
        <v>No</v>
      </c>
      <c r="G1994" s="1" t="str">
        <f>VLOOKUP($A1994,'Medical Examinations'!$A$2:$O$2336,11,FALSE())</f>
        <v>No</v>
      </c>
      <c r="H1994" s="1">
        <f>VLOOKUP($A1994,'Medical Examinations'!$A$2:$O$2336,13,FALSE())</f>
        <v>0</v>
      </c>
      <c r="I1994" s="1" t="str">
        <f>VLOOKUP($A1994,'Medical Examinations'!$A$2:$O$2336,12,FALSE())</f>
        <v>No</v>
      </c>
      <c r="J1994" s="1" t="str">
        <f>VLOOKUP($A1994,'Medical Examinations'!$A$2:$O$2336,14,FALSE())</f>
        <v>Normal Weight</v>
      </c>
      <c r="K1994" s="1" t="str">
        <f>VLOOKUP($A1994,'Medical Examinations'!$A$2:$O$2336,15,FALSE())</f>
        <v>Normal</v>
      </c>
      <c r="L1994" s="17">
        <f>VLOOKUP($A1994,'Hospitalisation Details'!$A$2:$P$2344,15,FALSE())</f>
        <v>33555</v>
      </c>
      <c r="M1994" s="18">
        <f>VLOOKUP($A1994,'Hospitalisation Details'!$A$2:$P$2344,6,FALSE())</f>
        <v>3260.2</v>
      </c>
      <c r="N1994" s="1" t="str">
        <f>VLOOKUP($A1994,'Hospitalisation Details'!$A$2:$P$2344,12,FALSE())</f>
        <v>tier - 3</v>
      </c>
      <c r="O1994" s="1" t="str">
        <f>VLOOKUP($A1994,'Hospitalisation Details'!$A$2:$P$2344,13,FALSE())</f>
        <v>tier - 2</v>
      </c>
      <c r="P1994" s="1" t="str">
        <f>VLOOKUP($A1994,'Hospitalisation Details'!$A$2:$P$2344,14,FALSE())</f>
        <v>R1011</v>
      </c>
      <c r="Q1994" s="1">
        <f>VLOOKUP($A1994,'Hospitalisation Details'!$A$2:$P$2344,16,FALSE())</f>
        <v>31</v>
      </c>
    </row>
    <row r="1995" spans="1:17" x14ac:dyDescent="0.35">
      <c r="A1995" s="1" t="str">
        <f>'Customer Names'!A1995</f>
        <v>Id1994</v>
      </c>
      <c r="B1995" s="1" t="str">
        <f>VLOOKUP($A1995,'Customer Names'!$A$2:$E$2336,4,FALSE())</f>
        <v>Susan</v>
      </c>
      <c r="C1995" s="16">
        <f>VLOOKUP($A1995,'Medical Examinations'!$A$2:$O$2336,2,FALSE())</f>
        <v>42.13</v>
      </c>
      <c r="D1995" s="16">
        <f>VLOOKUP($A1995,'Medical Examinations'!$A$2:$O$2336,3,FALSE())</f>
        <v>5.72</v>
      </c>
      <c r="E1995" s="1" t="str">
        <f>VLOOKUP($A1995,'Medical Examinations'!$A$2:$O$2336,9,FALSE())</f>
        <v>Yes</v>
      </c>
      <c r="F1995" s="1" t="str">
        <f>VLOOKUP($A1995,'Medical Examinations'!$A$2:$O$2336,10,FALSE())</f>
        <v>No</v>
      </c>
      <c r="G1995" s="1" t="str">
        <f>VLOOKUP($A1995,'Medical Examinations'!$A$2:$O$2336,11,FALSE())</f>
        <v>Yes</v>
      </c>
      <c r="H1995" s="1">
        <f>VLOOKUP($A1995,'Medical Examinations'!$A$2:$O$2336,13,FALSE())</f>
        <v>1</v>
      </c>
      <c r="I1995" s="1" t="str">
        <f>VLOOKUP($A1995,'Medical Examinations'!$A$2:$O$2336,12,FALSE())</f>
        <v>No</v>
      </c>
      <c r="J1995" s="1" t="str">
        <f>VLOOKUP($A1995,'Medical Examinations'!$A$2:$O$2336,14,FALSE())</f>
        <v>Obesity</v>
      </c>
      <c r="K1995" s="1" t="str">
        <f>VLOOKUP($A1995,'Medical Examinations'!$A$2:$O$2336,15,FALSE())</f>
        <v>Prediabetes</v>
      </c>
      <c r="L1995" s="17">
        <f>VLOOKUP($A1995,'Hospitalisation Details'!$A$2:$P$2344,15,FALSE())</f>
        <v>35675</v>
      </c>
      <c r="M1995" s="18">
        <f>VLOOKUP($A1995,'Hospitalisation Details'!$A$2:$P$2344,6,FALSE())</f>
        <v>3238.44</v>
      </c>
      <c r="N1995" s="1" t="str">
        <f>VLOOKUP($A1995,'Hospitalisation Details'!$A$2:$P$2344,12,FALSE())</f>
        <v>tier - 2</v>
      </c>
      <c r="O1995" s="1" t="str">
        <f>VLOOKUP($A1995,'Hospitalisation Details'!$A$2:$P$2344,13,FALSE())</f>
        <v>tier - 3</v>
      </c>
      <c r="P1995" s="1" t="str">
        <f>VLOOKUP($A1995,'Hospitalisation Details'!$A$2:$P$2344,14,FALSE())</f>
        <v>R1013</v>
      </c>
      <c r="Q1995" s="1">
        <f>VLOOKUP($A1995,'Hospitalisation Details'!$A$2:$P$2344,16,FALSE())</f>
        <v>25</v>
      </c>
    </row>
    <row r="1996" spans="1:17" x14ac:dyDescent="0.35">
      <c r="A1996" s="1" t="str">
        <f>'Customer Names'!A1996</f>
        <v>Id1995</v>
      </c>
      <c r="B1996" s="1" t="str">
        <f>VLOOKUP($A1996,'Customer Names'!$A$2:$E$2336,4,FALSE())</f>
        <v>Tatyana K</v>
      </c>
      <c r="C1996" s="16">
        <f>VLOOKUP($A1996,'Medical Examinations'!$A$2:$O$2336,2,FALSE())</f>
        <v>33.99</v>
      </c>
      <c r="D1996" s="16">
        <f>VLOOKUP($A1996,'Medical Examinations'!$A$2:$O$2336,3,FALSE())</f>
        <v>4.83</v>
      </c>
      <c r="E1996" s="1" t="str">
        <f>VLOOKUP($A1996,'Medical Examinations'!$A$2:$O$2336,9,FALSE())</f>
        <v>Yes</v>
      </c>
      <c r="F1996" s="1" t="str">
        <f>VLOOKUP($A1996,'Medical Examinations'!$A$2:$O$2336,10,FALSE())</f>
        <v>No</v>
      </c>
      <c r="G1996" s="1" t="str">
        <f>VLOOKUP($A1996,'Medical Examinations'!$A$2:$O$2336,11,FALSE())</f>
        <v>Yes</v>
      </c>
      <c r="H1996" s="1">
        <f>VLOOKUP($A1996,'Medical Examinations'!$A$2:$O$2336,13,FALSE())</f>
        <v>1</v>
      </c>
      <c r="I1996" s="1" t="str">
        <f>VLOOKUP($A1996,'Medical Examinations'!$A$2:$O$2336,12,FALSE())</f>
        <v>No</v>
      </c>
      <c r="J1996" s="1" t="str">
        <f>VLOOKUP($A1996,'Medical Examinations'!$A$2:$O$2336,14,FALSE())</f>
        <v>Obesity</v>
      </c>
      <c r="K1996" s="1" t="str">
        <f>VLOOKUP($A1996,'Medical Examinations'!$A$2:$O$2336,15,FALSE())</f>
        <v>Normal</v>
      </c>
      <c r="L1996" s="17">
        <f>VLOOKUP($A1996,'Hospitalisation Details'!$A$2:$P$2344,15,FALSE())</f>
        <v>35644</v>
      </c>
      <c r="M1996" s="18">
        <f>VLOOKUP($A1996,'Hospitalisation Details'!$A$2:$P$2344,6,FALSE())</f>
        <v>3227.12</v>
      </c>
      <c r="N1996" s="1" t="str">
        <f>VLOOKUP($A1996,'Hospitalisation Details'!$A$2:$P$2344,12,FALSE())</f>
        <v>tier - 2</v>
      </c>
      <c r="O1996" s="1" t="str">
        <f>VLOOKUP($A1996,'Hospitalisation Details'!$A$2:$P$2344,13,FALSE())</f>
        <v>tier - 3</v>
      </c>
      <c r="P1996" s="1" t="str">
        <f>VLOOKUP($A1996,'Hospitalisation Details'!$A$2:$P$2344,14,FALSE())</f>
        <v>R1013</v>
      </c>
      <c r="Q1996" s="1">
        <f>VLOOKUP($A1996,'Hospitalisation Details'!$A$2:$P$2344,16,FALSE())</f>
        <v>25</v>
      </c>
    </row>
    <row r="1997" spans="1:17" x14ac:dyDescent="0.35">
      <c r="A1997" s="1" t="str">
        <f>'Customer Names'!A1997</f>
        <v>Id1996</v>
      </c>
      <c r="B1997" s="1" t="str">
        <f>VLOOKUP($A1997,'Customer Names'!$A$2:$E$2336,4,FALSE())</f>
        <v>Chrissy</v>
      </c>
      <c r="C1997" s="16">
        <f>VLOOKUP($A1997,'Medical Examinations'!$A$2:$O$2336,2,FALSE())</f>
        <v>28.594999999999999</v>
      </c>
      <c r="D1997" s="16">
        <f>VLOOKUP($A1997,'Medical Examinations'!$A$2:$O$2336,3,FALSE())</f>
        <v>4.1399999999999997</v>
      </c>
      <c r="E1997" s="1" t="str">
        <f>VLOOKUP($A1997,'Medical Examinations'!$A$2:$O$2336,9,FALSE())</f>
        <v>Yes</v>
      </c>
      <c r="F1997" s="1" t="str">
        <f>VLOOKUP($A1997,'Medical Examinations'!$A$2:$O$2336,10,FALSE())</f>
        <v>No</v>
      </c>
      <c r="G1997" s="1" t="str">
        <f>VLOOKUP($A1997,'Medical Examinations'!$A$2:$O$2336,11,FALSE())</f>
        <v>Yes</v>
      </c>
      <c r="H1997" s="1">
        <f>VLOOKUP($A1997,'Medical Examinations'!$A$2:$O$2336,13,FALSE())</f>
        <v>1</v>
      </c>
      <c r="I1997" s="1" t="str">
        <f>VLOOKUP($A1997,'Medical Examinations'!$A$2:$O$2336,12,FALSE())</f>
        <v>No</v>
      </c>
      <c r="J1997" s="1" t="str">
        <f>VLOOKUP($A1997,'Medical Examinations'!$A$2:$O$2336,14,FALSE())</f>
        <v>Overweight</v>
      </c>
      <c r="K1997" s="1" t="str">
        <f>VLOOKUP($A1997,'Medical Examinations'!$A$2:$O$2336,15,FALSE())</f>
        <v>Normal</v>
      </c>
      <c r="L1997" s="17">
        <f>VLOOKUP($A1997,'Hospitalisation Details'!$A$2:$P$2344,15,FALSE())</f>
        <v>35617</v>
      </c>
      <c r="M1997" s="18">
        <f>VLOOKUP($A1997,'Hospitalisation Details'!$A$2:$P$2344,6,FALSE())</f>
        <v>3213.62</v>
      </c>
      <c r="N1997" s="1" t="str">
        <f>VLOOKUP($A1997,'Hospitalisation Details'!$A$2:$P$2344,12,FALSE())</f>
        <v>tier - 2</v>
      </c>
      <c r="O1997" s="1" t="str">
        <f>VLOOKUP($A1997,'Hospitalisation Details'!$A$2:$P$2344,13,FALSE())</f>
        <v>tier - 2</v>
      </c>
      <c r="P1997" s="1" t="str">
        <f>VLOOKUP($A1997,'Hospitalisation Details'!$A$2:$P$2344,14,FALSE())</f>
        <v>R1024</v>
      </c>
      <c r="Q1997" s="1">
        <f>VLOOKUP($A1997,'Hospitalisation Details'!$A$2:$P$2344,16,FALSE())</f>
        <v>25</v>
      </c>
    </row>
    <row r="1998" spans="1:17" x14ac:dyDescent="0.35">
      <c r="A1998" s="1" t="str">
        <f>'Customer Names'!A1998</f>
        <v>Id1997</v>
      </c>
      <c r="B1998" s="1" t="str">
        <f>VLOOKUP($A1998,'Customer Names'!$A$2:$E$2336,4,FALSE())</f>
        <v>Carrie</v>
      </c>
      <c r="C1998" s="16">
        <f>VLOOKUP($A1998,'Medical Examinations'!$A$2:$O$2336,2,FALSE())</f>
        <v>20.8</v>
      </c>
      <c r="D1998" s="16">
        <f>VLOOKUP($A1998,'Medical Examinations'!$A$2:$O$2336,3,FALSE())</f>
        <v>4.07</v>
      </c>
      <c r="E1998" s="1" t="str">
        <f>VLOOKUP($A1998,'Medical Examinations'!$A$2:$O$2336,9,FALSE())</f>
        <v>Yes</v>
      </c>
      <c r="F1998" s="1" t="str">
        <f>VLOOKUP($A1998,'Medical Examinations'!$A$2:$O$2336,10,FALSE())</f>
        <v>No</v>
      </c>
      <c r="G1998" s="1" t="str">
        <f>VLOOKUP($A1998,'Medical Examinations'!$A$2:$O$2336,11,FALSE())</f>
        <v>Yes</v>
      </c>
      <c r="H1998" s="1">
        <f>VLOOKUP($A1998,'Medical Examinations'!$A$2:$O$2336,13,FALSE())</f>
        <v>1</v>
      </c>
      <c r="I1998" s="1" t="str">
        <f>VLOOKUP($A1998,'Medical Examinations'!$A$2:$O$2336,12,FALSE())</f>
        <v>No</v>
      </c>
      <c r="J1998" s="1" t="str">
        <f>VLOOKUP($A1998,'Medical Examinations'!$A$2:$O$2336,14,FALSE())</f>
        <v>Normal Weight</v>
      </c>
      <c r="K1998" s="1" t="str">
        <f>VLOOKUP($A1998,'Medical Examinations'!$A$2:$O$2336,15,FALSE())</f>
        <v>Normal</v>
      </c>
      <c r="L1998" s="17">
        <f>VLOOKUP($A1998,'Hospitalisation Details'!$A$2:$P$2344,15,FALSE())</f>
        <v>35786</v>
      </c>
      <c r="M1998" s="18">
        <f>VLOOKUP($A1998,'Hospitalisation Details'!$A$2:$P$2344,6,FALSE())</f>
        <v>3208.79</v>
      </c>
      <c r="N1998" s="1" t="str">
        <f>VLOOKUP($A1998,'Hospitalisation Details'!$A$2:$P$2344,12,FALSE())</f>
        <v>tier - 2</v>
      </c>
      <c r="O1998" s="1" t="str">
        <f>VLOOKUP($A1998,'Hospitalisation Details'!$A$2:$P$2344,13,FALSE())</f>
        <v>tier - 3</v>
      </c>
      <c r="P1998" s="1" t="str">
        <f>VLOOKUP($A1998,'Hospitalisation Details'!$A$2:$P$2344,14,FALSE())</f>
        <v>R1011</v>
      </c>
      <c r="Q1998" s="1">
        <f>VLOOKUP($A1998,'Hospitalisation Details'!$A$2:$P$2344,16,FALSE())</f>
        <v>25</v>
      </c>
    </row>
    <row r="1999" spans="1:17" x14ac:dyDescent="0.35">
      <c r="A1999" s="1" t="str">
        <f>'Customer Names'!A1999</f>
        <v>Id1998</v>
      </c>
      <c r="B1999" s="1" t="str">
        <f>VLOOKUP($A1999,'Customer Names'!$A$2:$E$2336,4,FALSE())</f>
        <v>Halle</v>
      </c>
      <c r="C1999" s="16">
        <f>VLOOKUP($A1999,'Medical Examinations'!$A$2:$O$2336,2,FALSE())</f>
        <v>23.465</v>
      </c>
      <c r="D1999" s="16">
        <f>VLOOKUP($A1999,'Medical Examinations'!$A$2:$O$2336,3,FALSE())</f>
        <v>6.26</v>
      </c>
      <c r="E1999" s="1" t="str">
        <f>VLOOKUP($A1999,'Medical Examinations'!$A$2:$O$2336,9,FALSE())</f>
        <v>Yes</v>
      </c>
      <c r="F1999" s="1" t="str">
        <f>VLOOKUP($A1999,'Medical Examinations'!$A$2:$O$2336,10,FALSE())</f>
        <v>No</v>
      </c>
      <c r="G1999" s="1" t="str">
        <f>VLOOKUP($A1999,'Medical Examinations'!$A$2:$O$2336,11,FALSE())</f>
        <v>Yes</v>
      </c>
      <c r="H1999" s="1">
        <f>VLOOKUP($A1999,'Medical Examinations'!$A$2:$O$2336,13,FALSE())</f>
        <v>1</v>
      </c>
      <c r="I1999" s="1" t="str">
        <f>VLOOKUP($A1999,'Medical Examinations'!$A$2:$O$2336,12,FALSE())</f>
        <v>No</v>
      </c>
      <c r="J1999" s="1" t="str">
        <f>VLOOKUP($A1999,'Medical Examinations'!$A$2:$O$2336,14,FALSE())</f>
        <v>Normal Weight</v>
      </c>
      <c r="K1999" s="1" t="str">
        <f>VLOOKUP($A1999,'Medical Examinations'!$A$2:$O$2336,15,FALSE())</f>
        <v>Prediabetes</v>
      </c>
      <c r="L1999" s="17">
        <f>VLOOKUP($A1999,'Hospitalisation Details'!$A$2:$P$2344,15,FALSE())</f>
        <v>35616</v>
      </c>
      <c r="M1999" s="18">
        <f>VLOOKUP($A1999,'Hospitalisation Details'!$A$2:$P$2344,6,FALSE())</f>
        <v>3206.49</v>
      </c>
      <c r="N1999" s="1" t="str">
        <f>VLOOKUP($A1999,'Hospitalisation Details'!$A$2:$P$2344,12,FALSE())</f>
        <v>tier - 2</v>
      </c>
      <c r="O1999" s="1" t="str">
        <f>VLOOKUP($A1999,'Hospitalisation Details'!$A$2:$P$2344,13,FALSE())</f>
        <v>tier - 3</v>
      </c>
      <c r="P1999" s="1" t="str">
        <f>VLOOKUP($A1999,'Hospitalisation Details'!$A$2:$P$2344,14,FALSE())</f>
        <v>R1024</v>
      </c>
      <c r="Q1999" s="1">
        <f>VLOOKUP($A1999,'Hospitalisation Details'!$A$2:$P$2344,16,FALSE())</f>
        <v>25</v>
      </c>
    </row>
    <row r="2000" spans="1:17" x14ac:dyDescent="0.35">
      <c r="A2000" s="1" t="str">
        <f>'Customer Names'!A2000</f>
        <v>Id1999</v>
      </c>
      <c r="B2000" s="1" t="str">
        <f>VLOOKUP($A2000,'Customer Names'!$A$2:$E$2336,4,FALSE())</f>
        <v>Carolyn</v>
      </c>
      <c r="C2000" s="16">
        <f>VLOOKUP($A2000,'Medical Examinations'!$A$2:$O$2336,2,FALSE())</f>
        <v>40.185000000000002</v>
      </c>
      <c r="D2000" s="16">
        <f>VLOOKUP($A2000,'Medical Examinations'!$A$2:$O$2336,3,FALSE())</f>
        <v>5.88</v>
      </c>
      <c r="E2000" s="1" t="str">
        <f>VLOOKUP($A2000,'Medical Examinations'!$A$2:$O$2336,9,FALSE())</f>
        <v>Yes</v>
      </c>
      <c r="F2000" s="1" t="str">
        <f>VLOOKUP($A2000,'Medical Examinations'!$A$2:$O$2336,10,FALSE())</f>
        <v>No</v>
      </c>
      <c r="G2000" s="1" t="str">
        <f>VLOOKUP($A2000,'Medical Examinations'!$A$2:$O$2336,11,FALSE())</f>
        <v>No</v>
      </c>
      <c r="H2000" s="1">
        <f>VLOOKUP($A2000,'Medical Examinations'!$A$2:$O$2336,13,FALSE())</f>
        <v>0</v>
      </c>
      <c r="I2000" s="1" t="str">
        <f>VLOOKUP($A2000,'Medical Examinations'!$A$2:$O$2336,12,FALSE())</f>
        <v>No</v>
      </c>
      <c r="J2000" s="1" t="str">
        <f>VLOOKUP($A2000,'Medical Examinations'!$A$2:$O$2336,14,FALSE())</f>
        <v>Obesity</v>
      </c>
      <c r="K2000" s="1" t="str">
        <f>VLOOKUP($A2000,'Medical Examinations'!$A$2:$O$2336,15,FALSE())</f>
        <v>Prediabetes</v>
      </c>
      <c r="L2000" s="17">
        <f>VLOOKUP($A2000,'Hospitalisation Details'!$A$2:$P$2344,15,FALSE())</f>
        <v>35349</v>
      </c>
      <c r="M2000" s="18">
        <f>VLOOKUP($A2000,'Hospitalisation Details'!$A$2:$P$2344,6,FALSE())</f>
        <v>3201.25</v>
      </c>
      <c r="N2000" s="1" t="str">
        <f>VLOOKUP($A2000,'Hospitalisation Details'!$A$2:$P$2344,12,FALSE())</f>
        <v>tier - 2</v>
      </c>
      <c r="O2000" s="1" t="str">
        <f>VLOOKUP($A2000,'Hospitalisation Details'!$A$2:$P$2344,13,FALSE())</f>
        <v>tier - 3</v>
      </c>
      <c r="P2000" s="1" t="str">
        <f>VLOOKUP($A2000,'Hospitalisation Details'!$A$2:$P$2344,14,FALSE())</f>
        <v>R1012</v>
      </c>
      <c r="Q2000" s="1">
        <f>VLOOKUP($A2000,'Hospitalisation Details'!$A$2:$P$2344,16,FALSE())</f>
        <v>26</v>
      </c>
    </row>
    <row r="2001" spans="1:17" x14ac:dyDescent="0.35">
      <c r="A2001" s="1" t="str">
        <f>'Customer Names'!A2001</f>
        <v>Id2000</v>
      </c>
      <c r="B2001" s="1" t="str">
        <f>VLOOKUP($A2001,'Customer Names'!$A$2:$E$2336,4,FALSE())</f>
        <v>Tara D.</v>
      </c>
      <c r="C2001" s="16">
        <f>VLOOKUP($A2001,'Medical Examinations'!$A$2:$O$2336,2,FALSE())</f>
        <v>21.89</v>
      </c>
      <c r="D2001" s="16">
        <f>VLOOKUP($A2001,'Medical Examinations'!$A$2:$O$2336,3,FALSE())</f>
        <v>5.72</v>
      </c>
      <c r="E2001" s="1" t="str">
        <f>VLOOKUP($A2001,'Medical Examinations'!$A$2:$O$2336,9,FALSE())</f>
        <v>Yes</v>
      </c>
      <c r="F2001" s="1" t="str">
        <f>VLOOKUP($A2001,'Medical Examinations'!$A$2:$O$2336,10,FALSE())</f>
        <v>No</v>
      </c>
      <c r="G2001" s="1" t="str">
        <f>VLOOKUP($A2001,'Medical Examinations'!$A$2:$O$2336,11,FALSE())</f>
        <v>No</v>
      </c>
      <c r="H2001" s="1">
        <f>VLOOKUP($A2001,'Medical Examinations'!$A$2:$O$2336,13,FALSE())</f>
        <v>0</v>
      </c>
      <c r="I2001" s="1" t="str">
        <f>VLOOKUP($A2001,'Medical Examinations'!$A$2:$O$2336,12,FALSE())</f>
        <v>No</v>
      </c>
      <c r="J2001" s="1" t="str">
        <f>VLOOKUP($A2001,'Medical Examinations'!$A$2:$O$2336,14,FALSE())</f>
        <v>Normal Weight</v>
      </c>
      <c r="K2001" s="1" t="str">
        <f>VLOOKUP($A2001,'Medical Examinations'!$A$2:$O$2336,15,FALSE())</f>
        <v>Prediabetes</v>
      </c>
      <c r="L2001" s="17">
        <f>VLOOKUP($A2001,'Hospitalisation Details'!$A$2:$P$2344,15,FALSE())</f>
        <v>37136</v>
      </c>
      <c r="M2001" s="18">
        <f>VLOOKUP($A2001,'Hospitalisation Details'!$A$2:$P$2344,6,FALSE())</f>
        <v>3180.51</v>
      </c>
      <c r="N2001" s="1" t="str">
        <f>VLOOKUP($A2001,'Hospitalisation Details'!$A$2:$P$2344,12,FALSE())</f>
        <v>tier - 2</v>
      </c>
      <c r="O2001" s="1" t="str">
        <f>VLOOKUP($A2001,'Hospitalisation Details'!$A$2:$P$2344,13,FALSE())</f>
        <v>tier - 2</v>
      </c>
      <c r="P2001" s="1" t="str">
        <f>VLOOKUP($A2001,'Hospitalisation Details'!$A$2:$P$2344,14,FALSE())</f>
        <v>R1013</v>
      </c>
      <c r="Q2001" s="1">
        <f>VLOOKUP($A2001,'Hospitalisation Details'!$A$2:$P$2344,16,FALSE())</f>
        <v>21</v>
      </c>
    </row>
    <row r="2002" spans="1:17" x14ac:dyDescent="0.35">
      <c r="A2002" s="1" t="str">
        <f>'Customer Names'!A2002</f>
        <v>Id2001</v>
      </c>
      <c r="B2002" s="1" t="str">
        <f>VLOOKUP($A2002,'Customer Names'!$A$2:$E$2336,4,FALSE())</f>
        <v>Rasim M</v>
      </c>
      <c r="C2002" s="16">
        <f>VLOOKUP($A2002,'Medical Examinations'!$A$2:$O$2336,2,FALSE())</f>
        <v>29.34</v>
      </c>
      <c r="D2002" s="16">
        <f>VLOOKUP($A2002,'Medical Examinations'!$A$2:$O$2336,3,FALSE())</f>
        <v>6.09</v>
      </c>
      <c r="E2002" s="1" t="str">
        <f>VLOOKUP($A2002,'Medical Examinations'!$A$2:$O$2336,9,FALSE())</f>
        <v>Yes</v>
      </c>
      <c r="F2002" s="1" t="str">
        <f>VLOOKUP($A2002,'Medical Examinations'!$A$2:$O$2336,10,FALSE())</f>
        <v>Yes</v>
      </c>
      <c r="G2002" s="1" t="str">
        <f>VLOOKUP($A2002,'Medical Examinations'!$A$2:$O$2336,11,FALSE())</f>
        <v>No</v>
      </c>
      <c r="H2002" s="1">
        <f>VLOOKUP($A2002,'Medical Examinations'!$A$2:$O$2336,13,FALSE())</f>
        <v>2</v>
      </c>
      <c r="I2002" s="1" t="str">
        <f>VLOOKUP($A2002,'Medical Examinations'!$A$2:$O$2336,12,FALSE())</f>
        <v>No</v>
      </c>
      <c r="J2002" s="1" t="str">
        <f>VLOOKUP($A2002,'Medical Examinations'!$A$2:$O$2336,14,FALSE())</f>
        <v>Overweight</v>
      </c>
      <c r="K2002" s="1" t="str">
        <f>VLOOKUP($A2002,'Medical Examinations'!$A$2:$O$2336,15,FALSE())</f>
        <v>Prediabetes</v>
      </c>
      <c r="L2002" s="17">
        <f>VLOOKUP($A2002,'Hospitalisation Details'!$A$2:$P$2344,15,FALSE())</f>
        <v>36792</v>
      </c>
      <c r="M2002" s="18">
        <f>VLOOKUP($A2002,'Hospitalisation Details'!$A$2:$P$2344,6,FALSE())</f>
        <v>3179.96</v>
      </c>
      <c r="N2002" s="1" t="str">
        <f>VLOOKUP($A2002,'Hospitalisation Details'!$A$2:$P$2344,12,FALSE())</f>
        <v>tier - 2</v>
      </c>
      <c r="O2002" s="1" t="str">
        <f>VLOOKUP($A2002,'Hospitalisation Details'!$A$2:$P$2344,13,FALSE())</f>
        <v>tier - 2</v>
      </c>
      <c r="P2002" s="1" t="str">
        <f>VLOOKUP($A2002,'Hospitalisation Details'!$A$2:$P$2344,14,FALSE())</f>
        <v>R1012</v>
      </c>
      <c r="Q2002" s="1">
        <f>VLOOKUP($A2002,'Hospitalisation Details'!$A$2:$P$2344,16,FALSE())</f>
        <v>22</v>
      </c>
    </row>
    <row r="2003" spans="1:17" x14ac:dyDescent="0.35">
      <c r="A2003" s="1" t="str">
        <f>'Customer Names'!A2003</f>
        <v>Id2002</v>
      </c>
      <c r="B2003" s="1" t="str">
        <f>VLOOKUP($A2003,'Customer Names'!$A$2:$E$2336,4,FALSE())</f>
        <v>Dina</v>
      </c>
      <c r="C2003" s="16">
        <f>VLOOKUP($A2003,'Medical Examinations'!$A$2:$O$2336,2,FALSE())</f>
        <v>22.61</v>
      </c>
      <c r="D2003" s="16">
        <f>VLOOKUP($A2003,'Medical Examinations'!$A$2:$O$2336,3,FALSE())</f>
        <v>4.25</v>
      </c>
      <c r="E2003" s="1" t="str">
        <f>VLOOKUP($A2003,'Medical Examinations'!$A$2:$O$2336,9,FALSE())</f>
        <v>Yes</v>
      </c>
      <c r="F2003" s="1" t="str">
        <f>VLOOKUP($A2003,'Medical Examinations'!$A$2:$O$2336,10,FALSE())</f>
        <v>No</v>
      </c>
      <c r="G2003" s="1" t="str">
        <f>VLOOKUP($A2003,'Medical Examinations'!$A$2:$O$2336,11,FALSE())</f>
        <v>No</v>
      </c>
      <c r="H2003" s="1">
        <f>VLOOKUP($A2003,'Medical Examinations'!$A$2:$O$2336,13,FALSE())</f>
        <v>0</v>
      </c>
      <c r="I2003" s="1" t="str">
        <f>VLOOKUP($A2003,'Medical Examinations'!$A$2:$O$2336,12,FALSE())</f>
        <v>No</v>
      </c>
      <c r="J2003" s="1" t="str">
        <f>VLOOKUP($A2003,'Medical Examinations'!$A$2:$O$2336,14,FALSE())</f>
        <v>Normal Weight</v>
      </c>
      <c r="K2003" s="1" t="str">
        <f>VLOOKUP($A2003,'Medical Examinations'!$A$2:$O$2336,15,FALSE())</f>
        <v>Normal</v>
      </c>
      <c r="L2003" s="17">
        <f>VLOOKUP($A2003,'Hospitalisation Details'!$A$2:$P$2344,15,FALSE())</f>
        <v>35249</v>
      </c>
      <c r="M2003" s="18">
        <f>VLOOKUP($A2003,'Hospitalisation Details'!$A$2:$P$2344,6,FALSE())</f>
        <v>3176.82</v>
      </c>
      <c r="N2003" s="1" t="str">
        <f>VLOOKUP($A2003,'Hospitalisation Details'!$A$2:$P$2344,12,FALSE())</f>
        <v>tier - 2</v>
      </c>
      <c r="O2003" s="1" t="str">
        <f>VLOOKUP($A2003,'Hospitalisation Details'!$A$2:$P$2344,13,FALSE())</f>
        <v>tier - 1</v>
      </c>
      <c r="P2003" s="1" t="str">
        <f>VLOOKUP($A2003,'Hospitalisation Details'!$A$2:$P$2344,14,FALSE())</f>
        <v>R1012</v>
      </c>
      <c r="Q2003" s="1">
        <f>VLOOKUP($A2003,'Hospitalisation Details'!$A$2:$P$2344,16,FALSE())</f>
        <v>26</v>
      </c>
    </row>
    <row r="2004" spans="1:17" x14ac:dyDescent="0.35">
      <c r="A2004" s="1" t="str">
        <f>'Customer Names'!A2004</f>
        <v>Id2003</v>
      </c>
      <c r="B2004" s="1" t="str">
        <f>VLOOKUP($A2004,'Customer Names'!$A$2:$E$2336,4,FALSE())</f>
        <v>Lisa</v>
      </c>
      <c r="C2004" s="16">
        <f>VLOOKUP($A2004,'Medical Examinations'!$A$2:$O$2336,2,FALSE())</f>
        <v>22.23</v>
      </c>
      <c r="D2004" s="16">
        <f>VLOOKUP($A2004,'Medical Examinations'!$A$2:$O$2336,3,FALSE())</f>
        <v>6.09</v>
      </c>
      <c r="E2004" s="1" t="str">
        <f>VLOOKUP($A2004,'Medical Examinations'!$A$2:$O$2336,9,FALSE())</f>
        <v>Yes</v>
      </c>
      <c r="F2004" s="1" t="str">
        <f>VLOOKUP($A2004,'Medical Examinations'!$A$2:$O$2336,10,FALSE())</f>
        <v>No</v>
      </c>
      <c r="G2004" s="1" t="str">
        <f>VLOOKUP($A2004,'Medical Examinations'!$A$2:$O$2336,11,FALSE())</f>
        <v>No</v>
      </c>
      <c r="H2004" s="1">
        <f>VLOOKUP($A2004,'Medical Examinations'!$A$2:$O$2336,13,FALSE())</f>
        <v>0</v>
      </c>
      <c r="I2004" s="1" t="str">
        <f>VLOOKUP($A2004,'Medical Examinations'!$A$2:$O$2336,12,FALSE())</f>
        <v>No</v>
      </c>
      <c r="J2004" s="1" t="str">
        <f>VLOOKUP($A2004,'Medical Examinations'!$A$2:$O$2336,14,FALSE())</f>
        <v>Normal Weight</v>
      </c>
      <c r="K2004" s="1" t="str">
        <f>VLOOKUP($A2004,'Medical Examinations'!$A$2:$O$2336,15,FALSE())</f>
        <v>Prediabetes</v>
      </c>
      <c r="L2004" s="17">
        <f>VLOOKUP($A2004,'Hospitalisation Details'!$A$2:$P$2344,15,FALSE())</f>
        <v>35291</v>
      </c>
      <c r="M2004" s="18">
        <f>VLOOKUP($A2004,'Hospitalisation Details'!$A$2:$P$2344,6,FALSE())</f>
        <v>3176.29</v>
      </c>
      <c r="N2004" s="1" t="str">
        <f>VLOOKUP($A2004,'Hospitalisation Details'!$A$2:$P$2344,12,FALSE())</f>
        <v>tier - 2</v>
      </c>
      <c r="O2004" s="1" t="str">
        <f>VLOOKUP($A2004,'Hospitalisation Details'!$A$2:$P$2344,13,FALSE())</f>
        <v>tier - 2</v>
      </c>
      <c r="P2004" s="1" t="str">
        <f>VLOOKUP($A2004,'Hospitalisation Details'!$A$2:$P$2344,14,FALSE())</f>
        <v>R1012</v>
      </c>
      <c r="Q2004" s="1">
        <f>VLOOKUP($A2004,'Hospitalisation Details'!$A$2:$P$2344,16,FALSE())</f>
        <v>26</v>
      </c>
    </row>
    <row r="2005" spans="1:17" x14ac:dyDescent="0.35">
      <c r="A2005" s="1" t="str">
        <f>'Customer Names'!A2005</f>
        <v>Id2004</v>
      </c>
      <c r="B2005" s="1" t="str">
        <f>VLOOKUP($A2005,'Customer Names'!$A$2:$E$2336,4,FALSE())</f>
        <v>Caitrin</v>
      </c>
      <c r="C2005" s="16">
        <f>VLOOKUP($A2005,'Medical Examinations'!$A$2:$O$2336,2,FALSE())</f>
        <v>33.4</v>
      </c>
      <c r="D2005" s="16">
        <f>VLOOKUP($A2005,'Medical Examinations'!$A$2:$O$2336,3,FALSE())</f>
        <v>5.51</v>
      </c>
      <c r="E2005" s="1" t="str">
        <f>VLOOKUP($A2005,'Medical Examinations'!$A$2:$O$2336,9,FALSE())</f>
        <v>No</v>
      </c>
      <c r="F2005" s="1" t="str">
        <f>VLOOKUP($A2005,'Medical Examinations'!$A$2:$O$2336,10,FALSE())</f>
        <v>No</v>
      </c>
      <c r="G2005" s="1" t="str">
        <f>VLOOKUP($A2005,'Medical Examinations'!$A$2:$O$2336,11,FALSE())</f>
        <v>No</v>
      </c>
      <c r="H2005" s="1">
        <f>VLOOKUP($A2005,'Medical Examinations'!$A$2:$O$2336,13,FALSE())</f>
        <v>0</v>
      </c>
      <c r="I2005" s="1" t="str">
        <f>VLOOKUP($A2005,'Medical Examinations'!$A$2:$O$2336,12,FALSE())</f>
        <v>No</v>
      </c>
      <c r="J2005" s="1" t="str">
        <f>VLOOKUP($A2005,'Medical Examinations'!$A$2:$O$2336,14,FALSE())</f>
        <v>Obesity</v>
      </c>
      <c r="K2005" s="1" t="str">
        <f>VLOOKUP($A2005,'Medical Examinations'!$A$2:$O$2336,15,FALSE())</f>
        <v>Normal</v>
      </c>
      <c r="L2005" s="17">
        <f>VLOOKUP($A2005,'Hospitalisation Details'!$A$2:$P$2344,15,FALSE())</f>
        <v>34521</v>
      </c>
      <c r="M2005" s="18">
        <f>VLOOKUP($A2005,'Hospitalisation Details'!$A$2:$P$2344,6,FALSE())</f>
        <v>3172.02</v>
      </c>
      <c r="N2005" s="1" t="str">
        <f>VLOOKUP($A2005,'Hospitalisation Details'!$A$2:$P$2344,12,FALSE())</f>
        <v>tier - 2</v>
      </c>
      <c r="O2005" s="1" t="str">
        <f>VLOOKUP($A2005,'Hospitalisation Details'!$A$2:$P$2344,13,FALSE())</f>
        <v>tier - 1</v>
      </c>
      <c r="P2005" s="1" t="str">
        <f>VLOOKUP($A2005,'Hospitalisation Details'!$A$2:$P$2344,14,FALSE())</f>
        <v>R1011</v>
      </c>
      <c r="Q2005" s="1">
        <f>VLOOKUP($A2005,'Hospitalisation Details'!$A$2:$P$2344,16,FALSE())</f>
        <v>28</v>
      </c>
    </row>
    <row r="2006" spans="1:17" x14ac:dyDescent="0.35">
      <c r="A2006" s="1" t="str">
        <f>'Customer Names'!A2006</f>
        <v>Id2005</v>
      </c>
      <c r="B2006" s="1" t="str">
        <f>VLOOKUP($A2006,'Customer Names'!$A$2:$E$2336,4,FALSE())</f>
        <v>Adriana S</v>
      </c>
      <c r="C2006" s="16">
        <f>VLOOKUP($A2006,'Medical Examinations'!$A$2:$O$2336,2,FALSE())</f>
        <v>33.11</v>
      </c>
      <c r="D2006" s="16">
        <f>VLOOKUP($A2006,'Medical Examinations'!$A$2:$O$2336,3,FALSE())</f>
        <v>5.63</v>
      </c>
      <c r="E2006" s="1" t="str">
        <f>VLOOKUP($A2006,'Medical Examinations'!$A$2:$O$2336,9,FALSE())</f>
        <v>No</v>
      </c>
      <c r="F2006" s="1" t="str">
        <f>VLOOKUP($A2006,'Medical Examinations'!$A$2:$O$2336,10,FALSE())</f>
        <v>No</v>
      </c>
      <c r="G2006" s="1" t="str">
        <f>VLOOKUP($A2006,'Medical Examinations'!$A$2:$O$2336,11,FALSE())</f>
        <v>No</v>
      </c>
      <c r="H2006" s="1">
        <f>VLOOKUP($A2006,'Medical Examinations'!$A$2:$O$2336,13,FALSE())</f>
        <v>0</v>
      </c>
      <c r="I2006" s="1" t="str">
        <f>VLOOKUP($A2006,'Medical Examinations'!$A$2:$O$2336,12,FALSE())</f>
        <v>No</v>
      </c>
      <c r="J2006" s="1" t="str">
        <f>VLOOKUP($A2006,'Medical Examinations'!$A$2:$O$2336,14,FALSE())</f>
        <v>Obesity</v>
      </c>
      <c r="K2006" s="1" t="str">
        <f>VLOOKUP($A2006,'Medical Examinations'!$A$2:$O$2336,15,FALSE())</f>
        <v>Normal</v>
      </c>
      <c r="L2006" s="17">
        <f>VLOOKUP($A2006,'Hospitalisation Details'!$A$2:$P$2344,15,FALSE())</f>
        <v>34632</v>
      </c>
      <c r="M2006" s="18">
        <f>VLOOKUP($A2006,'Hospitalisation Details'!$A$2:$P$2344,6,FALSE())</f>
        <v>3171.61</v>
      </c>
      <c r="N2006" s="1" t="str">
        <f>VLOOKUP($A2006,'Hospitalisation Details'!$A$2:$P$2344,12,FALSE())</f>
        <v>tier - 2</v>
      </c>
      <c r="O2006" s="1" t="str">
        <f>VLOOKUP($A2006,'Hospitalisation Details'!$A$2:$P$2344,13,FALSE())</f>
        <v>tier - 3</v>
      </c>
      <c r="P2006" s="1" t="str">
        <f>VLOOKUP($A2006,'Hospitalisation Details'!$A$2:$P$2344,14,FALSE())</f>
        <v>R1013</v>
      </c>
      <c r="Q2006" s="1">
        <f>VLOOKUP($A2006,'Hospitalisation Details'!$A$2:$P$2344,16,FALSE())</f>
        <v>28</v>
      </c>
    </row>
    <row r="2007" spans="1:17" x14ac:dyDescent="0.35">
      <c r="A2007" s="1" t="str">
        <f>'Customer Names'!A2007</f>
        <v>Id2006</v>
      </c>
      <c r="B2007" s="1" t="str">
        <f>VLOOKUP($A2007,'Customer Names'!$A$2:$E$2336,4,FALSE())</f>
        <v>Megan</v>
      </c>
      <c r="C2007" s="16">
        <f>VLOOKUP($A2007,'Medical Examinations'!$A$2:$O$2336,2,FALSE())</f>
        <v>16.815000000000001</v>
      </c>
      <c r="D2007" s="16">
        <f>VLOOKUP($A2007,'Medical Examinations'!$A$2:$O$2336,3,FALSE())</f>
        <v>5.29</v>
      </c>
      <c r="E2007" s="1" t="str">
        <f>VLOOKUP($A2007,'Medical Examinations'!$A$2:$O$2336,9,FALSE())</f>
        <v>Yes</v>
      </c>
      <c r="F2007" s="1" t="str">
        <f>VLOOKUP($A2007,'Medical Examinations'!$A$2:$O$2336,10,FALSE())</f>
        <v>No</v>
      </c>
      <c r="G2007" s="1" t="str">
        <f>VLOOKUP($A2007,'Medical Examinations'!$A$2:$O$2336,11,FALSE())</f>
        <v>No</v>
      </c>
      <c r="H2007" s="1">
        <f>VLOOKUP($A2007,'Medical Examinations'!$A$2:$O$2336,13,FALSE())</f>
        <v>0</v>
      </c>
      <c r="I2007" s="1" t="str">
        <f>VLOOKUP($A2007,'Medical Examinations'!$A$2:$O$2336,12,FALSE())</f>
        <v>No</v>
      </c>
      <c r="J2007" s="1" t="str">
        <f>VLOOKUP($A2007,'Medical Examinations'!$A$2:$O$2336,14,FALSE())</f>
        <v>Underweight</v>
      </c>
      <c r="K2007" s="1" t="str">
        <f>VLOOKUP($A2007,'Medical Examinations'!$A$2:$O$2336,15,FALSE())</f>
        <v>Normal</v>
      </c>
      <c r="L2007" s="17">
        <f>VLOOKUP($A2007,'Hospitalisation Details'!$A$2:$P$2344,15,FALSE())</f>
        <v>37132</v>
      </c>
      <c r="M2007" s="18">
        <f>VLOOKUP($A2007,'Hospitalisation Details'!$A$2:$P$2344,6,FALSE())</f>
        <v>3167.46</v>
      </c>
      <c r="N2007" s="1" t="str">
        <f>VLOOKUP($A2007,'Hospitalisation Details'!$A$2:$P$2344,12,FALSE())</f>
        <v>tier - 2</v>
      </c>
      <c r="O2007" s="1" t="str">
        <f>VLOOKUP($A2007,'Hospitalisation Details'!$A$2:$P$2344,13,FALSE())</f>
        <v>tier - 3</v>
      </c>
      <c r="P2007" s="1" t="str">
        <f>VLOOKUP($A2007,'Hospitalisation Details'!$A$2:$P$2344,14,FALSE())</f>
        <v>R1024</v>
      </c>
      <c r="Q2007" s="1">
        <f>VLOOKUP($A2007,'Hospitalisation Details'!$A$2:$P$2344,16,FALSE())</f>
        <v>21</v>
      </c>
    </row>
    <row r="2008" spans="1:17" x14ac:dyDescent="0.35">
      <c r="A2008" s="1" t="str">
        <f>'Customer Names'!A2008</f>
        <v>Id2007</v>
      </c>
      <c r="B2008" s="1" t="str">
        <f>VLOOKUP($A2008,'Customer Names'!$A$2:$E$2336,4,FALSE())</f>
        <v>Kristen M</v>
      </c>
      <c r="C2008" s="16">
        <f>VLOOKUP($A2008,'Medical Examinations'!$A$2:$O$2336,2,FALSE())</f>
        <v>25.61</v>
      </c>
      <c r="D2008" s="16">
        <f>VLOOKUP($A2008,'Medical Examinations'!$A$2:$O$2336,3,FALSE())</f>
        <v>4</v>
      </c>
      <c r="E2008" s="1" t="str">
        <f>VLOOKUP($A2008,'Medical Examinations'!$A$2:$O$2336,9,FALSE())</f>
        <v>No</v>
      </c>
      <c r="F2008" s="1" t="str">
        <f>VLOOKUP($A2008,'Medical Examinations'!$A$2:$O$2336,10,FALSE())</f>
        <v>No</v>
      </c>
      <c r="G2008" s="1" t="str">
        <f>VLOOKUP($A2008,'Medical Examinations'!$A$2:$O$2336,11,FALSE())</f>
        <v>Yes</v>
      </c>
      <c r="H2008" s="1">
        <f>VLOOKUP($A2008,'Medical Examinations'!$A$2:$O$2336,13,FALSE())</f>
        <v>1</v>
      </c>
      <c r="I2008" s="1" t="str">
        <f>VLOOKUP($A2008,'Medical Examinations'!$A$2:$O$2336,12,FALSE())</f>
        <v>No</v>
      </c>
      <c r="J2008" s="1" t="str">
        <f>VLOOKUP($A2008,'Medical Examinations'!$A$2:$O$2336,14,FALSE())</f>
        <v>Overweight</v>
      </c>
      <c r="K2008" s="1" t="str">
        <f>VLOOKUP($A2008,'Medical Examinations'!$A$2:$O$2336,15,FALSE())</f>
        <v>Normal</v>
      </c>
      <c r="L2008" s="17">
        <f>VLOOKUP($A2008,'Hospitalisation Details'!$A$2:$P$2344,15,FALSE())</f>
        <v>34237</v>
      </c>
      <c r="M2008" s="18">
        <f>VLOOKUP($A2008,'Hospitalisation Details'!$A$2:$P$2344,6,FALSE())</f>
        <v>3162.02</v>
      </c>
      <c r="N2008" s="1" t="str">
        <f>VLOOKUP($A2008,'Hospitalisation Details'!$A$2:$P$2344,12,FALSE())</f>
        <v>tier - 2</v>
      </c>
      <c r="O2008" s="1" t="str">
        <f>VLOOKUP($A2008,'Hospitalisation Details'!$A$2:$P$2344,13,FALSE())</f>
        <v>tier - 3</v>
      </c>
      <c r="P2008" s="1" t="str">
        <f>VLOOKUP($A2008,'Hospitalisation Details'!$A$2:$P$2344,14,FALSE())</f>
        <v>R1013</v>
      </c>
      <c r="Q2008" s="1">
        <f>VLOOKUP($A2008,'Hospitalisation Details'!$A$2:$P$2344,16,FALSE())</f>
        <v>29</v>
      </c>
    </row>
    <row r="2009" spans="1:17" x14ac:dyDescent="0.35">
      <c r="A2009" s="1" t="str">
        <f>'Customer Names'!A2009</f>
        <v>Id2008</v>
      </c>
      <c r="B2009" s="1" t="str">
        <f>VLOOKUP($A2009,'Customer Names'!$A$2:$E$2336,4,FALSE())</f>
        <v>Alix</v>
      </c>
      <c r="C2009" s="16">
        <f>VLOOKUP($A2009,'Medical Examinations'!$A$2:$O$2336,2,FALSE())</f>
        <v>25.8</v>
      </c>
      <c r="D2009" s="16">
        <f>VLOOKUP($A2009,'Medical Examinations'!$A$2:$O$2336,3,FALSE())</f>
        <v>5.49</v>
      </c>
      <c r="E2009" s="1" t="str">
        <f>VLOOKUP($A2009,'Medical Examinations'!$A$2:$O$2336,9,FALSE())</f>
        <v>No</v>
      </c>
      <c r="F2009" s="1" t="str">
        <f>VLOOKUP($A2009,'Medical Examinations'!$A$2:$O$2336,10,FALSE())</f>
        <v>No</v>
      </c>
      <c r="G2009" s="1" t="str">
        <f>VLOOKUP($A2009,'Medical Examinations'!$A$2:$O$2336,11,FALSE())</f>
        <v>No</v>
      </c>
      <c r="H2009" s="1">
        <f>VLOOKUP($A2009,'Medical Examinations'!$A$2:$O$2336,13,FALSE())</f>
        <v>0</v>
      </c>
      <c r="I2009" s="1" t="str">
        <f>VLOOKUP($A2009,'Medical Examinations'!$A$2:$O$2336,12,FALSE())</f>
        <v>No</v>
      </c>
      <c r="J2009" s="1" t="str">
        <f>VLOOKUP($A2009,'Medical Examinations'!$A$2:$O$2336,14,FALSE())</f>
        <v>Overweight</v>
      </c>
      <c r="K2009" s="1" t="str">
        <f>VLOOKUP($A2009,'Medical Examinations'!$A$2:$O$2336,15,FALSE())</f>
        <v>Normal</v>
      </c>
      <c r="L2009" s="17">
        <f>VLOOKUP($A2009,'Hospitalisation Details'!$A$2:$P$2344,15,FALSE())</f>
        <v>34525</v>
      </c>
      <c r="M2009" s="18">
        <f>VLOOKUP($A2009,'Hospitalisation Details'!$A$2:$P$2344,6,FALSE())</f>
        <v>3161.45</v>
      </c>
      <c r="N2009" s="1" t="str">
        <f>VLOOKUP($A2009,'Hospitalisation Details'!$A$2:$P$2344,12,FALSE())</f>
        <v>tier - 2</v>
      </c>
      <c r="O2009" s="1" t="str">
        <f>VLOOKUP($A2009,'Hospitalisation Details'!$A$2:$P$2344,13,FALSE())</f>
        <v>tier - 1</v>
      </c>
      <c r="P2009" s="1" t="str">
        <f>VLOOKUP($A2009,'Hospitalisation Details'!$A$2:$P$2344,14,FALSE())</f>
        <v>R1011</v>
      </c>
      <c r="Q2009" s="1">
        <f>VLOOKUP($A2009,'Hospitalisation Details'!$A$2:$P$2344,16,FALSE())</f>
        <v>28</v>
      </c>
    </row>
    <row r="2010" spans="1:17" x14ac:dyDescent="0.35">
      <c r="A2010" s="1" t="str">
        <f>'Customer Names'!A2010</f>
        <v>Id2009</v>
      </c>
      <c r="B2010" s="1" t="str">
        <f>VLOOKUP($A2010,'Customer Names'!$A$2:$E$2336,4,FALSE())</f>
        <v>Kakushin</v>
      </c>
      <c r="C2010" s="16">
        <f>VLOOKUP($A2010,'Medical Examinations'!$A$2:$O$2336,2,FALSE())</f>
        <v>27.39</v>
      </c>
      <c r="D2010" s="16">
        <f>VLOOKUP($A2010,'Medical Examinations'!$A$2:$O$2336,3,FALSE())</f>
        <v>5.34</v>
      </c>
      <c r="E2010" s="1" t="str">
        <f>VLOOKUP($A2010,'Medical Examinations'!$A$2:$O$2336,9,FALSE())</f>
        <v>No</v>
      </c>
      <c r="F2010" s="1" t="str">
        <f>VLOOKUP($A2010,'Medical Examinations'!$A$2:$O$2336,10,FALSE())</f>
        <v>No</v>
      </c>
      <c r="G2010" s="1" t="str">
        <f>VLOOKUP($A2010,'Medical Examinations'!$A$2:$O$2336,11,FALSE())</f>
        <v>No</v>
      </c>
      <c r="H2010" s="1">
        <f>VLOOKUP($A2010,'Medical Examinations'!$A$2:$O$2336,13,FALSE())</f>
        <v>0</v>
      </c>
      <c r="I2010" s="1" t="str">
        <f>VLOOKUP($A2010,'Medical Examinations'!$A$2:$O$2336,12,FALSE())</f>
        <v>No</v>
      </c>
      <c r="J2010" s="1" t="str">
        <f>VLOOKUP($A2010,'Medical Examinations'!$A$2:$O$2336,14,FALSE())</f>
        <v>Overweight</v>
      </c>
      <c r="K2010" s="1" t="str">
        <f>VLOOKUP($A2010,'Medical Examinations'!$A$2:$O$2336,15,FALSE())</f>
        <v>Normal</v>
      </c>
      <c r="L2010" s="17">
        <f>VLOOKUP($A2010,'Hospitalisation Details'!$A$2:$P$2344,15,FALSE())</f>
        <v>36336</v>
      </c>
      <c r="M2010" s="18">
        <f>VLOOKUP($A2010,'Hospitalisation Details'!$A$2:$P$2344,6,FALSE())</f>
        <v>3128.35</v>
      </c>
      <c r="N2010" s="1" t="str">
        <f>VLOOKUP($A2010,'Hospitalisation Details'!$A$2:$P$2344,12,FALSE())</f>
        <v>tier - 2</v>
      </c>
      <c r="O2010" s="1" t="str">
        <f>VLOOKUP($A2010,'Hospitalisation Details'!$A$2:$P$2344,13,FALSE())</f>
        <v>tier - 3</v>
      </c>
      <c r="P2010" s="1" t="str">
        <f>VLOOKUP($A2010,'Hospitalisation Details'!$A$2:$P$2344,14,FALSE())</f>
        <v>R1021</v>
      </c>
      <c r="Q2010" s="1">
        <f>VLOOKUP($A2010,'Hospitalisation Details'!$A$2:$P$2344,16,FALSE())</f>
        <v>23</v>
      </c>
    </row>
    <row r="2011" spans="1:17" x14ac:dyDescent="0.35">
      <c r="A2011" s="1" t="str">
        <f>'Customer Names'!A2011</f>
        <v>Id2010</v>
      </c>
      <c r="B2011" s="1" t="str">
        <f>VLOOKUP($A2011,'Customer Names'!$A$2:$E$2336,4,FALSE())</f>
        <v>Michael J</v>
      </c>
      <c r="C2011" s="16">
        <f>VLOOKUP($A2011,'Medical Examinations'!$A$2:$O$2336,2,FALSE())</f>
        <v>17.03</v>
      </c>
      <c r="D2011" s="16">
        <f>VLOOKUP($A2011,'Medical Examinations'!$A$2:$O$2336,3,FALSE())</f>
        <v>4.12</v>
      </c>
      <c r="E2011" s="1" t="str">
        <f>VLOOKUP($A2011,'Medical Examinations'!$A$2:$O$2336,9,FALSE())</f>
        <v>No</v>
      </c>
      <c r="F2011" s="1" t="str">
        <f>VLOOKUP($A2011,'Medical Examinations'!$A$2:$O$2336,10,FALSE())</f>
        <v>No</v>
      </c>
      <c r="G2011" s="1" t="str">
        <f>VLOOKUP($A2011,'Medical Examinations'!$A$2:$O$2336,11,FALSE())</f>
        <v>No</v>
      </c>
      <c r="H2011" s="1">
        <f>VLOOKUP($A2011,'Medical Examinations'!$A$2:$O$2336,13,FALSE())</f>
        <v>1</v>
      </c>
      <c r="I2011" s="1" t="str">
        <f>VLOOKUP($A2011,'Medical Examinations'!$A$2:$O$2336,12,FALSE())</f>
        <v>No</v>
      </c>
      <c r="J2011" s="1" t="str">
        <f>VLOOKUP($A2011,'Medical Examinations'!$A$2:$O$2336,14,FALSE())</f>
        <v>Underweight</v>
      </c>
      <c r="K2011" s="1" t="str">
        <f>VLOOKUP($A2011,'Medical Examinations'!$A$2:$O$2336,15,FALSE())</f>
        <v>Normal</v>
      </c>
      <c r="L2011" s="17">
        <f>VLOOKUP($A2011,'Hospitalisation Details'!$A$2:$P$2344,15,FALSE())</f>
        <v>31990</v>
      </c>
      <c r="M2011" s="18">
        <f>VLOOKUP($A2011,'Hospitalisation Details'!$A$2:$P$2344,6,FALSE())</f>
        <v>3088.06</v>
      </c>
      <c r="N2011" s="1" t="str">
        <f>VLOOKUP($A2011,'Hospitalisation Details'!$A$2:$P$2344,12,FALSE())</f>
        <v>tier - 2</v>
      </c>
      <c r="O2011" s="1" t="str">
        <f>VLOOKUP($A2011,'Hospitalisation Details'!$A$2:$P$2344,13,FALSE())</f>
        <v>tier - 2</v>
      </c>
      <c r="P2011" s="1" t="str">
        <f>VLOOKUP($A2011,'Hospitalisation Details'!$A$2:$P$2344,14,FALSE())</f>
        <v>R1013</v>
      </c>
      <c r="Q2011" s="1">
        <f>VLOOKUP($A2011,'Hospitalisation Details'!$A$2:$P$2344,16,FALSE())</f>
        <v>35</v>
      </c>
    </row>
    <row r="2012" spans="1:17" x14ac:dyDescent="0.35">
      <c r="A2012" s="1" t="str">
        <f>'Customer Names'!A2012</f>
        <v>Id2011</v>
      </c>
      <c r="B2012" s="1" t="str">
        <f>VLOOKUP($A2012,'Customer Names'!$A$2:$E$2336,4,FALSE())</f>
        <v>Bradley</v>
      </c>
      <c r="C2012" s="16">
        <f>VLOOKUP($A2012,'Medical Examinations'!$A$2:$O$2336,2,FALSE())</f>
        <v>23.75</v>
      </c>
      <c r="D2012" s="16">
        <f>VLOOKUP($A2012,'Medical Examinations'!$A$2:$O$2336,3,FALSE())</f>
        <v>5.49</v>
      </c>
      <c r="E2012" s="1" t="str">
        <f>VLOOKUP($A2012,'Medical Examinations'!$A$2:$O$2336,9,FALSE())</f>
        <v>Yes</v>
      </c>
      <c r="F2012" s="1" t="str">
        <f>VLOOKUP($A2012,'Medical Examinations'!$A$2:$O$2336,10,FALSE())</f>
        <v>No</v>
      </c>
      <c r="G2012" s="1" t="str">
        <f>VLOOKUP($A2012,'Medical Examinations'!$A$2:$O$2336,11,FALSE())</f>
        <v>No</v>
      </c>
      <c r="H2012" s="1">
        <f>VLOOKUP($A2012,'Medical Examinations'!$A$2:$O$2336,13,FALSE())</f>
        <v>0</v>
      </c>
      <c r="I2012" s="1" t="str">
        <f>VLOOKUP($A2012,'Medical Examinations'!$A$2:$O$2336,12,FALSE())</f>
        <v>No</v>
      </c>
      <c r="J2012" s="1" t="str">
        <f>VLOOKUP($A2012,'Medical Examinations'!$A$2:$O$2336,14,FALSE())</f>
        <v>Normal Weight</v>
      </c>
      <c r="K2012" s="1" t="str">
        <f>VLOOKUP($A2012,'Medical Examinations'!$A$2:$O$2336,15,FALSE())</f>
        <v>Normal</v>
      </c>
      <c r="L2012" s="17">
        <f>VLOOKUP($A2012,'Hospitalisation Details'!$A$2:$P$2344,15,FALSE())</f>
        <v>37177</v>
      </c>
      <c r="M2012" s="18">
        <f>VLOOKUP($A2012,'Hospitalisation Details'!$A$2:$P$2344,6,FALSE())</f>
        <v>3077.1</v>
      </c>
      <c r="N2012" s="1" t="str">
        <f>VLOOKUP($A2012,'Hospitalisation Details'!$A$2:$P$2344,12,FALSE())</f>
        <v>tier - 2</v>
      </c>
      <c r="O2012" s="1" t="str">
        <f>VLOOKUP($A2012,'Hospitalisation Details'!$A$2:$P$2344,13,FALSE())</f>
        <v>tier - 1</v>
      </c>
      <c r="P2012" s="1" t="str">
        <f>VLOOKUP($A2012,'Hospitalisation Details'!$A$2:$P$2344,14,FALSE())</f>
        <v>R1012</v>
      </c>
      <c r="Q2012" s="1">
        <f>VLOOKUP($A2012,'Hospitalisation Details'!$A$2:$P$2344,16,FALSE())</f>
        <v>21</v>
      </c>
    </row>
    <row r="2013" spans="1:17" x14ac:dyDescent="0.35">
      <c r="A2013" s="1" t="str">
        <f>'Customer Names'!A2013</f>
        <v>Id2012</v>
      </c>
      <c r="B2013" s="1" t="str">
        <f>VLOOKUP($A2013,'Customer Names'!$A$2:$E$2336,4,FALSE())</f>
        <v>Matt</v>
      </c>
      <c r="C2013" s="16">
        <f>VLOOKUP($A2013,'Medical Examinations'!$A$2:$O$2336,2,FALSE())</f>
        <v>26.03</v>
      </c>
      <c r="D2013" s="16">
        <f>VLOOKUP($A2013,'Medical Examinations'!$A$2:$O$2336,3,FALSE())</f>
        <v>5.1100000000000003</v>
      </c>
      <c r="E2013" s="1" t="str">
        <f>VLOOKUP($A2013,'Medical Examinations'!$A$2:$O$2336,9,FALSE())</f>
        <v>Yes</v>
      </c>
      <c r="F2013" s="1" t="str">
        <f>VLOOKUP($A2013,'Medical Examinations'!$A$2:$O$2336,10,FALSE())</f>
        <v>No</v>
      </c>
      <c r="G2013" s="1" t="str">
        <f>VLOOKUP($A2013,'Medical Examinations'!$A$2:$O$2336,11,FALSE())</f>
        <v>No</v>
      </c>
      <c r="H2013" s="1">
        <f>VLOOKUP($A2013,'Medical Examinations'!$A$2:$O$2336,13,FALSE())</f>
        <v>1</v>
      </c>
      <c r="I2013" s="1" t="str">
        <f>VLOOKUP($A2013,'Medical Examinations'!$A$2:$O$2336,12,FALSE())</f>
        <v>No</v>
      </c>
      <c r="J2013" s="1" t="str">
        <f>VLOOKUP($A2013,'Medical Examinations'!$A$2:$O$2336,14,FALSE())</f>
        <v>Overweight</v>
      </c>
      <c r="K2013" s="1" t="str">
        <f>VLOOKUP($A2013,'Medical Examinations'!$A$2:$O$2336,15,FALSE())</f>
        <v>Normal</v>
      </c>
      <c r="L2013" s="17">
        <f>VLOOKUP($A2013,'Hospitalisation Details'!$A$2:$P$2344,15,FALSE())</f>
        <v>34952</v>
      </c>
      <c r="M2013" s="18">
        <f>VLOOKUP($A2013,'Hospitalisation Details'!$A$2:$P$2344,6,FALSE())</f>
        <v>3070.81</v>
      </c>
      <c r="N2013" s="1" t="str">
        <f>VLOOKUP($A2013,'Hospitalisation Details'!$A$2:$P$2344,12,FALSE())</f>
        <v>tier - 3</v>
      </c>
      <c r="O2013" s="1" t="str">
        <f>VLOOKUP($A2013,'Hospitalisation Details'!$A$2:$P$2344,13,FALSE())</f>
        <v>tier - 1</v>
      </c>
      <c r="P2013" s="1" t="str">
        <f>VLOOKUP($A2013,'Hospitalisation Details'!$A$2:$P$2344,14,FALSE())</f>
        <v>R1017</v>
      </c>
      <c r="Q2013" s="1">
        <f>VLOOKUP($A2013,'Hospitalisation Details'!$A$2:$P$2344,16,FALSE())</f>
        <v>27</v>
      </c>
    </row>
    <row r="2014" spans="1:17" x14ac:dyDescent="0.35">
      <c r="A2014" s="1" t="str">
        <f>'Customer Names'!A2014</f>
        <v>Id2013</v>
      </c>
      <c r="B2014" s="1" t="str">
        <f>VLOOKUP($A2014,'Customer Names'!$A$2:$E$2336,4,FALSE())</f>
        <v>Amanda C.</v>
      </c>
      <c r="C2014" s="16">
        <f>VLOOKUP($A2014,'Medical Examinations'!$A$2:$O$2336,2,FALSE())</f>
        <v>16.079999999999998</v>
      </c>
      <c r="D2014" s="16">
        <f>VLOOKUP($A2014,'Medical Examinations'!$A$2:$O$2336,3,FALSE())</f>
        <v>5.94</v>
      </c>
      <c r="E2014" s="1" t="str">
        <f>VLOOKUP($A2014,'Medical Examinations'!$A$2:$O$2336,9,FALSE())</f>
        <v>No</v>
      </c>
      <c r="F2014" s="1" t="str">
        <f>VLOOKUP($A2014,'Medical Examinations'!$A$2:$O$2336,10,FALSE())</f>
        <v>No</v>
      </c>
      <c r="G2014" s="1" t="str">
        <f>VLOOKUP($A2014,'Medical Examinations'!$A$2:$O$2336,11,FALSE())</f>
        <v>No</v>
      </c>
      <c r="H2014" s="1">
        <f>VLOOKUP($A2014,'Medical Examinations'!$A$2:$O$2336,13,FALSE())</f>
        <v>0</v>
      </c>
      <c r="I2014" s="1" t="str">
        <f>VLOOKUP($A2014,'Medical Examinations'!$A$2:$O$2336,12,FALSE())</f>
        <v>No</v>
      </c>
      <c r="J2014" s="1" t="str">
        <f>VLOOKUP($A2014,'Medical Examinations'!$A$2:$O$2336,14,FALSE())</f>
        <v>Underweight</v>
      </c>
      <c r="K2014" s="1" t="str">
        <f>VLOOKUP($A2014,'Medical Examinations'!$A$2:$O$2336,15,FALSE())</f>
        <v>Prediabetes</v>
      </c>
      <c r="L2014" s="17">
        <f>VLOOKUP($A2014,'Hospitalisation Details'!$A$2:$P$2344,15,FALSE())</f>
        <v>32782</v>
      </c>
      <c r="M2014" s="18">
        <f>VLOOKUP($A2014,'Hospitalisation Details'!$A$2:$P$2344,6,FALSE())</f>
        <v>3065.49</v>
      </c>
      <c r="N2014" s="1" t="str">
        <f>VLOOKUP($A2014,'Hospitalisation Details'!$A$2:$P$2344,12,FALSE())</f>
        <v>tier - 2</v>
      </c>
      <c r="O2014" s="1" t="str">
        <f>VLOOKUP($A2014,'Hospitalisation Details'!$A$2:$P$2344,13,FALSE())</f>
        <v>tier - 1</v>
      </c>
      <c r="P2014" s="1" t="str">
        <f>VLOOKUP($A2014,'Hospitalisation Details'!$A$2:$P$2344,14,FALSE())</f>
        <v>R1012</v>
      </c>
      <c r="Q2014" s="1">
        <f>VLOOKUP($A2014,'Hospitalisation Details'!$A$2:$P$2344,16,FALSE())</f>
        <v>33</v>
      </c>
    </row>
    <row r="2015" spans="1:17" x14ac:dyDescent="0.35">
      <c r="A2015" s="1" t="str">
        <f>'Customer Names'!A2015</f>
        <v>Id2014</v>
      </c>
      <c r="B2015" s="1" t="str">
        <f>VLOOKUP($A2015,'Customer Names'!$A$2:$E$2336,4,FALSE())</f>
        <v>Valur</v>
      </c>
      <c r="C2015" s="16">
        <f>VLOOKUP($A2015,'Medical Examinations'!$A$2:$O$2336,2,FALSE())</f>
        <v>30.875</v>
      </c>
      <c r="D2015" s="16">
        <f>VLOOKUP($A2015,'Medical Examinations'!$A$2:$O$2336,3,FALSE())</f>
        <v>5.54</v>
      </c>
      <c r="E2015" s="1" t="str">
        <f>VLOOKUP($A2015,'Medical Examinations'!$A$2:$O$2336,9,FALSE())</f>
        <v>No</v>
      </c>
      <c r="F2015" s="1" t="str">
        <f>VLOOKUP($A2015,'Medical Examinations'!$A$2:$O$2336,10,FALSE())</f>
        <v>No</v>
      </c>
      <c r="G2015" s="1" t="str">
        <f>VLOOKUP($A2015,'Medical Examinations'!$A$2:$O$2336,11,FALSE())</f>
        <v>No</v>
      </c>
      <c r="H2015" s="1">
        <f>VLOOKUP($A2015,'Medical Examinations'!$A$2:$O$2336,13,FALSE())</f>
        <v>0</v>
      </c>
      <c r="I2015" s="1" t="str">
        <f>VLOOKUP($A2015,'Medical Examinations'!$A$2:$O$2336,12,FALSE())</f>
        <v>No</v>
      </c>
      <c r="J2015" s="1" t="str">
        <f>VLOOKUP($A2015,'Medical Examinations'!$A$2:$O$2336,14,FALSE())</f>
        <v>Obesity</v>
      </c>
      <c r="K2015" s="1" t="str">
        <f>VLOOKUP($A2015,'Medical Examinations'!$A$2:$O$2336,15,FALSE())</f>
        <v>Normal</v>
      </c>
      <c r="L2015" s="17">
        <f>VLOOKUP($A2015,'Hospitalisation Details'!$A$2:$P$2344,15,FALSE())</f>
        <v>34603</v>
      </c>
      <c r="M2015" s="18">
        <f>VLOOKUP($A2015,'Hospitalisation Details'!$A$2:$P$2344,6,FALSE())</f>
        <v>3062.51</v>
      </c>
      <c r="N2015" s="1" t="str">
        <f>VLOOKUP($A2015,'Hospitalisation Details'!$A$2:$P$2344,12,FALSE())</f>
        <v>tier - 3</v>
      </c>
      <c r="O2015" s="1" t="str">
        <f>VLOOKUP($A2015,'Hospitalisation Details'!$A$2:$P$2344,13,FALSE())</f>
        <v>tier - 1</v>
      </c>
      <c r="P2015" s="1" t="str">
        <f>VLOOKUP($A2015,'Hospitalisation Details'!$A$2:$P$2344,14,FALSE())</f>
        <v>R1012</v>
      </c>
      <c r="Q2015" s="1">
        <f>VLOOKUP($A2015,'Hospitalisation Details'!$A$2:$P$2344,16,FALSE())</f>
        <v>28</v>
      </c>
    </row>
    <row r="2016" spans="1:17" x14ac:dyDescent="0.35">
      <c r="A2016" s="1" t="str">
        <f>'Customer Names'!A2016</f>
        <v>Id2015</v>
      </c>
      <c r="B2016" s="1" t="str">
        <f>VLOOKUP($A2016,'Customer Names'!$A$2:$E$2336,4,FALSE())</f>
        <v>Erica J</v>
      </c>
      <c r="C2016" s="16">
        <f>VLOOKUP($A2016,'Medical Examinations'!$A$2:$O$2336,2,FALSE())</f>
        <v>31.79</v>
      </c>
      <c r="D2016" s="16">
        <f>VLOOKUP($A2016,'Medical Examinations'!$A$2:$O$2336,3,FALSE())</f>
        <v>7.09</v>
      </c>
      <c r="E2016" s="1" t="str">
        <f>VLOOKUP($A2016,'Medical Examinations'!$A$2:$O$2336,9,FALSE())</f>
        <v>No</v>
      </c>
      <c r="F2016" s="1" t="str">
        <f>VLOOKUP($A2016,'Medical Examinations'!$A$2:$O$2336,10,FALSE())</f>
        <v>No</v>
      </c>
      <c r="G2016" s="1" t="str">
        <f>VLOOKUP($A2016,'Medical Examinations'!$A$2:$O$2336,11,FALSE())</f>
        <v>No</v>
      </c>
      <c r="H2016" s="1">
        <f>VLOOKUP($A2016,'Medical Examinations'!$A$2:$O$2336,13,FALSE())</f>
        <v>0</v>
      </c>
      <c r="I2016" s="1" t="str">
        <f>VLOOKUP($A2016,'Medical Examinations'!$A$2:$O$2336,12,FALSE())</f>
        <v>No</v>
      </c>
      <c r="J2016" s="1" t="str">
        <f>VLOOKUP($A2016,'Medical Examinations'!$A$2:$O$2336,14,FALSE())</f>
        <v>Obesity</v>
      </c>
      <c r="K2016" s="1" t="str">
        <f>VLOOKUP($A2016,'Medical Examinations'!$A$2:$O$2336,15,FALSE())</f>
        <v>Diabetes</v>
      </c>
      <c r="L2016" s="17">
        <f>VLOOKUP($A2016,'Hospitalisation Details'!$A$2:$P$2344,15,FALSE())</f>
        <v>37428</v>
      </c>
      <c r="M2016" s="18">
        <f>VLOOKUP($A2016,'Hospitalisation Details'!$A$2:$P$2344,6,FALSE())</f>
        <v>3056.39</v>
      </c>
      <c r="N2016" s="1" t="str">
        <f>VLOOKUP($A2016,'Hospitalisation Details'!$A$2:$P$2344,12,FALSE())</f>
        <v>tier - 2</v>
      </c>
      <c r="O2016" s="1" t="str">
        <f>VLOOKUP($A2016,'Hospitalisation Details'!$A$2:$P$2344,13,FALSE())</f>
        <v>tier - 3</v>
      </c>
      <c r="P2016" s="1" t="str">
        <f>VLOOKUP($A2016,'Hospitalisation Details'!$A$2:$P$2344,14,FALSE())</f>
        <v>R1013</v>
      </c>
      <c r="Q2016" s="1">
        <f>VLOOKUP($A2016,'Hospitalisation Details'!$A$2:$P$2344,16,FALSE())</f>
        <v>20</v>
      </c>
    </row>
    <row r="2017" spans="1:17" x14ac:dyDescent="0.35">
      <c r="A2017" s="1" t="str">
        <f>'Customer Names'!A2017</f>
        <v>Id2016</v>
      </c>
      <c r="B2017" s="1" t="str">
        <f>VLOOKUP($A2017,'Customer Names'!$A$2:$E$2336,4,FALSE())</f>
        <v>Stephen F.</v>
      </c>
      <c r="C2017" s="16">
        <f>VLOOKUP($A2017,'Medical Examinations'!$A$2:$O$2336,2,FALSE())</f>
        <v>28.48</v>
      </c>
      <c r="D2017" s="16">
        <f>VLOOKUP($A2017,'Medical Examinations'!$A$2:$O$2336,3,FALSE())</f>
        <v>6.22</v>
      </c>
      <c r="E2017" s="1" t="str">
        <f>VLOOKUP($A2017,'Medical Examinations'!$A$2:$O$2336,9,FALSE())</f>
        <v>Yes</v>
      </c>
      <c r="F2017" s="1" t="str">
        <f>VLOOKUP($A2017,'Medical Examinations'!$A$2:$O$2336,10,FALSE())</f>
        <v>No</v>
      </c>
      <c r="G2017" s="1" t="str">
        <f>VLOOKUP($A2017,'Medical Examinations'!$A$2:$O$2336,11,FALSE())</f>
        <v>Yes</v>
      </c>
      <c r="H2017" s="1">
        <f>VLOOKUP($A2017,'Medical Examinations'!$A$2:$O$2336,13,FALSE())</f>
        <v>1</v>
      </c>
      <c r="I2017" s="1" t="str">
        <f>VLOOKUP($A2017,'Medical Examinations'!$A$2:$O$2336,12,FALSE())</f>
        <v>No</v>
      </c>
      <c r="J2017" s="1" t="str">
        <f>VLOOKUP($A2017,'Medical Examinations'!$A$2:$O$2336,14,FALSE())</f>
        <v>Overweight</v>
      </c>
      <c r="K2017" s="1" t="str">
        <f>VLOOKUP($A2017,'Medical Examinations'!$A$2:$O$2336,15,FALSE())</f>
        <v>Prediabetes</v>
      </c>
      <c r="L2017" s="17">
        <f>VLOOKUP($A2017,'Hospitalisation Details'!$A$2:$P$2344,15,FALSE())</f>
        <v>35786</v>
      </c>
      <c r="M2017" s="18">
        <f>VLOOKUP($A2017,'Hospitalisation Details'!$A$2:$P$2344,6,FALSE())</f>
        <v>3051.73</v>
      </c>
      <c r="N2017" s="1" t="str">
        <f>VLOOKUP($A2017,'Hospitalisation Details'!$A$2:$P$2344,12,FALSE())</f>
        <v>tier - 2</v>
      </c>
      <c r="O2017" s="1" t="str">
        <f>VLOOKUP($A2017,'Hospitalisation Details'!$A$2:$P$2344,13,FALSE())</f>
        <v>tier - 2</v>
      </c>
      <c r="P2017" s="1" t="str">
        <f>VLOOKUP($A2017,'Hospitalisation Details'!$A$2:$P$2344,14,FALSE())</f>
        <v>R1011</v>
      </c>
      <c r="Q2017" s="1">
        <f>VLOOKUP($A2017,'Hospitalisation Details'!$A$2:$P$2344,16,FALSE())</f>
        <v>25</v>
      </c>
    </row>
    <row r="2018" spans="1:17" x14ac:dyDescent="0.35">
      <c r="A2018" s="1" t="str">
        <f>'Customer Names'!A2018</f>
        <v>Id2017</v>
      </c>
      <c r="B2018" s="1" t="str">
        <f>VLOOKUP($A2018,'Customer Names'!$A$2:$E$2336,4,FALSE())</f>
        <v>Lissa</v>
      </c>
      <c r="C2018" s="16">
        <f>VLOOKUP($A2018,'Medical Examinations'!$A$2:$O$2336,2,FALSE())</f>
        <v>26.6</v>
      </c>
      <c r="D2018" s="16">
        <f>VLOOKUP($A2018,'Medical Examinations'!$A$2:$O$2336,3,FALSE())</f>
        <v>4.33</v>
      </c>
      <c r="E2018" s="1" t="str">
        <f>VLOOKUP($A2018,'Medical Examinations'!$A$2:$O$2336,9,FALSE())</f>
        <v>No</v>
      </c>
      <c r="F2018" s="1" t="str">
        <f>VLOOKUP($A2018,'Medical Examinations'!$A$2:$O$2336,10,FALSE())</f>
        <v>No</v>
      </c>
      <c r="G2018" s="1" t="str">
        <f>VLOOKUP($A2018,'Medical Examinations'!$A$2:$O$2336,11,FALSE())</f>
        <v>No</v>
      </c>
      <c r="H2018" s="1">
        <f>VLOOKUP($A2018,'Medical Examinations'!$A$2:$O$2336,13,FALSE())</f>
        <v>1</v>
      </c>
      <c r="I2018" s="1" t="str">
        <f>VLOOKUP($A2018,'Medical Examinations'!$A$2:$O$2336,12,FALSE())</f>
        <v>No</v>
      </c>
      <c r="J2018" s="1" t="str">
        <f>VLOOKUP($A2018,'Medical Examinations'!$A$2:$O$2336,14,FALSE())</f>
        <v>Overweight</v>
      </c>
      <c r="K2018" s="1" t="str">
        <f>VLOOKUP($A2018,'Medical Examinations'!$A$2:$O$2336,15,FALSE())</f>
        <v>Normal</v>
      </c>
      <c r="L2018" s="17">
        <f>VLOOKUP($A2018,'Hospitalisation Details'!$A$2:$P$2344,15,FALSE())</f>
        <v>36016</v>
      </c>
      <c r="M2018" s="18">
        <f>VLOOKUP($A2018,'Hospitalisation Details'!$A$2:$P$2344,6,FALSE())</f>
        <v>3046.06</v>
      </c>
      <c r="N2018" s="1" t="str">
        <f>VLOOKUP($A2018,'Hospitalisation Details'!$A$2:$P$2344,12,FALSE())</f>
        <v>tier - 2</v>
      </c>
      <c r="O2018" s="1" t="str">
        <f>VLOOKUP($A2018,'Hospitalisation Details'!$A$2:$P$2344,13,FALSE())</f>
        <v>tier - 1</v>
      </c>
      <c r="P2018" s="1" t="str">
        <f>VLOOKUP($A2018,'Hospitalisation Details'!$A$2:$P$2344,14,FALSE())</f>
        <v>R1023</v>
      </c>
      <c r="Q2018" s="1">
        <f>VLOOKUP($A2018,'Hospitalisation Details'!$A$2:$P$2344,16,FALSE())</f>
        <v>24</v>
      </c>
    </row>
    <row r="2019" spans="1:17" x14ac:dyDescent="0.35">
      <c r="A2019" s="1" t="str">
        <f>'Customer Names'!A2019</f>
        <v>Id2018</v>
      </c>
      <c r="B2019" s="1" t="str">
        <f>VLOOKUP($A2019,'Customer Names'!$A$2:$E$2336,4,FALSE())</f>
        <v>Megan</v>
      </c>
      <c r="C2019" s="16">
        <f>VLOOKUP($A2019,'Medical Examinations'!$A$2:$O$2336,2,FALSE())</f>
        <v>25.27</v>
      </c>
      <c r="D2019" s="16">
        <f>VLOOKUP($A2019,'Medical Examinations'!$A$2:$O$2336,3,FALSE())</f>
        <v>5.83</v>
      </c>
      <c r="E2019" s="1" t="str">
        <f>VLOOKUP($A2019,'Medical Examinations'!$A$2:$O$2336,9,FALSE())</f>
        <v>No</v>
      </c>
      <c r="F2019" s="1" t="str">
        <f>VLOOKUP($A2019,'Medical Examinations'!$A$2:$O$2336,10,FALSE())</f>
        <v>No</v>
      </c>
      <c r="G2019" s="1" t="str">
        <f>VLOOKUP($A2019,'Medical Examinations'!$A$2:$O$2336,11,FALSE())</f>
        <v>No</v>
      </c>
      <c r="H2019" s="1">
        <f>VLOOKUP($A2019,'Medical Examinations'!$A$2:$O$2336,13,FALSE())</f>
        <v>1</v>
      </c>
      <c r="I2019" s="1" t="str">
        <f>VLOOKUP($A2019,'Medical Examinations'!$A$2:$O$2336,12,FALSE())</f>
        <v>No</v>
      </c>
      <c r="J2019" s="1" t="str">
        <f>VLOOKUP($A2019,'Medical Examinations'!$A$2:$O$2336,14,FALSE())</f>
        <v>Overweight</v>
      </c>
      <c r="K2019" s="1" t="str">
        <f>VLOOKUP($A2019,'Medical Examinations'!$A$2:$O$2336,15,FALSE())</f>
        <v>Prediabetes</v>
      </c>
      <c r="L2019" s="17">
        <f>VLOOKUP($A2019,'Hospitalisation Details'!$A$2:$P$2344,15,FALSE())</f>
        <v>36053</v>
      </c>
      <c r="M2019" s="18">
        <f>VLOOKUP($A2019,'Hospitalisation Details'!$A$2:$P$2344,6,FALSE())</f>
        <v>3044.21</v>
      </c>
      <c r="N2019" s="1" t="str">
        <f>VLOOKUP($A2019,'Hospitalisation Details'!$A$2:$P$2344,12,FALSE())</f>
        <v>tier - 2</v>
      </c>
      <c r="O2019" s="1" t="str">
        <f>VLOOKUP($A2019,'Hospitalisation Details'!$A$2:$P$2344,13,FALSE())</f>
        <v>tier - 3</v>
      </c>
      <c r="P2019" s="1" t="str">
        <f>VLOOKUP($A2019,'Hospitalisation Details'!$A$2:$P$2344,14,FALSE())</f>
        <v>R1024</v>
      </c>
      <c r="Q2019" s="1">
        <f>VLOOKUP($A2019,'Hospitalisation Details'!$A$2:$P$2344,16,FALSE())</f>
        <v>24</v>
      </c>
    </row>
    <row r="2020" spans="1:17" x14ac:dyDescent="0.35">
      <c r="A2020" s="1" t="str">
        <f>'Customer Names'!A2020</f>
        <v>Id2019</v>
      </c>
      <c r="B2020" s="1" t="str">
        <f>VLOOKUP($A2020,'Customer Names'!$A$2:$E$2336,4,FALSE())</f>
        <v>Alyson</v>
      </c>
      <c r="C2020" s="16">
        <f>VLOOKUP($A2020,'Medical Examinations'!$A$2:$O$2336,2,FALSE())</f>
        <v>34.484999999999999</v>
      </c>
      <c r="D2020" s="16">
        <f>VLOOKUP($A2020,'Medical Examinations'!$A$2:$O$2336,3,FALSE())</f>
        <v>4.7</v>
      </c>
      <c r="E2020" s="1" t="str">
        <f>VLOOKUP($A2020,'Medical Examinations'!$A$2:$O$2336,9,FALSE())</f>
        <v>Yes</v>
      </c>
      <c r="F2020" s="1" t="str">
        <f>VLOOKUP($A2020,'Medical Examinations'!$A$2:$O$2336,10,FALSE())</f>
        <v>No</v>
      </c>
      <c r="G2020" s="1" t="str">
        <f>VLOOKUP($A2020,'Medical Examinations'!$A$2:$O$2336,11,FALSE())</f>
        <v>Yes</v>
      </c>
      <c r="H2020" s="1">
        <f>VLOOKUP($A2020,'Medical Examinations'!$A$2:$O$2336,13,FALSE())</f>
        <v>1</v>
      </c>
      <c r="I2020" s="1" t="str">
        <f>VLOOKUP($A2020,'Medical Examinations'!$A$2:$O$2336,12,FALSE())</f>
        <v>No</v>
      </c>
      <c r="J2020" s="1" t="str">
        <f>VLOOKUP($A2020,'Medical Examinations'!$A$2:$O$2336,14,FALSE())</f>
        <v>Obesity</v>
      </c>
      <c r="K2020" s="1" t="str">
        <f>VLOOKUP($A2020,'Medical Examinations'!$A$2:$O$2336,15,FALSE())</f>
        <v>Normal</v>
      </c>
      <c r="L2020" s="17">
        <f>VLOOKUP($A2020,'Hospitalisation Details'!$A$2:$P$2344,15,FALSE())</f>
        <v>35783</v>
      </c>
      <c r="M2020" s="18">
        <f>VLOOKUP($A2020,'Hospitalisation Details'!$A$2:$P$2344,6,FALSE())</f>
        <v>3021.81</v>
      </c>
      <c r="N2020" s="1" t="str">
        <f>VLOOKUP($A2020,'Hospitalisation Details'!$A$2:$P$2344,12,FALSE())</f>
        <v>tier - 2</v>
      </c>
      <c r="O2020" s="1" t="str">
        <f>VLOOKUP($A2020,'Hospitalisation Details'!$A$2:$P$2344,13,FALSE())</f>
        <v>tier - 3</v>
      </c>
      <c r="P2020" s="1" t="str">
        <f>VLOOKUP($A2020,'Hospitalisation Details'!$A$2:$P$2344,14,FALSE())</f>
        <v>R1012</v>
      </c>
      <c r="Q2020" s="1">
        <f>VLOOKUP($A2020,'Hospitalisation Details'!$A$2:$P$2344,16,FALSE())</f>
        <v>25</v>
      </c>
    </row>
    <row r="2021" spans="1:17" x14ac:dyDescent="0.35">
      <c r="A2021" s="1" t="str">
        <f>'Customer Names'!A2021</f>
        <v>Id2020</v>
      </c>
      <c r="B2021" s="1" t="str">
        <f>VLOOKUP($A2021,'Customer Names'!$A$2:$E$2336,4,FALSE())</f>
        <v>Chance B</v>
      </c>
      <c r="C2021" s="16">
        <f>VLOOKUP($A2021,'Medical Examinations'!$A$2:$O$2336,2,FALSE())</f>
        <v>15.57</v>
      </c>
      <c r="D2021" s="16">
        <f>VLOOKUP($A2021,'Medical Examinations'!$A$2:$O$2336,3,FALSE())</f>
        <v>4.07</v>
      </c>
      <c r="E2021" s="1" t="str">
        <f>VLOOKUP($A2021,'Medical Examinations'!$A$2:$O$2336,9,FALSE())</f>
        <v>Yes</v>
      </c>
      <c r="F2021" s="1" t="str">
        <f>VLOOKUP($A2021,'Medical Examinations'!$A$2:$O$2336,10,FALSE())</f>
        <v>No</v>
      </c>
      <c r="G2021" s="1" t="str">
        <f>VLOOKUP($A2021,'Medical Examinations'!$A$2:$O$2336,11,FALSE())</f>
        <v>No</v>
      </c>
      <c r="H2021" s="1">
        <f>VLOOKUP($A2021,'Medical Examinations'!$A$2:$O$2336,13,FALSE())</f>
        <v>1</v>
      </c>
      <c r="I2021" s="1" t="str">
        <f>VLOOKUP($A2021,'Medical Examinations'!$A$2:$O$2336,12,FALSE())</f>
        <v>No</v>
      </c>
      <c r="J2021" s="1" t="str">
        <f>VLOOKUP($A2021,'Medical Examinations'!$A$2:$O$2336,14,FALSE())</f>
        <v>Underweight</v>
      </c>
      <c r="K2021" s="1" t="str">
        <f>VLOOKUP($A2021,'Medical Examinations'!$A$2:$O$2336,15,FALSE())</f>
        <v>Normal</v>
      </c>
      <c r="L2021" s="17">
        <f>VLOOKUP($A2021,'Hospitalisation Details'!$A$2:$P$2344,15,FALSE())</f>
        <v>32414</v>
      </c>
      <c r="M2021" s="18">
        <f>VLOOKUP($A2021,'Hospitalisation Details'!$A$2:$P$2344,6,FALSE())</f>
        <v>3018.04</v>
      </c>
      <c r="N2021" s="1" t="str">
        <f>VLOOKUP($A2021,'Hospitalisation Details'!$A$2:$P$2344,12,FALSE())</f>
        <v>tier - 2</v>
      </c>
      <c r="O2021" s="1" t="str">
        <f>VLOOKUP($A2021,'Hospitalisation Details'!$A$2:$P$2344,13,FALSE())</f>
        <v>tier - 2</v>
      </c>
      <c r="P2021" s="1" t="str">
        <f>VLOOKUP($A2021,'Hospitalisation Details'!$A$2:$P$2344,14,FALSE())</f>
        <v>R1012</v>
      </c>
      <c r="Q2021" s="1">
        <f>VLOOKUP($A2021,'Hospitalisation Details'!$A$2:$P$2344,16,FALSE())</f>
        <v>34</v>
      </c>
    </row>
    <row r="2022" spans="1:17" x14ac:dyDescent="0.35">
      <c r="A2022" s="1" t="str">
        <f>'Customer Names'!A2022</f>
        <v>Id2021</v>
      </c>
      <c r="B2022" s="1" t="str">
        <f>VLOOKUP($A2022,'Customer Names'!$A$2:$E$2336,4,FALSE())</f>
        <v>Sean P</v>
      </c>
      <c r="C2022" s="16">
        <f>VLOOKUP($A2022,'Medical Examinations'!$A$2:$O$2336,2,FALSE())</f>
        <v>30.36</v>
      </c>
      <c r="D2022" s="16">
        <f>VLOOKUP($A2022,'Medical Examinations'!$A$2:$O$2336,3,FALSE())</f>
        <v>9.39</v>
      </c>
      <c r="E2022" s="1" t="str">
        <f>VLOOKUP($A2022,'Medical Examinations'!$A$2:$O$2336,9,FALSE())</f>
        <v>No</v>
      </c>
      <c r="F2022" s="1" t="str">
        <f>VLOOKUP($A2022,'Medical Examinations'!$A$2:$O$2336,10,FALSE())</f>
        <v>No</v>
      </c>
      <c r="G2022" s="1" t="str">
        <f>VLOOKUP($A2022,'Medical Examinations'!$A$2:$O$2336,11,FALSE())</f>
        <v>No</v>
      </c>
      <c r="H2022" s="1">
        <f>VLOOKUP($A2022,'Medical Examinations'!$A$2:$O$2336,13,FALSE())</f>
        <v>0</v>
      </c>
      <c r="I2022" s="1" t="str">
        <f>VLOOKUP($A2022,'Medical Examinations'!$A$2:$O$2336,12,FALSE())</f>
        <v>No</v>
      </c>
      <c r="J2022" s="1" t="str">
        <f>VLOOKUP($A2022,'Medical Examinations'!$A$2:$O$2336,14,FALSE())</f>
        <v>Obesity</v>
      </c>
      <c r="K2022" s="1" t="str">
        <f>VLOOKUP($A2022,'Medical Examinations'!$A$2:$O$2336,15,FALSE())</f>
        <v>Diabetes</v>
      </c>
      <c r="L2022" s="17">
        <f>VLOOKUP($A2022,'Hospitalisation Details'!$A$2:$P$2344,15,FALSE())</f>
        <v>37605</v>
      </c>
      <c r="M2022" s="18">
        <f>VLOOKUP($A2022,'Hospitalisation Details'!$A$2:$P$2344,6,FALSE())</f>
        <v>3012.22</v>
      </c>
      <c r="N2022" s="1" t="str">
        <f>VLOOKUP($A2022,'Hospitalisation Details'!$A$2:$P$2344,12,FALSE())</f>
        <v>tier - 2</v>
      </c>
      <c r="O2022" s="1" t="str">
        <f>VLOOKUP($A2022,'Hospitalisation Details'!$A$2:$P$2344,13,FALSE())</f>
        <v>tier - 3</v>
      </c>
      <c r="P2022" s="1" t="str">
        <f>VLOOKUP($A2022,'Hospitalisation Details'!$A$2:$P$2344,14,FALSE())</f>
        <v>R1012</v>
      </c>
      <c r="Q2022" s="1">
        <f>VLOOKUP($A2022,'Hospitalisation Details'!$A$2:$P$2344,16,FALSE())</f>
        <v>20</v>
      </c>
    </row>
    <row r="2023" spans="1:17" x14ac:dyDescent="0.35">
      <c r="A2023" s="1" t="str">
        <f>'Customer Names'!A2023</f>
        <v>Id2022</v>
      </c>
      <c r="B2023" s="1" t="str">
        <f>VLOOKUP($A2023,'Customer Names'!$A$2:$E$2336,4,FALSE())</f>
        <v>Therese</v>
      </c>
      <c r="C2023" s="16">
        <f>VLOOKUP($A2023,'Medical Examinations'!$A$2:$O$2336,2,FALSE())</f>
        <v>19.37</v>
      </c>
      <c r="D2023" s="16">
        <f>VLOOKUP($A2023,'Medical Examinations'!$A$2:$O$2336,3,FALSE())</f>
        <v>4.18</v>
      </c>
      <c r="E2023" s="1" t="str">
        <f>VLOOKUP($A2023,'Medical Examinations'!$A$2:$O$2336,9,FALSE())</f>
        <v>No</v>
      </c>
      <c r="F2023" s="1" t="str">
        <f>VLOOKUP($A2023,'Medical Examinations'!$A$2:$O$2336,10,FALSE())</f>
        <v>No</v>
      </c>
      <c r="G2023" s="1" t="str">
        <f>VLOOKUP($A2023,'Medical Examinations'!$A$2:$O$2336,11,FALSE())</f>
        <v>No</v>
      </c>
      <c r="H2023" s="1">
        <f>VLOOKUP($A2023,'Medical Examinations'!$A$2:$O$2336,13,FALSE())</f>
        <v>0</v>
      </c>
      <c r="I2023" s="1" t="str">
        <f>VLOOKUP($A2023,'Medical Examinations'!$A$2:$O$2336,12,FALSE())</f>
        <v>No</v>
      </c>
      <c r="J2023" s="1" t="str">
        <f>VLOOKUP($A2023,'Medical Examinations'!$A$2:$O$2336,14,FALSE())</f>
        <v>Normal Weight</v>
      </c>
      <c r="K2023" s="1" t="str">
        <f>VLOOKUP($A2023,'Medical Examinations'!$A$2:$O$2336,15,FALSE())</f>
        <v>Normal</v>
      </c>
      <c r="L2023" s="17">
        <f>VLOOKUP($A2023,'Hospitalisation Details'!$A$2:$P$2344,15,FALSE())</f>
        <v>33562</v>
      </c>
      <c r="M2023" s="18">
        <f>VLOOKUP($A2023,'Hospitalisation Details'!$A$2:$P$2344,6,FALSE())</f>
        <v>2985.67</v>
      </c>
      <c r="N2023" s="1" t="str">
        <f>VLOOKUP($A2023,'Hospitalisation Details'!$A$2:$P$2344,12,FALSE())</f>
        <v>tier - 2</v>
      </c>
      <c r="O2023" s="1" t="str">
        <f>VLOOKUP($A2023,'Hospitalisation Details'!$A$2:$P$2344,13,FALSE())</f>
        <v>tier - 2</v>
      </c>
      <c r="P2023" s="1" t="str">
        <f>VLOOKUP($A2023,'Hospitalisation Details'!$A$2:$P$2344,14,FALSE())</f>
        <v>R1013</v>
      </c>
      <c r="Q2023" s="1">
        <f>VLOOKUP($A2023,'Hospitalisation Details'!$A$2:$P$2344,16,FALSE())</f>
        <v>31</v>
      </c>
    </row>
    <row r="2024" spans="1:17" x14ac:dyDescent="0.35">
      <c r="A2024" s="1" t="str">
        <f>'Customer Names'!A2024</f>
        <v>Id2023</v>
      </c>
      <c r="B2024" s="1" t="str">
        <f>VLOOKUP($A2024,'Customer Names'!$A$2:$E$2336,4,FALSE())</f>
        <v>Beau</v>
      </c>
      <c r="C2024" s="16">
        <f>VLOOKUP($A2024,'Medical Examinations'!$A$2:$O$2336,2,FALSE())</f>
        <v>16.71</v>
      </c>
      <c r="D2024" s="16">
        <f>VLOOKUP($A2024,'Medical Examinations'!$A$2:$O$2336,3,FALSE())</f>
        <v>4.18</v>
      </c>
      <c r="E2024" s="1" t="str">
        <f>VLOOKUP($A2024,'Medical Examinations'!$A$2:$O$2336,9,FALSE())</f>
        <v>No</v>
      </c>
      <c r="F2024" s="1" t="str">
        <f>VLOOKUP($A2024,'Medical Examinations'!$A$2:$O$2336,10,FALSE())</f>
        <v>No</v>
      </c>
      <c r="G2024" s="1" t="str">
        <f>VLOOKUP($A2024,'Medical Examinations'!$A$2:$O$2336,11,FALSE())</f>
        <v>No</v>
      </c>
      <c r="H2024" s="1">
        <f>VLOOKUP($A2024,'Medical Examinations'!$A$2:$O$2336,13,FALSE())</f>
        <v>1</v>
      </c>
      <c r="I2024" s="1" t="str">
        <f>VLOOKUP($A2024,'Medical Examinations'!$A$2:$O$2336,12,FALSE())</f>
        <v>No</v>
      </c>
      <c r="J2024" s="1" t="str">
        <f>VLOOKUP($A2024,'Medical Examinations'!$A$2:$O$2336,14,FALSE())</f>
        <v>Underweight</v>
      </c>
      <c r="K2024" s="1" t="str">
        <f>VLOOKUP($A2024,'Medical Examinations'!$A$2:$O$2336,15,FALSE())</f>
        <v>Normal</v>
      </c>
      <c r="L2024" s="17">
        <f>VLOOKUP($A2024,'Hospitalisation Details'!$A$2:$P$2344,15,FALSE())</f>
        <v>31946</v>
      </c>
      <c r="M2024" s="18">
        <f>VLOOKUP($A2024,'Hospitalisation Details'!$A$2:$P$2344,6,FALSE())</f>
        <v>2979.52</v>
      </c>
      <c r="N2024" s="1" t="str">
        <f>VLOOKUP($A2024,'Hospitalisation Details'!$A$2:$P$2344,12,FALSE())</f>
        <v>tier - 2</v>
      </c>
      <c r="O2024" s="1" t="str">
        <f>VLOOKUP($A2024,'Hospitalisation Details'!$A$2:$P$2344,13,FALSE())</f>
        <v>tier - 3</v>
      </c>
      <c r="P2024" s="1" t="str">
        <f>VLOOKUP($A2024,'Hospitalisation Details'!$A$2:$P$2344,14,FALSE())</f>
        <v>R1013</v>
      </c>
      <c r="Q2024" s="1">
        <f>VLOOKUP($A2024,'Hospitalisation Details'!$A$2:$P$2344,16,FALSE())</f>
        <v>35</v>
      </c>
    </row>
    <row r="2025" spans="1:17" x14ac:dyDescent="0.35">
      <c r="A2025" s="1" t="str">
        <f>'Customer Names'!A2025</f>
        <v>Id2024</v>
      </c>
      <c r="B2025" s="1" t="str">
        <f>VLOOKUP($A2025,'Customer Names'!$A$2:$E$2336,4,FALSE())</f>
        <v>Kelsey M</v>
      </c>
      <c r="C2025" s="16">
        <f>VLOOKUP($A2025,'Medical Examinations'!$A$2:$O$2336,2,FALSE())</f>
        <v>24.1</v>
      </c>
      <c r="D2025" s="16">
        <f>VLOOKUP($A2025,'Medical Examinations'!$A$2:$O$2336,3,FALSE())</f>
        <v>4.4000000000000004</v>
      </c>
      <c r="E2025" s="1" t="str">
        <f>VLOOKUP($A2025,'Medical Examinations'!$A$2:$O$2336,9,FALSE())</f>
        <v>Yes</v>
      </c>
      <c r="F2025" s="1" t="str">
        <f>VLOOKUP($A2025,'Medical Examinations'!$A$2:$O$2336,10,FALSE())</f>
        <v>No</v>
      </c>
      <c r="G2025" s="1" t="str">
        <f>VLOOKUP($A2025,'Medical Examinations'!$A$2:$O$2336,11,FALSE())</f>
        <v>No</v>
      </c>
      <c r="H2025" s="1">
        <f>VLOOKUP($A2025,'Medical Examinations'!$A$2:$O$2336,13,FALSE())</f>
        <v>1</v>
      </c>
      <c r="I2025" s="1" t="str">
        <f>VLOOKUP($A2025,'Medical Examinations'!$A$2:$O$2336,12,FALSE())</f>
        <v>No</v>
      </c>
      <c r="J2025" s="1" t="str">
        <f>VLOOKUP($A2025,'Medical Examinations'!$A$2:$O$2336,14,FALSE())</f>
        <v>Normal Weight</v>
      </c>
      <c r="K2025" s="1" t="str">
        <f>VLOOKUP($A2025,'Medical Examinations'!$A$2:$O$2336,15,FALSE())</f>
        <v>Normal</v>
      </c>
      <c r="L2025" s="17">
        <f>VLOOKUP($A2025,'Hospitalisation Details'!$A$2:$P$2344,15,FALSE())</f>
        <v>34966</v>
      </c>
      <c r="M2025" s="18">
        <f>VLOOKUP($A2025,'Hospitalisation Details'!$A$2:$P$2344,6,FALSE())</f>
        <v>2974.13</v>
      </c>
      <c r="N2025" s="1" t="str">
        <f>VLOOKUP($A2025,'Hospitalisation Details'!$A$2:$P$2344,12,FALSE())</f>
        <v>tier - 2</v>
      </c>
      <c r="O2025" s="1" t="str">
        <f>VLOOKUP($A2025,'Hospitalisation Details'!$A$2:$P$2344,13,FALSE())</f>
        <v>tier - 1</v>
      </c>
      <c r="P2025" s="1" t="str">
        <f>VLOOKUP($A2025,'Hospitalisation Details'!$A$2:$P$2344,14,FALSE())</f>
        <v>R1011</v>
      </c>
      <c r="Q2025" s="1">
        <f>VLOOKUP($A2025,'Hospitalisation Details'!$A$2:$P$2344,16,FALSE())</f>
        <v>27</v>
      </c>
    </row>
    <row r="2026" spans="1:17" x14ac:dyDescent="0.35">
      <c r="A2026" s="1" t="str">
        <f>'Customer Names'!A2026</f>
        <v>Id2025</v>
      </c>
      <c r="B2026" s="1" t="str">
        <f>VLOOKUP($A2026,'Customer Names'!$A$2:$E$2336,4,FALSE())</f>
        <v>Gretchen</v>
      </c>
      <c r="C2026" s="16">
        <f>VLOOKUP($A2026,'Medical Examinations'!$A$2:$O$2336,2,FALSE())</f>
        <v>29.77</v>
      </c>
      <c r="D2026" s="16">
        <f>VLOOKUP($A2026,'Medical Examinations'!$A$2:$O$2336,3,FALSE())</f>
        <v>9.9</v>
      </c>
      <c r="E2026" s="1" t="str">
        <f>VLOOKUP($A2026,'Medical Examinations'!$A$2:$O$2336,9,FALSE())</f>
        <v>No</v>
      </c>
      <c r="F2026" s="1" t="str">
        <f>VLOOKUP($A2026,'Medical Examinations'!$A$2:$O$2336,10,FALSE())</f>
        <v>No</v>
      </c>
      <c r="G2026" s="1" t="str">
        <f>VLOOKUP($A2026,'Medical Examinations'!$A$2:$O$2336,11,FALSE())</f>
        <v>No</v>
      </c>
      <c r="H2026" s="1">
        <f>VLOOKUP($A2026,'Medical Examinations'!$A$2:$O$2336,13,FALSE())</f>
        <v>0</v>
      </c>
      <c r="I2026" s="1" t="str">
        <f>VLOOKUP($A2026,'Medical Examinations'!$A$2:$O$2336,12,FALSE())</f>
        <v>No</v>
      </c>
      <c r="J2026" s="1" t="str">
        <f>VLOOKUP($A2026,'Medical Examinations'!$A$2:$O$2336,14,FALSE())</f>
        <v>Overweight</v>
      </c>
      <c r="K2026" s="1" t="str">
        <f>VLOOKUP($A2026,'Medical Examinations'!$A$2:$O$2336,15,FALSE())</f>
        <v>Diabetes</v>
      </c>
      <c r="L2026" s="17">
        <f>VLOOKUP($A2026,'Hospitalisation Details'!$A$2:$P$2344,15,FALSE())</f>
        <v>37529</v>
      </c>
      <c r="M2026" s="18">
        <f>VLOOKUP($A2026,'Hospitalisation Details'!$A$2:$P$2344,6,FALSE())</f>
        <v>2943.41</v>
      </c>
      <c r="N2026" s="1" t="str">
        <f>VLOOKUP($A2026,'Hospitalisation Details'!$A$2:$P$2344,12,FALSE())</f>
        <v>tier - 2</v>
      </c>
      <c r="O2026" s="1" t="str">
        <f>VLOOKUP($A2026,'Hospitalisation Details'!$A$2:$P$2344,13,FALSE())</f>
        <v>tier - 3</v>
      </c>
      <c r="P2026" s="1" t="str">
        <f>VLOOKUP($A2026,'Hospitalisation Details'!$A$2:$P$2344,14,FALSE())</f>
        <v>R1012</v>
      </c>
      <c r="Q2026" s="1">
        <f>VLOOKUP($A2026,'Hospitalisation Details'!$A$2:$P$2344,16,FALSE())</f>
        <v>20</v>
      </c>
    </row>
    <row r="2027" spans="1:17" x14ac:dyDescent="0.35">
      <c r="A2027" s="1" t="str">
        <f>'Customer Names'!A2027</f>
        <v>Id2026</v>
      </c>
      <c r="B2027" s="1" t="str">
        <f>VLOOKUP($A2027,'Customer Names'!$A$2:$E$2336,4,FALSE())</f>
        <v>Nicholas E.</v>
      </c>
      <c r="C2027" s="16">
        <f>VLOOKUP($A2027,'Medical Examinations'!$A$2:$O$2336,2,FALSE())</f>
        <v>46.53</v>
      </c>
      <c r="D2027" s="16">
        <f>VLOOKUP($A2027,'Medical Examinations'!$A$2:$O$2336,3,FALSE())</f>
        <v>4.84</v>
      </c>
      <c r="E2027" s="1" t="str">
        <f>VLOOKUP($A2027,'Medical Examinations'!$A$2:$O$2336,9,FALSE())</f>
        <v>Yes</v>
      </c>
      <c r="F2027" s="1" t="str">
        <f>VLOOKUP($A2027,'Medical Examinations'!$A$2:$O$2336,10,FALSE())</f>
        <v>No</v>
      </c>
      <c r="G2027" s="1" t="str">
        <f>VLOOKUP($A2027,'Medical Examinations'!$A$2:$O$2336,11,FALSE())</f>
        <v>No</v>
      </c>
      <c r="H2027" s="1">
        <f>VLOOKUP($A2027,'Medical Examinations'!$A$2:$O$2336,13,FALSE())</f>
        <v>0</v>
      </c>
      <c r="I2027" s="1" t="str">
        <f>VLOOKUP($A2027,'Medical Examinations'!$A$2:$O$2336,12,FALSE())</f>
        <v>No</v>
      </c>
      <c r="J2027" s="1" t="str">
        <f>VLOOKUP($A2027,'Medical Examinations'!$A$2:$O$2336,14,FALSE())</f>
        <v>Obesity</v>
      </c>
      <c r="K2027" s="1" t="str">
        <f>VLOOKUP($A2027,'Medical Examinations'!$A$2:$O$2336,15,FALSE())</f>
        <v>Normal</v>
      </c>
      <c r="L2027" s="17">
        <f>VLOOKUP($A2027,'Hospitalisation Details'!$A$2:$P$2344,15,FALSE())</f>
        <v>35246</v>
      </c>
      <c r="M2027" s="18">
        <f>VLOOKUP($A2027,'Hospitalisation Details'!$A$2:$P$2344,6,FALSE())</f>
        <v>2927.06</v>
      </c>
      <c r="N2027" s="1" t="str">
        <f>VLOOKUP($A2027,'Hospitalisation Details'!$A$2:$P$2344,12,FALSE())</f>
        <v>tier - 2</v>
      </c>
      <c r="O2027" s="1" t="str">
        <f>VLOOKUP($A2027,'Hospitalisation Details'!$A$2:$P$2344,13,FALSE())</f>
        <v>tier - 2</v>
      </c>
      <c r="P2027" s="1" t="str">
        <f>VLOOKUP($A2027,'Hospitalisation Details'!$A$2:$P$2344,14,FALSE())</f>
        <v>R1013</v>
      </c>
      <c r="Q2027" s="1">
        <f>VLOOKUP($A2027,'Hospitalisation Details'!$A$2:$P$2344,16,FALSE())</f>
        <v>26</v>
      </c>
    </row>
    <row r="2028" spans="1:17" x14ac:dyDescent="0.35">
      <c r="A2028" s="1" t="str">
        <f>'Customer Names'!A2028</f>
        <v>Id2027</v>
      </c>
      <c r="B2028" s="1" t="str">
        <f>VLOOKUP($A2028,'Customer Names'!$A$2:$E$2336,4,FALSE())</f>
        <v>Deborah</v>
      </c>
      <c r="C2028" s="16">
        <f>VLOOKUP($A2028,'Medical Examinations'!$A$2:$O$2336,2,FALSE())</f>
        <v>23.4</v>
      </c>
      <c r="D2028" s="16">
        <f>VLOOKUP($A2028,'Medical Examinations'!$A$2:$O$2336,3,FALSE())</f>
        <v>5.53</v>
      </c>
      <c r="E2028" s="1" t="str">
        <f>VLOOKUP($A2028,'Medical Examinations'!$A$2:$O$2336,9,FALSE())</f>
        <v>No</v>
      </c>
      <c r="F2028" s="1" t="str">
        <f>VLOOKUP($A2028,'Medical Examinations'!$A$2:$O$2336,10,FALSE())</f>
        <v>No</v>
      </c>
      <c r="G2028" s="1" t="str">
        <f>VLOOKUP($A2028,'Medical Examinations'!$A$2:$O$2336,11,FALSE())</f>
        <v>Yes</v>
      </c>
      <c r="H2028" s="1">
        <f>VLOOKUP($A2028,'Medical Examinations'!$A$2:$O$2336,13,FALSE())</f>
        <v>1</v>
      </c>
      <c r="I2028" s="1" t="str">
        <f>VLOOKUP($A2028,'Medical Examinations'!$A$2:$O$2336,12,FALSE())</f>
        <v>No</v>
      </c>
      <c r="J2028" s="1" t="str">
        <f>VLOOKUP($A2028,'Medical Examinations'!$A$2:$O$2336,14,FALSE())</f>
        <v>Normal Weight</v>
      </c>
      <c r="K2028" s="1" t="str">
        <f>VLOOKUP($A2028,'Medical Examinations'!$A$2:$O$2336,15,FALSE())</f>
        <v>Normal</v>
      </c>
      <c r="L2028" s="17">
        <f>VLOOKUP($A2028,'Hospitalisation Details'!$A$2:$P$2344,15,FALSE())</f>
        <v>37777</v>
      </c>
      <c r="M2028" s="18">
        <f>VLOOKUP($A2028,'Hospitalisation Details'!$A$2:$P$2344,6,FALSE())</f>
        <v>2913.57</v>
      </c>
      <c r="N2028" s="1" t="str">
        <f>VLOOKUP($A2028,'Hospitalisation Details'!$A$2:$P$2344,12,FALSE())</f>
        <v>tier - 2</v>
      </c>
      <c r="O2028" s="1" t="str">
        <f>VLOOKUP($A2028,'Hospitalisation Details'!$A$2:$P$2344,13,FALSE())</f>
        <v>tier - 2</v>
      </c>
      <c r="P2028" s="1" t="str">
        <f>VLOOKUP($A2028,'Hospitalisation Details'!$A$2:$P$2344,14,FALSE())</f>
        <v>R1011</v>
      </c>
      <c r="Q2028" s="1">
        <f>VLOOKUP($A2028,'Hospitalisation Details'!$A$2:$P$2344,16,FALSE())</f>
        <v>20</v>
      </c>
    </row>
    <row r="2029" spans="1:17" x14ac:dyDescent="0.35">
      <c r="A2029" s="1" t="str">
        <f>'Customer Names'!A2029</f>
        <v>Id2028</v>
      </c>
      <c r="B2029" s="1" t="str">
        <f>VLOOKUP($A2029,'Customer Names'!$A$2:$E$2336,4,FALSE())</f>
        <v>Chuck W. Jr.</v>
      </c>
      <c r="C2029" s="16">
        <f>VLOOKUP($A2029,'Medical Examinations'!$A$2:$O$2336,2,FALSE())</f>
        <v>30</v>
      </c>
      <c r="D2029" s="16">
        <f>VLOOKUP($A2029,'Medical Examinations'!$A$2:$O$2336,3,FALSE())</f>
        <v>4.33</v>
      </c>
      <c r="E2029" s="1" t="str">
        <f>VLOOKUP($A2029,'Medical Examinations'!$A$2:$O$2336,9,FALSE())</f>
        <v>Yes</v>
      </c>
      <c r="F2029" s="1" t="str">
        <f>VLOOKUP($A2029,'Medical Examinations'!$A$2:$O$2336,10,FALSE())</f>
        <v>No</v>
      </c>
      <c r="G2029" s="1" t="str">
        <f>VLOOKUP($A2029,'Medical Examinations'!$A$2:$O$2336,11,FALSE())</f>
        <v>No</v>
      </c>
      <c r="H2029" s="1">
        <f>VLOOKUP($A2029,'Medical Examinations'!$A$2:$O$2336,13,FALSE())</f>
        <v>0</v>
      </c>
      <c r="I2029" s="1" t="str">
        <f>VLOOKUP($A2029,'Medical Examinations'!$A$2:$O$2336,12,FALSE())</f>
        <v>No</v>
      </c>
      <c r="J2029" s="1" t="str">
        <f>VLOOKUP($A2029,'Medical Examinations'!$A$2:$O$2336,14,FALSE())</f>
        <v>Obesity</v>
      </c>
      <c r="K2029" s="1" t="str">
        <f>VLOOKUP($A2029,'Medical Examinations'!$A$2:$O$2336,15,FALSE())</f>
        <v>Normal</v>
      </c>
      <c r="L2029" s="17">
        <f>VLOOKUP($A2029,'Hospitalisation Details'!$A$2:$P$2344,15,FALSE())</f>
        <v>35229</v>
      </c>
      <c r="M2029" s="18">
        <f>VLOOKUP($A2029,'Hospitalisation Details'!$A$2:$P$2344,6,FALSE())</f>
        <v>2904.09</v>
      </c>
      <c r="N2029" s="1" t="str">
        <f>VLOOKUP($A2029,'Hospitalisation Details'!$A$2:$P$2344,12,FALSE())</f>
        <v>tier - 2</v>
      </c>
      <c r="O2029" s="1" t="str">
        <f>VLOOKUP($A2029,'Hospitalisation Details'!$A$2:$P$2344,13,FALSE())</f>
        <v>tier - 2</v>
      </c>
      <c r="P2029" s="1" t="str">
        <f>VLOOKUP($A2029,'Hospitalisation Details'!$A$2:$P$2344,14,FALSE())</f>
        <v>R1011</v>
      </c>
      <c r="Q2029" s="1">
        <f>VLOOKUP($A2029,'Hospitalisation Details'!$A$2:$P$2344,16,FALSE())</f>
        <v>26</v>
      </c>
    </row>
    <row r="2030" spans="1:17" x14ac:dyDescent="0.35">
      <c r="A2030" s="1" t="str">
        <f>'Customer Names'!A2030</f>
        <v>Id2029</v>
      </c>
      <c r="B2030" s="1" t="str">
        <f>VLOOKUP($A2030,'Customer Names'!$A$2:$E$2336,4,FALSE())</f>
        <v>Daniel</v>
      </c>
      <c r="C2030" s="16">
        <f>VLOOKUP($A2030,'Medical Examinations'!$A$2:$O$2336,2,FALSE())</f>
        <v>29.15</v>
      </c>
      <c r="D2030" s="16">
        <f>VLOOKUP($A2030,'Medical Examinations'!$A$2:$O$2336,3,FALSE())</f>
        <v>4.91</v>
      </c>
      <c r="E2030" s="1" t="str">
        <f>VLOOKUP($A2030,'Medical Examinations'!$A$2:$O$2336,9,FALSE())</f>
        <v>Yes</v>
      </c>
      <c r="F2030" s="1" t="str">
        <f>VLOOKUP($A2030,'Medical Examinations'!$A$2:$O$2336,10,FALSE())</f>
        <v>No</v>
      </c>
      <c r="G2030" s="1" t="str">
        <f>VLOOKUP($A2030,'Medical Examinations'!$A$2:$O$2336,11,FALSE())</f>
        <v>No</v>
      </c>
      <c r="H2030" s="1">
        <f>VLOOKUP($A2030,'Medical Examinations'!$A$2:$O$2336,13,FALSE())</f>
        <v>0</v>
      </c>
      <c r="I2030" s="1" t="str">
        <f>VLOOKUP($A2030,'Medical Examinations'!$A$2:$O$2336,12,FALSE())</f>
        <v>No</v>
      </c>
      <c r="J2030" s="1" t="str">
        <f>VLOOKUP($A2030,'Medical Examinations'!$A$2:$O$2336,14,FALSE())</f>
        <v>Overweight</v>
      </c>
      <c r="K2030" s="1" t="str">
        <f>VLOOKUP($A2030,'Medical Examinations'!$A$2:$O$2336,15,FALSE())</f>
        <v>Normal</v>
      </c>
      <c r="L2030" s="17">
        <f>VLOOKUP($A2030,'Hospitalisation Details'!$A$2:$P$2344,15,FALSE())</f>
        <v>35362</v>
      </c>
      <c r="M2030" s="18">
        <f>VLOOKUP($A2030,'Hospitalisation Details'!$A$2:$P$2344,6,FALSE())</f>
        <v>2902.91</v>
      </c>
      <c r="N2030" s="1" t="str">
        <f>VLOOKUP($A2030,'Hospitalisation Details'!$A$2:$P$2344,12,FALSE())</f>
        <v>tier - 2</v>
      </c>
      <c r="O2030" s="1" t="str">
        <f>VLOOKUP($A2030,'Hospitalisation Details'!$A$2:$P$2344,13,FALSE())</f>
        <v>tier - 2</v>
      </c>
      <c r="P2030" s="1" t="str">
        <f>VLOOKUP($A2030,'Hospitalisation Details'!$A$2:$P$2344,14,FALSE())</f>
        <v>R1013</v>
      </c>
      <c r="Q2030" s="1">
        <f>VLOOKUP($A2030,'Hospitalisation Details'!$A$2:$P$2344,16,FALSE())</f>
        <v>26</v>
      </c>
    </row>
    <row r="2031" spans="1:17" x14ac:dyDescent="0.35">
      <c r="A2031" s="1" t="str">
        <f>'Customer Names'!A2031</f>
        <v>Id2030</v>
      </c>
      <c r="B2031" s="1" t="str">
        <f>VLOOKUP($A2031,'Customer Names'!$A$2:$E$2336,4,FALSE())</f>
        <v>Amany</v>
      </c>
      <c r="C2031" s="16">
        <f>VLOOKUP($A2031,'Medical Examinations'!$A$2:$O$2336,2,FALSE())</f>
        <v>34.865000000000002</v>
      </c>
      <c r="D2031" s="16">
        <f>VLOOKUP($A2031,'Medical Examinations'!$A$2:$O$2336,3,FALSE())</f>
        <v>4.8</v>
      </c>
      <c r="E2031" s="1" t="str">
        <f>VLOOKUP($A2031,'Medical Examinations'!$A$2:$O$2336,9,FALSE())</f>
        <v>No</v>
      </c>
      <c r="F2031" s="1" t="str">
        <f>VLOOKUP($A2031,'Medical Examinations'!$A$2:$O$2336,10,FALSE())</f>
        <v>No</v>
      </c>
      <c r="G2031" s="1" t="str">
        <f>VLOOKUP($A2031,'Medical Examinations'!$A$2:$O$2336,11,FALSE())</f>
        <v>No</v>
      </c>
      <c r="H2031" s="1">
        <f>VLOOKUP($A2031,'Medical Examinations'!$A$2:$O$2336,13,FALSE())</f>
        <v>0</v>
      </c>
      <c r="I2031" s="1" t="str">
        <f>VLOOKUP($A2031,'Medical Examinations'!$A$2:$O$2336,12,FALSE())</f>
        <v>No</v>
      </c>
      <c r="J2031" s="1" t="str">
        <f>VLOOKUP($A2031,'Medical Examinations'!$A$2:$O$2336,14,FALSE())</f>
        <v>Obesity</v>
      </c>
      <c r="K2031" s="1" t="str">
        <f>VLOOKUP($A2031,'Medical Examinations'!$A$2:$O$2336,15,FALSE())</f>
        <v>Normal</v>
      </c>
      <c r="L2031" s="17">
        <f>VLOOKUP($A2031,'Hospitalisation Details'!$A$2:$P$2344,15,FALSE())</f>
        <v>36465</v>
      </c>
      <c r="M2031" s="18">
        <f>VLOOKUP($A2031,'Hospitalisation Details'!$A$2:$P$2344,6,FALSE())</f>
        <v>2899.49</v>
      </c>
      <c r="N2031" s="1" t="str">
        <f>VLOOKUP($A2031,'Hospitalisation Details'!$A$2:$P$2344,12,FALSE())</f>
        <v>tier - 2</v>
      </c>
      <c r="O2031" s="1" t="str">
        <f>VLOOKUP($A2031,'Hospitalisation Details'!$A$2:$P$2344,13,FALSE())</f>
        <v>tier - 2</v>
      </c>
      <c r="P2031" s="1" t="str">
        <f>VLOOKUP($A2031,'Hospitalisation Details'!$A$2:$P$2344,14,FALSE())</f>
        <v>R1024</v>
      </c>
      <c r="Q2031" s="1">
        <f>VLOOKUP($A2031,'Hospitalisation Details'!$A$2:$P$2344,16,FALSE())</f>
        <v>23</v>
      </c>
    </row>
    <row r="2032" spans="1:17" x14ac:dyDescent="0.35">
      <c r="A2032" s="1" t="str">
        <f>'Customer Names'!A2032</f>
        <v>Id2031</v>
      </c>
      <c r="B2032" s="1" t="str">
        <f>VLOOKUP($A2032,'Customer Names'!$A$2:$E$2336,4,FALSE())</f>
        <v>Kipling</v>
      </c>
      <c r="C2032" s="16">
        <f>VLOOKUP($A2032,'Medical Examinations'!$A$2:$O$2336,2,FALSE())</f>
        <v>28.12</v>
      </c>
      <c r="D2032" s="16">
        <f>VLOOKUP($A2032,'Medical Examinations'!$A$2:$O$2336,3,FALSE())</f>
        <v>5.55</v>
      </c>
      <c r="E2032" s="1" t="str">
        <f>VLOOKUP($A2032,'Medical Examinations'!$A$2:$O$2336,9,FALSE())</f>
        <v>Yes</v>
      </c>
      <c r="F2032" s="1" t="str">
        <f>VLOOKUP($A2032,'Medical Examinations'!$A$2:$O$2336,10,FALSE())</f>
        <v>Yes</v>
      </c>
      <c r="G2032" s="1" t="str">
        <f>VLOOKUP($A2032,'Medical Examinations'!$A$2:$O$2336,11,FALSE())</f>
        <v>No</v>
      </c>
      <c r="H2032" s="1">
        <f>VLOOKUP($A2032,'Medical Examinations'!$A$2:$O$2336,13,FALSE())</f>
        <v>2</v>
      </c>
      <c r="I2032" s="1" t="str">
        <f>VLOOKUP($A2032,'Medical Examinations'!$A$2:$O$2336,12,FALSE())</f>
        <v>No</v>
      </c>
      <c r="J2032" s="1" t="str">
        <f>VLOOKUP($A2032,'Medical Examinations'!$A$2:$O$2336,14,FALSE())</f>
        <v>Overweight</v>
      </c>
      <c r="K2032" s="1" t="str">
        <f>VLOOKUP($A2032,'Medical Examinations'!$A$2:$O$2336,15,FALSE())</f>
        <v>Normal</v>
      </c>
      <c r="L2032" s="17">
        <f>VLOOKUP($A2032,'Hospitalisation Details'!$A$2:$P$2344,15,FALSE())</f>
        <v>36721</v>
      </c>
      <c r="M2032" s="18">
        <f>VLOOKUP($A2032,'Hospitalisation Details'!$A$2:$P$2344,6,FALSE())</f>
        <v>2897.46</v>
      </c>
      <c r="N2032" s="1" t="str">
        <f>VLOOKUP($A2032,'Hospitalisation Details'!$A$2:$P$2344,12,FALSE())</f>
        <v>tier - 2</v>
      </c>
      <c r="O2032" s="1" t="str">
        <f>VLOOKUP($A2032,'Hospitalisation Details'!$A$2:$P$2344,13,FALSE())</f>
        <v>tier - 1</v>
      </c>
      <c r="P2032" s="1" t="str">
        <f>VLOOKUP($A2032,'Hospitalisation Details'!$A$2:$P$2344,14,FALSE())</f>
        <v>R1012</v>
      </c>
      <c r="Q2032" s="1">
        <f>VLOOKUP($A2032,'Hospitalisation Details'!$A$2:$P$2344,16,FALSE())</f>
        <v>22</v>
      </c>
    </row>
    <row r="2033" spans="1:17" x14ac:dyDescent="0.35">
      <c r="A2033" s="1" t="str">
        <f>'Customer Names'!A2033</f>
        <v>Id2032</v>
      </c>
      <c r="B2033" s="1" t="str">
        <f>VLOOKUP($A2033,'Customer Names'!$A$2:$E$2336,4,FALSE())</f>
        <v>Duncan</v>
      </c>
      <c r="C2033" s="16">
        <f>VLOOKUP($A2033,'Medical Examinations'!$A$2:$O$2336,2,FALSE())</f>
        <v>29.45</v>
      </c>
      <c r="D2033" s="16">
        <f>VLOOKUP($A2033,'Medical Examinations'!$A$2:$O$2336,3,FALSE())</f>
        <v>5.24</v>
      </c>
      <c r="E2033" s="1" t="str">
        <f>VLOOKUP($A2033,'Medical Examinations'!$A$2:$O$2336,9,FALSE())</f>
        <v>Yes</v>
      </c>
      <c r="F2033" s="1" t="str">
        <f>VLOOKUP($A2033,'Medical Examinations'!$A$2:$O$2336,10,FALSE())</f>
        <v>No</v>
      </c>
      <c r="G2033" s="1" t="str">
        <f>VLOOKUP($A2033,'Medical Examinations'!$A$2:$O$2336,11,FALSE())</f>
        <v>No</v>
      </c>
      <c r="H2033" s="1">
        <f>VLOOKUP($A2033,'Medical Examinations'!$A$2:$O$2336,13,FALSE())</f>
        <v>0</v>
      </c>
      <c r="I2033" s="1" t="str">
        <f>VLOOKUP($A2033,'Medical Examinations'!$A$2:$O$2336,12,FALSE())</f>
        <v>No</v>
      </c>
      <c r="J2033" s="1" t="str">
        <f>VLOOKUP($A2033,'Medical Examinations'!$A$2:$O$2336,14,FALSE())</f>
        <v>Overweight</v>
      </c>
      <c r="K2033" s="1" t="str">
        <f>VLOOKUP($A2033,'Medical Examinations'!$A$2:$O$2336,15,FALSE())</f>
        <v>Normal</v>
      </c>
      <c r="L2033" s="17">
        <f>VLOOKUP($A2033,'Hospitalisation Details'!$A$2:$P$2344,15,FALSE())</f>
        <v>35237</v>
      </c>
      <c r="M2033" s="18">
        <f>VLOOKUP($A2033,'Hospitalisation Details'!$A$2:$P$2344,6,FALSE())</f>
        <v>2897.32</v>
      </c>
      <c r="N2033" s="1" t="str">
        <f>VLOOKUP($A2033,'Hospitalisation Details'!$A$2:$P$2344,12,FALSE())</f>
        <v>tier - 3</v>
      </c>
      <c r="O2033" s="1" t="str">
        <f>VLOOKUP($A2033,'Hospitalisation Details'!$A$2:$P$2344,13,FALSE())</f>
        <v>tier - 3</v>
      </c>
      <c r="P2033" s="1" t="str">
        <f>VLOOKUP($A2033,'Hospitalisation Details'!$A$2:$P$2344,14,FALSE())</f>
        <v>R1016</v>
      </c>
      <c r="Q2033" s="1">
        <f>VLOOKUP($A2033,'Hospitalisation Details'!$A$2:$P$2344,16,FALSE())</f>
        <v>26</v>
      </c>
    </row>
    <row r="2034" spans="1:17" x14ac:dyDescent="0.35">
      <c r="A2034" s="1" t="str">
        <f>'Customer Names'!A2034</f>
        <v>Id2033</v>
      </c>
      <c r="B2034" s="1" t="str">
        <f>VLOOKUP($A2034,'Customer Names'!$A$2:$E$2336,4,FALSE())</f>
        <v>Louis C.</v>
      </c>
      <c r="C2034" s="16">
        <f>VLOOKUP($A2034,'Medical Examinations'!$A$2:$O$2336,2,FALSE())</f>
        <v>27.94</v>
      </c>
      <c r="D2034" s="16">
        <f>VLOOKUP($A2034,'Medical Examinations'!$A$2:$O$2336,3,FALSE())</f>
        <v>6.08</v>
      </c>
      <c r="E2034" s="1" t="str">
        <f>VLOOKUP($A2034,'Medical Examinations'!$A$2:$O$2336,9,FALSE())</f>
        <v>No</v>
      </c>
      <c r="F2034" s="1" t="str">
        <f>VLOOKUP($A2034,'Medical Examinations'!$A$2:$O$2336,10,FALSE())</f>
        <v>No</v>
      </c>
      <c r="G2034" s="1" t="str">
        <f>VLOOKUP($A2034,'Medical Examinations'!$A$2:$O$2336,11,FALSE())</f>
        <v>Yes</v>
      </c>
      <c r="H2034" s="1">
        <f>VLOOKUP($A2034,'Medical Examinations'!$A$2:$O$2336,13,FALSE())</f>
        <v>1</v>
      </c>
      <c r="I2034" s="1" t="str">
        <f>VLOOKUP($A2034,'Medical Examinations'!$A$2:$O$2336,12,FALSE())</f>
        <v>No</v>
      </c>
      <c r="J2034" s="1" t="str">
        <f>VLOOKUP($A2034,'Medical Examinations'!$A$2:$O$2336,14,FALSE())</f>
        <v>Overweight</v>
      </c>
      <c r="K2034" s="1" t="str">
        <f>VLOOKUP($A2034,'Medical Examinations'!$A$2:$O$2336,15,FALSE())</f>
        <v>Prediabetes</v>
      </c>
      <c r="L2034" s="17">
        <f>VLOOKUP($A2034,'Hospitalisation Details'!$A$2:$P$2344,15,FALSE())</f>
        <v>34193</v>
      </c>
      <c r="M2034" s="18">
        <f>VLOOKUP($A2034,'Hospitalisation Details'!$A$2:$P$2344,6,FALSE())</f>
        <v>2867.12</v>
      </c>
      <c r="N2034" s="1" t="str">
        <f>VLOOKUP($A2034,'Hospitalisation Details'!$A$2:$P$2344,12,FALSE())</f>
        <v>tier - 1</v>
      </c>
      <c r="O2034" s="1" t="str">
        <f>VLOOKUP($A2034,'Hospitalisation Details'!$A$2:$P$2344,13,FALSE())</f>
        <v>tier - 3</v>
      </c>
      <c r="P2034" s="1" t="str">
        <f>VLOOKUP($A2034,'Hospitalisation Details'!$A$2:$P$2344,14,FALSE())</f>
        <v>R1013</v>
      </c>
      <c r="Q2034" s="1">
        <f>VLOOKUP($A2034,'Hospitalisation Details'!$A$2:$P$2344,16,FALSE())</f>
        <v>29</v>
      </c>
    </row>
    <row r="2035" spans="1:17" x14ac:dyDescent="0.35">
      <c r="A2035" s="1" t="str">
        <f>'Customer Names'!A2035</f>
        <v>Id2034</v>
      </c>
      <c r="B2035" s="1" t="str">
        <f>VLOOKUP($A2035,'Customer Names'!$A$2:$E$2336,4,FALSE())</f>
        <v>Daniel J</v>
      </c>
      <c r="C2035" s="16">
        <f>VLOOKUP($A2035,'Medical Examinations'!$A$2:$O$2336,2,FALSE())</f>
        <v>27.2</v>
      </c>
      <c r="D2035" s="16">
        <f>VLOOKUP($A2035,'Medical Examinations'!$A$2:$O$2336,3,FALSE())</f>
        <v>5.83</v>
      </c>
      <c r="E2035" s="1" t="str">
        <f>VLOOKUP($A2035,'Medical Examinations'!$A$2:$O$2336,9,FALSE())</f>
        <v>No</v>
      </c>
      <c r="F2035" s="1" t="str">
        <f>VLOOKUP($A2035,'Medical Examinations'!$A$2:$O$2336,10,FALSE())</f>
        <v>No</v>
      </c>
      <c r="G2035" s="1" t="str">
        <f>VLOOKUP($A2035,'Medical Examinations'!$A$2:$O$2336,11,FALSE())</f>
        <v>Yes</v>
      </c>
      <c r="H2035" s="1">
        <f>VLOOKUP($A2035,'Medical Examinations'!$A$2:$O$2336,13,FALSE())</f>
        <v>1</v>
      </c>
      <c r="I2035" s="1" t="str">
        <f>VLOOKUP($A2035,'Medical Examinations'!$A$2:$O$2336,12,FALSE())</f>
        <v>No</v>
      </c>
      <c r="J2035" s="1" t="str">
        <f>VLOOKUP($A2035,'Medical Examinations'!$A$2:$O$2336,14,FALSE())</f>
        <v>Overweight</v>
      </c>
      <c r="K2035" s="1" t="str">
        <f>VLOOKUP($A2035,'Medical Examinations'!$A$2:$O$2336,15,FALSE())</f>
        <v>Prediabetes</v>
      </c>
      <c r="L2035" s="17">
        <f>VLOOKUP($A2035,'Hospitalisation Details'!$A$2:$P$2344,15,FALSE())</f>
        <v>34274</v>
      </c>
      <c r="M2035" s="18">
        <f>VLOOKUP($A2035,'Hospitalisation Details'!$A$2:$P$2344,6,FALSE())</f>
        <v>2866.09</v>
      </c>
      <c r="N2035" s="1" t="str">
        <f>VLOOKUP($A2035,'Hospitalisation Details'!$A$2:$P$2344,12,FALSE())</f>
        <v>tier - 3</v>
      </c>
      <c r="O2035" s="1" t="str">
        <f>VLOOKUP($A2035,'Hospitalisation Details'!$A$2:$P$2344,13,FALSE())</f>
        <v>tier - 3</v>
      </c>
      <c r="P2035" s="1" t="str">
        <f>VLOOKUP($A2035,'Hospitalisation Details'!$A$2:$P$2344,14,FALSE())</f>
        <v>R1011</v>
      </c>
      <c r="Q2035" s="1">
        <f>VLOOKUP($A2035,'Hospitalisation Details'!$A$2:$P$2344,16,FALSE())</f>
        <v>29</v>
      </c>
    </row>
    <row r="2036" spans="1:17" x14ac:dyDescent="0.35">
      <c r="A2036" s="1" t="str">
        <f>'Customer Names'!A2036</f>
        <v>Id2035</v>
      </c>
      <c r="B2036" s="1" t="str">
        <f>VLOOKUP($A2036,'Customer Names'!$A$2:$E$2336,4,FALSE())</f>
        <v>Ildiko M.</v>
      </c>
      <c r="C2036" s="16">
        <f>VLOOKUP($A2036,'Medical Examinations'!$A$2:$O$2336,2,FALSE())</f>
        <v>33.344999999999999</v>
      </c>
      <c r="D2036" s="16">
        <f>VLOOKUP($A2036,'Medical Examinations'!$A$2:$O$2336,3,FALSE())</f>
        <v>4.29</v>
      </c>
      <c r="E2036" s="1" t="str">
        <f>VLOOKUP($A2036,'Medical Examinations'!$A$2:$O$2336,9,FALSE())</f>
        <v>No</v>
      </c>
      <c r="F2036" s="1" t="str">
        <f>VLOOKUP($A2036,'Medical Examinations'!$A$2:$O$2336,10,FALSE())</f>
        <v>No</v>
      </c>
      <c r="G2036" s="1" t="str">
        <f>VLOOKUP($A2036,'Medical Examinations'!$A$2:$O$2336,11,FALSE())</f>
        <v>No</v>
      </c>
      <c r="H2036" s="1">
        <f>VLOOKUP($A2036,'Medical Examinations'!$A$2:$O$2336,13,FALSE())</f>
        <v>1</v>
      </c>
      <c r="I2036" s="1" t="str">
        <f>VLOOKUP($A2036,'Medical Examinations'!$A$2:$O$2336,12,FALSE())</f>
        <v>No</v>
      </c>
      <c r="J2036" s="1" t="str">
        <f>VLOOKUP($A2036,'Medical Examinations'!$A$2:$O$2336,14,FALSE())</f>
        <v>Obesity</v>
      </c>
      <c r="K2036" s="1" t="str">
        <f>VLOOKUP($A2036,'Medical Examinations'!$A$2:$O$2336,15,FALSE())</f>
        <v>Normal</v>
      </c>
      <c r="L2036" s="17">
        <f>VLOOKUP($A2036,'Hospitalisation Details'!$A$2:$P$2344,15,FALSE())</f>
        <v>36042</v>
      </c>
      <c r="M2036" s="18">
        <f>VLOOKUP($A2036,'Hospitalisation Details'!$A$2:$P$2344,6,FALSE())</f>
        <v>2855.44</v>
      </c>
      <c r="N2036" s="1" t="str">
        <f>VLOOKUP($A2036,'Hospitalisation Details'!$A$2:$P$2344,12,FALSE())</f>
        <v>tier - 2</v>
      </c>
      <c r="O2036" s="1" t="str">
        <f>VLOOKUP($A2036,'Hospitalisation Details'!$A$2:$P$2344,13,FALSE())</f>
        <v>tier - 3</v>
      </c>
      <c r="P2036" s="1" t="str">
        <f>VLOOKUP($A2036,'Hospitalisation Details'!$A$2:$P$2344,14,FALSE())</f>
        <v>R1012</v>
      </c>
      <c r="Q2036" s="1">
        <f>VLOOKUP($A2036,'Hospitalisation Details'!$A$2:$P$2344,16,FALSE())</f>
        <v>24</v>
      </c>
    </row>
    <row r="2037" spans="1:17" x14ac:dyDescent="0.35">
      <c r="A2037" s="1" t="str">
        <f>'Customer Names'!A2037</f>
        <v>Id2036</v>
      </c>
      <c r="B2037" s="1" t="str">
        <f>VLOOKUP($A2037,'Customer Names'!$A$2:$E$2336,4,FALSE())</f>
        <v>Melinda E.</v>
      </c>
      <c r="C2037" s="16">
        <f>VLOOKUP($A2037,'Medical Examinations'!$A$2:$O$2336,2,FALSE())</f>
        <v>29.925000000000001</v>
      </c>
      <c r="D2037" s="16">
        <f>VLOOKUP($A2037,'Medical Examinations'!$A$2:$O$2336,3,FALSE())</f>
        <v>5.3</v>
      </c>
      <c r="E2037" s="1" t="str">
        <f>VLOOKUP($A2037,'Medical Examinations'!$A$2:$O$2336,9,FALSE())</f>
        <v>No</v>
      </c>
      <c r="F2037" s="1" t="str">
        <f>VLOOKUP($A2037,'Medical Examinations'!$A$2:$O$2336,10,FALSE())</f>
        <v>No</v>
      </c>
      <c r="G2037" s="1" t="str">
        <f>VLOOKUP($A2037,'Medical Examinations'!$A$2:$O$2336,11,FALSE())</f>
        <v>No</v>
      </c>
      <c r="H2037" s="1">
        <f>VLOOKUP($A2037,'Medical Examinations'!$A$2:$O$2336,13,FALSE())</f>
        <v>1</v>
      </c>
      <c r="I2037" s="1" t="str">
        <f>VLOOKUP($A2037,'Medical Examinations'!$A$2:$O$2336,12,FALSE())</f>
        <v>No</v>
      </c>
      <c r="J2037" s="1" t="str">
        <f>VLOOKUP($A2037,'Medical Examinations'!$A$2:$O$2336,14,FALSE())</f>
        <v>Overweight</v>
      </c>
      <c r="K2037" s="1" t="str">
        <f>VLOOKUP($A2037,'Medical Examinations'!$A$2:$O$2336,15,FALSE())</f>
        <v>Normal</v>
      </c>
      <c r="L2037" s="17">
        <f>VLOOKUP($A2037,'Hospitalisation Details'!$A$2:$P$2344,15,FALSE())</f>
        <v>35963</v>
      </c>
      <c r="M2037" s="18">
        <f>VLOOKUP($A2037,'Hospitalisation Details'!$A$2:$P$2344,6,FALSE())</f>
        <v>2850.68</v>
      </c>
      <c r="N2037" s="1" t="str">
        <f>VLOOKUP($A2037,'Hospitalisation Details'!$A$2:$P$2344,12,FALSE())</f>
        <v>tier - 2</v>
      </c>
      <c r="O2037" s="1" t="str">
        <f>VLOOKUP($A2037,'Hospitalisation Details'!$A$2:$P$2344,13,FALSE())</f>
        <v>tier - 3</v>
      </c>
      <c r="P2037" s="1" t="str">
        <f>VLOOKUP($A2037,'Hospitalisation Details'!$A$2:$P$2344,14,FALSE())</f>
        <v>R1012</v>
      </c>
      <c r="Q2037" s="1">
        <f>VLOOKUP($A2037,'Hospitalisation Details'!$A$2:$P$2344,16,FALSE())</f>
        <v>24</v>
      </c>
    </row>
    <row r="2038" spans="1:17" x14ac:dyDescent="0.35">
      <c r="A2038" s="1" t="str">
        <f>'Customer Names'!A2038</f>
        <v>Id2037</v>
      </c>
      <c r="B2038" s="1" t="str">
        <f>VLOOKUP($A2038,'Customer Names'!$A$2:$E$2336,4,FALSE())</f>
        <v>Ashley M</v>
      </c>
      <c r="C2038" s="16">
        <f>VLOOKUP($A2038,'Medical Examinations'!$A$2:$O$2336,2,FALSE())</f>
        <v>24.225000000000001</v>
      </c>
      <c r="D2038" s="16">
        <f>VLOOKUP($A2038,'Medical Examinations'!$A$2:$O$2336,3,FALSE())</f>
        <v>4.42</v>
      </c>
      <c r="E2038" s="1" t="str">
        <f>VLOOKUP($A2038,'Medical Examinations'!$A$2:$O$2336,9,FALSE())</f>
        <v>No</v>
      </c>
      <c r="F2038" s="1" t="str">
        <f>VLOOKUP($A2038,'Medical Examinations'!$A$2:$O$2336,10,FALSE())</f>
        <v>No</v>
      </c>
      <c r="G2038" s="1" t="str">
        <f>VLOOKUP($A2038,'Medical Examinations'!$A$2:$O$2336,11,FALSE())</f>
        <v>No</v>
      </c>
      <c r="H2038" s="1">
        <f>VLOOKUP($A2038,'Medical Examinations'!$A$2:$O$2336,13,FALSE())</f>
        <v>1</v>
      </c>
      <c r="I2038" s="1" t="str">
        <f>VLOOKUP($A2038,'Medical Examinations'!$A$2:$O$2336,12,FALSE())</f>
        <v>No</v>
      </c>
      <c r="J2038" s="1" t="str">
        <f>VLOOKUP($A2038,'Medical Examinations'!$A$2:$O$2336,14,FALSE())</f>
        <v>Normal Weight</v>
      </c>
      <c r="K2038" s="1" t="str">
        <f>VLOOKUP($A2038,'Medical Examinations'!$A$2:$O$2336,15,FALSE())</f>
        <v>Normal</v>
      </c>
      <c r="L2038" s="17">
        <f>VLOOKUP($A2038,'Hospitalisation Details'!$A$2:$P$2344,15,FALSE())</f>
        <v>36114</v>
      </c>
      <c r="M2038" s="18">
        <f>VLOOKUP($A2038,'Hospitalisation Details'!$A$2:$P$2344,6,FALSE())</f>
        <v>2842.76</v>
      </c>
      <c r="N2038" s="1" t="str">
        <f>VLOOKUP($A2038,'Hospitalisation Details'!$A$2:$P$2344,12,FALSE())</f>
        <v>tier - 2</v>
      </c>
      <c r="O2038" s="1" t="str">
        <f>VLOOKUP($A2038,'Hospitalisation Details'!$A$2:$P$2344,13,FALSE())</f>
        <v>tier - 3</v>
      </c>
      <c r="P2038" s="1" t="str">
        <f>VLOOKUP($A2038,'Hospitalisation Details'!$A$2:$P$2344,14,FALSE())</f>
        <v>R1012</v>
      </c>
      <c r="Q2038" s="1">
        <f>VLOOKUP($A2038,'Hospitalisation Details'!$A$2:$P$2344,16,FALSE())</f>
        <v>24</v>
      </c>
    </row>
    <row r="2039" spans="1:17" x14ac:dyDescent="0.35">
      <c r="A2039" s="1" t="str">
        <f>'Customer Names'!A2039</f>
        <v>Id2038</v>
      </c>
      <c r="B2039" s="1" t="str">
        <f>VLOOKUP($A2039,'Customer Names'!$A$2:$E$2336,4,FALSE())</f>
        <v>Stephanie</v>
      </c>
      <c r="C2039" s="16">
        <f>VLOOKUP($A2039,'Medical Examinations'!$A$2:$O$2336,2,FALSE())</f>
        <v>29.68</v>
      </c>
      <c r="D2039" s="16">
        <f>VLOOKUP($A2039,'Medical Examinations'!$A$2:$O$2336,3,FALSE())</f>
        <v>5.68</v>
      </c>
      <c r="E2039" s="1" t="str">
        <f>VLOOKUP($A2039,'Medical Examinations'!$A$2:$O$2336,9,FALSE())</f>
        <v>No</v>
      </c>
      <c r="F2039" s="1" t="str">
        <f>VLOOKUP($A2039,'Medical Examinations'!$A$2:$O$2336,10,FALSE())</f>
        <v>Yes</v>
      </c>
      <c r="G2039" s="1" t="str">
        <f>VLOOKUP($A2039,'Medical Examinations'!$A$2:$O$2336,11,FALSE())</f>
        <v>No</v>
      </c>
      <c r="H2039" s="1">
        <f>VLOOKUP($A2039,'Medical Examinations'!$A$2:$O$2336,13,FALSE())</f>
        <v>1</v>
      </c>
      <c r="I2039" s="1" t="str">
        <f>VLOOKUP($A2039,'Medical Examinations'!$A$2:$O$2336,12,FALSE())</f>
        <v>No</v>
      </c>
      <c r="J2039" s="1" t="str">
        <f>VLOOKUP($A2039,'Medical Examinations'!$A$2:$O$2336,14,FALSE())</f>
        <v>Overweight</v>
      </c>
      <c r="K2039" s="1" t="str">
        <f>VLOOKUP($A2039,'Medical Examinations'!$A$2:$O$2336,15,FALSE())</f>
        <v>Normal</v>
      </c>
      <c r="L2039" s="17">
        <f>VLOOKUP($A2039,'Hospitalisation Details'!$A$2:$P$2344,15,FALSE())</f>
        <v>36800</v>
      </c>
      <c r="M2039" s="18">
        <f>VLOOKUP($A2039,'Hospitalisation Details'!$A$2:$P$2344,6,FALSE())</f>
        <v>2819.51</v>
      </c>
      <c r="N2039" s="1" t="str">
        <f>VLOOKUP($A2039,'Hospitalisation Details'!$A$2:$P$2344,12,FALSE())</f>
        <v>tier - 2</v>
      </c>
      <c r="O2039" s="1" t="str">
        <f>VLOOKUP($A2039,'Hospitalisation Details'!$A$2:$P$2344,13,FALSE())</f>
        <v>tier - 3</v>
      </c>
      <c r="P2039" s="1" t="str">
        <f>VLOOKUP($A2039,'Hospitalisation Details'!$A$2:$P$2344,14,FALSE())</f>
        <v>R1011</v>
      </c>
      <c r="Q2039" s="1">
        <f>VLOOKUP($A2039,'Hospitalisation Details'!$A$2:$P$2344,16,FALSE())</f>
        <v>22</v>
      </c>
    </row>
    <row r="2040" spans="1:17" x14ac:dyDescent="0.35">
      <c r="A2040" s="1" t="str">
        <f>'Customer Names'!A2040</f>
        <v>Id2039</v>
      </c>
      <c r="B2040" s="1" t="str">
        <f>VLOOKUP($A2040,'Customer Names'!$A$2:$E$2336,4,FALSE())</f>
        <v>Sean P.</v>
      </c>
      <c r="C2040" s="16">
        <f>VLOOKUP($A2040,'Medical Examinations'!$A$2:$O$2336,2,FALSE())</f>
        <v>20.614999999999998</v>
      </c>
      <c r="D2040" s="16">
        <f>VLOOKUP($A2040,'Medical Examinations'!$A$2:$O$2336,3,FALSE())</f>
        <v>6.05</v>
      </c>
      <c r="E2040" s="1" t="str">
        <f>VLOOKUP($A2040,'Medical Examinations'!$A$2:$O$2336,9,FALSE())</f>
        <v>No</v>
      </c>
      <c r="F2040" s="1" t="str">
        <f>VLOOKUP($A2040,'Medical Examinations'!$A$2:$O$2336,10,FALSE())</f>
        <v>No</v>
      </c>
      <c r="G2040" s="1" t="str">
        <f>VLOOKUP($A2040,'Medical Examinations'!$A$2:$O$2336,11,FALSE())</f>
        <v>Yes</v>
      </c>
      <c r="H2040" s="1">
        <f>VLOOKUP($A2040,'Medical Examinations'!$A$2:$O$2336,13,FALSE())</f>
        <v>1</v>
      </c>
      <c r="I2040" s="1" t="str">
        <f>VLOOKUP($A2040,'Medical Examinations'!$A$2:$O$2336,12,FALSE())</f>
        <v>No</v>
      </c>
      <c r="J2040" s="1" t="str">
        <f>VLOOKUP($A2040,'Medical Examinations'!$A$2:$O$2336,14,FALSE())</f>
        <v>Normal Weight</v>
      </c>
      <c r="K2040" s="1" t="str">
        <f>VLOOKUP($A2040,'Medical Examinations'!$A$2:$O$2336,15,FALSE())</f>
        <v>Prediabetes</v>
      </c>
      <c r="L2040" s="17">
        <f>VLOOKUP($A2040,'Hospitalisation Details'!$A$2:$P$2344,15,FALSE())</f>
        <v>37887</v>
      </c>
      <c r="M2040" s="18">
        <f>VLOOKUP($A2040,'Hospitalisation Details'!$A$2:$P$2344,6,FALSE())</f>
        <v>2803.7</v>
      </c>
      <c r="N2040" s="1" t="str">
        <f>VLOOKUP($A2040,'Hospitalisation Details'!$A$2:$P$2344,12,FALSE())</f>
        <v>tier - 2</v>
      </c>
      <c r="O2040" s="1" t="str">
        <f>VLOOKUP($A2040,'Hospitalisation Details'!$A$2:$P$2344,13,FALSE())</f>
        <v>tier - 1</v>
      </c>
      <c r="P2040" s="1" t="str">
        <f>VLOOKUP($A2040,'Hospitalisation Details'!$A$2:$P$2344,14,FALSE())</f>
        <v>R1012</v>
      </c>
      <c r="Q2040" s="1">
        <f>VLOOKUP($A2040,'Hospitalisation Details'!$A$2:$P$2344,16,FALSE())</f>
        <v>19</v>
      </c>
    </row>
    <row r="2041" spans="1:17" x14ac:dyDescent="0.35">
      <c r="A2041" s="1" t="str">
        <f>'Customer Names'!A2041</f>
        <v>Id2040</v>
      </c>
      <c r="B2041" s="1" t="str">
        <f>VLOOKUP($A2041,'Customer Names'!$A$2:$E$2336,4,FALSE())</f>
        <v>Emily G</v>
      </c>
      <c r="C2041" s="16">
        <f>VLOOKUP($A2041,'Medical Examinations'!$A$2:$O$2336,2,FALSE())</f>
        <v>32.119999999999997</v>
      </c>
      <c r="D2041" s="16">
        <f>VLOOKUP($A2041,'Medical Examinations'!$A$2:$O$2336,3,FALSE())</f>
        <v>5.33</v>
      </c>
      <c r="E2041" s="1" t="str">
        <f>VLOOKUP($A2041,'Medical Examinations'!$A$2:$O$2336,9,FALSE())</f>
        <v>No</v>
      </c>
      <c r="F2041" s="1" t="str">
        <f>VLOOKUP($A2041,'Medical Examinations'!$A$2:$O$2336,10,FALSE())</f>
        <v>Yes</v>
      </c>
      <c r="G2041" s="1" t="str">
        <f>VLOOKUP($A2041,'Medical Examinations'!$A$2:$O$2336,11,FALSE())</f>
        <v>No</v>
      </c>
      <c r="H2041" s="1">
        <f>VLOOKUP($A2041,'Medical Examinations'!$A$2:$O$2336,13,FALSE())</f>
        <v>1</v>
      </c>
      <c r="I2041" s="1" t="str">
        <f>VLOOKUP($A2041,'Medical Examinations'!$A$2:$O$2336,12,FALSE())</f>
        <v>No</v>
      </c>
      <c r="J2041" s="1" t="str">
        <f>VLOOKUP($A2041,'Medical Examinations'!$A$2:$O$2336,14,FALSE())</f>
        <v>Obesity</v>
      </c>
      <c r="K2041" s="1" t="str">
        <f>VLOOKUP($A2041,'Medical Examinations'!$A$2:$O$2336,15,FALSE())</f>
        <v>Normal</v>
      </c>
      <c r="L2041" s="17">
        <f>VLOOKUP($A2041,'Hospitalisation Details'!$A$2:$P$2344,15,FALSE())</f>
        <v>38203</v>
      </c>
      <c r="M2041" s="18">
        <f>VLOOKUP($A2041,'Hospitalisation Details'!$A$2:$P$2344,6,FALSE())</f>
        <v>2801.26</v>
      </c>
      <c r="N2041" s="1" t="str">
        <f>VLOOKUP($A2041,'Hospitalisation Details'!$A$2:$P$2344,12,FALSE())</f>
        <v>tier - 2</v>
      </c>
      <c r="O2041" s="1" t="str">
        <f>VLOOKUP($A2041,'Hospitalisation Details'!$A$2:$P$2344,13,FALSE())</f>
        <v>tier - 3</v>
      </c>
      <c r="P2041" s="1" t="str">
        <f>VLOOKUP($A2041,'Hospitalisation Details'!$A$2:$P$2344,14,FALSE())</f>
        <v>R1013</v>
      </c>
      <c r="Q2041" s="1">
        <f>VLOOKUP($A2041,'Hospitalisation Details'!$A$2:$P$2344,16,FALSE())</f>
        <v>18</v>
      </c>
    </row>
    <row r="2042" spans="1:17" x14ac:dyDescent="0.35">
      <c r="A2042" s="1" t="str">
        <f>'Customer Names'!A2042</f>
        <v>Id2041</v>
      </c>
      <c r="B2042" s="1" t="str">
        <f>VLOOKUP($A2042,'Customer Names'!$A$2:$E$2336,4,FALSE())</f>
        <v>Malcolm</v>
      </c>
      <c r="C2042" s="16">
        <f>VLOOKUP($A2042,'Medical Examinations'!$A$2:$O$2336,2,FALSE())</f>
        <v>27.36</v>
      </c>
      <c r="D2042" s="16">
        <f>VLOOKUP($A2042,'Medical Examinations'!$A$2:$O$2336,3,FALSE())</f>
        <v>6.22</v>
      </c>
      <c r="E2042" s="1" t="str">
        <f>VLOOKUP($A2042,'Medical Examinations'!$A$2:$O$2336,9,FALSE())</f>
        <v>No</v>
      </c>
      <c r="F2042" s="1" t="str">
        <f>VLOOKUP($A2042,'Medical Examinations'!$A$2:$O$2336,10,FALSE())</f>
        <v>No</v>
      </c>
      <c r="G2042" s="1" t="str">
        <f>VLOOKUP($A2042,'Medical Examinations'!$A$2:$O$2336,11,FALSE())</f>
        <v>No</v>
      </c>
      <c r="H2042" s="1">
        <f>VLOOKUP($A2042,'Medical Examinations'!$A$2:$O$2336,13,FALSE())</f>
        <v>0</v>
      </c>
      <c r="I2042" s="1" t="str">
        <f>VLOOKUP($A2042,'Medical Examinations'!$A$2:$O$2336,12,FALSE())</f>
        <v>No</v>
      </c>
      <c r="J2042" s="1" t="str">
        <f>VLOOKUP($A2042,'Medical Examinations'!$A$2:$O$2336,14,FALSE())</f>
        <v>Overweight</v>
      </c>
      <c r="K2042" s="1" t="str">
        <f>VLOOKUP($A2042,'Medical Examinations'!$A$2:$O$2336,15,FALSE())</f>
        <v>Prediabetes</v>
      </c>
      <c r="L2042" s="17">
        <f>VLOOKUP($A2042,'Hospitalisation Details'!$A$2:$P$2344,15,FALSE())</f>
        <v>36518</v>
      </c>
      <c r="M2042" s="18">
        <f>VLOOKUP($A2042,'Hospitalisation Details'!$A$2:$P$2344,6,FALSE())</f>
        <v>2789.06</v>
      </c>
      <c r="N2042" s="1" t="str">
        <f>VLOOKUP($A2042,'Hospitalisation Details'!$A$2:$P$2344,12,FALSE())</f>
        <v>tier - 2</v>
      </c>
      <c r="O2042" s="1" t="str">
        <f>VLOOKUP($A2042,'Hospitalisation Details'!$A$2:$P$2344,13,FALSE())</f>
        <v>tier - 3</v>
      </c>
      <c r="P2042" s="1" t="str">
        <f>VLOOKUP($A2042,'Hospitalisation Details'!$A$2:$P$2344,14,FALSE())</f>
        <v>R1012</v>
      </c>
      <c r="Q2042" s="1">
        <f>VLOOKUP($A2042,'Hospitalisation Details'!$A$2:$P$2344,16,FALSE())</f>
        <v>23</v>
      </c>
    </row>
    <row r="2043" spans="1:17" x14ac:dyDescent="0.35">
      <c r="A2043" s="1" t="str">
        <f>'Customer Names'!A2043</f>
        <v>Id2042</v>
      </c>
      <c r="B2043" s="1" t="str">
        <f>VLOOKUP($A2043,'Customer Names'!$A$2:$E$2336,4,FALSE())</f>
        <v>Danilo</v>
      </c>
      <c r="C2043" s="16">
        <f>VLOOKUP($A2043,'Medical Examinations'!$A$2:$O$2336,2,FALSE())</f>
        <v>17.385000000000002</v>
      </c>
      <c r="D2043" s="16">
        <f>VLOOKUP($A2043,'Medical Examinations'!$A$2:$O$2336,3,FALSE())</f>
        <v>5.84</v>
      </c>
      <c r="E2043" s="1" t="str">
        <f>VLOOKUP($A2043,'Medical Examinations'!$A$2:$O$2336,9,FALSE())</f>
        <v>No</v>
      </c>
      <c r="F2043" s="1" t="str">
        <f>VLOOKUP($A2043,'Medical Examinations'!$A$2:$O$2336,10,FALSE())</f>
        <v>No</v>
      </c>
      <c r="G2043" s="1" t="str">
        <f>VLOOKUP($A2043,'Medical Examinations'!$A$2:$O$2336,11,FALSE())</f>
        <v>No</v>
      </c>
      <c r="H2043" s="1">
        <f>VLOOKUP($A2043,'Medical Examinations'!$A$2:$O$2336,13,FALSE())</f>
        <v>0</v>
      </c>
      <c r="I2043" s="1" t="str">
        <f>VLOOKUP($A2043,'Medical Examinations'!$A$2:$O$2336,12,FALSE())</f>
        <v>No</v>
      </c>
      <c r="J2043" s="1" t="str">
        <f>VLOOKUP($A2043,'Medical Examinations'!$A$2:$O$2336,14,FALSE())</f>
        <v>Underweight</v>
      </c>
      <c r="K2043" s="1" t="str">
        <f>VLOOKUP($A2043,'Medical Examinations'!$A$2:$O$2336,15,FALSE())</f>
        <v>Prediabetes</v>
      </c>
      <c r="L2043" s="17">
        <f>VLOOKUP($A2043,'Hospitalisation Details'!$A$2:$P$2344,15,FALSE())</f>
        <v>36401</v>
      </c>
      <c r="M2043" s="18">
        <f>VLOOKUP($A2043,'Hospitalisation Details'!$A$2:$P$2344,6,FALSE())</f>
        <v>2775.19</v>
      </c>
      <c r="N2043" s="1" t="str">
        <f>VLOOKUP($A2043,'Hospitalisation Details'!$A$2:$P$2344,12,FALSE())</f>
        <v>tier - 2</v>
      </c>
      <c r="O2043" s="1" t="str">
        <f>VLOOKUP($A2043,'Hospitalisation Details'!$A$2:$P$2344,13,FALSE())</f>
        <v>tier - 1</v>
      </c>
      <c r="P2043" s="1" t="str">
        <f>VLOOKUP($A2043,'Hospitalisation Details'!$A$2:$P$2344,14,FALSE())</f>
        <v>R1012</v>
      </c>
      <c r="Q2043" s="1">
        <f>VLOOKUP($A2043,'Hospitalisation Details'!$A$2:$P$2344,16,FALSE())</f>
        <v>23</v>
      </c>
    </row>
    <row r="2044" spans="1:17" x14ac:dyDescent="0.35">
      <c r="A2044" s="1" t="str">
        <f>'Customer Names'!A2044</f>
        <v>Id2043</v>
      </c>
      <c r="B2044" s="1" t="str">
        <f>VLOOKUP($A2044,'Customer Names'!$A$2:$E$2336,4,FALSE())</f>
        <v>Mikko</v>
      </c>
      <c r="C2044" s="16">
        <f>VLOOKUP($A2044,'Medical Examinations'!$A$2:$O$2336,2,FALSE())</f>
        <v>30.13</v>
      </c>
      <c r="D2044" s="16">
        <f>VLOOKUP($A2044,'Medical Examinations'!$A$2:$O$2336,3,FALSE())</f>
        <v>5.71</v>
      </c>
      <c r="E2044" s="1" t="str">
        <f>VLOOKUP($A2044,'Medical Examinations'!$A$2:$O$2336,9,FALSE())</f>
        <v>No</v>
      </c>
      <c r="F2044" s="1" t="str">
        <f>VLOOKUP($A2044,'Medical Examinations'!$A$2:$O$2336,10,FALSE())</f>
        <v>Yes</v>
      </c>
      <c r="G2044" s="1" t="str">
        <f>VLOOKUP($A2044,'Medical Examinations'!$A$2:$O$2336,11,FALSE())</f>
        <v>No</v>
      </c>
      <c r="H2044" s="1">
        <f>VLOOKUP($A2044,'Medical Examinations'!$A$2:$O$2336,13,FALSE())</f>
        <v>1</v>
      </c>
      <c r="I2044" s="1" t="str">
        <f>VLOOKUP($A2044,'Medical Examinations'!$A$2:$O$2336,12,FALSE())</f>
        <v>No</v>
      </c>
      <c r="J2044" s="1" t="str">
        <f>VLOOKUP($A2044,'Medical Examinations'!$A$2:$O$2336,14,FALSE())</f>
        <v>Obesity</v>
      </c>
      <c r="K2044" s="1" t="str">
        <f>VLOOKUP($A2044,'Medical Examinations'!$A$2:$O$2336,15,FALSE())</f>
        <v>Prediabetes</v>
      </c>
      <c r="L2044" s="17">
        <f>VLOOKUP($A2044,'Hospitalisation Details'!$A$2:$P$2344,15,FALSE())</f>
        <v>38305</v>
      </c>
      <c r="M2044" s="18">
        <f>VLOOKUP($A2044,'Hospitalisation Details'!$A$2:$P$2344,6,FALSE())</f>
        <v>2773.46</v>
      </c>
      <c r="N2044" s="1" t="str">
        <f>VLOOKUP($A2044,'Hospitalisation Details'!$A$2:$P$2344,12,FALSE())</f>
        <v>tier - 2</v>
      </c>
      <c r="O2044" s="1" t="str">
        <f>VLOOKUP($A2044,'Hospitalisation Details'!$A$2:$P$2344,13,FALSE())</f>
        <v>tier - 1</v>
      </c>
      <c r="P2044" s="1" t="str">
        <f>VLOOKUP($A2044,'Hospitalisation Details'!$A$2:$P$2344,14,FALSE())</f>
        <v>R1021</v>
      </c>
      <c r="Q2044" s="1">
        <f>VLOOKUP($A2044,'Hospitalisation Details'!$A$2:$P$2344,16,FALSE())</f>
        <v>18</v>
      </c>
    </row>
    <row r="2045" spans="1:17" x14ac:dyDescent="0.35">
      <c r="A2045" s="1" t="str">
        <f>'Customer Names'!A2045</f>
        <v>Id2044</v>
      </c>
      <c r="B2045" s="1" t="str">
        <f>VLOOKUP($A2045,'Customer Names'!$A$2:$E$2336,4,FALSE())</f>
        <v>Paula C.</v>
      </c>
      <c r="C2045" s="16">
        <f>VLOOKUP($A2045,'Medical Examinations'!$A$2:$O$2336,2,FALSE())</f>
        <v>25.44</v>
      </c>
      <c r="D2045" s="16">
        <f>VLOOKUP($A2045,'Medical Examinations'!$A$2:$O$2336,3,FALSE())</f>
        <v>6.04</v>
      </c>
      <c r="E2045" s="1" t="str">
        <f>VLOOKUP($A2045,'Medical Examinations'!$A$2:$O$2336,9,FALSE())</f>
        <v>Yes</v>
      </c>
      <c r="F2045" s="1" t="str">
        <f>VLOOKUP($A2045,'Medical Examinations'!$A$2:$O$2336,10,FALSE())</f>
        <v>No</v>
      </c>
      <c r="G2045" s="1" t="str">
        <f>VLOOKUP($A2045,'Medical Examinations'!$A$2:$O$2336,11,FALSE())</f>
        <v>Yes</v>
      </c>
      <c r="H2045" s="1">
        <f>VLOOKUP($A2045,'Medical Examinations'!$A$2:$O$2336,13,FALSE())</f>
        <v>1</v>
      </c>
      <c r="I2045" s="1" t="str">
        <f>VLOOKUP($A2045,'Medical Examinations'!$A$2:$O$2336,12,FALSE())</f>
        <v>No</v>
      </c>
      <c r="J2045" s="1" t="str">
        <f>VLOOKUP($A2045,'Medical Examinations'!$A$2:$O$2336,14,FALSE())</f>
        <v>Overweight</v>
      </c>
      <c r="K2045" s="1" t="str">
        <f>VLOOKUP($A2045,'Medical Examinations'!$A$2:$O$2336,15,FALSE())</f>
        <v>Prediabetes</v>
      </c>
      <c r="L2045" s="17">
        <f>VLOOKUP($A2045,'Hospitalisation Details'!$A$2:$P$2344,15,FALSE())</f>
        <v>35652</v>
      </c>
      <c r="M2045" s="18">
        <f>VLOOKUP($A2045,'Hospitalisation Details'!$A$2:$P$2344,6,FALSE())</f>
        <v>2758.99</v>
      </c>
      <c r="N2045" s="1" t="str">
        <f>VLOOKUP($A2045,'Hospitalisation Details'!$A$2:$P$2344,12,FALSE())</f>
        <v>tier - 2</v>
      </c>
      <c r="O2045" s="1" t="str">
        <f>VLOOKUP($A2045,'Hospitalisation Details'!$A$2:$P$2344,13,FALSE())</f>
        <v>tier - 1</v>
      </c>
      <c r="P2045" s="1" t="str">
        <f>VLOOKUP($A2045,'Hospitalisation Details'!$A$2:$P$2344,14,FALSE())</f>
        <v>R1012</v>
      </c>
      <c r="Q2045" s="1">
        <f>VLOOKUP($A2045,'Hospitalisation Details'!$A$2:$P$2344,16,FALSE())</f>
        <v>25</v>
      </c>
    </row>
    <row r="2046" spans="1:17" x14ac:dyDescent="0.35">
      <c r="A2046" s="1" t="str">
        <f>'Customer Names'!A2046</f>
        <v>Id2045</v>
      </c>
      <c r="B2046" s="1" t="str">
        <f>VLOOKUP($A2046,'Customer Names'!$A$2:$E$2336,4,FALSE())</f>
        <v>Kirsten N.</v>
      </c>
      <c r="C2046" s="16">
        <f>VLOOKUP($A2046,'Medical Examinations'!$A$2:$O$2336,2,FALSE())</f>
        <v>39.805</v>
      </c>
      <c r="D2046" s="16">
        <f>VLOOKUP($A2046,'Medical Examinations'!$A$2:$O$2336,3,FALSE())</f>
        <v>4.38</v>
      </c>
      <c r="E2046" s="1" t="str">
        <f>VLOOKUP($A2046,'Medical Examinations'!$A$2:$O$2336,9,FALSE())</f>
        <v>No</v>
      </c>
      <c r="F2046" s="1" t="str">
        <f>VLOOKUP($A2046,'Medical Examinations'!$A$2:$O$2336,10,FALSE())</f>
        <v>Yes</v>
      </c>
      <c r="G2046" s="1" t="str">
        <f>VLOOKUP($A2046,'Medical Examinations'!$A$2:$O$2336,11,FALSE())</f>
        <v>No</v>
      </c>
      <c r="H2046" s="1">
        <f>VLOOKUP($A2046,'Medical Examinations'!$A$2:$O$2336,13,FALSE())</f>
        <v>1</v>
      </c>
      <c r="I2046" s="1" t="str">
        <f>VLOOKUP($A2046,'Medical Examinations'!$A$2:$O$2336,12,FALSE())</f>
        <v>No</v>
      </c>
      <c r="J2046" s="1" t="str">
        <f>VLOOKUP($A2046,'Medical Examinations'!$A$2:$O$2336,14,FALSE())</f>
        <v>Obesity</v>
      </c>
      <c r="K2046" s="1" t="str">
        <f>VLOOKUP($A2046,'Medical Examinations'!$A$2:$O$2336,15,FALSE())</f>
        <v>Normal</v>
      </c>
      <c r="L2046" s="17">
        <f>VLOOKUP($A2046,'Hospitalisation Details'!$A$2:$P$2344,15,FALSE())</f>
        <v>36810</v>
      </c>
      <c r="M2046" s="18">
        <f>VLOOKUP($A2046,'Hospitalisation Details'!$A$2:$P$2344,6,FALSE())</f>
        <v>2755.02</v>
      </c>
      <c r="N2046" s="1" t="str">
        <f>VLOOKUP($A2046,'Hospitalisation Details'!$A$2:$P$2344,12,FALSE())</f>
        <v>tier - 2</v>
      </c>
      <c r="O2046" s="1" t="str">
        <f>VLOOKUP($A2046,'Hospitalisation Details'!$A$2:$P$2344,13,FALSE())</f>
        <v>tier - 1</v>
      </c>
      <c r="P2046" s="1" t="str">
        <f>VLOOKUP($A2046,'Hospitalisation Details'!$A$2:$P$2344,14,FALSE())</f>
        <v>R1024</v>
      </c>
      <c r="Q2046" s="1">
        <f>VLOOKUP($A2046,'Hospitalisation Details'!$A$2:$P$2344,16,FALSE())</f>
        <v>22</v>
      </c>
    </row>
    <row r="2047" spans="1:17" x14ac:dyDescent="0.35">
      <c r="A2047" s="1" t="str">
        <f>'Customer Names'!A2047</f>
        <v>Id2046</v>
      </c>
      <c r="B2047" s="1" t="str">
        <f>VLOOKUP($A2047,'Customer Names'!$A$2:$E$2336,4,FALSE())</f>
        <v>Christy</v>
      </c>
      <c r="C2047" s="16">
        <f>VLOOKUP($A2047,'Medical Examinations'!$A$2:$O$2336,2,FALSE())</f>
        <v>30.4</v>
      </c>
      <c r="D2047" s="16">
        <f>VLOOKUP($A2047,'Medical Examinations'!$A$2:$O$2336,3,FALSE())</f>
        <v>5.56</v>
      </c>
      <c r="E2047" s="1" t="str">
        <f>VLOOKUP($A2047,'Medical Examinations'!$A$2:$O$2336,9,FALSE())</f>
        <v>Yes</v>
      </c>
      <c r="F2047" s="1" t="str">
        <f>VLOOKUP($A2047,'Medical Examinations'!$A$2:$O$2336,10,FALSE())</f>
        <v>Yes</v>
      </c>
      <c r="G2047" s="1" t="str">
        <f>VLOOKUP($A2047,'Medical Examinations'!$A$2:$O$2336,11,FALSE())</f>
        <v>No</v>
      </c>
      <c r="H2047" s="1">
        <f>VLOOKUP($A2047,'Medical Examinations'!$A$2:$O$2336,13,FALSE())</f>
        <v>1</v>
      </c>
      <c r="I2047" s="1" t="str">
        <f>VLOOKUP($A2047,'Medical Examinations'!$A$2:$O$2336,12,FALSE())</f>
        <v>No</v>
      </c>
      <c r="J2047" s="1" t="str">
        <f>VLOOKUP($A2047,'Medical Examinations'!$A$2:$O$2336,14,FALSE())</f>
        <v>Obesity</v>
      </c>
      <c r="K2047" s="1" t="str">
        <f>VLOOKUP($A2047,'Medical Examinations'!$A$2:$O$2336,15,FALSE())</f>
        <v>Normal</v>
      </c>
      <c r="L2047" s="17">
        <f>VLOOKUP($A2047,'Hospitalisation Details'!$A$2:$P$2344,15,FALSE())</f>
        <v>36802</v>
      </c>
      <c r="M2047" s="18">
        <f>VLOOKUP($A2047,'Hospitalisation Details'!$A$2:$P$2344,6,FALSE())</f>
        <v>2741.95</v>
      </c>
      <c r="N2047" s="1" t="str">
        <f>VLOOKUP($A2047,'Hospitalisation Details'!$A$2:$P$2344,12,FALSE())</f>
        <v>tier - 2</v>
      </c>
      <c r="O2047" s="1" t="str">
        <f>VLOOKUP($A2047,'Hospitalisation Details'!$A$2:$P$2344,13,FALSE())</f>
        <v>tier - 3</v>
      </c>
      <c r="P2047" s="1" t="str">
        <f>VLOOKUP($A2047,'Hospitalisation Details'!$A$2:$P$2344,14,FALSE())</f>
        <v>R1024</v>
      </c>
      <c r="Q2047" s="1">
        <f>VLOOKUP($A2047,'Hospitalisation Details'!$A$2:$P$2344,16,FALSE())</f>
        <v>22</v>
      </c>
    </row>
    <row r="2048" spans="1:17" x14ac:dyDescent="0.35">
      <c r="A2048" s="1" t="str">
        <f>'Customer Names'!A2048</f>
        <v>Id2047</v>
      </c>
      <c r="B2048" s="1" t="str">
        <f>VLOOKUP($A2048,'Customer Names'!$A$2:$E$2336,4,FALSE())</f>
        <v>Jennifer</v>
      </c>
      <c r="C2048" s="16">
        <f>VLOOKUP($A2048,'Medical Examinations'!$A$2:$O$2336,2,FALSE())</f>
        <v>23.18</v>
      </c>
      <c r="D2048" s="16">
        <f>VLOOKUP($A2048,'Medical Examinations'!$A$2:$O$2336,3,FALSE())</f>
        <v>4.24</v>
      </c>
      <c r="E2048" s="1" t="str">
        <f>VLOOKUP($A2048,'Medical Examinations'!$A$2:$O$2336,9,FALSE())</f>
        <v>No</v>
      </c>
      <c r="F2048" s="1" t="str">
        <f>VLOOKUP($A2048,'Medical Examinations'!$A$2:$O$2336,10,FALSE())</f>
        <v>Yes</v>
      </c>
      <c r="G2048" s="1" t="str">
        <f>VLOOKUP($A2048,'Medical Examinations'!$A$2:$O$2336,11,FALSE())</f>
        <v>No</v>
      </c>
      <c r="H2048" s="1">
        <f>VLOOKUP($A2048,'Medical Examinations'!$A$2:$O$2336,13,FALSE())</f>
        <v>1</v>
      </c>
      <c r="I2048" s="1" t="str">
        <f>VLOOKUP($A2048,'Medical Examinations'!$A$2:$O$2336,12,FALSE())</f>
        <v>No</v>
      </c>
      <c r="J2048" s="1" t="str">
        <f>VLOOKUP($A2048,'Medical Examinations'!$A$2:$O$2336,14,FALSE())</f>
        <v>Normal Weight</v>
      </c>
      <c r="K2048" s="1" t="str">
        <f>VLOOKUP($A2048,'Medical Examinations'!$A$2:$O$2336,15,FALSE())</f>
        <v>Normal</v>
      </c>
      <c r="L2048" s="17">
        <f>VLOOKUP($A2048,'Hospitalisation Details'!$A$2:$P$2344,15,FALSE())</f>
        <v>36877</v>
      </c>
      <c r="M2048" s="18">
        <f>VLOOKUP($A2048,'Hospitalisation Details'!$A$2:$P$2344,6,FALSE())</f>
        <v>2731.91</v>
      </c>
      <c r="N2048" s="1" t="str">
        <f>VLOOKUP($A2048,'Hospitalisation Details'!$A$2:$P$2344,12,FALSE())</f>
        <v>tier - 2</v>
      </c>
      <c r="O2048" s="1" t="str">
        <f>VLOOKUP($A2048,'Hospitalisation Details'!$A$2:$P$2344,13,FALSE())</f>
        <v>tier - 3</v>
      </c>
      <c r="P2048" s="1" t="str">
        <f>VLOOKUP($A2048,'Hospitalisation Details'!$A$2:$P$2344,14,FALSE())</f>
        <v>R1024</v>
      </c>
      <c r="Q2048" s="1">
        <f>VLOOKUP($A2048,'Hospitalisation Details'!$A$2:$P$2344,16,FALSE())</f>
        <v>22</v>
      </c>
    </row>
    <row r="2049" spans="1:17" x14ac:dyDescent="0.35">
      <c r="A2049" s="1" t="str">
        <f>'Customer Names'!A2049</f>
        <v>Id2048</v>
      </c>
      <c r="B2049" s="1" t="str">
        <f>VLOOKUP($A2049,'Customer Names'!$A$2:$E$2336,4,FALSE())</f>
        <v>Jingjing</v>
      </c>
      <c r="C2049" s="16">
        <f>VLOOKUP($A2049,'Medical Examinations'!$A$2:$O$2336,2,FALSE())</f>
        <v>39.615000000000002</v>
      </c>
      <c r="D2049" s="16">
        <f>VLOOKUP($A2049,'Medical Examinations'!$A$2:$O$2336,3,FALSE())</f>
        <v>6.32</v>
      </c>
      <c r="E2049" s="1" t="str">
        <f>VLOOKUP($A2049,'Medical Examinations'!$A$2:$O$2336,9,FALSE())</f>
        <v>No</v>
      </c>
      <c r="F2049" s="1" t="str">
        <f>VLOOKUP($A2049,'Medical Examinations'!$A$2:$O$2336,10,FALSE())</f>
        <v>No</v>
      </c>
      <c r="G2049" s="1" t="str">
        <f>VLOOKUP($A2049,'Medical Examinations'!$A$2:$O$2336,11,FALSE())</f>
        <v>Yes</v>
      </c>
      <c r="H2049" s="1">
        <f>VLOOKUP($A2049,'Medical Examinations'!$A$2:$O$2336,13,FALSE())</f>
        <v>1</v>
      </c>
      <c r="I2049" s="1" t="str">
        <f>VLOOKUP($A2049,'Medical Examinations'!$A$2:$O$2336,12,FALSE())</f>
        <v>No</v>
      </c>
      <c r="J2049" s="1" t="str">
        <f>VLOOKUP($A2049,'Medical Examinations'!$A$2:$O$2336,14,FALSE())</f>
        <v>Obesity</v>
      </c>
      <c r="K2049" s="1" t="str">
        <f>VLOOKUP($A2049,'Medical Examinations'!$A$2:$O$2336,15,FALSE())</f>
        <v>Prediabetes</v>
      </c>
      <c r="L2049" s="17">
        <f>VLOOKUP($A2049,'Hospitalisation Details'!$A$2:$P$2344,15,FALSE())</f>
        <v>37958</v>
      </c>
      <c r="M2049" s="18">
        <f>VLOOKUP($A2049,'Hospitalisation Details'!$A$2:$P$2344,6,FALSE())</f>
        <v>2730.11</v>
      </c>
      <c r="N2049" s="1" t="str">
        <f>VLOOKUP($A2049,'Hospitalisation Details'!$A$2:$P$2344,12,FALSE())</f>
        <v>tier - 2</v>
      </c>
      <c r="O2049" s="1" t="str">
        <f>VLOOKUP($A2049,'Hospitalisation Details'!$A$2:$P$2344,13,FALSE())</f>
        <v>tier - 3</v>
      </c>
      <c r="P2049" s="1" t="str">
        <f>VLOOKUP($A2049,'Hospitalisation Details'!$A$2:$P$2344,14,FALSE())</f>
        <v>R1012</v>
      </c>
      <c r="Q2049" s="1">
        <f>VLOOKUP($A2049,'Hospitalisation Details'!$A$2:$P$2344,16,FALSE())</f>
        <v>19</v>
      </c>
    </row>
    <row r="2050" spans="1:17" x14ac:dyDescent="0.35">
      <c r="A2050" s="1" t="str">
        <f>'Customer Names'!A2050</f>
        <v>Id2049</v>
      </c>
      <c r="B2050" s="1" t="str">
        <f>VLOOKUP($A2050,'Customer Names'!$A$2:$E$2336,4,FALSE())</f>
        <v>Morgan</v>
      </c>
      <c r="C2050" s="16">
        <f>VLOOKUP($A2050,'Medical Examinations'!$A$2:$O$2336,2,FALSE())</f>
        <v>30.59</v>
      </c>
      <c r="D2050" s="16">
        <f>VLOOKUP($A2050,'Medical Examinations'!$A$2:$O$2336,3,FALSE())</f>
        <v>6.3</v>
      </c>
      <c r="E2050" s="1" t="str">
        <f>VLOOKUP($A2050,'Medical Examinations'!$A$2:$O$2336,9,FALSE())</f>
        <v>Yes</v>
      </c>
      <c r="F2050" s="1" t="str">
        <f>VLOOKUP($A2050,'Medical Examinations'!$A$2:$O$2336,10,FALSE())</f>
        <v>No</v>
      </c>
      <c r="G2050" s="1" t="str">
        <f>VLOOKUP($A2050,'Medical Examinations'!$A$2:$O$2336,11,FALSE())</f>
        <v>Yes</v>
      </c>
      <c r="H2050" s="1">
        <f>VLOOKUP($A2050,'Medical Examinations'!$A$2:$O$2336,13,FALSE())</f>
        <v>1</v>
      </c>
      <c r="I2050" s="1" t="str">
        <f>VLOOKUP($A2050,'Medical Examinations'!$A$2:$O$2336,12,FALSE())</f>
        <v>No</v>
      </c>
      <c r="J2050" s="1" t="str">
        <f>VLOOKUP($A2050,'Medical Examinations'!$A$2:$O$2336,14,FALSE())</f>
        <v>Obesity</v>
      </c>
      <c r="K2050" s="1" t="str">
        <f>VLOOKUP($A2050,'Medical Examinations'!$A$2:$O$2336,15,FALSE())</f>
        <v>Prediabetes</v>
      </c>
      <c r="L2050" s="17">
        <f>VLOOKUP($A2050,'Hospitalisation Details'!$A$2:$P$2344,15,FALSE())</f>
        <v>35709</v>
      </c>
      <c r="M2050" s="18">
        <f>VLOOKUP($A2050,'Hospitalisation Details'!$A$2:$P$2344,6,FALSE())</f>
        <v>2727.4</v>
      </c>
      <c r="N2050" s="1" t="str">
        <f>VLOOKUP($A2050,'Hospitalisation Details'!$A$2:$P$2344,12,FALSE())</f>
        <v>tier - 3</v>
      </c>
      <c r="O2050" s="1" t="str">
        <f>VLOOKUP($A2050,'Hospitalisation Details'!$A$2:$P$2344,13,FALSE())</f>
        <v>tier - 3</v>
      </c>
      <c r="P2050" s="1" t="str">
        <f>VLOOKUP($A2050,'Hospitalisation Details'!$A$2:$P$2344,14,FALSE())</f>
        <v>R1016</v>
      </c>
      <c r="Q2050" s="1">
        <f>VLOOKUP($A2050,'Hospitalisation Details'!$A$2:$P$2344,16,FALSE())</f>
        <v>25</v>
      </c>
    </row>
    <row r="2051" spans="1:17" x14ac:dyDescent="0.35">
      <c r="A2051" s="1" t="str">
        <f>'Customer Names'!A2051</f>
        <v>Id2050</v>
      </c>
      <c r="B2051" s="1" t="str">
        <f>VLOOKUP($A2051,'Customer Names'!$A$2:$E$2336,4,FALSE())</f>
        <v>Patrick J.</v>
      </c>
      <c r="C2051" s="16">
        <f>VLOOKUP($A2051,'Medical Examinations'!$A$2:$O$2336,2,FALSE())</f>
        <v>16.72</v>
      </c>
      <c r="D2051" s="16">
        <f>VLOOKUP($A2051,'Medical Examinations'!$A$2:$O$2336,3,FALSE())</f>
        <v>4.38</v>
      </c>
      <c r="E2051" s="1" t="str">
        <f>VLOOKUP($A2051,'Medical Examinations'!$A$2:$O$2336,9,FALSE())</f>
        <v>Yes</v>
      </c>
      <c r="F2051" s="1" t="str">
        <f>VLOOKUP($A2051,'Medical Examinations'!$A$2:$O$2336,10,FALSE())</f>
        <v>No</v>
      </c>
      <c r="G2051" s="1" t="str">
        <f>VLOOKUP($A2051,'Medical Examinations'!$A$2:$O$2336,11,FALSE())</f>
        <v>No</v>
      </c>
      <c r="H2051" s="1">
        <f>VLOOKUP($A2051,'Medical Examinations'!$A$2:$O$2336,13,FALSE())</f>
        <v>1</v>
      </c>
      <c r="I2051" s="1" t="str">
        <f>VLOOKUP($A2051,'Medical Examinations'!$A$2:$O$2336,12,FALSE())</f>
        <v>No</v>
      </c>
      <c r="J2051" s="1" t="str">
        <f>VLOOKUP($A2051,'Medical Examinations'!$A$2:$O$2336,14,FALSE())</f>
        <v>Underweight</v>
      </c>
      <c r="K2051" s="1" t="str">
        <f>VLOOKUP($A2051,'Medical Examinations'!$A$2:$O$2336,15,FALSE())</f>
        <v>Normal</v>
      </c>
      <c r="L2051" s="17">
        <f>VLOOKUP($A2051,'Hospitalisation Details'!$A$2:$P$2344,15,FALSE())</f>
        <v>32375</v>
      </c>
      <c r="M2051" s="18">
        <f>VLOOKUP($A2051,'Hospitalisation Details'!$A$2:$P$2344,6,FALSE())</f>
        <v>2726.06</v>
      </c>
      <c r="N2051" s="1" t="str">
        <f>VLOOKUP($A2051,'Hospitalisation Details'!$A$2:$P$2344,12,FALSE())</f>
        <v>tier - 2</v>
      </c>
      <c r="O2051" s="1" t="str">
        <f>VLOOKUP($A2051,'Hospitalisation Details'!$A$2:$P$2344,13,FALSE())</f>
        <v>tier - 2</v>
      </c>
      <c r="P2051" s="1" t="str">
        <f>VLOOKUP($A2051,'Hospitalisation Details'!$A$2:$P$2344,14,FALSE())</f>
        <v>R1013</v>
      </c>
      <c r="Q2051" s="1">
        <f>VLOOKUP($A2051,'Hospitalisation Details'!$A$2:$P$2344,16,FALSE())</f>
        <v>34</v>
      </c>
    </row>
    <row r="2052" spans="1:17" x14ac:dyDescent="0.35">
      <c r="A2052" s="1" t="str">
        <f>'Customer Names'!A2052</f>
        <v>Id2051</v>
      </c>
      <c r="B2052" s="1" t="str">
        <f>VLOOKUP($A2052,'Customer Names'!$A$2:$E$2336,4,FALSE())</f>
        <v>Frankline</v>
      </c>
      <c r="C2052" s="16">
        <f>VLOOKUP($A2052,'Medical Examinations'!$A$2:$O$2336,2,FALSE())</f>
        <v>26.22</v>
      </c>
      <c r="D2052" s="16">
        <f>VLOOKUP($A2052,'Medical Examinations'!$A$2:$O$2336,3,FALSE())</f>
        <v>4.6500000000000004</v>
      </c>
      <c r="E2052" s="1" t="str">
        <f>VLOOKUP($A2052,'Medical Examinations'!$A$2:$O$2336,9,FALSE())</f>
        <v>Yes</v>
      </c>
      <c r="F2052" s="1" t="str">
        <f>VLOOKUP($A2052,'Medical Examinations'!$A$2:$O$2336,10,FALSE())</f>
        <v>No</v>
      </c>
      <c r="G2052" s="1" t="str">
        <f>VLOOKUP($A2052,'Medical Examinations'!$A$2:$O$2336,11,FALSE())</f>
        <v>Yes</v>
      </c>
      <c r="H2052" s="1">
        <f>VLOOKUP($A2052,'Medical Examinations'!$A$2:$O$2336,13,FALSE())</f>
        <v>1</v>
      </c>
      <c r="I2052" s="1" t="str">
        <f>VLOOKUP($A2052,'Medical Examinations'!$A$2:$O$2336,12,FALSE())</f>
        <v>No</v>
      </c>
      <c r="J2052" s="1" t="str">
        <f>VLOOKUP($A2052,'Medical Examinations'!$A$2:$O$2336,14,FALSE())</f>
        <v>Overweight</v>
      </c>
      <c r="K2052" s="1" t="str">
        <f>VLOOKUP($A2052,'Medical Examinations'!$A$2:$O$2336,15,FALSE())</f>
        <v>Normal</v>
      </c>
      <c r="L2052" s="17">
        <f>VLOOKUP($A2052,'Hospitalisation Details'!$A$2:$P$2344,15,FALSE())</f>
        <v>35733</v>
      </c>
      <c r="M2052" s="18">
        <f>VLOOKUP($A2052,'Hospitalisation Details'!$A$2:$P$2344,6,FALSE())</f>
        <v>2721.32</v>
      </c>
      <c r="N2052" s="1" t="str">
        <f>VLOOKUP($A2052,'Hospitalisation Details'!$A$2:$P$2344,12,FALSE())</f>
        <v>tier - 1</v>
      </c>
      <c r="O2052" s="1" t="str">
        <f>VLOOKUP($A2052,'Hospitalisation Details'!$A$2:$P$2344,13,FALSE())</f>
        <v>tier - 3</v>
      </c>
      <c r="P2052" s="1" t="str">
        <f>VLOOKUP($A2052,'Hospitalisation Details'!$A$2:$P$2344,14,FALSE())</f>
        <v>R1014</v>
      </c>
      <c r="Q2052" s="1">
        <f>VLOOKUP($A2052,'Hospitalisation Details'!$A$2:$P$2344,16,FALSE())</f>
        <v>25</v>
      </c>
    </row>
    <row r="2053" spans="1:17" x14ac:dyDescent="0.35">
      <c r="A2053" s="1" t="str">
        <f>'Customer Names'!A2053</f>
        <v>Id2052</v>
      </c>
      <c r="B2053" s="1" t="str">
        <f>VLOOKUP($A2053,'Customer Names'!$A$2:$E$2336,4,FALSE())</f>
        <v>Laura T.</v>
      </c>
      <c r="C2053" s="16">
        <f>VLOOKUP($A2053,'Medical Examinations'!$A$2:$O$2336,2,FALSE())</f>
        <v>31.824999999999999</v>
      </c>
      <c r="D2053" s="16">
        <f>VLOOKUP($A2053,'Medical Examinations'!$A$2:$O$2336,3,FALSE())</f>
        <v>4.7</v>
      </c>
      <c r="E2053" s="1" t="str">
        <f>VLOOKUP($A2053,'Medical Examinations'!$A$2:$O$2336,9,FALSE())</f>
        <v>No</v>
      </c>
      <c r="F2053" s="1" t="str">
        <f>VLOOKUP($A2053,'Medical Examinations'!$A$2:$O$2336,10,FALSE())</f>
        <v>No</v>
      </c>
      <c r="G2053" s="1" t="str">
        <f>VLOOKUP($A2053,'Medical Examinations'!$A$2:$O$2336,11,FALSE())</f>
        <v>Yes</v>
      </c>
      <c r="H2053" s="1">
        <f>VLOOKUP($A2053,'Medical Examinations'!$A$2:$O$2336,13,FALSE())</f>
        <v>1</v>
      </c>
      <c r="I2053" s="1" t="str">
        <f>VLOOKUP($A2053,'Medical Examinations'!$A$2:$O$2336,12,FALSE())</f>
        <v>No</v>
      </c>
      <c r="J2053" s="1" t="str">
        <f>VLOOKUP($A2053,'Medical Examinations'!$A$2:$O$2336,14,FALSE())</f>
        <v>Obesity</v>
      </c>
      <c r="K2053" s="1" t="str">
        <f>VLOOKUP($A2053,'Medical Examinations'!$A$2:$O$2336,15,FALSE())</f>
        <v>Normal</v>
      </c>
      <c r="L2053" s="17">
        <f>VLOOKUP($A2053,'Hospitalisation Details'!$A$2:$P$2344,15,FALSE())</f>
        <v>37839</v>
      </c>
      <c r="M2053" s="18">
        <f>VLOOKUP($A2053,'Hospitalisation Details'!$A$2:$P$2344,6,FALSE())</f>
        <v>2719.28</v>
      </c>
      <c r="N2053" s="1" t="str">
        <f>VLOOKUP($A2053,'Hospitalisation Details'!$A$2:$P$2344,12,FALSE())</f>
        <v>tier - 2</v>
      </c>
      <c r="O2053" s="1" t="str">
        <f>VLOOKUP($A2053,'Hospitalisation Details'!$A$2:$P$2344,13,FALSE())</f>
        <v>tier - 2</v>
      </c>
      <c r="P2053" s="1" t="str">
        <f>VLOOKUP($A2053,'Hospitalisation Details'!$A$2:$P$2344,14,FALSE())</f>
        <v>R1012</v>
      </c>
      <c r="Q2053" s="1">
        <f>VLOOKUP($A2053,'Hospitalisation Details'!$A$2:$P$2344,16,FALSE())</f>
        <v>19</v>
      </c>
    </row>
    <row r="2054" spans="1:17" x14ac:dyDescent="0.35">
      <c r="A2054" s="1" t="str">
        <f>'Customer Names'!A2054</f>
        <v>Id2053</v>
      </c>
      <c r="B2054" s="1" t="str">
        <f>VLOOKUP($A2054,'Customer Names'!$A$2:$E$2336,4,FALSE())</f>
        <v>Natalia</v>
      </c>
      <c r="C2054" s="16">
        <f>VLOOKUP($A2054,'Medical Examinations'!$A$2:$O$2336,2,FALSE())</f>
        <v>25.745000000000001</v>
      </c>
      <c r="D2054" s="16">
        <f>VLOOKUP($A2054,'Medical Examinations'!$A$2:$O$2336,3,FALSE())</f>
        <v>4.34</v>
      </c>
      <c r="E2054" s="1" t="str">
        <f>VLOOKUP($A2054,'Medical Examinations'!$A$2:$O$2336,9,FALSE())</f>
        <v>No</v>
      </c>
      <c r="F2054" s="1" t="str">
        <f>VLOOKUP($A2054,'Medical Examinations'!$A$2:$O$2336,10,FALSE())</f>
        <v>No</v>
      </c>
      <c r="G2054" s="1" t="str">
        <f>VLOOKUP($A2054,'Medical Examinations'!$A$2:$O$2336,11,FALSE())</f>
        <v>Yes</v>
      </c>
      <c r="H2054" s="1">
        <f>VLOOKUP($A2054,'Medical Examinations'!$A$2:$O$2336,13,FALSE())</f>
        <v>1</v>
      </c>
      <c r="I2054" s="1" t="str">
        <f>VLOOKUP($A2054,'Medical Examinations'!$A$2:$O$2336,12,FALSE())</f>
        <v>No</v>
      </c>
      <c r="J2054" s="1" t="str">
        <f>VLOOKUP($A2054,'Medical Examinations'!$A$2:$O$2336,14,FALSE())</f>
        <v>Overweight</v>
      </c>
      <c r="K2054" s="1" t="str">
        <f>VLOOKUP($A2054,'Medical Examinations'!$A$2:$O$2336,15,FALSE())</f>
        <v>Normal</v>
      </c>
      <c r="L2054" s="17">
        <f>VLOOKUP($A2054,'Hospitalisation Details'!$A$2:$P$2344,15,FALSE())</f>
        <v>37956</v>
      </c>
      <c r="M2054" s="18">
        <f>VLOOKUP($A2054,'Hospitalisation Details'!$A$2:$P$2344,6,FALSE())</f>
        <v>2710.83</v>
      </c>
      <c r="N2054" s="1" t="str">
        <f>VLOOKUP($A2054,'Hospitalisation Details'!$A$2:$P$2344,12,FALSE())</f>
        <v>tier - 2</v>
      </c>
      <c r="O2054" s="1" t="str">
        <f>VLOOKUP($A2054,'Hospitalisation Details'!$A$2:$P$2344,13,FALSE())</f>
        <v>tier - 3</v>
      </c>
      <c r="P2054" s="1" t="str">
        <f>VLOOKUP($A2054,'Hospitalisation Details'!$A$2:$P$2344,14,FALSE())</f>
        <v>R1012</v>
      </c>
      <c r="Q2054" s="1">
        <f>VLOOKUP($A2054,'Hospitalisation Details'!$A$2:$P$2344,16,FALSE())</f>
        <v>19</v>
      </c>
    </row>
    <row r="2055" spans="1:17" x14ac:dyDescent="0.35">
      <c r="A2055" s="1" t="str">
        <f>'Customer Names'!A2055</f>
        <v>Id2054</v>
      </c>
      <c r="B2055" s="1" t="str">
        <f>VLOOKUP($A2055,'Customer Names'!$A$2:$E$2336,4,FALSE())</f>
        <v>Jennifer L.</v>
      </c>
      <c r="C2055" s="16">
        <f>VLOOKUP($A2055,'Medical Examinations'!$A$2:$O$2336,2,FALSE())</f>
        <v>24.605</v>
      </c>
      <c r="D2055" s="16">
        <f>VLOOKUP($A2055,'Medical Examinations'!$A$2:$O$2336,3,FALSE())</f>
        <v>5.62</v>
      </c>
      <c r="E2055" s="1" t="str">
        <f>VLOOKUP($A2055,'Medical Examinations'!$A$2:$O$2336,9,FALSE())</f>
        <v>No</v>
      </c>
      <c r="F2055" s="1" t="str">
        <f>VLOOKUP($A2055,'Medical Examinations'!$A$2:$O$2336,10,FALSE())</f>
        <v>No</v>
      </c>
      <c r="G2055" s="1" t="str">
        <f>VLOOKUP($A2055,'Medical Examinations'!$A$2:$O$2336,11,FALSE())</f>
        <v>Yes</v>
      </c>
      <c r="H2055" s="1">
        <f>VLOOKUP($A2055,'Medical Examinations'!$A$2:$O$2336,13,FALSE())</f>
        <v>1</v>
      </c>
      <c r="I2055" s="1" t="str">
        <f>VLOOKUP($A2055,'Medical Examinations'!$A$2:$O$2336,12,FALSE())</f>
        <v>No</v>
      </c>
      <c r="J2055" s="1" t="str">
        <f>VLOOKUP($A2055,'Medical Examinations'!$A$2:$O$2336,14,FALSE())</f>
        <v>Normal Weight</v>
      </c>
      <c r="K2055" s="1" t="str">
        <f>VLOOKUP($A2055,'Medical Examinations'!$A$2:$O$2336,15,FALSE())</f>
        <v>Normal</v>
      </c>
      <c r="L2055" s="17">
        <f>VLOOKUP($A2055,'Hospitalisation Details'!$A$2:$P$2344,15,FALSE())</f>
        <v>37946</v>
      </c>
      <c r="M2055" s="18">
        <f>VLOOKUP($A2055,'Hospitalisation Details'!$A$2:$P$2344,6,FALSE())</f>
        <v>2709.24</v>
      </c>
      <c r="N2055" s="1" t="str">
        <f>VLOOKUP($A2055,'Hospitalisation Details'!$A$2:$P$2344,12,FALSE())</f>
        <v>tier - 2</v>
      </c>
      <c r="O2055" s="1" t="str">
        <f>VLOOKUP($A2055,'Hospitalisation Details'!$A$2:$P$2344,13,FALSE())</f>
        <v>tier - 2</v>
      </c>
      <c r="P2055" s="1" t="str">
        <f>VLOOKUP($A2055,'Hospitalisation Details'!$A$2:$P$2344,14,FALSE())</f>
        <v>R1012</v>
      </c>
      <c r="Q2055" s="1">
        <f>VLOOKUP($A2055,'Hospitalisation Details'!$A$2:$P$2344,16,FALSE())</f>
        <v>19</v>
      </c>
    </row>
    <row r="2056" spans="1:17" x14ac:dyDescent="0.35">
      <c r="A2056" s="1" t="str">
        <f>'Customer Names'!A2056</f>
        <v>Id2055</v>
      </c>
      <c r="B2056" s="1" t="str">
        <f>VLOOKUP($A2056,'Customer Names'!$A$2:$E$2336,4,FALSE())</f>
        <v>Brooke</v>
      </c>
      <c r="C2056" s="16">
        <f>VLOOKUP($A2056,'Medical Examinations'!$A$2:$O$2336,2,FALSE())</f>
        <v>24.51</v>
      </c>
      <c r="D2056" s="16">
        <f>VLOOKUP($A2056,'Medical Examinations'!$A$2:$O$2336,3,FALSE())</f>
        <v>4.24</v>
      </c>
      <c r="E2056" s="1" t="str">
        <f>VLOOKUP($A2056,'Medical Examinations'!$A$2:$O$2336,9,FALSE())</f>
        <v>No</v>
      </c>
      <c r="F2056" s="1" t="str">
        <f>VLOOKUP($A2056,'Medical Examinations'!$A$2:$O$2336,10,FALSE())</f>
        <v>No</v>
      </c>
      <c r="G2056" s="1" t="str">
        <f>VLOOKUP($A2056,'Medical Examinations'!$A$2:$O$2336,11,FALSE())</f>
        <v>Yes</v>
      </c>
      <c r="H2056" s="1">
        <f>VLOOKUP($A2056,'Medical Examinations'!$A$2:$O$2336,13,FALSE())</f>
        <v>1</v>
      </c>
      <c r="I2056" s="1" t="str">
        <f>VLOOKUP($A2056,'Medical Examinations'!$A$2:$O$2336,12,FALSE())</f>
        <v>No</v>
      </c>
      <c r="J2056" s="1" t="str">
        <f>VLOOKUP($A2056,'Medical Examinations'!$A$2:$O$2336,14,FALSE())</f>
        <v>Normal Weight</v>
      </c>
      <c r="K2056" s="1" t="str">
        <f>VLOOKUP($A2056,'Medical Examinations'!$A$2:$O$2336,15,FALSE())</f>
        <v>Normal</v>
      </c>
      <c r="L2056" s="17">
        <f>VLOOKUP($A2056,'Hospitalisation Details'!$A$2:$P$2344,15,FALSE())</f>
        <v>37819</v>
      </c>
      <c r="M2056" s="18">
        <f>VLOOKUP($A2056,'Hospitalisation Details'!$A$2:$P$2344,6,FALSE())</f>
        <v>2709.11</v>
      </c>
      <c r="N2056" s="1" t="str">
        <f>VLOOKUP($A2056,'Hospitalisation Details'!$A$2:$P$2344,12,FALSE())</f>
        <v>tier - 2</v>
      </c>
      <c r="O2056" s="1" t="str">
        <f>VLOOKUP($A2056,'Hospitalisation Details'!$A$2:$P$2344,13,FALSE())</f>
        <v>tier - 2</v>
      </c>
      <c r="P2056" s="1" t="str">
        <f>VLOOKUP($A2056,'Hospitalisation Details'!$A$2:$P$2344,14,FALSE())</f>
        <v>R1012</v>
      </c>
      <c r="Q2056" s="1">
        <f>VLOOKUP($A2056,'Hospitalisation Details'!$A$2:$P$2344,16,FALSE())</f>
        <v>19</v>
      </c>
    </row>
    <row r="2057" spans="1:17" x14ac:dyDescent="0.35">
      <c r="A2057" s="1" t="str">
        <f>'Customer Names'!A2057</f>
        <v>Id2056</v>
      </c>
      <c r="B2057" s="1" t="str">
        <f>VLOOKUP($A2057,'Customer Names'!$A$2:$E$2336,4,FALSE())</f>
        <v>Jeremy M</v>
      </c>
      <c r="C2057" s="16">
        <f>VLOOKUP($A2057,'Medical Examinations'!$A$2:$O$2336,2,FALSE())</f>
        <v>31.065000000000001</v>
      </c>
      <c r="D2057" s="16">
        <f>VLOOKUP($A2057,'Medical Examinations'!$A$2:$O$2336,3,FALSE())</f>
        <v>4.57</v>
      </c>
      <c r="E2057" s="1" t="str">
        <f>VLOOKUP($A2057,'Medical Examinations'!$A$2:$O$2336,9,FALSE())</f>
        <v>Yes</v>
      </c>
      <c r="F2057" s="1" t="str">
        <f>VLOOKUP($A2057,'Medical Examinations'!$A$2:$O$2336,10,FALSE())</f>
        <v>No</v>
      </c>
      <c r="G2057" s="1" t="str">
        <f>VLOOKUP($A2057,'Medical Examinations'!$A$2:$O$2336,11,FALSE())</f>
        <v>No</v>
      </c>
      <c r="H2057" s="1">
        <f>VLOOKUP($A2057,'Medical Examinations'!$A$2:$O$2336,13,FALSE())</f>
        <v>0</v>
      </c>
      <c r="I2057" s="1" t="str">
        <f>VLOOKUP($A2057,'Medical Examinations'!$A$2:$O$2336,12,FALSE())</f>
        <v>No</v>
      </c>
      <c r="J2057" s="1" t="str">
        <f>VLOOKUP($A2057,'Medical Examinations'!$A$2:$O$2336,14,FALSE())</f>
        <v>Obesity</v>
      </c>
      <c r="K2057" s="1" t="str">
        <f>VLOOKUP($A2057,'Medical Examinations'!$A$2:$O$2336,15,FALSE())</f>
        <v>Normal</v>
      </c>
      <c r="L2057" s="17">
        <f>VLOOKUP($A2057,'Hospitalisation Details'!$A$2:$P$2344,15,FALSE())</f>
        <v>35229</v>
      </c>
      <c r="M2057" s="18">
        <f>VLOOKUP($A2057,'Hospitalisation Details'!$A$2:$P$2344,6,FALSE())</f>
        <v>2699.57</v>
      </c>
      <c r="N2057" s="1" t="str">
        <f>VLOOKUP($A2057,'Hospitalisation Details'!$A$2:$P$2344,12,FALSE())</f>
        <v>tier - 2</v>
      </c>
      <c r="O2057" s="1" t="str">
        <f>VLOOKUP($A2057,'Hospitalisation Details'!$A$2:$P$2344,13,FALSE())</f>
        <v>tier - 1</v>
      </c>
      <c r="P2057" s="1" t="str">
        <f>VLOOKUP($A2057,'Hospitalisation Details'!$A$2:$P$2344,14,FALSE())</f>
        <v>R1012</v>
      </c>
      <c r="Q2057" s="1">
        <f>VLOOKUP($A2057,'Hospitalisation Details'!$A$2:$P$2344,16,FALSE())</f>
        <v>26</v>
      </c>
    </row>
    <row r="2058" spans="1:17" x14ac:dyDescent="0.35">
      <c r="A2058" s="1" t="str">
        <f>'Customer Names'!A2058</f>
        <v>Id2057</v>
      </c>
      <c r="B2058" s="1" t="str">
        <f>VLOOKUP($A2058,'Customer Names'!$A$2:$E$2336,4,FALSE())</f>
        <v>Megan L.</v>
      </c>
      <c r="C2058" s="16">
        <f>VLOOKUP($A2058,'Medical Examinations'!$A$2:$O$2336,2,FALSE())</f>
        <v>28.12</v>
      </c>
      <c r="D2058" s="16">
        <f>VLOOKUP($A2058,'Medical Examinations'!$A$2:$O$2336,3,FALSE())</f>
        <v>5.05</v>
      </c>
      <c r="E2058" s="1" t="str">
        <f>VLOOKUP($A2058,'Medical Examinations'!$A$2:$O$2336,9,FALSE())</f>
        <v>No</v>
      </c>
      <c r="F2058" s="1" t="str">
        <f>VLOOKUP($A2058,'Medical Examinations'!$A$2:$O$2336,10,FALSE())</f>
        <v>No</v>
      </c>
      <c r="G2058" s="1" t="str">
        <f>VLOOKUP($A2058,'Medical Examinations'!$A$2:$O$2336,11,FALSE())</f>
        <v>No</v>
      </c>
      <c r="H2058" s="1">
        <f>VLOOKUP($A2058,'Medical Examinations'!$A$2:$O$2336,13,FALSE())</f>
        <v>0</v>
      </c>
      <c r="I2058" s="1" t="str">
        <f>VLOOKUP($A2058,'Medical Examinations'!$A$2:$O$2336,12,FALSE())</f>
        <v>No</v>
      </c>
      <c r="J2058" s="1" t="str">
        <f>VLOOKUP($A2058,'Medical Examinations'!$A$2:$O$2336,14,FALSE())</f>
        <v>Overweight</v>
      </c>
      <c r="K2058" s="1" t="str">
        <f>VLOOKUP($A2058,'Medical Examinations'!$A$2:$O$2336,15,FALSE())</f>
        <v>Normal</v>
      </c>
      <c r="L2058" s="17">
        <f>VLOOKUP($A2058,'Hospitalisation Details'!$A$2:$P$2344,15,FALSE())</f>
        <v>36322</v>
      </c>
      <c r="M2058" s="18">
        <f>VLOOKUP($A2058,'Hospitalisation Details'!$A$2:$P$2344,6,FALSE())</f>
        <v>2690.11</v>
      </c>
      <c r="N2058" s="1" t="str">
        <f>VLOOKUP($A2058,'Hospitalisation Details'!$A$2:$P$2344,12,FALSE())</f>
        <v>tier - 2</v>
      </c>
      <c r="O2058" s="1" t="str">
        <f>VLOOKUP($A2058,'Hospitalisation Details'!$A$2:$P$2344,13,FALSE())</f>
        <v>tier - 2</v>
      </c>
      <c r="P2058" s="1" t="str">
        <f>VLOOKUP($A2058,'Hospitalisation Details'!$A$2:$P$2344,14,FALSE())</f>
        <v>R1012</v>
      </c>
      <c r="Q2058" s="1">
        <f>VLOOKUP($A2058,'Hospitalisation Details'!$A$2:$P$2344,16,FALSE())</f>
        <v>23</v>
      </c>
    </row>
    <row r="2059" spans="1:17" x14ac:dyDescent="0.35">
      <c r="A2059" s="1" t="str">
        <f>'Customer Names'!A2059</f>
        <v>Id2058</v>
      </c>
      <c r="B2059" s="1" t="str">
        <f>VLOOKUP($A2059,'Customer Names'!$A$2:$E$2336,4,FALSE())</f>
        <v>Bryan</v>
      </c>
      <c r="C2059" s="16">
        <f>VLOOKUP($A2059,'Medical Examinations'!$A$2:$O$2336,2,FALSE())</f>
        <v>38.06</v>
      </c>
      <c r="D2059" s="16">
        <f>VLOOKUP($A2059,'Medical Examinations'!$A$2:$O$2336,3,FALSE())</f>
        <v>6.16</v>
      </c>
      <c r="E2059" s="1" t="str">
        <f>VLOOKUP($A2059,'Medical Examinations'!$A$2:$O$2336,9,FALSE())</f>
        <v>No</v>
      </c>
      <c r="F2059" s="1" t="str">
        <f>VLOOKUP($A2059,'Medical Examinations'!$A$2:$O$2336,10,FALSE())</f>
        <v>No</v>
      </c>
      <c r="G2059" s="1" t="str">
        <f>VLOOKUP($A2059,'Medical Examinations'!$A$2:$O$2336,11,FALSE())</f>
        <v>No</v>
      </c>
      <c r="H2059" s="1">
        <f>VLOOKUP($A2059,'Medical Examinations'!$A$2:$O$2336,13,FALSE())</f>
        <v>0</v>
      </c>
      <c r="I2059" s="1" t="str">
        <f>VLOOKUP($A2059,'Medical Examinations'!$A$2:$O$2336,12,FALSE())</f>
        <v>No</v>
      </c>
      <c r="J2059" s="1" t="str">
        <f>VLOOKUP($A2059,'Medical Examinations'!$A$2:$O$2336,14,FALSE())</f>
        <v>Obesity</v>
      </c>
      <c r="K2059" s="1" t="str">
        <f>VLOOKUP($A2059,'Medical Examinations'!$A$2:$O$2336,15,FALSE())</f>
        <v>Prediabetes</v>
      </c>
      <c r="L2059" s="17">
        <f>VLOOKUP($A2059,'Hospitalisation Details'!$A$2:$P$2344,15,FALSE())</f>
        <v>34609</v>
      </c>
      <c r="M2059" s="18">
        <f>VLOOKUP($A2059,'Hospitalisation Details'!$A$2:$P$2344,6,FALSE())</f>
        <v>2689.5</v>
      </c>
      <c r="N2059" s="1" t="str">
        <f>VLOOKUP($A2059,'Hospitalisation Details'!$A$2:$P$2344,12,FALSE())</f>
        <v>tier - 3</v>
      </c>
      <c r="O2059" s="1" t="str">
        <f>VLOOKUP($A2059,'Hospitalisation Details'!$A$2:$P$2344,13,FALSE())</f>
        <v>tier - 2</v>
      </c>
      <c r="P2059" s="1" t="str">
        <f>VLOOKUP($A2059,'Hospitalisation Details'!$A$2:$P$2344,14,FALSE())</f>
        <v>R1013</v>
      </c>
      <c r="Q2059" s="1">
        <f>VLOOKUP($A2059,'Hospitalisation Details'!$A$2:$P$2344,16,FALSE())</f>
        <v>28</v>
      </c>
    </row>
    <row r="2060" spans="1:17" x14ac:dyDescent="0.35">
      <c r="A2060" s="1" t="str">
        <f>'Customer Names'!A2060</f>
        <v>Id2059</v>
      </c>
      <c r="B2060" s="1" t="str">
        <f>VLOOKUP($A2060,'Customer Names'!$A$2:$E$2336,4,FALSE())</f>
        <v>Marny</v>
      </c>
      <c r="C2060" s="16">
        <f>VLOOKUP($A2060,'Medical Examinations'!$A$2:$O$2336,2,FALSE())</f>
        <v>24.96</v>
      </c>
      <c r="D2060" s="16">
        <f>VLOOKUP($A2060,'Medical Examinations'!$A$2:$O$2336,3,FALSE())</f>
        <v>4.57</v>
      </c>
      <c r="E2060" s="1" t="str">
        <f>VLOOKUP($A2060,'Medical Examinations'!$A$2:$O$2336,9,FALSE())</f>
        <v>No</v>
      </c>
      <c r="F2060" s="1" t="str">
        <f>VLOOKUP($A2060,'Medical Examinations'!$A$2:$O$2336,10,FALSE())</f>
        <v>No</v>
      </c>
      <c r="G2060" s="1" t="str">
        <f>VLOOKUP($A2060,'Medical Examinations'!$A$2:$O$2336,11,FALSE())</f>
        <v>No</v>
      </c>
      <c r="H2060" s="1">
        <f>VLOOKUP($A2060,'Medical Examinations'!$A$2:$O$2336,13,FALSE())</f>
        <v>0</v>
      </c>
      <c r="I2060" s="1" t="str">
        <f>VLOOKUP($A2060,'Medical Examinations'!$A$2:$O$2336,12,FALSE())</f>
        <v>No</v>
      </c>
      <c r="J2060" s="1" t="str">
        <f>VLOOKUP($A2060,'Medical Examinations'!$A$2:$O$2336,14,FALSE())</f>
        <v>Normal Weight</v>
      </c>
      <c r="K2060" s="1" t="str">
        <f>VLOOKUP($A2060,'Medical Examinations'!$A$2:$O$2336,15,FALSE())</f>
        <v>Normal</v>
      </c>
      <c r="L2060" s="17">
        <f>VLOOKUP($A2060,'Hospitalisation Details'!$A$2:$P$2344,15,FALSE())</f>
        <v>34594</v>
      </c>
      <c r="M2060" s="18">
        <f>VLOOKUP($A2060,'Hospitalisation Details'!$A$2:$P$2344,6,FALSE())</f>
        <v>2684.69</v>
      </c>
      <c r="N2060" s="1" t="str">
        <f>VLOOKUP($A2060,'Hospitalisation Details'!$A$2:$P$2344,12,FALSE())</f>
        <v>tier - 2</v>
      </c>
      <c r="O2060" s="1" t="str">
        <f>VLOOKUP($A2060,'Hospitalisation Details'!$A$2:$P$2344,13,FALSE())</f>
        <v>tier - 2</v>
      </c>
      <c r="P2060" s="1" t="str">
        <f>VLOOKUP($A2060,'Hospitalisation Details'!$A$2:$P$2344,14,FALSE())</f>
        <v>R1013</v>
      </c>
      <c r="Q2060" s="1">
        <f>VLOOKUP($A2060,'Hospitalisation Details'!$A$2:$P$2344,16,FALSE())</f>
        <v>28</v>
      </c>
    </row>
    <row r="2061" spans="1:17" x14ac:dyDescent="0.35">
      <c r="A2061" s="1" t="str">
        <f>'Customer Names'!A2061</f>
        <v>Id2060</v>
      </c>
      <c r="B2061" s="1" t="str">
        <f>VLOOKUP($A2061,'Customer Names'!$A$2:$E$2336,4,FALSE())</f>
        <v>Marc</v>
      </c>
      <c r="C2061" s="16">
        <f>VLOOKUP($A2061,'Medical Examinations'!$A$2:$O$2336,2,FALSE())</f>
        <v>17.670000000000002</v>
      </c>
      <c r="D2061" s="16">
        <f>VLOOKUP($A2061,'Medical Examinations'!$A$2:$O$2336,3,FALSE())</f>
        <v>5.53</v>
      </c>
      <c r="E2061" s="1" t="str">
        <f>VLOOKUP($A2061,'Medical Examinations'!$A$2:$O$2336,9,FALSE())</f>
        <v>Yes</v>
      </c>
      <c r="F2061" s="1" t="str">
        <f>VLOOKUP($A2061,'Medical Examinations'!$A$2:$O$2336,10,FALSE())</f>
        <v>No</v>
      </c>
      <c r="G2061" s="1" t="str">
        <f>VLOOKUP($A2061,'Medical Examinations'!$A$2:$O$2336,11,FALSE())</f>
        <v>No</v>
      </c>
      <c r="H2061" s="1">
        <f>VLOOKUP($A2061,'Medical Examinations'!$A$2:$O$2336,13,FALSE())</f>
        <v>0</v>
      </c>
      <c r="I2061" s="1" t="str">
        <f>VLOOKUP($A2061,'Medical Examinations'!$A$2:$O$2336,12,FALSE())</f>
        <v>No</v>
      </c>
      <c r="J2061" s="1" t="str">
        <f>VLOOKUP($A2061,'Medical Examinations'!$A$2:$O$2336,14,FALSE())</f>
        <v>Underweight</v>
      </c>
      <c r="K2061" s="1" t="str">
        <f>VLOOKUP($A2061,'Medical Examinations'!$A$2:$O$2336,15,FALSE())</f>
        <v>Normal</v>
      </c>
      <c r="L2061" s="17">
        <f>VLOOKUP($A2061,'Hospitalisation Details'!$A$2:$P$2344,15,FALSE())</f>
        <v>35282</v>
      </c>
      <c r="M2061" s="18">
        <f>VLOOKUP($A2061,'Hospitalisation Details'!$A$2:$P$2344,6,FALSE())</f>
        <v>2680.95</v>
      </c>
      <c r="N2061" s="1" t="str">
        <f>VLOOKUP($A2061,'Hospitalisation Details'!$A$2:$P$2344,12,FALSE())</f>
        <v>tier - 3</v>
      </c>
      <c r="O2061" s="1" t="str">
        <f>VLOOKUP($A2061,'Hospitalisation Details'!$A$2:$P$2344,13,FALSE())</f>
        <v>tier - 2</v>
      </c>
      <c r="P2061" s="1" t="str">
        <f>VLOOKUP($A2061,'Hospitalisation Details'!$A$2:$P$2344,14,FALSE())</f>
        <v>R1012</v>
      </c>
      <c r="Q2061" s="1">
        <f>VLOOKUP($A2061,'Hospitalisation Details'!$A$2:$P$2344,16,FALSE())</f>
        <v>26</v>
      </c>
    </row>
    <row r="2062" spans="1:17" x14ac:dyDescent="0.35">
      <c r="A2062" s="1" t="str">
        <f>'Customer Names'!A2062</f>
        <v>Id2061</v>
      </c>
      <c r="B2062" s="1" t="str">
        <f>VLOOKUP($A2062,'Customer Names'!$A$2:$E$2336,4,FALSE())</f>
        <v>Benjamin L</v>
      </c>
      <c r="C2062" s="16">
        <f>VLOOKUP($A2062,'Medical Examinations'!$A$2:$O$2336,2,FALSE())</f>
        <v>31.35</v>
      </c>
      <c r="D2062" s="16">
        <f>VLOOKUP($A2062,'Medical Examinations'!$A$2:$O$2336,3,FALSE())</f>
        <v>5.84</v>
      </c>
      <c r="E2062" s="1" t="str">
        <f>VLOOKUP($A2062,'Medical Examinations'!$A$2:$O$2336,9,FALSE())</f>
        <v>No</v>
      </c>
      <c r="F2062" s="1" t="str">
        <f>VLOOKUP($A2062,'Medical Examinations'!$A$2:$O$2336,10,FALSE())</f>
        <v>Yes</v>
      </c>
      <c r="G2062" s="1" t="str">
        <f>VLOOKUP($A2062,'Medical Examinations'!$A$2:$O$2336,11,FALSE())</f>
        <v>No</v>
      </c>
      <c r="H2062" s="1">
        <f>VLOOKUP($A2062,'Medical Examinations'!$A$2:$O$2336,13,FALSE())</f>
        <v>1</v>
      </c>
      <c r="I2062" s="1" t="str">
        <f>VLOOKUP($A2062,'Medical Examinations'!$A$2:$O$2336,12,FALSE())</f>
        <v>No</v>
      </c>
      <c r="J2062" s="1" t="str">
        <f>VLOOKUP($A2062,'Medical Examinations'!$A$2:$O$2336,14,FALSE())</f>
        <v>Obesity</v>
      </c>
      <c r="K2062" s="1" t="str">
        <f>VLOOKUP($A2062,'Medical Examinations'!$A$2:$O$2336,15,FALSE())</f>
        <v>Prediabetes</v>
      </c>
      <c r="L2062" s="17">
        <f>VLOOKUP($A2062,'Hospitalisation Details'!$A$2:$P$2344,15,FALSE())</f>
        <v>36869</v>
      </c>
      <c r="M2062" s="18">
        <f>VLOOKUP($A2062,'Hospitalisation Details'!$A$2:$P$2344,6,FALSE())</f>
        <v>2643.27</v>
      </c>
      <c r="N2062" s="1" t="str">
        <f>VLOOKUP($A2062,'Hospitalisation Details'!$A$2:$P$2344,12,FALSE())</f>
        <v>tier - 2</v>
      </c>
      <c r="O2062" s="1" t="str">
        <f>VLOOKUP($A2062,'Hospitalisation Details'!$A$2:$P$2344,13,FALSE())</f>
        <v>tier - 1</v>
      </c>
      <c r="P2062" s="1" t="str">
        <f>VLOOKUP($A2062,'Hospitalisation Details'!$A$2:$P$2344,14,FALSE())</f>
        <v>R1012</v>
      </c>
      <c r="Q2062" s="1">
        <f>VLOOKUP($A2062,'Hospitalisation Details'!$A$2:$P$2344,16,FALSE())</f>
        <v>22</v>
      </c>
    </row>
    <row r="2063" spans="1:17" x14ac:dyDescent="0.35">
      <c r="A2063" s="1" t="str">
        <f>'Customer Names'!A2063</f>
        <v>Id2062</v>
      </c>
      <c r="B2063" s="1" t="str">
        <f>VLOOKUP($A2063,'Customer Names'!$A$2:$E$2336,4,FALSE())</f>
        <v>Rob G</v>
      </c>
      <c r="C2063" s="16">
        <f>VLOOKUP($A2063,'Medical Examinations'!$A$2:$O$2336,2,FALSE())</f>
        <v>28.31</v>
      </c>
      <c r="D2063" s="16">
        <f>VLOOKUP($A2063,'Medical Examinations'!$A$2:$O$2336,3,FALSE())</f>
        <v>6.41</v>
      </c>
      <c r="E2063" s="1" t="str">
        <f>VLOOKUP($A2063,'Medical Examinations'!$A$2:$O$2336,9,FALSE())</f>
        <v>No</v>
      </c>
      <c r="F2063" s="1" t="str">
        <f>VLOOKUP($A2063,'Medical Examinations'!$A$2:$O$2336,10,FALSE())</f>
        <v>Yes</v>
      </c>
      <c r="G2063" s="1" t="str">
        <f>VLOOKUP($A2063,'Medical Examinations'!$A$2:$O$2336,11,FALSE())</f>
        <v>No</v>
      </c>
      <c r="H2063" s="1">
        <f>VLOOKUP($A2063,'Medical Examinations'!$A$2:$O$2336,13,FALSE())</f>
        <v>1</v>
      </c>
      <c r="I2063" s="1" t="str">
        <f>VLOOKUP($A2063,'Medical Examinations'!$A$2:$O$2336,12,FALSE())</f>
        <v>No</v>
      </c>
      <c r="J2063" s="1" t="str">
        <f>VLOOKUP($A2063,'Medical Examinations'!$A$2:$O$2336,14,FALSE())</f>
        <v>Overweight</v>
      </c>
      <c r="K2063" s="1" t="str">
        <f>VLOOKUP($A2063,'Medical Examinations'!$A$2:$O$2336,15,FALSE())</f>
        <v>Prediabetes</v>
      </c>
      <c r="L2063" s="17">
        <f>VLOOKUP($A2063,'Hospitalisation Details'!$A$2:$P$2344,15,FALSE())</f>
        <v>36701</v>
      </c>
      <c r="M2063" s="18">
        <f>VLOOKUP($A2063,'Hospitalisation Details'!$A$2:$P$2344,6,FALSE())</f>
        <v>2639.04</v>
      </c>
      <c r="N2063" s="1" t="str">
        <f>VLOOKUP($A2063,'Hospitalisation Details'!$A$2:$P$2344,12,FALSE())</f>
        <v>tier - 2</v>
      </c>
      <c r="O2063" s="1" t="str">
        <f>VLOOKUP($A2063,'Hospitalisation Details'!$A$2:$P$2344,13,FALSE())</f>
        <v>tier - 2</v>
      </c>
      <c r="P2063" s="1" t="str">
        <f>VLOOKUP($A2063,'Hospitalisation Details'!$A$2:$P$2344,14,FALSE())</f>
        <v>R1012</v>
      </c>
      <c r="Q2063" s="1">
        <f>VLOOKUP($A2063,'Hospitalisation Details'!$A$2:$P$2344,16,FALSE())</f>
        <v>22</v>
      </c>
    </row>
    <row r="2064" spans="1:17" x14ac:dyDescent="0.35">
      <c r="A2064" s="1" t="str">
        <f>'Customer Names'!A2064</f>
        <v>Id2063</v>
      </c>
      <c r="B2064" s="1" t="str">
        <f>VLOOKUP($A2064,'Customer Names'!$A$2:$E$2336,4,FALSE())</f>
        <v>Stefanie A</v>
      </c>
      <c r="C2064" s="16">
        <f>VLOOKUP($A2064,'Medical Examinations'!$A$2:$O$2336,2,FALSE())</f>
        <v>30.3</v>
      </c>
      <c r="D2064" s="16">
        <f>VLOOKUP($A2064,'Medical Examinations'!$A$2:$O$2336,3,FALSE())</f>
        <v>4.7300000000000004</v>
      </c>
      <c r="E2064" s="1" t="str">
        <f>VLOOKUP($A2064,'Medical Examinations'!$A$2:$O$2336,9,FALSE())</f>
        <v>Yes</v>
      </c>
      <c r="F2064" s="1" t="str">
        <f>VLOOKUP($A2064,'Medical Examinations'!$A$2:$O$2336,10,FALSE())</f>
        <v>No</v>
      </c>
      <c r="G2064" s="1" t="str">
        <f>VLOOKUP($A2064,'Medical Examinations'!$A$2:$O$2336,11,FALSE())</f>
        <v>Yes</v>
      </c>
      <c r="H2064" s="1">
        <f>VLOOKUP($A2064,'Medical Examinations'!$A$2:$O$2336,13,FALSE())</f>
        <v>1</v>
      </c>
      <c r="I2064" s="1" t="str">
        <f>VLOOKUP($A2064,'Medical Examinations'!$A$2:$O$2336,12,FALSE())</f>
        <v>No</v>
      </c>
      <c r="J2064" s="1" t="str">
        <f>VLOOKUP($A2064,'Medical Examinations'!$A$2:$O$2336,14,FALSE())</f>
        <v>Obesity</v>
      </c>
      <c r="K2064" s="1" t="str">
        <f>VLOOKUP($A2064,'Medical Examinations'!$A$2:$O$2336,15,FALSE())</f>
        <v>Normal</v>
      </c>
      <c r="L2064" s="17">
        <f>VLOOKUP($A2064,'Hospitalisation Details'!$A$2:$P$2344,15,FALSE())</f>
        <v>35668</v>
      </c>
      <c r="M2064" s="18">
        <f>VLOOKUP($A2064,'Hospitalisation Details'!$A$2:$P$2344,6,FALSE())</f>
        <v>2632.99</v>
      </c>
      <c r="N2064" s="1" t="str">
        <f>VLOOKUP($A2064,'Hospitalisation Details'!$A$2:$P$2344,12,FALSE())</f>
        <v>tier - 2</v>
      </c>
      <c r="O2064" s="1" t="str">
        <f>VLOOKUP($A2064,'Hospitalisation Details'!$A$2:$P$2344,13,FALSE())</f>
        <v>tier - 1</v>
      </c>
      <c r="P2064" s="1" t="str">
        <f>VLOOKUP($A2064,'Hospitalisation Details'!$A$2:$P$2344,14,FALSE())</f>
        <v>R1011</v>
      </c>
      <c r="Q2064" s="1">
        <f>VLOOKUP($A2064,'Hospitalisation Details'!$A$2:$P$2344,16,FALSE())</f>
        <v>25</v>
      </c>
    </row>
    <row r="2065" spans="1:17" x14ac:dyDescent="0.35">
      <c r="A2065" s="1" t="str">
        <f>'Customer Names'!A2065</f>
        <v>Id2064</v>
      </c>
      <c r="B2065" s="1" t="str">
        <f>VLOOKUP($A2065,'Customer Names'!$A$2:$E$2336,4,FALSE())</f>
        <v>Stephanie</v>
      </c>
      <c r="C2065" s="16">
        <f>VLOOKUP($A2065,'Medical Examinations'!$A$2:$O$2336,2,FALSE())</f>
        <v>26.4</v>
      </c>
      <c r="D2065" s="16">
        <f>VLOOKUP($A2065,'Medical Examinations'!$A$2:$O$2336,3,FALSE())</f>
        <v>6.22</v>
      </c>
      <c r="E2065" s="1" t="str">
        <f>VLOOKUP($A2065,'Medical Examinations'!$A$2:$O$2336,9,FALSE())</f>
        <v>Yes</v>
      </c>
      <c r="F2065" s="1" t="str">
        <f>VLOOKUP($A2065,'Medical Examinations'!$A$2:$O$2336,10,FALSE())</f>
        <v>No</v>
      </c>
      <c r="G2065" s="1" t="str">
        <f>VLOOKUP($A2065,'Medical Examinations'!$A$2:$O$2336,11,FALSE())</f>
        <v>No</v>
      </c>
      <c r="H2065" s="1">
        <f>VLOOKUP($A2065,'Medical Examinations'!$A$2:$O$2336,13,FALSE())</f>
        <v>0</v>
      </c>
      <c r="I2065" s="1" t="str">
        <f>VLOOKUP($A2065,'Medical Examinations'!$A$2:$O$2336,12,FALSE())</f>
        <v>No</v>
      </c>
      <c r="J2065" s="1" t="str">
        <f>VLOOKUP($A2065,'Medical Examinations'!$A$2:$O$2336,14,FALSE())</f>
        <v>Overweight</v>
      </c>
      <c r="K2065" s="1" t="str">
        <f>VLOOKUP($A2065,'Medical Examinations'!$A$2:$O$2336,15,FALSE())</f>
        <v>Prediabetes</v>
      </c>
      <c r="L2065" s="17">
        <f>VLOOKUP($A2065,'Hospitalisation Details'!$A$2:$P$2344,15,FALSE())</f>
        <v>37129</v>
      </c>
      <c r="M2065" s="18">
        <f>VLOOKUP($A2065,'Hospitalisation Details'!$A$2:$P$2344,6,FALSE())</f>
        <v>2597.7800000000002</v>
      </c>
      <c r="N2065" s="1" t="str">
        <f>VLOOKUP($A2065,'Hospitalisation Details'!$A$2:$P$2344,12,FALSE())</f>
        <v>tier - 2</v>
      </c>
      <c r="O2065" s="1" t="str">
        <f>VLOOKUP($A2065,'Hospitalisation Details'!$A$2:$P$2344,13,FALSE())</f>
        <v>tier - 1</v>
      </c>
      <c r="P2065" s="1" t="str">
        <f>VLOOKUP($A2065,'Hospitalisation Details'!$A$2:$P$2344,14,FALSE())</f>
        <v>R1011</v>
      </c>
      <c r="Q2065" s="1">
        <f>VLOOKUP($A2065,'Hospitalisation Details'!$A$2:$P$2344,16,FALSE())</f>
        <v>21</v>
      </c>
    </row>
    <row r="2066" spans="1:17" x14ac:dyDescent="0.35">
      <c r="A2066" s="1" t="str">
        <f>'Customer Names'!A2066</f>
        <v>Id2065</v>
      </c>
      <c r="B2066" s="1" t="str">
        <f>VLOOKUP($A2066,'Customer Names'!$A$2:$E$2336,4,FALSE())</f>
        <v>Caroline F.</v>
      </c>
      <c r="C2066" s="16">
        <f>VLOOKUP($A2066,'Medical Examinations'!$A$2:$O$2336,2,FALSE())</f>
        <v>22.135000000000002</v>
      </c>
      <c r="D2066" s="16">
        <f>VLOOKUP($A2066,'Medical Examinations'!$A$2:$O$2336,3,FALSE())</f>
        <v>4.46</v>
      </c>
      <c r="E2066" s="1" t="str">
        <f>VLOOKUP($A2066,'Medical Examinations'!$A$2:$O$2336,9,FALSE())</f>
        <v>Yes</v>
      </c>
      <c r="F2066" s="1" t="str">
        <f>VLOOKUP($A2066,'Medical Examinations'!$A$2:$O$2336,10,FALSE())</f>
        <v>No</v>
      </c>
      <c r="G2066" s="1" t="str">
        <f>VLOOKUP($A2066,'Medical Examinations'!$A$2:$O$2336,11,FALSE())</f>
        <v>No</v>
      </c>
      <c r="H2066" s="1">
        <f>VLOOKUP($A2066,'Medical Examinations'!$A$2:$O$2336,13,FALSE())</f>
        <v>0</v>
      </c>
      <c r="I2066" s="1" t="str">
        <f>VLOOKUP($A2066,'Medical Examinations'!$A$2:$O$2336,12,FALSE())</f>
        <v>No</v>
      </c>
      <c r="J2066" s="1" t="str">
        <f>VLOOKUP($A2066,'Medical Examinations'!$A$2:$O$2336,14,FALSE())</f>
        <v>Normal Weight</v>
      </c>
      <c r="K2066" s="1" t="str">
        <f>VLOOKUP($A2066,'Medical Examinations'!$A$2:$O$2336,15,FALSE())</f>
        <v>Normal</v>
      </c>
      <c r="L2066" s="17">
        <f>VLOOKUP($A2066,'Hospitalisation Details'!$A$2:$P$2344,15,FALSE())</f>
        <v>37100</v>
      </c>
      <c r="M2066" s="18">
        <f>VLOOKUP($A2066,'Hospitalisation Details'!$A$2:$P$2344,6,FALSE())</f>
        <v>2585.85</v>
      </c>
      <c r="N2066" s="1" t="str">
        <f>VLOOKUP($A2066,'Hospitalisation Details'!$A$2:$P$2344,12,FALSE())</f>
        <v>tier - 2</v>
      </c>
      <c r="O2066" s="1" t="str">
        <f>VLOOKUP($A2066,'Hospitalisation Details'!$A$2:$P$2344,13,FALSE())</f>
        <v>tier - 2</v>
      </c>
      <c r="P2066" s="1" t="str">
        <f>VLOOKUP($A2066,'Hospitalisation Details'!$A$2:$P$2344,14,FALSE())</f>
        <v>R1024</v>
      </c>
      <c r="Q2066" s="1">
        <f>VLOOKUP($A2066,'Hospitalisation Details'!$A$2:$P$2344,16,FALSE())</f>
        <v>21</v>
      </c>
    </row>
    <row r="2067" spans="1:17" x14ac:dyDescent="0.35">
      <c r="A2067" s="1" t="str">
        <f>'Customer Names'!A2067</f>
        <v>Id2066</v>
      </c>
      <c r="B2067" s="1" t="str">
        <f>VLOOKUP($A2067,'Customer Names'!$A$2:$E$2336,4,FALSE())</f>
        <v>Julia J.</v>
      </c>
      <c r="C2067" s="16">
        <f>VLOOKUP($A2067,'Medical Examinations'!$A$2:$O$2336,2,FALSE())</f>
        <v>17.399999999999999</v>
      </c>
      <c r="D2067" s="16">
        <f>VLOOKUP($A2067,'Medical Examinations'!$A$2:$O$2336,3,FALSE())</f>
        <v>4.5</v>
      </c>
      <c r="E2067" s="1" t="str">
        <f>VLOOKUP($A2067,'Medical Examinations'!$A$2:$O$2336,9,FALSE())</f>
        <v>Yes</v>
      </c>
      <c r="F2067" s="1" t="str">
        <f>VLOOKUP($A2067,'Medical Examinations'!$A$2:$O$2336,10,FALSE())</f>
        <v>No</v>
      </c>
      <c r="G2067" s="1" t="str">
        <f>VLOOKUP($A2067,'Medical Examinations'!$A$2:$O$2336,11,FALSE())</f>
        <v>No</v>
      </c>
      <c r="H2067" s="1">
        <f>VLOOKUP($A2067,'Medical Examinations'!$A$2:$O$2336,13,FALSE())</f>
        <v>0</v>
      </c>
      <c r="I2067" s="1" t="str">
        <f>VLOOKUP($A2067,'Medical Examinations'!$A$2:$O$2336,12,FALSE())</f>
        <v>No</v>
      </c>
      <c r="J2067" s="1" t="str">
        <f>VLOOKUP($A2067,'Medical Examinations'!$A$2:$O$2336,14,FALSE())</f>
        <v>Underweight</v>
      </c>
      <c r="K2067" s="1" t="str">
        <f>VLOOKUP($A2067,'Medical Examinations'!$A$2:$O$2336,15,FALSE())</f>
        <v>Normal</v>
      </c>
      <c r="L2067" s="17">
        <f>VLOOKUP($A2067,'Hospitalisation Details'!$A$2:$P$2344,15,FALSE())</f>
        <v>37179</v>
      </c>
      <c r="M2067" s="18">
        <f>VLOOKUP($A2067,'Hospitalisation Details'!$A$2:$P$2344,6,FALSE())</f>
        <v>2585.27</v>
      </c>
      <c r="N2067" s="1" t="str">
        <f>VLOOKUP($A2067,'Hospitalisation Details'!$A$2:$P$2344,12,FALSE())</f>
        <v>tier - 2</v>
      </c>
      <c r="O2067" s="1" t="str">
        <f>VLOOKUP($A2067,'Hospitalisation Details'!$A$2:$P$2344,13,FALSE())</f>
        <v>tier - 3</v>
      </c>
      <c r="P2067" s="1" t="str">
        <f>VLOOKUP($A2067,'Hospitalisation Details'!$A$2:$P$2344,14,FALSE())</f>
        <v>R1011</v>
      </c>
      <c r="Q2067" s="1">
        <f>VLOOKUP($A2067,'Hospitalisation Details'!$A$2:$P$2344,16,FALSE())</f>
        <v>21</v>
      </c>
    </row>
    <row r="2068" spans="1:17" x14ac:dyDescent="0.35">
      <c r="A2068" s="1" t="str">
        <f>'Customer Names'!A2068</f>
        <v>Id2067</v>
      </c>
      <c r="B2068" s="1" t="str">
        <f>VLOOKUP($A2068,'Customer Names'!$A$2:$E$2336,4,FALSE())</f>
        <v>Jack</v>
      </c>
      <c r="C2068" s="16">
        <f>VLOOKUP($A2068,'Medical Examinations'!$A$2:$O$2336,2,FALSE())</f>
        <v>28.06</v>
      </c>
      <c r="D2068" s="16">
        <f>VLOOKUP($A2068,'Medical Examinations'!$A$2:$O$2336,3,FALSE())</f>
        <v>8.93</v>
      </c>
      <c r="E2068" s="1" t="str">
        <f>VLOOKUP($A2068,'Medical Examinations'!$A$2:$O$2336,9,FALSE())</f>
        <v>No</v>
      </c>
      <c r="F2068" s="1" t="str">
        <f>VLOOKUP($A2068,'Medical Examinations'!$A$2:$O$2336,10,FALSE())</f>
        <v>No</v>
      </c>
      <c r="G2068" s="1" t="str">
        <f>VLOOKUP($A2068,'Medical Examinations'!$A$2:$O$2336,11,FALSE())</f>
        <v>No</v>
      </c>
      <c r="H2068" s="1">
        <f>VLOOKUP($A2068,'Medical Examinations'!$A$2:$O$2336,13,FALSE())</f>
        <v>0</v>
      </c>
      <c r="I2068" s="1" t="str">
        <f>VLOOKUP($A2068,'Medical Examinations'!$A$2:$O$2336,12,FALSE())</f>
        <v>No</v>
      </c>
      <c r="J2068" s="1" t="str">
        <f>VLOOKUP($A2068,'Medical Examinations'!$A$2:$O$2336,14,FALSE())</f>
        <v>Overweight</v>
      </c>
      <c r="K2068" s="1" t="str">
        <f>VLOOKUP($A2068,'Medical Examinations'!$A$2:$O$2336,15,FALSE())</f>
        <v>Diabetes</v>
      </c>
      <c r="L2068" s="17">
        <f>VLOOKUP($A2068,'Hospitalisation Details'!$A$2:$P$2344,15,FALSE())</f>
        <v>37457</v>
      </c>
      <c r="M2068" s="18">
        <f>VLOOKUP($A2068,'Hospitalisation Details'!$A$2:$P$2344,6,FALSE())</f>
        <v>2585.04</v>
      </c>
      <c r="N2068" s="1" t="str">
        <f>VLOOKUP($A2068,'Hospitalisation Details'!$A$2:$P$2344,12,FALSE())</f>
        <v>tier - 2</v>
      </c>
      <c r="O2068" s="1" t="str">
        <f>VLOOKUP($A2068,'Hospitalisation Details'!$A$2:$P$2344,13,FALSE())</f>
        <v>tier - 2</v>
      </c>
      <c r="P2068" s="1" t="str">
        <f>VLOOKUP($A2068,'Hospitalisation Details'!$A$2:$P$2344,14,FALSE())</f>
        <v>R1021</v>
      </c>
      <c r="Q2068" s="1">
        <f>VLOOKUP($A2068,'Hospitalisation Details'!$A$2:$P$2344,16,FALSE())</f>
        <v>20</v>
      </c>
    </row>
    <row r="2069" spans="1:17" x14ac:dyDescent="0.35">
      <c r="A2069" s="1" t="str">
        <f>'Customer Names'!A2069</f>
        <v>Id2068</v>
      </c>
      <c r="B2069" s="1" t="str">
        <f>VLOOKUP($A2069,'Customer Names'!$A$2:$E$2336,4,FALSE())</f>
        <v>Bernat</v>
      </c>
      <c r="C2069" s="16">
        <f>VLOOKUP($A2069,'Medical Examinations'!$A$2:$O$2336,2,FALSE())</f>
        <v>31.13</v>
      </c>
      <c r="D2069" s="16">
        <f>VLOOKUP($A2069,'Medical Examinations'!$A$2:$O$2336,3,FALSE())</f>
        <v>11.02</v>
      </c>
      <c r="E2069" s="1" t="str">
        <f>VLOOKUP($A2069,'Medical Examinations'!$A$2:$O$2336,9,FALSE())</f>
        <v>No</v>
      </c>
      <c r="F2069" s="1" t="str">
        <f>VLOOKUP($A2069,'Medical Examinations'!$A$2:$O$2336,10,FALSE())</f>
        <v>No</v>
      </c>
      <c r="G2069" s="1" t="str">
        <f>VLOOKUP($A2069,'Medical Examinations'!$A$2:$O$2336,11,FALSE())</f>
        <v>No</v>
      </c>
      <c r="H2069" s="1">
        <f>VLOOKUP($A2069,'Medical Examinations'!$A$2:$O$2336,13,FALSE())</f>
        <v>0</v>
      </c>
      <c r="I2069" s="1" t="str">
        <f>VLOOKUP($A2069,'Medical Examinations'!$A$2:$O$2336,12,FALSE())</f>
        <v>No</v>
      </c>
      <c r="J2069" s="1" t="str">
        <f>VLOOKUP($A2069,'Medical Examinations'!$A$2:$O$2336,14,FALSE())</f>
        <v>Obesity</v>
      </c>
      <c r="K2069" s="1" t="str">
        <f>VLOOKUP($A2069,'Medical Examinations'!$A$2:$O$2336,15,FALSE())</f>
        <v>Diabetes</v>
      </c>
      <c r="L2069" s="17">
        <f>VLOOKUP($A2069,'Hospitalisation Details'!$A$2:$P$2344,15,FALSE())</f>
        <v>37540</v>
      </c>
      <c r="M2069" s="18">
        <f>VLOOKUP($A2069,'Hospitalisation Details'!$A$2:$P$2344,6,FALSE())</f>
        <v>2566.4699999999998</v>
      </c>
      <c r="N2069" s="1" t="str">
        <f>VLOOKUP($A2069,'Hospitalisation Details'!$A$2:$P$2344,12,FALSE())</f>
        <v>tier - 2</v>
      </c>
      <c r="O2069" s="1" t="str">
        <f>VLOOKUP($A2069,'Hospitalisation Details'!$A$2:$P$2344,13,FALSE())</f>
        <v>tier - 3</v>
      </c>
      <c r="P2069" s="1" t="str">
        <f>VLOOKUP($A2069,'Hospitalisation Details'!$A$2:$P$2344,14,FALSE())</f>
        <v>R1013</v>
      </c>
      <c r="Q2069" s="1">
        <f>VLOOKUP($A2069,'Hospitalisation Details'!$A$2:$P$2344,16,FALSE())</f>
        <v>20</v>
      </c>
    </row>
    <row r="2070" spans="1:17" x14ac:dyDescent="0.35">
      <c r="A2070" s="1" t="str">
        <f>'Customer Names'!A2070</f>
        <v>Id2069</v>
      </c>
      <c r="B2070" s="1" t="str">
        <f>VLOOKUP($A2070,'Customer Names'!$A$2:$E$2336,4,FALSE())</f>
        <v>Hicham</v>
      </c>
      <c r="C2070" s="16">
        <f>VLOOKUP($A2070,'Medical Examinations'!$A$2:$O$2336,2,FALSE())</f>
        <v>18.46</v>
      </c>
      <c r="D2070" s="16">
        <f>VLOOKUP($A2070,'Medical Examinations'!$A$2:$O$2336,3,FALSE())</f>
        <v>5.25</v>
      </c>
      <c r="E2070" s="1" t="str">
        <f>VLOOKUP($A2070,'Medical Examinations'!$A$2:$O$2336,9,FALSE())</f>
        <v>No</v>
      </c>
      <c r="F2070" s="1" t="str">
        <f>VLOOKUP($A2070,'Medical Examinations'!$A$2:$O$2336,10,FALSE())</f>
        <v>No</v>
      </c>
      <c r="G2070" s="1" t="str">
        <f>VLOOKUP($A2070,'Medical Examinations'!$A$2:$O$2336,11,FALSE())</f>
        <v>No</v>
      </c>
      <c r="H2070" s="1">
        <f>VLOOKUP($A2070,'Medical Examinations'!$A$2:$O$2336,13,FALSE())</f>
        <v>0</v>
      </c>
      <c r="I2070" s="1" t="str">
        <f>VLOOKUP($A2070,'Medical Examinations'!$A$2:$O$2336,12,FALSE())</f>
        <v>No</v>
      </c>
      <c r="J2070" s="1" t="str">
        <f>VLOOKUP($A2070,'Medical Examinations'!$A$2:$O$2336,14,FALSE())</f>
        <v>Underweight</v>
      </c>
      <c r="K2070" s="1" t="str">
        <f>VLOOKUP($A2070,'Medical Examinations'!$A$2:$O$2336,15,FALSE())</f>
        <v>Normal</v>
      </c>
      <c r="L2070" s="17">
        <f>VLOOKUP($A2070,'Hospitalisation Details'!$A$2:$P$2344,15,FALSE())</f>
        <v>33559</v>
      </c>
      <c r="M2070" s="18">
        <f>VLOOKUP($A2070,'Hospitalisation Details'!$A$2:$P$2344,6,FALSE())</f>
        <v>2545.6799999999998</v>
      </c>
      <c r="N2070" s="1" t="str">
        <f>VLOOKUP($A2070,'Hospitalisation Details'!$A$2:$P$2344,12,FALSE())</f>
        <v>tier - 2</v>
      </c>
      <c r="O2070" s="1" t="str">
        <f>VLOOKUP($A2070,'Hospitalisation Details'!$A$2:$P$2344,13,FALSE())</f>
        <v>tier - 1</v>
      </c>
      <c r="P2070" s="1" t="str">
        <f>VLOOKUP($A2070,'Hospitalisation Details'!$A$2:$P$2344,14,FALSE())</f>
        <v>R1013</v>
      </c>
      <c r="Q2070" s="1">
        <f>VLOOKUP($A2070,'Hospitalisation Details'!$A$2:$P$2344,16,FALSE())</f>
        <v>31</v>
      </c>
    </row>
    <row r="2071" spans="1:17" x14ac:dyDescent="0.35">
      <c r="A2071" s="1" t="str">
        <f>'Customer Names'!A2071</f>
        <v>Id2070</v>
      </c>
      <c r="B2071" s="1" t="str">
        <f>VLOOKUP($A2071,'Customer Names'!$A$2:$E$2336,4,FALSE())</f>
        <v>Sarah</v>
      </c>
      <c r="C2071" s="16">
        <f>VLOOKUP($A2071,'Medical Examinations'!$A$2:$O$2336,2,FALSE())</f>
        <v>17.3</v>
      </c>
      <c r="D2071" s="16">
        <f>VLOOKUP($A2071,'Medical Examinations'!$A$2:$O$2336,3,FALSE())</f>
        <v>4.75</v>
      </c>
      <c r="E2071" s="1" t="str">
        <f>VLOOKUP($A2071,'Medical Examinations'!$A$2:$O$2336,9,FALSE())</f>
        <v>No</v>
      </c>
      <c r="F2071" s="1" t="str">
        <f>VLOOKUP($A2071,'Medical Examinations'!$A$2:$O$2336,10,FALSE())</f>
        <v>No</v>
      </c>
      <c r="G2071" s="1" t="str">
        <f>VLOOKUP($A2071,'Medical Examinations'!$A$2:$O$2336,11,FALSE())</f>
        <v>No</v>
      </c>
      <c r="H2071" s="1">
        <f>VLOOKUP($A2071,'Medical Examinations'!$A$2:$O$2336,13,FALSE())</f>
        <v>0</v>
      </c>
      <c r="I2071" s="1" t="str">
        <f>VLOOKUP($A2071,'Medical Examinations'!$A$2:$O$2336,12,FALSE())</f>
        <v>No</v>
      </c>
      <c r="J2071" s="1" t="str">
        <f>VLOOKUP($A2071,'Medical Examinations'!$A$2:$O$2336,14,FALSE())</f>
        <v>Underweight</v>
      </c>
      <c r="K2071" s="1" t="str">
        <f>VLOOKUP($A2071,'Medical Examinations'!$A$2:$O$2336,15,FALSE())</f>
        <v>Normal</v>
      </c>
      <c r="L2071" s="17">
        <f>VLOOKUP($A2071,'Hospitalisation Details'!$A$2:$P$2344,15,FALSE())</f>
        <v>33147</v>
      </c>
      <c r="M2071" s="18">
        <f>VLOOKUP($A2071,'Hospitalisation Details'!$A$2:$P$2344,6,FALSE())</f>
        <v>2540.39</v>
      </c>
      <c r="N2071" s="1" t="str">
        <f>VLOOKUP($A2071,'Hospitalisation Details'!$A$2:$P$2344,12,FALSE())</f>
        <v>tier - 2</v>
      </c>
      <c r="O2071" s="1" t="str">
        <f>VLOOKUP($A2071,'Hospitalisation Details'!$A$2:$P$2344,13,FALSE())</f>
        <v>tier - 2</v>
      </c>
      <c r="P2071" s="1" t="str">
        <f>VLOOKUP($A2071,'Hospitalisation Details'!$A$2:$P$2344,14,FALSE())</f>
        <v>R1013</v>
      </c>
      <c r="Q2071" s="1">
        <f>VLOOKUP($A2071,'Hospitalisation Details'!$A$2:$P$2344,16,FALSE())</f>
        <v>32</v>
      </c>
    </row>
    <row r="2072" spans="1:17" x14ac:dyDescent="0.35">
      <c r="A2072" s="1" t="str">
        <f>'Customer Names'!A2072</f>
        <v>Id2071</v>
      </c>
      <c r="B2072" s="1" t="str">
        <f>VLOOKUP($A2072,'Customer Names'!$A$2:$E$2336,4,FALSE())</f>
        <v>Anthony S</v>
      </c>
      <c r="C2072" s="16">
        <f>VLOOKUP($A2072,'Medical Examinations'!$A$2:$O$2336,2,FALSE())</f>
        <v>35.625</v>
      </c>
      <c r="D2072" s="16">
        <f>VLOOKUP($A2072,'Medical Examinations'!$A$2:$O$2336,3,FALSE())</f>
        <v>4.68</v>
      </c>
      <c r="E2072" s="1" t="str">
        <f>VLOOKUP($A2072,'Medical Examinations'!$A$2:$O$2336,9,FALSE())</f>
        <v>Yes</v>
      </c>
      <c r="F2072" s="1" t="str">
        <f>VLOOKUP($A2072,'Medical Examinations'!$A$2:$O$2336,10,FALSE())</f>
        <v>No</v>
      </c>
      <c r="G2072" s="1" t="str">
        <f>VLOOKUP($A2072,'Medical Examinations'!$A$2:$O$2336,11,FALSE())</f>
        <v>Yes</v>
      </c>
      <c r="H2072" s="1">
        <f>VLOOKUP($A2072,'Medical Examinations'!$A$2:$O$2336,13,FALSE())</f>
        <v>1</v>
      </c>
      <c r="I2072" s="1" t="str">
        <f>VLOOKUP($A2072,'Medical Examinations'!$A$2:$O$2336,12,FALSE())</f>
        <v>No</v>
      </c>
      <c r="J2072" s="1" t="str">
        <f>VLOOKUP($A2072,'Medical Examinations'!$A$2:$O$2336,14,FALSE())</f>
        <v>Obesity</v>
      </c>
      <c r="K2072" s="1" t="str">
        <f>VLOOKUP($A2072,'Medical Examinations'!$A$2:$O$2336,15,FALSE())</f>
        <v>Normal</v>
      </c>
      <c r="L2072" s="17">
        <f>VLOOKUP($A2072,'Hospitalisation Details'!$A$2:$P$2344,15,FALSE())</f>
        <v>35639</v>
      </c>
      <c r="M2072" s="18">
        <f>VLOOKUP($A2072,'Hospitalisation Details'!$A$2:$P$2344,6,FALSE())</f>
        <v>2534.39</v>
      </c>
      <c r="N2072" s="1" t="str">
        <f>VLOOKUP($A2072,'Hospitalisation Details'!$A$2:$P$2344,12,FALSE())</f>
        <v>tier - 3</v>
      </c>
      <c r="O2072" s="1" t="str">
        <f>VLOOKUP($A2072,'Hospitalisation Details'!$A$2:$P$2344,13,FALSE())</f>
        <v>tier - 3</v>
      </c>
      <c r="P2072" s="1" t="str">
        <f>VLOOKUP($A2072,'Hospitalisation Details'!$A$2:$P$2344,14,FALSE())</f>
        <v>R1012</v>
      </c>
      <c r="Q2072" s="1">
        <f>VLOOKUP($A2072,'Hospitalisation Details'!$A$2:$P$2344,16,FALSE())</f>
        <v>25</v>
      </c>
    </row>
    <row r="2073" spans="1:17" x14ac:dyDescent="0.35">
      <c r="A2073" s="1" t="str">
        <f>'Customer Names'!A2073</f>
        <v>Id2072</v>
      </c>
      <c r="B2073" s="1" t="str">
        <f>VLOOKUP($A2073,'Customer Names'!$A$2:$E$2336,4,FALSE())</f>
        <v>Elisabetta</v>
      </c>
      <c r="C2073" s="16">
        <f>VLOOKUP($A2073,'Medical Examinations'!$A$2:$O$2336,2,FALSE())</f>
        <v>20.234999999999999</v>
      </c>
      <c r="D2073" s="16">
        <f>VLOOKUP($A2073,'Medical Examinations'!$A$2:$O$2336,3,FALSE())</f>
        <v>6.17</v>
      </c>
      <c r="E2073" s="1" t="str">
        <f>VLOOKUP($A2073,'Medical Examinations'!$A$2:$O$2336,9,FALSE())</f>
        <v>Yes</v>
      </c>
      <c r="F2073" s="1" t="str">
        <f>VLOOKUP($A2073,'Medical Examinations'!$A$2:$O$2336,10,FALSE())</f>
        <v>Yes</v>
      </c>
      <c r="G2073" s="1" t="str">
        <f>VLOOKUP($A2073,'Medical Examinations'!$A$2:$O$2336,11,FALSE())</f>
        <v>No</v>
      </c>
      <c r="H2073" s="1">
        <f>VLOOKUP($A2073,'Medical Examinations'!$A$2:$O$2336,13,FALSE())</f>
        <v>2</v>
      </c>
      <c r="I2073" s="1" t="str">
        <f>VLOOKUP($A2073,'Medical Examinations'!$A$2:$O$2336,12,FALSE())</f>
        <v>No</v>
      </c>
      <c r="J2073" s="1" t="str">
        <f>VLOOKUP($A2073,'Medical Examinations'!$A$2:$O$2336,14,FALSE())</f>
        <v>Normal Weight</v>
      </c>
      <c r="K2073" s="1" t="str">
        <f>VLOOKUP($A2073,'Medical Examinations'!$A$2:$O$2336,15,FALSE())</f>
        <v>Prediabetes</v>
      </c>
      <c r="L2073" s="17">
        <f>VLOOKUP($A2073,'Hospitalisation Details'!$A$2:$P$2344,15,FALSE())</f>
        <v>36763</v>
      </c>
      <c r="M2073" s="18">
        <f>VLOOKUP($A2073,'Hospitalisation Details'!$A$2:$P$2344,6,FALSE())</f>
        <v>2527.8200000000002</v>
      </c>
      <c r="N2073" s="1" t="str">
        <f>VLOOKUP($A2073,'Hospitalisation Details'!$A$2:$P$2344,12,FALSE())</f>
        <v>tier - 2</v>
      </c>
      <c r="O2073" s="1" t="str">
        <f>VLOOKUP($A2073,'Hospitalisation Details'!$A$2:$P$2344,13,FALSE())</f>
        <v>tier - 3</v>
      </c>
      <c r="P2073" s="1" t="str">
        <f>VLOOKUP($A2073,'Hospitalisation Details'!$A$2:$P$2344,14,FALSE())</f>
        <v>R1012</v>
      </c>
      <c r="Q2073" s="1">
        <f>VLOOKUP($A2073,'Hospitalisation Details'!$A$2:$P$2344,16,FALSE())</f>
        <v>22</v>
      </c>
    </row>
    <row r="2074" spans="1:17" x14ac:dyDescent="0.35">
      <c r="A2074" s="1" t="str">
        <f>'Customer Names'!A2074</f>
        <v>Id2073</v>
      </c>
      <c r="B2074" s="1" t="str">
        <f>VLOOKUP($A2074,'Customer Names'!$A$2:$E$2336,4,FALSE())</f>
        <v>Trevor N.</v>
      </c>
      <c r="C2074" s="16">
        <f>VLOOKUP($A2074,'Medical Examinations'!$A$2:$O$2336,2,FALSE())</f>
        <v>27.55</v>
      </c>
      <c r="D2074" s="16">
        <f>VLOOKUP($A2074,'Medical Examinations'!$A$2:$O$2336,3,FALSE())</f>
        <v>4.5599999999999996</v>
      </c>
      <c r="E2074" s="1" t="str">
        <f>VLOOKUP($A2074,'Medical Examinations'!$A$2:$O$2336,9,FALSE())</f>
        <v>Yes</v>
      </c>
      <c r="F2074" s="1" t="str">
        <f>VLOOKUP($A2074,'Medical Examinations'!$A$2:$O$2336,10,FALSE())</f>
        <v>No</v>
      </c>
      <c r="G2074" s="1" t="str">
        <f>VLOOKUP($A2074,'Medical Examinations'!$A$2:$O$2336,11,FALSE())</f>
        <v>Yes</v>
      </c>
      <c r="H2074" s="1">
        <f>VLOOKUP($A2074,'Medical Examinations'!$A$2:$O$2336,13,FALSE())</f>
        <v>1</v>
      </c>
      <c r="I2074" s="1" t="str">
        <f>VLOOKUP($A2074,'Medical Examinations'!$A$2:$O$2336,12,FALSE())</f>
        <v>No</v>
      </c>
      <c r="J2074" s="1" t="str">
        <f>VLOOKUP($A2074,'Medical Examinations'!$A$2:$O$2336,14,FALSE())</f>
        <v>Overweight</v>
      </c>
      <c r="K2074" s="1" t="str">
        <f>VLOOKUP($A2074,'Medical Examinations'!$A$2:$O$2336,15,FALSE())</f>
        <v>Normal</v>
      </c>
      <c r="L2074" s="17">
        <f>VLOOKUP($A2074,'Hospitalisation Details'!$A$2:$P$2344,15,FALSE())</f>
        <v>35736</v>
      </c>
      <c r="M2074" s="18">
        <f>VLOOKUP($A2074,'Hospitalisation Details'!$A$2:$P$2344,6,FALSE())</f>
        <v>2523.17</v>
      </c>
      <c r="N2074" s="1" t="str">
        <f>VLOOKUP($A2074,'Hospitalisation Details'!$A$2:$P$2344,12,FALSE())</f>
        <v>tier - 3</v>
      </c>
      <c r="O2074" s="1" t="str">
        <f>VLOOKUP($A2074,'Hospitalisation Details'!$A$2:$P$2344,13,FALSE())</f>
        <v>tier - 1</v>
      </c>
      <c r="P2074" s="1" t="str">
        <f>VLOOKUP($A2074,'Hospitalisation Details'!$A$2:$P$2344,14,FALSE())</f>
        <v>R1012</v>
      </c>
      <c r="Q2074" s="1">
        <f>VLOOKUP($A2074,'Hospitalisation Details'!$A$2:$P$2344,16,FALSE())</f>
        <v>25</v>
      </c>
    </row>
    <row r="2075" spans="1:17" x14ac:dyDescent="0.35">
      <c r="A2075" s="1" t="str">
        <f>'Customer Names'!A2075</f>
        <v>Id2074</v>
      </c>
      <c r="B2075" s="1" t="str">
        <f>VLOOKUP($A2075,'Customer Names'!$A$2:$E$2336,4,FALSE())</f>
        <v>Nancy</v>
      </c>
      <c r="C2075" s="16">
        <f>VLOOKUP($A2075,'Medical Examinations'!$A$2:$O$2336,2,FALSE())</f>
        <v>17.97</v>
      </c>
      <c r="D2075" s="16">
        <f>VLOOKUP($A2075,'Medical Examinations'!$A$2:$O$2336,3,FALSE())</f>
        <v>6.3</v>
      </c>
      <c r="E2075" s="1" t="str">
        <f>VLOOKUP($A2075,'Medical Examinations'!$A$2:$O$2336,9,FALSE())</f>
        <v>No</v>
      </c>
      <c r="F2075" s="1" t="str">
        <f>VLOOKUP($A2075,'Medical Examinations'!$A$2:$O$2336,10,FALSE())</f>
        <v>No</v>
      </c>
      <c r="G2075" s="1" t="str">
        <f>VLOOKUP($A2075,'Medical Examinations'!$A$2:$O$2336,11,FALSE())</f>
        <v>No</v>
      </c>
      <c r="H2075" s="1">
        <f>VLOOKUP($A2075,'Medical Examinations'!$A$2:$O$2336,13,FALSE())</f>
        <v>0</v>
      </c>
      <c r="I2075" s="1" t="str">
        <f>VLOOKUP($A2075,'Medical Examinations'!$A$2:$O$2336,12,FALSE())</f>
        <v>No</v>
      </c>
      <c r="J2075" s="1" t="str">
        <f>VLOOKUP($A2075,'Medical Examinations'!$A$2:$O$2336,14,FALSE())</f>
        <v>Underweight</v>
      </c>
      <c r="K2075" s="1" t="str">
        <f>VLOOKUP($A2075,'Medical Examinations'!$A$2:$O$2336,15,FALSE())</f>
        <v>Prediabetes</v>
      </c>
      <c r="L2075" s="17">
        <f>VLOOKUP($A2075,'Hospitalisation Details'!$A$2:$P$2344,15,FALSE())</f>
        <v>33455</v>
      </c>
      <c r="M2075" s="18">
        <f>VLOOKUP($A2075,'Hospitalisation Details'!$A$2:$P$2344,6,FALSE())</f>
        <v>2510.79</v>
      </c>
      <c r="N2075" s="1" t="str">
        <f>VLOOKUP($A2075,'Hospitalisation Details'!$A$2:$P$2344,12,FALSE())</f>
        <v>tier - 2</v>
      </c>
      <c r="O2075" s="1" t="str">
        <f>VLOOKUP($A2075,'Hospitalisation Details'!$A$2:$P$2344,13,FALSE())</f>
        <v>tier - 1</v>
      </c>
      <c r="P2075" s="1" t="str">
        <f>VLOOKUP($A2075,'Hospitalisation Details'!$A$2:$P$2344,14,FALSE())</f>
        <v>R1013</v>
      </c>
      <c r="Q2075" s="1">
        <f>VLOOKUP($A2075,'Hospitalisation Details'!$A$2:$P$2344,16,FALSE())</f>
        <v>31</v>
      </c>
    </row>
    <row r="2076" spans="1:17" x14ac:dyDescent="0.35">
      <c r="A2076" s="1" t="str">
        <f>'Customer Names'!A2076</f>
        <v>Id2075</v>
      </c>
      <c r="B2076" s="1" t="str">
        <f>VLOOKUP($A2076,'Customer Names'!$A$2:$E$2336,4,FALSE())</f>
        <v>Allison R.</v>
      </c>
      <c r="C2076" s="16">
        <f>VLOOKUP($A2076,'Medical Examinations'!$A$2:$O$2336,2,FALSE())</f>
        <v>29.98</v>
      </c>
      <c r="D2076" s="16">
        <f>VLOOKUP($A2076,'Medical Examinations'!$A$2:$O$2336,3,FALSE())</f>
        <v>6.03</v>
      </c>
      <c r="E2076" s="1" t="str">
        <f>VLOOKUP($A2076,'Medical Examinations'!$A$2:$O$2336,9,FALSE())</f>
        <v>No</v>
      </c>
      <c r="F2076" s="1" t="str">
        <f>VLOOKUP($A2076,'Medical Examinations'!$A$2:$O$2336,10,FALSE())</f>
        <v>Yes</v>
      </c>
      <c r="G2076" s="1" t="str">
        <f>VLOOKUP($A2076,'Medical Examinations'!$A$2:$O$2336,11,FALSE())</f>
        <v>No</v>
      </c>
      <c r="H2076" s="1">
        <f>VLOOKUP($A2076,'Medical Examinations'!$A$2:$O$2336,13,FALSE())</f>
        <v>1</v>
      </c>
      <c r="I2076" s="1" t="str">
        <f>VLOOKUP($A2076,'Medical Examinations'!$A$2:$O$2336,12,FALSE())</f>
        <v>No</v>
      </c>
      <c r="J2076" s="1" t="str">
        <f>VLOOKUP($A2076,'Medical Examinations'!$A$2:$O$2336,14,FALSE())</f>
        <v>Overweight</v>
      </c>
      <c r="K2076" s="1" t="str">
        <f>VLOOKUP($A2076,'Medical Examinations'!$A$2:$O$2336,15,FALSE())</f>
        <v>Prediabetes</v>
      </c>
      <c r="L2076" s="17">
        <f>VLOOKUP($A2076,'Hospitalisation Details'!$A$2:$P$2344,15,FALSE())</f>
        <v>38236</v>
      </c>
      <c r="M2076" s="18">
        <f>VLOOKUP($A2076,'Hospitalisation Details'!$A$2:$P$2344,6,FALSE())</f>
        <v>2500.9299999999998</v>
      </c>
      <c r="N2076" s="1" t="str">
        <f>VLOOKUP($A2076,'Hospitalisation Details'!$A$2:$P$2344,12,FALSE())</f>
        <v>tier - 2</v>
      </c>
      <c r="O2076" s="1" t="str">
        <f>VLOOKUP($A2076,'Hospitalisation Details'!$A$2:$P$2344,13,FALSE())</f>
        <v>tier - 2</v>
      </c>
      <c r="P2076" s="1" t="str">
        <f>VLOOKUP($A2076,'Hospitalisation Details'!$A$2:$P$2344,14,FALSE())</f>
        <v>R1012</v>
      </c>
      <c r="Q2076" s="1">
        <f>VLOOKUP($A2076,'Hospitalisation Details'!$A$2:$P$2344,16,FALSE())</f>
        <v>18</v>
      </c>
    </row>
    <row r="2077" spans="1:17" x14ac:dyDescent="0.35">
      <c r="A2077" s="1" t="str">
        <f>'Customer Names'!A2077</f>
        <v>Id2076</v>
      </c>
      <c r="B2077" s="1" t="str">
        <f>VLOOKUP($A2077,'Customer Names'!$A$2:$E$2336,4,FALSE())</f>
        <v>Robert J.</v>
      </c>
      <c r="C2077" s="16">
        <f>VLOOKUP($A2077,'Medical Examinations'!$A$2:$O$2336,2,FALSE())</f>
        <v>33.659999999999997</v>
      </c>
      <c r="D2077" s="16">
        <f>VLOOKUP($A2077,'Medical Examinations'!$A$2:$O$2336,3,FALSE())</f>
        <v>4.2</v>
      </c>
      <c r="E2077" s="1" t="str">
        <f>VLOOKUP($A2077,'Medical Examinations'!$A$2:$O$2336,9,FALSE())</f>
        <v>Yes</v>
      </c>
      <c r="F2077" s="1" t="str">
        <f>VLOOKUP($A2077,'Medical Examinations'!$A$2:$O$2336,10,FALSE())</f>
        <v>No</v>
      </c>
      <c r="G2077" s="1" t="str">
        <f>VLOOKUP($A2077,'Medical Examinations'!$A$2:$O$2336,11,FALSE())</f>
        <v>No</v>
      </c>
      <c r="H2077" s="1">
        <f>VLOOKUP($A2077,'Medical Examinations'!$A$2:$O$2336,13,FALSE())</f>
        <v>1</v>
      </c>
      <c r="I2077" s="1" t="str">
        <f>VLOOKUP($A2077,'Medical Examinations'!$A$2:$O$2336,12,FALSE())</f>
        <v>No</v>
      </c>
      <c r="J2077" s="1" t="str">
        <f>VLOOKUP($A2077,'Medical Examinations'!$A$2:$O$2336,14,FALSE())</f>
        <v>Obesity</v>
      </c>
      <c r="K2077" s="1" t="str">
        <f>VLOOKUP($A2077,'Medical Examinations'!$A$2:$O$2336,15,FALSE())</f>
        <v>Normal</v>
      </c>
      <c r="L2077" s="17">
        <f>VLOOKUP($A2077,'Hospitalisation Details'!$A$2:$P$2344,15,FALSE())</f>
        <v>34987</v>
      </c>
      <c r="M2077" s="18">
        <f>VLOOKUP($A2077,'Hospitalisation Details'!$A$2:$P$2344,6,FALSE())</f>
        <v>2498.41</v>
      </c>
      <c r="N2077" s="1" t="str">
        <f>VLOOKUP($A2077,'Hospitalisation Details'!$A$2:$P$2344,12,FALSE())</f>
        <v>tier - 3</v>
      </c>
      <c r="O2077" s="1" t="str">
        <f>VLOOKUP($A2077,'Hospitalisation Details'!$A$2:$P$2344,13,FALSE())</f>
        <v>tier - 3</v>
      </c>
      <c r="P2077" s="1" t="str">
        <f>VLOOKUP($A2077,'Hospitalisation Details'!$A$2:$P$2344,14,FALSE())</f>
        <v>R1013</v>
      </c>
      <c r="Q2077" s="1">
        <f>VLOOKUP($A2077,'Hospitalisation Details'!$A$2:$P$2344,16,FALSE())</f>
        <v>27</v>
      </c>
    </row>
    <row r="2078" spans="1:17" x14ac:dyDescent="0.35">
      <c r="A2078" s="1" t="str">
        <f>'Customer Names'!A2078</f>
        <v>Id2077</v>
      </c>
      <c r="B2078" s="1" t="str">
        <f>VLOOKUP($A2078,'Customer Names'!$A$2:$E$2336,4,FALSE())</f>
        <v>Nicholas</v>
      </c>
      <c r="C2078" s="16">
        <f>VLOOKUP($A2078,'Medical Examinations'!$A$2:$O$2336,2,FALSE())</f>
        <v>32.67</v>
      </c>
      <c r="D2078" s="16">
        <f>VLOOKUP($A2078,'Medical Examinations'!$A$2:$O$2336,3,FALSE())</f>
        <v>5.61</v>
      </c>
      <c r="E2078" s="1" t="str">
        <f>VLOOKUP($A2078,'Medical Examinations'!$A$2:$O$2336,9,FALSE())</f>
        <v>Yes</v>
      </c>
      <c r="F2078" s="1" t="str">
        <f>VLOOKUP($A2078,'Medical Examinations'!$A$2:$O$2336,10,FALSE())</f>
        <v>No</v>
      </c>
      <c r="G2078" s="1" t="str">
        <f>VLOOKUP($A2078,'Medical Examinations'!$A$2:$O$2336,11,FALSE())</f>
        <v>No</v>
      </c>
      <c r="H2078" s="1">
        <f>VLOOKUP($A2078,'Medical Examinations'!$A$2:$O$2336,13,FALSE())</f>
        <v>1</v>
      </c>
      <c r="I2078" s="1" t="str">
        <f>VLOOKUP($A2078,'Medical Examinations'!$A$2:$O$2336,12,FALSE())</f>
        <v>No</v>
      </c>
      <c r="J2078" s="1" t="str">
        <f>VLOOKUP($A2078,'Medical Examinations'!$A$2:$O$2336,14,FALSE())</f>
        <v>Obesity</v>
      </c>
      <c r="K2078" s="1" t="str">
        <f>VLOOKUP($A2078,'Medical Examinations'!$A$2:$O$2336,15,FALSE())</f>
        <v>Normal</v>
      </c>
      <c r="L2078" s="17">
        <f>VLOOKUP($A2078,'Hospitalisation Details'!$A$2:$P$2344,15,FALSE())</f>
        <v>34889</v>
      </c>
      <c r="M2078" s="18">
        <f>VLOOKUP($A2078,'Hospitalisation Details'!$A$2:$P$2344,6,FALSE())</f>
        <v>2497.04</v>
      </c>
      <c r="N2078" s="1" t="str">
        <f>VLOOKUP($A2078,'Hospitalisation Details'!$A$2:$P$2344,12,FALSE())</f>
        <v>tier - 3</v>
      </c>
      <c r="O2078" s="1" t="str">
        <f>VLOOKUP($A2078,'Hospitalisation Details'!$A$2:$P$2344,13,FALSE())</f>
        <v>tier - 3</v>
      </c>
      <c r="P2078" s="1" t="str">
        <f>VLOOKUP($A2078,'Hospitalisation Details'!$A$2:$P$2344,14,FALSE())</f>
        <v>R1013</v>
      </c>
      <c r="Q2078" s="1">
        <f>VLOOKUP($A2078,'Hospitalisation Details'!$A$2:$P$2344,16,FALSE())</f>
        <v>27</v>
      </c>
    </row>
    <row r="2079" spans="1:17" x14ac:dyDescent="0.35">
      <c r="A2079" s="1" t="str">
        <f>'Customer Names'!A2079</f>
        <v>Id2078</v>
      </c>
      <c r="B2079" s="1" t="str">
        <f>VLOOKUP($A2079,'Customer Names'!$A$2:$E$2336,4,FALSE())</f>
        <v>Kevin L</v>
      </c>
      <c r="C2079" s="16">
        <f>VLOOKUP($A2079,'Medical Examinations'!$A$2:$O$2336,2,FALSE())</f>
        <v>30.5</v>
      </c>
      <c r="D2079" s="16">
        <f>VLOOKUP($A2079,'Medical Examinations'!$A$2:$O$2336,3,FALSE())</f>
        <v>5.88</v>
      </c>
      <c r="E2079" s="1" t="str">
        <f>VLOOKUP($A2079,'Medical Examinations'!$A$2:$O$2336,9,FALSE())</f>
        <v>Yes</v>
      </c>
      <c r="F2079" s="1" t="str">
        <f>VLOOKUP($A2079,'Medical Examinations'!$A$2:$O$2336,10,FALSE())</f>
        <v>No</v>
      </c>
      <c r="G2079" s="1" t="str">
        <f>VLOOKUP($A2079,'Medical Examinations'!$A$2:$O$2336,11,FALSE())</f>
        <v>No</v>
      </c>
      <c r="H2079" s="1">
        <f>VLOOKUP($A2079,'Medical Examinations'!$A$2:$O$2336,13,FALSE())</f>
        <v>1</v>
      </c>
      <c r="I2079" s="1" t="str">
        <f>VLOOKUP($A2079,'Medical Examinations'!$A$2:$O$2336,12,FALSE())</f>
        <v>No</v>
      </c>
      <c r="J2079" s="1" t="str">
        <f>VLOOKUP($A2079,'Medical Examinations'!$A$2:$O$2336,14,FALSE())</f>
        <v>Obesity</v>
      </c>
      <c r="K2079" s="1" t="str">
        <f>VLOOKUP($A2079,'Medical Examinations'!$A$2:$O$2336,15,FALSE())</f>
        <v>Prediabetes</v>
      </c>
      <c r="L2079" s="17">
        <f>VLOOKUP($A2079,'Hospitalisation Details'!$A$2:$P$2344,15,FALSE())</f>
        <v>34986</v>
      </c>
      <c r="M2079" s="18">
        <f>VLOOKUP($A2079,'Hospitalisation Details'!$A$2:$P$2344,6,FALSE())</f>
        <v>2494.02</v>
      </c>
      <c r="N2079" s="1" t="str">
        <f>VLOOKUP($A2079,'Hospitalisation Details'!$A$2:$P$2344,12,FALSE())</f>
        <v>tier - 3</v>
      </c>
      <c r="O2079" s="1" t="str">
        <f>VLOOKUP($A2079,'Hospitalisation Details'!$A$2:$P$2344,13,FALSE())</f>
        <v>tier - 1</v>
      </c>
      <c r="P2079" s="1" t="str">
        <f>VLOOKUP($A2079,'Hospitalisation Details'!$A$2:$P$2344,14,FALSE())</f>
        <v>R1011</v>
      </c>
      <c r="Q2079" s="1">
        <f>VLOOKUP($A2079,'Hospitalisation Details'!$A$2:$P$2344,16,FALSE())</f>
        <v>27</v>
      </c>
    </row>
    <row r="2080" spans="1:17" x14ac:dyDescent="0.35">
      <c r="A2080" s="1" t="str">
        <f>'Customer Names'!A2080</f>
        <v>Id2079</v>
      </c>
      <c r="B2080" s="1" t="str">
        <f>VLOOKUP($A2080,'Customer Names'!$A$2:$E$2336,4,FALSE())</f>
        <v>Bryan</v>
      </c>
      <c r="C2080" s="16">
        <f>VLOOKUP($A2080,'Medical Examinations'!$A$2:$O$2336,2,FALSE())</f>
        <v>23.1</v>
      </c>
      <c r="D2080" s="16">
        <f>VLOOKUP($A2080,'Medical Examinations'!$A$2:$O$2336,3,FALSE())</f>
        <v>5.92</v>
      </c>
      <c r="E2080" s="1" t="str">
        <f>VLOOKUP($A2080,'Medical Examinations'!$A$2:$O$2336,9,FALSE())</f>
        <v>Yes</v>
      </c>
      <c r="F2080" s="1" t="str">
        <f>VLOOKUP($A2080,'Medical Examinations'!$A$2:$O$2336,10,FALSE())</f>
        <v>No</v>
      </c>
      <c r="G2080" s="1" t="str">
        <f>VLOOKUP($A2080,'Medical Examinations'!$A$2:$O$2336,11,FALSE())</f>
        <v>No</v>
      </c>
      <c r="H2080" s="1">
        <f>VLOOKUP($A2080,'Medical Examinations'!$A$2:$O$2336,13,FALSE())</f>
        <v>1</v>
      </c>
      <c r="I2080" s="1" t="str">
        <f>VLOOKUP($A2080,'Medical Examinations'!$A$2:$O$2336,12,FALSE())</f>
        <v>No</v>
      </c>
      <c r="J2080" s="1" t="str">
        <f>VLOOKUP($A2080,'Medical Examinations'!$A$2:$O$2336,14,FALSE())</f>
        <v>Normal Weight</v>
      </c>
      <c r="K2080" s="1" t="str">
        <f>VLOOKUP($A2080,'Medical Examinations'!$A$2:$O$2336,15,FALSE())</f>
        <v>Prediabetes</v>
      </c>
      <c r="L2080" s="17">
        <f>VLOOKUP($A2080,'Hospitalisation Details'!$A$2:$P$2344,15,FALSE())</f>
        <v>35009</v>
      </c>
      <c r="M2080" s="18">
        <f>VLOOKUP($A2080,'Hospitalisation Details'!$A$2:$P$2344,6,FALSE())</f>
        <v>2483.7399999999998</v>
      </c>
      <c r="N2080" s="1" t="str">
        <f>VLOOKUP($A2080,'Hospitalisation Details'!$A$2:$P$2344,12,FALSE())</f>
        <v>tier - 3</v>
      </c>
      <c r="O2080" s="1" t="str">
        <f>VLOOKUP($A2080,'Hospitalisation Details'!$A$2:$P$2344,13,FALSE())</f>
        <v>tier - 2</v>
      </c>
      <c r="P2080" s="1" t="str">
        <f>VLOOKUP($A2080,'Hospitalisation Details'!$A$2:$P$2344,14,FALSE())</f>
        <v>R1013</v>
      </c>
      <c r="Q2080" s="1">
        <f>VLOOKUP($A2080,'Hospitalisation Details'!$A$2:$P$2344,16,FALSE())</f>
        <v>27</v>
      </c>
    </row>
    <row r="2081" spans="1:17" x14ac:dyDescent="0.35">
      <c r="A2081" s="1" t="str">
        <f>'Customer Names'!A2081</f>
        <v>Id2080</v>
      </c>
      <c r="B2081" s="1" t="str">
        <f>VLOOKUP($A2081,'Customer Names'!$A$2:$E$2336,4,FALSE())</f>
        <v>Janae N.</v>
      </c>
      <c r="C2081" s="16">
        <f>VLOOKUP($A2081,'Medical Examinations'!$A$2:$O$2336,2,FALSE())</f>
        <v>39.49</v>
      </c>
      <c r="D2081" s="16">
        <f>VLOOKUP($A2081,'Medical Examinations'!$A$2:$O$2336,3,FALSE())</f>
        <v>4.8099999999999996</v>
      </c>
      <c r="E2081" s="1" t="str">
        <f>VLOOKUP($A2081,'Medical Examinations'!$A$2:$O$2336,9,FALSE())</f>
        <v>No</v>
      </c>
      <c r="F2081" s="1" t="str">
        <f>VLOOKUP($A2081,'Medical Examinations'!$A$2:$O$2336,10,FALSE())</f>
        <v>No</v>
      </c>
      <c r="G2081" s="1" t="str">
        <f>VLOOKUP($A2081,'Medical Examinations'!$A$2:$O$2336,11,FALSE())</f>
        <v>No</v>
      </c>
      <c r="H2081" s="1">
        <f>VLOOKUP($A2081,'Medical Examinations'!$A$2:$O$2336,13,FALSE())</f>
        <v>1</v>
      </c>
      <c r="I2081" s="1" t="str">
        <f>VLOOKUP($A2081,'Medical Examinations'!$A$2:$O$2336,12,FALSE())</f>
        <v>No</v>
      </c>
      <c r="J2081" s="1" t="str">
        <f>VLOOKUP($A2081,'Medical Examinations'!$A$2:$O$2336,14,FALSE())</f>
        <v>Obesity</v>
      </c>
      <c r="K2081" s="1" t="str">
        <f>VLOOKUP($A2081,'Medical Examinations'!$A$2:$O$2336,15,FALSE())</f>
        <v>Normal</v>
      </c>
      <c r="L2081" s="17">
        <f>VLOOKUP($A2081,'Hospitalisation Details'!$A$2:$P$2344,15,FALSE())</f>
        <v>35966</v>
      </c>
      <c r="M2081" s="18">
        <f>VLOOKUP($A2081,'Hospitalisation Details'!$A$2:$P$2344,6,FALSE())</f>
        <v>2480.98</v>
      </c>
      <c r="N2081" s="1" t="str">
        <f>VLOOKUP($A2081,'Hospitalisation Details'!$A$2:$P$2344,12,FALSE())</f>
        <v>tier - 2</v>
      </c>
      <c r="O2081" s="1" t="str">
        <f>VLOOKUP($A2081,'Hospitalisation Details'!$A$2:$P$2344,13,FALSE())</f>
        <v>tier - 2</v>
      </c>
      <c r="P2081" s="1" t="str">
        <f>VLOOKUP($A2081,'Hospitalisation Details'!$A$2:$P$2344,14,FALSE())</f>
        <v>R1013</v>
      </c>
      <c r="Q2081" s="1">
        <f>VLOOKUP($A2081,'Hospitalisation Details'!$A$2:$P$2344,16,FALSE())</f>
        <v>24</v>
      </c>
    </row>
    <row r="2082" spans="1:17" x14ac:dyDescent="0.35">
      <c r="A2082" s="1" t="str">
        <f>'Customer Names'!A2082</f>
        <v>Id2081</v>
      </c>
      <c r="B2082" s="1" t="str">
        <f>VLOOKUP($A2082,'Customer Names'!$A$2:$E$2336,4,FALSE())</f>
        <v>Audrey</v>
      </c>
      <c r="C2082" s="16">
        <f>VLOOKUP($A2082,'Medical Examinations'!$A$2:$O$2336,2,FALSE())</f>
        <v>33.99</v>
      </c>
      <c r="D2082" s="16">
        <f>VLOOKUP($A2082,'Medical Examinations'!$A$2:$O$2336,3,FALSE())</f>
        <v>4.55</v>
      </c>
      <c r="E2082" s="1" t="str">
        <f>VLOOKUP($A2082,'Medical Examinations'!$A$2:$O$2336,9,FALSE())</f>
        <v>No</v>
      </c>
      <c r="F2082" s="1" t="str">
        <f>VLOOKUP($A2082,'Medical Examinations'!$A$2:$O$2336,10,FALSE())</f>
        <v>No</v>
      </c>
      <c r="G2082" s="1" t="str">
        <f>VLOOKUP($A2082,'Medical Examinations'!$A$2:$O$2336,11,FALSE())</f>
        <v>No</v>
      </c>
      <c r="H2082" s="1">
        <f>VLOOKUP($A2082,'Medical Examinations'!$A$2:$O$2336,13,FALSE())</f>
        <v>1</v>
      </c>
      <c r="I2082" s="1" t="str">
        <f>VLOOKUP($A2082,'Medical Examinations'!$A$2:$O$2336,12,FALSE())</f>
        <v>No</v>
      </c>
      <c r="J2082" s="1" t="str">
        <f>VLOOKUP($A2082,'Medical Examinations'!$A$2:$O$2336,14,FALSE())</f>
        <v>Obesity</v>
      </c>
      <c r="K2082" s="1" t="str">
        <f>VLOOKUP($A2082,'Medical Examinations'!$A$2:$O$2336,15,FALSE())</f>
        <v>Normal</v>
      </c>
      <c r="L2082" s="17">
        <f>VLOOKUP($A2082,'Hospitalisation Details'!$A$2:$P$2344,15,FALSE())</f>
        <v>35978</v>
      </c>
      <c r="M2082" s="18">
        <f>VLOOKUP($A2082,'Hospitalisation Details'!$A$2:$P$2344,6,FALSE())</f>
        <v>2473.33</v>
      </c>
      <c r="N2082" s="1" t="str">
        <f>VLOOKUP($A2082,'Hospitalisation Details'!$A$2:$P$2344,12,FALSE())</f>
        <v>tier - 2</v>
      </c>
      <c r="O2082" s="1" t="str">
        <f>VLOOKUP($A2082,'Hospitalisation Details'!$A$2:$P$2344,13,FALSE())</f>
        <v>tier - 3</v>
      </c>
      <c r="P2082" s="1" t="str">
        <f>VLOOKUP($A2082,'Hospitalisation Details'!$A$2:$P$2344,14,FALSE())</f>
        <v>R1013</v>
      </c>
      <c r="Q2082" s="1">
        <f>VLOOKUP($A2082,'Hospitalisation Details'!$A$2:$P$2344,16,FALSE())</f>
        <v>24</v>
      </c>
    </row>
    <row r="2083" spans="1:17" x14ac:dyDescent="0.35">
      <c r="A2083" s="1" t="str">
        <f>'Customer Names'!A2083</f>
        <v>Id2082</v>
      </c>
      <c r="B2083" s="1" t="str">
        <f>VLOOKUP($A2083,'Customer Names'!$A$2:$E$2336,4,FALSE())</f>
        <v>Laura</v>
      </c>
      <c r="C2083" s="16">
        <f>VLOOKUP($A2083,'Medical Examinations'!$A$2:$O$2336,2,FALSE())</f>
        <v>27.72</v>
      </c>
      <c r="D2083" s="16">
        <f>VLOOKUP($A2083,'Medical Examinations'!$A$2:$O$2336,3,FALSE())</f>
        <v>6.43</v>
      </c>
      <c r="E2083" s="1" t="str">
        <f>VLOOKUP($A2083,'Medical Examinations'!$A$2:$O$2336,9,FALSE())</f>
        <v>No</v>
      </c>
      <c r="F2083" s="1" t="str">
        <f>VLOOKUP($A2083,'Medical Examinations'!$A$2:$O$2336,10,FALSE())</f>
        <v>No</v>
      </c>
      <c r="G2083" s="1" t="str">
        <f>VLOOKUP($A2083,'Medical Examinations'!$A$2:$O$2336,11,FALSE())</f>
        <v>No</v>
      </c>
      <c r="H2083" s="1">
        <f>VLOOKUP($A2083,'Medical Examinations'!$A$2:$O$2336,13,FALSE())</f>
        <v>1</v>
      </c>
      <c r="I2083" s="1" t="str">
        <f>VLOOKUP($A2083,'Medical Examinations'!$A$2:$O$2336,12,FALSE())</f>
        <v>No</v>
      </c>
      <c r="J2083" s="1" t="str">
        <f>VLOOKUP($A2083,'Medical Examinations'!$A$2:$O$2336,14,FALSE())</f>
        <v>Overweight</v>
      </c>
      <c r="K2083" s="1" t="str">
        <f>VLOOKUP($A2083,'Medical Examinations'!$A$2:$O$2336,15,FALSE())</f>
        <v>Prediabetes</v>
      </c>
      <c r="L2083" s="17">
        <f>VLOOKUP($A2083,'Hospitalisation Details'!$A$2:$P$2344,15,FALSE())</f>
        <v>36024</v>
      </c>
      <c r="M2083" s="18">
        <f>VLOOKUP($A2083,'Hospitalisation Details'!$A$2:$P$2344,6,FALSE())</f>
        <v>2464.62</v>
      </c>
      <c r="N2083" s="1" t="str">
        <f>VLOOKUP($A2083,'Hospitalisation Details'!$A$2:$P$2344,12,FALSE())</f>
        <v>tier - 2</v>
      </c>
      <c r="O2083" s="1" t="str">
        <f>VLOOKUP($A2083,'Hospitalisation Details'!$A$2:$P$2344,13,FALSE())</f>
        <v>tier - 3</v>
      </c>
      <c r="P2083" s="1" t="str">
        <f>VLOOKUP($A2083,'Hospitalisation Details'!$A$2:$P$2344,14,FALSE())</f>
        <v>R1013</v>
      </c>
      <c r="Q2083" s="1">
        <f>VLOOKUP($A2083,'Hospitalisation Details'!$A$2:$P$2344,16,FALSE())</f>
        <v>24</v>
      </c>
    </row>
    <row r="2084" spans="1:17" x14ac:dyDescent="0.35">
      <c r="A2084" s="1" t="str">
        <f>'Customer Names'!A2084</f>
        <v>Id2083</v>
      </c>
      <c r="B2084" s="1" t="str">
        <f>VLOOKUP($A2084,'Customer Names'!$A$2:$E$2336,4,FALSE())</f>
        <v>Nicole F</v>
      </c>
      <c r="C2084" s="16">
        <f>VLOOKUP($A2084,'Medical Examinations'!$A$2:$O$2336,2,FALSE())</f>
        <v>30.59</v>
      </c>
      <c r="D2084" s="16">
        <f>VLOOKUP($A2084,'Medical Examinations'!$A$2:$O$2336,3,FALSE())</f>
        <v>11.62</v>
      </c>
      <c r="E2084" s="1" t="str">
        <f>VLOOKUP($A2084,'Medical Examinations'!$A$2:$O$2336,9,FALSE())</f>
        <v>No</v>
      </c>
      <c r="F2084" s="1" t="str">
        <f>VLOOKUP($A2084,'Medical Examinations'!$A$2:$O$2336,10,FALSE())</f>
        <v>No</v>
      </c>
      <c r="G2084" s="1" t="str">
        <f>VLOOKUP($A2084,'Medical Examinations'!$A$2:$O$2336,11,FALSE())</f>
        <v>No</v>
      </c>
      <c r="H2084" s="1">
        <f>VLOOKUP($A2084,'Medical Examinations'!$A$2:$O$2336,13,FALSE())</f>
        <v>0</v>
      </c>
      <c r="I2084" s="1" t="str">
        <f>VLOOKUP($A2084,'Medical Examinations'!$A$2:$O$2336,12,FALSE())</f>
        <v>No</v>
      </c>
      <c r="J2084" s="1" t="str">
        <f>VLOOKUP($A2084,'Medical Examinations'!$A$2:$O$2336,14,FALSE())</f>
        <v>Obesity</v>
      </c>
      <c r="K2084" s="1" t="str">
        <f>VLOOKUP($A2084,'Medical Examinations'!$A$2:$O$2336,15,FALSE())</f>
        <v>Diabetes</v>
      </c>
      <c r="L2084" s="17">
        <f>VLOOKUP($A2084,'Hospitalisation Details'!$A$2:$P$2344,15,FALSE())</f>
        <v>37448</v>
      </c>
      <c r="M2084" s="18">
        <f>VLOOKUP($A2084,'Hospitalisation Details'!$A$2:$P$2344,6,FALSE())</f>
        <v>2459.7199999999998</v>
      </c>
      <c r="N2084" s="1" t="str">
        <f>VLOOKUP($A2084,'Hospitalisation Details'!$A$2:$P$2344,12,FALSE())</f>
        <v>tier - 2</v>
      </c>
      <c r="O2084" s="1" t="str">
        <f>VLOOKUP($A2084,'Hospitalisation Details'!$A$2:$P$2344,13,FALSE())</f>
        <v>tier - 2</v>
      </c>
      <c r="P2084" s="1" t="str">
        <f>VLOOKUP($A2084,'Hospitalisation Details'!$A$2:$P$2344,14,FALSE())</f>
        <v>R1024</v>
      </c>
      <c r="Q2084" s="1">
        <f>VLOOKUP($A2084,'Hospitalisation Details'!$A$2:$P$2344,16,FALSE())</f>
        <v>20</v>
      </c>
    </row>
    <row r="2085" spans="1:17" x14ac:dyDescent="0.35">
      <c r="A2085" s="1" t="str">
        <f>'Customer Names'!A2085</f>
        <v>Id2084</v>
      </c>
      <c r="B2085" s="1" t="str">
        <f>VLOOKUP($A2085,'Customer Names'!$A$2:$E$2336,4,FALSE())</f>
        <v>Krista L</v>
      </c>
      <c r="C2085" s="16">
        <f>VLOOKUP($A2085,'Medical Examinations'!$A$2:$O$2336,2,FALSE())</f>
        <v>22.6</v>
      </c>
      <c r="D2085" s="16">
        <f>VLOOKUP($A2085,'Medical Examinations'!$A$2:$O$2336,3,FALSE())</f>
        <v>6.04</v>
      </c>
      <c r="E2085" s="1" t="str">
        <f>VLOOKUP($A2085,'Medical Examinations'!$A$2:$O$2336,9,FALSE())</f>
        <v>No</v>
      </c>
      <c r="F2085" s="1" t="str">
        <f>VLOOKUP($A2085,'Medical Examinations'!$A$2:$O$2336,10,FALSE())</f>
        <v>No</v>
      </c>
      <c r="G2085" s="1" t="str">
        <f>VLOOKUP($A2085,'Medical Examinations'!$A$2:$O$2336,11,FALSE())</f>
        <v>No</v>
      </c>
      <c r="H2085" s="1">
        <f>VLOOKUP($A2085,'Medical Examinations'!$A$2:$O$2336,13,FALSE())</f>
        <v>1</v>
      </c>
      <c r="I2085" s="1" t="str">
        <f>VLOOKUP($A2085,'Medical Examinations'!$A$2:$O$2336,12,FALSE())</f>
        <v>No</v>
      </c>
      <c r="J2085" s="1" t="str">
        <f>VLOOKUP($A2085,'Medical Examinations'!$A$2:$O$2336,14,FALSE())</f>
        <v>Normal Weight</v>
      </c>
      <c r="K2085" s="1" t="str">
        <f>VLOOKUP($A2085,'Medical Examinations'!$A$2:$O$2336,15,FALSE())</f>
        <v>Prediabetes</v>
      </c>
      <c r="L2085" s="17">
        <f>VLOOKUP($A2085,'Hospitalisation Details'!$A$2:$P$2344,15,FALSE())</f>
        <v>36118</v>
      </c>
      <c r="M2085" s="18">
        <f>VLOOKUP($A2085,'Hospitalisation Details'!$A$2:$P$2344,6,FALSE())</f>
        <v>2457.5</v>
      </c>
      <c r="N2085" s="1" t="str">
        <f>VLOOKUP($A2085,'Hospitalisation Details'!$A$2:$P$2344,12,FALSE())</f>
        <v>tier - 2</v>
      </c>
      <c r="O2085" s="1" t="str">
        <f>VLOOKUP($A2085,'Hospitalisation Details'!$A$2:$P$2344,13,FALSE())</f>
        <v>tier - 1</v>
      </c>
      <c r="P2085" s="1" t="str">
        <f>VLOOKUP($A2085,'Hospitalisation Details'!$A$2:$P$2344,14,FALSE())</f>
        <v>R1011</v>
      </c>
      <c r="Q2085" s="1">
        <f>VLOOKUP($A2085,'Hospitalisation Details'!$A$2:$P$2344,16,FALSE())</f>
        <v>24</v>
      </c>
    </row>
    <row r="2086" spans="1:17" x14ac:dyDescent="0.35">
      <c r="A2086" s="1" t="str">
        <f>'Customer Names'!A2086</f>
        <v>Id2085</v>
      </c>
      <c r="B2086" s="1" t="str">
        <f>VLOOKUP($A2086,'Customer Names'!$A$2:$E$2336,4,FALSE())</f>
        <v>Denise</v>
      </c>
      <c r="C2086" s="16">
        <f>VLOOKUP($A2086,'Medical Examinations'!$A$2:$O$2336,2,FALSE())</f>
        <v>28.785</v>
      </c>
      <c r="D2086" s="16">
        <f>VLOOKUP($A2086,'Medical Examinations'!$A$2:$O$2336,3,FALSE())</f>
        <v>8.82</v>
      </c>
      <c r="E2086" s="1" t="str">
        <f>VLOOKUP($A2086,'Medical Examinations'!$A$2:$O$2336,9,FALSE())</f>
        <v>No</v>
      </c>
      <c r="F2086" s="1" t="str">
        <f>VLOOKUP($A2086,'Medical Examinations'!$A$2:$O$2336,10,FALSE())</f>
        <v>No</v>
      </c>
      <c r="G2086" s="1" t="str">
        <f>VLOOKUP($A2086,'Medical Examinations'!$A$2:$O$2336,11,FALSE())</f>
        <v>No</v>
      </c>
      <c r="H2086" s="1">
        <f>VLOOKUP($A2086,'Medical Examinations'!$A$2:$O$2336,13,FALSE())</f>
        <v>0</v>
      </c>
      <c r="I2086" s="1" t="str">
        <f>VLOOKUP($A2086,'Medical Examinations'!$A$2:$O$2336,12,FALSE())</f>
        <v>No</v>
      </c>
      <c r="J2086" s="1" t="str">
        <f>VLOOKUP($A2086,'Medical Examinations'!$A$2:$O$2336,14,FALSE())</f>
        <v>Overweight</v>
      </c>
      <c r="K2086" s="1" t="str">
        <f>VLOOKUP($A2086,'Medical Examinations'!$A$2:$O$2336,15,FALSE())</f>
        <v>Diabetes</v>
      </c>
      <c r="L2086" s="17">
        <f>VLOOKUP($A2086,'Hospitalisation Details'!$A$2:$P$2344,15,FALSE())</f>
        <v>37466</v>
      </c>
      <c r="M2086" s="18">
        <f>VLOOKUP($A2086,'Hospitalisation Details'!$A$2:$P$2344,6,FALSE())</f>
        <v>2457.21</v>
      </c>
      <c r="N2086" s="1" t="str">
        <f>VLOOKUP($A2086,'Hospitalisation Details'!$A$2:$P$2344,12,FALSE())</f>
        <v>tier - 2</v>
      </c>
      <c r="O2086" s="1" t="str">
        <f>VLOOKUP($A2086,'Hospitalisation Details'!$A$2:$P$2344,13,FALSE())</f>
        <v>tier - 1</v>
      </c>
      <c r="P2086" s="1" t="str">
        <f>VLOOKUP($A2086,'Hospitalisation Details'!$A$2:$P$2344,14,FALSE())</f>
        <v>R1024</v>
      </c>
      <c r="Q2086" s="1">
        <f>VLOOKUP($A2086,'Hospitalisation Details'!$A$2:$P$2344,16,FALSE())</f>
        <v>20</v>
      </c>
    </row>
    <row r="2087" spans="1:17" x14ac:dyDescent="0.35">
      <c r="A2087" s="1" t="str">
        <f>'Customer Names'!A2087</f>
        <v>Id2086</v>
      </c>
      <c r="B2087" s="1" t="str">
        <f>VLOOKUP($A2087,'Customer Names'!$A$2:$E$2336,4,FALSE())</f>
        <v>Ariel</v>
      </c>
      <c r="C2087" s="16">
        <f>VLOOKUP($A2087,'Medical Examinations'!$A$2:$O$2336,2,FALSE())</f>
        <v>50.38</v>
      </c>
      <c r="D2087" s="16">
        <f>VLOOKUP($A2087,'Medical Examinations'!$A$2:$O$2336,3,FALSE())</f>
        <v>5.8</v>
      </c>
      <c r="E2087" s="1" t="str">
        <f>VLOOKUP($A2087,'Medical Examinations'!$A$2:$O$2336,9,FALSE())</f>
        <v>No</v>
      </c>
      <c r="F2087" s="1" t="str">
        <f>VLOOKUP($A2087,'Medical Examinations'!$A$2:$O$2336,10,FALSE())</f>
        <v>No</v>
      </c>
      <c r="G2087" s="1" t="str">
        <f>VLOOKUP($A2087,'Medical Examinations'!$A$2:$O$2336,11,FALSE())</f>
        <v>No</v>
      </c>
      <c r="H2087" s="1">
        <f>VLOOKUP($A2087,'Medical Examinations'!$A$2:$O$2336,13,FALSE())</f>
        <v>0</v>
      </c>
      <c r="I2087" s="1" t="str">
        <f>VLOOKUP($A2087,'Medical Examinations'!$A$2:$O$2336,12,FALSE())</f>
        <v>No</v>
      </c>
      <c r="J2087" s="1" t="str">
        <f>VLOOKUP($A2087,'Medical Examinations'!$A$2:$O$2336,14,FALSE())</f>
        <v>Obesity</v>
      </c>
      <c r="K2087" s="1" t="str">
        <f>VLOOKUP($A2087,'Medical Examinations'!$A$2:$O$2336,15,FALSE())</f>
        <v>Prediabetes</v>
      </c>
      <c r="L2087" s="17">
        <f>VLOOKUP($A2087,'Hospitalisation Details'!$A$2:$P$2344,15,FALSE())</f>
        <v>36485</v>
      </c>
      <c r="M2087" s="18">
        <f>VLOOKUP($A2087,'Hospitalisation Details'!$A$2:$P$2344,6,FALSE())</f>
        <v>2438.06</v>
      </c>
      <c r="N2087" s="1" t="str">
        <f>VLOOKUP($A2087,'Hospitalisation Details'!$A$2:$P$2344,12,FALSE())</f>
        <v>tier - 2</v>
      </c>
      <c r="O2087" s="1" t="str">
        <f>VLOOKUP($A2087,'Hospitalisation Details'!$A$2:$P$2344,13,FALSE())</f>
        <v>tier - 2</v>
      </c>
      <c r="P2087" s="1" t="str">
        <f>VLOOKUP($A2087,'Hospitalisation Details'!$A$2:$P$2344,14,FALSE())</f>
        <v>R1013</v>
      </c>
      <c r="Q2087" s="1">
        <f>VLOOKUP($A2087,'Hospitalisation Details'!$A$2:$P$2344,16,FALSE())</f>
        <v>23</v>
      </c>
    </row>
    <row r="2088" spans="1:17" x14ac:dyDescent="0.35">
      <c r="A2088" s="1" t="str">
        <f>'Customer Names'!A2088</f>
        <v>Id2087</v>
      </c>
      <c r="B2088" s="1" t="str">
        <f>VLOOKUP($A2088,'Customer Names'!$A$2:$E$2336,4,FALSE())</f>
        <v>Jeremy</v>
      </c>
      <c r="C2088" s="16">
        <f>VLOOKUP($A2088,'Medical Examinations'!$A$2:$O$2336,2,FALSE())</f>
        <v>35.200000000000003</v>
      </c>
      <c r="D2088" s="16">
        <f>VLOOKUP($A2088,'Medical Examinations'!$A$2:$O$2336,3,FALSE())</f>
        <v>4.28</v>
      </c>
      <c r="E2088" s="1" t="str">
        <f>VLOOKUP($A2088,'Medical Examinations'!$A$2:$O$2336,9,FALSE())</f>
        <v>No</v>
      </c>
      <c r="F2088" s="1" t="str">
        <f>VLOOKUP($A2088,'Medical Examinations'!$A$2:$O$2336,10,FALSE())</f>
        <v>No</v>
      </c>
      <c r="G2088" s="1" t="str">
        <f>VLOOKUP($A2088,'Medical Examinations'!$A$2:$O$2336,11,FALSE())</f>
        <v>No</v>
      </c>
      <c r="H2088" s="1">
        <f>VLOOKUP($A2088,'Medical Examinations'!$A$2:$O$2336,13,FALSE())</f>
        <v>0</v>
      </c>
      <c r="I2088" s="1" t="str">
        <f>VLOOKUP($A2088,'Medical Examinations'!$A$2:$O$2336,12,FALSE())</f>
        <v>No</v>
      </c>
      <c r="J2088" s="1" t="str">
        <f>VLOOKUP($A2088,'Medical Examinations'!$A$2:$O$2336,14,FALSE())</f>
        <v>Obesity</v>
      </c>
      <c r="K2088" s="1" t="str">
        <f>VLOOKUP($A2088,'Medical Examinations'!$A$2:$O$2336,15,FALSE())</f>
        <v>Normal</v>
      </c>
      <c r="L2088" s="17">
        <f>VLOOKUP($A2088,'Hospitalisation Details'!$A$2:$P$2344,15,FALSE())</f>
        <v>36476</v>
      </c>
      <c r="M2088" s="18">
        <f>VLOOKUP($A2088,'Hospitalisation Details'!$A$2:$P$2344,6,FALSE())</f>
        <v>2416.96</v>
      </c>
      <c r="N2088" s="1" t="str">
        <f>VLOOKUP($A2088,'Hospitalisation Details'!$A$2:$P$2344,12,FALSE())</f>
        <v>tier - 2</v>
      </c>
      <c r="O2088" s="1" t="str">
        <f>VLOOKUP($A2088,'Hospitalisation Details'!$A$2:$P$2344,13,FALSE())</f>
        <v>tier - 2</v>
      </c>
      <c r="P2088" s="1" t="str">
        <f>VLOOKUP($A2088,'Hospitalisation Details'!$A$2:$P$2344,14,FALSE())</f>
        <v>R1011</v>
      </c>
      <c r="Q2088" s="1">
        <f>VLOOKUP($A2088,'Hospitalisation Details'!$A$2:$P$2344,16,FALSE())</f>
        <v>23</v>
      </c>
    </row>
    <row r="2089" spans="1:17" x14ac:dyDescent="0.35">
      <c r="A2089" s="1" t="str">
        <f>'Customer Names'!A2089</f>
        <v>Id2088</v>
      </c>
      <c r="B2089" s="1" t="str">
        <f>VLOOKUP($A2089,'Customer Names'!$A$2:$E$2336,4,FALSE())</f>
        <v>Rosalie</v>
      </c>
      <c r="C2089" s="16">
        <f>VLOOKUP($A2089,'Medical Examinations'!$A$2:$O$2336,2,FALSE())</f>
        <v>35.72</v>
      </c>
      <c r="D2089" s="16">
        <f>VLOOKUP($A2089,'Medical Examinations'!$A$2:$O$2336,3,FALSE())</f>
        <v>5.5</v>
      </c>
      <c r="E2089" s="1" t="str">
        <f>VLOOKUP($A2089,'Medical Examinations'!$A$2:$O$2336,9,FALSE())</f>
        <v>Yes</v>
      </c>
      <c r="F2089" s="1" t="str">
        <f>VLOOKUP($A2089,'Medical Examinations'!$A$2:$O$2336,10,FALSE())</f>
        <v>No</v>
      </c>
      <c r="G2089" s="1" t="str">
        <f>VLOOKUP($A2089,'Medical Examinations'!$A$2:$O$2336,11,FALSE())</f>
        <v>No</v>
      </c>
      <c r="H2089" s="1">
        <f>VLOOKUP($A2089,'Medical Examinations'!$A$2:$O$2336,13,FALSE())</f>
        <v>0</v>
      </c>
      <c r="I2089" s="1" t="str">
        <f>VLOOKUP($A2089,'Medical Examinations'!$A$2:$O$2336,12,FALSE())</f>
        <v>No</v>
      </c>
      <c r="J2089" s="1" t="str">
        <f>VLOOKUP($A2089,'Medical Examinations'!$A$2:$O$2336,14,FALSE())</f>
        <v>Obesity</v>
      </c>
      <c r="K2089" s="1" t="str">
        <f>VLOOKUP($A2089,'Medical Examinations'!$A$2:$O$2336,15,FALSE())</f>
        <v>Normal</v>
      </c>
      <c r="L2089" s="17">
        <f>VLOOKUP($A2089,'Hospitalisation Details'!$A$2:$P$2344,15,FALSE())</f>
        <v>37045</v>
      </c>
      <c r="M2089" s="18">
        <f>VLOOKUP($A2089,'Hospitalisation Details'!$A$2:$P$2344,6,FALSE())</f>
        <v>2404.73</v>
      </c>
      <c r="N2089" s="1" t="str">
        <f>VLOOKUP($A2089,'Hospitalisation Details'!$A$2:$P$2344,12,FALSE())</f>
        <v>tier - 2</v>
      </c>
      <c r="O2089" s="1" t="str">
        <f>VLOOKUP($A2089,'Hospitalisation Details'!$A$2:$P$2344,13,FALSE())</f>
        <v>tier - 3</v>
      </c>
      <c r="P2089" s="1" t="str">
        <f>VLOOKUP($A2089,'Hospitalisation Details'!$A$2:$P$2344,14,FALSE())</f>
        <v>R1012</v>
      </c>
      <c r="Q2089" s="1">
        <f>VLOOKUP($A2089,'Hospitalisation Details'!$A$2:$P$2344,16,FALSE())</f>
        <v>22</v>
      </c>
    </row>
    <row r="2090" spans="1:17" x14ac:dyDescent="0.35">
      <c r="A2090" s="1" t="str">
        <f>'Customer Names'!A2090</f>
        <v>Id2089</v>
      </c>
      <c r="B2090" s="1" t="str">
        <f>VLOOKUP($A2090,'Customer Names'!$A$2:$E$2336,4,FALSE())</f>
        <v>Jay</v>
      </c>
      <c r="C2090" s="16">
        <f>VLOOKUP($A2090,'Medical Examinations'!$A$2:$O$2336,2,FALSE())</f>
        <v>24.51</v>
      </c>
      <c r="D2090" s="16">
        <f>VLOOKUP($A2090,'Medical Examinations'!$A$2:$O$2336,3,FALSE())</f>
        <v>4.6900000000000004</v>
      </c>
      <c r="E2090" s="1" t="str">
        <f>VLOOKUP($A2090,'Medical Examinations'!$A$2:$O$2336,9,FALSE())</f>
        <v>No</v>
      </c>
      <c r="F2090" s="1" t="str">
        <f>VLOOKUP($A2090,'Medical Examinations'!$A$2:$O$2336,10,FALSE())</f>
        <v>No</v>
      </c>
      <c r="G2090" s="1" t="str">
        <f>VLOOKUP($A2090,'Medical Examinations'!$A$2:$O$2336,11,FALSE())</f>
        <v>No</v>
      </c>
      <c r="H2090" s="1">
        <f>VLOOKUP($A2090,'Medical Examinations'!$A$2:$O$2336,13,FALSE())</f>
        <v>0</v>
      </c>
      <c r="I2090" s="1" t="str">
        <f>VLOOKUP($A2090,'Medical Examinations'!$A$2:$O$2336,12,FALSE())</f>
        <v>No</v>
      </c>
      <c r="J2090" s="1" t="str">
        <f>VLOOKUP($A2090,'Medical Examinations'!$A$2:$O$2336,14,FALSE())</f>
        <v>Normal Weight</v>
      </c>
      <c r="K2090" s="1" t="str">
        <f>VLOOKUP($A2090,'Medical Examinations'!$A$2:$O$2336,15,FALSE())</f>
        <v>Normal</v>
      </c>
      <c r="L2090" s="17">
        <f>VLOOKUP($A2090,'Hospitalisation Details'!$A$2:$P$2344,15,FALSE())</f>
        <v>36382</v>
      </c>
      <c r="M2090" s="18">
        <f>VLOOKUP($A2090,'Hospitalisation Details'!$A$2:$P$2344,6,FALSE())</f>
        <v>2396.1</v>
      </c>
      <c r="N2090" s="1" t="str">
        <f>VLOOKUP($A2090,'Hospitalisation Details'!$A$2:$P$2344,12,FALSE())</f>
        <v>tier - 2</v>
      </c>
      <c r="O2090" s="1" t="str">
        <f>VLOOKUP($A2090,'Hospitalisation Details'!$A$2:$P$2344,13,FALSE())</f>
        <v>tier - 1</v>
      </c>
      <c r="P2090" s="1" t="str">
        <f>VLOOKUP($A2090,'Hospitalisation Details'!$A$2:$P$2344,14,FALSE())</f>
        <v>R1019</v>
      </c>
      <c r="Q2090" s="1">
        <f>VLOOKUP($A2090,'Hospitalisation Details'!$A$2:$P$2344,16,FALSE())</f>
        <v>23</v>
      </c>
    </row>
    <row r="2091" spans="1:17" x14ac:dyDescent="0.35">
      <c r="A2091" s="1" t="str">
        <f>'Customer Names'!A2091</f>
        <v>Id2090</v>
      </c>
      <c r="B2091" s="1" t="str">
        <f>VLOOKUP($A2091,'Customer Names'!$A$2:$E$2336,4,FALSE())</f>
        <v>Vitaliy</v>
      </c>
      <c r="C2091" s="16">
        <f>VLOOKUP($A2091,'Medical Examinations'!$A$2:$O$2336,2,FALSE())</f>
        <v>23.844999999999999</v>
      </c>
      <c r="D2091" s="16">
        <f>VLOOKUP($A2091,'Medical Examinations'!$A$2:$O$2336,3,FALSE())</f>
        <v>4.43</v>
      </c>
      <c r="E2091" s="1" t="str">
        <f>VLOOKUP($A2091,'Medical Examinations'!$A$2:$O$2336,9,FALSE())</f>
        <v>No</v>
      </c>
      <c r="F2091" s="1" t="str">
        <f>VLOOKUP($A2091,'Medical Examinations'!$A$2:$O$2336,10,FALSE())</f>
        <v>No</v>
      </c>
      <c r="G2091" s="1" t="str">
        <f>VLOOKUP($A2091,'Medical Examinations'!$A$2:$O$2336,11,FALSE())</f>
        <v>No</v>
      </c>
      <c r="H2091" s="1">
        <f>VLOOKUP($A2091,'Medical Examinations'!$A$2:$O$2336,13,FALSE())</f>
        <v>0</v>
      </c>
      <c r="I2091" s="1" t="str">
        <f>VLOOKUP($A2091,'Medical Examinations'!$A$2:$O$2336,12,FALSE())</f>
        <v>No</v>
      </c>
      <c r="J2091" s="1" t="str">
        <f>VLOOKUP($A2091,'Medical Examinations'!$A$2:$O$2336,14,FALSE())</f>
        <v>Normal Weight</v>
      </c>
      <c r="K2091" s="1" t="str">
        <f>VLOOKUP($A2091,'Medical Examinations'!$A$2:$O$2336,15,FALSE())</f>
        <v>Normal</v>
      </c>
      <c r="L2091" s="17">
        <f>VLOOKUP($A2091,'Hospitalisation Details'!$A$2:$P$2344,15,FALSE())</f>
        <v>36511</v>
      </c>
      <c r="M2091" s="18">
        <f>VLOOKUP($A2091,'Hospitalisation Details'!$A$2:$P$2344,6,FALSE())</f>
        <v>2395.17</v>
      </c>
      <c r="N2091" s="1" t="str">
        <f>VLOOKUP($A2091,'Hospitalisation Details'!$A$2:$P$2344,12,FALSE())</f>
        <v>tier - 2</v>
      </c>
      <c r="O2091" s="1" t="str">
        <f>VLOOKUP($A2091,'Hospitalisation Details'!$A$2:$P$2344,13,FALSE())</f>
        <v>tier - 1</v>
      </c>
      <c r="P2091" s="1" t="str">
        <f>VLOOKUP($A2091,'Hospitalisation Details'!$A$2:$P$2344,14,FALSE())</f>
        <v>R1014</v>
      </c>
      <c r="Q2091" s="1">
        <f>VLOOKUP($A2091,'Hospitalisation Details'!$A$2:$P$2344,16,FALSE())</f>
        <v>23</v>
      </c>
    </row>
    <row r="2092" spans="1:17" x14ac:dyDescent="0.35">
      <c r="A2092" s="1" t="str">
        <f>'Customer Names'!A2092</f>
        <v>Id2091</v>
      </c>
      <c r="B2092" s="1" t="str">
        <f>VLOOKUP($A2092,'Customer Names'!$A$2:$E$2336,4,FALSE())</f>
        <v>Benjamin W.</v>
      </c>
      <c r="C2092" s="16">
        <f>VLOOKUP($A2092,'Medical Examinations'!$A$2:$O$2336,2,FALSE())</f>
        <v>15.68</v>
      </c>
      <c r="D2092" s="16">
        <f>VLOOKUP($A2092,'Medical Examinations'!$A$2:$O$2336,3,FALSE())</f>
        <v>6.16</v>
      </c>
      <c r="E2092" s="1" t="str">
        <f>VLOOKUP($A2092,'Medical Examinations'!$A$2:$O$2336,9,FALSE())</f>
        <v>Yes</v>
      </c>
      <c r="F2092" s="1" t="str">
        <f>VLOOKUP($A2092,'Medical Examinations'!$A$2:$O$2336,10,FALSE())</f>
        <v>No</v>
      </c>
      <c r="G2092" s="1" t="str">
        <f>VLOOKUP($A2092,'Medical Examinations'!$A$2:$O$2336,11,FALSE())</f>
        <v>No</v>
      </c>
      <c r="H2092" s="1">
        <f>VLOOKUP($A2092,'Medical Examinations'!$A$2:$O$2336,13,FALSE())</f>
        <v>1</v>
      </c>
      <c r="I2092" s="1" t="str">
        <f>VLOOKUP($A2092,'Medical Examinations'!$A$2:$O$2336,12,FALSE())</f>
        <v>No</v>
      </c>
      <c r="J2092" s="1" t="str">
        <f>VLOOKUP($A2092,'Medical Examinations'!$A$2:$O$2336,14,FALSE())</f>
        <v>Underweight</v>
      </c>
      <c r="K2092" s="1" t="str">
        <f>VLOOKUP($A2092,'Medical Examinations'!$A$2:$O$2336,15,FALSE())</f>
        <v>Prediabetes</v>
      </c>
      <c r="L2092" s="17">
        <f>VLOOKUP($A2092,'Hospitalisation Details'!$A$2:$P$2344,15,FALSE())</f>
        <v>32489</v>
      </c>
      <c r="M2092" s="18">
        <f>VLOOKUP($A2092,'Hospitalisation Details'!$A$2:$P$2344,6,FALSE())</f>
        <v>2373.3000000000002</v>
      </c>
      <c r="N2092" s="1" t="str">
        <f>VLOOKUP($A2092,'Hospitalisation Details'!$A$2:$P$2344,12,FALSE())</f>
        <v>tier - 2</v>
      </c>
      <c r="O2092" s="1" t="str">
        <f>VLOOKUP($A2092,'Hospitalisation Details'!$A$2:$P$2344,13,FALSE())</f>
        <v>tier - 2</v>
      </c>
      <c r="P2092" s="1" t="str">
        <f>VLOOKUP($A2092,'Hospitalisation Details'!$A$2:$P$2344,14,FALSE())</f>
        <v>R1013</v>
      </c>
      <c r="Q2092" s="1">
        <f>VLOOKUP($A2092,'Hospitalisation Details'!$A$2:$P$2344,16,FALSE())</f>
        <v>34</v>
      </c>
    </row>
    <row r="2093" spans="1:17" x14ac:dyDescent="0.35">
      <c r="A2093" s="1" t="str">
        <f>'Customer Names'!A2093</f>
        <v>Id2092</v>
      </c>
      <c r="B2093" s="1" t="str">
        <f>VLOOKUP($A2093,'Customer Names'!$A$2:$E$2336,4,FALSE())</f>
        <v>Jesse</v>
      </c>
      <c r="C2093" s="16">
        <f>VLOOKUP($A2093,'Medical Examinations'!$A$2:$O$2336,2,FALSE())</f>
        <v>32.395000000000003</v>
      </c>
      <c r="D2093" s="16">
        <f>VLOOKUP($A2093,'Medical Examinations'!$A$2:$O$2336,3,FALSE())</f>
        <v>6.66</v>
      </c>
      <c r="E2093" s="1" t="str">
        <f>VLOOKUP($A2093,'Medical Examinations'!$A$2:$O$2336,9,FALSE())</f>
        <v>No</v>
      </c>
      <c r="F2093" s="1" t="str">
        <f>VLOOKUP($A2093,'Medical Examinations'!$A$2:$O$2336,10,FALSE())</f>
        <v>No</v>
      </c>
      <c r="G2093" s="1" t="str">
        <f>VLOOKUP($A2093,'Medical Examinations'!$A$2:$O$2336,11,FALSE())</f>
        <v>No</v>
      </c>
      <c r="H2093" s="1">
        <f>VLOOKUP($A2093,'Medical Examinations'!$A$2:$O$2336,13,FALSE())</f>
        <v>0</v>
      </c>
      <c r="I2093" s="1" t="str">
        <f>VLOOKUP($A2093,'Medical Examinations'!$A$2:$O$2336,12,FALSE())</f>
        <v>No</v>
      </c>
      <c r="J2093" s="1" t="str">
        <f>VLOOKUP($A2093,'Medical Examinations'!$A$2:$O$2336,14,FALSE())</f>
        <v>Obesity</v>
      </c>
      <c r="K2093" s="1" t="str">
        <f>VLOOKUP($A2093,'Medical Examinations'!$A$2:$O$2336,15,FALSE())</f>
        <v>Diabetes</v>
      </c>
      <c r="L2093" s="17">
        <f>VLOOKUP($A2093,'Hospitalisation Details'!$A$2:$P$2344,15,FALSE())</f>
        <v>37565</v>
      </c>
      <c r="M2093" s="18">
        <f>VLOOKUP($A2093,'Hospitalisation Details'!$A$2:$P$2344,6,FALSE())</f>
        <v>2362.23</v>
      </c>
      <c r="N2093" s="1" t="str">
        <f>VLOOKUP($A2093,'Hospitalisation Details'!$A$2:$P$2344,12,FALSE())</f>
        <v>tier - 2</v>
      </c>
      <c r="O2093" s="1" t="str">
        <f>VLOOKUP($A2093,'Hospitalisation Details'!$A$2:$P$2344,13,FALSE())</f>
        <v>tier - 1</v>
      </c>
      <c r="P2093" s="1" t="str">
        <f>VLOOKUP($A2093,'Hospitalisation Details'!$A$2:$P$2344,14,FALSE())</f>
        <v>R1012</v>
      </c>
      <c r="Q2093" s="1">
        <f>VLOOKUP($A2093,'Hospitalisation Details'!$A$2:$P$2344,16,FALSE())</f>
        <v>20</v>
      </c>
    </row>
    <row r="2094" spans="1:17" x14ac:dyDescent="0.35">
      <c r="A2094" s="1" t="str">
        <f>'Customer Names'!A2094</f>
        <v>Id2093</v>
      </c>
      <c r="B2094" s="1" t="str">
        <f>VLOOKUP($A2094,'Customer Names'!$A$2:$E$2336,4,FALSE())</f>
        <v>Mark</v>
      </c>
      <c r="C2094" s="16">
        <f>VLOOKUP($A2094,'Medical Examinations'!$A$2:$O$2336,2,FALSE())</f>
        <v>23.655000000000001</v>
      </c>
      <c r="D2094" s="16">
        <f>VLOOKUP($A2094,'Medical Examinations'!$A$2:$O$2336,3,FALSE())</f>
        <v>5.92</v>
      </c>
      <c r="E2094" s="1" t="str">
        <f>VLOOKUP($A2094,'Medical Examinations'!$A$2:$O$2336,9,FALSE())</f>
        <v>No</v>
      </c>
      <c r="F2094" s="1" t="str">
        <f>VLOOKUP($A2094,'Medical Examinations'!$A$2:$O$2336,10,FALSE())</f>
        <v>No</v>
      </c>
      <c r="G2094" s="1" t="str">
        <f>VLOOKUP($A2094,'Medical Examinations'!$A$2:$O$2336,11,FALSE())</f>
        <v>No</v>
      </c>
      <c r="H2094" s="1">
        <f>VLOOKUP($A2094,'Medical Examinations'!$A$2:$O$2336,13,FALSE())</f>
        <v>1</v>
      </c>
      <c r="I2094" s="1" t="str">
        <f>VLOOKUP($A2094,'Medical Examinations'!$A$2:$O$2336,12,FALSE())</f>
        <v>No</v>
      </c>
      <c r="J2094" s="1" t="str">
        <f>VLOOKUP($A2094,'Medical Examinations'!$A$2:$O$2336,14,FALSE())</f>
        <v>Normal Weight</v>
      </c>
      <c r="K2094" s="1" t="str">
        <f>VLOOKUP($A2094,'Medical Examinations'!$A$2:$O$2336,15,FALSE())</f>
        <v>Prediabetes</v>
      </c>
      <c r="L2094" s="17">
        <f>VLOOKUP($A2094,'Hospitalisation Details'!$A$2:$P$2344,15,FALSE())</f>
        <v>36089</v>
      </c>
      <c r="M2094" s="18">
        <f>VLOOKUP($A2094,'Hospitalisation Details'!$A$2:$P$2344,6,FALSE())</f>
        <v>2352.9699999999998</v>
      </c>
      <c r="N2094" s="1" t="str">
        <f>VLOOKUP($A2094,'Hospitalisation Details'!$A$2:$P$2344,12,FALSE())</f>
        <v>tier - 3</v>
      </c>
      <c r="O2094" s="1" t="str">
        <f>VLOOKUP($A2094,'Hospitalisation Details'!$A$2:$P$2344,13,FALSE())</f>
        <v>tier - 3</v>
      </c>
      <c r="P2094" s="1" t="str">
        <f>VLOOKUP($A2094,'Hospitalisation Details'!$A$2:$P$2344,14,FALSE())</f>
        <v>R1012</v>
      </c>
      <c r="Q2094" s="1">
        <f>VLOOKUP($A2094,'Hospitalisation Details'!$A$2:$P$2344,16,FALSE())</f>
        <v>24</v>
      </c>
    </row>
    <row r="2095" spans="1:17" x14ac:dyDescent="0.35">
      <c r="A2095" s="1" t="str">
        <f>'Customer Names'!A2095</f>
        <v>Id2094</v>
      </c>
      <c r="B2095" s="1" t="str">
        <f>VLOOKUP($A2095,'Customer Names'!$A$2:$E$2336,4,FALSE())</f>
        <v>Lauren</v>
      </c>
      <c r="C2095" s="16">
        <f>VLOOKUP($A2095,'Medical Examinations'!$A$2:$O$2336,2,FALSE())</f>
        <v>28.4</v>
      </c>
      <c r="D2095" s="16">
        <f>VLOOKUP($A2095,'Medical Examinations'!$A$2:$O$2336,3,FALSE())</f>
        <v>5.97</v>
      </c>
      <c r="E2095" s="1" t="str">
        <f>VLOOKUP($A2095,'Medical Examinations'!$A$2:$O$2336,9,FALSE())</f>
        <v>No</v>
      </c>
      <c r="F2095" s="1" t="str">
        <f>VLOOKUP($A2095,'Medical Examinations'!$A$2:$O$2336,10,FALSE())</f>
        <v>No</v>
      </c>
      <c r="G2095" s="1" t="str">
        <f>VLOOKUP($A2095,'Medical Examinations'!$A$2:$O$2336,11,FALSE())</f>
        <v>Yes</v>
      </c>
      <c r="H2095" s="1">
        <f>VLOOKUP($A2095,'Medical Examinations'!$A$2:$O$2336,13,FALSE())</f>
        <v>1</v>
      </c>
      <c r="I2095" s="1" t="str">
        <f>VLOOKUP($A2095,'Medical Examinations'!$A$2:$O$2336,12,FALSE())</f>
        <v>No</v>
      </c>
      <c r="J2095" s="1" t="str">
        <f>VLOOKUP($A2095,'Medical Examinations'!$A$2:$O$2336,14,FALSE())</f>
        <v>Overweight</v>
      </c>
      <c r="K2095" s="1" t="str">
        <f>VLOOKUP($A2095,'Medical Examinations'!$A$2:$O$2336,15,FALSE())</f>
        <v>Prediabetes</v>
      </c>
      <c r="L2095" s="17">
        <f>VLOOKUP($A2095,'Hospitalisation Details'!$A$2:$P$2344,15,FALSE())</f>
        <v>37943</v>
      </c>
      <c r="M2095" s="18">
        <f>VLOOKUP($A2095,'Hospitalisation Details'!$A$2:$P$2344,6,FALSE())</f>
        <v>2331.52</v>
      </c>
      <c r="N2095" s="1" t="str">
        <f>VLOOKUP($A2095,'Hospitalisation Details'!$A$2:$P$2344,12,FALSE())</f>
        <v>tier - 2</v>
      </c>
      <c r="O2095" s="1" t="str">
        <f>VLOOKUP($A2095,'Hospitalisation Details'!$A$2:$P$2344,13,FALSE())</f>
        <v>tier - 3</v>
      </c>
      <c r="P2095" s="1" t="str">
        <f>VLOOKUP($A2095,'Hospitalisation Details'!$A$2:$P$2344,14,FALSE())</f>
        <v>R1011</v>
      </c>
      <c r="Q2095" s="1">
        <f>VLOOKUP($A2095,'Hospitalisation Details'!$A$2:$P$2344,16,FALSE())</f>
        <v>19</v>
      </c>
    </row>
    <row r="2096" spans="1:17" x14ac:dyDescent="0.35">
      <c r="A2096" s="1" t="str">
        <f>'Customer Names'!A2096</f>
        <v>Id2095</v>
      </c>
      <c r="B2096" s="1" t="str">
        <f>VLOOKUP($A2096,'Customer Names'!$A$2:$E$2336,4,FALSE())</f>
        <v>Massimiliano</v>
      </c>
      <c r="C2096" s="16">
        <f>VLOOKUP($A2096,'Medical Examinations'!$A$2:$O$2336,2,FALSE())</f>
        <v>35.42</v>
      </c>
      <c r="D2096" s="16">
        <f>VLOOKUP($A2096,'Medical Examinations'!$A$2:$O$2336,3,FALSE())</f>
        <v>4.6399999999999997</v>
      </c>
      <c r="E2096" s="1" t="str">
        <f>VLOOKUP($A2096,'Medical Examinations'!$A$2:$O$2336,9,FALSE())</f>
        <v>Yes</v>
      </c>
      <c r="F2096" s="1" t="str">
        <f>VLOOKUP($A2096,'Medical Examinations'!$A$2:$O$2336,10,FALSE())</f>
        <v>No</v>
      </c>
      <c r="G2096" s="1" t="str">
        <f>VLOOKUP($A2096,'Medical Examinations'!$A$2:$O$2336,11,FALSE())</f>
        <v>No</v>
      </c>
      <c r="H2096" s="1">
        <f>VLOOKUP($A2096,'Medical Examinations'!$A$2:$O$2336,13,FALSE())</f>
        <v>0</v>
      </c>
      <c r="I2096" s="1" t="str">
        <f>VLOOKUP($A2096,'Medical Examinations'!$A$2:$O$2336,12,FALSE())</f>
        <v>No</v>
      </c>
      <c r="J2096" s="1" t="str">
        <f>VLOOKUP($A2096,'Medical Examinations'!$A$2:$O$2336,14,FALSE())</f>
        <v>Obesity</v>
      </c>
      <c r="K2096" s="1" t="str">
        <f>VLOOKUP($A2096,'Medical Examinations'!$A$2:$O$2336,15,FALSE())</f>
        <v>Normal</v>
      </c>
      <c r="L2096" s="17">
        <f>VLOOKUP($A2096,'Hospitalisation Details'!$A$2:$P$2344,15,FALSE())</f>
        <v>35416</v>
      </c>
      <c r="M2096" s="18">
        <f>VLOOKUP($A2096,'Hospitalisation Details'!$A$2:$P$2344,6,FALSE())</f>
        <v>2322.62</v>
      </c>
      <c r="N2096" s="1" t="str">
        <f>VLOOKUP($A2096,'Hospitalisation Details'!$A$2:$P$2344,12,FALSE())</f>
        <v>tier - 2</v>
      </c>
      <c r="O2096" s="1" t="str">
        <f>VLOOKUP($A2096,'Hospitalisation Details'!$A$2:$P$2344,13,FALSE())</f>
        <v>tier - 1</v>
      </c>
      <c r="P2096" s="1" t="str">
        <f>VLOOKUP($A2096,'Hospitalisation Details'!$A$2:$P$2344,14,FALSE())</f>
        <v>R1013</v>
      </c>
      <c r="Q2096" s="1">
        <f>VLOOKUP($A2096,'Hospitalisation Details'!$A$2:$P$2344,16,FALSE())</f>
        <v>26</v>
      </c>
    </row>
    <row r="2097" spans="1:17" x14ac:dyDescent="0.35">
      <c r="A2097" s="1" t="str">
        <f>'Customer Names'!A2097</f>
        <v>Id2096</v>
      </c>
      <c r="B2097" s="1" t="str">
        <f>VLOOKUP($A2097,'Customer Names'!$A$2:$E$2336,4,FALSE())</f>
        <v>Josh</v>
      </c>
      <c r="C2097" s="16">
        <f>VLOOKUP($A2097,'Medical Examinations'!$A$2:$O$2336,2,FALSE())</f>
        <v>26.18</v>
      </c>
      <c r="D2097" s="16">
        <f>VLOOKUP($A2097,'Medical Examinations'!$A$2:$O$2336,3,FALSE())</f>
        <v>6.12</v>
      </c>
      <c r="E2097" s="1" t="str">
        <f>VLOOKUP($A2097,'Medical Examinations'!$A$2:$O$2336,9,FALSE())</f>
        <v>No</v>
      </c>
      <c r="F2097" s="1" t="str">
        <f>VLOOKUP($A2097,'Medical Examinations'!$A$2:$O$2336,10,FALSE())</f>
        <v>Yes</v>
      </c>
      <c r="G2097" s="1" t="str">
        <f>VLOOKUP($A2097,'Medical Examinations'!$A$2:$O$2336,11,FALSE())</f>
        <v>No</v>
      </c>
      <c r="H2097" s="1">
        <f>VLOOKUP($A2097,'Medical Examinations'!$A$2:$O$2336,13,FALSE())</f>
        <v>1</v>
      </c>
      <c r="I2097" s="1" t="str">
        <f>VLOOKUP($A2097,'Medical Examinations'!$A$2:$O$2336,12,FALSE())</f>
        <v>No</v>
      </c>
      <c r="J2097" s="1" t="str">
        <f>VLOOKUP($A2097,'Medical Examinations'!$A$2:$O$2336,14,FALSE())</f>
        <v>Overweight</v>
      </c>
      <c r="K2097" s="1" t="str">
        <f>VLOOKUP($A2097,'Medical Examinations'!$A$2:$O$2336,15,FALSE())</f>
        <v>Prediabetes</v>
      </c>
      <c r="L2097" s="17">
        <f>VLOOKUP($A2097,'Hospitalisation Details'!$A$2:$P$2344,15,FALSE())</f>
        <v>38236</v>
      </c>
      <c r="M2097" s="18">
        <f>VLOOKUP($A2097,'Hospitalisation Details'!$A$2:$P$2344,6,FALSE())</f>
        <v>2304</v>
      </c>
      <c r="N2097" s="1" t="str">
        <f>VLOOKUP($A2097,'Hospitalisation Details'!$A$2:$P$2344,12,FALSE())</f>
        <v>tier - 2</v>
      </c>
      <c r="O2097" s="1" t="str">
        <f>VLOOKUP($A2097,'Hospitalisation Details'!$A$2:$P$2344,13,FALSE())</f>
        <v>tier - 3</v>
      </c>
      <c r="P2097" s="1" t="str">
        <f>VLOOKUP($A2097,'Hospitalisation Details'!$A$2:$P$2344,14,FALSE())</f>
        <v>R1013</v>
      </c>
      <c r="Q2097" s="1">
        <f>VLOOKUP($A2097,'Hospitalisation Details'!$A$2:$P$2344,16,FALSE())</f>
        <v>18</v>
      </c>
    </row>
    <row r="2098" spans="1:17" x14ac:dyDescent="0.35">
      <c r="A2098" s="1" t="str">
        <f>'Customer Names'!A2098</f>
        <v>Id2097</v>
      </c>
      <c r="B2098" s="1" t="str">
        <f>VLOOKUP($A2098,'Customer Names'!$A$2:$E$2336,4,FALSE())</f>
        <v>Kiyokatsu</v>
      </c>
      <c r="C2098" s="16">
        <f>VLOOKUP($A2098,'Medical Examinations'!$A$2:$O$2336,2,FALSE())</f>
        <v>20.8</v>
      </c>
      <c r="D2098" s="16">
        <f>VLOOKUP($A2098,'Medical Examinations'!$A$2:$O$2336,3,FALSE())</f>
        <v>4.87</v>
      </c>
      <c r="E2098" s="1" t="str">
        <f>VLOOKUP($A2098,'Medical Examinations'!$A$2:$O$2336,9,FALSE())</f>
        <v>Yes</v>
      </c>
      <c r="F2098" s="1" t="str">
        <f>VLOOKUP($A2098,'Medical Examinations'!$A$2:$O$2336,10,FALSE())</f>
        <v>No</v>
      </c>
      <c r="G2098" s="1" t="str">
        <f>VLOOKUP($A2098,'Medical Examinations'!$A$2:$O$2336,11,FALSE())</f>
        <v>No</v>
      </c>
      <c r="H2098" s="1">
        <f>VLOOKUP($A2098,'Medical Examinations'!$A$2:$O$2336,13,FALSE())</f>
        <v>0</v>
      </c>
      <c r="I2098" s="1" t="str">
        <f>VLOOKUP($A2098,'Medical Examinations'!$A$2:$O$2336,12,FALSE())</f>
        <v>No</v>
      </c>
      <c r="J2098" s="1" t="str">
        <f>VLOOKUP($A2098,'Medical Examinations'!$A$2:$O$2336,14,FALSE())</f>
        <v>Normal Weight</v>
      </c>
      <c r="K2098" s="1" t="str">
        <f>VLOOKUP($A2098,'Medical Examinations'!$A$2:$O$2336,15,FALSE())</f>
        <v>Normal</v>
      </c>
      <c r="L2098" s="17">
        <f>VLOOKUP($A2098,'Hospitalisation Details'!$A$2:$P$2344,15,FALSE())</f>
        <v>35397</v>
      </c>
      <c r="M2098" s="18">
        <f>VLOOKUP($A2098,'Hospitalisation Details'!$A$2:$P$2344,6,FALSE())</f>
        <v>2302.3000000000002</v>
      </c>
      <c r="N2098" s="1" t="str">
        <f>VLOOKUP($A2098,'Hospitalisation Details'!$A$2:$P$2344,12,FALSE())</f>
        <v>tier - 1</v>
      </c>
      <c r="O2098" s="1" t="str">
        <f>VLOOKUP($A2098,'Hospitalisation Details'!$A$2:$P$2344,13,FALSE())</f>
        <v>tier - 2</v>
      </c>
      <c r="P2098" s="1" t="str">
        <f>VLOOKUP($A2098,'Hospitalisation Details'!$A$2:$P$2344,14,FALSE())</f>
        <v>R1011</v>
      </c>
      <c r="Q2098" s="1">
        <f>VLOOKUP($A2098,'Hospitalisation Details'!$A$2:$P$2344,16,FALSE())</f>
        <v>26</v>
      </c>
    </row>
    <row r="2099" spans="1:17" x14ac:dyDescent="0.35">
      <c r="A2099" s="1" t="str">
        <f>'Customer Names'!A2099</f>
        <v>Id2098</v>
      </c>
      <c r="B2099" s="1" t="str">
        <f>VLOOKUP($A2099,'Customer Names'!$A$2:$E$2336,4,FALSE())</f>
        <v>Amanda L</v>
      </c>
      <c r="C2099" s="16">
        <f>VLOOKUP($A2099,'Medical Examinations'!$A$2:$O$2336,2,FALSE())</f>
        <v>15.82</v>
      </c>
      <c r="D2099" s="16">
        <f>VLOOKUP($A2099,'Medical Examinations'!$A$2:$O$2336,3,FALSE())</f>
        <v>4.5999999999999996</v>
      </c>
      <c r="E2099" s="1" t="str">
        <f>VLOOKUP($A2099,'Medical Examinations'!$A$2:$O$2336,9,FALSE())</f>
        <v>No</v>
      </c>
      <c r="F2099" s="1" t="str">
        <f>VLOOKUP($A2099,'Medical Examinations'!$A$2:$O$2336,10,FALSE())</f>
        <v>No</v>
      </c>
      <c r="G2099" s="1" t="str">
        <f>VLOOKUP($A2099,'Medical Examinations'!$A$2:$O$2336,11,FALSE())</f>
        <v>No</v>
      </c>
      <c r="H2099" s="1">
        <f>VLOOKUP($A2099,'Medical Examinations'!$A$2:$O$2336,13,FALSE())</f>
        <v>0</v>
      </c>
      <c r="I2099" s="1" t="str">
        <f>VLOOKUP($A2099,'Medical Examinations'!$A$2:$O$2336,12,FALSE())</f>
        <v>No</v>
      </c>
      <c r="J2099" s="1" t="str">
        <f>VLOOKUP($A2099,'Medical Examinations'!$A$2:$O$2336,14,FALSE())</f>
        <v>Underweight</v>
      </c>
      <c r="K2099" s="1" t="str">
        <f>VLOOKUP($A2099,'Medical Examinations'!$A$2:$O$2336,15,FALSE())</f>
        <v>Normal</v>
      </c>
      <c r="L2099" s="17">
        <f>VLOOKUP($A2099,'Hospitalisation Details'!$A$2:$P$2344,15,FALSE())</f>
        <v>32786</v>
      </c>
      <c r="M2099" s="18">
        <f>VLOOKUP($A2099,'Hospitalisation Details'!$A$2:$P$2344,6,FALSE())</f>
        <v>2295.2399999999998</v>
      </c>
      <c r="N2099" s="1" t="str">
        <f>VLOOKUP($A2099,'Hospitalisation Details'!$A$2:$P$2344,12,FALSE())</f>
        <v>tier - 2</v>
      </c>
      <c r="O2099" s="1" t="str">
        <f>VLOOKUP($A2099,'Hospitalisation Details'!$A$2:$P$2344,13,FALSE())</f>
        <v>tier - 1</v>
      </c>
      <c r="P2099" s="1" t="str">
        <f>VLOOKUP($A2099,'Hospitalisation Details'!$A$2:$P$2344,14,FALSE())</f>
        <v>R1013</v>
      </c>
      <c r="Q2099" s="1">
        <f>VLOOKUP($A2099,'Hospitalisation Details'!$A$2:$P$2344,16,FALSE())</f>
        <v>33</v>
      </c>
    </row>
    <row r="2100" spans="1:17" x14ac:dyDescent="0.35">
      <c r="A2100" s="1" t="str">
        <f>'Customer Names'!A2100</f>
        <v>Id2099</v>
      </c>
      <c r="B2100" s="1" t="str">
        <f>VLOOKUP($A2100,'Customer Names'!$A$2:$E$2336,4,FALSE())</f>
        <v>Matthew</v>
      </c>
      <c r="C2100" s="16">
        <f>VLOOKUP($A2100,'Medical Examinations'!$A$2:$O$2336,2,FALSE())</f>
        <v>17.670000000000002</v>
      </c>
      <c r="D2100" s="16">
        <f>VLOOKUP($A2100,'Medical Examinations'!$A$2:$O$2336,3,FALSE())</f>
        <v>4.78</v>
      </c>
      <c r="E2100" s="1" t="str">
        <f>VLOOKUP($A2100,'Medical Examinations'!$A$2:$O$2336,9,FALSE())</f>
        <v>No</v>
      </c>
      <c r="F2100" s="1" t="str">
        <f>VLOOKUP($A2100,'Medical Examinations'!$A$2:$O$2336,10,FALSE())</f>
        <v>No</v>
      </c>
      <c r="G2100" s="1" t="str">
        <f>VLOOKUP($A2100,'Medical Examinations'!$A$2:$O$2336,11,FALSE())</f>
        <v>No</v>
      </c>
      <c r="H2100" s="1">
        <f>VLOOKUP($A2100,'Medical Examinations'!$A$2:$O$2336,13,FALSE())</f>
        <v>0</v>
      </c>
      <c r="I2100" s="1" t="str">
        <f>VLOOKUP($A2100,'Medical Examinations'!$A$2:$O$2336,12,FALSE())</f>
        <v>No</v>
      </c>
      <c r="J2100" s="1" t="str">
        <f>VLOOKUP($A2100,'Medical Examinations'!$A$2:$O$2336,14,FALSE())</f>
        <v>Underweight</v>
      </c>
      <c r="K2100" s="1" t="str">
        <f>VLOOKUP($A2100,'Medical Examinations'!$A$2:$O$2336,15,FALSE())</f>
        <v>Normal</v>
      </c>
      <c r="L2100" s="17">
        <f>VLOOKUP($A2100,'Hospitalisation Details'!$A$2:$P$2344,15,FALSE())</f>
        <v>33405</v>
      </c>
      <c r="M2100" s="18">
        <f>VLOOKUP($A2100,'Hospitalisation Details'!$A$2:$P$2344,6,FALSE())</f>
        <v>2277.7199999999998</v>
      </c>
      <c r="N2100" s="1" t="str">
        <f>VLOOKUP($A2100,'Hospitalisation Details'!$A$2:$P$2344,12,FALSE())</f>
        <v>tier - 2</v>
      </c>
      <c r="O2100" s="1" t="str">
        <f>VLOOKUP($A2100,'Hospitalisation Details'!$A$2:$P$2344,13,FALSE())</f>
        <v>tier - 1</v>
      </c>
      <c r="P2100" s="1" t="str">
        <f>VLOOKUP($A2100,'Hospitalisation Details'!$A$2:$P$2344,14,FALSE())</f>
        <v>R1013</v>
      </c>
      <c r="Q2100" s="1">
        <f>VLOOKUP($A2100,'Hospitalisation Details'!$A$2:$P$2344,16,FALSE())</f>
        <v>31</v>
      </c>
    </row>
    <row r="2101" spans="1:17" x14ac:dyDescent="0.35">
      <c r="A2101" s="1" t="str">
        <f>'Customer Names'!A2101</f>
        <v>Id2100</v>
      </c>
      <c r="B2101" s="1" t="str">
        <f>VLOOKUP($A2101,'Customer Names'!$A$2:$E$2336,4,FALSE())</f>
        <v>Julia M</v>
      </c>
      <c r="C2101" s="16">
        <f>VLOOKUP($A2101,'Medical Examinations'!$A$2:$O$2336,2,FALSE())</f>
        <v>31.92</v>
      </c>
      <c r="D2101" s="16">
        <f>VLOOKUP($A2101,'Medical Examinations'!$A$2:$O$2336,3,FALSE())</f>
        <v>11.05</v>
      </c>
      <c r="E2101" s="1" t="str">
        <f>VLOOKUP($A2101,'Medical Examinations'!$A$2:$O$2336,9,FALSE())</f>
        <v>No</v>
      </c>
      <c r="F2101" s="1" t="str">
        <f>VLOOKUP($A2101,'Medical Examinations'!$A$2:$O$2336,10,FALSE())</f>
        <v>No</v>
      </c>
      <c r="G2101" s="1" t="str">
        <f>VLOOKUP($A2101,'Medical Examinations'!$A$2:$O$2336,11,FALSE())</f>
        <v>No</v>
      </c>
      <c r="H2101" s="1">
        <f>VLOOKUP($A2101,'Medical Examinations'!$A$2:$O$2336,13,FALSE())</f>
        <v>0</v>
      </c>
      <c r="I2101" s="1" t="str">
        <f>VLOOKUP($A2101,'Medical Examinations'!$A$2:$O$2336,12,FALSE())</f>
        <v>No</v>
      </c>
      <c r="J2101" s="1" t="str">
        <f>VLOOKUP($A2101,'Medical Examinations'!$A$2:$O$2336,14,FALSE())</f>
        <v>Obesity</v>
      </c>
      <c r="K2101" s="1" t="str">
        <f>VLOOKUP($A2101,'Medical Examinations'!$A$2:$O$2336,15,FALSE())</f>
        <v>Diabetes</v>
      </c>
      <c r="L2101" s="17">
        <f>VLOOKUP($A2101,'Hospitalisation Details'!$A$2:$P$2344,15,FALSE())</f>
        <v>37572</v>
      </c>
      <c r="M2101" s="18">
        <f>VLOOKUP($A2101,'Hospitalisation Details'!$A$2:$P$2344,6,FALSE())</f>
        <v>2261.5700000000002</v>
      </c>
      <c r="N2101" s="1" t="str">
        <f>VLOOKUP($A2101,'Hospitalisation Details'!$A$2:$P$2344,12,FALSE())</f>
        <v>tier - 2</v>
      </c>
      <c r="O2101" s="1" t="str">
        <f>VLOOKUP($A2101,'Hospitalisation Details'!$A$2:$P$2344,13,FALSE())</f>
        <v>tier - 1</v>
      </c>
      <c r="P2101" s="1" t="str">
        <f>VLOOKUP($A2101,'Hospitalisation Details'!$A$2:$P$2344,14,FALSE())</f>
        <v>R1012</v>
      </c>
      <c r="Q2101" s="1">
        <f>VLOOKUP($A2101,'Hospitalisation Details'!$A$2:$P$2344,16,FALSE())</f>
        <v>20</v>
      </c>
    </row>
    <row r="2102" spans="1:17" x14ac:dyDescent="0.35">
      <c r="A2102" s="1" t="str">
        <f>'Customer Names'!A2102</f>
        <v>Id2101</v>
      </c>
      <c r="B2102" s="1" t="str">
        <f>VLOOKUP($A2102,'Customer Names'!$A$2:$E$2336,4,FALSE())</f>
        <v>Rhea</v>
      </c>
      <c r="C2102" s="16">
        <f>VLOOKUP($A2102,'Medical Examinations'!$A$2:$O$2336,2,FALSE())</f>
        <v>28.975000000000001</v>
      </c>
      <c r="D2102" s="16">
        <f>VLOOKUP($A2102,'Medical Examinations'!$A$2:$O$2336,3,FALSE())</f>
        <v>7.62</v>
      </c>
      <c r="E2102" s="1" t="str">
        <f>VLOOKUP($A2102,'Medical Examinations'!$A$2:$O$2336,9,FALSE())</f>
        <v>No</v>
      </c>
      <c r="F2102" s="1" t="str">
        <f>VLOOKUP($A2102,'Medical Examinations'!$A$2:$O$2336,10,FALSE())</f>
        <v>No</v>
      </c>
      <c r="G2102" s="1" t="str">
        <f>VLOOKUP($A2102,'Medical Examinations'!$A$2:$O$2336,11,FALSE())</f>
        <v>No</v>
      </c>
      <c r="H2102" s="1">
        <f>VLOOKUP($A2102,'Medical Examinations'!$A$2:$O$2336,13,FALSE())</f>
        <v>0</v>
      </c>
      <c r="I2102" s="1" t="str">
        <f>VLOOKUP($A2102,'Medical Examinations'!$A$2:$O$2336,12,FALSE())</f>
        <v>No</v>
      </c>
      <c r="J2102" s="1" t="str">
        <f>VLOOKUP($A2102,'Medical Examinations'!$A$2:$O$2336,14,FALSE())</f>
        <v>Overweight</v>
      </c>
      <c r="K2102" s="1" t="str">
        <f>VLOOKUP($A2102,'Medical Examinations'!$A$2:$O$2336,15,FALSE())</f>
        <v>Diabetes</v>
      </c>
      <c r="L2102" s="17">
        <f>VLOOKUP($A2102,'Hospitalisation Details'!$A$2:$P$2344,15,FALSE())</f>
        <v>37452</v>
      </c>
      <c r="M2102" s="18">
        <f>VLOOKUP($A2102,'Hospitalisation Details'!$A$2:$P$2344,6,FALSE())</f>
        <v>2257.48</v>
      </c>
      <c r="N2102" s="1" t="str">
        <f>VLOOKUP($A2102,'Hospitalisation Details'!$A$2:$P$2344,12,FALSE())</f>
        <v>tier - 2</v>
      </c>
      <c r="O2102" s="1" t="str">
        <f>VLOOKUP($A2102,'Hospitalisation Details'!$A$2:$P$2344,13,FALSE())</f>
        <v>tier - 1</v>
      </c>
      <c r="P2102" s="1" t="str">
        <f>VLOOKUP($A2102,'Hospitalisation Details'!$A$2:$P$2344,14,FALSE())</f>
        <v>R1012</v>
      </c>
      <c r="Q2102" s="1">
        <f>VLOOKUP($A2102,'Hospitalisation Details'!$A$2:$P$2344,16,FALSE())</f>
        <v>20</v>
      </c>
    </row>
    <row r="2103" spans="1:17" x14ac:dyDescent="0.35">
      <c r="A2103" s="1" t="str">
        <f>'Customer Names'!A2103</f>
        <v>Id2102</v>
      </c>
      <c r="B2103" s="1" t="str">
        <f>VLOOKUP($A2103,'Customer Names'!$A$2:$E$2336,4,FALSE())</f>
        <v>Justin</v>
      </c>
      <c r="C2103" s="16">
        <f>VLOOKUP($A2103,'Medical Examinations'!$A$2:$O$2336,2,FALSE())</f>
        <v>31.73</v>
      </c>
      <c r="D2103" s="16">
        <f>VLOOKUP($A2103,'Medical Examinations'!$A$2:$O$2336,3,FALSE())</f>
        <v>4.78</v>
      </c>
      <c r="E2103" s="1" t="str">
        <f>VLOOKUP($A2103,'Medical Examinations'!$A$2:$O$2336,9,FALSE())</f>
        <v>Yes</v>
      </c>
      <c r="F2103" s="1" t="str">
        <f>VLOOKUP($A2103,'Medical Examinations'!$A$2:$O$2336,10,FALSE())</f>
        <v>Yes</v>
      </c>
      <c r="G2103" s="1" t="str">
        <f>VLOOKUP($A2103,'Medical Examinations'!$A$2:$O$2336,11,FALSE())</f>
        <v>No</v>
      </c>
      <c r="H2103" s="1">
        <f>VLOOKUP($A2103,'Medical Examinations'!$A$2:$O$2336,13,FALSE())</f>
        <v>2</v>
      </c>
      <c r="I2103" s="1" t="str">
        <f>VLOOKUP($A2103,'Medical Examinations'!$A$2:$O$2336,12,FALSE())</f>
        <v>No</v>
      </c>
      <c r="J2103" s="1" t="str">
        <f>VLOOKUP($A2103,'Medical Examinations'!$A$2:$O$2336,14,FALSE())</f>
        <v>Obesity</v>
      </c>
      <c r="K2103" s="1" t="str">
        <f>VLOOKUP($A2103,'Medical Examinations'!$A$2:$O$2336,15,FALSE())</f>
        <v>Normal</v>
      </c>
      <c r="L2103" s="17">
        <f>VLOOKUP($A2103,'Hospitalisation Details'!$A$2:$P$2344,15,FALSE())</f>
        <v>36871</v>
      </c>
      <c r="M2103" s="18">
        <f>VLOOKUP($A2103,'Hospitalisation Details'!$A$2:$P$2344,6,FALSE())</f>
        <v>2254.8000000000002</v>
      </c>
      <c r="N2103" s="1" t="str">
        <f>VLOOKUP($A2103,'Hospitalisation Details'!$A$2:$P$2344,12,FALSE())</f>
        <v>tier - 2</v>
      </c>
      <c r="O2103" s="1" t="str">
        <f>VLOOKUP($A2103,'Hospitalisation Details'!$A$2:$P$2344,13,FALSE())</f>
        <v>tier - 3</v>
      </c>
      <c r="P2103" s="1" t="str">
        <f>VLOOKUP($A2103,'Hospitalisation Details'!$A$2:$P$2344,14,FALSE())</f>
        <v>R1016</v>
      </c>
      <c r="Q2103" s="1">
        <f>VLOOKUP($A2103,'Hospitalisation Details'!$A$2:$P$2344,16,FALSE())</f>
        <v>22</v>
      </c>
    </row>
    <row r="2104" spans="1:17" x14ac:dyDescent="0.35">
      <c r="A2104" s="1" t="str">
        <f>'Customer Names'!A2104</f>
        <v>Id2103</v>
      </c>
      <c r="B2104" s="1" t="str">
        <f>VLOOKUP($A2104,'Customer Names'!$A$2:$E$2336,4,FALSE())</f>
        <v>Shamus M.</v>
      </c>
      <c r="C2104" s="16">
        <f>VLOOKUP($A2104,'Medical Examinations'!$A$2:$O$2336,2,FALSE())</f>
        <v>28.88</v>
      </c>
      <c r="D2104" s="16">
        <f>VLOOKUP($A2104,'Medical Examinations'!$A$2:$O$2336,3,FALSE())</f>
        <v>6.09</v>
      </c>
      <c r="E2104" s="1" t="str">
        <f>VLOOKUP($A2104,'Medical Examinations'!$A$2:$O$2336,9,FALSE())</f>
        <v>Yes</v>
      </c>
      <c r="F2104" s="1" t="str">
        <f>VLOOKUP($A2104,'Medical Examinations'!$A$2:$O$2336,10,FALSE())</f>
        <v>Yes</v>
      </c>
      <c r="G2104" s="1" t="str">
        <f>VLOOKUP($A2104,'Medical Examinations'!$A$2:$O$2336,11,FALSE())</f>
        <v>No</v>
      </c>
      <c r="H2104" s="1">
        <f>VLOOKUP($A2104,'Medical Examinations'!$A$2:$O$2336,13,FALSE())</f>
        <v>2</v>
      </c>
      <c r="I2104" s="1" t="str">
        <f>VLOOKUP($A2104,'Medical Examinations'!$A$2:$O$2336,12,FALSE())</f>
        <v>No</v>
      </c>
      <c r="J2104" s="1" t="str">
        <f>VLOOKUP($A2104,'Medical Examinations'!$A$2:$O$2336,14,FALSE())</f>
        <v>Overweight</v>
      </c>
      <c r="K2104" s="1" t="str">
        <f>VLOOKUP($A2104,'Medical Examinations'!$A$2:$O$2336,15,FALSE())</f>
        <v>Prediabetes</v>
      </c>
      <c r="L2104" s="17">
        <f>VLOOKUP($A2104,'Hospitalisation Details'!$A$2:$P$2344,15,FALSE())</f>
        <v>36707</v>
      </c>
      <c r="M2104" s="18">
        <f>VLOOKUP($A2104,'Hospitalisation Details'!$A$2:$P$2344,6,FALSE())</f>
        <v>2250.84</v>
      </c>
      <c r="N2104" s="1" t="str">
        <f>VLOOKUP($A2104,'Hospitalisation Details'!$A$2:$P$2344,12,FALSE())</f>
        <v>tier - 2</v>
      </c>
      <c r="O2104" s="1" t="str">
        <f>VLOOKUP($A2104,'Hospitalisation Details'!$A$2:$P$2344,13,FALSE())</f>
        <v>tier - 2</v>
      </c>
      <c r="P2104" s="1" t="str">
        <f>VLOOKUP($A2104,'Hospitalisation Details'!$A$2:$P$2344,14,FALSE())</f>
        <v>R1018</v>
      </c>
      <c r="Q2104" s="1">
        <f>VLOOKUP($A2104,'Hospitalisation Details'!$A$2:$P$2344,16,FALSE())</f>
        <v>22</v>
      </c>
    </row>
    <row r="2105" spans="1:17" x14ac:dyDescent="0.35">
      <c r="A2105" s="1" t="str">
        <f>'Customer Names'!A2105</f>
        <v>Id2104</v>
      </c>
      <c r="B2105" s="1" t="str">
        <f>VLOOKUP($A2105,'Customer Names'!$A$2:$E$2336,4,FALSE())</f>
        <v>Mike</v>
      </c>
      <c r="C2105" s="16">
        <f>VLOOKUP($A2105,'Medical Examinations'!$A$2:$O$2336,2,FALSE())</f>
        <v>25.555</v>
      </c>
      <c r="D2105" s="16">
        <f>VLOOKUP($A2105,'Medical Examinations'!$A$2:$O$2336,3,FALSE())</f>
        <v>5.1100000000000003</v>
      </c>
      <c r="E2105" s="1" t="str">
        <f>VLOOKUP($A2105,'Medical Examinations'!$A$2:$O$2336,9,FALSE())</f>
        <v>No</v>
      </c>
      <c r="F2105" s="1" t="str">
        <f>VLOOKUP($A2105,'Medical Examinations'!$A$2:$O$2336,10,FALSE())</f>
        <v>No</v>
      </c>
      <c r="G2105" s="1" t="str">
        <f>VLOOKUP($A2105,'Medical Examinations'!$A$2:$O$2336,11,FALSE())</f>
        <v>Yes</v>
      </c>
      <c r="H2105" s="1">
        <f>VLOOKUP($A2105,'Medical Examinations'!$A$2:$O$2336,13,FALSE())</f>
        <v>1</v>
      </c>
      <c r="I2105" s="1" t="str">
        <f>VLOOKUP($A2105,'Medical Examinations'!$A$2:$O$2336,12,FALSE())</f>
        <v>No</v>
      </c>
      <c r="J2105" s="1" t="str">
        <f>VLOOKUP($A2105,'Medical Examinations'!$A$2:$O$2336,14,FALSE())</f>
        <v>Overweight</v>
      </c>
      <c r="K2105" s="1" t="str">
        <f>VLOOKUP($A2105,'Medical Examinations'!$A$2:$O$2336,15,FALSE())</f>
        <v>Normal</v>
      </c>
      <c r="L2105" s="17">
        <f>VLOOKUP($A2105,'Hospitalisation Details'!$A$2:$P$2344,15,FALSE())</f>
        <v>37965</v>
      </c>
      <c r="M2105" s="18">
        <f>VLOOKUP($A2105,'Hospitalisation Details'!$A$2:$P$2344,6,FALSE())</f>
        <v>2221.56</v>
      </c>
      <c r="N2105" s="1" t="str">
        <f>VLOOKUP($A2105,'Hospitalisation Details'!$A$2:$P$2344,12,FALSE())</f>
        <v>tier - 2</v>
      </c>
      <c r="O2105" s="1" t="str">
        <f>VLOOKUP($A2105,'Hospitalisation Details'!$A$2:$P$2344,13,FALSE())</f>
        <v>tier - 3</v>
      </c>
      <c r="P2105" s="1" t="str">
        <f>VLOOKUP($A2105,'Hospitalisation Details'!$A$2:$P$2344,14,FALSE())</f>
        <v>R1012</v>
      </c>
      <c r="Q2105" s="1">
        <f>VLOOKUP($A2105,'Hospitalisation Details'!$A$2:$P$2344,16,FALSE())</f>
        <v>19</v>
      </c>
    </row>
    <row r="2106" spans="1:17" x14ac:dyDescent="0.35">
      <c r="A2106" s="1" t="str">
        <f>'Customer Names'!A2106</f>
        <v>Id2105</v>
      </c>
      <c r="B2106" s="1" t="str">
        <f>VLOOKUP($A2106,'Customer Names'!$A$2:$E$2336,4,FALSE())</f>
        <v>Mary Beth</v>
      </c>
      <c r="C2106" s="16">
        <f>VLOOKUP($A2106,'Medical Examinations'!$A$2:$O$2336,2,FALSE())</f>
        <v>37.29</v>
      </c>
      <c r="D2106" s="16">
        <f>VLOOKUP($A2106,'Medical Examinations'!$A$2:$O$2336,3,FALSE())</f>
        <v>4.46</v>
      </c>
      <c r="E2106" s="1" t="str">
        <f>VLOOKUP($A2106,'Medical Examinations'!$A$2:$O$2336,9,FALSE())</f>
        <v>No</v>
      </c>
      <c r="F2106" s="1" t="str">
        <f>VLOOKUP($A2106,'Medical Examinations'!$A$2:$O$2336,10,FALSE())</f>
        <v>Yes</v>
      </c>
      <c r="G2106" s="1" t="str">
        <f>VLOOKUP($A2106,'Medical Examinations'!$A$2:$O$2336,11,FALSE())</f>
        <v>No</v>
      </c>
      <c r="H2106" s="1">
        <f>VLOOKUP($A2106,'Medical Examinations'!$A$2:$O$2336,13,FALSE())</f>
        <v>1</v>
      </c>
      <c r="I2106" s="1" t="str">
        <f>VLOOKUP($A2106,'Medical Examinations'!$A$2:$O$2336,12,FALSE())</f>
        <v>No</v>
      </c>
      <c r="J2106" s="1" t="str">
        <f>VLOOKUP($A2106,'Medical Examinations'!$A$2:$O$2336,14,FALSE())</f>
        <v>Obesity</v>
      </c>
      <c r="K2106" s="1" t="str">
        <f>VLOOKUP($A2106,'Medical Examinations'!$A$2:$O$2336,15,FALSE())</f>
        <v>Normal</v>
      </c>
      <c r="L2106" s="17">
        <f>VLOOKUP($A2106,'Hospitalisation Details'!$A$2:$P$2344,15,FALSE())</f>
        <v>38333</v>
      </c>
      <c r="M2106" s="18">
        <f>VLOOKUP($A2106,'Hospitalisation Details'!$A$2:$P$2344,6,FALSE())</f>
        <v>2219.4499999999998</v>
      </c>
      <c r="N2106" s="1" t="str">
        <f>VLOOKUP($A2106,'Hospitalisation Details'!$A$2:$P$2344,12,FALSE())</f>
        <v>tier - 2</v>
      </c>
      <c r="O2106" s="1" t="str">
        <f>VLOOKUP($A2106,'Hospitalisation Details'!$A$2:$P$2344,13,FALSE())</f>
        <v>tier - 1</v>
      </c>
      <c r="P2106" s="1" t="str">
        <f>VLOOKUP($A2106,'Hospitalisation Details'!$A$2:$P$2344,14,FALSE())</f>
        <v>R1013</v>
      </c>
      <c r="Q2106" s="1">
        <f>VLOOKUP($A2106,'Hospitalisation Details'!$A$2:$P$2344,16,FALSE())</f>
        <v>18</v>
      </c>
    </row>
    <row r="2107" spans="1:17" x14ac:dyDescent="0.35">
      <c r="A2107" s="1" t="str">
        <f>'Customer Names'!A2107</f>
        <v>Id2106</v>
      </c>
      <c r="B2107" s="1" t="str">
        <f>VLOOKUP($A2107,'Customer Names'!$A$2:$E$2336,4,FALSE())</f>
        <v>Erin</v>
      </c>
      <c r="C2107" s="16">
        <f>VLOOKUP($A2107,'Medical Examinations'!$A$2:$O$2336,2,FALSE())</f>
        <v>40.28</v>
      </c>
      <c r="D2107" s="16">
        <f>VLOOKUP($A2107,'Medical Examinations'!$A$2:$O$2336,3,FALSE())</f>
        <v>6.11</v>
      </c>
      <c r="E2107" s="1" t="str">
        <f>VLOOKUP($A2107,'Medical Examinations'!$A$2:$O$2336,9,FALSE())</f>
        <v>No</v>
      </c>
      <c r="F2107" s="1" t="str">
        <f>VLOOKUP($A2107,'Medical Examinations'!$A$2:$O$2336,10,FALSE())</f>
        <v>Yes</v>
      </c>
      <c r="G2107" s="1" t="str">
        <f>VLOOKUP($A2107,'Medical Examinations'!$A$2:$O$2336,11,FALSE())</f>
        <v>No</v>
      </c>
      <c r="H2107" s="1">
        <f>VLOOKUP($A2107,'Medical Examinations'!$A$2:$O$2336,13,FALSE())</f>
        <v>1</v>
      </c>
      <c r="I2107" s="1" t="str">
        <f>VLOOKUP($A2107,'Medical Examinations'!$A$2:$O$2336,12,FALSE())</f>
        <v>No</v>
      </c>
      <c r="J2107" s="1" t="str">
        <f>VLOOKUP($A2107,'Medical Examinations'!$A$2:$O$2336,14,FALSE())</f>
        <v>Obesity</v>
      </c>
      <c r="K2107" s="1" t="str">
        <f>VLOOKUP($A2107,'Medical Examinations'!$A$2:$O$2336,15,FALSE())</f>
        <v>Prediabetes</v>
      </c>
      <c r="L2107" s="17">
        <f>VLOOKUP($A2107,'Hospitalisation Details'!$A$2:$P$2344,15,FALSE())</f>
        <v>38255</v>
      </c>
      <c r="M2107" s="18">
        <f>VLOOKUP($A2107,'Hospitalisation Details'!$A$2:$P$2344,6,FALSE())</f>
        <v>2217.6</v>
      </c>
      <c r="N2107" s="1" t="str">
        <f>VLOOKUP($A2107,'Hospitalisation Details'!$A$2:$P$2344,12,FALSE())</f>
        <v>tier - 2</v>
      </c>
      <c r="O2107" s="1" t="str">
        <f>VLOOKUP($A2107,'Hospitalisation Details'!$A$2:$P$2344,13,FALSE())</f>
        <v>tier - 1</v>
      </c>
      <c r="P2107" s="1" t="str">
        <f>VLOOKUP($A2107,'Hospitalisation Details'!$A$2:$P$2344,14,FALSE())</f>
        <v>R1024</v>
      </c>
      <c r="Q2107" s="1">
        <f>VLOOKUP($A2107,'Hospitalisation Details'!$A$2:$P$2344,16,FALSE())</f>
        <v>18</v>
      </c>
    </row>
    <row r="2108" spans="1:17" x14ac:dyDescent="0.35">
      <c r="A2108" s="1" t="str">
        <f>'Customer Names'!A2108</f>
        <v>Id2107</v>
      </c>
      <c r="B2108" s="1" t="str">
        <f>VLOOKUP($A2108,'Customer Names'!$A$2:$E$2336,4,FALSE())</f>
        <v>Hallie</v>
      </c>
      <c r="C2108" s="16">
        <f>VLOOKUP($A2108,'Medical Examinations'!$A$2:$O$2336,2,FALSE())</f>
        <v>40.185000000000002</v>
      </c>
      <c r="D2108" s="16">
        <f>VLOOKUP($A2108,'Medical Examinations'!$A$2:$O$2336,3,FALSE())</f>
        <v>4.66</v>
      </c>
      <c r="E2108" s="1" t="str">
        <f>VLOOKUP($A2108,'Medical Examinations'!$A$2:$O$2336,9,FALSE())</f>
        <v>No</v>
      </c>
      <c r="F2108" s="1" t="str">
        <f>VLOOKUP($A2108,'Medical Examinations'!$A$2:$O$2336,10,FALSE())</f>
        <v>Yes</v>
      </c>
      <c r="G2108" s="1" t="str">
        <f>VLOOKUP($A2108,'Medical Examinations'!$A$2:$O$2336,11,FALSE())</f>
        <v>No</v>
      </c>
      <c r="H2108" s="1">
        <f>VLOOKUP($A2108,'Medical Examinations'!$A$2:$O$2336,13,FALSE())</f>
        <v>1</v>
      </c>
      <c r="I2108" s="1" t="str">
        <f>VLOOKUP($A2108,'Medical Examinations'!$A$2:$O$2336,12,FALSE())</f>
        <v>No</v>
      </c>
      <c r="J2108" s="1" t="str">
        <f>VLOOKUP($A2108,'Medical Examinations'!$A$2:$O$2336,14,FALSE())</f>
        <v>Obesity</v>
      </c>
      <c r="K2108" s="1" t="str">
        <f>VLOOKUP($A2108,'Medical Examinations'!$A$2:$O$2336,15,FALSE())</f>
        <v>Normal</v>
      </c>
      <c r="L2108" s="17">
        <f>VLOOKUP($A2108,'Hospitalisation Details'!$A$2:$P$2344,15,FALSE())</f>
        <v>38151</v>
      </c>
      <c r="M2108" s="18">
        <f>VLOOKUP($A2108,'Hospitalisation Details'!$A$2:$P$2344,6,FALSE())</f>
        <v>2217.4699999999998</v>
      </c>
      <c r="N2108" s="1" t="str">
        <f>VLOOKUP($A2108,'Hospitalisation Details'!$A$2:$P$2344,12,FALSE())</f>
        <v>tier - 2</v>
      </c>
      <c r="O2108" s="1" t="str">
        <f>VLOOKUP($A2108,'Hospitalisation Details'!$A$2:$P$2344,13,FALSE())</f>
        <v>tier - 1</v>
      </c>
      <c r="P2108" s="1" t="str">
        <f>VLOOKUP($A2108,'Hospitalisation Details'!$A$2:$P$2344,14,FALSE())</f>
        <v>R1024</v>
      </c>
      <c r="Q2108" s="1">
        <f>VLOOKUP($A2108,'Hospitalisation Details'!$A$2:$P$2344,16,FALSE())</f>
        <v>18</v>
      </c>
    </row>
    <row r="2109" spans="1:17" x14ac:dyDescent="0.35">
      <c r="A2109" s="1" t="str">
        <f>'Customer Names'!A2109</f>
        <v>Id2108</v>
      </c>
      <c r="B2109" s="1" t="str">
        <f>VLOOKUP($A2109,'Customer Names'!$A$2:$E$2336,4,FALSE())</f>
        <v>Paige P</v>
      </c>
      <c r="C2109" s="16">
        <f>VLOOKUP($A2109,'Medical Examinations'!$A$2:$O$2336,2,FALSE())</f>
        <v>23.57</v>
      </c>
      <c r="D2109" s="16">
        <f>VLOOKUP($A2109,'Medical Examinations'!$A$2:$O$2336,3,FALSE())</f>
        <v>6.14</v>
      </c>
      <c r="E2109" s="1" t="str">
        <f>VLOOKUP($A2109,'Medical Examinations'!$A$2:$O$2336,9,FALSE())</f>
        <v>No</v>
      </c>
      <c r="F2109" s="1" t="str">
        <f>VLOOKUP($A2109,'Medical Examinations'!$A$2:$O$2336,10,FALSE())</f>
        <v>No</v>
      </c>
      <c r="G2109" s="1" t="str">
        <f>VLOOKUP($A2109,'Medical Examinations'!$A$2:$O$2336,11,FALSE())</f>
        <v>No</v>
      </c>
      <c r="H2109" s="1">
        <f>VLOOKUP($A2109,'Medical Examinations'!$A$2:$O$2336,13,FALSE())</f>
        <v>0</v>
      </c>
      <c r="I2109" s="1" t="str">
        <f>VLOOKUP($A2109,'Medical Examinations'!$A$2:$O$2336,12,FALSE())</f>
        <v>No</v>
      </c>
      <c r="J2109" s="1" t="str">
        <f>VLOOKUP($A2109,'Medical Examinations'!$A$2:$O$2336,14,FALSE())</f>
        <v>Normal Weight</v>
      </c>
      <c r="K2109" s="1" t="str">
        <f>VLOOKUP($A2109,'Medical Examinations'!$A$2:$O$2336,15,FALSE())</f>
        <v>Prediabetes</v>
      </c>
      <c r="L2109" s="17">
        <f>VLOOKUP($A2109,'Hospitalisation Details'!$A$2:$P$2344,15,FALSE())</f>
        <v>34655</v>
      </c>
      <c r="M2109" s="18">
        <f>VLOOKUP($A2109,'Hospitalisation Details'!$A$2:$P$2344,6,FALSE())</f>
        <v>2213.21</v>
      </c>
      <c r="N2109" s="1" t="str">
        <f>VLOOKUP($A2109,'Hospitalisation Details'!$A$2:$P$2344,12,FALSE())</f>
        <v>tier - 2</v>
      </c>
      <c r="O2109" s="1" t="str">
        <f>VLOOKUP($A2109,'Hospitalisation Details'!$A$2:$P$2344,13,FALSE())</f>
        <v>tier - 2</v>
      </c>
      <c r="P2109" s="1" t="str">
        <f>VLOOKUP($A2109,'Hospitalisation Details'!$A$2:$P$2344,14,FALSE())</f>
        <v>R1013</v>
      </c>
      <c r="Q2109" s="1">
        <f>VLOOKUP($A2109,'Hospitalisation Details'!$A$2:$P$2344,16,FALSE())</f>
        <v>28</v>
      </c>
    </row>
    <row r="2110" spans="1:17" x14ac:dyDescent="0.35">
      <c r="A2110" s="1" t="str">
        <f>'Customer Names'!A2110</f>
        <v>Id2109</v>
      </c>
      <c r="B2110" s="1" t="str">
        <f>VLOOKUP($A2110,'Customer Names'!$A$2:$E$2336,4,FALSE())</f>
        <v>Ji</v>
      </c>
      <c r="C2110" s="16">
        <f>VLOOKUP($A2110,'Medical Examinations'!$A$2:$O$2336,2,FALSE())</f>
        <v>35.625</v>
      </c>
      <c r="D2110" s="16">
        <f>VLOOKUP($A2110,'Medical Examinations'!$A$2:$O$2336,3,FALSE())</f>
        <v>6.21</v>
      </c>
      <c r="E2110" s="1" t="str">
        <f>VLOOKUP($A2110,'Medical Examinations'!$A$2:$O$2336,9,FALSE())</f>
        <v>No</v>
      </c>
      <c r="F2110" s="1" t="str">
        <f>VLOOKUP($A2110,'Medical Examinations'!$A$2:$O$2336,10,FALSE())</f>
        <v>Yes</v>
      </c>
      <c r="G2110" s="1" t="str">
        <f>VLOOKUP($A2110,'Medical Examinations'!$A$2:$O$2336,11,FALSE())</f>
        <v>No</v>
      </c>
      <c r="H2110" s="1">
        <f>VLOOKUP($A2110,'Medical Examinations'!$A$2:$O$2336,13,FALSE())</f>
        <v>1</v>
      </c>
      <c r="I2110" s="1" t="str">
        <f>VLOOKUP($A2110,'Medical Examinations'!$A$2:$O$2336,12,FALSE())</f>
        <v>No</v>
      </c>
      <c r="J2110" s="1" t="str">
        <f>VLOOKUP($A2110,'Medical Examinations'!$A$2:$O$2336,14,FALSE())</f>
        <v>Obesity</v>
      </c>
      <c r="K2110" s="1" t="str">
        <f>VLOOKUP($A2110,'Medical Examinations'!$A$2:$O$2336,15,FALSE())</f>
        <v>Prediabetes</v>
      </c>
      <c r="L2110" s="17">
        <f>VLOOKUP($A2110,'Hospitalisation Details'!$A$2:$P$2344,15,FALSE())</f>
        <v>38195</v>
      </c>
      <c r="M2110" s="18">
        <f>VLOOKUP($A2110,'Hospitalisation Details'!$A$2:$P$2344,6,FALSE())</f>
        <v>2211.13</v>
      </c>
      <c r="N2110" s="1" t="str">
        <f>VLOOKUP($A2110,'Hospitalisation Details'!$A$2:$P$2344,12,FALSE())</f>
        <v>tier - 2</v>
      </c>
      <c r="O2110" s="1" t="str">
        <f>VLOOKUP($A2110,'Hospitalisation Details'!$A$2:$P$2344,13,FALSE())</f>
        <v>tier - 2</v>
      </c>
      <c r="P2110" s="1" t="str">
        <f>VLOOKUP($A2110,'Hospitalisation Details'!$A$2:$P$2344,14,FALSE())</f>
        <v>R1024</v>
      </c>
      <c r="Q2110" s="1">
        <f>VLOOKUP($A2110,'Hospitalisation Details'!$A$2:$P$2344,16,FALSE())</f>
        <v>18</v>
      </c>
    </row>
    <row r="2111" spans="1:17" x14ac:dyDescent="0.35">
      <c r="A2111" s="1" t="str">
        <f>'Customer Names'!A2111</f>
        <v>Id2110</v>
      </c>
      <c r="B2111" s="1" t="str">
        <f>VLOOKUP($A2111,'Customer Names'!$A$2:$E$2336,4,FALSE())</f>
        <v>Carissa A</v>
      </c>
      <c r="C2111" s="16">
        <f>VLOOKUP($A2111,'Medical Examinations'!$A$2:$O$2336,2,FALSE())</f>
        <v>33.155000000000001</v>
      </c>
      <c r="D2111" s="16">
        <f>VLOOKUP($A2111,'Medical Examinations'!$A$2:$O$2336,3,FALSE())</f>
        <v>4.5999999999999996</v>
      </c>
      <c r="E2111" s="1" t="str">
        <f>VLOOKUP($A2111,'Medical Examinations'!$A$2:$O$2336,9,FALSE())</f>
        <v>No</v>
      </c>
      <c r="F2111" s="1" t="str">
        <f>VLOOKUP($A2111,'Medical Examinations'!$A$2:$O$2336,10,FALSE())</f>
        <v>Yes</v>
      </c>
      <c r="G2111" s="1" t="str">
        <f>VLOOKUP($A2111,'Medical Examinations'!$A$2:$O$2336,11,FALSE())</f>
        <v>No</v>
      </c>
      <c r="H2111" s="1">
        <f>VLOOKUP($A2111,'Medical Examinations'!$A$2:$O$2336,13,FALSE())</f>
        <v>1</v>
      </c>
      <c r="I2111" s="1" t="str">
        <f>VLOOKUP($A2111,'Medical Examinations'!$A$2:$O$2336,12,FALSE())</f>
        <v>No</v>
      </c>
      <c r="J2111" s="1" t="str">
        <f>VLOOKUP($A2111,'Medical Examinations'!$A$2:$O$2336,14,FALSE())</f>
        <v>Obesity</v>
      </c>
      <c r="K2111" s="1" t="str">
        <f>VLOOKUP($A2111,'Medical Examinations'!$A$2:$O$2336,15,FALSE())</f>
        <v>Normal</v>
      </c>
      <c r="L2111" s="17">
        <f>VLOOKUP($A2111,'Hospitalisation Details'!$A$2:$P$2344,15,FALSE())</f>
        <v>38205</v>
      </c>
      <c r="M2111" s="18">
        <f>VLOOKUP($A2111,'Hospitalisation Details'!$A$2:$P$2344,6,FALSE())</f>
        <v>2207.6999999999998</v>
      </c>
      <c r="N2111" s="1" t="str">
        <f>VLOOKUP($A2111,'Hospitalisation Details'!$A$2:$P$2344,12,FALSE())</f>
        <v>tier - 2</v>
      </c>
      <c r="O2111" s="1" t="str">
        <f>VLOOKUP($A2111,'Hospitalisation Details'!$A$2:$P$2344,13,FALSE())</f>
        <v>tier - 2</v>
      </c>
      <c r="P2111" s="1" t="str">
        <f>VLOOKUP($A2111,'Hospitalisation Details'!$A$2:$P$2344,14,FALSE())</f>
        <v>R1024</v>
      </c>
      <c r="Q2111" s="1">
        <f>VLOOKUP($A2111,'Hospitalisation Details'!$A$2:$P$2344,16,FALSE())</f>
        <v>18</v>
      </c>
    </row>
    <row r="2112" spans="1:17" x14ac:dyDescent="0.35">
      <c r="A2112" s="1" t="str">
        <f>'Customer Names'!A2112</f>
        <v>Id2111</v>
      </c>
      <c r="B2112" s="1" t="str">
        <f>VLOOKUP($A2112,'Customer Names'!$A$2:$E$2336,4,FALSE())</f>
        <v>Mona</v>
      </c>
      <c r="C2112" s="16">
        <f>VLOOKUP($A2112,'Medical Examinations'!$A$2:$O$2336,2,FALSE())</f>
        <v>31.92</v>
      </c>
      <c r="D2112" s="16">
        <f>VLOOKUP($A2112,'Medical Examinations'!$A$2:$O$2336,3,FALSE())</f>
        <v>5.04</v>
      </c>
      <c r="E2112" s="1" t="str">
        <f>VLOOKUP($A2112,'Medical Examinations'!$A$2:$O$2336,9,FALSE())</f>
        <v>No</v>
      </c>
      <c r="F2112" s="1" t="str">
        <f>VLOOKUP($A2112,'Medical Examinations'!$A$2:$O$2336,10,FALSE())</f>
        <v>Yes</v>
      </c>
      <c r="G2112" s="1" t="str">
        <f>VLOOKUP($A2112,'Medical Examinations'!$A$2:$O$2336,11,FALSE())</f>
        <v>No</v>
      </c>
      <c r="H2112" s="1">
        <f>VLOOKUP($A2112,'Medical Examinations'!$A$2:$O$2336,13,FALSE())</f>
        <v>1</v>
      </c>
      <c r="I2112" s="1" t="str">
        <f>VLOOKUP($A2112,'Medical Examinations'!$A$2:$O$2336,12,FALSE())</f>
        <v>No</v>
      </c>
      <c r="J2112" s="1" t="str">
        <f>VLOOKUP($A2112,'Medical Examinations'!$A$2:$O$2336,14,FALSE())</f>
        <v>Obesity</v>
      </c>
      <c r="K2112" s="1" t="str">
        <f>VLOOKUP($A2112,'Medical Examinations'!$A$2:$O$2336,15,FALSE())</f>
        <v>Normal</v>
      </c>
      <c r="L2112" s="17">
        <f>VLOOKUP($A2112,'Hospitalisation Details'!$A$2:$P$2344,15,FALSE())</f>
        <v>38304</v>
      </c>
      <c r="M2112" s="18">
        <f>VLOOKUP($A2112,'Hospitalisation Details'!$A$2:$P$2344,6,FALSE())</f>
        <v>2205.98</v>
      </c>
      <c r="N2112" s="1" t="str">
        <f>VLOOKUP($A2112,'Hospitalisation Details'!$A$2:$P$2344,12,FALSE())</f>
        <v>tier - 2</v>
      </c>
      <c r="O2112" s="1" t="str">
        <f>VLOOKUP($A2112,'Hospitalisation Details'!$A$2:$P$2344,13,FALSE())</f>
        <v>tier - 3</v>
      </c>
      <c r="P2112" s="1" t="str">
        <f>VLOOKUP($A2112,'Hospitalisation Details'!$A$2:$P$2344,14,FALSE())</f>
        <v>R1024</v>
      </c>
      <c r="Q2112" s="1">
        <f>VLOOKUP($A2112,'Hospitalisation Details'!$A$2:$P$2344,16,FALSE())</f>
        <v>18</v>
      </c>
    </row>
    <row r="2113" spans="1:17" x14ac:dyDescent="0.35">
      <c r="A2113" s="1" t="str">
        <f>'Customer Names'!A2113</f>
        <v>Id2112</v>
      </c>
      <c r="B2113" s="1" t="str">
        <f>VLOOKUP($A2113,'Customer Names'!$A$2:$E$2336,4,FALSE())</f>
        <v>Kristin R.</v>
      </c>
      <c r="C2113" s="16">
        <f>VLOOKUP($A2113,'Medical Examinations'!$A$2:$O$2336,2,FALSE())</f>
        <v>30.305</v>
      </c>
      <c r="D2113" s="16">
        <f>VLOOKUP($A2113,'Medical Examinations'!$A$2:$O$2336,3,FALSE())</f>
        <v>5.08</v>
      </c>
      <c r="E2113" s="1" t="str">
        <f>VLOOKUP($A2113,'Medical Examinations'!$A$2:$O$2336,9,FALSE())</f>
        <v>No</v>
      </c>
      <c r="F2113" s="1" t="str">
        <f>VLOOKUP($A2113,'Medical Examinations'!$A$2:$O$2336,10,FALSE())</f>
        <v>Yes</v>
      </c>
      <c r="G2113" s="1" t="str">
        <f>VLOOKUP($A2113,'Medical Examinations'!$A$2:$O$2336,11,FALSE())</f>
        <v>No</v>
      </c>
      <c r="H2113" s="1">
        <f>VLOOKUP($A2113,'Medical Examinations'!$A$2:$O$2336,13,FALSE())</f>
        <v>1</v>
      </c>
      <c r="I2113" s="1" t="str">
        <f>VLOOKUP($A2113,'Medical Examinations'!$A$2:$O$2336,12,FALSE())</f>
        <v>No</v>
      </c>
      <c r="J2113" s="1" t="str">
        <f>VLOOKUP($A2113,'Medical Examinations'!$A$2:$O$2336,14,FALSE())</f>
        <v>Obesity</v>
      </c>
      <c r="K2113" s="1" t="str">
        <f>VLOOKUP($A2113,'Medical Examinations'!$A$2:$O$2336,15,FALSE())</f>
        <v>Normal</v>
      </c>
      <c r="L2113" s="17">
        <f>VLOOKUP($A2113,'Hospitalisation Details'!$A$2:$P$2344,15,FALSE())</f>
        <v>38288</v>
      </c>
      <c r="M2113" s="18">
        <f>VLOOKUP($A2113,'Hospitalisation Details'!$A$2:$P$2344,6,FALSE())</f>
        <v>2203.7399999999998</v>
      </c>
      <c r="N2113" s="1" t="str">
        <f>VLOOKUP($A2113,'Hospitalisation Details'!$A$2:$P$2344,12,FALSE())</f>
        <v>tier - 2</v>
      </c>
      <c r="O2113" s="1" t="str">
        <f>VLOOKUP($A2113,'Hospitalisation Details'!$A$2:$P$2344,13,FALSE())</f>
        <v>tier - 2</v>
      </c>
      <c r="P2113" s="1" t="str">
        <f>VLOOKUP($A2113,'Hospitalisation Details'!$A$2:$P$2344,14,FALSE())</f>
        <v>R1024</v>
      </c>
      <c r="Q2113" s="1">
        <f>VLOOKUP($A2113,'Hospitalisation Details'!$A$2:$P$2344,16,FALSE())</f>
        <v>18</v>
      </c>
    </row>
    <row r="2114" spans="1:17" x14ac:dyDescent="0.35">
      <c r="A2114" s="1" t="str">
        <f>'Customer Names'!A2114</f>
        <v>Id2113</v>
      </c>
      <c r="B2114" s="1" t="str">
        <f>VLOOKUP($A2114,'Customer Names'!$A$2:$E$2336,4,FALSE())</f>
        <v>Beth</v>
      </c>
      <c r="C2114" s="16">
        <f>VLOOKUP($A2114,'Medical Examinations'!$A$2:$O$2336,2,FALSE())</f>
        <v>30.114999999999998</v>
      </c>
      <c r="D2114" s="16">
        <f>VLOOKUP($A2114,'Medical Examinations'!$A$2:$O$2336,3,FALSE())</f>
        <v>4.38</v>
      </c>
      <c r="E2114" s="1" t="str">
        <f>VLOOKUP($A2114,'Medical Examinations'!$A$2:$O$2336,9,FALSE())</f>
        <v>No</v>
      </c>
      <c r="F2114" s="1" t="str">
        <f>VLOOKUP($A2114,'Medical Examinations'!$A$2:$O$2336,10,FALSE())</f>
        <v>Yes</v>
      </c>
      <c r="G2114" s="1" t="str">
        <f>VLOOKUP($A2114,'Medical Examinations'!$A$2:$O$2336,11,FALSE())</f>
        <v>No</v>
      </c>
      <c r="H2114" s="1">
        <f>VLOOKUP($A2114,'Medical Examinations'!$A$2:$O$2336,13,FALSE())</f>
        <v>1</v>
      </c>
      <c r="I2114" s="1" t="str">
        <f>VLOOKUP($A2114,'Medical Examinations'!$A$2:$O$2336,12,FALSE())</f>
        <v>No</v>
      </c>
      <c r="J2114" s="1" t="str">
        <f>VLOOKUP($A2114,'Medical Examinations'!$A$2:$O$2336,14,FALSE())</f>
        <v>Obesity</v>
      </c>
      <c r="K2114" s="1" t="str">
        <f>VLOOKUP($A2114,'Medical Examinations'!$A$2:$O$2336,15,FALSE())</f>
        <v>Normal</v>
      </c>
      <c r="L2114" s="17">
        <f>VLOOKUP($A2114,'Hospitalisation Details'!$A$2:$P$2344,15,FALSE())</f>
        <v>38205</v>
      </c>
      <c r="M2114" s="18">
        <f>VLOOKUP($A2114,'Hospitalisation Details'!$A$2:$P$2344,6,FALSE())</f>
        <v>2203.4699999999998</v>
      </c>
      <c r="N2114" s="1" t="str">
        <f>VLOOKUP($A2114,'Hospitalisation Details'!$A$2:$P$2344,12,FALSE())</f>
        <v>tier - 2</v>
      </c>
      <c r="O2114" s="1" t="str">
        <f>VLOOKUP($A2114,'Hospitalisation Details'!$A$2:$P$2344,13,FALSE())</f>
        <v>tier - 2</v>
      </c>
      <c r="P2114" s="1" t="str">
        <f>VLOOKUP($A2114,'Hospitalisation Details'!$A$2:$P$2344,14,FALSE())</f>
        <v>R1024</v>
      </c>
      <c r="Q2114" s="1">
        <f>VLOOKUP($A2114,'Hospitalisation Details'!$A$2:$P$2344,16,FALSE())</f>
        <v>18</v>
      </c>
    </row>
    <row r="2115" spans="1:17" x14ac:dyDescent="0.35">
      <c r="A2115" s="1" t="str">
        <f>'Customer Names'!A2115</f>
        <v>Id2114</v>
      </c>
      <c r="B2115" s="1" t="str">
        <f>VLOOKUP($A2115,'Customer Names'!$A$2:$E$2336,4,FALSE())</f>
        <v>Allison</v>
      </c>
      <c r="C2115" s="16">
        <f>VLOOKUP($A2115,'Medical Examinations'!$A$2:$O$2336,2,FALSE())</f>
        <v>24.09</v>
      </c>
      <c r="D2115" s="16">
        <f>VLOOKUP($A2115,'Medical Examinations'!$A$2:$O$2336,3,FALSE())</f>
        <v>4.79</v>
      </c>
      <c r="E2115" s="1" t="str">
        <f>VLOOKUP($A2115,'Medical Examinations'!$A$2:$O$2336,9,FALSE())</f>
        <v>No</v>
      </c>
      <c r="F2115" s="1" t="str">
        <f>VLOOKUP($A2115,'Medical Examinations'!$A$2:$O$2336,10,FALSE())</f>
        <v>Yes</v>
      </c>
      <c r="G2115" s="1" t="str">
        <f>VLOOKUP($A2115,'Medical Examinations'!$A$2:$O$2336,11,FALSE())</f>
        <v>No</v>
      </c>
      <c r="H2115" s="1">
        <f>VLOOKUP($A2115,'Medical Examinations'!$A$2:$O$2336,13,FALSE())</f>
        <v>1</v>
      </c>
      <c r="I2115" s="1" t="str">
        <f>VLOOKUP($A2115,'Medical Examinations'!$A$2:$O$2336,12,FALSE())</f>
        <v>No</v>
      </c>
      <c r="J2115" s="1" t="str">
        <f>VLOOKUP($A2115,'Medical Examinations'!$A$2:$O$2336,14,FALSE())</f>
        <v>Normal Weight</v>
      </c>
      <c r="K2115" s="1" t="str">
        <f>VLOOKUP($A2115,'Medical Examinations'!$A$2:$O$2336,15,FALSE())</f>
        <v>Normal</v>
      </c>
      <c r="L2115" s="17">
        <f>VLOOKUP($A2115,'Hospitalisation Details'!$A$2:$P$2344,15,FALSE())</f>
        <v>38195</v>
      </c>
      <c r="M2115" s="18">
        <f>VLOOKUP($A2115,'Hospitalisation Details'!$A$2:$P$2344,6,FALSE())</f>
        <v>2201.1</v>
      </c>
      <c r="N2115" s="1" t="str">
        <f>VLOOKUP($A2115,'Hospitalisation Details'!$A$2:$P$2344,12,FALSE())</f>
        <v>tier - 2</v>
      </c>
      <c r="O2115" s="1" t="str">
        <f>VLOOKUP($A2115,'Hospitalisation Details'!$A$2:$P$2344,13,FALSE())</f>
        <v>tier - 3</v>
      </c>
      <c r="P2115" s="1" t="str">
        <f>VLOOKUP($A2115,'Hospitalisation Details'!$A$2:$P$2344,14,FALSE())</f>
        <v>R1013</v>
      </c>
      <c r="Q2115" s="1">
        <f>VLOOKUP($A2115,'Hospitalisation Details'!$A$2:$P$2344,16,FALSE())</f>
        <v>18</v>
      </c>
    </row>
    <row r="2116" spans="1:17" x14ac:dyDescent="0.35">
      <c r="A2116" s="1" t="str">
        <f>'Customer Names'!A2116</f>
        <v>Id2115</v>
      </c>
      <c r="B2116" s="1" t="str">
        <f>VLOOKUP($A2116,'Customer Names'!$A$2:$E$2336,4,FALSE())</f>
        <v>Ashley E</v>
      </c>
      <c r="C2116" s="16">
        <f>VLOOKUP($A2116,'Medical Examinations'!$A$2:$O$2336,2,FALSE())</f>
        <v>28.215</v>
      </c>
      <c r="D2116" s="16">
        <f>VLOOKUP($A2116,'Medical Examinations'!$A$2:$O$2336,3,FALSE())</f>
        <v>4.21</v>
      </c>
      <c r="E2116" s="1" t="str">
        <f>VLOOKUP($A2116,'Medical Examinations'!$A$2:$O$2336,9,FALSE())</f>
        <v>No</v>
      </c>
      <c r="F2116" s="1" t="str">
        <f>VLOOKUP($A2116,'Medical Examinations'!$A$2:$O$2336,10,FALSE())</f>
        <v>Yes</v>
      </c>
      <c r="G2116" s="1" t="str">
        <f>VLOOKUP($A2116,'Medical Examinations'!$A$2:$O$2336,11,FALSE())</f>
        <v>No</v>
      </c>
      <c r="H2116" s="1">
        <f>VLOOKUP($A2116,'Medical Examinations'!$A$2:$O$2336,13,FALSE())</f>
        <v>1</v>
      </c>
      <c r="I2116" s="1" t="str">
        <f>VLOOKUP($A2116,'Medical Examinations'!$A$2:$O$2336,12,FALSE())</f>
        <v>No</v>
      </c>
      <c r="J2116" s="1" t="str">
        <f>VLOOKUP($A2116,'Medical Examinations'!$A$2:$O$2336,14,FALSE())</f>
        <v>Overweight</v>
      </c>
      <c r="K2116" s="1" t="str">
        <f>VLOOKUP($A2116,'Medical Examinations'!$A$2:$O$2336,15,FALSE())</f>
        <v>Normal</v>
      </c>
      <c r="L2116" s="17">
        <f>VLOOKUP($A2116,'Hospitalisation Details'!$A$2:$P$2344,15,FALSE())</f>
        <v>38242</v>
      </c>
      <c r="M2116" s="18">
        <f>VLOOKUP($A2116,'Hospitalisation Details'!$A$2:$P$2344,6,FALSE())</f>
        <v>2200.83</v>
      </c>
      <c r="N2116" s="1" t="str">
        <f>VLOOKUP($A2116,'Hospitalisation Details'!$A$2:$P$2344,12,FALSE())</f>
        <v>tier - 2</v>
      </c>
      <c r="O2116" s="1" t="str">
        <f>VLOOKUP($A2116,'Hospitalisation Details'!$A$2:$P$2344,13,FALSE())</f>
        <v>tier - 2</v>
      </c>
      <c r="P2116" s="1" t="str">
        <f>VLOOKUP($A2116,'Hospitalisation Details'!$A$2:$P$2344,14,FALSE())</f>
        <v>R1024</v>
      </c>
      <c r="Q2116" s="1">
        <f>VLOOKUP($A2116,'Hospitalisation Details'!$A$2:$P$2344,16,FALSE())</f>
        <v>18</v>
      </c>
    </row>
    <row r="2117" spans="1:17" x14ac:dyDescent="0.35">
      <c r="A2117" s="1" t="str">
        <f>'Customer Names'!A2117</f>
        <v>Id2116</v>
      </c>
      <c r="B2117" s="1" t="str">
        <f>VLOOKUP($A2117,'Customer Names'!$A$2:$E$2336,4,FALSE())</f>
        <v>Hilary K.</v>
      </c>
      <c r="C2117" s="16">
        <f>VLOOKUP($A2117,'Medical Examinations'!$A$2:$O$2336,2,FALSE())</f>
        <v>26.315000000000001</v>
      </c>
      <c r="D2117" s="16">
        <f>VLOOKUP($A2117,'Medical Examinations'!$A$2:$O$2336,3,FALSE())</f>
        <v>5.47</v>
      </c>
      <c r="E2117" s="1" t="str">
        <f>VLOOKUP($A2117,'Medical Examinations'!$A$2:$O$2336,9,FALSE())</f>
        <v>No</v>
      </c>
      <c r="F2117" s="1" t="str">
        <f>VLOOKUP($A2117,'Medical Examinations'!$A$2:$O$2336,10,FALSE())</f>
        <v>Yes</v>
      </c>
      <c r="G2117" s="1" t="str">
        <f>VLOOKUP($A2117,'Medical Examinations'!$A$2:$O$2336,11,FALSE())</f>
        <v>No</v>
      </c>
      <c r="H2117" s="1">
        <f>VLOOKUP($A2117,'Medical Examinations'!$A$2:$O$2336,13,FALSE())</f>
        <v>1</v>
      </c>
      <c r="I2117" s="1" t="str">
        <f>VLOOKUP($A2117,'Medical Examinations'!$A$2:$O$2336,12,FALSE())</f>
        <v>No</v>
      </c>
      <c r="J2117" s="1" t="str">
        <f>VLOOKUP($A2117,'Medical Examinations'!$A$2:$O$2336,14,FALSE())</f>
        <v>Overweight</v>
      </c>
      <c r="K2117" s="1" t="str">
        <f>VLOOKUP($A2117,'Medical Examinations'!$A$2:$O$2336,15,FALSE())</f>
        <v>Normal</v>
      </c>
      <c r="L2117" s="17">
        <f>VLOOKUP($A2117,'Hospitalisation Details'!$A$2:$P$2344,15,FALSE())</f>
        <v>38233</v>
      </c>
      <c r="M2117" s="18">
        <f>VLOOKUP($A2117,'Hospitalisation Details'!$A$2:$P$2344,6,FALSE())</f>
        <v>2198.19</v>
      </c>
      <c r="N2117" s="1" t="str">
        <f>VLOOKUP($A2117,'Hospitalisation Details'!$A$2:$P$2344,12,FALSE())</f>
        <v>tier - 2</v>
      </c>
      <c r="O2117" s="1" t="str">
        <f>VLOOKUP($A2117,'Hospitalisation Details'!$A$2:$P$2344,13,FALSE())</f>
        <v>tier - 1</v>
      </c>
      <c r="P2117" s="1" t="str">
        <f>VLOOKUP($A2117,'Hospitalisation Details'!$A$2:$P$2344,14,FALSE())</f>
        <v>R1023</v>
      </c>
      <c r="Q2117" s="1">
        <f>VLOOKUP($A2117,'Hospitalisation Details'!$A$2:$P$2344,16,FALSE())</f>
        <v>18</v>
      </c>
    </row>
    <row r="2118" spans="1:17" x14ac:dyDescent="0.35">
      <c r="A2118" s="1" t="str">
        <f>'Customer Names'!A2118</f>
        <v>Id2117</v>
      </c>
      <c r="B2118" s="1" t="str">
        <f>VLOOKUP($A2118,'Customer Names'!$A$2:$E$2336,4,FALSE())</f>
        <v>Dominique</v>
      </c>
      <c r="C2118" s="16">
        <f>VLOOKUP($A2118,'Medical Examinations'!$A$2:$O$2336,2,FALSE())</f>
        <v>25.08</v>
      </c>
      <c r="D2118" s="16">
        <f>VLOOKUP($A2118,'Medical Examinations'!$A$2:$O$2336,3,FALSE())</f>
        <v>5.09</v>
      </c>
      <c r="E2118" s="1" t="str">
        <f>VLOOKUP($A2118,'Medical Examinations'!$A$2:$O$2336,9,FALSE())</f>
        <v>No</v>
      </c>
      <c r="F2118" s="1" t="str">
        <f>VLOOKUP($A2118,'Medical Examinations'!$A$2:$O$2336,10,FALSE())</f>
        <v>Yes</v>
      </c>
      <c r="G2118" s="1" t="str">
        <f>VLOOKUP($A2118,'Medical Examinations'!$A$2:$O$2336,11,FALSE())</f>
        <v>No</v>
      </c>
      <c r="H2118" s="1">
        <f>VLOOKUP($A2118,'Medical Examinations'!$A$2:$O$2336,13,FALSE())</f>
        <v>1</v>
      </c>
      <c r="I2118" s="1" t="str">
        <f>VLOOKUP($A2118,'Medical Examinations'!$A$2:$O$2336,12,FALSE())</f>
        <v>No</v>
      </c>
      <c r="J2118" s="1" t="str">
        <f>VLOOKUP($A2118,'Medical Examinations'!$A$2:$O$2336,14,FALSE())</f>
        <v>Overweight</v>
      </c>
      <c r="K2118" s="1" t="str">
        <f>VLOOKUP($A2118,'Medical Examinations'!$A$2:$O$2336,15,FALSE())</f>
        <v>Normal</v>
      </c>
      <c r="L2118" s="17">
        <f>VLOOKUP($A2118,'Hospitalisation Details'!$A$2:$P$2344,15,FALSE())</f>
        <v>38328</v>
      </c>
      <c r="M2118" s="18">
        <f>VLOOKUP($A2118,'Hospitalisation Details'!$A$2:$P$2344,6,FALSE())</f>
        <v>2196.4699999999998</v>
      </c>
      <c r="N2118" s="1" t="str">
        <f>VLOOKUP($A2118,'Hospitalisation Details'!$A$2:$P$2344,12,FALSE())</f>
        <v>tier - 2</v>
      </c>
      <c r="O2118" s="1" t="str">
        <f>VLOOKUP($A2118,'Hospitalisation Details'!$A$2:$P$2344,13,FALSE())</f>
        <v>tier - 3</v>
      </c>
      <c r="P2118" s="1" t="str">
        <f>VLOOKUP($A2118,'Hospitalisation Details'!$A$2:$P$2344,14,FALSE())</f>
        <v>R1024</v>
      </c>
      <c r="Q2118" s="1">
        <f>VLOOKUP($A2118,'Hospitalisation Details'!$A$2:$P$2344,16,FALSE())</f>
        <v>18</v>
      </c>
    </row>
    <row r="2119" spans="1:17" x14ac:dyDescent="0.35">
      <c r="A2119" s="1" t="str">
        <f>'Customer Names'!A2119</f>
        <v>Id2118</v>
      </c>
      <c r="B2119" s="1" t="str">
        <f>VLOOKUP($A2119,'Customer Names'!$A$2:$E$2336,4,FALSE())</f>
        <v>Carlos I</v>
      </c>
      <c r="C2119" s="16">
        <f>VLOOKUP($A2119,'Medical Examinations'!$A$2:$O$2336,2,FALSE())</f>
        <v>15.41</v>
      </c>
      <c r="D2119" s="16">
        <f>VLOOKUP($A2119,'Medical Examinations'!$A$2:$O$2336,3,FALSE())</f>
        <v>5.08</v>
      </c>
      <c r="E2119" s="1" t="str">
        <f>VLOOKUP($A2119,'Medical Examinations'!$A$2:$O$2336,9,FALSE())</f>
        <v>No</v>
      </c>
      <c r="F2119" s="1" t="str">
        <f>VLOOKUP($A2119,'Medical Examinations'!$A$2:$O$2336,10,FALSE())</f>
        <v>No</v>
      </c>
      <c r="G2119" s="1" t="str">
        <f>VLOOKUP($A2119,'Medical Examinations'!$A$2:$O$2336,11,FALSE())</f>
        <v>No</v>
      </c>
      <c r="H2119" s="1">
        <f>VLOOKUP($A2119,'Medical Examinations'!$A$2:$O$2336,13,FALSE())</f>
        <v>0</v>
      </c>
      <c r="I2119" s="1" t="str">
        <f>VLOOKUP($A2119,'Medical Examinations'!$A$2:$O$2336,12,FALSE())</f>
        <v>No</v>
      </c>
      <c r="J2119" s="1" t="str">
        <f>VLOOKUP($A2119,'Medical Examinations'!$A$2:$O$2336,14,FALSE())</f>
        <v>Underweight</v>
      </c>
      <c r="K2119" s="1" t="str">
        <f>VLOOKUP($A2119,'Medical Examinations'!$A$2:$O$2336,15,FALSE())</f>
        <v>Normal</v>
      </c>
      <c r="L2119" s="17">
        <f>VLOOKUP($A2119,'Hospitalisation Details'!$A$2:$P$2344,15,FALSE())</f>
        <v>33588</v>
      </c>
      <c r="M2119" s="18">
        <f>VLOOKUP($A2119,'Hospitalisation Details'!$A$2:$P$2344,6,FALSE())</f>
        <v>2193.1999999999998</v>
      </c>
      <c r="N2119" s="1" t="str">
        <f>VLOOKUP($A2119,'Hospitalisation Details'!$A$2:$P$2344,12,FALSE())</f>
        <v>tier - 2</v>
      </c>
      <c r="O2119" s="1" t="str">
        <f>VLOOKUP($A2119,'Hospitalisation Details'!$A$2:$P$2344,13,FALSE())</f>
        <v>tier - 2</v>
      </c>
      <c r="P2119" s="1" t="str">
        <f>VLOOKUP($A2119,'Hospitalisation Details'!$A$2:$P$2344,14,FALSE())</f>
        <v>R1012</v>
      </c>
      <c r="Q2119" s="1">
        <f>VLOOKUP($A2119,'Hospitalisation Details'!$A$2:$P$2344,16,FALSE())</f>
        <v>31</v>
      </c>
    </row>
    <row r="2120" spans="1:17" x14ac:dyDescent="0.35">
      <c r="A2120" s="1" t="str">
        <f>'Customer Names'!A2120</f>
        <v>Id2119</v>
      </c>
      <c r="B2120" s="1" t="str">
        <f>VLOOKUP($A2120,'Customer Names'!$A$2:$E$2336,4,FALSE())</f>
        <v>Matthew</v>
      </c>
      <c r="C2120" s="16">
        <f>VLOOKUP($A2120,'Medical Examinations'!$A$2:$O$2336,2,FALSE())</f>
        <v>23.83</v>
      </c>
      <c r="D2120" s="16">
        <f>VLOOKUP($A2120,'Medical Examinations'!$A$2:$O$2336,3,FALSE())</f>
        <v>5.68</v>
      </c>
      <c r="E2120" s="1" t="str">
        <f>VLOOKUP($A2120,'Medical Examinations'!$A$2:$O$2336,9,FALSE())</f>
        <v>No</v>
      </c>
      <c r="F2120" s="1" t="str">
        <f>VLOOKUP($A2120,'Medical Examinations'!$A$2:$O$2336,10,FALSE())</f>
        <v>No</v>
      </c>
      <c r="G2120" s="1" t="str">
        <f>VLOOKUP($A2120,'Medical Examinations'!$A$2:$O$2336,11,FALSE())</f>
        <v>No</v>
      </c>
      <c r="H2120" s="1">
        <f>VLOOKUP($A2120,'Medical Examinations'!$A$2:$O$2336,13,FALSE())</f>
        <v>0</v>
      </c>
      <c r="I2120" s="1" t="str">
        <f>VLOOKUP($A2120,'Medical Examinations'!$A$2:$O$2336,12,FALSE())</f>
        <v>No</v>
      </c>
      <c r="J2120" s="1" t="str">
        <f>VLOOKUP($A2120,'Medical Examinations'!$A$2:$O$2336,14,FALSE())</f>
        <v>Normal Weight</v>
      </c>
      <c r="K2120" s="1" t="str">
        <f>VLOOKUP($A2120,'Medical Examinations'!$A$2:$O$2336,15,FALSE())</f>
        <v>Normal</v>
      </c>
      <c r="L2120" s="17">
        <f>VLOOKUP($A2120,'Hospitalisation Details'!$A$2:$P$2344,15,FALSE())</f>
        <v>34604</v>
      </c>
      <c r="M2120" s="18">
        <f>VLOOKUP($A2120,'Hospitalisation Details'!$A$2:$P$2344,6,FALSE())</f>
        <v>2170.08</v>
      </c>
      <c r="N2120" s="1" t="str">
        <f>VLOOKUP($A2120,'Hospitalisation Details'!$A$2:$P$2344,12,FALSE())</f>
        <v>tier - 2</v>
      </c>
      <c r="O2120" s="1" t="str">
        <f>VLOOKUP($A2120,'Hospitalisation Details'!$A$2:$P$2344,13,FALSE())</f>
        <v>tier - 2</v>
      </c>
      <c r="P2120" s="1" t="str">
        <f>VLOOKUP($A2120,'Hospitalisation Details'!$A$2:$P$2344,14,FALSE())</f>
        <v>R1013</v>
      </c>
      <c r="Q2120" s="1">
        <f>VLOOKUP($A2120,'Hospitalisation Details'!$A$2:$P$2344,16,FALSE())</f>
        <v>28</v>
      </c>
    </row>
    <row r="2121" spans="1:17" x14ac:dyDescent="0.35">
      <c r="A2121" s="1" t="str">
        <f>'Customer Names'!A2121</f>
        <v>Id2120</v>
      </c>
      <c r="B2121" s="1" t="str">
        <f>VLOOKUP($A2121,'Customer Names'!$A$2:$E$2336,4,FALSE())</f>
        <v>Kara</v>
      </c>
      <c r="C2121" s="16">
        <f>VLOOKUP($A2121,'Medical Examinations'!$A$2:$O$2336,2,FALSE())</f>
        <v>36</v>
      </c>
      <c r="D2121" s="16">
        <f>VLOOKUP($A2121,'Medical Examinations'!$A$2:$O$2336,3,FALSE())</f>
        <v>4.66</v>
      </c>
      <c r="E2121" s="1" t="str">
        <f>VLOOKUP($A2121,'Medical Examinations'!$A$2:$O$2336,9,FALSE())</f>
        <v>No</v>
      </c>
      <c r="F2121" s="1" t="str">
        <f>VLOOKUP($A2121,'Medical Examinations'!$A$2:$O$2336,10,FALSE())</f>
        <v>Yes</v>
      </c>
      <c r="G2121" s="1" t="str">
        <f>VLOOKUP($A2121,'Medical Examinations'!$A$2:$O$2336,11,FALSE())</f>
        <v>No</v>
      </c>
      <c r="H2121" s="1">
        <f>VLOOKUP($A2121,'Medical Examinations'!$A$2:$O$2336,13,FALSE())</f>
        <v>1</v>
      </c>
      <c r="I2121" s="1" t="str">
        <f>VLOOKUP($A2121,'Medical Examinations'!$A$2:$O$2336,12,FALSE())</f>
        <v>No</v>
      </c>
      <c r="J2121" s="1" t="str">
        <f>VLOOKUP($A2121,'Medical Examinations'!$A$2:$O$2336,14,FALSE())</f>
        <v>Obesity</v>
      </c>
      <c r="K2121" s="1" t="str">
        <f>VLOOKUP($A2121,'Medical Examinations'!$A$2:$O$2336,15,FALSE())</f>
        <v>Normal</v>
      </c>
      <c r="L2121" s="17">
        <f>VLOOKUP($A2121,'Hospitalisation Details'!$A$2:$P$2344,15,FALSE())</f>
        <v>36761</v>
      </c>
      <c r="M2121" s="18">
        <f>VLOOKUP($A2121,'Hospitalisation Details'!$A$2:$P$2344,6,FALSE())</f>
        <v>2166.73</v>
      </c>
      <c r="N2121" s="1" t="str">
        <f>VLOOKUP($A2121,'Hospitalisation Details'!$A$2:$P$2344,12,FALSE())</f>
        <v>tier - 2</v>
      </c>
      <c r="O2121" s="1" t="str">
        <f>VLOOKUP($A2121,'Hospitalisation Details'!$A$2:$P$2344,13,FALSE())</f>
        <v>tier - 2</v>
      </c>
      <c r="P2121" s="1" t="str">
        <f>VLOOKUP($A2121,'Hospitalisation Details'!$A$2:$P$2344,14,FALSE())</f>
        <v>R1011</v>
      </c>
      <c r="Q2121" s="1">
        <f>VLOOKUP($A2121,'Hospitalisation Details'!$A$2:$P$2344,16,FALSE())</f>
        <v>22</v>
      </c>
    </row>
    <row r="2122" spans="1:17" x14ac:dyDescent="0.35">
      <c r="A2122" s="1" t="str">
        <f>'Customer Names'!A2122</f>
        <v>Id2121</v>
      </c>
      <c r="B2122" s="1" t="str">
        <f>VLOOKUP($A2122,'Customer Names'!$A$2:$E$2336,4,FALSE())</f>
        <v>Sarah S</v>
      </c>
      <c r="C2122" s="16">
        <f>VLOOKUP($A2122,'Medical Examinations'!$A$2:$O$2336,2,FALSE())</f>
        <v>28.82</v>
      </c>
      <c r="D2122" s="16">
        <f>VLOOKUP($A2122,'Medical Examinations'!$A$2:$O$2336,3,FALSE())</f>
        <v>5.59</v>
      </c>
      <c r="E2122" s="1" t="str">
        <f>VLOOKUP($A2122,'Medical Examinations'!$A$2:$O$2336,9,FALSE())</f>
        <v>No</v>
      </c>
      <c r="F2122" s="1" t="str">
        <f>VLOOKUP($A2122,'Medical Examinations'!$A$2:$O$2336,10,FALSE())</f>
        <v>Yes</v>
      </c>
      <c r="G2122" s="1" t="str">
        <f>VLOOKUP($A2122,'Medical Examinations'!$A$2:$O$2336,11,FALSE())</f>
        <v>No</v>
      </c>
      <c r="H2122" s="1">
        <f>VLOOKUP($A2122,'Medical Examinations'!$A$2:$O$2336,13,FALSE())</f>
        <v>1</v>
      </c>
      <c r="I2122" s="1" t="str">
        <f>VLOOKUP($A2122,'Medical Examinations'!$A$2:$O$2336,12,FALSE())</f>
        <v>No</v>
      </c>
      <c r="J2122" s="1" t="str">
        <f>VLOOKUP($A2122,'Medical Examinations'!$A$2:$O$2336,14,FALSE())</f>
        <v>Overweight</v>
      </c>
      <c r="K2122" s="1" t="str">
        <f>VLOOKUP($A2122,'Medical Examinations'!$A$2:$O$2336,15,FALSE())</f>
        <v>Normal</v>
      </c>
      <c r="L2122" s="17">
        <f>VLOOKUP($A2122,'Hospitalisation Details'!$A$2:$P$2344,15,FALSE())</f>
        <v>36870</v>
      </c>
      <c r="M2122" s="18">
        <f>VLOOKUP($A2122,'Hospitalisation Details'!$A$2:$P$2344,6,FALSE())</f>
        <v>2156.75</v>
      </c>
      <c r="N2122" s="1" t="str">
        <f>VLOOKUP($A2122,'Hospitalisation Details'!$A$2:$P$2344,12,FALSE())</f>
        <v>tier - 2</v>
      </c>
      <c r="O2122" s="1" t="str">
        <f>VLOOKUP($A2122,'Hospitalisation Details'!$A$2:$P$2344,13,FALSE())</f>
        <v>tier - 2</v>
      </c>
      <c r="P2122" s="1" t="str">
        <f>VLOOKUP($A2122,'Hospitalisation Details'!$A$2:$P$2344,14,FALSE())</f>
        <v>R1013</v>
      </c>
      <c r="Q2122" s="1">
        <f>VLOOKUP($A2122,'Hospitalisation Details'!$A$2:$P$2344,16,FALSE())</f>
        <v>22</v>
      </c>
    </row>
    <row r="2123" spans="1:17" x14ac:dyDescent="0.35">
      <c r="A2123" s="1" t="str">
        <f>'Customer Names'!A2123</f>
        <v>Id2122</v>
      </c>
      <c r="B2123" s="1" t="str">
        <f>VLOOKUP($A2123,'Customer Names'!$A$2:$E$2336,4,FALSE())</f>
        <v>Shauna R.</v>
      </c>
      <c r="C2123" s="16">
        <f>VLOOKUP($A2123,'Medical Examinations'!$A$2:$O$2336,2,FALSE())</f>
        <v>28.05</v>
      </c>
      <c r="D2123" s="16">
        <f>VLOOKUP($A2123,'Medical Examinations'!$A$2:$O$2336,3,FALSE())</f>
        <v>6.2</v>
      </c>
      <c r="E2123" s="1" t="str">
        <f>VLOOKUP($A2123,'Medical Examinations'!$A$2:$O$2336,9,FALSE())</f>
        <v>No</v>
      </c>
      <c r="F2123" s="1" t="str">
        <f>VLOOKUP($A2123,'Medical Examinations'!$A$2:$O$2336,10,FALSE())</f>
        <v>Yes</v>
      </c>
      <c r="G2123" s="1" t="str">
        <f>VLOOKUP($A2123,'Medical Examinations'!$A$2:$O$2336,11,FALSE())</f>
        <v>No</v>
      </c>
      <c r="H2123" s="1">
        <f>VLOOKUP($A2123,'Medical Examinations'!$A$2:$O$2336,13,FALSE())</f>
        <v>1</v>
      </c>
      <c r="I2123" s="1" t="str">
        <f>VLOOKUP($A2123,'Medical Examinations'!$A$2:$O$2336,12,FALSE())</f>
        <v>No</v>
      </c>
      <c r="J2123" s="1" t="str">
        <f>VLOOKUP($A2123,'Medical Examinations'!$A$2:$O$2336,14,FALSE())</f>
        <v>Overweight</v>
      </c>
      <c r="K2123" s="1" t="str">
        <f>VLOOKUP($A2123,'Medical Examinations'!$A$2:$O$2336,15,FALSE())</f>
        <v>Prediabetes</v>
      </c>
      <c r="L2123" s="17">
        <f>VLOOKUP($A2123,'Hospitalisation Details'!$A$2:$P$2344,15,FALSE())</f>
        <v>36859</v>
      </c>
      <c r="M2123" s="18">
        <f>VLOOKUP($A2123,'Hospitalisation Details'!$A$2:$P$2344,6,FALSE())</f>
        <v>2155.6799999999998</v>
      </c>
      <c r="N2123" s="1" t="str">
        <f>VLOOKUP($A2123,'Hospitalisation Details'!$A$2:$P$2344,12,FALSE())</f>
        <v>tier - 2</v>
      </c>
      <c r="O2123" s="1" t="str">
        <f>VLOOKUP($A2123,'Hospitalisation Details'!$A$2:$P$2344,13,FALSE())</f>
        <v>tier - 3</v>
      </c>
      <c r="P2123" s="1" t="str">
        <f>VLOOKUP($A2123,'Hospitalisation Details'!$A$2:$P$2344,14,FALSE())</f>
        <v>R1013</v>
      </c>
      <c r="Q2123" s="1">
        <f>VLOOKUP($A2123,'Hospitalisation Details'!$A$2:$P$2344,16,FALSE())</f>
        <v>22</v>
      </c>
    </row>
    <row r="2124" spans="1:17" x14ac:dyDescent="0.35">
      <c r="A2124" s="1" t="str">
        <f>'Customer Names'!A2124</f>
        <v>Id2123</v>
      </c>
      <c r="B2124" s="1" t="str">
        <f>VLOOKUP($A2124,'Customer Names'!$A$2:$E$2336,4,FALSE())</f>
        <v>Lindsay J.</v>
      </c>
      <c r="C2124" s="16">
        <f>VLOOKUP($A2124,'Medical Examinations'!$A$2:$O$2336,2,FALSE())</f>
        <v>27.1</v>
      </c>
      <c r="D2124" s="16">
        <f>VLOOKUP($A2124,'Medical Examinations'!$A$2:$O$2336,3,FALSE())</f>
        <v>4.45</v>
      </c>
      <c r="E2124" s="1" t="str">
        <f>VLOOKUP($A2124,'Medical Examinations'!$A$2:$O$2336,9,FALSE())</f>
        <v>No</v>
      </c>
      <c r="F2124" s="1" t="str">
        <f>VLOOKUP($A2124,'Medical Examinations'!$A$2:$O$2336,10,FALSE())</f>
        <v>Yes</v>
      </c>
      <c r="G2124" s="1" t="str">
        <f>VLOOKUP($A2124,'Medical Examinations'!$A$2:$O$2336,11,FALSE())</f>
        <v>No</v>
      </c>
      <c r="H2124" s="1">
        <f>VLOOKUP($A2124,'Medical Examinations'!$A$2:$O$2336,13,FALSE())</f>
        <v>1</v>
      </c>
      <c r="I2124" s="1" t="str">
        <f>VLOOKUP($A2124,'Medical Examinations'!$A$2:$O$2336,12,FALSE())</f>
        <v>No</v>
      </c>
      <c r="J2124" s="1" t="str">
        <f>VLOOKUP($A2124,'Medical Examinations'!$A$2:$O$2336,14,FALSE())</f>
        <v>Overweight</v>
      </c>
      <c r="K2124" s="1" t="str">
        <f>VLOOKUP($A2124,'Medical Examinations'!$A$2:$O$2336,15,FALSE())</f>
        <v>Normal</v>
      </c>
      <c r="L2124" s="17">
        <f>VLOOKUP($A2124,'Hospitalisation Details'!$A$2:$P$2344,15,FALSE())</f>
        <v>36821</v>
      </c>
      <c r="M2124" s="18">
        <f>VLOOKUP($A2124,'Hospitalisation Details'!$A$2:$P$2344,6,FALSE())</f>
        <v>2154.36</v>
      </c>
      <c r="N2124" s="1" t="str">
        <f>VLOOKUP($A2124,'Hospitalisation Details'!$A$2:$P$2344,12,FALSE())</f>
        <v>tier - 2</v>
      </c>
      <c r="O2124" s="1" t="str">
        <f>VLOOKUP($A2124,'Hospitalisation Details'!$A$2:$P$2344,13,FALSE())</f>
        <v>tier - 2</v>
      </c>
      <c r="P2124" s="1" t="str">
        <f>VLOOKUP($A2124,'Hospitalisation Details'!$A$2:$P$2344,14,FALSE())</f>
        <v>R1011</v>
      </c>
      <c r="Q2124" s="1">
        <f>VLOOKUP($A2124,'Hospitalisation Details'!$A$2:$P$2344,16,FALSE())</f>
        <v>22</v>
      </c>
    </row>
    <row r="2125" spans="1:17" x14ac:dyDescent="0.35">
      <c r="A2125" s="1" t="str">
        <f>'Customer Names'!A2125</f>
        <v>Id2124</v>
      </c>
      <c r="B2125" s="1" t="str">
        <f>VLOOKUP($A2125,'Customer Names'!$A$2:$E$2336,4,FALSE())</f>
        <v>Danya A.</v>
      </c>
      <c r="C2125" s="16">
        <f>VLOOKUP($A2125,'Medical Examinations'!$A$2:$O$2336,2,FALSE())</f>
        <v>24.3</v>
      </c>
      <c r="D2125" s="16">
        <f>VLOOKUP($A2125,'Medical Examinations'!$A$2:$O$2336,3,FALSE())</f>
        <v>6.1</v>
      </c>
      <c r="E2125" s="1" t="str">
        <f>VLOOKUP($A2125,'Medical Examinations'!$A$2:$O$2336,9,FALSE())</f>
        <v>Yes</v>
      </c>
      <c r="F2125" s="1" t="str">
        <f>VLOOKUP($A2125,'Medical Examinations'!$A$2:$O$2336,10,FALSE())</f>
        <v>Yes</v>
      </c>
      <c r="G2125" s="1" t="str">
        <f>VLOOKUP($A2125,'Medical Examinations'!$A$2:$O$2336,11,FALSE())</f>
        <v>No</v>
      </c>
      <c r="H2125" s="1">
        <f>VLOOKUP($A2125,'Medical Examinations'!$A$2:$O$2336,13,FALSE())</f>
        <v>1</v>
      </c>
      <c r="I2125" s="1" t="str">
        <f>VLOOKUP($A2125,'Medical Examinations'!$A$2:$O$2336,12,FALSE())</f>
        <v>No</v>
      </c>
      <c r="J2125" s="1" t="str">
        <f>VLOOKUP($A2125,'Medical Examinations'!$A$2:$O$2336,14,FALSE())</f>
        <v>Normal Weight</v>
      </c>
      <c r="K2125" s="1" t="str">
        <f>VLOOKUP($A2125,'Medical Examinations'!$A$2:$O$2336,15,FALSE())</f>
        <v>Prediabetes</v>
      </c>
      <c r="L2125" s="17">
        <f>VLOOKUP($A2125,'Hospitalisation Details'!$A$2:$P$2344,15,FALSE())</f>
        <v>36887</v>
      </c>
      <c r="M2125" s="18">
        <f>VLOOKUP($A2125,'Hospitalisation Details'!$A$2:$P$2344,6,FALSE())</f>
        <v>2150.4699999999998</v>
      </c>
      <c r="N2125" s="1" t="str">
        <f>VLOOKUP($A2125,'Hospitalisation Details'!$A$2:$P$2344,12,FALSE())</f>
        <v>tier - 2</v>
      </c>
      <c r="O2125" s="1" t="str">
        <f>VLOOKUP($A2125,'Hospitalisation Details'!$A$2:$P$2344,13,FALSE())</f>
        <v>tier - 3</v>
      </c>
      <c r="P2125" s="1" t="str">
        <f>VLOOKUP($A2125,'Hospitalisation Details'!$A$2:$P$2344,14,FALSE())</f>
        <v>R1011</v>
      </c>
      <c r="Q2125" s="1">
        <f>VLOOKUP($A2125,'Hospitalisation Details'!$A$2:$P$2344,16,FALSE())</f>
        <v>22</v>
      </c>
    </row>
    <row r="2126" spans="1:17" x14ac:dyDescent="0.35">
      <c r="A2126" s="1" t="str">
        <f>'Customer Names'!A2126</f>
        <v>Id2125</v>
      </c>
      <c r="B2126" s="1" t="str">
        <f>VLOOKUP($A2126,'Customer Names'!$A$2:$E$2336,4,FALSE())</f>
        <v>Lorraine</v>
      </c>
      <c r="C2126" s="16">
        <f>VLOOKUP($A2126,'Medical Examinations'!$A$2:$O$2336,2,FALSE())</f>
        <v>30.72</v>
      </c>
      <c r="D2126" s="16">
        <f>VLOOKUP($A2126,'Medical Examinations'!$A$2:$O$2336,3,FALSE())</f>
        <v>6.06</v>
      </c>
      <c r="E2126" s="1" t="str">
        <f>VLOOKUP($A2126,'Medical Examinations'!$A$2:$O$2336,9,FALSE())</f>
        <v>No</v>
      </c>
      <c r="F2126" s="1" t="str">
        <f>VLOOKUP($A2126,'Medical Examinations'!$A$2:$O$2336,10,FALSE())</f>
        <v>Yes</v>
      </c>
      <c r="G2126" s="1" t="str">
        <f>VLOOKUP($A2126,'Medical Examinations'!$A$2:$O$2336,11,FALSE())</f>
        <v>No</v>
      </c>
      <c r="H2126" s="1">
        <f>VLOOKUP($A2126,'Medical Examinations'!$A$2:$O$2336,13,FALSE())</f>
        <v>1</v>
      </c>
      <c r="I2126" s="1" t="str">
        <f>VLOOKUP($A2126,'Medical Examinations'!$A$2:$O$2336,12,FALSE())</f>
        <v>No</v>
      </c>
      <c r="J2126" s="1" t="str">
        <f>VLOOKUP($A2126,'Medical Examinations'!$A$2:$O$2336,14,FALSE())</f>
        <v>Obesity</v>
      </c>
      <c r="K2126" s="1" t="str">
        <f>VLOOKUP($A2126,'Medical Examinations'!$A$2:$O$2336,15,FALSE())</f>
        <v>Prediabetes</v>
      </c>
      <c r="L2126" s="17">
        <f>VLOOKUP($A2126,'Hospitalisation Details'!$A$2:$P$2344,15,FALSE())</f>
        <v>38264</v>
      </c>
      <c r="M2126" s="18">
        <f>VLOOKUP($A2126,'Hospitalisation Details'!$A$2:$P$2344,6,FALSE())</f>
        <v>2144.85</v>
      </c>
      <c r="N2126" s="1" t="str">
        <f>VLOOKUP($A2126,'Hospitalisation Details'!$A$2:$P$2344,12,FALSE())</f>
        <v>tier - 2</v>
      </c>
      <c r="O2126" s="1" t="str">
        <f>VLOOKUP($A2126,'Hospitalisation Details'!$A$2:$P$2344,13,FALSE())</f>
        <v>tier - 1</v>
      </c>
      <c r="P2126" s="1" t="str">
        <f>VLOOKUP($A2126,'Hospitalisation Details'!$A$2:$P$2344,14,FALSE())</f>
        <v>R1011</v>
      </c>
      <c r="Q2126" s="1">
        <f>VLOOKUP($A2126,'Hospitalisation Details'!$A$2:$P$2344,16,FALSE())</f>
        <v>18</v>
      </c>
    </row>
    <row r="2127" spans="1:17" x14ac:dyDescent="0.35">
      <c r="A2127" s="1" t="str">
        <f>'Customer Names'!A2127</f>
        <v>Id2126</v>
      </c>
      <c r="B2127" s="1" t="str">
        <f>VLOOKUP($A2127,'Customer Names'!$A$2:$E$2336,4,FALSE())</f>
        <v>Jennifer L.</v>
      </c>
      <c r="C2127" s="16">
        <f>VLOOKUP($A2127,'Medical Examinations'!$A$2:$O$2336,2,FALSE())</f>
        <v>37.43</v>
      </c>
      <c r="D2127" s="16">
        <f>VLOOKUP($A2127,'Medical Examinations'!$A$2:$O$2336,3,FALSE())</f>
        <v>4.5599999999999996</v>
      </c>
      <c r="E2127" s="1" t="str">
        <f>VLOOKUP($A2127,'Medical Examinations'!$A$2:$O$2336,9,FALSE())</f>
        <v>No</v>
      </c>
      <c r="F2127" s="1" t="str">
        <f>VLOOKUP($A2127,'Medical Examinations'!$A$2:$O$2336,10,FALSE())</f>
        <v>No</v>
      </c>
      <c r="G2127" s="1" t="str">
        <f>VLOOKUP($A2127,'Medical Examinations'!$A$2:$O$2336,11,FALSE())</f>
        <v>Yes</v>
      </c>
      <c r="H2127" s="1">
        <f>VLOOKUP($A2127,'Medical Examinations'!$A$2:$O$2336,13,FALSE())</f>
        <v>1</v>
      </c>
      <c r="I2127" s="1" t="str">
        <f>VLOOKUP($A2127,'Medical Examinations'!$A$2:$O$2336,12,FALSE())</f>
        <v>No</v>
      </c>
      <c r="J2127" s="1" t="str">
        <f>VLOOKUP($A2127,'Medical Examinations'!$A$2:$O$2336,14,FALSE())</f>
        <v>Obesity</v>
      </c>
      <c r="K2127" s="1" t="str">
        <f>VLOOKUP($A2127,'Medical Examinations'!$A$2:$O$2336,15,FALSE())</f>
        <v>Normal</v>
      </c>
      <c r="L2127" s="17">
        <f>VLOOKUP($A2127,'Hospitalisation Details'!$A$2:$P$2344,15,FALSE())</f>
        <v>37852</v>
      </c>
      <c r="M2127" s="18">
        <f>VLOOKUP($A2127,'Hospitalisation Details'!$A$2:$P$2344,6,FALSE())</f>
        <v>2138.0700000000002</v>
      </c>
      <c r="N2127" s="1" t="str">
        <f>VLOOKUP($A2127,'Hospitalisation Details'!$A$2:$P$2344,12,FALSE())</f>
        <v>tier - 2</v>
      </c>
      <c r="O2127" s="1" t="str">
        <f>VLOOKUP($A2127,'Hospitalisation Details'!$A$2:$P$2344,13,FALSE())</f>
        <v>tier - 1</v>
      </c>
      <c r="P2127" s="1" t="str">
        <f>VLOOKUP($A2127,'Hospitalisation Details'!$A$2:$P$2344,14,FALSE())</f>
        <v>R1012</v>
      </c>
      <c r="Q2127" s="1">
        <f>VLOOKUP($A2127,'Hospitalisation Details'!$A$2:$P$2344,16,FALSE())</f>
        <v>19</v>
      </c>
    </row>
    <row r="2128" spans="1:17" x14ac:dyDescent="0.35">
      <c r="A2128" s="1" t="str">
        <f>'Customer Names'!A2128</f>
        <v>Id2127</v>
      </c>
      <c r="B2128" s="1" t="str">
        <f>VLOOKUP($A2128,'Customer Names'!$A$2:$E$2336,4,FALSE())</f>
        <v>Jesus Sr.</v>
      </c>
      <c r="C2128" s="16">
        <f>VLOOKUP($A2128,'Medical Examinations'!$A$2:$O$2336,2,FALSE())</f>
        <v>25.74</v>
      </c>
      <c r="D2128" s="16">
        <f>VLOOKUP($A2128,'Medical Examinations'!$A$2:$O$2336,3,FALSE())</f>
        <v>6.41</v>
      </c>
      <c r="E2128" s="1" t="str">
        <f>VLOOKUP($A2128,'Medical Examinations'!$A$2:$O$2336,9,FALSE())</f>
        <v>Yes</v>
      </c>
      <c r="F2128" s="1" t="str">
        <f>VLOOKUP($A2128,'Medical Examinations'!$A$2:$O$2336,10,FALSE())</f>
        <v>No</v>
      </c>
      <c r="G2128" s="1" t="str">
        <f>VLOOKUP($A2128,'Medical Examinations'!$A$2:$O$2336,11,FALSE())</f>
        <v>Yes</v>
      </c>
      <c r="H2128" s="1">
        <f>VLOOKUP($A2128,'Medical Examinations'!$A$2:$O$2336,13,FALSE())</f>
        <v>1</v>
      </c>
      <c r="I2128" s="1" t="str">
        <f>VLOOKUP($A2128,'Medical Examinations'!$A$2:$O$2336,12,FALSE())</f>
        <v>No</v>
      </c>
      <c r="J2128" s="1" t="str">
        <f>VLOOKUP($A2128,'Medical Examinations'!$A$2:$O$2336,14,FALSE())</f>
        <v>Overweight</v>
      </c>
      <c r="K2128" s="1" t="str">
        <f>VLOOKUP($A2128,'Medical Examinations'!$A$2:$O$2336,15,FALSE())</f>
        <v>Prediabetes</v>
      </c>
      <c r="L2128" s="17">
        <f>VLOOKUP($A2128,'Hospitalisation Details'!$A$2:$P$2344,15,FALSE())</f>
        <v>35676</v>
      </c>
      <c r="M2128" s="18">
        <f>VLOOKUP($A2128,'Hospitalisation Details'!$A$2:$P$2344,6,FALSE())</f>
        <v>2137.65</v>
      </c>
      <c r="N2128" s="1" t="str">
        <f>VLOOKUP($A2128,'Hospitalisation Details'!$A$2:$P$2344,12,FALSE())</f>
        <v>tier - 3</v>
      </c>
      <c r="O2128" s="1" t="str">
        <f>VLOOKUP($A2128,'Hospitalisation Details'!$A$2:$P$2344,13,FALSE())</f>
        <v>tier - 1</v>
      </c>
      <c r="P2128" s="1" t="str">
        <f>VLOOKUP($A2128,'Hospitalisation Details'!$A$2:$P$2344,14,FALSE())</f>
        <v>R1013</v>
      </c>
      <c r="Q2128" s="1">
        <f>VLOOKUP($A2128,'Hospitalisation Details'!$A$2:$P$2344,16,FALSE())</f>
        <v>25</v>
      </c>
    </row>
    <row r="2129" spans="1:17" x14ac:dyDescent="0.35">
      <c r="A2129" s="1" t="str">
        <f>'Customer Names'!A2129</f>
        <v>Id2128</v>
      </c>
      <c r="B2129" s="1" t="str">
        <f>VLOOKUP($A2129,'Customer Names'!$A$2:$E$2336,4,FALSE())</f>
        <v>Kristen</v>
      </c>
      <c r="C2129" s="16">
        <f>VLOOKUP($A2129,'Medical Examinations'!$A$2:$O$2336,2,FALSE())</f>
        <v>36.575000000000003</v>
      </c>
      <c r="D2129" s="16">
        <f>VLOOKUP($A2129,'Medical Examinations'!$A$2:$O$2336,3,FALSE())</f>
        <v>5.57</v>
      </c>
      <c r="E2129" s="1" t="str">
        <f>VLOOKUP($A2129,'Medical Examinations'!$A$2:$O$2336,9,FALSE())</f>
        <v>No</v>
      </c>
      <c r="F2129" s="1" t="str">
        <f>VLOOKUP($A2129,'Medical Examinations'!$A$2:$O$2336,10,FALSE())</f>
        <v>No</v>
      </c>
      <c r="G2129" s="1" t="str">
        <f>VLOOKUP($A2129,'Medical Examinations'!$A$2:$O$2336,11,FALSE())</f>
        <v>Yes</v>
      </c>
      <c r="H2129" s="1">
        <f>VLOOKUP($A2129,'Medical Examinations'!$A$2:$O$2336,13,FALSE())</f>
        <v>1</v>
      </c>
      <c r="I2129" s="1" t="str">
        <f>VLOOKUP($A2129,'Medical Examinations'!$A$2:$O$2336,12,FALSE())</f>
        <v>No</v>
      </c>
      <c r="J2129" s="1" t="str">
        <f>VLOOKUP($A2129,'Medical Examinations'!$A$2:$O$2336,14,FALSE())</f>
        <v>Obesity</v>
      </c>
      <c r="K2129" s="1" t="str">
        <f>VLOOKUP($A2129,'Medical Examinations'!$A$2:$O$2336,15,FALSE())</f>
        <v>Normal</v>
      </c>
      <c r="L2129" s="17">
        <f>VLOOKUP($A2129,'Hospitalisation Details'!$A$2:$P$2344,15,FALSE())</f>
        <v>37890</v>
      </c>
      <c r="M2129" s="18">
        <f>VLOOKUP($A2129,'Hospitalisation Details'!$A$2:$P$2344,6,FALSE())</f>
        <v>2136.88</v>
      </c>
      <c r="N2129" s="1" t="str">
        <f>VLOOKUP($A2129,'Hospitalisation Details'!$A$2:$P$2344,12,FALSE())</f>
        <v>tier - 2</v>
      </c>
      <c r="O2129" s="1" t="str">
        <f>VLOOKUP($A2129,'Hospitalisation Details'!$A$2:$P$2344,13,FALSE())</f>
        <v>tier - 2</v>
      </c>
      <c r="P2129" s="1" t="str">
        <f>VLOOKUP($A2129,'Hospitalisation Details'!$A$2:$P$2344,14,FALSE())</f>
        <v>R1012</v>
      </c>
      <c r="Q2129" s="1">
        <f>VLOOKUP($A2129,'Hospitalisation Details'!$A$2:$P$2344,16,FALSE())</f>
        <v>19</v>
      </c>
    </row>
    <row r="2130" spans="1:17" x14ac:dyDescent="0.35">
      <c r="A2130" s="1" t="str">
        <f>'Customer Names'!A2130</f>
        <v>Id2129</v>
      </c>
      <c r="B2130" s="1" t="str">
        <f>VLOOKUP($A2130,'Customer Names'!$A$2:$E$2336,4,FALSE())</f>
        <v>Catherine C.</v>
      </c>
      <c r="C2130" s="16">
        <f>VLOOKUP($A2130,'Medical Examinations'!$A$2:$O$2336,2,FALSE())</f>
        <v>35.15</v>
      </c>
      <c r="D2130" s="16">
        <f>VLOOKUP($A2130,'Medical Examinations'!$A$2:$O$2336,3,FALSE())</f>
        <v>5.47</v>
      </c>
      <c r="E2130" s="1" t="str">
        <f>VLOOKUP($A2130,'Medical Examinations'!$A$2:$O$2336,9,FALSE())</f>
        <v>No</v>
      </c>
      <c r="F2130" s="1" t="str">
        <f>VLOOKUP($A2130,'Medical Examinations'!$A$2:$O$2336,10,FALSE())</f>
        <v>No</v>
      </c>
      <c r="G2130" s="1" t="str">
        <f>VLOOKUP($A2130,'Medical Examinations'!$A$2:$O$2336,11,FALSE())</f>
        <v>Yes</v>
      </c>
      <c r="H2130" s="1">
        <f>VLOOKUP($A2130,'Medical Examinations'!$A$2:$O$2336,13,FALSE())</f>
        <v>1</v>
      </c>
      <c r="I2130" s="1" t="str">
        <f>VLOOKUP($A2130,'Medical Examinations'!$A$2:$O$2336,12,FALSE())</f>
        <v>No</v>
      </c>
      <c r="J2130" s="1" t="str">
        <f>VLOOKUP($A2130,'Medical Examinations'!$A$2:$O$2336,14,FALSE())</f>
        <v>Obesity</v>
      </c>
      <c r="K2130" s="1" t="str">
        <f>VLOOKUP($A2130,'Medical Examinations'!$A$2:$O$2336,15,FALSE())</f>
        <v>Normal</v>
      </c>
      <c r="L2130" s="17">
        <f>VLOOKUP($A2130,'Hospitalisation Details'!$A$2:$P$2344,15,FALSE())</f>
        <v>37865</v>
      </c>
      <c r="M2130" s="18">
        <f>VLOOKUP($A2130,'Hospitalisation Details'!$A$2:$P$2344,6,FALSE())</f>
        <v>2134.9</v>
      </c>
      <c r="N2130" s="1" t="str">
        <f>VLOOKUP($A2130,'Hospitalisation Details'!$A$2:$P$2344,12,FALSE())</f>
        <v>tier - 2</v>
      </c>
      <c r="O2130" s="1" t="str">
        <f>VLOOKUP($A2130,'Hospitalisation Details'!$A$2:$P$2344,13,FALSE())</f>
        <v>tier - 3</v>
      </c>
      <c r="P2130" s="1" t="str">
        <f>VLOOKUP($A2130,'Hospitalisation Details'!$A$2:$P$2344,14,FALSE())</f>
        <v>R1012</v>
      </c>
      <c r="Q2130" s="1">
        <f>VLOOKUP($A2130,'Hospitalisation Details'!$A$2:$P$2344,16,FALSE())</f>
        <v>19</v>
      </c>
    </row>
    <row r="2131" spans="1:17" x14ac:dyDescent="0.35">
      <c r="A2131" s="1" t="str">
        <f>'Customer Names'!A2131</f>
        <v>Id2130</v>
      </c>
      <c r="B2131" s="1" t="str">
        <f>VLOOKUP($A2131,'Customer Names'!$A$2:$E$2336,4,FALSE())</f>
        <v>Paula</v>
      </c>
      <c r="C2131" s="16">
        <f>VLOOKUP($A2131,'Medical Examinations'!$A$2:$O$2336,2,FALSE())</f>
        <v>32.11</v>
      </c>
      <c r="D2131" s="16">
        <f>VLOOKUP($A2131,'Medical Examinations'!$A$2:$O$2336,3,FALSE())</f>
        <v>4.43</v>
      </c>
      <c r="E2131" s="1" t="str">
        <f>VLOOKUP($A2131,'Medical Examinations'!$A$2:$O$2336,9,FALSE())</f>
        <v>No</v>
      </c>
      <c r="F2131" s="1" t="str">
        <f>VLOOKUP($A2131,'Medical Examinations'!$A$2:$O$2336,10,FALSE())</f>
        <v>No</v>
      </c>
      <c r="G2131" s="1" t="str">
        <f>VLOOKUP($A2131,'Medical Examinations'!$A$2:$O$2336,11,FALSE())</f>
        <v>Yes</v>
      </c>
      <c r="H2131" s="1">
        <f>VLOOKUP($A2131,'Medical Examinations'!$A$2:$O$2336,13,FALSE())</f>
        <v>1</v>
      </c>
      <c r="I2131" s="1" t="str">
        <f>VLOOKUP($A2131,'Medical Examinations'!$A$2:$O$2336,12,FALSE())</f>
        <v>No</v>
      </c>
      <c r="J2131" s="1" t="str">
        <f>VLOOKUP($A2131,'Medical Examinations'!$A$2:$O$2336,14,FALSE())</f>
        <v>Obesity</v>
      </c>
      <c r="K2131" s="1" t="str">
        <f>VLOOKUP($A2131,'Medical Examinations'!$A$2:$O$2336,15,FALSE())</f>
        <v>Normal</v>
      </c>
      <c r="L2131" s="17">
        <f>VLOOKUP($A2131,'Hospitalisation Details'!$A$2:$P$2344,15,FALSE())</f>
        <v>37977</v>
      </c>
      <c r="M2131" s="18">
        <f>VLOOKUP($A2131,'Hospitalisation Details'!$A$2:$P$2344,6,FALSE())</f>
        <v>2130.6799999999998</v>
      </c>
      <c r="N2131" s="1" t="str">
        <f>VLOOKUP($A2131,'Hospitalisation Details'!$A$2:$P$2344,12,FALSE())</f>
        <v>tier - 2</v>
      </c>
      <c r="O2131" s="1" t="str">
        <f>VLOOKUP($A2131,'Hospitalisation Details'!$A$2:$P$2344,13,FALSE())</f>
        <v>tier - 3</v>
      </c>
      <c r="P2131" s="1" t="str">
        <f>VLOOKUP($A2131,'Hospitalisation Details'!$A$2:$P$2344,14,FALSE())</f>
        <v>R1012</v>
      </c>
      <c r="Q2131" s="1">
        <f>VLOOKUP($A2131,'Hospitalisation Details'!$A$2:$P$2344,16,FALSE())</f>
        <v>19</v>
      </c>
    </row>
    <row r="2132" spans="1:17" x14ac:dyDescent="0.35">
      <c r="A2132" s="1" t="str">
        <f>'Customer Names'!A2132</f>
        <v>Id2131</v>
      </c>
      <c r="B2132" s="1" t="str">
        <f>VLOOKUP($A2132,'Customer Names'!$A$2:$E$2336,4,FALSE())</f>
        <v>Evan</v>
      </c>
      <c r="C2132" s="16">
        <f>VLOOKUP($A2132,'Medical Examinations'!$A$2:$O$2336,2,FALSE())</f>
        <v>30.495000000000001</v>
      </c>
      <c r="D2132" s="16">
        <f>VLOOKUP($A2132,'Medical Examinations'!$A$2:$O$2336,3,FALSE())</f>
        <v>4.95</v>
      </c>
      <c r="E2132" s="1" t="str">
        <f>VLOOKUP($A2132,'Medical Examinations'!$A$2:$O$2336,9,FALSE())</f>
        <v>No</v>
      </c>
      <c r="F2132" s="1" t="str">
        <f>VLOOKUP($A2132,'Medical Examinations'!$A$2:$O$2336,10,FALSE())</f>
        <v>No</v>
      </c>
      <c r="G2132" s="1" t="str">
        <f>VLOOKUP($A2132,'Medical Examinations'!$A$2:$O$2336,11,FALSE())</f>
        <v>Yes</v>
      </c>
      <c r="H2132" s="1">
        <f>VLOOKUP($A2132,'Medical Examinations'!$A$2:$O$2336,13,FALSE())</f>
        <v>1</v>
      </c>
      <c r="I2132" s="1" t="str">
        <f>VLOOKUP($A2132,'Medical Examinations'!$A$2:$O$2336,12,FALSE())</f>
        <v>No</v>
      </c>
      <c r="J2132" s="1" t="str">
        <f>VLOOKUP($A2132,'Medical Examinations'!$A$2:$O$2336,14,FALSE())</f>
        <v>Obesity</v>
      </c>
      <c r="K2132" s="1" t="str">
        <f>VLOOKUP($A2132,'Medical Examinations'!$A$2:$O$2336,15,FALSE())</f>
        <v>Normal</v>
      </c>
      <c r="L2132" s="17">
        <f>VLOOKUP($A2132,'Hospitalisation Details'!$A$2:$P$2344,15,FALSE())</f>
        <v>37863</v>
      </c>
      <c r="M2132" s="18">
        <f>VLOOKUP($A2132,'Hospitalisation Details'!$A$2:$P$2344,6,FALSE())</f>
        <v>2128.4299999999998</v>
      </c>
      <c r="N2132" s="1" t="str">
        <f>VLOOKUP($A2132,'Hospitalisation Details'!$A$2:$P$2344,12,FALSE())</f>
        <v>tier - 2</v>
      </c>
      <c r="O2132" s="1" t="str">
        <f>VLOOKUP($A2132,'Hospitalisation Details'!$A$2:$P$2344,13,FALSE())</f>
        <v>tier - 1</v>
      </c>
      <c r="P2132" s="1" t="str">
        <f>VLOOKUP($A2132,'Hospitalisation Details'!$A$2:$P$2344,14,FALSE())</f>
        <v>R1012</v>
      </c>
      <c r="Q2132" s="1">
        <f>VLOOKUP($A2132,'Hospitalisation Details'!$A$2:$P$2344,16,FALSE())</f>
        <v>19</v>
      </c>
    </row>
    <row r="2133" spans="1:17" x14ac:dyDescent="0.35">
      <c r="A2133" s="1" t="str">
        <f>'Customer Names'!A2133</f>
        <v>Id2132</v>
      </c>
      <c r="B2133" s="1" t="str">
        <f>VLOOKUP($A2133,'Customer Names'!$A$2:$E$2336,4,FALSE())</f>
        <v>Nathan J</v>
      </c>
      <c r="C2133" s="16">
        <f>VLOOKUP($A2133,'Medical Examinations'!$A$2:$O$2336,2,FALSE())</f>
        <v>29.24</v>
      </c>
      <c r="D2133" s="16">
        <f>VLOOKUP($A2133,'Medical Examinations'!$A$2:$O$2336,3,FALSE())</f>
        <v>4.04</v>
      </c>
      <c r="E2133" s="1" t="str">
        <f>VLOOKUP($A2133,'Medical Examinations'!$A$2:$O$2336,9,FALSE())</f>
        <v>No</v>
      </c>
      <c r="F2133" s="1" t="str">
        <f>VLOOKUP($A2133,'Medical Examinations'!$A$2:$O$2336,10,FALSE())</f>
        <v>Yes</v>
      </c>
      <c r="G2133" s="1" t="str">
        <f>VLOOKUP($A2133,'Medical Examinations'!$A$2:$O$2336,11,FALSE())</f>
        <v>No</v>
      </c>
      <c r="H2133" s="1">
        <f>VLOOKUP($A2133,'Medical Examinations'!$A$2:$O$2336,13,FALSE())</f>
        <v>1</v>
      </c>
      <c r="I2133" s="1" t="str">
        <f>VLOOKUP($A2133,'Medical Examinations'!$A$2:$O$2336,12,FALSE())</f>
        <v>No</v>
      </c>
      <c r="J2133" s="1" t="str">
        <f>VLOOKUP($A2133,'Medical Examinations'!$A$2:$O$2336,14,FALSE())</f>
        <v>Overweight</v>
      </c>
      <c r="K2133" s="1" t="str">
        <f>VLOOKUP($A2133,'Medical Examinations'!$A$2:$O$2336,15,FALSE())</f>
        <v>Normal</v>
      </c>
      <c r="L2133" s="17">
        <f>VLOOKUP($A2133,'Hospitalisation Details'!$A$2:$P$2344,15,FALSE())</f>
        <v>38295</v>
      </c>
      <c r="M2133" s="18">
        <f>VLOOKUP($A2133,'Hospitalisation Details'!$A$2:$P$2344,6,FALSE())</f>
        <v>2118.61</v>
      </c>
      <c r="N2133" s="1" t="str">
        <f>VLOOKUP($A2133,'Hospitalisation Details'!$A$2:$P$2344,12,FALSE())</f>
        <v>tier - 2</v>
      </c>
      <c r="O2133" s="1" t="str">
        <f>VLOOKUP($A2133,'Hospitalisation Details'!$A$2:$P$2344,13,FALSE())</f>
        <v>tier - 1</v>
      </c>
      <c r="P2133" s="1" t="str">
        <f>VLOOKUP($A2133,'Hospitalisation Details'!$A$2:$P$2344,14,FALSE())</f>
        <v>R1012</v>
      </c>
      <c r="Q2133" s="1">
        <f>VLOOKUP($A2133,'Hospitalisation Details'!$A$2:$P$2344,16,FALSE())</f>
        <v>18</v>
      </c>
    </row>
    <row r="2134" spans="1:17" x14ac:dyDescent="0.35">
      <c r="A2134" s="1" t="str">
        <f>'Customer Names'!A2134</f>
        <v>Id2133</v>
      </c>
      <c r="B2134" s="1" t="str">
        <f>VLOOKUP($A2134,'Customer Names'!$A$2:$E$2336,4,FALSE())</f>
        <v>Ashley M</v>
      </c>
      <c r="C2134" s="16">
        <f>VLOOKUP($A2134,'Medical Examinations'!$A$2:$O$2336,2,FALSE())</f>
        <v>22.515000000000001</v>
      </c>
      <c r="D2134" s="16">
        <f>VLOOKUP($A2134,'Medical Examinations'!$A$2:$O$2336,3,FALSE())</f>
        <v>5.93</v>
      </c>
      <c r="E2134" s="1" t="str">
        <f>VLOOKUP($A2134,'Medical Examinations'!$A$2:$O$2336,9,FALSE())</f>
        <v>No</v>
      </c>
      <c r="F2134" s="1" t="str">
        <f>VLOOKUP($A2134,'Medical Examinations'!$A$2:$O$2336,10,FALSE())</f>
        <v>No</v>
      </c>
      <c r="G2134" s="1" t="str">
        <f>VLOOKUP($A2134,'Medical Examinations'!$A$2:$O$2336,11,FALSE())</f>
        <v>Yes</v>
      </c>
      <c r="H2134" s="1">
        <f>VLOOKUP($A2134,'Medical Examinations'!$A$2:$O$2336,13,FALSE())</f>
        <v>1</v>
      </c>
      <c r="I2134" s="1" t="str">
        <f>VLOOKUP($A2134,'Medical Examinations'!$A$2:$O$2336,12,FALSE())</f>
        <v>No</v>
      </c>
      <c r="J2134" s="1" t="str">
        <f>VLOOKUP($A2134,'Medical Examinations'!$A$2:$O$2336,14,FALSE())</f>
        <v>Normal Weight</v>
      </c>
      <c r="K2134" s="1" t="str">
        <f>VLOOKUP($A2134,'Medical Examinations'!$A$2:$O$2336,15,FALSE())</f>
        <v>Prediabetes</v>
      </c>
      <c r="L2134" s="17">
        <f>VLOOKUP($A2134,'Hospitalisation Details'!$A$2:$P$2344,15,FALSE())</f>
        <v>37894</v>
      </c>
      <c r="M2134" s="18">
        <f>VLOOKUP($A2134,'Hospitalisation Details'!$A$2:$P$2344,6,FALSE())</f>
        <v>2117.34</v>
      </c>
      <c r="N2134" s="1" t="str">
        <f>VLOOKUP($A2134,'Hospitalisation Details'!$A$2:$P$2344,12,FALSE())</f>
        <v>tier - 2</v>
      </c>
      <c r="O2134" s="1" t="str">
        <f>VLOOKUP($A2134,'Hospitalisation Details'!$A$2:$P$2344,13,FALSE())</f>
        <v>tier - 3</v>
      </c>
      <c r="P2134" s="1" t="str">
        <f>VLOOKUP($A2134,'Hospitalisation Details'!$A$2:$P$2344,14,FALSE())</f>
        <v>R1012</v>
      </c>
      <c r="Q2134" s="1">
        <f>VLOOKUP($A2134,'Hospitalisation Details'!$A$2:$P$2344,16,FALSE())</f>
        <v>19</v>
      </c>
    </row>
    <row r="2135" spans="1:17" x14ac:dyDescent="0.35">
      <c r="A2135" s="1" t="str">
        <f>'Customer Names'!A2135</f>
        <v>Id2134</v>
      </c>
      <c r="B2135" s="1" t="str">
        <f>VLOOKUP($A2135,'Customer Names'!$A$2:$E$2336,4,FALSE())</f>
        <v>Jason</v>
      </c>
      <c r="C2135" s="16">
        <f>VLOOKUP($A2135,'Medical Examinations'!$A$2:$O$2336,2,FALSE())</f>
        <v>15.65</v>
      </c>
      <c r="D2135" s="16">
        <f>VLOOKUP($A2135,'Medical Examinations'!$A$2:$O$2336,3,FALSE())</f>
        <v>4.2300000000000004</v>
      </c>
      <c r="E2135" s="1" t="str">
        <f>VLOOKUP($A2135,'Medical Examinations'!$A$2:$O$2336,9,FALSE())</f>
        <v>No</v>
      </c>
      <c r="F2135" s="1" t="str">
        <f>VLOOKUP($A2135,'Medical Examinations'!$A$2:$O$2336,10,FALSE())</f>
        <v>No</v>
      </c>
      <c r="G2135" s="1" t="str">
        <f>VLOOKUP($A2135,'Medical Examinations'!$A$2:$O$2336,11,FALSE())</f>
        <v>No</v>
      </c>
      <c r="H2135" s="1">
        <f>VLOOKUP($A2135,'Medical Examinations'!$A$2:$O$2336,13,FALSE())</f>
        <v>0</v>
      </c>
      <c r="I2135" s="1" t="str">
        <f>VLOOKUP($A2135,'Medical Examinations'!$A$2:$O$2336,12,FALSE())</f>
        <v>No</v>
      </c>
      <c r="J2135" s="1" t="str">
        <f>VLOOKUP($A2135,'Medical Examinations'!$A$2:$O$2336,14,FALSE())</f>
        <v>Underweight</v>
      </c>
      <c r="K2135" s="1" t="str">
        <f>VLOOKUP($A2135,'Medical Examinations'!$A$2:$O$2336,15,FALSE())</f>
        <v>Normal</v>
      </c>
      <c r="L2135" s="17">
        <f>VLOOKUP($A2135,'Hospitalisation Details'!$A$2:$P$2344,15,FALSE())</f>
        <v>32710</v>
      </c>
      <c r="M2135" s="18">
        <f>VLOOKUP($A2135,'Hospitalisation Details'!$A$2:$P$2344,6,FALSE())</f>
        <v>2106.2600000000002</v>
      </c>
      <c r="N2135" s="1" t="str">
        <f>VLOOKUP($A2135,'Hospitalisation Details'!$A$2:$P$2344,12,FALSE())</f>
        <v>tier - 2</v>
      </c>
      <c r="O2135" s="1" t="str">
        <f>VLOOKUP($A2135,'Hospitalisation Details'!$A$2:$P$2344,13,FALSE())</f>
        <v>tier - 2</v>
      </c>
      <c r="P2135" s="1" t="str">
        <f>VLOOKUP($A2135,'Hospitalisation Details'!$A$2:$P$2344,14,FALSE())</f>
        <v>R1013</v>
      </c>
      <c r="Q2135" s="1">
        <f>VLOOKUP($A2135,'Hospitalisation Details'!$A$2:$P$2344,16,FALSE())</f>
        <v>33</v>
      </c>
    </row>
    <row r="2136" spans="1:17" x14ac:dyDescent="0.35">
      <c r="A2136" s="1" t="str">
        <f>'Customer Names'!A2136</f>
        <v>Id2135</v>
      </c>
      <c r="B2136" s="1" t="str">
        <f>VLOOKUP($A2136,'Customer Names'!$A$2:$E$2336,4,FALSE())</f>
        <v>Marshall</v>
      </c>
      <c r="C2136" s="16">
        <f>VLOOKUP($A2136,'Medical Examinations'!$A$2:$O$2336,2,FALSE())</f>
        <v>27.36</v>
      </c>
      <c r="D2136" s="16">
        <f>VLOOKUP($A2136,'Medical Examinations'!$A$2:$O$2336,3,FALSE())</f>
        <v>5.59</v>
      </c>
      <c r="E2136" s="1" t="str">
        <f>VLOOKUP($A2136,'Medical Examinations'!$A$2:$O$2336,9,FALSE())</f>
        <v>Yes</v>
      </c>
      <c r="F2136" s="1" t="str">
        <f>VLOOKUP($A2136,'Medical Examinations'!$A$2:$O$2336,10,FALSE())</f>
        <v>No</v>
      </c>
      <c r="G2136" s="1" t="str">
        <f>VLOOKUP($A2136,'Medical Examinations'!$A$2:$O$2336,11,FALSE())</f>
        <v>No</v>
      </c>
      <c r="H2136" s="1">
        <f>VLOOKUP($A2136,'Medical Examinations'!$A$2:$O$2336,13,FALSE())</f>
        <v>0</v>
      </c>
      <c r="I2136" s="1" t="str">
        <f>VLOOKUP($A2136,'Medical Examinations'!$A$2:$O$2336,12,FALSE())</f>
        <v>No</v>
      </c>
      <c r="J2136" s="1" t="str">
        <f>VLOOKUP($A2136,'Medical Examinations'!$A$2:$O$2336,14,FALSE())</f>
        <v>Overweight</v>
      </c>
      <c r="K2136" s="1" t="str">
        <f>VLOOKUP($A2136,'Medical Examinations'!$A$2:$O$2336,15,FALSE())</f>
        <v>Normal</v>
      </c>
      <c r="L2136" s="17">
        <f>VLOOKUP($A2136,'Hospitalisation Details'!$A$2:$P$2344,15,FALSE())</f>
        <v>37223</v>
      </c>
      <c r="M2136" s="18">
        <f>VLOOKUP($A2136,'Hospitalisation Details'!$A$2:$P$2344,6,FALSE())</f>
        <v>2104.11</v>
      </c>
      <c r="N2136" s="1" t="str">
        <f>VLOOKUP($A2136,'Hospitalisation Details'!$A$2:$P$2344,12,FALSE())</f>
        <v>tier - 2</v>
      </c>
      <c r="O2136" s="1" t="str">
        <f>VLOOKUP($A2136,'Hospitalisation Details'!$A$2:$P$2344,13,FALSE())</f>
        <v>tier - 1</v>
      </c>
      <c r="P2136" s="1" t="str">
        <f>VLOOKUP($A2136,'Hospitalisation Details'!$A$2:$P$2344,14,FALSE())</f>
        <v>R1016</v>
      </c>
      <c r="Q2136" s="1">
        <f>VLOOKUP($A2136,'Hospitalisation Details'!$A$2:$P$2344,16,FALSE())</f>
        <v>21</v>
      </c>
    </row>
    <row r="2137" spans="1:17" x14ac:dyDescent="0.35">
      <c r="A2137" s="1" t="str">
        <f>'Customer Names'!A2137</f>
        <v>Id2136</v>
      </c>
      <c r="B2137" s="1" t="str">
        <f>VLOOKUP($A2137,'Customer Names'!$A$2:$E$2336,4,FALSE())</f>
        <v>Lavar</v>
      </c>
      <c r="C2137" s="16">
        <f>VLOOKUP($A2137,'Medical Examinations'!$A$2:$O$2336,2,FALSE())</f>
        <v>22.3</v>
      </c>
      <c r="D2137" s="16">
        <f>VLOOKUP($A2137,'Medical Examinations'!$A$2:$O$2336,3,FALSE())</f>
        <v>4.8899999999999997</v>
      </c>
      <c r="E2137" s="1" t="str">
        <f>VLOOKUP($A2137,'Medical Examinations'!$A$2:$O$2336,9,FALSE())</f>
        <v>Yes</v>
      </c>
      <c r="F2137" s="1" t="str">
        <f>VLOOKUP($A2137,'Medical Examinations'!$A$2:$O$2336,10,FALSE())</f>
        <v>No</v>
      </c>
      <c r="G2137" s="1" t="str">
        <f>VLOOKUP($A2137,'Medical Examinations'!$A$2:$O$2336,11,FALSE())</f>
        <v>No</v>
      </c>
      <c r="H2137" s="1">
        <f>VLOOKUP($A2137,'Medical Examinations'!$A$2:$O$2336,13,FALSE())</f>
        <v>0</v>
      </c>
      <c r="I2137" s="1" t="str">
        <f>VLOOKUP($A2137,'Medical Examinations'!$A$2:$O$2336,12,FALSE())</f>
        <v>No</v>
      </c>
      <c r="J2137" s="1" t="str">
        <f>VLOOKUP($A2137,'Medical Examinations'!$A$2:$O$2336,14,FALSE())</f>
        <v>Normal Weight</v>
      </c>
      <c r="K2137" s="1" t="str">
        <f>VLOOKUP($A2137,'Medical Examinations'!$A$2:$O$2336,15,FALSE())</f>
        <v>Normal</v>
      </c>
      <c r="L2137" s="17">
        <f>VLOOKUP($A2137,'Hospitalisation Details'!$A$2:$P$2344,15,FALSE())</f>
        <v>37064</v>
      </c>
      <c r="M2137" s="18">
        <f>VLOOKUP($A2137,'Hospitalisation Details'!$A$2:$P$2344,6,FALSE())</f>
        <v>2103.08</v>
      </c>
      <c r="N2137" s="1" t="str">
        <f>VLOOKUP($A2137,'Hospitalisation Details'!$A$2:$P$2344,12,FALSE())</f>
        <v>tier - 3</v>
      </c>
      <c r="O2137" s="1" t="str">
        <f>VLOOKUP($A2137,'Hospitalisation Details'!$A$2:$P$2344,13,FALSE())</f>
        <v>tier - 2</v>
      </c>
      <c r="P2137" s="1" t="str">
        <f>VLOOKUP($A2137,'Hospitalisation Details'!$A$2:$P$2344,14,FALSE())</f>
        <v>R1011</v>
      </c>
      <c r="Q2137" s="1">
        <f>VLOOKUP($A2137,'Hospitalisation Details'!$A$2:$P$2344,16,FALSE())</f>
        <v>21</v>
      </c>
    </row>
    <row r="2138" spans="1:17" x14ac:dyDescent="0.35">
      <c r="A2138" s="1" t="str">
        <f>'Customer Names'!A2138</f>
        <v>Id2137</v>
      </c>
      <c r="B2138" s="1" t="str">
        <f>VLOOKUP($A2138,'Customer Names'!$A$2:$E$2336,4,FALSE())</f>
        <v>Charlie T.</v>
      </c>
      <c r="C2138" s="16">
        <f>VLOOKUP($A2138,'Medical Examinations'!$A$2:$O$2336,2,FALSE())</f>
        <v>26.03</v>
      </c>
      <c r="D2138" s="16">
        <f>VLOOKUP($A2138,'Medical Examinations'!$A$2:$O$2336,3,FALSE())</f>
        <v>5.81</v>
      </c>
      <c r="E2138" s="1" t="str">
        <f>VLOOKUP($A2138,'Medical Examinations'!$A$2:$O$2336,9,FALSE())</f>
        <v>Yes</v>
      </c>
      <c r="F2138" s="1" t="str">
        <f>VLOOKUP($A2138,'Medical Examinations'!$A$2:$O$2336,10,FALSE())</f>
        <v>No</v>
      </c>
      <c r="G2138" s="1" t="str">
        <f>VLOOKUP($A2138,'Medical Examinations'!$A$2:$O$2336,11,FALSE())</f>
        <v>No</v>
      </c>
      <c r="H2138" s="1">
        <f>VLOOKUP($A2138,'Medical Examinations'!$A$2:$O$2336,13,FALSE())</f>
        <v>0</v>
      </c>
      <c r="I2138" s="1" t="str">
        <f>VLOOKUP($A2138,'Medical Examinations'!$A$2:$O$2336,12,FALSE())</f>
        <v>No</v>
      </c>
      <c r="J2138" s="1" t="str">
        <f>VLOOKUP($A2138,'Medical Examinations'!$A$2:$O$2336,14,FALSE())</f>
        <v>Overweight</v>
      </c>
      <c r="K2138" s="1" t="str">
        <f>VLOOKUP($A2138,'Medical Examinations'!$A$2:$O$2336,15,FALSE())</f>
        <v>Prediabetes</v>
      </c>
      <c r="L2138" s="17">
        <f>VLOOKUP($A2138,'Hospitalisation Details'!$A$2:$P$2344,15,FALSE())</f>
        <v>37117</v>
      </c>
      <c r="M2138" s="18">
        <f>VLOOKUP($A2138,'Hospitalisation Details'!$A$2:$P$2344,6,FALSE())</f>
        <v>2102.2600000000002</v>
      </c>
      <c r="N2138" s="1" t="str">
        <f>VLOOKUP($A2138,'Hospitalisation Details'!$A$2:$P$2344,12,FALSE())</f>
        <v>tier - 3</v>
      </c>
      <c r="O2138" s="1" t="str">
        <f>VLOOKUP($A2138,'Hospitalisation Details'!$A$2:$P$2344,13,FALSE())</f>
        <v>tier - 2</v>
      </c>
      <c r="P2138" s="1" t="str">
        <f>VLOOKUP($A2138,'Hospitalisation Details'!$A$2:$P$2344,14,FALSE())</f>
        <v>R1019</v>
      </c>
      <c r="Q2138" s="1">
        <f>VLOOKUP($A2138,'Hospitalisation Details'!$A$2:$P$2344,16,FALSE())</f>
        <v>21</v>
      </c>
    </row>
    <row r="2139" spans="1:17" x14ac:dyDescent="0.35">
      <c r="A2139" s="1" t="str">
        <f>'Customer Names'!A2139</f>
        <v>Id2138</v>
      </c>
      <c r="B2139" s="1" t="str">
        <f>VLOOKUP($A2139,'Customer Names'!$A$2:$E$2336,4,FALSE())</f>
        <v>Lauren</v>
      </c>
      <c r="C2139" s="16">
        <f>VLOOKUP($A2139,'Medical Examinations'!$A$2:$O$2336,2,FALSE())</f>
        <v>27.74</v>
      </c>
      <c r="D2139" s="16">
        <f>VLOOKUP($A2139,'Medical Examinations'!$A$2:$O$2336,3,FALSE())</f>
        <v>4.29</v>
      </c>
      <c r="E2139" s="1" t="str">
        <f>VLOOKUP($A2139,'Medical Examinations'!$A$2:$O$2336,9,FALSE())</f>
        <v>No</v>
      </c>
      <c r="F2139" s="1" t="str">
        <f>VLOOKUP($A2139,'Medical Examinations'!$A$2:$O$2336,10,FALSE())</f>
        <v>Yes</v>
      </c>
      <c r="G2139" s="1" t="str">
        <f>VLOOKUP($A2139,'Medical Examinations'!$A$2:$O$2336,11,FALSE())</f>
        <v>No</v>
      </c>
      <c r="H2139" s="1">
        <f>VLOOKUP($A2139,'Medical Examinations'!$A$2:$O$2336,13,FALSE())</f>
        <v>1</v>
      </c>
      <c r="I2139" s="1" t="str">
        <f>VLOOKUP($A2139,'Medical Examinations'!$A$2:$O$2336,12,FALSE())</f>
        <v>No</v>
      </c>
      <c r="J2139" s="1" t="str">
        <f>VLOOKUP($A2139,'Medical Examinations'!$A$2:$O$2336,14,FALSE())</f>
        <v>Overweight</v>
      </c>
      <c r="K2139" s="1" t="str">
        <f>VLOOKUP($A2139,'Medical Examinations'!$A$2:$O$2336,15,FALSE())</f>
        <v>Normal</v>
      </c>
      <c r="L2139" s="17">
        <f>VLOOKUP($A2139,'Hospitalisation Details'!$A$2:$P$2344,15,FALSE())</f>
        <v>38150</v>
      </c>
      <c r="M2139" s="18">
        <f>VLOOKUP($A2139,'Hospitalisation Details'!$A$2:$P$2344,6,FALSE())</f>
        <v>2094.1</v>
      </c>
      <c r="N2139" s="1" t="str">
        <f>VLOOKUP($A2139,'Hospitalisation Details'!$A$2:$P$2344,12,FALSE())</f>
        <v>tier - 3</v>
      </c>
      <c r="O2139" s="1" t="str">
        <f>VLOOKUP($A2139,'Hospitalisation Details'!$A$2:$P$2344,13,FALSE())</f>
        <v>tier - 2</v>
      </c>
      <c r="P2139" s="1" t="str">
        <f>VLOOKUP($A2139,'Hospitalisation Details'!$A$2:$P$2344,14,FALSE())</f>
        <v>R1025</v>
      </c>
      <c r="Q2139" s="1">
        <f>VLOOKUP($A2139,'Hospitalisation Details'!$A$2:$P$2344,16,FALSE())</f>
        <v>18</v>
      </c>
    </row>
    <row r="2140" spans="1:17" x14ac:dyDescent="0.35">
      <c r="A2140" s="1" t="str">
        <f>'Customer Names'!A2140</f>
        <v>Id2139</v>
      </c>
      <c r="B2140" s="1" t="str">
        <f>VLOOKUP($A2140,'Customer Names'!$A$2:$E$2336,4,FALSE())</f>
        <v>Arthur</v>
      </c>
      <c r="C2140" s="16">
        <f>VLOOKUP($A2140,'Medical Examinations'!$A$2:$O$2336,2,FALSE())</f>
        <v>32.11</v>
      </c>
      <c r="D2140" s="16">
        <f>VLOOKUP($A2140,'Medical Examinations'!$A$2:$O$2336,3,FALSE())</f>
        <v>4.03</v>
      </c>
      <c r="E2140" s="1" t="str">
        <f>VLOOKUP($A2140,'Medical Examinations'!$A$2:$O$2336,9,FALSE())</f>
        <v>Yes</v>
      </c>
      <c r="F2140" s="1" t="str">
        <f>VLOOKUP($A2140,'Medical Examinations'!$A$2:$O$2336,10,FALSE())</f>
        <v>Yes</v>
      </c>
      <c r="G2140" s="1" t="str">
        <f>VLOOKUP($A2140,'Medical Examinations'!$A$2:$O$2336,11,FALSE())</f>
        <v>No</v>
      </c>
      <c r="H2140" s="1">
        <f>VLOOKUP($A2140,'Medical Examinations'!$A$2:$O$2336,13,FALSE())</f>
        <v>2</v>
      </c>
      <c r="I2140" s="1" t="str">
        <f>VLOOKUP($A2140,'Medical Examinations'!$A$2:$O$2336,12,FALSE())</f>
        <v>No</v>
      </c>
      <c r="J2140" s="1" t="str">
        <f>VLOOKUP($A2140,'Medical Examinations'!$A$2:$O$2336,14,FALSE())</f>
        <v>Obesity</v>
      </c>
      <c r="K2140" s="1" t="str">
        <f>VLOOKUP($A2140,'Medical Examinations'!$A$2:$O$2336,15,FALSE())</f>
        <v>Normal</v>
      </c>
      <c r="L2140" s="17">
        <f>VLOOKUP($A2140,'Hospitalisation Details'!$A$2:$P$2344,15,FALSE())</f>
        <v>36733</v>
      </c>
      <c r="M2140" s="18">
        <f>VLOOKUP($A2140,'Hospitalisation Details'!$A$2:$P$2344,6,FALSE())</f>
        <v>2055.3200000000002</v>
      </c>
      <c r="N2140" s="1" t="str">
        <f>VLOOKUP($A2140,'Hospitalisation Details'!$A$2:$P$2344,12,FALSE())</f>
        <v>tier - 3</v>
      </c>
      <c r="O2140" s="1" t="str">
        <f>VLOOKUP($A2140,'Hospitalisation Details'!$A$2:$P$2344,13,FALSE())</f>
        <v>tier - 3</v>
      </c>
      <c r="P2140" s="1" t="str">
        <f>VLOOKUP($A2140,'Hospitalisation Details'!$A$2:$P$2344,14,FALSE())</f>
        <v>R1012</v>
      </c>
      <c r="Q2140" s="1">
        <f>VLOOKUP($A2140,'Hospitalisation Details'!$A$2:$P$2344,16,FALSE())</f>
        <v>22</v>
      </c>
    </row>
    <row r="2141" spans="1:17" x14ac:dyDescent="0.35">
      <c r="A2141" s="1" t="str">
        <f>'Customer Names'!A2141</f>
        <v>Id2140</v>
      </c>
      <c r="B2141" s="1" t="str">
        <f>VLOOKUP($A2141,'Customer Names'!$A$2:$E$2336,4,FALSE())</f>
        <v>Thomas</v>
      </c>
      <c r="C2141" s="16">
        <f>VLOOKUP($A2141,'Medical Examinations'!$A$2:$O$2336,2,FALSE())</f>
        <v>25.175000000000001</v>
      </c>
      <c r="D2141" s="16">
        <f>VLOOKUP($A2141,'Medical Examinations'!$A$2:$O$2336,3,FALSE())</f>
        <v>6.29</v>
      </c>
      <c r="E2141" s="1" t="str">
        <f>VLOOKUP($A2141,'Medical Examinations'!$A$2:$O$2336,9,FALSE())</f>
        <v>Yes</v>
      </c>
      <c r="F2141" s="1" t="str">
        <f>VLOOKUP($A2141,'Medical Examinations'!$A$2:$O$2336,10,FALSE())</f>
        <v>Yes</v>
      </c>
      <c r="G2141" s="1" t="str">
        <f>VLOOKUP($A2141,'Medical Examinations'!$A$2:$O$2336,11,FALSE())</f>
        <v>No</v>
      </c>
      <c r="H2141" s="1">
        <f>VLOOKUP($A2141,'Medical Examinations'!$A$2:$O$2336,13,FALSE())</f>
        <v>2</v>
      </c>
      <c r="I2141" s="1" t="str">
        <f>VLOOKUP($A2141,'Medical Examinations'!$A$2:$O$2336,12,FALSE())</f>
        <v>No</v>
      </c>
      <c r="J2141" s="1" t="str">
        <f>VLOOKUP($A2141,'Medical Examinations'!$A$2:$O$2336,14,FALSE())</f>
        <v>Overweight</v>
      </c>
      <c r="K2141" s="1" t="str">
        <f>VLOOKUP($A2141,'Medical Examinations'!$A$2:$O$2336,15,FALSE())</f>
        <v>Prediabetes</v>
      </c>
      <c r="L2141" s="17">
        <f>VLOOKUP($A2141,'Hospitalisation Details'!$A$2:$P$2344,15,FALSE())</f>
        <v>36771</v>
      </c>
      <c r="M2141" s="18">
        <f>VLOOKUP($A2141,'Hospitalisation Details'!$A$2:$P$2344,6,FALSE())</f>
        <v>2045.69</v>
      </c>
      <c r="N2141" s="1" t="str">
        <f>VLOOKUP($A2141,'Hospitalisation Details'!$A$2:$P$2344,12,FALSE())</f>
        <v>tier - 3</v>
      </c>
      <c r="O2141" s="1" t="str">
        <f>VLOOKUP($A2141,'Hospitalisation Details'!$A$2:$P$2344,13,FALSE())</f>
        <v>tier - 3</v>
      </c>
      <c r="P2141" s="1" t="str">
        <f>VLOOKUP($A2141,'Hospitalisation Details'!$A$2:$P$2344,14,FALSE())</f>
        <v>R1012</v>
      </c>
      <c r="Q2141" s="1">
        <f>VLOOKUP($A2141,'Hospitalisation Details'!$A$2:$P$2344,16,FALSE())</f>
        <v>22</v>
      </c>
    </row>
    <row r="2142" spans="1:17" x14ac:dyDescent="0.35">
      <c r="A2142" s="1" t="str">
        <f>'Customer Names'!A2142</f>
        <v>Id2141</v>
      </c>
      <c r="B2142" s="1" t="str">
        <f>VLOOKUP($A2142,'Customer Names'!$A$2:$E$2336,4,FALSE())</f>
        <v>Jennifer</v>
      </c>
      <c r="C2142" s="16">
        <f>VLOOKUP($A2142,'Medical Examinations'!$A$2:$O$2336,2,FALSE())</f>
        <v>39.49</v>
      </c>
      <c r="D2142" s="16">
        <f>VLOOKUP($A2142,'Medical Examinations'!$A$2:$O$2336,3,FALSE())</f>
        <v>4.4800000000000004</v>
      </c>
      <c r="E2142" s="1" t="str">
        <f>VLOOKUP($A2142,'Medical Examinations'!$A$2:$O$2336,9,FALSE())</f>
        <v>Yes</v>
      </c>
      <c r="F2142" s="1" t="str">
        <f>VLOOKUP($A2142,'Medical Examinations'!$A$2:$O$2336,10,FALSE())</f>
        <v>No</v>
      </c>
      <c r="G2142" s="1" t="str">
        <f>VLOOKUP($A2142,'Medical Examinations'!$A$2:$O$2336,11,FALSE())</f>
        <v>No</v>
      </c>
      <c r="H2142" s="1">
        <f>VLOOKUP($A2142,'Medical Examinations'!$A$2:$O$2336,13,FALSE())</f>
        <v>0</v>
      </c>
      <c r="I2142" s="1" t="str">
        <f>VLOOKUP($A2142,'Medical Examinations'!$A$2:$O$2336,12,FALSE())</f>
        <v>No</v>
      </c>
      <c r="J2142" s="1" t="str">
        <f>VLOOKUP($A2142,'Medical Examinations'!$A$2:$O$2336,14,FALSE())</f>
        <v>Obesity</v>
      </c>
      <c r="K2142" s="1" t="str">
        <f>VLOOKUP($A2142,'Medical Examinations'!$A$2:$O$2336,15,FALSE())</f>
        <v>Normal</v>
      </c>
      <c r="L2142" s="17">
        <f>VLOOKUP($A2142,'Hospitalisation Details'!$A$2:$P$2344,15,FALSE())</f>
        <v>37107</v>
      </c>
      <c r="M2142" s="18">
        <f>VLOOKUP($A2142,'Hospitalisation Details'!$A$2:$P$2344,6,FALSE())</f>
        <v>2026.97</v>
      </c>
      <c r="N2142" s="1" t="str">
        <f>VLOOKUP($A2142,'Hospitalisation Details'!$A$2:$P$2344,12,FALSE())</f>
        <v>tier - 3</v>
      </c>
      <c r="O2142" s="1" t="str">
        <f>VLOOKUP($A2142,'Hospitalisation Details'!$A$2:$P$2344,13,FALSE())</f>
        <v>tier - 2</v>
      </c>
      <c r="P2142" s="1" t="str">
        <f>VLOOKUP($A2142,'Hospitalisation Details'!$A$2:$P$2344,14,FALSE())</f>
        <v>R1013</v>
      </c>
      <c r="Q2142" s="1">
        <f>VLOOKUP($A2142,'Hospitalisation Details'!$A$2:$P$2344,16,FALSE())</f>
        <v>21</v>
      </c>
    </row>
    <row r="2143" spans="1:17" x14ac:dyDescent="0.35">
      <c r="A2143" s="1" t="str">
        <f>'Customer Names'!A2143</f>
        <v>Id2142</v>
      </c>
      <c r="B2143" s="1" t="str">
        <f>VLOOKUP($A2143,'Customer Names'!$A$2:$E$2336,4,FALSE())</f>
        <v>Tammy</v>
      </c>
      <c r="C2143" s="16">
        <f>VLOOKUP($A2143,'Medical Examinations'!$A$2:$O$2336,2,FALSE())</f>
        <v>34.869999999999997</v>
      </c>
      <c r="D2143" s="16">
        <f>VLOOKUP($A2143,'Medical Examinations'!$A$2:$O$2336,3,FALSE())</f>
        <v>5.51</v>
      </c>
      <c r="E2143" s="1" t="str">
        <f>VLOOKUP($A2143,'Medical Examinations'!$A$2:$O$2336,9,FALSE())</f>
        <v>Yes</v>
      </c>
      <c r="F2143" s="1" t="str">
        <f>VLOOKUP($A2143,'Medical Examinations'!$A$2:$O$2336,10,FALSE())</f>
        <v>No</v>
      </c>
      <c r="G2143" s="1" t="str">
        <f>VLOOKUP($A2143,'Medical Examinations'!$A$2:$O$2336,11,FALSE())</f>
        <v>No</v>
      </c>
      <c r="H2143" s="1">
        <f>VLOOKUP($A2143,'Medical Examinations'!$A$2:$O$2336,13,FALSE())</f>
        <v>0</v>
      </c>
      <c r="I2143" s="1" t="str">
        <f>VLOOKUP($A2143,'Medical Examinations'!$A$2:$O$2336,12,FALSE())</f>
        <v>No</v>
      </c>
      <c r="J2143" s="1" t="str">
        <f>VLOOKUP($A2143,'Medical Examinations'!$A$2:$O$2336,14,FALSE())</f>
        <v>Obesity</v>
      </c>
      <c r="K2143" s="1" t="str">
        <f>VLOOKUP($A2143,'Medical Examinations'!$A$2:$O$2336,15,FALSE())</f>
        <v>Normal</v>
      </c>
      <c r="L2143" s="17">
        <f>VLOOKUP($A2143,'Hospitalisation Details'!$A$2:$P$2344,15,FALSE())</f>
        <v>37140</v>
      </c>
      <c r="M2143" s="18">
        <f>VLOOKUP($A2143,'Hospitalisation Details'!$A$2:$P$2344,6,FALSE())</f>
        <v>2020.55</v>
      </c>
      <c r="N2143" s="1" t="str">
        <f>VLOOKUP($A2143,'Hospitalisation Details'!$A$2:$P$2344,12,FALSE())</f>
        <v>tier - 3</v>
      </c>
      <c r="O2143" s="1" t="str">
        <f>VLOOKUP($A2143,'Hospitalisation Details'!$A$2:$P$2344,13,FALSE())</f>
        <v>tier - 2</v>
      </c>
      <c r="P2143" s="1" t="str">
        <f>VLOOKUP($A2143,'Hospitalisation Details'!$A$2:$P$2344,14,FALSE())</f>
        <v>R1013</v>
      </c>
      <c r="Q2143" s="1">
        <f>VLOOKUP($A2143,'Hospitalisation Details'!$A$2:$P$2344,16,FALSE())</f>
        <v>21</v>
      </c>
    </row>
    <row r="2144" spans="1:17" x14ac:dyDescent="0.35">
      <c r="A2144" s="1" t="str">
        <f>'Customer Names'!A2144</f>
        <v>Id2143</v>
      </c>
      <c r="B2144" s="1" t="str">
        <f>VLOOKUP($A2144,'Customer Names'!$A$2:$E$2336,4,FALSE())</f>
        <v>Lena</v>
      </c>
      <c r="C2144" s="16">
        <f>VLOOKUP($A2144,'Medical Examinations'!$A$2:$O$2336,2,FALSE())</f>
        <v>34.6</v>
      </c>
      <c r="D2144" s="16">
        <f>VLOOKUP($A2144,'Medical Examinations'!$A$2:$O$2336,3,FALSE())</f>
        <v>4.5</v>
      </c>
      <c r="E2144" s="1" t="str">
        <f>VLOOKUP($A2144,'Medical Examinations'!$A$2:$O$2336,9,FALSE())</f>
        <v>Yes</v>
      </c>
      <c r="F2144" s="1" t="str">
        <f>VLOOKUP($A2144,'Medical Examinations'!$A$2:$O$2336,10,FALSE())</f>
        <v>No</v>
      </c>
      <c r="G2144" s="1" t="str">
        <f>VLOOKUP($A2144,'Medical Examinations'!$A$2:$O$2336,11,FALSE())</f>
        <v>No</v>
      </c>
      <c r="H2144" s="1">
        <f>VLOOKUP($A2144,'Medical Examinations'!$A$2:$O$2336,13,FALSE())</f>
        <v>0</v>
      </c>
      <c r="I2144" s="1" t="str">
        <f>VLOOKUP($A2144,'Medical Examinations'!$A$2:$O$2336,12,FALSE())</f>
        <v>No</v>
      </c>
      <c r="J2144" s="1" t="str">
        <f>VLOOKUP($A2144,'Medical Examinations'!$A$2:$O$2336,14,FALSE())</f>
        <v>Obesity</v>
      </c>
      <c r="K2144" s="1" t="str">
        <f>VLOOKUP($A2144,'Medical Examinations'!$A$2:$O$2336,15,FALSE())</f>
        <v>Normal</v>
      </c>
      <c r="L2144" s="17">
        <f>VLOOKUP($A2144,'Hospitalisation Details'!$A$2:$P$2344,15,FALSE())</f>
        <v>37073</v>
      </c>
      <c r="M2144" s="18">
        <f>VLOOKUP($A2144,'Hospitalisation Details'!$A$2:$P$2344,6,FALSE())</f>
        <v>2020.18</v>
      </c>
      <c r="N2144" s="1" t="str">
        <f>VLOOKUP($A2144,'Hospitalisation Details'!$A$2:$P$2344,12,FALSE())</f>
        <v>tier - 3</v>
      </c>
      <c r="O2144" s="1" t="str">
        <f>VLOOKUP($A2144,'Hospitalisation Details'!$A$2:$P$2344,13,FALSE())</f>
        <v>tier - 1</v>
      </c>
      <c r="P2144" s="1" t="str">
        <f>VLOOKUP($A2144,'Hospitalisation Details'!$A$2:$P$2344,14,FALSE())</f>
        <v>R1011</v>
      </c>
      <c r="Q2144" s="1">
        <f>VLOOKUP($A2144,'Hospitalisation Details'!$A$2:$P$2344,16,FALSE())</f>
        <v>21</v>
      </c>
    </row>
    <row r="2145" spans="1:17" x14ac:dyDescent="0.35">
      <c r="A2145" s="1" t="str">
        <f>'Customer Names'!A2145</f>
        <v>Id2144</v>
      </c>
      <c r="B2145" s="1" t="str">
        <f>VLOOKUP($A2145,'Customer Names'!$A$2:$E$2336,4,FALSE())</f>
        <v>Valentina</v>
      </c>
      <c r="C2145" s="16">
        <f>VLOOKUP($A2145,'Medical Examinations'!$A$2:$O$2336,2,FALSE())</f>
        <v>25.8</v>
      </c>
      <c r="D2145" s="16">
        <f>VLOOKUP($A2145,'Medical Examinations'!$A$2:$O$2336,3,FALSE())</f>
        <v>6.29</v>
      </c>
      <c r="E2145" s="1" t="str">
        <f>VLOOKUP($A2145,'Medical Examinations'!$A$2:$O$2336,9,FALSE())</f>
        <v>Yes</v>
      </c>
      <c r="F2145" s="1" t="str">
        <f>VLOOKUP($A2145,'Medical Examinations'!$A$2:$O$2336,10,FALSE())</f>
        <v>No</v>
      </c>
      <c r="G2145" s="1" t="str">
        <f>VLOOKUP($A2145,'Medical Examinations'!$A$2:$O$2336,11,FALSE())</f>
        <v>No</v>
      </c>
      <c r="H2145" s="1">
        <f>VLOOKUP($A2145,'Medical Examinations'!$A$2:$O$2336,13,FALSE())</f>
        <v>0</v>
      </c>
      <c r="I2145" s="1" t="str">
        <f>VLOOKUP($A2145,'Medical Examinations'!$A$2:$O$2336,12,FALSE())</f>
        <v>No</v>
      </c>
      <c r="J2145" s="1" t="str">
        <f>VLOOKUP($A2145,'Medical Examinations'!$A$2:$O$2336,14,FALSE())</f>
        <v>Overweight</v>
      </c>
      <c r="K2145" s="1" t="str">
        <f>VLOOKUP($A2145,'Medical Examinations'!$A$2:$O$2336,15,FALSE())</f>
        <v>Prediabetes</v>
      </c>
      <c r="L2145" s="17">
        <f>VLOOKUP($A2145,'Hospitalisation Details'!$A$2:$P$2344,15,FALSE())</f>
        <v>37117</v>
      </c>
      <c r="M2145" s="18">
        <f>VLOOKUP($A2145,'Hospitalisation Details'!$A$2:$P$2344,6,FALSE())</f>
        <v>2007.95</v>
      </c>
      <c r="N2145" s="1" t="str">
        <f>VLOOKUP($A2145,'Hospitalisation Details'!$A$2:$P$2344,12,FALSE())</f>
        <v>tier - 3</v>
      </c>
      <c r="O2145" s="1" t="str">
        <f>VLOOKUP($A2145,'Hospitalisation Details'!$A$2:$P$2344,13,FALSE())</f>
        <v>tier - 2</v>
      </c>
      <c r="P2145" s="1" t="str">
        <f>VLOOKUP($A2145,'Hospitalisation Details'!$A$2:$P$2344,14,FALSE())</f>
        <v>R1011</v>
      </c>
      <c r="Q2145" s="1">
        <f>VLOOKUP($A2145,'Hospitalisation Details'!$A$2:$P$2344,16,FALSE())</f>
        <v>21</v>
      </c>
    </row>
    <row r="2146" spans="1:17" x14ac:dyDescent="0.35">
      <c r="A2146" s="1" t="str">
        <f>'Customer Names'!A2146</f>
        <v>Id2145</v>
      </c>
      <c r="B2146" s="1" t="str">
        <f>VLOOKUP($A2146,'Customer Names'!$A$2:$E$2336,4,FALSE())</f>
        <v>Russell N.</v>
      </c>
      <c r="C2146" s="16">
        <f>VLOOKUP($A2146,'Medical Examinations'!$A$2:$O$2336,2,FALSE())</f>
        <v>35.86</v>
      </c>
      <c r="D2146" s="16">
        <f>VLOOKUP($A2146,'Medical Examinations'!$A$2:$O$2336,3,FALSE())</f>
        <v>4.33</v>
      </c>
      <c r="E2146" s="1" t="str">
        <f>VLOOKUP($A2146,'Medical Examinations'!$A$2:$O$2336,9,FALSE())</f>
        <v>No</v>
      </c>
      <c r="F2146" s="1" t="str">
        <f>VLOOKUP($A2146,'Medical Examinations'!$A$2:$O$2336,10,FALSE())</f>
        <v>No</v>
      </c>
      <c r="G2146" s="1" t="str">
        <f>VLOOKUP($A2146,'Medical Examinations'!$A$2:$O$2336,11,FALSE())</f>
        <v>No</v>
      </c>
      <c r="H2146" s="1">
        <f>VLOOKUP($A2146,'Medical Examinations'!$A$2:$O$2336,13,FALSE())</f>
        <v>1</v>
      </c>
      <c r="I2146" s="1" t="str">
        <f>VLOOKUP($A2146,'Medical Examinations'!$A$2:$O$2336,12,FALSE())</f>
        <v>No</v>
      </c>
      <c r="J2146" s="1" t="str">
        <f>VLOOKUP($A2146,'Medical Examinations'!$A$2:$O$2336,14,FALSE())</f>
        <v>Obesity</v>
      </c>
      <c r="K2146" s="1" t="str">
        <f>VLOOKUP($A2146,'Medical Examinations'!$A$2:$O$2336,15,FALSE())</f>
        <v>Normal</v>
      </c>
      <c r="L2146" s="17">
        <f>VLOOKUP($A2146,'Hospitalisation Details'!$A$2:$P$2344,15,FALSE())</f>
        <v>36052</v>
      </c>
      <c r="M2146" s="18">
        <f>VLOOKUP($A2146,'Hospitalisation Details'!$A$2:$P$2344,6,FALSE())</f>
        <v>1986.93</v>
      </c>
      <c r="N2146" s="1" t="str">
        <f>VLOOKUP($A2146,'Hospitalisation Details'!$A$2:$P$2344,12,FALSE())</f>
        <v>tier - 3</v>
      </c>
      <c r="O2146" s="1" t="str">
        <f>VLOOKUP($A2146,'Hospitalisation Details'!$A$2:$P$2344,13,FALSE())</f>
        <v>tier - 2</v>
      </c>
      <c r="P2146" s="1" t="str">
        <f>VLOOKUP($A2146,'Hospitalisation Details'!$A$2:$P$2344,14,FALSE())</f>
        <v>R1013</v>
      </c>
      <c r="Q2146" s="1">
        <f>VLOOKUP($A2146,'Hospitalisation Details'!$A$2:$P$2344,16,FALSE())</f>
        <v>24</v>
      </c>
    </row>
    <row r="2147" spans="1:17" x14ac:dyDescent="0.35">
      <c r="A2147" s="1" t="str">
        <f>'Customer Names'!A2147</f>
        <v>Id2146</v>
      </c>
      <c r="B2147" s="1" t="str">
        <f>VLOOKUP($A2147,'Customer Names'!$A$2:$E$2336,4,FALSE())</f>
        <v>Scott R.</v>
      </c>
      <c r="C2147" s="16">
        <f>VLOOKUP($A2147,'Medical Examinations'!$A$2:$O$2336,2,FALSE())</f>
        <v>40.47</v>
      </c>
      <c r="D2147" s="16">
        <f>VLOOKUP($A2147,'Medical Examinations'!$A$2:$O$2336,3,FALSE())</f>
        <v>11.15</v>
      </c>
      <c r="E2147" s="1" t="str">
        <f>VLOOKUP($A2147,'Medical Examinations'!$A$2:$O$2336,9,FALSE())</f>
        <v>No</v>
      </c>
      <c r="F2147" s="1" t="str">
        <f>VLOOKUP($A2147,'Medical Examinations'!$A$2:$O$2336,10,FALSE())</f>
        <v>No</v>
      </c>
      <c r="G2147" s="1" t="str">
        <f>VLOOKUP($A2147,'Medical Examinations'!$A$2:$O$2336,11,FALSE())</f>
        <v>No</v>
      </c>
      <c r="H2147" s="1">
        <f>VLOOKUP($A2147,'Medical Examinations'!$A$2:$O$2336,13,FALSE())</f>
        <v>0</v>
      </c>
      <c r="I2147" s="1" t="str">
        <f>VLOOKUP($A2147,'Medical Examinations'!$A$2:$O$2336,12,FALSE())</f>
        <v>No</v>
      </c>
      <c r="J2147" s="1" t="str">
        <f>VLOOKUP($A2147,'Medical Examinations'!$A$2:$O$2336,14,FALSE())</f>
        <v>Obesity</v>
      </c>
      <c r="K2147" s="1" t="str">
        <f>VLOOKUP($A2147,'Medical Examinations'!$A$2:$O$2336,15,FALSE())</f>
        <v>Diabetes</v>
      </c>
      <c r="L2147" s="17">
        <f>VLOOKUP($A2147,'Hospitalisation Details'!$A$2:$P$2344,15,FALSE())</f>
        <v>37528</v>
      </c>
      <c r="M2147" s="18">
        <f>VLOOKUP($A2147,'Hospitalisation Details'!$A$2:$P$2344,6,FALSE())</f>
        <v>1984.45</v>
      </c>
      <c r="N2147" s="1" t="str">
        <f>VLOOKUP($A2147,'Hospitalisation Details'!$A$2:$P$2344,12,FALSE())</f>
        <v>tier - 3</v>
      </c>
      <c r="O2147" s="1" t="str">
        <f>VLOOKUP($A2147,'Hospitalisation Details'!$A$2:$P$2344,13,FALSE())</f>
        <v>tier - 3</v>
      </c>
      <c r="P2147" s="1" t="str">
        <f>VLOOKUP($A2147,'Hospitalisation Details'!$A$2:$P$2344,14,FALSE())</f>
        <v>R1016</v>
      </c>
      <c r="Q2147" s="1">
        <f>VLOOKUP($A2147,'Hospitalisation Details'!$A$2:$P$2344,16,FALSE())</f>
        <v>20</v>
      </c>
    </row>
    <row r="2148" spans="1:17" x14ac:dyDescent="0.35">
      <c r="A2148" s="1" t="str">
        <f>'Customer Names'!A2148</f>
        <v>Id2147</v>
      </c>
      <c r="B2148" s="1" t="str">
        <f>VLOOKUP($A2148,'Customer Names'!$A$2:$E$2336,4,FALSE())</f>
        <v>Jose Francisco Sr.</v>
      </c>
      <c r="C2148" s="16">
        <f>VLOOKUP($A2148,'Medical Examinations'!$A$2:$O$2336,2,FALSE())</f>
        <v>32.01</v>
      </c>
      <c r="D2148" s="16">
        <f>VLOOKUP($A2148,'Medical Examinations'!$A$2:$O$2336,3,FALSE())</f>
        <v>6.45</v>
      </c>
      <c r="E2148" s="1" t="str">
        <f>VLOOKUP($A2148,'Medical Examinations'!$A$2:$O$2336,9,FALSE())</f>
        <v>No</v>
      </c>
      <c r="F2148" s="1" t="str">
        <f>VLOOKUP($A2148,'Medical Examinations'!$A$2:$O$2336,10,FALSE())</f>
        <v>No</v>
      </c>
      <c r="G2148" s="1" t="str">
        <f>VLOOKUP($A2148,'Medical Examinations'!$A$2:$O$2336,11,FALSE())</f>
        <v>No</v>
      </c>
      <c r="H2148" s="1">
        <f>VLOOKUP($A2148,'Medical Examinations'!$A$2:$O$2336,13,FALSE())</f>
        <v>1</v>
      </c>
      <c r="I2148" s="1" t="str">
        <f>VLOOKUP($A2148,'Medical Examinations'!$A$2:$O$2336,12,FALSE())</f>
        <v>No</v>
      </c>
      <c r="J2148" s="1" t="str">
        <f>VLOOKUP($A2148,'Medical Examinations'!$A$2:$O$2336,14,FALSE())</f>
        <v>Obesity</v>
      </c>
      <c r="K2148" s="1" t="str">
        <f>VLOOKUP($A2148,'Medical Examinations'!$A$2:$O$2336,15,FALSE())</f>
        <v>Prediabetes</v>
      </c>
      <c r="L2148" s="17">
        <f>VLOOKUP($A2148,'Hospitalisation Details'!$A$2:$P$2344,15,FALSE())</f>
        <v>36158</v>
      </c>
      <c r="M2148" s="18">
        <f>VLOOKUP($A2148,'Hospitalisation Details'!$A$2:$P$2344,6,FALSE())</f>
        <v>1981.58</v>
      </c>
      <c r="N2148" s="1" t="str">
        <f>VLOOKUP($A2148,'Hospitalisation Details'!$A$2:$P$2344,12,FALSE())</f>
        <v>tier - 3</v>
      </c>
      <c r="O2148" s="1" t="str">
        <f>VLOOKUP($A2148,'Hospitalisation Details'!$A$2:$P$2344,13,FALSE())</f>
        <v>tier - 1</v>
      </c>
      <c r="P2148" s="1" t="str">
        <f>VLOOKUP($A2148,'Hospitalisation Details'!$A$2:$P$2344,14,FALSE())</f>
        <v>R1013</v>
      </c>
      <c r="Q2148" s="1">
        <f>VLOOKUP($A2148,'Hospitalisation Details'!$A$2:$P$2344,16,FALSE())</f>
        <v>24</v>
      </c>
    </row>
    <row r="2149" spans="1:17" x14ac:dyDescent="0.35">
      <c r="A2149" s="1" t="str">
        <f>'Customer Names'!A2149</f>
        <v>Id2148</v>
      </c>
      <c r="B2149" s="1" t="str">
        <f>VLOOKUP($A2149,'Customer Names'!$A$2:$E$2336,4,FALSE())</f>
        <v>Paul J</v>
      </c>
      <c r="C2149" s="16">
        <f>VLOOKUP($A2149,'Medical Examinations'!$A$2:$O$2336,2,FALSE())</f>
        <v>33</v>
      </c>
      <c r="D2149" s="16">
        <f>VLOOKUP($A2149,'Medical Examinations'!$A$2:$O$2336,3,FALSE())</f>
        <v>9.27</v>
      </c>
      <c r="E2149" s="1" t="str">
        <f>VLOOKUP($A2149,'Medical Examinations'!$A$2:$O$2336,9,FALSE())</f>
        <v>No</v>
      </c>
      <c r="F2149" s="1" t="str">
        <f>VLOOKUP($A2149,'Medical Examinations'!$A$2:$O$2336,10,FALSE())</f>
        <v>No</v>
      </c>
      <c r="G2149" s="1" t="str">
        <f>VLOOKUP($A2149,'Medical Examinations'!$A$2:$O$2336,11,FALSE())</f>
        <v>No</v>
      </c>
      <c r="H2149" s="1">
        <f>VLOOKUP($A2149,'Medical Examinations'!$A$2:$O$2336,13,FALSE())</f>
        <v>0</v>
      </c>
      <c r="I2149" s="1" t="str">
        <f>VLOOKUP($A2149,'Medical Examinations'!$A$2:$O$2336,12,FALSE())</f>
        <v>No</v>
      </c>
      <c r="J2149" s="1" t="str">
        <f>VLOOKUP($A2149,'Medical Examinations'!$A$2:$O$2336,14,FALSE())</f>
        <v>Obesity</v>
      </c>
      <c r="K2149" s="1" t="str">
        <f>VLOOKUP($A2149,'Medical Examinations'!$A$2:$O$2336,15,FALSE())</f>
        <v>Diabetes</v>
      </c>
      <c r="L2149" s="17">
        <f>VLOOKUP($A2149,'Hospitalisation Details'!$A$2:$P$2344,15,FALSE())</f>
        <v>37453</v>
      </c>
      <c r="M2149" s="18">
        <f>VLOOKUP($A2149,'Hospitalisation Details'!$A$2:$P$2344,6,FALSE())</f>
        <v>1980.07</v>
      </c>
      <c r="N2149" s="1" t="str">
        <f>VLOOKUP($A2149,'Hospitalisation Details'!$A$2:$P$2344,12,FALSE())</f>
        <v>tier - 3</v>
      </c>
      <c r="O2149" s="1" t="str">
        <f>VLOOKUP($A2149,'Hospitalisation Details'!$A$2:$P$2344,13,FALSE())</f>
        <v>tier - 3</v>
      </c>
      <c r="P2149" s="1" t="str">
        <f>VLOOKUP($A2149,'Hospitalisation Details'!$A$2:$P$2344,14,FALSE())</f>
        <v>R1011</v>
      </c>
      <c r="Q2149" s="1">
        <f>VLOOKUP($A2149,'Hospitalisation Details'!$A$2:$P$2344,16,FALSE())</f>
        <v>20</v>
      </c>
    </row>
    <row r="2150" spans="1:17" x14ac:dyDescent="0.35">
      <c r="A2150" s="1" t="str">
        <f>'Customer Names'!A2150</f>
        <v>Id2149</v>
      </c>
      <c r="B2150" s="1" t="str">
        <f>VLOOKUP($A2150,'Customer Names'!$A$2:$E$2336,4,FALSE())</f>
        <v>Adam</v>
      </c>
      <c r="C2150" s="16">
        <f>VLOOKUP($A2150,'Medical Examinations'!$A$2:$O$2336,2,FALSE())</f>
        <v>29.3</v>
      </c>
      <c r="D2150" s="16">
        <f>VLOOKUP($A2150,'Medical Examinations'!$A$2:$O$2336,3,FALSE())</f>
        <v>6.15</v>
      </c>
      <c r="E2150" s="1" t="str">
        <f>VLOOKUP($A2150,'Medical Examinations'!$A$2:$O$2336,9,FALSE())</f>
        <v>No</v>
      </c>
      <c r="F2150" s="1" t="str">
        <f>VLOOKUP($A2150,'Medical Examinations'!$A$2:$O$2336,10,FALSE())</f>
        <v>No</v>
      </c>
      <c r="G2150" s="1" t="str">
        <f>VLOOKUP($A2150,'Medical Examinations'!$A$2:$O$2336,11,FALSE())</f>
        <v>No</v>
      </c>
      <c r="H2150" s="1">
        <f>VLOOKUP($A2150,'Medical Examinations'!$A$2:$O$2336,13,FALSE())</f>
        <v>1</v>
      </c>
      <c r="I2150" s="1" t="str">
        <f>VLOOKUP($A2150,'Medical Examinations'!$A$2:$O$2336,12,FALSE())</f>
        <v>No</v>
      </c>
      <c r="J2150" s="1" t="str">
        <f>VLOOKUP($A2150,'Medical Examinations'!$A$2:$O$2336,14,FALSE())</f>
        <v>Overweight</v>
      </c>
      <c r="K2150" s="1" t="str">
        <f>VLOOKUP($A2150,'Medical Examinations'!$A$2:$O$2336,15,FALSE())</f>
        <v>Prediabetes</v>
      </c>
      <c r="L2150" s="17">
        <f>VLOOKUP($A2150,'Hospitalisation Details'!$A$2:$P$2344,15,FALSE())</f>
        <v>36067</v>
      </c>
      <c r="M2150" s="18">
        <f>VLOOKUP($A2150,'Hospitalisation Details'!$A$2:$P$2344,6,FALSE())</f>
        <v>1977.82</v>
      </c>
      <c r="N2150" s="1" t="str">
        <f>VLOOKUP($A2150,'Hospitalisation Details'!$A$2:$P$2344,12,FALSE())</f>
        <v>tier - 3</v>
      </c>
      <c r="O2150" s="1" t="str">
        <f>VLOOKUP($A2150,'Hospitalisation Details'!$A$2:$P$2344,13,FALSE())</f>
        <v>tier - 1</v>
      </c>
      <c r="P2150" s="1" t="str">
        <f>VLOOKUP($A2150,'Hospitalisation Details'!$A$2:$P$2344,14,FALSE())</f>
        <v>R1011</v>
      </c>
      <c r="Q2150" s="1">
        <f>VLOOKUP($A2150,'Hospitalisation Details'!$A$2:$P$2344,16,FALSE())</f>
        <v>24</v>
      </c>
    </row>
    <row r="2151" spans="1:17" x14ac:dyDescent="0.35">
      <c r="A2151" s="1" t="str">
        <f>'Customer Names'!A2151</f>
        <v>Id2150</v>
      </c>
      <c r="B2151" s="1" t="str">
        <f>VLOOKUP($A2151,'Customer Names'!$A$2:$E$2336,4,FALSE())</f>
        <v>Edward J.</v>
      </c>
      <c r="C2151" s="16">
        <f>VLOOKUP($A2151,'Medical Examinations'!$A$2:$O$2336,2,FALSE())</f>
        <v>25.8</v>
      </c>
      <c r="D2151" s="16">
        <f>VLOOKUP($A2151,'Medical Examinations'!$A$2:$O$2336,3,FALSE())</f>
        <v>4.13</v>
      </c>
      <c r="E2151" s="1" t="str">
        <f>VLOOKUP($A2151,'Medical Examinations'!$A$2:$O$2336,9,FALSE())</f>
        <v>No</v>
      </c>
      <c r="F2151" s="1" t="str">
        <f>VLOOKUP($A2151,'Medical Examinations'!$A$2:$O$2336,10,FALSE())</f>
        <v>No</v>
      </c>
      <c r="G2151" s="1" t="str">
        <f>VLOOKUP($A2151,'Medical Examinations'!$A$2:$O$2336,11,FALSE())</f>
        <v>No</v>
      </c>
      <c r="H2151" s="1">
        <f>VLOOKUP($A2151,'Medical Examinations'!$A$2:$O$2336,13,FALSE())</f>
        <v>1</v>
      </c>
      <c r="I2151" s="1" t="str">
        <f>VLOOKUP($A2151,'Medical Examinations'!$A$2:$O$2336,12,FALSE())</f>
        <v>No</v>
      </c>
      <c r="J2151" s="1" t="str">
        <f>VLOOKUP($A2151,'Medical Examinations'!$A$2:$O$2336,14,FALSE())</f>
        <v>Overweight</v>
      </c>
      <c r="K2151" s="1" t="str">
        <f>VLOOKUP($A2151,'Medical Examinations'!$A$2:$O$2336,15,FALSE())</f>
        <v>Normal</v>
      </c>
      <c r="L2151" s="17">
        <f>VLOOKUP($A2151,'Hospitalisation Details'!$A$2:$P$2344,15,FALSE())</f>
        <v>36073</v>
      </c>
      <c r="M2151" s="18">
        <f>VLOOKUP($A2151,'Hospitalisation Details'!$A$2:$P$2344,6,FALSE())</f>
        <v>1972.95</v>
      </c>
      <c r="N2151" s="1" t="str">
        <f>VLOOKUP($A2151,'Hospitalisation Details'!$A$2:$P$2344,12,FALSE())</f>
        <v>tier - 3</v>
      </c>
      <c r="O2151" s="1" t="str">
        <f>VLOOKUP($A2151,'Hospitalisation Details'!$A$2:$P$2344,13,FALSE())</f>
        <v>tier - 1</v>
      </c>
      <c r="P2151" s="1" t="str">
        <f>VLOOKUP($A2151,'Hospitalisation Details'!$A$2:$P$2344,14,FALSE())</f>
        <v>R1011</v>
      </c>
      <c r="Q2151" s="1">
        <f>VLOOKUP($A2151,'Hospitalisation Details'!$A$2:$P$2344,16,FALSE())</f>
        <v>24</v>
      </c>
    </row>
    <row r="2152" spans="1:17" x14ac:dyDescent="0.35">
      <c r="A2152" s="1" t="str">
        <f>'Customer Names'!A2152</f>
        <v>Id2151</v>
      </c>
      <c r="B2152" s="1" t="str">
        <f>VLOOKUP($A2152,'Customer Names'!$A$2:$E$2336,4,FALSE())</f>
        <v>Patrick A.</v>
      </c>
      <c r="C2152" s="16">
        <f>VLOOKUP($A2152,'Medical Examinations'!$A$2:$O$2336,2,FALSE())</f>
        <v>23.4</v>
      </c>
      <c r="D2152" s="16">
        <f>VLOOKUP($A2152,'Medical Examinations'!$A$2:$O$2336,3,FALSE())</f>
        <v>4.24</v>
      </c>
      <c r="E2152" s="1" t="str">
        <f>VLOOKUP($A2152,'Medical Examinations'!$A$2:$O$2336,9,FALSE())</f>
        <v>No</v>
      </c>
      <c r="F2152" s="1" t="str">
        <f>VLOOKUP($A2152,'Medical Examinations'!$A$2:$O$2336,10,FALSE())</f>
        <v>No</v>
      </c>
      <c r="G2152" s="1" t="str">
        <f>VLOOKUP($A2152,'Medical Examinations'!$A$2:$O$2336,11,FALSE())</f>
        <v>No</v>
      </c>
      <c r="H2152" s="1">
        <f>VLOOKUP($A2152,'Medical Examinations'!$A$2:$O$2336,13,FALSE())</f>
        <v>1</v>
      </c>
      <c r="I2152" s="1" t="str">
        <f>VLOOKUP($A2152,'Medical Examinations'!$A$2:$O$2336,12,FALSE())</f>
        <v>No</v>
      </c>
      <c r="J2152" s="1" t="str">
        <f>VLOOKUP($A2152,'Medical Examinations'!$A$2:$O$2336,14,FALSE())</f>
        <v>Normal Weight</v>
      </c>
      <c r="K2152" s="1" t="str">
        <f>VLOOKUP($A2152,'Medical Examinations'!$A$2:$O$2336,15,FALSE())</f>
        <v>Normal</v>
      </c>
      <c r="L2152" s="17">
        <f>VLOOKUP($A2152,'Hospitalisation Details'!$A$2:$P$2344,15,FALSE())</f>
        <v>36066</v>
      </c>
      <c r="M2152" s="18">
        <f>VLOOKUP($A2152,'Hospitalisation Details'!$A$2:$P$2344,6,FALSE())</f>
        <v>1969.61</v>
      </c>
      <c r="N2152" s="1" t="str">
        <f>VLOOKUP($A2152,'Hospitalisation Details'!$A$2:$P$2344,12,FALSE())</f>
        <v>tier - 3</v>
      </c>
      <c r="O2152" s="1" t="str">
        <f>VLOOKUP($A2152,'Hospitalisation Details'!$A$2:$P$2344,13,FALSE())</f>
        <v>tier - 3</v>
      </c>
      <c r="P2152" s="1" t="str">
        <f>VLOOKUP($A2152,'Hospitalisation Details'!$A$2:$P$2344,14,FALSE())</f>
        <v>R1011</v>
      </c>
      <c r="Q2152" s="1">
        <f>VLOOKUP($A2152,'Hospitalisation Details'!$A$2:$P$2344,16,FALSE())</f>
        <v>24</v>
      </c>
    </row>
    <row r="2153" spans="1:17" x14ac:dyDescent="0.35">
      <c r="A2153" s="1" t="str">
        <f>'Customer Names'!A2153</f>
        <v>Id2152</v>
      </c>
      <c r="B2153" s="1" t="str">
        <f>VLOOKUP($A2153,'Customer Names'!$A$2:$E$2336,4,FALSE())</f>
        <v>Geraint H</v>
      </c>
      <c r="C2153" s="16">
        <f>VLOOKUP($A2153,'Medical Examinations'!$A$2:$O$2336,2,FALSE())</f>
        <v>27.93</v>
      </c>
      <c r="D2153" s="16">
        <f>VLOOKUP($A2153,'Medical Examinations'!$A$2:$O$2336,3,FALSE())</f>
        <v>9.8800000000000008</v>
      </c>
      <c r="E2153" s="1" t="str">
        <f>VLOOKUP($A2153,'Medical Examinations'!$A$2:$O$2336,9,FALSE())</f>
        <v>No</v>
      </c>
      <c r="F2153" s="1" t="str">
        <f>VLOOKUP($A2153,'Medical Examinations'!$A$2:$O$2336,10,FALSE())</f>
        <v>No</v>
      </c>
      <c r="G2153" s="1" t="str">
        <f>VLOOKUP($A2153,'Medical Examinations'!$A$2:$O$2336,11,FALSE())</f>
        <v>No</v>
      </c>
      <c r="H2153" s="1">
        <f>VLOOKUP($A2153,'Medical Examinations'!$A$2:$O$2336,13,FALSE())</f>
        <v>0</v>
      </c>
      <c r="I2153" s="1" t="str">
        <f>VLOOKUP($A2153,'Medical Examinations'!$A$2:$O$2336,12,FALSE())</f>
        <v>No</v>
      </c>
      <c r="J2153" s="1" t="str">
        <f>VLOOKUP($A2153,'Medical Examinations'!$A$2:$O$2336,14,FALSE())</f>
        <v>Overweight</v>
      </c>
      <c r="K2153" s="1" t="str">
        <f>VLOOKUP($A2153,'Medical Examinations'!$A$2:$O$2336,15,FALSE())</f>
        <v>Diabetes</v>
      </c>
      <c r="L2153" s="17">
        <f>VLOOKUP($A2153,'Hospitalisation Details'!$A$2:$P$2344,15,FALSE())</f>
        <v>37466</v>
      </c>
      <c r="M2153" s="18">
        <f>VLOOKUP($A2153,'Hospitalisation Details'!$A$2:$P$2344,6,FALSE())</f>
        <v>1967.02</v>
      </c>
      <c r="N2153" s="1" t="str">
        <f>VLOOKUP($A2153,'Hospitalisation Details'!$A$2:$P$2344,12,FALSE())</f>
        <v>tier - 3</v>
      </c>
      <c r="O2153" s="1" t="str">
        <f>VLOOKUP($A2153,'Hospitalisation Details'!$A$2:$P$2344,13,FALSE())</f>
        <v>tier - 2</v>
      </c>
      <c r="P2153" s="1" t="str">
        <f>VLOOKUP($A2153,'Hospitalisation Details'!$A$2:$P$2344,14,FALSE())</f>
        <v>R1016</v>
      </c>
      <c r="Q2153" s="1">
        <f>VLOOKUP($A2153,'Hospitalisation Details'!$A$2:$P$2344,16,FALSE())</f>
        <v>20</v>
      </c>
    </row>
    <row r="2154" spans="1:17" x14ac:dyDescent="0.35">
      <c r="A2154" s="1" t="str">
        <f>'Customer Names'!A2154</f>
        <v>Id2153</v>
      </c>
      <c r="B2154" s="1" t="str">
        <f>VLOOKUP($A2154,'Customer Names'!$A$2:$E$2336,4,FALSE())</f>
        <v>Dj</v>
      </c>
      <c r="C2154" s="16">
        <f>VLOOKUP($A2154,'Medical Examinations'!$A$2:$O$2336,2,FALSE())</f>
        <v>22</v>
      </c>
      <c r="D2154" s="16">
        <f>VLOOKUP($A2154,'Medical Examinations'!$A$2:$O$2336,3,FALSE())</f>
        <v>9.5</v>
      </c>
      <c r="E2154" s="1" t="str">
        <f>VLOOKUP($A2154,'Medical Examinations'!$A$2:$O$2336,9,FALSE())</f>
        <v>No</v>
      </c>
      <c r="F2154" s="1" t="str">
        <f>VLOOKUP($A2154,'Medical Examinations'!$A$2:$O$2336,10,FALSE())</f>
        <v>No</v>
      </c>
      <c r="G2154" s="1" t="str">
        <f>VLOOKUP($A2154,'Medical Examinations'!$A$2:$O$2336,11,FALSE())</f>
        <v>No</v>
      </c>
      <c r="H2154" s="1">
        <f>VLOOKUP($A2154,'Medical Examinations'!$A$2:$O$2336,13,FALSE())</f>
        <v>0</v>
      </c>
      <c r="I2154" s="1" t="str">
        <f>VLOOKUP($A2154,'Medical Examinations'!$A$2:$O$2336,12,FALSE())</f>
        <v>No</v>
      </c>
      <c r="J2154" s="1" t="str">
        <f>VLOOKUP($A2154,'Medical Examinations'!$A$2:$O$2336,14,FALSE())</f>
        <v>Normal Weight</v>
      </c>
      <c r="K2154" s="1" t="str">
        <f>VLOOKUP($A2154,'Medical Examinations'!$A$2:$O$2336,15,FALSE())</f>
        <v>Diabetes</v>
      </c>
      <c r="L2154" s="17">
        <f>VLOOKUP($A2154,'Hospitalisation Details'!$A$2:$P$2344,15,FALSE())</f>
        <v>37506</v>
      </c>
      <c r="M2154" s="18">
        <f>VLOOKUP($A2154,'Hospitalisation Details'!$A$2:$P$2344,6,FALSE())</f>
        <v>1964.78</v>
      </c>
      <c r="N2154" s="1" t="str">
        <f>VLOOKUP($A2154,'Hospitalisation Details'!$A$2:$P$2344,12,FALSE())</f>
        <v>tier - 3</v>
      </c>
      <c r="O2154" s="1" t="str">
        <f>VLOOKUP($A2154,'Hospitalisation Details'!$A$2:$P$2344,13,FALSE())</f>
        <v>tier - 1</v>
      </c>
      <c r="P2154" s="1" t="str">
        <f>VLOOKUP($A2154,'Hospitalisation Details'!$A$2:$P$2344,14,FALSE())</f>
        <v>R1011</v>
      </c>
      <c r="Q2154" s="1">
        <f>VLOOKUP($A2154,'Hospitalisation Details'!$A$2:$P$2344,16,FALSE())</f>
        <v>20</v>
      </c>
    </row>
    <row r="2155" spans="1:17" x14ac:dyDescent="0.35">
      <c r="A2155" s="1" t="str">
        <f>'Customer Names'!A2155</f>
        <v>Id2154</v>
      </c>
      <c r="B2155" s="1" t="str">
        <f>VLOOKUP($A2155,'Customer Names'!$A$2:$E$2336,4,FALSE())</f>
        <v>Zachary A</v>
      </c>
      <c r="C2155" s="16">
        <f>VLOOKUP($A2155,'Medical Examinations'!$A$2:$O$2336,2,FALSE())</f>
        <v>36.86</v>
      </c>
      <c r="D2155" s="16">
        <f>VLOOKUP($A2155,'Medical Examinations'!$A$2:$O$2336,3,FALSE())</f>
        <v>4.97</v>
      </c>
      <c r="E2155" s="1" t="str">
        <f>VLOOKUP($A2155,'Medical Examinations'!$A$2:$O$2336,9,FALSE())</f>
        <v>Yes</v>
      </c>
      <c r="F2155" s="1" t="str">
        <f>VLOOKUP($A2155,'Medical Examinations'!$A$2:$O$2336,10,FALSE())</f>
        <v>No</v>
      </c>
      <c r="G2155" s="1" t="str">
        <f>VLOOKUP($A2155,'Medical Examinations'!$A$2:$O$2336,11,FALSE())</f>
        <v>No</v>
      </c>
      <c r="H2155" s="1">
        <f>VLOOKUP($A2155,'Medical Examinations'!$A$2:$O$2336,13,FALSE())</f>
        <v>0</v>
      </c>
      <c r="I2155" s="1" t="str">
        <f>VLOOKUP($A2155,'Medical Examinations'!$A$2:$O$2336,12,FALSE())</f>
        <v>No</v>
      </c>
      <c r="J2155" s="1" t="str">
        <f>VLOOKUP($A2155,'Medical Examinations'!$A$2:$O$2336,14,FALSE())</f>
        <v>Obesity</v>
      </c>
      <c r="K2155" s="1" t="str">
        <f>VLOOKUP($A2155,'Medical Examinations'!$A$2:$O$2336,15,FALSE())</f>
        <v>Normal</v>
      </c>
      <c r="L2155" s="17">
        <f>VLOOKUP($A2155,'Hospitalisation Details'!$A$2:$P$2344,15,FALSE())</f>
        <v>37234</v>
      </c>
      <c r="M2155" s="18">
        <f>VLOOKUP($A2155,'Hospitalisation Details'!$A$2:$P$2344,6,FALSE())</f>
        <v>1917.32</v>
      </c>
      <c r="N2155" s="1" t="str">
        <f>VLOOKUP($A2155,'Hospitalisation Details'!$A$2:$P$2344,12,FALSE())</f>
        <v>tier - 3</v>
      </c>
      <c r="O2155" s="1" t="str">
        <f>VLOOKUP($A2155,'Hospitalisation Details'!$A$2:$P$2344,13,FALSE())</f>
        <v>tier - 2</v>
      </c>
      <c r="P2155" s="1" t="str">
        <f>VLOOKUP($A2155,'Hospitalisation Details'!$A$2:$P$2344,14,FALSE())</f>
        <v>R1012</v>
      </c>
      <c r="Q2155" s="1">
        <f>VLOOKUP($A2155,'Hospitalisation Details'!$A$2:$P$2344,16,FALSE())</f>
        <v>21</v>
      </c>
    </row>
    <row r="2156" spans="1:17" x14ac:dyDescent="0.35">
      <c r="A2156" s="1" t="str">
        <f>'Customer Names'!A2156</f>
        <v>Id2155</v>
      </c>
      <c r="B2156" s="1" t="str">
        <f>VLOOKUP($A2156,'Customer Names'!$A$2:$E$2336,4,FALSE())</f>
        <v>Brian W.</v>
      </c>
      <c r="C2156" s="16">
        <f>VLOOKUP($A2156,'Medical Examinations'!$A$2:$O$2336,2,FALSE())</f>
        <v>31.254999999999999</v>
      </c>
      <c r="D2156" s="16">
        <f>VLOOKUP($A2156,'Medical Examinations'!$A$2:$O$2336,3,FALSE())</f>
        <v>5.49</v>
      </c>
      <c r="E2156" s="1" t="str">
        <f>VLOOKUP($A2156,'Medical Examinations'!$A$2:$O$2336,9,FALSE())</f>
        <v>Yes</v>
      </c>
      <c r="F2156" s="1" t="str">
        <f>VLOOKUP($A2156,'Medical Examinations'!$A$2:$O$2336,10,FALSE())</f>
        <v>No</v>
      </c>
      <c r="G2156" s="1" t="str">
        <f>VLOOKUP($A2156,'Medical Examinations'!$A$2:$O$2336,11,FALSE())</f>
        <v>No</v>
      </c>
      <c r="H2156" s="1">
        <f>VLOOKUP($A2156,'Medical Examinations'!$A$2:$O$2336,13,FALSE())</f>
        <v>0</v>
      </c>
      <c r="I2156" s="1" t="str">
        <f>VLOOKUP($A2156,'Medical Examinations'!$A$2:$O$2336,12,FALSE())</f>
        <v>No</v>
      </c>
      <c r="J2156" s="1" t="str">
        <f>VLOOKUP($A2156,'Medical Examinations'!$A$2:$O$2336,14,FALSE())</f>
        <v>Obesity</v>
      </c>
      <c r="K2156" s="1" t="str">
        <f>VLOOKUP($A2156,'Medical Examinations'!$A$2:$O$2336,15,FALSE())</f>
        <v>Normal</v>
      </c>
      <c r="L2156" s="17">
        <f>VLOOKUP($A2156,'Hospitalisation Details'!$A$2:$P$2344,15,FALSE())</f>
        <v>37106</v>
      </c>
      <c r="M2156" s="18">
        <f>VLOOKUP($A2156,'Hospitalisation Details'!$A$2:$P$2344,6,FALSE())</f>
        <v>1909.53</v>
      </c>
      <c r="N2156" s="1" t="str">
        <f>VLOOKUP($A2156,'Hospitalisation Details'!$A$2:$P$2344,12,FALSE())</f>
        <v>tier - 3</v>
      </c>
      <c r="O2156" s="1" t="str">
        <f>VLOOKUP($A2156,'Hospitalisation Details'!$A$2:$P$2344,13,FALSE())</f>
        <v>tier - 3</v>
      </c>
      <c r="P2156" s="1" t="str">
        <f>VLOOKUP($A2156,'Hospitalisation Details'!$A$2:$P$2344,14,FALSE())</f>
        <v>R1012</v>
      </c>
      <c r="Q2156" s="1">
        <f>VLOOKUP($A2156,'Hospitalisation Details'!$A$2:$P$2344,16,FALSE())</f>
        <v>21</v>
      </c>
    </row>
    <row r="2157" spans="1:17" x14ac:dyDescent="0.35">
      <c r="A2157" s="1" t="str">
        <f>'Customer Names'!A2157</f>
        <v>Id2156</v>
      </c>
      <c r="B2157" s="1" t="str">
        <f>VLOOKUP($A2157,'Customer Names'!$A$2:$E$2336,4,FALSE())</f>
        <v>Joe</v>
      </c>
      <c r="C2157" s="16">
        <f>VLOOKUP($A2157,'Medical Examinations'!$A$2:$O$2336,2,FALSE())</f>
        <v>23.06</v>
      </c>
      <c r="D2157" s="16">
        <f>VLOOKUP($A2157,'Medical Examinations'!$A$2:$O$2336,3,FALSE())</f>
        <v>4.47</v>
      </c>
      <c r="E2157" s="1" t="str">
        <f>VLOOKUP($A2157,'Medical Examinations'!$A$2:$O$2336,9,FALSE())</f>
        <v>No</v>
      </c>
      <c r="F2157" s="1" t="str">
        <f>VLOOKUP($A2157,'Medical Examinations'!$A$2:$O$2336,10,FALSE())</f>
        <v>No</v>
      </c>
      <c r="G2157" s="1" t="str">
        <f>VLOOKUP($A2157,'Medical Examinations'!$A$2:$O$2336,11,FALSE())</f>
        <v>No</v>
      </c>
      <c r="H2157" s="1">
        <f>VLOOKUP($A2157,'Medical Examinations'!$A$2:$O$2336,13,FALSE())</f>
        <v>0</v>
      </c>
      <c r="I2157" s="1" t="str">
        <f>VLOOKUP($A2157,'Medical Examinations'!$A$2:$O$2336,12,FALSE())</f>
        <v>No</v>
      </c>
      <c r="J2157" s="1" t="str">
        <f>VLOOKUP($A2157,'Medical Examinations'!$A$2:$O$2336,14,FALSE())</f>
        <v>Normal Weight</v>
      </c>
      <c r="K2157" s="1" t="str">
        <f>VLOOKUP($A2157,'Medical Examinations'!$A$2:$O$2336,15,FALSE())</f>
        <v>Normal</v>
      </c>
      <c r="L2157" s="17">
        <f>VLOOKUP($A2157,'Hospitalisation Details'!$A$2:$P$2344,15,FALSE())</f>
        <v>34613</v>
      </c>
      <c r="M2157" s="18">
        <f>VLOOKUP($A2157,'Hospitalisation Details'!$A$2:$P$2344,6,FALSE())</f>
        <v>1908.9</v>
      </c>
      <c r="N2157" s="1" t="str">
        <f>VLOOKUP($A2157,'Hospitalisation Details'!$A$2:$P$2344,12,FALSE())</f>
        <v>tier - 3</v>
      </c>
      <c r="O2157" s="1" t="str">
        <f>VLOOKUP($A2157,'Hospitalisation Details'!$A$2:$P$2344,13,FALSE())</f>
        <v>tier - 3</v>
      </c>
      <c r="P2157" s="1" t="str">
        <f>VLOOKUP($A2157,'Hospitalisation Details'!$A$2:$P$2344,14,FALSE())</f>
        <v>R1013</v>
      </c>
      <c r="Q2157" s="1">
        <f>VLOOKUP($A2157,'Hospitalisation Details'!$A$2:$P$2344,16,FALSE())</f>
        <v>28</v>
      </c>
    </row>
    <row r="2158" spans="1:17" x14ac:dyDescent="0.35">
      <c r="A2158" s="1" t="str">
        <f>'Customer Names'!A2158</f>
        <v>Id2157</v>
      </c>
      <c r="B2158" s="1" t="str">
        <f>VLOOKUP($A2158,'Customer Names'!$A$2:$E$2336,4,FALSE())</f>
        <v>Stephen</v>
      </c>
      <c r="C2158" s="16">
        <f>VLOOKUP($A2158,'Medical Examinations'!$A$2:$O$2336,2,FALSE())</f>
        <v>28.975000000000001</v>
      </c>
      <c r="D2158" s="16">
        <f>VLOOKUP($A2158,'Medical Examinations'!$A$2:$O$2336,3,FALSE())</f>
        <v>4.34</v>
      </c>
      <c r="E2158" s="1" t="str">
        <f>VLOOKUP($A2158,'Medical Examinations'!$A$2:$O$2336,9,FALSE())</f>
        <v>Yes</v>
      </c>
      <c r="F2158" s="1" t="str">
        <f>VLOOKUP($A2158,'Medical Examinations'!$A$2:$O$2336,10,FALSE())</f>
        <v>No</v>
      </c>
      <c r="G2158" s="1" t="str">
        <f>VLOOKUP($A2158,'Medical Examinations'!$A$2:$O$2336,11,FALSE())</f>
        <v>No</v>
      </c>
      <c r="H2158" s="1">
        <f>VLOOKUP($A2158,'Medical Examinations'!$A$2:$O$2336,13,FALSE())</f>
        <v>0</v>
      </c>
      <c r="I2158" s="1" t="str">
        <f>VLOOKUP($A2158,'Medical Examinations'!$A$2:$O$2336,12,FALSE())</f>
        <v>No</v>
      </c>
      <c r="J2158" s="1" t="str">
        <f>VLOOKUP($A2158,'Medical Examinations'!$A$2:$O$2336,14,FALSE())</f>
        <v>Overweight</v>
      </c>
      <c r="K2158" s="1" t="str">
        <f>VLOOKUP($A2158,'Medical Examinations'!$A$2:$O$2336,15,FALSE())</f>
        <v>Normal</v>
      </c>
      <c r="L2158" s="17">
        <f>VLOOKUP($A2158,'Hospitalisation Details'!$A$2:$P$2344,15,FALSE())</f>
        <v>37113</v>
      </c>
      <c r="M2158" s="18">
        <f>VLOOKUP($A2158,'Hospitalisation Details'!$A$2:$P$2344,6,FALSE())</f>
        <v>1906.36</v>
      </c>
      <c r="N2158" s="1" t="str">
        <f>VLOOKUP($A2158,'Hospitalisation Details'!$A$2:$P$2344,12,FALSE())</f>
        <v>tier - 3</v>
      </c>
      <c r="O2158" s="1" t="str">
        <f>VLOOKUP($A2158,'Hospitalisation Details'!$A$2:$P$2344,13,FALSE())</f>
        <v>tier - 1</v>
      </c>
      <c r="P2158" s="1" t="str">
        <f>VLOOKUP($A2158,'Hospitalisation Details'!$A$2:$P$2344,14,FALSE())</f>
        <v>R1012</v>
      </c>
      <c r="Q2158" s="1">
        <f>VLOOKUP($A2158,'Hospitalisation Details'!$A$2:$P$2344,16,FALSE())</f>
        <v>21</v>
      </c>
    </row>
    <row r="2159" spans="1:17" x14ac:dyDescent="0.35">
      <c r="A2159" s="1" t="str">
        <f>'Customer Names'!A2159</f>
        <v>Id2158</v>
      </c>
      <c r="B2159" s="1" t="str">
        <f>VLOOKUP($A2159,'Customer Names'!$A$2:$E$2336,4,FALSE())</f>
        <v>Ellen L.</v>
      </c>
      <c r="C2159" s="16">
        <f>VLOOKUP($A2159,'Medical Examinations'!$A$2:$O$2336,2,FALSE())</f>
        <v>33.299999999999997</v>
      </c>
      <c r="D2159" s="16">
        <f>VLOOKUP($A2159,'Medical Examinations'!$A$2:$O$2336,3,FALSE())</f>
        <v>9.49</v>
      </c>
      <c r="E2159" s="1" t="str">
        <f>VLOOKUP($A2159,'Medical Examinations'!$A$2:$O$2336,9,FALSE())</f>
        <v>No</v>
      </c>
      <c r="F2159" s="1" t="str">
        <f>VLOOKUP($A2159,'Medical Examinations'!$A$2:$O$2336,10,FALSE())</f>
        <v>No</v>
      </c>
      <c r="G2159" s="1" t="str">
        <f>VLOOKUP($A2159,'Medical Examinations'!$A$2:$O$2336,11,FALSE())</f>
        <v>No</v>
      </c>
      <c r="H2159" s="1">
        <f>VLOOKUP($A2159,'Medical Examinations'!$A$2:$O$2336,13,FALSE())</f>
        <v>0</v>
      </c>
      <c r="I2159" s="1" t="str">
        <f>VLOOKUP($A2159,'Medical Examinations'!$A$2:$O$2336,12,FALSE())</f>
        <v>No</v>
      </c>
      <c r="J2159" s="1" t="str">
        <f>VLOOKUP($A2159,'Medical Examinations'!$A$2:$O$2336,14,FALSE())</f>
        <v>Obesity</v>
      </c>
      <c r="K2159" s="1" t="str">
        <f>VLOOKUP($A2159,'Medical Examinations'!$A$2:$O$2336,15,FALSE())</f>
        <v>Diabetes</v>
      </c>
      <c r="L2159" s="17">
        <f>VLOOKUP($A2159,'Hospitalisation Details'!$A$2:$P$2344,15,FALSE())</f>
        <v>37489</v>
      </c>
      <c r="M2159" s="18">
        <f>VLOOKUP($A2159,'Hospitalisation Details'!$A$2:$P$2344,6,FALSE())</f>
        <v>1880.49</v>
      </c>
      <c r="N2159" s="1" t="str">
        <f>VLOOKUP($A2159,'Hospitalisation Details'!$A$2:$P$2344,12,FALSE())</f>
        <v>tier - 3</v>
      </c>
      <c r="O2159" s="1" t="str">
        <f>VLOOKUP($A2159,'Hospitalisation Details'!$A$2:$P$2344,13,FALSE())</f>
        <v>tier - 1</v>
      </c>
      <c r="P2159" s="1" t="str">
        <f>VLOOKUP($A2159,'Hospitalisation Details'!$A$2:$P$2344,14,FALSE())</f>
        <v>R1011</v>
      </c>
      <c r="Q2159" s="1">
        <f>VLOOKUP($A2159,'Hospitalisation Details'!$A$2:$P$2344,16,FALSE())</f>
        <v>20</v>
      </c>
    </row>
    <row r="2160" spans="1:17" x14ac:dyDescent="0.35">
      <c r="A2160" s="1" t="str">
        <f>'Customer Names'!A2160</f>
        <v>Id2159</v>
      </c>
      <c r="B2160" s="1" t="str">
        <f>VLOOKUP($A2160,'Customer Names'!$A$2:$E$2336,4,FALSE())</f>
        <v>Cindy</v>
      </c>
      <c r="C2160" s="16">
        <f>VLOOKUP($A2160,'Medical Examinations'!$A$2:$O$2336,2,FALSE())</f>
        <v>33</v>
      </c>
      <c r="D2160" s="16">
        <f>VLOOKUP($A2160,'Medical Examinations'!$A$2:$O$2336,3,FALSE())</f>
        <v>10.16</v>
      </c>
      <c r="E2160" s="1" t="str">
        <f>VLOOKUP($A2160,'Medical Examinations'!$A$2:$O$2336,9,FALSE())</f>
        <v>No</v>
      </c>
      <c r="F2160" s="1" t="str">
        <f>VLOOKUP($A2160,'Medical Examinations'!$A$2:$O$2336,10,FALSE())</f>
        <v>No</v>
      </c>
      <c r="G2160" s="1" t="str">
        <f>VLOOKUP($A2160,'Medical Examinations'!$A$2:$O$2336,11,FALSE())</f>
        <v>No</v>
      </c>
      <c r="H2160" s="1">
        <f>VLOOKUP($A2160,'Medical Examinations'!$A$2:$O$2336,13,FALSE())</f>
        <v>0</v>
      </c>
      <c r="I2160" s="1" t="str">
        <f>VLOOKUP($A2160,'Medical Examinations'!$A$2:$O$2336,12,FALSE())</f>
        <v>No</v>
      </c>
      <c r="J2160" s="1" t="str">
        <f>VLOOKUP($A2160,'Medical Examinations'!$A$2:$O$2336,14,FALSE())</f>
        <v>Obesity</v>
      </c>
      <c r="K2160" s="1" t="str">
        <f>VLOOKUP($A2160,'Medical Examinations'!$A$2:$O$2336,15,FALSE())</f>
        <v>Diabetes</v>
      </c>
      <c r="L2160" s="17">
        <f>VLOOKUP($A2160,'Hospitalisation Details'!$A$2:$P$2344,15,FALSE())</f>
        <v>37497</v>
      </c>
      <c r="M2160" s="18">
        <f>VLOOKUP($A2160,'Hospitalisation Details'!$A$2:$P$2344,6,FALSE())</f>
        <v>1880.07</v>
      </c>
      <c r="N2160" s="1" t="str">
        <f>VLOOKUP($A2160,'Hospitalisation Details'!$A$2:$P$2344,12,FALSE())</f>
        <v>tier - 3</v>
      </c>
      <c r="O2160" s="1" t="str">
        <f>VLOOKUP($A2160,'Hospitalisation Details'!$A$2:$P$2344,13,FALSE())</f>
        <v>tier - 2</v>
      </c>
      <c r="P2160" s="1" t="str">
        <f>VLOOKUP($A2160,'Hospitalisation Details'!$A$2:$P$2344,14,FALSE())</f>
        <v>R1013</v>
      </c>
      <c r="Q2160" s="1">
        <f>VLOOKUP($A2160,'Hospitalisation Details'!$A$2:$P$2344,16,FALSE())</f>
        <v>20</v>
      </c>
    </row>
    <row r="2161" spans="1:17" x14ac:dyDescent="0.35">
      <c r="A2161" s="1" t="str">
        <f>'Customer Names'!A2161</f>
        <v>Id2160</v>
      </c>
      <c r="B2161" s="1" t="str">
        <f>VLOOKUP($A2161,'Customer Names'!$A$2:$E$2336,4,FALSE())</f>
        <v>Abigail R.</v>
      </c>
      <c r="C2161" s="16">
        <f>VLOOKUP($A2161,'Medical Examinations'!$A$2:$O$2336,2,FALSE())</f>
        <v>31.46</v>
      </c>
      <c r="D2161" s="16">
        <f>VLOOKUP($A2161,'Medical Examinations'!$A$2:$O$2336,3,FALSE())</f>
        <v>11.19</v>
      </c>
      <c r="E2161" s="1" t="str">
        <f>VLOOKUP($A2161,'Medical Examinations'!$A$2:$O$2336,9,FALSE())</f>
        <v>No</v>
      </c>
      <c r="F2161" s="1" t="str">
        <f>VLOOKUP($A2161,'Medical Examinations'!$A$2:$O$2336,10,FALSE())</f>
        <v>No</v>
      </c>
      <c r="G2161" s="1" t="str">
        <f>VLOOKUP($A2161,'Medical Examinations'!$A$2:$O$2336,11,FALSE())</f>
        <v>No</v>
      </c>
      <c r="H2161" s="1">
        <f>VLOOKUP($A2161,'Medical Examinations'!$A$2:$O$2336,13,FALSE())</f>
        <v>0</v>
      </c>
      <c r="I2161" s="1" t="str">
        <f>VLOOKUP($A2161,'Medical Examinations'!$A$2:$O$2336,12,FALSE())</f>
        <v>No</v>
      </c>
      <c r="J2161" s="1" t="str">
        <f>VLOOKUP($A2161,'Medical Examinations'!$A$2:$O$2336,14,FALSE())</f>
        <v>Obesity</v>
      </c>
      <c r="K2161" s="1" t="str">
        <f>VLOOKUP($A2161,'Medical Examinations'!$A$2:$O$2336,15,FALSE())</f>
        <v>Diabetes</v>
      </c>
      <c r="L2161" s="17">
        <f>VLOOKUP($A2161,'Hospitalisation Details'!$A$2:$P$2344,15,FALSE())</f>
        <v>37558</v>
      </c>
      <c r="M2161" s="18">
        <f>VLOOKUP($A2161,'Hospitalisation Details'!$A$2:$P$2344,6,FALSE())</f>
        <v>1877.93</v>
      </c>
      <c r="N2161" s="1" t="str">
        <f>VLOOKUP($A2161,'Hospitalisation Details'!$A$2:$P$2344,12,FALSE())</f>
        <v>tier - 3</v>
      </c>
      <c r="O2161" s="1" t="str">
        <f>VLOOKUP($A2161,'Hospitalisation Details'!$A$2:$P$2344,13,FALSE())</f>
        <v>tier - 1</v>
      </c>
      <c r="P2161" s="1" t="str">
        <f>VLOOKUP($A2161,'Hospitalisation Details'!$A$2:$P$2344,14,FALSE())</f>
        <v>R1013</v>
      </c>
      <c r="Q2161" s="1">
        <f>VLOOKUP($A2161,'Hospitalisation Details'!$A$2:$P$2344,16,FALSE())</f>
        <v>20</v>
      </c>
    </row>
    <row r="2162" spans="1:17" x14ac:dyDescent="0.35">
      <c r="A2162" s="1" t="str">
        <f>'Customer Names'!A2162</f>
        <v>Id2161</v>
      </c>
      <c r="B2162" s="1" t="str">
        <f>VLOOKUP($A2162,'Customer Names'!$A$2:$E$2336,4,FALSE())</f>
        <v>Amy L.</v>
      </c>
      <c r="C2162" s="16">
        <f>VLOOKUP($A2162,'Medical Examinations'!$A$2:$O$2336,2,FALSE())</f>
        <v>29.6</v>
      </c>
      <c r="D2162" s="16">
        <f>VLOOKUP($A2162,'Medical Examinations'!$A$2:$O$2336,3,FALSE())</f>
        <v>11.03</v>
      </c>
      <c r="E2162" s="1" t="str">
        <f>VLOOKUP($A2162,'Medical Examinations'!$A$2:$O$2336,9,FALSE())</f>
        <v>No</v>
      </c>
      <c r="F2162" s="1" t="str">
        <f>VLOOKUP($A2162,'Medical Examinations'!$A$2:$O$2336,10,FALSE())</f>
        <v>No</v>
      </c>
      <c r="G2162" s="1" t="str">
        <f>VLOOKUP($A2162,'Medical Examinations'!$A$2:$O$2336,11,FALSE())</f>
        <v>No</v>
      </c>
      <c r="H2162" s="1">
        <f>VLOOKUP($A2162,'Medical Examinations'!$A$2:$O$2336,13,FALSE())</f>
        <v>0</v>
      </c>
      <c r="I2162" s="1" t="str">
        <f>VLOOKUP($A2162,'Medical Examinations'!$A$2:$O$2336,12,FALSE())</f>
        <v>No</v>
      </c>
      <c r="J2162" s="1" t="str">
        <f>VLOOKUP($A2162,'Medical Examinations'!$A$2:$O$2336,14,FALSE())</f>
        <v>Overweight</v>
      </c>
      <c r="K2162" s="1" t="str">
        <f>VLOOKUP($A2162,'Medical Examinations'!$A$2:$O$2336,15,FALSE())</f>
        <v>Diabetes</v>
      </c>
      <c r="L2162" s="17">
        <f>VLOOKUP($A2162,'Hospitalisation Details'!$A$2:$P$2344,15,FALSE())</f>
        <v>37521</v>
      </c>
      <c r="M2162" s="18">
        <f>VLOOKUP($A2162,'Hospitalisation Details'!$A$2:$P$2344,6,FALSE())</f>
        <v>1875.34</v>
      </c>
      <c r="N2162" s="1" t="str">
        <f>VLOOKUP($A2162,'Hospitalisation Details'!$A$2:$P$2344,12,FALSE())</f>
        <v>tier - 3</v>
      </c>
      <c r="O2162" s="1" t="str">
        <f>VLOOKUP($A2162,'Hospitalisation Details'!$A$2:$P$2344,13,FALSE())</f>
        <v>tier - 2</v>
      </c>
      <c r="P2162" s="1" t="str">
        <f>VLOOKUP($A2162,'Hospitalisation Details'!$A$2:$P$2344,14,FALSE())</f>
        <v>R1011</v>
      </c>
      <c r="Q2162" s="1">
        <f>VLOOKUP($A2162,'Hospitalisation Details'!$A$2:$P$2344,16,FALSE())</f>
        <v>20</v>
      </c>
    </row>
    <row r="2163" spans="1:17" x14ac:dyDescent="0.35">
      <c r="A2163" s="1" t="str">
        <f>'Customer Names'!A2163</f>
        <v>Id2162</v>
      </c>
      <c r="B2163" s="1" t="str">
        <f>VLOOKUP($A2163,'Customer Names'!$A$2:$E$2336,4,FALSE())</f>
        <v>Amy</v>
      </c>
      <c r="C2163" s="16">
        <f>VLOOKUP($A2163,'Medical Examinations'!$A$2:$O$2336,2,FALSE())</f>
        <v>22.05</v>
      </c>
      <c r="D2163" s="16">
        <f>VLOOKUP($A2163,'Medical Examinations'!$A$2:$O$2336,3,FALSE())</f>
        <v>4.43</v>
      </c>
      <c r="E2163" s="1" t="str">
        <f>VLOOKUP($A2163,'Medical Examinations'!$A$2:$O$2336,9,FALSE())</f>
        <v>Yes</v>
      </c>
      <c r="F2163" s="1" t="str">
        <f>VLOOKUP($A2163,'Medical Examinations'!$A$2:$O$2336,10,FALSE())</f>
        <v>No</v>
      </c>
      <c r="G2163" s="1" t="str">
        <f>VLOOKUP($A2163,'Medical Examinations'!$A$2:$O$2336,11,FALSE())</f>
        <v>No</v>
      </c>
      <c r="H2163" s="1">
        <f>VLOOKUP($A2163,'Medical Examinations'!$A$2:$O$2336,13,FALSE())</f>
        <v>0</v>
      </c>
      <c r="I2163" s="1" t="str">
        <f>VLOOKUP($A2163,'Medical Examinations'!$A$2:$O$2336,12,FALSE())</f>
        <v>No</v>
      </c>
      <c r="J2163" s="1" t="str">
        <f>VLOOKUP($A2163,'Medical Examinations'!$A$2:$O$2336,14,FALSE())</f>
        <v>Normal Weight</v>
      </c>
      <c r="K2163" s="1" t="str">
        <f>VLOOKUP($A2163,'Medical Examinations'!$A$2:$O$2336,15,FALSE())</f>
        <v>Normal</v>
      </c>
      <c r="L2163" s="17">
        <f>VLOOKUP($A2163,'Hospitalisation Details'!$A$2:$P$2344,15,FALSE())</f>
        <v>35248</v>
      </c>
      <c r="M2163" s="18">
        <f>VLOOKUP($A2163,'Hospitalisation Details'!$A$2:$P$2344,6,FALSE())</f>
        <v>1865.98</v>
      </c>
      <c r="N2163" s="1" t="str">
        <f>VLOOKUP($A2163,'Hospitalisation Details'!$A$2:$P$2344,12,FALSE())</f>
        <v>tier - 3</v>
      </c>
      <c r="O2163" s="1" t="str">
        <f>VLOOKUP($A2163,'Hospitalisation Details'!$A$2:$P$2344,13,FALSE())</f>
        <v>tier - 3</v>
      </c>
      <c r="P2163" s="1" t="str">
        <f>VLOOKUP($A2163,'Hospitalisation Details'!$A$2:$P$2344,14,FALSE())</f>
        <v>R1012</v>
      </c>
      <c r="Q2163" s="1">
        <f>VLOOKUP($A2163,'Hospitalisation Details'!$A$2:$P$2344,16,FALSE())</f>
        <v>26</v>
      </c>
    </row>
    <row r="2164" spans="1:17" x14ac:dyDescent="0.35">
      <c r="A2164" s="1" t="str">
        <f>'Customer Names'!A2164</f>
        <v>Id2163</v>
      </c>
      <c r="B2164" s="1" t="str">
        <f>VLOOKUP($A2164,'Customer Names'!$A$2:$E$2336,4,FALSE())</f>
        <v>Grace H</v>
      </c>
      <c r="C2164" s="16">
        <f>VLOOKUP($A2164,'Medical Examinations'!$A$2:$O$2336,2,FALSE())</f>
        <v>27.06</v>
      </c>
      <c r="D2164" s="16">
        <f>VLOOKUP($A2164,'Medical Examinations'!$A$2:$O$2336,3,FALSE())</f>
        <v>6.14</v>
      </c>
      <c r="E2164" s="1" t="str">
        <f>VLOOKUP($A2164,'Medical Examinations'!$A$2:$O$2336,9,FALSE())</f>
        <v>No</v>
      </c>
      <c r="F2164" s="1" t="str">
        <f>VLOOKUP($A2164,'Medical Examinations'!$A$2:$O$2336,10,FALSE())</f>
        <v>Yes</v>
      </c>
      <c r="G2164" s="1" t="str">
        <f>VLOOKUP($A2164,'Medical Examinations'!$A$2:$O$2336,11,FALSE())</f>
        <v>No</v>
      </c>
      <c r="H2164" s="1">
        <f>VLOOKUP($A2164,'Medical Examinations'!$A$2:$O$2336,13,FALSE())</f>
        <v>1</v>
      </c>
      <c r="I2164" s="1" t="str">
        <f>VLOOKUP($A2164,'Medical Examinations'!$A$2:$O$2336,12,FALSE())</f>
        <v>No</v>
      </c>
      <c r="J2164" s="1" t="str">
        <f>VLOOKUP($A2164,'Medical Examinations'!$A$2:$O$2336,14,FALSE())</f>
        <v>Overweight</v>
      </c>
      <c r="K2164" s="1" t="str">
        <f>VLOOKUP($A2164,'Medical Examinations'!$A$2:$O$2336,15,FALSE())</f>
        <v>Prediabetes</v>
      </c>
      <c r="L2164" s="17">
        <f>VLOOKUP($A2164,'Hospitalisation Details'!$A$2:$P$2344,15,FALSE())</f>
        <v>38348</v>
      </c>
      <c r="M2164" s="18">
        <f>VLOOKUP($A2164,'Hospitalisation Details'!$A$2:$P$2344,6,FALSE())</f>
        <v>1863.45</v>
      </c>
      <c r="N2164" s="1" t="str">
        <f>VLOOKUP($A2164,'Hospitalisation Details'!$A$2:$P$2344,12,FALSE())</f>
        <v>tier - 3</v>
      </c>
      <c r="O2164" s="1" t="str">
        <f>VLOOKUP($A2164,'Hospitalisation Details'!$A$2:$P$2344,13,FALSE())</f>
        <v>tier - 1</v>
      </c>
      <c r="P2164" s="1" t="str">
        <f>VLOOKUP($A2164,'Hospitalisation Details'!$A$2:$P$2344,14,FALSE())</f>
        <v>R1025</v>
      </c>
      <c r="Q2164" s="1">
        <f>VLOOKUP($A2164,'Hospitalisation Details'!$A$2:$P$2344,16,FALSE())</f>
        <v>18</v>
      </c>
    </row>
    <row r="2165" spans="1:17" x14ac:dyDescent="0.35">
      <c r="A2165" s="1" t="str">
        <f>'Customer Names'!A2165</f>
        <v>Id2164</v>
      </c>
      <c r="B2165" s="1" t="str">
        <f>VLOOKUP($A2165,'Customer Names'!$A$2:$E$2336,4,FALSE())</f>
        <v>Caitie J.</v>
      </c>
      <c r="C2165" s="16">
        <f>VLOOKUP($A2165,'Medical Examinations'!$A$2:$O$2336,2,FALSE())</f>
        <v>20.49</v>
      </c>
      <c r="D2165" s="16">
        <f>VLOOKUP($A2165,'Medical Examinations'!$A$2:$O$2336,3,FALSE())</f>
        <v>4.87</v>
      </c>
      <c r="E2165" s="1" t="str">
        <f>VLOOKUP($A2165,'Medical Examinations'!$A$2:$O$2336,9,FALSE())</f>
        <v>No</v>
      </c>
      <c r="F2165" s="1" t="str">
        <f>VLOOKUP($A2165,'Medical Examinations'!$A$2:$O$2336,10,FALSE())</f>
        <v>No</v>
      </c>
      <c r="G2165" s="1" t="str">
        <f>VLOOKUP($A2165,'Medical Examinations'!$A$2:$O$2336,11,FALSE())</f>
        <v>No</v>
      </c>
      <c r="H2165" s="1">
        <f>VLOOKUP($A2165,'Medical Examinations'!$A$2:$O$2336,13,FALSE())</f>
        <v>0</v>
      </c>
      <c r="I2165" s="1" t="str">
        <f>VLOOKUP($A2165,'Medical Examinations'!$A$2:$O$2336,12,FALSE())</f>
        <v>No</v>
      </c>
      <c r="J2165" s="1" t="str">
        <f>VLOOKUP($A2165,'Medical Examinations'!$A$2:$O$2336,14,FALSE())</f>
        <v>Normal Weight</v>
      </c>
      <c r="K2165" s="1" t="str">
        <f>VLOOKUP($A2165,'Medical Examinations'!$A$2:$O$2336,15,FALSE())</f>
        <v>Normal</v>
      </c>
      <c r="L2165" s="17">
        <f>VLOOKUP($A2165,'Hospitalisation Details'!$A$2:$P$2344,15,FALSE())</f>
        <v>34674</v>
      </c>
      <c r="M2165" s="18">
        <f>VLOOKUP($A2165,'Hospitalisation Details'!$A$2:$P$2344,6,FALSE())</f>
        <v>1850.55</v>
      </c>
      <c r="N2165" s="1" t="str">
        <f>VLOOKUP($A2165,'Hospitalisation Details'!$A$2:$P$2344,12,FALSE())</f>
        <v>tier - 3</v>
      </c>
      <c r="O2165" s="1" t="str">
        <f>VLOOKUP($A2165,'Hospitalisation Details'!$A$2:$P$2344,13,FALSE())</f>
        <v>tier - 2</v>
      </c>
      <c r="P2165" s="1" t="str">
        <f>VLOOKUP($A2165,'Hospitalisation Details'!$A$2:$P$2344,14,FALSE())</f>
        <v>R1012</v>
      </c>
      <c r="Q2165" s="1">
        <f>VLOOKUP($A2165,'Hospitalisation Details'!$A$2:$P$2344,16,FALSE())</f>
        <v>28</v>
      </c>
    </row>
    <row r="2166" spans="1:17" x14ac:dyDescent="0.35">
      <c r="A2166" s="1" t="str">
        <f>'Customer Names'!A2166</f>
        <v>Id2165</v>
      </c>
      <c r="B2166" s="1" t="str">
        <f>VLOOKUP($A2166,'Customer Names'!$A$2:$E$2336,4,FALSE())</f>
        <v>Benjamin</v>
      </c>
      <c r="C2166" s="16">
        <f>VLOOKUP($A2166,'Medical Examinations'!$A$2:$O$2336,2,FALSE())</f>
        <v>28.4</v>
      </c>
      <c r="D2166" s="16">
        <f>VLOOKUP($A2166,'Medical Examinations'!$A$2:$O$2336,3,FALSE())</f>
        <v>4.3</v>
      </c>
      <c r="E2166" s="1" t="str">
        <f>VLOOKUP($A2166,'Medical Examinations'!$A$2:$O$2336,9,FALSE())</f>
        <v>No</v>
      </c>
      <c r="F2166" s="1" t="str">
        <f>VLOOKUP($A2166,'Medical Examinations'!$A$2:$O$2336,10,FALSE())</f>
        <v>No</v>
      </c>
      <c r="G2166" s="1" t="str">
        <f>VLOOKUP($A2166,'Medical Examinations'!$A$2:$O$2336,11,FALSE())</f>
        <v>Yes</v>
      </c>
      <c r="H2166" s="1">
        <f>VLOOKUP($A2166,'Medical Examinations'!$A$2:$O$2336,13,FALSE())</f>
        <v>1</v>
      </c>
      <c r="I2166" s="1" t="str">
        <f>VLOOKUP($A2166,'Medical Examinations'!$A$2:$O$2336,12,FALSE())</f>
        <v>No</v>
      </c>
      <c r="J2166" s="1" t="str">
        <f>VLOOKUP($A2166,'Medical Examinations'!$A$2:$O$2336,14,FALSE())</f>
        <v>Overweight</v>
      </c>
      <c r="K2166" s="1" t="str">
        <f>VLOOKUP($A2166,'Medical Examinations'!$A$2:$O$2336,15,FALSE())</f>
        <v>Normal</v>
      </c>
      <c r="L2166" s="17">
        <f>VLOOKUP($A2166,'Hospitalisation Details'!$A$2:$P$2344,15,FALSE())</f>
        <v>37822</v>
      </c>
      <c r="M2166" s="18">
        <f>VLOOKUP($A2166,'Hospitalisation Details'!$A$2:$P$2344,6,FALSE())</f>
        <v>1842.52</v>
      </c>
      <c r="N2166" s="1" t="str">
        <f>VLOOKUP($A2166,'Hospitalisation Details'!$A$2:$P$2344,12,FALSE())</f>
        <v>tier - 3</v>
      </c>
      <c r="O2166" s="1" t="str">
        <f>VLOOKUP($A2166,'Hospitalisation Details'!$A$2:$P$2344,13,FALSE())</f>
        <v>tier - 2</v>
      </c>
      <c r="P2166" s="1" t="str">
        <f>VLOOKUP($A2166,'Hospitalisation Details'!$A$2:$P$2344,14,FALSE())</f>
        <v>R1011</v>
      </c>
      <c r="Q2166" s="1">
        <f>VLOOKUP($A2166,'Hospitalisation Details'!$A$2:$P$2344,16,FALSE())</f>
        <v>19</v>
      </c>
    </row>
    <row r="2167" spans="1:17" x14ac:dyDescent="0.35">
      <c r="A2167" s="1" t="str">
        <f>'Customer Names'!A2167</f>
        <v>Id2166</v>
      </c>
      <c r="B2167" s="1" t="str">
        <f>VLOOKUP($A2167,'Customer Names'!$A$2:$E$2336,4,FALSE())</f>
        <v>Ian T</v>
      </c>
      <c r="C2167" s="16">
        <f>VLOOKUP($A2167,'Medical Examinations'!$A$2:$O$2336,2,FALSE())</f>
        <v>41.91</v>
      </c>
      <c r="D2167" s="16">
        <f>VLOOKUP($A2167,'Medical Examinations'!$A$2:$O$2336,3,FALSE())</f>
        <v>6.19</v>
      </c>
      <c r="E2167" s="1" t="str">
        <f>VLOOKUP($A2167,'Medical Examinations'!$A$2:$O$2336,9,FALSE())</f>
        <v>No</v>
      </c>
      <c r="F2167" s="1" t="str">
        <f>VLOOKUP($A2167,'Medical Examinations'!$A$2:$O$2336,10,FALSE())</f>
        <v>No</v>
      </c>
      <c r="G2167" s="1" t="str">
        <f>VLOOKUP($A2167,'Medical Examinations'!$A$2:$O$2336,11,FALSE())</f>
        <v>No</v>
      </c>
      <c r="H2167" s="1">
        <f>VLOOKUP($A2167,'Medical Examinations'!$A$2:$O$2336,13,FALSE())</f>
        <v>0</v>
      </c>
      <c r="I2167" s="1" t="str">
        <f>VLOOKUP($A2167,'Medical Examinations'!$A$2:$O$2336,12,FALSE())</f>
        <v>No</v>
      </c>
      <c r="J2167" s="1" t="str">
        <f>VLOOKUP($A2167,'Medical Examinations'!$A$2:$O$2336,14,FALSE())</f>
        <v>Obesity</v>
      </c>
      <c r="K2167" s="1" t="str">
        <f>VLOOKUP($A2167,'Medical Examinations'!$A$2:$O$2336,15,FALSE())</f>
        <v>Prediabetes</v>
      </c>
      <c r="L2167" s="17">
        <f>VLOOKUP($A2167,'Hospitalisation Details'!$A$2:$P$2344,15,FALSE())</f>
        <v>36506</v>
      </c>
      <c r="M2167" s="18">
        <f>VLOOKUP($A2167,'Hospitalisation Details'!$A$2:$P$2344,6,FALSE())</f>
        <v>1837.28</v>
      </c>
      <c r="N2167" s="1" t="str">
        <f>VLOOKUP($A2167,'Hospitalisation Details'!$A$2:$P$2344,12,FALSE())</f>
        <v>tier - 3</v>
      </c>
      <c r="O2167" s="1" t="str">
        <f>VLOOKUP($A2167,'Hospitalisation Details'!$A$2:$P$2344,13,FALSE())</f>
        <v>tier - 2</v>
      </c>
      <c r="P2167" s="1" t="str">
        <f>VLOOKUP($A2167,'Hospitalisation Details'!$A$2:$P$2344,14,FALSE())</f>
        <v>R1013</v>
      </c>
      <c r="Q2167" s="1">
        <f>VLOOKUP($A2167,'Hospitalisation Details'!$A$2:$P$2344,16,FALSE())</f>
        <v>23</v>
      </c>
    </row>
    <row r="2168" spans="1:17" x14ac:dyDescent="0.35">
      <c r="A2168" s="1" t="str">
        <f>'Customer Names'!A2168</f>
        <v>Id2167</v>
      </c>
      <c r="B2168" s="1" t="str">
        <f>VLOOKUP($A2168,'Customer Names'!$A$2:$E$2336,4,FALSE())</f>
        <v>Tadese</v>
      </c>
      <c r="C2168" s="16">
        <f>VLOOKUP($A2168,'Medical Examinations'!$A$2:$O$2336,2,FALSE())</f>
        <v>24.6</v>
      </c>
      <c r="D2168" s="16">
        <f>VLOOKUP($A2168,'Medical Examinations'!$A$2:$O$2336,3,FALSE())</f>
        <v>6.19</v>
      </c>
      <c r="E2168" s="1" t="str">
        <f>VLOOKUP($A2168,'Medical Examinations'!$A$2:$O$2336,9,FALSE())</f>
        <v>No</v>
      </c>
      <c r="F2168" s="1" t="str">
        <f>VLOOKUP($A2168,'Medical Examinations'!$A$2:$O$2336,10,FALSE())</f>
        <v>No</v>
      </c>
      <c r="G2168" s="1" t="str">
        <f>VLOOKUP($A2168,'Medical Examinations'!$A$2:$O$2336,11,FALSE())</f>
        <v>Yes</v>
      </c>
      <c r="H2168" s="1">
        <f>VLOOKUP($A2168,'Medical Examinations'!$A$2:$O$2336,13,FALSE())</f>
        <v>1</v>
      </c>
      <c r="I2168" s="1" t="str">
        <f>VLOOKUP($A2168,'Medical Examinations'!$A$2:$O$2336,12,FALSE())</f>
        <v>No</v>
      </c>
      <c r="J2168" s="1" t="str">
        <f>VLOOKUP($A2168,'Medical Examinations'!$A$2:$O$2336,14,FALSE())</f>
        <v>Normal Weight</v>
      </c>
      <c r="K2168" s="1" t="str">
        <f>VLOOKUP($A2168,'Medical Examinations'!$A$2:$O$2336,15,FALSE())</f>
        <v>Prediabetes</v>
      </c>
      <c r="L2168" s="17">
        <f>VLOOKUP($A2168,'Hospitalisation Details'!$A$2:$P$2344,15,FALSE())</f>
        <v>37837</v>
      </c>
      <c r="M2168" s="18">
        <f>VLOOKUP($A2168,'Hospitalisation Details'!$A$2:$P$2344,6,FALSE())</f>
        <v>1837.24</v>
      </c>
      <c r="N2168" s="1" t="str">
        <f>VLOOKUP($A2168,'Hospitalisation Details'!$A$2:$P$2344,12,FALSE())</f>
        <v>tier - 3</v>
      </c>
      <c r="O2168" s="1" t="str">
        <f>VLOOKUP($A2168,'Hospitalisation Details'!$A$2:$P$2344,13,FALSE())</f>
        <v>tier - 2</v>
      </c>
      <c r="P2168" s="1" t="str">
        <f>VLOOKUP($A2168,'Hospitalisation Details'!$A$2:$P$2344,14,FALSE())</f>
        <v>R1011</v>
      </c>
      <c r="Q2168" s="1">
        <f>VLOOKUP($A2168,'Hospitalisation Details'!$A$2:$P$2344,16,FALSE())</f>
        <v>19</v>
      </c>
    </row>
    <row r="2169" spans="1:17" x14ac:dyDescent="0.35">
      <c r="A2169" s="1" t="str">
        <f>'Customer Names'!A2169</f>
        <v>Id2168</v>
      </c>
      <c r="B2169" s="1" t="str">
        <f>VLOOKUP($A2169,'Customer Names'!$A$2:$E$2336,4,FALSE())</f>
        <v>Jonathan</v>
      </c>
      <c r="C2169" s="16">
        <f>VLOOKUP($A2169,'Medical Examinations'!$A$2:$O$2336,2,FALSE())</f>
        <v>20.9</v>
      </c>
      <c r="D2169" s="16">
        <f>VLOOKUP($A2169,'Medical Examinations'!$A$2:$O$2336,3,FALSE())</f>
        <v>5.12</v>
      </c>
      <c r="E2169" s="1" t="str">
        <f>VLOOKUP($A2169,'Medical Examinations'!$A$2:$O$2336,9,FALSE())</f>
        <v>No</v>
      </c>
      <c r="F2169" s="1" t="str">
        <f>VLOOKUP($A2169,'Medical Examinations'!$A$2:$O$2336,10,FALSE())</f>
        <v>No</v>
      </c>
      <c r="G2169" s="1" t="str">
        <f>VLOOKUP($A2169,'Medical Examinations'!$A$2:$O$2336,11,FALSE())</f>
        <v>Yes</v>
      </c>
      <c r="H2169" s="1">
        <f>VLOOKUP($A2169,'Medical Examinations'!$A$2:$O$2336,13,FALSE())</f>
        <v>1</v>
      </c>
      <c r="I2169" s="1" t="str">
        <f>VLOOKUP($A2169,'Medical Examinations'!$A$2:$O$2336,12,FALSE())</f>
        <v>No</v>
      </c>
      <c r="J2169" s="1" t="str">
        <f>VLOOKUP($A2169,'Medical Examinations'!$A$2:$O$2336,14,FALSE())</f>
        <v>Normal Weight</v>
      </c>
      <c r="K2169" s="1" t="str">
        <f>VLOOKUP($A2169,'Medical Examinations'!$A$2:$O$2336,15,FALSE())</f>
        <v>Normal</v>
      </c>
      <c r="L2169" s="17">
        <f>VLOOKUP($A2169,'Hospitalisation Details'!$A$2:$P$2344,15,FALSE())</f>
        <v>37844</v>
      </c>
      <c r="M2169" s="18">
        <f>VLOOKUP($A2169,'Hospitalisation Details'!$A$2:$P$2344,6,FALSE())</f>
        <v>1832.09</v>
      </c>
      <c r="N2169" s="1" t="str">
        <f>VLOOKUP($A2169,'Hospitalisation Details'!$A$2:$P$2344,12,FALSE())</f>
        <v>tier - 3</v>
      </c>
      <c r="O2169" s="1" t="str">
        <f>VLOOKUP($A2169,'Hospitalisation Details'!$A$2:$P$2344,13,FALSE())</f>
        <v>tier - 3</v>
      </c>
      <c r="P2169" s="1" t="str">
        <f>VLOOKUP($A2169,'Hospitalisation Details'!$A$2:$P$2344,14,FALSE())</f>
        <v>R1011</v>
      </c>
      <c r="Q2169" s="1">
        <f>VLOOKUP($A2169,'Hospitalisation Details'!$A$2:$P$2344,16,FALSE())</f>
        <v>19</v>
      </c>
    </row>
    <row r="2170" spans="1:17" x14ac:dyDescent="0.35">
      <c r="A2170" s="1" t="str">
        <f>'Customer Names'!A2170</f>
        <v>Id2169</v>
      </c>
      <c r="B2170" s="1" t="str">
        <f>VLOOKUP($A2170,'Customer Names'!$A$2:$E$2336,4,FALSE())</f>
        <v>Dathan</v>
      </c>
      <c r="C2170" s="16">
        <f>VLOOKUP($A2170,'Medical Examinations'!$A$2:$O$2336,2,FALSE())</f>
        <v>34.4</v>
      </c>
      <c r="D2170" s="16">
        <f>VLOOKUP($A2170,'Medical Examinations'!$A$2:$O$2336,3,FALSE())</f>
        <v>4.04</v>
      </c>
      <c r="E2170" s="1" t="str">
        <f>VLOOKUP($A2170,'Medical Examinations'!$A$2:$O$2336,9,FALSE())</f>
        <v>No</v>
      </c>
      <c r="F2170" s="1" t="str">
        <f>VLOOKUP($A2170,'Medical Examinations'!$A$2:$O$2336,10,FALSE())</f>
        <v>No</v>
      </c>
      <c r="G2170" s="1" t="str">
        <f>VLOOKUP($A2170,'Medical Examinations'!$A$2:$O$2336,11,FALSE())</f>
        <v>No</v>
      </c>
      <c r="H2170" s="1">
        <f>VLOOKUP($A2170,'Medical Examinations'!$A$2:$O$2336,13,FALSE())</f>
        <v>0</v>
      </c>
      <c r="I2170" s="1" t="str">
        <f>VLOOKUP($A2170,'Medical Examinations'!$A$2:$O$2336,12,FALSE())</f>
        <v>No</v>
      </c>
      <c r="J2170" s="1" t="str">
        <f>VLOOKUP($A2170,'Medical Examinations'!$A$2:$O$2336,14,FALSE())</f>
        <v>Obesity</v>
      </c>
      <c r="K2170" s="1" t="str">
        <f>VLOOKUP($A2170,'Medical Examinations'!$A$2:$O$2336,15,FALSE())</f>
        <v>Normal</v>
      </c>
      <c r="L2170" s="17">
        <f>VLOOKUP($A2170,'Hospitalisation Details'!$A$2:$P$2344,15,FALSE())</f>
        <v>36434</v>
      </c>
      <c r="M2170" s="18">
        <f>VLOOKUP($A2170,'Hospitalisation Details'!$A$2:$P$2344,6,FALSE())</f>
        <v>1826.84</v>
      </c>
      <c r="N2170" s="1" t="str">
        <f>VLOOKUP($A2170,'Hospitalisation Details'!$A$2:$P$2344,12,FALSE())</f>
        <v>tier - 3</v>
      </c>
      <c r="O2170" s="1" t="str">
        <f>VLOOKUP($A2170,'Hospitalisation Details'!$A$2:$P$2344,13,FALSE())</f>
        <v>tier - 2</v>
      </c>
      <c r="P2170" s="1" t="str">
        <f>VLOOKUP($A2170,'Hospitalisation Details'!$A$2:$P$2344,14,FALSE())</f>
        <v>R1011</v>
      </c>
      <c r="Q2170" s="1">
        <f>VLOOKUP($A2170,'Hospitalisation Details'!$A$2:$P$2344,16,FALSE())</f>
        <v>23</v>
      </c>
    </row>
    <row r="2171" spans="1:17" x14ac:dyDescent="0.35">
      <c r="A2171" s="1" t="str">
        <f>'Customer Names'!A2171</f>
        <v>Id2170</v>
      </c>
      <c r="B2171" s="1" t="str">
        <f>VLOOKUP($A2171,'Customer Names'!$A$2:$E$2336,4,FALSE())</f>
        <v>Eric</v>
      </c>
      <c r="C2171" s="16">
        <f>VLOOKUP($A2171,'Medical Examinations'!$A$2:$O$2336,2,FALSE())</f>
        <v>32.56</v>
      </c>
      <c r="D2171" s="16">
        <f>VLOOKUP($A2171,'Medical Examinations'!$A$2:$O$2336,3,FALSE())</f>
        <v>5.36</v>
      </c>
      <c r="E2171" s="1" t="str">
        <f>VLOOKUP($A2171,'Medical Examinations'!$A$2:$O$2336,9,FALSE())</f>
        <v>No</v>
      </c>
      <c r="F2171" s="1" t="str">
        <f>VLOOKUP($A2171,'Medical Examinations'!$A$2:$O$2336,10,FALSE())</f>
        <v>No</v>
      </c>
      <c r="G2171" s="1" t="str">
        <f>VLOOKUP($A2171,'Medical Examinations'!$A$2:$O$2336,11,FALSE())</f>
        <v>No</v>
      </c>
      <c r="H2171" s="1">
        <f>VLOOKUP($A2171,'Medical Examinations'!$A$2:$O$2336,13,FALSE())</f>
        <v>0</v>
      </c>
      <c r="I2171" s="1" t="str">
        <f>VLOOKUP($A2171,'Medical Examinations'!$A$2:$O$2336,12,FALSE())</f>
        <v>No</v>
      </c>
      <c r="J2171" s="1" t="str">
        <f>VLOOKUP($A2171,'Medical Examinations'!$A$2:$O$2336,14,FALSE())</f>
        <v>Obesity</v>
      </c>
      <c r="K2171" s="1" t="str">
        <f>VLOOKUP($A2171,'Medical Examinations'!$A$2:$O$2336,15,FALSE())</f>
        <v>Normal</v>
      </c>
      <c r="L2171" s="17">
        <f>VLOOKUP($A2171,'Hospitalisation Details'!$A$2:$P$2344,15,FALSE())</f>
        <v>36481</v>
      </c>
      <c r="M2171" s="18">
        <f>VLOOKUP($A2171,'Hospitalisation Details'!$A$2:$P$2344,6,FALSE())</f>
        <v>1824.29</v>
      </c>
      <c r="N2171" s="1" t="str">
        <f>VLOOKUP($A2171,'Hospitalisation Details'!$A$2:$P$2344,12,FALSE())</f>
        <v>tier - 3</v>
      </c>
      <c r="O2171" s="1" t="str">
        <f>VLOOKUP($A2171,'Hospitalisation Details'!$A$2:$P$2344,13,FALSE())</f>
        <v>tier - 3</v>
      </c>
      <c r="P2171" s="1" t="str">
        <f>VLOOKUP($A2171,'Hospitalisation Details'!$A$2:$P$2344,14,FALSE())</f>
        <v>R1013</v>
      </c>
      <c r="Q2171" s="1">
        <f>VLOOKUP($A2171,'Hospitalisation Details'!$A$2:$P$2344,16,FALSE())</f>
        <v>23</v>
      </c>
    </row>
    <row r="2172" spans="1:17" x14ac:dyDescent="0.35">
      <c r="A2172" s="1" t="str">
        <f>'Customer Names'!A2172</f>
        <v>Id2171</v>
      </c>
      <c r="B2172" s="1" t="str">
        <f>VLOOKUP($A2172,'Customer Names'!$A$2:$E$2336,4,FALSE())</f>
        <v>Allison M</v>
      </c>
      <c r="C2172" s="16">
        <f>VLOOKUP($A2172,'Medical Examinations'!$A$2:$O$2336,2,FALSE())</f>
        <v>27.98</v>
      </c>
      <c r="D2172" s="16">
        <f>VLOOKUP($A2172,'Medical Examinations'!$A$2:$O$2336,3,FALSE())</f>
        <v>4.38</v>
      </c>
      <c r="E2172" s="1" t="str">
        <f>VLOOKUP($A2172,'Medical Examinations'!$A$2:$O$2336,9,FALSE())</f>
        <v>No</v>
      </c>
      <c r="F2172" s="1" t="str">
        <f>VLOOKUP($A2172,'Medical Examinations'!$A$2:$O$2336,10,FALSE())</f>
        <v>Yes</v>
      </c>
      <c r="G2172" s="1" t="str">
        <f>VLOOKUP($A2172,'Medical Examinations'!$A$2:$O$2336,11,FALSE())</f>
        <v>No</v>
      </c>
      <c r="H2172" s="1">
        <f>VLOOKUP($A2172,'Medical Examinations'!$A$2:$O$2336,13,FALSE())</f>
        <v>1</v>
      </c>
      <c r="I2172" s="1" t="str">
        <f>VLOOKUP($A2172,'Medical Examinations'!$A$2:$O$2336,12,FALSE())</f>
        <v>No</v>
      </c>
      <c r="J2172" s="1" t="str">
        <f>VLOOKUP($A2172,'Medical Examinations'!$A$2:$O$2336,14,FALSE())</f>
        <v>Overweight</v>
      </c>
      <c r="K2172" s="1" t="str">
        <f>VLOOKUP($A2172,'Medical Examinations'!$A$2:$O$2336,15,FALSE())</f>
        <v>Normal</v>
      </c>
      <c r="L2172" s="17">
        <f>VLOOKUP($A2172,'Hospitalisation Details'!$A$2:$P$2344,15,FALSE())</f>
        <v>38218</v>
      </c>
      <c r="M2172" s="18">
        <f>VLOOKUP($A2172,'Hospitalisation Details'!$A$2:$P$2344,6,FALSE())</f>
        <v>1822.54</v>
      </c>
      <c r="N2172" s="1" t="str">
        <f>VLOOKUP($A2172,'Hospitalisation Details'!$A$2:$P$2344,12,FALSE())</f>
        <v>tier - 3</v>
      </c>
      <c r="O2172" s="1" t="str">
        <f>VLOOKUP($A2172,'Hospitalisation Details'!$A$2:$P$2344,13,FALSE())</f>
        <v>tier - 1</v>
      </c>
      <c r="P2172" s="1" t="str">
        <f>VLOOKUP($A2172,'Hospitalisation Details'!$A$2:$P$2344,14,FALSE())</f>
        <v>R1012</v>
      </c>
      <c r="Q2172" s="1">
        <f>VLOOKUP($A2172,'Hospitalisation Details'!$A$2:$P$2344,16,FALSE())</f>
        <v>18</v>
      </c>
    </row>
    <row r="2173" spans="1:17" x14ac:dyDescent="0.35">
      <c r="A2173" s="1" t="str">
        <f>'Customer Names'!A2173</f>
        <v>Id2172</v>
      </c>
      <c r="B2173" s="1" t="str">
        <f>VLOOKUP($A2173,'Customer Names'!$A$2:$E$2336,4,FALSE())</f>
        <v>Paul</v>
      </c>
      <c r="C2173" s="16">
        <f>VLOOKUP($A2173,'Medical Examinations'!$A$2:$O$2336,2,FALSE())</f>
        <v>26.51</v>
      </c>
      <c r="D2173" s="16">
        <f>VLOOKUP($A2173,'Medical Examinations'!$A$2:$O$2336,3,FALSE())</f>
        <v>4.58</v>
      </c>
      <c r="E2173" s="1" t="str">
        <f>VLOOKUP($A2173,'Medical Examinations'!$A$2:$O$2336,9,FALSE())</f>
        <v>No</v>
      </c>
      <c r="F2173" s="1" t="str">
        <f>VLOOKUP($A2173,'Medical Examinations'!$A$2:$O$2336,10,FALSE())</f>
        <v>No</v>
      </c>
      <c r="G2173" s="1" t="str">
        <f>VLOOKUP($A2173,'Medical Examinations'!$A$2:$O$2336,11,FALSE())</f>
        <v>No</v>
      </c>
      <c r="H2173" s="1">
        <f>VLOOKUP($A2173,'Medical Examinations'!$A$2:$O$2336,13,FALSE())</f>
        <v>0</v>
      </c>
      <c r="I2173" s="1" t="str">
        <f>VLOOKUP($A2173,'Medical Examinations'!$A$2:$O$2336,12,FALSE())</f>
        <v>No</v>
      </c>
      <c r="J2173" s="1" t="str">
        <f>VLOOKUP($A2173,'Medical Examinations'!$A$2:$O$2336,14,FALSE())</f>
        <v>Overweight</v>
      </c>
      <c r="K2173" s="1" t="str">
        <f>VLOOKUP($A2173,'Medical Examinations'!$A$2:$O$2336,15,FALSE())</f>
        <v>Normal</v>
      </c>
      <c r="L2173" s="17">
        <f>VLOOKUP($A2173,'Hospitalisation Details'!$A$2:$P$2344,15,FALSE())</f>
        <v>36428</v>
      </c>
      <c r="M2173" s="18">
        <f>VLOOKUP($A2173,'Hospitalisation Details'!$A$2:$P$2344,6,FALSE())</f>
        <v>1815.88</v>
      </c>
      <c r="N2173" s="1" t="str">
        <f>VLOOKUP($A2173,'Hospitalisation Details'!$A$2:$P$2344,12,FALSE())</f>
        <v>tier - 3</v>
      </c>
      <c r="O2173" s="1" t="str">
        <f>VLOOKUP($A2173,'Hospitalisation Details'!$A$2:$P$2344,13,FALSE())</f>
        <v>tier - 3</v>
      </c>
      <c r="P2173" s="1" t="str">
        <f>VLOOKUP($A2173,'Hospitalisation Details'!$A$2:$P$2344,14,FALSE())</f>
        <v>R1013</v>
      </c>
      <c r="Q2173" s="1">
        <f>VLOOKUP($A2173,'Hospitalisation Details'!$A$2:$P$2344,16,FALSE())</f>
        <v>23</v>
      </c>
    </row>
    <row r="2174" spans="1:17" x14ac:dyDescent="0.35">
      <c r="A2174" s="1" t="str">
        <f>'Customer Names'!A2174</f>
        <v>Id2173</v>
      </c>
      <c r="B2174" s="1" t="str">
        <f>VLOOKUP($A2174,'Customer Names'!$A$2:$E$2336,4,FALSE())</f>
        <v>Aaron R</v>
      </c>
      <c r="C2174" s="16">
        <f>VLOOKUP($A2174,'Medical Examinations'!$A$2:$O$2336,2,FALSE())</f>
        <v>29.734999999999999</v>
      </c>
      <c r="D2174" s="16">
        <f>VLOOKUP($A2174,'Medical Examinations'!$A$2:$O$2336,3,FALSE())</f>
        <v>11.92</v>
      </c>
      <c r="E2174" s="1" t="str">
        <f>VLOOKUP($A2174,'Medical Examinations'!$A$2:$O$2336,9,FALSE())</f>
        <v>No</v>
      </c>
      <c r="F2174" s="1" t="str">
        <f>VLOOKUP($A2174,'Medical Examinations'!$A$2:$O$2336,10,FALSE())</f>
        <v>No</v>
      </c>
      <c r="G2174" s="1" t="str">
        <f>VLOOKUP($A2174,'Medical Examinations'!$A$2:$O$2336,11,FALSE())</f>
        <v>No</v>
      </c>
      <c r="H2174" s="1">
        <f>VLOOKUP($A2174,'Medical Examinations'!$A$2:$O$2336,13,FALSE())</f>
        <v>0</v>
      </c>
      <c r="I2174" s="1" t="str">
        <f>VLOOKUP($A2174,'Medical Examinations'!$A$2:$O$2336,12,FALSE())</f>
        <v>No</v>
      </c>
      <c r="J2174" s="1" t="str">
        <f>VLOOKUP($A2174,'Medical Examinations'!$A$2:$O$2336,14,FALSE())</f>
        <v>Overweight</v>
      </c>
      <c r="K2174" s="1" t="str">
        <f>VLOOKUP($A2174,'Medical Examinations'!$A$2:$O$2336,15,FALSE())</f>
        <v>Diabetes</v>
      </c>
      <c r="L2174" s="17">
        <f>VLOOKUP($A2174,'Hospitalisation Details'!$A$2:$P$2344,15,FALSE())</f>
        <v>37603</v>
      </c>
      <c r="M2174" s="18">
        <f>VLOOKUP($A2174,'Hospitalisation Details'!$A$2:$P$2344,6,FALSE())</f>
        <v>1769.53</v>
      </c>
      <c r="N2174" s="1" t="str">
        <f>VLOOKUP($A2174,'Hospitalisation Details'!$A$2:$P$2344,12,FALSE())</f>
        <v>tier - 3</v>
      </c>
      <c r="O2174" s="1" t="str">
        <f>VLOOKUP($A2174,'Hospitalisation Details'!$A$2:$P$2344,13,FALSE())</f>
        <v>tier - 3</v>
      </c>
      <c r="P2174" s="1" t="str">
        <f>VLOOKUP($A2174,'Hospitalisation Details'!$A$2:$P$2344,14,FALSE())</f>
        <v>R1012</v>
      </c>
      <c r="Q2174" s="1">
        <f>VLOOKUP($A2174,'Hospitalisation Details'!$A$2:$P$2344,16,FALSE())</f>
        <v>20</v>
      </c>
    </row>
    <row r="2175" spans="1:17" x14ac:dyDescent="0.35">
      <c r="A2175" s="1" t="str">
        <f>'Customer Names'!A2175</f>
        <v>Id2174</v>
      </c>
      <c r="B2175" s="1" t="str">
        <f>VLOOKUP($A2175,'Customer Names'!$A$2:$E$2336,4,FALSE())</f>
        <v>Caitlin H.</v>
      </c>
      <c r="C2175" s="16">
        <f>VLOOKUP($A2175,'Medical Examinations'!$A$2:$O$2336,2,FALSE())</f>
        <v>40.5</v>
      </c>
      <c r="D2175" s="16">
        <f>VLOOKUP($A2175,'Medical Examinations'!$A$2:$O$2336,3,FALSE())</f>
        <v>5.4</v>
      </c>
      <c r="E2175" s="1" t="str">
        <f>VLOOKUP($A2175,'Medical Examinations'!$A$2:$O$2336,9,FALSE())</f>
        <v>No</v>
      </c>
      <c r="F2175" s="1" t="str">
        <f>VLOOKUP($A2175,'Medical Examinations'!$A$2:$O$2336,10,FALSE())</f>
        <v>No</v>
      </c>
      <c r="G2175" s="1" t="str">
        <f>VLOOKUP($A2175,'Medical Examinations'!$A$2:$O$2336,11,FALSE())</f>
        <v>Yes</v>
      </c>
      <c r="H2175" s="1">
        <f>VLOOKUP($A2175,'Medical Examinations'!$A$2:$O$2336,13,FALSE())</f>
        <v>1</v>
      </c>
      <c r="I2175" s="1" t="str">
        <f>VLOOKUP($A2175,'Medical Examinations'!$A$2:$O$2336,12,FALSE())</f>
        <v>No</v>
      </c>
      <c r="J2175" s="1" t="str">
        <f>VLOOKUP($A2175,'Medical Examinations'!$A$2:$O$2336,14,FALSE())</f>
        <v>Obesity</v>
      </c>
      <c r="K2175" s="1" t="str">
        <f>VLOOKUP($A2175,'Medical Examinations'!$A$2:$O$2336,15,FALSE())</f>
        <v>Normal</v>
      </c>
      <c r="L2175" s="17">
        <f>VLOOKUP($A2175,'Hospitalisation Details'!$A$2:$P$2344,15,FALSE())</f>
        <v>37944</v>
      </c>
      <c r="M2175" s="18">
        <f>VLOOKUP($A2175,'Hospitalisation Details'!$A$2:$P$2344,6,FALSE())</f>
        <v>1759.34</v>
      </c>
      <c r="N2175" s="1" t="str">
        <f>VLOOKUP($A2175,'Hospitalisation Details'!$A$2:$P$2344,12,FALSE())</f>
        <v>tier - 3</v>
      </c>
      <c r="O2175" s="1" t="str">
        <f>VLOOKUP($A2175,'Hospitalisation Details'!$A$2:$P$2344,13,FALSE())</f>
        <v>tier - 1</v>
      </c>
      <c r="P2175" s="1" t="str">
        <f>VLOOKUP($A2175,'Hospitalisation Details'!$A$2:$P$2344,14,FALSE())</f>
        <v>R1011</v>
      </c>
      <c r="Q2175" s="1">
        <f>VLOOKUP($A2175,'Hospitalisation Details'!$A$2:$P$2344,16,FALSE())</f>
        <v>19</v>
      </c>
    </row>
    <row r="2176" spans="1:17" x14ac:dyDescent="0.35">
      <c r="A2176" s="1" t="str">
        <f>'Customer Names'!A2176</f>
        <v>Id2175</v>
      </c>
      <c r="B2176" s="1" t="str">
        <f>VLOOKUP($A2176,'Customer Names'!$A$2:$E$2336,4,FALSE())</f>
        <v>Harald E.</v>
      </c>
      <c r="C2176" s="16">
        <f>VLOOKUP($A2176,'Medical Examinations'!$A$2:$O$2336,2,FALSE())</f>
        <v>25.64</v>
      </c>
      <c r="D2176" s="16">
        <f>VLOOKUP($A2176,'Medical Examinations'!$A$2:$O$2336,3,FALSE())</f>
        <v>4.76</v>
      </c>
      <c r="E2176" s="1" t="str">
        <f>VLOOKUP($A2176,'Medical Examinations'!$A$2:$O$2336,9,FALSE())</f>
        <v>No</v>
      </c>
      <c r="F2176" s="1" t="str">
        <f>VLOOKUP($A2176,'Medical Examinations'!$A$2:$O$2336,10,FALSE())</f>
        <v>No</v>
      </c>
      <c r="G2176" s="1" t="str">
        <f>VLOOKUP($A2176,'Medical Examinations'!$A$2:$O$2336,11,FALSE())</f>
        <v>No</v>
      </c>
      <c r="H2176" s="1">
        <f>VLOOKUP($A2176,'Medical Examinations'!$A$2:$O$2336,13,FALSE())</f>
        <v>1</v>
      </c>
      <c r="I2176" s="1" t="str">
        <f>VLOOKUP($A2176,'Medical Examinations'!$A$2:$O$2336,12,FALSE())</f>
        <v>No</v>
      </c>
      <c r="J2176" s="1" t="str">
        <f>VLOOKUP($A2176,'Medical Examinations'!$A$2:$O$2336,14,FALSE())</f>
        <v>Overweight</v>
      </c>
      <c r="K2176" s="1" t="str">
        <f>VLOOKUP($A2176,'Medical Examinations'!$A$2:$O$2336,15,FALSE())</f>
        <v>Normal</v>
      </c>
      <c r="L2176" s="17">
        <f>VLOOKUP($A2176,'Hospitalisation Details'!$A$2:$P$2344,15,FALSE())</f>
        <v>36075</v>
      </c>
      <c r="M2176" s="18">
        <f>VLOOKUP($A2176,'Hospitalisation Details'!$A$2:$P$2344,6,FALSE())</f>
        <v>1756.6</v>
      </c>
      <c r="N2176" s="1" t="str">
        <f>VLOOKUP($A2176,'Hospitalisation Details'!$A$2:$P$2344,12,FALSE())</f>
        <v>tier - 3</v>
      </c>
      <c r="O2176" s="1" t="str">
        <f>VLOOKUP($A2176,'Hospitalisation Details'!$A$2:$P$2344,13,FALSE())</f>
        <v>tier - 3</v>
      </c>
      <c r="P2176" s="1" t="str">
        <f>VLOOKUP($A2176,'Hospitalisation Details'!$A$2:$P$2344,14,FALSE())</f>
        <v>R1013</v>
      </c>
      <c r="Q2176" s="1">
        <f>VLOOKUP($A2176,'Hospitalisation Details'!$A$2:$P$2344,16,FALSE())</f>
        <v>24</v>
      </c>
    </row>
    <row r="2177" spans="1:17" x14ac:dyDescent="0.35">
      <c r="A2177" s="1" t="str">
        <f>'Customer Names'!A2177</f>
        <v>Id2176</v>
      </c>
      <c r="B2177" s="1" t="str">
        <f>VLOOKUP($A2177,'Customer Names'!$A$2:$E$2336,4,FALSE())</f>
        <v>Siobhan A.</v>
      </c>
      <c r="C2177" s="16">
        <f>VLOOKUP($A2177,'Medical Examinations'!$A$2:$O$2336,2,FALSE())</f>
        <v>32.9</v>
      </c>
      <c r="D2177" s="16">
        <f>VLOOKUP($A2177,'Medical Examinations'!$A$2:$O$2336,3,FALSE())</f>
        <v>4.78</v>
      </c>
      <c r="E2177" s="1" t="str">
        <f>VLOOKUP($A2177,'Medical Examinations'!$A$2:$O$2336,9,FALSE())</f>
        <v>No</v>
      </c>
      <c r="F2177" s="1" t="str">
        <f>VLOOKUP($A2177,'Medical Examinations'!$A$2:$O$2336,10,FALSE())</f>
        <v>No</v>
      </c>
      <c r="G2177" s="1" t="str">
        <f>VLOOKUP($A2177,'Medical Examinations'!$A$2:$O$2336,11,FALSE())</f>
        <v>Yes</v>
      </c>
      <c r="H2177" s="1">
        <f>VLOOKUP($A2177,'Medical Examinations'!$A$2:$O$2336,13,FALSE())</f>
        <v>1</v>
      </c>
      <c r="I2177" s="1" t="str">
        <f>VLOOKUP($A2177,'Medical Examinations'!$A$2:$O$2336,12,FALSE())</f>
        <v>No</v>
      </c>
      <c r="J2177" s="1" t="str">
        <f>VLOOKUP($A2177,'Medical Examinations'!$A$2:$O$2336,14,FALSE())</f>
        <v>Obesity</v>
      </c>
      <c r="K2177" s="1" t="str">
        <f>VLOOKUP($A2177,'Medical Examinations'!$A$2:$O$2336,15,FALSE())</f>
        <v>Normal</v>
      </c>
      <c r="L2177" s="17">
        <f>VLOOKUP($A2177,'Hospitalisation Details'!$A$2:$P$2344,15,FALSE())</f>
        <v>37890</v>
      </c>
      <c r="M2177" s="18">
        <f>VLOOKUP($A2177,'Hospitalisation Details'!$A$2:$P$2344,6,FALSE())</f>
        <v>1748.77</v>
      </c>
      <c r="N2177" s="1" t="str">
        <f>VLOOKUP($A2177,'Hospitalisation Details'!$A$2:$P$2344,12,FALSE())</f>
        <v>tier - 3</v>
      </c>
      <c r="O2177" s="1" t="str">
        <f>VLOOKUP($A2177,'Hospitalisation Details'!$A$2:$P$2344,13,FALSE())</f>
        <v>tier - 1</v>
      </c>
      <c r="P2177" s="1" t="str">
        <f>VLOOKUP($A2177,'Hospitalisation Details'!$A$2:$P$2344,14,FALSE())</f>
        <v>R1011</v>
      </c>
      <c r="Q2177" s="1">
        <f>VLOOKUP($A2177,'Hospitalisation Details'!$A$2:$P$2344,16,FALSE())</f>
        <v>19</v>
      </c>
    </row>
    <row r="2178" spans="1:17" x14ac:dyDescent="0.35">
      <c r="A2178" s="1" t="str">
        <f>'Customer Names'!A2178</f>
        <v>Id2177</v>
      </c>
      <c r="B2178" s="1" t="str">
        <f>VLOOKUP($A2178,'Customer Names'!$A$2:$E$2336,4,FALSE())</f>
        <v>Andrea J.</v>
      </c>
      <c r="C2178" s="16">
        <f>VLOOKUP($A2178,'Medical Examinations'!$A$2:$O$2336,2,FALSE())</f>
        <v>29.8</v>
      </c>
      <c r="D2178" s="16">
        <f>VLOOKUP($A2178,'Medical Examinations'!$A$2:$O$2336,3,FALSE())</f>
        <v>4.26</v>
      </c>
      <c r="E2178" s="1" t="str">
        <f>VLOOKUP($A2178,'Medical Examinations'!$A$2:$O$2336,9,FALSE())</f>
        <v>No</v>
      </c>
      <c r="F2178" s="1" t="str">
        <f>VLOOKUP($A2178,'Medical Examinations'!$A$2:$O$2336,10,FALSE())</f>
        <v>No</v>
      </c>
      <c r="G2178" s="1" t="str">
        <f>VLOOKUP($A2178,'Medical Examinations'!$A$2:$O$2336,11,FALSE())</f>
        <v>Yes</v>
      </c>
      <c r="H2178" s="1">
        <f>VLOOKUP($A2178,'Medical Examinations'!$A$2:$O$2336,13,FALSE())</f>
        <v>1</v>
      </c>
      <c r="I2178" s="1" t="str">
        <f>VLOOKUP($A2178,'Medical Examinations'!$A$2:$O$2336,12,FALSE())</f>
        <v>No</v>
      </c>
      <c r="J2178" s="1" t="str">
        <f>VLOOKUP($A2178,'Medical Examinations'!$A$2:$O$2336,14,FALSE())</f>
        <v>Overweight</v>
      </c>
      <c r="K2178" s="1" t="str">
        <f>VLOOKUP($A2178,'Medical Examinations'!$A$2:$O$2336,15,FALSE())</f>
        <v>Normal</v>
      </c>
      <c r="L2178" s="17">
        <f>VLOOKUP($A2178,'Hospitalisation Details'!$A$2:$P$2344,15,FALSE())</f>
        <v>37830</v>
      </c>
      <c r="M2178" s="18">
        <f>VLOOKUP($A2178,'Hospitalisation Details'!$A$2:$P$2344,6,FALSE())</f>
        <v>1744.47</v>
      </c>
      <c r="N2178" s="1" t="str">
        <f>VLOOKUP($A2178,'Hospitalisation Details'!$A$2:$P$2344,12,FALSE())</f>
        <v>tier - 3</v>
      </c>
      <c r="O2178" s="1" t="str">
        <f>VLOOKUP($A2178,'Hospitalisation Details'!$A$2:$P$2344,13,FALSE())</f>
        <v>tier - 1</v>
      </c>
      <c r="P2178" s="1" t="str">
        <f>VLOOKUP($A2178,'Hospitalisation Details'!$A$2:$P$2344,14,FALSE())</f>
        <v>R1011</v>
      </c>
      <c r="Q2178" s="1">
        <f>VLOOKUP($A2178,'Hospitalisation Details'!$A$2:$P$2344,16,FALSE())</f>
        <v>19</v>
      </c>
    </row>
    <row r="2179" spans="1:17" x14ac:dyDescent="0.35">
      <c r="A2179" s="1" t="str">
        <f>'Customer Names'!A2179</f>
        <v>Id2178</v>
      </c>
      <c r="B2179" s="1" t="str">
        <f>VLOOKUP($A2179,'Customer Names'!$A$2:$E$2336,4,FALSE())</f>
        <v>Marie</v>
      </c>
      <c r="C2179" s="16">
        <f>VLOOKUP($A2179,'Medical Examinations'!$A$2:$O$2336,2,FALSE())</f>
        <v>28.9</v>
      </c>
      <c r="D2179" s="16">
        <f>VLOOKUP($A2179,'Medical Examinations'!$A$2:$O$2336,3,FALSE())</f>
        <v>5.85</v>
      </c>
      <c r="E2179" s="1" t="str">
        <f>VLOOKUP($A2179,'Medical Examinations'!$A$2:$O$2336,9,FALSE())</f>
        <v>No</v>
      </c>
      <c r="F2179" s="1" t="str">
        <f>VLOOKUP($A2179,'Medical Examinations'!$A$2:$O$2336,10,FALSE())</f>
        <v>No</v>
      </c>
      <c r="G2179" s="1" t="str">
        <f>VLOOKUP($A2179,'Medical Examinations'!$A$2:$O$2336,11,FALSE())</f>
        <v>Yes</v>
      </c>
      <c r="H2179" s="1">
        <f>VLOOKUP($A2179,'Medical Examinations'!$A$2:$O$2336,13,FALSE())</f>
        <v>1</v>
      </c>
      <c r="I2179" s="1" t="str">
        <f>VLOOKUP($A2179,'Medical Examinations'!$A$2:$O$2336,12,FALSE())</f>
        <v>No</v>
      </c>
      <c r="J2179" s="1" t="str">
        <f>VLOOKUP($A2179,'Medical Examinations'!$A$2:$O$2336,14,FALSE())</f>
        <v>Overweight</v>
      </c>
      <c r="K2179" s="1" t="str">
        <f>VLOOKUP($A2179,'Medical Examinations'!$A$2:$O$2336,15,FALSE())</f>
        <v>Prediabetes</v>
      </c>
      <c r="L2179" s="17">
        <f>VLOOKUP($A2179,'Hospitalisation Details'!$A$2:$P$2344,15,FALSE())</f>
        <v>37827</v>
      </c>
      <c r="M2179" s="18">
        <f>VLOOKUP($A2179,'Hospitalisation Details'!$A$2:$P$2344,6,FALSE())</f>
        <v>1743.21</v>
      </c>
      <c r="N2179" s="1" t="str">
        <f>VLOOKUP($A2179,'Hospitalisation Details'!$A$2:$P$2344,12,FALSE())</f>
        <v>tier - 3</v>
      </c>
      <c r="O2179" s="1" t="str">
        <f>VLOOKUP($A2179,'Hospitalisation Details'!$A$2:$P$2344,13,FALSE())</f>
        <v>tier - 1</v>
      </c>
      <c r="P2179" s="1" t="str">
        <f>VLOOKUP($A2179,'Hospitalisation Details'!$A$2:$P$2344,14,FALSE())</f>
        <v>R1011</v>
      </c>
      <c r="Q2179" s="1">
        <f>VLOOKUP($A2179,'Hospitalisation Details'!$A$2:$P$2344,16,FALSE())</f>
        <v>19</v>
      </c>
    </row>
    <row r="2180" spans="1:17" x14ac:dyDescent="0.35">
      <c r="A2180" s="1" t="str">
        <f>'Customer Names'!A2180</f>
        <v>Id2179</v>
      </c>
      <c r="B2180" s="1" t="str">
        <f>VLOOKUP($A2180,'Customer Names'!$A$2:$E$2336,4,FALSE())</f>
        <v>Rachel A.</v>
      </c>
      <c r="C2180" s="16">
        <f>VLOOKUP($A2180,'Medical Examinations'!$A$2:$O$2336,2,FALSE())</f>
        <v>24.7</v>
      </c>
      <c r="D2180" s="16">
        <f>VLOOKUP($A2180,'Medical Examinations'!$A$2:$O$2336,3,FALSE())</f>
        <v>5.32</v>
      </c>
      <c r="E2180" s="1" t="str">
        <f>VLOOKUP($A2180,'Medical Examinations'!$A$2:$O$2336,9,FALSE())</f>
        <v>No</v>
      </c>
      <c r="F2180" s="1" t="str">
        <f>VLOOKUP($A2180,'Medical Examinations'!$A$2:$O$2336,10,FALSE())</f>
        <v>No</v>
      </c>
      <c r="G2180" s="1" t="str">
        <f>VLOOKUP($A2180,'Medical Examinations'!$A$2:$O$2336,11,FALSE())</f>
        <v>Yes</v>
      </c>
      <c r="H2180" s="1">
        <f>VLOOKUP($A2180,'Medical Examinations'!$A$2:$O$2336,13,FALSE())</f>
        <v>1</v>
      </c>
      <c r="I2180" s="1" t="str">
        <f>VLOOKUP($A2180,'Medical Examinations'!$A$2:$O$2336,12,FALSE())</f>
        <v>No</v>
      </c>
      <c r="J2180" s="1" t="str">
        <f>VLOOKUP($A2180,'Medical Examinations'!$A$2:$O$2336,14,FALSE())</f>
        <v>Normal Weight</v>
      </c>
      <c r="K2180" s="1" t="str">
        <f>VLOOKUP($A2180,'Medical Examinations'!$A$2:$O$2336,15,FALSE())</f>
        <v>Normal</v>
      </c>
      <c r="L2180" s="17">
        <f>VLOOKUP($A2180,'Hospitalisation Details'!$A$2:$P$2344,15,FALSE())</f>
        <v>37939</v>
      </c>
      <c r="M2180" s="18">
        <f>VLOOKUP($A2180,'Hospitalisation Details'!$A$2:$P$2344,6,FALSE())</f>
        <v>1737.38</v>
      </c>
      <c r="N2180" s="1" t="str">
        <f>VLOOKUP($A2180,'Hospitalisation Details'!$A$2:$P$2344,12,FALSE())</f>
        <v>tier - 3</v>
      </c>
      <c r="O2180" s="1" t="str">
        <f>VLOOKUP($A2180,'Hospitalisation Details'!$A$2:$P$2344,13,FALSE())</f>
        <v>tier - 2</v>
      </c>
      <c r="P2180" s="1" t="str">
        <f>VLOOKUP($A2180,'Hospitalisation Details'!$A$2:$P$2344,14,FALSE())</f>
        <v>R1011</v>
      </c>
      <c r="Q2180" s="1">
        <f>VLOOKUP($A2180,'Hospitalisation Details'!$A$2:$P$2344,16,FALSE())</f>
        <v>19</v>
      </c>
    </row>
    <row r="2181" spans="1:17" x14ac:dyDescent="0.35">
      <c r="A2181" s="1" t="str">
        <f>'Customer Names'!A2181</f>
        <v>Id2180</v>
      </c>
      <c r="B2181" s="1" t="str">
        <f>VLOOKUP($A2181,'Customer Names'!$A$2:$E$2336,4,FALSE())</f>
        <v>Emma</v>
      </c>
      <c r="C2181" s="16">
        <f>VLOOKUP($A2181,'Medical Examinations'!$A$2:$O$2336,2,FALSE())</f>
        <v>20.6</v>
      </c>
      <c r="D2181" s="16">
        <f>VLOOKUP($A2181,'Medical Examinations'!$A$2:$O$2336,3,FALSE())</f>
        <v>5.14</v>
      </c>
      <c r="E2181" s="1" t="str">
        <f>VLOOKUP($A2181,'Medical Examinations'!$A$2:$O$2336,9,FALSE())</f>
        <v>No</v>
      </c>
      <c r="F2181" s="1" t="str">
        <f>VLOOKUP($A2181,'Medical Examinations'!$A$2:$O$2336,10,FALSE())</f>
        <v>No</v>
      </c>
      <c r="G2181" s="1" t="str">
        <f>VLOOKUP($A2181,'Medical Examinations'!$A$2:$O$2336,11,FALSE())</f>
        <v>Yes</v>
      </c>
      <c r="H2181" s="1">
        <f>VLOOKUP($A2181,'Medical Examinations'!$A$2:$O$2336,13,FALSE())</f>
        <v>1</v>
      </c>
      <c r="I2181" s="1" t="str">
        <f>VLOOKUP($A2181,'Medical Examinations'!$A$2:$O$2336,12,FALSE())</f>
        <v>No</v>
      </c>
      <c r="J2181" s="1" t="str">
        <f>VLOOKUP($A2181,'Medical Examinations'!$A$2:$O$2336,14,FALSE())</f>
        <v>Normal Weight</v>
      </c>
      <c r="K2181" s="1" t="str">
        <f>VLOOKUP($A2181,'Medical Examinations'!$A$2:$O$2336,15,FALSE())</f>
        <v>Normal</v>
      </c>
      <c r="L2181" s="17">
        <f>VLOOKUP($A2181,'Hospitalisation Details'!$A$2:$P$2344,15,FALSE())</f>
        <v>37934</v>
      </c>
      <c r="M2181" s="18">
        <f>VLOOKUP($A2181,'Hospitalisation Details'!$A$2:$P$2344,6,FALSE())</f>
        <v>1731.68</v>
      </c>
      <c r="N2181" s="1" t="str">
        <f>VLOOKUP($A2181,'Hospitalisation Details'!$A$2:$P$2344,12,FALSE())</f>
        <v>tier - 3</v>
      </c>
      <c r="O2181" s="1" t="str">
        <f>VLOOKUP($A2181,'Hospitalisation Details'!$A$2:$P$2344,13,FALSE())</f>
        <v>tier - 2</v>
      </c>
      <c r="P2181" s="1" t="str">
        <f>VLOOKUP($A2181,'Hospitalisation Details'!$A$2:$P$2344,14,FALSE())</f>
        <v>R1011</v>
      </c>
      <c r="Q2181" s="1">
        <f>VLOOKUP($A2181,'Hospitalisation Details'!$A$2:$P$2344,16,FALSE())</f>
        <v>19</v>
      </c>
    </row>
    <row r="2182" spans="1:17" x14ac:dyDescent="0.35">
      <c r="A2182" s="1" t="str">
        <f>'Customer Names'!A2182</f>
        <v>Id2181</v>
      </c>
      <c r="B2182" s="1" t="str">
        <f>VLOOKUP($A2182,'Customer Names'!$A$2:$E$2336,4,FALSE())</f>
        <v>Kiersten</v>
      </c>
      <c r="C2182" s="16">
        <f>VLOOKUP($A2182,'Medical Examinations'!$A$2:$O$2336,2,FALSE())</f>
        <v>18.600000000000001</v>
      </c>
      <c r="D2182" s="16">
        <f>VLOOKUP($A2182,'Medical Examinations'!$A$2:$O$2336,3,FALSE())</f>
        <v>5</v>
      </c>
      <c r="E2182" s="1" t="str">
        <f>VLOOKUP($A2182,'Medical Examinations'!$A$2:$O$2336,9,FALSE())</f>
        <v>No</v>
      </c>
      <c r="F2182" s="1" t="str">
        <f>VLOOKUP($A2182,'Medical Examinations'!$A$2:$O$2336,10,FALSE())</f>
        <v>No</v>
      </c>
      <c r="G2182" s="1" t="str">
        <f>VLOOKUP($A2182,'Medical Examinations'!$A$2:$O$2336,11,FALSE())</f>
        <v>Yes</v>
      </c>
      <c r="H2182" s="1">
        <f>VLOOKUP($A2182,'Medical Examinations'!$A$2:$O$2336,13,FALSE())</f>
        <v>1</v>
      </c>
      <c r="I2182" s="1" t="str">
        <f>VLOOKUP($A2182,'Medical Examinations'!$A$2:$O$2336,12,FALSE())</f>
        <v>No</v>
      </c>
      <c r="J2182" s="1" t="str">
        <f>VLOOKUP($A2182,'Medical Examinations'!$A$2:$O$2336,14,FALSE())</f>
        <v>Normal Weight</v>
      </c>
      <c r="K2182" s="1" t="str">
        <f>VLOOKUP($A2182,'Medical Examinations'!$A$2:$O$2336,15,FALSE())</f>
        <v>Normal</v>
      </c>
      <c r="L2182" s="17">
        <f>VLOOKUP($A2182,'Hospitalisation Details'!$A$2:$P$2344,15,FALSE())</f>
        <v>37865</v>
      </c>
      <c r="M2182" s="18">
        <f>VLOOKUP($A2182,'Hospitalisation Details'!$A$2:$P$2344,6,FALSE())</f>
        <v>1728.9</v>
      </c>
      <c r="N2182" s="1" t="str">
        <f>VLOOKUP($A2182,'Hospitalisation Details'!$A$2:$P$2344,12,FALSE())</f>
        <v>tier - 3</v>
      </c>
      <c r="O2182" s="1" t="str">
        <f>VLOOKUP($A2182,'Hospitalisation Details'!$A$2:$P$2344,13,FALSE())</f>
        <v>tier - 2</v>
      </c>
      <c r="P2182" s="1" t="str">
        <f>VLOOKUP($A2182,'Hospitalisation Details'!$A$2:$P$2344,14,FALSE())</f>
        <v>R1011</v>
      </c>
      <c r="Q2182" s="1">
        <f>VLOOKUP($A2182,'Hospitalisation Details'!$A$2:$P$2344,16,FALSE())</f>
        <v>19</v>
      </c>
    </row>
    <row r="2183" spans="1:17" x14ac:dyDescent="0.35">
      <c r="A2183" s="1" t="str">
        <f>'Customer Names'!A2183</f>
        <v>Id2182</v>
      </c>
      <c r="B2183" s="1" t="str">
        <f>VLOOKUP($A2183,'Customer Names'!$A$2:$E$2336,4,FALSE())</f>
        <v>Rachael</v>
      </c>
      <c r="C2183" s="16">
        <f>VLOOKUP($A2183,'Medical Examinations'!$A$2:$O$2336,2,FALSE())</f>
        <v>17.8</v>
      </c>
      <c r="D2183" s="16">
        <f>VLOOKUP($A2183,'Medical Examinations'!$A$2:$O$2336,3,FALSE())</f>
        <v>4.55</v>
      </c>
      <c r="E2183" s="1" t="str">
        <f>VLOOKUP($A2183,'Medical Examinations'!$A$2:$O$2336,9,FALSE())</f>
        <v>No</v>
      </c>
      <c r="F2183" s="1" t="str">
        <f>VLOOKUP($A2183,'Medical Examinations'!$A$2:$O$2336,10,FALSE())</f>
        <v>No</v>
      </c>
      <c r="G2183" s="1" t="str">
        <f>VLOOKUP($A2183,'Medical Examinations'!$A$2:$O$2336,11,FALSE())</f>
        <v>Yes</v>
      </c>
      <c r="H2183" s="1">
        <f>VLOOKUP($A2183,'Medical Examinations'!$A$2:$O$2336,13,FALSE())</f>
        <v>1</v>
      </c>
      <c r="I2183" s="1" t="str">
        <f>VLOOKUP($A2183,'Medical Examinations'!$A$2:$O$2336,12,FALSE())</f>
        <v>No</v>
      </c>
      <c r="J2183" s="1" t="str">
        <f>VLOOKUP($A2183,'Medical Examinations'!$A$2:$O$2336,14,FALSE())</f>
        <v>Underweight</v>
      </c>
      <c r="K2183" s="1" t="str">
        <f>VLOOKUP($A2183,'Medical Examinations'!$A$2:$O$2336,15,FALSE())</f>
        <v>Normal</v>
      </c>
      <c r="L2183" s="17">
        <f>VLOOKUP($A2183,'Hospitalisation Details'!$A$2:$P$2344,15,FALSE())</f>
        <v>37946</v>
      </c>
      <c r="M2183" s="18">
        <f>VLOOKUP($A2183,'Hospitalisation Details'!$A$2:$P$2344,6,FALSE())</f>
        <v>1727.79</v>
      </c>
      <c r="N2183" s="1" t="str">
        <f>VLOOKUP($A2183,'Hospitalisation Details'!$A$2:$P$2344,12,FALSE())</f>
        <v>tier - 3</v>
      </c>
      <c r="O2183" s="1" t="str">
        <f>VLOOKUP($A2183,'Hospitalisation Details'!$A$2:$P$2344,13,FALSE())</f>
        <v>tier - 3</v>
      </c>
      <c r="P2183" s="1" t="str">
        <f>VLOOKUP($A2183,'Hospitalisation Details'!$A$2:$P$2344,14,FALSE())</f>
        <v>R1011</v>
      </c>
      <c r="Q2183" s="1">
        <f>VLOOKUP($A2183,'Hospitalisation Details'!$A$2:$P$2344,16,FALSE())</f>
        <v>19</v>
      </c>
    </row>
    <row r="2184" spans="1:17" x14ac:dyDescent="0.35">
      <c r="A2184" s="1" t="str">
        <f>'Customer Names'!A2184</f>
        <v>Id2183</v>
      </c>
      <c r="B2184" s="1" t="str">
        <f>VLOOKUP($A2184,'Customer Names'!$A$2:$E$2336,4,FALSE())</f>
        <v>Timothy P.</v>
      </c>
      <c r="C2184" s="16">
        <f>VLOOKUP($A2184,'Medical Examinations'!$A$2:$O$2336,2,FALSE())</f>
        <v>35.200000000000003</v>
      </c>
      <c r="D2184" s="16">
        <f>VLOOKUP($A2184,'Medical Examinations'!$A$2:$O$2336,3,FALSE())</f>
        <v>5.97</v>
      </c>
      <c r="E2184" s="1" t="str">
        <f>VLOOKUP($A2184,'Medical Examinations'!$A$2:$O$2336,9,FALSE())</f>
        <v>No</v>
      </c>
      <c r="F2184" s="1" t="str">
        <f>VLOOKUP($A2184,'Medical Examinations'!$A$2:$O$2336,10,FALSE())</f>
        <v>Yes</v>
      </c>
      <c r="G2184" s="1" t="str">
        <f>VLOOKUP($A2184,'Medical Examinations'!$A$2:$O$2336,11,FALSE())</f>
        <v>No</v>
      </c>
      <c r="H2184" s="1">
        <f>VLOOKUP($A2184,'Medical Examinations'!$A$2:$O$2336,13,FALSE())</f>
        <v>1</v>
      </c>
      <c r="I2184" s="1" t="str">
        <f>VLOOKUP($A2184,'Medical Examinations'!$A$2:$O$2336,12,FALSE())</f>
        <v>No</v>
      </c>
      <c r="J2184" s="1" t="str">
        <f>VLOOKUP($A2184,'Medical Examinations'!$A$2:$O$2336,14,FALSE())</f>
        <v>Obesity</v>
      </c>
      <c r="K2184" s="1" t="str">
        <f>VLOOKUP($A2184,'Medical Examinations'!$A$2:$O$2336,15,FALSE())</f>
        <v>Prediabetes</v>
      </c>
      <c r="L2184" s="17">
        <f>VLOOKUP($A2184,'Hospitalisation Details'!$A$2:$P$2344,15,FALSE())</f>
        <v>38239</v>
      </c>
      <c r="M2184" s="18">
        <f>VLOOKUP($A2184,'Hospitalisation Details'!$A$2:$P$2344,6,FALSE())</f>
        <v>1727.54</v>
      </c>
      <c r="N2184" s="1" t="str">
        <f>VLOOKUP($A2184,'Hospitalisation Details'!$A$2:$P$2344,12,FALSE())</f>
        <v>tier - 3</v>
      </c>
      <c r="O2184" s="1" t="str">
        <f>VLOOKUP($A2184,'Hospitalisation Details'!$A$2:$P$2344,13,FALSE())</f>
        <v>tier - 1</v>
      </c>
      <c r="P2184" s="1" t="str">
        <f>VLOOKUP($A2184,'Hospitalisation Details'!$A$2:$P$2344,14,FALSE())</f>
        <v>R1013</v>
      </c>
      <c r="Q2184" s="1">
        <f>VLOOKUP($A2184,'Hospitalisation Details'!$A$2:$P$2344,16,FALSE())</f>
        <v>18</v>
      </c>
    </row>
    <row r="2185" spans="1:17" x14ac:dyDescent="0.35">
      <c r="A2185" s="1" t="str">
        <f>'Customer Names'!A2185</f>
        <v>Id2184</v>
      </c>
      <c r="B2185" s="1" t="str">
        <f>VLOOKUP($A2185,'Customer Names'!$A$2:$E$2336,4,FALSE())</f>
        <v>Lelisa</v>
      </c>
      <c r="C2185" s="16">
        <f>VLOOKUP($A2185,'Medical Examinations'!$A$2:$O$2336,2,FALSE())</f>
        <v>33.770000000000003</v>
      </c>
      <c r="D2185" s="16">
        <f>VLOOKUP($A2185,'Medical Examinations'!$A$2:$O$2336,3,FALSE())</f>
        <v>4.0199999999999996</v>
      </c>
      <c r="E2185" s="1" t="str">
        <f>VLOOKUP($A2185,'Medical Examinations'!$A$2:$O$2336,9,FALSE())</f>
        <v>No</v>
      </c>
      <c r="F2185" s="1" t="str">
        <f>VLOOKUP($A2185,'Medical Examinations'!$A$2:$O$2336,10,FALSE())</f>
        <v>Yes</v>
      </c>
      <c r="G2185" s="1" t="str">
        <f>VLOOKUP($A2185,'Medical Examinations'!$A$2:$O$2336,11,FALSE())</f>
        <v>No</v>
      </c>
      <c r="H2185" s="1">
        <f>VLOOKUP($A2185,'Medical Examinations'!$A$2:$O$2336,13,FALSE())</f>
        <v>1</v>
      </c>
      <c r="I2185" s="1" t="str">
        <f>VLOOKUP($A2185,'Medical Examinations'!$A$2:$O$2336,12,FALSE())</f>
        <v>No</v>
      </c>
      <c r="J2185" s="1" t="str">
        <f>VLOOKUP($A2185,'Medical Examinations'!$A$2:$O$2336,14,FALSE())</f>
        <v>Obesity</v>
      </c>
      <c r="K2185" s="1" t="str">
        <f>VLOOKUP($A2185,'Medical Examinations'!$A$2:$O$2336,15,FALSE())</f>
        <v>Normal</v>
      </c>
      <c r="L2185" s="17">
        <f>VLOOKUP($A2185,'Hospitalisation Details'!$A$2:$P$2344,15,FALSE())</f>
        <v>38281</v>
      </c>
      <c r="M2185" s="18">
        <f>VLOOKUP($A2185,'Hospitalisation Details'!$A$2:$P$2344,6,FALSE())</f>
        <v>1725.55</v>
      </c>
      <c r="N2185" s="1" t="str">
        <f>VLOOKUP($A2185,'Hospitalisation Details'!$A$2:$P$2344,12,FALSE())</f>
        <v>tier - 3</v>
      </c>
      <c r="O2185" s="1" t="str">
        <f>VLOOKUP($A2185,'Hospitalisation Details'!$A$2:$P$2344,13,FALSE())</f>
        <v>tier - 2</v>
      </c>
      <c r="P2185" s="1" t="str">
        <f>VLOOKUP($A2185,'Hospitalisation Details'!$A$2:$P$2344,14,FALSE())</f>
        <v>R1013</v>
      </c>
      <c r="Q2185" s="1">
        <f>VLOOKUP($A2185,'Hospitalisation Details'!$A$2:$P$2344,16,FALSE())</f>
        <v>18</v>
      </c>
    </row>
    <row r="2186" spans="1:17" x14ac:dyDescent="0.35">
      <c r="A2186" s="1" t="str">
        <f>'Customer Names'!A2186</f>
        <v>Id2185</v>
      </c>
      <c r="B2186" s="1" t="str">
        <f>VLOOKUP($A2186,'Customer Names'!$A$2:$E$2336,4,FALSE())</f>
        <v>Nate</v>
      </c>
      <c r="C2186" s="16">
        <f>VLOOKUP($A2186,'Medical Examinations'!$A$2:$O$2336,2,FALSE())</f>
        <v>30.03</v>
      </c>
      <c r="D2186" s="16">
        <f>VLOOKUP($A2186,'Medical Examinations'!$A$2:$O$2336,3,FALSE())</f>
        <v>4.04</v>
      </c>
      <c r="E2186" s="1" t="str">
        <f>VLOOKUP($A2186,'Medical Examinations'!$A$2:$O$2336,9,FALSE())</f>
        <v>No</v>
      </c>
      <c r="F2186" s="1" t="str">
        <f>VLOOKUP($A2186,'Medical Examinations'!$A$2:$O$2336,10,FALSE())</f>
        <v>Yes</v>
      </c>
      <c r="G2186" s="1" t="str">
        <f>VLOOKUP($A2186,'Medical Examinations'!$A$2:$O$2336,11,FALSE())</f>
        <v>No</v>
      </c>
      <c r="H2186" s="1">
        <f>VLOOKUP($A2186,'Medical Examinations'!$A$2:$O$2336,13,FALSE())</f>
        <v>1</v>
      </c>
      <c r="I2186" s="1" t="str">
        <f>VLOOKUP($A2186,'Medical Examinations'!$A$2:$O$2336,12,FALSE())</f>
        <v>No</v>
      </c>
      <c r="J2186" s="1" t="str">
        <f>VLOOKUP($A2186,'Medical Examinations'!$A$2:$O$2336,14,FALSE())</f>
        <v>Obesity</v>
      </c>
      <c r="K2186" s="1" t="str">
        <f>VLOOKUP($A2186,'Medical Examinations'!$A$2:$O$2336,15,FALSE())</f>
        <v>Normal</v>
      </c>
      <c r="L2186" s="17">
        <f>VLOOKUP($A2186,'Hospitalisation Details'!$A$2:$P$2344,15,FALSE())</f>
        <v>38241</v>
      </c>
      <c r="M2186" s="18">
        <f>VLOOKUP($A2186,'Hospitalisation Details'!$A$2:$P$2344,6,FALSE())</f>
        <v>1720.35</v>
      </c>
      <c r="N2186" s="1" t="str">
        <f>VLOOKUP($A2186,'Hospitalisation Details'!$A$2:$P$2344,12,FALSE())</f>
        <v>tier - 3</v>
      </c>
      <c r="O2186" s="1" t="str">
        <f>VLOOKUP($A2186,'Hospitalisation Details'!$A$2:$P$2344,13,FALSE())</f>
        <v>tier - 3</v>
      </c>
      <c r="P2186" s="1" t="str">
        <f>VLOOKUP($A2186,'Hospitalisation Details'!$A$2:$P$2344,14,FALSE())</f>
        <v>R1013</v>
      </c>
      <c r="Q2186" s="1">
        <f>VLOOKUP($A2186,'Hospitalisation Details'!$A$2:$P$2344,16,FALSE())</f>
        <v>18</v>
      </c>
    </row>
    <row r="2187" spans="1:17" x14ac:dyDescent="0.35">
      <c r="A2187" s="1" t="str">
        <f>'Customer Names'!A2187</f>
        <v>Id2186</v>
      </c>
      <c r="B2187" s="1" t="str">
        <f>VLOOKUP($A2187,'Customer Names'!$A$2:$E$2336,4,FALSE())</f>
        <v>Chris C.</v>
      </c>
      <c r="C2187" s="16">
        <f>VLOOKUP($A2187,'Medical Examinations'!$A$2:$O$2336,2,FALSE())</f>
        <v>29.37</v>
      </c>
      <c r="D2187" s="16">
        <f>VLOOKUP($A2187,'Medical Examinations'!$A$2:$O$2336,3,FALSE())</f>
        <v>5.54</v>
      </c>
      <c r="E2187" s="1" t="str">
        <f>VLOOKUP($A2187,'Medical Examinations'!$A$2:$O$2336,9,FALSE())</f>
        <v>No</v>
      </c>
      <c r="F2187" s="1" t="str">
        <f>VLOOKUP($A2187,'Medical Examinations'!$A$2:$O$2336,10,FALSE())</f>
        <v>Yes</v>
      </c>
      <c r="G2187" s="1" t="str">
        <f>VLOOKUP($A2187,'Medical Examinations'!$A$2:$O$2336,11,FALSE())</f>
        <v>No</v>
      </c>
      <c r="H2187" s="1">
        <f>VLOOKUP($A2187,'Medical Examinations'!$A$2:$O$2336,13,FALSE())</f>
        <v>1</v>
      </c>
      <c r="I2187" s="1" t="str">
        <f>VLOOKUP($A2187,'Medical Examinations'!$A$2:$O$2336,12,FALSE())</f>
        <v>No</v>
      </c>
      <c r="J2187" s="1" t="str">
        <f>VLOOKUP($A2187,'Medical Examinations'!$A$2:$O$2336,14,FALSE())</f>
        <v>Overweight</v>
      </c>
      <c r="K2187" s="1" t="str">
        <f>VLOOKUP($A2187,'Medical Examinations'!$A$2:$O$2336,15,FALSE())</f>
        <v>Normal</v>
      </c>
      <c r="L2187" s="17">
        <f>VLOOKUP($A2187,'Hospitalisation Details'!$A$2:$P$2344,15,FALSE())</f>
        <v>38148</v>
      </c>
      <c r="M2187" s="18">
        <f>VLOOKUP($A2187,'Hospitalisation Details'!$A$2:$P$2344,6,FALSE())</f>
        <v>1719.44</v>
      </c>
      <c r="N2187" s="1" t="str">
        <f>VLOOKUP($A2187,'Hospitalisation Details'!$A$2:$P$2344,12,FALSE())</f>
        <v>tier - 3</v>
      </c>
      <c r="O2187" s="1" t="str">
        <f>VLOOKUP($A2187,'Hospitalisation Details'!$A$2:$P$2344,13,FALSE())</f>
        <v>tier - 3</v>
      </c>
      <c r="P2187" s="1" t="str">
        <f>VLOOKUP($A2187,'Hospitalisation Details'!$A$2:$P$2344,14,FALSE())</f>
        <v>R1013</v>
      </c>
      <c r="Q2187" s="1">
        <f>VLOOKUP($A2187,'Hospitalisation Details'!$A$2:$P$2344,16,FALSE())</f>
        <v>18</v>
      </c>
    </row>
    <row r="2188" spans="1:17" x14ac:dyDescent="0.35">
      <c r="A2188" s="1" t="str">
        <f>'Customer Names'!A2188</f>
        <v>Id2187</v>
      </c>
      <c r="B2188" s="1" t="str">
        <f>VLOOKUP($A2188,'Customer Names'!$A$2:$E$2336,4,FALSE())</f>
        <v>Scott</v>
      </c>
      <c r="C2188" s="16">
        <f>VLOOKUP($A2188,'Medical Examinations'!$A$2:$O$2336,2,FALSE())</f>
        <v>28.5</v>
      </c>
      <c r="D2188" s="16">
        <f>VLOOKUP($A2188,'Medical Examinations'!$A$2:$O$2336,3,FALSE())</f>
        <v>4.03</v>
      </c>
      <c r="E2188" s="1" t="str">
        <f>VLOOKUP($A2188,'Medical Examinations'!$A$2:$O$2336,9,FALSE())</f>
        <v>No</v>
      </c>
      <c r="F2188" s="1" t="str">
        <f>VLOOKUP($A2188,'Medical Examinations'!$A$2:$O$2336,10,FALSE())</f>
        <v>Yes</v>
      </c>
      <c r="G2188" s="1" t="str">
        <f>VLOOKUP($A2188,'Medical Examinations'!$A$2:$O$2336,11,FALSE())</f>
        <v>No</v>
      </c>
      <c r="H2188" s="1">
        <f>VLOOKUP($A2188,'Medical Examinations'!$A$2:$O$2336,13,FALSE())</f>
        <v>1</v>
      </c>
      <c r="I2188" s="1" t="str">
        <f>VLOOKUP($A2188,'Medical Examinations'!$A$2:$O$2336,12,FALSE())</f>
        <v>No</v>
      </c>
      <c r="J2188" s="1" t="str">
        <f>VLOOKUP($A2188,'Medical Examinations'!$A$2:$O$2336,14,FALSE())</f>
        <v>Overweight</v>
      </c>
      <c r="K2188" s="1" t="str">
        <f>VLOOKUP($A2188,'Medical Examinations'!$A$2:$O$2336,15,FALSE())</f>
        <v>Normal</v>
      </c>
      <c r="L2188" s="17">
        <f>VLOOKUP($A2188,'Hospitalisation Details'!$A$2:$P$2344,15,FALSE())</f>
        <v>38251</v>
      </c>
      <c r="M2188" s="18">
        <f>VLOOKUP($A2188,'Hospitalisation Details'!$A$2:$P$2344,6,FALSE())</f>
        <v>1712.23</v>
      </c>
      <c r="N2188" s="1" t="str">
        <f>VLOOKUP($A2188,'Hospitalisation Details'!$A$2:$P$2344,12,FALSE())</f>
        <v>tier - 3</v>
      </c>
      <c r="O2188" s="1" t="str">
        <f>VLOOKUP($A2188,'Hospitalisation Details'!$A$2:$P$2344,13,FALSE())</f>
        <v>tier - 1</v>
      </c>
      <c r="P2188" s="1" t="str">
        <f>VLOOKUP($A2188,'Hospitalisation Details'!$A$2:$P$2344,14,FALSE())</f>
        <v>R1016</v>
      </c>
      <c r="Q2188" s="1">
        <f>VLOOKUP($A2188,'Hospitalisation Details'!$A$2:$P$2344,16,FALSE())</f>
        <v>18</v>
      </c>
    </row>
    <row r="2189" spans="1:17" x14ac:dyDescent="0.35">
      <c r="A2189" s="1" t="str">
        <f>'Customer Names'!A2189</f>
        <v>Id2188</v>
      </c>
      <c r="B2189" s="1" t="str">
        <f>VLOOKUP($A2189,'Customer Names'!$A$2:$E$2336,4,FALSE())</f>
        <v>Kevin</v>
      </c>
      <c r="C2189" s="16">
        <f>VLOOKUP($A2189,'Medical Examinations'!$A$2:$O$2336,2,FALSE())</f>
        <v>23.32</v>
      </c>
      <c r="D2189" s="16">
        <f>VLOOKUP($A2189,'Medical Examinations'!$A$2:$O$2336,3,FALSE())</f>
        <v>5.62</v>
      </c>
      <c r="E2189" s="1" t="str">
        <f>VLOOKUP($A2189,'Medical Examinations'!$A$2:$O$2336,9,FALSE())</f>
        <v>No</v>
      </c>
      <c r="F2189" s="1" t="str">
        <f>VLOOKUP($A2189,'Medical Examinations'!$A$2:$O$2336,10,FALSE())</f>
        <v>Yes</v>
      </c>
      <c r="G2189" s="1" t="str">
        <f>VLOOKUP($A2189,'Medical Examinations'!$A$2:$O$2336,11,FALSE())</f>
        <v>No</v>
      </c>
      <c r="H2189" s="1">
        <f>VLOOKUP($A2189,'Medical Examinations'!$A$2:$O$2336,13,FALSE())</f>
        <v>1</v>
      </c>
      <c r="I2189" s="1" t="str">
        <f>VLOOKUP($A2189,'Medical Examinations'!$A$2:$O$2336,12,FALSE())</f>
        <v>No</v>
      </c>
      <c r="J2189" s="1" t="str">
        <f>VLOOKUP($A2189,'Medical Examinations'!$A$2:$O$2336,14,FALSE())</f>
        <v>Normal Weight</v>
      </c>
      <c r="K2189" s="1" t="str">
        <f>VLOOKUP($A2189,'Medical Examinations'!$A$2:$O$2336,15,FALSE())</f>
        <v>Normal</v>
      </c>
      <c r="L2189" s="17">
        <f>VLOOKUP($A2189,'Hospitalisation Details'!$A$2:$P$2344,15,FALSE())</f>
        <v>38249</v>
      </c>
      <c r="M2189" s="18">
        <f>VLOOKUP($A2189,'Hospitalisation Details'!$A$2:$P$2344,6,FALSE())</f>
        <v>1711.03</v>
      </c>
      <c r="N2189" s="1" t="str">
        <f>VLOOKUP($A2189,'Hospitalisation Details'!$A$2:$P$2344,12,FALSE())</f>
        <v>tier - 3</v>
      </c>
      <c r="O2189" s="1" t="str">
        <f>VLOOKUP($A2189,'Hospitalisation Details'!$A$2:$P$2344,13,FALSE())</f>
        <v>tier - 3</v>
      </c>
      <c r="P2189" s="1" t="str">
        <f>VLOOKUP($A2189,'Hospitalisation Details'!$A$2:$P$2344,14,FALSE())</f>
        <v>R1013</v>
      </c>
      <c r="Q2189" s="1">
        <f>VLOOKUP($A2189,'Hospitalisation Details'!$A$2:$P$2344,16,FALSE())</f>
        <v>18</v>
      </c>
    </row>
    <row r="2190" spans="1:17" x14ac:dyDescent="0.35">
      <c r="A2190" s="1" t="str">
        <f>'Customer Names'!A2190</f>
        <v>Id2189</v>
      </c>
      <c r="B2190" s="1" t="str">
        <f>VLOOKUP($A2190,'Customer Names'!$A$2:$E$2336,4,FALSE())</f>
        <v>Erik C.</v>
      </c>
      <c r="C2190" s="16">
        <f>VLOOKUP($A2190,'Medical Examinations'!$A$2:$O$2336,2,FALSE())</f>
        <v>26.125</v>
      </c>
      <c r="D2190" s="16">
        <f>VLOOKUP($A2190,'Medical Examinations'!$A$2:$O$2336,3,FALSE())</f>
        <v>5.27</v>
      </c>
      <c r="E2190" s="1" t="str">
        <f>VLOOKUP($A2190,'Medical Examinations'!$A$2:$O$2336,9,FALSE())</f>
        <v>No</v>
      </c>
      <c r="F2190" s="1" t="str">
        <f>VLOOKUP($A2190,'Medical Examinations'!$A$2:$O$2336,10,FALSE())</f>
        <v>Yes</v>
      </c>
      <c r="G2190" s="1" t="str">
        <f>VLOOKUP($A2190,'Medical Examinations'!$A$2:$O$2336,11,FALSE())</f>
        <v>No</v>
      </c>
      <c r="H2190" s="1">
        <f>VLOOKUP($A2190,'Medical Examinations'!$A$2:$O$2336,13,FALSE())</f>
        <v>1</v>
      </c>
      <c r="I2190" s="1" t="str">
        <f>VLOOKUP($A2190,'Medical Examinations'!$A$2:$O$2336,12,FALSE())</f>
        <v>No</v>
      </c>
      <c r="J2190" s="1" t="str">
        <f>VLOOKUP($A2190,'Medical Examinations'!$A$2:$O$2336,14,FALSE())</f>
        <v>Overweight</v>
      </c>
      <c r="K2190" s="1" t="str">
        <f>VLOOKUP($A2190,'Medical Examinations'!$A$2:$O$2336,15,FALSE())</f>
        <v>Normal</v>
      </c>
      <c r="L2190" s="17">
        <f>VLOOKUP($A2190,'Hospitalisation Details'!$A$2:$P$2344,15,FALSE())</f>
        <v>38333</v>
      </c>
      <c r="M2190" s="18">
        <f>VLOOKUP($A2190,'Hospitalisation Details'!$A$2:$P$2344,6,FALSE())</f>
        <v>1708.93</v>
      </c>
      <c r="N2190" s="1" t="str">
        <f>VLOOKUP($A2190,'Hospitalisation Details'!$A$2:$P$2344,12,FALSE())</f>
        <v>tier - 3</v>
      </c>
      <c r="O2190" s="1" t="str">
        <f>VLOOKUP($A2190,'Hospitalisation Details'!$A$2:$P$2344,13,FALSE())</f>
        <v>tier - 1</v>
      </c>
      <c r="P2190" s="1" t="str">
        <f>VLOOKUP($A2190,'Hospitalisation Details'!$A$2:$P$2344,14,FALSE())</f>
        <v>R1019</v>
      </c>
      <c r="Q2190" s="1">
        <f>VLOOKUP($A2190,'Hospitalisation Details'!$A$2:$P$2344,16,FALSE())</f>
        <v>18</v>
      </c>
    </row>
    <row r="2191" spans="1:17" x14ac:dyDescent="0.35">
      <c r="A2191" s="1" t="str">
        <f>'Customer Names'!A2191</f>
        <v>Id2190</v>
      </c>
      <c r="B2191" s="1" t="str">
        <f>VLOOKUP($A2191,'Customer Names'!$A$2:$E$2336,4,FALSE())</f>
        <v>Shawn C</v>
      </c>
      <c r="C2191" s="16">
        <f>VLOOKUP($A2191,'Medical Examinations'!$A$2:$O$2336,2,FALSE())</f>
        <v>25.46</v>
      </c>
      <c r="D2191" s="16">
        <f>VLOOKUP($A2191,'Medical Examinations'!$A$2:$O$2336,3,FALSE())</f>
        <v>5.18</v>
      </c>
      <c r="E2191" s="1" t="str">
        <f>VLOOKUP($A2191,'Medical Examinations'!$A$2:$O$2336,9,FALSE())</f>
        <v>No</v>
      </c>
      <c r="F2191" s="1" t="str">
        <f>VLOOKUP($A2191,'Medical Examinations'!$A$2:$O$2336,10,FALSE())</f>
        <v>Yes</v>
      </c>
      <c r="G2191" s="1" t="str">
        <f>VLOOKUP($A2191,'Medical Examinations'!$A$2:$O$2336,11,FALSE())</f>
        <v>No</v>
      </c>
      <c r="H2191" s="1">
        <f>VLOOKUP($A2191,'Medical Examinations'!$A$2:$O$2336,13,FALSE())</f>
        <v>1</v>
      </c>
      <c r="I2191" s="1" t="str">
        <f>VLOOKUP($A2191,'Medical Examinations'!$A$2:$O$2336,12,FALSE())</f>
        <v>No</v>
      </c>
      <c r="J2191" s="1" t="str">
        <f>VLOOKUP($A2191,'Medical Examinations'!$A$2:$O$2336,14,FALSE())</f>
        <v>Overweight</v>
      </c>
      <c r="K2191" s="1" t="str">
        <f>VLOOKUP($A2191,'Medical Examinations'!$A$2:$O$2336,15,FALSE())</f>
        <v>Normal</v>
      </c>
      <c r="L2191" s="17">
        <f>VLOOKUP($A2191,'Hospitalisation Details'!$A$2:$P$2344,15,FALSE())</f>
        <v>38277</v>
      </c>
      <c r="M2191" s="18">
        <f>VLOOKUP($A2191,'Hospitalisation Details'!$A$2:$P$2344,6,FALSE())</f>
        <v>1708</v>
      </c>
      <c r="N2191" s="1" t="str">
        <f>VLOOKUP($A2191,'Hospitalisation Details'!$A$2:$P$2344,12,FALSE())</f>
        <v>tier - 3</v>
      </c>
      <c r="O2191" s="1" t="str">
        <f>VLOOKUP($A2191,'Hospitalisation Details'!$A$2:$P$2344,13,FALSE())</f>
        <v>tier - 2</v>
      </c>
      <c r="P2191" s="1" t="str">
        <f>VLOOKUP($A2191,'Hospitalisation Details'!$A$2:$P$2344,14,FALSE())</f>
        <v>R1016</v>
      </c>
      <c r="Q2191" s="1">
        <f>VLOOKUP($A2191,'Hospitalisation Details'!$A$2:$P$2344,16,FALSE())</f>
        <v>18</v>
      </c>
    </row>
    <row r="2192" spans="1:17" x14ac:dyDescent="0.35">
      <c r="A2192" s="1" t="str">
        <f>'Customer Names'!A2192</f>
        <v>Id2191</v>
      </c>
      <c r="B2192" s="1" t="str">
        <f>VLOOKUP($A2192,'Customer Names'!$A$2:$E$2336,4,FALSE())</f>
        <v>Vajin L.</v>
      </c>
      <c r="C2192" s="16">
        <f>VLOOKUP($A2192,'Medical Examinations'!$A$2:$O$2336,2,FALSE())</f>
        <v>23.75</v>
      </c>
      <c r="D2192" s="16">
        <f>VLOOKUP($A2192,'Medical Examinations'!$A$2:$O$2336,3,FALSE())</f>
        <v>5.27</v>
      </c>
      <c r="E2192" s="1" t="str">
        <f>VLOOKUP($A2192,'Medical Examinations'!$A$2:$O$2336,9,FALSE())</f>
        <v>No</v>
      </c>
      <c r="F2192" s="1" t="str">
        <f>VLOOKUP($A2192,'Medical Examinations'!$A$2:$O$2336,10,FALSE())</f>
        <v>Yes</v>
      </c>
      <c r="G2192" s="1" t="str">
        <f>VLOOKUP($A2192,'Medical Examinations'!$A$2:$O$2336,11,FALSE())</f>
        <v>No</v>
      </c>
      <c r="H2192" s="1">
        <f>VLOOKUP($A2192,'Medical Examinations'!$A$2:$O$2336,13,FALSE())</f>
        <v>1</v>
      </c>
      <c r="I2192" s="1" t="str">
        <f>VLOOKUP($A2192,'Medical Examinations'!$A$2:$O$2336,12,FALSE())</f>
        <v>No</v>
      </c>
      <c r="J2192" s="1" t="str">
        <f>VLOOKUP($A2192,'Medical Examinations'!$A$2:$O$2336,14,FALSE())</f>
        <v>Normal Weight</v>
      </c>
      <c r="K2192" s="1" t="str">
        <f>VLOOKUP($A2192,'Medical Examinations'!$A$2:$O$2336,15,FALSE())</f>
        <v>Normal</v>
      </c>
      <c r="L2192" s="17">
        <f>VLOOKUP($A2192,'Hospitalisation Details'!$A$2:$P$2344,15,FALSE())</f>
        <v>38327</v>
      </c>
      <c r="M2192" s="18">
        <f>VLOOKUP($A2192,'Hospitalisation Details'!$A$2:$P$2344,6,FALSE())</f>
        <v>1705.62</v>
      </c>
      <c r="N2192" s="1" t="str">
        <f>VLOOKUP($A2192,'Hospitalisation Details'!$A$2:$P$2344,12,FALSE())</f>
        <v>tier - 2</v>
      </c>
      <c r="O2192" s="1" t="str">
        <f>VLOOKUP($A2192,'Hospitalisation Details'!$A$2:$P$2344,13,FALSE())</f>
        <v>tier - 2</v>
      </c>
      <c r="P2192" s="1" t="str">
        <f>VLOOKUP($A2192,'Hospitalisation Details'!$A$2:$P$2344,14,FALSE())</f>
        <v>R1015</v>
      </c>
      <c r="Q2192" s="1">
        <f>VLOOKUP($A2192,'Hospitalisation Details'!$A$2:$P$2344,16,FALSE())</f>
        <v>18</v>
      </c>
    </row>
    <row r="2193" spans="1:17" x14ac:dyDescent="0.35">
      <c r="A2193" s="1" t="str">
        <f>'Customer Names'!A2193</f>
        <v>Id2192</v>
      </c>
      <c r="B2193" s="1" t="str">
        <f>VLOOKUP($A2193,'Customer Names'!$A$2:$E$2336,4,FALSE())</f>
        <v>John K. Jr.</v>
      </c>
      <c r="C2193" s="16">
        <f>VLOOKUP($A2193,'Medical Examinations'!$A$2:$O$2336,2,FALSE())</f>
        <v>23.085000000000001</v>
      </c>
      <c r="D2193" s="16">
        <f>VLOOKUP($A2193,'Medical Examinations'!$A$2:$O$2336,3,FALSE())</f>
        <v>5.62</v>
      </c>
      <c r="E2193" s="1" t="str">
        <f>VLOOKUP($A2193,'Medical Examinations'!$A$2:$O$2336,9,FALSE())</f>
        <v>No</v>
      </c>
      <c r="F2193" s="1" t="str">
        <f>VLOOKUP($A2193,'Medical Examinations'!$A$2:$O$2336,10,FALSE())</f>
        <v>Yes</v>
      </c>
      <c r="G2193" s="1" t="str">
        <f>VLOOKUP($A2193,'Medical Examinations'!$A$2:$O$2336,11,FALSE())</f>
        <v>No</v>
      </c>
      <c r="H2193" s="1">
        <f>VLOOKUP($A2193,'Medical Examinations'!$A$2:$O$2336,13,FALSE())</f>
        <v>1</v>
      </c>
      <c r="I2193" s="1" t="str">
        <f>VLOOKUP($A2193,'Medical Examinations'!$A$2:$O$2336,12,FALSE())</f>
        <v>No</v>
      </c>
      <c r="J2193" s="1" t="str">
        <f>VLOOKUP($A2193,'Medical Examinations'!$A$2:$O$2336,14,FALSE())</f>
        <v>Normal Weight</v>
      </c>
      <c r="K2193" s="1" t="str">
        <f>VLOOKUP($A2193,'Medical Examinations'!$A$2:$O$2336,15,FALSE())</f>
        <v>Normal</v>
      </c>
      <c r="L2193" s="17">
        <f>VLOOKUP($A2193,'Hospitalisation Details'!$A$2:$P$2344,15,FALSE())</f>
        <v>38335</v>
      </c>
      <c r="M2193" s="18">
        <f>VLOOKUP($A2193,'Hospitalisation Details'!$A$2:$P$2344,6,FALSE())</f>
        <v>1704.7</v>
      </c>
      <c r="N2193" s="1" t="str">
        <f>VLOOKUP($A2193,'Hospitalisation Details'!$A$2:$P$2344,12,FALSE())</f>
        <v>tier - 2</v>
      </c>
      <c r="O2193" s="1" t="str">
        <f>VLOOKUP($A2193,'Hospitalisation Details'!$A$2:$P$2344,13,FALSE())</f>
        <v>tier - 3</v>
      </c>
      <c r="P2193" s="1" t="str">
        <f>VLOOKUP($A2193,'Hospitalisation Details'!$A$2:$P$2344,14,FALSE())</f>
        <v>R1018</v>
      </c>
      <c r="Q2193" s="1">
        <f>VLOOKUP($A2193,'Hospitalisation Details'!$A$2:$P$2344,16,FALSE())</f>
        <v>18</v>
      </c>
    </row>
    <row r="2194" spans="1:17" x14ac:dyDescent="0.35">
      <c r="A2194" s="1" t="str">
        <f>'Customer Names'!A2194</f>
        <v>Id2193</v>
      </c>
      <c r="B2194" s="1" t="str">
        <f>VLOOKUP($A2194,'Customer Names'!$A$2:$E$2336,4,FALSE())</f>
        <v>Kevin J.</v>
      </c>
      <c r="C2194" s="16">
        <f>VLOOKUP($A2194,'Medical Examinations'!$A$2:$O$2336,2,FALSE())</f>
        <v>22.99</v>
      </c>
      <c r="D2194" s="16">
        <f>VLOOKUP($A2194,'Medical Examinations'!$A$2:$O$2336,3,FALSE())</f>
        <v>5.0599999999999996</v>
      </c>
      <c r="E2194" s="1" t="str">
        <f>VLOOKUP($A2194,'Medical Examinations'!$A$2:$O$2336,9,FALSE())</f>
        <v>No</v>
      </c>
      <c r="F2194" s="1" t="str">
        <f>VLOOKUP($A2194,'Medical Examinations'!$A$2:$O$2336,10,FALSE())</f>
        <v>Yes</v>
      </c>
      <c r="G2194" s="1" t="str">
        <f>VLOOKUP($A2194,'Medical Examinations'!$A$2:$O$2336,11,FALSE())</f>
        <v>No</v>
      </c>
      <c r="H2194" s="1">
        <f>VLOOKUP($A2194,'Medical Examinations'!$A$2:$O$2336,13,FALSE())</f>
        <v>1</v>
      </c>
      <c r="I2194" s="1" t="str">
        <f>VLOOKUP($A2194,'Medical Examinations'!$A$2:$O$2336,12,FALSE())</f>
        <v>No</v>
      </c>
      <c r="J2194" s="1" t="str">
        <f>VLOOKUP($A2194,'Medical Examinations'!$A$2:$O$2336,14,FALSE())</f>
        <v>Normal Weight</v>
      </c>
      <c r="K2194" s="1" t="str">
        <f>VLOOKUP($A2194,'Medical Examinations'!$A$2:$O$2336,15,FALSE())</f>
        <v>Normal</v>
      </c>
      <c r="L2194" s="17">
        <f>VLOOKUP($A2194,'Hospitalisation Details'!$A$2:$P$2344,15,FALSE())</f>
        <v>38298</v>
      </c>
      <c r="M2194" s="18">
        <f>VLOOKUP($A2194,'Hospitalisation Details'!$A$2:$P$2344,6,FALSE())</f>
        <v>1704.57</v>
      </c>
      <c r="N2194" s="1" t="str">
        <f>VLOOKUP($A2194,'Hospitalisation Details'!$A$2:$P$2344,12,FALSE())</f>
        <v>tier - 2</v>
      </c>
      <c r="O2194" s="1" t="str">
        <f>VLOOKUP($A2194,'Hospitalisation Details'!$A$2:$P$2344,13,FALSE())</f>
        <v>tier - 1</v>
      </c>
      <c r="P2194" s="1" t="str">
        <f>VLOOKUP($A2194,'Hospitalisation Details'!$A$2:$P$2344,14,FALSE())</f>
        <v>R1016</v>
      </c>
      <c r="Q2194" s="1">
        <f>VLOOKUP($A2194,'Hospitalisation Details'!$A$2:$P$2344,16,FALSE())</f>
        <v>18</v>
      </c>
    </row>
    <row r="2195" spans="1:17" x14ac:dyDescent="0.35">
      <c r="A2195" s="1" t="str">
        <f>'Customer Names'!A2195</f>
        <v>Id2194</v>
      </c>
      <c r="B2195" s="1" t="str">
        <f>VLOOKUP($A2195,'Customer Names'!$A$2:$E$2336,4,FALSE())</f>
        <v>Kirby W.</v>
      </c>
      <c r="C2195" s="16">
        <f>VLOOKUP($A2195,'Medical Examinations'!$A$2:$O$2336,2,FALSE())</f>
        <v>21.47</v>
      </c>
      <c r="D2195" s="16">
        <f>VLOOKUP($A2195,'Medical Examinations'!$A$2:$O$2336,3,FALSE())</f>
        <v>4.6900000000000004</v>
      </c>
      <c r="E2195" s="1" t="str">
        <f>VLOOKUP($A2195,'Medical Examinations'!$A$2:$O$2336,9,FALSE())</f>
        <v>No</v>
      </c>
      <c r="F2195" s="1" t="str">
        <f>VLOOKUP($A2195,'Medical Examinations'!$A$2:$O$2336,10,FALSE())</f>
        <v>Yes</v>
      </c>
      <c r="G2195" s="1" t="str">
        <f>VLOOKUP($A2195,'Medical Examinations'!$A$2:$O$2336,11,FALSE())</f>
        <v>No</v>
      </c>
      <c r="H2195" s="1">
        <f>VLOOKUP($A2195,'Medical Examinations'!$A$2:$O$2336,13,FALSE())</f>
        <v>1</v>
      </c>
      <c r="I2195" s="1" t="str">
        <f>VLOOKUP($A2195,'Medical Examinations'!$A$2:$O$2336,12,FALSE())</f>
        <v>No</v>
      </c>
      <c r="J2195" s="1" t="str">
        <f>VLOOKUP($A2195,'Medical Examinations'!$A$2:$O$2336,14,FALSE())</f>
        <v>Normal Weight</v>
      </c>
      <c r="K2195" s="1" t="str">
        <f>VLOOKUP($A2195,'Medical Examinations'!$A$2:$O$2336,15,FALSE())</f>
        <v>Normal</v>
      </c>
      <c r="L2195" s="17">
        <f>VLOOKUP($A2195,'Hospitalisation Details'!$A$2:$P$2344,15,FALSE())</f>
        <v>38331</v>
      </c>
      <c r="M2195" s="18">
        <f>VLOOKUP($A2195,'Hospitalisation Details'!$A$2:$P$2344,6,FALSE())</f>
        <v>1702.46</v>
      </c>
      <c r="N2195" s="1" t="str">
        <f>VLOOKUP($A2195,'Hospitalisation Details'!$A$2:$P$2344,12,FALSE())</f>
        <v>tier - 2</v>
      </c>
      <c r="O2195" s="1" t="str">
        <f>VLOOKUP($A2195,'Hospitalisation Details'!$A$2:$P$2344,13,FALSE())</f>
        <v>tier - 3</v>
      </c>
      <c r="P2195" s="1" t="str">
        <f>VLOOKUP($A2195,'Hospitalisation Details'!$A$2:$P$2344,14,FALSE())</f>
        <v>R1019</v>
      </c>
      <c r="Q2195" s="1">
        <f>VLOOKUP($A2195,'Hospitalisation Details'!$A$2:$P$2344,16,FALSE())</f>
        <v>18</v>
      </c>
    </row>
    <row r="2196" spans="1:17" x14ac:dyDescent="0.35">
      <c r="A2196" s="1" t="str">
        <f>'Customer Names'!A2196</f>
        <v>Id2195</v>
      </c>
      <c r="B2196" s="1" t="str">
        <f>VLOOKUP($A2196,'Customer Names'!$A$2:$E$2336,4,FALSE())</f>
        <v>J A</v>
      </c>
      <c r="C2196" s="16">
        <f>VLOOKUP($A2196,'Medical Examinations'!$A$2:$O$2336,2,FALSE())</f>
        <v>15.96</v>
      </c>
      <c r="D2196" s="16">
        <f>VLOOKUP($A2196,'Medical Examinations'!$A$2:$O$2336,3,FALSE())</f>
        <v>5.44</v>
      </c>
      <c r="E2196" s="1" t="str">
        <f>VLOOKUP($A2196,'Medical Examinations'!$A$2:$O$2336,9,FALSE())</f>
        <v>No</v>
      </c>
      <c r="F2196" s="1" t="str">
        <f>VLOOKUP($A2196,'Medical Examinations'!$A$2:$O$2336,10,FALSE())</f>
        <v>Yes</v>
      </c>
      <c r="G2196" s="1" t="str">
        <f>VLOOKUP($A2196,'Medical Examinations'!$A$2:$O$2336,11,FALSE())</f>
        <v>No</v>
      </c>
      <c r="H2196" s="1">
        <f>VLOOKUP($A2196,'Medical Examinations'!$A$2:$O$2336,13,FALSE())</f>
        <v>1</v>
      </c>
      <c r="I2196" s="1" t="str">
        <f>VLOOKUP($A2196,'Medical Examinations'!$A$2:$O$2336,12,FALSE())</f>
        <v>No</v>
      </c>
      <c r="J2196" s="1" t="str">
        <f>VLOOKUP($A2196,'Medical Examinations'!$A$2:$O$2336,14,FALSE())</f>
        <v>Underweight</v>
      </c>
      <c r="K2196" s="1" t="str">
        <f>VLOOKUP($A2196,'Medical Examinations'!$A$2:$O$2336,15,FALSE())</f>
        <v>Normal</v>
      </c>
      <c r="L2196" s="17">
        <f>VLOOKUP($A2196,'Hospitalisation Details'!$A$2:$P$2344,15,FALSE())</f>
        <v>38308</v>
      </c>
      <c r="M2196" s="18">
        <f>VLOOKUP($A2196,'Hospitalisation Details'!$A$2:$P$2344,6,FALSE())</f>
        <v>1694.8</v>
      </c>
      <c r="N2196" s="1" t="str">
        <f>VLOOKUP($A2196,'Hospitalisation Details'!$A$2:$P$2344,12,FALSE())</f>
        <v>tier - 2</v>
      </c>
      <c r="O2196" s="1" t="str">
        <f>VLOOKUP($A2196,'Hospitalisation Details'!$A$2:$P$2344,13,FALSE())</f>
        <v>tier - 2</v>
      </c>
      <c r="P2196" s="1" t="str">
        <f>VLOOKUP($A2196,'Hospitalisation Details'!$A$2:$P$2344,14,FALSE())</f>
        <v>R1015</v>
      </c>
      <c r="Q2196" s="1">
        <f>VLOOKUP($A2196,'Hospitalisation Details'!$A$2:$P$2344,16,FALSE())</f>
        <v>18</v>
      </c>
    </row>
    <row r="2197" spans="1:17" x14ac:dyDescent="0.35">
      <c r="A2197" s="1" t="str">
        <f>'Customer Names'!A2197</f>
        <v>Id2196</v>
      </c>
      <c r="B2197" s="1" t="str">
        <f>VLOOKUP($A2197,'Customer Names'!$A$2:$E$2336,4,FALSE())</f>
        <v>Dustin G.</v>
      </c>
      <c r="C2197" s="16">
        <f>VLOOKUP($A2197,'Medical Examinations'!$A$2:$O$2336,2,FALSE())</f>
        <v>39.5</v>
      </c>
      <c r="D2197" s="16">
        <f>VLOOKUP($A2197,'Medical Examinations'!$A$2:$O$2336,3,FALSE())</f>
        <v>5.05</v>
      </c>
      <c r="E2197" s="1" t="str">
        <f>VLOOKUP($A2197,'Medical Examinations'!$A$2:$O$2336,9,FALSE())</f>
        <v>No</v>
      </c>
      <c r="F2197" s="1" t="str">
        <f>VLOOKUP($A2197,'Medical Examinations'!$A$2:$O$2336,10,FALSE())</f>
        <v>Yes</v>
      </c>
      <c r="G2197" s="1" t="str">
        <f>VLOOKUP($A2197,'Medical Examinations'!$A$2:$O$2336,11,FALSE())</f>
        <v>No</v>
      </c>
      <c r="H2197" s="1">
        <f>VLOOKUP($A2197,'Medical Examinations'!$A$2:$O$2336,13,FALSE())</f>
        <v>1</v>
      </c>
      <c r="I2197" s="1" t="str">
        <f>VLOOKUP($A2197,'Medical Examinations'!$A$2:$O$2336,12,FALSE())</f>
        <v>No</v>
      </c>
      <c r="J2197" s="1" t="str">
        <f>VLOOKUP($A2197,'Medical Examinations'!$A$2:$O$2336,14,FALSE())</f>
        <v>Obesity</v>
      </c>
      <c r="K2197" s="1" t="str">
        <f>VLOOKUP($A2197,'Medical Examinations'!$A$2:$O$2336,15,FALSE())</f>
        <v>Normal</v>
      </c>
      <c r="L2197" s="17">
        <f>VLOOKUP($A2197,'Hospitalisation Details'!$A$2:$P$2344,15,FALSE())</f>
        <v>36820</v>
      </c>
      <c r="M2197" s="18">
        <f>VLOOKUP($A2197,'Hospitalisation Details'!$A$2:$P$2344,6,FALSE())</f>
        <v>1682.6</v>
      </c>
      <c r="N2197" s="1" t="str">
        <f>VLOOKUP($A2197,'Hospitalisation Details'!$A$2:$P$2344,12,FALSE())</f>
        <v>tier - 2</v>
      </c>
      <c r="O2197" s="1" t="str">
        <f>VLOOKUP($A2197,'Hospitalisation Details'!$A$2:$P$2344,13,FALSE())</f>
        <v>tier - 2</v>
      </c>
      <c r="P2197" s="1" t="str">
        <f>VLOOKUP($A2197,'Hospitalisation Details'!$A$2:$P$2344,14,FALSE())</f>
        <v>R1011</v>
      </c>
      <c r="Q2197" s="1">
        <f>VLOOKUP($A2197,'Hospitalisation Details'!$A$2:$P$2344,16,FALSE())</f>
        <v>22</v>
      </c>
    </row>
    <row r="2198" spans="1:17" x14ac:dyDescent="0.35">
      <c r="A2198" s="1" t="str">
        <f>'Customer Names'!A2198</f>
        <v>Id2197</v>
      </c>
      <c r="B2198" s="1" t="str">
        <f>VLOOKUP($A2198,'Customer Names'!$A$2:$E$2336,4,FALSE())</f>
        <v>Anthony G</v>
      </c>
      <c r="C2198" s="16">
        <f>VLOOKUP($A2198,'Medical Examinations'!$A$2:$O$2336,2,FALSE())</f>
        <v>33.770000000000003</v>
      </c>
      <c r="D2198" s="16">
        <f>VLOOKUP($A2198,'Medical Examinations'!$A$2:$O$2336,3,FALSE())</f>
        <v>6</v>
      </c>
      <c r="E2198" s="1" t="str">
        <f>VLOOKUP($A2198,'Medical Examinations'!$A$2:$O$2336,9,FALSE())</f>
        <v>No</v>
      </c>
      <c r="F2198" s="1" t="str">
        <f>VLOOKUP($A2198,'Medical Examinations'!$A$2:$O$2336,10,FALSE())</f>
        <v>Yes</v>
      </c>
      <c r="G2198" s="1" t="str">
        <f>VLOOKUP($A2198,'Medical Examinations'!$A$2:$O$2336,11,FALSE())</f>
        <v>No</v>
      </c>
      <c r="H2198" s="1">
        <f>VLOOKUP($A2198,'Medical Examinations'!$A$2:$O$2336,13,FALSE())</f>
        <v>1</v>
      </c>
      <c r="I2198" s="1" t="str">
        <f>VLOOKUP($A2198,'Medical Examinations'!$A$2:$O$2336,12,FALSE())</f>
        <v>No</v>
      </c>
      <c r="J2198" s="1" t="str">
        <f>VLOOKUP($A2198,'Medical Examinations'!$A$2:$O$2336,14,FALSE())</f>
        <v>Obesity</v>
      </c>
      <c r="K2198" s="1" t="str">
        <f>VLOOKUP($A2198,'Medical Examinations'!$A$2:$O$2336,15,FALSE())</f>
        <v>Prediabetes</v>
      </c>
      <c r="L2198" s="17">
        <f>VLOOKUP($A2198,'Hospitalisation Details'!$A$2:$P$2344,15,FALSE())</f>
        <v>36687</v>
      </c>
      <c r="M2198" s="18">
        <f>VLOOKUP($A2198,'Hospitalisation Details'!$A$2:$P$2344,6,FALSE())</f>
        <v>1674.63</v>
      </c>
      <c r="N2198" s="1" t="str">
        <f>VLOOKUP($A2198,'Hospitalisation Details'!$A$2:$P$2344,12,FALSE())</f>
        <v>tier - 2</v>
      </c>
      <c r="O2198" s="1" t="str">
        <f>VLOOKUP($A2198,'Hospitalisation Details'!$A$2:$P$2344,13,FALSE())</f>
        <v>tier - 2</v>
      </c>
      <c r="P2198" s="1" t="str">
        <f>VLOOKUP($A2198,'Hospitalisation Details'!$A$2:$P$2344,14,FALSE())</f>
        <v>R1013</v>
      </c>
      <c r="Q2198" s="1">
        <f>VLOOKUP($A2198,'Hospitalisation Details'!$A$2:$P$2344,16,FALSE())</f>
        <v>22</v>
      </c>
    </row>
    <row r="2199" spans="1:17" x14ac:dyDescent="0.35">
      <c r="A2199" s="1" t="str">
        <f>'Customer Names'!A2199</f>
        <v>Id2198</v>
      </c>
      <c r="B2199" s="1" t="str">
        <f>VLOOKUP($A2199,'Customer Names'!$A$2:$E$2336,4,FALSE())</f>
        <v>Ryan</v>
      </c>
      <c r="C2199" s="16">
        <f>VLOOKUP($A2199,'Medical Examinations'!$A$2:$O$2336,2,FALSE())</f>
        <v>26.84</v>
      </c>
      <c r="D2199" s="16">
        <f>VLOOKUP($A2199,'Medical Examinations'!$A$2:$O$2336,3,FALSE())</f>
        <v>5.99</v>
      </c>
      <c r="E2199" s="1" t="str">
        <f>VLOOKUP($A2199,'Medical Examinations'!$A$2:$O$2336,9,FALSE())</f>
        <v>Yes</v>
      </c>
      <c r="F2199" s="1" t="str">
        <f>VLOOKUP($A2199,'Medical Examinations'!$A$2:$O$2336,10,FALSE())</f>
        <v>Yes</v>
      </c>
      <c r="G2199" s="1" t="str">
        <f>VLOOKUP($A2199,'Medical Examinations'!$A$2:$O$2336,11,FALSE())</f>
        <v>No</v>
      </c>
      <c r="H2199" s="1">
        <f>VLOOKUP($A2199,'Medical Examinations'!$A$2:$O$2336,13,FALSE())</f>
        <v>1</v>
      </c>
      <c r="I2199" s="1" t="str">
        <f>VLOOKUP($A2199,'Medical Examinations'!$A$2:$O$2336,12,FALSE())</f>
        <v>No</v>
      </c>
      <c r="J2199" s="1" t="str">
        <f>VLOOKUP($A2199,'Medical Examinations'!$A$2:$O$2336,14,FALSE())</f>
        <v>Overweight</v>
      </c>
      <c r="K2199" s="1" t="str">
        <f>VLOOKUP($A2199,'Medical Examinations'!$A$2:$O$2336,15,FALSE())</f>
        <v>Prediabetes</v>
      </c>
      <c r="L2199" s="17">
        <f>VLOOKUP($A2199,'Hospitalisation Details'!$A$2:$P$2344,15,FALSE())</f>
        <v>36822</v>
      </c>
      <c r="M2199" s="18">
        <f>VLOOKUP($A2199,'Hospitalisation Details'!$A$2:$P$2344,6,FALSE())</f>
        <v>1665</v>
      </c>
      <c r="N2199" s="1" t="str">
        <f>VLOOKUP($A2199,'Hospitalisation Details'!$A$2:$P$2344,12,FALSE())</f>
        <v>tier - 2</v>
      </c>
      <c r="O2199" s="1" t="str">
        <f>VLOOKUP($A2199,'Hospitalisation Details'!$A$2:$P$2344,13,FALSE())</f>
        <v>tier - 2</v>
      </c>
      <c r="P2199" s="1" t="str">
        <f>VLOOKUP($A2199,'Hospitalisation Details'!$A$2:$P$2344,14,FALSE())</f>
        <v>R1013</v>
      </c>
      <c r="Q2199" s="1">
        <f>VLOOKUP($A2199,'Hospitalisation Details'!$A$2:$P$2344,16,FALSE())</f>
        <v>22</v>
      </c>
    </row>
    <row r="2200" spans="1:17" x14ac:dyDescent="0.35">
      <c r="A2200" s="1" t="str">
        <f>'Customer Names'!A2200</f>
        <v>Id2199</v>
      </c>
      <c r="B2200" s="1" t="str">
        <f>VLOOKUP($A2200,'Customer Names'!$A$2:$E$2336,4,FALSE())</f>
        <v>Eric N</v>
      </c>
      <c r="C2200" s="16">
        <f>VLOOKUP($A2200,'Medical Examinations'!$A$2:$O$2336,2,FALSE())</f>
        <v>35.53</v>
      </c>
      <c r="D2200" s="16">
        <f>VLOOKUP($A2200,'Medical Examinations'!$A$2:$O$2336,3,FALSE())</f>
        <v>4.3600000000000003</v>
      </c>
      <c r="E2200" s="1" t="str">
        <f>VLOOKUP($A2200,'Medical Examinations'!$A$2:$O$2336,9,FALSE())</f>
        <v>No</v>
      </c>
      <c r="F2200" s="1" t="str">
        <f>VLOOKUP($A2200,'Medical Examinations'!$A$2:$O$2336,10,FALSE())</f>
        <v>No</v>
      </c>
      <c r="G2200" s="1" t="str">
        <f>VLOOKUP($A2200,'Medical Examinations'!$A$2:$O$2336,11,FALSE())</f>
        <v>Yes</v>
      </c>
      <c r="H2200" s="1">
        <f>VLOOKUP($A2200,'Medical Examinations'!$A$2:$O$2336,13,FALSE())</f>
        <v>1</v>
      </c>
      <c r="I2200" s="1" t="str">
        <f>VLOOKUP($A2200,'Medical Examinations'!$A$2:$O$2336,12,FALSE())</f>
        <v>No</v>
      </c>
      <c r="J2200" s="1" t="str">
        <f>VLOOKUP($A2200,'Medical Examinations'!$A$2:$O$2336,14,FALSE())</f>
        <v>Obesity</v>
      </c>
      <c r="K2200" s="1" t="str">
        <f>VLOOKUP($A2200,'Medical Examinations'!$A$2:$O$2336,15,FALSE())</f>
        <v>Normal</v>
      </c>
      <c r="L2200" s="17">
        <f>VLOOKUP($A2200,'Hospitalisation Details'!$A$2:$P$2344,15,FALSE())</f>
        <v>37985</v>
      </c>
      <c r="M2200" s="18">
        <f>VLOOKUP($A2200,'Hospitalisation Details'!$A$2:$P$2344,6,FALSE())</f>
        <v>1646.43</v>
      </c>
      <c r="N2200" s="1" t="str">
        <f>VLOOKUP($A2200,'Hospitalisation Details'!$A$2:$P$2344,12,FALSE())</f>
        <v>tier - 2</v>
      </c>
      <c r="O2200" s="1" t="str">
        <f>VLOOKUP($A2200,'Hospitalisation Details'!$A$2:$P$2344,13,FALSE())</f>
        <v>tier - 1</v>
      </c>
      <c r="P2200" s="1" t="str">
        <f>VLOOKUP($A2200,'Hospitalisation Details'!$A$2:$P$2344,14,FALSE())</f>
        <v>R1012</v>
      </c>
      <c r="Q2200" s="1">
        <f>VLOOKUP($A2200,'Hospitalisation Details'!$A$2:$P$2344,16,FALSE())</f>
        <v>19</v>
      </c>
    </row>
    <row r="2201" spans="1:17" x14ac:dyDescent="0.35">
      <c r="A2201" s="1" t="str">
        <f>'Customer Names'!A2201</f>
        <v>Id2200</v>
      </c>
      <c r="B2201" s="1" t="str">
        <f>VLOOKUP($A2201,'Customer Names'!$A$2:$E$2336,4,FALSE())</f>
        <v>Connor</v>
      </c>
      <c r="C2201" s="16">
        <f>VLOOKUP($A2201,'Medical Examinations'!$A$2:$O$2336,2,FALSE())</f>
        <v>30.59</v>
      </c>
      <c r="D2201" s="16">
        <f>VLOOKUP($A2201,'Medical Examinations'!$A$2:$O$2336,3,FALSE())</f>
        <v>4.41</v>
      </c>
      <c r="E2201" s="1" t="str">
        <f>VLOOKUP($A2201,'Medical Examinations'!$A$2:$O$2336,9,FALSE())</f>
        <v>No</v>
      </c>
      <c r="F2201" s="1" t="str">
        <f>VLOOKUP($A2201,'Medical Examinations'!$A$2:$O$2336,10,FALSE())</f>
        <v>No</v>
      </c>
      <c r="G2201" s="1" t="str">
        <f>VLOOKUP($A2201,'Medical Examinations'!$A$2:$O$2336,11,FALSE())</f>
        <v>Yes</v>
      </c>
      <c r="H2201" s="1">
        <f>VLOOKUP($A2201,'Medical Examinations'!$A$2:$O$2336,13,FALSE())</f>
        <v>1</v>
      </c>
      <c r="I2201" s="1" t="str">
        <f>VLOOKUP($A2201,'Medical Examinations'!$A$2:$O$2336,12,FALSE())</f>
        <v>No</v>
      </c>
      <c r="J2201" s="1" t="str">
        <f>VLOOKUP($A2201,'Medical Examinations'!$A$2:$O$2336,14,FALSE())</f>
        <v>Obesity</v>
      </c>
      <c r="K2201" s="1" t="str">
        <f>VLOOKUP($A2201,'Medical Examinations'!$A$2:$O$2336,15,FALSE())</f>
        <v>Normal</v>
      </c>
      <c r="L2201" s="17">
        <f>VLOOKUP($A2201,'Hospitalisation Details'!$A$2:$P$2344,15,FALSE())</f>
        <v>37854</v>
      </c>
      <c r="M2201" s="18">
        <f>VLOOKUP($A2201,'Hospitalisation Details'!$A$2:$P$2344,6,FALSE())</f>
        <v>1639.56</v>
      </c>
      <c r="N2201" s="1" t="str">
        <f>VLOOKUP($A2201,'Hospitalisation Details'!$A$2:$P$2344,12,FALSE())</f>
        <v>tier - 2</v>
      </c>
      <c r="O2201" s="1" t="str">
        <f>VLOOKUP($A2201,'Hospitalisation Details'!$A$2:$P$2344,13,FALSE())</f>
        <v>tier - 2</v>
      </c>
      <c r="P2201" s="1" t="str">
        <f>VLOOKUP($A2201,'Hospitalisation Details'!$A$2:$P$2344,14,FALSE())</f>
        <v>R1012</v>
      </c>
      <c r="Q2201" s="1">
        <f>VLOOKUP($A2201,'Hospitalisation Details'!$A$2:$P$2344,16,FALSE())</f>
        <v>19</v>
      </c>
    </row>
    <row r="2202" spans="1:17" x14ac:dyDescent="0.35">
      <c r="A2202" s="1" t="str">
        <f>'Customer Names'!A2202</f>
        <v>Id2201</v>
      </c>
      <c r="B2202" s="1" t="str">
        <f>VLOOKUP($A2202,'Customer Names'!$A$2:$E$2336,4,FALSE())</f>
        <v>Patrick H.</v>
      </c>
      <c r="C2202" s="16">
        <f>VLOOKUP($A2202,'Medical Examinations'!$A$2:$O$2336,2,FALSE())</f>
        <v>30.59</v>
      </c>
      <c r="D2202" s="16">
        <f>VLOOKUP($A2202,'Medical Examinations'!$A$2:$O$2336,3,FALSE())</f>
        <v>4.17</v>
      </c>
      <c r="E2202" s="1" t="str">
        <f>VLOOKUP($A2202,'Medical Examinations'!$A$2:$O$2336,9,FALSE())</f>
        <v>No</v>
      </c>
      <c r="F2202" s="1" t="str">
        <f>VLOOKUP($A2202,'Medical Examinations'!$A$2:$O$2336,10,FALSE())</f>
        <v>No</v>
      </c>
      <c r="G2202" s="1" t="str">
        <f>VLOOKUP($A2202,'Medical Examinations'!$A$2:$O$2336,11,FALSE())</f>
        <v>Yes</v>
      </c>
      <c r="H2202" s="1">
        <f>VLOOKUP($A2202,'Medical Examinations'!$A$2:$O$2336,13,FALSE())</f>
        <v>1</v>
      </c>
      <c r="I2202" s="1" t="str">
        <f>VLOOKUP($A2202,'Medical Examinations'!$A$2:$O$2336,12,FALSE())</f>
        <v>No</v>
      </c>
      <c r="J2202" s="1" t="str">
        <f>VLOOKUP($A2202,'Medical Examinations'!$A$2:$O$2336,14,FALSE())</f>
        <v>Obesity</v>
      </c>
      <c r="K2202" s="1" t="str">
        <f>VLOOKUP($A2202,'Medical Examinations'!$A$2:$O$2336,15,FALSE())</f>
        <v>Normal</v>
      </c>
      <c r="L2202" s="17">
        <f>VLOOKUP($A2202,'Hospitalisation Details'!$A$2:$P$2344,15,FALSE())</f>
        <v>37880</v>
      </c>
      <c r="M2202" s="18">
        <f>VLOOKUP($A2202,'Hospitalisation Details'!$A$2:$P$2344,6,FALSE())</f>
        <v>1639.56</v>
      </c>
      <c r="N2202" s="1" t="str">
        <f>VLOOKUP($A2202,'Hospitalisation Details'!$A$2:$P$2344,12,FALSE())</f>
        <v>tier - 2</v>
      </c>
      <c r="O2202" s="1" t="str">
        <f>VLOOKUP($A2202,'Hospitalisation Details'!$A$2:$P$2344,13,FALSE())</f>
        <v>tier - 2</v>
      </c>
      <c r="P2202" s="1" t="str">
        <f>VLOOKUP($A2202,'Hospitalisation Details'!$A$2:$P$2344,14,FALSE())</f>
        <v>R1012</v>
      </c>
      <c r="Q2202" s="1">
        <f>VLOOKUP($A2202,'Hospitalisation Details'!$A$2:$P$2344,16,FALSE())</f>
        <v>19</v>
      </c>
    </row>
    <row r="2203" spans="1:17" x14ac:dyDescent="0.35">
      <c r="A2203" s="1" t="str">
        <f>'Customer Names'!A2203</f>
        <v>Id2202</v>
      </c>
      <c r="B2203" s="1" t="str">
        <f>VLOOKUP($A2203,'Customer Names'!$A$2:$E$2336,4,FALSE())</f>
        <v>Tyler</v>
      </c>
      <c r="C2203" s="16">
        <f>VLOOKUP($A2203,'Medical Examinations'!$A$2:$O$2336,2,FALSE())</f>
        <v>27.835000000000001</v>
      </c>
      <c r="D2203" s="16">
        <f>VLOOKUP($A2203,'Medical Examinations'!$A$2:$O$2336,3,FALSE())</f>
        <v>4.4400000000000004</v>
      </c>
      <c r="E2203" s="1" t="str">
        <f>VLOOKUP($A2203,'Medical Examinations'!$A$2:$O$2336,9,FALSE())</f>
        <v>No</v>
      </c>
      <c r="F2203" s="1" t="str">
        <f>VLOOKUP($A2203,'Medical Examinations'!$A$2:$O$2336,10,FALSE())</f>
        <v>No</v>
      </c>
      <c r="G2203" s="1" t="str">
        <f>VLOOKUP($A2203,'Medical Examinations'!$A$2:$O$2336,11,FALSE())</f>
        <v>Yes</v>
      </c>
      <c r="H2203" s="1">
        <f>VLOOKUP($A2203,'Medical Examinations'!$A$2:$O$2336,13,FALSE())</f>
        <v>1</v>
      </c>
      <c r="I2203" s="1" t="str">
        <f>VLOOKUP($A2203,'Medical Examinations'!$A$2:$O$2336,12,FALSE())</f>
        <v>No</v>
      </c>
      <c r="J2203" s="1" t="str">
        <f>VLOOKUP($A2203,'Medical Examinations'!$A$2:$O$2336,14,FALSE())</f>
        <v>Overweight</v>
      </c>
      <c r="K2203" s="1" t="str">
        <f>VLOOKUP($A2203,'Medical Examinations'!$A$2:$O$2336,15,FALSE())</f>
        <v>Normal</v>
      </c>
      <c r="L2203" s="17">
        <f>VLOOKUP($A2203,'Hospitalisation Details'!$A$2:$P$2344,15,FALSE())</f>
        <v>37985</v>
      </c>
      <c r="M2203" s="18">
        <f>VLOOKUP($A2203,'Hospitalisation Details'!$A$2:$P$2344,6,FALSE())</f>
        <v>1635.73</v>
      </c>
      <c r="N2203" s="1" t="str">
        <f>VLOOKUP($A2203,'Hospitalisation Details'!$A$2:$P$2344,12,FALSE())</f>
        <v>tier - 2</v>
      </c>
      <c r="O2203" s="1" t="str">
        <f>VLOOKUP($A2203,'Hospitalisation Details'!$A$2:$P$2344,13,FALSE())</f>
        <v>tier - 3</v>
      </c>
      <c r="P2203" s="1" t="str">
        <f>VLOOKUP($A2203,'Hospitalisation Details'!$A$2:$P$2344,14,FALSE())</f>
        <v>R1012</v>
      </c>
      <c r="Q2203" s="1">
        <f>VLOOKUP($A2203,'Hospitalisation Details'!$A$2:$P$2344,16,FALSE())</f>
        <v>19</v>
      </c>
    </row>
    <row r="2204" spans="1:17" x14ac:dyDescent="0.35">
      <c r="A2204" s="1" t="str">
        <f>'Customer Names'!A2204</f>
        <v>Id2203</v>
      </c>
      <c r="B2204" s="1" t="str">
        <f>VLOOKUP($A2204,'Customer Names'!$A$2:$E$2336,4,FALSE())</f>
        <v>Deborah L.</v>
      </c>
      <c r="C2204" s="16">
        <f>VLOOKUP($A2204,'Medical Examinations'!$A$2:$O$2336,2,FALSE())</f>
        <v>40.26</v>
      </c>
      <c r="D2204" s="16">
        <f>VLOOKUP($A2204,'Medical Examinations'!$A$2:$O$2336,3,FALSE())</f>
        <v>5.52</v>
      </c>
      <c r="E2204" s="1" t="str">
        <f>VLOOKUP($A2204,'Medical Examinations'!$A$2:$O$2336,9,FALSE())</f>
        <v>No</v>
      </c>
      <c r="F2204" s="1" t="str">
        <f>VLOOKUP($A2204,'Medical Examinations'!$A$2:$O$2336,10,FALSE())</f>
        <v>Yes</v>
      </c>
      <c r="G2204" s="1" t="str">
        <f>VLOOKUP($A2204,'Medical Examinations'!$A$2:$O$2336,11,FALSE())</f>
        <v>No</v>
      </c>
      <c r="H2204" s="1">
        <f>VLOOKUP($A2204,'Medical Examinations'!$A$2:$O$2336,13,FALSE())</f>
        <v>1</v>
      </c>
      <c r="I2204" s="1" t="str">
        <f>VLOOKUP($A2204,'Medical Examinations'!$A$2:$O$2336,12,FALSE())</f>
        <v>No</v>
      </c>
      <c r="J2204" s="1" t="str">
        <f>VLOOKUP($A2204,'Medical Examinations'!$A$2:$O$2336,14,FALSE())</f>
        <v>Obesity</v>
      </c>
      <c r="K2204" s="1" t="str">
        <f>VLOOKUP($A2204,'Medical Examinations'!$A$2:$O$2336,15,FALSE())</f>
        <v>Normal</v>
      </c>
      <c r="L2204" s="17">
        <f>VLOOKUP($A2204,'Hospitalisation Details'!$A$2:$P$2344,15,FALSE())</f>
        <v>38151</v>
      </c>
      <c r="M2204" s="18">
        <f>VLOOKUP($A2204,'Hospitalisation Details'!$A$2:$P$2344,6,FALSE())</f>
        <v>1634.57</v>
      </c>
      <c r="N2204" s="1" t="str">
        <f>VLOOKUP($A2204,'Hospitalisation Details'!$A$2:$P$2344,12,FALSE())</f>
        <v>tier - 2</v>
      </c>
      <c r="O2204" s="1" t="str">
        <f>VLOOKUP($A2204,'Hospitalisation Details'!$A$2:$P$2344,13,FALSE())</f>
        <v>tier - 2</v>
      </c>
      <c r="P2204" s="1" t="str">
        <f>VLOOKUP($A2204,'Hospitalisation Details'!$A$2:$P$2344,14,FALSE())</f>
        <v>R1013</v>
      </c>
      <c r="Q2204" s="1">
        <f>VLOOKUP($A2204,'Hospitalisation Details'!$A$2:$P$2344,16,FALSE())</f>
        <v>18</v>
      </c>
    </row>
    <row r="2205" spans="1:17" x14ac:dyDescent="0.35">
      <c r="A2205" s="1" t="str">
        <f>'Customer Names'!A2205</f>
        <v>Id2204</v>
      </c>
      <c r="B2205" s="1" t="str">
        <f>VLOOKUP($A2205,'Customer Names'!$A$2:$E$2336,4,FALSE())</f>
        <v>Andrea K</v>
      </c>
      <c r="C2205" s="16">
        <f>VLOOKUP($A2205,'Medical Examinations'!$A$2:$O$2336,2,FALSE())</f>
        <v>39.82</v>
      </c>
      <c r="D2205" s="16">
        <f>VLOOKUP($A2205,'Medical Examinations'!$A$2:$O$2336,3,FALSE())</f>
        <v>6.01</v>
      </c>
      <c r="E2205" s="1" t="str">
        <f>VLOOKUP($A2205,'Medical Examinations'!$A$2:$O$2336,9,FALSE())</f>
        <v>No</v>
      </c>
      <c r="F2205" s="1" t="str">
        <f>VLOOKUP($A2205,'Medical Examinations'!$A$2:$O$2336,10,FALSE())</f>
        <v>Yes</v>
      </c>
      <c r="G2205" s="1" t="str">
        <f>VLOOKUP($A2205,'Medical Examinations'!$A$2:$O$2336,11,FALSE())</f>
        <v>No</v>
      </c>
      <c r="H2205" s="1">
        <f>VLOOKUP($A2205,'Medical Examinations'!$A$2:$O$2336,13,FALSE())</f>
        <v>1</v>
      </c>
      <c r="I2205" s="1" t="str">
        <f>VLOOKUP($A2205,'Medical Examinations'!$A$2:$O$2336,12,FALSE())</f>
        <v>No</v>
      </c>
      <c r="J2205" s="1" t="str">
        <f>VLOOKUP($A2205,'Medical Examinations'!$A$2:$O$2336,14,FALSE())</f>
        <v>Obesity</v>
      </c>
      <c r="K2205" s="1" t="str">
        <f>VLOOKUP($A2205,'Medical Examinations'!$A$2:$O$2336,15,FALSE())</f>
        <v>Prediabetes</v>
      </c>
      <c r="L2205" s="17">
        <f>VLOOKUP($A2205,'Hospitalisation Details'!$A$2:$P$2344,15,FALSE())</f>
        <v>38207</v>
      </c>
      <c r="M2205" s="18">
        <f>VLOOKUP($A2205,'Hospitalisation Details'!$A$2:$P$2344,6,FALSE())</f>
        <v>1633.96</v>
      </c>
      <c r="N2205" s="1" t="str">
        <f>VLOOKUP($A2205,'Hospitalisation Details'!$A$2:$P$2344,12,FALSE())</f>
        <v>tier - 2</v>
      </c>
      <c r="O2205" s="1" t="str">
        <f>VLOOKUP($A2205,'Hospitalisation Details'!$A$2:$P$2344,13,FALSE())</f>
        <v>tier - 1</v>
      </c>
      <c r="P2205" s="1" t="str">
        <f>VLOOKUP($A2205,'Hospitalisation Details'!$A$2:$P$2344,14,FALSE())</f>
        <v>R1013</v>
      </c>
      <c r="Q2205" s="1">
        <f>VLOOKUP($A2205,'Hospitalisation Details'!$A$2:$P$2344,16,FALSE())</f>
        <v>18</v>
      </c>
    </row>
    <row r="2206" spans="1:17" x14ac:dyDescent="0.35">
      <c r="A2206" s="1" t="str">
        <f>'Customer Names'!A2206</f>
        <v>Id2205</v>
      </c>
      <c r="B2206" s="1" t="str">
        <f>VLOOKUP($A2206,'Customer Names'!$A$2:$E$2336,4,FALSE())</f>
        <v>Elleree</v>
      </c>
      <c r="C2206" s="16">
        <f>VLOOKUP($A2206,'Medical Examinations'!$A$2:$O$2336,2,FALSE())</f>
        <v>39.159999999999997</v>
      </c>
      <c r="D2206" s="16">
        <f>VLOOKUP($A2206,'Medical Examinations'!$A$2:$O$2336,3,FALSE())</f>
        <v>5.81</v>
      </c>
      <c r="E2206" s="1" t="str">
        <f>VLOOKUP($A2206,'Medical Examinations'!$A$2:$O$2336,9,FALSE())</f>
        <v>No</v>
      </c>
      <c r="F2206" s="1" t="str">
        <f>VLOOKUP($A2206,'Medical Examinations'!$A$2:$O$2336,10,FALSE())</f>
        <v>Yes</v>
      </c>
      <c r="G2206" s="1" t="str">
        <f>VLOOKUP($A2206,'Medical Examinations'!$A$2:$O$2336,11,FALSE())</f>
        <v>No</v>
      </c>
      <c r="H2206" s="1">
        <f>VLOOKUP($A2206,'Medical Examinations'!$A$2:$O$2336,13,FALSE())</f>
        <v>1</v>
      </c>
      <c r="I2206" s="1" t="str">
        <f>VLOOKUP($A2206,'Medical Examinations'!$A$2:$O$2336,12,FALSE())</f>
        <v>No</v>
      </c>
      <c r="J2206" s="1" t="str">
        <f>VLOOKUP($A2206,'Medical Examinations'!$A$2:$O$2336,14,FALSE())</f>
        <v>Obesity</v>
      </c>
      <c r="K2206" s="1" t="str">
        <f>VLOOKUP($A2206,'Medical Examinations'!$A$2:$O$2336,15,FALSE())</f>
        <v>Prediabetes</v>
      </c>
      <c r="L2206" s="17">
        <f>VLOOKUP($A2206,'Hospitalisation Details'!$A$2:$P$2344,15,FALSE())</f>
        <v>38334</v>
      </c>
      <c r="M2206" s="18">
        <f>VLOOKUP($A2206,'Hospitalisation Details'!$A$2:$P$2344,6,FALSE())</f>
        <v>1633.04</v>
      </c>
      <c r="N2206" s="1" t="str">
        <f>VLOOKUP($A2206,'Hospitalisation Details'!$A$2:$P$2344,12,FALSE())</f>
        <v>tier - 2</v>
      </c>
      <c r="O2206" s="1" t="str">
        <f>VLOOKUP($A2206,'Hospitalisation Details'!$A$2:$P$2344,13,FALSE())</f>
        <v>tier - 2</v>
      </c>
      <c r="P2206" s="1" t="str">
        <f>VLOOKUP($A2206,'Hospitalisation Details'!$A$2:$P$2344,14,FALSE())</f>
        <v>R1013</v>
      </c>
      <c r="Q2206" s="1">
        <f>VLOOKUP($A2206,'Hospitalisation Details'!$A$2:$P$2344,16,FALSE())</f>
        <v>18</v>
      </c>
    </row>
    <row r="2207" spans="1:17" x14ac:dyDescent="0.35">
      <c r="A2207" s="1" t="str">
        <f>'Customer Names'!A2207</f>
        <v>Id2206</v>
      </c>
      <c r="B2207" s="1" t="str">
        <f>VLOOKUP($A2207,'Customer Names'!$A$2:$E$2336,4,FALSE())</f>
        <v>Brandon J</v>
      </c>
      <c r="C2207" s="16">
        <f>VLOOKUP($A2207,'Medical Examinations'!$A$2:$O$2336,2,FALSE())</f>
        <v>25.555</v>
      </c>
      <c r="D2207" s="16">
        <f>VLOOKUP($A2207,'Medical Examinations'!$A$2:$O$2336,3,FALSE())</f>
        <v>4.37</v>
      </c>
      <c r="E2207" s="1" t="str">
        <f>VLOOKUP($A2207,'Medical Examinations'!$A$2:$O$2336,9,FALSE())</f>
        <v>No</v>
      </c>
      <c r="F2207" s="1" t="str">
        <f>VLOOKUP($A2207,'Medical Examinations'!$A$2:$O$2336,10,FALSE())</f>
        <v>No</v>
      </c>
      <c r="G2207" s="1" t="str">
        <f>VLOOKUP($A2207,'Medical Examinations'!$A$2:$O$2336,11,FALSE())</f>
        <v>Yes</v>
      </c>
      <c r="H2207" s="1">
        <f>VLOOKUP($A2207,'Medical Examinations'!$A$2:$O$2336,13,FALSE())</f>
        <v>1</v>
      </c>
      <c r="I2207" s="1" t="str">
        <f>VLOOKUP($A2207,'Medical Examinations'!$A$2:$O$2336,12,FALSE())</f>
        <v>No</v>
      </c>
      <c r="J2207" s="1" t="str">
        <f>VLOOKUP($A2207,'Medical Examinations'!$A$2:$O$2336,14,FALSE())</f>
        <v>Overweight</v>
      </c>
      <c r="K2207" s="1" t="str">
        <f>VLOOKUP($A2207,'Medical Examinations'!$A$2:$O$2336,15,FALSE())</f>
        <v>Normal</v>
      </c>
      <c r="L2207" s="17">
        <f>VLOOKUP($A2207,'Hospitalisation Details'!$A$2:$P$2344,15,FALSE())</f>
        <v>37880</v>
      </c>
      <c r="M2207" s="18">
        <f>VLOOKUP($A2207,'Hospitalisation Details'!$A$2:$P$2344,6,FALSE())</f>
        <v>1632.56</v>
      </c>
      <c r="N2207" s="1" t="str">
        <f>VLOOKUP($A2207,'Hospitalisation Details'!$A$2:$P$2344,12,FALSE())</f>
        <v>tier - 2</v>
      </c>
      <c r="O2207" s="1" t="str">
        <f>VLOOKUP($A2207,'Hospitalisation Details'!$A$2:$P$2344,13,FALSE())</f>
        <v>tier - 2</v>
      </c>
      <c r="P2207" s="1" t="str">
        <f>VLOOKUP($A2207,'Hospitalisation Details'!$A$2:$P$2344,14,FALSE())</f>
        <v>R1012</v>
      </c>
      <c r="Q2207" s="1">
        <f>VLOOKUP($A2207,'Hospitalisation Details'!$A$2:$P$2344,16,FALSE())</f>
        <v>19</v>
      </c>
    </row>
    <row r="2208" spans="1:17" x14ac:dyDescent="0.35">
      <c r="A2208" s="1" t="str">
        <f>'Customer Names'!A2208</f>
        <v>Id2207</v>
      </c>
      <c r="B2208" s="1" t="str">
        <f>VLOOKUP($A2208,'Customer Names'!$A$2:$E$2336,4,FALSE())</f>
        <v>Steve</v>
      </c>
      <c r="C2208" s="16">
        <f>VLOOKUP($A2208,'Medical Examinations'!$A$2:$O$2336,2,FALSE())</f>
        <v>25.175000000000001</v>
      </c>
      <c r="D2208" s="16">
        <f>VLOOKUP($A2208,'Medical Examinations'!$A$2:$O$2336,3,FALSE())</f>
        <v>5.74</v>
      </c>
      <c r="E2208" s="1" t="str">
        <f>VLOOKUP($A2208,'Medical Examinations'!$A$2:$O$2336,9,FALSE())</f>
        <v>No</v>
      </c>
      <c r="F2208" s="1" t="str">
        <f>VLOOKUP($A2208,'Medical Examinations'!$A$2:$O$2336,10,FALSE())</f>
        <v>No</v>
      </c>
      <c r="G2208" s="1" t="str">
        <f>VLOOKUP($A2208,'Medical Examinations'!$A$2:$O$2336,11,FALSE())</f>
        <v>Yes</v>
      </c>
      <c r="H2208" s="1">
        <f>VLOOKUP($A2208,'Medical Examinations'!$A$2:$O$2336,13,FALSE())</f>
        <v>1</v>
      </c>
      <c r="I2208" s="1" t="str">
        <f>VLOOKUP($A2208,'Medical Examinations'!$A$2:$O$2336,12,FALSE())</f>
        <v>No</v>
      </c>
      <c r="J2208" s="1" t="str">
        <f>VLOOKUP($A2208,'Medical Examinations'!$A$2:$O$2336,14,FALSE())</f>
        <v>Overweight</v>
      </c>
      <c r="K2208" s="1" t="str">
        <f>VLOOKUP($A2208,'Medical Examinations'!$A$2:$O$2336,15,FALSE())</f>
        <v>Prediabetes</v>
      </c>
      <c r="L2208" s="17">
        <f>VLOOKUP($A2208,'Hospitalisation Details'!$A$2:$P$2344,15,FALSE())</f>
        <v>37897</v>
      </c>
      <c r="M2208" s="18">
        <f>VLOOKUP($A2208,'Hospitalisation Details'!$A$2:$P$2344,6,FALSE())</f>
        <v>1632.04</v>
      </c>
      <c r="N2208" s="1" t="str">
        <f>VLOOKUP($A2208,'Hospitalisation Details'!$A$2:$P$2344,12,FALSE())</f>
        <v>tier - 2</v>
      </c>
      <c r="O2208" s="1" t="str">
        <f>VLOOKUP($A2208,'Hospitalisation Details'!$A$2:$P$2344,13,FALSE())</f>
        <v>tier - 2</v>
      </c>
      <c r="P2208" s="1" t="str">
        <f>VLOOKUP($A2208,'Hospitalisation Details'!$A$2:$P$2344,14,FALSE())</f>
        <v>R1012</v>
      </c>
      <c r="Q2208" s="1">
        <f>VLOOKUP($A2208,'Hospitalisation Details'!$A$2:$P$2344,16,FALSE())</f>
        <v>19</v>
      </c>
    </row>
    <row r="2209" spans="1:17" x14ac:dyDescent="0.35">
      <c r="A2209" s="1" t="str">
        <f>'Customer Names'!A2209</f>
        <v>Id2208</v>
      </c>
      <c r="B2209" s="1" t="str">
        <f>VLOOKUP($A2209,'Customer Names'!$A$2:$E$2336,4,FALSE())</f>
        <v>Nina Wavik Sr.</v>
      </c>
      <c r="C2209" s="16">
        <f>VLOOKUP($A2209,'Medical Examinations'!$A$2:$O$2336,2,FALSE())</f>
        <v>38.28</v>
      </c>
      <c r="D2209" s="16">
        <f>VLOOKUP($A2209,'Medical Examinations'!$A$2:$O$2336,3,FALSE())</f>
        <v>5.39</v>
      </c>
      <c r="E2209" s="1" t="str">
        <f>VLOOKUP($A2209,'Medical Examinations'!$A$2:$O$2336,9,FALSE())</f>
        <v>No</v>
      </c>
      <c r="F2209" s="1" t="str">
        <f>VLOOKUP($A2209,'Medical Examinations'!$A$2:$O$2336,10,FALSE())</f>
        <v>Yes</v>
      </c>
      <c r="G2209" s="1" t="str">
        <f>VLOOKUP($A2209,'Medical Examinations'!$A$2:$O$2336,11,FALSE())</f>
        <v>No</v>
      </c>
      <c r="H2209" s="1">
        <f>VLOOKUP($A2209,'Medical Examinations'!$A$2:$O$2336,13,FALSE())</f>
        <v>1</v>
      </c>
      <c r="I2209" s="1" t="str">
        <f>VLOOKUP($A2209,'Medical Examinations'!$A$2:$O$2336,12,FALSE())</f>
        <v>No</v>
      </c>
      <c r="J2209" s="1" t="str">
        <f>VLOOKUP($A2209,'Medical Examinations'!$A$2:$O$2336,14,FALSE())</f>
        <v>Obesity</v>
      </c>
      <c r="K2209" s="1" t="str">
        <f>VLOOKUP($A2209,'Medical Examinations'!$A$2:$O$2336,15,FALSE())</f>
        <v>Normal</v>
      </c>
      <c r="L2209" s="17">
        <f>VLOOKUP($A2209,'Hospitalisation Details'!$A$2:$P$2344,15,FALSE())</f>
        <v>38177</v>
      </c>
      <c r="M2209" s="18">
        <f>VLOOKUP($A2209,'Hospitalisation Details'!$A$2:$P$2344,6,FALSE())</f>
        <v>1631.82</v>
      </c>
      <c r="N2209" s="1" t="str">
        <f>VLOOKUP($A2209,'Hospitalisation Details'!$A$2:$P$2344,12,FALSE())</f>
        <v>tier - 2</v>
      </c>
      <c r="O2209" s="1" t="str">
        <f>VLOOKUP($A2209,'Hospitalisation Details'!$A$2:$P$2344,13,FALSE())</f>
        <v>tier - 1</v>
      </c>
      <c r="P2209" s="1" t="str">
        <f>VLOOKUP($A2209,'Hospitalisation Details'!$A$2:$P$2344,14,FALSE())</f>
        <v>R1013</v>
      </c>
      <c r="Q2209" s="1">
        <f>VLOOKUP($A2209,'Hospitalisation Details'!$A$2:$P$2344,16,FALSE())</f>
        <v>18</v>
      </c>
    </row>
    <row r="2210" spans="1:17" x14ac:dyDescent="0.35">
      <c r="A2210" s="1" t="str">
        <f>'Customer Names'!A2210</f>
        <v>Id2209</v>
      </c>
      <c r="B2210" s="1" t="str">
        <f>VLOOKUP($A2210,'Customer Names'!$A$2:$E$2336,4,FALSE())</f>
        <v>Dani</v>
      </c>
      <c r="C2210" s="16">
        <f>VLOOKUP($A2210,'Medical Examinations'!$A$2:$O$2336,2,FALSE())</f>
        <v>38.17</v>
      </c>
      <c r="D2210" s="16">
        <f>VLOOKUP($A2210,'Medical Examinations'!$A$2:$O$2336,3,FALSE())</f>
        <v>4.07</v>
      </c>
      <c r="E2210" s="1" t="str">
        <f>VLOOKUP($A2210,'Medical Examinations'!$A$2:$O$2336,9,FALSE())</f>
        <v>No</v>
      </c>
      <c r="F2210" s="1" t="str">
        <f>VLOOKUP($A2210,'Medical Examinations'!$A$2:$O$2336,10,FALSE())</f>
        <v>Yes</v>
      </c>
      <c r="G2210" s="1" t="str">
        <f>VLOOKUP($A2210,'Medical Examinations'!$A$2:$O$2336,11,FALSE())</f>
        <v>No</v>
      </c>
      <c r="H2210" s="1">
        <f>VLOOKUP($A2210,'Medical Examinations'!$A$2:$O$2336,13,FALSE())</f>
        <v>1</v>
      </c>
      <c r="I2210" s="1" t="str">
        <f>VLOOKUP($A2210,'Medical Examinations'!$A$2:$O$2336,12,FALSE())</f>
        <v>No</v>
      </c>
      <c r="J2210" s="1" t="str">
        <f>VLOOKUP($A2210,'Medical Examinations'!$A$2:$O$2336,14,FALSE())</f>
        <v>Obesity</v>
      </c>
      <c r="K2210" s="1" t="str">
        <f>VLOOKUP($A2210,'Medical Examinations'!$A$2:$O$2336,15,FALSE())</f>
        <v>Normal</v>
      </c>
      <c r="L2210" s="17">
        <f>VLOOKUP($A2210,'Hospitalisation Details'!$A$2:$P$2344,15,FALSE())</f>
        <v>38326</v>
      </c>
      <c r="M2210" s="18">
        <f>VLOOKUP($A2210,'Hospitalisation Details'!$A$2:$P$2344,6,FALSE())</f>
        <v>1631.67</v>
      </c>
      <c r="N2210" s="1" t="str">
        <f>VLOOKUP($A2210,'Hospitalisation Details'!$A$2:$P$2344,12,FALSE())</f>
        <v>tier - 2</v>
      </c>
      <c r="O2210" s="1" t="str">
        <f>VLOOKUP($A2210,'Hospitalisation Details'!$A$2:$P$2344,13,FALSE())</f>
        <v>tier - 3</v>
      </c>
      <c r="P2210" s="1" t="str">
        <f>VLOOKUP($A2210,'Hospitalisation Details'!$A$2:$P$2344,14,FALSE())</f>
        <v>R1013</v>
      </c>
      <c r="Q2210" s="1">
        <f>VLOOKUP($A2210,'Hospitalisation Details'!$A$2:$P$2344,16,FALSE())</f>
        <v>18</v>
      </c>
    </row>
    <row r="2211" spans="1:17" x14ac:dyDescent="0.35">
      <c r="A2211" s="1" t="str">
        <f>'Customer Names'!A2211</f>
        <v>Id2210</v>
      </c>
      <c r="B2211" s="1" t="str">
        <f>VLOOKUP($A2211,'Customer Names'!$A$2:$E$2336,4,FALSE())</f>
        <v>Jennifer A.</v>
      </c>
      <c r="C2211" s="16">
        <f>VLOOKUP($A2211,'Medical Examinations'!$A$2:$O$2336,2,FALSE())</f>
        <v>36.85</v>
      </c>
      <c r="D2211" s="16">
        <f>VLOOKUP($A2211,'Medical Examinations'!$A$2:$O$2336,3,FALSE())</f>
        <v>5.49</v>
      </c>
      <c r="E2211" s="1" t="str">
        <f>VLOOKUP($A2211,'Medical Examinations'!$A$2:$O$2336,9,FALSE())</f>
        <v>No</v>
      </c>
      <c r="F2211" s="1" t="str">
        <f>VLOOKUP($A2211,'Medical Examinations'!$A$2:$O$2336,10,FALSE())</f>
        <v>Yes</v>
      </c>
      <c r="G2211" s="1" t="str">
        <f>VLOOKUP($A2211,'Medical Examinations'!$A$2:$O$2336,11,FALSE())</f>
        <v>No</v>
      </c>
      <c r="H2211" s="1">
        <f>VLOOKUP($A2211,'Medical Examinations'!$A$2:$O$2336,13,FALSE())</f>
        <v>1</v>
      </c>
      <c r="I2211" s="1" t="str">
        <f>VLOOKUP($A2211,'Medical Examinations'!$A$2:$O$2336,12,FALSE())</f>
        <v>No</v>
      </c>
      <c r="J2211" s="1" t="str">
        <f>VLOOKUP($A2211,'Medical Examinations'!$A$2:$O$2336,14,FALSE())</f>
        <v>Obesity</v>
      </c>
      <c r="K2211" s="1" t="str">
        <f>VLOOKUP($A2211,'Medical Examinations'!$A$2:$O$2336,15,FALSE())</f>
        <v>Normal</v>
      </c>
      <c r="L2211" s="17">
        <f>VLOOKUP($A2211,'Hospitalisation Details'!$A$2:$P$2344,15,FALSE())</f>
        <v>38264</v>
      </c>
      <c r="M2211" s="18">
        <f>VLOOKUP($A2211,'Hospitalisation Details'!$A$2:$P$2344,6,FALSE())</f>
        <v>1629.83</v>
      </c>
      <c r="N2211" s="1" t="str">
        <f>VLOOKUP($A2211,'Hospitalisation Details'!$A$2:$P$2344,12,FALSE())</f>
        <v>tier - 2</v>
      </c>
      <c r="O2211" s="1" t="str">
        <f>VLOOKUP($A2211,'Hospitalisation Details'!$A$2:$P$2344,13,FALSE())</f>
        <v>tier - 2</v>
      </c>
      <c r="P2211" s="1" t="str">
        <f>VLOOKUP($A2211,'Hospitalisation Details'!$A$2:$P$2344,14,FALSE())</f>
        <v>R1013</v>
      </c>
      <c r="Q2211" s="1">
        <f>VLOOKUP($A2211,'Hospitalisation Details'!$A$2:$P$2344,16,FALSE())</f>
        <v>18</v>
      </c>
    </row>
    <row r="2212" spans="1:17" x14ac:dyDescent="0.35">
      <c r="A2212" s="1" t="str">
        <f>'Customer Names'!A2212</f>
        <v>Id2211</v>
      </c>
      <c r="B2212" s="1" t="str">
        <f>VLOOKUP($A2212,'Customer Names'!$A$2:$E$2336,4,FALSE())</f>
        <v>Martin</v>
      </c>
      <c r="C2212" s="16">
        <f>VLOOKUP($A2212,'Medical Examinations'!$A$2:$O$2336,2,FALSE())</f>
        <v>22.61</v>
      </c>
      <c r="D2212" s="16">
        <f>VLOOKUP($A2212,'Medical Examinations'!$A$2:$O$2336,3,FALSE())</f>
        <v>5.68</v>
      </c>
      <c r="E2212" s="1" t="str">
        <f>VLOOKUP($A2212,'Medical Examinations'!$A$2:$O$2336,9,FALSE())</f>
        <v>No</v>
      </c>
      <c r="F2212" s="1" t="str">
        <f>VLOOKUP($A2212,'Medical Examinations'!$A$2:$O$2336,10,FALSE())</f>
        <v>No</v>
      </c>
      <c r="G2212" s="1" t="str">
        <f>VLOOKUP($A2212,'Medical Examinations'!$A$2:$O$2336,11,FALSE())</f>
        <v>Yes</v>
      </c>
      <c r="H2212" s="1">
        <f>VLOOKUP($A2212,'Medical Examinations'!$A$2:$O$2336,13,FALSE())</f>
        <v>1</v>
      </c>
      <c r="I2212" s="1" t="str">
        <f>VLOOKUP($A2212,'Medical Examinations'!$A$2:$O$2336,12,FALSE())</f>
        <v>No</v>
      </c>
      <c r="J2212" s="1" t="str">
        <f>VLOOKUP($A2212,'Medical Examinations'!$A$2:$O$2336,14,FALSE())</f>
        <v>Normal Weight</v>
      </c>
      <c r="K2212" s="1" t="str">
        <f>VLOOKUP($A2212,'Medical Examinations'!$A$2:$O$2336,15,FALSE())</f>
        <v>Normal</v>
      </c>
      <c r="L2212" s="17">
        <f>VLOOKUP($A2212,'Hospitalisation Details'!$A$2:$P$2344,15,FALSE())</f>
        <v>37819</v>
      </c>
      <c r="M2212" s="18">
        <f>VLOOKUP($A2212,'Hospitalisation Details'!$A$2:$P$2344,6,FALSE())</f>
        <v>1628.47</v>
      </c>
      <c r="N2212" s="1" t="str">
        <f>VLOOKUP($A2212,'Hospitalisation Details'!$A$2:$P$2344,12,FALSE())</f>
        <v>tier - 2</v>
      </c>
      <c r="O2212" s="1" t="str">
        <f>VLOOKUP($A2212,'Hospitalisation Details'!$A$2:$P$2344,13,FALSE())</f>
        <v>tier - 1</v>
      </c>
      <c r="P2212" s="1" t="str">
        <f>VLOOKUP($A2212,'Hospitalisation Details'!$A$2:$P$2344,14,FALSE())</f>
        <v>R1012</v>
      </c>
      <c r="Q2212" s="1">
        <f>VLOOKUP($A2212,'Hospitalisation Details'!$A$2:$P$2344,16,FALSE())</f>
        <v>19</v>
      </c>
    </row>
    <row r="2213" spans="1:17" x14ac:dyDescent="0.35">
      <c r="A2213" s="1" t="str">
        <f>'Customer Names'!A2213</f>
        <v>Id2212</v>
      </c>
      <c r="B2213" s="1" t="str">
        <f>VLOOKUP($A2213,'Customer Names'!$A$2:$E$2336,4,FALSE())</f>
        <v>Steve</v>
      </c>
      <c r="C2213" s="16">
        <f>VLOOKUP($A2213,'Medical Examinations'!$A$2:$O$2336,2,FALSE())</f>
        <v>21.754999999999999</v>
      </c>
      <c r="D2213" s="16">
        <f>VLOOKUP($A2213,'Medical Examinations'!$A$2:$O$2336,3,FALSE())</f>
        <v>6.09</v>
      </c>
      <c r="E2213" s="1" t="str">
        <f>VLOOKUP($A2213,'Medical Examinations'!$A$2:$O$2336,9,FALSE())</f>
        <v>No</v>
      </c>
      <c r="F2213" s="1" t="str">
        <f>VLOOKUP($A2213,'Medical Examinations'!$A$2:$O$2336,10,FALSE())</f>
        <v>No</v>
      </c>
      <c r="G2213" s="1" t="str">
        <f>VLOOKUP($A2213,'Medical Examinations'!$A$2:$O$2336,11,FALSE())</f>
        <v>Yes</v>
      </c>
      <c r="H2213" s="1">
        <f>VLOOKUP($A2213,'Medical Examinations'!$A$2:$O$2336,13,FALSE())</f>
        <v>1</v>
      </c>
      <c r="I2213" s="1" t="str">
        <f>VLOOKUP($A2213,'Medical Examinations'!$A$2:$O$2336,12,FALSE())</f>
        <v>No</v>
      </c>
      <c r="J2213" s="1" t="str">
        <f>VLOOKUP($A2213,'Medical Examinations'!$A$2:$O$2336,14,FALSE())</f>
        <v>Normal Weight</v>
      </c>
      <c r="K2213" s="1" t="str">
        <f>VLOOKUP($A2213,'Medical Examinations'!$A$2:$O$2336,15,FALSE())</f>
        <v>Prediabetes</v>
      </c>
      <c r="L2213" s="17">
        <f>VLOOKUP($A2213,'Hospitalisation Details'!$A$2:$P$2344,15,FALSE())</f>
        <v>37959</v>
      </c>
      <c r="M2213" s="18">
        <f>VLOOKUP($A2213,'Hospitalisation Details'!$A$2:$P$2344,6,FALSE())</f>
        <v>1627.28</v>
      </c>
      <c r="N2213" s="1" t="str">
        <f>VLOOKUP($A2213,'Hospitalisation Details'!$A$2:$P$2344,12,FALSE())</f>
        <v>tier - 2</v>
      </c>
      <c r="O2213" s="1" t="str">
        <f>VLOOKUP($A2213,'Hospitalisation Details'!$A$2:$P$2344,13,FALSE())</f>
        <v>tier - 2</v>
      </c>
      <c r="P2213" s="1" t="str">
        <f>VLOOKUP($A2213,'Hospitalisation Details'!$A$2:$P$2344,14,FALSE())</f>
        <v>R1012</v>
      </c>
      <c r="Q2213" s="1">
        <f>VLOOKUP($A2213,'Hospitalisation Details'!$A$2:$P$2344,16,FALSE())</f>
        <v>19</v>
      </c>
    </row>
    <row r="2214" spans="1:17" x14ac:dyDescent="0.35">
      <c r="A2214" s="1" t="str">
        <f>'Customer Names'!A2214</f>
        <v>Id2213</v>
      </c>
      <c r="B2214" s="1" t="str">
        <f>VLOOKUP($A2214,'Customer Names'!$A$2:$E$2336,4,FALSE())</f>
        <v>Christopher</v>
      </c>
      <c r="C2214" s="16">
        <f>VLOOKUP($A2214,'Medical Examinations'!$A$2:$O$2336,2,FALSE())</f>
        <v>20.425000000000001</v>
      </c>
      <c r="D2214" s="16">
        <f>VLOOKUP($A2214,'Medical Examinations'!$A$2:$O$2336,3,FALSE())</f>
        <v>5.53</v>
      </c>
      <c r="E2214" s="1" t="str">
        <f>VLOOKUP($A2214,'Medical Examinations'!$A$2:$O$2336,9,FALSE())</f>
        <v>No</v>
      </c>
      <c r="F2214" s="1" t="str">
        <f>VLOOKUP($A2214,'Medical Examinations'!$A$2:$O$2336,10,FALSE())</f>
        <v>No</v>
      </c>
      <c r="G2214" s="1" t="str">
        <f>VLOOKUP($A2214,'Medical Examinations'!$A$2:$O$2336,11,FALSE())</f>
        <v>Yes</v>
      </c>
      <c r="H2214" s="1">
        <f>VLOOKUP($A2214,'Medical Examinations'!$A$2:$O$2336,13,FALSE())</f>
        <v>1</v>
      </c>
      <c r="I2214" s="1" t="str">
        <f>VLOOKUP($A2214,'Medical Examinations'!$A$2:$O$2336,12,FALSE())</f>
        <v>No</v>
      </c>
      <c r="J2214" s="1" t="str">
        <f>VLOOKUP($A2214,'Medical Examinations'!$A$2:$O$2336,14,FALSE())</f>
        <v>Normal Weight</v>
      </c>
      <c r="K2214" s="1" t="str">
        <f>VLOOKUP($A2214,'Medical Examinations'!$A$2:$O$2336,15,FALSE())</f>
        <v>Normal</v>
      </c>
      <c r="L2214" s="17">
        <f>VLOOKUP($A2214,'Hospitalisation Details'!$A$2:$P$2344,15,FALSE())</f>
        <v>37873</v>
      </c>
      <c r="M2214" s="18">
        <f>VLOOKUP($A2214,'Hospitalisation Details'!$A$2:$P$2344,6,FALSE())</f>
        <v>1625.43</v>
      </c>
      <c r="N2214" s="1" t="str">
        <f>VLOOKUP($A2214,'Hospitalisation Details'!$A$2:$P$2344,12,FALSE())</f>
        <v>tier - 2</v>
      </c>
      <c r="O2214" s="1" t="str">
        <f>VLOOKUP($A2214,'Hospitalisation Details'!$A$2:$P$2344,13,FALSE())</f>
        <v>tier - 3</v>
      </c>
      <c r="P2214" s="1" t="str">
        <f>VLOOKUP($A2214,'Hospitalisation Details'!$A$2:$P$2344,14,FALSE())</f>
        <v>R1012</v>
      </c>
      <c r="Q2214" s="1">
        <f>VLOOKUP($A2214,'Hospitalisation Details'!$A$2:$P$2344,16,FALSE())</f>
        <v>19</v>
      </c>
    </row>
    <row r="2215" spans="1:17" x14ac:dyDescent="0.35">
      <c r="A2215" s="1" t="str">
        <f>'Customer Names'!A2215</f>
        <v>Id2214</v>
      </c>
      <c r="B2215" s="1" t="str">
        <f>VLOOKUP($A2215,'Customer Names'!$A$2:$E$2336,4,FALSE())</f>
        <v>Kathryn M.</v>
      </c>
      <c r="C2215" s="16">
        <f>VLOOKUP($A2215,'Medical Examinations'!$A$2:$O$2336,2,FALSE())</f>
        <v>31.35</v>
      </c>
      <c r="D2215" s="16">
        <f>VLOOKUP($A2215,'Medical Examinations'!$A$2:$O$2336,3,FALSE())</f>
        <v>4.28</v>
      </c>
      <c r="E2215" s="1" t="str">
        <f>VLOOKUP($A2215,'Medical Examinations'!$A$2:$O$2336,9,FALSE())</f>
        <v>No</v>
      </c>
      <c r="F2215" s="1" t="str">
        <f>VLOOKUP($A2215,'Medical Examinations'!$A$2:$O$2336,10,FALSE())</f>
        <v>Yes</v>
      </c>
      <c r="G2215" s="1" t="str">
        <f>VLOOKUP($A2215,'Medical Examinations'!$A$2:$O$2336,11,FALSE())</f>
        <v>No</v>
      </c>
      <c r="H2215" s="1">
        <f>VLOOKUP($A2215,'Medical Examinations'!$A$2:$O$2336,13,FALSE())</f>
        <v>1</v>
      </c>
      <c r="I2215" s="1" t="str">
        <f>VLOOKUP($A2215,'Medical Examinations'!$A$2:$O$2336,12,FALSE())</f>
        <v>No</v>
      </c>
      <c r="J2215" s="1" t="str">
        <f>VLOOKUP($A2215,'Medical Examinations'!$A$2:$O$2336,14,FALSE())</f>
        <v>Obesity</v>
      </c>
      <c r="K2215" s="1" t="str">
        <f>VLOOKUP($A2215,'Medical Examinations'!$A$2:$O$2336,15,FALSE())</f>
        <v>Normal</v>
      </c>
      <c r="L2215" s="17">
        <f>VLOOKUP($A2215,'Hospitalisation Details'!$A$2:$P$2344,15,FALSE())</f>
        <v>38193</v>
      </c>
      <c r="M2215" s="18">
        <f>VLOOKUP($A2215,'Hospitalisation Details'!$A$2:$P$2344,6,FALSE())</f>
        <v>1622.19</v>
      </c>
      <c r="N2215" s="1" t="str">
        <f>VLOOKUP($A2215,'Hospitalisation Details'!$A$2:$P$2344,12,FALSE())</f>
        <v>tier - 2</v>
      </c>
      <c r="O2215" s="1" t="str">
        <f>VLOOKUP($A2215,'Hospitalisation Details'!$A$2:$P$2344,13,FALSE())</f>
        <v>tier - 1</v>
      </c>
      <c r="P2215" s="1" t="str">
        <f>VLOOKUP($A2215,'Hospitalisation Details'!$A$2:$P$2344,14,FALSE())</f>
        <v>R1013</v>
      </c>
      <c r="Q2215" s="1">
        <f>VLOOKUP($A2215,'Hospitalisation Details'!$A$2:$P$2344,16,FALSE())</f>
        <v>18</v>
      </c>
    </row>
    <row r="2216" spans="1:17" x14ac:dyDescent="0.35">
      <c r="A2216" s="1" t="str">
        <f>'Customer Names'!A2216</f>
        <v>Id2215</v>
      </c>
      <c r="B2216" s="1" t="str">
        <f>VLOOKUP($A2216,'Customer Names'!$A$2:$E$2336,4,FALSE())</f>
        <v>Emily</v>
      </c>
      <c r="C2216" s="16">
        <f>VLOOKUP($A2216,'Medical Examinations'!$A$2:$O$2336,2,FALSE())</f>
        <v>31.13</v>
      </c>
      <c r="D2216" s="16">
        <f>VLOOKUP($A2216,'Medical Examinations'!$A$2:$O$2336,3,FALSE())</f>
        <v>6.01</v>
      </c>
      <c r="E2216" s="1" t="str">
        <f>VLOOKUP($A2216,'Medical Examinations'!$A$2:$O$2336,9,FALSE())</f>
        <v>No</v>
      </c>
      <c r="F2216" s="1" t="str">
        <f>VLOOKUP($A2216,'Medical Examinations'!$A$2:$O$2336,10,FALSE())</f>
        <v>Yes</v>
      </c>
      <c r="G2216" s="1" t="str">
        <f>VLOOKUP($A2216,'Medical Examinations'!$A$2:$O$2336,11,FALSE())</f>
        <v>No</v>
      </c>
      <c r="H2216" s="1">
        <f>VLOOKUP($A2216,'Medical Examinations'!$A$2:$O$2336,13,FALSE())</f>
        <v>1</v>
      </c>
      <c r="I2216" s="1" t="str">
        <f>VLOOKUP($A2216,'Medical Examinations'!$A$2:$O$2336,12,FALSE())</f>
        <v>No</v>
      </c>
      <c r="J2216" s="1" t="str">
        <f>VLOOKUP($A2216,'Medical Examinations'!$A$2:$O$2336,14,FALSE())</f>
        <v>Obesity</v>
      </c>
      <c r="K2216" s="1" t="str">
        <f>VLOOKUP($A2216,'Medical Examinations'!$A$2:$O$2336,15,FALSE())</f>
        <v>Prediabetes</v>
      </c>
      <c r="L2216" s="17">
        <f>VLOOKUP($A2216,'Hospitalisation Details'!$A$2:$P$2344,15,FALSE())</f>
        <v>38220</v>
      </c>
      <c r="M2216" s="18">
        <f>VLOOKUP($A2216,'Hospitalisation Details'!$A$2:$P$2344,6,FALSE())</f>
        <v>1621.88</v>
      </c>
      <c r="N2216" s="1" t="str">
        <f>VLOOKUP($A2216,'Hospitalisation Details'!$A$2:$P$2344,12,FALSE())</f>
        <v>tier - 2</v>
      </c>
      <c r="O2216" s="1" t="str">
        <f>VLOOKUP($A2216,'Hospitalisation Details'!$A$2:$P$2344,13,FALSE())</f>
        <v>tier - 2</v>
      </c>
      <c r="P2216" s="1" t="str">
        <f>VLOOKUP($A2216,'Hospitalisation Details'!$A$2:$P$2344,14,FALSE())</f>
        <v>R1013</v>
      </c>
      <c r="Q2216" s="1">
        <f>VLOOKUP($A2216,'Hospitalisation Details'!$A$2:$P$2344,16,FALSE())</f>
        <v>18</v>
      </c>
    </row>
    <row r="2217" spans="1:17" x14ac:dyDescent="0.35">
      <c r="A2217" s="1" t="str">
        <f>'Customer Names'!A2217</f>
        <v>Id2216</v>
      </c>
      <c r="B2217" s="1" t="str">
        <f>VLOOKUP($A2217,'Customer Names'!$A$2:$E$2336,4,FALSE())</f>
        <v>Trent A</v>
      </c>
      <c r="C2217" s="16">
        <f>VLOOKUP($A2217,'Medical Examinations'!$A$2:$O$2336,2,FALSE())</f>
        <v>17.48</v>
      </c>
      <c r="D2217" s="16">
        <f>VLOOKUP($A2217,'Medical Examinations'!$A$2:$O$2336,3,FALSE())</f>
        <v>4.59</v>
      </c>
      <c r="E2217" s="1" t="str">
        <f>VLOOKUP($A2217,'Medical Examinations'!$A$2:$O$2336,9,FALSE())</f>
        <v>No</v>
      </c>
      <c r="F2217" s="1" t="str">
        <f>VLOOKUP($A2217,'Medical Examinations'!$A$2:$O$2336,10,FALSE())</f>
        <v>No</v>
      </c>
      <c r="G2217" s="1" t="str">
        <f>VLOOKUP($A2217,'Medical Examinations'!$A$2:$O$2336,11,FALSE())</f>
        <v>Yes</v>
      </c>
      <c r="H2217" s="1">
        <f>VLOOKUP($A2217,'Medical Examinations'!$A$2:$O$2336,13,FALSE())</f>
        <v>1</v>
      </c>
      <c r="I2217" s="1" t="str">
        <f>VLOOKUP($A2217,'Medical Examinations'!$A$2:$O$2336,12,FALSE())</f>
        <v>No</v>
      </c>
      <c r="J2217" s="1" t="str">
        <f>VLOOKUP($A2217,'Medical Examinations'!$A$2:$O$2336,14,FALSE())</f>
        <v>Underweight</v>
      </c>
      <c r="K2217" s="1" t="str">
        <f>VLOOKUP($A2217,'Medical Examinations'!$A$2:$O$2336,15,FALSE())</f>
        <v>Normal</v>
      </c>
      <c r="L2217" s="17">
        <f>VLOOKUP($A2217,'Hospitalisation Details'!$A$2:$P$2344,15,FALSE())</f>
        <v>37878</v>
      </c>
      <c r="M2217" s="18">
        <f>VLOOKUP($A2217,'Hospitalisation Details'!$A$2:$P$2344,6,FALSE())</f>
        <v>1621.34</v>
      </c>
      <c r="N2217" s="1" t="str">
        <f>VLOOKUP($A2217,'Hospitalisation Details'!$A$2:$P$2344,12,FALSE())</f>
        <v>tier - 2</v>
      </c>
      <c r="O2217" s="1" t="str">
        <f>VLOOKUP($A2217,'Hospitalisation Details'!$A$2:$P$2344,13,FALSE())</f>
        <v>tier - 2</v>
      </c>
      <c r="P2217" s="1" t="str">
        <f>VLOOKUP($A2217,'Hospitalisation Details'!$A$2:$P$2344,14,FALSE())</f>
        <v>R1012</v>
      </c>
      <c r="Q2217" s="1">
        <f>VLOOKUP($A2217,'Hospitalisation Details'!$A$2:$P$2344,16,FALSE())</f>
        <v>19</v>
      </c>
    </row>
    <row r="2218" spans="1:17" x14ac:dyDescent="0.35">
      <c r="A2218" s="1" t="str">
        <f>'Customer Names'!A2218</f>
        <v>Id2217</v>
      </c>
      <c r="B2218" s="1" t="str">
        <f>VLOOKUP($A2218,'Customer Names'!$A$2:$E$2336,4,FALSE())</f>
        <v>Jennifer E</v>
      </c>
      <c r="C2218" s="16">
        <f>VLOOKUP($A2218,'Medical Examinations'!$A$2:$O$2336,2,FALSE())</f>
        <v>22.57</v>
      </c>
      <c r="D2218" s="16">
        <f>VLOOKUP($A2218,'Medical Examinations'!$A$2:$O$2336,3,FALSE())</f>
        <v>5.8</v>
      </c>
      <c r="E2218" s="1" t="str">
        <f>VLOOKUP($A2218,'Medical Examinations'!$A$2:$O$2336,9,FALSE())</f>
        <v>Yes</v>
      </c>
      <c r="F2218" s="1" t="str">
        <f>VLOOKUP($A2218,'Medical Examinations'!$A$2:$O$2336,10,FALSE())</f>
        <v>No</v>
      </c>
      <c r="G2218" s="1" t="str">
        <f>VLOOKUP($A2218,'Medical Examinations'!$A$2:$O$2336,11,FALSE())</f>
        <v>No</v>
      </c>
      <c r="H2218" s="1">
        <f>VLOOKUP($A2218,'Medical Examinations'!$A$2:$O$2336,13,FALSE())</f>
        <v>1</v>
      </c>
      <c r="I2218" s="1" t="str">
        <f>VLOOKUP($A2218,'Medical Examinations'!$A$2:$O$2336,12,FALSE())</f>
        <v>No</v>
      </c>
      <c r="J2218" s="1" t="str">
        <f>VLOOKUP($A2218,'Medical Examinations'!$A$2:$O$2336,14,FALSE())</f>
        <v>Normal Weight</v>
      </c>
      <c r="K2218" s="1" t="str">
        <f>VLOOKUP($A2218,'Medical Examinations'!$A$2:$O$2336,15,FALSE())</f>
        <v>Prediabetes</v>
      </c>
      <c r="L2218" s="17">
        <f>VLOOKUP($A2218,'Hospitalisation Details'!$A$2:$P$2344,15,FALSE())</f>
        <v>34916</v>
      </c>
      <c r="M2218" s="18">
        <f>VLOOKUP($A2218,'Hospitalisation Details'!$A$2:$P$2344,6,FALSE())</f>
        <v>1617.16</v>
      </c>
      <c r="N2218" s="1" t="str">
        <f>VLOOKUP($A2218,'Hospitalisation Details'!$A$2:$P$2344,12,FALSE())</f>
        <v>tier - 2</v>
      </c>
      <c r="O2218" s="1" t="str">
        <f>VLOOKUP($A2218,'Hospitalisation Details'!$A$2:$P$2344,13,FALSE())</f>
        <v>tier - 1</v>
      </c>
      <c r="P2218" s="1" t="str">
        <f>VLOOKUP($A2218,'Hospitalisation Details'!$A$2:$P$2344,14,FALSE())</f>
        <v>R1013</v>
      </c>
      <c r="Q2218" s="1">
        <f>VLOOKUP($A2218,'Hospitalisation Details'!$A$2:$P$2344,16,FALSE())</f>
        <v>27</v>
      </c>
    </row>
    <row r="2219" spans="1:17" x14ac:dyDescent="0.35">
      <c r="A2219" s="1" t="str">
        <f>'Customer Names'!A2219</f>
        <v>Id2218</v>
      </c>
      <c r="B2219" s="1" t="str">
        <f>VLOOKUP($A2219,'Customer Names'!$A$2:$E$2336,4,FALSE())</f>
        <v>Polly</v>
      </c>
      <c r="C2219" s="16">
        <f>VLOOKUP($A2219,'Medical Examinations'!$A$2:$O$2336,2,FALSE())</f>
        <v>26.73</v>
      </c>
      <c r="D2219" s="16">
        <f>VLOOKUP($A2219,'Medical Examinations'!$A$2:$O$2336,3,FALSE())</f>
        <v>5.08</v>
      </c>
      <c r="E2219" s="1" t="str">
        <f>VLOOKUP($A2219,'Medical Examinations'!$A$2:$O$2336,9,FALSE())</f>
        <v>No</v>
      </c>
      <c r="F2219" s="1" t="str">
        <f>VLOOKUP($A2219,'Medical Examinations'!$A$2:$O$2336,10,FALSE())</f>
        <v>Yes</v>
      </c>
      <c r="G2219" s="1" t="str">
        <f>VLOOKUP($A2219,'Medical Examinations'!$A$2:$O$2336,11,FALSE())</f>
        <v>No</v>
      </c>
      <c r="H2219" s="1">
        <f>VLOOKUP($A2219,'Medical Examinations'!$A$2:$O$2336,13,FALSE())</f>
        <v>1</v>
      </c>
      <c r="I2219" s="1" t="str">
        <f>VLOOKUP($A2219,'Medical Examinations'!$A$2:$O$2336,12,FALSE())</f>
        <v>No</v>
      </c>
      <c r="J2219" s="1" t="str">
        <f>VLOOKUP($A2219,'Medical Examinations'!$A$2:$O$2336,14,FALSE())</f>
        <v>Overweight</v>
      </c>
      <c r="K2219" s="1" t="str">
        <f>VLOOKUP($A2219,'Medical Examinations'!$A$2:$O$2336,15,FALSE())</f>
        <v>Normal</v>
      </c>
      <c r="L2219" s="17">
        <f>VLOOKUP($A2219,'Hospitalisation Details'!$A$2:$P$2344,15,FALSE())</f>
        <v>38190</v>
      </c>
      <c r="M2219" s="18">
        <f>VLOOKUP($A2219,'Hospitalisation Details'!$A$2:$P$2344,6,FALSE())</f>
        <v>1615.77</v>
      </c>
      <c r="N2219" s="1" t="str">
        <f>VLOOKUP($A2219,'Hospitalisation Details'!$A$2:$P$2344,12,FALSE())</f>
        <v>tier - 2</v>
      </c>
      <c r="O2219" s="1" t="str">
        <f>VLOOKUP($A2219,'Hospitalisation Details'!$A$2:$P$2344,13,FALSE())</f>
        <v>tier - 1</v>
      </c>
      <c r="P2219" s="1" t="str">
        <f>VLOOKUP($A2219,'Hospitalisation Details'!$A$2:$P$2344,14,FALSE())</f>
        <v>R1013</v>
      </c>
      <c r="Q2219" s="1">
        <f>VLOOKUP($A2219,'Hospitalisation Details'!$A$2:$P$2344,16,FALSE())</f>
        <v>18</v>
      </c>
    </row>
    <row r="2220" spans="1:17" x14ac:dyDescent="0.35">
      <c r="A2220" s="1" t="str">
        <f>'Customer Names'!A2220</f>
        <v>Id2219</v>
      </c>
      <c r="B2220" s="1" t="str">
        <f>VLOOKUP($A2220,'Customer Names'!$A$2:$E$2336,4,FALSE())</f>
        <v>Elizabeth</v>
      </c>
      <c r="C2220" s="16">
        <f>VLOOKUP($A2220,'Medical Examinations'!$A$2:$O$2336,2,FALSE())</f>
        <v>20.79</v>
      </c>
      <c r="D2220" s="16">
        <f>VLOOKUP($A2220,'Medical Examinations'!$A$2:$O$2336,3,FALSE())</f>
        <v>5.84</v>
      </c>
      <c r="E2220" s="1" t="str">
        <f>VLOOKUP($A2220,'Medical Examinations'!$A$2:$O$2336,9,FALSE())</f>
        <v>No</v>
      </c>
      <c r="F2220" s="1" t="str">
        <f>VLOOKUP($A2220,'Medical Examinations'!$A$2:$O$2336,10,FALSE())</f>
        <v>Yes</v>
      </c>
      <c r="G2220" s="1" t="str">
        <f>VLOOKUP($A2220,'Medical Examinations'!$A$2:$O$2336,11,FALSE())</f>
        <v>No</v>
      </c>
      <c r="H2220" s="1">
        <f>VLOOKUP($A2220,'Medical Examinations'!$A$2:$O$2336,13,FALSE())</f>
        <v>1</v>
      </c>
      <c r="I2220" s="1" t="str">
        <f>VLOOKUP($A2220,'Medical Examinations'!$A$2:$O$2336,12,FALSE())</f>
        <v>No</v>
      </c>
      <c r="J2220" s="1" t="str">
        <f>VLOOKUP($A2220,'Medical Examinations'!$A$2:$O$2336,14,FALSE())</f>
        <v>Normal Weight</v>
      </c>
      <c r="K2220" s="1" t="str">
        <f>VLOOKUP($A2220,'Medical Examinations'!$A$2:$O$2336,15,FALSE())</f>
        <v>Prediabetes</v>
      </c>
      <c r="L2220" s="17">
        <f>VLOOKUP($A2220,'Hospitalisation Details'!$A$2:$P$2344,15,FALSE())</f>
        <v>38310</v>
      </c>
      <c r="M2220" s="18">
        <f>VLOOKUP($A2220,'Hospitalisation Details'!$A$2:$P$2344,6,FALSE())</f>
        <v>1607.51</v>
      </c>
      <c r="N2220" s="1" t="str">
        <f>VLOOKUP($A2220,'Hospitalisation Details'!$A$2:$P$2344,12,FALSE())</f>
        <v>tier - 2</v>
      </c>
      <c r="O2220" s="1" t="str">
        <f>VLOOKUP($A2220,'Hospitalisation Details'!$A$2:$P$2344,13,FALSE())</f>
        <v>tier - 3</v>
      </c>
      <c r="P2220" s="1" t="str">
        <f>VLOOKUP($A2220,'Hospitalisation Details'!$A$2:$P$2344,14,FALSE())</f>
        <v>R1013</v>
      </c>
      <c r="Q2220" s="1">
        <f>VLOOKUP($A2220,'Hospitalisation Details'!$A$2:$P$2344,16,FALSE())</f>
        <v>18</v>
      </c>
    </row>
    <row r="2221" spans="1:17" x14ac:dyDescent="0.35">
      <c r="A2221" s="1" t="str">
        <f>'Customer Names'!A2221</f>
        <v>Id2220</v>
      </c>
      <c r="B2221" s="1" t="str">
        <f>VLOOKUP($A2221,'Customer Names'!$A$2:$E$2336,4,FALSE())</f>
        <v>Tiffany A.</v>
      </c>
      <c r="C2221" s="16">
        <f>VLOOKUP($A2221,'Medical Examinations'!$A$2:$O$2336,2,FALSE())</f>
        <v>20.149999999999999</v>
      </c>
      <c r="D2221" s="16">
        <f>VLOOKUP($A2221,'Medical Examinations'!$A$2:$O$2336,3,FALSE())</f>
        <v>4.1500000000000004</v>
      </c>
      <c r="E2221" s="1" t="str">
        <f>VLOOKUP($A2221,'Medical Examinations'!$A$2:$O$2336,9,FALSE())</f>
        <v>No</v>
      </c>
      <c r="F2221" s="1" t="str">
        <f>VLOOKUP($A2221,'Medical Examinations'!$A$2:$O$2336,10,FALSE())</f>
        <v>No</v>
      </c>
      <c r="G2221" s="1" t="str">
        <f>VLOOKUP($A2221,'Medical Examinations'!$A$2:$O$2336,11,FALSE())</f>
        <v>No</v>
      </c>
      <c r="H2221" s="1">
        <f>VLOOKUP($A2221,'Medical Examinations'!$A$2:$O$2336,13,FALSE())</f>
        <v>1</v>
      </c>
      <c r="I2221" s="1" t="str">
        <f>VLOOKUP($A2221,'Medical Examinations'!$A$2:$O$2336,12,FALSE())</f>
        <v>No</v>
      </c>
      <c r="J2221" s="1" t="str">
        <f>VLOOKUP($A2221,'Medical Examinations'!$A$2:$O$2336,14,FALSE())</f>
        <v>Normal Weight</v>
      </c>
      <c r="K2221" s="1" t="str">
        <f>VLOOKUP($A2221,'Medical Examinations'!$A$2:$O$2336,15,FALSE())</f>
        <v>Normal</v>
      </c>
      <c r="L2221" s="17">
        <f>VLOOKUP($A2221,'Hospitalisation Details'!$A$2:$P$2344,15,FALSE())</f>
        <v>33869</v>
      </c>
      <c r="M2221" s="18">
        <f>VLOOKUP($A2221,'Hospitalisation Details'!$A$2:$P$2344,6,FALSE())</f>
        <v>1566.88</v>
      </c>
      <c r="N2221" s="1" t="str">
        <f>VLOOKUP($A2221,'Hospitalisation Details'!$A$2:$P$2344,12,FALSE())</f>
        <v>tier - 2</v>
      </c>
      <c r="O2221" s="1" t="str">
        <f>VLOOKUP($A2221,'Hospitalisation Details'!$A$2:$P$2344,13,FALSE())</f>
        <v>tier - 1</v>
      </c>
      <c r="P2221" s="1" t="str">
        <f>VLOOKUP($A2221,'Hospitalisation Details'!$A$2:$P$2344,14,FALSE())</f>
        <v>R1013</v>
      </c>
      <c r="Q2221" s="1">
        <f>VLOOKUP($A2221,'Hospitalisation Details'!$A$2:$P$2344,16,FALSE())</f>
        <v>30</v>
      </c>
    </row>
    <row r="2222" spans="1:17" x14ac:dyDescent="0.35">
      <c r="A2222" s="1" t="str">
        <f>'Customer Names'!A2222</f>
        <v>Id2221</v>
      </c>
      <c r="B2222" s="1" t="str">
        <f>VLOOKUP($A2222,'Customer Names'!$A$2:$E$2336,4,FALSE())</f>
        <v>Cole</v>
      </c>
      <c r="C2222" s="16">
        <f>VLOOKUP($A2222,'Medical Examinations'!$A$2:$O$2336,2,FALSE())</f>
        <v>36.85</v>
      </c>
      <c r="D2222" s="16">
        <f>VLOOKUP($A2222,'Medical Examinations'!$A$2:$O$2336,3,FALSE())</f>
        <v>4.3600000000000003</v>
      </c>
      <c r="E2222" s="1" t="str">
        <f>VLOOKUP($A2222,'Medical Examinations'!$A$2:$O$2336,9,FALSE())</f>
        <v>Yes</v>
      </c>
      <c r="F2222" s="1" t="str">
        <f>VLOOKUP($A2222,'Medical Examinations'!$A$2:$O$2336,10,FALSE())</f>
        <v>No</v>
      </c>
      <c r="G2222" s="1" t="str">
        <f>VLOOKUP($A2222,'Medical Examinations'!$A$2:$O$2336,11,FALSE())</f>
        <v>No</v>
      </c>
      <c r="H2222" s="1">
        <f>VLOOKUP($A2222,'Medical Examinations'!$A$2:$O$2336,13,FALSE())</f>
        <v>0</v>
      </c>
      <c r="I2222" s="1" t="str">
        <f>VLOOKUP($A2222,'Medical Examinations'!$A$2:$O$2336,12,FALSE())</f>
        <v>No</v>
      </c>
      <c r="J2222" s="1" t="str">
        <f>VLOOKUP($A2222,'Medical Examinations'!$A$2:$O$2336,14,FALSE())</f>
        <v>Obesity</v>
      </c>
      <c r="K2222" s="1" t="str">
        <f>VLOOKUP($A2222,'Medical Examinations'!$A$2:$O$2336,15,FALSE())</f>
        <v>Normal</v>
      </c>
      <c r="L2222" s="17">
        <f>VLOOKUP($A2222,'Hospitalisation Details'!$A$2:$P$2344,15,FALSE())</f>
        <v>37230</v>
      </c>
      <c r="M2222" s="18">
        <f>VLOOKUP($A2222,'Hospitalisation Details'!$A$2:$P$2344,6,FALSE())</f>
        <v>1534.3</v>
      </c>
      <c r="N2222" s="1" t="str">
        <f>VLOOKUP($A2222,'Hospitalisation Details'!$A$2:$P$2344,12,FALSE())</f>
        <v>tier - 2</v>
      </c>
      <c r="O2222" s="1" t="str">
        <f>VLOOKUP($A2222,'Hospitalisation Details'!$A$2:$P$2344,13,FALSE())</f>
        <v>tier - 2</v>
      </c>
      <c r="P2222" s="1" t="str">
        <f>VLOOKUP($A2222,'Hospitalisation Details'!$A$2:$P$2344,14,FALSE())</f>
        <v>R1013</v>
      </c>
      <c r="Q2222" s="1">
        <f>VLOOKUP($A2222,'Hospitalisation Details'!$A$2:$P$2344,16,FALSE())</f>
        <v>21</v>
      </c>
    </row>
    <row r="2223" spans="1:17" x14ac:dyDescent="0.35">
      <c r="A2223" s="1" t="str">
        <f>'Customer Names'!A2223</f>
        <v>Id2222</v>
      </c>
      <c r="B2223" s="1" t="str">
        <f>VLOOKUP($A2223,'Customer Names'!$A$2:$E$2336,4,FALSE())</f>
        <v>Matthew T.</v>
      </c>
      <c r="C2223" s="16">
        <f>VLOOKUP($A2223,'Medical Examinations'!$A$2:$O$2336,2,FALSE())</f>
        <v>35.53</v>
      </c>
      <c r="D2223" s="16">
        <f>VLOOKUP($A2223,'Medical Examinations'!$A$2:$O$2336,3,FALSE())</f>
        <v>4.55</v>
      </c>
      <c r="E2223" s="1" t="str">
        <f>VLOOKUP($A2223,'Medical Examinations'!$A$2:$O$2336,9,FALSE())</f>
        <v>Yes</v>
      </c>
      <c r="F2223" s="1" t="str">
        <f>VLOOKUP($A2223,'Medical Examinations'!$A$2:$O$2336,10,FALSE())</f>
        <v>No</v>
      </c>
      <c r="G2223" s="1" t="str">
        <f>VLOOKUP($A2223,'Medical Examinations'!$A$2:$O$2336,11,FALSE())</f>
        <v>No</v>
      </c>
      <c r="H2223" s="1">
        <f>VLOOKUP($A2223,'Medical Examinations'!$A$2:$O$2336,13,FALSE())</f>
        <v>0</v>
      </c>
      <c r="I2223" s="1" t="str">
        <f>VLOOKUP($A2223,'Medical Examinations'!$A$2:$O$2336,12,FALSE())</f>
        <v>No</v>
      </c>
      <c r="J2223" s="1" t="str">
        <f>VLOOKUP($A2223,'Medical Examinations'!$A$2:$O$2336,14,FALSE())</f>
        <v>Obesity</v>
      </c>
      <c r="K2223" s="1" t="str">
        <f>VLOOKUP($A2223,'Medical Examinations'!$A$2:$O$2336,15,FALSE())</f>
        <v>Normal</v>
      </c>
      <c r="L2223" s="17">
        <f>VLOOKUP($A2223,'Hospitalisation Details'!$A$2:$P$2344,15,FALSE())</f>
        <v>37044</v>
      </c>
      <c r="M2223" s="18">
        <f>VLOOKUP($A2223,'Hospitalisation Details'!$A$2:$P$2344,6,FALSE())</f>
        <v>1532.47</v>
      </c>
      <c r="N2223" s="1" t="str">
        <f>VLOOKUP($A2223,'Hospitalisation Details'!$A$2:$P$2344,12,FALSE())</f>
        <v>tier - 2</v>
      </c>
      <c r="O2223" s="1" t="str">
        <f>VLOOKUP($A2223,'Hospitalisation Details'!$A$2:$P$2344,13,FALSE())</f>
        <v>tier - 2</v>
      </c>
      <c r="P2223" s="1" t="str">
        <f>VLOOKUP($A2223,'Hospitalisation Details'!$A$2:$P$2344,14,FALSE())</f>
        <v>R1013</v>
      </c>
      <c r="Q2223" s="1">
        <f>VLOOKUP($A2223,'Hospitalisation Details'!$A$2:$P$2344,16,FALSE())</f>
        <v>22</v>
      </c>
    </row>
    <row r="2224" spans="1:17" x14ac:dyDescent="0.35">
      <c r="A2224" s="1" t="str">
        <f>'Customer Names'!A2224</f>
        <v>Id2223</v>
      </c>
      <c r="B2224" s="1" t="str">
        <f>VLOOKUP($A2224,'Customer Names'!$A$2:$E$2336,4,FALSE())</f>
        <v>Zachary</v>
      </c>
      <c r="C2224" s="16">
        <f>VLOOKUP($A2224,'Medical Examinations'!$A$2:$O$2336,2,FALSE())</f>
        <v>31.1</v>
      </c>
      <c r="D2224" s="16">
        <f>VLOOKUP($A2224,'Medical Examinations'!$A$2:$O$2336,3,FALSE())</f>
        <v>4.37</v>
      </c>
      <c r="E2224" s="1" t="str">
        <f>VLOOKUP($A2224,'Medical Examinations'!$A$2:$O$2336,9,FALSE())</f>
        <v>Yes</v>
      </c>
      <c r="F2224" s="1" t="str">
        <f>VLOOKUP($A2224,'Medical Examinations'!$A$2:$O$2336,10,FALSE())</f>
        <v>No</v>
      </c>
      <c r="G2224" s="1" t="str">
        <f>VLOOKUP($A2224,'Medical Examinations'!$A$2:$O$2336,11,FALSE())</f>
        <v>No</v>
      </c>
      <c r="H2224" s="1">
        <f>VLOOKUP($A2224,'Medical Examinations'!$A$2:$O$2336,13,FALSE())</f>
        <v>0</v>
      </c>
      <c r="I2224" s="1" t="str">
        <f>VLOOKUP($A2224,'Medical Examinations'!$A$2:$O$2336,12,FALSE())</f>
        <v>No</v>
      </c>
      <c r="J2224" s="1" t="str">
        <f>VLOOKUP($A2224,'Medical Examinations'!$A$2:$O$2336,14,FALSE())</f>
        <v>Obesity</v>
      </c>
      <c r="K2224" s="1" t="str">
        <f>VLOOKUP($A2224,'Medical Examinations'!$A$2:$O$2336,15,FALSE())</f>
        <v>Normal</v>
      </c>
      <c r="L2224" s="17">
        <f>VLOOKUP($A2224,'Hospitalisation Details'!$A$2:$P$2344,15,FALSE())</f>
        <v>37079</v>
      </c>
      <c r="M2224" s="18">
        <f>VLOOKUP($A2224,'Hospitalisation Details'!$A$2:$P$2344,6,FALSE())</f>
        <v>1526.31</v>
      </c>
      <c r="N2224" s="1" t="str">
        <f>VLOOKUP($A2224,'Hospitalisation Details'!$A$2:$P$2344,12,FALSE())</f>
        <v>tier - 2</v>
      </c>
      <c r="O2224" s="1" t="str">
        <f>VLOOKUP($A2224,'Hospitalisation Details'!$A$2:$P$2344,13,FALSE())</f>
        <v>tier - 3</v>
      </c>
      <c r="P2224" s="1" t="str">
        <f>VLOOKUP($A2224,'Hospitalisation Details'!$A$2:$P$2344,14,FALSE())</f>
        <v>R1011</v>
      </c>
      <c r="Q2224" s="1">
        <f>VLOOKUP($A2224,'Hospitalisation Details'!$A$2:$P$2344,16,FALSE())</f>
        <v>21</v>
      </c>
    </row>
    <row r="2225" spans="1:17" x14ac:dyDescent="0.35">
      <c r="A2225" s="1" t="str">
        <f>'Customer Names'!A2225</f>
        <v>Id2224</v>
      </c>
      <c r="B2225" s="1" t="str">
        <f>VLOOKUP($A2225,'Customer Names'!$A$2:$E$2336,4,FALSE())</f>
        <v>Matthew T.</v>
      </c>
      <c r="C2225" s="16">
        <f>VLOOKUP($A2225,'Medical Examinations'!$A$2:$O$2336,2,FALSE())</f>
        <v>23.21</v>
      </c>
      <c r="D2225" s="16">
        <f>VLOOKUP($A2225,'Medical Examinations'!$A$2:$O$2336,3,FALSE())</f>
        <v>5.24</v>
      </c>
      <c r="E2225" s="1" t="str">
        <f>VLOOKUP($A2225,'Medical Examinations'!$A$2:$O$2336,9,FALSE())</f>
        <v>Yes</v>
      </c>
      <c r="F2225" s="1" t="str">
        <f>VLOOKUP($A2225,'Medical Examinations'!$A$2:$O$2336,10,FALSE())</f>
        <v>No</v>
      </c>
      <c r="G2225" s="1" t="str">
        <f>VLOOKUP($A2225,'Medical Examinations'!$A$2:$O$2336,11,FALSE())</f>
        <v>No</v>
      </c>
      <c r="H2225" s="1">
        <f>VLOOKUP($A2225,'Medical Examinations'!$A$2:$O$2336,13,FALSE())</f>
        <v>0</v>
      </c>
      <c r="I2225" s="1" t="str">
        <f>VLOOKUP($A2225,'Medical Examinations'!$A$2:$O$2336,12,FALSE())</f>
        <v>No</v>
      </c>
      <c r="J2225" s="1" t="str">
        <f>VLOOKUP($A2225,'Medical Examinations'!$A$2:$O$2336,14,FALSE())</f>
        <v>Normal Weight</v>
      </c>
      <c r="K2225" s="1" t="str">
        <f>VLOOKUP($A2225,'Medical Examinations'!$A$2:$O$2336,15,FALSE())</f>
        <v>Normal</v>
      </c>
      <c r="L2225" s="17">
        <f>VLOOKUP($A2225,'Hospitalisation Details'!$A$2:$P$2344,15,FALSE())</f>
        <v>37128</v>
      </c>
      <c r="M2225" s="18">
        <f>VLOOKUP($A2225,'Hospitalisation Details'!$A$2:$P$2344,6,FALSE())</f>
        <v>1515.34</v>
      </c>
      <c r="N2225" s="1" t="str">
        <f>VLOOKUP($A2225,'Hospitalisation Details'!$A$2:$P$2344,12,FALSE())</f>
        <v>tier - 2</v>
      </c>
      <c r="O2225" s="1" t="str">
        <f>VLOOKUP($A2225,'Hospitalisation Details'!$A$2:$P$2344,13,FALSE())</f>
        <v>tier - 3</v>
      </c>
      <c r="P2225" s="1" t="str">
        <f>VLOOKUP($A2225,'Hospitalisation Details'!$A$2:$P$2344,14,FALSE())</f>
        <v>R1013</v>
      </c>
      <c r="Q2225" s="1">
        <f>VLOOKUP($A2225,'Hospitalisation Details'!$A$2:$P$2344,16,FALSE())</f>
        <v>21</v>
      </c>
    </row>
    <row r="2226" spans="1:17" x14ac:dyDescent="0.35">
      <c r="A2226" s="1" t="str">
        <f>'Customer Names'!A2226</f>
        <v>Id2225</v>
      </c>
      <c r="B2226" s="1" t="str">
        <f>VLOOKUP($A2226,'Customer Names'!$A$2:$E$2336,4,FALSE())</f>
        <v>Pat</v>
      </c>
      <c r="C2226" s="16">
        <f>VLOOKUP($A2226,'Medical Examinations'!$A$2:$O$2336,2,FALSE())</f>
        <v>18.36</v>
      </c>
      <c r="D2226" s="16">
        <f>VLOOKUP($A2226,'Medical Examinations'!$A$2:$O$2336,3,FALSE())</f>
        <v>5.96</v>
      </c>
      <c r="E2226" s="1" t="str">
        <f>VLOOKUP($A2226,'Medical Examinations'!$A$2:$O$2336,9,FALSE())</f>
        <v>No</v>
      </c>
      <c r="F2226" s="1" t="str">
        <f>VLOOKUP($A2226,'Medical Examinations'!$A$2:$O$2336,10,FALSE())</f>
        <v>No</v>
      </c>
      <c r="G2226" s="1" t="str">
        <f>VLOOKUP($A2226,'Medical Examinations'!$A$2:$O$2336,11,FALSE())</f>
        <v>No</v>
      </c>
      <c r="H2226" s="1">
        <f>VLOOKUP($A2226,'Medical Examinations'!$A$2:$O$2336,13,FALSE())</f>
        <v>1</v>
      </c>
      <c r="I2226" s="1" t="str">
        <f>VLOOKUP($A2226,'Medical Examinations'!$A$2:$O$2336,12,FALSE())</f>
        <v>No</v>
      </c>
      <c r="J2226" s="1" t="str">
        <f>VLOOKUP($A2226,'Medical Examinations'!$A$2:$O$2336,14,FALSE())</f>
        <v>Underweight</v>
      </c>
      <c r="K2226" s="1" t="str">
        <f>VLOOKUP($A2226,'Medical Examinations'!$A$2:$O$2336,15,FALSE())</f>
        <v>Prediabetes</v>
      </c>
      <c r="L2226" s="17">
        <f>VLOOKUP($A2226,'Hospitalisation Details'!$A$2:$P$2344,15,FALSE())</f>
        <v>35965</v>
      </c>
      <c r="M2226" s="18">
        <f>VLOOKUP($A2226,'Hospitalisation Details'!$A$2:$P$2344,6,FALSE())</f>
        <v>1497</v>
      </c>
      <c r="N2226" s="1" t="str">
        <f>VLOOKUP($A2226,'Hospitalisation Details'!$A$2:$P$2344,12,FALSE())</f>
        <v>tier - 2</v>
      </c>
      <c r="O2226" s="1" t="str">
        <f>VLOOKUP($A2226,'Hospitalisation Details'!$A$2:$P$2344,13,FALSE())</f>
        <v>tier - 2</v>
      </c>
      <c r="P2226" s="1" t="str">
        <f>VLOOKUP($A2226,'Hospitalisation Details'!$A$2:$P$2344,14,FALSE())</f>
        <v>R1013</v>
      </c>
      <c r="Q2226" s="1">
        <f>VLOOKUP($A2226,'Hospitalisation Details'!$A$2:$P$2344,16,FALSE())</f>
        <v>24</v>
      </c>
    </row>
    <row r="2227" spans="1:17" x14ac:dyDescent="0.35">
      <c r="A2227" s="1" t="str">
        <f>'Customer Names'!A2227</f>
        <v>Id2226</v>
      </c>
      <c r="B2227" s="1" t="str">
        <f>VLOOKUP($A2227,'Customer Names'!$A$2:$E$2336,4,FALSE())</f>
        <v>Ashley</v>
      </c>
      <c r="C2227" s="16">
        <f>VLOOKUP($A2227,'Medical Examinations'!$A$2:$O$2336,2,FALSE())</f>
        <v>15.92</v>
      </c>
      <c r="D2227" s="16">
        <f>VLOOKUP($A2227,'Medical Examinations'!$A$2:$O$2336,3,FALSE())</f>
        <v>4.76</v>
      </c>
      <c r="E2227" s="1" t="str">
        <f>VLOOKUP($A2227,'Medical Examinations'!$A$2:$O$2336,9,FALSE())</f>
        <v>Yes</v>
      </c>
      <c r="F2227" s="1" t="str">
        <f>VLOOKUP($A2227,'Medical Examinations'!$A$2:$O$2336,10,FALSE())</f>
        <v>No</v>
      </c>
      <c r="G2227" s="1" t="str">
        <f>VLOOKUP($A2227,'Medical Examinations'!$A$2:$O$2336,11,FALSE())</f>
        <v>No</v>
      </c>
      <c r="H2227" s="1">
        <f>VLOOKUP($A2227,'Medical Examinations'!$A$2:$O$2336,13,FALSE())</f>
        <v>1</v>
      </c>
      <c r="I2227" s="1" t="str">
        <f>VLOOKUP($A2227,'Medical Examinations'!$A$2:$O$2336,12,FALSE())</f>
        <v>No</v>
      </c>
      <c r="J2227" s="1" t="str">
        <f>VLOOKUP($A2227,'Medical Examinations'!$A$2:$O$2336,14,FALSE())</f>
        <v>Underweight</v>
      </c>
      <c r="K2227" s="1" t="str">
        <f>VLOOKUP($A2227,'Medical Examinations'!$A$2:$O$2336,15,FALSE())</f>
        <v>Normal</v>
      </c>
      <c r="L2227" s="17">
        <f>VLOOKUP($A2227,'Hospitalisation Details'!$A$2:$P$2344,15,FALSE())</f>
        <v>34979</v>
      </c>
      <c r="M2227" s="18">
        <f>VLOOKUP($A2227,'Hospitalisation Details'!$A$2:$P$2344,6,FALSE())</f>
        <v>1493</v>
      </c>
      <c r="N2227" s="1" t="str">
        <f>VLOOKUP($A2227,'Hospitalisation Details'!$A$2:$P$2344,12,FALSE())</f>
        <v>tier - 2</v>
      </c>
      <c r="O2227" s="1" t="str">
        <f>VLOOKUP($A2227,'Hospitalisation Details'!$A$2:$P$2344,13,FALSE())</f>
        <v>tier - 3</v>
      </c>
      <c r="P2227" s="1" t="str">
        <f>VLOOKUP($A2227,'Hospitalisation Details'!$A$2:$P$2344,14,FALSE())</f>
        <v>R1013</v>
      </c>
      <c r="Q2227" s="1">
        <f>VLOOKUP($A2227,'Hospitalisation Details'!$A$2:$P$2344,16,FALSE())</f>
        <v>27</v>
      </c>
    </row>
    <row r="2228" spans="1:17" x14ac:dyDescent="0.35">
      <c r="A2228" s="1" t="str">
        <f>'Customer Names'!A2228</f>
        <v>Id2227</v>
      </c>
      <c r="B2228" s="1" t="str">
        <f>VLOOKUP($A2228,'Customer Names'!$A$2:$E$2336,4,FALSE())</f>
        <v>Elizabeth A.</v>
      </c>
      <c r="C2228" s="16">
        <f>VLOOKUP($A2228,'Medical Examinations'!$A$2:$O$2336,2,FALSE())</f>
        <v>15.17</v>
      </c>
      <c r="D2228" s="16">
        <f>VLOOKUP($A2228,'Medical Examinations'!$A$2:$O$2336,3,FALSE())</f>
        <v>4.3</v>
      </c>
      <c r="E2228" s="1" t="str">
        <f>VLOOKUP($A2228,'Medical Examinations'!$A$2:$O$2336,9,FALSE())</f>
        <v>Yes</v>
      </c>
      <c r="F2228" s="1" t="str">
        <f>VLOOKUP($A2228,'Medical Examinations'!$A$2:$O$2336,10,FALSE())</f>
        <v>No</v>
      </c>
      <c r="G2228" s="1" t="str">
        <f>VLOOKUP($A2228,'Medical Examinations'!$A$2:$O$2336,11,FALSE())</f>
        <v>Yes</v>
      </c>
      <c r="H2228" s="1">
        <f>VLOOKUP($A2228,'Medical Examinations'!$A$2:$O$2336,13,FALSE())</f>
        <v>1</v>
      </c>
      <c r="I2228" s="1" t="str">
        <f>VLOOKUP($A2228,'Medical Examinations'!$A$2:$O$2336,12,FALSE())</f>
        <v>No</v>
      </c>
      <c r="J2228" s="1" t="str">
        <f>VLOOKUP($A2228,'Medical Examinations'!$A$2:$O$2336,14,FALSE())</f>
        <v>Underweight</v>
      </c>
      <c r="K2228" s="1" t="str">
        <f>VLOOKUP($A2228,'Medical Examinations'!$A$2:$O$2336,15,FALSE())</f>
        <v>Normal</v>
      </c>
      <c r="L2228" s="17">
        <f>VLOOKUP($A2228,'Hospitalisation Details'!$A$2:$P$2344,15,FALSE())</f>
        <v>35590</v>
      </c>
      <c r="M2228" s="18">
        <f>VLOOKUP($A2228,'Hospitalisation Details'!$A$2:$P$2344,6,FALSE())</f>
        <v>1481</v>
      </c>
      <c r="N2228" s="1" t="str">
        <f>VLOOKUP($A2228,'Hospitalisation Details'!$A$2:$P$2344,12,FALSE())</f>
        <v>tier - 2</v>
      </c>
      <c r="O2228" s="1" t="str">
        <f>VLOOKUP($A2228,'Hospitalisation Details'!$A$2:$P$2344,13,FALSE())</f>
        <v>tier - 1</v>
      </c>
      <c r="P2228" s="1" t="str">
        <f>VLOOKUP($A2228,'Hospitalisation Details'!$A$2:$P$2344,14,FALSE())</f>
        <v>R1012</v>
      </c>
      <c r="Q2228" s="1">
        <f>VLOOKUP($A2228,'Hospitalisation Details'!$A$2:$P$2344,16,FALSE())</f>
        <v>25</v>
      </c>
    </row>
    <row r="2229" spans="1:17" x14ac:dyDescent="0.35">
      <c r="A2229" s="1" t="str">
        <f>'Customer Names'!A2229</f>
        <v>Id2228</v>
      </c>
      <c r="B2229" s="1" t="str">
        <f>VLOOKUP($A2229,'Customer Names'!$A$2:$E$2336,4,FALSE())</f>
        <v>Rebecca M.</v>
      </c>
      <c r="C2229" s="16">
        <f>VLOOKUP($A2229,'Medical Examinations'!$A$2:$O$2336,2,FALSE())</f>
        <v>16.63</v>
      </c>
      <c r="D2229" s="16">
        <f>VLOOKUP($A2229,'Medical Examinations'!$A$2:$O$2336,3,FALSE())</f>
        <v>4.5</v>
      </c>
      <c r="E2229" s="1" t="str">
        <f>VLOOKUP($A2229,'Medical Examinations'!$A$2:$O$2336,9,FALSE())</f>
        <v>No</v>
      </c>
      <c r="F2229" s="1" t="str">
        <f>VLOOKUP($A2229,'Medical Examinations'!$A$2:$O$2336,10,FALSE())</f>
        <v>No</v>
      </c>
      <c r="G2229" s="1" t="str">
        <f>VLOOKUP($A2229,'Medical Examinations'!$A$2:$O$2336,11,FALSE())</f>
        <v>No</v>
      </c>
      <c r="H2229" s="1">
        <f>VLOOKUP($A2229,'Medical Examinations'!$A$2:$O$2336,13,FALSE())</f>
        <v>1</v>
      </c>
      <c r="I2229" s="1" t="str">
        <f>VLOOKUP($A2229,'Medical Examinations'!$A$2:$O$2336,12,FALSE())</f>
        <v>No</v>
      </c>
      <c r="J2229" s="1" t="str">
        <f>VLOOKUP($A2229,'Medical Examinations'!$A$2:$O$2336,14,FALSE())</f>
        <v>Underweight</v>
      </c>
      <c r="K2229" s="1" t="str">
        <f>VLOOKUP($A2229,'Medical Examinations'!$A$2:$O$2336,15,FALSE())</f>
        <v>Normal</v>
      </c>
      <c r="L2229" s="17">
        <f>VLOOKUP($A2229,'Hospitalisation Details'!$A$2:$P$2344,15,FALSE())</f>
        <v>36136</v>
      </c>
      <c r="M2229" s="18">
        <f>VLOOKUP($A2229,'Hospitalisation Details'!$A$2:$P$2344,6,FALSE())</f>
        <v>1477</v>
      </c>
      <c r="N2229" s="1" t="str">
        <f>VLOOKUP($A2229,'Hospitalisation Details'!$A$2:$P$2344,12,FALSE())</f>
        <v>tier - 2</v>
      </c>
      <c r="O2229" s="1" t="str">
        <f>VLOOKUP($A2229,'Hospitalisation Details'!$A$2:$P$2344,13,FALSE())</f>
        <v>tier - 1</v>
      </c>
      <c r="P2229" s="1" t="str">
        <f>VLOOKUP($A2229,'Hospitalisation Details'!$A$2:$P$2344,14,FALSE())</f>
        <v>R1013</v>
      </c>
      <c r="Q2229" s="1">
        <f>VLOOKUP($A2229,'Hospitalisation Details'!$A$2:$P$2344,16,FALSE())</f>
        <v>24</v>
      </c>
    </row>
    <row r="2230" spans="1:17" x14ac:dyDescent="0.35">
      <c r="A2230" s="1" t="str">
        <f>'Customer Names'!A2230</f>
        <v>Id2229</v>
      </c>
      <c r="B2230" s="1" t="str">
        <f>VLOOKUP($A2230,'Customer Names'!$A$2:$E$2336,4,FALSE())</f>
        <v>Ruth</v>
      </c>
      <c r="C2230" s="16">
        <f>VLOOKUP($A2230,'Medical Examinations'!$A$2:$O$2336,2,FALSE())</f>
        <v>19.39</v>
      </c>
      <c r="D2230" s="16">
        <f>VLOOKUP($A2230,'Medical Examinations'!$A$2:$O$2336,3,FALSE())</f>
        <v>5.59</v>
      </c>
      <c r="E2230" s="1" t="str">
        <f>VLOOKUP($A2230,'Medical Examinations'!$A$2:$O$2336,9,FALSE())</f>
        <v>No</v>
      </c>
      <c r="F2230" s="1" t="str">
        <f>VLOOKUP($A2230,'Medical Examinations'!$A$2:$O$2336,10,FALSE())</f>
        <v>No</v>
      </c>
      <c r="G2230" s="1" t="str">
        <f>VLOOKUP($A2230,'Medical Examinations'!$A$2:$O$2336,11,FALSE())</f>
        <v>Yes</v>
      </c>
      <c r="H2230" s="1">
        <f>VLOOKUP($A2230,'Medical Examinations'!$A$2:$O$2336,13,FALSE())</f>
        <v>1</v>
      </c>
      <c r="I2230" s="1" t="str">
        <f>VLOOKUP($A2230,'Medical Examinations'!$A$2:$O$2336,12,FALSE())</f>
        <v>No</v>
      </c>
      <c r="J2230" s="1" t="str">
        <f>VLOOKUP($A2230,'Medical Examinations'!$A$2:$O$2336,14,FALSE())</f>
        <v>Normal Weight</v>
      </c>
      <c r="K2230" s="1" t="str">
        <f>VLOOKUP($A2230,'Medical Examinations'!$A$2:$O$2336,15,FALSE())</f>
        <v>Normal</v>
      </c>
      <c r="L2230" s="17">
        <f>VLOOKUP($A2230,'Hospitalisation Details'!$A$2:$P$2344,15,FALSE())</f>
        <v>37792</v>
      </c>
      <c r="M2230" s="18">
        <f>VLOOKUP($A2230,'Hospitalisation Details'!$A$2:$P$2344,6,FALSE())</f>
        <v>1467</v>
      </c>
      <c r="N2230" s="1" t="str">
        <f>VLOOKUP($A2230,'Hospitalisation Details'!$A$2:$P$2344,12,FALSE())</f>
        <v>tier - 2</v>
      </c>
      <c r="O2230" s="1" t="str">
        <f>VLOOKUP($A2230,'Hospitalisation Details'!$A$2:$P$2344,13,FALSE())</f>
        <v>tier - 2</v>
      </c>
      <c r="P2230" s="1" t="str">
        <f>VLOOKUP($A2230,'Hospitalisation Details'!$A$2:$P$2344,14,FALSE())</f>
        <v>R1013</v>
      </c>
      <c r="Q2230" s="1">
        <f>VLOOKUP($A2230,'Hospitalisation Details'!$A$2:$P$2344,16,FALSE())</f>
        <v>19</v>
      </c>
    </row>
    <row r="2231" spans="1:17" x14ac:dyDescent="0.35">
      <c r="A2231" s="1" t="str">
        <f>'Customer Names'!A2231</f>
        <v>Id2230</v>
      </c>
      <c r="B2231" s="1" t="str">
        <f>VLOOKUP($A2231,'Customer Names'!$A$2:$E$2336,4,FALSE())</f>
        <v>Gregory S</v>
      </c>
      <c r="C2231" s="16">
        <f>VLOOKUP($A2231,'Medical Examinations'!$A$2:$O$2336,2,FALSE())</f>
        <v>17.34</v>
      </c>
      <c r="D2231" s="16">
        <f>VLOOKUP($A2231,'Medical Examinations'!$A$2:$O$2336,3,FALSE())</f>
        <v>6.29</v>
      </c>
      <c r="E2231" s="1" t="str">
        <f>VLOOKUP($A2231,'Medical Examinations'!$A$2:$O$2336,9,FALSE())</f>
        <v>Yes</v>
      </c>
      <c r="F2231" s="1" t="str">
        <f>VLOOKUP($A2231,'Medical Examinations'!$A$2:$O$2336,10,FALSE())</f>
        <v>No</v>
      </c>
      <c r="G2231" s="1" t="str">
        <f>VLOOKUP($A2231,'Medical Examinations'!$A$2:$O$2336,11,FALSE())</f>
        <v>Yes</v>
      </c>
      <c r="H2231" s="1">
        <f>VLOOKUP($A2231,'Medical Examinations'!$A$2:$O$2336,13,FALSE())</f>
        <v>1</v>
      </c>
      <c r="I2231" s="1" t="str">
        <f>VLOOKUP($A2231,'Medical Examinations'!$A$2:$O$2336,12,FALSE())</f>
        <v>No</v>
      </c>
      <c r="J2231" s="1" t="str">
        <f>VLOOKUP($A2231,'Medical Examinations'!$A$2:$O$2336,14,FALSE())</f>
        <v>Underweight</v>
      </c>
      <c r="K2231" s="1" t="str">
        <f>VLOOKUP($A2231,'Medical Examinations'!$A$2:$O$2336,15,FALSE())</f>
        <v>Prediabetes</v>
      </c>
      <c r="L2231" s="17">
        <f>VLOOKUP($A2231,'Hospitalisation Details'!$A$2:$P$2344,15,FALSE())</f>
        <v>35600</v>
      </c>
      <c r="M2231" s="18">
        <f>VLOOKUP($A2231,'Hospitalisation Details'!$A$2:$P$2344,6,FALSE())</f>
        <v>1445</v>
      </c>
      <c r="N2231" s="1" t="str">
        <f>VLOOKUP($A2231,'Hospitalisation Details'!$A$2:$P$2344,12,FALSE())</f>
        <v>tier - 2</v>
      </c>
      <c r="O2231" s="1" t="str">
        <f>VLOOKUP($A2231,'Hospitalisation Details'!$A$2:$P$2344,13,FALSE())</f>
        <v>tier - 1</v>
      </c>
      <c r="P2231" s="1" t="str">
        <f>VLOOKUP($A2231,'Hospitalisation Details'!$A$2:$P$2344,14,FALSE())</f>
        <v>R1013</v>
      </c>
      <c r="Q2231" s="1">
        <f>VLOOKUP($A2231,'Hospitalisation Details'!$A$2:$P$2344,16,FALSE())</f>
        <v>25</v>
      </c>
    </row>
    <row r="2232" spans="1:17" x14ac:dyDescent="0.35">
      <c r="A2232" s="1" t="str">
        <f>'Customer Names'!A2232</f>
        <v>Id2231</v>
      </c>
      <c r="B2232" s="1" t="str">
        <f>VLOOKUP($A2232,'Customer Names'!$A$2:$E$2336,4,FALSE())</f>
        <v>Alexandra S</v>
      </c>
      <c r="C2232" s="16">
        <f>VLOOKUP($A2232,'Medical Examinations'!$A$2:$O$2336,2,FALSE())</f>
        <v>17.940000000000001</v>
      </c>
      <c r="D2232" s="16">
        <f>VLOOKUP($A2232,'Medical Examinations'!$A$2:$O$2336,3,FALSE())</f>
        <v>4.1900000000000004</v>
      </c>
      <c r="E2232" s="1" t="str">
        <f>VLOOKUP($A2232,'Medical Examinations'!$A$2:$O$2336,9,FALSE())</f>
        <v>No</v>
      </c>
      <c r="F2232" s="1" t="str">
        <f>VLOOKUP($A2232,'Medical Examinations'!$A$2:$O$2336,10,FALSE())</f>
        <v>Yes</v>
      </c>
      <c r="G2232" s="1" t="str">
        <f>VLOOKUP($A2232,'Medical Examinations'!$A$2:$O$2336,11,FALSE())</f>
        <v>No</v>
      </c>
      <c r="H2232" s="1">
        <f>VLOOKUP($A2232,'Medical Examinations'!$A$2:$O$2336,13,FALSE())</f>
        <v>1</v>
      </c>
      <c r="I2232" s="1" t="str">
        <f>VLOOKUP($A2232,'Medical Examinations'!$A$2:$O$2336,12,FALSE())</f>
        <v>No</v>
      </c>
      <c r="J2232" s="1" t="str">
        <f>VLOOKUP($A2232,'Medical Examinations'!$A$2:$O$2336,14,FALSE())</f>
        <v>Underweight</v>
      </c>
      <c r="K2232" s="1" t="str">
        <f>VLOOKUP($A2232,'Medical Examinations'!$A$2:$O$2336,15,FALSE())</f>
        <v>Normal</v>
      </c>
      <c r="L2232" s="17">
        <f>VLOOKUP($A2232,'Hospitalisation Details'!$A$2:$P$2344,15,FALSE())</f>
        <v>36770</v>
      </c>
      <c r="M2232" s="18">
        <f>VLOOKUP($A2232,'Hospitalisation Details'!$A$2:$P$2344,6,FALSE())</f>
        <v>1438</v>
      </c>
      <c r="N2232" s="1" t="str">
        <f>VLOOKUP($A2232,'Hospitalisation Details'!$A$2:$P$2344,12,FALSE())</f>
        <v>tier - 2</v>
      </c>
      <c r="O2232" s="1" t="str">
        <f>VLOOKUP($A2232,'Hospitalisation Details'!$A$2:$P$2344,13,FALSE())</f>
        <v>tier - 2</v>
      </c>
      <c r="P2232" s="1" t="str">
        <f>VLOOKUP($A2232,'Hospitalisation Details'!$A$2:$P$2344,14,FALSE())</f>
        <v>R1013</v>
      </c>
      <c r="Q2232" s="1">
        <f>VLOOKUP($A2232,'Hospitalisation Details'!$A$2:$P$2344,16,FALSE())</f>
        <v>22</v>
      </c>
    </row>
    <row r="2233" spans="1:17" x14ac:dyDescent="0.35">
      <c r="A2233" s="1" t="str">
        <f>'Customer Names'!A2233</f>
        <v>Id2232</v>
      </c>
      <c r="B2233" s="1" t="str">
        <f>VLOOKUP($A2233,'Customer Names'!$A$2:$E$2336,4,FALSE())</f>
        <v>Hillary</v>
      </c>
      <c r="C2233" s="16">
        <f>VLOOKUP($A2233,'Medical Examinations'!$A$2:$O$2336,2,FALSE())</f>
        <v>16.670000000000002</v>
      </c>
      <c r="D2233" s="16">
        <f>VLOOKUP($A2233,'Medical Examinations'!$A$2:$O$2336,3,FALSE())</f>
        <v>4.7</v>
      </c>
      <c r="E2233" s="1" t="str">
        <f>VLOOKUP($A2233,'Medical Examinations'!$A$2:$O$2336,9,FALSE())</f>
        <v>Yes</v>
      </c>
      <c r="F2233" s="1" t="str">
        <f>VLOOKUP($A2233,'Medical Examinations'!$A$2:$O$2336,10,FALSE())</f>
        <v>No</v>
      </c>
      <c r="G2233" s="1" t="str">
        <f>VLOOKUP($A2233,'Medical Examinations'!$A$2:$O$2336,11,FALSE())</f>
        <v>Yes</v>
      </c>
      <c r="H2233" s="1">
        <f>VLOOKUP($A2233,'Medical Examinations'!$A$2:$O$2336,13,FALSE())</f>
        <v>1</v>
      </c>
      <c r="I2233" s="1" t="str">
        <f>VLOOKUP($A2233,'Medical Examinations'!$A$2:$O$2336,12,FALSE())</f>
        <v>No</v>
      </c>
      <c r="J2233" s="1" t="str">
        <f>VLOOKUP($A2233,'Medical Examinations'!$A$2:$O$2336,14,FALSE())</f>
        <v>Underweight</v>
      </c>
      <c r="K2233" s="1" t="str">
        <f>VLOOKUP($A2233,'Medical Examinations'!$A$2:$O$2336,15,FALSE())</f>
        <v>Normal</v>
      </c>
      <c r="L2233" s="17">
        <f>VLOOKUP($A2233,'Hospitalisation Details'!$A$2:$P$2344,15,FALSE())</f>
        <v>35769</v>
      </c>
      <c r="M2233" s="18">
        <f>VLOOKUP($A2233,'Hospitalisation Details'!$A$2:$P$2344,6,FALSE())</f>
        <v>1422</v>
      </c>
      <c r="N2233" s="1" t="str">
        <f>VLOOKUP($A2233,'Hospitalisation Details'!$A$2:$P$2344,12,FALSE())</f>
        <v>tier - 2</v>
      </c>
      <c r="O2233" s="1" t="str">
        <f>VLOOKUP($A2233,'Hospitalisation Details'!$A$2:$P$2344,13,FALSE())</f>
        <v>tier - 2</v>
      </c>
      <c r="P2233" s="1" t="str">
        <f>VLOOKUP($A2233,'Hospitalisation Details'!$A$2:$P$2344,14,FALSE())</f>
        <v>R1013</v>
      </c>
      <c r="Q2233" s="1">
        <f>VLOOKUP($A2233,'Hospitalisation Details'!$A$2:$P$2344,16,FALSE())</f>
        <v>25</v>
      </c>
    </row>
    <row r="2234" spans="1:17" x14ac:dyDescent="0.35">
      <c r="A2234" s="1" t="str">
        <f>'Customer Names'!A2234</f>
        <v>Id2233</v>
      </c>
      <c r="B2234" s="1" t="str">
        <f>VLOOKUP($A2234,'Customer Names'!$A$2:$E$2336,4,FALSE())</f>
        <v>Amy K.</v>
      </c>
      <c r="C2234" s="16">
        <f>VLOOKUP($A2234,'Medical Examinations'!$A$2:$O$2336,2,FALSE())</f>
        <v>20.58</v>
      </c>
      <c r="D2234" s="16">
        <f>VLOOKUP($A2234,'Medical Examinations'!$A$2:$O$2336,3,FALSE())</f>
        <v>5.64</v>
      </c>
      <c r="E2234" s="1" t="str">
        <f>VLOOKUP($A2234,'Medical Examinations'!$A$2:$O$2336,9,FALSE())</f>
        <v>Yes</v>
      </c>
      <c r="F2234" s="1" t="str">
        <f>VLOOKUP($A2234,'Medical Examinations'!$A$2:$O$2336,10,FALSE())</f>
        <v>No</v>
      </c>
      <c r="G2234" s="1" t="str">
        <f>VLOOKUP($A2234,'Medical Examinations'!$A$2:$O$2336,11,FALSE())</f>
        <v>No</v>
      </c>
      <c r="H2234" s="1">
        <f>VLOOKUP($A2234,'Medical Examinations'!$A$2:$O$2336,13,FALSE())</f>
        <v>0</v>
      </c>
      <c r="I2234" s="1" t="str">
        <f>VLOOKUP($A2234,'Medical Examinations'!$A$2:$O$2336,12,FALSE())</f>
        <v>No</v>
      </c>
      <c r="J2234" s="1" t="str">
        <f>VLOOKUP($A2234,'Medical Examinations'!$A$2:$O$2336,14,FALSE())</f>
        <v>Normal Weight</v>
      </c>
      <c r="K2234" s="1" t="str">
        <f>VLOOKUP($A2234,'Medical Examinations'!$A$2:$O$2336,15,FALSE())</f>
        <v>Normal</v>
      </c>
      <c r="L2234" s="17">
        <f>VLOOKUP($A2234,'Hospitalisation Details'!$A$2:$P$2344,15,FALSE())</f>
        <v>37126</v>
      </c>
      <c r="M2234" s="18">
        <f>VLOOKUP($A2234,'Hospitalisation Details'!$A$2:$P$2344,6,FALSE())</f>
        <v>1421</v>
      </c>
      <c r="N2234" s="1" t="str">
        <f>VLOOKUP($A2234,'Hospitalisation Details'!$A$2:$P$2344,12,FALSE())</f>
        <v>tier - 2</v>
      </c>
      <c r="O2234" s="1" t="str">
        <f>VLOOKUP($A2234,'Hospitalisation Details'!$A$2:$P$2344,13,FALSE())</f>
        <v>tier - 2</v>
      </c>
      <c r="P2234" s="1" t="str">
        <f>VLOOKUP($A2234,'Hospitalisation Details'!$A$2:$P$2344,14,FALSE())</f>
        <v>R1013</v>
      </c>
      <c r="Q2234" s="1">
        <f>VLOOKUP($A2234,'Hospitalisation Details'!$A$2:$P$2344,16,FALSE())</f>
        <v>21</v>
      </c>
    </row>
    <row r="2235" spans="1:17" x14ac:dyDescent="0.35">
      <c r="A2235" s="1" t="str">
        <f>'Customer Names'!A2235</f>
        <v>Id2234</v>
      </c>
      <c r="B2235" s="1" t="str">
        <f>VLOOKUP($A2235,'Customer Names'!$A$2:$E$2336,4,FALSE())</f>
        <v>Scott</v>
      </c>
      <c r="C2235" s="16">
        <f>VLOOKUP($A2235,'Medical Examinations'!$A$2:$O$2336,2,FALSE())</f>
        <v>16.5</v>
      </c>
      <c r="D2235" s="16">
        <f>VLOOKUP($A2235,'Medical Examinations'!$A$2:$O$2336,3,FALSE())</f>
        <v>4.1100000000000003</v>
      </c>
      <c r="E2235" s="1" t="str">
        <f>VLOOKUP($A2235,'Medical Examinations'!$A$2:$O$2336,9,FALSE())</f>
        <v>Yes</v>
      </c>
      <c r="F2235" s="1" t="str">
        <f>VLOOKUP($A2235,'Medical Examinations'!$A$2:$O$2336,10,FALSE())</f>
        <v>No</v>
      </c>
      <c r="G2235" s="1" t="str">
        <f>VLOOKUP($A2235,'Medical Examinations'!$A$2:$O$2336,11,FALSE())</f>
        <v>No</v>
      </c>
      <c r="H2235" s="1">
        <f>VLOOKUP($A2235,'Medical Examinations'!$A$2:$O$2336,13,FALSE())</f>
        <v>0</v>
      </c>
      <c r="I2235" s="1" t="str">
        <f>VLOOKUP($A2235,'Medical Examinations'!$A$2:$O$2336,12,FALSE())</f>
        <v>No</v>
      </c>
      <c r="J2235" s="1" t="str">
        <f>VLOOKUP($A2235,'Medical Examinations'!$A$2:$O$2336,14,FALSE())</f>
        <v>Underweight</v>
      </c>
      <c r="K2235" s="1" t="str">
        <f>VLOOKUP($A2235,'Medical Examinations'!$A$2:$O$2336,15,FALSE())</f>
        <v>Normal</v>
      </c>
      <c r="L2235" s="17">
        <f>VLOOKUP($A2235,'Hospitalisation Details'!$A$2:$P$2344,15,FALSE())</f>
        <v>35239</v>
      </c>
      <c r="M2235" s="18">
        <f>VLOOKUP($A2235,'Hospitalisation Details'!$A$2:$P$2344,6,FALSE())</f>
        <v>1417</v>
      </c>
      <c r="N2235" s="1" t="str">
        <f>VLOOKUP($A2235,'Hospitalisation Details'!$A$2:$P$2344,12,FALSE())</f>
        <v>tier - 2</v>
      </c>
      <c r="O2235" s="1" t="str">
        <f>VLOOKUP($A2235,'Hospitalisation Details'!$A$2:$P$2344,13,FALSE())</f>
        <v>tier - 3</v>
      </c>
      <c r="P2235" s="1" t="str">
        <f>VLOOKUP($A2235,'Hospitalisation Details'!$A$2:$P$2344,14,FALSE())</f>
        <v>R1013</v>
      </c>
      <c r="Q2235" s="1">
        <f>VLOOKUP($A2235,'Hospitalisation Details'!$A$2:$P$2344,16,FALSE())</f>
        <v>26</v>
      </c>
    </row>
    <row r="2236" spans="1:17" x14ac:dyDescent="0.35">
      <c r="A2236" s="1" t="str">
        <f>'Customer Names'!A2236</f>
        <v>Id2235</v>
      </c>
      <c r="B2236" s="1" t="str">
        <f>VLOOKUP($A2236,'Customer Names'!$A$2:$E$2336,4,FALSE())</f>
        <v>John</v>
      </c>
      <c r="C2236" s="16">
        <f>VLOOKUP($A2236,'Medical Examinations'!$A$2:$O$2336,2,FALSE())</f>
        <v>15.41</v>
      </c>
      <c r="D2236" s="16">
        <f>VLOOKUP($A2236,'Medical Examinations'!$A$2:$O$2336,3,FALSE())</f>
        <v>5.43</v>
      </c>
      <c r="E2236" s="1" t="str">
        <f>VLOOKUP($A2236,'Medical Examinations'!$A$2:$O$2336,9,FALSE())</f>
        <v>Yes</v>
      </c>
      <c r="F2236" s="1" t="str">
        <f>VLOOKUP($A2236,'Medical Examinations'!$A$2:$O$2336,10,FALSE())</f>
        <v>No</v>
      </c>
      <c r="G2236" s="1" t="str">
        <f>VLOOKUP($A2236,'Medical Examinations'!$A$2:$O$2336,11,FALSE())</f>
        <v>Yes</v>
      </c>
      <c r="H2236" s="1">
        <f>VLOOKUP($A2236,'Medical Examinations'!$A$2:$O$2336,13,FALSE())</f>
        <v>1</v>
      </c>
      <c r="I2236" s="1" t="str">
        <f>VLOOKUP($A2236,'Medical Examinations'!$A$2:$O$2336,12,FALSE())</f>
        <v>No</v>
      </c>
      <c r="J2236" s="1" t="str">
        <f>VLOOKUP($A2236,'Medical Examinations'!$A$2:$O$2336,14,FALSE())</f>
        <v>Underweight</v>
      </c>
      <c r="K2236" s="1" t="str">
        <f>VLOOKUP($A2236,'Medical Examinations'!$A$2:$O$2336,15,FALSE())</f>
        <v>Normal</v>
      </c>
      <c r="L2236" s="17">
        <f>VLOOKUP($A2236,'Hospitalisation Details'!$A$2:$P$2344,15,FALSE())</f>
        <v>35730</v>
      </c>
      <c r="M2236" s="18">
        <f>VLOOKUP($A2236,'Hospitalisation Details'!$A$2:$P$2344,6,FALSE())</f>
        <v>1402</v>
      </c>
      <c r="N2236" s="1" t="str">
        <f>VLOOKUP($A2236,'Hospitalisation Details'!$A$2:$P$2344,12,FALSE())</f>
        <v>tier - 2</v>
      </c>
      <c r="O2236" s="1" t="str">
        <f>VLOOKUP($A2236,'Hospitalisation Details'!$A$2:$P$2344,13,FALSE())</f>
        <v>tier - 3</v>
      </c>
      <c r="P2236" s="1" t="str">
        <f>VLOOKUP($A2236,'Hospitalisation Details'!$A$2:$P$2344,14,FALSE())</f>
        <v>R1011</v>
      </c>
      <c r="Q2236" s="1">
        <f>VLOOKUP($A2236,'Hospitalisation Details'!$A$2:$P$2344,16,FALSE())</f>
        <v>25</v>
      </c>
    </row>
    <row r="2237" spans="1:17" x14ac:dyDescent="0.35">
      <c r="A2237" s="1" t="str">
        <f>'Customer Names'!A2237</f>
        <v>Id2236</v>
      </c>
      <c r="B2237" s="1" t="str">
        <f>VLOOKUP($A2237,'Customer Names'!$A$2:$E$2336,4,FALSE())</f>
        <v>Maaikel</v>
      </c>
      <c r="C2237" s="16">
        <f>VLOOKUP($A2237,'Medical Examinations'!$A$2:$O$2336,2,FALSE())</f>
        <v>24.59</v>
      </c>
      <c r="D2237" s="16">
        <f>VLOOKUP($A2237,'Medical Examinations'!$A$2:$O$2336,3,FALSE())</f>
        <v>4.38</v>
      </c>
      <c r="E2237" s="1" t="str">
        <f>VLOOKUP($A2237,'Medical Examinations'!$A$2:$O$2336,9,FALSE())</f>
        <v>No</v>
      </c>
      <c r="F2237" s="1" t="str">
        <f>VLOOKUP($A2237,'Medical Examinations'!$A$2:$O$2336,10,FALSE())</f>
        <v>No</v>
      </c>
      <c r="G2237" s="1" t="str">
        <f>VLOOKUP($A2237,'Medical Examinations'!$A$2:$O$2336,11,FALSE())</f>
        <v>No</v>
      </c>
      <c r="H2237" s="1">
        <f>VLOOKUP($A2237,'Medical Examinations'!$A$2:$O$2336,13,FALSE())</f>
        <v>1</v>
      </c>
      <c r="I2237" s="1" t="str">
        <f>VLOOKUP($A2237,'Medical Examinations'!$A$2:$O$2336,12,FALSE())</f>
        <v>No</v>
      </c>
      <c r="J2237" s="1" t="str">
        <f>VLOOKUP($A2237,'Medical Examinations'!$A$2:$O$2336,14,FALSE())</f>
        <v>Normal Weight</v>
      </c>
      <c r="K2237" s="1" t="str">
        <f>VLOOKUP($A2237,'Medical Examinations'!$A$2:$O$2336,15,FALSE())</f>
        <v>Normal</v>
      </c>
      <c r="L2237" s="17">
        <f>VLOOKUP($A2237,'Hospitalisation Details'!$A$2:$P$2344,15,FALSE())</f>
        <v>36043</v>
      </c>
      <c r="M2237" s="18">
        <f>VLOOKUP($A2237,'Hospitalisation Details'!$A$2:$P$2344,6,FALSE())</f>
        <v>1400.44</v>
      </c>
      <c r="N2237" s="1" t="str">
        <f>VLOOKUP($A2237,'Hospitalisation Details'!$A$2:$P$2344,12,FALSE())</f>
        <v>tier - 2</v>
      </c>
      <c r="O2237" s="1" t="str">
        <f>VLOOKUP($A2237,'Hospitalisation Details'!$A$2:$P$2344,13,FALSE())</f>
        <v>tier - 2</v>
      </c>
      <c r="P2237" s="1" t="str">
        <f>VLOOKUP($A2237,'Hospitalisation Details'!$A$2:$P$2344,14,FALSE())</f>
        <v>R1013</v>
      </c>
      <c r="Q2237" s="1">
        <f>VLOOKUP($A2237,'Hospitalisation Details'!$A$2:$P$2344,16,FALSE())</f>
        <v>24</v>
      </c>
    </row>
    <row r="2238" spans="1:17" x14ac:dyDescent="0.35">
      <c r="A2238" s="1" t="str">
        <f>'Customer Names'!A2238</f>
        <v>Id2237</v>
      </c>
      <c r="B2238" s="1" t="str">
        <f>VLOOKUP($A2238,'Customer Names'!$A$2:$E$2336,4,FALSE())</f>
        <v>Daniel C</v>
      </c>
      <c r="C2238" s="16">
        <f>VLOOKUP($A2238,'Medical Examinations'!$A$2:$O$2336,2,FALSE())</f>
        <v>33.33</v>
      </c>
      <c r="D2238" s="16">
        <f>VLOOKUP($A2238,'Medical Examinations'!$A$2:$O$2336,3,FALSE())</f>
        <v>9.7899999999999991</v>
      </c>
      <c r="E2238" s="1" t="str">
        <f>VLOOKUP($A2238,'Medical Examinations'!$A$2:$O$2336,9,FALSE())</f>
        <v>No</v>
      </c>
      <c r="F2238" s="1" t="str">
        <f>VLOOKUP($A2238,'Medical Examinations'!$A$2:$O$2336,10,FALSE())</f>
        <v>No</v>
      </c>
      <c r="G2238" s="1" t="str">
        <f>VLOOKUP($A2238,'Medical Examinations'!$A$2:$O$2336,11,FALSE())</f>
        <v>No</v>
      </c>
      <c r="H2238" s="1">
        <f>VLOOKUP($A2238,'Medical Examinations'!$A$2:$O$2336,13,FALSE())</f>
        <v>0</v>
      </c>
      <c r="I2238" s="1" t="str">
        <f>VLOOKUP($A2238,'Medical Examinations'!$A$2:$O$2336,12,FALSE())</f>
        <v>No</v>
      </c>
      <c r="J2238" s="1" t="str">
        <f>VLOOKUP($A2238,'Medical Examinations'!$A$2:$O$2336,14,FALSE())</f>
        <v>Obesity</v>
      </c>
      <c r="K2238" s="1" t="str">
        <f>VLOOKUP($A2238,'Medical Examinations'!$A$2:$O$2336,15,FALSE())</f>
        <v>Diabetes</v>
      </c>
      <c r="L2238" s="17">
        <f>VLOOKUP($A2238,'Hospitalisation Details'!$A$2:$P$2344,15,FALSE())</f>
        <v>37612</v>
      </c>
      <c r="M2238" s="18">
        <f>VLOOKUP($A2238,'Hospitalisation Details'!$A$2:$P$2344,6,FALSE())</f>
        <v>1391.53</v>
      </c>
      <c r="N2238" s="1" t="str">
        <f>VLOOKUP($A2238,'Hospitalisation Details'!$A$2:$P$2344,12,FALSE())</f>
        <v>tier - 2</v>
      </c>
      <c r="O2238" s="1" t="str">
        <f>VLOOKUP($A2238,'Hospitalisation Details'!$A$2:$P$2344,13,FALSE())</f>
        <v>tier - 1</v>
      </c>
      <c r="P2238" s="1" t="str">
        <f>VLOOKUP($A2238,'Hospitalisation Details'!$A$2:$P$2344,14,FALSE())</f>
        <v>R1013</v>
      </c>
      <c r="Q2238" s="1">
        <f>VLOOKUP($A2238,'Hospitalisation Details'!$A$2:$P$2344,16,FALSE())</f>
        <v>20</v>
      </c>
    </row>
    <row r="2239" spans="1:17" x14ac:dyDescent="0.35">
      <c r="A2239" s="1" t="str">
        <f>'Customer Names'!A2239</f>
        <v>Id2238</v>
      </c>
      <c r="B2239" s="1" t="str">
        <f>VLOOKUP($A2239,'Customer Names'!$A$2:$E$2336,4,FALSE())</f>
        <v>Christopher S.</v>
      </c>
      <c r="C2239" s="16">
        <f>VLOOKUP($A2239,'Medical Examinations'!$A$2:$O$2336,2,FALSE())</f>
        <v>18.5</v>
      </c>
      <c r="D2239" s="16">
        <f>VLOOKUP($A2239,'Medical Examinations'!$A$2:$O$2336,3,FALSE())</f>
        <v>11.84</v>
      </c>
      <c r="E2239" s="1" t="str">
        <f>VLOOKUP($A2239,'Medical Examinations'!$A$2:$O$2336,9,FALSE())</f>
        <v>No</v>
      </c>
      <c r="F2239" s="1" t="str">
        <f>VLOOKUP($A2239,'Medical Examinations'!$A$2:$O$2336,10,FALSE())</f>
        <v>No</v>
      </c>
      <c r="G2239" s="1" t="str">
        <f>VLOOKUP($A2239,'Medical Examinations'!$A$2:$O$2336,11,FALSE())</f>
        <v>No</v>
      </c>
      <c r="H2239" s="1">
        <f>VLOOKUP($A2239,'Medical Examinations'!$A$2:$O$2336,13,FALSE())</f>
        <v>0</v>
      </c>
      <c r="I2239" s="1" t="str">
        <f>VLOOKUP($A2239,'Medical Examinations'!$A$2:$O$2336,12,FALSE())</f>
        <v>No</v>
      </c>
      <c r="J2239" s="1" t="str">
        <f>VLOOKUP($A2239,'Medical Examinations'!$A$2:$O$2336,14,FALSE())</f>
        <v>Normal Weight</v>
      </c>
      <c r="K2239" s="1" t="str">
        <f>VLOOKUP($A2239,'Medical Examinations'!$A$2:$O$2336,15,FALSE())</f>
        <v>Diabetes</v>
      </c>
      <c r="L2239" s="17">
        <f>VLOOKUP($A2239,'Hospitalisation Details'!$A$2:$P$2344,15,FALSE())</f>
        <v>37574</v>
      </c>
      <c r="M2239" s="18">
        <f>VLOOKUP($A2239,'Hospitalisation Details'!$A$2:$P$2344,6,FALSE())</f>
        <v>1390</v>
      </c>
      <c r="N2239" s="1" t="str">
        <f>VLOOKUP($A2239,'Hospitalisation Details'!$A$2:$P$2344,12,FALSE())</f>
        <v>tier - 2</v>
      </c>
      <c r="O2239" s="1" t="str">
        <f>VLOOKUP($A2239,'Hospitalisation Details'!$A$2:$P$2344,13,FALSE())</f>
        <v>tier - 2</v>
      </c>
      <c r="P2239" s="1" t="str">
        <f>VLOOKUP($A2239,'Hospitalisation Details'!$A$2:$P$2344,14,FALSE())</f>
        <v>R1013</v>
      </c>
      <c r="Q2239" s="1">
        <f>VLOOKUP($A2239,'Hospitalisation Details'!$A$2:$P$2344,16,FALSE())</f>
        <v>20</v>
      </c>
    </row>
    <row r="2240" spans="1:17" x14ac:dyDescent="0.35">
      <c r="A2240" s="1" t="str">
        <f>'Customer Names'!A2240</f>
        <v>Id2239</v>
      </c>
      <c r="B2240" s="1" t="str">
        <f>VLOOKUP($A2240,'Customer Names'!$A$2:$E$2336,4,FALSE())</f>
        <v>William R</v>
      </c>
      <c r="C2240" s="16">
        <f>VLOOKUP($A2240,'Medical Examinations'!$A$2:$O$2336,2,FALSE())</f>
        <v>18.579999999999998</v>
      </c>
      <c r="D2240" s="16">
        <f>VLOOKUP($A2240,'Medical Examinations'!$A$2:$O$2336,3,FALSE())</f>
        <v>6.22</v>
      </c>
      <c r="E2240" s="1" t="str">
        <f>VLOOKUP($A2240,'Medical Examinations'!$A$2:$O$2336,9,FALSE())</f>
        <v>No</v>
      </c>
      <c r="F2240" s="1" t="str">
        <f>VLOOKUP($A2240,'Medical Examinations'!$A$2:$O$2336,10,FALSE())</f>
        <v>No</v>
      </c>
      <c r="G2240" s="1" t="str">
        <f>VLOOKUP($A2240,'Medical Examinations'!$A$2:$O$2336,11,FALSE())</f>
        <v>No</v>
      </c>
      <c r="H2240" s="1">
        <f>VLOOKUP($A2240,'Medical Examinations'!$A$2:$O$2336,13,FALSE())</f>
        <v>0</v>
      </c>
      <c r="I2240" s="1" t="str">
        <f>VLOOKUP($A2240,'Medical Examinations'!$A$2:$O$2336,12,FALSE())</f>
        <v>No</v>
      </c>
      <c r="J2240" s="1" t="str">
        <f>VLOOKUP($A2240,'Medical Examinations'!$A$2:$O$2336,14,FALSE())</f>
        <v>Normal Weight</v>
      </c>
      <c r="K2240" s="1" t="str">
        <f>VLOOKUP($A2240,'Medical Examinations'!$A$2:$O$2336,15,FALSE())</f>
        <v>Prediabetes</v>
      </c>
      <c r="L2240" s="17">
        <f>VLOOKUP($A2240,'Hospitalisation Details'!$A$2:$P$2344,15,FALSE())</f>
        <v>36347</v>
      </c>
      <c r="M2240" s="18">
        <f>VLOOKUP($A2240,'Hospitalisation Details'!$A$2:$P$2344,6,FALSE())</f>
        <v>1389</v>
      </c>
      <c r="N2240" s="1" t="str">
        <f>VLOOKUP($A2240,'Hospitalisation Details'!$A$2:$P$2344,12,FALSE())</f>
        <v>tier - 2</v>
      </c>
      <c r="O2240" s="1" t="str">
        <f>VLOOKUP($A2240,'Hospitalisation Details'!$A$2:$P$2344,13,FALSE())</f>
        <v>tier - 2</v>
      </c>
      <c r="P2240" s="1" t="str">
        <f>VLOOKUP($A2240,'Hospitalisation Details'!$A$2:$P$2344,14,FALSE())</f>
        <v>R1013</v>
      </c>
      <c r="Q2240" s="1">
        <f>VLOOKUP($A2240,'Hospitalisation Details'!$A$2:$P$2344,16,FALSE())</f>
        <v>23</v>
      </c>
    </row>
    <row r="2241" spans="1:17" x14ac:dyDescent="0.35">
      <c r="A2241" s="1" t="str">
        <f>'Customer Names'!A2241</f>
        <v>Id2240</v>
      </c>
      <c r="B2241" s="1" t="str">
        <f>VLOOKUP($A2241,'Customer Names'!$A$2:$E$2336,4,FALSE())</f>
        <v>Lyndsy</v>
      </c>
      <c r="C2241" s="16">
        <f>VLOOKUP($A2241,'Medical Examinations'!$A$2:$O$2336,2,FALSE())</f>
        <v>16.64</v>
      </c>
      <c r="D2241" s="16">
        <f>VLOOKUP($A2241,'Medical Examinations'!$A$2:$O$2336,3,FALSE())</f>
        <v>10.01</v>
      </c>
      <c r="E2241" s="1" t="str">
        <f>VLOOKUP($A2241,'Medical Examinations'!$A$2:$O$2336,9,FALSE())</f>
        <v>No</v>
      </c>
      <c r="F2241" s="1" t="str">
        <f>VLOOKUP($A2241,'Medical Examinations'!$A$2:$O$2336,10,FALSE())</f>
        <v>No</v>
      </c>
      <c r="G2241" s="1" t="str">
        <f>VLOOKUP($A2241,'Medical Examinations'!$A$2:$O$2336,11,FALSE())</f>
        <v>No</v>
      </c>
      <c r="H2241" s="1">
        <f>VLOOKUP($A2241,'Medical Examinations'!$A$2:$O$2336,13,FALSE())</f>
        <v>0</v>
      </c>
      <c r="I2241" s="1" t="str">
        <f>VLOOKUP($A2241,'Medical Examinations'!$A$2:$O$2336,12,FALSE())</f>
        <v>No</v>
      </c>
      <c r="J2241" s="1" t="str">
        <f>VLOOKUP($A2241,'Medical Examinations'!$A$2:$O$2336,14,FALSE())</f>
        <v>Underweight</v>
      </c>
      <c r="K2241" s="1" t="str">
        <f>VLOOKUP($A2241,'Medical Examinations'!$A$2:$O$2336,15,FALSE())</f>
        <v>Diabetes</v>
      </c>
      <c r="L2241" s="17">
        <f>VLOOKUP($A2241,'Hospitalisation Details'!$A$2:$P$2344,15,FALSE())</f>
        <v>37483</v>
      </c>
      <c r="M2241" s="18">
        <f>VLOOKUP($A2241,'Hospitalisation Details'!$A$2:$P$2344,6,FALSE())</f>
        <v>1382</v>
      </c>
      <c r="N2241" s="1" t="str">
        <f>VLOOKUP($A2241,'Hospitalisation Details'!$A$2:$P$2344,12,FALSE())</f>
        <v>tier - 2</v>
      </c>
      <c r="O2241" s="1" t="str">
        <f>VLOOKUP($A2241,'Hospitalisation Details'!$A$2:$P$2344,13,FALSE())</f>
        <v>tier - 1</v>
      </c>
      <c r="P2241" s="1" t="str">
        <f>VLOOKUP($A2241,'Hospitalisation Details'!$A$2:$P$2344,14,FALSE())</f>
        <v>R1013</v>
      </c>
      <c r="Q2241" s="1">
        <f>VLOOKUP($A2241,'Hospitalisation Details'!$A$2:$P$2344,16,FALSE())</f>
        <v>20</v>
      </c>
    </row>
    <row r="2242" spans="1:17" x14ac:dyDescent="0.35">
      <c r="A2242" s="1" t="str">
        <f>'Customer Names'!A2242</f>
        <v>Id2241</v>
      </c>
      <c r="B2242" s="1" t="str">
        <f>VLOOKUP($A2242,'Customer Names'!$A$2:$E$2336,4,FALSE())</f>
        <v>Jessica</v>
      </c>
      <c r="C2242" s="16">
        <f>VLOOKUP($A2242,'Medical Examinations'!$A$2:$O$2336,2,FALSE())</f>
        <v>19.329999999999998</v>
      </c>
      <c r="D2242" s="16">
        <f>VLOOKUP($A2242,'Medical Examinations'!$A$2:$O$2336,3,FALSE())</f>
        <v>4.32</v>
      </c>
      <c r="E2242" s="1" t="str">
        <f>VLOOKUP($A2242,'Medical Examinations'!$A$2:$O$2336,9,FALSE())</f>
        <v>No</v>
      </c>
      <c r="F2242" s="1" t="str">
        <f>VLOOKUP($A2242,'Medical Examinations'!$A$2:$O$2336,10,FALSE())</f>
        <v>No</v>
      </c>
      <c r="G2242" s="1" t="str">
        <f>VLOOKUP($A2242,'Medical Examinations'!$A$2:$O$2336,11,FALSE())</f>
        <v>No</v>
      </c>
      <c r="H2242" s="1">
        <f>VLOOKUP($A2242,'Medical Examinations'!$A$2:$O$2336,13,FALSE())</f>
        <v>1</v>
      </c>
      <c r="I2242" s="1" t="str">
        <f>VLOOKUP($A2242,'Medical Examinations'!$A$2:$O$2336,12,FALSE())</f>
        <v>No</v>
      </c>
      <c r="J2242" s="1" t="str">
        <f>VLOOKUP($A2242,'Medical Examinations'!$A$2:$O$2336,14,FALSE())</f>
        <v>Normal Weight</v>
      </c>
      <c r="K2242" s="1" t="str">
        <f>VLOOKUP($A2242,'Medical Examinations'!$A$2:$O$2336,15,FALSE())</f>
        <v>Normal</v>
      </c>
      <c r="L2242" s="17">
        <f>VLOOKUP($A2242,'Hospitalisation Details'!$A$2:$P$2344,15,FALSE())</f>
        <v>36132</v>
      </c>
      <c r="M2242" s="18">
        <f>VLOOKUP($A2242,'Hospitalisation Details'!$A$2:$P$2344,6,FALSE())</f>
        <v>1359</v>
      </c>
      <c r="N2242" s="1" t="str">
        <f>VLOOKUP($A2242,'Hospitalisation Details'!$A$2:$P$2344,12,FALSE())</f>
        <v>tier - 2</v>
      </c>
      <c r="O2242" s="1" t="str">
        <f>VLOOKUP($A2242,'Hospitalisation Details'!$A$2:$P$2344,13,FALSE())</f>
        <v>tier - 1</v>
      </c>
      <c r="P2242" s="1" t="str">
        <f>VLOOKUP($A2242,'Hospitalisation Details'!$A$2:$P$2344,14,FALSE())</f>
        <v>R1013</v>
      </c>
      <c r="Q2242" s="1">
        <f>VLOOKUP($A2242,'Hospitalisation Details'!$A$2:$P$2344,16,FALSE())</f>
        <v>24</v>
      </c>
    </row>
    <row r="2243" spans="1:17" x14ac:dyDescent="0.35">
      <c r="A2243" s="1" t="str">
        <f>'Customer Names'!A2243</f>
        <v>Id2242</v>
      </c>
      <c r="B2243" s="1" t="str">
        <f>VLOOKUP($A2243,'Customer Names'!$A$2:$E$2336,4,FALSE())</f>
        <v>Anna</v>
      </c>
      <c r="C2243" s="16">
        <f>VLOOKUP($A2243,'Medical Examinations'!$A$2:$O$2336,2,FALSE())</f>
        <v>21.26</v>
      </c>
      <c r="D2243" s="16">
        <f>VLOOKUP($A2243,'Medical Examinations'!$A$2:$O$2336,3,FALSE())</f>
        <v>5.65</v>
      </c>
      <c r="E2243" s="1" t="str">
        <f>VLOOKUP($A2243,'Medical Examinations'!$A$2:$O$2336,9,FALSE())</f>
        <v>Yes</v>
      </c>
      <c r="F2243" s="1" t="str">
        <f>VLOOKUP($A2243,'Medical Examinations'!$A$2:$O$2336,10,FALSE())</f>
        <v>No</v>
      </c>
      <c r="G2243" s="1" t="str">
        <f>VLOOKUP($A2243,'Medical Examinations'!$A$2:$O$2336,11,FALSE())</f>
        <v>Yes</v>
      </c>
      <c r="H2243" s="1">
        <f>VLOOKUP($A2243,'Medical Examinations'!$A$2:$O$2336,13,FALSE())</f>
        <v>1</v>
      </c>
      <c r="I2243" s="1" t="str">
        <f>VLOOKUP($A2243,'Medical Examinations'!$A$2:$O$2336,12,FALSE())</f>
        <v>No</v>
      </c>
      <c r="J2243" s="1" t="str">
        <f>VLOOKUP($A2243,'Medical Examinations'!$A$2:$O$2336,14,FALSE())</f>
        <v>Normal Weight</v>
      </c>
      <c r="K2243" s="1" t="str">
        <f>VLOOKUP($A2243,'Medical Examinations'!$A$2:$O$2336,15,FALSE())</f>
        <v>Normal</v>
      </c>
      <c r="L2243" s="17">
        <f>VLOOKUP($A2243,'Hospitalisation Details'!$A$2:$P$2344,15,FALSE())</f>
        <v>35741</v>
      </c>
      <c r="M2243" s="18">
        <f>VLOOKUP($A2243,'Hospitalisation Details'!$A$2:$P$2344,6,FALSE())</f>
        <v>1341.16</v>
      </c>
      <c r="N2243" s="1" t="str">
        <f>VLOOKUP($A2243,'Hospitalisation Details'!$A$2:$P$2344,12,FALSE())</f>
        <v>tier - 2</v>
      </c>
      <c r="O2243" s="1" t="str">
        <f>VLOOKUP($A2243,'Hospitalisation Details'!$A$2:$P$2344,13,FALSE())</f>
        <v>tier - 2</v>
      </c>
      <c r="P2243" s="1" t="str">
        <f>VLOOKUP($A2243,'Hospitalisation Details'!$A$2:$P$2344,14,FALSE())</f>
        <v>R1012</v>
      </c>
      <c r="Q2243" s="1">
        <f>VLOOKUP($A2243,'Hospitalisation Details'!$A$2:$P$2344,16,FALSE())</f>
        <v>25</v>
      </c>
    </row>
    <row r="2244" spans="1:17" x14ac:dyDescent="0.35">
      <c r="A2244" s="1" t="str">
        <f>'Customer Names'!A2244</f>
        <v>Id2243</v>
      </c>
      <c r="B2244" s="1" t="str">
        <f>VLOOKUP($A2244,'Customer Names'!$A$2:$E$2336,4,FALSE())</f>
        <v>Jordan</v>
      </c>
      <c r="C2244" s="16">
        <f>VLOOKUP($A2244,'Medical Examinations'!$A$2:$O$2336,2,FALSE())</f>
        <v>15.6</v>
      </c>
      <c r="D2244" s="16">
        <f>VLOOKUP($A2244,'Medical Examinations'!$A$2:$O$2336,3,FALSE())</f>
        <v>4.12</v>
      </c>
      <c r="E2244" s="1" t="str">
        <f>VLOOKUP($A2244,'Medical Examinations'!$A$2:$O$2336,9,FALSE())</f>
        <v>Yes</v>
      </c>
      <c r="F2244" s="1" t="str">
        <f>VLOOKUP($A2244,'Medical Examinations'!$A$2:$O$2336,10,FALSE())</f>
        <v>No</v>
      </c>
      <c r="G2244" s="1" t="str">
        <f>VLOOKUP($A2244,'Medical Examinations'!$A$2:$O$2336,11,FALSE())</f>
        <v>No</v>
      </c>
      <c r="H2244" s="1">
        <f>VLOOKUP($A2244,'Medical Examinations'!$A$2:$O$2336,13,FALSE())</f>
        <v>1</v>
      </c>
      <c r="I2244" s="1" t="str">
        <f>VLOOKUP($A2244,'Medical Examinations'!$A$2:$O$2336,12,FALSE())</f>
        <v>No</v>
      </c>
      <c r="J2244" s="1" t="str">
        <f>VLOOKUP($A2244,'Medical Examinations'!$A$2:$O$2336,14,FALSE())</f>
        <v>Underweight</v>
      </c>
      <c r="K2244" s="1" t="str">
        <f>VLOOKUP($A2244,'Medical Examinations'!$A$2:$O$2336,15,FALSE())</f>
        <v>Normal</v>
      </c>
      <c r="L2244" s="17">
        <f>VLOOKUP($A2244,'Hospitalisation Details'!$A$2:$P$2344,15,FALSE())</f>
        <v>34910</v>
      </c>
      <c r="M2244" s="18">
        <f>VLOOKUP($A2244,'Hospitalisation Details'!$A$2:$P$2344,6,FALSE())</f>
        <v>1338</v>
      </c>
      <c r="N2244" s="1" t="str">
        <f>VLOOKUP($A2244,'Hospitalisation Details'!$A$2:$P$2344,12,FALSE())</f>
        <v>tier - 2</v>
      </c>
      <c r="O2244" s="1" t="str">
        <f>VLOOKUP($A2244,'Hospitalisation Details'!$A$2:$P$2344,13,FALSE())</f>
        <v>tier - 3</v>
      </c>
      <c r="P2244" s="1" t="str">
        <f>VLOOKUP($A2244,'Hospitalisation Details'!$A$2:$P$2344,14,FALSE())</f>
        <v>R1012</v>
      </c>
      <c r="Q2244" s="1">
        <f>VLOOKUP($A2244,'Hospitalisation Details'!$A$2:$P$2344,16,FALSE())</f>
        <v>27</v>
      </c>
    </row>
    <row r="2245" spans="1:17" x14ac:dyDescent="0.35">
      <c r="A2245" s="1" t="str">
        <f>'Customer Names'!A2245</f>
        <v>Id2244</v>
      </c>
      <c r="B2245" s="1" t="str">
        <f>VLOOKUP($A2245,'Customer Names'!$A$2:$E$2336,4,FALSE())</f>
        <v>Brian</v>
      </c>
      <c r="C2245" s="16">
        <f>VLOOKUP($A2245,'Medical Examinations'!$A$2:$O$2336,2,FALSE())</f>
        <v>24.39</v>
      </c>
      <c r="D2245" s="16">
        <f>VLOOKUP($A2245,'Medical Examinations'!$A$2:$O$2336,3,FALSE())</f>
        <v>6.24</v>
      </c>
      <c r="E2245" s="1" t="str">
        <f>VLOOKUP($A2245,'Medical Examinations'!$A$2:$O$2336,9,FALSE())</f>
        <v>No</v>
      </c>
      <c r="F2245" s="1" t="str">
        <f>VLOOKUP($A2245,'Medical Examinations'!$A$2:$O$2336,10,FALSE())</f>
        <v>No</v>
      </c>
      <c r="G2245" s="1" t="str">
        <f>VLOOKUP($A2245,'Medical Examinations'!$A$2:$O$2336,11,FALSE())</f>
        <v>No</v>
      </c>
      <c r="H2245" s="1">
        <f>VLOOKUP($A2245,'Medical Examinations'!$A$2:$O$2336,13,FALSE())</f>
        <v>1</v>
      </c>
      <c r="I2245" s="1" t="str">
        <f>VLOOKUP($A2245,'Medical Examinations'!$A$2:$O$2336,12,FALSE())</f>
        <v>No</v>
      </c>
      <c r="J2245" s="1" t="str">
        <f>VLOOKUP($A2245,'Medical Examinations'!$A$2:$O$2336,14,FALSE())</f>
        <v>Normal Weight</v>
      </c>
      <c r="K2245" s="1" t="str">
        <f>VLOOKUP($A2245,'Medical Examinations'!$A$2:$O$2336,15,FALSE())</f>
        <v>Prediabetes</v>
      </c>
      <c r="L2245" s="17">
        <f>VLOOKUP($A2245,'Hospitalisation Details'!$A$2:$P$2344,15,FALSE())</f>
        <v>35988</v>
      </c>
      <c r="M2245" s="18">
        <f>VLOOKUP($A2245,'Hospitalisation Details'!$A$2:$P$2344,6,FALSE())</f>
        <v>1332.61</v>
      </c>
      <c r="N2245" s="1" t="str">
        <f>VLOOKUP($A2245,'Hospitalisation Details'!$A$2:$P$2344,12,FALSE())</f>
        <v>tier - 2</v>
      </c>
      <c r="O2245" s="1" t="str">
        <f>VLOOKUP($A2245,'Hospitalisation Details'!$A$2:$P$2344,13,FALSE())</f>
        <v>tier - 3</v>
      </c>
      <c r="P2245" s="1" t="str">
        <f>VLOOKUP($A2245,'Hospitalisation Details'!$A$2:$P$2344,14,FALSE())</f>
        <v>R1013</v>
      </c>
      <c r="Q2245" s="1">
        <f>VLOOKUP($A2245,'Hospitalisation Details'!$A$2:$P$2344,16,FALSE())</f>
        <v>24</v>
      </c>
    </row>
    <row r="2246" spans="1:17" x14ac:dyDescent="0.35">
      <c r="A2246" s="1" t="str">
        <f>'Customer Names'!A2246</f>
        <v>Id2245</v>
      </c>
      <c r="B2246" s="1" t="str">
        <f>VLOOKUP($A2246,'Customer Names'!$A$2:$E$2336,4,FALSE())</f>
        <v>Katherine A</v>
      </c>
      <c r="C2246" s="16">
        <f>VLOOKUP($A2246,'Medical Examinations'!$A$2:$O$2336,2,FALSE())</f>
        <v>24.75</v>
      </c>
      <c r="D2246" s="16">
        <f>VLOOKUP($A2246,'Medical Examinations'!$A$2:$O$2336,3,FALSE())</f>
        <v>4.83</v>
      </c>
      <c r="E2246" s="1" t="str">
        <f>VLOOKUP($A2246,'Medical Examinations'!$A$2:$O$2336,9,FALSE())</f>
        <v>No</v>
      </c>
      <c r="F2246" s="1" t="str">
        <f>VLOOKUP($A2246,'Medical Examinations'!$A$2:$O$2336,10,FALSE())</f>
        <v>No</v>
      </c>
      <c r="G2246" s="1" t="str">
        <f>VLOOKUP($A2246,'Medical Examinations'!$A$2:$O$2336,11,FALSE())</f>
        <v>No</v>
      </c>
      <c r="H2246" s="1">
        <f>VLOOKUP($A2246,'Medical Examinations'!$A$2:$O$2336,13,FALSE())</f>
        <v>0</v>
      </c>
      <c r="I2246" s="1" t="str">
        <f>VLOOKUP($A2246,'Medical Examinations'!$A$2:$O$2336,12,FALSE())</f>
        <v>No</v>
      </c>
      <c r="J2246" s="1" t="str">
        <f>VLOOKUP($A2246,'Medical Examinations'!$A$2:$O$2336,14,FALSE())</f>
        <v>Normal Weight</v>
      </c>
      <c r="K2246" s="1" t="str">
        <f>VLOOKUP($A2246,'Medical Examinations'!$A$2:$O$2336,15,FALSE())</f>
        <v>Normal</v>
      </c>
      <c r="L2246" s="17">
        <f>VLOOKUP($A2246,'Hospitalisation Details'!$A$2:$P$2344,15,FALSE())</f>
        <v>36447</v>
      </c>
      <c r="M2246" s="18">
        <f>VLOOKUP($A2246,'Hospitalisation Details'!$A$2:$P$2344,6,FALSE())</f>
        <v>1329.17</v>
      </c>
      <c r="N2246" s="1" t="str">
        <f>VLOOKUP($A2246,'Hospitalisation Details'!$A$2:$P$2344,12,FALSE())</f>
        <v>tier - 2</v>
      </c>
      <c r="O2246" s="1" t="str">
        <f>VLOOKUP($A2246,'Hospitalisation Details'!$A$2:$P$2344,13,FALSE())</f>
        <v>tier - 3</v>
      </c>
      <c r="P2246" s="1" t="str">
        <f>VLOOKUP($A2246,'Hospitalisation Details'!$A$2:$P$2344,14,FALSE())</f>
        <v>R1013</v>
      </c>
      <c r="Q2246" s="1">
        <f>VLOOKUP($A2246,'Hospitalisation Details'!$A$2:$P$2344,16,FALSE())</f>
        <v>23</v>
      </c>
    </row>
    <row r="2247" spans="1:17" x14ac:dyDescent="0.35">
      <c r="A2247" s="1" t="str">
        <f>'Customer Names'!A2247</f>
        <v>Id2246</v>
      </c>
      <c r="B2247" s="1" t="str">
        <f>VLOOKUP($A2247,'Customer Names'!$A$2:$E$2336,4,FALSE())</f>
        <v>Melanie</v>
      </c>
      <c r="C2247" s="16">
        <f>VLOOKUP($A2247,'Medical Examinations'!$A$2:$O$2336,2,FALSE())</f>
        <v>20.88</v>
      </c>
      <c r="D2247" s="16">
        <f>VLOOKUP($A2247,'Medical Examinations'!$A$2:$O$2336,3,FALSE())</f>
        <v>7.4</v>
      </c>
      <c r="E2247" s="1" t="str">
        <f>VLOOKUP($A2247,'Medical Examinations'!$A$2:$O$2336,9,FALSE())</f>
        <v>No</v>
      </c>
      <c r="F2247" s="1" t="str">
        <f>VLOOKUP($A2247,'Medical Examinations'!$A$2:$O$2336,10,FALSE())</f>
        <v>No</v>
      </c>
      <c r="G2247" s="1" t="str">
        <f>VLOOKUP($A2247,'Medical Examinations'!$A$2:$O$2336,11,FALSE())</f>
        <v>No</v>
      </c>
      <c r="H2247" s="1">
        <f>VLOOKUP($A2247,'Medical Examinations'!$A$2:$O$2336,13,FALSE())</f>
        <v>0</v>
      </c>
      <c r="I2247" s="1" t="str">
        <f>VLOOKUP($A2247,'Medical Examinations'!$A$2:$O$2336,12,FALSE())</f>
        <v>No</v>
      </c>
      <c r="J2247" s="1" t="str">
        <f>VLOOKUP($A2247,'Medical Examinations'!$A$2:$O$2336,14,FALSE())</f>
        <v>Normal Weight</v>
      </c>
      <c r="K2247" s="1" t="str">
        <f>VLOOKUP($A2247,'Medical Examinations'!$A$2:$O$2336,15,FALSE())</f>
        <v>Diabetes</v>
      </c>
      <c r="L2247" s="17">
        <f>VLOOKUP($A2247,'Hospitalisation Details'!$A$2:$P$2344,15,FALSE())</f>
        <v>37542</v>
      </c>
      <c r="M2247" s="18">
        <f>VLOOKUP($A2247,'Hospitalisation Details'!$A$2:$P$2344,6,FALSE())</f>
        <v>1315</v>
      </c>
      <c r="N2247" s="1" t="str">
        <f>VLOOKUP($A2247,'Hospitalisation Details'!$A$2:$P$2344,12,FALSE())</f>
        <v>tier - 2</v>
      </c>
      <c r="O2247" s="1" t="str">
        <f>VLOOKUP($A2247,'Hospitalisation Details'!$A$2:$P$2344,13,FALSE())</f>
        <v>tier - 2</v>
      </c>
      <c r="P2247" s="1" t="str">
        <f>VLOOKUP($A2247,'Hospitalisation Details'!$A$2:$P$2344,14,FALSE())</f>
        <v>R1013</v>
      </c>
      <c r="Q2247" s="1">
        <f>VLOOKUP($A2247,'Hospitalisation Details'!$A$2:$P$2344,16,FALSE())</f>
        <v>20</v>
      </c>
    </row>
    <row r="2248" spans="1:17" x14ac:dyDescent="0.35">
      <c r="A2248" s="1" t="str">
        <f>'Customer Names'!A2248</f>
        <v>Id2247</v>
      </c>
      <c r="B2248" s="1" t="str">
        <f>VLOOKUP($A2248,'Customer Names'!$A$2:$E$2336,4,FALSE())</f>
        <v>Jessica</v>
      </c>
      <c r="C2248" s="16">
        <f>VLOOKUP($A2248,'Medical Examinations'!$A$2:$O$2336,2,FALSE())</f>
        <v>20.43</v>
      </c>
      <c r="D2248" s="16">
        <f>VLOOKUP($A2248,'Medical Examinations'!$A$2:$O$2336,3,FALSE())</f>
        <v>4.54</v>
      </c>
      <c r="E2248" s="1" t="str">
        <f>VLOOKUP($A2248,'Medical Examinations'!$A$2:$O$2336,9,FALSE())</f>
        <v>No</v>
      </c>
      <c r="F2248" s="1" t="str">
        <f>VLOOKUP($A2248,'Medical Examinations'!$A$2:$O$2336,10,FALSE())</f>
        <v>No</v>
      </c>
      <c r="G2248" s="1" t="str">
        <f>VLOOKUP($A2248,'Medical Examinations'!$A$2:$O$2336,11,FALSE())</f>
        <v>No</v>
      </c>
      <c r="H2248" s="1">
        <f>VLOOKUP($A2248,'Medical Examinations'!$A$2:$O$2336,13,FALSE())</f>
        <v>0</v>
      </c>
      <c r="I2248" s="1" t="str">
        <f>VLOOKUP($A2248,'Medical Examinations'!$A$2:$O$2336,12,FALSE())</f>
        <v>No</v>
      </c>
      <c r="J2248" s="1" t="str">
        <f>VLOOKUP($A2248,'Medical Examinations'!$A$2:$O$2336,14,FALSE())</f>
        <v>Normal Weight</v>
      </c>
      <c r="K2248" s="1" t="str">
        <f>VLOOKUP($A2248,'Medical Examinations'!$A$2:$O$2336,15,FALSE())</f>
        <v>Normal</v>
      </c>
      <c r="L2248" s="17">
        <f>VLOOKUP($A2248,'Hospitalisation Details'!$A$2:$P$2344,15,FALSE())</f>
        <v>36496</v>
      </c>
      <c r="M2248" s="18">
        <f>VLOOKUP($A2248,'Hospitalisation Details'!$A$2:$P$2344,6,FALSE())</f>
        <v>1304</v>
      </c>
      <c r="N2248" s="1" t="str">
        <f>VLOOKUP($A2248,'Hospitalisation Details'!$A$2:$P$2344,12,FALSE())</f>
        <v>tier - 2</v>
      </c>
      <c r="O2248" s="1" t="str">
        <f>VLOOKUP($A2248,'Hospitalisation Details'!$A$2:$P$2344,13,FALSE())</f>
        <v>tier - 2</v>
      </c>
      <c r="P2248" s="1" t="str">
        <f>VLOOKUP($A2248,'Hospitalisation Details'!$A$2:$P$2344,14,FALSE())</f>
        <v>R1013</v>
      </c>
      <c r="Q2248" s="1">
        <f>VLOOKUP($A2248,'Hospitalisation Details'!$A$2:$P$2344,16,FALSE())</f>
        <v>23</v>
      </c>
    </row>
    <row r="2249" spans="1:17" x14ac:dyDescent="0.35">
      <c r="A2249" s="1" t="str">
        <f>'Customer Names'!A2249</f>
        <v>Id2248</v>
      </c>
      <c r="B2249" s="1" t="str">
        <f>VLOOKUP($A2249,'Customer Names'!$A$2:$E$2336,4,FALSE())</f>
        <v>Eric S</v>
      </c>
      <c r="C2249" s="16">
        <f>VLOOKUP($A2249,'Medical Examinations'!$A$2:$O$2336,2,FALSE())</f>
        <v>15.18</v>
      </c>
      <c r="D2249" s="16">
        <f>VLOOKUP($A2249,'Medical Examinations'!$A$2:$O$2336,3,FALSE())</f>
        <v>11.11</v>
      </c>
      <c r="E2249" s="1" t="str">
        <f>VLOOKUP($A2249,'Medical Examinations'!$A$2:$O$2336,9,FALSE())</f>
        <v>No</v>
      </c>
      <c r="F2249" s="1" t="str">
        <f>VLOOKUP($A2249,'Medical Examinations'!$A$2:$O$2336,10,FALSE())</f>
        <v>No</v>
      </c>
      <c r="G2249" s="1" t="str">
        <f>VLOOKUP($A2249,'Medical Examinations'!$A$2:$O$2336,11,FALSE())</f>
        <v>No</v>
      </c>
      <c r="H2249" s="1">
        <f>VLOOKUP($A2249,'Medical Examinations'!$A$2:$O$2336,13,FALSE())</f>
        <v>0</v>
      </c>
      <c r="I2249" s="1" t="str">
        <f>VLOOKUP($A2249,'Medical Examinations'!$A$2:$O$2336,12,FALSE())</f>
        <v>No</v>
      </c>
      <c r="J2249" s="1" t="str">
        <f>VLOOKUP($A2249,'Medical Examinations'!$A$2:$O$2336,14,FALSE())</f>
        <v>Underweight</v>
      </c>
      <c r="K2249" s="1" t="str">
        <f>VLOOKUP($A2249,'Medical Examinations'!$A$2:$O$2336,15,FALSE())</f>
        <v>Diabetes</v>
      </c>
      <c r="L2249" s="17">
        <f>VLOOKUP($A2249,'Hospitalisation Details'!$A$2:$P$2344,15,FALSE())</f>
        <v>37600</v>
      </c>
      <c r="M2249" s="18">
        <f>VLOOKUP($A2249,'Hospitalisation Details'!$A$2:$P$2344,6,FALSE())</f>
        <v>1304</v>
      </c>
      <c r="N2249" s="1" t="str">
        <f>VLOOKUP($A2249,'Hospitalisation Details'!$A$2:$P$2344,12,FALSE())</f>
        <v>tier - 2</v>
      </c>
      <c r="O2249" s="1" t="str">
        <f>VLOOKUP($A2249,'Hospitalisation Details'!$A$2:$P$2344,13,FALSE())</f>
        <v>tier - 2</v>
      </c>
      <c r="P2249" s="1" t="str">
        <f>VLOOKUP($A2249,'Hospitalisation Details'!$A$2:$P$2344,14,FALSE())</f>
        <v>R1012</v>
      </c>
      <c r="Q2249" s="1">
        <f>VLOOKUP($A2249,'Hospitalisation Details'!$A$2:$P$2344,16,FALSE())</f>
        <v>20</v>
      </c>
    </row>
    <row r="2250" spans="1:17" x14ac:dyDescent="0.35">
      <c r="A2250" s="1" t="str">
        <f>'Customer Names'!A2250</f>
        <v>Id2249</v>
      </c>
      <c r="B2250" s="1" t="str">
        <f>VLOOKUP($A2250,'Customer Names'!$A$2:$E$2336,4,FALSE())</f>
        <v>Joseph</v>
      </c>
      <c r="C2250" s="16">
        <f>VLOOKUP($A2250,'Medical Examinations'!$A$2:$O$2336,2,FALSE())</f>
        <v>15.12</v>
      </c>
      <c r="D2250" s="16">
        <f>VLOOKUP($A2250,'Medical Examinations'!$A$2:$O$2336,3,FALSE())</f>
        <v>4.03</v>
      </c>
      <c r="E2250" s="1" t="str">
        <f>VLOOKUP($A2250,'Medical Examinations'!$A$2:$O$2336,9,FALSE())</f>
        <v>Yes</v>
      </c>
      <c r="F2250" s="1" t="str">
        <f>VLOOKUP($A2250,'Medical Examinations'!$A$2:$O$2336,10,FALSE())</f>
        <v>No</v>
      </c>
      <c r="G2250" s="1" t="str">
        <f>VLOOKUP($A2250,'Medical Examinations'!$A$2:$O$2336,11,FALSE())</f>
        <v>No</v>
      </c>
      <c r="H2250" s="1">
        <f>VLOOKUP($A2250,'Medical Examinations'!$A$2:$O$2336,13,FALSE())</f>
        <v>0</v>
      </c>
      <c r="I2250" s="1" t="str">
        <f>VLOOKUP($A2250,'Medical Examinations'!$A$2:$O$2336,12,FALSE())</f>
        <v>No</v>
      </c>
      <c r="J2250" s="1" t="str">
        <f>VLOOKUP($A2250,'Medical Examinations'!$A$2:$O$2336,14,FALSE())</f>
        <v>Underweight</v>
      </c>
      <c r="K2250" s="1" t="str">
        <f>VLOOKUP($A2250,'Medical Examinations'!$A$2:$O$2336,15,FALSE())</f>
        <v>Normal</v>
      </c>
      <c r="L2250" s="17">
        <f>VLOOKUP($A2250,'Hospitalisation Details'!$A$2:$P$2344,15,FALSE())</f>
        <v>37224</v>
      </c>
      <c r="M2250" s="18">
        <f>VLOOKUP($A2250,'Hospitalisation Details'!$A$2:$P$2344,6,FALSE())</f>
        <v>1293</v>
      </c>
      <c r="N2250" s="1" t="str">
        <f>VLOOKUP($A2250,'Hospitalisation Details'!$A$2:$P$2344,12,FALSE())</f>
        <v>tier - 2</v>
      </c>
      <c r="O2250" s="1" t="str">
        <f>VLOOKUP($A2250,'Hospitalisation Details'!$A$2:$P$2344,13,FALSE())</f>
        <v>tier - 3</v>
      </c>
      <c r="P2250" s="1" t="str">
        <f>VLOOKUP($A2250,'Hospitalisation Details'!$A$2:$P$2344,14,FALSE())</f>
        <v>R1012</v>
      </c>
      <c r="Q2250" s="1">
        <f>VLOOKUP($A2250,'Hospitalisation Details'!$A$2:$P$2344,16,FALSE())</f>
        <v>21</v>
      </c>
    </row>
    <row r="2251" spans="1:17" x14ac:dyDescent="0.35">
      <c r="A2251" s="1" t="str">
        <f>'Customer Names'!A2251</f>
        <v>Id2250</v>
      </c>
      <c r="B2251" s="1" t="str">
        <f>VLOOKUP($A2251,'Customer Names'!$A$2:$E$2336,4,FALSE())</f>
        <v>Mary</v>
      </c>
      <c r="C2251" s="16">
        <f>VLOOKUP($A2251,'Medical Examinations'!$A$2:$O$2336,2,FALSE())</f>
        <v>23.88</v>
      </c>
      <c r="D2251" s="16">
        <f>VLOOKUP($A2251,'Medical Examinations'!$A$2:$O$2336,3,FALSE())</f>
        <v>4.51</v>
      </c>
      <c r="E2251" s="1" t="str">
        <f>VLOOKUP($A2251,'Medical Examinations'!$A$2:$O$2336,9,FALSE())</f>
        <v>No</v>
      </c>
      <c r="F2251" s="1" t="str">
        <f>VLOOKUP($A2251,'Medical Examinations'!$A$2:$O$2336,10,FALSE())</f>
        <v>No</v>
      </c>
      <c r="G2251" s="1" t="str">
        <f>VLOOKUP($A2251,'Medical Examinations'!$A$2:$O$2336,11,FALSE())</f>
        <v>No</v>
      </c>
      <c r="H2251" s="1">
        <f>VLOOKUP($A2251,'Medical Examinations'!$A$2:$O$2336,13,FALSE())</f>
        <v>1</v>
      </c>
      <c r="I2251" s="1" t="str">
        <f>VLOOKUP($A2251,'Medical Examinations'!$A$2:$O$2336,12,FALSE())</f>
        <v>No</v>
      </c>
      <c r="J2251" s="1" t="str">
        <f>VLOOKUP($A2251,'Medical Examinations'!$A$2:$O$2336,14,FALSE())</f>
        <v>Normal Weight</v>
      </c>
      <c r="K2251" s="1" t="str">
        <f>VLOOKUP($A2251,'Medical Examinations'!$A$2:$O$2336,15,FALSE())</f>
        <v>Normal</v>
      </c>
      <c r="L2251" s="17">
        <f>VLOOKUP($A2251,'Hospitalisation Details'!$A$2:$P$2344,15,FALSE())</f>
        <v>35950</v>
      </c>
      <c r="M2251" s="18">
        <f>VLOOKUP($A2251,'Hospitalisation Details'!$A$2:$P$2344,6,FALSE())</f>
        <v>1290.93</v>
      </c>
      <c r="N2251" s="1" t="str">
        <f>VLOOKUP($A2251,'Hospitalisation Details'!$A$2:$P$2344,12,FALSE())</f>
        <v>tier - 2</v>
      </c>
      <c r="O2251" s="1" t="str">
        <f>VLOOKUP($A2251,'Hospitalisation Details'!$A$2:$P$2344,13,FALSE())</f>
        <v>tier - 2</v>
      </c>
      <c r="P2251" s="1" t="str">
        <f>VLOOKUP($A2251,'Hospitalisation Details'!$A$2:$P$2344,14,FALSE())</f>
        <v>R1013</v>
      </c>
      <c r="Q2251" s="1">
        <f>VLOOKUP($A2251,'Hospitalisation Details'!$A$2:$P$2344,16,FALSE())</f>
        <v>25</v>
      </c>
    </row>
    <row r="2252" spans="1:17" x14ac:dyDescent="0.35">
      <c r="A2252" s="1" t="str">
        <f>'Customer Names'!A2252</f>
        <v>Id2251</v>
      </c>
      <c r="B2252" s="1" t="str">
        <f>VLOOKUP($A2252,'Customer Names'!$A$2:$E$2336,4,FALSE())</f>
        <v>Natalie</v>
      </c>
      <c r="C2252" s="16">
        <f>VLOOKUP($A2252,'Medical Examinations'!$A$2:$O$2336,2,FALSE())</f>
        <v>16.13</v>
      </c>
      <c r="D2252" s="16">
        <f>VLOOKUP($A2252,'Medical Examinations'!$A$2:$O$2336,3,FALSE())</f>
        <v>5.56</v>
      </c>
      <c r="E2252" s="1" t="str">
        <f>VLOOKUP($A2252,'Medical Examinations'!$A$2:$O$2336,9,FALSE())</f>
        <v>No</v>
      </c>
      <c r="F2252" s="1" t="str">
        <f>VLOOKUP($A2252,'Medical Examinations'!$A$2:$O$2336,10,FALSE())</f>
        <v>Yes</v>
      </c>
      <c r="G2252" s="1" t="str">
        <f>VLOOKUP($A2252,'Medical Examinations'!$A$2:$O$2336,11,FALSE())</f>
        <v>No</v>
      </c>
      <c r="H2252" s="1">
        <f>VLOOKUP($A2252,'Medical Examinations'!$A$2:$O$2336,13,FALSE())</f>
        <v>1</v>
      </c>
      <c r="I2252" s="1" t="str">
        <f>VLOOKUP($A2252,'Medical Examinations'!$A$2:$O$2336,12,FALSE())</f>
        <v>No</v>
      </c>
      <c r="J2252" s="1" t="str">
        <f>VLOOKUP($A2252,'Medical Examinations'!$A$2:$O$2336,14,FALSE())</f>
        <v>Underweight</v>
      </c>
      <c r="K2252" s="1" t="str">
        <f>VLOOKUP($A2252,'Medical Examinations'!$A$2:$O$2336,15,FALSE())</f>
        <v>Normal</v>
      </c>
      <c r="L2252" s="17">
        <f>VLOOKUP($A2252,'Hospitalisation Details'!$A$2:$P$2344,15,FALSE())</f>
        <v>36703</v>
      </c>
      <c r="M2252" s="18">
        <f>VLOOKUP($A2252,'Hospitalisation Details'!$A$2:$P$2344,6,FALSE())</f>
        <v>1286</v>
      </c>
      <c r="N2252" s="1" t="str">
        <f>VLOOKUP($A2252,'Hospitalisation Details'!$A$2:$P$2344,12,FALSE())</f>
        <v>tier - 2</v>
      </c>
      <c r="O2252" s="1" t="str">
        <f>VLOOKUP($A2252,'Hospitalisation Details'!$A$2:$P$2344,13,FALSE())</f>
        <v>tier - 2</v>
      </c>
      <c r="P2252" s="1" t="str">
        <f>VLOOKUP($A2252,'Hospitalisation Details'!$A$2:$P$2344,14,FALSE())</f>
        <v>R1013</v>
      </c>
      <c r="Q2252" s="1">
        <f>VLOOKUP($A2252,'Hospitalisation Details'!$A$2:$P$2344,16,FALSE())</f>
        <v>22</v>
      </c>
    </row>
    <row r="2253" spans="1:17" x14ac:dyDescent="0.35">
      <c r="A2253" s="1" t="str">
        <f>'Customer Names'!A2253</f>
        <v>Id2252</v>
      </c>
      <c r="B2253" s="1" t="str">
        <f>VLOOKUP($A2253,'Customer Names'!$A$2:$E$2336,4,FALSE())</f>
        <v>Christopher</v>
      </c>
      <c r="C2253" s="16">
        <f>VLOOKUP($A2253,'Medical Examinations'!$A$2:$O$2336,2,FALSE())</f>
        <v>24.09</v>
      </c>
      <c r="D2253" s="16">
        <f>VLOOKUP($A2253,'Medical Examinations'!$A$2:$O$2336,3,FALSE())</f>
        <v>4.0999999999999996</v>
      </c>
      <c r="E2253" s="1" t="str">
        <f>VLOOKUP($A2253,'Medical Examinations'!$A$2:$O$2336,9,FALSE())</f>
        <v>No</v>
      </c>
      <c r="F2253" s="1" t="str">
        <f>VLOOKUP($A2253,'Medical Examinations'!$A$2:$O$2336,10,FALSE())</f>
        <v>Yes</v>
      </c>
      <c r="G2253" s="1" t="str">
        <f>VLOOKUP($A2253,'Medical Examinations'!$A$2:$O$2336,11,FALSE())</f>
        <v>No</v>
      </c>
      <c r="H2253" s="1">
        <f>VLOOKUP($A2253,'Medical Examinations'!$A$2:$O$2336,13,FALSE())</f>
        <v>1</v>
      </c>
      <c r="I2253" s="1" t="str">
        <f>VLOOKUP($A2253,'Medical Examinations'!$A$2:$O$2336,12,FALSE())</f>
        <v>No</v>
      </c>
      <c r="J2253" s="1" t="str">
        <f>VLOOKUP($A2253,'Medical Examinations'!$A$2:$O$2336,14,FALSE())</f>
        <v>Normal Weight</v>
      </c>
      <c r="K2253" s="1" t="str">
        <f>VLOOKUP($A2253,'Medical Examinations'!$A$2:$O$2336,15,FALSE())</f>
        <v>Normal</v>
      </c>
      <c r="L2253" s="17">
        <f>VLOOKUP($A2253,'Hospitalisation Details'!$A$2:$P$2344,15,FALSE())</f>
        <v>38196</v>
      </c>
      <c r="M2253" s="18">
        <f>VLOOKUP($A2253,'Hospitalisation Details'!$A$2:$P$2344,6,FALSE())</f>
        <v>1285</v>
      </c>
      <c r="N2253" s="1" t="str">
        <f>VLOOKUP($A2253,'Hospitalisation Details'!$A$2:$P$2344,12,FALSE())</f>
        <v>tier - 2</v>
      </c>
      <c r="O2253" s="1" t="str">
        <f>VLOOKUP($A2253,'Hospitalisation Details'!$A$2:$P$2344,13,FALSE())</f>
        <v>tier - 3</v>
      </c>
      <c r="P2253" s="1" t="str">
        <f>VLOOKUP($A2253,'Hospitalisation Details'!$A$2:$P$2344,14,FALSE())</f>
        <v>R1013</v>
      </c>
      <c r="Q2253" s="1">
        <f>VLOOKUP($A2253,'Hospitalisation Details'!$A$2:$P$2344,16,FALSE())</f>
        <v>18</v>
      </c>
    </row>
    <row r="2254" spans="1:17" x14ac:dyDescent="0.35">
      <c r="A2254" s="1" t="str">
        <f>'Customer Names'!A2254</f>
        <v>Id2253</v>
      </c>
      <c r="B2254" s="1" t="str">
        <f>VLOOKUP($A2254,'Customer Names'!$A$2:$E$2336,4,FALSE())</f>
        <v>Sonja</v>
      </c>
      <c r="C2254" s="16">
        <f>VLOOKUP($A2254,'Medical Examinations'!$A$2:$O$2336,2,FALSE())</f>
        <v>19.43</v>
      </c>
      <c r="D2254" s="16">
        <f>VLOOKUP($A2254,'Medical Examinations'!$A$2:$O$2336,3,FALSE())</f>
        <v>5.85</v>
      </c>
      <c r="E2254" s="1" t="str">
        <f>VLOOKUP($A2254,'Medical Examinations'!$A$2:$O$2336,9,FALSE())</f>
        <v>No</v>
      </c>
      <c r="F2254" s="1" t="str">
        <f>VLOOKUP($A2254,'Medical Examinations'!$A$2:$O$2336,10,FALSE())</f>
        <v>Yes</v>
      </c>
      <c r="G2254" s="1" t="str">
        <f>VLOOKUP($A2254,'Medical Examinations'!$A$2:$O$2336,11,FALSE())</f>
        <v>No</v>
      </c>
      <c r="H2254" s="1">
        <f>VLOOKUP($A2254,'Medical Examinations'!$A$2:$O$2336,13,FALSE())</f>
        <v>1</v>
      </c>
      <c r="I2254" s="1" t="str">
        <f>VLOOKUP($A2254,'Medical Examinations'!$A$2:$O$2336,12,FALSE())</f>
        <v>No</v>
      </c>
      <c r="J2254" s="1" t="str">
        <f>VLOOKUP($A2254,'Medical Examinations'!$A$2:$O$2336,14,FALSE())</f>
        <v>Normal Weight</v>
      </c>
      <c r="K2254" s="1" t="str">
        <f>VLOOKUP($A2254,'Medical Examinations'!$A$2:$O$2336,15,FALSE())</f>
        <v>Prediabetes</v>
      </c>
      <c r="L2254" s="17">
        <f>VLOOKUP($A2254,'Hospitalisation Details'!$A$2:$P$2344,15,FALSE())</f>
        <v>38260</v>
      </c>
      <c r="M2254" s="18">
        <f>VLOOKUP($A2254,'Hospitalisation Details'!$A$2:$P$2344,6,FALSE())</f>
        <v>1283</v>
      </c>
      <c r="N2254" s="1" t="str">
        <f>VLOOKUP($A2254,'Hospitalisation Details'!$A$2:$P$2344,12,FALSE())</f>
        <v>tier - 2</v>
      </c>
      <c r="O2254" s="1" t="str">
        <f>VLOOKUP($A2254,'Hospitalisation Details'!$A$2:$P$2344,13,FALSE())</f>
        <v>tier - 1</v>
      </c>
      <c r="P2254" s="1" t="str">
        <f>VLOOKUP($A2254,'Hospitalisation Details'!$A$2:$P$2344,14,FALSE())</f>
        <v>R1013</v>
      </c>
      <c r="Q2254" s="1">
        <f>VLOOKUP($A2254,'Hospitalisation Details'!$A$2:$P$2344,16,FALSE())</f>
        <v>18</v>
      </c>
    </row>
    <row r="2255" spans="1:17" x14ac:dyDescent="0.35">
      <c r="A2255" s="1" t="str">
        <f>'Customer Names'!A2255</f>
        <v>Id2254</v>
      </c>
      <c r="B2255" s="1" t="str">
        <f>VLOOKUP($A2255,'Customer Names'!$A$2:$E$2336,4,FALSE())</f>
        <v>Alexandra</v>
      </c>
      <c r="C2255" s="16">
        <f>VLOOKUP($A2255,'Medical Examinations'!$A$2:$O$2336,2,FALSE())</f>
        <v>15.22</v>
      </c>
      <c r="D2255" s="16">
        <f>VLOOKUP($A2255,'Medical Examinations'!$A$2:$O$2336,3,FALSE())</f>
        <v>4.92</v>
      </c>
      <c r="E2255" s="1" t="str">
        <f>VLOOKUP($A2255,'Medical Examinations'!$A$2:$O$2336,9,FALSE())</f>
        <v>Yes</v>
      </c>
      <c r="F2255" s="1" t="str">
        <f>VLOOKUP($A2255,'Medical Examinations'!$A$2:$O$2336,10,FALSE())</f>
        <v>No</v>
      </c>
      <c r="G2255" s="1" t="str">
        <f>VLOOKUP($A2255,'Medical Examinations'!$A$2:$O$2336,11,FALSE())</f>
        <v>Yes</v>
      </c>
      <c r="H2255" s="1">
        <f>VLOOKUP($A2255,'Medical Examinations'!$A$2:$O$2336,13,FALSE())</f>
        <v>1</v>
      </c>
      <c r="I2255" s="1" t="str">
        <f>VLOOKUP($A2255,'Medical Examinations'!$A$2:$O$2336,12,FALSE())</f>
        <v>No</v>
      </c>
      <c r="J2255" s="1" t="str">
        <f>VLOOKUP($A2255,'Medical Examinations'!$A$2:$O$2336,14,FALSE())</f>
        <v>Underweight</v>
      </c>
      <c r="K2255" s="1" t="str">
        <f>VLOOKUP($A2255,'Medical Examinations'!$A$2:$O$2336,15,FALSE())</f>
        <v>Normal</v>
      </c>
      <c r="L2255" s="17">
        <f>VLOOKUP($A2255,'Hospitalisation Details'!$A$2:$P$2344,15,FALSE())</f>
        <v>35729</v>
      </c>
      <c r="M2255" s="18">
        <f>VLOOKUP($A2255,'Hospitalisation Details'!$A$2:$P$2344,6,FALSE())</f>
        <v>1276</v>
      </c>
      <c r="N2255" s="1" t="str">
        <f>VLOOKUP($A2255,'Hospitalisation Details'!$A$2:$P$2344,12,FALSE())</f>
        <v>tier - 2</v>
      </c>
      <c r="O2255" s="1" t="str">
        <f>VLOOKUP($A2255,'Hospitalisation Details'!$A$2:$P$2344,13,FALSE())</f>
        <v>tier - 2</v>
      </c>
      <c r="P2255" s="1" t="str">
        <f>VLOOKUP($A2255,'Hospitalisation Details'!$A$2:$P$2344,14,FALSE())</f>
        <v>R1012</v>
      </c>
      <c r="Q2255" s="1">
        <f>VLOOKUP($A2255,'Hospitalisation Details'!$A$2:$P$2344,16,FALSE())</f>
        <v>25</v>
      </c>
    </row>
    <row r="2256" spans="1:17" x14ac:dyDescent="0.35">
      <c r="A2256" s="1" t="str">
        <f>'Customer Names'!A2256</f>
        <v>Id2255</v>
      </c>
      <c r="B2256" s="1" t="str">
        <f>VLOOKUP($A2256,'Customer Names'!$A$2:$E$2336,4,FALSE())</f>
        <v>Martha L.</v>
      </c>
      <c r="C2256" s="16">
        <f>VLOOKUP($A2256,'Medical Examinations'!$A$2:$O$2336,2,FALSE())</f>
        <v>20.72</v>
      </c>
      <c r="D2256" s="16">
        <f>VLOOKUP($A2256,'Medical Examinations'!$A$2:$O$2336,3,FALSE())</f>
        <v>9.4600000000000009</v>
      </c>
      <c r="E2256" s="1" t="str">
        <f>VLOOKUP($A2256,'Medical Examinations'!$A$2:$O$2336,9,FALSE())</f>
        <v>No</v>
      </c>
      <c r="F2256" s="1" t="str">
        <f>VLOOKUP($A2256,'Medical Examinations'!$A$2:$O$2336,10,FALSE())</f>
        <v>No</v>
      </c>
      <c r="G2256" s="1" t="str">
        <f>VLOOKUP($A2256,'Medical Examinations'!$A$2:$O$2336,11,FALSE())</f>
        <v>No</v>
      </c>
      <c r="H2256" s="1">
        <f>VLOOKUP($A2256,'Medical Examinations'!$A$2:$O$2336,13,FALSE())</f>
        <v>0</v>
      </c>
      <c r="I2256" s="1" t="str">
        <f>VLOOKUP($A2256,'Medical Examinations'!$A$2:$O$2336,12,FALSE())</f>
        <v>No</v>
      </c>
      <c r="J2256" s="1" t="str">
        <f>VLOOKUP($A2256,'Medical Examinations'!$A$2:$O$2336,14,FALSE())</f>
        <v>Normal Weight</v>
      </c>
      <c r="K2256" s="1" t="str">
        <f>VLOOKUP($A2256,'Medical Examinations'!$A$2:$O$2336,15,FALSE())</f>
        <v>Diabetes</v>
      </c>
      <c r="L2256" s="17">
        <f>VLOOKUP($A2256,'Hospitalisation Details'!$A$2:$P$2344,15,FALSE())</f>
        <v>37594</v>
      </c>
      <c r="M2256" s="18">
        <f>VLOOKUP($A2256,'Hospitalisation Details'!$A$2:$P$2344,6,FALSE())</f>
        <v>1267</v>
      </c>
      <c r="N2256" s="1" t="str">
        <f>VLOOKUP($A2256,'Hospitalisation Details'!$A$2:$P$2344,12,FALSE())</f>
        <v>tier - 2</v>
      </c>
      <c r="O2256" s="1" t="str">
        <f>VLOOKUP($A2256,'Hospitalisation Details'!$A$2:$P$2344,13,FALSE())</f>
        <v>tier - 1</v>
      </c>
      <c r="P2256" s="1" t="str">
        <f>VLOOKUP($A2256,'Hospitalisation Details'!$A$2:$P$2344,14,FALSE())</f>
        <v>R1013</v>
      </c>
      <c r="Q2256" s="1">
        <f>VLOOKUP($A2256,'Hospitalisation Details'!$A$2:$P$2344,16,FALSE())</f>
        <v>20</v>
      </c>
    </row>
    <row r="2257" spans="1:17" x14ac:dyDescent="0.35">
      <c r="A2257" s="1" t="str">
        <f>'Customer Names'!A2257</f>
        <v>Id2256</v>
      </c>
      <c r="B2257" s="1" t="str">
        <f>VLOOKUP($A2257,'Customer Names'!$A$2:$E$2336,4,FALSE())</f>
        <v>Ryan C.</v>
      </c>
      <c r="C2257" s="16">
        <f>VLOOKUP($A2257,'Medical Examinations'!$A$2:$O$2336,2,FALSE())</f>
        <v>35.4</v>
      </c>
      <c r="D2257" s="16">
        <f>VLOOKUP($A2257,'Medical Examinations'!$A$2:$O$2336,3,FALSE())</f>
        <v>5.94</v>
      </c>
      <c r="E2257" s="1" t="str">
        <f>VLOOKUP($A2257,'Medical Examinations'!$A$2:$O$2336,9,FALSE())</f>
        <v>No</v>
      </c>
      <c r="F2257" s="1" t="str">
        <f>VLOOKUP($A2257,'Medical Examinations'!$A$2:$O$2336,10,FALSE())</f>
        <v>No</v>
      </c>
      <c r="G2257" s="1" t="str">
        <f>VLOOKUP($A2257,'Medical Examinations'!$A$2:$O$2336,11,FALSE())</f>
        <v>Yes</v>
      </c>
      <c r="H2257" s="1">
        <f>VLOOKUP($A2257,'Medical Examinations'!$A$2:$O$2336,13,FALSE())</f>
        <v>1</v>
      </c>
      <c r="I2257" s="1" t="str">
        <f>VLOOKUP($A2257,'Medical Examinations'!$A$2:$O$2336,12,FALSE())</f>
        <v>No</v>
      </c>
      <c r="J2257" s="1" t="str">
        <f>VLOOKUP($A2257,'Medical Examinations'!$A$2:$O$2336,14,FALSE())</f>
        <v>Obesity</v>
      </c>
      <c r="K2257" s="1" t="str">
        <f>VLOOKUP($A2257,'Medical Examinations'!$A$2:$O$2336,15,FALSE())</f>
        <v>Prediabetes</v>
      </c>
      <c r="L2257" s="17">
        <f>VLOOKUP($A2257,'Hospitalisation Details'!$A$2:$P$2344,15,FALSE())</f>
        <v>37946</v>
      </c>
      <c r="M2257" s="18">
        <f>VLOOKUP($A2257,'Hospitalisation Details'!$A$2:$P$2344,6,FALSE())</f>
        <v>1263.25</v>
      </c>
      <c r="N2257" s="1" t="str">
        <f>VLOOKUP($A2257,'Hospitalisation Details'!$A$2:$P$2344,12,FALSE())</f>
        <v>tier - 2</v>
      </c>
      <c r="O2257" s="1" t="str">
        <f>VLOOKUP($A2257,'Hospitalisation Details'!$A$2:$P$2344,13,FALSE())</f>
        <v>tier - 3</v>
      </c>
      <c r="P2257" s="1" t="str">
        <f>VLOOKUP($A2257,'Hospitalisation Details'!$A$2:$P$2344,14,FALSE())</f>
        <v>R1011</v>
      </c>
      <c r="Q2257" s="1">
        <f>VLOOKUP($A2257,'Hospitalisation Details'!$A$2:$P$2344,16,FALSE())</f>
        <v>19</v>
      </c>
    </row>
    <row r="2258" spans="1:17" x14ac:dyDescent="0.35">
      <c r="A2258" s="1" t="str">
        <f>'Customer Names'!A2258</f>
        <v>Id2257</v>
      </c>
      <c r="B2258" s="1" t="str">
        <f>VLOOKUP($A2258,'Customer Names'!$A$2:$E$2336,4,FALSE())</f>
        <v>Cliff</v>
      </c>
      <c r="C2258" s="16">
        <f>VLOOKUP($A2258,'Medical Examinations'!$A$2:$O$2336,2,FALSE())</f>
        <v>34.4</v>
      </c>
      <c r="D2258" s="16">
        <f>VLOOKUP($A2258,'Medical Examinations'!$A$2:$O$2336,3,FALSE())</f>
        <v>5.7</v>
      </c>
      <c r="E2258" s="1" t="str">
        <f>VLOOKUP($A2258,'Medical Examinations'!$A$2:$O$2336,9,FALSE())</f>
        <v>No</v>
      </c>
      <c r="F2258" s="1" t="str">
        <f>VLOOKUP($A2258,'Medical Examinations'!$A$2:$O$2336,10,FALSE())</f>
        <v>No</v>
      </c>
      <c r="G2258" s="1" t="str">
        <f>VLOOKUP($A2258,'Medical Examinations'!$A$2:$O$2336,11,FALSE())</f>
        <v>Yes</v>
      </c>
      <c r="H2258" s="1">
        <f>VLOOKUP($A2258,'Medical Examinations'!$A$2:$O$2336,13,FALSE())</f>
        <v>1</v>
      </c>
      <c r="I2258" s="1" t="str">
        <f>VLOOKUP($A2258,'Medical Examinations'!$A$2:$O$2336,12,FALSE())</f>
        <v>No</v>
      </c>
      <c r="J2258" s="1" t="str">
        <f>VLOOKUP($A2258,'Medical Examinations'!$A$2:$O$2336,14,FALSE())</f>
        <v>Obesity</v>
      </c>
      <c r="K2258" s="1" t="str">
        <f>VLOOKUP($A2258,'Medical Examinations'!$A$2:$O$2336,15,FALSE())</f>
        <v>Prediabetes</v>
      </c>
      <c r="L2258" s="17">
        <f>VLOOKUP($A2258,'Hospitalisation Details'!$A$2:$P$2344,15,FALSE())</f>
        <v>37848</v>
      </c>
      <c r="M2258" s="18">
        <f>VLOOKUP($A2258,'Hospitalisation Details'!$A$2:$P$2344,6,FALSE())</f>
        <v>1261.8599999999999</v>
      </c>
      <c r="N2258" s="1" t="str">
        <f>VLOOKUP($A2258,'Hospitalisation Details'!$A$2:$P$2344,12,FALSE())</f>
        <v>tier - 2</v>
      </c>
      <c r="O2258" s="1" t="str">
        <f>VLOOKUP($A2258,'Hospitalisation Details'!$A$2:$P$2344,13,FALSE())</f>
        <v>tier - 3</v>
      </c>
      <c r="P2258" s="1" t="str">
        <f>VLOOKUP($A2258,'Hospitalisation Details'!$A$2:$P$2344,14,FALSE())</f>
        <v>R1011</v>
      </c>
      <c r="Q2258" s="1">
        <f>VLOOKUP($A2258,'Hospitalisation Details'!$A$2:$P$2344,16,FALSE())</f>
        <v>19</v>
      </c>
    </row>
    <row r="2259" spans="1:17" x14ac:dyDescent="0.35">
      <c r="A2259" s="1" t="str">
        <f>'Customer Names'!A2259</f>
        <v>Id2258</v>
      </c>
      <c r="B2259" s="1" t="str">
        <f>VLOOKUP($A2259,'Customer Names'!$A$2:$E$2336,4,FALSE())</f>
        <v>Blue</v>
      </c>
      <c r="C2259" s="16">
        <f>VLOOKUP($A2259,'Medical Examinations'!$A$2:$O$2336,2,FALSE())</f>
        <v>34.1</v>
      </c>
      <c r="D2259" s="16">
        <f>VLOOKUP($A2259,'Medical Examinations'!$A$2:$O$2336,3,FALSE())</f>
        <v>4.13</v>
      </c>
      <c r="E2259" s="1" t="str">
        <f>VLOOKUP($A2259,'Medical Examinations'!$A$2:$O$2336,9,FALSE())</f>
        <v>No</v>
      </c>
      <c r="F2259" s="1" t="str">
        <f>VLOOKUP($A2259,'Medical Examinations'!$A$2:$O$2336,10,FALSE())</f>
        <v>No</v>
      </c>
      <c r="G2259" s="1" t="str">
        <f>VLOOKUP($A2259,'Medical Examinations'!$A$2:$O$2336,11,FALSE())</f>
        <v>Yes</v>
      </c>
      <c r="H2259" s="1">
        <f>VLOOKUP($A2259,'Medical Examinations'!$A$2:$O$2336,13,FALSE())</f>
        <v>1</v>
      </c>
      <c r="I2259" s="1" t="str">
        <f>VLOOKUP($A2259,'Medical Examinations'!$A$2:$O$2336,12,FALSE())</f>
        <v>No</v>
      </c>
      <c r="J2259" s="1" t="str">
        <f>VLOOKUP($A2259,'Medical Examinations'!$A$2:$O$2336,14,FALSE())</f>
        <v>Obesity</v>
      </c>
      <c r="K2259" s="1" t="str">
        <f>VLOOKUP($A2259,'Medical Examinations'!$A$2:$O$2336,15,FALSE())</f>
        <v>Normal</v>
      </c>
      <c r="L2259" s="17">
        <f>VLOOKUP($A2259,'Hospitalisation Details'!$A$2:$P$2344,15,FALSE())</f>
        <v>37924</v>
      </c>
      <c r="M2259" s="18">
        <f>VLOOKUP($A2259,'Hospitalisation Details'!$A$2:$P$2344,6,FALSE())</f>
        <v>1261.44</v>
      </c>
      <c r="N2259" s="1" t="str">
        <f>VLOOKUP($A2259,'Hospitalisation Details'!$A$2:$P$2344,12,FALSE())</f>
        <v>tier - 2</v>
      </c>
      <c r="O2259" s="1" t="str">
        <f>VLOOKUP($A2259,'Hospitalisation Details'!$A$2:$P$2344,13,FALSE())</f>
        <v>tier - 3</v>
      </c>
      <c r="P2259" s="1" t="str">
        <f>VLOOKUP($A2259,'Hospitalisation Details'!$A$2:$P$2344,14,FALSE())</f>
        <v>R1011</v>
      </c>
      <c r="Q2259" s="1">
        <f>VLOOKUP($A2259,'Hospitalisation Details'!$A$2:$P$2344,16,FALSE())</f>
        <v>19</v>
      </c>
    </row>
    <row r="2260" spans="1:17" x14ac:dyDescent="0.35">
      <c r="A2260" s="1" t="str">
        <f>'Customer Names'!A2260</f>
        <v>Id2259</v>
      </c>
      <c r="B2260" s="1" t="str">
        <f>VLOOKUP($A2260,'Customer Names'!$A$2:$E$2336,4,FALSE())</f>
        <v>Jeffrey M</v>
      </c>
      <c r="C2260" s="16">
        <f>VLOOKUP($A2260,'Medical Examinations'!$A$2:$O$2336,2,FALSE())</f>
        <v>30.4</v>
      </c>
      <c r="D2260" s="16">
        <f>VLOOKUP($A2260,'Medical Examinations'!$A$2:$O$2336,3,FALSE())</f>
        <v>4.7699999999999996</v>
      </c>
      <c r="E2260" s="1" t="str">
        <f>VLOOKUP($A2260,'Medical Examinations'!$A$2:$O$2336,9,FALSE())</f>
        <v>No</v>
      </c>
      <c r="F2260" s="1" t="str">
        <f>VLOOKUP($A2260,'Medical Examinations'!$A$2:$O$2336,10,FALSE())</f>
        <v>No</v>
      </c>
      <c r="G2260" s="1" t="str">
        <f>VLOOKUP($A2260,'Medical Examinations'!$A$2:$O$2336,11,FALSE())</f>
        <v>Yes</v>
      </c>
      <c r="H2260" s="1">
        <f>VLOOKUP($A2260,'Medical Examinations'!$A$2:$O$2336,13,FALSE())</f>
        <v>1</v>
      </c>
      <c r="I2260" s="1" t="str">
        <f>VLOOKUP($A2260,'Medical Examinations'!$A$2:$O$2336,12,FALSE())</f>
        <v>No</v>
      </c>
      <c r="J2260" s="1" t="str">
        <f>VLOOKUP($A2260,'Medical Examinations'!$A$2:$O$2336,14,FALSE())</f>
        <v>Obesity</v>
      </c>
      <c r="K2260" s="1" t="str">
        <f>VLOOKUP($A2260,'Medical Examinations'!$A$2:$O$2336,15,FALSE())</f>
        <v>Normal</v>
      </c>
      <c r="L2260" s="17">
        <f>VLOOKUP($A2260,'Hospitalisation Details'!$A$2:$P$2344,15,FALSE())</f>
        <v>37907</v>
      </c>
      <c r="M2260" s="18">
        <f>VLOOKUP($A2260,'Hospitalisation Details'!$A$2:$P$2344,6,FALSE())</f>
        <v>1256.3</v>
      </c>
      <c r="N2260" s="1" t="str">
        <f>VLOOKUP($A2260,'Hospitalisation Details'!$A$2:$P$2344,12,FALSE())</f>
        <v>tier - 2</v>
      </c>
      <c r="O2260" s="1" t="str">
        <f>VLOOKUP($A2260,'Hospitalisation Details'!$A$2:$P$2344,13,FALSE())</f>
        <v>tier - 3</v>
      </c>
      <c r="P2260" s="1" t="str">
        <f>VLOOKUP($A2260,'Hospitalisation Details'!$A$2:$P$2344,14,FALSE())</f>
        <v>R1011</v>
      </c>
      <c r="Q2260" s="1">
        <f>VLOOKUP($A2260,'Hospitalisation Details'!$A$2:$P$2344,16,FALSE())</f>
        <v>19</v>
      </c>
    </row>
    <row r="2261" spans="1:17" x14ac:dyDescent="0.35">
      <c r="A2261" s="1" t="str">
        <f>'Customer Names'!A2261</f>
        <v>Id2260</v>
      </c>
      <c r="B2261" s="1" t="str">
        <f>VLOOKUP($A2261,'Customer Names'!$A$2:$E$2336,4,FALSE())</f>
        <v>Andrew</v>
      </c>
      <c r="C2261" s="16">
        <f>VLOOKUP($A2261,'Medical Examinations'!$A$2:$O$2336,2,FALSE())</f>
        <v>28.7</v>
      </c>
      <c r="D2261" s="16">
        <f>VLOOKUP($A2261,'Medical Examinations'!$A$2:$O$2336,3,FALSE())</f>
        <v>4.99</v>
      </c>
      <c r="E2261" s="1" t="str">
        <f>VLOOKUP($A2261,'Medical Examinations'!$A$2:$O$2336,9,FALSE())</f>
        <v>No</v>
      </c>
      <c r="F2261" s="1" t="str">
        <f>VLOOKUP($A2261,'Medical Examinations'!$A$2:$O$2336,10,FALSE())</f>
        <v>No</v>
      </c>
      <c r="G2261" s="1" t="str">
        <f>VLOOKUP($A2261,'Medical Examinations'!$A$2:$O$2336,11,FALSE())</f>
        <v>Yes</v>
      </c>
      <c r="H2261" s="1">
        <f>VLOOKUP($A2261,'Medical Examinations'!$A$2:$O$2336,13,FALSE())</f>
        <v>1</v>
      </c>
      <c r="I2261" s="1" t="str">
        <f>VLOOKUP($A2261,'Medical Examinations'!$A$2:$O$2336,12,FALSE())</f>
        <v>No</v>
      </c>
      <c r="J2261" s="1" t="str">
        <f>VLOOKUP($A2261,'Medical Examinations'!$A$2:$O$2336,14,FALSE())</f>
        <v>Overweight</v>
      </c>
      <c r="K2261" s="1" t="str">
        <f>VLOOKUP($A2261,'Medical Examinations'!$A$2:$O$2336,15,FALSE())</f>
        <v>Normal</v>
      </c>
      <c r="L2261" s="17">
        <f>VLOOKUP($A2261,'Hospitalisation Details'!$A$2:$P$2344,15,FALSE())</f>
        <v>37965</v>
      </c>
      <c r="M2261" s="18">
        <f>VLOOKUP($A2261,'Hospitalisation Details'!$A$2:$P$2344,6,FALSE())</f>
        <v>1253.94</v>
      </c>
      <c r="N2261" s="1" t="str">
        <f>VLOOKUP($A2261,'Hospitalisation Details'!$A$2:$P$2344,12,FALSE())</f>
        <v>tier - 2</v>
      </c>
      <c r="O2261" s="1" t="str">
        <f>VLOOKUP($A2261,'Hospitalisation Details'!$A$2:$P$2344,13,FALSE())</f>
        <v>tier - 2</v>
      </c>
      <c r="P2261" s="1" t="str">
        <f>VLOOKUP($A2261,'Hospitalisation Details'!$A$2:$P$2344,14,FALSE())</f>
        <v>R1011</v>
      </c>
      <c r="Q2261" s="1">
        <f>VLOOKUP($A2261,'Hospitalisation Details'!$A$2:$P$2344,16,FALSE())</f>
        <v>19</v>
      </c>
    </row>
    <row r="2262" spans="1:17" x14ac:dyDescent="0.35">
      <c r="A2262" s="1" t="str">
        <f>'Customer Names'!A2262</f>
        <v>Id2261</v>
      </c>
      <c r="B2262" s="1" t="str">
        <f>VLOOKUP($A2262,'Customer Names'!$A$2:$E$2336,4,FALSE())</f>
        <v>Julia</v>
      </c>
      <c r="C2262" s="16">
        <f>VLOOKUP($A2262,'Medical Examinations'!$A$2:$O$2336,2,FALSE())</f>
        <v>17.440000000000001</v>
      </c>
      <c r="D2262" s="16">
        <f>VLOOKUP($A2262,'Medical Examinations'!$A$2:$O$2336,3,FALSE())</f>
        <v>4.42</v>
      </c>
      <c r="E2262" s="1" t="str">
        <f>VLOOKUP($A2262,'Medical Examinations'!$A$2:$O$2336,9,FALSE())</f>
        <v>Yes</v>
      </c>
      <c r="F2262" s="1" t="str">
        <f>VLOOKUP($A2262,'Medical Examinations'!$A$2:$O$2336,10,FALSE())</f>
        <v>No</v>
      </c>
      <c r="G2262" s="1" t="str">
        <f>VLOOKUP($A2262,'Medical Examinations'!$A$2:$O$2336,11,FALSE())</f>
        <v>Yes</v>
      </c>
      <c r="H2262" s="1">
        <f>VLOOKUP($A2262,'Medical Examinations'!$A$2:$O$2336,13,FALSE())</f>
        <v>1</v>
      </c>
      <c r="I2262" s="1" t="str">
        <f>VLOOKUP($A2262,'Medical Examinations'!$A$2:$O$2336,12,FALSE())</f>
        <v>No</v>
      </c>
      <c r="J2262" s="1" t="str">
        <f>VLOOKUP($A2262,'Medical Examinations'!$A$2:$O$2336,14,FALSE())</f>
        <v>Underweight</v>
      </c>
      <c r="K2262" s="1" t="str">
        <f>VLOOKUP($A2262,'Medical Examinations'!$A$2:$O$2336,15,FALSE())</f>
        <v>Normal</v>
      </c>
      <c r="L2262" s="17">
        <f>VLOOKUP($A2262,'Hospitalisation Details'!$A$2:$P$2344,15,FALSE())</f>
        <v>35738</v>
      </c>
      <c r="M2262" s="18">
        <f>VLOOKUP($A2262,'Hospitalisation Details'!$A$2:$P$2344,6,FALSE())</f>
        <v>1253</v>
      </c>
      <c r="N2262" s="1" t="str">
        <f>VLOOKUP($A2262,'Hospitalisation Details'!$A$2:$P$2344,12,FALSE())</f>
        <v>tier - 2</v>
      </c>
      <c r="O2262" s="1" t="str">
        <f>VLOOKUP($A2262,'Hospitalisation Details'!$A$2:$P$2344,13,FALSE())</f>
        <v>tier - 2</v>
      </c>
      <c r="P2262" s="1" t="str">
        <f>VLOOKUP($A2262,'Hospitalisation Details'!$A$2:$P$2344,14,FALSE())</f>
        <v>R1013</v>
      </c>
      <c r="Q2262" s="1">
        <f>VLOOKUP($A2262,'Hospitalisation Details'!$A$2:$P$2344,16,FALSE())</f>
        <v>25</v>
      </c>
    </row>
    <row r="2263" spans="1:17" x14ac:dyDescent="0.35">
      <c r="A2263" s="1" t="str">
        <f>'Customer Names'!A2263</f>
        <v>Id2262</v>
      </c>
      <c r="B2263" s="1" t="str">
        <f>VLOOKUP($A2263,'Customer Names'!$A$2:$E$2336,4,FALSE())</f>
        <v>Daniel</v>
      </c>
      <c r="C2263" s="16">
        <f>VLOOKUP($A2263,'Medical Examinations'!$A$2:$O$2336,2,FALSE())</f>
        <v>27.6</v>
      </c>
      <c r="D2263" s="16">
        <f>VLOOKUP($A2263,'Medical Examinations'!$A$2:$O$2336,3,FALSE())</f>
        <v>4.01</v>
      </c>
      <c r="E2263" s="1" t="str">
        <f>VLOOKUP($A2263,'Medical Examinations'!$A$2:$O$2336,9,FALSE())</f>
        <v>No</v>
      </c>
      <c r="F2263" s="1" t="str">
        <f>VLOOKUP($A2263,'Medical Examinations'!$A$2:$O$2336,10,FALSE())</f>
        <v>No</v>
      </c>
      <c r="G2263" s="1" t="str">
        <f>VLOOKUP($A2263,'Medical Examinations'!$A$2:$O$2336,11,FALSE())</f>
        <v>Yes</v>
      </c>
      <c r="H2263" s="1">
        <f>VLOOKUP($A2263,'Medical Examinations'!$A$2:$O$2336,13,FALSE())</f>
        <v>1</v>
      </c>
      <c r="I2263" s="1" t="str">
        <f>VLOOKUP($A2263,'Medical Examinations'!$A$2:$O$2336,12,FALSE())</f>
        <v>No</v>
      </c>
      <c r="J2263" s="1" t="str">
        <f>VLOOKUP($A2263,'Medical Examinations'!$A$2:$O$2336,14,FALSE())</f>
        <v>Overweight</v>
      </c>
      <c r="K2263" s="1" t="str">
        <f>VLOOKUP($A2263,'Medical Examinations'!$A$2:$O$2336,15,FALSE())</f>
        <v>Normal</v>
      </c>
      <c r="L2263" s="17">
        <f>VLOOKUP($A2263,'Hospitalisation Details'!$A$2:$P$2344,15,FALSE())</f>
        <v>37879</v>
      </c>
      <c r="M2263" s="18">
        <f>VLOOKUP($A2263,'Hospitalisation Details'!$A$2:$P$2344,6,FALSE())</f>
        <v>1252.4100000000001</v>
      </c>
      <c r="N2263" s="1" t="str">
        <f>VLOOKUP($A2263,'Hospitalisation Details'!$A$2:$P$2344,12,FALSE())</f>
        <v>tier - 2</v>
      </c>
      <c r="O2263" s="1" t="str">
        <f>VLOOKUP($A2263,'Hospitalisation Details'!$A$2:$P$2344,13,FALSE())</f>
        <v>tier - 3</v>
      </c>
      <c r="P2263" s="1" t="str">
        <f>VLOOKUP($A2263,'Hospitalisation Details'!$A$2:$P$2344,14,FALSE())</f>
        <v>R1011</v>
      </c>
      <c r="Q2263" s="1">
        <f>VLOOKUP($A2263,'Hospitalisation Details'!$A$2:$P$2344,16,FALSE())</f>
        <v>19</v>
      </c>
    </row>
    <row r="2264" spans="1:17" x14ac:dyDescent="0.35">
      <c r="A2264" s="1" t="str">
        <f>'Customer Names'!A2264</f>
        <v>Id2263</v>
      </c>
      <c r="B2264" s="1" t="str">
        <f>VLOOKUP($A2264,'Customer Names'!$A$2:$E$2336,4,FALSE())</f>
        <v>Jaime</v>
      </c>
      <c r="C2264" s="16">
        <f>VLOOKUP($A2264,'Medical Examinations'!$A$2:$O$2336,2,FALSE())</f>
        <v>20.7</v>
      </c>
      <c r="D2264" s="16">
        <f>VLOOKUP($A2264,'Medical Examinations'!$A$2:$O$2336,3,FALSE())</f>
        <v>4.49</v>
      </c>
      <c r="E2264" s="1" t="str">
        <f>VLOOKUP($A2264,'Medical Examinations'!$A$2:$O$2336,9,FALSE())</f>
        <v>No</v>
      </c>
      <c r="F2264" s="1" t="str">
        <f>VLOOKUP($A2264,'Medical Examinations'!$A$2:$O$2336,10,FALSE())</f>
        <v>No</v>
      </c>
      <c r="G2264" s="1" t="str">
        <f>VLOOKUP($A2264,'Medical Examinations'!$A$2:$O$2336,11,FALSE())</f>
        <v>Yes</v>
      </c>
      <c r="H2264" s="1">
        <f>VLOOKUP($A2264,'Medical Examinations'!$A$2:$O$2336,13,FALSE())</f>
        <v>1</v>
      </c>
      <c r="I2264" s="1" t="str">
        <f>VLOOKUP($A2264,'Medical Examinations'!$A$2:$O$2336,12,FALSE())</f>
        <v>No</v>
      </c>
      <c r="J2264" s="1" t="str">
        <f>VLOOKUP($A2264,'Medical Examinations'!$A$2:$O$2336,14,FALSE())</f>
        <v>Normal Weight</v>
      </c>
      <c r="K2264" s="1" t="str">
        <f>VLOOKUP($A2264,'Medical Examinations'!$A$2:$O$2336,15,FALSE())</f>
        <v>Normal</v>
      </c>
      <c r="L2264" s="17">
        <f>VLOOKUP($A2264,'Hospitalisation Details'!$A$2:$P$2344,15,FALSE())</f>
        <v>37872</v>
      </c>
      <c r="M2264" s="18">
        <f>VLOOKUP($A2264,'Hospitalisation Details'!$A$2:$P$2344,6,FALSE())</f>
        <v>1242.82</v>
      </c>
      <c r="N2264" s="1" t="str">
        <f>VLOOKUP($A2264,'Hospitalisation Details'!$A$2:$P$2344,12,FALSE())</f>
        <v>tier - 2</v>
      </c>
      <c r="O2264" s="1" t="str">
        <f>VLOOKUP($A2264,'Hospitalisation Details'!$A$2:$P$2344,13,FALSE())</f>
        <v>tier - 1</v>
      </c>
      <c r="P2264" s="1" t="str">
        <f>VLOOKUP($A2264,'Hospitalisation Details'!$A$2:$P$2344,14,FALSE())</f>
        <v>R1011</v>
      </c>
      <c r="Q2264" s="1">
        <f>VLOOKUP($A2264,'Hospitalisation Details'!$A$2:$P$2344,16,FALSE())</f>
        <v>19</v>
      </c>
    </row>
    <row r="2265" spans="1:17" x14ac:dyDescent="0.35">
      <c r="A2265" s="1" t="str">
        <f>'Customer Names'!A2265</f>
        <v>Id2264</v>
      </c>
      <c r="B2265" s="1" t="str">
        <f>VLOOKUP($A2265,'Customer Names'!$A$2:$E$2336,4,FALSE())</f>
        <v>Mohd Syahidan</v>
      </c>
      <c r="C2265" s="16">
        <f>VLOOKUP($A2265,'Medical Examinations'!$A$2:$O$2336,2,FALSE())</f>
        <v>20.3</v>
      </c>
      <c r="D2265" s="16">
        <f>VLOOKUP($A2265,'Medical Examinations'!$A$2:$O$2336,3,FALSE())</f>
        <v>6.37</v>
      </c>
      <c r="E2265" s="1" t="str">
        <f>VLOOKUP($A2265,'Medical Examinations'!$A$2:$O$2336,9,FALSE())</f>
        <v>No</v>
      </c>
      <c r="F2265" s="1" t="str">
        <f>VLOOKUP($A2265,'Medical Examinations'!$A$2:$O$2336,10,FALSE())</f>
        <v>No</v>
      </c>
      <c r="G2265" s="1" t="str">
        <f>VLOOKUP($A2265,'Medical Examinations'!$A$2:$O$2336,11,FALSE())</f>
        <v>Yes</v>
      </c>
      <c r="H2265" s="1">
        <f>VLOOKUP($A2265,'Medical Examinations'!$A$2:$O$2336,13,FALSE())</f>
        <v>1</v>
      </c>
      <c r="I2265" s="1" t="str">
        <f>VLOOKUP($A2265,'Medical Examinations'!$A$2:$O$2336,12,FALSE())</f>
        <v>No</v>
      </c>
      <c r="J2265" s="1" t="str">
        <f>VLOOKUP($A2265,'Medical Examinations'!$A$2:$O$2336,14,FALSE())</f>
        <v>Normal Weight</v>
      </c>
      <c r="K2265" s="1" t="str">
        <f>VLOOKUP($A2265,'Medical Examinations'!$A$2:$O$2336,15,FALSE())</f>
        <v>Prediabetes</v>
      </c>
      <c r="L2265" s="17">
        <f>VLOOKUP($A2265,'Hospitalisation Details'!$A$2:$P$2344,15,FALSE())</f>
        <v>37879</v>
      </c>
      <c r="M2265" s="18">
        <f>VLOOKUP($A2265,'Hospitalisation Details'!$A$2:$P$2344,6,FALSE())</f>
        <v>1242.26</v>
      </c>
      <c r="N2265" s="1" t="str">
        <f>VLOOKUP($A2265,'Hospitalisation Details'!$A$2:$P$2344,12,FALSE())</f>
        <v>tier - 2</v>
      </c>
      <c r="O2265" s="1" t="str">
        <f>VLOOKUP($A2265,'Hospitalisation Details'!$A$2:$P$2344,13,FALSE())</f>
        <v>tier - 1</v>
      </c>
      <c r="P2265" s="1" t="str">
        <f>VLOOKUP($A2265,'Hospitalisation Details'!$A$2:$P$2344,14,FALSE())</f>
        <v>R1011</v>
      </c>
      <c r="Q2265" s="1">
        <f>VLOOKUP($A2265,'Hospitalisation Details'!$A$2:$P$2344,16,FALSE())</f>
        <v>19</v>
      </c>
    </row>
    <row r="2266" spans="1:17" x14ac:dyDescent="0.35">
      <c r="A2266" s="1" t="str">
        <f>'Customer Names'!A2266</f>
        <v>Id2265</v>
      </c>
      <c r="B2266" s="1" t="str">
        <f>VLOOKUP($A2266,'Customer Names'!$A$2:$E$2336,4,FALSE())</f>
        <v>Matthew</v>
      </c>
      <c r="C2266" s="16">
        <f>VLOOKUP($A2266,'Medical Examinations'!$A$2:$O$2336,2,FALSE())</f>
        <v>19.8</v>
      </c>
      <c r="D2266" s="16">
        <f>VLOOKUP($A2266,'Medical Examinations'!$A$2:$O$2336,3,FALSE())</f>
        <v>5.12</v>
      </c>
      <c r="E2266" s="1" t="str">
        <f>VLOOKUP($A2266,'Medical Examinations'!$A$2:$O$2336,9,FALSE())</f>
        <v>No</v>
      </c>
      <c r="F2266" s="1" t="str">
        <f>VLOOKUP($A2266,'Medical Examinations'!$A$2:$O$2336,10,FALSE())</f>
        <v>No</v>
      </c>
      <c r="G2266" s="1" t="str">
        <f>VLOOKUP($A2266,'Medical Examinations'!$A$2:$O$2336,11,FALSE())</f>
        <v>Yes</v>
      </c>
      <c r="H2266" s="1">
        <f>VLOOKUP($A2266,'Medical Examinations'!$A$2:$O$2336,13,FALSE())</f>
        <v>1</v>
      </c>
      <c r="I2266" s="1" t="str">
        <f>VLOOKUP($A2266,'Medical Examinations'!$A$2:$O$2336,12,FALSE())</f>
        <v>No</v>
      </c>
      <c r="J2266" s="1" t="str">
        <f>VLOOKUP($A2266,'Medical Examinations'!$A$2:$O$2336,14,FALSE())</f>
        <v>Normal Weight</v>
      </c>
      <c r="K2266" s="1" t="str">
        <f>VLOOKUP($A2266,'Medical Examinations'!$A$2:$O$2336,15,FALSE())</f>
        <v>Normal</v>
      </c>
      <c r="L2266" s="17">
        <f>VLOOKUP($A2266,'Hospitalisation Details'!$A$2:$P$2344,15,FALSE())</f>
        <v>37835</v>
      </c>
      <c r="M2266" s="18">
        <f>VLOOKUP($A2266,'Hospitalisation Details'!$A$2:$P$2344,6,FALSE())</f>
        <v>1241.57</v>
      </c>
      <c r="N2266" s="1" t="str">
        <f>VLOOKUP($A2266,'Hospitalisation Details'!$A$2:$P$2344,12,FALSE())</f>
        <v>tier - 2</v>
      </c>
      <c r="O2266" s="1" t="str">
        <f>VLOOKUP($A2266,'Hospitalisation Details'!$A$2:$P$2344,13,FALSE())</f>
        <v>tier - 2</v>
      </c>
      <c r="P2266" s="1" t="str">
        <f>VLOOKUP($A2266,'Hospitalisation Details'!$A$2:$P$2344,14,FALSE())</f>
        <v>R1011</v>
      </c>
      <c r="Q2266" s="1">
        <f>VLOOKUP($A2266,'Hospitalisation Details'!$A$2:$P$2344,16,FALSE())</f>
        <v>19</v>
      </c>
    </row>
    <row r="2267" spans="1:17" x14ac:dyDescent="0.35">
      <c r="A2267" s="1" t="str">
        <f>'Customer Names'!A2267</f>
        <v>Id2266</v>
      </c>
      <c r="B2267" s="1" t="str">
        <f>VLOOKUP($A2267,'Customer Names'!$A$2:$E$2336,4,FALSE())</f>
        <v>Elizabeth S.</v>
      </c>
      <c r="C2267" s="16">
        <f>VLOOKUP($A2267,'Medical Examinations'!$A$2:$O$2336,2,FALSE())</f>
        <v>21.87</v>
      </c>
      <c r="D2267" s="16">
        <f>VLOOKUP($A2267,'Medical Examinations'!$A$2:$O$2336,3,FALSE())</f>
        <v>8.59</v>
      </c>
      <c r="E2267" s="1" t="str">
        <f>VLOOKUP($A2267,'Medical Examinations'!$A$2:$O$2336,9,FALSE())</f>
        <v>No</v>
      </c>
      <c r="F2267" s="1" t="str">
        <f>VLOOKUP($A2267,'Medical Examinations'!$A$2:$O$2336,10,FALSE())</f>
        <v>No</v>
      </c>
      <c r="G2267" s="1" t="str">
        <f>VLOOKUP($A2267,'Medical Examinations'!$A$2:$O$2336,11,FALSE())</f>
        <v>No</v>
      </c>
      <c r="H2267" s="1">
        <f>VLOOKUP($A2267,'Medical Examinations'!$A$2:$O$2336,13,FALSE())</f>
        <v>0</v>
      </c>
      <c r="I2267" s="1" t="str">
        <f>VLOOKUP($A2267,'Medical Examinations'!$A$2:$O$2336,12,FALSE())</f>
        <v>No</v>
      </c>
      <c r="J2267" s="1" t="str">
        <f>VLOOKUP($A2267,'Medical Examinations'!$A$2:$O$2336,14,FALSE())</f>
        <v>Normal Weight</v>
      </c>
      <c r="K2267" s="1" t="str">
        <f>VLOOKUP($A2267,'Medical Examinations'!$A$2:$O$2336,15,FALSE())</f>
        <v>Diabetes</v>
      </c>
      <c r="L2267" s="17">
        <f>VLOOKUP($A2267,'Hospitalisation Details'!$A$2:$P$2344,15,FALSE())</f>
        <v>37438</v>
      </c>
      <c r="M2267" s="18">
        <f>VLOOKUP($A2267,'Hospitalisation Details'!$A$2:$P$2344,6,FALSE())</f>
        <v>1241</v>
      </c>
      <c r="N2267" s="1" t="str">
        <f>VLOOKUP($A2267,'Hospitalisation Details'!$A$2:$P$2344,12,FALSE())</f>
        <v>tier - 2</v>
      </c>
      <c r="O2267" s="1" t="str">
        <f>VLOOKUP($A2267,'Hospitalisation Details'!$A$2:$P$2344,13,FALSE())</f>
        <v>tier - 2</v>
      </c>
      <c r="P2267" s="1" t="str">
        <f>VLOOKUP($A2267,'Hospitalisation Details'!$A$2:$P$2344,14,FALSE())</f>
        <v>R1013</v>
      </c>
      <c r="Q2267" s="1">
        <f>VLOOKUP($A2267,'Hospitalisation Details'!$A$2:$P$2344,16,FALSE())</f>
        <v>20</v>
      </c>
    </row>
    <row r="2268" spans="1:17" x14ac:dyDescent="0.35">
      <c r="A2268" s="1" t="str">
        <f>'Customer Names'!A2268</f>
        <v>Id2267</v>
      </c>
      <c r="B2268" s="1" t="str">
        <f>VLOOKUP($A2268,'Customer Names'!$A$2:$E$2336,4,FALSE())</f>
        <v>Katie</v>
      </c>
      <c r="C2268" s="16">
        <f>VLOOKUP($A2268,'Medical Examinations'!$A$2:$O$2336,2,FALSE())</f>
        <v>16.600000000000001</v>
      </c>
      <c r="D2268" s="16">
        <f>VLOOKUP($A2268,'Medical Examinations'!$A$2:$O$2336,3,FALSE())</f>
        <v>5.87</v>
      </c>
      <c r="E2268" s="1" t="str">
        <f>VLOOKUP($A2268,'Medical Examinations'!$A$2:$O$2336,9,FALSE())</f>
        <v>No</v>
      </c>
      <c r="F2268" s="1" t="str">
        <f>VLOOKUP($A2268,'Medical Examinations'!$A$2:$O$2336,10,FALSE())</f>
        <v>No</v>
      </c>
      <c r="G2268" s="1" t="str">
        <f>VLOOKUP($A2268,'Medical Examinations'!$A$2:$O$2336,11,FALSE())</f>
        <v>No</v>
      </c>
      <c r="H2268" s="1">
        <f>VLOOKUP($A2268,'Medical Examinations'!$A$2:$O$2336,13,FALSE())</f>
        <v>1</v>
      </c>
      <c r="I2268" s="1" t="str">
        <f>VLOOKUP($A2268,'Medical Examinations'!$A$2:$O$2336,12,FALSE())</f>
        <v>No</v>
      </c>
      <c r="J2268" s="1" t="str">
        <f>VLOOKUP($A2268,'Medical Examinations'!$A$2:$O$2336,14,FALSE())</f>
        <v>Underweight</v>
      </c>
      <c r="K2268" s="1" t="str">
        <f>VLOOKUP($A2268,'Medical Examinations'!$A$2:$O$2336,15,FALSE())</f>
        <v>Prediabetes</v>
      </c>
      <c r="L2268" s="17">
        <f>VLOOKUP($A2268,'Hospitalisation Details'!$A$2:$P$2344,15,FALSE())</f>
        <v>36079</v>
      </c>
      <c r="M2268" s="18">
        <f>VLOOKUP($A2268,'Hospitalisation Details'!$A$2:$P$2344,6,FALSE())</f>
        <v>1240</v>
      </c>
      <c r="N2268" s="1" t="str">
        <f>VLOOKUP($A2268,'Hospitalisation Details'!$A$2:$P$2344,12,FALSE())</f>
        <v>tier - 2</v>
      </c>
      <c r="O2268" s="1" t="str">
        <f>VLOOKUP($A2268,'Hospitalisation Details'!$A$2:$P$2344,13,FALSE())</f>
        <v>tier - 1</v>
      </c>
      <c r="P2268" s="1" t="str">
        <f>VLOOKUP($A2268,'Hospitalisation Details'!$A$2:$P$2344,14,FALSE())</f>
        <v>R1012</v>
      </c>
      <c r="Q2268" s="1">
        <f>VLOOKUP($A2268,'Hospitalisation Details'!$A$2:$P$2344,16,FALSE())</f>
        <v>24</v>
      </c>
    </row>
    <row r="2269" spans="1:17" x14ac:dyDescent="0.35">
      <c r="A2269" s="1" t="str">
        <f>'Customer Names'!A2269</f>
        <v>Id2268</v>
      </c>
      <c r="B2269" s="1" t="str">
        <f>VLOOKUP($A2269,'Customer Names'!$A$2:$E$2336,4,FALSE())</f>
        <v>Christi A.</v>
      </c>
      <c r="C2269" s="16">
        <f>VLOOKUP($A2269,'Medical Examinations'!$A$2:$O$2336,2,FALSE())</f>
        <v>21.98</v>
      </c>
      <c r="D2269" s="16">
        <f>VLOOKUP($A2269,'Medical Examinations'!$A$2:$O$2336,3,FALSE())</f>
        <v>7.03</v>
      </c>
      <c r="E2269" s="1" t="str">
        <f>VLOOKUP($A2269,'Medical Examinations'!$A$2:$O$2336,9,FALSE())</f>
        <v>No</v>
      </c>
      <c r="F2269" s="1" t="str">
        <f>VLOOKUP($A2269,'Medical Examinations'!$A$2:$O$2336,10,FALSE())</f>
        <v>No</v>
      </c>
      <c r="G2269" s="1" t="str">
        <f>VLOOKUP($A2269,'Medical Examinations'!$A$2:$O$2336,11,FALSE())</f>
        <v>No</v>
      </c>
      <c r="H2269" s="1">
        <f>VLOOKUP($A2269,'Medical Examinations'!$A$2:$O$2336,13,FALSE())</f>
        <v>0</v>
      </c>
      <c r="I2269" s="1" t="str">
        <f>VLOOKUP($A2269,'Medical Examinations'!$A$2:$O$2336,12,FALSE())</f>
        <v>No</v>
      </c>
      <c r="J2269" s="1" t="str">
        <f>VLOOKUP($A2269,'Medical Examinations'!$A$2:$O$2336,14,FALSE())</f>
        <v>Normal Weight</v>
      </c>
      <c r="K2269" s="1" t="str">
        <f>VLOOKUP($A2269,'Medical Examinations'!$A$2:$O$2336,15,FALSE())</f>
        <v>Diabetes</v>
      </c>
      <c r="L2269" s="17">
        <f>VLOOKUP($A2269,'Hospitalisation Details'!$A$2:$P$2344,15,FALSE())</f>
        <v>37602</v>
      </c>
      <c r="M2269" s="18">
        <f>VLOOKUP($A2269,'Hospitalisation Details'!$A$2:$P$2344,6,FALSE())</f>
        <v>1237</v>
      </c>
      <c r="N2269" s="1" t="str">
        <f>VLOOKUP($A2269,'Hospitalisation Details'!$A$2:$P$2344,12,FALSE())</f>
        <v>tier - 2</v>
      </c>
      <c r="O2269" s="1" t="str">
        <f>VLOOKUP($A2269,'Hospitalisation Details'!$A$2:$P$2344,13,FALSE())</f>
        <v>tier - 2</v>
      </c>
      <c r="P2269" s="1" t="str">
        <f>VLOOKUP($A2269,'Hospitalisation Details'!$A$2:$P$2344,14,FALSE())</f>
        <v>R1013</v>
      </c>
      <c r="Q2269" s="1">
        <f>VLOOKUP($A2269,'Hospitalisation Details'!$A$2:$P$2344,16,FALSE())</f>
        <v>20</v>
      </c>
    </row>
    <row r="2270" spans="1:17" x14ac:dyDescent="0.35">
      <c r="A2270" s="1" t="str">
        <f>'Customer Names'!A2270</f>
        <v>Id2269</v>
      </c>
      <c r="B2270" s="1" t="str">
        <f>VLOOKUP($A2270,'Customer Names'!$A$2:$E$2336,4,FALSE())</f>
        <v>Sandra K.</v>
      </c>
      <c r="C2270" s="16">
        <f>VLOOKUP($A2270,'Medical Examinations'!$A$2:$O$2336,2,FALSE())</f>
        <v>19.7</v>
      </c>
      <c r="D2270" s="16">
        <f>VLOOKUP($A2270,'Medical Examinations'!$A$2:$O$2336,3,FALSE())</f>
        <v>5.51</v>
      </c>
      <c r="E2270" s="1" t="str">
        <f>VLOOKUP($A2270,'Medical Examinations'!$A$2:$O$2336,9,FALSE())</f>
        <v>No</v>
      </c>
      <c r="F2270" s="1" t="str">
        <f>VLOOKUP($A2270,'Medical Examinations'!$A$2:$O$2336,10,FALSE())</f>
        <v>No</v>
      </c>
      <c r="G2270" s="1" t="str">
        <f>VLOOKUP($A2270,'Medical Examinations'!$A$2:$O$2336,11,FALSE())</f>
        <v>No</v>
      </c>
      <c r="H2270" s="1">
        <f>VLOOKUP($A2270,'Medical Examinations'!$A$2:$O$2336,13,FALSE())</f>
        <v>1</v>
      </c>
      <c r="I2270" s="1" t="str">
        <f>VLOOKUP($A2270,'Medical Examinations'!$A$2:$O$2336,12,FALSE())</f>
        <v>No</v>
      </c>
      <c r="J2270" s="1" t="str">
        <f>VLOOKUP($A2270,'Medical Examinations'!$A$2:$O$2336,14,FALSE())</f>
        <v>Normal Weight</v>
      </c>
      <c r="K2270" s="1" t="str">
        <f>VLOOKUP($A2270,'Medical Examinations'!$A$2:$O$2336,15,FALSE())</f>
        <v>Normal</v>
      </c>
      <c r="L2270" s="17">
        <f>VLOOKUP($A2270,'Hospitalisation Details'!$A$2:$P$2344,15,FALSE())</f>
        <v>35989</v>
      </c>
      <c r="M2270" s="18">
        <f>VLOOKUP($A2270,'Hospitalisation Details'!$A$2:$P$2344,6,FALSE())</f>
        <v>1234</v>
      </c>
      <c r="N2270" s="1" t="str">
        <f>VLOOKUP($A2270,'Hospitalisation Details'!$A$2:$P$2344,12,FALSE())</f>
        <v>tier - 2</v>
      </c>
      <c r="O2270" s="1" t="str">
        <f>VLOOKUP($A2270,'Hospitalisation Details'!$A$2:$P$2344,13,FALSE())</f>
        <v>tier - 1</v>
      </c>
      <c r="P2270" s="1" t="str">
        <f>VLOOKUP($A2270,'Hospitalisation Details'!$A$2:$P$2344,14,FALSE())</f>
        <v>R1013</v>
      </c>
      <c r="Q2270" s="1">
        <f>VLOOKUP($A2270,'Hospitalisation Details'!$A$2:$P$2344,16,FALSE())</f>
        <v>24</v>
      </c>
    </row>
    <row r="2271" spans="1:17" x14ac:dyDescent="0.35">
      <c r="A2271" s="1" t="str">
        <f>'Customer Names'!A2271</f>
        <v>Id2270</v>
      </c>
      <c r="B2271" s="1" t="str">
        <f>VLOOKUP($A2271,'Customer Names'!$A$2:$E$2336,4,FALSE())</f>
        <v>Katharine</v>
      </c>
      <c r="C2271" s="16">
        <f>VLOOKUP($A2271,'Medical Examinations'!$A$2:$O$2336,2,FALSE())</f>
        <v>19.21</v>
      </c>
      <c r="D2271" s="16">
        <f>VLOOKUP($A2271,'Medical Examinations'!$A$2:$O$2336,3,FALSE())</f>
        <v>4.76</v>
      </c>
      <c r="E2271" s="1" t="str">
        <f>VLOOKUP($A2271,'Medical Examinations'!$A$2:$O$2336,9,FALSE())</f>
        <v>No</v>
      </c>
      <c r="F2271" s="1" t="str">
        <f>VLOOKUP($A2271,'Medical Examinations'!$A$2:$O$2336,10,FALSE())</f>
        <v>Yes</v>
      </c>
      <c r="G2271" s="1" t="str">
        <f>VLOOKUP($A2271,'Medical Examinations'!$A$2:$O$2336,11,FALSE())</f>
        <v>No</v>
      </c>
      <c r="H2271" s="1">
        <f>VLOOKUP($A2271,'Medical Examinations'!$A$2:$O$2336,13,FALSE())</f>
        <v>1</v>
      </c>
      <c r="I2271" s="1" t="str">
        <f>VLOOKUP($A2271,'Medical Examinations'!$A$2:$O$2336,12,FALSE())</f>
        <v>No</v>
      </c>
      <c r="J2271" s="1" t="str">
        <f>VLOOKUP($A2271,'Medical Examinations'!$A$2:$O$2336,14,FALSE())</f>
        <v>Normal Weight</v>
      </c>
      <c r="K2271" s="1" t="str">
        <f>VLOOKUP($A2271,'Medical Examinations'!$A$2:$O$2336,15,FALSE())</f>
        <v>Normal</v>
      </c>
      <c r="L2271" s="17">
        <f>VLOOKUP($A2271,'Hospitalisation Details'!$A$2:$P$2344,15,FALSE())</f>
        <v>38276</v>
      </c>
      <c r="M2271" s="18">
        <f>VLOOKUP($A2271,'Hospitalisation Details'!$A$2:$P$2344,6,FALSE())</f>
        <v>1228</v>
      </c>
      <c r="N2271" s="1" t="str">
        <f>VLOOKUP($A2271,'Hospitalisation Details'!$A$2:$P$2344,12,FALSE())</f>
        <v>tier - 2</v>
      </c>
      <c r="O2271" s="1" t="str">
        <f>VLOOKUP($A2271,'Hospitalisation Details'!$A$2:$P$2344,13,FALSE())</f>
        <v>tier - 1</v>
      </c>
      <c r="P2271" s="1" t="str">
        <f>VLOOKUP($A2271,'Hospitalisation Details'!$A$2:$P$2344,14,FALSE())</f>
        <v>R1012</v>
      </c>
      <c r="Q2271" s="1">
        <f>VLOOKUP($A2271,'Hospitalisation Details'!$A$2:$P$2344,16,FALSE())</f>
        <v>18</v>
      </c>
    </row>
    <row r="2272" spans="1:17" x14ac:dyDescent="0.35">
      <c r="A2272" s="1" t="str">
        <f>'Customer Names'!A2272</f>
        <v>Id2271</v>
      </c>
      <c r="B2272" s="1" t="str">
        <f>VLOOKUP($A2272,'Customer Names'!$A$2:$E$2336,4,FALSE())</f>
        <v>Jerome</v>
      </c>
      <c r="C2272" s="16">
        <f>VLOOKUP($A2272,'Medical Examinations'!$A$2:$O$2336,2,FALSE())</f>
        <v>19.3</v>
      </c>
      <c r="D2272" s="16">
        <f>VLOOKUP($A2272,'Medical Examinations'!$A$2:$O$2336,3,FALSE())</f>
        <v>4.7</v>
      </c>
      <c r="E2272" s="1" t="str">
        <f>VLOOKUP($A2272,'Medical Examinations'!$A$2:$O$2336,9,FALSE())</f>
        <v>No</v>
      </c>
      <c r="F2272" s="1" t="str">
        <f>VLOOKUP($A2272,'Medical Examinations'!$A$2:$O$2336,10,FALSE())</f>
        <v>Yes</v>
      </c>
      <c r="G2272" s="1" t="str">
        <f>VLOOKUP($A2272,'Medical Examinations'!$A$2:$O$2336,11,FALSE())</f>
        <v>No</v>
      </c>
      <c r="H2272" s="1">
        <f>VLOOKUP($A2272,'Medical Examinations'!$A$2:$O$2336,13,FALSE())</f>
        <v>1</v>
      </c>
      <c r="I2272" s="1" t="str">
        <f>VLOOKUP($A2272,'Medical Examinations'!$A$2:$O$2336,12,FALSE())</f>
        <v>No</v>
      </c>
      <c r="J2272" s="1" t="str">
        <f>VLOOKUP($A2272,'Medical Examinations'!$A$2:$O$2336,14,FALSE())</f>
        <v>Normal Weight</v>
      </c>
      <c r="K2272" s="1" t="str">
        <f>VLOOKUP($A2272,'Medical Examinations'!$A$2:$O$2336,15,FALSE())</f>
        <v>Normal</v>
      </c>
      <c r="L2272" s="17">
        <f>VLOOKUP($A2272,'Hospitalisation Details'!$A$2:$P$2344,15,FALSE())</f>
        <v>38177</v>
      </c>
      <c r="M2272" s="18">
        <f>VLOOKUP($A2272,'Hospitalisation Details'!$A$2:$P$2344,6,FALSE())</f>
        <v>1224</v>
      </c>
      <c r="N2272" s="1" t="str">
        <f>VLOOKUP($A2272,'Hospitalisation Details'!$A$2:$P$2344,12,FALSE())</f>
        <v>tier - 2</v>
      </c>
      <c r="O2272" s="1" t="str">
        <f>VLOOKUP($A2272,'Hospitalisation Details'!$A$2:$P$2344,13,FALSE())</f>
        <v>tier - 1</v>
      </c>
      <c r="P2272" s="1" t="str">
        <f>VLOOKUP($A2272,'Hospitalisation Details'!$A$2:$P$2344,14,FALSE())</f>
        <v>R1013</v>
      </c>
      <c r="Q2272" s="1">
        <f>VLOOKUP($A2272,'Hospitalisation Details'!$A$2:$P$2344,16,FALSE())</f>
        <v>18</v>
      </c>
    </row>
    <row r="2273" spans="1:17" x14ac:dyDescent="0.35">
      <c r="A2273" s="1" t="str">
        <f>'Customer Names'!A2273</f>
        <v>Id2272</v>
      </c>
      <c r="B2273" s="1" t="str">
        <f>VLOOKUP($A2273,'Customer Names'!$A$2:$E$2336,4,FALSE())</f>
        <v>Julia R</v>
      </c>
      <c r="C2273" s="16">
        <f>VLOOKUP($A2273,'Medical Examinations'!$A$2:$O$2336,2,FALSE())</f>
        <v>16.22</v>
      </c>
      <c r="D2273" s="16">
        <f>VLOOKUP($A2273,'Medical Examinations'!$A$2:$O$2336,3,FALSE())</f>
        <v>6.21</v>
      </c>
      <c r="E2273" s="1" t="str">
        <f>VLOOKUP($A2273,'Medical Examinations'!$A$2:$O$2336,9,FALSE())</f>
        <v>Yes</v>
      </c>
      <c r="F2273" s="1" t="str">
        <f>VLOOKUP($A2273,'Medical Examinations'!$A$2:$O$2336,10,FALSE())</f>
        <v>No</v>
      </c>
      <c r="G2273" s="1" t="str">
        <f>VLOOKUP($A2273,'Medical Examinations'!$A$2:$O$2336,11,FALSE())</f>
        <v>No</v>
      </c>
      <c r="H2273" s="1">
        <f>VLOOKUP($A2273,'Medical Examinations'!$A$2:$O$2336,13,FALSE())</f>
        <v>0</v>
      </c>
      <c r="I2273" s="1" t="str">
        <f>VLOOKUP($A2273,'Medical Examinations'!$A$2:$O$2336,12,FALSE())</f>
        <v>No</v>
      </c>
      <c r="J2273" s="1" t="str">
        <f>VLOOKUP($A2273,'Medical Examinations'!$A$2:$O$2336,14,FALSE())</f>
        <v>Underweight</v>
      </c>
      <c r="K2273" s="1" t="str">
        <f>VLOOKUP($A2273,'Medical Examinations'!$A$2:$O$2336,15,FALSE())</f>
        <v>Prediabetes</v>
      </c>
      <c r="L2273" s="17">
        <f>VLOOKUP($A2273,'Hospitalisation Details'!$A$2:$P$2344,15,FALSE())</f>
        <v>35373</v>
      </c>
      <c r="M2273" s="18">
        <f>VLOOKUP($A2273,'Hospitalisation Details'!$A$2:$P$2344,6,FALSE())</f>
        <v>1220</v>
      </c>
      <c r="N2273" s="1" t="str">
        <f>VLOOKUP($A2273,'Hospitalisation Details'!$A$2:$P$2344,12,FALSE())</f>
        <v>tier - 2</v>
      </c>
      <c r="O2273" s="1" t="str">
        <f>VLOOKUP($A2273,'Hospitalisation Details'!$A$2:$P$2344,13,FALSE())</f>
        <v>tier - 3</v>
      </c>
      <c r="P2273" s="1" t="str">
        <f>VLOOKUP($A2273,'Hospitalisation Details'!$A$2:$P$2344,14,FALSE())</f>
        <v>R1012</v>
      </c>
      <c r="Q2273" s="1">
        <f>VLOOKUP($A2273,'Hospitalisation Details'!$A$2:$P$2344,16,FALSE())</f>
        <v>26</v>
      </c>
    </row>
    <row r="2274" spans="1:17" x14ac:dyDescent="0.35">
      <c r="A2274" s="1" t="str">
        <f>'Customer Names'!A2274</f>
        <v>Id2273</v>
      </c>
      <c r="B2274" s="1" t="str">
        <f>VLOOKUP($A2274,'Customer Names'!$A$2:$E$2336,4,FALSE())</f>
        <v>Sean Henry</v>
      </c>
      <c r="C2274" s="16">
        <f>VLOOKUP($A2274,'Medical Examinations'!$A$2:$O$2336,2,FALSE())</f>
        <v>17.12</v>
      </c>
      <c r="D2274" s="16">
        <f>VLOOKUP($A2274,'Medical Examinations'!$A$2:$O$2336,3,FALSE())</f>
        <v>4.5199999999999996</v>
      </c>
      <c r="E2274" s="1" t="str">
        <f>VLOOKUP($A2274,'Medical Examinations'!$A$2:$O$2336,9,FALSE())</f>
        <v>No</v>
      </c>
      <c r="F2274" s="1" t="str">
        <f>VLOOKUP($A2274,'Medical Examinations'!$A$2:$O$2336,10,FALSE())</f>
        <v>Yes</v>
      </c>
      <c r="G2274" s="1" t="str">
        <f>VLOOKUP($A2274,'Medical Examinations'!$A$2:$O$2336,11,FALSE())</f>
        <v>No</v>
      </c>
      <c r="H2274" s="1">
        <f>VLOOKUP($A2274,'Medical Examinations'!$A$2:$O$2336,13,FALSE())</f>
        <v>1</v>
      </c>
      <c r="I2274" s="1" t="str">
        <f>VLOOKUP($A2274,'Medical Examinations'!$A$2:$O$2336,12,FALSE())</f>
        <v>No</v>
      </c>
      <c r="J2274" s="1" t="str">
        <f>VLOOKUP($A2274,'Medical Examinations'!$A$2:$O$2336,14,FALSE())</f>
        <v>Underweight</v>
      </c>
      <c r="K2274" s="1" t="str">
        <f>VLOOKUP($A2274,'Medical Examinations'!$A$2:$O$2336,15,FALSE())</f>
        <v>Normal</v>
      </c>
      <c r="L2274" s="17">
        <f>VLOOKUP($A2274,'Hospitalisation Details'!$A$2:$P$2344,15,FALSE())</f>
        <v>38140</v>
      </c>
      <c r="M2274" s="18">
        <f>VLOOKUP($A2274,'Hospitalisation Details'!$A$2:$P$2344,6,FALSE())</f>
        <v>1210</v>
      </c>
      <c r="N2274" s="1" t="str">
        <f>VLOOKUP($A2274,'Hospitalisation Details'!$A$2:$P$2344,12,FALSE())</f>
        <v>tier - 2</v>
      </c>
      <c r="O2274" s="1" t="str">
        <f>VLOOKUP($A2274,'Hospitalisation Details'!$A$2:$P$2344,13,FALSE())</f>
        <v>tier - 1</v>
      </c>
      <c r="P2274" s="1" t="str">
        <f>VLOOKUP($A2274,'Hospitalisation Details'!$A$2:$P$2344,14,FALSE())</f>
        <v>R1013</v>
      </c>
      <c r="Q2274" s="1">
        <f>VLOOKUP($A2274,'Hospitalisation Details'!$A$2:$P$2344,16,FALSE())</f>
        <v>19</v>
      </c>
    </row>
    <row r="2275" spans="1:17" x14ac:dyDescent="0.35">
      <c r="A2275" s="1" t="str">
        <f>'Customer Names'!A2275</f>
        <v>Id2274</v>
      </c>
      <c r="B2275" s="1" t="str">
        <f>VLOOKUP($A2275,'Customer Names'!$A$2:$E$2336,4,FALSE())</f>
        <v>Rachel A.</v>
      </c>
      <c r="C2275" s="16">
        <f>VLOOKUP($A2275,'Medical Examinations'!$A$2:$O$2336,2,FALSE())</f>
        <v>19.07</v>
      </c>
      <c r="D2275" s="16">
        <f>VLOOKUP($A2275,'Medical Examinations'!$A$2:$O$2336,3,FALSE())</f>
        <v>5.45</v>
      </c>
      <c r="E2275" s="1" t="str">
        <f>VLOOKUP($A2275,'Medical Examinations'!$A$2:$O$2336,9,FALSE())</f>
        <v>No</v>
      </c>
      <c r="F2275" s="1" t="str">
        <f>VLOOKUP($A2275,'Medical Examinations'!$A$2:$O$2336,10,FALSE())</f>
        <v>No</v>
      </c>
      <c r="G2275" s="1" t="str">
        <f>VLOOKUP($A2275,'Medical Examinations'!$A$2:$O$2336,11,FALSE())</f>
        <v>No</v>
      </c>
      <c r="H2275" s="1">
        <f>VLOOKUP($A2275,'Medical Examinations'!$A$2:$O$2336,13,FALSE())</f>
        <v>1</v>
      </c>
      <c r="I2275" s="1" t="str">
        <f>VLOOKUP($A2275,'Medical Examinations'!$A$2:$O$2336,12,FALSE())</f>
        <v>No</v>
      </c>
      <c r="J2275" s="1" t="str">
        <f>VLOOKUP($A2275,'Medical Examinations'!$A$2:$O$2336,14,FALSE())</f>
        <v>Normal Weight</v>
      </c>
      <c r="K2275" s="1" t="str">
        <f>VLOOKUP($A2275,'Medical Examinations'!$A$2:$O$2336,15,FALSE())</f>
        <v>Normal</v>
      </c>
      <c r="L2275" s="17">
        <f>VLOOKUP($A2275,'Hospitalisation Details'!$A$2:$P$2344,15,FALSE())</f>
        <v>33883</v>
      </c>
      <c r="M2275" s="18">
        <f>VLOOKUP($A2275,'Hospitalisation Details'!$A$2:$P$2344,6,FALSE())</f>
        <v>1200.55</v>
      </c>
      <c r="N2275" s="1" t="str">
        <f>VLOOKUP($A2275,'Hospitalisation Details'!$A$2:$P$2344,12,FALSE())</f>
        <v>tier - 2</v>
      </c>
      <c r="O2275" s="1" t="str">
        <f>VLOOKUP($A2275,'Hospitalisation Details'!$A$2:$P$2344,13,FALSE())</f>
        <v>tier - 3</v>
      </c>
      <c r="P2275" s="1" t="str">
        <f>VLOOKUP($A2275,'Hospitalisation Details'!$A$2:$P$2344,14,FALSE())</f>
        <v>R1013</v>
      </c>
      <c r="Q2275" s="1">
        <f>VLOOKUP($A2275,'Hospitalisation Details'!$A$2:$P$2344,16,FALSE())</f>
        <v>30</v>
      </c>
    </row>
    <row r="2276" spans="1:17" x14ac:dyDescent="0.35">
      <c r="A2276" s="1" t="str">
        <f>'Customer Names'!A2276</f>
        <v>Id2275</v>
      </c>
      <c r="B2276" s="1" t="str">
        <f>VLOOKUP($A2276,'Customer Names'!$A$2:$E$2336,4,FALSE())</f>
        <v>Jim</v>
      </c>
      <c r="C2276" s="16">
        <f>VLOOKUP($A2276,'Medical Examinations'!$A$2:$O$2336,2,FALSE())</f>
        <v>15.56</v>
      </c>
      <c r="D2276" s="16">
        <f>VLOOKUP($A2276,'Medical Examinations'!$A$2:$O$2336,3,FALSE())</f>
        <v>4.42</v>
      </c>
      <c r="E2276" s="1" t="str">
        <f>VLOOKUP($A2276,'Medical Examinations'!$A$2:$O$2336,9,FALSE())</f>
        <v>No</v>
      </c>
      <c r="F2276" s="1" t="str">
        <f>VLOOKUP($A2276,'Medical Examinations'!$A$2:$O$2336,10,FALSE())</f>
        <v>No</v>
      </c>
      <c r="G2276" s="1" t="str">
        <f>VLOOKUP($A2276,'Medical Examinations'!$A$2:$O$2336,11,FALSE())</f>
        <v>No</v>
      </c>
      <c r="H2276" s="1">
        <f>VLOOKUP($A2276,'Medical Examinations'!$A$2:$O$2336,13,FALSE())</f>
        <v>0</v>
      </c>
      <c r="I2276" s="1" t="str">
        <f>VLOOKUP($A2276,'Medical Examinations'!$A$2:$O$2336,12,FALSE())</f>
        <v>No</v>
      </c>
      <c r="J2276" s="1" t="str">
        <f>VLOOKUP($A2276,'Medical Examinations'!$A$2:$O$2336,14,FALSE())</f>
        <v>Underweight</v>
      </c>
      <c r="K2276" s="1" t="str">
        <f>VLOOKUP($A2276,'Medical Examinations'!$A$2:$O$2336,15,FALSE())</f>
        <v>Normal</v>
      </c>
      <c r="L2276" s="17">
        <f>VLOOKUP($A2276,'Hospitalisation Details'!$A$2:$P$2344,15,FALSE())</f>
        <v>36339</v>
      </c>
      <c r="M2276" s="18">
        <f>VLOOKUP($A2276,'Hospitalisation Details'!$A$2:$P$2344,6,FALSE())</f>
        <v>1200</v>
      </c>
      <c r="N2276" s="1" t="str">
        <f>VLOOKUP($A2276,'Hospitalisation Details'!$A$2:$P$2344,12,FALSE())</f>
        <v>tier - 2</v>
      </c>
      <c r="O2276" s="1" t="str">
        <f>VLOOKUP($A2276,'Hospitalisation Details'!$A$2:$P$2344,13,FALSE())</f>
        <v>tier - 3</v>
      </c>
      <c r="P2276" s="1" t="str">
        <f>VLOOKUP($A2276,'Hospitalisation Details'!$A$2:$P$2344,14,FALSE())</f>
        <v>R1012</v>
      </c>
      <c r="Q2276" s="1">
        <f>VLOOKUP($A2276,'Hospitalisation Details'!$A$2:$P$2344,16,FALSE())</f>
        <v>23</v>
      </c>
    </row>
    <row r="2277" spans="1:17" x14ac:dyDescent="0.35">
      <c r="A2277" s="1" t="str">
        <f>'Customer Names'!A2277</f>
        <v>Id2276</v>
      </c>
      <c r="B2277" s="1" t="str">
        <f>VLOOKUP($A2277,'Customer Names'!$A$2:$E$2336,4,FALSE())</f>
        <v>Tim</v>
      </c>
      <c r="C2277" s="16">
        <f>VLOOKUP($A2277,'Medical Examinations'!$A$2:$O$2336,2,FALSE())</f>
        <v>22.76</v>
      </c>
      <c r="D2277" s="16">
        <f>VLOOKUP($A2277,'Medical Examinations'!$A$2:$O$2336,3,FALSE())</f>
        <v>9.44</v>
      </c>
      <c r="E2277" s="1" t="str">
        <f>VLOOKUP($A2277,'Medical Examinations'!$A$2:$O$2336,9,FALSE())</f>
        <v>No</v>
      </c>
      <c r="F2277" s="1" t="str">
        <f>VLOOKUP($A2277,'Medical Examinations'!$A$2:$O$2336,10,FALSE())</f>
        <v>No</v>
      </c>
      <c r="G2277" s="1" t="str">
        <f>VLOOKUP($A2277,'Medical Examinations'!$A$2:$O$2336,11,FALSE())</f>
        <v>No</v>
      </c>
      <c r="H2277" s="1">
        <f>VLOOKUP($A2277,'Medical Examinations'!$A$2:$O$2336,13,FALSE())</f>
        <v>0</v>
      </c>
      <c r="I2277" s="1" t="str">
        <f>VLOOKUP($A2277,'Medical Examinations'!$A$2:$O$2336,12,FALSE())</f>
        <v>No</v>
      </c>
      <c r="J2277" s="1" t="str">
        <f>VLOOKUP($A2277,'Medical Examinations'!$A$2:$O$2336,14,FALSE())</f>
        <v>Normal Weight</v>
      </c>
      <c r="K2277" s="1" t="str">
        <f>VLOOKUP($A2277,'Medical Examinations'!$A$2:$O$2336,15,FALSE())</f>
        <v>Diabetes</v>
      </c>
      <c r="L2277" s="17">
        <f>VLOOKUP($A2277,'Hospitalisation Details'!$A$2:$P$2344,15,FALSE())</f>
        <v>37494</v>
      </c>
      <c r="M2277" s="18">
        <f>VLOOKUP($A2277,'Hospitalisation Details'!$A$2:$P$2344,6,FALSE())</f>
        <v>1191</v>
      </c>
      <c r="N2277" s="1" t="str">
        <f>VLOOKUP($A2277,'Hospitalisation Details'!$A$2:$P$2344,12,FALSE())</f>
        <v>tier - 2</v>
      </c>
      <c r="O2277" s="1" t="str">
        <f>VLOOKUP($A2277,'Hospitalisation Details'!$A$2:$P$2344,13,FALSE())</f>
        <v>tier - 1</v>
      </c>
      <c r="P2277" s="1" t="str">
        <f>VLOOKUP($A2277,'Hospitalisation Details'!$A$2:$P$2344,14,FALSE())</f>
        <v>R1013</v>
      </c>
      <c r="Q2277" s="1">
        <f>VLOOKUP($A2277,'Hospitalisation Details'!$A$2:$P$2344,16,FALSE())</f>
        <v>20</v>
      </c>
    </row>
    <row r="2278" spans="1:17" x14ac:dyDescent="0.35">
      <c r="A2278" s="1" t="str">
        <f>'Customer Names'!A2278</f>
        <v>Id2277</v>
      </c>
      <c r="B2278" s="1" t="str">
        <f>VLOOKUP($A2278,'Customer Names'!$A$2:$E$2336,4,FALSE())</f>
        <v>Abby L.</v>
      </c>
      <c r="C2278" s="16">
        <f>VLOOKUP($A2278,'Medical Examinations'!$A$2:$O$2336,2,FALSE())</f>
        <v>22.79</v>
      </c>
      <c r="D2278" s="16">
        <f>VLOOKUP($A2278,'Medical Examinations'!$A$2:$O$2336,3,FALSE())</f>
        <v>6.15</v>
      </c>
      <c r="E2278" s="1" t="str">
        <f>VLOOKUP($A2278,'Medical Examinations'!$A$2:$O$2336,9,FALSE())</f>
        <v>Yes</v>
      </c>
      <c r="F2278" s="1" t="str">
        <f>VLOOKUP($A2278,'Medical Examinations'!$A$2:$O$2336,10,FALSE())</f>
        <v>No</v>
      </c>
      <c r="G2278" s="1" t="str">
        <f>VLOOKUP($A2278,'Medical Examinations'!$A$2:$O$2336,11,FALSE())</f>
        <v>Yes</v>
      </c>
      <c r="H2278" s="1">
        <f>VLOOKUP($A2278,'Medical Examinations'!$A$2:$O$2336,13,FALSE())</f>
        <v>1</v>
      </c>
      <c r="I2278" s="1" t="str">
        <f>VLOOKUP($A2278,'Medical Examinations'!$A$2:$O$2336,12,FALSE())</f>
        <v>No</v>
      </c>
      <c r="J2278" s="1" t="str">
        <f>VLOOKUP($A2278,'Medical Examinations'!$A$2:$O$2336,14,FALSE())</f>
        <v>Normal Weight</v>
      </c>
      <c r="K2278" s="1" t="str">
        <f>VLOOKUP($A2278,'Medical Examinations'!$A$2:$O$2336,15,FALSE())</f>
        <v>Prediabetes</v>
      </c>
      <c r="L2278" s="17">
        <f>VLOOKUP($A2278,'Hospitalisation Details'!$A$2:$P$2344,15,FALSE())</f>
        <v>35609</v>
      </c>
      <c r="M2278" s="18">
        <f>VLOOKUP($A2278,'Hospitalisation Details'!$A$2:$P$2344,6,FALSE())</f>
        <v>1178.07</v>
      </c>
      <c r="N2278" s="1" t="str">
        <f>VLOOKUP($A2278,'Hospitalisation Details'!$A$2:$P$2344,12,FALSE())</f>
        <v>tier - 2</v>
      </c>
      <c r="O2278" s="1" t="str">
        <f>VLOOKUP($A2278,'Hospitalisation Details'!$A$2:$P$2344,13,FALSE())</f>
        <v>tier - 2</v>
      </c>
      <c r="P2278" s="1" t="str">
        <f>VLOOKUP($A2278,'Hospitalisation Details'!$A$2:$P$2344,14,FALSE())</f>
        <v>R1013</v>
      </c>
      <c r="Q2278" s="1">
        <f>VLOOKUP($A2278,'Hospitalisation Details'!$A$2:$P$2344,16,FALSE())</f>
        <v>25</v>
      </c>
    </row>
    <row r="2279" spans="1:17" x14ac:dyDescent="0.35">
      <c r="A2279" s="1" t="str">
        <f>'Customer Names'!A2279</f>
        <v>Id2278</v>
      </c>
      <c r="B2279" s="1" t="str">
        <f>VLOOKUP($A2279,'Customer Names'!$A$2:$E$2336,4,FALSE())</f>
        <v>Mark</v>
      </c>
      <c r="C2279" s="16">
        <f>VLOOKUP($A2279,'Medical Examinations'!$A$2:$O$2336,2,FALSE())</f>
        <v>17.41</v>
      </c>
      <c r="D2279" s="16">
        <f>VLOOKUP($A2279,'Medical Examinations'!$A$2:$O$2336,3,FALSE())</f>
        <v>5.13</v>
      </c>
      <c r="E2279" s="1" t="str">
        <f>VLOOKUP($A2279,'Medical Examinations'!$A$2:$O$2336,9,FALSE())</f>
        <v>Yes</v>
      </c>
      <c r="F2279" s="1" t="str">
        <f>VLOOKUP($A2279,'Medical Examinations'!$A$2:$O$2336,10,FALSE())</f>
        <v>No</v>
      </c>
      <c r="G2279" s="1" t="str">
        <f>VLOOKUP($A2279,'Medical Examinations'!$A$2:$O$2336,11,FALSE())</f>
        <v>No</v>
      </c>
      <c r="H2279" s="1">
        <f>VLOOKUP($A2279,'Medical Examinations'!$A$2:$O$2336,13,FALSE())</f>
        <v>0</v>
      </c>
      <c r="I2279" s="1" t="str">
        <f>VLOOKUP($A2279,'Medical Examinations'!$A$2:$O$2336,12,FALSE())</f>
        <v>No</v>
      </c>
      <c r="J2279" s="1" t="str">
        <f>VLOOKUP($A2279,'Medical Examinations'!$A$2:$O$2336,14,FALSE())</f>
        <v>Underweight</v>
      </c>
      <c r="K2279" s="1" t="str">
        <f>VLOOKUP($A2279,'Medical Examinations'!$A$2:$O$2336,15,FALSE())</f>
        <v>Normal</v>
      </c>
      <c r="L2279" s="17">
        <f>VLOOKUP($A2279,'Hospitalisation Details'!$A$2:$P$2344,15,FALSE())</f>
        <v>35288</v>
      </c>
      <c r="M2279" s="18">
        <f>VLOOKUP($A2279,'Hospitalisation Details'!$A$2:$P$2344,6,FALSE())</f>
        <v>1178</v>
      </c>
      <c r="N2279" s="1" t="str">
        <f>VLOOKUP($A2279,'Hospitalisation Details'!$A$2:$P$2344,12,FALSE())</f>
        <v>tier - 2</v>
      </c>
      <c r="O2279" s="1" t="str">
        <f>VLOOKUP($A2279,'Hospitalisation Details'!$A$2:$P$2344,13,FALSE())</f>
        <v>tier - 3</v>
      </c>
      <c r="P2279" s="1" t="str">
        <f>VLOOKUP($A2279,'Hospitalisation Details'!$A$2:$P$2344,14,FALSE())</f>
        <v>R1013</v>
      </c>
      <c r="Q2279" s="1">
        <f>VLOOKUP($A2279,'Hospitalisation Details'!$A$2:$P$2344,16,FALSE())</f>
        <v>26</v>
      </c>
    </row>
    <row r="2280" spans="1:17" x14ac:dyDescent="0.35">
      <c r="A2280" s="1" t="str">
        <f>'Customer Names'!A2280</f>
        <v>Id2279</v>
      </c>
      <c r="B2280" s="1" t="str">
        <f>VLOOKUP($A2280,'Customer Names'!$A$2:$E$2336,4,FALSE())</f>
        <v>Ali</v>
      </c>
      <c r="C2280" s="16">
        <f>VLOOKUP($A2280,'Medical Examinations'!$A$2:$O$2336,2,FALSE())</f>
        <v>19.32</v>
      </c>
      <c r="D2280" s="16">
        <f>VLOOKUP($A2280,'Medical Examinations'!$A$2:$O$2336,3,FALSE())</f>
        <v>4.96</v>
      </c>
      <c r="E2280" s="1" t="str">
        <f>VLOOKUP($A2280,'Medical Examinations'!$A$2:$O$2336,9,FALSE())</f>
        <v>Yes</v>
      </c>
      <c r="F2280" s="1" t="str">
        <f>VLOOKUP($A2280,'Medical Examinations'!$A$2:$O$2336,10,FALSE())</f>
        <v>No</v>
      </c>
      <c r="G2280" s="1" t="str">
        <f>VLOOKUP($A2280,'Medical Examinations'!$A$2:$O$2336,11,FALSE())</f>
        <v>No</v>
      </c>
      <c r="H2280" s="1">
        <f>VLOOKUP($A2280,'Medical Examinations'!$A$2:$O$2336,13,FALSE())</f>
        <v>0</v>
      </c>
      <c r="I2280" s="1" t="str">
        <f>VLOOKUP($A2280,'Medical Examinations'!$A$2:$O$2336,12,FALSE())</f>
        <v>No</v>
      </c>
      <c r="J2280" s="1" t="str">
        <f>VLOOKUP($A2280,'Medical Examinations'!$A$2:$O$2336,14,FALSE())</f>
        <v>Normal Weight</v>
      </c>
      <c r="K2280" s="1" t="str">
        <f>VLOOKUP($A2280,'Medical Examinations'!$A$2:$O$2336,15,FALSE())</f>
        <v>Normal</v>
      </c>
      <c r="L2280" s="17">
        <f>VLOOKUP($A2280,'Hospitalisation Details'!$A$2:$P$2344,15,FALSE())</f>
        <v>37207</v>
      </c>
      <c r="M2280" s="18">
        <f>VLOOKUP($A2280,'Hospitalisation Details'!$A$2:$P$2344,6,FALSE())</f>
        <v>1167</v>
      </c>
      <c r="N2280" s="1" t="str">
        <f>VLOOKUP($A2280,'Hospitalisation Details'!$A$2:$P$2344,12,FALSE())</f>
        <v>tier - 2</v>
      </c>
      <c r="O2280" s="1" t="str">
        <f>VLOOKUP($A2280,'Hospitalisation Details'!$A$2:$P$2344,13,FALSE())</f>
        <v>tier - 1</v>
      </c>
      <c r="P2280" s="1" t="str">
        <f>VLOOKUP($A2280,'Hospitalisation Details'!$A$2:$P$2344,14,FALSE())</f>
        <v>R1013</v>
      </c>
      <c r="Q2280" s="1">
        <f>VLOOKUP($A2280,'Hospitalisation Details'!$A$2:$P$2344,16,FALSE())</f>
        <v>21</v>
      </c>
    </row>
    <row r="2281" spans="1:17" x14ac:dyDescent="0.35">
      <c r="A2281" s="1" t="str">
        <f>'Customer Names'!A2281</f>
        <v>Id2280</v>
      </c>
      <c r="B2281" s="1" t="str">
        <f>VLOOKUP($A2281,'Customer Names'!$A$2:$E$2336,4,FALSE())</f>
        <v>Joshua</v>
      </c>
      <c r="C2281" s="16">
        <f>VLOOKUP($A2281,'Medical Examinations'!$A$2:$O$2336,2,FALSE())</f>
        <v>18.25</v>
      </c>
      <c r="D2281" s="16">
        <f>VLOOKUP($A2281,'Medical Examinations'!$A$2:$O$2336,3,FALSE())</f>
        <v>10.95</v>
      </c>
      <c r="E2281" s="1" t="str">
        <f>VLOOKUP($A2281,'Medical Examinations'!$A$2:$O$2336,9,FALSE())</f>
        <v>No</v>
      </c>
      <c r="F2281" s="1" t="str">
        <f>VLOOKUP($A2281,'Medical Examinations'!$A$2:$O$2336,10,FALSE())</f>
        <v>No</v>
      </c>
      <c r="G2281" s="1" t="str">
        <f>VLOOKUP($A2281,'Medical Examinations'!$A$2:$O$2336,11,FALSE())</f>
        <v>No</v>
      </c>
      <c r="H2281" s="1">
        <f>VLOOKUP($A2281,'Medical Examinations'!$A$2:$O$2336,13,FALSE())</f>
        <v>0</v>
      </c>
      <c r="I2281" s="1" t="str">
        <f>VLOOKUP($A2281,'Medical Examinations'!$A$2:$O$2336,12,FALSE())</f>
        <v>No</v>
      </c>
      <c r="J2281" s="1" t="str">
        <f>VLOOKUP($A2281,'Medical Examinations'!$A$2:$O$2336,14,FALSE())</f>
        <v>Underweight</v>
      </c>
      <c r="K2281" s="1" t="str">
        <f>VLOOKUP($A2281,'Medical Examinations'!$A$2:$O$2336,15,FALSE())</f>
        <v>Diabetes</v>
      </c>
      <c r="L2281" s="17">
        <f>VLOOKUP($A2281,'Hospitalisation Details'!$A$2:$P$2344,15,FALSE())</f>
        <v>37418</v>
      </c>
      <c r="M2281" s="18">
        <f>VLOOKUP($A2281,'Hospitalisation Details'!$A$2:$P$2344,6,FALSE())</f>
        <v>1165</v>
      </c>
      <c r="N2281" s="1" t="str">
        <f>VLOOKUP($A2281,'Hospitalisation Details'!$A$2:$P$2344,12,FALSE())</f>
        <v>tier - 2</v>
      </c>
      <c r="O2281" s="1" t="str">
        <f>VLOOKUP($A2281,'Hospitalisation Details'!$A$2:$P$2344,13,FALSE())</f>
        <v>tier - 3</v>
      </c>
      <c r="P2281" s="1" t="str">
        <f>VLOOKUP($A2281,'Hospitalisation Details'!$A$2:$P$2344,14,FALSE())</f>
        <v>R1012</v>
      </c>
      <c r="Q2281" s="1">
        <f>VLOOKUP($A2281,'Hospitalisation Details'!$A$2:$P$2344,16,FALSE())</f>
        <v>20</v>
      </c>
    </row>
    <row r="2282" spans="1:17" x14ac:dyDescent="0.35">
      <c r="A2282" s="1" t="str">
        <f>'Customer Names'!A2282</f>
        <v>Id2281</v>
      </c>
      <c r="B2282" s="1" t="str">
        <f>VLOOKUP($A2282,'Customer Names'!$A$2:$E$2336,4,FALSE())</f>
        <v>Pierre</v>
      </c>
      <c r="C2282" s="16">
        <f>VLOOKUP($A2282,'Medical Examinations'!$A$2:$O$2336,2,FALSE())</f>
        <v>53.13</v>
      </c>
      <c r="D2282" s="16">
        <f>VLOOKUP($A2282,'Medical Examinations'!$A$2:$O$2336,3,FALSE())</f>
        <v>4.4400000000000004</v>
      </c>
      <c r="E2282" s="1" t="str">
        <f>VLOOKUP($A2282,'Medical Examinations'!$A$2:$O$2336,9,FALSE())</f>
        <v>No</v>
      </c>
      <c r="F2282" s="1" t="str">
        <f>VLOOKUP($A2282,'Medical Examinations'!$A$2:$O$2336,10,FALSE())</f>
        <v>Yes</v>
      </c>
      <c r="G2282" s="1" t="str">
        <f>VLOOKUP($A2282,'Medical Examinations'!$A$2:$O$2336,11,FALSE())</f>
        <v>No</v>
      </c>
      <c r="H2282" s="1">
        <f>VLOOKUP($A2282,'Medical Examinations'!$A$2:$O$2336,13,FALSE())</f>
        <v>1</v>
      </c>
      <c r="I2282" s="1" t="str">
        <f>VLOOKUP($A2282,'Medical Examinations'!$A$2:$O$2336,12,FALSE())</f>
        <v>No</v>
      </c>
      <c r="J2282" s="1" t="str">
        <f>VLOOKUP($A2282,'Medical Examinations'!$A$2:$O$2336,14,FALSE())</f>
        <v>Obesity</v>
      </c>
      <c r="K2282" s="1" t="str">
        <f>VLOOKUP($A2282,'Medical Examinations'!$A$2:$O$2336,15,FALSE())</f>
        <v>Normal</v>
      </c>
      <c r="L2282" s="17">
        <f>VLOOKUP($A2282,'Hospitalisation Details'!$A$2:$P$2344,15,FALSE())</f>
        <v>38302</v>
      </c>
      <c r="M2282" s="18">
        <f>VLOOKUP($A2282,'Hospitalisation Details'!$A$2:$P$2344,6,FALSE())</f>
        <v>1163.46</v>
      </c>
      <c r="N2282" s="1" t="str">
        <f>VLOOKUP($A2282,'Hospitalisation Details'!$A$2:$P$2344,12,FALSE())</f>
        <v>tier - 2</v>
      </c>
      <c r="O2282" s="1" t="str">
        <f>VLOOKUP($A2282,'Hospitalisation Details'!$A$2:$P$2344,13,FALSE())</f>
        <v>tier - 3</v>
      </c>
      <c r="P2282" s="1" t="str">
        <f>VLOOKUP($A2282,'Hospitalisation Details'!$A$2:$P$2344,14,FALSE())</f>
        <v>R1013</v>
      </c>
      <c r="Q2282" s="1">
        <f>VLOOKUP($A2282,'Hospitalisation Details'!$A$2:$P$2344,16,FALSE())</f>
        <v>18</v>
      </c>
    </row>
    <row r="2283" spans="1:17" x14ac:dyDescent="0.35">
      <c r="A2283" s="1" t="str">
        <f>'Customer Names'!A2283</f>
        <v>Id2282</v>
      </c>
      <c r="B2283" s="1" t="str">
        <f>VLOOKUP($A2283,'Customer Names'!$A$2:$E$2336,4,FALSE())</f>
        <v>Kate</v>
      </c>
      <c r="C2283" s="16">
        <f>VLOOKUP($A2283,'Medical Examinations'!$A$2:$O$2336,2,FALSE())</f>
        <v>20.46</v>
      </c>
      <c r="D2283" s="16">
        <f>VLOOKUP($A2283,'Medical Examinations'!$A$2:$O$2336,3,FALSE())</f>
        <v>4.0199999999999996</v>
      </c>
      <c r="E2283" s="1" t="str">
        <f>VLOOKUP($A2283,'Medical Examinations'!$A$2:$O$2336,9,FALSE())</f>
        <v>No</v>
      </c>
      <c r="F2283" s="1" t="str">
        <f>VLOOKUP($A2283,'Medical Examinations'!$A$2:$O$2336,10,FALSE())</f>
        <v>No</v>
      </c>
      <c r="G2283" s="1" t="str">
        <f>VLOOKUP($A2283,'Medical Examinations'!$A$2:$O$2336,11,FALSE())</f>
        <v>No</v>
      </c>
      <c r="H2283" s="1">
        <f>VLOOKUP($A2283,'Medical Examinations'!$A$2:$O$2336,13,FALSE())</f>
        <v>0</v>
      </c>
      <c r="I2283" s="1" t="str">
        <f>VLOOKUP($A2283,'Medical Examinations'!$A$2:$O$2336,12,FALSE())</f>
        <v>No</v>
      </c>
      <c r="J2283" s="1" t="str">
        <f>VLOOKUP($A2283,'Medical Examinations'!$A$2:$O$2336,14,FALSE())</f>
        <v>Normal Weight</v>
      </c>
      <c r="K2283" s="1" t="str">
        <f>VLOOKUP($A2283,'Medical Examinations'!$A$2:$O$2336,15,FALSE())</f>
        <v>Normal</v>
      </c>
      <c r="L2283" s="17">
        <f>VLOOKUP($A2283,'Hospitalisation Details'!$A$2:$P$2344,15,FALSE())</f>
        <v>34541</v>
      </c>
      <c r="M2283" s="18">
        <f>VLOOKUP($A2283,'Hospitalisation Details'!$A$2:$P$2344,6,FALSE())</f>
        <v>1158.32</v>
      </c>
      <c r="N2283" s="1" t="str">
        <f>VLOOKUP($A2283,'Hospitalisation Details'!$A$2:$P$2344,12,FALSE())</f>
        <v>tier - 2</v>
      </c>
      <c r="O2283" s="1" t="str">
        <f>VLOOKUP($A2283,'Hospitalisation Details'!$A$2:$P$2344,13,FALSE())</f>
        <v>tier - 1</v>
      </c>
      <c r="P2283" s="1" t="str">
        <f>VLOOKUP($A2283,'Hospitalisation Details'!$A$2:$P$2344,14,FALSE())</f>
        <v>R1013</v>
      </c>
      <c r="Q2283" s="1">
        <f>VLOOKUP($A2283,'Hospitalisation Details'!$A$2:$P$2344,16,FALSE())</f>
        <v>28</v>
      </c>
    </row>
    <row r="2284" spans="1:17" x14ac:dyDescent="0.35">
      <c r="A2284" s="1" t="str">
        <f>'Customer Names'!A2284</f>
        <v>Id2283</v>
      </c>
      <c r="B2284" s="1" t="str">
        <f>VLOOKUP($A2284,'Customer Names'!$A$2:$E$2336,4,FALSE())</f>
        <v>David</v>
      </c>
      <c r="C2284" s="16">
        <f>VLOOKUP($A2284,'Medical Examinations'!$A$2:$O$2336,2,FALSE())</f>
        <v>43.01</v>
      </c>
      <c r="D2284" s="16">
        <f>VLOOKUP($A2284,'Medical Examinations'!$A$2:$O$2336,3,FALSE())</f>
        <v>5.44</v>
      </c>
      <c r="E2284" s="1" t="str">
        <f>VLOOKUP($A2284,'Medical Examinations'!$A$2:$O$2336,9,FALSE())</f>
        <v>No</v>
      </c>
      <c r="F2284" s="1" t="str">
        <f>VLOOKUP($A2284,'Medical Examinations'!$A$2:$O$2336,10,FALSE())</f>
        <v>Yes</v>
      </c>
      <c r="G2284" s="1" t="str">
        <f>VLOOKUP($A2284,'Medical Examinations'!$A$2:$O$2336,11,FALSE())</f>
        <v>No</v>
      </c>
      <c r="H2284" s="1">
        <f>VLOOKUP($A2284,'Medical Examinations'!$A$2:$O$2336,13,FALSE())</f>
        <v>1</v>
      </c>
      <c r="I2284" s="1" t="str">
        <f>VLOOKUP($A2284,'Medical Examinations'!$A$2:$O$2336,12,FALSE())</f>
        <v>No</v>
      </c>
      <c r="J2284" s="1" t="str">
        <f>VLOOKUP($A2284,'Medical Examinations'!$A$2:$O$2336,14,FALSE())</f>
        <v>Obesity</v>
      </c>
      <c r="K2284" s="1" t="str">
        <f>VLOOKUP($A2284,'Medical Examinations'!$A$2:$O$2336,15,FALSE())</f>
        <v>Normal</v>
      </c>
      <c r="L2284" s="17">
        <f>VLOOKUP($A2284,'Hospitalisation Details'!$A$2:$P$2344,15,FALSE())</f>
        <v>38186</v>
      </c>
      <c r="M2284" s="18">
        <f>VLOOKUP($A2284,'Hospitalisation Details'!$A$2:$P$2344,6,FALSE())</f>
        <v>1149.4000000000001</v>
      </c>
      <c r="N2284" s="1" t="str">
        <f>VLOOKUP($A2284,'Hospitalisation Details'!$A$2:$P$2344,12,FALSE())</f>
        <v>tier - 2</v>
      </c>
      <c r="O2284" s="1" t="str">
        <f>VLOOKUP($A2284,'Hospitalisation Details'!$A$2:$P$2344,13,FALSE())</f>
        <v>tier - 2</v>
      </c>
      <c r="P2284" s="1" t="str">
        <f>VLOOKUP($A2284,'Hospitalisation Details'!$A$2:$P$2344,14,FALSE())</f>
        <v>R1013</v>
      </c>
      <c r="Q2284" s="1">
        <f>VLOOKUP($A2284,'Hospitalisation Details'!$A$2:$P$2344,16,FALSE())</f>
        <v>18</v>
      </c>
    </row>
    <row r="2285" spans="1:17" x14ac:dyDescent="0.35">
      <c r="A2285" s="1" t="str">
        <f>'Customer Names'!A2285</f>
        <v>Id2284</v>
      </c>
      <c r="B2285" s="1" t="str">
        <f>VLOOKUP($A2285,'Customer Names'!$A$2:$E$2336,4,FALSE())</f>
        <v>Carla</v>
      </c>
      <c r="C2285" s="16">
        <f>VLOOKUP($A2285,'Medical Examinations'!$A$2:$O$2336,2,FALSE())</f>
        <v>15.01</v>
      </c>
      <c r="D2285" s="16">
        <f>VLOOKUP($A2285,'Medical Examinations'!$A$2:$O$2336,3,FALSE())</f>
        <v>4.1500000000000004</v>
      </c>
      <c r="E2285" s="1" t="str">
        <f>VLOOKUP($A2285,'Medical Examinations'!$A$2:$O$2336,9,FALSE())</f>
        <v>No</v>
      </c>
      <c r="F2285" s="1" t="str">
        <f>VLOOKUP($A2285,'Medical Examinations'!$A$2:$O$2336,10,FALSE())</f>
        <v>No</v>
      </c>
      <c r="G2285" s="1" t="str">
        <f>VLOOKUP($A2285,'Medical Examinations'!$A$2:$O$2336,11,FALSE())</f>
        <v>Yes</v>
      </c>
      <c r="H2285" s="1">
        <f>VLOOKUP($A2285,'Medical Examinations'!$A$2:$O$2336,13,FALSE())</f>
        <v>1</v>
      </c>
      <c r="I2285" s="1" t="str">
        <f>VLOOKUP($A2285,'Medical Examinations'!$A$2:$O$2336,12,FALSE())</f>
        <v>No</v>
      </c>
      <c r="J2285" s="1" t="str">
        <f>VLOOKUP($A2285,'Medical Examinations'!$A$2:$O$2336,14,FALSE())</f>
        <v>Underweight</v>
      </c>
      <c r="K2285" s="1" t="str">
        <f>VLOOKUP($A2285,'Medical Examinations'!$A$2:$O$2336,15,FALSE())</f>
        <v>Normal</v>
      </c>
      <c r="L2285" s="17">
        <f>VLOOKUP($A2285,'Hospitalisation Details'!$A$2:$P$2344,15,FALSE())</f>
        <v>37784</v>
      </c>
      <c r="M2285" s="18">
        <f>VLOOKUP($A2285,'Hospitalisation Details'!$A$2:$P$2344,6,FALSE())</f>
        <v>1149</v>
      </c>
      <c r="N2285" s="1" t="str">
        <f>VLOOKUP($A2285,'Hospitalisation Details'!$A$2:$P$2344,12,FALSE())</f>
        <v>tier - 2</v>
      </c>
      <c r="O2285" s="1" t="str">
        <f>VLOOKUP($A2285,'Hospitalisation Details'!$A$2:$P$2344,13,FALSE())</f>
        <v>tier - 1</v>
      </c>
      <c r="P2285" s="1" t="str">
        <f>VLOOKUP($A2285,'Hospitalisation Details'!$A$2:$P$2344,14,FALSE())</f>
        <v>R1012</v>
      </c>
      <c r="Q2285" s="1">
        <f>VLOOKUP($A2285,'Hospitalisation Details'!$A$2:$P$2344,16,FALSE())</f>
        <v>19</v>
      </c>
    </row>
    <row r="2286" spans="1:17" x14ac:dyDescent="0.35">
      <c r="A2286" s="1" t="str">
        <f>'Customer Names'!A2286</f>
        <v>Id2285</v>
      </c>
      <c r="B2286" s="1" t="str">
        <f>VLOOKUP($A2286,'Customer Names'!$A$2:$E$2336,4,FALSE())</f>
        <v>Alvaro Sr.</v>
      </c>
      <c r="C2286" s="16">
        <f>VLOOKUP($A2286,'Medical Examinations'!$A$2:$O$2336,2,FALSE())</f>
        <v>41.14</v>
      </c>
      <c r="D2286" s="16">
        <f>VLOOKUP($A2286,'Medical Examinations'!$A$2:$O$2336,3,FALSE())</f>
        <v>6.02</v>
      </c>
      <c r="E2286" s="1" t="str">
        <f>VLOOKUP($A2286,'Medical Examinations'!$A$2:$O$2336,9,FALSE())</f>
        <v>No</v>
      </c>
      <c r="F2286" s="1" t="str">
        <f>VLOOKUP($A2286,'Medical Examinations'!$A$2:$O$2336,10,FALSE())</f>
        <v>Yes</v>
      </c>
      <c r="G2286" s="1" t="str">
        <f>VLOOKUP($A2286,'Medical Examinations'!$A$2:$O$2336,11,FALSE())</f>
        <v>No</v>
      </c>
      <c r="H2286" s="1">
        <f>VLOOKUP($A2286,'Medical Examinations'!$A$2:$O$2336,13,FALSE())</f>
        <v>1</v>
      </c>
      <c r="I2286" s="1" t="str">
        <f>VLOOKUP($A2286,'Medical Examinations'!$A$2:$O$2336,12,FALSE())</f>
        <v>No</v>
      </c>
      <c r="J2286" s="1" t="str">
        <f>VLOOKUP($A2286,'Medical Examinations'!$A$2:$O$2336,14,FALSE())</f>
        <v>Obesity</v>
      </c>
      <c r="K2286" s="1" t="str">
        <f>VLOOKUP($A2286,'Medical Examinations'!$A$2:$O$2336,15,FALSE())</f>
        <v>Prediabetes</v>
      </c>
      <c r="L2286" s="17">
        <f>VLOOKUP($A2286,'Hospitalisation Details'!$A$2:$P$2344,15,FALSE())</f>
        <v>38148</v>
      </c>
      <c r="M2286" s="18">
        <f>VLOOKUP($A2286,'Hospitalisation Details'!$A$2:$P$2344,6,FALSE())</f>
        <v>1146.8</v>
      </c>
      <c r="N2286" s="1" t="str">
        <f>VLOOKUP($A2286,'Hospitalisation Details'!$A$2:$P$2344,12,FALSE())</f>
        <v>tier - 2</v>
      </c>
      <c r="O2286" s="1" t="str">
        <f>VLOOKUP($A2286,'Hospitalisation Details'!$A$2:$P$2344,13,FALSE())</f>
        <v>tier - 2</v>
      </c>
      <c r="P2286" s="1" t="str">
        <f>VLOOKUP($A2286,'Hospitalisation Details'!$A$2:$P$2344,14,FALSE())</f>
        <v>R1013</v>
      </c>
      <c r="Q2286" s="1">
        <f>VLOOKUP($A2286,'Hospitalisation Details'!$A$2:$P$2344,16,FALSE())</f>
        <v>18</v>
      </c>
    </row>
    <row r="2287" spans="1:17" x14ac:dyDescent="0.35">
      <c r="A2287" s="1" t="str">
        <f>'Customer Names'!A2287</f>
        <v>Id2286</v>
      </c>
      <c r="B2287" s="1" t="str">
        <f>VLOOKUP($A2287,'Customer Names'!$A$2:$E$2336,4,FALSE())</f>
        <v>Hope</v>
      </c>
      <c r="C2287" s="16">
        <f>VLOOKUP($A2287,'Medical Examinations'!$A$2:$O$2336,2,FALSE())</f>
        <v>16.55</v>
      </c>
      <c r="D2287" s="16">
        <f>VLOOKUP($A2287,'Medical Examinations'!$A$2:$O$2336,3,FALSE())</f>
        <v>7.73</v>
      </c>
      <c r="E2287" s="1" t="str">
        <f>VLOOKUP($A2287,'Medical Examinations'!$A$2:$O$2336,9,FALSE())</f>
        <v>No</v>
      </c>
      <c r="F2287" s="1" t="str">
        <f>VLOOKUP($A2287,'Medical Examinations'!$A$2:$O$2336,10,FALSE())</f>
        <v>No</v>
      </c>
      <c r="G2287" s="1" t="str">
        <f>VLOOKUP($A2287,'Medical Examinations'!$A$2:$O$2336,11,FALSE())</f>
        <v>No</v>
      </c>
      <c r="H2287" s="1">
        <f>VLOOKUP($A2287,'Medical Examinations'!$A$2:$O$2336,13,FALSE())</f>
        <v>0</v>
      </c>
      <c r="I2287" s="1" t="str">
        <f>VLOOKUP($A2287,'Medical Examinations'!$A$2:$O$2336,12,FALSE())</f>
        <v>No</v>
      </c>
      <c r="J2287" s="1" t="str">
        <f>VLOOKUP($A2287,'Medical Examinations'!$A$2:$O$2336,14,FALSE())</f>
        <v>Underweight</v>
      </c>
      <c r="K2287" s="1" t="str">
        <f>VLOOKUP($A2287,'Medical Examinations'!$A$2:$O$2336,15,FALSE())</f>
        <v>Diabetes</v>
      </c>
      <c r="L2287" s="17">
        <f>VLOOKUP($A2287,'Hospitalisation Details'!$A$2:$P$2344,15,FALSE())</f>
        <v>37530</v>
      </c>
      <c r="M2287" s="18">
        <f>VLOOKUP($A2287,'Hospitalisation Details'!$A$2:$P$2344,6,FALSE())</f>
        <v>1142</v>
      </c>
      <c r="N2287" s="1" t="str">
        <f>VLOOKUP($A2287,'Hospitalisation Details'!$A$2:$P$2344,12,FALSE())</f>
        <v>tier - 3</v>
      </c>
      <c r="O2287" s="1" t="str">
        <f>VLOOKUP($A2287,'Hospitalisation Details'!$A$2:$P$2344,13,FALSE())</f>
        <v>tier - 2</v>
      </c>
      <c r="P2287" s="1" t="str">
        <f>VLOOKUP($A2287,'Hospitalisation Details'!$A$2:$P$2344,14,FALSE())</f>
        <v>R1011</v>
      </c>
      <c r="Q2287" s="1">
        <f>VLOOKUP($A2287,'Hospitalisation Details'!$A$2:$P$2344,16,FALSE())</f>
        <v>20</v>
      </c>
    </row>
    <row r="2288" spans="1:17" x14ac:dyDescent="0.35">
      <c r="A2288" s="1" t="str">
        <f>'Customer Names'!A2288</f>
        <v>Id2287</v>
      </c>
      <c r="B2288" s="1" t="str">
        <f>VLOOKUP($A2288,'Customer Names'!$A$2:$E$2336,4,FALSE())</f>
        <v>Mark P.</v>
      </c>
      <c r="C2288" s="16">
        <f>VLOOKUP($A2288,'Medical Examinations'!$A$2:$O$2336,2,FALSE())</f>
        <v>37.29</v>
      </c>
      <c r="D2288" s="16">
        <f>VLOOKUP($A2288,'Medical Examinations'!$A$2:$O$2336,3,FALSE())</f>
        <v>5.03</v>
      </c>
      <c r="E2288" s="1" t="str">
        <f>VLOOKUP($A2288,'Medical Examinations'!$A$2:$O$2336,9,FALSE())</f>
        <v>No</v>
      </c>
      <c r="F2288" s="1" t="str">
        <f>VLOOKUP($A2288,'Medical Examinations'!$A$2:$O$2336,10,FALSE())</f>
        <v>Yes</v>
      </c>
      <c r="G2288" s="1" t="str">
        <f>VLOOKUP($A2288,'Medical Examinations'!$A$2:$O$2336,11,FALSE())</f>
        <v>No</v>
      </c>
      <c r="H2288" s="1">
        <f>VLOOKUP($A2288,'Medical Examinations'!$A$2:$O$2336,13,FALSE())</f>
        <v>1</v>
      </c>
      <c r="I2288" s="1" t="str">
        <f>VLOOKUP($A2288,'Medical Examinations'!$A$2:$O$2336,12,FALSE())</f>
        <v>No</v>
      </c>
      <c r="J2288" s="1" t="str">
        <f>VLOOKUP($A2288,'Medical Examinations'!$A$2:$O$2336,14,FALSE())</f>
        <v>Obesity</v>
      </c>
      <c r="K2288" s="1" t="str">
        <f>VLOOKUP($A2288,'Medical Examinations'!$A$2:$O$2336,15,FALSE())</f>
        <v>Normal</v>
      </c>
      <c r="L2288" s="17">
        <f>VLOOKUP($A2288,'Hospitalisation Details'!$A$2:$P$2344,15,FALSE())</f>
        <v>38242</v>
      </c>
      <c r="M2288" s="18">
        <f>VLOOKUP($A2288,'Hospitalisation Details'!$A$2:$P$2344,6,FALSE())</f>
        <v>1141.45</v>
      </c>
      <c r="N2288" s="1" t="str">
        <f>VLOOKUP($A2288,'Hospitalisation Details'!$A$2:$P$2344,12,FALSE())</f>
        <v>tier - 3</v>
      </c>
      <c r="O2288" s="1" t="str">
        <f>VLOOKUP($A2288,'Hospitalisation Details'!$A$2:$P$2344,13,FALSE())</f>
        <v>tier - 3</v>
      </c>
      <c r="P2288" s="1" t="str">
        <f>VLOOKUP($A2288,'Hospitalisation Details'!$A$2:$P$2344,14,FALSE())</f>
        <v>R1013</v>
      </c>
      <c r="Q2288" s="1">
        <f>VLOOKUP($A2288,'Hospitalisation Details'!$A$2:$P$2344,16,FALSE())</f>
        <v>18</v>
      </c>
    </row>
    <row r="2289" spans="1:17" x14ac:dyDescent="0.35">
      <c r="A2289" s="1" t="str">
        <f>'Customer Names'!A2289</f>
        <v>Id2288</v>
      </c>
      <c r="B2289" s="1" t="str">
        <f>VLOOKUP($A2289,'Customer Names'!$A$2:$E$2336,4,FALSE())</f>
        <v>Desiree</v>
      </c>
      <c r="C2289" s="16">
        <f>VLOOKUP($A2289,'Medical Examinations'!$A$2:$O$2336,2,FALSE())</f>
        <v>16.739999999999998</v>
      </c>
      <c r="D2289" s="16">
        <f>VLOOKUP($A2289,'Medical Examinations'!$A$2:$O$2336,3,FALSE())</f>
        <v>4.08</v>
      </c>
      <c r="E2289" s="1" t="str">
        <f>VLOOKUP($A2289,'Medical Examinations'!$A$2:$O$2336,9,FALSE())</f>
        <v>Yes</v>
      </c>
      <c r="F2289" s="1" t="str">
        <f>VLOOKUP($A2289,'Medical Examinations'!$A$2:$O$2336,10,FALSE())</f>
        <v>No</v>
      </c>
      <c r="G2289" s="1" t="str">
        <f>VLOOKUP($A2289,'Medical Examinations'!$A$2:$O$2336,11,FALSE())</f>
        <v>No</v>
      </c>
      <c r="H2289" s="1">
        <f>VLOOKUP($A2289,'Medical Examinations'!$A$2:$O$2336,13,FALSE())</f>
        <v>0</v>
      </c>
      <c r="I2289" s="1" t="str">
        <f>VLOOKUP($A2289,'Medical Examinations'!$A$2:$O$2336,12,FALSE())</f>
        <v>No</v>
      </c>
      <c r="J2289" s="1" t="str">
        <f>VLOOKUP($A2289,'Medical Examinations'!$A$2:$O$2336,14,FALSE())</f>
        <v>Underweight</v>
      </c>
      <c r="K2289" s="1" t="str">
        <f>VLOOKUP($A2289,'Medical Examinations'!$A$2:$O$2336,15,FALSE())</f>
        <v>Normal</v>
      </c>
      <c r="L2289" s="17">
        <f>VLOOKUP($A2289,'Hospitalisation Details'!$A$2:$P$2344,15,FALSE())</f>
        <v>37189</v>
      </c>
      <c r="M2289" s="18">
        <f>VLOOKUP($A2289,'Hospitalisation Details'!$A$2:$P$2344,6,FALSE())</f>
        <v>1141</v>
      </c>
      <c r="N2289" s="1" t="str">
        <f>VLOOKUP($A2289,'Hospitalisation Details'!$A$2:$P$2344,12,FALSE())</f>
        <v>tier - 3</v>
      </c>
      <c r="O2289" s="1" t="str">
        <f>VLOOKUP($A2289,'Hospitalisation Details'!$A$2:$P$2344,13,FALSE())</f>
        <v>tier - 1</v>
      </c>
      <c r="P2289" s="1" t="str">
        <f>VLOOKUP($A2289,'Hospitalisation Details'!$A$2:$P$2344,14,FALSE())</f>
        <v>R1013</v>
      </c>
      <c r="Q2289" s="1">
        <f>VLOOKUP($A2289,'Hospitalisation Details'!$A$2:$P$2344,16,FALSE())</f>
        <v>21</v>
      </c>
    </row>
    <row r="2290" spans="1:17" x14ac:dyDescent="0.35">
      <c r="A2290" s="1" t="str">
        <f>'Customer Names'!A2290</f>
        <v>Id2289</v>
      </c>
      <c r="B2290" s="1" t="str">
        <f>VLOOKUP($A2290,'Customer Names'!$A$2:$E$2336,4,FALSE())</f>
        <v>Mario Jr.</v>
      </c>
      <c r="C2290" s="16">
        <f>VLOOKUP($A2290,'Medical Examinations'!$A$2:$O$2336,2,FALSE())</f>
        <v>34.43</v>
      </c>
      <c r="D2290" s="16">
        <f>VLOOKUP($A2290,'Medical Examinations'!$A$2:$O$2336,3,FALSE())</f>
        <v>4.2699999999999996</v>
      </c>
      <c r="E2290" s="1" t="str">
        <f>VLOOKUP($A2290,'Medical Examinations'!$A$2:$O$2336,9,FALSE())</f>
        <v>No</v>
      </c>
      <c r="F2290" s="1" t="str">
        <f>VLOOKUP($A2290,'Medical Examinations'!$A$2:$O$2336,10,FALSE())</f>
        <v>Yes</v>
      </c>
      <c r="G2290" s="1" t="str">
        <f>VLOOKUP($A2290,'Medical Examinations'!$A$2:$O$2336,11,FALSE())</f>
        <v>No</v>
      </c>
      <c r="H2290" s="1">
        <f>VLOOKUP($A2290,'Medical Examinations'!$A$2:$O$2336,13,FALSE())</f>
        <v>1</v>
      </c>
      <c r="I2290" s="1" t="str">
        <f>VLOOKUP($A2290,'Medical Examinations'!$A$2:$O$2336,12,FALSE())</f>
        <v>No</v>
      </c>
      <c r="J2290" s="1" t="str">
        <f>VLOOKUP($A2290,'Medical Examinations'!$A$2:$O$2336,14,FALSE())</f>
        <v>Obesity</v>
      </c>
      <c r="K2290" s="1" t="str">
        <f>VLOOKUP($A2290,'Medical Examinations'!$A$2:$O$2336,15,FALSE())</f>
        <v>Normal</v>
      </c>
      <c r="L2290" s="17">
        <f>VLOOKUP($A2290,'Hospitalisation Details'!$A$2:$P$2344,15,FALSE())</f>
        <v>38318</v>
      </c>
      <c r="M2290" s="18">
        <f>VLOOKUP($A2290,'Hospitalisation Details'!$A$2:$P$2344,6,FALSE())</f>
        <v>1137.47</v>
      </c>
      <c r="N2290" s="1" t="str">
        <f>VLOOKUP($A2290,'Hospitalisation Details'!$A$2:$P$2344,12,FALSE())</f>
        <v>tier - 3</v>
      </c>
      <c r="O2290" s="1" t="str">
        <f>VLOOKUP($A2290,'Hospitalisation Details'!$A$2:$P$2344,13,FALSE())</f>
        <v>tier - 2</v>
      </c>
      <c r="P2290" s="1" t="str">
        <f>VLOOKUP($A2290,'Hospitalisation Details'!$A$2:$P$2344,14,FALSE())</f>
        <v>R1013</v>
      </c>
      <c r="Q2290" s="1">
        <f>VLOOKUP($A2290,'Hospitalisation Details'!$A$2:$P$2344,16,FALSE())</f>
        <v>18</v>
      </c>
    </row>
    <row r="2291" spans="1:17" x14ac:dyDescent="0.35">
      <c r="A2291" s="1" t="str">
        <f>'Customer Names'!A2291</f>
        <v>Id2290</v>
      </c>
      <c r="B2291" s="1" t="str">
        <f>VLOOKUP($A2291,'Customer Names'!$A$2:$E$2336,4,FALSE())</f>
        <v>Lusapho</v>
      </c>
      <c r="C2291" s="16">
        <f>VLOOKUP($A2291,'Medical Examinations'!$A$2:$O$2336,2,FALSE())</f>
        <v>34.1</v>
      </c>
      <c r="D2291" s="16">
        <f>VLOOKUP($A2291,'Medical Examinations'!$A$2:$O$2336,3,FALSE())</f>
        <v>4.07</v>
      </c>
      <c r="E2291" s="1" t="str">
        <f>VLOOKUP($A2291,'Medical Examinations'!$A$2:$O$2336,9,FALSE())</f>
        <v>No</v>
      </c>
      <c r="F2291" s="1" t="str">
        <f>VLOOKUP($A2291,'Medical Examinations'!$A$2:$O$2336,10,FALSE())</f>
        <v>Yes</v>
      </c>
      <c r="G2291" s="1" t="str">
        <f>VLOOKUP($A2291,'Medical Examinations'!$A$2:$O$2336,11,FALSE())</f>
        <v>No</v>
      </c>
      <c r="H2291" s="1">
        <f>VLOOKUP($A2291,'Medical Examinations'!$A$2:$O$2336,13,FALSE())</f>
        <v>1</v>
      </c>
      <c r="I2291" s="1" t="str">
        <f>VLOOKUP($A2291,'Medical Examinations'!$A$2:$O$2336,12,FALSE())</f>
        <v>No</v>
      </c>
      <c r="J2291" s="1" t="str">
        <f>VLOOKUP($A2291,'Medical Examinations'!$A$2:$O$2336,14,FALSE())</f>
        <v>Obesity</v>
      </c>
      <c r="K2291" s="1" t="str">
        <f>VLOOKUP($A2291,'Medical Examinations'!$A$2:$O$2336,15,FALSE())</f>
        <v>Normal</v>
      </c>
      <c r="L2291" s="17">
        <f>VLOOKUP($A2291,'Hospitalisation Details'!$A$2:$P$2344,15,FALSE())</f>
        <v>38275</v>
      </c>
      <c r="M2291" s="18">
        <f>VLOOKUP($A2291,'Hospitalisation Details'!$A$2:$P$2344,6,FALSE())</f>
        <v>1137.01</v>
      </c>
      <c r="N2291" s="1" t="str">
        <f>VLOOKUP($A2291,'Hospitalisation Details'!$A$2:$P$2344,12,FALSE())</f>
        <v>tier - 3</v>
      </c>
      <c r="O2291" s="1" t="str">
        <f>VLOOKUP($A2291,'Hospitalisation Details'!$A$2:$P$2344,13,FALSE())</f>
        <v>tier - 1</v>
      </c>
      <c r="P2291" s="1" t="str">
        <f>VLOOKUP($A2291,'Hospitalisation Details'!$A$2:$P$2344,14,FALSE())</f>
        <v>R1013</v>
      </c>
      <c r="Q2291" s="1">
        <f>VLOOKUP($A2291,'Hospitalisation Details'!$A$2:$P$2344,16,FALSE())</f>
        <v>18</v>
      </c>
    </row>
    <row r="2292" spans="1:17" x14ac:dyDescent="0.35">
      <c r="A2292" s="1" t="str">
        <f>'Customer Names'!A2292</f>
        <v>Id2291</v>
      </c>
      <c r="B2292" s="1" t="str">
        <f>VLOOKUP($A2292,'Customer Names'!$A$2:$E$2336,4,FALSE())</f>
        <v>Erin C.</v>
      </c>
      <c r="C2292" s="16">
        <f>VLOOKUP($A2292,'Medical Examinations'!$A$2:$O$2336,2,FALSE())</f>
        <v>19.3</v>
      </c>
      <c r="D2292" s="16">
        <f>VLOOKUP($A2292,'Medical Examinations'!$A$2:$O$2336,3,FALSE())</f>
        <v>10.36</v>
      </c>
      <c r="E2292" s="1" t="str">
        <f>VLOOKUP($A2292,'Medical Examinations'!$A$2:$O$2336,9,FALSE())</f>
        <v>No</v>
      </c>
      <c r="F2292" s="1" t="str">
        <f>VLOOKUP($A2292,'Medical Examinations'!$A$2:$O$2336,10,FALSE())</f>
        <v>No</v>
      </c>
      <c r="G2292" s="1" t="str">
        <f>VLOOKUP($A2292,'Medical Examinations'!$A$2:$O$2336,11,FALSE())</f>
        <v>No</v>
      </c>
      <c r="H2292" s="1">
        <f>VLOOKUP($A2292,'Medical Examinations'!$A$2:$O$2336,13,FALSE())</f>
        <v>0</v>
      </c>
      <c r="I2292" s="1" t="str">
        <f>VLOOKUP($A2292,'Medical Examinations'!$A$2:$O$2336,12,FALSE())</f>
        <v>No</v>
      </c>
      <c r="J2292" s="1" t="str">
        <f>VLOOKUP($A2292,'Medical Examinations'!$A$2:$O$2336,14,FALSE())</f>
        <v>Normal Weight</v>
      </c>
      <c r="K2292" s="1" t="str">
        <f>VLOOKUP($A2292,'Medical Examinations'!$A$2:$O$2336,15,FALSE())</f>
        <v>Diabetes</v>
      </c>
      <c r="L2292" s="17">
        <f>VLOOKUP($A2292,'Hospitalisation Details'!$A$2:$P$2344,15,FALSE())</f>
        <v>37479</v>
      </c>
      <c r="M2292" s="18">
        <f>VLOOKUP($A2292,'Hospitalisation Details'!$A$2:$P$2344,6,FALSE())</f>
        <v>1137</v>
      </c>
      <c r="N2292" s="1" t="str">
        <f>VLOOKUP($A2292,'Hospitalisation Details'!$A$2:$P$2344,12,FALSE())</f>
        <v>tier - 3</v>
      </c>
      <c r="O2292" s="1" t="str">
        <f>VLOOKUP($A2292,'Hospitalisation Details'!$A$2:$P$2344,13,FALSE())</f>
        <v>tier - 1</v>
      </c>
      <c r="P2292" s="1" t="str">
        <f>VLOOKUP($A2292,'Hospitalisation Details'!$A$2:$P$2344,14,FALSE())</f>
        <v>R1013</v>
      </c>
      <c r="Q2292" s="1">
        <f>VLOOKUP($A2292,'Hospitalisation Details'!$A$2:$P$2344,16,FALSE())</f>
        <v>20</v>
      </c>
    </row>
    <row r="2293" spans="1:17" x14ac:dyDescent="0.35">
      <c r="A2293" s="1" t="str">
        <f>'Customer Names'!A2293</f>
        <v>Id2292</v>
      </c>
      <c r="B2293" s="1" t="str">
        <f>VLOOKUP($A2293,'Customer Names'!$A$2:$E$2336,4,FALSE())</f>
        <v>Alan F</v>
      </c>
      <c r="C2293" s="16">
        <f>VLOOKUP($A2293,'Medical Examinations'!$A$2:$O$2336,2,FALSE())</f>
        <v>33.659999999999997</v>
      </c>
      <c r="D2293" s="16">
        <f>VLOOKUP($A2293,'Medical Examinations'!$A$2:$O$2336,3,FALSE())</f>
        <v>5.71</v>
      </c>
      <c r="E2293" s="1" t="str">
        <f>VLOOKUP($A2293,'Medical Examinations'!$A$2:$O$2336,9,FALSE())</f>
        <v>No</v>
      </c>
      <c r="F2293" s="1" t="str">
        <f>VLOOKUP($A2293,'Medical Examinations'!$A$2:$O$2336,10,FALSE())</f>
        <v>Yes</v>
      </c>
      <c r="G2293" s="1" t="str">
        <f>VLOOKUP($A2293,'Medical Examinations'!$A$2:$O$2336,11,FALSE())</f>
        <v>No</v>
      </c>
      <c r="H2293" s="1">
        <f>VLOOKUP($A2293,'Medical Examinations'!$A$2:$O$2336,13,FALSE())</f>
        <v>1</v>
      </c>
      <c r="I2293" s="1" t="str">
        <f>VLOOKUP($A2293,'Medical Examinations'!$A$2:$O$2336,12,FALSE())</f>
        <v>No</v>
      </c>
      <c r="J2293" s="1" t="str">
        <f>VLOOKUP($A2293,'Medical Examinations'!$A$2:$O$2336,14,FALSE())</f>
        <v>Obesity</v>
      </c>
      <c r="K2293" s="1" t="str">
        <f>VLOOKUP($A2293,'Medical Examinations'!$A$2:$O$2336,15,FALSE())</f>
        <v>Prediabetes</v>
      </c>
      <c r="L2293" s="17">
        <f>VLOOKUP($A2293,'Hospitalisation Details'!$A$2:$P$2344,15,FALSE())</f>
        <v>38319</v>
      </c>
      <c r="M2293" s="18">
        <f>VLOOKUP($A2293,'Hospitalisation Details'!$A$2:$P$2344,6,FALSE())</f>
        <v>1136.4000000000001</v>
      </c>
      <c r="N2293" s="1" t="str">
        <f>VLOOKUP($A2293,'Hospitalisation Details'!$A$2:$P$2344,12,FALSE())</f>
        <v>tier - 3</v>
      </c>
      <c r="O2293" s="1" t="str">
        <f>VLOOKUP($A2293,'Hospitalisation Details'!$A$2:$P$2344,13,FALSE())</f>
        <v>tier - 3</v>
      </c>
      <c r="P2293" s="1" t="str">
        <f>VLOOKUP($A2293,'Hospitalisation Details'!$A$2:$P$2344,14,FALSE())</f>
        <v>R1013</v>
      </c>
      <c r="Q2293" s="1">
        <f>VLOOKUP($A2293,'Hospitalisation Details'!$A$2:$P$2344,16,FALSE())</f>
        <v>18</v>
      </c>
    </row>
    <row r="2294" spans="1:17" x14ac:dyDescent="0.35">
      <c r="A2294" s="1" t="str">
        <f>'Customer Names'!A2294</f>
        <v>Id2293</v>
      </c>
      <c r="B2294" s="1" t="str">
        <f>VLOOKUP($A2294,'Customer Names'!$A$2:$E$2336,4,FALSE())</f>
        <v>Ryan</v>
      </c>
      <c r="C2294" s="16">
        <f>VLOOKUP($A2294,'Medical Examinations'!$A$2:$O$2336,2,FALSE())</f>
        <v>33.33</v>
      </c>
      <c r="D2294" s="16">
        <f>VLOOKUP($A2294,'Medical Examinations'!$A$2:$O$2336,3,FALSE())</f>
        <v>6.08</v>
      </c>
      <c r="E2294" s="1" t="str">
        <f>VLOOKUP($A2294,'Medical Examinations'!$A$2:$O$2336,9,FALSE())</f>
        <v>No</v>
      </c>
      <c r="F2294" s="1" t="str">
        <f>VLOOKUP($A2294,'Medical Examinations'!$A$2:$O$2336,10,FALSE())</f>
        <v>Yes</v>
      </c>
      <c r="G2294" s="1" t="str">
        <f>VLOOKUP($A2294,'Medical Examinations'!$A$2:$O$2336,11,FALSE())</f>
        <v>No</v>
      </c>
      <c r="H2294" s="1">
        <f>VLOOKUP($A2294,'Medical Examinations'!$A$2:$O$2336,13,FALSE())</f>
        <v>1</v>
      </c>
      <c r="I2294" s="1" t="str">
        <f>VLOOKUP($A2294,'Medical Examinations'!$A$2:$O$2336,12,FALSE())</f>
        <v>No</v>
      </c>
      <c r="J2294" s="1" t="str">
        <f>VLOOKUP($A2294,'Medical Examinations'!$A$2:$O$2336,14,FALSE())</f>
        <v>Obesity</v>
      </c>
      <c r="K2294" s="1" t="str">
        <f>VLOOKUP($A2294,'Medical Examinations'!$A$2:$O$2336,15,FALSE())</f>
        <v>Prediabetes</v>
      </c>
      <c r="L2294" s="17">
        <f>VLOOKUP($A2294,'Hospitalisation Details'!$A$2:$P$2344,15,FALSE())</f>
        <v>38149</v>
      </c>
      <c r="M2294" s="18">
        <f>VLOOKUP($A2294,'Hospitalisation Details'!$A$2:$P$2344,6,FALSE())</f>
        <v>1135.94</v>
      </c>
      <c r="N2294" s="1" t="str">
        <f>VLOOKUP($A2294,'Hospitalisation Details'!$A$2:$P$2344,12,FALSE())</f>
        <v>tier - 3</v>
      </c>
      <c r="O2294" s="1" t="str">
        <f>VLOOKUP($A2294,'Hospitalisation Details'!$A$2:$P$2344,13,FALSE())</f>
        <v>tier - 3</v>
      </c>
      <c r="P2294" s="1" t="str">
        <f>VLOOKUP($A2294,'Hospitalisation Details'!$A$2:$P$2344,14,FALSE())</f>
        <v>R1013</v>
      </c>
      <c r="Q2294" s="1">
        <f>VLOOKUP($A2294,'Hospitalisation Details'!$A$2:$P$2344,16,FALSE())</f>
        <v>18</v>
      </c>
    </row>
    <row r="2295" spans="1:17" x14ac:dyDescent="0.35">
      <c r="A2295" s="1" t="str">
        <f>'Customer Names'!A2295</f>
        <v>Id2294</v>
      </c>
      <c r="B2295" s="1" t="str">
        <f>VLOOKUP($A2295,'Customer Names'!$A$2:$E$2336,4,FALSE())</f>
        <v>Hope</v>
      </c>
      <c r="C2295" s="16">
        <f>VLOOKUP($A2295,'Medical Examinations'!$A$2:$O$2336,2,FALSE())</f>
        <v>21.84</v>
      </c>
      <c r="D2295" s="16">
        <f>VLOOKUP($A2295,'Medical Examinations'!$A$2:$O$2336,3,FALSE())</f>
        <v>5.71</v>
      </c>
      <c r="E2295" s="1" t="str">
        <f>VLOOKUP($A2295,'Medical Examinations'!$A$2:$O$2336,9,FALSE())</f>
        <v>No</v>
      </c>
      <c r="F2295" s="1" t="str">
        <f>VLOOKUP($A2295,'Medical Examinations'!$A$2:$O$2336,10,FALSE())</f>
        <v>Yes</v>
      </c>
      <c r="G2295" s="1" t="str">
        <f>VLOOKUP($A2295,'Medical Examinations'!$A$2:$O$2336,11,FALSE())</f>
        <v>No</v>
      </c>
      <c r="H2295" s="1">
        <f>VLOOKUP($A2295,'Medical Examinations'!$A$2:$O$2336,13,FALSE())</f>
        <v>1</v>
      </c>
      <c r="I2295" s="1" t="str">
        <f>VLOOKUP($A2295,'Medical Examinations'!$A$2:$O$2336,12,FALSE())</f>
        <v>No</v>
      </c>
      <c r="J2295" s="1" t="str">
        <f>VLOOKUP($A2295,'Medical Examinations'!$A$2:$O$2336,14,FALSE())</f>
        <v>Normal Weight</v>
      </c>
      <c r="K2295" s="1" t="str">
        <f>VLOOKUP($A2295,'Medical Examinations'!$A$2:$O$2336,15,FALSE())</f>
        <v>Prediabetes</v>
      </c>
      <c r="L2295" s="17">
        <f>VLOOKUP($A2295,'Hospitalisation Details'!$A$2:$P$2344,15,FALSE())</f>
        <v>38266</v>
      </c>
      <c r="M2295" s="18">
        <f>VLOOKUP($A2295,'Hospitalisation Details'!$A$2:$P$2344,6,FALSE())</f>
        <v>1135</v>
      </c>
      <c r="N2295" s="1" t="str">
        <f>VLOOKUP($A2295,'Hospitalisation Details'!$A$2:$P$2344,12,FALSE())</f>
        <v>tier - 3</v>
      </c>
      <c r="O2295" s="1" t="str">
        <f>VLOOKUP($A2295,'Hospitalisation Details'!$A$2:$P$2344,13,FALSE())</f>
        <v>tier - 3</v>
      </c>
      <c r="P2295" s="1" t="str">
        <f>VLOOKUP($A2295,'Hospitalisation Details'!$A$2:$P$2344,14,FALSE())</f>
        <v>R1013</v>
      </c>
      <c r="Q2295" s="1">
        <f>VLOOKUP($A2295,'Hospitalisation Details'!$A$2:$P$2344,16,FALSE())</f>
        <v>18</v>
      </c>
    </row>
    <row r="2296" spans="1:17" x14ac:dyDescent="0.35">
      <c r="A2296" s="1" t="str">
        <f>'Customer Names'!A2296</f>
        <v>Id2295</v>
      </c>
      <c r="B2296" s="1" t="str">
        <f>VLOOKUP($A2296,'Customer Names'!$A$2:$E$2336,4,FALSE())</f>
        <v>Josh</v>
      </c>
      <c r="C2296" s="16">
        <f>VLOOKUP($A2296,'Medical Examinations'!$A$2:$O$2336,2,FALSE())</f>
        <v>16.87</v>
      </c>
      <c r="D2296" s="16">
        <f>VLOOKUP($A2296,'Medical Examinations'!$A$2:$O$2336,3,FALSE())</f>
        <v>9.1300000000000008</v>
      </c>
      <c r="E2296" s="1" t="str">
        <f>VLOOKUP($A2296,'Medical Examinations'!$A$2:$O$2336,9,FALSE())</f>
        <v>No</v>
      </c>
      <c r="F2296" s="1" t="str">
        <f>VLOOKUP($A2296,'Medical Examinations'!$A$2:$O$2336,10,FALSE())</f>
        <v>No</v>
      </c>
      <c r="G2296" s="1" t="str">
        <f>VLOOKUP($A2296,'Medical Examinations'!$A$2:$O$2336,11,FALSE())</f>
        <v>No</v>
      </c>
      <c r="H2296" s="1">
        <f>VLOOKUP($A2296,'Medical Examinations'!$A$2:$O$2336,13,FALSE())</f>
        <v>0</v>
      </c>
      <c r="I2296" s="1" t="str">
        <f>VLOOKUP($A2296,'Medical Examinations'!$A$2:$O$2336,12,FALSE())</f>
        <v>No</v>
      </c>
      <c r="J2296" s="1" t="str">
        <f>VLOOKUP($A2296,'Medical Examinations'!$A$2:$O$2336,14,FALSE())</f>
        <v>Underweight</v>
      </c>
      <c r="K2296" s="1" t="str">
        <f>VLOOKUP($A2296,'Medical Examinations'!$A$2:$O$2336,15,FALSE())</f>
        <v>Diabetes</v>
      </c>
      <c r="L2296" s="17">
        <f>VLOOKUP($A2296,'Hospitalisation Details'!$A$2:$P$2344,15,FALSE())</f>
        <v>37456</v>
      </c>
      <c r="M2296" s="18">
        <f>VLOOKUP($A2296,'Hospitalisation Details'!$A$2:$P$2344,6,FALSE())</f>
        <v>1132</v>
      </c>
      <c r="N2296" s="1" t="str">
        <f>VLOOKUP($A2296,'Hospitalisation Details'!$A$2:$P$2344,12,FALSE())</f>
        <v>tier - 3</v>
      </c>
      <c r="O2296" s="1" t="str">
        <f>VLOOKUP($A2296,'Hospitalisation Details'!$A$2:$P$2344,13,FALSE())</f>
        <v>tier - 1</v>
      </c>
      <c r="P2296" s="1" t="str">
        <f>VLOOKUP($A2296,'Hospitalisation Details'!$A$2:$P$2344,14,FALSE())</f>
        <v>R1013</v>
      </c>
      <c r="Q2296" s="1">
        <f>VLOOKUP($A2296,'Hospitalisation Details'!$A$2:$P$2344,16,FALSE())</f>
        <v>20</v>
      </c>
    </row>
    <row r="2297" spans="1:17" x14ac:dyDescent="0.35">
      <c r="A2297" s="1" t="str">
        <f>'Customer Names'!A2297</f>
        <v>Id2296</v>
      </c>
      <c r="B2297" s="1" t="str">
        <f>VLOOKUP($A2297,'Customer Names'!$A$2:$E$2336,4,FALSE())</f>
        <v>Jacob J</v>
      </c>
      <c r="C2297" s="16">
        <f>VLOOKUP($A2297,'Medical Examinations'!$A$2:$O$2336,2,FALSE())</f>
        <v>30.14</v>
      </c>
      <c r="D2297" s="16">
        <f>VLOOKUP($A2297,'Medical Examinations'!$A$2:$O$2336,3,FALSE())</f>
        <v>5.49</v>
      </c>
      <c r="E2297" s="1" t="str">
        <f>VLOOKUP($A2297,'Medical Examinations'!$A$2:$O$2336,9,FALSE())</f>
        <v>No</v>
      </c>
      <c r="F2297" s="1" t="str">
        <f>VLOOKUP($A2297,'Medical Examinations'!$A$2:$O$2336,10,FALSE())</f>
        <v>Yes</v>
      </c>
      <c r="G2297" s="1" t="str">
        <f>VLOOKUP($A2297,'Medical Examinations'!$A$2:$O$2336,11,FALSE())</f>
        <v>No</v>
      </c>
      <c r="H2297" s="1">
        <f>VLOOKUP($A2297,'Medical Examinations'!$A$2:$O$2336,13,FALSE())</f>
        <v>1</v>
      </c>
      <c r="I2297" s="1" t="str">
        <f>VLOOKUP($A2297,'Medical Examinations'!$A$2:$O$2336,12,FALSE())</f>
        <v>No</v>
      </c>
      <c r="J2297" s="1" t="str">
        <f>VLOOKUP($A2297,'Medical Examinations'!$A$2:$O$2336,14,FALSE())</f>
        <v>Obesity</v>
      </c>
      <c r="K2297" s="1" t="str">
        <f>VLOOKUP($A2297,'Medical Examinations'!$A$2:$O$2336,15,FALSE())</f>
        <v>Normal</v>
      </c>
      <c r="L2297" s="17">
        <f>VLOOKUP($A2297,'Hospitalisation Details'!$A$2:$P$2344,15,FALSE())</f>
        <v>38152</v>
      </c>
      <c r="M2297" s="18">
        <f>VLOOKUP($A2297,'Hospitalisation Details'!$A$2:$P$2344,6,FALSE())</f>
        <v>1131.51</v>
      </c>
      <c r="N2297" s="1" t="str">
        <f>VLOOKUP($A2297,'Hospitalisation Details'!$A$2:$P$2344,12,FALSE())</f>
        <v>tier - 3</v>
      </c>
      <c r="O2297" s="1" t="str">
        <f>VLOOKUP($A2297,'Hospitalisation Details'!$A$2:$P$2344,13,FALSE())</f>
        <v>tier - 1</v>
      </c>
      <c r="P2297" s="1" t="str">
        <f>VLOOKUP($A2297,'Hospitalisation Details'!$A$2:$P$2344,14,FALSE())</f>
        <v>R1013</v>
      </c>
      <c r="Q2297" s="1">
        <f>VLOOKUP($A2297,'Hospitalisation Details'!$A$2:$P$2344,16,FALSE())</f>
        <v>18</v>
      </c>
    </row>
    <row r="2298" spans="1:17" x14ac:dyDescent="0.35">
      <c r="A2298" s="1" t="str">
        <f>'Customer Names'!A2298</f>
        <v>Id2297</v>
      </c>
      <c r="B2298" s="1" t="str">
        <f>VLOOKUP($A2298,'Customer Names'!$A$2:$E$2336,4,FALSE())</f>
        <v>Jose Tomas</v>
      </c>
      <c r="C2298" s="16">
        <f>VLOOKUP($A2298,'Medical Examinations'!$A$2:$O$2336,2,FALSE())</f>
        <v>23.21</v>
      </c>
      <c r="D2298" s="16">
        <f>VLOOKUP($A2298,'Medical Examinations'!$A$2:$O$2336,3,FALSE())</f>
        <v>4.37</v>
      </c>
      <c r="E2298" s="1" t="str">
        <f>VLOOKUP($A2298,'Medical Examinations'!$A$2:$O$2336,9,FALSE())</f>
        <v>No</v>
      </c>
      <c r="F2298" s="1" t="str">
        <f>VLOOKUP($A2298,'Medical Examinations'!$A$2:$O$2336,10,FALSE())</f>
        <v>Yes</v>
      </c>
      <c r="G2298" s="1" t="str">
        <f>VLOOKUP($A2298,'Medical Examinations'!$A$2:$O$2336,11,FALSE())</f>
        <v>No</v>
      </c>
      <c r="H2298" s="1">
        <f>VLOOKUP($A2298,'Medical Examinations'!$A$2:$O$2336,13,FALSE())</f>
        <v>1</v>
      </c>
      <c r="I2298" s="1" t="str">
        <f>VLOOKUP($A2298,'Medical Examinations'!$A$2:$O$2336,12,FALSE())</f>
        <v>No</v>
      </c>
      <c r="J2298" s="1" t="str">
        <f>VLOOKUP($A2298,'Medical Examinations'!$A$2:$O$2336,14,FALSE())</f>
        <v>Normal Weight</v>
      </c>
      <c r="K2298" s="1" t="str">
        <f>VLOOKUP($A2298,'Medical Examinations'!$A$2:$O$2336,15,FALSE())</f>
        <v>Normal</v>
      </c>
      <c r="L2298" s="17">
        <f>VLOOKUP($A2298,'Hospitalisation Details'!$A$2:$P$2344,15,FALSE())</f>
        <v>38303</v>
      </c>
      <c r="M2298" s="18">
        <f>VLOOKUP($A2298,'Hospitalisation Details'!$A$2:$P$2344,6,FALSE())</f>
        <v>1121.8699999999999</v>
      </c>
      <c r="N2298" s="1" t="str">
        <f>VLOOKUP($A2298,'Hospitalisation Details'!$A$2:$P$2344,12,FALSE())</f>
        <v>tier - 3</v>
      </c>
      <c r="O2298" s="1" t="str">
        <f>VLOOKUP($A2298,'Hospitalisation Details'!$A$2:$P$2344,13,FALSE())</f>
        <v>tier - 1</v>
      </c>
      <c r="P2298" s="1" t="str">
        <f>VLOOKUP($A2298,'Hospitalisation Details'!$A$2:$P$2344,14,FALSE())</f>
        <v>R1013</v>
      </c>
      <c r="Q2298" s="1">
        <f>VLOOKUP($A2298,'Hospitalisation Details'!$A$2:$P$2344,16,FALSE())</f>
        <v>18</v>
      </c>
    </row>
    <row r="2299" spans="1:17" x14ac:dyDescent="0.35">
      <c r="A2299" s="1" t="str">
        <f>'Customer Names'!A2299</f>
        <v>Id2298</v>
      </c>
      <c r="B2299" s="1" t="str">
        <f>VLOOKUP($A2299,'Customer Names'!$A$2:$E$2336,4,FALSE())</f>
        <v>Mary Evan</v>
      </c>
      <c r="C2299" s="16">
        <f>VLOOKUP($A2299,'Medical Examinations'!$A$2:$O$2336,2,FALSE())</f>
        <v>17.170000000000002</v>
      </c>
      <c r="D2299" s="16">
        <f>VLOOKUP($A2299,'Medical Examinations'!$A$2:$O$2336,3,FALSE())</f>
        <v>8.4600000000000009</v>
      </c>
      <c r="E2299" s="1" t="str">
        <f>VLOOKUP($A2299,'Medical Examinations'!$A$2:$O$2336,9,FALSE())</f>
        <v>No</v>
      </c>
      <c r="F2299" s="1" t="str">
        <f>VLOOKUP($A2299,'Medical Examinations'!$A$2:$O$2336,10,FALSE())</f>
        <v>No</v>
      </c>
      <c r="G2299" s="1" t="str">
        <f>VLOOKUP($A2299,'Medical Examinations'!$A$2:$O$2336,11,FALSE())</f>
        <v>No</v>
      </c>
      <c r="H2299" s="1">
        <f>VLOOKUP($A2299,'Medical Examinations'!$A$2:$O$2336,13,FALSE())</f>
        <v>0</v>
      </c>
      <c r="I2299" s="1" t="str">
        <f>VLOOKUP($A2299,'Medical Examinations'!$A$2:$O$2336,12,FALSE())</f>
        <v>No</v>
      </c>
      <c r="J2299" s="1" t="str">
        <f>VLOOKUP($A2299,'Medical Examinations'!$A$2:$O$2336,14,FALSE())</f>
        <v>Underweight</v>
      </c>
      <c r="K2299" s="1" t="str">
        <f>VLOOKUP($A2299,'Medical Examinations'!$A$2:$O$2336,15,FALSE())</f>
        <v>Diabetes</v>
      </c>
      <c r="L2299" s="17">
        <f>VLOOKUP($A2299,'Hospitalisation Details'!$A$2:$P$2344,15,FALSE())</f>
        <v>37481</v>
      </c>
      <c r="M2299" s="18">
        <f>VLOOKUP($A2299,'Hospitalisation Details'!$A$2:$P$2344,6,FALSE())</f>
        <v>1086</v>
      </c>
      <c r="N2299" s="1" t="str">
        <f>VLOOKUP($A2299,'Hospitalisation Details'!$A$2:$P$2344,12,FALSE())</f>
        <v>tier - 3</v>
      </c>
      <c r="O2299" s="1" t="str">
        <f>VLOOKUP($A2299,'Hospitalisation Details'!$A$2:$P$2344,13,FALSE())</f>
        <v>tier - 3</v>
      </c>
      <c r="P2299" s="1" t="str">
        <f>VLOOKUP($A2299,'Hospitalisation Details'!$A$2:$P$2344,14,FALSE())</f>
        <v>R1013</v>
      </c>
      <c r="Q2299" s="1">
        <f>VLOOKUP($A2299,'Hospitalisation Details'!$A$2:$P$2344,16,FALSE())</f>
        <v>20</v>
      </c>
    </row>
    <row r="2300" spans="1:17" x14ac:dyDescent="0.35">
      <c r="A2300" s="1" t="str">
        <f>'Customer Names'!A2300</f>
        <v>Id2299</v>
      </c>
      <c r="B2300" s="1" t="str">
        <f>VLOOKUP($A2300,'Customer Names'!$A$2:$E$2336,4,FALSE())</f>
        <v>Justin K.</v>
      </c>
      <c r="C2300" s="16">
        <f>VLOOKUP($A2300,'Medical Examinations'!$A$2:$O$2336,2,FALSE())</f>
        <v>15.61</v>
      </c>
      <c r="D2300" s="16">
        <f>VLOOKUP($A2300,'Medical Examinations'!$A$2:$O$2336,3,FALSE())</f>
        <v>5.28</v>
      </c>
      <c r="E2300" s="1" t="str">
        <f>VLOOKUP($A2300,'Medical Examinations'!$A$2:$O$2336,9,FALSE())</f>
        <v>No</v>
      </c>
      <c r="F2300" s="1" t="str">
        <f>VLOOKUP($A2300,'Medical Examinations'!$A$2:$O$2336,10,FALSE())</f>
        <v>No</v>
      </c>
      <c r="G2300" s="1" t="str">
        <f>VLOOKUP($A2300,'Medical Examinations'!$A$2:$O$2336,11,FALSE())</f>
        <v>No</v>
      </c>
      <c r="H2300" s="1">
        <f>VLOOKUP($A2300,'Medical Examinations'!$A$2:$O$2336,13,FALSE())</f>
        <v>1</v>
      </c>
      <c r="I2300" s="1" t="str">
        <f>VLOOKUP($A2300,'Medical Examinations'!$A$2:$O$2336,12,FALSE())</f>
        <v>No</v>
      </c>
      <c r="J2300" s="1" t="str">
        <f>VLOOKUP($A2300,'Medical Examinations'!$A$2:$O$2336,14,FALSE())</f>
        <v>Underweight</v>
      </c>
      <c r="K2300" s="1" t="str">
        <f>VLOOKUP($A2300,'Medical Examinations'!$A$2:$O$2336,15,FALSE())</f>
        <v>Normal</v>
      </c>
      <c r="L2300" s="17">
        <f>VLOOKUP($A2300,'Hospitalisation Details'!$A$2:$P$2344,15,FALSE())</f>
        <v>36155</v>
      </c>
      <c r="M2300" s="18">
        <f>VLOOKUP($A2300,'Hospitalisation Details'!$A$2:$P$2344,6,FALSE())</f>
        <v>1082</v>
      </c>
      <c r="N2300" s="1" t="str">
        <f>VLOOKUP($A2300,'Hospitalisation Details'!$A$2:$P$2344,12,FALSE())</f>
        <v>tier - 3</v>
      </c>
      <c r="O2300" s="1" t="str">
        <f>VLOOKUP($A2300,'Hospitalisation Details'!$A$2:$P$2344,13,FALSE())</f>
        <v>tier - 2</v>
      </c>
      <c r="P2300" s="1" t="str">
        <f>VLOOKUP($A2300,'Hospitalisation Details'!$A$2:$P$2344,14,FALSE())</f>
        <v>R1013</v>
      </c>
      <c r="Q2300" s="1">
        <f>VLOOKUP($A2300,'Hospitalisation Details'!$A$2:$P$2344,16,FALSE())</f>
        <v>24</v>
      </c>
    </row>
    <row r="2301" spans="1:17" x14ac:dyDescent="0.35">
      <c r="A2301" s="1" t="str">
        <f>'Customer Names'!A2301</f>
        <v>Id2300</v>
      </c>
      <c r="B2301" s="1" t="str">
        <f>VLOOKUP($A2301,'Customer Names'!$A$2:$E$2336,4,FALSE())</f>
        <v>Patrick</v>
      </c>
      <c r="C2301" s="16">
        <f>VLOOKUP($A2301,'Medical Examinations'!$A$2:$O$2336,2,FALSE())</f>
        <v>17.98</v>
      </c>
      <c r="D2301" s="16">
        <f>VLOOKUP($A2301,'Medical Examinations'!$A$2:$O$2336,3,FALSE())</f>
        <v>5.33</v>
      </c>
      <c r="E2301" s="1" t="str">
        <f>VLOOKUP($A2301,'Medical Examinations'!$A$2:$O$2336,9,FALSE())</f>
        <v>Yes</v>
      </c>
      <c r="F2301" s="1" t="str">
        <f>VLOOKUP($A2301,'Medical Examinations'!$A$2:$O$2336,10,FALSE())</f>
        <v>No</v>
      </c>
      <c r="G2301" s="1" t="str">
        <f>VLOOKUP($A2301,'Medical Examinations'!$A$2:$O$2336,11,FALSE())</f>
        <v>Yes</v>
      </c>
      <c r="H2301" s="1">
        <f>VLOOKUP($A2301,'Medical Examinations'!$A$2:$O$2336,13,FALSE())</f>
        <v>1</v>
      </c>
      <c r="I2301" s="1" t="str">
        <f>VLOOKUP($A2301,'Medical Examinations'!$A$2:$O$2336,12,FALSE())</f>
        <v>No</v>
      </c>
      <c r="J2301" s="1" t="str">
        <f>VLOOKUP($A2301,'Medical Examinations'!$A$2:$O$2336,14,FALSE())</f>
        <v>Underweight</v>
      </c>
      <c r="K2301" s="1" t="str">
        <f>VLOOKUP($A2301,'Medical Examinations'!$A$2:$O$2336,15,FALSE())</f>
        <v>Normal</v>
      </c>
      <c r="L2301" s="17">
        <f>VLOOKUP($A2301,'Hospitalisation Details'!$A$2:$P$2344,15,FALSE())</f>
        <v>35655</v>
      </c>
      <c r="M2301" s="18">
        <f>VLOOKUP($A2301,'Hospitalisation Details'!$A$2:$P$2344,6,FALSE())</f>
        <v>1071</v>
      </c>
      <c r="N2301" s="1" t="str">
        <f>VLOOKUP($A2301,'Hospitalisation Details'!$A$2:$P$2344,12,FALSE())</f>
        <v>tier - 3</v>
      </c>
      <c r="O2301" s="1" t="str">
        <f>VLOOKUP($A2301,'Hospitalisation Details'!$A$2:$P$2344,13,FALSE())</f>
        <v>tier - 3</v>
      </c>
      <c r="P2301" s="1" t="str">
        <f>VLOOKUP($A2301,'Hospitalisation Details'!$A$2:$P$2344,14,FALSE())</f>
        <v>R1013</v>
      </c>
      <c r="Q2301" s="1">
        <f>VLOOKUP($A2301,'Hospitalisation Details'!$A$2:$P$2344,16,FALSE())</f>
        <v>25</v>
      </c>
    </row>
    <row r="2302" spans="1:17" x14ac:dyDescent="0.35">
      <c r="A2302" s="1" t="str">
        <f>'Customer Names'!A2302</f>
        <v>Id2301</v>
      </c>
      <c r="B2302" s="1" t="str">
        <f>VLOOKUP($A2302,'Customer Names'!$A$2:$E$2336,4,FALSE())</f>
        <v>Roman</v>
      </c>
      <c r="C2302" s="16">
        <f>VLOOKUP($A2302,'Medical Examinations'!$A$2:$O$2336,2,FALSE())</f>
        <v>21.64</v>
      </c>
      <c r="D2302" s="16">
        <f>VLOOKUP($A2302,'Medical Examinations'!$A$2:$O$2336,3,FALSE())</f>
        <v>5.5</v>
      </c>
      <c r="E2302" s="1" t="str">
        <f>VLOOKUP($A2302,'Medical Examinations'!$A$2:$O$2336,9,FALSE())</f>
        <v>No</v>
      </c>
      <c r="F2302" s="1" t="str">
        <f>VLOOKUP($A2302,'Medical Examinations'!$A$2:$O$2336,10,FALSE())</f>
        <v>Yes</v>
      </c>
      <c r="G2302" s="1" t="str">
        <f>VLOOKUP($A2302,'Medical Examinations'!$A$2:$O$2336,11,FALSE())</f>
        <v>No</v>
      </c>
      <c r="H2302" s="1">
        <f>VLOOKUP($A2302,'Medical Examinations'!$A$2:$O$2336,13,FALSE())</f>
        <v>1</v>
      </c>
      <c r="I2302" s="1" t="str">
        <f>VLOOKUP($A2302,'Medical Examinations'!$A$2:$O$2336,12,FALSE())</f>
        <v>No</v>
      </c>
      <c r="J2302" s="1" t="str">
        <f>VLOOKUP($A2302,'Medical Examinations'!$A$2:$O$2336,14,FALSE())</f>
        <v>Normal Weight</v>
      </c>
      <c r="K2302" s="1" t="str">
        <f>VLOOKUP($A2302,'Medical Examinations'!$A$2:$O$2336,15,FALSE())</f>
        <v>Normal</v>
      </c>
      <c r="L2302" s="17">
        <f>VLOOKUP($A2302,'Hospitalisation Details'!$A$2:$P$2344,15,FALSE())</f>
        <v>38223</v>
      </c>
      <c r="M2302" s="18">
        <f>VLOOKUP($A2302,'Hospitalisation Details'!$A$2:$P$2344,6,FALSE())</f>
        <v>1070</v>
      </c>
      <c r="N2302" s="1" t="str">
        <f>VLOOKUP($A2302,'Hospitalisation Details'!$A$2:$P$2344,12,FALSE())</f>
        <v>tier - 3</v>
      </c>
      <c r="O2302" s="1" t="str">
        <f>VLOOKUP($A2302,'Hospitalisation Details'!$A$2:$P$2344,13,FALSE())</f>
        <v>tier - 3</v>
      </c>
      <c r="P2302" s="1" t="str">
        <f>VLOOKUP($A2302,'Hospitalisation Details'!$A$2:$P$2344,14,FALSE())</f>
        <v>R1013</v>
      </c>
      <c r="Q2302" s="1">
        <f>VLOOKUP($A2302,'Hospitalisation Details'!$A$2:$P$2344,16,FALSE())</f>
        <v>18</v>
      </c>
    </row>
    <row r="2303" spans="1:17" x14ac:dyDescent="0.35">
      <c r="A2303" s="1" t="str">
        <f>'Customer Names'!A2303</f>
        <v>Id2302</v>
      </c>
      <c r="B2303" s="1" t="str">
        <f>VLOOKUP($A2303,'Customer Names'!$A$2:$E$2336,4,FALSE())</f>
        <v>David</v>
      </c>
      <c r="C2303" s="16">
        <f>VLOOKUP($A2303,'Medical Examinations'!$A$2:$O$2336,2,FALSE())</f>
        <v>16.399999999999999</v>
      </c>
      <c r="D2303" s="16">
        <f>VLOOKUP($A2303,'Medical Examinations'!$A$2:$O$2336,3,FALSE())</f>
        <v>5.4</v>
      </c>
      <c r="E2303" s="1" t="str">
        <f>VLOOKUP($A2303,'Medical Examinations'!$A$2:$O$2336,9,FALSE())</f>
        <v>No</v>
      </c>
      <c r="F2303" s="1" t="str">
        <f>VLOOKUP($A2303,'Medical Examinations'!$A$2:$O$2336,10,FALSE())</f>
        <v>No</v>
      </c>
      <c r="G2303" s="1" t="str">
        <f>VLOOKUP($A2303,'Medical Examinations'!$A$2:$O$2336,11,FALSE())</f>
        <v>Yes</v>
      </c>
      <c r="H2303" s="1">
        <f>VLOOKUP($A2303,'Medical Examinations'!$A$2:$O$2336,13,FALSE())</f>
        <v>1</v>
      </c>
      <c r="I2303" s="1" t="str">
        <f>VLOOKUP($A2303,'Medical Examinations'!$A$2:$O$2336,12,FALSE())</f>
        <v>No</v>
      </c>
      <c r="J2303" s="1" t="str">
        <f>VLOOKUP($A2303,'Medical Examinations'!$A$2:$O$2336,14,FALSE())</f>
        <v>Underweight</v>
      </c>
      <c r="K2303" s="1" t="str">
        <f>VLOOKUP($A2303,'Medical Examinations'!$A$2:$O$2336,15,FALSE())</f>
        <v>Normal</v>
      </c>
      <c r="L2303" s="17">
        <f>VLOOKUP($A2303,'Hospitalisation Details'!$A$2:$P$2344,15,FALSE())</f>
        <v>34240</v>
      </c>
      <c r="M2303" s="18">
        <f>VLOOKUP($A2303,'Hospitalisation Details'!$A$2:$P$2344,6,FALSE())</f>
        <v>1068</v>
      </c>
      <c r="N2303" s="1" t="str">
        <f>VLOOKUP($A2303,'Hospitalisation Details'!$A$2:$P$2344,12,FALSE())</f>
        <v>tier - 3</v>
      </c>
      <c r="O2303" s="1" t="str">
        <f>VLOOKUP($A2303,'Hospitalisation Details'!$A$2:$P$2344,13,FALSE())</f>
        <v>tier - 1</v>
      </c>
      <c r="P2303" s="1" t="str">
        <f>VLOOKUP($A2303,'Hospitalisation Details'!$A$2:$P$2344,14,FALSE())</f>
        <v>R1013</v>
      </c>
      <c r="Q2303" s="1">
        <f>VLOOKUP($A2303,'Hospitalisation Details'!$A$2:$P$2344,16,FALSE())</f>
        <v>29</v>
      </c>
    </row>
    <row r="2304" spans="1:17" x14ac:dyDescent="0.35">
      <c r="A2304" s="1" t="str">
        <f>'Customer Names'!A2304</f>
        <v>Id2303</v>
      </c>
      <c r="B2304" s="1" t="str">
        <f>VLOOKUP($A2304,'Customer Names'!$A$2:$E$2336,4,FALSE())</f>
        <v>Evelyn L</v>
      </c>
      <c r="C2304" s="16">
        <f>VLOOKUP($A2304,'Medical Examinations'!$A$2:$O$2336,2,FALSE())</f>
        <v>15.77</v>
      </c>
      <c r="D2304" s="16">
        <f>VLOOKUP($A2304,'Medical Examinations'!$A$2:$O$2336,3,FALSE())</f>
        <v>6.05</v>
      </c>
      <c r="E2304" s="1" t="str">
        <f>VLOOKUP($A2304,'Medical Examinations'!$A$2:$O$2336,9,FALSE())</f>
        <v>Yes</v>
      </c>
      <c r="F2304" s="1" t="str">
        <f>VLOOKUP($A2304,'Medical Examinations'!$A$2:$O$2336,10,FALSE())</f>
        <v>No</v>
      </c>
      <c r="G2304" s="1" t="str">
        <f>VLOOKUP($A2304,'Medical Examinations'!$A$2:$O$2336,11,FALSE())</f>
        <v>No</v>
      </c>
      <c r="H2304" s="1">
        <f>VLOOKUP($A2304,'Medical Examinations'!$A$2:$O$2336,13,FALSE())</f>
        <v>1</v>
      </c>
      <c r="I2304" s="1" t="str">
        <f>VLOOKUP($A2304,'Medical Examinations'!$A$2:$O$2336,12,FALSE())</f>
        <v>No</v>
      </c>
      <c r="J2304" s="1" t="str">
        <f>VLOOKUP($A2304,'Medical Examinations'!$A$2:$O$2336,14,FALSE())</f>
        <v>Underweight</v>
      </c>
      <c r="K2304" s="1" t="str">
        <f>VLOOKUP($A2304,'Medical Examinations'!$A$2:$O$2336,15,FALSE())</f>
        <v>Prediabetes</v>
      </c>
      <c r="L2304" s="17">
        <f>VLOOKUP($A2304,'Hospitalisation Details'!$A$2:$P$2344,15,FALSE())</f>
        <v>34851</v>
      </c>
      <c r="M2304" s="18">
        <f>VLOOKUP($A2304,'Hospitalisation Details'!$A$2:$P$2344,6,FALSE())</f>
        <v>1056</v>
      </c>
      <c r="N2304" s="1" t="str">
        <f>VLOOKUP($A2304,'Hospitalisation Details'!$A$2:$P$2344,12,FALSE())</f>
        <v>tier - 3</v>
      </c>
      <c r="O2304" s="1" t="str">
        <f>VLOOKUP($A2304,'Hospitalisation Details'!$A$2:$P$2344,13,FALSE())</f>
        <v>tier - 2</v>
      </c>
      <c r="P2304" s="1" t="str">
        <f>VLOOKUP($A2304,'Hospitalisation Details'!$A$2:$P$2344,14,FALSE())</f>
        <v>R1013</v>
      </c>
      <c r="Q2304" s="1">
        <f>VLOOKUP($A2304,'Hospitalisation Details'!$A$2:$P$2344,16,FALSE())</f>
        <v>28</v>
      </c>
    </row>
    <row r="2305" spans="1:17" x14ac:dyDescent="0.35">
      <c r="A2305" s="1" t="str">
        <f>'Customer Names'!A2305</f>
        <v>Id2304</v>
      </c>
      <c r="B2305" s="1" t="str">
        <f>VLOOKUP($A2305,'Customer Names'!$A$2:$E$2336,4,FALSE())</f>
        <v>Jim</v>
      </c>
      <c r="C2305" s="16">
        <f>VLOOKUP($A2305,'Medical Examinations'!$A$2:$O$2336,2,FALSE())</f>
        <v>18.27</v>
      </c>
      <c r="D2305" s="16">
        <f>VLOOKUP($A2305,'Medical Examinations'!$A$2:$O$2336,3,FALSE())</f>
        <v>11.46</v>
      </c>
      <c r="E2305" s="1" t="str">
        <f>VLOOKUP($A2305,'Medical Examinations'!$A$2:$O$2336,9,FALSE())</f>
        <v>No</v>
      </c>
      <c r="F2305" s="1" t="str">
        <f>VLOOKUP($A2305,'Medical Examinations'!$A$2:$O$2336,10,FALSE())</f>
        <v>No</v>
      </c>
      <c r="G2305" s="1" t="str">
        <f>VLOOKUP($A2305,'Medical Examinations'!$A$2:$O$2336,11,FALSE())</f>
        <v>No</v>
      </c>
      <c r="H2305" s="1">
        <f>VLOOKUP($A2305,'Medical Examinations'!$A$2:$O$2336,13,FALSE())</f>
        <v>0</v>
      </c>
      <c r="I2305" s="1" t="str">
        <f>VLOOKUP($A2305,'Medical Examinations'!$A$2:$O$2336,12,FALSE())</f>
        <v>No</v>
      </c>
      <c r="J2305" s="1" t="str">
        <f>VLOOKUP($A2305,'Medical Examinations'!$A$2:$O$2336,14,FALSE())</f>
        <v>Underweight</v>
      </c>
      <c r="K2305" s="1" t="str">
        <f>VLOOKUP($A2305,'Medical Examinations'!$A$2:$O$2336,15,FALSE())</f>
        <v>Diabetes</v>
      </c>
      <c r="L2305" s="17">
        <f>VLOOKUP($A2305,'Hospitalisation Details'!$A$2:$P$2344,15,FALSE())</f>
        <v>37438</v>
      </c>
      <c r="M2305" s="18">
        <f>VLOOKUP($A2305,'Hospitalisation Details'!$A$2:$P$2344,6,FALSE())</f>
        <v>1049</v>
      </c>
      <c r="N2305" s="1" t="str">
        <f>VLOOKUP($A2305,'Hospitalisation Details'!$A$2:$P$2344,12,FALSE())</f>
        <v>tier - 3</v>
      </c>
      <c r="O2305" s="1" t="str">
        <f>VLOOKUP($A2305,'Hospitalisation Details'!$A$2:$P$2344,13,FALSE())</f>
        <v>tier - 2</v>
      </c>
      <c r="P2305" s="1" t="str">
        <f>VLOOKUP($A2305,'Hospitalisation Details'!$A$2:$P$2344,14,FALSE())</f>
        <v>R1012</v>
      </c>
      <c r="Q2305" s="1">
        <f>VLOOKUP($A2305,'Hospitalisation Details'!$A$2:$P$2344,16,FALSE())</f>
        <v>20</v>
      </c>
    </row>
    <row r="2306" spans="1:17" x14ac:dyDescent="0.35">
      <c r="A2306" s="1" t="str">
        <f>'Customer Names'!A2306</f>
        <v>Id2305</v>
      </c>
      <c r="B2306" s="1" t="str">
        <f>VLOOKUP($A2306,'Customer Names'!$A$2:$E$2336,4,FALSE())</f>
        <v>Matthew S</v>
      </c>
      <c r="C2306" s="16">
        <f>VLOOKUP($A2306,'Medical Examinations'!$A$2:$O$2336,2,FALSE())</f>
        <v>16.489999999999998</v>
      </c>
      <c r="D2306" s="16">
        <f>VLOOKUP($A2306,'Medical Examinations'!$A$2:$O$2336,3,FALSE())</f>
        <v>8.48</v>
      </c>
      <c r="E2306" s="1" t="str">
        <f>VLOOKUP($A2306,'Medical Examinations'!$A$2:$O$2336,9,FALSE())</f>
        <v>No</v>
      </c>
      <c r="F2306" s="1" t="str">
        <f>VLOOKUP($A2306,'Medical Examinations'!$A$2:$O$2336,10,FALSE())</f>
        <v>No</v>
      </c>
      <c r="G2306" s="1" t="str">
        <f>VLOOKUP($A2306,'Medical Examinations'!$A$2:$O$2336,11,FALSE())</f>
        <v>No</v>
      </c>
      <c r="H2306" s="1">
        <f>VLOOKUP($A2306,'Medical Examinations'!$A$2:$O$2336,13,FALSE())</f>
        <v>0</v>
      </c>
      <c r="I2306" s="1" t="str">
        <f>VLOOKUP($A2306,'Medical Examinations'!$A$2:$O$2336,12,FALSE())</f>
        <v>No</v>
      </c>
      <c r="J2306" s="1" t="str">
        <f>VLOOKUP($A2306,'Medical Examinations'!$A$2:$O$2336,14,FALSE())</f>
        <v>Underweight</v>
      </c>
      <c r="K2306" s="1" t="str">
        <f>VLOOKUP($A2306,'Medical Examinations'!$A$2:$O$2336,15,FALSE())</f>
        <v>Diabetes</v>
      </c>
      <c r="L2306" s="17">
        <f>VLOOKUP($A2306,'Hospitalisation Details'!$A$2:$P$2344,15,FALSE())</f>
        <v>37457</v>
      </c>
      <c r="M2306" s="18">
        <f>VLOOKUP($A2306,'Hospitalisation Details'!$A$2:$P$2344,6,FALSE())</f>
        <v>1047</v>
      </c>
      <c r="N2306" s="1" t="str">
        <f>VLOOKUP($A2306,'Hospitalisation Details'!$A$2:$P$2344,12,FALSE())</f>
        <v>tier - 3</v>
      </c>
      <c r="O2306" s="1" t="str">
        <f>VLOOKUP($A2306,'Hospitalisation Details'!$A$2:$P$2344,13,FALSE())</f>
        <v>tier - 1</v>
      </c>
      <c r="P2306" s="1" t="str">
        <f>VLOOKUP($A2306,'Hospitalisation Details'!$A$2:$P$2344,14,FALSE())</f>
        <v>R1013</v>
      </c>
      <c r="Q2306" s="1">
        <f>VLOOKUP($A2306,'Hospitalisation Details'!$A$2:$P$2344,16,FALSE())</f>
        <v>20</v>
      </c>
    </row>
    <row r="2307" spans="1:17" x14ac:dyDescent="0.35">
      <c r="A2307" s="1" t="str">
        <f>'Customer Names'!A2307</f>
        <v>Id2306</v>
      </c>
      <c r="B2307" s="1" t="str">
        <f>VLOOKUP($A2307,'Customer Names'!$A$2:$E$2336,4,FALSE())</f>
        <v>Kenneth</v>
      </c>
      <c r="C2307" s="16">
        <f>VLOOKUP($A2307,'Medical Examinations'!$A$2:$O$2336,2,FALSE())</f>
        <v>16.14</v>
      </c>
      <c r="D2307" s="16">
        <f>VLOOKUP($A2307,'Medical Examinations'!$A$2:$O$2336,3,FALSE())</f>
        <v>4.8600000000000003</v>
      </c>
      <c r="E2307" s="1" t="str">
        <f>VLOOKUP($A2307,'Medical Examinations'!$A$2:$O$2336,9,FALSE())</f>
        <v>No</v>
      </c>
      <c r="F2307" s="1" t="str">
        <f>VLOOKUP($A2307,'Medical Examinations'!$A$2:$O$2336,10,FALSE())</f>
        <v>No</v>
      </c>
      <c r="G2307" s="1" t="str">
        <f>VLOOKUP($A2307,'Medical Examinations'!$A$2:$O$2336,11,FALSE())</f>
        <v>No</v>
      </c>
      <c r="H2307" s="1">
        <f>VLOOKUP($A2307,'Medical Examinations'!$A$2:$O$2336,13,FALSE())</f>
        <v>0</v>
      </c>
      <c r="I2307" s="1" t="str">
        <f>VLOOKUP($A2307,'Medical Examinations'!$A$2:$O$2336,12,FALSE())</f>
        <v>No</v>
      </c>
      <c r="J2307" s="1" t="str">
        <f>VLOOKUP($A2307,'Medical Examinations'!$A$2:$O$2336,14,FALSE())</f>
        <v>Underweight</v>
      </c>
      <c r="K2307" s="1" t="str">
        <f>VLOOKUP($A2307,'Medical Examinations'!$A$2:$O$2336,15,FALSE())</f>
        <v>Normal</v>
      </c>
      <c r="L2307" s="17">
        <f>VLOOKUP($A2307,'Hospitalisation Details'!$A$2:$P$2344,15,FALSE())</f>
        <v>34655</v>
      </c>
      <c r="M2307" s="18">
        <f>VLOOKUP($A2307,'Hospitalisation Details'!$A$2:$P$2344,6,FALSE())</f>
        <v>1044</v>
      </c>
      <c r="N2307" s="1" t="str">
        <f>VLOOKUP($A2307,'Hospitalisation Details'!$A$2:$P$2344,12,FALSE())</f>
        <v>tier - 3</v>
      </c>
      <c r="O2307" s="1" t="str">
        <f>VLOOKUP($A2307,'Hospitalisation Details'!$A$2:$P$2344,13,FALSE())</f>
        <v>tier - 2</v>
      </c>
      <c r="P2307" s="1" t="str">
        <f>VLOOKUP($A2307,'Hospitalisation Details'!$A$2:$P$2344,14,FALSE())</f>
        <v>R1013</v>
      </c>
      <c r="Q2307" s="1">
        <f>VLOOKUP($A2307,'Hospitalisation Details'!$A$2:$P$2344,16,FALSE())</f>
        <v>28</v>
      </c>
    </row>
    <row r="2308" spans="1:17" x14ac:dyDescent="0.35">
      <c r="A2308" s="1" t="str">
        <f>'Customer Names'!A2308</f>
        <v>Id2307</v>
      </c>
      <c r="B2308" s="1" t="str">
        <f>VLOOKUP($A2308,'Customer Names'!$A$2:$E$2336,4,FALSE())</f>
        <v>Andrea</v>
      </c>
      <c r="C2308" s="16">
        <f>VLOOKUP($A2308,'Medical Examinations'!$A$2:$O$2336,2,FALSE())</f>
        <v>20.85</v>
      </c>
      <c r="D2308" s="16">
        <f>VLOOKUP($A2308,'Medical Examinations'!$A$2:$O$2336,3,FALSE())</f>
        <v>4.45</v>
      </c>
      <c r="E2308" s="1" t="str">
        <f>VLOOKUP($A2308,'Medical Examinations'!$A$2:$O$2336,9,FALSE())</f>
        <v>Yes</v>
      </c>
      <c r="F2308" s="1" t="str">
        <f>VLOOKUP($A2308,'Medical Examinations'!$A$2:$O$2336,10,FALSE())</f>
        <v>No</v>
      </c>
      <c r="G2308" s="1" t="str">
        <f>VLOOKUP($A2308,'Medical Examinations'!$A$2:$O$2336,11,FALSE())</f>
        <v>No</v>
      </c>
      <c r="H2308" s="1">
        <f>VLOOKUP($A2308,'Medical Examinations'!$A$2:$O$2336,13,FALSE())</f>
        <v>1</v>
      </c>
      <c r="I2308" s="1" t="str">
        <f>VLOOKUP($A2308,'Medical Examinations'!$A$2:$O$2336,12,FALSE())</f>
        <v>No</v>
      </c>
      <c r="J2308" s="1" t="str">
        <f>VLOOKUP($A2308,'Medical Examinations'!$A$2:$O$2336,14,FALSE())</f>
        <v>Normal Weight</v>
      </c>
      <c r="K2308" s="1" t="str">
        <f>VLOOKUP($A2308,'Medical Examinations'!$A$2:$O$2336,15,FALSE())</f>
        <v>Normal</v>
      </c>
      <c r="L2308" s="17">
        <f>VLOOKUP($A2308,'Hospitalisation Details'!$A$2:$P$2344,15,FALSE())</f>
        <v>34977</v>
      </c>
      <c r="M2308" s="18">
        <f>VLOOKUP($A2308,'Hospitalisation Details'!$A$2:$P$2344,6,FALSE())</f>
        <v>1033.74</v>
      </c>
      <c r="N2308" s="1" t="str">
        <f>VLOOKUP($A2308,'Hospitalisation Details'!$A$2:$P$2344,12,FALSE())</f>
        <v>tier - 3</v>
      </c>
      <c r="O2308" s="1" t="str">
        <f>VLOOKUP($A2308,'Hospitalisation Details'!$A$2:$P$2344,13,FALSE())</f>
        <v>tier - 1</v>
      </c>
      <c r="P2308" s="1" t="str">
        <f>VLOOKUP($A2308,'Hospitalisation Details'!$A$2:$P$2344,14,FALSE())</f>
        <v>R1013</v>
      </c>
      <c r="Q2308" s="1">
        <f>VLOOKUP($A2308,'Hospitalisation Details'!$A$2:$P$2344,16,FALSE())</f>
        <v>27</v>
      </c>
    </row>
    <row r="2309" spans="1:17" x14ac:dyDescent="0.35">
      <c r="A2309" s="1" t="str">
        <f>'Customer Names'!A2309</f>
        <v>Id2308</v>
      </c>
      <c r="B2309" s="1" t="str">
        <f>VLOOKUP($A2309,'Customer Names'!$A$2:$E$2336,4,FALSE())</f>
        <v>Kristina</v>
      </c>
      <c r="C2309" s="16">
        <f>VLOOKUP($A2309,'Medical Examinations'!$A$2:$O$2336,2,FALSE())</f>
        <v>15.88</v>
      </c>
      <c r="D2309" s="16">
        <f>VLOOKUP($A2309,'Medical Examinations'!$A$2:$O$2336,3,FALSE())</f>
        <v>4.3600000000000003</v>
      </c>
      <c r="E2309" s="1" t="str">
        <f>VLOOKUP($A2309,'Medical Examinations'!$A$2:$O$2336,9,FALSE())</f>
        <v>No</v>
      </c>
      <c r="F2309" s="1" t="str">
        <f>VLOOKUP($A2309,'Medical Examinations'!$A$2:$O$2336,10,FALSE())</f>
        <v>No</v>
      </c>
      <c r="G2309" s="1" t="str">
        <f>VLOOKUP($A2309,'Medical Examinations'!$A$2:$O$2336,11,FALSE())</f>
        <v>No</v>
      </c>
      <c r="H2309" s="1">
        <f>VLOOKUP($A2309,'Medical Examinations'!$A$2:$O$2336,13,FALSE())</f>
        <v>0</v>
      </c>
      <c r="I2309" s="1" t="str">
        <f>VLOOKUP($A2309,'Medical Examinations'!$A$2:$O$2336,12,FALSE())</f>
        <v>No</v>
      </c>
      <c r="J2309" s="1" t="str">
        <f>VLOOKUP($A2309,'Medical Examinations'!$A$2:$O$2336,14,FALSE())</f>
        <v>Underweight</v>
      </c>
      <c r="K2309" s="1" t="str">
        <f>VLOOKUP($A2309,'Medical Examinations'!$A$2:$O$2336,15,FALSE())</f>
        <v>Normal</v>
      </c>
      <c r="L2309" s="17">
        <f>VLOOKUP($A2309,'Hospitalisation Details'!$A$2:$P$2344,15,FALSE())</f>
        <v>36377</v>
      </c>
      <c r="M2309" s="18">
        <f>VLOOKUP($A2309,'Hospitalisation Details'!$A$2:$P$2344,6,FALSE())</f>
        <v>1019</v>
      </c>
      <c r="N2309" s="1" t="str">
        <f>VLOOKUP($A2309,'Hospitalisation Details'!$A$2:$P$2344,12,FALSE())</f>
        <v>tier - 3</v>
      </c>
      <c r="O2309" s="1" t="str">
        <f>VLOOKUP($A2309,'Hospitalisation Details'!$A$2:$P$2344,13,FALSE())</f>
        <v>tier - 2</v>
      </c>
      <c r="P2309" s="1" t="str">
        <f>VLOOKUP($A2309,'Hospitalisation Details'!$A$2:$P$2344,14,FALSE())</f>
        <v>R1013</v>
      </c>
      <c r="Q2309" s="1">
        <f>VLOOKUP($A2309,'Hospitalisation Details'!$A$2:$P$2344,16,FALSE())</f>
        <v>23</v>
      </c>
    </row>
    <row r="2310" spans="1:17" x14ac:dyDescent="0.35">
      <c r="A2310" s="1" t="str">
        <f>'Customer Names'!A2310</f>
        <v>Id2309</v>
      </c>
      <c r="B2310" s="1" t="str">
        <f>VLOOKUP($A2310,'Customer Names'!$A$2:$E$2336,4,FALSE())</f>
        <v>Kristen</v>
      </c>
      <c r="C2310" s="16">
        <f>VLOOKUP($A2310,'Medical Examinations'!$A$2:$O$2336,2,FALSE())</f>
        <v>20.66</v>
      </c>
      <c r="D2310" s="16">
        <f>VLOOKUP($A2310,'Medical Examinations'!$A$2:$O$2336,3,FALSE())</f>
        <v>5.8</v>
      </c>
      <c r="E2310" s="1" t="str">
        <f>VLOOKUP($A2310,'Medical Examinations'!$A$2:$O$2336,9,FALSE())</f>
        <v>No</v>
      </c>
      <c r="F2310" s="1" t="str">
        <f>VLOOKUP($A2310,'Medical Examinations'!$A$2:$O$2336,10,FALSE())</f>
        <v>Yes</v>
      </c>
      <c r="G2310" s="1" t="str">
        <f>VLOOKUP($A2310,'Medical Examinations'!$A$2:$O$2336,11,FALSE())</f>
        <v>No</v>
      </c>
      <c r="H2310" s="1">
        <f>VLOOKUP($A2310,'Medical Examinations'!$A$2:$O$2336,13,FALSE())</f>
        <v>1</v>
      </c>
      <c r="I2310" s="1" t="str">
        <f>VLOOKUP($A2310,'Medical Examinations'!$A$2:$O$2336,12,FALSE())</f>
        <v>No</v>
      </c>
      <c r="J2310" s="1" t="str">
        <f>VLOOKUP($A2310,'Medical Examinations'!$A$2:$O$2336,14,FALSE())</f>
        <v>Normal Weight</v>
      </c>
      <c r="K2310" s="1" t="str">
        <f>VLOOKUP($A2310,'Medical Examinations'!$A$2:$O$2336,15,FALSE())</f>
        <v>Prediabetes</v>
      </c>
      <c r="L2310" s="17">
        <f>VLOOKUP($A2310,'Hospitalisation Details'!$A$2:$P$2344,15,FALSE())</f>
        <v>36808</v>
      </c>
      <c r="M2310" s="18">
        <f>VLOOKUP($A2310,'Hospitalisation Details'!$A$2:$P$2344,6,FALSE())</f>
        <v>1012</v>
      </c>
      <c r="N2310" s="1" t="str">
        <f>VLOOKUP($A2310,'Hospitalisation Details'!$A$2:$P$2344,12,FALSE())</f>
        <v>tier - 3</v>
      </c>
      <c r="O2310" s="1" t="str">
        <f>VLOOKUP($A2310,'Hospitalisation Details'!$A$2:$P$2344,13,FALSE())</f>
        <v>tier - 2</v>
      </c>
      <c r="P2310" s="1" t="str">
        <f>VLOOKUP($A2310,'Hospitalisation Details'!$A$2:$P$2344,14,FALSE())</f>
        <v>R1013</v>
      </c>
      <c r="Q2310" s="1">
        <f>VLOOKUP($A2310,'Hospitalisation Details'!$A$2:$P$2344,16,FALSE())</f>
        <v>22</v>
      </c>
    </row>
    <row r="2311" spans="1:17" x14ac:dyDescent="0.35">
      <c r="A2311" s="1" t="str">
        <f>'Customer Names'!A2311</f>
        <v>Id2310</v>
      </c>
      <c r="B2311" s="1" t="str">
        <f>VLOOKUP($A2311,'Customer Names'!$A$2:$E$2336,4,FALSE())</f>
        <v>Matthew</v>
      </c>
      <c r="C2311" s="16">
        <f>VLOOKUP($A2311,'Medical Examinations'!$A$2:$O$2336,2,FALSE())</f>
        <v>20.399999999999999</v>
      </c>
      <c r="D2311" s="16">
        <f>VLOOKUP($A2311,'Medical Examinations'!$A$2:$O$2336,3,FALSE())</f>
        <v>5.27</v>
      </c>
      <c r="E2311" s="1" t="str">
        <f>VLOOKUP($A2311,'Medical Examinations'!$A$2:$O$2336,9,FALSE())</f>
        <v>No</v>
      </c>
      <c r="F2311" s="1" t="str">
        <f>VLOOKUP($A2311,'Medical Examinations'!$A$2:$O$2336,10,FALSE())</f>
        <v>No</v>
      </c>
      <c r="G2311" s="1" t="str">
        <f>VLOOKUP($A2311,'Medical Examinations'!$A$2:$O$2336,11,FALSE())</f>
        <v>No</v>
      </c>
      <c r="H2311" s="1">
        <f>VLOOKUP($A2311,'Medical Examinations'!$A$2:$O$2336,13,FALSE())</f>
        <v>0</v>
      </c>
      <c r="I2311" s="1" t="str">
        <f>VLOOKUP($A2311,'Medical Examinations'!$A$2:$O$2336,12,FALSE())</f>
        <v>No</v>
      </c>
      <c r="J2311" s="1" t="str">
        <f>VLOOKUP($A2311,'Medical Examinations'!$A$2:$O$2336,14,FALSE())</f>
        <v>Normal Weight</v>
      </c>
      <c r="K2311" s="1" t="str">
        <f>VLOOKUP($A2311,'Medical Examinations'!$A$2:$O$2336,15,FALSE())</f>
        <v>Normal</v>
      </c>
      <c r="L2311" s="17">
        <f>VLOOKUP($A2311,'Hospitalisation Details'!$A$2:$P$2344,15,FALSE())</f>
        <v>34660</v>
      </c>
      <c r="M2311" s="18">
        <f>VLOOKUP($A2311,'Hospitalisation Details'!$A$2:$P$2344,6,FALSE())</f>
        <v>1006.65</v>
      </c>
      <c r="N2311" s="1" t="str">
        <f>VLOOKUP($A2311,'Hospitalisation Details'!$A$2:$P$2344,12,FALSE())</f>
        <v>tier - 3</v>
      </c>
      <c r="O2311" s="1" t="str">
        <f>VLOOKUP($A2311,'Hospitalisation Details'!$A$2:$P$2344,13,FALSE())</f>
        <v>tier - 2</v>
      </c>
      <c r="P2311" s="1" t="str">
        <f>VLOOKUP($A2311,'Hospitalisation Details'!$A$2:$P$2344,14,FALSE())</f>
        <v>R1013</v>
      </c>
      <c r="Q2311" s="1">
        <f>VLOOKUP($A2311,'Hospitalisation Details'!$A$2:$P$2344,16,FALSE())</f>
        <v>28</v>
      </c>
    </row>
    <row r="2312" spans="1:17" x14ac:dyDescent="0.35">
      <c r="A2312" s="1" t="str">
        <f>'Customer Names'!A2312</f>
        <v>Id2311</v>
      </c>
      <c r="B2312" s="1" t="str">
        <f>VLOOKUP($A2312,'Customer Names'!$A$2:$E$2336,4,FALSE())</f>
        <v>Kathleen</v>
      </c>
      <c r="C2312" s="16">
        <f>VLOOKUP($A2312,'Medical Examinations'!$A$2:$O$2336,2,FALSE())</f>
        <v>25.19</v>
      </c>
      <c r="D2312" s="16">
        <f>VLOOKUP($A2312,'Medical Examinations'!$A$2:$O$2336,3,FALSE())</f>
        <v>5.64</v>
      </c>
      <c r="E2312" s="1" t="str">
        <f>VLOOKUP($A2312,'Medical Examinations'!$A$2:$O$2336,9,FALSE())</f>
        <v>Yes</v>
      </c>
      <c r="F2312" s="1" t="str">
        <f>VLOOKUP($A2312,'Medical Examinations'!$A$2:$O$2336,10,FALSE())</f>
        <v>No</v>
      </c>
      <c r="G2312" s="1" t="str">
        <f>VLOOKUP($A2312,'Medical Examinations'!$A$2:$O$2336,11,FALSE())</f>
        <v>No</v>
      </c>
      <c r="H2312" s="1">
        <f>VLOOKUP($A2312,'Medical Examinations'!$A$2:$O$2336,13,FALSE())</f>
        <v>0</v>
      </c>
      <c r="I2312" s="1" t="str">
        <f>VLOOKUP($A2312,'Medical Examinations'!$A$2:$O$2336,12,FALSE())</f>
        <v>No</v>
      </c>
      <c r="J2312" s="1" t="str">
        <f>VLOOKUP($A2312,'Medical Examinations'!$A$2:$O$2336,14,FALSE())</f>
        <v>Overweight</v>
      </c>
      <c r="K2312" s="1" t="str">
        <f>VLOOKUP($A2312,'Medical Examinations'!$A$2:$O$2336,15,FALSE())</f>
        <v>Normal</v>
      </c>
      <c r="L2312" s="17">
        <f>VLOOKUP($A2312,'Hospitalisation Details'!$A$2:$P$2344,15,FALSE())</f>
        <v>37122</v>
      </c>
      <c r="M2312" s="18">
        <f>VLOOKUP($A2312,'Hospitalisation Details'!$A$2:$P$2344,6,FALSE())</f>
        <v>964.71</v>
      </c>
      <c r="N2312" s="1" t="str">
        <f>VLOOKUP($A2312,'Hospitalisation Details'!$A$2:$P$2344,12,FALSE())</f>
        <v>tier - 3</v>
      </c>
      <c r="O2312" s="1" t="str">
        <f>VLOOKUP($A2312,'Hospitalisation Details'!$A$2:$P$2344,13,FALSE())</f>
        <v>tier - 2</v>
      </c>
      <c r="P2312" s="1" t="str">
        <f>VLOOKUP($A2312,'Hospitalisation Details'!$A$2:$P$2344,14,FALSE())</f>
        <v>R1013</v>
      </c>
      <c r="Q2312" s="1">
        <f>VLOOKUP($A2312,'Hospitalisation Details'!$A$2:$P$2344,16,FALSE())</f>
        <v>21</v>
      </c>
    </row>
    <row r="2313" spans="1:17" x14ac:dyDescent="0.35">
      <c r="A2313" s="1" t="str">
        <f>'Customer Names'!A2313</f>
        <v>Id2312</v>
      </c>
      <c r="B2313" s="1" t="str">
        <f>VLOOKUP($A2313,'Customer Names'!$A$2:$E$2336,4,FALSE())</f>
        <v>Lindsey</v>
      </c>
      <c r="C2313" s="16">
        <f>VLOOKUP($A2313,'Medical Examinations'!$A$2:$O$2336,2,FALSE())</f>
        <v>20.54</v>
      </c>
      <c r="D2313" s="16">
        <f>VLOOKUP($A2313,'Medical Examinations'!$A$2:$O$2336,3,FALSE())</f>
        <v>4.2</v>
      </c>
      <c r="E2313" s="1" t="str">
        <f>VLOOKUP($A2313,'Medical Examinations'!$A$2:$O$2336,9,FALSE())</f>
        <v>Yes</v>
      </c>
      <c r="F2313" s="1" t="str">
        <f>VLOOKUP($A2313,'Medical Examinations'!$A$2:$O$2336,10,FALSE())</f>
        <v>No</v>
      </c>
      <c r="G2313" s="1" t="str">
        <f>VLOOKUP($A2313,'Medical Examinations'!$A$2:$O$2336,11,FALSE())</f>
        <v>No</v>
      </c>
      <c r="H2313" s="1">
        <f>VLOOKUP($A2313,'Medical Examinations'!$A$2:$O$2336,13,FALSE())</f>
        <v>1</v>
      </c>
      <c r="I2313" s="1" t="str">
        <f>VLOOKUP($A2313,'Medical Examinations'!$A$2:$O$2336,12,FALSE())</f>
        <v>No</v>
      </c>
      <c r="J2313" s="1" t="str">
        <f>VLOOKUP($A2313,'Medical Examinations'!$A$2:$O$2336,14,FALSE())</f>
        <v>Normal Weight</v>
      </c>
      <c r="K2313" s="1" t="str">
        <f>VLOOKUP($A2313,'Medical Examinations'!$A$2:$O$2336,15,FALSE())</f>
        <v>Normal</v>
      </c>
      <c r="L2313" s="17">
        <f>VLOOKUP($A2313,'Hospitalisation Details'!$A$2:$P$2344,15,FALSE())</f>
        <v>35000</v>
      </c>
      <c r="M2313" s="18">
        <f>VLOOKUP($A2313,'Hospitalisation Details'!$A$2:$P$2344,6,FALSE())</f>
        <v>928.59</v>
      </c>
      <c r="N2313" s="1" t="str">
        <f>VLOOKUP($A2313,'Hospitalisation Details'!$A$2:$P$2344,12,FALSE())</f>
        <v>tier - 3</v>
      </c>
      <c r="O2313" s="1" t="str">
        <f>VLOOKUP($A2313,'Hospitalisation Details'!$A$2:$P$2344,13,FALSE())</f>
        <v>tier - 1</v>
      </c>
      <c r="P2313" s="1" t="str">
        <f>VLOOKUP($A2313,'Hospitalisation Details'!$A$2:$P$2344,14,FALSE())</f>
        <v>R1013</v>
      </c>
      <c r="Q2313" s="1">
        <f>VLOOKUP($A2313,'Hospitalisation Details'!$A$2:$P$2344,16,FALSE())</f>
        <v>27</v>
      </c>
    </row>
    <row r="2314" spans="1:17" x14ac:dyDescent="0.35">
      <c r="A2314" s="1" t="str">
        <f>'Customer Names'!A2314</f>
        <v>Id2313</v>
      </c>
      <c r="B2314" s="1" t="str">
        <f>VLOOKUP($A2314,'Customer Names'!$A$2:$E$2336,4,FALSE())</f>
        <v>Robert</v>
      </c>
      <c r="C2314" s="16">
        <f>VLOOKUP($A2314,'Medical Examinations'!$A$2:$O$2336,2,FALSE())</f>
        <v>20.13</v>
      </c>
      <c r="D2314" s="16">
        <f>VLOOKUP($A2314,'Medical Examinations'!$A$2:$O$2336,3,FALSE())</f>
        <v>5.42</v>
      </c>
      <c r="E2314" s="1" t="str">
        <f>VLOOKUP($A2314,'Medical Examinations'!$A$2:$O$2336,9,FALSE())</f>
        <v>No</v>
      </c>
      <c r="F2314" s="1" t="str">
        <f>VLOOKUP($A2314,'Medical Examinations'!$A$2:$O$2336,10,FALSE())</f>
        <v>No</v>
      </c>
      <c r="G2314" s="1" t="str">
        <f>VLOOKUP($A2314,'Medical Examinations'!$A$2:$O$2336,11,FALSE())</f>
        <v>No</v>
      </c>
      <c r="H2314" s="1">
        <f>VLOOKUP($A2314,'Medical Examinations'!$A$2:$O$2336,13,FALSE())</f>
        <v>0</v>
      </c>
      <c r="I2314" s="1" t="str">
        <f>VLOOKUP($A2314,'Medical Examinations'!$A$2:$O$2336,12,FALSE())</f>
        <v>No</v>
      </c>
      <c r="J2314" s="1" t="str">
        <f>VLOOKUP($A2314,'Medical Examinations'!$A$2:$O$2336,14,FALSE())</f>
        <v>Normal Weight</v>
      </c>
      <c r="K2314" s="1" t="str">
        <f>VLOOKUP($A2314,'Medical Examinations'!$A$2:$O$2336,15,FALSE())</f>
        <v>Normal</v>
      </c>
      <c r="L2314" s="17">
        <f>VLOOKUP($A2314,'Hospitalisation Details'!$A$2:$P$2344,15,FALSE())</f>
        <v>34637</v>
      </c>
      <c r="M2314" s="18">
        <f>VLOOKUP($A2314,'Hospitalisation Details'!$A$2:$P$2344,6,FALSE())</f>
        <v>915.07</v>
      </c>
      <c r="N2314" s="1" t="str">
        <f>VLOOKUP($A2314,'Hospitalisation Details'!$A$2:$P$2344,12,FALSE())</f>
        <v>tier - 3</v>
      </c>
      <c r="O2314" s="1" t="str">
        <f>VLOOKUP($A2314,'Hospitalisation Details'!$A$2:$P$2344,13,FALSE())</f>
        <v>tier - 1</v>
      </c>
      <c r="P2314" s="1" t="str">
        <f>VLOOKUP($A2314,'Hospitalisation Details'!$A$2:$P$2344,14,FALSE())</f>
        <v>R1013</v>
      </c>
      <c r="Q2314" s="1">
        <f>VLOOKUP($A2314,'Hospitalisation Details'!$A$2:$P$2344,16,FALSE())</f>
        <v>28</v>
      </c>
    </row>
    <row r="2315" spans="1:17" x14ac:dyDescent="0.35">
      <c r="A2315" s="1" t="str">
        <f>'Customer Names'!A2315</f>
        <v>Id2314</v>
      </c>
      <c r="B2315" s="1" t="str">
        <f>VLOOKUP($A2315,'Customer Names'!$A$2:$E$2336,4,FALSE())</f>
        <v>Sarah E.</v>
      </c>
      <c r="C2315" s="16">
        <f>VLOOKUP($A2315,'Medical Examinations'!$A$2:$O$2336,2,FALSE())</f>
        <v>18.93</v>
      </c>
      <c r="D2315" s="16">
        <f>VLOOKUP($A2315,'Medical Examinations'!$A$2:$O$2336,3,FALSE())</f>
        <v>6.11</v>
      </c>
      <c r="E2315" s="1" t="str">
        <f>VLOOKUP($A2315,'Medical Examinations'!$A$2:$O$2336,9,FALSE())</f>
        <v>No</v>
      </c>
      <c r="F2315" s="1" t="str">
        <f>VLOOKUP($A2315,'Medical Examinations'!$A$2:$O$2336,10,FALSE())</f>
        <v>No</v>
      </c>
      <c r="G2315" s="1" t="str">
        <f>VLOOKUP($A2315,'Medical Examinations'!$A$2:$O$2336,11,FALSE())</f>
        <v>Yes</v>
      </c>
      <c r="H2315" s="1">
        <f>VLOOKUP($A2315,'Medical Examinations'!$A$2:$O$2336,13,FALSE())</f>
        <v>1</v>
      </c>
      <c r="I2315" s="1" t="str">
        <f>VLOOKUP($A2315,'Medical Examinations'!$A$2:$O$2336,12,FALSE())</f>
        <v>No</v>
      </c>
      <c r="J2315" s="1" t="str">
        <f>VLOOKUP($A2315,'Medical Examinations'!$A$2:$O$2336,14,FALSE())</f>
        <v>Normal Weight</v>
      </c>
      <c r="K2315" s="1" t="str">
        <f>VLOOKUP($A2315,'Medical Examinations'!$A$2:$O$2336,15,FALSE())</f>
        <v>Prediabetes</v>
      </c>
      <c r="L2315" s="17">
        <f>VLOOKUP($A2315,'Hospitalisation Details'!$A$2:$P$2344,15,FALSE())</f>
        <v>34300</v>
      </c>
      <c r="M2315" s="18">
        <f>VLOOKUP($A2315,'Hospitalisation Details'!$A$2:$P$2344,6,FALSE())</f>
        <v>896.21</v>
      </c>
      <c r="N2315" s="1" t="str">
        <f>VLOOKUP($A2315,'Hospitalisation Details'!$A$2:$P$2344,12,FALSE())</f>
        <v>tier - 3</v>
      </c>
      <c r="O2315" s="1" t="str">
        <f>VLOOKUP($A2315,'Hospitalisation Details'!$A$2:$P$2344,13,FALSE())</f>
        <v>tier - 1</v>
      </c>
      <c r="P2315" s="1" t="str">
        <f>VLOOKUP($A2315,'Hospitalisation Details'!$A$2:$P$2344,14,FALSE())</f>
        <v>R1013</v>
      </c>
      <c r="Q2315" s="1">
        <f>VLOOKUP($A2315,'Hospitalisation Details'!$A$2:$P$2344,16,FALSE())</f>
        <v>29</v>
      </c>
    </row>
    <row r="2316" spans="1:17" x14ac:dyDescent="0.35">
      <c r="A2316" s="1" t="str">
        <f>'Customer Names'!A2316</f>
        <v>Id2315</v>
      </c>
      <c r="B2316" s="1" t="str">
        <f>VLOOKUP($A2316,'Customer Names'!$A$2:$E$2336,4,FALSE())</f>
        <v>Flannery</v>
      </c>
      <c r="C2316" s="16">
        <f>VLOOKUP($A2316,'Medical Examinations'!$A$2:$O$2336,2,FALSE())</f>
        <v>24.14</v>
      </c>
      <c r="D2316" s="16">
        <f>VLOOKUP($A2316,'Medical Examinations'!$A$2:$O$2336,3,FALSE())</f>
        <v>5.29</v>
      </c>
      <c r="E2316" s="1" t="str">
        <f>VLOOKUP($A2316,'Medical Examinations'!$A$2:$O$2336,9,FALSE())</f>
        <v>No</v>
      </c>
      <c r="F2316" s="1" t="str">
        <f>VLOOKUP($A2316,'Medical Examinations'!$A$2:$O$2336,10,FALSE())</f>
        <v>Yes</v>
      </c>
      <c r="G2316" s="1" t="str">
        <f>VLOOKUP($A2316,'Medical Examinations'!$A$2:$O$2336,11,FALSE())</f>
        <v>No</v>
      </c>
      <c r="H2316" s="1">
        <f>VLOOKUP($A2316,'Medical Examinations'!$A$2:$O$2336,13,FALSE())</f>
        <v>1</v>
      </c>
      <c r="I2316" s="1" t="str">
        <f>VLOOKUP($A2316,'Medical Examinations'!$A$2:$O$2336,12,FALSE())</f>
        <v>No</v>
      </c>
      <c r="J2316" s="1" t="str">
        <f>VLOOKUP($A2316,'Medical Examinations'!$A$2:$O$2336,14,FALSE())</f>
        <v>Normal Weight</v>
      </c>
      <c r="K2316" s="1" t="str">
        <f>VLOOKUP($A2316,'Medical Examinations'!$A$2:$O$2336,15,FALSE())</f>
        <v>Normal</v>
      </c>
      <c r="L2316" s="17">
        <f>VLOOKUP($A2316,'Hospitalisation Details'!$A$2:$P$2344,15,FALSE())</f>
        <v>36848</v>
      </c>
      <c r="M2316" s="18">
        <f>VLOOKUP($A2316,'Hospitalisation Details'!$A$2:$P$2344,6,FALSE())</f>
        <v>865.41</v>
      </c>
      <c r="N2316" s="1" t="str">
        <f>VLOOKUP($A2316,'Hospitalisation Details'!$A$2:$P$2344,12,FALSE())</f>
        <v>tier - 3</v>
      </c>
      <c r="O2316" s="1" t="str">
        <f>VLOOKUP($A2316,'Hospitalisation Details'!$A$2:$P$2344,13,FALSE())</f>
        <v>tier - 1</v>
      </c>
      <c r="P2316" s="1" t="str">
        <f>VLOOKUP($A2316,'Hospitalisation Details'!$A$2:$P$2344,14,FALSE())</f>
        <v>R1013</v>
      </c>
      <c r="Q2316" s="1">
        <f>VLOOKUP($A2316,'Hospitalisation Details'!$A$2:$P$2344,16,FALSE())</f>
        <v>22</v>
      </c>
    </row>
    <row r="2317" spans="1:17" x14ac:dyDescent="0.35">
      <c r="A2317" s="1" t="str">
        <f>'Customer Names'!A2317</f>
        <v>Id2316</v>
      </c>
      <c r="B2317" s="1" t="str">
        <f>VLOOKUP($A2317,'Customer Names'!$A$2:$E$2336,4,FALSE())</f>
        <v>John T</v>
      </c>
      <c r="C2317" s="16">
        <f>VLOOKUP($A2317,'Medical Examinations'!$A$2:$O$2336,2,FALSE())</f>
        <v>25.03</v>
      </c>
      <c r="D2317" s="16">
        <f>VLOOKUP($A2317,'Medical Examinations'!$A$2:$O$2336,3,FALSE())</f>
        <v>5.91</v>
      </c>
      <c r="E2317" s="1" t="str">
        <f>VLOOKUP($A2317,'Medical Examinations'!$A$2:$O$2336,9,FALSE())</f>
        <v>No</v>
      </c>
      <c r="F2317" s="1" t="str">
        <f>VLOOKUP($A2317,'Medical Examinations'!$A$2:$O$2336,10,FALSE())</f>
        <v>Yes</v>
      </c>
      <c r="G2317" s="1" t="str">
        <f>VLOOKUP($A2317,'Medical Examinations'!$A$2:$O$2336,11,FALSE())</f>
        <v>No</v>
      </c>
      <c r="H2317" s="1">
        <f>VLOOKUP($A2317,'Medical Examinations'!$A$2:$O$2336,13,FALSE())</f>
        <v>1</v>
      </c>
      <c r="I2317" s="1" t="str">
        <f>VLOOKUP($A2317,'Medical Examinations'!$A$2:$O$2336,12,FALSE())</f>
        <v>No</v>
      </c>
      <c r="J2317" s="1" t="str">
        <f>VLOOKUP($A2317,'Medical Examinations'!$A$2:$O$2336,14,FALSE())</f>
        <v>Overweight</v>
      </c>
      <c r="K2317" s="1" t="str">
        <f>VLOOKUP($A2317,'Medical Examinations'!$A$2:$O$2336,15,FALSE())</f>
        <v>Prediabetes</v>
      </c>
      <c r="L2317" s="17">
        <f>VLOOKUP($A2317,'Hospitalisation Details'!$A$2:$P$2344,15,FALSE())</f>
        <v>38267</v>
      </c>
      <c r="M2317" s="18">
        <f>VLOOKUP($A2317,'Hospitalisation Details'!$A$2:$P$2344,6,FALSE())</f>
        <v>830.52</v>
      </c>
      <c r="N2317" s="1" t="str">
        <f>VLOOKUP($A2317,'Hospitalisation Details'!$A$2:$P$2344,12,FALSE())</f>
        <v>tier - 3</v>
      </c>
      <c r="O2317" s="1" t="str">
        <f>VLOOKUP($A2317,'Hospitalisation Details'!$A$2:$P$2344,13,FALSE())</f>
        <v>tier - 2</v>
      </c>
      <c r="P2317" s="1" t="str">
        <f>VLOOKUP($A2317,'Hospitalisation Details'!$A$2:$P$2344,14,FALSE())</f>
        <v>R1011</v>
      </c>
      <c r="Q2317" s="1">
        <f>VLOOKUP($A2317,'Hospitalisation Details'!$A$2:$P$2344,16,FALSE())</f>
        <v>18</v>
      </c>
    </row>
    <row r="2318" spans="1:17" x14ac:dyDescent="0.35">
      <c r="A2318" s="1" t="str">
        <f>'Customer Names'!A2318</f>
        <v>Id2317</v>
      </c>
      <c r="B2318" s="1" t="str">
        <f>VLOOKUP($A2318,'Customer Names'!$A$2:$E$2336,4,FALSE())</f>
        <v>Koji</v>
      </c>
      <c r="C2318" s="16">
        <f>VLOOKUP($A2318,'Medical Examinations'!$A$2:$O$2336,2,FALSE())</f>
        <v>20.47</v>
      </c>
      <c r="D2318" s="16">
        <f>VLOOKUP($A2318,'Medical Examinations'!$A$2:$O$2336,3,FALSE())</f>
        <v>5.81</v>
      </c>
      <c r="E2318" s="1" t="str">
        <f>VLOOKUP($A2318,'Medical Examinations'!$A$2:$O$2336,9,FALSE())</f>
        <v>Yes</v>
      </c>
      <c r="F2318" s="1" t="str">
        <f>VLOOKUP($A2318,'Medical Examinations'!$A$2:$O$2336,10,FALSE())</f>
        <v>No</v>
      </c>
      <c r="G2318" s="1" t="str">
        <f>VLOOKUP($A2318,'Medical Examinations'!$A$2:$O$2336,11,FALSE())</f>
        <v>No</v>
      </c>
      <c r="H2318" s="1">
        <f>VLOOKUP($A2318,'Medical Examinations'!$A$2:$O$2336,13,FALSE())</f>
        <v>1</v>
      </c>
      <c r="I2318" s="1" t="str">
        <f>VLOOKUP($A2318,'Medical Examinations'!$A$2:$O$2336,12,FALSE())</f>
        <v>No</v>
      </c>
      <c r="J2318" s="1" t="str">
        <f>VLOOKUP($A2318,'Medical Examinations'!$A$2:$O$2336,14,FALSE())</f>
        <v>Normal Weight</v>
      </c>
      <c r="K2318" s="1" t="str">
        <f>VLOOKUP($A2318,'Medical Examinations'!$A$2:$O$2336,15,FALSE())</f>
        <v>Prediabetes</v>
      </c>
      <c r="L2318" s="17">
        <f>VLOOKUP($A2318,'Hospitalisation Details'!$A$2:$P$2344,15,FALSE())</f>
        <v>35040</v>
      </c>
      <c r="M2318" s="18">
        <f>VLOOKUP($A2318,'Hospitalisation Details'!$A$2:$P$2344,6,FALSE())</f>
        <v>773.54</v>
      </c>
      <c r="N2318" s="1" t="str">
        <f>VLOOKUP($A2318,'Hospitalisation Details'!$A$2:$P$2344,12,FALSE())</f>
        <v>tier - 3</v>
      </c>
      <c r="O2318" s="1" t="str">
        <f>VLOOKUP($A2318,'Hospitalisation Details'!$A$2:$P$2344,13,FALSE())</f>
        <v>tier - 2</v>
      </c>
      <c r="P2318" s="1" t="str">
        <f>VLOOKUP($A2318,'Hospitalisation Details'!$A$2:$P$2344,14,FALSE())</f>
        <v>R1013</v>
      </c>
      <c r="Q2318" s="1">
        <f>VLOOKUP($A2318,'Hospitalisation Details'!$A$2:$P$2344,16,FALSE())</f>
        <v>27</v>
      </c>
    </row>
    <row r="2319" spans="1:17" x14ac:dyDescent="0.35">
      <c r="A2319" s="1" t="str">
        <f>'Customer Names'!A2319</f>
        <v>Id2318</v>
      </c>
      <c r="B2319" s="1" t="str">
        <f>VLOOKUP($A2319,'Customer Names'!$A$2:$E$2336,4,FALSE())</f>
        <v>Candice M</v>
      </c>
      <c r="C2319" s="16">
        <f>VLOOKUP($A2319,'Medical Examinations'!$A$2:$O$2336,2,FALSE())</f>
        <v>18.82</v>
      </c>
      <c r="D2319" s="16">
        <f>VLOOKUP($A2319,'Medical Examinations'!$A$2:$O$2336,3,FALSE())</f>
        <v>5.51</v>
      </c>
      <c r="E2319" s="1" t="str">
        <f>VLOOKUP($A2319,'Medical Examinations'!$A$2:$O$2336,9,FALSE())</f>
        <v>Yes</v>
      </c>
      <c r="F2319" s="1" t="str">
        <f>VLOOKUP($A2319,'Medical Examinations'!$A$2:$O$2336,10,FALSE())</f>
        <v>No</v>
      </c>
      <c r="G2319" s="1" t="str">
        <f>VLOOKUP($A2319,'Medical Examinations'!$A$2:$O$2336,11,FALSE())</f>
        <v>No</v>
      </c>
      <c r="H2319" s="1">
        <f>VLOOKUP($A2319,'Medical Examinations'!$A$2:$O$2336,13,FALSE())</f>
        <v>0</v>
      </c>
      <c r="I2319" s="1" t="str">
        <f>VLOOKUP($A2319,'Medical Examinations'!$A$2:$O$2336,12,FALSE())</f>
        <v>No</v>
      </c>
      <c r="J2319" s="1" t="str">
        <f>VLOOKUP($A2319,'Medical Examinations'!$A$2:$O$2336,14,FALSE())</f>
        <v>Normal Weight</v>
      </c>
      <c r="K2319" s="1" t="str">
        <f>VLOOKUP($A2319,'Medical Examinations'!$A$2:$O$2336,15,FALSE())</f>
        <v>Normal</v>
      </c>
      <c r="L2319" s="17">
        <f>VLOOKUP($A2319,'Hospitalisation Details'!$A$2:$P$2344,15,FALSE())</f>
        <v>35326</v>
      </c>
      <c r="M2319" s="18">
        <f>VLOOKUP($A2319,'Hospitalisation Details'!$A$2:$P$2344,6,FALSE())</f>
        <v>770.38</v>
      </c>
      <c r="N2319" s="1" t="str">
        <f>VLOOKUP($A2319,'Hospitalisation Details'!$A$2:$P$2344,12,FALSE())</f>
        <v>tier - 3</v>
      </c>
      <c r="O2319" s="1" t="str">
        <f>VLOOKUP($A2319,'Hospitalisation Details'!$A$2:$P$2344,13,FALSE())</f>
        <v>tier - 2</v>
      </c>
      <c r="P2319" s="1" t="str">
        <f>VLOOKUP($A2319,'Hospitalisation Details'!$A$2:$P$2344,14,FALSE())</f>
        <v>R1012</v>
      </c>
      <c r="Q2319" s="1">
        <f>VLOOKUP($A2319,'Hospitalisation Details'!$A$2:$P$2344,16,FALSE())</f>
        <v>26</v>
      </c>
    </row>
    <row r="2320" spans="1:17" x14ac:dyDescent="0.35">
      <c r="A2320" s="1" t="str">
        <f>'Customer Names'!A2320</f>
        <v>Id2319</v>
      </c>
      <c r="B2320" s="1" t="str">
        <f>VLOOKUP($A2320,'Customer Names'!$A$2:$E$2336,4,FALSE())</f>
        <v>Theodore A.</v>
      </c>
      <c r="C2320" s="16">
        <f>VLOOKUP($A2320,'Medical Examinations'!$A$2:$O$2336,2,FALSE())</f>
        <v>17.079999999999998</v>
      </c>
      <c r="D2320" s="16">
        <f>VLOOKUP($A2320,'Medical Examinations'!$A$2:$O$2336,3,FALSE())</f>
        <v>5.73</v>
      </c>
      <c r="E2320" s="1" t="str">
        <f>VLOOKUP($A2320,'Medical Examinations'!$A$2:$O$2336,9,FALSE())</f>
        <v>No</v>
      </c>
      <c r="F2320" s="1" t="str">
        <f>VLOOKUP($A2320,'Medical Examinations'!$A$2:$O$2336,10,FALSE())</f>
        <v>No</v>
      </c>
      <c r="G2320" s="1" t="str">
        <f>VLOOKUP($A2320,'Medical Examinations'!$A$2:$O$2336,11,FALSE())</f>
        <v>Yes</v>
      </c>
      <c r="H2320" s="1">
        <f>VLOOKUP($A2320,'Medical Examinations'!$A$2:$O$2336,13,FALSE())</f>
        <v>1</v>
      </c>
      <c r="I2320" s="1" t="str">
        <f>VLOOKUP($A2320,'Medical Examinations'!$A$2:$O$2336,12,FALSE())</f>
        <v>No</v>
      </c>
      <c r="J2320" s="1" t="str">
        <f>VLOOKUP($A2320,'Medical Examinations'!$A$2:$O$2336,14,FALSE())</f>
        <v>Underweight</v>
      </c>
      <c r="K2320" s="1" t="str">
        <f>VLOOKUP($A2320,'Medical Examinations'!$A$2:$O$2336,15,FALSE())</f>
        <v>Prediabetes</v>
      </c>
      <c r="L2320" s="17">
        <f>VLOOKUP($A2320,'Hospitalisation Details'!$A$2:$P$2344,15,FALSE())</f>
        <v>34148</v>
      </c>
      <c r="M2320" s="18">
        <f>VLOOKUP($A2320,'Hospitalisation Details'!$A$2:$P$2344,6,FALSE())</f>
        <v>770</v>
      </c>
      <c r="N2320" s="1" t="str">
        <f>VLOOKUP($A2320,'Hospitalisation Details'!$A$2:$P$2344,12,FALSE())</f>
        <v>tier - 3</v>
      </c>
      <c r="O2320" s="1" t="str">
        <f>VLOOKUP($A2320,'Hospitalisation Details'!$A$2:$P$2344,13,FALSE())</f>
        <v>tier - 3</v>
      </c>
      <c r="P2320" s="1" t="str">
        <f>VLOOKUP($A2320,'Hospitalisation Details'!$A$2:$P$2344,14,FALSE())</f>
        <v>R1013</v>
      </c>
      <c r="Q2320" s="1">
        <f>VLOOKUP($A2320,'Hospitalisation Details'!$A$2:$P$2344,16,FALSE())</f>
        <v>29</v>
      </c>
    </row>
    <row r="2321" spans="1:17" x14ac:dyDescent="0.35">
      <c r="A2321" s="1" t="str">
        <f>'Customer Names'!A2321</f>
        <v>Id2320</v>
      </c>
      <c r="B2321" s="1" t="str">
        <f>VLOOKUP($A2321,'Customer Names'!$A$2:$E$2336,4,FALSE())</f>
        <v>Lindy</v>
      </c>
      <c r="C2321" s="16">
        <f>VLOOKUP($A2321,'Medical Examinations'!$A$2:$O$2336,2,FALSE())</f>
        <v>19.21</v>
      </c>
      <c r="D2321" s="16">
        <f>VLOOKUP($A2321,'Medical Examinations'!$A$2:$O$2336,3,FALSE())</f>
        <v>5.53</v>
      </c>
      <c r="E2321" s="1" t="str">
        <f>VLOOKUP($A2321,'Medical Examinations'!$A$2:$O$2336,9,FALSE())</f>
        <v>Yes</v>
      </c>
      <c r="F2321" s="1" t="str">
        <f>VLOOKUP($A2321,'Medical Examinations'!$A$2:$O$2336,10,FALSE())</f>
        <v>No</v>
      </c>
      <c r="G2321" s="1" t="str">
        <f>VLOOKUP($A2321,'Medical Examinations'!$A$2:$O$2336,11,FALSE())</f>
        <v>No</v>
      </c>
      <c r="H2321" s="1">
        <f>VLOOKUP($A2321,'Medical Examinations'!$A$2:$O$2336,13,FALSE())</f>
        <v>0</v>
      </c>
      <c r="I2321" s="1" t="str">
        <f>VLOOKUP($A2321,'Medical Examinations'!$A$2:$O$2336,12,FALSE())</f>
        <v>No</v>
      </c>
      <c r="J2321" s="1" t="str">
        <f>VLOOKUP($A2321,'Medical Examinations'!$A$2:$O$2336,14,FALSE())</f>
        <v>Normal Weight</v>
      </c>
      <c r="K2321" s="1" t="str">
        <f>VLOOKUP($A2321,'Medical Examinations'!$A$2:$O$2336,15,FALSE())</f>
        <v>Normal</v>
      </c>
      <c r="L2321" s="17">
        <f>VLOOKUP($A2321,'Hospitalisation Details'!$A$2:$P$2344,15,FALSE())</f>
        <v>35360</v>
      </c>
      <c r="M2321" s="18">
        <f>VLOOKUP($A2321,'Hospitalisation Details'!$A$2:$P$2344,6,FALSE())</f>
        <v>760</v>
      </c>
      <c r="N2321" s="1" t="str">
        <f>VLOOKUP($A2321,'Hospitalisation Details'!$A$2:$P$2344,12,FALSE())</f>
        <v>tier - 3</v>
      </c>
      <c r="O2321" s="1" t="str">
        <f>VLOOKUP($A2321,'Hospitalisation Details'!$A$2:$P$2344,13,FALSE())</f>
        <v>tier - 3</v>
      </c>
      <c r="P2321" s="1" t="str">
        <f>VLOOKUP($A2321,'Hospitalisation Details'!$A$2:$P$2344,14,FALSE())</f>
        <v>R1013</v>
      </c>
      <c r="Q2321" s="1">
        <f>VLOOKUP($A2321,'Hospitalisation Details'!$A$2:$P$2344,16,FALSE())</f>
        <v>26</v>
      </c>
    </row>
    <row r="2322" spans="1:17" x14ac:dyDescent="0.35">
      <c r="A2322" s="1" t="str">
        <f>'Customer Names'!A2322</f>
        <v>Id2321</v>
      </c>
      <c r="B2322" s="1" t="str">
        <f>VLOOKUP($A2322,'Customer Names'!$A$2:$E$2336,4,FALSE())</f>
        <v>Thomas</v>
      </c>
      <c r="C2322" s="16">
        <f>VLOOKUP($A2322,'Medical Examinations'!$A$2:$O$2336,2,FALSE())</f>
        <v>17.86</v>
      </c>
      <c r="D2322" s="16">
        <f>VLOOKUP($A2322,'Medical Examinations'!$A$2:$O$2336,3,FALSE())</f>
        <v>5.43</v>
      </c>
      <c r="E2322" s="1" t="str">
        <f>VLOOKUP($A2322,'Medical Examinations'!$A$2:$O$2336,9,FALSE())</f>
        <v>No</v>
      </c>
      <c r="F2322" s="1" t="str">
        <f>VLOOKUP($A2322,'Medical Examinations'!$A$2:$O$2336,10,FALSE())</f>
        <v>No</v>
      </c>
      <c r="G2322" s="1" t="str">
        <f>VLOOKUP($A2322,'Medical Examinations'!$A$2:$O$2336,11,FALSE())</f>
        <v>Yes</v>
      </c>
      <c r="H2322" s="1">
        <f>VLOOKUP($A2322,'Medical Examinations'!$A$2:$O$2336,13,FALSE())</f>
        <v>1</v>
      </c>
      <c r="I2322" s="1" t="str">
        <f>VLOOKUP($A2322,'Medical Examinations'!$A$2:$O$2336,12,FALSE())</f>
        <v>No</v>
      </c>
      <c r="J2322" s="1" t="str">
        <f>VLOOKUP($A2322,'Medical Examinations'!$A$2:$O$2336,14,FALSE())</f>
        <v>Underweight</v>
      </c>
      <c r="K2322" s="1" t="str">
        <f>VLOOKUP($A2322,'Medical Examinations'!$A$2:$O$2336,15,FALSE())</f>
        <v>Normal</v>
      </c>
      <c r="L2322" s="17">
        <f>VLOOKUP($A2322,'Hospitalisation Details'!$A$2:$P$2344,15,FALSE())</f>
        <v>34190</v>
      </c>
      <c r="M2322" s="18">
        <f>VLOOKUP($A2322,'Hospitalisation Details'!$A$2:$P$2344,6,FALSE())</f>
        <v>760</v>
      </c>
      <c r="N2322" s="1" t="str">
        <f>VLOOKUP($A2322,'Hospitalisation Details'!$A$2:$P$2344,12,FALSE())</f>
        <v>tier - 3</v>
      </c>
      <c r="O2322" s="1" t="str">
        <f>VLOOKUP($A2322,'Hospitalisation Details'!$A$2:$P$2344,13,FALSE())</f>
        <v>tier - 1</v>
      </c>
      <c r="P2322" s="1" t="str">
        <f>VLOOKUP($A2322,'Hospitalisation Details'!$A$2:$P$2344,14,FALSE())</f>
        <v>R1013</v>
      </c>
      <c r="Q2322" s="1">
        <f>VLOOKUP($A2322,'Hospitalisation Details'!$A$2:$P$2344,16,FALSE())</f>
        <v>29</v>
      </c>
    </row>
    <row r="2323" spans="1:17" x14ac:dyDescent="0.35">
      <c r="A2323" s="1" t="str">
        <f>'Customer Names'!A2323</f>
        <v>Id2322</v>
      </c>
      <c r="B2323" s="1" t="str">
        <f>VLOOKUP($A2323,'Customer Names'!$A$2:$E$2336,4,FALSE())</f>
        <v>Holly</v>
      </c>
      <c r="C2323" s="16">
        <f>VLOOKUP($A2323,'Medical Examinations'!$A$2:$O$2336,2,FALSE())</f>
        <v>21.38</v>
      </c>
      <c r="D2323" s="16">
        <f>VLOOKUP($A2323,'Medical Examinations'!$A$2:$O$2336,3,FALSE())</f>
        <v>8.01</v>
      </c>
      <c r="E2323" s="1" t="str">
        <f>VLOOKUP($A2323,'Medical Examinations'!$A$2:$O$2336,9,FALSE())</f>
        <v>No</v>
      </c>
      <c r="F2323" s="1" t="str">
        <f>VLOOKUP($A2323,'Medical Examinations'!$A$2:$O$2336,10,FALSE())</f>
        <v>No</v>
      </c>
      <c r="G2323" s="1" t="str">
        <f>VLOOKUP($A2323,'Medical Examinations'!$A$2:$O$2336,11,FALSE())</f>
        <v>No</v>
      </c>
      <c r="H2323" s="1">
        <f>VLOOKUP($A2323,'Medical Examinations'!$A$2:$O$2336,13,FALSE())</f>
        <v>0</v>
      </c>
      <c r="I2323" s="1" t="str">
        <f>VLOOKUP($A2323,'Medical Examinations'!$A$2:$O$2336,12,FALSE())</f>
        <v>No</v>
      </c>
      <c r="J2323" s="1" t="str">
        <f>VLOOKUP($A2323,'Medical Examinations'!$A$2:$O$2336,14,FALSE())</f>
        <v>Normal Weight</v>
      </c>
      <c r="K2323" s="1" t="str">
        <f>VLOOKUP($A2323,'Medical Examinations'!$A$2:$O$2336,15,FALSE())</f>
        <v>Diabetes</v>
      </c>
      <c r="L2323" s="17">
        <f>VLOOKUP($A2323,'Hospitalisation Details'!$A$2:$P$2344,15,FALSE())</f>
        <v>37518</v>
      </c>
      <c r="M2323" s="18">
        <f>VLOOKUP($A2323,'Hospitalisation Details'!$A$2:$P$2344,6,FALSE())</f>
        <v>750</v>
      </c>
      <c r="N2323" s="1" t="str">
        <f>VLOOKUP($A2323,'Hospitalisation Details'!$A$2:$P$2344,12,FALSE())</f>
        <v>tier - 3</v>
      </c>
      <c r="O2323" s="1" t="str">
        <f>VLOOKUP($A2323,'Hospitalisation Details'!$A$2:$P$2344,13,FALSE())</f>
        <v>tier - 1</v>
      </c>
      <c r="P2323" s="1" t="str">
        <f>VLOOKUP($A2323,'Hospitalisation Details'!$A$2:$P$2344,14,FALSE())</f>
        <v>R1012</v>
      </c>
      <c r="Q2323" s="1">
        <f>VLOOKUP($A2323,'Hospitalisation Details'!$A$2:$P$2344,16,FALSE())</f>
        <v>20</v>
      </c>
    </row>
    <row r="2324" spans="1:17" x14ac:dyDescent="0.35">
      <c r="A2324" s="1" t="str">
        <f>'Customer Names'!A2324</f>
        <v>Id2323</v>
      </c>
      <c r="B2324" s="1" t="str">
        <f>VLOOKUP($A2324,'Customer Names'!$A$2:$E$2336,4,FALSE())</f>
        <v>Matthew</v>
      </c>
      <c r="C2324" s="16">
        <f>VLOOKUP($A2324,'Medical Examinations'!$A$2:$O$2336,2,FALSE())</f>
        <v>23.35</v>
      </c>
      <c r="D2324" s="16">
        <f>VLOOKUP($A2324,'Medical Examinations'!$A$2:$O$2336,3,FALSE())</f>
        <v>5.94</v>
      </c>
      <c r="E2324" s="1" t="str">
        <f>VLOOKUP($A2324,'Medical Examinations'!$A$2:$O$2336,9,FALSE())</f>
        <v>No</v>
      </c>
      <c r="F2324" s="1" t="str">
        <f>VLOOKUP($A2324,'Medical Examinations'!$A$2:$O$2336,10,FALSE())</f>
        <v>No</v>
      </c>
      <c r="G2324" s="1" t="str">
        <f>VLOOKUP($A2324,'Medical Examinations'!$A$2:$O$2336,11,FALSE())</f>
        <v>No</v>
      </c>
      <c r="H2324" s="1">
        <f>VLOOKUP($A2324,'Medical Examinations'!$A$2:$O$2336,13,FALSE())</f>
        <v>0</v>
      </c>
      <c r="I2324" s="1" t="str">
        <f>VLOOKUP($A2324,'Medical Examinations'!$A$2:$O$2336,12,FALSE())</f>
        <v>No</v>
      </c>
      <c r="J2324" s="1" t="str">
        <f>VLOOKUP($A2324,'Medical Examinations'!$A$2:$O$2336,14,FALSE())</f>
        <v>Normal Weight</v>
      </c>
      <c r="K2324" s="1" t="str">
        <f>VLOOKUP($A2324,'Medical Examinations'!$A$2:$O$2336,15,FALSE())</f>
        <v>Prediabetes</v>
      </c>
      <c r="L2324" s="17">
        <f>VLOOKUP($A2324,'Hospitalisation Details'!$A$2:$P$2344,15,FALSE())</f>
        <v>36508</v>
      </c>
      <c r="M2324" s="18">
        <f>VLOOKUP($A2324,'Hospitalisation Details'!$A$2:$P$2344,6,FALSE())</f>
        <v>722.99</v>
      </c>
      <c r="N2324" s="1" t="str">
        <f>VLOOKUP($A2324,'Hospitalisation Details'!$A$2:$P$2344,12,FALSE())</f>
        <v>tier - 3</v>
      </c>
      <c r="O2324" s="1" t="str">
        <f>VLOOKUP($A2324,'Hospitalisation Details'!$A$2:$P$2344,13,FALSE())</f>
        <v>tier - 1</v>
      </c>
      <c r="P2324" s="1" t="str">
        <f>VLOOKUP($A2324,'Hospitalisation Details'!$A$2:$P$2344,14,FALSE())</f>
        <v>R1013</v>
      </c>
      <c r="Q2324" s="1">
        <f>VLOOKUP($A2324,'Hospitalisation Details'!$A$2:$P$2344,16,FALSE())</f>
        <v>23</v>
      </c>
    </row>
    <row r="2325" spans="1:17" x14ac:dyDescent="0.35">
      <c r="A2325" s="1" t="str">
        <f>'Customer Names'!A2325</f>
        <v>Id2324</v>
      </c>
      <c r="B2325" s="1" t="str">
        <f>VLOOKUP($A2325,'Customer Names'!$A$2:$E$2336,4,FALSE())</f>
        <v>Meghan K</v>
      </c>
      <c r="C2325" s="16">
        <f>VLOOKUP($A2325,'Medical Examinations'!$A$2:$O$2336,2,FALSE())</f>
        <v>22.24</v>
      </c>
      <c r="D2325" s="16">
        <f>VLOOKUP($A2325,'Medical Examinations'!$A$2:$O$2336,3,FALSE())</f>
        <v>5.04</v>
      </c>
      <c r="E2325" s="1" t="str">
        <f>VLOOKUP($A2325,'Medical Examinations'!$A$2:$O$2336,9,FALSE())</f>
        <v>No</v>
      </c>
      <c r="F2325" s="1" t="str">
        <f>VLOOKUP($A2325,'Medical Examinations'!$A$2:$O$2336,10,FALSE())</f>
        <v>No</v>
      </c>
      <c r="G2325" s="1" t="str">
        <f>VLOOKUP($A2325,'Medical Examinations'!$A$2:$O$2336,11,FALSE())</f>
        <v>No</v>
      </c>
      <c r="H2325" s="1">
        <f>VLOOKUP($A2325,'Medical Examinations'!$A$2:$O$2336,13,FALSE())</f>
        <v>0</v>
      </c>
      <c r="I2325" s="1" t="str">
        <f>VLOOKUP($A2325,'Medical Examinations'!$A$2:$O$2336,12,FALSE())</f>
        <v>No</v>
      </c>
      <c r="J2325" s="1" t="str">
        <f>VLOOKUP($A2325,'Medical Examinations'!$A$2:$O$2336,14,FALSE())</f>
        <v>Normal Weight</v>
      </c>
      <c r="K2325" s="1" t="str">
        <f>VLOOKUP($A2325,'Medical Examinations'!$A$2:$O$2336,15,FALSE())</f>
        <v>Normal</v>
      </c>
      <c r="L2325" s="17">
        <f>VLOOKUP($A2325,'Hospitalisation Details'!$A$2:$P$2344,15,FALSE())</f>
        <v>36520</v>
      </c>
      <c r="M2325" s="18">
        <f>VLOOKUP($A2325,'Hospitalisation Details'!$A$2:$P$2344,6,FALSE())</f>
        <v>700</v>
      </c>
      <c r="N2325" s="1" t="str">
        <f>VLOOKUP($A2325,'Hospitalisation Details'!$A$2:$P$2344,12,FALSE())</f>
        <v>tier - 2</v>
      </c>
      <c r="O2325" s="1" t="str">
        <f>VLOOKUP($A2325,'Hospitalisation Details'!$A$2:$P$2344,13,FALSE())</f>
        <v>tier - 3</v>
      </c>
      <c r="P2325" s="1" t="str">
        <f>VLOOKUP($A2325,'Hospitalisation Details'!$A$2:$P$2344,14,FALSE())</f>
        <v>R1013</v>
      </c>
      <c r="Q2325" s="1">
        <f>VLOOKUP($A2325,'Hospitalisation Details'!$A$2:$P$2344,16,FALSE())</f>
        <v>23</v>
      </c>
    </row>
    <row r="2326" spans="1:17" x14ac:dyDescent="0.35">
      <c r="A2326" s="1" t="str">
        <f>'Customer Names'!A2326</f>
        <v>Id2325</v>
      </c>
      <c r="B2326" s="1" t="str">
        <f>VLOOKUP($A2326,'Customer Names'!$A$2:$E$2336,4,FALSE())</f>
        <v>Fred</v>
      </c>
      <c r="C2326" s="16">
        <f>VLOOKUP($A2326,'Medical Examinations'!$A$2:$O$2336,2,FALSE())</f>
        <v>24.76</v>
      </c>
      <c r="D2326" s="16">
        <f>VLOOKUP($A2326,'Medical Examinations'!$A$2:$O$2336,3,FALSE())</f>
        <v>4.54</v>
      </c>
      <c r="E2326" s="1" t="str">
        <f>VLOOKUP($A2326,'Medical Examinations'!$A$2:$O$2336,9,FALSE())</f>
        <v>Yes</v>
      </c>
      <c r="F2326" s="1" t="str">
        <f>VLOOKUP($A2326,'Medical Examinations'!$A$2:$O$2336,10,FALSE())</f>
        <v>No</v>
      </c>
      <c r="G2326" s="1" t="str">
        <f>VLOOKUP($A2326,'Medical Examinations'!$A$2:$O$2336,11,FALSE())</f>
        <v>No</v>
      </c>
      <c r="H2326" s="1">
        <f>VLOOKUP($A2326,'Medical Examinations'!$A$2:$O$2336,13,FALSE())</f>
        <v>0</v>
      </c>
      <c r="I2326" s="1" t="str">
        <f>VLOOKUP($A2326,'Medical Examinations'!$A$2:$O$2336,12,FALSE())</f>
        <v>No</v>
      </c>
      <c r="J2326" s="1" t="str">
        <f>VLOOKUP($A2326,'Medical Examinations'!$A$2:$O$2336,14,FALSE())</f>
        <v>Normal Weight</v>
      </c>
      <c r="K2326" s="1" t="str">
        <f>VLOOKUP($A2326,'Medical Examinations'!$A$2:$O$2336,15,FALSE())</f>
        <v>Normal</v>
      </c>
      <c r="L2326" s="17">
        <f>VLOOKUP($A2326,'Hospitalisation Details'!$A$2:$P$2344,15,FALSE())</f>
        <v>37146</v>
      </c>
      <c r="M2326" s="18">
        <f>VLOOKUP($A2326,'Hospitalisation Details'!$A$2:$P$2344,6,FALSE())</f>
        <v>687.54</v>
      </c>
      <c r="N2326" s="1" t="str">
        <f>VLOOKUP($A2326,'Hospitalisation Details'!$A$2:$P$2344,12,FALSE())</f>
        <v>tier - 3</v>
      </c>
      <c r="O2326" s="1" t="str">
        <f>VLOOKUP($A2326,'Hospitalisation Details'!$A$2:$P$2344,13,FALSE())</f>
        <v>tier - 2</v>
      </c>
      <c r="P2326" s="1" t="str">
        <f>VLOOKUP($A2326,'Hospitalisation Details'!$A$2:$P$2344,14,FALSE())</f>
        <v>R1013</v>
      </c>
      <c r="Q2326" s="1">
        <f>VLOOKUP($A2326,'Hospitalisation Details'!$A$2:$P$2344,16,FALSE())</f>
        <v>21</v>
      </c>
    </row>
    <row r="2327" spans="1:17" x14ac:dyDescent="0.35">
      <c r="A2327" s="1" t="str">
        <f>'Customer Names'!A2327</f>
        <v>Id2326</v>
      </c>
      <c r="B2327" s="1" t="str">
        <f>VLOOKUP($A2327,'Customer Names'!$A$2:$E$2336,4,FALSE())</f>
        <v>Sebastian</v>
      </c>
      <c r="C2327" s="16">
        <f>VLOOKUP($A2327,'Medical Examinations'!$A$2:$O$2336,2,FALSE())</f>
        <v>20.100000000000001</v>
      </c>
      <c r="D2327" s="16">
        <f>VLOOKUP($A2327,'Medical Examinations'!$A$2:$O$2336,3,FALSE())</f>
        <v>5.6</v>
      </c>
      <c r="E2327" s="1" t="str">
        <f>VLOOKUP($A2327,'Medical Examinations'!$A$2:$O$2336,9,FALSE())</f>
        <v>Yes</v>
      </c>
      <c r="F2327" s="1" t="str">
        <f>VLOOKUP($A2327,'Medical Examinations'!$A$2:$O$2336,10,FALSE())</f>
        <v>No</v>
      </c>
      <c r="G2327" s="1" t="str">
        <f>VLOOKUP($A2327,'Medical Examinations'!$A$2:$O$2336,11,FALSE())</f>
        <v>Yes</v>
      </c>
      <c r="H2327" s="1">
        <f>VLOOKUP($A2327,'Medical Examinations'!$A$2:$O$2336,13,FALSE())</f>
        <v>1</v>
      </c>
      <c r="I2327" s="1" t="str">
        <f>VLOOKUP($A2327,'Medical Examinations'!$A$2:$O$2336,12,FALSE())</f>
        <v>No</v>
      </c>
      <c r="J2327" s="1" t="str">
        <f>VLOOKUP($A2327,'Medical Examinations'!$A$2:$O$2336,14,FALSE())</f>
        <v>Normal Weight</v>
      </c>
      <c r="K2327" s="1" t="str">
        <f>VLOOKUP($A2327,'Medical Examinations'!$A$2:$O$2336,15,FALSE())</f>
        <v>Normal</v>
      </c>
      <c r="L2327" s="17">
        <f>VLOOKUP($A2327,'Hospitalisation Details'!$A$2:$P$2344,15,FALSE())</f>
        <v>35743</v>
      </c>
      <c r="M2327" s="18">
        <f>VLOOKUP($A2327,'Hospitalisation Details'!$A$2:$P$2344,6,FALSE())</f>
        <v>670</v>
      </c>
      <c r="N2327" s="1" t="str">
        <f>VLOOKUP($A2327,'Hospitalisation Details'!$A$2:$P$2344,12,FALSE())</f>
        <v>tier - 3</v>
      </c>
      <c r="O2327" s="1" t="str">
        <f>VLOOKUP($A2327,'Hospitalisation Details'!$A$2:$P$2344,13,FALSE())</f>
        <v>tier - 3</v>
      </c>
      <c r="P2327" s="1" t="str">
        <f>VLOOKUP($A2327,'Hospitalisation Details'!$A$2:$P$2344,14,FALSE())</f>
        <v>R1013</v>
      </c>
      <c r="Q2327" s="1">
        <f>VLOOKUP($A2327,'Hospitalisation Details'!$A$2:$P$2344,16,FALSE())</f>
        <v>25</v>
      </c>
    </row>
    <row r="2328" spans="1:17" x14ac:dyDescent="0.35">
      <c r="A2328" s="1" t="str">
        <f>'Customer Names'!A2328</f>
        <v>Id2327</v>
      </c>
      <c r="B2328" s="1" t="str">
        <f>VLOOKUP($A2328,'Customer Names'!$A$2:$E$2336,4,FALSE())</f>
        <v>Laura</v>
      </c>
      <c r="C2328" s="16">
        <f>VLOOKUP($A2328,'Medical Examinations'!$A$2:$O$2336,2,FALSE())</f>
        <v>21.77</v>
      </c>
      <c r="D2328" s="16">
        <f>VLOOKUP($A2328,'Medical Examinations'!$A$2:$O$2336,3,FALSE())</f>
        <v>10.67</v>
      </c>
      <c r="E2328" s="1" t="str">
        <f>VLOOKUP($A2328,'Medical Examinations'!$A$2:$O$2336,9,FALSE())</f>
        <v>No</v>
      </c>
      <c r="F2328" s="1" t="str">
        <f>VLOOKUP($A2328,'Medical Examinations'!$A$2:$O$2336,10,FALSE())</f>
        <v>No</v>
      </c>
      <c r="G2328" s="1" t="str">
        <f>VLOOKUP($A2328,'Medical Examinations'!$A$2:$O$2336,11,FALSE())</f>
        <v>No</v>
      </c>
      <c r="H2328" s="1">
        <f>VLOOKUP($A2328,'Medical Examinations'!$A$2:$O$2336,13,FALSE())</f>
        <v>0</v>
      </c>
      <c r="I2328" s="1" t="str">
        <f>VLOOKUP($A2328,'Medical Examinations'!$A$2:$O$2336,12,FALSE())</f>
        <v>No</v>
      </c>
      <c r="J2328" s="1" t="str">
        <f>VLOOKUP($A2328,'Medical Examinations'!$A$2:$O$2336,14,FALSE())</f>
        <v>Normal Weight</v>
      </c>
      <c r="K2328" s="1" t="str">
        <f>VLOOKUP($A2328,'Medical Examinations'!$A$2:$O$2336,15,FALSE())</f>
        <v>Diabetes</v>
      </c>
      <c r="L2328" s="17">
        <f>VLOOKUP($A2328,'Hospitalisation Details'!$A$2:$P$2344,15,FALSE())</f>
        <v>37589</v>
      </c>
      <c r="M2328" s="18">
        <f>VLOOKUP($A2328,'Hospitalisation Details'!$A$2:$P$2344,6,FALSE())</f>
        <v>668</v>
      </c>
      <c r="N2328" s="1" t="str">
        <f>VLOOKUP($A2328,'Hospitalisation Details'!$A$2:$P$2344,12,FALSE())</f>
        <v>tier - 3</v>
      </c>
      <c r="O2328" s="1" t="str">
        <f>VLOOKUP($A2328,'Hospitalisation Details'!$A$2:$P$2344,13,FALSE())</f>
        <v>tier - 2</v>
      </c>
      <c r="P2328" s="1" t="str">
        <f>VLOOKUP($A2328,'Hospitalisation Details'!$A$2:$P$2344,14,FALSE())</f>
        <v>R1012</v>
      </c>
      <c r="Q2328" s="1">
        <f>VLOOKUP($A2328,'Hospitalisation Details'!$A$2:$P$2344,16,FALSE())</f>
        <v>20</v>
      </c>
    </row>
    <row r="2329" spans="1:17" x14ac:dyDescent="0.35">
      <c r="A2329" s="1" t="str">
        <f>'Customer Names'!A2329</f>
        <v>Id2328</v>
      </c>
      <c r="B2329" s="1" t="str">
        <f>VLOOKUP($A2329,'Customer Names'!$A$2:$E$2336,4,FALSE())</f>
        <v>Nicole</v>
      </c>
      <c r="C2329" s="16">
        <f>VLOOKUP($A2329,'Medical Examinations'!$A$2:$O$2336,2,FALSE())</f>
        <v>17.82</v>
      </c>
      <c r="D2329" s="16">
        <f>VLOOKUP($A2329,'Medical Examinations'!$A$2:$O$2336,3,FALSE())</f>
        <v>5.26</v>
      </c>
      <c r="E2329" s="1" t="str">
        <f>VLOOKUP($A2329,'Medical Examinations'!$A$2:$O$2336,9,FALSE())</f>
        <v>Yes</v>
      </c>
      <c r="F2329" s="1" t="str">
        <f>VLOOKUP($A2329,'Medical Examinations'!$A$2:$O$2336,10,FALSE())</f>
        <v>No</v>
      </c>
      <c r="G2329" s="1" t="str">
        <f>VLOOKUP($A2329,'Medical Examinations'!$A$2:$O$2336,11,FALSE())</f>
        <v>No</v>
      </c>
      <c r="H2329" s="1">
        <f>VLOOKUP($A2329,'Medical Examinations'!$A$2:$O$2336,13,FALSE())</f>
        <v>1</v>
      </c>
      <c r="I2329" s="1" t="str">
        <f>VLOOKUP($A2329,'Medical Examinations'!$A$2:$O$2336,12,FALSE())</f>
        <v>No</v>
      </c>
      <c r="J2329" s="1" t="str">
        <f>VLOOKUP($A2329,'Medical Examinations'!$A$2:$O$2336,14,FALSE())</f>
        <v>Underweight</v>
      </c>
      <c r="K2329" s="1" t="str">
        <f>VLOOKUP($A2329,'Medical Examinations'!$A$2:$O$2336,15,FALSE())</f>
        <v>Normal</v>
      </c>
      <c r="L2329" s="17">
        <f>VLOOKUP($A2329,'Hospitalisation Details'!$A$2:$P$2344,15,FALSE())</f>
        <v>34884</v>
      </c>
      <c r="M2329" s="18">
        <f>VLOOKUP($A2329,'Hospitalisation Details'!$A$2:$P$2344,6,FALSE())</f>
        <v>650</v>
      </c>
      <c r="N2329" s="1" t="str">
        <f>VLOOKUP($A2329,'Hospitalisation Details'!$A$2:$P$2344,12,FALSE())</f>
        <v>tier - 3</v>
      </c>
      <c r="O2329" s="1" t="str">
        <f>VLOOKUP($A2329,'Hospitalisation Details'!$A$2:$P$2344,13,FALSE())</f>
        <v>tier - 3</v>
      </c>
      <c r="P2329" s="1" t="str">
        <f>VLOOKUP($A2329,'Hospitalisation Details'!$A$2:$P$2344,14,FALSE())</f>
        <v>R1013</v>
      </c>
      <c r="Q2329" s="1">
        <f>VLOOKUP($A2329,'Hospitalisation Details'!$A$2:$P$2344,16,FALSE())</f>
        <v>27</v>
      </c>
    </row>
    <row r="2330" spans="1:17" x14ac:dyDescent="0.35">
      <c r="A2330" s="1" t="str">
        <f>'Customer Names'!A2330</f>
        <v>Id2329</v>
      </c>
      <c r="B2330" s="1" t="str">
        <f>VLOOKUP($A2330,'Customer Names'!$A$2:$E$2336,4,FALSE())</f>
        <v>Susan E</v>
      </c>
      <c r="C2330" s="16">
        <f>VLOOKUP($A2330,'Medical Examinations'!$A$2:$O$2336,2,FALSE())</f>
        <v>17.07</v>
      </c>
      <c r="D2330" s="16">
        <f>VLOOKUP($A2330,'Medical Examinations'!$A$2:$O$2336,3,FALSE())</f>
        <v>5.22</v>
      </c>
      <c r="E2330" s="1" t="str">
        <f>VLOOKUP($A2330,'Medical Examinations'!$A$2:$O$2336,9,FALSE())</f>
        <v>No</v>
      </c>
      <c r="F2330" s="1" t="str">
        <f>VLOOKUP($A2330,'Medical Examinations'!$A$2:$O$2336,10,FALSE())</f>
        <v>No</v>
      </c>
      <c r="G2330" s="1" t="str">
        <f>VLOOKUP($A2330,'Medical Examinations'!$A$2:$O$2336,11,FALSE())</f>
        <v>Yes</v>
      </c>
      <c r="H2330" s="1">
        <f>VLOOKUP($A2330,'Medical Examinations'!$A$2:$O$2336,13,FALSE())</f>
        <v>1</v>
      </c>
      <c r="I2330" s="1" t="str">
        <f>VLOOKUP($A2330,'Medical Examinations'!$A$2:$O$2336,12,FALSE())</f>
        <v>No</v>
      </c>
      <c r="J2330" s="1" t="str">
        <f>VLOOKUP($A2330,'Medical Examinations'!$A$2:$O$2336,14,FALSE())</f>
        <v>Underweight</v>
      </c>
      <c r="K2330" s="1" t="str">
        <f>VLOOKUP($A2330,'Medical Examinations'!$A$2:$O$2336,15,FALSE())</f>
        <v>Normal</v>
      </c>
      <c r="L2330" s="17">
        <f>VLOOKUP($A2330,'Hospitalisation Details'!$A$2:$P$2344,15,FALSE())</f>
        <v>34121</v>
      </c>
      <c r="M2330" s="18">
        <f>VLOOKUP($A2330,'Hospitalisation Details'!$A$2:$P$2344,6,FALSE())</f>
        <v>650</v>
      </c>
      <c r="N2330" s="1" t="str">
        <f>VLOOKUP($A2330,'Hospitalisation Details'!$A$2:$P$2344,12,FALSE())</f>
        <v>tier - 3</v>
      </c>
      <c r="O2330" s="1" t="str">
        <f>VLOOKUP($A2330,'Hospitalisation Details'!$A$2:$P$2344,13,FALSE())</f>
        <v>tier - 3</v>
      </c>
      <c r="P2330" s="1" t="str">
        <f>VLOOKUP($A2330,'Hospitalisation Details'!$A$2:$P$2344,14,FALSE())</f>
        <v>R1013</v>
      </c>
      <c r="Q2330" s="1">
        <f>VLOOKUP($A2330,'Hospitalisation Details'!$A$2:$P$2344,16,FALSE())</f>
        <v>30</v>
      </c>
    </row>
    <row r="2331" spans="1:17" x14ac:dyDescent="0.35">
      <c r="A2331" s="1" t="str">
        <f>'Customer Names'!A2331</f>
        <v>Id2330</v>
      </c>
      <c r="B2331" s="1" t="str">
        <f>VLOOKUP($A2331,'Customer Names'!$A$2:$E$2336,4,FALSE())</f>
        <v>Katy</v>
      </c>
      <c r="C2331" s="16">
        <f>VLOOKUP($A2331,'Medical Examinations'!$A$2:$O$2336,2,FALSE())</f>
        <v>22.24</v>
      </c>
      <c r="D2331" s="16">
        <f>VLOOKUP($A2331,'Medical Examinations'!$A$2:$O$2336,3,FALSE())</f>
        <v>4.29</v>
      </c>
      <c r="E2331" s="1" t="str">
        <f>VLOOKUP($A2331,'Medical Examinations'!$A$2:$O$2336,9,FALSE())</f>
        <v>Yes</v>
      </c>
      <c r="F2331" s="1" t="str">
        <f>VLOOKUP($A2331,'Medical Examinations'!$A$2:$O$2336,10,FALSE())</f>
        <v>No</v>
      </c>
      <c r="G2331" s="1" t="str">
        <f>VLOOKUP($A2331,'Medical Examinations'!$A$2:$O$2336,11,FALSE())</f>
        <v>No</v>
      </c>
      <c r="H2331" s="1">
        <f>VLOOKUP($A2331,'Medical Examinations'!$A$2:$O$2336,13,FALSE())</f>
        <v>0</v>
      </c>
      <c r="I2331" s="1" t="str">
        <f>VLOOKUP($A2331,'Medical Examinations'!$A$2:$O$2336,12,FALSE())</f>
        <v>No</v>
      </c>
      <c r="J2331" s="1" t="str">
        <f>VLOOKUP($A2331,'Medical Examinations'!$A$2:$O$2336,14,FALSE())</f>
        <v>Normal Weight</v>
      </c>
      <c r="K2331" s="1" t="str">
        <f>VLOOKUP($A2331,'Medical Examinations'!$A$2:$O$2336,15,FALSE())</f>
        <v>Normal</v>
      </c>
      <c r="L2331" s="17">
        <f>VLOOKUP($A2331,'Hospitalisation Details'!$A$2:$P$2344,15,FALSE())</f>
        <v>37215</v>
      </c>
      <c r="M2331" s="18">
        <f>VLOOKUP($A2331,'Hospitalisation Details'!$A$2:$P$2344,6,FALSE())</f>
        <v>646.14</v>
      </c>
      <c r="N2331" s="1" t="str">
        <f>VLOOKUP($A2331,'Hospitalisation Details'!$A$2:$P$2344,12,FALSE())</f>
        <v>tier - 3</v>
      </c>
      <c r="O2331" s="1" t="str">
        <f>VLOOKUP($A2331,'Hospitalisation Details'!$A$2:$P$2344,13,FALSE())</f>
        <v>tier - 3</v>
      </c>
      <c r="P2331" s="1" t="str">
        <f>VLOOKUP($A2331,'Hospitalisation Details'!$A$2:$P$2344,14,FALSE())</f>
        <v>R1012</v>
      </c>
      <c r="Q2331" s="1">
        <f>VLOOKUP($A2331,'Hospitalisation Details'!$A$2:$P$2344,16,FALSE())</f>
        <v>21</v>
      </c>
    </row>
    <row r="2332" spans="1:17" x14ac:dyDescent="0.35">
      <c r="A2332" s="1" t="str">
        <f>'Customer Names'!A2332</f>
        <v>Id2331</v>
      </c>
      <c r="B2332" s="1" t="str">
        <f>VLOOKUP($A2332,'Customer Names'!$A$2:$E$2336,4,FALSE())</f>
        <v>Jordan</v>
      </c>
      <c r="C2332" s="16">
        <f>VLOOKUP($A2332,'Medical Examinations'!$A$2:$O$2336,2,FALSE())</f>
        <v>22.34</v>
      </c>
      <c r="D2332" s="16">
        <f>VLOOKUP($A2332,'Medical Examinations'!$A$2:$O$2336,3,FALSE())</f>
        <v>5.57</v>
      </c>
      <c r="E2332" s="1" t="str">
        <f>VLOOKUP($A2332,'Medical Examinations'!$A$2:$O$2336,9,FALSE())</f>
        <v>No</v>
      </c>
      <c r="F2332" s="1" t="str">
        <f>VLOOKUP($A2332,'Medical Examinations'!$A$2:$O$2336,10,FALSE())</f>
        <v>No</v>
      </c>
      <c r="G2332" s="1" t="str">
        <f>VLOOKUP($A2332,'Medical Examinations'!$A$2:$O$2336,11,FALSE())</f>
        <v>No</v>
      </c>
      <c r="H2332" s="1">
        <f>VLOOKUP($A2332,'Medical Examinations'!$A$2:$O$2336,13,FALSE())</f>
        <v>1</v>
      </c>
      <c r="I2332" s="1" t="str">
        <f>VLOOKUP($A2332,'Medical Examinations'!$A$2:$O$2336,12,FALSE())</f>
        <v>No</v>
      </c>
      <c r="J2332" s="1" t="str">
        <f>VLOOKUP($A2332,'Medical Examinations'!$A$2:$O$2336,14,FALSE())</f>
        <v>Normal Weight</v>
      </c>
      <c r="K2332" s="1" t="str">
        <f>VLOOKUP($A2332,'Medical Examinations'!$A$2:$O$2336,15,FALSE())</f>
        <v>Normal</v>
      </c>
      <c r="L2332" s="17">
        <f>VLOOKUP($A2332,'Hospitalisation Details'!$A$2:$P$2344,15,FALSE())</f>
        <v>36003</v>
      </c>
      <c r="M2332" s="18">
        <f>VLOOKUP($A2332,'Hospitalisation Details'!$A$2:$P$2344,6,FALSE())</f>
        <v>637.26</v>
      </c>
      <c r="N2332" s="1" t="str">
        <f>VLOOKUP($A2332,'Hospitalisation Details'!$A$2:$P$2344,12,FALSE())</f>
        <v>tier - 3</v>
      </c>
      <c r="O2332" s="1" t="str">
        <f>VLOOKUP($A2332,'Hospitalisation Details'!$A$2:$P$2344,13,FALSE())</f>
        <v>tier - 3</v>
      </c>
      <c r="P2332" s="1" t="str">
        <f>VLOOKUP($A2332,'Hospitalisation Details'!$A$2:$P$2344,14,FALSE())</f>
        <v>R1013</v>
      </c>
      <c r="Q2332" s="1">
        <f>VLOOKUP($A2332,'Hospitalisation Details'!$A$2:$P$2344,16,FALSE())</f>
        <v>24</v>
      </c>
    </row>
    <row r="2333" spans="1:17" x14ac:dyDescent="0.35">
      <c r="A2333" s="1" t="str">
        <f>'Customer Names'!A2333</f>
        <v>Id2332</v>
      </c>
      <c r="B2333" s="1" t="str">
        <f>VLOOKUP($A2333,'Customer Names'!$A$2:$E$2336,4,FALSE())</f>
        <v>Juan D. Sr.</v>
      </c>
      <c r="C2333" s="16">
        <f>VLOOKUP($A2333,'Medical Examinations'!$A$2:$O$2336,2,FALSE())</f>
        <v>17.7</v>
      </c>
      <c r="D2333" s="16">
        <f>VLOOKUP($A2333,'Medical Examinations'!$A$2:$O$2336,3,FALSE())</f>
        <v>6.28</v>
      </c>
      <c r="E2333" s="1" t="str">
        <f>VLOOKUP($A2333,'Medical Examinations'!$A$2:$O$2336,9,FALSE())</f>
        <v>No</v>
      </c>
      <c r="F2333" s="1" t="str">
        <f>VLOOKUP($A2333,'Medical Examinations'!$A$2:$O$2336,10,FALSE())</f>
        <v>No</v>
      </c>
      <c r="G2333" s="1" t="str">
        <f>VLOOKUP($A2333,'Medical Examinations'!$A$2:$O$2336,11,FALSE())</f>
        <v>No</v>
      </c>
      <c r="H2333" s="1">
        <f>VLOOKUP($A2333,'Medical Examinations'!$A$2:$O$2336,13,FALSE())</f>
        <v>1</v>
      </c>
      <c r="I2333" s="1" t="str">
        <f>VLOOKUP($A2333,'Medical Examinations'!$A$2:$O$2336,12,FALSE())</f>
        <v>No</v>
      </c>
      <c r="J2333" s="1" t="str">
        <f>VLOOKUP($A2333,'Medical Examinations'!$A$2:$O$2336,14,FALSE())</f>
        <v>Underweight</v>
      </c>
      <c r="K2333" s="1" t="str">
        <f>VLOOKUP($A2333,'Medical Examinations'!$A$2:$O$2336,15,FALSE())</f>
        <v>Prediabetes</v>
      </c>
      <c r="L2333" s="17">
        <f>VLOOKUP($A2333,'Hospitalisation Details'!$A$2:$P$2344,15,FALSE())</f>
        <v>33860</v>
      </c>
      <c r="M2333" s="18">
        <f>VLOOKUP($A2333,'Hospitalisation Details'!$A$2:$P$2344,6,FALSE())</f>
        <v>604.54</v>
      </c>
      <c r="N2333" s="1" t="str">
        <f>VLOOKUP($A2333,'Hospitalisation Details'!$A$2:$P$2344,12,FALSE())</f>
        <v>tier - 3</v>
      </c>
      <c r="O2333" s="1" t="str">
        <f>VLOOKUP($A2333,'Hospitalisation Details'!$A$2:$P$2344,13,FALSE())</f>
        <v>tier - 3</v>
      </c>
      <c r="P2333" s="1" t="str">
        <f>VLOOKUP($A2333,'Hospitalisation Details'!$A$2:$P$2344,14,FALSE())</f>
        <v>R1013</v>
      </c>
      <c r="Q2333" s="1">
        <f>VLOOKUP($A2333,'Hospitalisation Details'!$A$2:$P$2344,16,FALSE())</f>
        <v>30</v>
      </c>
    </row>
    <row r="2334" spans="1:17" x14ac:dyDescent="0.35">
      <c r="A2334" s="1" t="str">
        <f>'Customer Names'!A2334</f>
        <v>Id2333</v>
      </c>
      <c r="B2334" s="1" t="str">
        <f>VLOOKUP($A2334,'Customer Names'!$A$2:$E$2336,4,FALSE())</f>
        <v>Julie</v>
      </c>
      <c r="C2334" s="16">
        <f>VLOOKUP($A2334,'Medical Examinations'!$A$2:$O$2336,2,FALSE())</f>
        <v>16.47</v>
      </c>
      <c r="D2334" s="16">
        <f>VLOOKUP($A2334,'Medical Examinations'!$A$2:$O$2336,3,FALSE())</f>
        <v>6.35</v>
      </c>
      <c r="E2334" s="1" t="str">
        <f>VLOOKUP($A2334,'Medical Examinations'!$A$2:$O$2336,9,FALSE())</f>
        <v>No</v>
      </c>
      <c r="F2334" s="1" t="str">
        <f>VLOOKUP($A2334,'Medical Examinations'!$A$2:$O$2336,10,FALSE())</f>
        <v>No</v>
      </c>
      <c r="G2334" s="1" t="str">
        <f>VLOOKUP($A2334,'Medical Examinations'!$A$2:$O$2336,11,FALSE())</f>
        <v>Yes</v>
      </c>
      <c r="H2334" s="1">
        <f>VLOOKUP($A2334,'Medical Examinations'!$A$2:$O$2336,13,FALSE())</f>
        <v>1</v>
      </c>
      <c r="I2334" s="1" t="str">
        <f>VLOOKUP($A2334,'Medical Examinations'!$A$2:$O$2336,12,FALSE())</f>
        <v>No</v>
      </c>
      <c r="J2334" s="1" t="str">
        <f>VLOOKUP($A2334,'Medical Examinations'!$A$2:$O$2336,14,FALSE())</f>
        <v>Underweight</v>
      </c>
      <c r="K2334" s="1" t="str">
        <f>VLOOKUP($A2334,'Medical Examinations'!$A$2:$O$2336,15,FALSE())</f>
        <v>Prediabetes</v>
      </c>
      <c r="L2334" s="17">
        <f>VLOOKUP($A2334,'Hospitalisation Details'!$A$2:$P$2344,15,FALSE())</f>
        <v>34150</v>
      </c>
      <c r="M2334" s="18">
        <f>VLOOKUP($A2334,'Hospitalisation Details'!$A$2:$P$2344,6,FALSE())</f>
        <v>600</v>
      </c>
      <c r="N2334" s="1" t="str">
        <f>VLOOKUP($A2334,'Hospitalisation Details'!$A$2:$P$2344,12,FALSE())</f>
        <v>tier - 2</v>
      </c>
      <c r="O2334" s="1" t="str">
        <f>VLOOKUP($A2334,'Hospitalisation Details'!$A$2:$P$2344,13,FALSE())</f>
        <v>tier - 1</v>
      </c>
      <c r="P2334" s="1" t="str">
        <f>VLOOKUP($A2334,'Hospitalisation Details'!$A$2:$P$2344,14,FALSE())</f>
        <v>R1013</v>
      </c>
      <c r="Q2334" s="1">
        <f>VLOOKUP($A2334,'Hospitalisation Details'!$A$2:$P$2344,16,FALSE())</f>
        <v>29</v>
      </c>
    </row>
    <row r="2335" spans="1:17" x14ac:dyDescent="0.35">
      <c r="A2335" s="1" t="str">
        <f>'Customer Names'!A2335</f>
        <v>Id2334</v>
      </c>
      <c r="B2335" s="1" t="str">
        <f>VLOOKUP($A2335,'Customer Names'!$A$2:$E$2336,4,FALSE())</f>
        <v>Evan P</v>
      </c>
      <c r="C2335" s="16">
        <f>VLOOKUP($A2335,'Medical Examinations'!$A$2:$O$2336,2,FALSE())</f>
        <v>17.600000000000001</v>
      </c>
      <c r="D2335" s="16">
        <f>VLOOKUP($A2335,'Medical Examinations'!$A$2:$O$2336,3,FALSE())</f>
        <v>4.3899999999999997</v>
      </c>
      <c r="E2335" s="1" t="str">
        <f>VLOOKUP($A2335,'Medical Examinations'!$A$2:$O$2336,9,FALSE())</f>
        <v>No</v>
      </c>
      <c r="F2335" s="1" t="str">
        <f>VLOOKUP($A2335,'Medical Examinations'!$A$2:$O$2336,10,FALSE())</f>
        <v>No</v>
      </c>
      <c r="G2335" s="1" t="str">
        <f>VLOOKUP($A2335,'Medical Examinations'!$A$2:$O$2336,11,FALSE())</f>
        <v>No</v>
      </c>
      <c r="H2335" s="1">
        <f>VLOOKUP($A2335,'Medical Examinations'!$A$2:$O$2336,13,FALSE())</f>
        <v>1</v>
      </c>
      <c r="I2335" s="1" t="str">
        <f>VLOOKUP($A2335,'Medical Examinations'!$A$2:$O$2336,12,FALSE())</f>
        <v>No</v>
      </c>
      <c r="J2335" s="1" t="str">
        <f>VLOOKUP($A2335,'Medical Examinations'!$A$2:$O$2336,14,FALSE())</f>
        <v>Underweight</v>
      </c>
      <c r="K2335" s="1" t="str">
        <f>VLOOKUP($A2335,'Medical Examinations'!$A$2:$O$2336,15,FALSE())</f>
        <v>Normal</v>
      </c>
      <c r="L2335" s="17">
        <f>VLOOKUP($A2335,'Hospitalisation Details'!$A$2:$P$2344,15,FALSE())</f>
        <v>33938</v>
      </c>
      <c r="M2335" s="18">
        <f>VLOOKUP($A2335,'Hospitalisation Details'!$A$2:$P$2344,6,FALSE())</f>
        <v>570.62</v>
      </c>
      <c r="N2335" s="1" t="str">
        <f>VLOOKUP($A2335,'Hospitalisation Details'!$A$2:$P$2344,12,FALSE())</f>
        <v>tier - 2</v>
      </c>
      <c r="O2335" s="1" t="str">
        <f>VLOOKUP($A2335,'Hospitalisation Details'!$A$2:$P$2344,13,FALSE())</f>
        <v>tier - 1</v>
      </c>
      <c r="P2335" s="1" t="str">
        <f>VLOOKUP($A2335,'Hospitalisation Details'!$A$2:$P$2344,14,FALSE())</f>
        <v>R1013</v>
      </c>
      <c r="Q2335" s="1">
        <f>VLOOKUP($A2335,'Hospitalisation Details'!$A$2:$P$2344,16,FALSE())</f>
        <v>30</v>
      </c>
    </row>
    <row r="2336" spans="1:17" x14ac:dyDescent="0.35">
      <c r="A2336" s="1" t="str">
        <f>'Customer Names'!A2336</f>
        <v>Id2335</v>
      </c>
      <c r="B2336" s="1" t="str">
        <f>VLOOKUP($A2336,'Customer Names'!$A$2:$E$2336,4,FALSE())</f>
        <v>Aaron K</v>
      </c>
      <c r="C2336" s="16">
        <f>VLOOKUP($A2336,'Medical Examinations'!$A$2:$O$2336,2,FALSE())</f>
        <v>17.579999999999998</v>
      </c>
      <c r="D2336" s="16">
        <f>VLOOKUP($A2336,'Medical Examinations'!$A$2:$O$2336,3,FALSE())</f>
        <v>4.51</v>
      </c>
      <c r="E2336" s="1" t="str">
        <f>VLOOKUP($A2336,'Medical Examinations'!$A$2:$O$2336,9,FALSE())</f>
        <v>No</v>
      </c>
      <c r="F2336" s="1" t="str">
        <f>VLOOKUP($A2336,'Medical Examinations'!$A$2:$O$2336,10,FALSE())</f>
        <v>No</v>
      </c>
      <c r="G2336" s="1" t="str">
        <f>VLOOKUP($A2336,'Medical Examinations'!$A$2:$O$2336,11,FALSE())</f>
        <v>No</v>
      </c>
      <c r="H2336" s="1">
        <f>VLOOKUP($A2336,'Medical Examinations'!$A$2:$O$2336,13,FALSE())</f>
        <v>1</v>
      </c>
      <c r="I2336" s="1" t="str">
        <f>VLOOKUP($A2336,'Medical Examinations'!$A$2:$O$2336,12,FALSE())</f>
        <v>No</v>
      </c>
      <c r="J2336" s="1" t="str">
        <f>VLOOKUP($A2336,'Medical Examinations'!$A$2:$O$2336,14,FALSE())</f>
        <v>Underweight</v>
      </c>
      <c r="K2336" s="1" t="str">
        <f>VLOOKUP($A2336,'Medical Examinations'!$A$2:$O$2336,15,FALSE())</f>
        <v>Normal</v>
      </c>
      <c r="L2336" s="17">
        <f>VLOOKUP($A2336,'Hospitalisation Details'!$A$2:$P$2344,15,FALSE())</f>
        <v>33794</v>
      </c>
      <c r="M2336" s="18">
        <f>VLOOKUP($A2336,'Hospitalisation Details'!$A$2:$P$2344,6,FALSE())</f>
        <v>563.84</v>
      </c>
      <c r="N2336" s="1" t="str">
        <f>VLOOKUP($A2336,'Hospitalisation Details'!$A$2:$P$2344,12,FALSE())</f>
        <v>tier - 2</v>
      </c>
      <c r="O2336" s="1" t="str">
        <f>VLOOKUP($A2336,'Hospitalisation Details'!$A$2:$P$2344,13,FALSE())</f>
        <v>tier - 3</v>
      </c>
      <c r="P2336" s="1" t="str">
        <f>VLOOKUP($A2336,'Hospitalisation Details'!$A$2:$P$2344,14,FALSE())</f>
        <v>R1013</v>
      </c>
      <c r="Q2336" s="1">
        <f>VLOOKUP($A2336,'Hospitalisation Details'!$A$2:$P$2344,16,FALSE())</f>
        <v>30</v>
      </c>
    </row>
  </sheetData>
  <autoFilter ref="A1:Q2336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5B6"/>
  </sheetPr>
  <dimension ref="A1:J58"/>
  <sheetViews>
    <sheetView showGridLines="0" topLeftCell="A44" zoomScaleNormal="100" workbookViewId="0">
      <selection activeCell="B63" sqref="B63"/>
    </sheetView>
  </sheetViews>
  <sheetFormatPr defaultColWidth="8.6328125" defaultRowHeight="14.5" x14ac:dyDescent="0.35"/>
  <cols>
    <col min="1" max="1" width="26" customWidth="1"/>
    <col min="2" max="5" width="16" customWidth="1"/>
    <col min="6" max="6" width="17.54296875" customWidth="1"/>
    <col min="7" max="7" width="21.6328125" customWidth="1"/>
    <col min="8" max="9" width="16" customWidth="1"/>
    <col min="10" max="10" width="22" customWidth="1"/>
  </cols>
  <sheetData>
    <row r="1" spans="1:5" ht="18" x14ac:dyDescent="0.4">
      <c r="A1" s="5" t="s">
        <v>4828</v>
      </c>
    </row>
    <row r="2" spans="1:5" x14ac:dyDescent="0.35">
      <c r="A2" s="3" t="s">
        <v>4829</v>
      </c>
    </row>
    <row r="3" spans="1:5" x14ac:dyDescent="0.35">
      <c r="A3" s="2" t="s">
        <v>4830</v>
      </c>
      <c r="C3" s="15" t="str">
        <f>IF(Dashboard!$D$5="All","*",Dashboard!$D$5)</f>
        <v>*</v>
      </c>
    </row>
    <row r="4" spans="1:5" x14ac:dyDescent="0.35">
      <c r="A4" s="2" t="s">
        <v>4831</v>
      </c>
      <c r="C4" s="15" t="str">
        <f>IF(Dashboard!$D$6="All","*",Dashboard!$D$6)</f>
        <v>*</v>
      </c>
    </row>
    <row r="6" spans="1:5" x14ac:dyDescent="0.35">
      <c r="A6" s="6" t="s">
        <v>4832</v>
      </c>
    </row>
    <row r="7" spans="1:5" x14ac:dyDescent="0.35">
      <c r="A7" s="31" t="s">
        <v>4833</v>
      </c>
      <c r="B7" s="31" t="s">
        <v>4834</v>
      </c>
      <c r="C7" s="31" t="s">
        <v>4835</v>
      </c>
      <c r="D7" s="31" t="s">
        <v>68</v>
      </c>
      <c r="E7" s="31" t="s">
        <v>4836</v>
      </c>
    </row>
    <row r="8" spans="1:5" x14ac:dyDescent="0.35">
      <c r="A8" s="23" t="s">
        <v>82</v>
      </c>
      <c r="B8" s="23">
        <f>COUNTIFS(Healthcare!$I$2:$I$2336,$A8,Healthcare!$G$2:$G$2336,"Yes",Healthcare!$J$2:$J$2336,$C$3,Healthcare!$K$2:$K$2336,$C$4)</f>
        <v>84</v>
      </c>
      <c r="C8" s="23">
        <f>COUNTIFS(Healthcare!$I$2:$I$2336,$A8,Healthcare!$G$2:$G$2336,"No",Healthcare!$J$2:$J$2336,$C$3,Healthcare!$K$2:$K$2336,$C$4)</f>
        <v>404</v>
      </c>
      <c r="D8" s="23">
        <f>B8+C8</f>
        <v>488</v>
      </c>
      <c r="E8" s="33">
        <f>IF(D8=0,0,B8/D8)</f>
        <v>0.1721311475409836</v>
      </c>
    </row>
    <row r="9" spans="1:5" x14ac:dyDescent="0.35">
      <c r="A9" s="23" t="s">
        <v>81</v>
      </c>
      <c r="B9" s="23">
        <f>COUNTIFS(Healthcare!$I$2:$I$2336,$A9,Healthcare!$G$2:$G$2336,"Yes",Healthcare!$J$2:$J$2336,$C$3,Healthcare!$K$2:$K$2336,$C$4)</f>
        <v>307</v>
      </c>
      <c r="C9" s="23">
        <f>COUNTIFS(Healthcare!$I$2:$I$2336,$A9,Healthcare!$G$2:$G$2336,"No",Healthcare!$J$2:$J$2336,$C$3,Healthcare!$K$2:$K$2336,$C$4)</f>
        <v>1540</v>
      </c>
      <c r="D9" s="23">
        <f>B9+C9</f>
        <v>1847</v>
      </c>
      <c r="E9" s="33">
        <f>IF(D9=0,0,B9/D9)</f>
        <v>0.16621548456957227</v>
      </c>
    </row>
    <row r="12" spans="1:5" x14ac:dyDescent="0.35">
      <c r="A12" s="6" t="s">
        <v>4837</v>
      </c>
    </row>
    <row r="13" spans="1:5" ht="26" x14ac:dyDescent="0.35">
      <c r="A13" s="31" t="s">
        <v>56</v>
      </c>
      <c r="B13" s="31" t="s">
        <v>4838</v>
      </c>
      <c r="C13" s="31" t="s">
        <v>4839</v>
      </c>
      <c r="D13" s="31" t="s">
        <v>4840</v>
      </c>
      <c r="E13" s="31" t="s">
        <v>4841</v>
      </c>
    </row>
    <row r="14" spans="1:5" x14ac:dyDescent="0.35">
      <c r="A14" s="23" t="s">
        <v>82</v>
      </c>
      <c r="B14" s="23">
        <f>COUNTIFS(Healthcare!$F$2:$F$2336,$A14,Healthcare!$J$2:$J$2336,$C$3,Healthcare!$K$2:$K$2336,$C$4)</f>
        <v>144</v>
      </c>
      <c r="C14" s="23">
        <f>SUMIFS(Healthcare!$H$2:$H$2336,Healthcare!$F$2:$F$2336,$A14,Healthcare!$J$2:$J$2336,$C$3,Healthcare!$K$2:$K$2336,$C$4)</f>
        <v>162</v>
      </c>
      <c r="D14" s="27">
        <f>IF(B14=0,0,C14/B14)</f>
        <v>1.125</v>
      </c>
      <c r="E14" s="27">
        <f>IFERROR(AVERAGEIFS(Healthcare!$D$2:$D$2336,Healthcare!$F$2:$F$2336,$A14,Healthcare!$J$2:$J$2336,$C$3,Healthcare!$K$2:$K$2336,$C$4),0)</f>
        <v>5.1876388888888894</v>
      </c>
    </row>
    <row r="15" spans="1:5" x14ac:dyDescent="0.35">
      <c r="A15" s="23" t="s">
        <v>81</v>
      </c>
      <c r="B15" s="23">
        <f>COUNTIFS(Healthcare!$F$2:$F$2336,$A15,Healthcare!$J$2:$J$2336,$C$3,Healthcare!$K$2:$K$2336,$C$4)</f>
        <v>2191</v>
      </c>
      <c r="C15" s="23">
        <f>SUMIFS(Healthcare!$H$2:$H$2336,Healthcare!$F$2:$F$2336,$A15,Healthcare!$J$2:$J$2336,$C$3,Healthcare!$K$2:$K$2336,$C$4)</f>
        <v>1417</v>
      </c>
      <c r="D15" s="27">
        <f>IF(B15=0,0,C15/B15)</f>
        <v>0.64673664993153812</v>
      </c>
      <c r="E15" s="27">
        <f>IFERROR(AVERAGEIFS(Healthcare!$D$2:$D$2336,Healthcare!$F$2:$F$2336,$A15,Healthcare!$J$2:$J$2336,$C$3,Healthcare!$K$2:$K$2336,$C$4),0)</f>
        <v>6.6704427202190848</v>
      </c>
    </row>
    <row r="18" spans="1:6" x14ac:dyDescent="0.35">
      <c r="A18" s="6" t="s">
        <v>4842</v>
      </c>
    </row>
    <row r="19" spans="1:6" x14ac:dyDescent="0.35">
      <c r="A19" s="31" t="s">
        <v>4794</v>
      </c>
      <c r="B19" s="31" t="s">
        <v>4843</v>
      </c>
      <c r="C19" s="31" t="s">
        <v>4844</v>
      </c>
      <c r="D19" s="31" t="s">
        <v>4845</v>
      </c>
    </row>
    <row r="20" spans="1:6" x14ac:dyDescent="0.35">
      <c r="A20" s="23" t="s">
        <v>4846</v>
      </c>
      <c r="B20" s="32">
        <f>IFERROR(AVERAGEIFS(Healthcare!$M$2:$M$2336,Healthcare!$J$2:$J$2336,$A20,Healthcare!$K$2:$K$2336,B$19,Healthcare!$J$2:$J$2336,$C$3,Healthcare!$K$2:$K$2336,$C$4),0)</f>
        <v>6911.0056097560982</v>
      </c>
      <c r="C20" s="32">
        <f>IFERROR(AVERAGEIFS(Healthcare!$M$2:$M$2336,Healthcare!$J$2:$J$2336,$A20,Healthcare!$K$2:$K$2336,C$19,Healthcare!$J$2:$J$2336,$C$3,Healthcare!$K$2:$K$2336,$C$4),0)</f>
        <v>5647.748275862069</v>
      </c>
      <c r="D20" s="32">
        <f>IFERROR(AVERAGEIFS(Healthcare!$M$2:$M$2336,Healthcare!$J$2:$J$2336,$A20,Healthcare!$K$2:$K$2336,D$19,Healthcare!$J$2:$J$2336,$C$3,Healthcare!$K$2:$K$2336,$C$4),0)</f>
        <v>7442.9649230769237</v>
      </c>
    </row>
    <row r="21" spans="1:6" x14ac:dyDescent="0.35">
      <c r="A21" s="23" t="s">
        <v>4847</v>
      </c>
      <c r="B21" s="32">
        <f>IFERROR(AVERAGEIFS(Healthcare!$M$2:$M$2336,Healthcare!$J$2:$J$2336,$A21,Healthcare!$K$2:$K$2336,B$19,Healthcare!$J$2:$J$2336,$C$3,Healthcare!$K$2:$K$2336,$C$4),0)</f>
        <v>7938.5057407407403</v>
      </c>
      <c r="C21" s="32">
        <f>IFERROR(AVERAGEIFS(Healthcare!$M$2:$M$2336,Healthcare!$J$2:$J$2336,$A21,Healthcare!$K$2:$K$2336,C$19,Healthcare!$J$2:$J$2336,$C$3,Healthcare!$K$2:$K$2336,$C$4),0)</f>
        <v>10492.130609756094</v>
      </c>
      <c r="D21" s="32">
        <f>IFERROR(AVERAGEIFS(Healthcare!$M$2:$M$2336,Healthcare!$J$2:$J$2336,$A21,Healthcare!$K$2:$K$2336,D$19,Healthcare!$J$2:$J$2336,$C$3,Healthcare!$K$2:$K$2336,$C$4),0)</f>
        <v>12447.612877697848</v>
      </c>
    </row>
    <row r="22" spans="1:6" x14ac:dyDescent="0.35">
      <c r="A22" s="23" t="s">
        <v>4848</v>
      </c>
      <c r="B22" s="32">
        <f>IFERROR(AVERAGEIFS(Healthcare!$M$2:$M$2336,Healthcare!$J$2:$J$2336,$A22,Healthcare!$K$2:$K$2336,B$19,Healthcare!$J$2:$J$2336,$C$3,Healthcare!$K$2:$K$2336,$C$4),0)</f>
        <v>10327.156906779659</v>
      </c>
      <c r="C22" s="32">
        <f>IFERROR(AVERAGEIFS(Healthcare!$M$2:$M$2336,Healthcare!$J$2:$J$2336,$A22,Healthcare!$K$2:$K$2336,C$19,Healthcare!$J$2:$J$2336,$C$3,Healthcare!$K$2:$K$2336,$C$4),0)</f>
        <v>9737.9401851851853</v>
      </c>
      <c r="D22" s="32">
        <f>IFERROR(AVERAGEIFS(Healthcare!$M$2:$M$2336,Healthcare!$J$2:$J$2336,$A22,Healthcare!$K$2:$K$2336,D$19,Healthcare!$J$2:$J$2336,$C$3,Healthcare!$K$2:$K$2336,$C$4),0)</f>
        <v>14269.014012738851</v>
      </c>
    </row>
    <row r="23" spans="1:6" x14ac:dyDescent="0.35">
      <c r="A23" s="23" t="s">
        <v>4849</v>
      </c>
      <c r="B23" s="32">
        <f>IFERROR(AVERAGEIFS(Healthcare!$M$2:$M$2336,Healthcare!$J$2:$J$2336,$A23,Healthcare!$K$2:$K$2336,B$19,Healthcare!$J$2:$J$2336,$C$3,Healthcare!$K$2:$K$2336,$C$4),0)</f>
        <v>15188.436595365418</v>
      </c>
      <c r="C23" s="32">
        <f>IFERROR(AVERAGEIFS(Healthcare!$M$2:$M$2336,Healthcare!$J$2:$J$2336,$A23,Healthcare!$K$2:$K$2336,C$19,Healthcare!$J$2:$J$2336,$C$3,Healthcare!$K$2:$K$2336,$C$4),0)</f>
        <v>15353.902236286915</v>
      </c>
      <c r="D23" s="32">
        <f>IFERROR(AVERAGEIFS(Healthcare!$M$2:$M$2336,Healthcare!$J$2:$J$2336,$A23,Healthcare!$K$2:$K$2336,D$19,Healthcare!$J$2:$J$2336,$C$3,Healthcare!$K$2:$K$2336,$C$4),0)</f>
        <v>19347.657352245849</v>
      </c>
    </row>
    <row r="25" spans="1:6" x14ac:dyDescent="0.35">
      <c r="A25" s="6" t="s">
        <v>4850</v>
      </c>
    </row>
    <row r="26" spans="1:6" x14ac:dyDescent="0.35">
      <c r="A26" s="31" t="s">
        <v>4794</v>
      </c>
      <c r="B26" s="31" t="s">
        <v>4843</v>
      </c>
      <c r="C26" s="31" t="s">
        <v>4844</v>
      </c>
      <c r="D26" s="31" t="s">
        <v>4845</v>
      </c>
      <c r="E26" s="31" t="s">
        <v>68</v>
      </c>
    </row>
    <row r="27" spans="1:6" x14ac:dyDescent="0.35">
      <c r="A27" s="23" t="s">
        <v>4846</v>
      </c>
      <c r="B27" s="34">
        <f>COUNTIFS(Healthcare!$J$2:$J$2336,$A27,Healthcare!$K$2:$K$2336,B$26,Healthcare!$J$2:$J$2336,$C$3,Healthcare!$K$2:$K$2336,$C$4)</f>
        <v>82</v>
      </c>
      <c r="C27" s="34">
        <f>COUNTIFS(Healthcare!$J$2:$J$2336,$A27,Healthcare!$K$2:$K$2336,C$26,Healthcare!$J$2:$J$2336,$C$3,Healthcare!$K$2:$K$2336,$C$4)</f>
        <v>29</v>
      </c>
      <c r="D27" s="34">
        <f>COUNTIFS(Healthcare!$J$2:$J$2336,$A27,Healthcare!$K$2:$K$2336,D$26,Healthcare!$J$2:$J$2336,$C$3,Healthcare!$K$2:$K$2336,$C$4)</f>
        <v>65</v>
      </c>
      <c r="E27" s="34">
        <f>SUM(B27:D27)</f>
        <v>176</v>
      </c>
    </row>
    <row r="28" spans="1:6" x14ac:dyDescent="0.35">
      <c r="A28" s="23" t="s">
        <v>4847</v>
      </c>
      <c r="B28" s="34">
        <f>COUNTIFS(Healthcare!$J$2:$J$2336,$A28,Healthcare!$K$2:$K$2336,B$26,Healthcare!$J$2:$J$2336,$C$3,Healthcare!$K$2:$K$2336,$C$4)</f>
        <v>216</v>
      </c>
      <c r="C28" s="34">
        <f>COUNTIFS(Healthcare!$J$2:$J$2336,$A28,Healthcare!$K$2:$K$2336,C$26,Healthcare!$J$2:$J$2336,$C$3,Healthcare!$K$2:$K$2336,$C$4)</f>
        <v>82</v>
      </c>
      <c r="D28" s="34">
        <f>COUNTIFS(Healthcare!$J$2:$J$2336,$A28,Healthcare!$K$2:$K$2336,D$26,Healthcare!$J$2:$J$2336,$C$3,Healthcare!$K$2:$K$2336,$C$4)</f>
        <v>139</v>
      </c>
      <c r="E28" s="34">
        <f>SUM(B28:D28)</f>
        <v>437</v>
      </c>
    </row>
    <row r="29" spans="1:6" x14ac:dyDescent="0.35">
      <c r="A29" s="23" t="s">
        <v>4848</v>
      </c>
      <c r="B29" s="34">
        <f>COUNTIFS(Healthcare!$J$2:$J$2336,$A29,Healthcare!$K$2:$K$2336,B$26,Healthcare!$J$2:$J$2336,$C$3,Healthcare!$K$2:$K$2336,$C$4)</f>
        <v>236</v>
      </c>
      <c r="C29" s="34">
        <f>COUNTIFS(Healthcare!$J$2:$J$2336,$A29,Healthcare!$K$2:$K$2336,C$26,Healthcare!$J$2:$J$2336,$C$3,Healthcare!$K$2:$K$2336,$C$4)</f>
        <v>108</v>
      </c>
      <c r="D29" s="34">
        <f>COUNTIFS(Healthcare!$J$2:$J$2336,$A29,Healthcare!$K$2:$K$2336,D$26,Healthcare!$J$2:$J$2336,$C$3,Healthcare!$K$2:$K$2336,$C$4)</f>
        <v>157</v>
      </c>
      <c r="E29" s="34">
        <f>SUM(B29:D29)</f>
        <v>501</v>
      </c>
    </row>
    <row r="30" spans="1:6" x14ac:dyDescent="0.35">
      <c r="A30" s="23" t="s">
        <v>4849</v>
      </c>
      <c r="B30" s="34">
        <f>COUNTIFS(Healthcare!$J$2:$J$2336,$A30,Healthcare!$K$2:$K$2336,B$26,Healthcare!$J$2:$J$2336,$C$3,Healthcare!$K$2:$K$2336,$C$4)</f>
        <v>561</v>
      </c>
      <c r="C30" s="34">
        <f>COUNTIFS(Healthcare!$J$2:$J$2336,$A30,Healthcare!$K$2:$K$2336,C$26,Healthcare!$J$2:$J$2336,$C$3,Healthcare!$K$2:$K$2336,$C$4)</f>
        <v>237</v>
      </c>
      <c r="D30" s="34">
        <f>COUNTIFS(Healthcare!$J$2:$J$2336,$A30,Healthcare!$K$2:$K$2336,D$26,Healthcare!$J$2:$J$2336,$C$3,Healthcare!$K$2:$K$2336,$C$4)</f>
        <v>423</v>
      </c>
      <c r="E30" s="34">
        <f>SUM(B30:D30)</f>
        <v>1221</v>
      </c>
    </row>
    <row r="32" spans="1:6" x14ac:dyDescent="0.35">
      <c r="A32" s="6" t="s">
        <v>4851</v>
      </c>
      <c r="F32" s="11" t="s">
        <v>4852</v>
      </c>
    </row>
    <row r="33" spans="1:9" x14ac:dyDescent="0.35">
      <c r="A33" s="31" t="s">
        <v>67</v>
      </c>
      <c r="B33" s="31" t="s">
        <v>85</v>
      </c>
      <c r="C33" s="31" t="s">
        <v>86</v>
      </c>
      <c r="D33" s="31" t="s">
        <v>87</v>
      </c>
      <c r="F33" s="31" t="s">
        <v>67</v>
      </c>
      <c r="G33" s="31" t="s">
        <v>85</v>
      </c>
      <c r="H33" s="31" t="s">
        <v>86</v>
      </c>
      <c r="I33" s="31" t="s">
        <v>87</v>
      </c>
    </row>
    <row r="34" spans="1:9" x14ac:dyDescent="0.35">
      <c r="A34" s="23" t="s">
        <v>4812</v>
      </c>
      <c r="B34" s="32">
        <f>IFERROR(AVERAGEIFS(Healthcare!$M$2:$M$2336,Healthcare!$P$2:$P$2336,$A34,Healthcare!$N$2:$N$2336,B$33,Healthcare!$J$2:$J$2336,$C$3,Healthcare!$K$2:$K$2336,$C$4),0)</f>
        <v>33081.373793103427</v>
      </c>
      <c r="C34" s="32">
        <f>IFERROR(AVERAGEIFS(Healthcare!$M$2:$M$2336,Healthcare!$P$2:$P$2336,$A34,Healthcare!$N$2:$N$2336,C$33,Healthcare!$J$2:$J$2336,$C$3,Healthcare!$K$2:$K$2336,$C$4),0)</f>
        <v>18997.280691823889</v>
      </c>
      <c r="D34" s="32">
        <f>IFERROR(AVERAGEIFS(Healthcare!$M$2:$M$2336,Healthcare!$P$2:$P$2336,$A34,Healthcare!$N$2:$N$2336,D$33,Healthcare!$J$2:$J$2336,$C$3,Healthcare!$K$2:$K$2336,$C$4),0)</f>
        <v>9250.3617857142908</v>
      </c>
      <c r="F34" s="23" t="str">
        <f t="shared" ref="F34:F50" si="0">A34</f>
        <v>R1011</v>
      </c>
      <c r="G34" s="34">
        <f>COUNTIFS(Healthcare!$P$2:$P$2336,$F34,Healthcare!$N$2:$N$2336,G$33,Healthcare!$J$2:$J$2336,$C$3,Healthcare!$K$2:$K$2336,$C$4)</f>
        <v>116</v>
      </c>
      <c r="H34" s="34">
        <f>COUNTIFS(Healthcare!$P$2:$P$2336,$F34,Healthcare!$N$2:$N$2336,H$33,Healthcare!$J$2:$J$2336,$C$3,Healthcare!$K$2:$K$2336,$C$4)</f>
        <v>318</v>
      </c>
      <c r="I34" s="34">
        <f>COUNTIFS(Healthcare!$P$2:$P$2336,$F34,Healthcare!$N$2:$N$2336,I$33,Healthcare!$J$2:$J$2336,$C$3,Healthcare!$K$2:$K$2336,$C$4)</f>
        <v>140</v>
      </c>
    </row>
    <row r="35" spans="1:9" x14ac:dyDescent="0.35">
      <c r="A35" s="23" t="s">
        <v>4808</v>
      </c>
      <c r="B35" s="32">
        <f>IFERROR(AVERAGEIFS(Healthcare!$M$2:$M$2336,Healthcare!$P$2:$P$2336,$A35,Healthcare!$N$2:$N$2336,B$33,Healthcare!$J$2:$J$2336,$C$3,Healthcare!$K$2:$K$2336,$C$4),0)</f>
        <v>26111.457936507926</v>
      </c>
      <c r="C35" s="32">
        <f>IFERROR(AVERAGEIFS(Healthcare!$M$2:$M$2336,Healthcare!$P$2:$P$2336,$A35,Healthcare!$N$2:$N$2336,C$33,Healthcare!$J$2:$J$2336,$C$3,Healthcare!$K$2:$K$2336,$C$4),0)</f>
        <v>10334.27932153393</v>
      </c>
      <c r="D35" s="32">
        <f>IFERROR(AVERAGEIFS(Healthcare!$M$2:$M$2336,Healthcare!$P$2:$P$2336,$A35,Healthcare!$N$2:$N$2336,D$33,Healthcare!$J$2:$J$2336,$C$3,Healthcare!$K$2:$K$2336,$C$4),0)</f>
        <v>10179.941965317917</v>
      </c>
      <c r="F35" s="23" t="str">
        <f t="shared" si="0"/>
        <v>R1012</v>
      </c>
      <c r="G35" s="34">
        <f>COUNTIFS(Healthcare!$P$2:$P$2336,$F35,Healthcare!$N$2:$N$2336,G$33,Healthcare!$J$2:$J$2336,$C$3,Healthcare!$K$2:$K$2336,$C$4)</f>
        <v>63</v>
      </c>
      <c r="H35" s="34">
        <f>COUNTIFS(Healthcare!$P$2:$P$2336,$F35,Healthcare!$N$2:$N$2336,H$33,Healthcare!$J$2:$J$2336,$C$3,Healthcare!$K$2:$K$2336,$C$4)</f>
        <v>339</v>
      </c>
      <c r="I35" s="34">
        <f>COUNTIFS(Healthcare!$P$2:$P$2336,$F35,Healthcare!$N$2:$N$2336,I$33,Healthcare!$J$2:$J$2336,$C$3,Healthcare!$K$2:$K$2336,$C$4)</f>
        <v>173</v>
      </c>
    </row>
    <row r="36" spans="1:9" x14ac:dyDescent="0.35">
      <c r="A36" s="23" t="s">
        <v>4805</v>
      </c>
      <c r="B36" s="32">
        <f>IFERROR(AVERAGEIFS(Healthcare!$M$2:$M$2336,Healthcare!$P$2:$P$2336,$A36,Healthcare!$N$2:$N$2336,B$33,Healthcare!$J$2:$J$2336,$C$3,Healthcare!$K$2:$K$2336,$C$4),0)</f>
        <v>31328.102238805965</v>
      </c>
      <c r="C36" s="32">
        <f>IFERROR(AVERAGEIFS(Healthcare!$M$2:$M$2336,Healthcare!$P$2:$P$2336,$A36,Healthcare!$N$2:$N$2336,C$33,Healthcare!$J$2:$J$2336,$C$3,Healthcare!$K$2:$K$2336,$C$4),0)</f>
        <v>8439.2844000000059</v>
      </c>
      <c r="D36" s="32">
        <f>IFERROR(AVERAGEIFS(Healthcare!$M$2:$M$2336,Healthcare!$P$2:$P$2336,$A36,Healthcare!$N$2:$N$2336,D$33,Healthcare!$J$2:$J$2336,$C$3,Healthcare!$K$2:$K$2336,$C$4),0)</f>
        <v>6890.7568235294129</v>
      </c>
      <c r="F36" s="23" t="str">
        <f t="shared" si="0"/>
        <v>R1013</v>
      </c>
      <c r="G36" s="34">
        <f>COUNTIFS(Healthcare!$P$2:$P$2336,$F36,Healthcare!$N$2:$N$2336,G$33,Healthcare!$J$2:$J$2336,$C$3,Healthcare!$K$2:$K$2336,$C$4)</f>
        <v>67</v>
      </c>
      <c r="H36" s="34">
        <f>COUNTIFS(Healthcare!$P$2:$P$2336,$F36,Healthcare!$N$2:$N$2336,H$33,Healthcare!$J$2:$J$2336,$C$3,Healthcare!$K$2:$K$2336,$C$4)</f>
        <v>375</v>
      </c>
      <c r="I36" s="34">
        <f>COUNTIFS(Healthcare!$P$2:$P$2336,$F36,Healthcare!$N$2:$N$2336,I$33,Healthcare!$J$2:$J$2336,$C$3,Healthcare!$K$2:$K$2336,$C$4)</f>
        <v>170</v>
      </c>
    </row>
    <row r="37" spans="1:9" x14ac:dyDescent="0.35">
      <c r="A37" s="23" t="s">
        <v>4820</v>
      </c>
      <c r="B37" s="32">
        <f>IFERROR(AVERAGEIFS(Healthcare!$M$2:$M$2336,Healthcare!$P$2:$P$2336,$A37,Healthcare!$N$2:$N$2336,B$33,Healthcare!$J$2:$J$2336,$C$3,Healthcare!$K$2:$K$2336,$C$4),0)</f>
        <v>13891.86</v>
      </c>
      <c r="C37" s="32">
        <f>IFERROR(AVERAGEIFS(Healthcare!$M$2:$M$2336,Healthcare!$P$2:$P$2336,$A37,Healthcare!$N$2:$N$2336,C$33,Healthcare!$J$2:$J$2336,$C$3,Healthcare!$K$2:$K$2336,$C$4),0)</f>
        <v>2395.17</v>
      </c>
      <c r="D37" s="32">
        <f>IFERROR(AVERAGEIFS(Healthcare!$M$2:$M$2336,Healthcare!$P$2:$P$2336,$A37,Healthcare!$N$2:$N$2336,D$33,Healthcare!$J$2:$J$2336,$C$3,Healthcare!$K$2:$K$2336,$C$4),0)</f>
        <v>16950.485000000001</v>
      </c>
      <c r="F37" s="23" t="str">
        <f t="shared" si="0"/>
        <v>R1014</v>
      </c>
      <c r="G37" s="34">
        <f>COUNTIFS(Healthcare!$P$2:$P$2336,$F37,Healthcare!$N$2:$N$2336,G$33,Healthcare!$J$2:$J$2336,$C$3,Healthcare!$K$2:$K$2336,$C$4)</f>
        <v>10</v>
      </c>
      <c r="H37" s="34">
        <f>COUNTIFS(Healthcare!$P$2:$P$2336,$F37,Healthcare!$N$2:$N$2336,H$33,Healthcare!$J$2:$J$2336,$C$3,Healthcare!$K$2:$K$2336,$C$4)</f>
        <v>1</v>
      </c>
      <c r="I37" s="34">
        <f>COUNTIFS(Healthcare!$P$2:$P$2336,$F37,Healthcare!$N$2:$N$2336,I$33,Healthcare!$J$2:$J$2336,$C$3,Healthcare!$K$2:$K$2336,$C$4)</f>
        <v>2</v>
      </c>
    </row>
    <row r="38" spans="1:9" x14ac:dyDescent="0.35">
      <c r="A38" s="23" t="s">
        <v>4813</v>
      </c>
      <c r="B38" s="32">
        <f>IFERROR(AVERAGEIFS(Healthcare!$M$2:$M$2336,Healthcare!$P$2:$P$2336,$A38,Healthcare!$N$2:$N$2336,B$33,Healthcare!$J$2:$J$2336,$C$3,Healthcare!$K$2:$K$2336,$C$4),0)</f>
        <v>21523.52</v>
      </c>
      <c r="C38" s="32">
        <f>IFERROR(AVERAGEIFS(Healthcare!$M$2:$M$2336,Healthcare!$P$2:$P$2336,$A38,Healthcare!$N$2:$N$2336,C$33,Healthcare!$J$2:$J$2336,$C$3,Healthcare!$K$2:$K$2336,$C$4),0)</f>
        <v>15675.543333333329</v>
      </c>
      <c r="D38" s="32">
        <f>IFERROR(AVERAGEIFS(Healthcare!$M$2:$M$2336,Healthcare!$P$2:$P$2336,$A38,Healthcare!$N$2:$N$2336,D$33,Healthcare!$J$2:$J$2336,$C$3,Healthcare!$K$2:$K$2336,$C$4),0)</f>
        <v>7570.7550000000001</v>
      </c>
      <c r="F38" s="23" t="str">
        <f t="shared" si="0"/>
        <v>R1015</v>
      </c>
      <c r="G38" s="34">
        <f>COUNTIFS(Healthcare!$P$2:$P$2336,$F38,Healthcare!$N$2:$N$2336,G$33,Healthcare!$J$2:$J$2336,$C$3,Healthcare!$K$2:$K$2336,$C$4)</f>
        <v>2</v>
      </c>
      <c r="H38" s="34">
        <f>COUNTIFS(Healthcare!$P$2:$P$2336,$F38,Healthcare!$N$2:$N$2336,H$33,Healthcare!$J$2:$J$2336,$C$3,Healthcare!$K$2:$K$2336,$C$4)</f>
        <v>6</v>
      </c>
      <c r="I38" s="34">
        <f>COUNTIFS(Healthcare!$P$2:$P$2336,$F38,Healthcare!$N$2:$N$2336,I$33,Healthcare!$J$2:$J$2336,$C$3,Healthcare!$K$2:$K$2336,$C$4)</f>
        <v>4</v>
      </c>
    </row>
    <row r="39" spans="1:9" x14ac:dyDescent="0.35">
      <c r="A39" s="23" t="s">
        <v>4815</v>
      </c>
      <c r="B39" s="32">
        <f>IFERROR(AVERAGEIFS(Healthcare!$M$2:$M$2336,Healthcare!$P$2:$P$2336,$A39,Healthcare!$N$2:$N$2336,B$33,Healthcare!$J$2:$J$2336,$C$3,Healthcare!$K$2:$K$2336,$C$4),0)</f>
        <v>39868.616250000006</v>
      </c>
      <c r="C39" s="32">
        <f>IFERROR(AVERAGEIFS(Healthcare!$M$2:$M$2336,Healthcare!$P$2:$P$2336,$A39,Healthcare!$N$2:$N$2336,C$33,Healthcare!$J$2:$J$2336,$C$3,Healthcare!$K$2:$K$2336,$C$4),0)</f>
        <v>16075.963333333331</v>
      </c>
      <c r="D39" s="32">
        <f>IFERROR(AVERAGEIFS(Healthcare!$M$2:$M$2336,Healthcare!$P$2:$P$2336,$A39,Healthcare!$N$2:$N$2336,D$33,Healthcare!$J$2:$J$2336,$C$3,Healthcare!$K$2:$K$2336,$C$4),0)</f>
        <v>8133.0084090909113</v>
      </c>
      <c r="F39" s="23" t="str">
        <f t="shared" si="0"/>
        <v>R1016</v>
      </c>
      <c r="G39" s="34">
        <f>COUNTIFS(Healthcare!$P$2:$P$2336,$F39,Healthcare!$N$2:$N$2336,G$33,Healthcare!$J$2:$J$2336,$C$3,Healthcare!$K$2:$K$2336,$C$4)</f>
        <v>8</v>
      </c>
      <c r="H39" s="34">
        <f>COUNTIFS(Healthcare!$P$2:$P$2336,$F39,Healthcare!$N$2:$N$2336,H$33,Healthcare!$J$2:$J$2336,$C$3,Healthcare!$K$2:$K$2336,$C$4)</f>
        <v>12</v>
      </c>
      <c r="I39" s="34">
        <f>COUNTIFS(Healthcare!$P$2:$P$2336,$F39,Healthcare!$N$2:$N$2336,I$33,Healthcare!$J$2:$J$2336,$C$3,Healthcare!$K$2:$K$2336,$C$4)</f>
        <v>44</v>
      </c>
    </row>
    <row r="40" spans="1:9" x14ac:dyDescent="0.35">
      <c r="A40" s="23" t="s">
        <v>4822</v>
      </c>
      <c r="B40" s="32">
        <f>IFERROR(AVERAGEIFS(Healthcare!$M$2:$M$2336,Healthcare!$P$2:$P$2336,$A40,Healthcare!$N$2:$N$2336,B$33,Healthcare!$J$2:$J$2336,$C$3,Healthcare!$K$2:$K$2336,$C$4),0)</f>
        <v>34070.595714285715</v>
      </c>
      <c r="C40" s="32">
        <f>IFERROR(AVERAGEIFS(Healthcare!$M$2:$M$2336,Healthcare!$P$2:$P$2336,$A40,Healthcare!$N$2:$N$2336,C$33,Healthcare!$J$2:$J$2336,$C$3,Healthcare!$K$2:$K$2336,$C$4),0)</f>
        <v>11365.621874999999</v>
      </c>
      <c r="D40" s="32">
        <f>IFERROR(AVERAGEIFS(Healthcare!$M$2:$M$2336,Healthcare!$P$2:$P$2336,$A40,Healthcare!$N$2:$N$2336,D$33,Healthcare!$J$2:$J$2336,$C$3,Healthcare!$K$2:$K$2336,$C$4),0)</f>
        <v>8667.3661538461529</v>
      </c>
      <c r="F40" s="23" t="str">
        <f t="shared" si="0"/>
        <v>R1017</v>
      </c>
      <c r="G40" s="34">
        <f>COUNTIFS(Healthcare!$P$2:$P$2336,$F40,Healthcare!$N$2:$N$2336,G$33,Healthcare!$J$2:$J$2336,$C$3,Healthcare!$K$2:$K$2336,$C$4)</f>
        <v>7</v>
      </c>
      <c r="H40" s="34">
        <f>COUNTIFS(Healthcare!$P$2:$P$2336,$F40,Healthcare!$N$2:$N$2336,H$33,Healthcare!$J$2:$J$2336,$C$3,Healthcare!$K$2:$K$2336,$C$4)</f>
        <v>16</v>
      </c>
      <c r="I40" s="34">
        <f>COUNTIFS(Healthcare!$P$2:$P$2336,$F40,Healthcare!$N$2:$N$2336,I$33,Healthcare!$J$2:$J$2336,$C$3,Healthcare!$K$2:$K$2336,$C$4)</f>
        <v>13</v>
      </c>
    </row>
    <row r="41" spans="1:9" x14ac:dyDescent="0.35">
      <c r="A41" s="23" t="s">
        <v>4816</v>
      </c>
      <c r="B41" s="32">
        <f>IFERROR(AVERAGEIFS(Healthcare!$M$2:$M$2336,Healthcare!$P$2:$P$2336,$A41,Healthcare!$N$2:$N$2336,B$33,Healthcare!$J$2:$J$2336,$C$3,Healthcare!$K$2:$K$2336,$C$4),0)</f>
        <v>33475.82</v>
      </c>
      <c r="C41" s="32">
        <f>IFERROR(AVERAGEIFS(Healthcare!$M$2:$M$2336,Healthcare!$P$2:$P$2336,$A41,Healthcare!$N$2:$N$2336,C$33,Healthcare!$J$2:$J$2336,$C$3,Healthcare!$K$2:$K$2336,$C$4),0)</f>
        <v>10139.553333333331</v>
      </c>
      <c r="D41" s="32">
        <f>IFERROR(AVERAGEIFS(Healthcare!$M$2:$M$2336,Healthcare!$P$2:$P$2336,$A41,Healthcare!$N$2:$N$2336,D$33,Healthcare!$J$2:$J$2336,$C$3,Healthcare!$K$2:$K$2336,$C$4),0)</f>
        <v>12570.970000000001</v>
      </c>
      <c r="F41" s="23" t="str">
        <f t="shared" si="0"/>
        <v>R1018</v>
      </c>
      <c r="G41" s="34">
        <f>COUNTIFS(Healthcare!$P$2:$P$2336,$F41,Healthcare!$N$2:$N$2336,G$33,Healthcare!$J$2:$J$2336,$C$3,Healthcare!$K$2:$K$2336,$C$4)</f>
        <v>1</v>
      </c>
      <c r="H41" s="34">
        <f>COUNTIFS(Healthcare!$P$2:$P$2336,$F41,Healthcare!$N$2:$N$2336,H$33,Healthcare!$J$2:$J$2336,$C$3,Healthcare!$K$2:$K$2336,$C$4)</f>
        <v>6</v>
      </c>
      <c r="I41" s="34">
        <f>COUNTIFS(Healthcare!$P$2:$P$2336,$F41,Healthcare!$N$2:$N$2336,I$33,Healthcare!$J$2:$J$2336,$C$3,Healthcare!$K$2:$K$2336,$C$4)</f>
        <v>2</v>
      </c>
    </row>
    <row r="42" spans="1:9" x14ac:dyDescent="0.35">
      <c r="A42" s="23" t="s">
        <v>4814</v>
      </c>
      <c r="B42" s="32">
        <f>IFERROR(AVERAGEIFS(Healthcare!$M$2:$M$2336,Healthcare!$P$2:$P$2336,$A42,Healthcare!$N$2:$N$2336,B$33,Healthcare!$J$2:$J$2336,$C$3,Healthcare!$K$2:$K$2336,$C$4),0)</f>
        <v>27621.609999999997</v>
      </c>
      <c r="C42" s="32">
        <f>IFERROR(AVERAGEIFS(Healthcare!$M$2:$M$2336,Healthcare!$P$2:$P$2336,$A42,Healthcare!$N$2:$N$2336,C$33,Healthcare!$J$2:$J$2336,$C$3,Healthcare!$K$2:$K$2336,$C$4),0)</f>
        <v>8116.72</v>
      </c>
      <c r="D42" s="32">
        <f>IFERROR(AVERAGEIFS(Healthcare!$M$2:$M$2336,Healthcare!$P$2:$P$2336,$A42,Healthcare!$N$2:$N$2336,D$33,Healthcare!$J$2:$J$2336,$C$3,Healthcare!$K$2:$K$2336,$C$4),0)</f>
        <v>12706.975999999999</v>
      </c>
      <c r="F42" s="23" t="str">
        <f t="shared" si="0"/>
        <v>R1019</v>
      </c>
      <c r="G42" s="34">
        <f>COUNTIFS(Healthcare!$P$2:$P$2336,$F42,Healthcare!$N$2:$N$2336,G$33,Healthcare!$J$2:$J$2336,$C$3,Healthcare!$K$2:$K$2336,$C$4)</f>
        <v>5</v>
      </c>
      <c r="H42" s="34">
        <f>COUNTIFS(Healthcare!$P$2:$P$2336,$F42,Healthcare!$N$2:$N$2336,H$33,Healthcare!$J$2:$J$2336,$C$3,Healthcare!$K$2:$K$2336,$C$4)</f>
        <v>11</v>
      </c>
      <c r="I42" s="34">
        <f>COUNTIFS(Healthcare!$P$2:$P$2336,$F42,Healthcare!$N$2:$N$2336,I$33,Healthcare!$J$2:$J$2336,$C$3,Healthcare!$K$2:$K$2336,$C$4)</f>
        <v>10</v>
      </c>
    </row>
    <row r="43" spans="1:9" x14ac:dyDescent="0.35">
      <c r="A43" s="23" t="s">
        <v>4823</v>
      </c>
      <c r="B43" s="32">
        <f>IFERROR(AVERAGEIFS(Healthcare!$M$2:$M$2336,Healthcare!$P$2:$P$2336,$A43,Healthcare!$N$2:$N$2336,B$33,Healthcare!$J$2:$J$2336,$C$3,Healthcare!$K$2:$K$2336,$C$4),0)</f>
        <v>0</v>
      </c>
      <c r="C43" s="32">
        <f>IFERROR(AVERAGEIFS(Healthcare!$M$2:$M$2336,Healthcare!$P$2:$P$2336,$A43,Healthcare!$N$2:$N$2336,C$33,Healthcare!$J$2:$J$2336,$C$3,Healthcare!$K$2:$K$2336,$C$4),0)</f>
        <v>6760.543333333334</v>
      </c>
      <c r="D43" s="32">
        <f>IFERROR(AVERAGEIFS(Healthcare!$M$2:$M$2336,Healthcare!$P$2:$P$2336,$A43,Healthcare!$N$2:$N$2336,D$33,Healthcare!$J$2:$J$2336,$C$3,Healthcare!$K$2:$K$2336,$C$4),0)</f>
        <v>11716.453333333333</v>
      </c>
      <c r="F43" s="23" t="str">
        <f t="shared" si="0"/>
        <v>R1020</v>
      </c>
      <c r="G43" s="34">
        <f>COUNTIFS(Healthcare!$P$2:$P$2336,$F43,Healthcare!$N$2:$N$2336,G$33,Healthcare!$J$2:$J$2336,$C$3,Healthcare!$K$2:$K$2336,$C$4)</f>
        <v>0</v>
      </c>
      <c r="H43" s="34">
        <f>COUNTIFS(Healthcare!$P$2:$P$2336,$F43,Healthcare!$N$2:$N$2336,H$33,Healthcare!$J$2:$J$2336,$C$3,Healthcare!$K$2:$K$2336,$C$4)</f>
        <v>3</v>
      </c>
      <c r="I43" s="34">
        <f>COUNTIFS(Healthcare!$P$2:$P$2336,$F43,Healthcare!$N$2:$N$2336,I$33,Healthcare!$J$2:$J$2336,$C$3,Healthcare!$K$2:$K$2336,$C$4)</f>
        <v>3</v>
      </c>
    </row>
    <row r="44" spans="1:9" x14ac:dyDescent="0.35">
      <c r="A44" s="23" t="s">
        <v>4821</v>
      </c>
      <c r="B44" s="32">
        <f>IFERROR(AVERAGEIFS(Healthcare!$M$2:$M$2336,Healthcare!$P$2:$P$2336,$A44,Healthcare!$N$2:$N$2336,B$33,Healthcare!$J$2:$J$2336,$C$3,Healthcare!$K$2:$K$2336,$C$4),0)</f>
        <v>0</v>
      </c>
      <c r="C44" s="32">
        <f>IFERROR(AVERAGEIFS(Healthcare!$M$2:$M$2336,Healthcare!$P$2:$P$2336,$A44,Healthcare!$N$2:$N$2336,C$33,Healthcare!$J$2:$J$2336,$C$3,Healthcare!$K$2:$K$2336,$C$4),0)</f>
        <v>7668.1787234042558</v>
      </c>
      <c r="D44" s="32">
        <f>IFERROR(AVERAGEIFS(Healthcare!$M$2:$M$2336,Healthcare!$P$2:$P$2336,$A44,Healthcare!$N$2:$N$2336,D$33,Healthcare!$J$2:$J$2336,$C$3,Healthcare!$K$2:$K$2336,$C$4),0)</f>
        <v>11518.785652173914</v>
      </c>
      <c r="F44" s="23" t="str">
        <f t="shared" si="0"/>
        <v>R1021</v>
      </c>
      <c r="G44" s="34">
        <f>COUNTIFS(Healthcare!$P$2:$P$2336,$F44,Healthcare!$N$2:$N$2336,G$33,Healthcare!$J$2:$J$2336,$C$3,Healthcare!$K$2:$K$2336,$C$4)</f>
        <v>0</v>
      </c>
      <c r="H44" s="34">
        <f>COUNTIFS(Healthcare!$P$2:$P$2336,$F44,Healthcare!$N$2:$N$2336,H$33,Healthcare!$J$2:$J$2336,$C$3,Healthcare!$K$2:$K$2336,$C$4)</f>
        <v>47</v>
      </c>
      <c r="I44" s="34">
        <f>COUNTIFS(Healthcare!$P$2:$P$2336,$F44,Healthcare!$N$2:$N$2336,I$33,Healthcare!$J$2:$J$2336,$C$3,Healthcare!$K$2:$K$2336,$C$4)</f>
        <v>23</v>
      </c>
    </row>
    <row r="45" spans="1:9" x14ac:dyDescent="0.35">
      <c r="A45" s="23" t="s">
        <v>4825</v>
      </c>
      <c r="B45" s="32">
        <f>IFERROR(AVERAGEIFS(Healthcare!$M$2:$M$2336,Healthcare!$P$2:$P$2336,$A45,Healthcare!$N$2:$N$2336,B$33,Healthcare!$J$2:$J$2336,$C$3,Healthcare!$K$2:$K$2336,$C$4),0)</f>
        <v>0</v>
      </c>
      <c r="C45" s="32">
        <f>IFERROR(AVERAGEIFS(Healthcare!$M$2:$M$2336,Healthcare!$P$2:$P$2336,$A45,Healthcare!$N$2:$N$2336,C$33,Healthcare!$J$2:$J$2336,$C$3,Healthcare!$K$2:$K$2336,$C$4),0)</f>
        <v>10102.026666666667</v>
      </c>
      <c r="D45" s="32">
        <f>IFERROR(AVERAGEIFS(Healthcare!$M$2:$M$2336,Healthcare!$P$2:$P$2336,$A45,Healthcare!$N$2:$N$2336,D$33,Healthcare!$J$2:$J$2336,$C$3,Healthcare!$K$2:$K$2336,$C$4),0)</f>
        <v>11637.812000000002</v>
      </c>
      <c r="F45" s="23" t="str">
        <f t="shared" si="0"/>
        <v>R1022</v>
      </c>
      <c r="G45" s="34">
        <f>COUNTIFS(Healthcare!$P$2:$P$2336,$F45,Healthcare!$N$2:$N$2336,G$33,Healthcare!$J$2:$J$2336,$C$3,Healthcare!$K$2:$K$2336,$C$4)</f>
        <v>0</v>
      </c>
      <c r="H45" s="34">
        <f>COUNTIFS(Healthcare!$P$2:$P$2336,$F45,Healthcare!$N$2:$N$2336,H$33,Healthcare!$J$2:$J$2336,$C$3,Healthcare!$K$2:$K$2336,$C$4)</f>
        <v>9</v>
      </c>
      <c r="I45" s="34">
        <f>COUNTIFS(Healthcare!$P$2:$P$2336,$F45,Healthcare!$N$2:$N$2336,I$33,Healthcare!$J$2:$J$2336,$C$3,Healthcare!$K$2:$K$2336,$C$4)</f>
        <v>5</v>
      </c>
    </row>
    <row r="46" spans="1:9" x14ac:dyDescent="0.35">
      <c r="A46" s="23" t="s">
        <v>4819</v>
      </c>
      <c r="B46" s="32">
        <f>IFERROR(AVERAGEIFS(Healthcare!$M$2:$M$2336,Healthcare!$P$2:$P$2336,$A46,Healthcare!$N$2:$N$2336,B$33,Healthcare!$J$2:$J$2336,$C$3,Healthcare!$K$2:$K$2336,$C$4),0)</f>
        <v>18261.7575</v>
      </c>
      <c r="C46" s="32">
        <f>IFERROR(AVERAGEIFS(Healthcare!$M$2:$M$2336,Healthcare!$P$2:$P$2336,$A46,Healthcare!$N$2:$N$2336,C$33,Healthcare!$J$2:$J$2336,$C$3,Healthcare!$K$2:$K$2336,$C$4),0)</f>
        <v>13457.094583333337</v>
      </c>
      <c r="D46" s="32">
        <f>IFERROR(AVERAGEIFS(Healthcare!$M$2:$M$2336,Healthcare!$P$2:$P$2336,$A46,Healthcare!$N$2:$N$2336,D$33,Healthcare!$J$2:$J$2336,$C$3,Healthcare!$K$2:$K$2336,$C$4),0)</f>
        <v>12785.637000000001</v>
      </c>
      <c r="F46" s="23" t="str">
        <f t="shared" si="0"/>
        <v>R1023</v>
      </c>
      <c r="G46" s="34">
        <f>COUNTIFS(Healthcare!$P$2:$P$2336,$F46,Healthcare!$N$2:$N$2336,G$33,Healthcare!$J$2:$J$2336,$C$3,Healthcare!$K$2:$K$2336,$C$4)</f>
        <v>4</v>
      </c>
      <c r="H46" s="34">
        <f>COUNTIFS(Healthcare!$P$2:$P$2336,$F46,Healthcare!$N$2:$N$2336,H$33,Healthcare!$J$2:$J$2336,$C$3,Healthcare!$K$2:$K$2336,$C$4)</f>
        <v>24</v>
      </c>
      <c r="I46" s="34">
        <f>COUNTIFS(Healthcare!$P$2:$P$2336,$F46,Healthcare!$N$2:$N$2336,I$33,Healthcare!$J$2:$J$2336,$C$3,Healthcare!$K$2:$K$2336,$C$4)</f>
        <v>10</v>
      </c>
    </row>
    <row r="47" spans="1:9" x14ac:dyDescent="0.35">
      <c r="A47" s="23" t="s">
        <v>4818</v>
      </c>
      <c r="B47" s="32">
        <f>IFERROR(AVERAGEIFS(Healthcare!$M$2:$M$2336,Healthcare!$P$2:$P$2336,$A47,Healthcare!$N$2:$N$2336,B$33,Healthcare!$J$2:$J$2336,$C$3,Healthcare!$K$2:$K$2336,$C$4),0)</f>
        <v>32732.187142857143</v>
      </c>
      <c r="C47" s="32">
        <f>IFERROR(AVERAGEIFS(Healthcare!$M$2:$M$2336,Healthcare!$P$2:$P$2336,$A47,Healthcare!$N$2:$N$2336,C$33,Healthcare!$J$2:$J$2336,$C$3,Healthcare!$K$2:$K$2336,$C$4),0)</f>
        <v>10174.345999999996</v>
      </c>
      <c r="D47" s="32">
        <f>IFERROR(AVERAGEIFS(Healthcare!$M$2:$M$2336,Healthcare!$P$2:$P$2336,$A47,Healthcare!$N$2:$N$2336,D$33,Healthcare!$J$2:$J$2336,$C$3,Healthcare!$K$2:$K$2336,$C$4),0)</f>
        <v>13360.978888888887</v>
      </c>
      <c r="F47" s="23" t="str">
        <f t="shared" si="0"/>
        <v>R1024</v>
      </c>
      <c r="G47" s="34">
        <f>COUNTIFS(Healthcare!$P$2:$P$2336,$F47,Healthcare!$N$2:$N$2336,G$33,Healthcare!$J$2:$J$2336,$C$3,Healthcare!$K$2:$K$2336,$C$4)</f>
        <v>14</v>
      </c>
      <c r="H47" s="34">
        <f>COUNTIFS(Healthcare!$P$2:$P$2336,$F47,Healthcare!$N$2:$N$2336,H$33,Healthcare!$J$2:$J$2336,$C$3,Healthcare!$K$2:$K$2336,$C$4)</f>
        <v>110</v>
      </c>
      <c r="I47" s="34">
        <f>COUNTIFS(Healthcare!$P$2:$P$2336,$F47,Healthcare!$N$2:$N$2336,I$33,Healthcare!$J$2:$J$2336,$C$3,Healthcare!$K$2:$K$2336,$C$4)</f>
        <v>36</v>
      </c>
    </row>
    <row r="48" spans="1:9" x14ac:dyDescent="0.35">
      <c r="A48" s="23" t="s">
        <v>4817</v>
      </c>
      <c r="B48" s="32">
        <f>IFERROR(AVERAGEIFS(Healthcare!$M$2:$M$2336,Healthcare!$P$2:$P$2336,$A48,Healthcare!$N$2:$N$2336,B$33,Healthcare!$J$2:$J$2336,$C$3,Healthcare!$K$2:$K$2336,$C$4),0)</f>
        <v>0</v>
      </c>
      <c r="C48" s="32">
        <f>IFERROR(AVERAGEIFS(Healthcare!$M$2:$M$2336,Healthcare!$P$2:$P$2336,$A48,Healthcare!$N$2:$N$2336,C$33,Healthcare!$J$2:$J$2336,$C$3,Healthcare!$K$2:$K$2336,$C$4),0)</f>
        <v>6886.0368421052626</v>
      </c>
      <c r="D48" s="32">
        <f>IFERROR(AVERAGEIFS(Healthcare!$M$2:$M$2336,Healthcare!$P$2:$P$2336,$A48,Healthcare!$N$2:$N$2336,D$33,Healthcare!$J$2:$J$2336,$C$3,Healthcare!$K$2:$K$2336,$C$4),0)</f>
        <v>10510.31380952381</v>
      </c>
      <c r="F48" s="23" t="str">
        <f t="shared" si="0"/>
        <v>R1025</v>
      </c>
      <c r="G48" s="34">
        <f>COUNTIFS(Healthcare!$P$2:$P$2336,$F48,Healthcare!$N$2:$N$2336,G$33,Healthcare!$J$2:$J$2336,$C$3,Healthcare!$K$2:$K$2336,$C$4)</f>
        <v>0</v>
      </c>
      <c r="H48" s="34">
        <f>COUNTIFS(Healthcare!$P$2:$P$2336,$F48,Healthcare!$N$2:$N$2336,H$33,Healthcare!$J$2:$J$2336,$C$3,Healthcare!$K$2:$K$2336,$C$4)</f>
        <v>19</v>
      </c>
      <c r="I48" s="34">
        <f>COUNTIFS(Healthcare!$P$2:$P$2336,$F48,Healthcare!$N$2:$N$2336,I$33,Healthcare!$J$2:$J$2336,$C$3,Healthcare!$K$2:$K$2336,$C$4)</f>
        <v>21</v>
      </c>
    </row>
    <row r="49" spans="1:10" x14ac:dyDescent="0.35">
      <c r="A49" s="23" t="s">
        <v>4824</v>
      </c>
      <c r="B49" s="32">
        <f>IFERROR(AVERAGEIFS(Healthcare!$M$2:$M$2336,Healthcare!$P$2:$P$2336,$A49,Healthcare!$N$2:$N$2336,B$33,Healthcare!$J$2:$J$2336,$C$3,Healthcare!$K$2:$K$2336,$C$4),0)</f>
        <v>18709.798000000003</v>
      </c>
      <c r="C49" s="32">
        <f>IFERROR(AVERAGEIFS(Healthcare!$M$2:$M$2336,Healthcare!$P$2:$P$2336,$A49,Healthcare!$N$2:$N$2336,C$33,Healthcare!$J$2:$J$2336,$C$3,Healthcare!$K$2:$K$2336,$C$4),0)</f>
        <v>11919.607857142853</v>
      </c>
      <c r="D49" s="32">
        <f>IFERROR(AVERAGEIFS(Healthcare!$M$2:$M$2336,Healthcare!$P$2:$P$2336,$A49,Healthcare!$N$2:$N$2336,D$33,Healthcare!$J$2:$J$2336,$C$3,Healthcare!$K$2:$K$2336,$C$4),0)</f>
        <v>12296.779729729731</v>
      </c>
      <c r="F49" s="23" t="str">
        <f t="shared" si="0"/>
        <v>R1026</v>
      </c>
      <c r="G49" s="34">
        <f>COUNTIFS(Healthcare!$P$2:$P$2336,$F49,Healthcare!$N$2:$N$2336,G$33,Healthcare!$J$2:$J$2336,$C$3,Healthcare!$K$2:$K$2336,$C$4)</f>
        <v>5</v>
      </c>
      <c r="H49" s="34">
        <f>COUNTIFS(Healthcare!$P$2:$P$2336,$F49,Healthcare!$N$2:$N$2336,H$33,Healthcare!$J$2:$J$2336,$C$3,Healthcare!$K$2:$K$2336,$C$4)</f>
        <v>42</v>
      </c>
      <c r="I49" s="34">
        <f>COUNTIFS(Healthcare!$P$2:$P$2336,$F49,Healthcare!$N$2:$N$2336,I$33,Healthcare!$J$2:$J$2336,$C$3,Healthcare!$K$2:$K$2336,$C$4)</f>
        <v>37</v>
      </c>
    </row>
    <row r="50" spans="1:10" x14ac:dyDescent="0.35">
      <c r="A50" s="23" t="s">
        <v>76</v>
      </c>
      <c r="B50" s="32">
        <f>IFERROR(AVERAGEIFS(Healthcare!$M$2:$M$2336,Healthcare!$P$2:$P$2336,$A50,Healthcare!$N$2:$N$2336,B$33,Healthcare!$J$2:$J$2336,$C$3,Healthcare!$K$2:$K$2336,$C$4),0)</f>
        <v>20996.530000000002</v>
      </c>
      <c r="C50" s="32">
        <f>IFERROR(AVERAGEIFS(Healthcare!$M$2:$M$2336,Healthcare!$P$2:$P$2336,$A50,Healthcare!$N$2:$N$2336,C$33,Healthcare!$J$2:$J$2336,$C$3,Healthcare!$K$2:$K$2336,$C$4),0)</f>
        <v>0</v>
      </c>
      <c r="D50" s="32">
        <f>IFERROR(AVERAGEIFS(Healthcare!$M$2:$M$2336,Healthcare!$P$2:$P$2336,$A50,Healthcare!$N$2:$N$2336,D$33,Healthcare!$J$2:$J$2336,$C$3,Healthcare!$K$2:$K$2336,$C$4),0)</f>
        <v>0</v>
      </c>
      <c r="F50" s="23" t="str">
        <f t="shared" si="0"/>
        <v>Unknown</v>
      </c>
      <c r="G50" s="34">
        <f>COUNTIFS(Healthcare!$P$2:$P$2336,$F50,Healthcare!$N$2:$N$2336,G$33,Healthcare!$J$2:$J$2336,$C$3,Healthcare!$K$2:$K$2336,$C$4)</f>
        <v>2</v>
      </c>
      <c r="H50" s="34">
        <f>COUNTIFS(Healthcare!$P$2:$P$2336,$F50,Healthcare!$N$2:$N$2336,H$33,Healthcare!$J$2:$J$2336,$C$3,Healthcare!$K$2:$K$2336,$C$4)</f>
        <v>0</v>
      </c>
      <c r="I50" s="34">
        <f>COUNTIFS(Healthcare!$P$2:$P$2336,$F50,Healthcare!$N$2:$N$2336,I$33,Healthcare!$J$2:$J$2336,$C$3,Healthcare!$K$2:$K$2336,$C$4)</f>
        <v>0</v>
      </c>
    </row>
    <row r="53" spans="1:10" x14ac:dyDescent="0.35">
      <c r="A53" s="6" t="s">
        <v>4853</v>
      </c>
    </row>
    <row r="54" spans="1:10" ht="26" x14ac:dyDescent="0.35">
      <c r="A54" s="31" t="s">
        <v>4854</v>
      </c>
      <c r="B54" s="31" t="s">
        <v>4855</v>
      </c>
      <c r="C54" s="31" t="s">
        <v>4856</v>
      </c>
      <c r="D54" s="31" t="s">
        <v>4857</v>
      </c>
      <c r="E54" s="31" t="s">
        <v>4858</v>
      </c>
      <c r="F54" s="31" t="s">
        <v>4859</v>
      </c>
      <c r="G54" s="31" t="s">
        <v>4860</v>
      </c>
      <c r="H54" s="31" t="s">
        <v>4861</v>
      </c>
      <c r="I54" s="31" t="s">
        <v>4862</v>
      </c>
      <c r="J54" s="31" t="s">
        <v>4863</v>
      </c>
    </row>
    <row r="55" spans="1:10" x14ac:dyDescent="0.35">
      <c r="A55" s="23" t="s">
        <v>4864</v>
      </c>
      <c r="B55" s="34">
        <f>SUM('Chart Data'!$B$2:$B$2336)</f>
        <v>2335</v>
      </c>
      <c r="C55" s="35">
        <f>SUMPRODUCT('Chart Data'!$B$2:$B$2336,Healthcare!$Q$2:$Q$2336)</f>
        <v>91599</v>
      </c>
      <c r="D55" s="35">
        <f>SUMPRODUCT('Chart Data'!$B$2:$B$2336,Healthcare!$C$2:$C$2336)</f>
        <v>72321.135000000228</v>
      </c>
      <c r="E55" s="35">
        <f>SUMPRODUCT('Chart Data'!$B$2:$B$2336,Healthcare!$Q$2:$Q$2336,Healthcare!$C$2:$C$2336)</f>
        <v>2851218.5450000027</v>
      </c>
      <c r="F55" s="35">
        <f>SUMPRODUCT('Chart Data'!$B$2:$B$2336,Healthcare!$Q$2:$Q$2336,Healthcare!$Q$2:$Q$2336)</f>
        <v>4010813</v>
      </c>
      <c r="G55" s="35">
        <f>SUMPRODUCT('Chart Data'!$B$2:$B$2336,Healthcare!$C$2:$C$2336,Healthcare!$C$2:$C$2336)</f>
        <v>2418351.2539250059</v>
      </c>
      <c r="H55" s="36">
        <f>IF(B55&lt;3,0,IFERROR((B55*E55-C55*D55)/SQRT((B55*F55-C55^2)*(B55*G55-D55^2)),0))</f>
        <v>5.1869273155545612E-2</v>
      </c>
      <c r="I55" s="36">
        <f>CORREL(Healthcare!$Q$2:$Q$2336,Healthcare!$C$2:$C$2336)</f>
        <v>5.1869273155566734E-2</v>
      </c>
      <c r="J55" s="23" t="str">
        <f>IF(ABS(H55)&lt;0.1,"Negligible",IF(ABS(H55)&lt;0.3,"Weak",IF(ABS(H55)&lt;0.5,"Moderate","Strong")))&amp;IF(H55&gt;=0," positive"," negative")</f>
        <v>Negligible positive</v>
      </c>
    </row>
    <row r="56" spans="1:10" x14ac:dyDescent="0.35">
      <c r="A56" s="23" t="s">
        <v>4865</v>
      </c>
      <c r="B56" s="34">
        <f>SUM('Chart Data'!$B$2:$B$2336)</f>
        <v>2335</v>
      </c>
      <c r="C56" s="35">
        <f>SUMPRODUCT('Chart Data'!$B$2:$B$2336,Healthcare!$Q$2:$Q$2336)</f>
        <v>91599</v>
      </c>
      <c r="D56" s="35">
        <f>SUMPRODUCT('Chart Data'!$B$2:$B$2336,Healthcare!$D$2:$D$2336)</f>
        <v>15361.960000000019</v>
      </c>
      <c r="E56" s="35">
        <f>SUMPRODUCT('Chart Data'!$B$2:$B$2336,Healthcare!$Q$2:$Q$2336,Healthcare!$D$2:$D$2336)</f>
        <v>634661.43000000005</v>
      </c>
      <c r="F56" s="35">
        <f>SUMPRODUCT('Chart Data'!$B$2:$B$2336,Healthcare!$Q$2:$Q$2336,Healthcare!$Q$2:$Q$2336)</f>
        <v>4010813</v>
      </c>
      <c r="G56" s="35">
        <f>SUMPRODUCT('Chart Data'!$B$2:$B$2336,Healthcare!$D$2:$D$2336,Healthcare!$D$2:$D$2336)</f>
        <v>112659.8454000003</v>
      </c>
      <c r="H56" s="36">
        <f>IF(B56&lt;3,0,IFERROR((B56*E56-C56*D56)/SQRT((B56*F56-C56^2)*(B56*G56-D56^2)),0))</f>
        <v>0.46040821084065259</v>
      </c>
      <c r="I56" s="36">
        <f>CORREL(Healthcare!$Q$2:$Q$2336,Healthcare!$D$2:$D$2336)</f>
        <v>0.46040821084066463</v>
      </c>
      <c r="J56" s="23" t="str">
        <f>IF(ABS(H56)&lt;0.1,"Negligible",IF(ABS(H56)&lt;0.3,"Weak",IF(ABS(H56)&lt;0.5,"Moderate","Strong")))&amp;IF(H56&gt;=0," positive"," negative")</f>
        <v>Moderate positive</v>
      </c>
    </row>
    <row r="57" spans="1:10" x14ac:dyDescent="0.35">
      <c r="A57" s="23" t="s">
        <v>4866</v>
      </c>
      <c r="B57" s="34">
        <f>SUM('Chart Data'!$B$2:$B$2336)</f>
        <v>2335</v>
      </c>
      <c r="C57" s="35">
        <f>SUMPRODUCT('Chart Data'!$B$2:$B$2336,Healthcare!$Q$2:$Q$2336)</f>
        <v>91599</v>
      </c>
      <c r="D57" s="35">
        <f>SUMPRODUCT('Chart Data'!$B$2:$B$2336,Healthcare!$M$2:$M$2336)</f>
        <v>31592358.610000048</v>
      </c>
      <c r="E57" s="35">
        <f>SUMPRODUCT('Chart Data'!$B$2:$B$2336,Healthcare!$Q$2:$Q$2336,Healthcare!$M$2:$M$2336)</f>
        <v>1352502520.5200019</v>
      </c>
      <c r="F57" s="35">
        <f>SUMPRODUCT('Chart Data'!$B$2:$B$2336,Healthcare!$Q$2:$Q$2336,Healthcare!$Q$2:$Q$2336)</f>
        <v>4010813</v>
      </c>
      <c r="G57" s="35">
        <f>SUMPRODUCT('Chart Data'!$B$2:$B$2336,Healthcare!$M$2:$M$2336,Healthcare!$M$2:$M$2336)</f>
        <v>757885014107.17578</v>
      </c>
      <c r="H57" s="36">
        <f>IF(B57&lt;3,0,IFERROR((B57*E57-C57*D57)/SQRT((B57*F57-C57^2)*(B57*G57-D57^2)),0))</f>
        <v>0.30470116662287677</v>
      </c>
      <c r="I57" s="36">
        <f>CORREL(Healthcare!$Q$2:$Q$2336,Healthcare!$M$2:$M$2336)</f>
        <v>0.30470116662287744</v>
      </c>
      <c r="J57" s="23" t="str">
        <f>IF(ABS(H57)&lt;0.1,"Negligible",IF(ABS(H57)&lt;0.3,"Weak",IF(ABS(H57)&lt;0.5,"Moderate","Strong")))&amp;IF(H57&gt;=0," positive"," negative")</f>
        <v>Moderate positive</v>
      </c>
    </row>
    <row r="58" spans="1:10" x14ac:dyDescent="0.35">
      <c r="A58" s="3" t="s">
        <v>4867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F7F7F"/>
  </sheetPr>
  <dimension ref="A1:G2336"/>
  <sheetViews>
    <sheetView zoomScaleNormal="100" workbookViewId="0">
      <pane ySplit="1" topLeftCell="A2" activePane="bottomLeft" state="frozen"/>
      <selection pane="bottomLeft" activeCell="R15" sqref="R15"/>
    </sheetView>
  </sheetViews>
  <sheetFormatPr defaultColWidth="8.6328125" defaultRowHeight="14.5" x14ac:dyDescent="0.35"/>
  <cols>
    <col min="1" max="5" width="17" style="24" customWidth="1"/>
  </cols>
  <sheetData>
    <row r="1" spans="1:7" x14ac:dyDescent="0.35">
      <c r="A1" s="31" t="s">
        <v>4803</v>
      </c>
      <c r="B1" s="31" t="s">
        <v>4868</v>
      </c>
      <c r="C1" s="31" t="s">
        <v>4869</v>
      </c>
      <c r="D1" s="31" t="s">
        <v>4870</v>
      </c>
      <c r="E1" s="31" t="s">
        <v>4871</v>
      </c>
      <c r="G1" s="3"/>
    </row>
    <row r="2" spans="1:7" x14ac:dyDescent="0.35">
      <c r="A2" s="23">
        <f>Healthcare!Q2</f>
        <v>54</v>
      </c>
      <c r="B2" s="23">
        <f>IF(AND(OR(Dashboard!$D$5="All",Healthcare!J2=Dashboard!$D$5),OR(Dashboard!$D$6="All",Healthcare!K2=Dashboard!$D$6)),1,0)</f>
        <v>1</v>
      </c>
      <c r="C2" s="27">
        <f>IF(B2=1,Healthcare!C2,NA())</f>
        <v>47.41</v>
      </c>
      <c r="D2" s="27">
        <f>IF(B2=1,Healthcare!D2,NA())</f>
        <v>7.47</v>
      </c>
      <c r="E2" s="32">
        <f>IF(B2=1,Healthcare!M2,NA())</f>
        <v>63770.43</v>
      </c>
    </row>
    <row r="3" spans="1:7" x14ac:dyDescent="0.35">
      <c r="A3" s="23">
        <f>Healthcare!Q3</f>
        <v>46</v>
      </c>
      <c r="B3" s="23">
        <f>IF(AND(OR(Dashboard!$D$5="All",Healthcare!J3=Dashboard!$D$5),OR(Dashboard!$D$6="All",Healthcare!K3=Dashboard!$D$6)),1,0)</f>
        <v>1</v>
      </c>
      <c r="C3" s="27">
        <f>IF(B3=1,Healthcare!C3,NA())</f>
        <v>30.36</v>
      </c>
      <c r="D3" s="27">
        <f>IF(B3=1,Healthcare!D3,NA())</f>
        <v>5.77</v>
      </c>
      <c r="E3" s="32">
        <f>IF(B3=1,Healthcare!M3,NA())</f>
        <v>62592.87</v>
      </c>
    </row>
    <row r="4" spans="1:7" x14ac:dyDescent="0.35">
      <c r="A4" s="23">
        <f>Healthcare!Q4</f>
        <v>52</v>
      </c>
      <c r="B4" s="23">
        <f>IF(AND(OR(Dashboard!$D$5="All",Healthcare!J4=Dashboard!$D$5),OR(Dashboard!$D$6="All",Healthcare!K4=Dashboard!$D$6)),1,0)</f>
        <v>1</v>
      </c>
      <c r="C4" s="27">
        <f>IF(B4=1,Healthcare!C4,NA())</f>
        <v>34.484999999999999</v>
      </c>
      <c r="D4" s="27">
        <f>IF(B4=1,Healthcare!D4,NA())</f>
        <v>11.87</v>
      </c>
      <c r="E4" s="32">
        <f>IF(B4=1,Healthcare!M4,NA())</f>
        <v>60021.4</v>
      </c>
    </row>
    <row r="5" spans="1:7" x14ac:dyDescent="0.35">
      <c r="A5" s="23">
        <f>Healthcare!Q5</f>
        <v>32</v>
      </c>
      <c r="B5" s="23">
        <f>IF(AND(OR(Dashboard!$D$5="All",Healthcare!J5=Dashboard!$D$5),OR(Dashboard!$D$6="All",Healthcare!K5=Dashboard!$D$6)),1,0)</f>
        <v>1</v>
      </c>
      <c r="C5" s="27">
        <f>IF(B5=1,Healthcare!C5,NA())</f>
        <v>38.094999999999999</v>
      </c>
      <c r="D5" s="27">
        <f>IF(B5=1,Healthcare!D5,NA())</f>
        <v>6.05</v>
      </c>
      <c r="E5" s="32">
        <f>IF(B5=1,Healthcare!M5,NA())</f>
        <v>58571.07</v>
      </c>
    </row>
    <row r="6" spans="1:7" x14ac:dyDescent="0.35">
      <c r="A6" s="23">
        <f>Healthcare!Q6</f>
        <v>33</v>
      </c>
      <c r="B6" s="23">
        <f>IF(AND(OR(Dashboard!$D$5="All",Healthcare!J6=Dashboard!$D$5),OR(Dashboard!$D$6="All",Healthcare!K6=Dashboard!$D$6)),1,0)</f>
        <v>1</v>
      </c>
      <c r="C6" s="27">
        <f>IF(B6=1,Healthcare!C6,NA())</f>
        <v>35.53</v>
      </c>
      <c r="D6" s="27">
        <f>IF(B6=1,Healthcare!D6,NA())</f>
        <v>5.45</v>
      </c>
      <c r="E6" s="32">
        <f>IF(B6=1,Healthcare!M6,NA())</f>
        <v>55135.4</v>
      </c>
    </row>
    <row r="7" spans="1:7" x14ac:dyDescent="0.35">
      <c r="A7" s="23">
        <f>Healthcare!Q7</f>
        <v>60</v>
      </c>
      <c r="B7" s="23">
        <f>IF(AND(OR(Dashboard!$D$5="All",Healthcare!J7=Dashboard!$D$5),OR(Dashboard!$D$6="All",Healthcare!K7=Dashboard!$D$6)),1,0)</f>
        <v>1</v>
      </c>
      <c r="C7" s="27">
        <f>IF(B7=1,Healthcare!C7,NA())</f>
        <v>32.799999999999997</v>
      </c>
      <c r="D7" s="27">
        <f>IF(B7=1,Healthcare!D7,NA())</f>
        <v>6.59</v>
      </c>
      <c r="E7" s="32">
        <f>IF(B7=1,Healthcare!M7,NA())</f>
        <v>52590.83</v>
      </c>
    </row>
    <row r="8" spans="1:7" x14ac:dyDescent="0.35">
      <c r="A8" s="23">
        <f>Healthcare!Q8</f>
        <v>28</v>
      </c>
      <c r="B8" s="23">
        <f>IF(AND(OR(Dashboard!$D$5="All",Healthcare!J8=Dashboard!$D$5),OR(Dashboard!$D$6="All",Healthcare!K8=Dashboard!$D$6)),1,0)</f>
        <v>1</v>
      </c>
      <c r="C8" s="27">
        <f>IF(B8=1,Healthcare!C8,NA())</f>
        <v>36.4</v>
      </c>
      <c r="D8" s="27">
        <f>IF(B8=1,Healthcare!D8,NA())</f>
        <v>6.07</v>
      </c>
      <c r="E8" s="32">
        <f>IF(B8=1,Healthcare!M8,NA())</f>
        <v>51194.559999999998</v>
      </c>
    </row>
    <row r="9" spans="1:7" x14ac:dyDescent="0.35">
      <c r="A9" s="23">
        <f>Healthcare!Q9</f>
        <v>64</v>
      </c>
      <c r="B9" s="23">
        <f>IF(AND(OR(Dashboard!$D$5="All",Healthcare!J9=Dashboard!$D$5),OR(Dashboard!$D$6="All",Healthcare!K9=Dashboard!$D$6)),1,0)</f>
        <v>1</v>
      </c>
      <c r="C9" s="27">
        <f>IF(B9=1,Healthcare!C9,NA())</f>
        <v>36.96</v>
      </c>
      <c r="D9" s="27">
        <f>IF(B9=1,Healthcare!D9,NA())</f>
        <v>7.93</v>
      </c>
      <c r="E9" s="32">
        <f>IF(B9=1,Healthcare!M9,NA())</f>
        <v>49577.66</v>
      </c>
    </row>
    <row r="10" spans="1:7" x14ac:dyDescent="0.35">
      <c r="A10" s="23">
        <f>Healthcare!Q10</f>
        <v>59</v>
      </c>
      <c r="B10" s="23">
        <f>IF(AND(OR(Dashboard!$D$5="All",Healthcare!J10=Dashboard!$D$5),OR(Dashboard!$D$6="All",Healthcare!K10=Dashboard!$D$6)),1,0)</f>
        <v>1</v>
      </c>
      <c r="C10" s="27">
        <f>IF(B10=1,Healthcare!C10,NA())</f>
        <v>41.14</v>
      </c>
      <c r="D10" s="27">
        <f>IF(B10=1,Healthcare!D10,NA())</f>
        <v>9.58</v>
      </c>
      <c r="E10" s="32">
        <f>IF(B10=1,Healthcare!M10,NA())</f>
        <v>48970.25</v>
      </c>
    </row>
    <row r="11" spans="1:7" x14ac:dyDescent="0.35">
      <c r="A11" s="23">
        <f>Healthcare!Q11</f>
        <v>44</v>
      </c>
      <c r="B11" s="23">
        <f>IF(AND(OR(Dashboard!$D$5="All",Healthcare!J11=Dashboard!$D$5),OR(Dashboard!$D$6="All",Healthcare!K11=Dashboard!$D$6)),1,0)</f>
        <v>1</v>
      </c>
      <c r="C11" s="27">
        <f>IF(B11=1,Healthcare!C11,NA())</f>
        <v>38.06</v>
      </c>
      <c r="D11" s="27">
        <f>IF(B11=1,Healthcare!D11,NA())</f>
        <v>10.79</v>
      </c>
      <c r="E11" s="32">
        <f>IF(B11=1,Healthcare!M11,NA())</f>
        <v>48885.14</v>
      </c>
    </row>
    <row r="12" spans="1:7" x14ac:dyDescent="0.35">
      <c r="A12" s="23">
        <f>Healthcare!Q12</f>
        <v>63</v>
      </c>
      <c r="B12" s="23">
        <f>IF(AND(OR(Dashboard!$D$5="All",Healthcare!J12=Dashboard!$D$5),OR(Dashboard!$D$6="All",Healthcare!K12=Dashboard!$D$6)),1,0)</f>
        <v>1</v>
      </c>
      <c r="C12" s="27">
        <f>IF(B12=1,Healthcare!C12,NA())</f>
        <v>37.700000000000003</v>
      </c>
      <c r="D12" s="27">
        <f>IF(B12=1,Healthcare!D12,NA())</f>
        <v>5.96</v>
      </c>
      <c r="E12" s="32">
        <f>IF(B12=1,Healthcare!M12,NA())</f>
        <v>48824.45</v>
      </c>
    </row>
    <row r="13" spans="1:7" x14ac:dyDescent="0.35">
      <c r="A13" s="23">
        <f>Healthcare!Q13</f>
        <v>57</v>
      </c>
      <c r="B13" s="23">
        <f>IF(AND(OR(Dashboard!$D$5="All",Healthcare!J13=Dashboard!$D$5),OR(Dashboard!$D$6="All",Healthcare!K13=Dashboard!$D$6)),1,0)</f>
        <v>1</v>
      </c>
      <c r="C13" s="27">
        <f>IF(B13=1,Healthcare!C13,NA())</f>
        <v>42.13</v>
      </c>
      <c r="D13" s="27">
        <f>IF(B13=1,Healthcare!D13,NA())</f>
        <v>11.9</v>
      </c>
      <c r="E13" s="32">
        <f>IF(B13=1,Healthcare!M13,NA())</f>
        <v>48675.519999999997</v>
      </c>
    </row>
    <row r="14" spans="1:7" x14ac:dyDescent="0.35">
      <c r="A14" s="23">
        <f>Healthcare!Q14</f>
        <v>60</v>
      </c>
      <c r="B14" s="23">
        <f>IF(AND(OR(Dashboard!$D$5="All",Healthcare!J14=Dashboard!$D$5),OR(Dashboard!$D$6="All",Healthcare!K14=Dashboard!$D$6)),1,0)</f>
        <v>1</v>
      </c>
      <c r="C14" s="27">
        <f>IF(B14=1,Healthcare!C14,NA())</f>
        <v>40.92</v>
      </c>
      <c r="D14" s="27">
        <f>IF(B14=1,Healthcare!D14,NA())</f>
        <v>8.41</v>
      </c>
      <c r="E14" s="32">
        <f>IF(B14=1,Healthcare!M14,NA())</f>
        <v>48673.56</v>
      </c>
    </row>
    <row r="15" spans="1:7" x14ac:dyDescent="0.35">
      <c r="A15" s="23">
        <f>Healthcare!Q15</f>
        <v>54</v>
      </c>
      <c r="B15" s="23">
        <f>IF(AND(OR(Dashboard!$D$5="All",Healthcare!J15=Dashboard!$D$5),OR(Dashboard!$D$6="All",Healthcare!K15=Dashboard!$D$6)),1,0)</f>
        <v>1</v>
      </c>
      <c r="C15" s="27">
        <f>IF(B15=1,Healthcare!C15,NA())</f>
        <v>40.564999999999998</v>
      </c>
      <c r="D15" s="27">
        <f>IF(B15=1,Healthcare!D15,NA())</f>
        <v>7.02</v>
      </c>
      <c r="E15" s="32">
        <f>IF(B15=1,Healthcare!M15,NA())</f>
        <v>48549.18</v>
      </c>
    </row>
    <row r="16" spans="1:7" x14ac:dyDescent="0.35">
      <c r="A16" s="23">
        <f>Healthcare!Q16</f>
        <v>61</v>
      </c>
      <c r="B16" s="23">
        <f>IF(AND(OR(Dashboard!$D$5="All",Healthcare!J16=Dashboard!$D$5),OR(Dashboard!$D$6="All",Healthcare!K16=Dashboard!$D$6)),1,0)</f>
        <v>1</v>
      </c>
      <c r="C16" s="27">
        <f>IF(B16=1,Healthcare!C16,NA())</f>
        <v>36.384999999999998</v>
      </c>
      <c r="D16" s="27">
        <f>IF(B16=1,Healthcare!D16,NA())</f>
        <v>7.59</v>
      </c>
      <c r="E16" s="32">
        <f>IF(B16=1,Healthcare!M16,NA())</f>
        <v>48517.56</v>
      </c>
    </row>
    <row r="17" spans="1:5" x14ac:dyDescent="0.35">
      <c r="A17" s="23">
        <f>Healthcare!Q17</f>
        <v>60</v>
      </c>
      <c r="B17" s="23">
        <f>IF(AND(OR(Dashboard!$D$5="All",Healthcare!J17=Dashboard!$D$5),OR(Dashboard!$D$6="All",Healthcare!K17=Dashboard!$D$6)),1,0)</f>
        <v>1</v>
      </c>
      <c r="C17" s="27">
        <f>IF(B17=1,Healthcare!C17,NA())</f>
        <v>39.9</v>
      </c>
      <c r="D17" s="27">
        <f>IF(B17=1,Healthcare!D17,NA())</f>
        <v>11.32</v>
      </c>
      <c r="E17" s="32">
        <f>IF(B17=1,Healthcare!M17,NA())</f>
        <v>48173.36</v>
      </c>
    </row>
    <row r="18" spans="1:5" x14ac:dyDescent="0.35">
      <c r="A18" s="23">
        <f>Healthcare!Q18</f>
        <v>64</v>
      </c>
      <c r="B18" s="23">
        <f>IF(AND(OR(Dashboard!$D$5="All",Healthcare!J18=Dashboard!$D$5),OR(Dashboard!$D$6="All",Healthcare!K18=Dashboard!$D$6)),1,0)</f>
        <v>1</v>
      </c>
      <c r="C18" s="27">
        <f>IF(B18=1,Healthcare!C18,NA())</f>
        <v>33.799999999999997</v>
      </c>
      <c r="D18" s="27">
        <f>IF(B18=1,Healthcare!D18,NA())</f>
        <v>7.67</v>
      </c>
      <c r="E18" s="32">
        <f>IF(B18=1,Healthcare!M18,NA())</f>
        <v>47928.03</v>
      </c>
    </row>
    <row r="19" spans="1:5" x14ac:dyDescent="0.35">
      <c r="A19" s="23">
        <f>Healthcare!Q19</f>
        <v>59</v>
      </c>
      <c r="B19" s="23">
        <f>IF(AND(OR(Dashboard!$D$5="All",Healthcare!J19=Dashboard!$D$5),OR(Dashboard!$D$6="All",Healthcare!K19=Dashboard!$D$6)),1,0)</f>
        <v>1</v>
      </c>
      <c r="C19" s="27">
        <f>IF(B19=1,Healthcare!C19,NA())</f>
        <v>36.765000000000001</v>
      </c>
      <c r="D19" s="27">
        <f>IF(B19=1,Healthcare!D19,NA())</f>
        <v>7.29</v>
      </c>
      <c r="E19" s="32">
        <f>IF(B19=1,Healthcare!M19,NA())</f>
        <v>47896.79</v>
      </c>
    </row>
    <row r="20" spans="1:5" x14ac:dyDescent="0.35">
      <c r="A20" s="23">
        <f>Healthcare!Q20</f>
        <v>58</v>
      </c>
      <c r="B20" s="23">
        <f>IF(AND(OR(Dashboard!$D$5="All",Healthcare!J20=Dashboard!$D$5),OR(Dashboard!$D$6="All",Healthcare!K20=Dashboard!$D$6)),1,0)</f>
        <v>1</v>
      </c>
      <c r="C20" s="27">
        <f>IF(B20=1,Healthcare!C20,NA())</f>
        <v>36.954999999999998</v>
      </c>
      <c r="D20" s="27">
        <f>IF(B20=1,Healthcare!D20,NA())</f>
        <v>4.72</v>
      </c>
      <c r="E20" s="32">
        <f>IF(B20=1,Healthcare!M20,NA())</f>
        <v>47496.49</v>
      </c>
    </row>
    <row r="21" spans="1:5" x14ac:dyDescent="0.35">
      <c r="A21" s="23">
        <f>Healthcare!Q21</f>
        <v>51</v>
      </c>
      <c r="B21" s="23">
        <f>IF(AND(OR(Dashboard!$D$5="All",Healthcare!J21=Dashboard!$D$5),OR(Dashboard!$D$6="All",Healthcare!K21=Dashboard!$D$6)),1,0)</f>
        <v>1</v>
      </c>
      <c r="C21" s="27">
        <f>IF(B21=1,Healthcare!C21,NA())</f>
        <v>42.9</v>
      </c>
      <c r="D21" s="27">
        <f>IF(B21=1,Healthcare!D21,NA())</f>
        <v>11.41</v>
      </c>
      <c r="E21" s="32">
        <f>IF(B21=1,Healthcare!M21,NA())</f>
        <v>47462.89</v>
      </c>
    </row>
    <row r="22" spans="1:5" x14ac:dyDescent="0.35">
      <c r="A22" s="23">
        <f>Healthcare!Q22</f>
        <v>61</v>
      </c>
      <c r="B22" s="23">
        <f>IF(AND(OR(Dashboard!$D$5="All",Healthcare!J22=Dashboard!$D$5),OR(Dashboard!$D$6="All",Healthcare!K22=Dashboard!$D$6)),1,0)</f>
        <v>1</v>
      </c>
      <c r="C22" s="27">
        <f>IF(B22=1,Healthcare!C22,NA())</f>
        <v>36.299999999999997</v>
      </c>
      <c r="D22" s="27">
        <f>IF(B22=1,Healthcare!D22,NA())</f>
        <v>11.5</v>
      </c>
      <c r="E22" s="32">
        <f>IF(B22=1,Healthcare!M22,NA())</f>
        <v>47403.88</v>
      </c>
    </row>
    <row r="23" spans="1:5" x14ac:dyDescent="0.35">
      <c r="A23" s="23">
        <f>Healthcare!Q23</f>
        <v>63</v>
      </c>
      <c r="B23" s="23">
        <f>IF(AND(OR(Dashboard!$D$5="All",Healthcare!J23=Dashboard!$D$5),OR(Dashboard!$D$6="All",Healthcare!K23=Dashboard!$D$6)),1,0)</f>
        <v>1</v>
      </c>
      <c r="C23" s="27">
        <f>IF(B23=1,Healthcare!C23,NA())</f>
        <v>32.200000000000003</v>
      </c>
      <c r="D23" s="27">
        <f>IF(B23=1,Healthcare!D23,NA())</f>
        <v>6.22</v>
      </c>
      <c r="E23" s="32">
        <f>IF(B23=1,Healthcare!M23,NA())</f>
        <v>47305.31</v>
      </c>
    </row>
    <row r="24" spans="1:5" x14ac:dyDescent="0.35">
      <c r="A24" s="23">
        <f>Healthcare!Q24</f>
        <v>64</v>
      </c>
      <c r="B24" s="23">
        <f>IF(AND(OR(Dashboard!$D$5="All",Healthcare!J24=Dashboard!$D$5),OR(Dashboard!$D$6="All",Healthcare!K24=Dashboard!$D$6)),1,0)</f>
        <v>1</v>
      </c>
      <c r="C24" s="27">
        <f>IF(B24=1,Healthcare!C24,NA())</f>
        <v>31.3</v>
      </c>
      <c r="D24" s="27">
        <f>IF(B24=1,Healthcare!D24,NA())</f>
        <v>11.38</v>
      </c>
      <c r="E24" s="32">
        <f>IF(B24=1,Healthcare!M24,NA())</f>
        <v>47291.06</v>
      </c>
    </row>
    <row r="25" spans="1:5" x14ac:dyDescent="0.35">
      <c r="A25" s="23">
        <f>Healthcare!Q25</f>
        <v>52</v>
      </c>
      <c r="B25" s="23">
        <f>IF(AND(OR(Dashboard!$D$5="All",Healthcare!J25=Dashboard!$D$5),OR(Dashboard!$D$6="All",Healthcare!K25=Dashboard!$D$6)),1,0)</f>
        <v>1</v>
      </c>
      <c r="C25" s="27">
        <f>IF(B25=1,Healthcare!C25,NA())</f>
        <v>41.8</v>
      </c>
      <c r="D25" s="27">
        <f>IF(B25=1,Healthcare!D25,NA())</f>
        <v>7.89</v>
      </c>
      <c r="E25" s="32">
        <f>IF(B25=1,Healthcare!M25,NA())</f>
        <v>47269.85</v>
      </c>
    </row>
    <row r="26" spans="1:5" x14ac:dyDescent="0.35">
      <c r="A26" s="23">
        <f>Healthcare!Q26</f>
        <v>63</v>
      </c>
      <c r="B26" s="23">
        <f>IF(AND(OR(Dashboard!$D$5="All",Healthcare!J26=Dashboard!$D$5),OR(Dashboard!$D$6="All",Healthcare!K26=Dashboard!$D$6)),1,0)</f>
        <v>1</v>
      </c>
      <c r="C26" s="27">
        <f>IF(B26=1,Healthcare!C26,NA())</f>
        <v>35.090000000000003</v>
      </c>
      <c r="D26" s="27">
        <f>IF(B26=1,Healthcare!D26,NA())</f>
        <v>4.38</v>
      </c>
      <c r="E26" s="32">
        <f>IF(B26=1,Healthcare!M26,NA())</f>
        <v>47055.53</v>
      </c>
    </row>
    <row r="27" spans="1:5" x14ac:dyDescent="0.35">
      <c r="A27" s="23">
        <f>Healthcare!Q27</f>
        <v>64</v>
      </c>
      <c r="B27" s="23">
        <f>IF(AND(OR(Dashboard!$D$5="All",Healthcare!J27=Dashboard!$D$5),OR(Dashboard!$D$6="All",Healthcare!K27=Dashboard!$D$6)),1,0)</f>
        <v>1</v>
      </c>
      <c r="C27" s="27">
        <f>IF(B27=1,Healthcare!C27,NA())</f>
        <v>33.880000000000003</v>
      </c>
      <c r="D27" s="27">
        <f>IF(B27=1,Healthcare!D27,NA())</f>
        <v>7.01</v>
      </c>
      <c r="E27" s="32">
        <f>IF(B27=1,Healthcare!M27,NA())</f>
        <v>46889.26</v>
      </c>
    </row>
    <row r="28" spans="1:5" x14ac:dyDescent="0.35">
      <c r="A28" s="23">
        <f>Healthcare!Q28</f>
        <v>62</v>
      </c>
      <c r="B28" s="23">
        <f>IF(AND(OR(Dashboard!$D$5="All",Healthcare!J28=Dashboard!$D$5),OR(Dashboard!$D$6="All",Healthcare!K28=Dashboard!$D$6)),1,0)</f>
        <v>1</v>
      </c>
      <c r="C28" s="27">
        <f>IF(B28=1,Healthcare!C28,NA())</f>
        <v>30.875</v>
      </c>
      <c r="D28" s="27">
        <f>IF(B28=1,Healthcare!D28,NA())</f>
        <v>11.88</v>
      </c>
      <c r="E28" s="32">
        <f>IF(B28=1,Healthcare!M28,NA())</f>
        <v>46718.16</v>
      </c>
    </row>
    <row r="29" spans="1:5" x14ac:dyDescent="0.35">
      <c r="A29" s="23">
        <f>Healthcare!Q29</f>
        <v>53</v>
      </c>
      <c r="B29" s="23">
        <f>IF(AND(OR(Dashboard!$D$5="All",Healthcare!J29=Dashboard!$D$5),OR(Dashboard!$D$6="All",Healthcare!K29=Dashboard!$D$6)),1,0)</f>
        <v>1</v>
      </c>
      <c r="C29" s="27">
        <f>IF(B29=1,Healthcare!C29,NA())</f>
        <v>36.86</v>
      </c>
      <c r="D29" s="27">
        <f>IF(B29=1,Healthcare!D29,NA())</f>
        <v>5.19</v>
      </c>
      <c r="E29" s="32">
        <f>IF(B29=1,Healthcare!M29,NA())</f>
        <v>46661.440000000002</v>
      </c>
    </row>
    <row r="30" spans="1:5" x14ac:dyDescent="0.35">
      <c r="A30" s="23">
        <f>Healthcare!Q30</f>
        <v>61</v>
      </c>
      <c r="B30" s="23">
        <f>IF(AND(OR(Dashboard!$D$5="All",Healthcare!J30=Dashboard!$D$5),OR(Dashboard!$D$6="All",Healthcare!K30=Dashboard!$D$6)),1,0)</f>
        <v>1</v>
      </c>
      <c r="C30" s="27">
        <f>IF(B30=1,Healthcare!C30,NA())</f>
        <v>35.86</v>
      </c>
      <c r="D30" s="27">
        <f>IF(B30=1,Healthcare!D30,NA())</f>
        <v>6.74</v>
      </c>
      <c r="E30" s="32">
        <f>IF(B30=1,Healthcare!M30,NA())</f>
        <v>46599.11</v>
      </c>
    </row>
    <row r="31" spans="1:5" x14ac:dyDescent="0.35">
      <c r="A31" s="23">
        <f>Healthcare!Q31</f>
        <v>51</v>
      </c>
      <c r="B31" s="23">
        <f>IF(AND(OR(Dashboard!$D$5="All",Healthcare!J31=Dashboard!$D$5),OR(Dashboard!$D$6="All",Healthcare!K31=Dashboard!$D$6)),1,0)</f>
        <v>1</v>
      </c>
      <c r="C31" s="27">
        <f>IF(B31=1,Healthcare!C31,NA())</f>
        <v>37.049999999999997</v>
      </c>
      <c r="D31" s="27">
        <f>IF(B31=1,Healthcare!D31,NA())</f>
        <v>8.44</v>
      </c>
      <c r="E31" s="32">
        <f>IF(B31=1,Healthcare!M31,NA())</f>
        <v>46255.11</v>
      </c>
    </row>
    <row r="32" spans="1:5" x14ac:dyDescent="0.35">
      <c r="A32" s="23">
        <f>Healthcare!Q32</f>
        <v>44</v>
      </c>
      <c r="B32" s="23">
        <f>IF(AND(OR(Dashboard!$D$5="All",Healthcare!J32=Dashboard!$D$5),OR(Dashboard!$D$6="All",Healthcare!K32=Dashboard!$D$6)),1,0)</f>
        <v>1</v>
      </c>
      <c r="C32" s="27">
        <f>IF(B32=1,Healthcare!C32,NA())</f>
        <v>43.89</v>
      </c>
      <c r="D32" s="27">
        <f>IF(B32=1,Healthcare!D32,NA())</f>
        <v>8.7100000000000009</v>
      </c>
      <c r="E32" s="32">
        <f>IF(B32=1,Healthcare!M32,NA())</f>
        <v>46200.99</v>
      </c>
    </row>
    <row r="33" spans="1:5" x14ac:dyDescent="0.35">
      <c r="A33" s="23">
        <f>Healthcare!Q33</f>
        <v>46</v>
      </c>
      <c r="B33" s="23">
        <f>IF(AND(OR(Dashboard!$D$5="All",Healthcare!J33=Dashboard!$D$5),OR(Dashboard!$D$6="All",Healthcare!K33=Dashboard!$D$6)),1,0)</f>
        <v>1</v>
      </c>
      <c r="C33" s="27">
        <f>IF(B33=1,Healthcare!C33,NA())</f>
        <v>42.35</v>
      </c>
      <c r="D33" s="27">
        <f>IF(B33=1,Healthcare!D33,NA())</f>
        <v>5.08</v>
      </c>
      <c r="E33" s="32">
        <f>IF(B33=1,Healthcare!M33,NA())</f>
        <v>46151.12</v>
      </c>
    </row>
    <row r="34" spans="1:5" x14ac:dyDescent="0.35">
      <c r="A34" s="23">
        <f>Healthcare!Q34</f>
        <v>60</v>
      </c>
      <c r="B34" s="23">
        <f>IF(AND(OR(Dashboard!$D$5="All",Healthcare!J34=Dashboard!$D$5),OR(Dashboard!$D$6="All",Healthcare!K34=Dashboard!$D$6)),1,0)</f>
        <v>1</v>
      </c>
      <c r="C34" s="27">
        <f>IF(B34=1,Healthcare!C34,NA())</f>
        <v>31.35</v>
      </c>
      <c r="D34" s="27">
        <f>IF(B34=1,Healthcare!D34,NA())</f>
        <v>6.86</v>
      </c>
      <c r="E34" s="32">
        <f>IF(B34=1,Healthcare!M34,NA())</f>
        <v>46130.53</v>
      </c>
    </row>
    <row r="35" spans="1:5" x14ac:dyDescent="0.35">
      <c r="A35" s="23">
        <f>Healthcare!Q35</f>
        <v>37</v>
      </c>
      <c r="B35" s="23">
        <f>IF(AND(OR(Dashboard!$D$5="All",Healthcare!J35=Dashboard!$D$5),OR(Dashboard!$D$6="All",Healthcare!K35=Dashboard!$D$6)),1,0)</f>
        <v>1</v>
      </c>
      <c r="C35" s="27">
        <f>IF(B35=1,Healthcare!C35,NA())</f>
        <v>47.6</v>
      </c>
      <c r="D35" s="27">
        <f>IF(B35=1,Healthcare!D35,NA())</f>
        <v>5.95</v>
      </c>
      <c r="E35" s="32">
        <f>IF(B35=1,Healthcare!M35,NA())</f>
        <v>46113.51</v>
      </c>
    </row>
    <row r="36" spans="1:5" x14ac:dyDescent="0.35">
      <c r="A36" s="23">
        <f>Healthcare!Q36</f>
        <v>43</v>
      </c>
      <c r="B36" s="23">
        <f>IF(AND(OR(Dashboard!$D$5="All",Healthcare!J36=Dashboard!$D$5),OR(Dashboard!$D$6="All",Healthcare!K36=Dashboard!$D$6)),1,0)</f>
        <v>1</v>
      </c>
      <c r="C36" s="27">
        <f>IF(B36=1,Healthcare!C36,NA())</f>
        <v>46.2</v>
      </c>
      <c r="D36" s="27">
        <f>IF(B36=1,Healthcare!D36,NA())</f>
        <v>6.09</v>
      </c>
      <c r="E36" s="32">
        <f>IF(B36=1,Healthcare!M36,NA())</f>
        <v>45863.21</v>
      </c>
    </row>
    <row r="37" spans="1:5" x14ac:dyDescent="0.35">
      <c r="A37" s="23">
        <f>Healthcare!Q37</f>
        <v>62</v>
      </c>
      <c r="B37" s="23">
        <f>IF(AND(OR(Dashboard!$D$5="All",Healthcare!J37=Dashboard!$D$5),OR(Dashboard!$D$6="All",Healthcare!K37=Dashboard!$D$6)),1,0)</f>
        <v>1</v>
      </c>
      <c r="C37" s="27">
        <f>IF(B37=1,Healthcare!C37,NA())</f>
        <v>32.015000000000001</v>
      </c>
      <c r="D37" s="27">
        <f>IF(B37=1,Healthcare!D37,NA())</f>
        <v>11.75</v>
      </c>
      <c r="E37" s="32">
        <f>IF(B37=1,Healthcare!M37,NA())</f>
        <v>45710.21</v>
      </c>
    </row>
    <row r="38" spans="1:5" x14ac:dyDescent="0.35">
      <c r="A38" s="23">
        <f>Healthcare!Q38</f>
        <v>48</v>
      </c>
      <c r="B38" s="23">
        <f>IF(AND(OR(Dashboard!$D$5="All",Healthcare!J38=Dashboard!$D$5),OR(Dashboard!$D$6="All",Healthcare!K38=Dashboard!$D$6)),1,0)</f>
        <v>1</v>
      </c>
      <c r="C38" s="27">
        <f>IF(B38=1,Healthcare!C38,NA())</f>
        <v>40.564999999999998</v>
      </c>
      <c r="D38" s="27">
        <f>IF(B38=1,Healthcare!D38,NA())</f>
        <v>7.37</v>
      </c>
      <c r="E38" s="32">
        <f>IF(B38=1,Healthcare!M38,NA())</f>
        <v>45702.02</v>
      </c>
    </row>
    <row r="39" spans="1:5" x14ac:dyDescent="0.35">
      <c r="A39" s="23">
        <f>Healthcare!Q39</f>
        <v>60</v>
      </c>
      <c r="B39" s="23">
        <f>IF(AND(OR(Dashboard!$D$5="All",Healthcare!J39=Dashboard!$D$5),OR(Dashboard!$D$6="All",Healthcare!K39=Dashboard!$D$6)),1,0)</f>
        <v>1</v>
      </c>
      <c r="C39" s="27">
        <f>IF(B39=1,Healthcare!C39,NA())</f>
        <v>32.450000000000003</v>
      </c>
      <c r="D39" s="27">
        <f>IF(B39=1,Healthcare!D39,NA())</f>
        <v>11.91</v>
      </c>
      <c r="E39" s="32">
        <f>IF(B39=1,Healthcare!M39,NA())</f>
        <v>45008.959999999999</v>
      </c>
    </row>
    <row r="40" spans="1:5" x14ac:dyDescent="0.35">
      <c r="A40" s="23">
        <f>Healthcare!Q40</f>
        <v>51</v>
      </c>
      <c r="B40" s="23">
        <f>IF(AND(OR(Dashboard!$D$5="All",Healthcare!J40=Dashboard!$D$5),OR(Dashboard!$D$6="All",Healthcare!K40=Dashboard!$D$6)),1,0)</f>
        <v>1</v>
      </c>
      <c r="C40" s="27">
        <f>IF(B40=1,Healthcare!C40,NA())</f>
        <v>34.96</v>
      </c>
      <c r="D40" s="27">
        <f>IF(B40=1,Healthcare!D40,NA())</f>
        <v>6.52</v>
      </c>
      <c r="E40" s="32">
        <f>IF(B40=1,Healthcare!M40,NA())</f>
        <v>44641.2</v>
      </c>
    </row>
    <row r="41" spans="1:5" x14ac:dyDescent="0.35">
      <c r="A41" s="23">
        <f>Healthcare!Q41</f>
        <v>29</v>
      </c>
      <c r="B41" s="23">
        <f>IF(AND(OR(Dashboard!$D$5="All",Healthcare!J41=Dashboard!$D$5),OR(Dashboard!$D$6="All",Healthcare!K41=Dashboard!$D$6)),1,0)</f>
        <v>1</v>
      </c>
      <c r="C41" s="27">
        <f>IF(B41=1,Healthcare!C41,NA())</f>
        <v>35.5</v>
      </c>
      <c r="D41" s="27">
        <f>IF(B41=1,Healthcare!D41,NA())</f>
        <v>5.14</v>
      </c>
      <c r="E41" s="32">
        <f>IF(B41=1,Healthcare!M41,NA())</f>
        <v>44585.46</v>
      </c>
    </row>
    <row r="42" spans="1:5" x14ac:dyDescent="0.35">
      <c r="A42" s="23">
        <f>Healthcare!Q42</f>
        <v>22</v>
      </c>
      <c r="B42" s="23">
        <f>IF(AND(OR(Dashboard!$D$5="All",Healthcare!J42=Dashboard!$D$5),OR(Dashboard!$D$6="All",Healthcare!K42=Dashboard!$D$6)),1,0)</f>
        <v>1</v>
      </c>
      <c r="C42" s="27">
        <f>IF(B42=1,Healthcare!C42,NA())</f>
        <v>52.58</v>
      </c>
      <c r="D42" s="27">
        <f>IF(B42=1,Healthcare!D42,NA())</f>
        <v>4.1900000000000004</v>
      </c>
      <c r="E42" s="32">
        <f>IF(B42=1,Healthcare!M42,NA())</f>
        <v>44501.4</v>
      </c>
    </row>
    <row r="43" spans="1:5" x14ac:dyDescent="0.35">
      <c r="A43" s="23">
        <f>Healthcare!Q43</f>
        <v>55</v>
      </c>
      <c r="B43" s="23">
        <f>IF(AND(OR(Dashboard!$D$5="All",Healthcare!J43=Dashboard!$D$5),OR(Dashboard!$D$6="All",Healthcare!K43=Dashboard!$D$6)),1,0)</f>
        <v>1</v>
      </c>
      <c r="C43" s="27">
        <f>IF(B43=1,Healthcare!C43,NA())</f>
        <v>35.200000000000003</v>
      </c>
      <c r="D43" s="27">
        <f>IF(B43=1,Healthcare!D43,NA())</f>
        <v>11.68</v>
      </c>
      <c r="E43" s="32">
        <f>IF(B43=1,Healthcare!M43,NA())</f>
        <v>44423.8</v>
      </c>
    </row>
    <row r="44" spans="1:5" x14ac:dyDescent="0.35">
      <c r="A44" s="23">
        <f>Healthcare!Q44</f>
        <v>51</v>
      </c>
      <c r="B44" s="23">
        <f>IF(AND(OR(Dashboard!$D$5="All",Healthcare!J44=Dashboard!$D$5),OR(Dashboard!$D$6="All",Healthcare!K44=Dashboard!$D$6)),1,0)</f>
        <v>1</v>
      </c>
      <c r="C44" s="27">
        <f>IF(B44=1,Healthcare!C44,NA())</f>
        <v>38.06</v>
      </c>
      <c r="D44" s="27">
        <f>IF(B44=1,Healthcare!D44,NA())</f>
        <v>6.98</v>
      </c>
      <c r="E44" s="32">
        <f>IF(B44=1,Healthcare!M44,NA())</f>
        <v>44400.41</v>
      </c>
    </row>
    <row r="45" spans="1:5" x14ac:dyDescent="0.35">
      <c r="A45" s="23">
        <f>Healthcare!Q45</f>
        <v>54</v>
      </c>
      <c r="B45" s="23">
        <f>IF(AND(OR(Dashboard!$D$5="All",Healthcare!J45=Dashboard!$D$5),OR(Dashboard!$D$6="All",Healthcare!K45=Dashboard!$D$6)),1,0)</f>
        <v>1</v>
      </c>
      <c r="C45" s="27">
        <f>IF(B45=1,Healthcare!C45,NA())</f>
        <v>34.21</v>
      </c>
      <c r="D45" s="27">
        <f>IF(B45=1,Healthcare!D45,NA())</f>
        <v>8.34</v>
      </c>
      <c r="E45" s="32">
        <f>IF(B45=1,Healthcare!M45,NA())</f>
        <v>44260.75</v>
      </c>
    </row>
    <row r="46" spans="1:5" x14ac:dyDescent="0.35">
      <c r="A46" s="23">
        <f>Healthcare!Q46</f>
        <v>48</v>
      </c>
      <c r="B46" s="23">
        <f>IF(AND(OR(Dashboard!$D$5="All",Healthcare!J46=Dashboard!$D$5),OR(Dashboard!$D$6="All",Healthcare!K46=Dashboard!$D$6)),1,0)</f>
        <v>1</v>
      </c>
      <c r="C46" s="27">
        <f>IF(B46=1,Healthcare!C46,NA())</f>
        <v>38.94</v>
      </c>
      <c r="D46" s="27">
        <f>IF(B46=1,Healthcare!D46,NA())</f>
        <v>8.49</v>
      </c>
      <c r="E46" s="32">
        <f>IF(B46=1,Healthcare!M46,NA())</f>
        <v>44202.65</v>
      </c>
    </row>
    <row r="47" spans="1:5" x14ac:dyDescent="0.35">
      <c r="A47" s="23">
        <f>Healthcare!Q47</f>
        <v>34</v>
      </c>
      <c r="B47" s="23">
        <f>IF(AND(OR(Dashboard!$D$5="All",Healthcare!J47=Dashboard!$D$5),OR(Dashboard!$D$6="All",Healthcare!K47=Dashboard!$D$6)),1,0)</f>
        <v>1</v>
      </c>
      <c r="C47" s="27">
        <f>IF(B47=1,Healthcare!C47,NA())</f>
        <v>30.21</v>
      </c>
      <c r="D47" s="27">
        <f>IF(B47=1,Healthcare!D47,NA())</f>
        <v>5.34</v>
      </c>
      <c r="E47" s="32">
        <f>IF(B47=1,Healthcare!M47,NA())</f>
        <v>43943.88</v>
      </c>
    </row>
    <row r="48" spans="1:5" x14ac:dyDescent="0.35">
      <c r="A48" s="23">
        <f>Healthcare!Q48</f>
        <v>56</v>
      </c>
      <c r="B48" s="23">
        <f>IF(AND(OR(Dashboard!$D$5="All",Healthcare!J48=Dashboard!$D$5),OR(Dashboard!$D$6="All",Healthcare!K48=Dashboard!$D$6)),1,0)</f>
        <v>1</v>
      </c>
      <c r="C48" s="27">
        <f>IF(B48=1,Healthcare!C48,NA())</f>
        <v>33.630000000000003</v>
      </c>
      <c r="D48" s="27">
        <f>IF(B48=1,Healthcare!D48,NA())</f>
        <v>4.43</v>
      </c>
      <c r="E48" s="32">
        <f>IF(B48=1,Healthcare!M48,NA())</f>
        <v>43921.18</v>
      </c>
    </row>
    <row r="49" spans="1:5" x14ac:dyDescent="0.35">
      <c r="A49" s="23">
        <f>Healthcare!Q49</f>
        <v>42</v>
      </c>
      <c r="B49" s="23">
        <f>IF(AND(OR(Dashboard!$D$5="All",Healthcare!J49=Dashboard!$D$5),OR(Dashboard!$D$6="All",Healthcare!K49=Dashboard!$D$6)),1,0)</f>
        <v>1</v>
      </c>
      <c r="C49" s="27">
        <f>IF(B49=1,Healthcare!C49,NA())</f>
        <v>40.369999999999997</v>
      </c>
      <c r="D49" s="27">
        <f>IF(B49=1,Healthcare!D49,NA())</f>
        <v>4.47</v>
      </c>
      <c r="E49" s="32">
        <f>IF(B49=1,Healthcare!M49,NA())</f>
        <v>43896.38</v>
      </c>
    </row>
    <row r="50" spans="1:5" x14ac:dyDescent="0.35">
      <c r="A50" s="23">
        <f>Healthcare!Q50</f>
        <v>56</v>
      </c>
      <c r="B50" s="23">
        <f>IF(AND(OR(Dashboard!$D$5="All",Healthcare!J50=Dashboard!$D$5),OR(Dashboard!$D$6="All",Healthcare!K50=Dashboard!$D$6)),1,0)</f>
        <v>1</v>
      </c>
      <c r="C50" s="27">
        <f>IF(B50=1,Healthcare!C50,NA())</f>
        <v>53.09</v>
      </c>
      <c r="D50" s="27">
        <f>IF(B50=1,Healthcare!D50,NA())</f>
        <v>4.82</v>
      </c>
      <c r="E50" s="32">
        <f>IF(B50=1,Healthcare!M50,NA())</f>
        <v>43817.45</v>
      </c>
    </row>
    <row r="51" spans="1:5" x14ac:dyDescent="0.35">
      <c r="A51" s="23">
        <f>Healthcare!Q51</f>
        <v>56</v>
      </c>
      <c r="B51" s="23">
        <f>IF(AND(OR(Dashboard!$D$5="All",Healthcare!J51=Dashboard!$D$5),OR(Dashboard!$D$6="All",Healthcare!K51=Dashboard!$D$6)),1,0)</f>
        <v>1</v>
      </c>
      <c r="C51" s="27">
        <f>IF(B51=1,Healthcare!C51,NA())</f>
        <v>31.79</v>
      </c>
      <c r="D51" s="27">
        <f>IF(B51=1,Healthcare!D51,NA())</f>
        <v>5.51</v>
      </c>
      <c r="E51" s="32">
        <f>IF(B51=1,Healthcare!M51,NA())</f>
        <v>43813.87</v>
      </c>
    </row>
    <row r="52" spans="1:5" x14ac:dyDescent="0.35">
      <c r="A52" s="23">
        <f>Healthcare!Q52</f>
        <v>36</v>
      </c>
      <c r="B52" s="23">
        <f>IF(AND(OR(Dashboard!$D$5="All",Healthcare!J52=Dashboard!$D$5),OR(Dashboard!$D$6="All",Healthcare!K52=Dashboard!$D$6)),1,0)</f>
        <v>1</v>
      </c>
      <c r="C52" s="27">
        <f>IF(B52=1,Healthcare!C52,NA())</f>
        <v>41.895000000000003</v>
      </c>
      <c r="D52" s="27">
        <f>IF(B52=1,Healthcare!D52,NA())</f>
        <v>10.87</v>
      </c>
      <c r="E52" s="32">
        <f>IF(B52=1,Healthcare!M52,NA())</f>
        <v>43753.34</v>
      </c>
    </row>
    <row r="53" spans="1:5" x14ac:dyDescent="0.35">
      <c r="A53" s="23">
        <f>Healthcare!Q53</f>
        <v>57</v>
      </c>
      <c r="B53" s="23">
        <f>IF(AND(OR(Dashboard!$D$5="All",Healthcare!J53=Dashboard!$D$5),OR(Dashboard!$D$6="All",Healthcare!K53=Dashboard!$D$6)),1,0)</f>
        <v>1</v>
      </c>
      <c r="C53" s="27">
        <f>IF(B53=1,Healthcare!C53,NA())</f>
        <v>31.16</v>
      </c>
      <c r="D53" s="27">
        <f>IF(B53=1,Healthcare!D53,NA())</f>
        <v>9.34</v>
      </c>
      <c r="E53" s="32">
        <f>IF(B53=1,Healthcare!M53,NA())</f>
        <v>43578.94</v>
      </c>
    </row>
    <row r="54" spans="1:5" x14ac:dyDescent="0.35">
      <c r="A54" s="23">
        <f>Healthcare!Q54</f>
        <v>53</v>
      </c>
      <c r="B54" s="23">
        <f>IF(AND(OR(Dashboard!$D$5="All",Healthcare!J54=Dashboard!$D$5),OR(Dashboard!$D$6="All",Healthcare!K54=Dashboard!$D$6)),1,0)</f>
        <v>1</v>
      </c>
      <c r="C54" s="27">
        <f>IF(B54=1,Healthcare!C54,NA())</f>
        <v>34.104999999999997</v>
      </c>
      <c r="D54" s="27">
        <f>IF(B54=1,Healthcare!D54,NA())</f>
        <v>5.03</v>
      </c>
      <c r="E54" s="32">
        <f>IF(B54=1,Healthcare!M54,NA())</f>
        <v>43254.42</v>
      </c>
    </row>
    <row r="55" spans="1:5" x14ac:dyDescent="0.35">
      <c r="A55" s="23">
        <f>Healthcare!Q55</f>
        <v>57</v>
      </c>
      <c r="B55" s="23">
        <f>IF(AND(OR(Dashboard!$D$5="All",Healthcare!J55=Dashboard!$D$5),OR(Dashboard!$D$6="All",Healthcare!K55=Dashboard!$D$6)),1,0)</f>
        <v>1</v>
      </c>
      <c r="C55" s="27">
        <f>IF(B55=1,Healthcare!C55,NA())</f>
        <v>51.93</v>
      </c>
      <c r="D55" s="27">
        <f>IF(B55=1,Healthcare!D55,NA())</f>
        <v>11.05</v>
      </c>
      <c r="E55" s="32">
        <f>IF(B55=1,Healthcare!M55,NA())</f>
        <v>43073.760000000002</v>
      </c>
    </row>
    <row r="56" spans="1:5" x14ac:dyDescent="0.35">
      <c r="A56" s="23">
        <f>Healthcare!Q56</f>
        <v>44</v>
      </c>
      <c r="B56" s="23">
        <f>IF(AND(OR(Dashboard!$D$5="All",Healthcare!J56=Dashboard!$D$5),OR(Dashboard!$D$6="All",Healthcare!K56=Dashboard!$D$6)),1,0)</f>
        <v>1</v>
      </c>
      <c r="C56" s="27">
        <f>IF(B56=1,Healthcare!C56,NA())</f>
        <v>38.950000000000003</v>
      </c>
      <c r="D56" s="27">
        <f>IF(B56=1,Healthcare!D56,NA())</f>
        <v>11.95</v>
      </c>
      <c r="E56" s="32">
        <f>IF(B56=1,Healthcare!M56,NA())</f>
        <v>42983.46</v>
      </c>
    </row>
    <row r="57" spans="1:5" x14ac:dyDescent="0.35">
      <c r="A57" s="23">
        <f>Healthcare!Q57</f>
        <v>47</v>
      </c>
      <c r="B57" s="23">
        <f>IF(AND(OR(Dashboard!$D$5="All",Healthcare!J57=Dashboard!$D$5),OR(Dashboard!$D$6="All",Healthcare!K57=Dashboard!$D$6)),1,0)</f>
        <v>1</v>
      </c>
      <c r="C57" s="27">
        <f>IF(B57=1,Healthcare!C57,NA())</f>
        <v>36.630000000000003</v>
      </c>
      <c r="D57" s="27">
        <f>IF(B57=1,Healthcare!D57,NA())</f>
        <v>7.72</v>
      </c>
      <c r="E57" s="32">
        <f>IF(B57=1,Healthcare!M57,NA())</f>
        <v>42969.85</v>
      </c>
    </row>
    <row r="58" spans="1:5" x14ac:dyDescent="0.35">
      <c r="A58" s="23">
        <f>Healthcare!Q58</f>
        <v>50</v>
      </c>
      <c r="B58" s="23">
        <f>IF(AND(OR(Dashboard!$D$5="All",Healthcare!J58=Dashboard!$D$5),OR(Dashboard!$D$6="All",Healthcare!K58=Dashboard!$D$6)),1,0)</f>
        <v>1</v>
      </c>
      <c r="C58" s="27">
        <f>IF(B58=1,Healthcare!C58,NA())</f>
        <v>34.200000000000003</v>
      </c>
      <c r="D58" s="27">
        <f>IF(B58=1,Healthcare!D58,NA())</f>
        <v>5.75</v>
      </c>
      <c r="E58" s="32">
        <f>IF(B58=1,Healthcare!M58,NA())</f>
        <v>42856.84</v>
      </c>
    </row>
    <row r="59" spans="1:5" x14ac:dyDescent="0.35">
      <c r="A59" s="23">
        <f>Healthcare!Q59</f>
        <v>57</v>
      </c>
      <c r="B59" s="23">
        <f>IF(AND(OR(Dashboard!$D$5="All",Healthcare!J59=Dashboard!$D$5),OR(Dashboard!$D$6="All",Healthcare!K59=Dashboard!$D$6)),1,0)</f>
        <v>1</v>
      </c>
      <c r="C59" s="27">
        <f>IF(B59=1,Healthcare!C59,NA())</f>
        <v>50.63</v>
      </c>
      <c r="D59" s="27">
        <f>IF(B59=1,Healthcare!D59,NA())</f>
        <v>11.89</v>
      </c>
      <c r="E59" s="32">
        <f>IF(B59=1,Healthcare!M59,NA())</f>
        <v>42764.12</v>
      </c>
    </row>
    <row r="60" spans="1:5" x14ac:dyDescent="0.35">
      <c r="A60" s="23">
        <f>Healthcare!Q60</f>
        <v>45</v>
      </c>
      <c r="B60" s="23">
        <f>IF(AND(OR(Dashboard!$D$5="All",Healthcare!J60=Dashboard!$D$5),OR(Dashboard!$D$6="All",Healthcare!K60=Dashboard!$D$6)),1,0)</f>
        <v>1</v>
      </c>
      <c r="C60" s="27">
        <f>IF(B60=1,Healthcare!C60,NA())</f>
        <v>36.479999999999997</v>
      </c>
      <c r="D60" s="27">
        <f>IF(B60=1,Healthcare!D60,NA())</f>
        <v>6.2</v>
      </c>
      <c r="E60" s="32">
        <f>IF(B60=1,Healthcare!M60,NA())</f>
        <v>42760.5</v>
      </c>
    </row>
    <row r="61" spans="1:5" x14ac:dyDescent="0.35">
      <c r="A61" s="23">
        <f>Healthcare!Q61</f>
        <v>51</v>
      </c>
      <c r="B61" s="23">
        <f>IF(AND(OR(Dashboard!$D$5="All",Healthcare!J61=Dashboard!$D$5),OR(Dashboard!$D$6="All",Healthcare!K61=Dashboard!$D$6)),1,0)</f>
        <v>1</v>
      </c>
      <c r="C61" s="27">
        <f>IF(B61=1,Healthcare!C61,NA())</f>
        <v>54.82</v>
      </c>
      <c r="D61" s="27">
        <f>IF(B61=1,Healthcare!D61,NA())</f>
        <v>10.61</v>
      </c>
      <c r="E61" s="32">
        <f>IF(B61=1,Healthcare!M61,NA())</f>
        <v>42644.2</v>
      </c>
    </row>
    <row r="62" spans="1:5" x14ac:dyDescent="0.35">
      <c r="A62" s="23">
        <f>Healthcare!Q62</f>
        <v>43</v>
      </c>
      <c r="B62" s="23">
        <f>IF(AND(OR(Dashboard!$D$5="All",Healthcare!J62=Dashboard!$D$5),OR(Dashboard!$D$6="All",Healthcare!K62=Dashboard!$D$6)),1,0)</f>
        <v>1</v>
      </c>
      <c r="C62" s="27">
        <f>IF(B62=1,Healthcare!C62,NA())</f>
        <v>38.06</v>
      </c>
      <c r="D62" s="27">
        <f>IF(B62=1,Healthcare!D62,NA())</f>
        <v>6.04</v>
      </c>
      <c r="E62" s="32">
        <f>IF(B62=1,Healthcare!M62,NA())</f>
        <v>42560.43</v>
      </c>
    </row>
    <row r="63" spans="1:5" x14ac:dyDescent="0.35">
      <c r="A63" s="23">
        <f>Healthcare!Q63</f>
        <v>55</v>
      </c>
      <c r="B63" s="23">
        <f>IF(AND(OR(Dashboard!$D$5="All",Healthcare!J63=Dashboard!$D$5),OR(Dashboard!$D$6="All",Healthcare!K63=Dashboard!$D$6)),1,0)</f>
        <v>1</v>
      </c>
      <c r="C63" s="27">
        <f>IF(B63=1,Healthcare!C63,NA())</f>
        <v>51.48</v>
      </c>
      <c r="D63" s="27">
        <f>IF(B63=1,Healthcare!D63,NA())</f>
        <v>9.33</v>
      </c>
      <c r="E63" s="32">
        <f>IF(B63=1,Healthcare!M63,NA())</f>
        <v>42538.720000000001</v>
      </c>
    </row>
    <row r="64" spans="1:5" x14ac:dyDescent="0.35">
      <c r="A64" s="23">
        <f>Healthcare!Q64</f>
        <v>54</v>
      </c>
      <c r="B64" s="23">
        <f>IF(AND(OR(Dashboard!$D$5="All",Healthcare!J64=Dashboard!$D$5),OR(Dashboard!$D$6="All",Healthcare!K64=Dashboard!$D$6)),1,0)</f>
        <v>1</v>
      </c>
      <c r="C64" s="27">
        <f>IF(B64=1,Healthcare!C64,NA())</f>
        <v>52.06</v>
      </c>
      <c r="D64" s="27">
        <f>IF(B64=1,Healthcare!D64,NA())</f>
        <v>11.47</v>
      </c>
      <c r="E64" s="32">
        <f>IF(B64=1,Healthcare!M64,NA())</f>
        <v>42478.6</v>
      </c>
    </row>
    <row r="65" spans="1:5" x14ac:dyDescent="0.35">
      <c r="A65" s="23">
        <f>Healthcare!Q65</f>
        <v>55</v>
      </c>
      <c r="B65" s="23">
        <f>IF(AND(OR(Dashboard!$D$5="All",Healthcare!J65=Dashboard!$D$5),OR(Dashboard!$D$6="All",Healthcare!K65=Dashboard!$D$6)),1,0)</f>
        <v>1</v>
      </c>
      <c r="C65" s="27">
        <f>IF(B65=1,Healthcare!C65,NA())</f>
        <v>30.684999999999999</v>
      </c>
      <c r="D65" s="27">
        <f>IF(B65=1,Healthcare!D65,NA())</f>
        <v>7.02</v>
      </c>
      <c r="E65" s="32">
        <f>IF(B65=1,Healthcare!M65,NA())</f>
        <v>42303.69</v>
      </c>
    </row>
    <row r="66" spans="1:5" x14ac:dyDescent="0.35">
      <c r="A66" s="23">
        <f>Healthcare!Q66</f>
        <v>47</v>
      </c>
      <c r="B66" s="23">
        <f>IF(AND(OR(Dashboard!$D$5="All",Healthcare!J66=Dashboard!$D$5),OR(Dashboard!$D$6="All",Healthcare!K66=Dashboard!$D$6)),1,0)</f>
        <v>1</v>
      </c>
      <c r="C66" s="27">
        <f>IF(B66=1,Healthcare!C66,NA())</f>
        <v>36.08</v>
      </c>
      <c r="D66" s="27">
        <f>IF(B66=1,Healthcare!D66,NA())</f>
        <v>8.8000000000000007</v>
      </c>
      <c r="E66" s="32">
        <f>IF(B66=1,Healthcare!M66,NA())</f>
        <v>42211.14</v>
      </c>
    </row>
    <row r="67" spans="1:5" x14ac:dyDescent="0.35">
      <c r="A67" s="23">
        <f>Healthcare!Q67</f>
        <v>49</v>
      </c>
      <c r="B67" s="23">
        <f>IF(AND(OR(Dashboard!$D$5="All",Healthcare!J67=Dashboard!$D$5),OR(Dashboard!$D$6="All",Healthcare!K67=Dashboard!$D$6)),1,0)</f>
        <v>1</v>
      </c>
      <c r="C67" s="27">
        <f>IF(B67=1,Healthcare!C67,NA())</f>
        <v>54.99</v>
      </c>
      <c r="D67" s="27">
        <f>IF(B67=1,Healthcare!D67,NA())</f>
        <v>8.68</v>
      </c>
      <c r="E67" s="32">
        <f>IF(B67=1,Healthcare!M67,NA())</f>
        <v>42188.15</v>
      </c>
    </row>
    <row r="68" spans="1:5" x14ac:dyDescent="0.35">
      <c r="A68" s="23">
        <f>Healthcare!Q68</f>
        <v>43</v>
      </c>
      <c r="B68" s="23">
        <f>IF(AND(OR(Dashboard!$D$5="All",Healthcare!J68=Dashboard!$D$5),OR(Dashboard!$D$6="All",Healthcare!K68=Dashboard!$D$6)),1,0)</f>
        <v>1</v>
      </c>
      <c r="C68" s="27">
        <f>IF(B68=1,Healthcare!C68,NA())</f>
        <v>35.97</v>
      </c>
      <c r="D68" s="27">
        <f>IF(B68=1,Healthcare!D68,NA())</f>
        <v>6.12</v>
      </c>
      <c r="E68" s="32">
        <f>IF(B68=1,Healthcare!M68,NA())</f>
        <v>42124.52</v>
      </c>
    </row>
    <row r="69" spans="1:5" x14ac:dyDescent="0.35">
      <c r="A69" s="23">
        <f>Healthcare!Q69</f>
        <v>25</v>
      </c>
      <c r="B69" s="23">
        <f>IF(AND(OR(Dashboard!$D$5="All",Healthcare!J69=Dashboard!$D$5),OR(Dashboard!$D$6="All",Healthcare!K69=Dashboard!$D$6)),1,0)</f>
        <v>1</v>
      </c>
      <c r="C69" s="27">
        <f>IF(B69=1,Healthcare!C69,NA())</f>
        <v>45.54</v>
      </c>
      <c r="D69" s="27">
        <f>IF(B69=1,Healthcare!D69,NA())</f>
        <v>5.4</v>
      </c>
      <c r="E69" s="32">
        <f>IF(B69=1,Healthcare!M69,NA())</f>
        <v>42112.24</v>
      </c>
    </row>
    <row r="70" spans="1:5" x14ac:dyDescent="0.35">
      <c r="A70" s="23">
        <f>Healthcare!Q70</f>
        <v>46</v>
      </c>
      <c r="B70" s="23">
        <f>IF(AND(OR(Dashboard!$D$5="All",Healthcare!J70=Dashboard!$D$5),OR(Dashboard!$D$6="All",Healthcare!K70=Dashboard!$D$6)),1,0)</f>
        <v>1</v>
      </c>
      <c r="C70" s="27">
        <f>IF(B70=1,Healthcare!C70,NA())</f>
        <v>35.53</v>
      </c>
      <c r="D70" s="27">
        <f>IF(B70=1,Healthcare!D70,NA())</f>
        <v>4.3600000000000003</v>
      </c>
      <c r="E70" s="32">
        <f>IF(B70=1,Healthcare!M70,NA())</f>
        <v>42111.66</v>
      </c>
    </row>
    <row r="71" spans="1:5" x14ac:dyDescent="0.35">
      <c r="A71" s="23">
        <f>Healthcare!Q71</f>
        <v>54</v>
      </c>
      <c r="B71" s="23">
        <f>IF(AND(OR(Dashboard!$D$5="All",Healthcare!J71=Dashboard!$D$5),OR(Dashboard!$D$6="All",Healthcare!K71=Dashboard!$D$6)),1,0)</f>
        <v>1</v>
      </c>
      <c r="C71" s="27">
        <f>IF(B71=1,Healthcare!C71,NA())</f>
        <v>30.8</v>
      </c>
      <c r="D71" s="27">
        <f>IF(B71=1,Healthcare!D71,NA())</f>
        <v>9.77</v>
      </c>
      <c r="E71" s="32">
        <f>IF(B71=1,Healthcare!M71,NA())</f>
        <v>41999.519999999997</v>
      </c>
    </row>
    <row r="72" spans="1:5" x14ac:dyDescent="0.35">
      <c r="A72" s="23">
        <f>Healthcare!Q72</f>
        <v>38</v>
      </c>
      <c r="B72" s="23">
        <f>IF(AND(OR(Dashboard!$D$5="All",Healthcare!J72=Dashboard!$D$5),OR(Dashboard!$D$6="All",Healthcare!K72=Dashboard!$D$6)),1,0)</f>
        <v>1</v>
      </c>
      <c r="C72" s="27">
        <f>IF(B72=1,Healthcare!C72,NA())</f>
        <v>38.39</v>
      </c>
      <c r="D72" s="27">
        <f>IF(B72=1,Healthcare!D72,NA())</f>
        <v>4.25</v>
      </c>
      <c r="E72" s="32">
        <f>IF(B72=1,Healthcare!M72,NA())</f>
        <v>41949.24</v>
      </c>
    </row>
    <row r="73" spans="1:5" x14ac:dyDescent="0.35">
      <c r="A73" s="23">
        <f>Healthcare!Q73</f>
        <v>51</v>
      </c>
      <c r="B73" s="23">
        <f>IF(AND(OR(Dashboard!$D$5="All",Healthcare!J73=Dashboard!$D$5),OR(Dashboard!$D$6="All",Healthcare!K73=Dashboard!$D$6)),1,0)</f>
        <v>1</v>
      </c>
      <c r="C73" s="27">
        <f>IF(B73=1,Healthcare!C73,NA())</f>
        <v>32.299999999999997</v>
      </c>
      <c r="D73" s="27">
        <f>IF(B73=1,Healthcare!D73,NA())</f>
        <v>4.76</v>
      </c>
      <c r="E73" s="32">
        <f>IF(B73=1,Healthcare!M73,NA())</f>
        <v>41919.1</v>
      </c>
    </row>
    <row r="74" spans="1:5" x14ac:dyDescent="0.35">
      <c r="A74" s="23">
        <f>Healthcare!Q74</f>
        <v>56</v>
      </c>
      <c r="B74" s="23">
        <f>IF(AND(OR(Dashboard!$D$5="All",Healthcare!J74=Dashboard!$D$5),OR(Dashboard!$D$6="All",Healthcare!K74=Dashboard!$D$6)),1,0)</f>
        <v>1</v>
      </c>
      <c r="C74" s="27">
        <f>IF(B74=1,Healthcare!C74,NA())</f>
        <v>48.8</v>
      </c>
      <c r="D74" s="27">
        <f>IF(B74=1,Healthcare!D74,NA())</f>
        <v>6.22</v>
      </c>
      <c r="E74" s="32">
        <f>IF(B74=1,Healthcare!M74,NA())</f>
        <v>41886.54</v>
      </c>
    </row>
    <row r="75" spans="1:5" x14ac:dyDescent="0.35">
      <c r="A75" s="23">
        <f>Healthcare!Q75</f>
        <v>60</v>
      </c>
      <c r="B75" s="23">
        <f>IF(AND(OR(Dashboard!$D$5="All",Healthcare!J75=Dashboard!$D$5),OR(Dashboard!$D$6="All",Healthcare!K75=Dashboard!$D$6)),1,0)</f>
        <v>1</v>
      </c>
      <c r="C75" s="27">
        <f>IF(B75=1,Healthcare!C75,NA())</f>
        <v>45.5</v>
      </c>
      <c r="D75" s="27">
        <f>IF(B75=1,Healthcare!D75,NA())</f>
        <v>7.96</v>
      </c>
      <c r="E75" s="32">
        <f>IF(B75=1,Healthcare!M75,NA())</f>
        <v>41794.629999999997</v>
      </c>
    </row>
    <row r="76" spans="1:5" x14ac:dyDescent="0.35">
      <c r="A76" s="23">
        <f>Healthcare!Q76</f>
        <v>47</v>
      </c>
      <c r="B76" s="23">
        <f>IF(AND(OR(Dashboard!$D$5="All",Healthcare!J76=Dashboard!$D$5),OR(Dashboard!$D$6="All",Healthcare!K76=Dashboard!$D$6)),1,0)</f>
        <v>1</v>
      </c>
      <c r="C76" s="27">
        <f>IF(B76=1,Healthcare!C76,NA())</f>
        <v>53.61</v>
      </c>
      <c r="D76" s="27">
        <f>IF(B76=1,Healthcare!D76,NA())</f>
        <v>10.92</v>
      </c>
      <c r="E76" s="32">
        <f>IF(B76=1,Healthcare!M76,NA())</f>
        <v>41681.86</v>
      </c>
    </row>
    <row r="77" spans="1:5" x14ac:dyDescent="0.35">
      <c r="A77" s="23">
        <f>Healthcare!Q77</f>
        <v>47</v>
      </c>
      <c r="B77" s="23">
        <f>IF(AND(OR(Dashboard!$D$5="All",Healthcare!J77=Dashboard!$D$5),OR(Dashboard!$D$6="All",Healthcare!K77=Dashboard!$D$6)),1,0)</f>
        <v>1</v>
      </c>
      <c r="C77" s="27">
        <f>IF(B77=1,Healthcare!C77,NA())</f>
        <v>36.19</v>
      </c>
      <c r="D77" s="27">
        <f>IF(B77=1,Healthcare!D77,NA())</f>
        <v>11.51</v>
      </c>
      <c r="E77" s="32">
        <f>IF(B77=1,Healthcare!M77,NA())</f>
        <v>41676.080000000002</v>
      </c>
    </row>
    <row r="78" spans="1:5" x14ac:dyDescent="0.35">
      <c r="A78" s="23">
        <f>Healthcare!Q78</f>
        <v>46</v>
      </c>
      <c r="B78" s="23">
        <f>IF(AND(OR(Dashboard!$D$5="All",Healthcare!J78=Dashboard!$D$5),OR(Dashboard!$D$6="All",Healthcare!K78=Dashboard!$D$6)),1,0)</f>
        <v>1</v>
      </c>
      <c r="C78" s="27">
        <f>IF(B78=1,Healthcare!C78,NA())</f>
        <v>34.6</v>
      </c>
      <c r="D78" s="27">
        <f>IF(B78=1,Healthcare!D78,NA())</f>
        <v>5.99</v>
      </c>
      <c r="E78" s="32">
        <f>IF(B78=1,Healthcare!M78,NA())</f>
        <v>41661.599999999999</v>
      </c>
    </row>
    <row r="79" spans="1:5" x14ac:dyDescent="0.35">
      <c r="A79" s="23">
        <f>Healthcare!Q79</f>
        <v>48</v>
      </c>
      <c r="B79" s="23">
        <f>IF(AND(OR(Dashboard!$D$5="All",Healthcare!J79=Dashboard!$D$5),OR(Dashboard!$D$6="All",Healthcare!K79=Dashboard!$D$6)),1,0)</f>
        <v>1</v>
      </c>
      <c r="C79" s="27">
        <f>IF(B79=1,Healthcare!C79,NA())</f>
        <v>54.12</v>
      </c>
      <c r="D79" s="27">
        <f>IF(B79=1,Healthcare!D79,NA())</f>
        <v>11.57</v>
      </c>
      <c r="E79" s="32">
        <f>IF(B79=1,Healthcare!M79,NA())</f>
        <v>41636.199999999997</v>
      </c>
    </row>
    <row r="80" spans="1:5" x14ac:dyDescent="0.35">
      <c r="A80" s="23">
        <f>Healthcare!Q80</f>
        <v>55</v>
      </c>
      <c r="B80" s="23">
        <f>IF(AND(OR(Dashboard!$D$5="All",Healthcare!J80=Dashboard!$D$5),OR(Dashboard!$D$6="All",Healthcare!K80=Dashboard!$D$6)),1,0)</f>
        <v>1</v>
      </c>
      <c r="C80" s="27">
        <f>IF(B80=1,Healthcare!C80,NA())</f>
        <v>48.82</v>
      </c>
      <c r="D80" s="27">
        <f>IF(B80=1,Healthcare!D80,NA())</f>
        <v>6.67</v>
      </c>
      <c r="E80" s="32">
        <f>IF(B80=1,Healthcare!M80,NA())</f>
        <v>41505.15</v>
      </c>
    </row>
    <row r="81" spans="1:5" x14ac:dyDescent="0.35">
      <c r="A81" s="23">
        <f>Healthcare!Q81</f>
        <v>51</v>
      </c>
      <c r="B81" s="23">
        <f>IF(AND(OR(Dashboard!$D$5="All",Healthcare!J81=Dashboard!$D$5),OR(Dashboard!$D$6="All",Healthcare!K81=Dashboard!$D$6)),1,0)</f>
        <v>1</v>
      </c>
      <c r="C81" s="27">
        <f>IF(B81=1,Healthcare!C81,NA())</f>
        <v>51.01</v>
      </c>
      <c r="D81" s="27">
        <f>IF(B81=1,Healthcare!D81,NA())</f>
        <v>9.1999999999999993</v>
      </c>
      <c r="E81" s="32">
        <f>IF(B81=1,Healthcare!M81,NA())</f>
        <v>41351.879999999997</v>
      </c>
    </row>
    <row r="82" spans="1:5" x14ac:dyDescent="0.35">
      <c r="A82" s="23">
        <f>Healthcare!Q82</f>
        <v>58</v>
      </c>
      <c r="B82" s="23">
        <f>IF(AND(OR(Dashboard!$D$5="All",Healthcare!J82=Dashboard!$D$5),OR(Dashboard!$D$6="All",Healthcare!K82=Dashboard!$D$6)),1,0)</f>
        <v>1</v>
      </c>
      <c r="C82" s="27">
        <f>IF(B82=1,Healthcare!C82,NA())</f>
        <v>45.65</v>
      </c>
      <c r="D82" s="27">
        <f>IF(B82=1,Healthcare!D82,NA())</f>
        <v>5.1100000000000003</v>
      </c>
      <c r="E82" s="32">
        <f>IF(B82=1,Healthcare!M82,NA())</f>
        <v>41331.79</v>
      </c>
    </row>
    <row r="83" spans="1:5" x14ac:dyDescent="0.35">
      <c r="A83" s="23">
        <f>Healthcare!Q83</f>
        <v>45</v>
      </c>
      <c r="B83" s="23">
        <f>IF(AND(OR(Dashboard!$D$5="All",Healthcare!J83=Dashboard!$D$5),OR(Dashboard!$D$6="All",Healthcare!K83=Dashboard!$D$6)),1,0)</f>
        <v>1</v>
      </c>
      <c r="C83" s="27">
        <f>IF(B83=1,Healthcare!C83,NA())</f>
        <v>52.9</v>
      </c>
      <c r="D83" s="27">
        <f>IF(B83=1,Healthcare!D83,NA())</f>
        <v>5.34</v>
      </c>
      <c r="E83" s="32">
        <f>IF(B83=1,Healthcare!M83,NA())</f>
        <v>41271.5</v>
      </c>
    </row>
    <row r="84" spans="1:5" x14ac:dyDescent="0.35">
      <c r="A84" s="23">
        <f>Healthcare!Q84</f>
        <v>59</v>
      </c>
      <c r="B84" s="23">
        <f>IF(AND(OR(Dashboard!$D$5="All",Healthcare!J84=Dashboard!$D$5),OR(Dashboard!$D$6="All",Healthcare!K84=Dashboard!$D$6)),1,0)</f>
        <v>1</v>
      </c>
      <c r="C84" s="27">
        <f>IF(B84=1,Healthcare!C84,NA())</f>
        <v>45.41</v>
      </c>
      <c r="D84" s="27">
        <f>IF(B84=1,Healthcare!D84,NA())</f>
        <v>4.03</v>
      </c>
      <c r="E84" s="32">
        <f>IF(B84=1,Healthcare!M84,NA())</f>
        <v>41250.39</v>
      </c>
    </row>
    <row r="85" spans="1:5" x14ac:dyDescent="0.35">
      <c r="A85" s="23">
        <f>Healthcare!Q85</f>
        <v>53</v>
      </c>
      <c r="B85" s="23">
        <f>IF(AND(OR(Dashboard!$D$5="All",Healthcare!J85=Dashboard!$D$5),OR(Dashboard!$D$6="All",Healthcare!K85=Dashboard!$D$6)),1,0)</f>
        <v>1</v>
      </c>
      <c r="C85" s="27">
        <f>IF(B85=1,Healthcare!C85,NA())</f>
        <v>49.41</v>
      </c>
      <c r="D85" s="27">
        <f>IF(B85=1,Healthcare!D85,NA())</f>
        <v>4.2300000000000004</v>
      </c>
      <c r="E85" s="32">
        <f>IF(B85=1,Healthcare!M85,NA())</f>
        <v>41191.57</v>
      </c>
    </row>
    <row r="86" spans="1:5" x14ac:dyDescent="0.35">
      <c r="A86" s="23">
        <f>Healthcare!Q86</f>
        <v>50</v>
      </c>
      <c r="B86" s="23">
        <f>IF(AND(OR(Dashboard!$D$5="All",Healthcare!J86=Dashboard!$D$5),OR(Dashboard!$D$6="All",Healthcare!K86=Dashboard!$D$6)),1,0)</f>
        <v>1</v>
      </c>
      <c r="C86" s="27">
        <f>IF(B86=1,Healthcare!C86,NA())</f>
        <v>31.824999999999999</v>
      </c>
      <c r="D86" s="27">
        <f>IF(B86=1,Healthcare!D86,NA())</f>
        <v>4.0599999999999996</v>
      </c>
      <c r="E86" s="32">
        <f>IF(B86=1,Healthcare!M86,NA())</f>
        <v>41097.160000000003</v>
      </c>
    </row>
    <row r="87" spans="1:5" x14ac:dyDescent="0.35">
      <c r="A87" s="23">
        <f>Healthcare!Q87</f>
        <v>50</v>
      </c>
      <c r="B87" s="23">
        <f>IF(AND(OR(Dashboard!$D$5="All",Healthcare!J87=Dashboard!$D$5),OR(Dashboard!$D$6="All",Healthcare!K87=Dashboard!$D$6)),1,0)</f>
        <v>1</v>
      </c>
      <c r="C87" s="27">
        <f>IF(B87=1,Healthcare!C87,NA())</f>
        <v>51.28</v>
      </c>
      <c r="D87" s="27">
        <f>IF(B87=1,Healthcare!D87,NA())</f>
        <v>4.68</v>
      </c>
      <c r="E87" s="32">
        <f>IF(B87=1,Healthcare!M87,NA())</f>
        <v>41055.29</v>
      </c>
    </row>
    <row r="88" spans="1:5" x14ac:dyDescent="0.35">
      <c r="A88" s="23">
        <f>Healthcare!Q88</f>
        <v>43</v>
      </c>
      <c r="B88" s="23">
        <f>IF(AND(OR(Dashboard!$D$5="All",Healthcare!J88=Dashboard!$D$5),OR(Dashboard!$D$6="All",Healthcare!K88=Dashboard!$D$6)),1,0)</f>
        <v>1</v>
      </c>
      <c r="C88" s="27">
        <f>IF(B88=1,Healthcare!C88,NA())</f>
        <v>34.96</v>
      </c>
      <c r="D88" s="27">
        <f>IF(B88=1,Healthcare!D88,NA())</f>
        <v>4.34</v>
      </c>
      <c r="E88" s="32">
        <f>IF(B88=1,Healthcare!M88,NA())</f>
        <v>41034.22</v>
      </c>
    </row>
    <row r="89" spans="1:5" x14ac:dyDescent="0.35">
      <c r="A89" s="23">
        <f>Healthcare!Q89</f>
        <v>49</v>
      </c>
      <c r="B89" s="23">
        <f>IF(AND(OR(Dashboard!$D$5="All",Healthcare!J89=Dashboard!$D$5),OR(Dashboard!$D$6="All",Healthcare!K89=Dashboard!$D$6)),1,0)</f>
        <v>1</v>
      </c>
      <c r="C89" s="27">
        <f>IF(B89=1,Healthcare!C89,NA())</f>
        <v>33.11</v>
      </c>
      <c r="D89" s="27">
        <f>IF(B89=1,Healthcare!D89,NA())</f>
        <v>10.51</v>
      </c>
      <c r="E89" s="32">
        <f>IF(B89=1,Healthcare!M89,NA())</f>
        <v>40974.160000000003</v>
      </c>
    </row>
    <row r="90" spans="1:5" x14ac:dyDescent="0.35">
      <c r="A90" s="23">
        <f>Healthcare!Q90</f>
        <v>39</v>
      </c>
      <c r="B90" s="23">
        <f>IF(AND(OR(Dashboard!$D$5="All",Healthcare!J90=Dashboard!$D$5),OR(Dashboard!$D$6="All",Healthcare!K90=Dashboard!$D$6)),1,0)</f>
        <v>1</v>
      </c>
      <c r="C90" s="27">
        <f>IF(B90=1,Healthcare!C90,NA())</f>
        <v>54.74</v>
      </c>
      <c r="D90" s="27">
        <f>IF(B90=1,Healthcare!D90,NA())</f>
        <v>5.84</v>
      </c>
      <c r="E90" s="32">
        <f>IF(B90=1,Healthcare!M90,NA())</f>
        <v>40961.29</v>
      </c>
    </row>
    <row r="91" spans="1:5" x14ac:dyDescent="0.35">
      <c r="A91" s="23">
        <f>Healthcare!Q91</f>
        <v>43</v>
      </c>
      <c r="B91" s="23">
        <f>IF(AND(OR(Dashboard!$D$5="All",Healthcare!J91=Dashboard!$D$5),OR(Dashboard!$D$6="All",Healthcare!K91=Dashboard!$D$6)),1,0)</f>
        <v>1</v>
      </c>
      <c r="C91" s="27">
        <f>IF(B91=1,Healthcare!C91,NA())</f>
        <v>32.56</v>
      </c>
      <c r="D91" s="27">
        <f>IF(B91=1,Healthcare!D91,NA())</f>
        <v>5.41</v>
      </c>
      <c r="E91" s="32">
        <f>IF(B91=1,Healthcare!M91,NA())</f>
        <v>40941.29</v>
      </c>
    </row>
    <row r="92" spans="1:5" x14ac:dyDescent="0.35">
      <c r="A92" s="23">
        <f>Healthcare!Q92</f>
        <v>30</v>
      </c>
      <c r="B92" s="23">
        <f>IF(AND(OR(Dashboard!$D$5="All",Healthcare!J92=Dashboard!$D$5),OR(Dashboard!$D$6="All",Healthcare!K92=Dashboard!$D$6)),1,0)</f>
        <v>1</v>
      </c>
      <c r="C92" s="27">
        <f>IF(B92=1,Healthcare!C92,NA())</f>
        <v>39.049999999999997</v>
      </c>
      <c r="D92" s="27">
        <f>IF(B92=1,Healthcare!D92,NA())</f>
        <v>6.06</v>
      </c>
      <c r="E92" s="32">
        <f>IF(B92=1,Healthcare!M92,NA())</f>
        <v>40932.43</v>
      </c>
    </row>
    <row r="93" spans="1:5" x14ac:dyDescent="0.35">
      <c r="A93" s="23">
        <f>Healthcare!Q93</f>
        <v>23</v>
      </c>
      <c r="B93" s="23">
        <f>IF(AND(OR(Dashboard!$D$5="All",Healthcare!J93=Dashboard!$D$5),OR(Dashboard!$D$6="All",Healthcare!K93=Dashboard!$D$6)),1,0)</f>
        <v>1</v>
      </c>
      <c r="C93" s="27">
        <f>IF(B93=1,Healthcare!C93,NA())</f>
        <v>42.75</v>
      </c>
      <c r="D93" s="27">
        <f>IF(B93=1,Healthcare!D93,NA())</f>
        <v>4.22</v>
      </c>
      <c r="E93" s="32">
        <f>IF(B93=1,Healthcare!M93,NA())</f>
        <v>40904.199999999997</v>
      </c>
    </row>
    <row r="94" spans="1:5" x14ac:dyDescent="0.35">
      <c r="A94" s="23">
        <f>Healthcare!Q94</f>
        <v>50</v>
      </c>
      <c r="B94" s="23">
        <f>IF(AND(OR(Dashboard!$D$5="All",Healthcare!J94=Dashboard!$D$5),OR(Dashboard!$D$6="All",Healthcare!K94=Dashboard!$D$6)),1,0)</f>
        <v>1</v>
      </c>
      <c r="C94" s="27">
        <f>IF(B94=1,Healthcare!C94,NA())</f>
        <v>50.58</v>
      </c>
      <c r="D94" s="27">
        <f>IF(B94=1,Healthcare!D94,NA())</f>
        <v>5.12</v>
      </c>
      <c r="E94" s="32">
        <f>IF(B94=1,Healthcare!M94,NA())</f>
        <v>40817.85</v>
      </c>
    </row>
    <row r="95" spans="1:5" x14ac:dyDescent="0.35">
      <c r="A95" s="23">
        <f>Healthcare!Q95</f>
        <v>46</v>
      </c>
      <c r="B95" s="23">
        <f>IF(AND(OR(Dashboard!$D$5="All",Healthcare!J95=Dashboard!$D$5),OR(Dashboard!$D$6="All",Healthcare!K95=Dashboard!$D$6)),1,0)</f>
        <v>1</v>
      </c>
      <c r="C95" s="27">
        <f>IF(B95=1,Healthcare!C95,NA())</f>
        <v>30.495000000000001</v>
      </c>
      <c r="D95" s="27">
        <f>IF(B95=1,Healthcare!D95,NA())</f>
        <v>4.57</v>
      </c>
      <c r="E95" s="32">
        <f>IF(B95=1,Healthcare!M95,NA())</f>
        <v>40720.550000000003</v>
      </c>
    </row>
    <row r="96" spans="1:5" x14ac:dyDescent="0.35">
      <c r="A96" s="23">
        <f>Healthcare!Q96</f>
        <v>52</v>
      </c>
      <c r="B96" s="23">
        <f>IF(AND(OR(Dashboard!$D$5="All",Healthcare!J96=Dashboard!$D$5),OR(Dashboard!$D$6="All",Healthcare!K96=Dashboard!$D$6)),1,0)</f>
        <v>1</v>
      </c>
      <c r="C96" s="27">
        <f>IF(B96=1,Healthcare!C96,NA())</f>
        <v>48.31</v>
      </c>
      <c r="D96" s="27">
        <f>IF(B96=1,Healthcare!D96,NA())</f>
        <v>9.58</v>
      </c>
      <c r="E96" s="32">
        <f>IF(B96=1,Healthcare!M96,NA())</f>
        <v>40692.910000000003</v>
      </c>
    </row>
    <row r="97" spans="1:5" x14ac:dyDescent="0.35">
      <c r="A97" s="23">
        <f>Healthcare!Q97</f>
        <v>47</v>
      </c>
      <c r="B97" s="23">
        <f>IF(AND(OR(Dashboard!$D$5="All",Healthcare!J97=Dashboard!$D$5),OR(Dashboard!$D$6="All",Healthcare!K97=Dashboard!$D$6)),1,0)</f>
        <v>1</v>
      </c>
      <c r="C97" s="27">
        <f>IF(B97=1,Healthcare!C97,NA())</f>
        <v>48.99</v>
      </c>
      <c r="D97" s="27">
        <f>IF(B97=1,Healthcare!D97,NA())</f>
        <v>9.7799999999999994</v>
      </c>
      <c r="E97" s="32">
        <f>IF(B97=1,Healthcare!M97,NA())</f>
        <v>40590.550000000003</v>
      </c>
    </row>
    <row r="98" spans="1:5" x14ac:dyDescent="0.35">
      <c r="A98" s="23">
        <f>Healthcare!Q98</f>
        <v>37</v>
      </c>
      <c r="B98" s="23">
        <f>IF(AND(OR(Dashboard!$D$5="All",Healthcare!J98=Dashboard!$D$5),OR(Dashboard!$D$6="All",Healthcare!K98=Dashboard!$D$6)),1,0)</f>
        <v>1</v>
      </c>
      <c r="C98" s="27">
        <f>IF(B98=1,Healthcare!C98,NA())</f>
        <v>38.39</v>
      </c>
      <c r="D98" s="27">
        <f>IF(B98=1,Healthcare!D98,NA())</f>
        <v>4.1100000000000003</v>
      </c>
      <c r="E98" s="32">
        <f>IF(B98=1,Healthcare!M98,NA())</f>
        <v>40419.019999999997</v>
      </c>
    </row>
    <row r="99" spans="1:5" x14ac:dyDescent="0.35">
      <c r="A99" s="23">
        <f>Healthcare!Q99</f>
        <v>56</v>
      </c>
      <c r="B99" s="23">
        <f>IF(AND(OR(Dashboard!$D$5="All",Healthcare!J99=Dashboard!$D$5),OR(Dashboard!$D$6="All",Healthcare!K99=Dashboard!$D$6)),1,0)</f>
        <v>1</v>
      </c>
      <c r="C99" s="27">
        <f>IF(B99=1,Healthcare!C99,NA())</f>
        <v>44.34</v>
      </c>
      <c r="D99" s="27">
        <f>IF(B99=1,Healthcare!D99,NA())</f>
        <v>4.0199999999999996</v>
      </c>
      <c r="E99" s="32">
        <f>IF(B99=1,Healthcare!M99,NA())</f>
        <v>40373.74</v>
      </c>
    </row>
    <row r="100" spans="1:5" x14ac:dyDescent="0.35">
      <c r="A100" s="23">
        <f>Healthcare!Q100</f>
        <v>60</v>
      </c>
      <c r="B100" s="23">
        <f>IF(AND(OR(Dashboard!$D$5="All",Healthcare!J100=Dashboard!$D$5),OR(Dashboard!$D$6="All",Healthcare!K100=Dashboard!$D$6)),1,0)</f>
        <v>1</v>
      </c>
      <c r="C100" s="27">
        <f>IF(B100=1,Healthcare!C100,NA())</f>
        <v>41.51</v>
      </c>
      <c r="D100" s="27">
        <f>IF(B100=1,Healthcare!D100,NA())</f>
        <v>6.92</v>
      </c>
      <c r="E100" s="32">
        <f>IF(B100=1,Healthcare!M100,NA())</f>
        <v>40309.93</v>
      </c>
    </row>
    <row r="101" spans="1:5" x14ac:dyDescent="0.35">
      <c r="A101" s="23">
        <f>Healthcare!Q101</f>
        <v>45</v>
      </c>
      <c r="B101" s="23">
        <f>IF(AND(OR(Dashboard!$D$5="All",Healthcare!J101=Dashboard!$D$5),OR(Dashboard!$D$6="All",Healthcare!K101=Dashboard!$D$6)),1,0)</f>
        <v>1</v>
      </c>
      <c r="C101" s="27">
        <f>IF(B101=1,Healthcare!C101,NA())</f>
        <v>48.2</v>
      </c>
      <c r="D101" s="27">
        <f>IF(B101=1,Healthcare!D101,NA())</f>
        <v>4.84</v>
      </c>
      <c r="E101" s="32">
        <f>IF(B101=1,Healthcare!M101,NA())</f>
        <v>40284.379999999997</v>
      </c>
    </row>
    <row r="102" spans="1:5" x14ac:dyDescent="0.35">
      <c r="A102" s="23">
        <f>Healthcare!Q102</f>
        <v>41</v>
      </c>
      <c r="B102" s="23">
        <f>IF(AND(OR(Dashboard!$D$5="All",Healthcare!J102=Dashboard!$D$5),OR(Dashboard!$D$6="All",Healthcare!K102=Dashboard!$D$6)),1,0)</f>
        <v>1</v>
      </c>
      <c r="C102" s="27">
        <f>IF(B102=1,Healthcare!C102,NA())</f>
        <v>35.75</v>
      </c>
      <c r="D102" s="27">
        <f>IF(B102=1,Healthcare!D102,NA())</f>
        <v>8</v>
      </c>
      <c r="E102" s="32">
        <f>IF(B102=1,Healthcare!M102,NA())</f>
        <v>40273.65</v>
      </c>
    </row>
    <row r="103" spans="1:5" x14ac:dyDescent="0.35">
      <c r="A103" s="23">
        <f>Healthcare!Q103</f>
        <v>41</v>
      </c>
      <c r="B103" s="23">
        <f>IF(AND(OR(Dashboard!$D$5="All",Healthcare!J103=Dashboard!$D$5),OR(Dashboard!$D$6="All",Healthcare!K103=Dashboard!$D$6)),1,0)</f>
        <v>1</v>
      </c>
      <c r="C103" s="27">
        <f>IF(B103=1,Healthcare!C103,NA())</f>
        <v>53.81</v>
      </c>
      <c r="D103" s="27">
        <f>IF(B103=1,Healthcare!D103,NA())</f>
        <v>8.77</v>
      </c>
      <c r="E103" s="32">
        <f>IF(B103=1,Healthcare!M103,NA())</f>
        <v>40208.559999999998</v>
      </c>
    </row>
    <row r="104" spans="1:5" x14ac:dyDescent="0.35">
      <c r="A104" s="23">
        <f>Healthcare!Q104</f>
        <v>43</v>
      </c>
      <c r="B104" s="23">
        <f>IF(AND(OR(Dashboard!$D$5="All",Healthcare!J104=Dashboard!$D$5),OR(Dashboard!$D$6="All",Healthcare!K104=Dashboard!$D$6)),1,0)</f>
        <v>1</v>
      </c>
      <c r="C104" s="27">
        <f>IF(B104=1,Healthcare!C104,NA())</f>
        <v>49.48</v>
      </c>
      <c r="D104" s="27">
        <f>IF(B104=1,Healthcare!D104,NA())</f>
        <v>4.96</v>
      </c>
      <c r="E104" s="32">
        <f>IF(B104=1,Healthcare!M104,NA())</f>
        <v>40204.83</v>
      </c>
    </row>
    <row r="105" spans="1:5" x14ac:dyDescent="0.35">
      <c r="A105" s="23">
        <f>Healthcare!Q105</f>
        <v>37</v>
      </c>
      <c r="B105" s="23">
        <f>IF(AND(OR(Dashboard!$D$5="All",Healthcare!J105=Dashboard!$D$5),OR(Dashboard!$D$6="All",Healthcare!K105=Dashboard!$D$6)),1,0)</f>
        <v>1</v>
      </c>
      <c r="C105" s="27">
        <f>IF(B105=1,Healthcare!C105,NA())</f>
        <v>34.1</v>
      </c>
      <c r="D105" s="27">
        <f>IF(B105=1,Healthcare!D105,NA())</f>
        <v>4.43</v>
      </c>
      <c r="E105" s="32">
        <f>IF(B105=1,Healthcare!M105,NA())</f>
        <v>40182.25</v>
      </c>
    </row>
    <row r="106" spans="1:5" x14ac:dyDescent="0.35">
      <c r="A106" s="23">
        <f>Healthcare!Q106</f>
        <v>39</v>
      </c>
      <c r="B106" s="23">
        <f>IF(AND(OR(Dashboard!$D$5="All",Healthcare!J106=Dashboard!$D$5),OR(Dashboard!$D$6="All",Healthcare!K106=Dashboard!$D$6)),1,0)</f>
        <v>1</v>
      </c>
      <c r="C106" s="27">
        <f>IF(B106=1,Healthcare!C106,NA())</f>
        <v>35.299999999999997</v>
      </c>
      <c r="D106" s="27">
        <f>IF(B106=1,Healthcare!D106,NA())</f>
        <v>5.82</v>
      </c>
      <c r="E106" s="32">
        <f>IF(B106=1,Healthcare!M106,NA())</f>
        <v>40103.89</v>
      </c>
    </row>
    <row r="107" spans="1:5" x14ac:dyDescent="0.35">
      <c r="A107" s="23">
        <f>Healthcare!Q107</f>
        <v>56</v>
      </c>
      <c r="B107" s="23">
        <f>IF(AND(OR(Dashboard!$D$5="All",Healthcare!J107=Dashboard!$D$5),OR(Dashboard!$D$6="All",Healthcare!K107=Dashboard!$D$6)),1,0)</f>
        <v>1</v>
      </c>
      <c r="C107" s="27">
        <f>IF(B107=1,Healthcare!C107,NA())</f>
        <v>43.83</v>
      </c>
      <c r="D107" s="27">
        <f>IF(B107=1,Healthcare!D107,NA())</f>
        <v>6.03</v>
      </c>
      <c r="E107" s="32">
        <f>IF(B107=1,Healthcare!M107,NA())</f>
        <v>40069.440000000002</v>
      </c>
    </row>
    <row r="108" spans="1:5" x14ac:dyDescent="0.35">
      <c r="A108" s="23">
        <f>Healthcare!Q108</f>
        <v>44</v>
      </c>
      <c r="B108" s="23">
        <f>IF(AND(OR(Dashboard!$D$5="All",Healthcare!J108=Dashboard!$D$5),OR(Dashboard!$D$6="All",Healthcare!K108=Dashboard!$D$6)),1,0)</f>
        <v>1</v>
      </c>
      <c r="C108" s="27">
        <f>IF(B108=1,Healthcare!C108,NA())</f>
        <v>50.07</v>
      </c>
      <c r="D108" s="27">
        <f>IF(B108=1,Healthcare!D108,NA())</f>
        <v>9.27</v>
      </c>
      <c r="E108" s="32">
        <f>IF(B108=1,Healthcare!M108,NA())</f>
        <v>40054.730000000003</v>
      </c>
    </row>
    <row r="109" spans="1:5" x14ac:dyDescent="0.35">
      <c r="A109" s="23">
        <f>Healthcare!Q109</f>
        <v>40</v>
      </c>
      <c r="B109" s="23">
        <f>IF(AND(OR(Dashboard!$D$5="All",Healthcare!J109=Dashboard!$D$5),OR(Dashboard!$D$6="All",Healthcare!K109=Dashboard!$D$6)),1,0)</f>
        <v>1</v>
      </c>
      <c r="C109" s="27">
        <f>IF(B109=1,Healthcare!C109,NA())</f>
        <v>32.774999999999999</v>
      </c>
      <c r="D109" s="27">
        <f>IF(B109=1,Healthcare!D109,NA())</f>
        <v>5.53</v>
      </c>
      <c r="E109" s="32">
        <f>IF(B109=1,Healthcare!M109,NA())</f>
        <v>40003.33</v>
      </c>
    </row>
    <row r="110" spans="1:5" x14ac:dyDescent="0.35">
      <c r="A110" s="23">
        <f>Healthcare!Q110</f>
        <v>35</v>
      </c>
      <c r="B110" s="23">
        <f>IF(AND(OR(Dashboard!$D$5="All",Healthcare!J110=Dashboard!$D$5),OR(Dashboard!$D$6="All",Healthcare!K110=Dashboard!$D$6)),1,0)</f>
        <v>1</v>
      </c>
      <c r="C110" s="27">
        <f>IF(B110=1,Healthcare!C110,NA())</f>
        <v>34.104999999999997</v>
      </c>
      <c r="D110" s="27">
        <f>IF(B110=1,Healthcare!D110,NA())</f>
        <v>5.07</v>
      </c>
      <c r="E110" s="32">
        <f>IF(B110=1,Healthcare!M110,NA())</f>
        <v>39983.43</v>
      </c>
    </row>
    <row r="111" spans="1:5" x14ac:dyDescent="0.35">
      <c r="A111" s="23">
        <f>Healthcare!Q111</f>
        <v>47</v>
      </c>
      <c r="B111" s="23">
        <f>IF(AND(OR(Dashboard!$D$5="All",Healthcare!J111=Dashboard!$D$5),OR(Dashboard!$D$6="All",Healthcare!K111=Dashboard!$D$6)),1,0)</f>
        <v>1</v>
      </c>
      <c r="C111" s="27">
        <f>IF(B111=1,Healthcare!C111,NA())</f>
        <v>48.93</v>
      </c>
      <c r="D111" s="27">
        <f>IF(B111=1,Healthcare!D111,NA())</f>
        <v>11.17</v>
      </c>
      <c r="E111" s="32">
        <f>IF(B111=1,Healthcare!M111,NA())</f>
        <v>39963.120000000003</v>
      </c>
    </row>
    <row r="112" spans="1:5" x14ac:dyDescent="0.35">
      <c r="A112" s="23">
        <f>Healthcare!Q112</f>
        <v>37</v>
      </c>
      <c r="B112" s="23">
        <f>IF(AND(OR(Dashboard!$D$5="All",Healthcare!J112=Dashboard!$D$5),OR(Dashboard!$D$6="All",Healthcare!K112=Dashboard!$D$6)),1,0)</f>
        <v>1</v>
      </c>
      <c r="C112" s="27">
        <f>IF(B112=1,Healthcare!C112,NA())</f>
        <v>37.07</v>
      </c>
      <c r="D112" s="27">
        <f>IF(B112=1,Healthcare!D112,NA())</f>
        <v>6.14</v>
      </c>
      <c r="E112" s="32">
        <f>IF(B112=1,Healthcare!M112,NA())</f>
        <v>39871.699999999997</v>
      </c>
    </row>
    <row r="113" spans="1:5" x14ac:dyDescent="0.35">
      <c r="A113" s="23">
        <f>Healthcare!Q113</f>
        <v>40</v>
      </c>
      <c r="B113" s="23">
        <f>IF(AND(OR(Dashboard!$D$5="All",Healthcare!J113=Dashboard!$D$5),OR(Dashboard!$D$6="All",Healthcare!K113=Dashboard!$D$6)),1,0)</f>
        <v>1</v>
      </c>
      <c r="C113" s="27">
        <f>IF(B113=1,Healthcare!C113,NA())</f>
        <v>51.51</v>
      </c>
      <c r="D113" s="27">
        <f>IF(B113=1,Healthcare!D113,NA())</f>
        <v>6.26</v>
      </c>
      <c r="E113" s="32">
        <f>IF(B113=1,Healthcare!M113,NA())</f>
        <v>39865.699999999997</v>
      </c>
    </row>
    <row r="114" spans="1:5" x14ac:dyDescent="0.35">
      <c r="A114" s="23">
        <f>Healthcare!Q114</f>
        <v>37</v>
      </c>
      <c r="B114" s="23">
        <f>IF(AND(OR(Dashboard!$D$5="All",Healthcare!J114=Dashboard!$D$5),OR(Dashboard!$D$6="All",Healthcare!K114=Dashboard!$D$6)),1,0)</f>
        <v>1</v>
      </c>
      <c r="C114" s="27">
        <f>IF(B114=1,Healthcare!C114,NA())</f>
        <v>34.799999999999997</v>
      </c>
      <c r="D114" s="27">
        <f>IF(B114=1,Healthcare!D114,NA())</f>
        <v>4.72</v>
      </c>
      <c r="E114" s="32">
        <f>IF(B114=1,Healthcare!M114,NA())</f>
        <v>39836.519999999997</v>
      </c>
    </row>
    <row r="115" spans="1:5" x14ac:dyDescent="0.35">
      <c r="A115" s="23">
        <f>Healthcare!Q115</f>
        <v>35</v>
      </c>
      <c r="B115" s="23">
        <f>IF(AND(OR(Dashboard!$D$5="All",Healthcare!J115=Dashboard!$D$5),OR(Dashboard!$D$6="All",Healthcare!K115=Dashboard!$D$6)),1,0)</f>
        <v>1</v>
      </c>
      <c r="C115" s="27">
        <f>IF(B115=1,Healthcare!C115,NA())</f>
        <v>36.67</v>
      </c>
      <c r="D115" s="27">
        <f>IF(B115=1,Healthcare!D115,NA())</f>
        <v>5.18</v>
      </c>
      <c r="E115" s="32">
        <f>IF(B115=1,Healthcare!M115,NA())</f>
        <v>39774.28</v>
      </c>
    </row>
    <row r="116" spans="1:5" x14ac:dyDescent="0.35">
      <c r="A116" s="23">
        <f>Healthcare!Q116</f>
        <v>49</v>
      </c>
      <c r="B116" s="23">
        <f>IF(AND(OR(Dashboard!$D$5="All",Healthcare!J116=Dashboard!$D$5),OR(Dashboard!$D$6="All",Healthcare!K116=Dashboard!$D$6)),1,0)</f>
        <v>1</v>
      </c>
      <c r="C116" s="27">
        <f>IF(B116=1,Healthcare!C116,NA())</f>
        <v>30.9</v>
      </c>
      <c r="D116" s="27">
        <f>IF(B116=1,Healthcare!D116,NA())</f>
        <v>9.4</v>
      </c>
      <c r="E116" s="32">
        <f>IF(B116=1,Healthcare!M116,NA())</f>
        <v>39727.61</v>
      </c>
    </row>
    <row r="117" spans="1:5" x14ac:dyDescent="0.35">
      <c r="A117" s="23">
        <f>Healthcare!Q117</f>
        <v>45</v>
      </c>
      <c r="B117" s="23">
        <f>IF(AND(OR(Dashboard!$D$5="All",Healthcare!J117=Dashboard!$D$5),OR(Dashboard!$D$6="All",Healthcare!K117=Dashboard!$D$6)),1,0)</f>
        <v>1</v>
      </c>
      <c r="C117" s="27">
        <f>IF(B117=1,Healthcare!C117,NA())</f>
        <v>30.495000000000001</v>
      </c>
      <c r="D117" s="27">
        <f>IF(B117=1,Healthcare!D117,NA())</f>
        <v>6.29</v>
      </c>
      <c r="E117" s="32">
        <f>IF(B117=1,Healthcare!M117,NA())</f>
        <v>39725.519999999997</v>
      </c>
    </row>
    <row r="118" spans="1:5" x14ac:dyDescent="0.35">
      <c r="A118" s="23">
        <f>Healthcare!Q118</f>
        <v>19</v>
      </c>
      <c r="B118" s="23">
        <f>IF(AND(OR(Dashboard!$D$5="All",Healthcare!J118=Dashboard!$D$5),OR(Dashboard!$D$6="All",Healthcare!K118=Dashboard!$D$6)),1,0)</f>
        <v>1</v>
      </c>
      <c r="C118" s="27">
        <f>IF(B118=1,Healthcare!C118,NA())</f>
        <v>44.88</v>
      </c>
      <c r="D118" s="27">
        <f>IF(B118=1,Healthcare!D118,NA())</f>
        <v>6.04</v>
      </c>
      <c r="E118" s="32">
        <f>IF(B118=1,Healthcare!M118,NA())</f>
        <v>39722.75</v>
      </c>
    </row>
    <row r="119" spans="1:5" x14ac:dyDescent="0.35">
      <c r="A119" s="23">
        <f>Healthcare!Q119</f>
        <v>54</v>
      </c>
      <c r="B119" s="23">
        <f>IF(AND(OR(Dashboard!$D$5="All",Healthcare!J119=Dashboard!$D$5),OR(Dashboard!$D$6="All",Healthcare!K119=Dashboard!$D$6)),1,0)</f>
        <v>1</v>
      </c>
      <c r="C119" s="27">
        <f>IF(B119=1,Healthcare!C119,NA())</f>
        <v>44.32</v>
      </c>
      <c r="D119" s="27">
        <f>IF(B119=1,Healthcare!D119,NA())</f>
        <v>10.55</v>
      </c>
      <c r="E119" s="32">
        <f>IF(B119=1,Healthcare!M119,NA())</f>
        <v>39721.93</v>
      </c>
    </row>
    <row r="120" spans="1:5" x14ac:dyDescent="0.35">
      <c r="A120" s="23">
        <f>Healthcare!Q120</f>
        <v>45</v>
      </c>
      <c r="B120" s="23">
        <f>IF(AND(OR(Dashboard!$D$5="All",Healthcare!J120=Dashboard!$D$5),OR(Dashboard!$D$6="All",Healthcare!K120=Dashboard!$D$6)),1,0)</f>
        <v>1</v>
      </c>
      <c r="C120" s="27">
        <f>IF(B120=1,Healthcare!C120,NA())</f>
        <v>46.39</v>
      </c>
      <c r="D120" s="27">
        <f>IF(B120=1,Healthcare!D120,NA())</f>
        <v>5.09</v>
      </c>
      <c r="E120" s="32">
        <f>IF(B120=1,Healthcare!M120,NA())</f>
        <v>39670.44</v>
      </c>
    </row>
    <row r="121" spans="1:5" x14ac:dyDescent="0.35">
      <c r="A121" s="23">
        <f>Healthcare!Q121</f>
        <v>27</v>
      </c>
      <c r="B121" s="23">
        <f>IF(AND(OR(Dashboard!$D$5="All",Healthcare!J121=Dashboard!$D$5),OR(Dashboard!$D$6="All",Healthcare!K121=Dashboard!$D$6)),1,0)</f>
        <v>1</v>
      </c>
      <c r="C121" s="27">
        <f>IF(B121=1,Healthcare!C121,NA())</f>
        <v>42.13</v>
      </c>
      <c r="D121" s="27">
        <f>IF(B121=1,Healthcare!D121,NA())</f>
        <v>5.2</v>
      </c>
      <c r="E121" s="32">
        <f>IF(B121=1,Healthcare!M121,NA())</f>
        <v>39611.760000000002</v>
      </c>
    </row>
    <row r="122" spans="1:5" x14ac:dyDescent="0.35">
      <c r="A122" s="23">
        <f>Healthcare!Q122</f>
        <v>41</v>
      </c>
      <c r="B122" s="23">
        <f>IF(AND(OR(Dashboard!$D$5="All",Healthcare!J122=Dashboard!$D$5),OR(Dashboard!$D$6="All",Healthcare!K122=Dashboard!$D$6)),1,0)</f>
        <v>1</v>
      </c>
      <c r="C122" s="27">
        <f>IF(B122=1,Healthcare!C122,NA())</f>
        <v>30.78</v>
      </c>
      <c r="D122" s="27">
        <f>IF(B122=1,Healthcare!D122,NA())</f>
        <v>8.4499999999999993</v>
      </c>
      <c r="E122" s="32">
        <f>IF(B122=1,Healthcare!M122,NA())</f>
        <v>39597.410000000003</v>
      </c>
    </row>
    <row r="123" spans="1:5" x14ac:dyDescent="0.35">
      <c r="A123" s="23">
        <f>Healthcare!Q123</f>
        <v>44</v>
      </c>
      <c r="B123" s="23">
        <f>IF(AND(OR(Dashboard!$D$5="All",Healthcare!J123=Dashboard!$D$5),OR(Dashboard!$D$6="All",Healthcare!K123=Dashboard!$D$6)),1,0)</f>
        <v>1</v>
      </c>
      <c r="C123" s="27">
        <f>IF(B123=1,Healthcare!C123,NA())</f>
        <v>31.35</v>
      </c>
      <c r="D123" s="27">
        <f>IF(B123=1,Healthcare!D123,NA())</f>
        <v>9.5399999999999991</v>
      </c>
      <c r="E123" s="32">
        <f>IF(B123=1,Healthcare!M123,NA())</f>
        <v>39556.49</v>
      </c>
    </row>
    <row r="124" spans="1:5" x14ac:dyDescent="0.35">
      <c r="A124" s="23">
        <f>Healthcare!Q124</f>
        <v>56</v>
      </c>
      <c r="B124" s="23">
        <f>IF(AND(OR(Dashboard!$D$5="All",Healthcare!J124=Dashboard!$D$5),OR(Dashboard!$D$6="All",Healthcare!K124=Dashboard!$D$6)),1,0)</f>
        <v>1</v>
      </c>
      <c r="C124" s="27">
        <f>IF(B124=1,Healthcare!C124,NA())</f>
        <v>41.46</v>
      </c>
      <c r="D124" s="27">
        <f>IF(B124=1,Healthcare!D124,NA())</f>
        <v>4.99</v>
      </c>
      <c r="E124" s="32">
        <f>IF(B124=1,Healthcare!M124,NA())</f>
        <v>39396.86</v>
      </c>
    </row>
    <row r="125" spans="1:5" x14ac:dyDescent="0.35">
      <c r="A125" s="23">
        <f>Healthcare!Q125</f>
        <v>44</v>
      </c>
      <c r="B125" s="23">
        <f>IF(AND(OR(Dashboard!$D$5="All",Healthcare!J125=Dashboard!$D$5),OR(Dashboard!$D$6="All",Healthcare!K125=Dashboard!$D$6)),1,0)</f>
        <v>1</v>
      </c>
      <c r="C125" s="27">
        <f>IF(B125=1,Healthcare!C125,NA())</f>
        <v>48</v>
      </c>
      <c r="D125" s="27">
        <f>IF(B125=1,Healthcare!D125,NA())</f>
        <v>10.54</v>
      </c>
      <c r="E125" s="32">
        <f>IF(B125=1,Healthcare!M125,NA())</f>
        <v>39352.6</v>
      </c>
    </row>
    <row r="126" spans="1:5" x14ac:dyDescent="0.35">
      <c r="A126" s="23">
        <f>Healthcare!Q126</f>
        <v>40</v>
      </c>
      <c r="B126" s="23">
        <f>IF(AND(OR(Dashboard!$D$5="All",Healthcare!J126=Dashboard!$D$5),OR(Dashboard!$D$6="All",Healthcare!K126=Dashboard!$D$6)),1,0)</f>
        <v>1</v>
      </c>
      <c r="C126" s="27">
        <f>IF(B126=1,Healthcare!C126,NA())</f>
        <v>49.13</v>
      </c>
      <c r="D126" s="27">
        <f>IF(B126=1,Healthcare!D126,NA())</f>
        <v>4.54</v>
      </c>
      <c r="E126" s="32">
        <f>IF(B126=1,Healthcare!M126,NA())</f>
        <v>39315.279999999999</v>
      </c>
    </row>
    <row r="127" spans="1:5" x14ac:dyDescent="0.35">
      <c r="A127" s="23">
        <f>Healthcare!Q127</f>
        <v>30</v>
      </c>
      <c r="B127" s="23">
        <f>IF(AND(OR(Dashboard!$D$5="All",Healthcare!J127=Dashboard!$D$5),OR(Dashboard!$D$6="All",Healthcare!K127=Dashboard!$D$6)),1,0)</f>
        <v>1</v>
      </c>
      <c r="C127" s="27">
        <f>IF(B127=1,Healthcare!C127,NA())</f>
        <v>37.799999999999997</v>
      </c>
      <c r="D127" s="27">
        <f>IF(B127=1,Healthcare!D127,NA())</f>
        <v>6.29</v>
      </c>
      <c r="E127" s="32">
        <f>IF(B127=1,Healthcare!M127,NA())</f>
        <v>39241.440000000002</v>
      </c>
    </row>
    <row r="128" spans="1:5" x14ac:dyDescent="0.35">
      <c r="A128" s="23">
        <f>Healthcare!Q128</f>
        <v>60</v>
      </c>
      <c r="B128" s="23">
        <f>IF(AND(OR(Dashboard!$D$5="All",Healthcare!J128=Dashboard!$D$5),OR(Dashboard!$D$6="All",Healthcare!K128=Dashboard!$D$6)),1,0)</f>
        <v>1</v>
      </c>
      <c r="C128" s="27">
        <f>IF(B128=1,Healthcare!C128,NA())</f>
        <v>38.299999999999997</v>
      </c>
      <c r="D128" s="27">
        <f>IF(B128=1,Healthcare!D128,NA())</f>
        <v>9.51</v>
      </c>
      <c r="E128" s="32">
        <f>IF(B128=1,Healthcare!M128,NA())</f>
        <v>39221.120000000003</v>
      </c>
    </row>
    <row r="129" spans="1:5" x14ac:dyDescent="0.35">
      <c r="A129" s="23">
        <f>Healthcare!Q129</f>
        <v>40</v>
      </c>
      <c r="B129" s="23">
        <f>IF(AND(OR(Dashboard!$D$5="All",Healthcare!J129=Dashboard!$D$5),OR(Dashboard!$D$6="All",Healthcare!K129=Dashboard!$D$6)),1,0)</f>
        <v>1</v>
      </c>
      <c r="C129" s="27">
        <f>IF(B129=1,Healthcare!C129,NA())</f>
        <v>32.774999999999999</v>
      </c>
      <c r="D129" s="27">
        <f>IF(B129=1,Healthcare!D129,NA())</f>
        <v>4.72</v>
      </c>
      <c r="E129" s="32">
        <f>IF(B129=1,Healthcare!M129,NA())</f>
        <v>39125.33</v>
      </c>
    </row>
    <row r="130" spans="1:5" x14ac:dyDescent="0.35">
      <c r="A130" s="23">
        <f>Healthcare!Q130</f>
        <v>37</v>
      </c>
      <c r="B130" s="23">
        <f>IF(AND(OR(Dashboard!$D$5="All",Healthcare!J130=Dashboard!$D$5),OR(Dashboard!$D$6="All",Healthcare!K130=Dashboard!$D$6)),1,0)</f>
        <v>1</v>
      </c>
      <c r="C130" s="27">
        <f>IF(B130=1,Healthcare!C130,NA())</f>
        <v>34.200000000000003</v>
      </c>
      <c r="D130" s="27">
        <f>IF(B130=1,Healthcare!D130,NA())</f>
        <v>5.91</v>
      </c>
      <c r="E130" s="32">
        <f>IF(B130=1,Healthcare!M130,NA())</f>
        <v>39047.29</v>
      </c>
    </row>
    <row r="131" spans="1:5" x14ac:dyDescent="0.35">
      <c r="A131" s="23">
        <f>Healthcare!Q131</f>
        <v>44</v>
      </c>
      <c r="B131" s="23">
        <f>IF(AND(OR(Dashboard!$D$5="All",Healthcare!J131=Dashboard!$D$5),OR(Dashboard!$D$6="All",Healthcare!K131=Dashboard!$D$6)),1,0)</f>
        <v>1</v>
      </c>
      <c r="C131" s="27">
        <f>IF(B131=1,Healthcare!C131,NA())</f>
        <v>30.2</v>
      </c>
      <c r="D131" s="27">
        <f>IF(B131=1,Healthcare!D131,NA())</f>
        <v>9.58</v>
      </c>
      <c r="E131" s="32">
        <f>IF(B131=1,Healthcare!M131,NA())</f>
        <v>38998.550000000003</v>
      </c>
    </row>
    <row r="132" spans="1:5" x14ac:dyDescent="0.35">
      <c r="A132" s="23">
        <f>Healthcare!Q132</f>
        <v>42</v>
      </c>
      <c r="B132" s="23">
        <f>IF(AND(OR(Dashboard!$D$5="All",Healthcare!J132=Dashboard!$D$5),OR(Dashboard!$D$6="All",Healthcare!K132=Dashboard!$D$6)),1,0)</f>
        <v>1</v>
      </c>
      <c r="C132" s="27">
        <f>IF(B132=1,Healthcare!C132,NA())</f>
        <v>48.32</v>
      </c>
      <c r="D132" s="27">
        <f>IF(B132=1,Healthcare!D132,NA())</f>
        <v>5.77</v>
      </c>
      <c r="E132" s="32">
        <f>IF(B132=1,Healthcare!M132,NA())</f>
        <v>38947.43</v>
      </c>
    </row>
    <row r="133" spans="1:5" x14ac:dyDescent="0.35">
      <c r="A133" s="23">
        <f>Healthcare!Q133</f>
        <v>46</v>
      </c>
      <c r="B133" s="23">
        <f>IF(AND(OR(Dashboard!$D$5="All",Healthcare!J133=Dashboard!$D$5),OR(Dashboard!$D$6="All",Healthcare!K133=Dashboard!$D$6)),1,0)</f>
        <v>1</v>
      </c>
      <c r="C133" s="27">
        <f>IF(B133=1,Healthcare!C133,NA())</f>
        <v>44.86</v>
      </c>
      <c r="D133" s="27">
        <f>IF(B133=1,Healthcare!D133,NA())</f>
        <v>4.38</v>
      </c>
      <c r="E133" s="32">
        <f>IF(B133=1,Healthcare!M133,NA())</f>
        <v>38932.559999999998</v>
      </c>
    </row>
    <row r="134" spans="1:5" x14ac:dyDescent="0.35">
      <c r="A134" s="23">
        <f>Healthcare!Q134</f>
        <v>35</v>
      </c>
      <c r="B134" s="23">
        <f>IF(AND(OR(Dashboard!$D$5="All",Healthcare!J134=Dashboard!$D$5),OR(Dashboard!$D$6="All",Healthcare!K134=Dashboard!$D$6)),1,0)</f>
        <v>1</v>
      </c>
      <c r="C134" s="27">
        <f>IF(B134=1,Healthcare!C134,NA())</f>
        <v>52.15</v>
      </c>
      <c r="D134" s="27">
        <f>IF(B134=1,Healthcare!D134,NA())</f>
        <v>5.65</v>
      </c>
      <c r="E134" s="32">
        <f>IF(B134=1,Healthcare!M134,NA())</f>
        <v>38924.04</v>
      </c>
    </row>
    <row r="135" spans="1:5" x14ac:dyDescent="0.35">
      <c r="A135" s="23">
        <f>Healthcare!Q135</f>
        <v>55</v>
      </c>
      <c r="B135" s="23">
        <f>IF(AND(OR(Dashboard!$D$5="All",Healthcare!J135=Dashboard!$D$5),OR(Dashboard!$D$6="All",Healthcare!K135=Dashboard!$D$6)),1,0)</f>
        <v>1</v>
      </c>
      <c r="C135" s="27">
        <f>IF(B135=1,Healthcare!C135,NA())</f>
        <v>41.12</v>
      </c>
      <c r="D135" s="27">
        <f>IF(B135=1,Healthcare!D135,NA())</f>
        <v>7.54</v>
      </c>
      <c r="E135" s="32">
        <f>IF(B135=1,Healthcare!M135,NA())</f>
        <v>38893.360000000001</v>
      </c>
    </row>
    <row r="136" spans="1:5" x14ac:dyDescent="0.35">
      <c r="A136" s="23">
        <f>Healthcare!Q136</f>
        <v>59</v>
      </c>
      <c r="B136" s="23">
        <f>IF(AND(OR(Dashboard!$D$5="All",Healthcare!J136=Dashboard!$D$5),OR(Dashboard!$D$6="All",Healthcare!K136=Dashboard!$D$6)),1,0)</f>
        <v>1</v>
      </c>
      <c r="C136" s="27">
        <f>IF(B136=1,Healthcare!C136,NA())</f>
        <v>38.39</v>
      </c>
      <c r="D136" s="27">
        <f>IF(B136=1,Healthcare!D136,NA())</f>
        <v>5.1100000000000003</v>
      </c>
      <c r="E136" s="32">
        <f>IF(B136=1,Healthcare!M136,NA())</f>
        <v>38869.25</v>
      </c>
    </row>
    <row r="137" spans="1:5" x14ac:dyDescent="0.35">
      <c r="A137" s="23">
        <f>Healthcare!Q137</f>
        <v>43</v>
      </c>
      <c r="B137" s="23">
        <f>IF(AND(OR(Dashboard!$D$5="All",Healthcare!J137=Dashboard!$D$5),OR(Dashboard!$D$6="All",Healthcare!K137=Dashboard!$D$6)),1,0)</f>
        <v>1</v>
      </c>
      <c r="C137" s="27">
        <f>IF(B137=1,Healthcare!C137,NA())</f>
        <v>46.85</v>
      </c>
      <c r="D137" s="27">
        <f>IF(B137=1,Healthcare!D137,NA())</f>
        <v>4.25</v>
      </c>
      <c r="E137" s="32">
        <f>IF(B137=1,Healthcare!M137,NA())</f>
        <v>38836.980000000003</v>
      </c>
    </row>
    <row r="138" spans="1:5" x14ac:dyDescent="0.35">
      <c r="A138" s="23">
        <f>Healthcare!Q138</f>
        <v>18</v>
      </c>
      <c r="B138" s="23">
        <f>IF(AND(OR(Dashboard!$D$5="All",Healthcare!J138=Dashboard!$D$5),OR(Dashboard!$D$6="All",Healthcare!K138=Dashboard!$D$6)),1,0)</f>
        <v>1</v>
      </c>
      <c r="C138" s="27">
        <f>IF(B138=1,Healthcare!C138,NA())</f>
        <v>42.24</v>
      </c>
      <c r="D138" s="27">
        <f>IF(B138=1,Healthcare!D138,NA())</f>
        <v>5.55</v>
      </c>
      <c r="E138" s="32">
        <f>IF(B138=1,Healthcare!M138,NA())</f>
        <v>38792.69</v>
      </c>
    </row>
    <row r="139" spans="1:5" x14ac:dyDescent="0.35">
      <c r="A139" s="23">
        <f>Healthcare!Q139</f>
        <v>31</v>
      </c>
      <c r="B139" s="23">
        <f>IF(AND(OR(Dashboard!$D$5="All",Healthcare!J139=Dashboard!$D$5),OR(Dashboard!$D$6="All",Healthcare!K139=Dashboard!$D$6)),1,0)</f>
        <v>1</v>
      </c>
      <c r="C139" s="27">
        <f>IF(B139=1,Healthcare!C139,NA())</f>
        <v>34.39</v>
      </c>
      <c r="D139" s="27">
        <f>IF(B139=1,Healthcare!D139,NA())</f>
        <v>5.78</v>
      </c>
      <c r="E139" s="32">
        <f>IF(B139=1,Healthcare!M139,NA())</f>
        <v>38746.36</v>
      </c>
    </row>
    <row r="140" spans="1:5" x14ac:dyDescent="0.35">
      <c r="A140" s="23">
        <f>Healthcare!Q140</f>
        <v>46</v>
      </c>
      <c r="B140" s="23">
        <f>IF(AND(OR(Dashboard!$D$5="All",Healthcare!J140=Dashboard!$D$5),OR(Dashboard!$D$6="All",Healthcare!K140=Dashboard!$D$6)),1,0)</f>
        <v>1</v>
      </c>
      <c r="C140" s="27">
        <f>IF(B140=1,Healthcare!C140,NA())</f>
        <v>42.89</v>
      </c>
      <c r="D140" s="27">
        <f>IF(B140=1,Healthcare!D140,NA())</f>
        <v>5.28</v>
      </c>
      <c r="E140" s="32">
        <f>IF(B140=1,Healthcare!M140,NA())</f>
        <v>38740.120000000003</v>
      </c>
    </row>
    <row r="141" spans="1:5" x14ac:dyDescent="0.35">
      <c r="A141" s="23">
        <f>Healthcare!Q141</f>
        <v>31</v>
      </c>
      <c r="B141" s="23">
        <f>IF(AND(OR(Dashboard!$D$5="All",Healthcare!J141=Dashboard!$D$5),OR(Dashboard!$D$6="All",Healthcare!K141=Dashboard!$D$6)),1,0)</f>
        <v>1</v>
      </c>
      <c r="C141" s="27">
        <f>IF(B141=1,Healthcare!C141,NA())</f>
        <v>36.299999999999997</v>
      </c>
      <c r="D141" s="27">
        <f>IF(B141=1,Healthcare!D141,NA())</f>
        <v>5.39</v>
      </c>
      <c r="E141" s="32">
        <f>IF(B141=1,Healthcare!M141,NA())</f>
        <v>38711</v>
      </c>
    </row>
    <row r="142" spans="1:5" x14ac:dyDescent="0.35">
      <c r="A142" s="23">
        <f>Healthcare!Q142</f>
        <v>36</v>
      </c>
      <c r="B142" s="23">
        <f>IF(AND(OR(Dashboard!$D$5="All",Healthcare!J142=Dashboard!$D$5),OR(Dashboard!$D$6="All",Healthcare!K142=Dashboard!$D$6)),1,0)</f>
        <v>1</v>
      </c>
      <c r="C142" s="27">
        <f>IF(B142=1,Healthcare!C142,NA())</f>
        <v>35.200000000000003</v>
      </c>
      <c r="D142" s="27">
        <f>IF(B142=1,Healthcare!D142,NA())</f>
        <v>8.01</v>
      </c>
      <c r="E142" s="32">
        <f>IF(B142=1,Healthcare!M142,NA())</f>
        <v>38709.18</v>
      </c>
    </row>
    <row r="143" spans="1:5" x14ac:dyDescent="0.35">
      <c r="A143" s="23">
        <f>Healthcare!Q143</f>
        <v>32</v>
      </c>
      <c r="B143" s="23">
        <f>IF(AND(OR(Dashboard!$D$5="All",Healthcare!J143=Dashboard!$D$5),OR(Dashboard!$D$6="All",Healthcare!K143=Dashboard!$D$6)),1,0)</f>
        <v>1</v>
      </c>
      <c r="C143" s="27">
        <f>IF(B143=1,Healthcare!C143,NA())</f>
        <v>53.62</v>
      </c>
      <c r="D143" s="27">
        <f>IF(B143=1,Healthcare!D143,NA())</f>
        <v>5.21</v>
      </c>
      <c r="E143" s="32">
        <f>IF(B143=1,Healthcare!M143,NA())</f>
        <v>38652.089999999997</v>
      </c>
    </row>
    <row r="144" spans="1:5" x14ac:dyDescent="0.35">
      <c r="A144" s="23">
        <f>Healthcare!Q144</f>
        <v>23</v>
      </c>
      <c r="B144" s="23">
        <f>IF(AND(OR(Dashboard!$D$5="All",Healthcare!J144=Dashboard!$D$5),OR(Dashboard!$D$6="All",Healthcare!K144=Dashboard!$D$6)),1,0)</f>
        <v>1</v>
      </c>
      <c r="C144" s="27">
        <f>IF(B144=1,Healthcare!C144,NA())</f>
        <v>36.67</v>
      </c>
      <c r="D144" s="27">
        <f>IF(B144=1,Healthcare!D144,NA())</f>
        <v>6.27</v>
      </c>
      <c r="E144" s="32">
        <f>IF(B144=1,Healthcare!M144,NA())</f>
        <v>38511.629999999997</v>
      </c>
    </row>
    <row r="145" spans="1:5" x14ac:dyDescent="0.35">
      <c r="A145" s="23">
        <f>Healthcare!Q145</f>
        <v>36</v>
      </c>
      <c r="B145" s="23">
        <f>IF(AND(OR(Dashboard!$D$5="All",Healthcare!J145=Dashboard!$D$5),OR(Dashboard!$D$6="All",Healthcare!K145=Dashboard!$D$6)),1,0)</f>
        <v>1</v>
      </c>
      <c r="C145" s="27">
        <f>IF(B145=1,Healthcare!C145,NA())</f>
        <v>33.4</v>
      </c>
      <c r="D145" s="27">
        <f>IF(B145=1,Healthcare!D145,NA())</f>
        <v>10.73</v>
      </c>
      <c r="E145" s="32">
        <f>IF(B145=1,Healthcare!M145,NA())</f>
        <v>38415.47</v>
      </c>
    </row>
    <row r="146" spans="1:5" x14ac:dyDescent="0.35">
      <c r="A146" s="23">
        <f>Healthcare!Q146</f>
        <v>51</v>
      </c>
      <c r="B146" s="23">
        <f>IF(AND(OR(Dashboard!$D$5="All",Healthcare!J146=Dashboard!$D$5),OR(Dashboard!$D$6="All",Healthcare!K146=Dashboard!$D$6)),1,0)</f>
        <v>1</v>
      </c>
      <c r="C146" s="27">
        <f>IF(B146=1,Healthcare!C146,NA())</f>
        <v>42.71</v>
      </c>
      <c r="D146" s="27">
        <f>IF(B146=1,Healthcare!D146,NA())</f>
        <v>10.52</v>
      </c>
      <c r="E146" s="32">
        <f>IF(B146=1,Healthcare!M146,NA())</f>
        <v>38405.26</v>
      </c>
    </row>
    <row r="147" spans="1:5" x14ac:dyDescent="0.35">
      <c r="A147" s="23">
        <f>Healthcare!Q147</f>
        <v>52</v>
      </c>
      <c r="B147" s="23">
        <f>IF(AND(OR(Dashboard!$D$5="All",Healthcare!J147=Dashboard!$D$5),OR(Dashboard!$D$6="All",Healthcare!K147=Dashboard!$D$6)),1,0)</f>
        <v>1</v>
      </c>
      <c r="C147" s="27">
        <f>IF(B147=1,Healthcare!C147,NA())</f>
        <v>41.52</v>
      </c>
      <c r="D147" s="27">
        <f>IF(B147=1,Healthcare!D147,NA())</f>
        <v>11.82</v>
      </c>
      <c r="E147" s="32">
        <f>IF(B147=1,Healthcare!M147,NA())</f>
        <v>38389.79</v>
      </c>
    </row>
    <row r="148" spans="1:5" x14ac:dyDescent="0.35">
      <c r="A148" s="23">
        <f>Healthcare!Q148</f>
        <v>20</v>
      </c>
      <c r="B148" s="23">
        <f>IF(AND(OR(Dashboard!$D$5="All",Healthcare!J148=Dashboard!$D$5),OR(Dashboard!$D$6="All",Healthcare!K148=Dashboard!$D$6)),1,0)</f>
        <v>1</v>
      </c>
      <c r="C148" s="27">
        <f>IF(B148=1,Healthcare!C148,NA())</f>
        <v>39.4</v>
      </c>
      <c r="D148" s="27">
        <f>IF(B148=1,Healthcare!D148,NA())</f>
        <v>6.76</v>
      </c>
      <c r="E148" s="32">
        <f>IF(B148=1,Healthcare!M148,NA())</f>
        <v>38344.57</v>
      </c>
    </row>
    <row r="149" spans="1:5" x14ac:dyDescent="0.35">
      <c r="A149" s="23">
        <f>Healthcare!Q149</f>
        <v>42</v>
      </c>
      <c r="B149" s="23">
        <f>IF(AND(OR(Dashboard!$D$5="All",Healthcare!J149=Dashboard!$D$5),OR(Dashboard!$D$6="All",Healthcare!K149=Dashboard!$D$6)),1,0)</f>
        <v>1</v>
      </c>
      <c r="C149" s="27">
        <f>IF(B149=1,Healthcare!C149,NA())</f>
        <v>46.45</v>
      </c>
      <c r="D149" s="27">
        <f>IF(B149=1,Healthcare!D149,NA())</f>
        <v>5.62</v>
      </c>
      <c r="E149" s="32">
        <f>IF(B149=1,Healthcare!M149,NA())</f>
        <v>38313.129999999997</v>
      </c>
    </row>
    <row r="150" spans="1:5" x14ac:dyDescent="0.35">
      <c r="A150" s="23">
        <f>Healthcare!Q150</f>
        <v>33</v>
      </c>
      <c r="B150" s="23">
        <f>IF(AND(OR(Dashboard!$D$5="All",Healthcare!J150=Dashboard!$D$5),OR(Dashboard!$D$6="All",Healthcare!K150=Dashboard!$D$6)),1,0)</f>
        <v>1</v>
      </c>
      <c r="C150" s="27">
        <f>IF(B150=1,Healthcare!C150,NA())</f>
        <v>35.75</v>
      </c>
      <c r="D150" s="27">
        <f>IF(B150=1,Healthcare!D150,NA())</f>
        <v>4.1900000000000004</v>
      </c>
      <c r="E150" s="32">
        <f>IF(B150=1,Healthcare!M150,NA())</f>
        <v>38282.75</v>
      </c>
    </row>
    <row r="151" spans="1:5" x14ac:dyDescent="0.35">
      <c r="A151" s="23">
        <f>Healthcare!Q151</f>
        <v>42</v>
      </c>
      <c r="B151" s="23">
        <f>IF(AND(OR(Dashboard!$D$5="All",Healthcare!J151=Dashboard!$D$5),OR(Dashboard!$D$6="All",Healthcare!K151=Dashboard!$D$6)),1,0)</f>
        <v>1</v>
      </c>
      <c r="C151" s="27">
        <f>IF(B151=1,Healthcare!C151,NA())</f>
        <v>26.07</v>
      </c>
      <c r="D151" s="27">
        <f>IF(B151=1,Healthcare!D151,NA())</f>
        <v>5.32</v>
      </c>
      <c r="E151" s="32">
        <f>IF(B151=1,Healthcare!M151,NA())</f>
        <v>38245.589999999997</v>
      </c>
    </row>
    <row r="152" spans="1:5" x14ac:dyDescent="0.35">
      <c r="A152" s="23">
        <f>Healthcare!Q152</f>
        <v>58</v>
      </c>
      <c r="B152" s="23">
        <f>IF(AND(OR(Dashboard!$D$5="All",Healthcare!J152=Dashboard!$D$5),OR(Dashboard!$D$6="All",Healthcare!K152=Dashboard!$D$6)),1,0)</f>
        <v>1</v>
      </c>
      <c r="C152" s="27">
        <f>IF(B152=1,Healthcare!C152,NA())</f>
        <v>36.54</v>
      </c>
      <c r="D152" s="27">
        <f>IF(B152=1,Healthcare!D152,NA())</f>
        <v>4.46</v>
      </c>
      <c r="E152" s="32">
        <f>IF(B152=1,Healthcare!M152,NA())</f>
        <v>38241.74</v>
      </c>
    </row>
    <row r="153" spans="1:5" x14ac:dyDescent="0.35">
      <c r="A153" s="23">
        <f>Healthcare!Q153</f>
        <v>33</v>
      </c>
      <c r="B153" s="23">
        <f>IF(AND(OR(Dashboard!$D$5="All",Healthcare!J153=Dashboard!$D$5),OR(Dashboard!$D$6="All",Healthcare!K153=Dashboard!$D$6)),1,0)</f>
        <v>1</v>
      </c>
      <c r="C153" s="27">
        <f>IF(B153=1,Healthcare!C153,NA())</f>
        <v>51.64</v>
      </c>
      <c r="D153" s="27">
        <f>IF(B153=1,Healthcare!D153,NA())</f>
        <v>5.65</v>
      </c>
      <c r="E153" s="32">
        <f>IF(B153=1,Healthcare!M153,NA())</f>
        <v>38237.339999999997</v>
      </c>
    </row>
    <row r="154" spans="1:5" x14ac:dyDescent="0.35">
      <c r="A154" s="23">
        <f>Healthcare!Q154</f>
        <v>50</v>
      </c>
      <c r="B154" s="23">
        <f>IF(AND(OR(Dashboard!$D$5="All",Healthcare!J154=Dashboard!$D$5),OR(Dashboard!$D$6="All",Healthcare!K154=Dashboard!$D$6)),1,0)</f>
        <v>1</v>
      </c>
      <c r="C154" s="27">
        <f>IF(B154=1,Healthcare!C154,NA())</f>
        <v>42.83</v>
      </c>
      <c r="D154" s="27">
        <f>IF(B154=1,Healthcare!D154,NA())</f>
        <v>6.04</v>
      </c>
      <c r="E154" s="32">
        <f>IF(B154=1,Healthcare!M154,NA())</f>
        <v>38189.1</v>
      </c>
    </row>
    <row r="155" spans="1:5" x14ac:dyDescent="0.35">
      <c r="A155" s="23">
        <f>Healthcare!Q155</f>
        <v>24</v>
      </c>
      <c r="B155" s="23">
        <f>IF(AND(OR(Dashboard!$D$5="All",Healthcare!J155=Dashboard!$D$5),OR(Dashboard!$D$6="All",Healthcare!K155=Dashboard!$D$6)),1,0)</f>
        <v>1</v>
      </c>
      <c r="C155" s="27">
        <f>IF(B155=1,Healthcare!C155,NA())</f>
        <v>40.15</v>
      </c>
      <c r="D155" s="27">
        <f>IF(B155=1,Healthcare!D155,NA())</f>
        <v>5.76</v>
      </c>
      <c r="E155" s="32">
        <f>IF(B155=1,Healthcare!M155,NA())</f>
        <v>38126.25</v>
      </c>
    </row>
    <row r="156" spans="1:5" x14ac:dyDescent="0.35">
      <c r="A156" s="23">
        <f>Healthcare!Q156</f>
        <v>43</v>
      </c>
      <c r="B156" s="23">
        <f>IF(AND(OR(Dashboard!$D$5="All",Healthcare!J156=Dashboard!$D$5),OR(Dashboard!$D$6="All",Healthcare!K156=Dashboard!$D$6)),1,0)</f>
        <v>1</v>
      </c>
      <c r="C156" s="27">
        <f>IF(B156=1,Healthcare!C156,NA())</f>
        <v>27.8</v>
      </c>
      <c r="D156" s="27">
        <f>IF(B156=1,Healthcare!D156,NA())</f>
        <v>4.3600000000000003</v>
      </c>
      <c r="E156" s="32">
        <f>IF(B156=1,Healthcare!M156,NA())</f>
        <v>37829.72</v>
      </c>
    </row>
    <row r="157" spans="1:5" x14ac:dyDescent="0.35">
      <c r="A157" s="23">
        <f>Healthcare!Q157</f>
        <v>39</v>
      </c>
      <c r="B157" s="23">
        <f>IF(AND(OR(Dashboard!$D$5="All",Healthcare!J157=Dashboard!$D$5),OR(Dashboard!$D$6="All",Healthcare!K157=Dashboard!$D$6)),1,0)</f>
        <v>1</v>
      </c>
      <c r="C157" s="27">
        <f>IF(B157=1,Healthcare!C157,NA())</f>
        <v>45.81</v>
      </c>
      <c r="D157" s="27">
        <f>IF(B157=1,Healthcare!D157,NA())</f>
        <v>4.76</v>
      </c>
      <c r="E157" s="32">
        <f>IF(B157=1,Healthcare!M157,NA())</f>
        <v>37800.980000000003</v>
      </c>
    </row>
    <row r="158" spans="1:5" x14ac:dyDescent="0.35">
      <c r="A158" s="23">
        <f>Healthcare!Q158</f>
        <v>36</v>
      </c>
      <c r="B158" s="23">
        <f>IF(AND(OR(Dashboard!$D$5="All",Healthcare!J158=Dashboard!$D$5),OR(Dashboard!$D$6="All",Healthcare!K158=Dashboard!$D$6)),1,0)</f>
        <v>1</v>
      </c>
      <c r="C158" s="27">
        <f>IF(B158=1,Healthcare!C158,NA())</f>
        <v>34.43</v>
      </c>
      <c r="D158" s="27">
        <f>IF(B158=1,Healthcare!D158,NA())</f>
        <v>10.82</v>
      </c>
      <c r="E158" s="32">
        <f>IF(B158=1,Healthcare!M158,NA())</f>
        <v>37742.58</v>
      </c>
    </row>
    <row r="159" spans="1:5" x14ac:dyDescent="0.35">
      <c r="A159" s="23">
        <f>Healthcare!Q159</f>
        <v>46</v>
      </c>
      <c r="B159" s="23">
        <f>IF(AND(OR(Dashboard!$D$5="All",Healthcare!J159=Dashboard!$D$5),OR(Dashboard!$D$6="All",Healthcare!K159=Dashboard!$D$6)),1,0)</f>
        <v>1</v>
      </c>
      <c r="C159" s="27">
        <f>IF(B159=1,Healthcare!C159,NA())</f>
        <v>41.33</v>
      </c>
      <c r="D159" s="27">
        <f>IF(B159=1,Healthcare!D159,NA())</f>
        <v>4.01</v>
      </c>
      <c r="E159" s="32">
        <f>IF(B159=1,Healthcare!M159,NA())</f>
        <v>37735.199999999997</v>
      </c>
    </row>
    <row r="160" spans="1:5" x14ac:dyDescent="0.35">
      <c r="A160" s="23">
        <f>Healthcare!Q160</f>
        <v>34</v>
      </c>
      <c r="B160" s="23">
        <f>IF(AND(OR(Dashboard!$D$5="All",Healthcare!J160=Dashboard!$D$5),OR(Dashboard!$D$6="All",Healthcare!K160=Dashboard!$D$6)),1,0)</f>
        <v>1</v>
      </c>
      <c r="C160" s="27">
        <f>IF(B160=1,Healthcare!C160,NA())</f>
        <v>31.92</v>
      </c>
      <c r="D160" s="27">
        <f>IF(B160=1,Healthcare!D160,NA())</f>
        <v>5.12</v>
      </c>
      <c r="E160" s="32">
        <f>IF(B160=1,Healthcare!M160,NA())</f>
        <v>37701.879999999997</v>
      </c>
    </row>
    <row r="161" spans="1:5" x14ac:dyDescent="0.35">
      <c r="A161" s="23">
        <f>Healthcare!Q161</f>
        <v>52</v>
      </c>
      <c r="B161" s="23">
        <f>IF(AND(OR(Dashboard!$D$5="All",Healthcare!J161=Dashboard!$D$5),OR(Dashboard!$D$6="All",Healthcare!K161=Dashboard!$D$6)),1,0)</f>
        <v>1</v>
      </c>
      <c r="C161" s="27">
        <f>IF(B161=1,Healthcare!C161,NA())</f>
        <v>39.799999999999997</v>
      </c>
      <c r="D161" s="27">
        <f>IF(B161=1,Healthcare!D161,NA())</f>
        <v>10.54</v>
      </c>
      <c r="E161" s="32">
        <f>IF(B161=1,Healthcare!M161,NA())</f>
        <v>37675.06</v>
      </c>
    </row>
    <row r="162" spans="1:5" x14ac:dyDescent="0.35">
      <c r="A162" s="23">
        <f>Healthcare!Q162</f>
        <v>40</v>
      </c>
      <c r="B162" s="23">
        <f>IF(AND(OR(Dashboard!$D$5="All",Healthcare!J162=Dashboard!$D$5),OR(Dashboard!$D$6="All",Healthcare!K162=Dashboard!$D$6)),1,0)</f>
        <v>1</v>
      </c>
      <c r="C162" s="27">
        <f>IF(B162=1,Healthcare!C162,NA())</f>
        <v>42.82</v>
      </c>
      <c r="D162" s="27">
        <f>IF(B162=1,Healthcare!D162,NA())</f>
        <v>4.21</v>
      </c>
      <c r="E162" s="32">
        <f>IF(B162=1,Healthcare!M162,NA())</f>
        <v>37650.74</v>
      </c>
    </row>
    <row r="163" spans="1:5" x14ac:dyDescent="0.35">
      <c r="A163" s="23">
        <f>Healthcare!Q163</f>
        <v>32</v>
      </c>
      <c r="B163" s="23">
        <f>IF(AND(OR(Dashboard!$D$5="All",Healthcare!J163=Dashboard!$D$5),OR(Dashboard!$D$6="All",Healthcare!K163=Dashboard!$D$6)),1,0)</f>
        <v>1</v>
      </c>
      <c r="C163" s="27">
        <f>IF(B163=1,Healthcare!C163,NA())</f>
        <v>33.630000000000003</v>
      </c>
      <c r="D163" s="27">
        <f>IF(B163=1,Healthcare!D163,NA())</f>
        <v>5.42</v>
      </c>
      <c r="E163" s="32">
        <f>IF(B163=1,Healthcare!M163,NA())</f>
        <v>37607.53</v>
      </c>
    </row>
    <row r="164" spans="1:5" x14ac:dyDescent="0.35">
      <c r="A164" s="23">
        <f>Healthcare!Q164</f>
        <v>22</v>
      </c>
      <c r="B164" s="23">
        <f>IF(AND(OR(Dashboard!$D$5="All",Healthcare!J164=Dashboard!$D$5),OR(Dashboard!$D$6="All",Healthcare!K164=Dashboard!$D$6)),1,0)</f>
        <v>1</v>
      </c>
      <c r="C164" s="27">
        <f>IF(B164=1,Healthcare!C164,NA())</f>
        <v>37.07</v>
      </c>
      <c r="D164" s="27">
        <f>IF(B164=1,Healthcare!D164,NA())</f>
        <v>4.28</v>
      </c>
      <c r="E164" s="32">
        <f>IF(B164=1,Healthcare!M164,NA())</f>
        <v>37484.449999999997</v>
      </c>
    </row>
    <row r="165" spans="1:5" x14ac:dyDescent="0.35">
      <c r="A165" s="23">
        <f>Healthcare!Q165</f>
        <v>20</v>
      </c>
      <c r="B165" s="23">
        <f>IF(AND(OR(Dashboard!$D$5="All",Healthcare!J165=Dashboard!$D$5),OR(Dashboard!$D$6="All",Healthcare!K165=Dashboard!$D$6)),1,0)</f>
        <v>1</v>
      </c>
      <c r="C165" s="27">
        <f>IF(B165=1,Healthcare!C165,NA())</f>
        <v>35.625</v>
      </c>
      <c r="D165" s="27">
        <f>IF(B165=1,Healthcare!D165,NA())</f>
        <v>8.9</v>
      </c>
      <c r="E165" s="32">
        <f>IF(B165=1,Healthcare!M165,NA())</f>
        <v>37465.339999999997</v>
      </c>
    </row>
    <row r="166" spans="1:5" x14ac:dyDescent="0.35">
      <c r="A166" s="23">
        <f>Healthcare!Q166</f>
        <v>43</v>
      </c>
      <c r="B166" s="23">
        <f>IF(AND(OR(Dashboard!$D$5="All",Healthcare!J166=Dashboard!$D$5),OR(Dashboard!$D$6="All",Healthcare!K166=Dashboard!$D$6)),1,0)</f>
        <v>1</v>
      </c>
      <c r="C166" s="27">
        <f>IF(B166=1,Healthcare!C166,NA())</f>
        <v>42.69</v>
      </c>
      <c r="D166" s="27">
        <f>IF(B166=1,Healthcare!D166,NA())</f>
        <v>4.8899999999999997</v>
      </c>
      <c r="E166" s="32">
        <f>IF(B166=1,Healthcare!M166,NA())</f>
        <v>37425.94</v>
      </c>
    </row>
    <row r="167" spans="1:5" x14ac:dyDescent="0.35">
      <c r="A167" s="23">
        <f>Healthcare!Q167</f>
        <v>53</v>
      </c>
      <c r="B167" s="23">
        <f>IF(AND(OR(Dashboard!$D$5="All",Healthcare!J167=Dashboard!$D$5),OR(Dashboard!$D$6="All",Healthcare!K167=Dashboard!$D$6)),1,0)</f>
        <v>1</v>
      </c>
      <c r="C167" s="27">
        <f>IF(B167=1,Healthcare!C167,NA())</f>
        <v>37.869999999999997</v>
      </c>
      <c r="D167" s="27">
        <f>IF(B167=1,Healthcare!D167,NA())</f>
        <v>4.29</v>
      </c>
      <c r="E167" s="32">
        <f>IF(B167=1,Healthcare!M167,NA())</f>
        <v>37277.269999999997</v>
      </c>
    </row>
    <row r="168" spans="1:5" x14ac:dyDescent="0.35">
      <c r="A168" s="23">
        <f>Healthcare!Q168</f>
        <v>47</v>
      </c>
      <c r="B168" s="23">
        <f>IF(AND(OR(Dashboard!$D$5="All",Healthcare!J168=Dashboard!$D$5),OR(Dashboard!$D$6="All",Healthcare!K168=Dashboard!$D$6)),1,0)</f>
        <v>1</v>
      </c>
      <c r="C168" s="27">
        <f>IF(B168=1,Healthcare!C168,NA())</f>
        <v>40.61</v>
      </c>
      <c r="D168" s="27">
        <f>IF(B168=1,Healthcare!D168,NA())</f>
        <v>8</v>
      </c>
      <c r="E168" s="32">
        <f>IF(B168=1,Healthcare!M168,NA())</f>
        <v>37272.339999999997</v>
      </c>
    </row>
    <row r="169" spans="1:5" x14ac:dyDescent="0.35">
      <c r="A169" s="23">
        <f>Healthcare!Q169</f>
        <v>37</v>
      </c>
      <c r="B169" s="23">
        <f>IF(AND(OR(Dashboard!$D$5="All",Healthcare!J169=Dashboard!$D$5),OR(Dashboard!$D$6="All",Healthcare!K169=Dashboard!$D$6)),1,0)</f>
        <v>1</v>
      </c>
      <c r="C169" s="27">
        <f>IF(B169=1,Healthcare!C169,NA())</f>
        <v>30.78</v>
      </c>
      <c r="D169" s="27">
        <f>IF(B169=1,Healthcare!D169,NA())</f>
        <v>4.67</v>
      </c>
      <c r="E169" s="32">
        <f>IF(B169=1,Healthcare!M169,NA())</f>
        <v>37270.15</v>
      </c>
    </row>
    <row r="170" spans="1:5" x14ac:dyDescent="0.35">
      <c r="A170" s="23">
        <f>Healthcare!Q170</f>
        <v>32</v>
      </c>
      <c r="B170" s="23">
        <f>IF(AND(OR(Dashboard!$D$5="All",Healthcare!J170=Dashboard!$D$5),OR(Dashboard!$D$6="All",Healthcare!K170=Dashboard!$D$6)),1,0)</f>
        <v>1</v>
      </c>
      <c r="C170" s="27">
        <f>IF(B170=1,Healthcare!C170,NA())</f>
        <v>49.49</v>
      </c>
      <c r="D170" s="27">
        <f>IF(B170=1,Healthcare!D170,NA())</f>
        <v>4.5</v>
      </c>
      <c r="E170" s="32">
        <f>IF(B170=1,Healthcare!M170,NA())</f>
        <v>37251.22</v>
      </c>
    </row>
    <row r="171" spans="1:5" x14ac:dyDescent="0.35">
      <c r="A171" s="23">
        <f>Healthcare!Q171</f>
        <v>22</v>
      </c>
      <c r="B171" s="23">
        <f>IF(AND(OR(Dashboard!$D$5="All",Healthcare!J171=Dashboard!$D$5),OR(Dashboard!$D$6="All",Healthcare!K171=Dashboard!$D$6)),1,0)</f>
        <v>1</v>
      </c>
      <c r="C171" s="27">
        <f>IF(B171=1,Healthcare!C171,NA())</f>
        <v>37.619999999999997</v>
      </c>
      <c r="D171" s="27">
        <f>IF(B171=1,Healthcare!D171,NA())</f>
        <v>6.32</v>
      </c>
      <c r="E171" s="32">
        <f>IF(B171=1,Healthcare!M171,NA())</f>
        <v>37165.160000000003</v>
      </c>
    </row>
    <row r="172" spans="1:5" x14ac:dyDescent="0.35">
      <c r="A172" s="23">
        <f>Healthcare!Q172</f>
        <v>27</v>
      </c>
      <c r="B172" s="23">
        <f>IF(AND(OR(Dashboard!$D$5="All",Healthcare!J172=Dashboard!$D$5),OR(Dashboard!$D$6="All",Healthcare!K172=Dashboard!$D$6)),1,0)</f>
        <v>1</v>
      </c>
      <c r="C172" s="27">
        <f>IF(B172=1,Healthcare!C172,NA())</f>
        <v>36.08</v>
      </c>
      <c r="D172" s="27">
        <f>IF(B172=1,Healthcare!D172,NA())</f>
        <v>6.1</v>
      </c>
      <c r="E172" s="32">
        <f>IF(B172=1,Healthcare!M172,NA())</f>
        <v>37133.9</v>
      </c>
    </row>
    <row r="173" spans="1:5" x14ac:dyDescent="0.35">
      <c r="A173" s="23">
        <f>Healthcare!Q173</f>
        <v>33</v>
      </c>
      <c r="B173" s="23">
        <f>IF(AND(OR(Dashboard!$D$5="All",Healthcare!J173=Dashboard!$D$5),OR(Dashboard!$D$6="All",Healthcare!K173=Dashboard!$D$6)),1,0)</f>
        <v>1</v>
      </c>
      <c r="C173" s="27">
        <f>IF(B173=1,Healthcare!C173,NA())</f>
        <v>33.5</v>
      </c>
      <c r="D173" s="27">
        <f>IF(B173=1,Healthcare!D173,NA())</f>
        <v>5.4</v>
      </c>
      <c r="E173" s="32">
        <f>IF(B173=1,Healthcare!M173,NA())</f>
        <v>37079.370000000003</v>
      </c>
    </row>
    <row r="174" spans="1:5" x14ac:dyDescent="0.35">
      <c r="A174" s="23">
        <f>Healthcare!Q174</f>
        <v>34</v>
      </c>
      <c r="B174" s="23">
        <f>IF(AND(OR(Dashboard!$D$5="All",Healthcare!J174=Dashboard!$D$5),OR(Dashboard!$D$6="All",Healthcare!K174=Dashboard!$D$6)),1,0)</f>
        <v>1</v>
      </c>
      <c r="C174" s="27">
        <f>IF(B174=1,Healthcare!C174,NA())</f>
        <v>47.46</v>
      </c>
      <c r="D174" s="27">
        <f>IF(B174=1,Healthcare!D174,NA())</f>
        <v>6.24</v>
      </c>
      <c r="E174" s="32">
        <f>IF(B174=1,Healthcare!M174,NA())</f>
        <v>37076.370000000003</v>
      </c>
    </row>
    <row r="175" spans="1:5" x14ac:dyDescent="0.35">
      <c r="A175" s="23">
        <f>Healthcare!Q175</f>
        <v>31</v>
      </c>
      <c r="B175" s="23">
        <f>IF(AND(OR(Dashboard!$D$5="All",Healthcare!J175=Dashboard!$D$5),OR(Dashboard!$D$6="All",Healthcare!K175=Dashboard!$D$6)),1,0)</f>
        <v>1</v>
      </c>
      <c r="C175" s="27">
        <f>IF(B175=1,Healthcare!C175,NA())</f>
        <v>49.24</v>
      </c>
      <c r="D175" s="27">
        <f>IF(B175=1,Healthcare!D175,NA())</f>
        <v>4.45</v>
      </c>
      <c r="E175" s="32">
        <f>IF(B175=1,Healthcare!M175,NA())</f>
        <v>37040.879999999997</v>
      </c>
    </row>
    <row r="176" spans="1:5" x14ac:dyDescent="0.35">
      <c r="A176" s="23">
        <f>Healthcare!Q176</f>
        <v>30</v>
      </c>
      <c r="B176" s="23">
        <f>IF(AND(OR(Dashboard!$D$5="All",Healthcare!J176=Dashboard!$D$5),OR(Dashboard!$D$6="All",Healthcare!K176=Dashboard!$D$6)),1,0)</f>
        <v>1</v>
      </c>
      <c r="C176" s="27">
        <f>IF(B176=1,Healthcare!C176,NA())</f>
        <v>54.4</v>
      </c>
      <c r="D176" s="27">
        <f>IF(B176=1,Healthcare!D176,NA())</f>
        <v>5.22</v>
      </c>
      <c r="E176" s="32">
        <f>IF(B176=1,Healthcare!M176,NA())</f>
        <v>36976.449999999997</v>
      </c>
    </row>
    <row r="177" spans="1:5" x14ac:dyDescent="0.35">
      <c r="A177" s="23">
        <f>Healthcare!Q177</f>
        <v>30</v>
      </c>
      <c r="B177" s="23">
        <f>IF(AND(OR(Dashboard!$D$5="All",Healthcare!J177=Dashboard!$D$5),OR(Dashboard!$D$6="All",Healthcare!K177=Dashboard!$D$6)),1,0)</f>
        <v>1</v>
      </c>
      <c r="C177" s="27">
        <f>IF(B177=1,Healthcare!C177,NA())</f>
        <v>35.53</v>
      </c>
      <c r="D177" s="27">
        <f>IF(B177=1,Healthcare!D177,NA())</f>
        <v>4.6100000000000003</v>
      </c>
      <c r="E177" s="32">
        <f>IF(B177=1,Healthcare!M177,NA())</f>
        <v>36950.26</v>
      </c>
    </row>
    <row r="178" spans="1:5" x14ac:dyDescent="0.35">
      <c r="A178" s="23">
        <f>Healthcare!Q178</f>
        <v>45</v>
      </c>
      <c r="B178" s="23">
        <f>IF(AND(OR(Dashboard!$D$5="All",Healthcare!J178=Dashboard!$D$5),OR(Dashboard!$D$6="All",Healthcare!K178=Dashboard!$D$6)),1,0)</f>
        <v>1</v>
      </c>
      <c r="C178" s="27">
        <f>IF(B178=1,Healthcare!C178,NA())</f>
        <v>39.729999999999997</v>
      </c>
      <c r="D178" s="27">
        <f>IF(B178=1,Healthcare!D178,NA())</f>
        <v>6.24</v>
      </c>
      <c r="E178" s="32">
        <f>IF(B178=1,Healthcare!M178,NA())</f>
        <v>36935.64</v>
      </c>
    </row>
    <row r="179" spans="1:5" x14ac:dyDescent="0.35">
      <c r="A179" s="23">
        <f>Healthcare!Q179</f>
        <v>54</v>
      </c>
      <c r="B179" s="23">
        <f>IF(AND(OR(Dashboard!$D$5="All",Healthcare!J179=Dashboard!$D$5),OR(Dashboard!$D$6="All",Healthcare!K179=Dashboard!$D$6)),1,0)</f>
        <v>1</v>
      </c>
      <c r="C179" s="27">
        <f>IF(B179=1,Healthcare!C179,NA())</f>
        <v>35.68</v>
      </c>
      <c r="D179" s="27">
        <f>IF(B179=1,Healthcare!D179,NA())</f>
        <v>10.039999999999999</v>
      </c>
      <c r="E179" s="32">
        <f>IF(B179=1,Healthcare!M179,NA())</f>
        <v>36922.61</v>
      </c>
    </row>
    <row r="180" spans="1:5" x14ac:dyDescent="0.35">
      <c r="A180" s="23">
        <f>Healthcare!Q180</f>
        <v>31</v>
      </c>
      <c r="B180" s="23">
        <f>IF(AND(OR(Dashboard!$D$5="All",Healthcare!J180=Dashboard!$D$5),OR(Dashboard!$D$6="All",Healthcare!K180=Dashboard!$D$6)),1,0)</f>
        <v>1</v>
      </c>
      <c r="C180" s="27">
        <f>IF(B180=1,Healthcare!C180,NA())</f>
        <v>48.86</v>
      </c>
      <c r="D180" s="27">
        <f>IF(B180=1,Healthcare!D180,NA())</f>
        <v>6.09</v>
      </c>
      <c r="E180" s="32">
        <f>IF(B180=1,Healthcare!M180,NA())</f>
        <v>36911.99</v>
      </c>
    </row>
    <row r="181" spans="1:5" x14ac:dyDescent="0.35">
      <c r="A181" s="23">
        <f>Healthcare!Q181</f>
        <v>59</v>
      </c>
      <c r="B181" s="23">
        <f>IF(AND(OR(Dashboard!$D$5="All",Healthcare!J181=Dashboard!$D$5),OR(Dashboard!$D$6="All",Healthcare!K181=Dashboard!$D$6)),1,0)</f>
        <v>1</v>
      </c>
      <c r="C181" s="27">
        <f>IF(B181=1,Healthcare!C181,NA())</f>
        <v>34.799999999999997</v>
      </c>
      <c r="D181" s="27">
        <f>IF(B181=1,Healthcare!D181,NA())</f>
        <v>11.4</v>
      </c>
      <c r="E181" s="32">
        <f>IF(B181=1,Healthcare!M181,NA())</f>
        <v>36910.61</v>
      </c>
    </row>
    <row r="182" spans="1:5" x14ac:dyDescent="0.35">
      <c r="A182" s="23">
        <f>Healthcare!Q182</f>
        <v>19</v>
      </c>
      <c r="B182" s="23">
        <f>IF(AND(OR(Dashboard!$D$5="All",Healthcare!J182=Dashboard!$D$5),OR(Dashboard!$D$6="All",Healthcare!K182=Dashboard!$D$6)),1,0)</f>
        <v>1</v>
      </c>
      <c r="C182" s="27">
        <f>IF(B182=1,Healthcare!C182,NA())</f>
        <v>32.49</v>
      </c>
      <c r="D182" s="27">
        <f>IF(B182=1,Healthcare!D182,NA())</f>
        <v>4.29</v>
      </c>
      <c r="E182" s="32">
        <f>IF(B182=1,Healthcare!M182,NA())</f>
        <v>36898.730000000003</v>
      </c>
    </row>
    <row r="183" spans="1:5" x14ac:dyDescent="0.35">
      <c r="A183" s="23">
        <f>Healthcare!Q183</f>
        <v>50</v>
      </c>
      <c r="B183" s="23">
        <f>IF(AND(OR(Dashboard!$D$5="All",Healthcare!J183=Dashboard!$D$5),OR(Dashboard!$D$6="All",Healthcare!K183=Dashboard!$D$6)),1,0)</f>
        <v>1</v>
      </c>
      <c r="C183" s="27">
        <f>IF(B183=1,Healthcare!C183,NA())</f>
        <v>39</v>
      </c>
      <c r="D183" s="27">
        <f>IF(B183=1,Healthcare!D183,NA())</f>
        <v>5.7</v>
      </c>
      <c r="E183" s="32">
        <f>IF(B183=1,Healthcare!M183,NA())</f>
        <v>36889.99</v>
      </c>
    </row>
    <row r="184" spans="1:5" x14ac:dyDescent="0.35">
      <c r="A184" s="23">
        <f>Healthcare!Q184</f>
        <v>30</v>
      </c>
      <c r="B184" s="23">
        <f>IF(AND(OR(Dashboard!$D$5="All",Healthcare!J184=Dashboard!$D$5),OR(Dashboard!$D$6="All",Healthcare!K184=Dashboard!$D$6)),1,0)</f>
        <v>1</v>
      </c>
      <c r="C184" s="27">
        <f>IF(B184=1,Healthcare!C184,NA())</f>
        <v>35.299999999999997</v>
      </c>
      <c r="D184" s="27">
        <f>IF(B184=1,Healthcare!D184,NA())</f>
        <v>6.09</v>
      </c>
      <c r="E184" s="32">
        <f>IF(B184=1,Healthcare!M184,NA())</f>
        <v>36837.47</v>
      </c>
    </row>
    <row r="185" spans="1:5" x14ac:dyDescent="0.35">
      <c r="A185" s="23">
        <f>Healthcare!Q185</f>
        <v>57</v>
      </c>
      <c r="B185" s="23">
        <f>IF(AND(OR(Dashboard!$D$5="All",Healthcare!J185=Dashboard!$D$5),OR(Dashboard!$D$6="All",Healthcare!K185=Dashboard!$D$6)),1,0)</f>
        <v>1</v>
      </c>
      <c r="C185" s="27">
        <f>IF(B185=1,Healthcare!C185,NA())</f>
        <v>33.42</v>
      </c>
      <c r="D185" s="27">
        <f>IF(B185=1,Healthcare!D185,NA())</f>
        <v>10.67</v>
      </c>
      <c r="E185" s="32">
        <f>IF(B185=1,Healthcare!M185,NA())</f>
        <v>36795.29</v>
      </c>
    </row>
    <row r="186" spans="1:5" x14ac:dyDescent="0.35">
      <c r="A186" s="23">
        <f>Healthcare!Q186</f>
        <v>52</v>
      </c>
      <c r="B186" s="23">
        <f>IF(AND(OR(Dashboard!$D$5="All",Healthcare!J186=Dashboard!$D$5),OR(Dashboard!$D$6="All",Healthcare!K186=Dashboard!$D$6)),1,0)</f>
        <v>1</v>
      </c>
      <c r="C186" s="27">
        <f>IF(B186=1,Healthcare!C186,NA())</f>
        <v>37.18</v>
      </c>
      <c r="D186" s="27">
        <f>IF(B186=1,Healthcare!D186,NA())</f>
        <v>6.75</v>
      </c>
      <c r="E186" s="32">
        <f>IF(B186=1,Healthcare!M186,NA())</f>
        <v>36786.370000000003</v>
      </c>
    </row>
    <row r="187" spans="1:5" x14ac:dyDescent="0.35">
      <c r="A187" s="23">
        <f>Healthcare!Q187</f>
        <v>61</v>
      </c>
      <c r="B187" s="23">
        <f>IF(AND(OR(Dashboard!$D$5="All",Healthcare!J187=Dashboard!$D$5),OR(Dashboard!$D$6="All",Healthcare!K187=Dashboard!$D$6)),1,0)</f>
        <v>1</v>
      </c>
      <c r="C187" s="27">
        <f>IF(B187=1,Healthcare!C187,NA())</f>
        <v>33.33</v>
      </c>
      <c r="D187" s="27">
        <f>IF(B187=1,Healthcare!D187,NA())</f>
        <v>9.26</v>
      </c>
      <c r="E187" s="32">
        <f>IF(B187=1,Healthcare!M187,NA())</f>
        <v>36580.28</v>
      </c>
    </row>
    <row r="188" spans="1:5" x14ac:dyDescent="0.35">
      <c r="A188" s="23">
        <f>Healthcare!Q188</f>
        <v>30</v>
      </c>
      <c r="B188" s="23">
        <f>IF(AND(OR(Dashboard!$D$5="All",Healthcare!J188=Dashboard!$D$5),OR(Dashboard!$D$6="All",Healthcare!K188=Dashboard!$D$6)),1,0)</f>
        <v>1</v>
      </c>
      <c r="C188" s="27">
        <f>IF(B188=1,Healthcare!C188,NA())</f>
        <v>53.21</v>
      </c>
      <c r="D188" s="27">
        <f>IF(B188=1,Healthcare!D188,NA())</f>
        <v>4.2699999999999996</v>
      </c>
      <c r="E188" s="32">
        <f>IF(B188=1,Healthcare!M188,NA())</f>
        <v>36572.800000000003</v>
      </c>
    </row>
    <row r="189" spans="1:5" x14ac:dyDescent="0.35">
      <c r="A189" s="23">
        <f>Healthcare!Q189</f>
        <v>49</v>
      </c>
      <c r="B189" s="23">
        <f>IF(AND(OR(Dashboard!$D$5="All",Healthcare!J189=Dashboard!$D$5),OR(Dashboard!$D$6="All",Healthcare!K189=Dashboard!$D$6)),1,0)</f>
        <v>1</v>
      </c>
      <c r="C189" s="27">
        <f>IF(B189=1,Healthcare!C189,NA())</f>
        <v>38.729999999999997</v>
      </c>
      <c r="D189" s="27">
        <f>IF(B189=1,Healthcare!D189,NA())</f>
        <v>11.51</v>
      </c>
      <c r="E189" s="32">
        <f>IF(B189=1,Healthcare!M189,NA())</f>
        <v>36541.550000000003</v>
      </c>
    </row>
    <row r="190" spans="1:5" x14ac:dyDescent="0.35">
      <c r="A190" s="23">
        <f>Healthcare!Q190</f>
        <v>60</v>
      </c>
      <c r="B190" s="23">
        <f>IF(AND(OR(Dashboard!$D$5="All",Healthcare!J190=Dashboard!$D$5),OR(Dashboard!$D$6="All",Healthcare!K190=Dashboard!$D$6)),1,0)</f>
        <v>1</v>
      </c>
      <c r="C190" s="27">
        <f>IF(B190=1,Healthcare!C190,NA())</f>
        <v>29.73</v>
      </c>
      <c r="D190" s="27">
        <f>IF(B190=1,Healthcare!D190,NA())</f>
        <v>7.22</v>
      </c>
      <c r="E190" s="32">
        <f>IF(B190=1,Healthcare!M190,NA())</f>
        <v>36445.550000000003</v>
      </c>
    </row>
    <row r="191" spans="1:5" x14ac:dyDescent="0.35">
      <c r="A191" s="23">
        <f>Healthcare!Q191</f>
        <v>19</v>
      </c>
      <c r="B191" s="23">
        <f>IF(AND(OR(Dashboard!$D$5="All",Healthcare!J191=Dashboard!$D$5),OR(Dashboard!$D$6="All",Healthcare!K191=Dashboard!$D$6)),1,0)</f>
        <v>1</v>
      </c>
      <c r="C191" s="27">
        <f>IF(B191=1,Healthcare!C191,NA())</f>
        <v>34.700000000000003</v>
      </c>
      <c r="D191" s="27">
        <f>IF(B191=1,Healthcare!D191,NA())</f>
        <v>4.37</v>
      </c>
      <c r="E191" s="32">
        <f>IF(B191=1,Healthcare!M191,NA())</f>
        <v>36397.58</v>
      </c>
    </row>
    <row r="192" spans="1:5" x14ac:dyDescent="0.35">
      <c r="A192" s="23">
        <f>Healthcare!Q192</f>
        <v>48</v>
      </c>
      <c r="B192" s="23">
        <f>IF(AND(OR(Dashboard!$D$5="All",Healthcare!J192=Dashboard!$D$5),OR(Dashboard!$D$6="All",Healthcare!K192=Dashboard!$D$6)),1,0)</f>
        <v>1</v>
      </c>
      <c r="C192" s="27">
        <f>IF(B192=1,Healthcare!C192,NA())</f>
        <v>38.28</v>
      </c>
      <c r="D192" s="27">
        <f>IF(B192=1,Healthcare!D192,NA())</f>
        <v>11.56</v>
      </c>
      <c r="E192" s="32">
        <f>IF(B192=1,Healthcare!M192,NA())</f>
        <v>36350.71</v>
      </c>
    </row>
    <row r="193" spans="1:5" x14ac:dyDescent="0.35">
      <c r="A193" s="23">
        <f>Healthcare!Q193</f>
        <v>55</v>
      </c>
      <c r="B193" s="23">
        <f>IF(AND(OR(Dashboard!$D$5="All",Healthcare!J193=Dashboard!$D$5),OR(Dashboard!$D$6="All",Healthcare!K193=Dashboard!$D$6)),1,0)</f>
        <v>1</v>
      </c>
      <c r="C193" s="27">
        <f>IF(B193=1,Healthcare!C193,NA())</f>
        <v>33.57</v>
      </c>
      <c r="D193" s="27">
        <f>IF(B193=1,Healthcare!D193,NA())</f>
        <v>8.82</v>
      </c>
      <c r="E193" s="32">
        <f>IF(B193=1,Healthcare!M193,NA())</f>
        <v>36332.449999999997</v>
      </c>
    </row>
    <row r="194" spans="1:5" x14ac:dyDescent="0.35">
      <c r="A194" s="23">
        <f>Healthcare!Q194</f>
        <v>30</v>
      </c>
      <c r="B194" s="23">
        <f>IF(AND(OR(Dashboard!$D$5="All",Healthcare!J194=Dashboard!$D$5),OR(Dashboard!$D$6="All",Healthcare!K194=Dashboard!$D$6)),1,0)</f>
        <v>1</v>
      </c>
      <c r="C194" s="27">
        <f>IF(B194=1,Healthcare!C194,NA())</f>
        <v>52.06</v>
      </c>
      <c r="D194" s="27">
        <f>IF(B194=1,Healthcare!D194,NA())</f>
        <v>4.6900000000000004</v>
      </c>
      <c r="E194" s="32">
        <f>IF(B194=1,Healthcare!M194,NA())</f>
        <v>36314.050000000003</v>
      </c>
    </row>
    <row r="195" spans="1:5" x14ac:dyDescent="0.35">
      <c r="A195" s="23">
        <f>Healthcare!Q195</f>
        <v>18</v>
      </c>
      <c r="B195" s="23">
        <f>IF(AND(OR(Dashboard!$D$5="All",Healthcare!J195=Dashboard!$D$5),OR(Dashboard!$D$6="All",Healthcare!K195=Dashboard!$D$6)),1,0)</f>
        <v>1</v>
      </c>
      <c r="C195" s="27">
        <f>IF(B195=1,Healthcare!C195,NA())</f>
        <v>38.17</v>
      </c>
      <c r="D195" s="27">
        <f>IF(B195=1,Healthcare!D195,NA())</f>
        <v>4.53</v>
      </c>
      <c r="E195" s="32">
        <f>IF(B195=1,Healthcare!M195,NA())</f>
        <v>36307.800000000003</v>
      </c>
    </row>
    <row r="196" spans="1:5" x14ac:dyDescent="0.35">
      <c r="A196" s="23">
        <f>Healthcare!Q196</f>
        <v>19</v>
      </c>
      <c r="B196" s="23">
        <f>IF(AND(OR(Dashboard!$D$5="All",Healthcare!J196=Dashboard!$D$5),OR(Dashboard!$D$6="All",Healthcare!K196=Dashboard!$D$6)),1,0)</f>
        <v>1</v>
      </c>
      <c r="C196" s="27">
        <f>IF(B196=1,Healthcare!C196,NA())</f>
        <v>36.954999999999998</v>
      </c>
      <c r="D196" s="27">
        <f>IF(B196=1,Healthcare!D196,NA())</f>
        <v>5.84</v>
      </c>
      <c r="E196" s="32">
        <f>IF(B196=1,Healthcare!M196,NA())</f>
        <v>36219.410000000003</v>
      </c>
    </row>
    <row r="197" spans="1:5" x14ac:dyDescent="0.35">
      <c r="A197" s="23">
        <f>Healthcare!Q197</f>
        <v>29</v>
      </c>
      <c r="B197" s="23">
        <f>IF(AND(OR(Dashboard!$D$5="All",Healthcare!J197=Dashboard!$D$5),OR(Dashboard!$D$6="All",Healthcare!K197=Dashboard!$D$6)),1,0)</f>
        <v>1</v>
      </c>
      <c r="C197" s="27">
        <f>IF(B197=1,Healthcare!C197,NA())</f>
        <v>34.4</v>
      </c>
      <c r="D197" s="27">
        <f>IF(B197=1,Healthcare!D197,NA())</f>
        <v>4.9000000000000004</v>
      </c>
      <c r="E197" s="32">
        <f>IF(B197=1,Healthcare!M197,NA())</f>
        <v>36197.699999999997</v>
      </c>
    </row>
    <row r="198" spans="1:5" x14ac:dyDescent="0.35">
      <c r="A198" s="23">
        <f>Healthcare!Q198</f>
        <v>23</v>
      </c>
      <c r="B198" s="23">
        <f>IF(AND(OR(Dashboard!$D$5="All",Healthcare!J198=Dashboard!$D$5),OR(Dashboard!$D$6="All",Healthcare!K198=Dashboard!$D$6)),1,0)</f>
        <v>1</v>
      </c>
      <c r="C198" s="27">
        <f>IF(B198=1,Healthcare!C198,NA())</f>
        <v>31.73</v>
      </c>
      <c r="D198" s="27">
        <f>IF(B198=1,Healthcare!D198,NA())</f>
        <v>4.3</v>
      </c>
      <c r="E198" s="32">
        <f>IF(B198=1,Healthcare!M198,NA())</f>
        <v>36189.1</v>
      </c>
    </row>
    <row r="199" spans="1:5" x14ac:dyDescent="0.35">
      <c r="A199" s="23">
        <f>Healthcare!Q199</f>
        <v>48</v>
      </c>
      <c r="B199" s="23">
        <f>IF(AND(OR(Dashboard!$D$5="All",Healthcare!J199=Dashboard!$D$5),OR(Dashboard!$D$6="All",Healthcare!K199=Dashboard!$D$6)),1,0)</f>
        <v>1</v>
      </c>
      <c r="C199" s="27">
        <f>IF(B199=1,Healthcare!C199,NA())</f>
        <v>36.64</v>
      </c>
      <c r="D199" s="27">
        <f>IF(B199=1,Healthcare!D199,NA())</f>
        <v>11.34</v>
      </c>
      <c r="E199" s="32">
        <f>IF(B199=1,Healthcare!M199,NA())</f>
        <v>36182.870000000003</v>
      </c>
    </row>
    <row r="200" spans="1:5" x14ac:dyDescent="0.35">
      <c r="A200" s="23">
        <f>Healthcare!Q200</f>
        <v>18</v>
      </c>
      <c r="B200" s="23">
        <f>IF(AND(OR(Dashboard!$D$5="All",Healthcare!J200=Dashboard!$D$5),OR(Dashboard!$D$6="All",Healthcare!K200=Dashboard!$D$6)),1,0)</f>
        <v>1</v>
      </c>
      <c r="C200" s="27">
        <f>IF(B200=1,Healthcare!C200,NA())</f>
        <v>36.85</v>
      </c>
      <c r="D200" s="27">
        <f>IF(B200=1,Healthcare!D200,NA())</f>
        <v>5.88</v>
      </c>
      <c r="E200" s="32">
        <f>IF(B200=1,Healthcare!M200,NA())</f>
        <v>36149.480000000003</v>
      </c>
    </row>
    <row r="201" spans="1:5" x14ac:dyDescent="0.35">
      <c r="A201" s="23">
        <f>Healthcare!Q201</f>
        <v>25</v>
      </c>
      <c r="B201" s="23">
        <f>IF(AND(OR(Dashboard!$D$5="All",Healthcare!J201=Dashboard!$D$5),OR(Dashboard!$D$6="All",Healthcare!K201=Dashboard!$D$6)),1,0)</f>
        <v>1</v>
      </c>
      <c r="C201" s="27">
        <f>IF(B201=1,Healthcare!C201,NA())</f>
        <v>33.33</v>
      </c>
      <c r="D201" s="27">
        <f>IF(B201=1,Healthcare!D201,NA())</f>
        <v>5.01</v>
      </c>
      <c r="E201" s="32">
        <f>IF(B201=1,Healthcare!M201,NA())</f>
        <v>36124.57</v>
      </c>
    </row>
    <row r="202" spans="1:5" x14ac:dyDescent="0.35">
      <c r="A202" s="23">
        <f>Healthcare!Q202</f>
        <v>43</v>
      </c>
      <c r="B202" s="23">
        <f>IF(AND(OR(Dashboard!$D$5="All",Healthcare!J202=Dashboard!$D$5),OR(Dashboard!$D$6="All",Healthcare!K202=Dashboard!$D$6)),1,0)</f>
        <v>1</v>
      </c>
      <c r="C202" s="27">
        <f>IF(B202=1,Healthcare!C202,NA())</f>
        <v>39.14</v>
      </c>
      <c r="D202" s="27">
        <f>IF(B202=1,Healthcare!D202,NA())</f>
        <v>4.4000000000000004</v>
      </c>
      <c r="E202" s="32">
        <f>IF(B202=1,Healthcare!M202,NA())</f>
        <v>36090.49</v>
      </c>
    </row>
    <row r="203" spans="1:5" x14ac:dyDescent="0.35">
      <c r="A203" s="23">
        <f>Healthcare!Q203</f>
        <v>26</v>
      </c>
      <c r="B203" s="23">
        <f>IF(AND(OR(Dashboard!$D$5="All",Healthcare!J203=Dashboard!$D$5),OR(Dashboard!$D$6="All",Healthcare!K203=Dashboard!$D$6)),1,0)</f>
        <v>1</v>
      </c>
      <c r="C203" s="27">
        <f>IF(B203=1,Healthcare!C203,NA())</f>
        <v>32.9</v>
      </c>
      <c r="D203" s="27">
        <f>IF(B203=1,Healthcare!D203,NA())</f>
        <v>6.26</v>
      </c>
      <c r="E203" s="32">
        <f>IF(B203=1,Healthcare!M203,NA())</f>
        <v>36085.22</v>
      </c>
    </row>
    <row r="204" spans="1:5" x14ac:dyDescent="0.35">
      <c r="A204" s="23">
        <f>Healthcare!Q204</f>
        <v>59</v>
      </c>
      <c r="B204" s="23">
        <f>IF(AND(OR(Dashboard!$D$5="All",Healthcare!J204=Dashboard!$D$5),OR(Dashboard!$D$6="All",Healthcare!K204=Dashboard!$D$6)),1,0)</f>
        <v>1</v>
      </c>
      <c r="C204" s="27">
        <f>IF(B204=1,Healthcare!C204,NA())</f>
        <v>29.78</v>
      </c>
      <c r="D204" s="27">
        <f>IF(B204=1,Healthcare!D204,NA())</f>
        <v>10.27</v>
      </c>
      <c r="E204" s="32">
        <f>IF(B204=1,Healthcare!M204,NA())</f>
        <v>36074.339999999997</v>
      </c>
    </row>
    <row r="205" spans="1:5" x14ac:dyDescent="0.35">
      <c r="A205" s="23">
        <f>Healthcare!Q205</f>
        <v>23</v>
      </c>
      <c r="B205" s="23">
        <f>IF(AND(OR(Dashboard!$D$5="All",Healthcare!J205=Dashboard!$D$5),OR(Dashboard!$D$6="All",Healthcare!K205=Dashboard!$D$6)),1,0)</f>
        <v>1</v>
      </c>
      <c r="C205" s="27">
        <f>IF(B205=1,Healthcare!C205,NA())</f>
        <v>32.78</v>
      </c>
      <c r="D205" s="27">
        <f>IF(B205=1,Healthcare!D205,NA())</f>
        <v>5.27</v>
      </c>
      <c r="E205" s="32">
        <f>IF(B205=1,Healthcare!M205,NA())</f>
        <v>36021.01</v>
      </c>
    </row>
    <row r="206" spans="1:5" x14ac:dyDescent="0.35">
      <c r="A206" s="23">
        <f>Healthcare!Q206</f>
        <v>41</v>
      </c>
      <c r="B206" s="23">
        <f>IF(AND(OR(Dashboard!$D$5="All",Healthcare!J206=Dashboard!$D$5),OR(Dashboard!$D$6="All",Healthcare!K206=Dashboard!$D$6)),1,0)</f>
        <v>1</v>
      </c>
      <c r="C206" s="27">
        <f>IF(B206=1,Healthcare!C206,NA())</f>
        <v>41.65</v>
      </c>
      <c r="D206" s="27">
        <f>IF(B206=1,Healthcare!D206,NA())</f>
        <v>10.73</v>
      </c>
      <c r="E206" s="32">
        <f>IF(B206=1,Healthcare!M206,NA())</f>
        <v>35952.65</v>
      </c>
    </row>
    <row r="207" spans="1:5" x14ac:dyDescent="0.35">
      <c r="A207" s="23">
        <f>Healthcare!Q207</f>
        <v>30</v>
      </c>
      <c r="B207" s="23">
        <f>IF(AND(OR(Dashboard!$D$5="All",Healthcare!J207=Dashboard!$D$5),OR(Dashboard!$D$6="All",Healthcare!K207=Dashboard!$D$6)),1,0)</f>
        <v>1</v>
      </c>
      <c r="C207" s="27">
        <f>IF(B207=1,Healthcare!C207,NA())</f>
        <v>50.79</v>
      </c>
      <c r="D207" s="27">
        <f>IF(B207=1,Healthcare!D207,NA())</f>
        <v>4.45</v>
      </c>
      <c r="E207" s="32">
        <f>IF(B207=1,Healthcare!M207,NA())</f>
        <v>35883.269999999997</v>
      </c>
    </row>
    <row r="208" spans="1:5" x14ac:dyDescent="0.35">
      <c r="A208" s="23">
        <f>Healthcare!Q208</f>
        <v>46</v>
      </c>
      <c r="B208" s="23">
        <f>IF(AND(OR(Dashboard!$D$5="All",Healthcare!J208=Dashboard!$D$5),OR(Dashboard!$D$6="All",Healthcare!K208=Dashboard!$D$6)),1,0)</f>
        <v>1</v>
      </c>
      <c r="C208" s="27">
        <f>IF(B208=1,Healthcare!C208,NA())</f>
        <v>35.43</v>
      </c>
      <c r="D208" s="27">
        <f>IF(B208=1,Healthcare!D208,NA())</f>
        <v>5.25</v>
      </c>
      <c r="E208" s="32">
        <f>IF(B208=1,Healthcare!M208,NA())</f>
        <v>35733.96</v>
      </c>
    </row>
    <row r="209" spans="1:5" x14ac:dyDescent="0.35">
      <c r="A209" s="23">
        <f>Healthcare!Q209</f>
        <v>48</v>
      </c>
      <c r="B209" s="23">
        <f>IF(AND(OR(Dashboard!$D$5="All",Healthcare!J209=Dashboard!$D$5),OR(Dashboard!$D$6="All",Healthcare!K209=Dashboard!$D$6)),1,0)</f>
        <v>1</v>
      </c>
      <c r="C209" s="27">
        <f>IF(B209=1,Healthcare!C209,NA())</f>
        <v>35.25</v>
      </c>
      <c r="D209" s="27">
        <f>IF(B209=1,Healthcare!D209,NA())</f>
        <v>9.51</v>
      </c>
      <c r="E209" s="32">
        <f>IF(B209=1,Healthcare!M209,NA())</f>
        <v>35711.39</v>
      </c>
    </row>
    <row r="210" spans="1:5" x14ac:dyDescent="0.35">
      <c r="A210" s="23">
        <f>Healthcare!Q210</f>
        <v>44</v>
      </c>
      <c r="B210" s="23">
        <f>IF(AND(OR(Dashboard!$D$5="All",Healthcare!J210=Dashboard!$D$5),OR(Dashboard!$D$6="All",Healthcare!K210=Dashboard!$D$6)),1,0)</f>
        <v>1</v>
      </c>
      <c r="C210" s="27">
        <f>IF(B210=1,Healthcare!C210,NA())</f>
        <v>36.85</v>
      </c>
      <c r="D210" s="27">
        <f>IF(B210=1,Healthcare!D210,NA())</f>
        <v>11.12</v>
      </c>
      <c r="E210" s="32">
        <f>IF(B210=1,Healthcare!M210,NA())</f>
        <v>35701.9</v>
      </c>
    </row>
    <row r="211" spans="1:5" x14ac:dyDescent="0.35">
      <c r="A211" s="23">
        <f>Healthcare!Q211</f>
        <v>22</v>
      </c>
      <c r="B211" s="23">
        <f>IF(AND(OR(Dashboard!$D$5="All",Healthcare!J211=Dashboard!$D$5),OR(Dashboard!$D$6="All",Healthcare!K211=Dashboard!$D$6)),1,0)</f>
        <v>1</v>
      </c>
      <c r="C211" s="27">
        <f>IF(B211=1,Healthcare!C211,NA())</f>
        <v>31.02</v>
      </c>
      <c r="D211" s="27">
        <f>IF(B211=1,Healthcare!D211,NA())</f>
        <v>4.5599999999999996</v>
      </c>
      <c r="E211" s="32">
        <f>IF(B211=1,Healthcare!M211,NA())</f>
        <v>35595.589999999997</v>
      </c>
    </row>
    <row r="212" spans="1:5" x14ac:dyDescent="0.35">
      <c r="A212" s="23">
        <f>Healthcare!Q212</f>
        <v>22</v>
      </c>
      <c r="B212" s="23">
        <f>IF(AND(OR(Dashboard!$D$5="All",Healthcare!J212=Dashboard!$D$5),OR(Dashboard!$D$6="All",Healthcare!K212=Dashboard!$D$6)),1,0)</f>
        <v>1</v>
      </c>
      <c r="C212" s="27">
        <f>IF(B212=1,Healthcare!C212,NA())</f>
        <v>35.6</v>
      </c>
      <c r="D212" s="27">
        <f>IF(B212=1,Healthcare!D212,NA())</f>
        <v>4.0199999999999996</v>
      </c>
      <c r="E212" s="32">
        <f>IF(B212=1,Healthcare!M212,NA())</f>
        <v>35585.58</v>
      </c>
    </row>
    <row r="213" spans="1:5" x14ac:dyDescent="0.35">
      <c r="A213" s="23">
        <f>Healthcare!Q213</f>
        <v>51</v>
      </c>
      <c r="B213" s="23">
        <f>IF(AND(OR(Dashboard!$D$5="All",Healthcare!J213=Dashboard!$D$5),OR(Dashboard!$D$6="All",Healthcare!K213=Dashboard!$D$6)),1,0)</f>
        <v>1</v>
      </c>
      <c r="C213" s="27">
        <f>IF(B213=1,Healthcare!C213,NA())</f>
        <v>34.39</v>
      </c>
      <c r="D213" s="27">
        <f>IF(B213=1,Healthcare!D213,NA())</f>
        <v>8.7200000000000006</v>
      </c>
      <c r="E213" s="32">
        <f>IF(B213=1,Healthcare!M213,NA())</f>
        <v>35583.17</v>
      </c>
    </row>
    <row r="214" spans="1:5" x14ac:dyDescent="0.35">
      <c r="A214" s="23">
        <f>Healthcare!Q214</f>
        <v>58</v>
      </c>
      <c r="B214" s="23">
        <f>IF(AND(OR(Dashboard!$D$5="All",Healthcare!J214=Dashboard!$D$5),OR(Dashboard!$D$6="All",Healthcare!K214=Dashboard!$D$6)),1,0)</f>
        <v>1</v>
      </c>
      <c r="C214" s="27">
        <f>IF(B214=1,Healthcare!C214,NA())</f>
        <v>29.06</v>
      </c>
      <c r="D214" s="27">
        <f>IF(B214=1,Healthcare!D214,NA())</f>
        <v>6.25</v>
      </c>
      <c r="E214" s="32">
        <f>IF(B214=1,Healthcare!M214,NA())</f>
        <v>35573.26</v>
      </c>
    </row>
    <row r="215" spans="1:5" x14ac:dyDescent="0.35">
      <c r="A215" s="23">
        <f>Healthcare!Q215</f>
        <v>49</v>
      </c>
      <c r="B215" s="23">
        <f>IF(AND(OR(Dashboard!$D$5="All",Healthcare!J215=Dashboard!$D$5),OR(Dashboard!$D$6="All",Healthcare!K215=Dashboard!$D$6)),1,0)</f>
        <v>1</v>
      </c>
      <c r="C215" s="27">
        <f>IF(B215=1,Healthcare!C215,NA())</f>
        <v>35.799999999999997</v>
      </c>
      <c r="D215" s="27">
        <f>IF(B215=1,Healthcare!D215,NA())</f>
        <v>7.32</v>
      </c>
      <c r="E215" s="32">
        <f>IF(B215=1,Healthcare!M215,NA())</f>
        <v>35547.72</v>
      </c>
    </row>
    <row r="216" spans="1:5" x14ac:dyDescent="0.35">
      <c r="A216" s="23">
        <f>Healthcare!Q216</f>
        <v>30</v>
      </c>
      <c r="B216" s="23">
        <f>IF(AND(OR(Dashboard!$D$5="All",Healthcare!J216=Dashboard!$D$5),OR(Dashboard!$D$6="All",Healthcare!K216=Dashboard!$D$6)),1,0)</f>
        <v>1</v>
      </c>
      <c r="C216" s="27">
        <f>IF(B216=1,Healthcare!C216,NA())</f>
        <v>49.8</v>
      </c>
      <c r="D216" s="27">
        <f>IF(B216=1,Healthcare!D216,NA())</f>
        <v>4.24</v>
      </c>
      <c r="E216" s="32">
        <f>IF(B216=1,Healthcare!M216,NA())</f>
        <v>35547.47</v>
      </c>
    </row>
    <row r="217" spans="1:5" x14ac:dyDescent="0.35">
      <c r="A217" s="23">
        <f>Healthcare!Q217</f>
        <v>49</v>
      </c>
      <c r="B217" s="23">
        <f>IF(AND(OR(Dashboard!$D$5="All",Healthcare!J217=Dashboard!$D$5),OR(Dashboard!$D$6="All",Healthcare!K217=Dashboard!$D$6)),1,0)</f>
        <v>1</v>
      </c>
      <c r="C217" s="27">
        <f>IF(B217=1,Healthcare!C217,NA())</f>
        <v>35.71</v>
      </c>
      <c r="D217" s="27">
        <f>IF(B217=1,Healthcare!D217,NA())</f>
        <v>6.84</v>
      </c>
      <c r="E217" s="32">
        <f>IF(B217=1,Healthcare!M217,NA())</f>
        <v>35517.19</v>
      </c>
    </row>
    <row r="218" spans="1:5" x14ac:dyDescent="0.35">
      <c r="A218" s="23">
        <f>Healthcare!Q218</f>
        <v>34</v>
      </c>
      <c r="B218" s="23">
        <f>IF(AND(OR(Dashboard!$D$5="All",Healthcare!J218=Dashboard!$D$5),OR(Dashboard!$D$6="All",Healthcare!K218=Dashboard!$D$6)),1,0)</f>
        <v>1</v>
      </c>
      <c r="C218" s="27">
        <f>IF(B218=1,Healthcare!C218,NA())</f>
        <v>30.8</v>
      </c>
      <c r="D218" s="27">
        <f>IF(B218=1,Healthcare!D218,NA())</f>
        <v>5.23</v>
      </c>
      <c r="E218" s="32">
        <f>IF(B218=1,Healthcare!M218,NA())</f>
        <v>35491.64</v>
      </c>
    </row>
    <row r="219" spans="1:5" x14ac:dyDescent="0.35">
      <c r="A219" s="23">
        <f>Healthcare!Q219</f>
        <v>51</v>
      </c>
      <c r="B219" s="23">
        <f>IF(AND(OR(Dashboard!$D$5="All",Healthcare!J219=Dashboard!$D$5),OR(Dashboard!$D$6="All",Healthcare!K219=Dashboard!$D$6)),1,0)</f>
        <v>1</v>
      </c>
      <c r="C219" s="27">
        <f>IF(B219=1,Healthcare!C219,NA())</f>
        <v>33.69</v>
      </c>
      <c r="D219" s="27">
        <f>IF(B219=1,Healthcare!D219,NA())</f>
        <v>9.68</v>
      </c>
      <c r="E219" s="32">
        <f>IF(B219=1,Healthcare!M219,NA())</f>
        <v>35345.730000000003</v>
      </c>
    </row>
    <row r="220" spans="1:5" x14ac:dyDescent="0.35">
      <c r="A220" s="23">
        <f>Healthcare!Q220</f>
        <v>34</v>
      </c>
      <c r="B220" s="23">
        <f>IF(AND(OR(Dashboard!$D$5="All",Healthcare!J220=Dashboard!$D$5),OR(Dashboard!$D$6="All",Healthcare!K220=Dashboard!$D$6)),1,0)</f>
        <v>1</v>
      </c>
      <c r="C220" s="27">
        <f>IF(B220=1,Healthcare!C220,NA())</f>
        <v>42.27</v>
      </c>
      <c r="D220" s="27">
        <f>IF(B220=1,Healthcare!D220,NA())</f>
        <v>6.05</v>
      </c>
      <c r="E220" s="32">
        <f>IF(B220=1,Healthcare!M220,NA())</f>
        <v>35315.96</v>
      </c>
    </row>
    <row r="221" spans="1:5" x14ac:dyDescent="0.35">
      <c r="A221" s="23">
        <f>Healthcare!Q221</f>
        <v>25</v>
      </c>
      <c r="B221" s="23">
        <f>IF(AND(OR(Dashboard!$D$5="All",Healthcare!J221=Dashboard!$D$5),OR(Dashboard!$D$6="All",Healthcare!K221=Dashboard!$D$6)),1,0)</f>
        <v>1</v>
      </c>
      <c r="C221" s="27">
        <f>IF(B221=1,Healthcare!C221,NA())</f>
        <v>53.25</v>
      </c>
      <c r="D221" s="27">
        <f>IF(B221=1,Healthcare!D221,NA())</f>
        <v>6.11</v>
      </c>
      <c r="E221" s="32">
        <f>IF(B221=1,Healthcare!M221,NA())</f>
        <v>35302.089999999997</v>
      </c>
    </row>
    <row r="222" spans="1:5" x14ac:dyDescent="0.35">
      <c r="A222" s="23">
        <f>Healthcare!Q222</f>
        <v>55</v>
      </c>
      <c r="B222" s="23">
        <f>IF(AND(OR(Dashboard!$D$5="All",Healthcare!J222=Dashboard!$D$5),OR(Dashboard!$D$6="All",Healthcare!K222=Dashboard!$D$6)),1,0)</f>
        <v>1</v>
      </c>
      <c r="C222" s="27">
        <f>IF(B222=1,Healthcare!C222,NA())</f>
        <v>26.8</v>
      </c>
      <c r="D222" s="27">
        <f>IF(B222=1,Healthcare!D222,NA())</f>
        <v>10.93</v>
      </c>
      <c r="E222" s="32">
        <f>IF(B222=1,Healthcare!M222,NA())</f>
        <v>35160.129999999997</v>
      </c>
    </row>
    <row r="223" spans="1:5" x14ac:dyDescent="0.35">
      <c r="A223" s="23">
        <f>Healthcare!Q223</f>
        <v>24</v>
      </c>
      <c r="B223" s="23">
        <f>IF(AND(OR(Dashboard!$D$5="All",Healthcare!J223=Dashboard!$D$5),OR(Dashboard!$D$6="All",Healthcare!K223=Dashboard!$D$6)),1,0)</f>
        <v>1</v>
      </c>
      <c r="C223" s="27">
        <f>IF(B223=1,Healthcare!C223,NA())</f>
        <v>28.5</v>
      </c>
      <c r="D223" s="27">
        <f>IF(B223=1,Healthcare!D223,NA())</f>
        <v>5.12</v>
      </c>
      <c r="E223" s="32">
        <f>IF(B223=1,Healthcare!M223,NA())</f>
        <v>35147.53</v>
      </c>
    </row>
    <row r="224" spans="1:5" x14ac:dyDescent="0.35">
      <c r="A224" s="23">
        <f>Healthcare!Q224</f>
        <v>45</v>
      </c>
      <c r="B224" s="23">
        <f>IF(AND(OR(Dashboard!$D$5="All",Healthcare!J224=Dashboard!$D$5),OR(Dashboard!$D$6="All",Healthcare!K224=Dashboard!$D$6)),1,0)</f>
        <v>1</v>
      </c>
      <c r="C224" s="27">
        <f>IF(B224=1,Healthcare!C224,NA())</f>
        <v>22.895</v>
      </c>
      <c r="D224" s="27">
        <f>IF(B224=1,Healthcare!D224,NA())</f>
        <v>5.72</v>
      </c>
      <c r="E224" s="32">
        <f>IF(B224=1,Healthcare!M224,NA())</f>
        <v>35069.370000000003</v>
      </c>
    </row>
    <row r="225" spans="1:5" x14ac:dyDescent="0.35">
      <c r="A225" s="23">
        <f>Healthcare!Q225</f>
        <v>47</v>
      </c>
      <c r="B225" s="23">
        <f>IF(AND(OR(Dashboard!$D$5="All",Healthcare!J225=Dashboard!$D$5),OR(Dashboard!$D$6="All",Healthcare!K225=Dashboard!$D$6)),1,0)</f>
        <v>1</v>
      </c>
      <c r="C225" s="27">
        <f>IF(B225=1,Healthcare!C225,NA())</f>
        <v>34.06</v>
      </c>
      <c r="D225" s="27">
        <f>IF(B225=1,Healthcare!D225,NA())</f>
        <v>11.83</v>
      </c>
      <c r="E225" s="32">
        <f>IF(B225=1,Healthcare!M225,NA())</f>
        <v>35050.620000000003</v>
      </c>
    </row>
    <row r="226" spans="1:5" x14ac:dyDescent="0.35">
      <c r="A226" s="23">
        <f>Healthcare!Q226</f>
        <v>40</v>
      </c>
      <c r="B226" s="23">
        <f>IF(AND(OR(Dashboard!$D$5="All",Healthcare!J226=Dashboard!$D$5),OR(Dashboard!$D$6="All",Healthcare!K226=Dashboard!$D$6)),1,0)</f>
        <v>1</v>
      </c>
      <c r="C226" s="27">
        <f>IF(B226=1,Healthcare!C226,NA())</f>
        <v>36.409999999999997</v>
      </c>
      <c r="D226" s="27">
        <f>IF(B226=1,Healthcare!D226,NA())</f>
        <v>4.55</v>
      </c>
      <c r="E226" s="32">
        <f>IF(B226=1,Healthcare!M226,NA())</f>
        <v>35000.730000000003</v>
      </c>
    </row>
    <row r="227" spans="1:5" x14ac:dyDescent="0.35">
      <c r="A227" s="23">
        <f>Healthcare!Q227</f>
        <v>25</v>
      </c>
      <c r="B227" s="23">
        <f>IF(AND(OR(Dashboard!$D$5="All",Healthcare!J227=Dashboard!$D$5),OR(Dashboard!$D$6="All",Healthcare!K227=Dashboard!$D$6)),1,0)</f>
        <v>1</v>
      </c>
      <c r="C227" s="27">
        <f>IF(B227=1,Healthcare!C227,NA())</f>
        <v>52.3</v>
      </c>
      <c r="D227" s="27">
        <f>IF(B227=1,Healthcare!D227,NA())</f>
        <v>4.87</v>
      </c>
      <c r="E227" s="32">
        <f>IF(B227=1,Healthcare!M227,NA())</f>
        <v>34979.86</v>
      </c>
    </row>
    <row r="228" spans="1:5" x14ac:dyDescent="0.35">
      <c r="A228" s="23">
        <f>Healthcare!Q228</f>
        <v>24</v>
      </c>
      <c r="B228" s="23">
        <f>IF(AND(OR(Dashboard!$D$5="All",Healthcare!J228=Dashboard!$D$5),OR(Dashboard!$D$6="All",Healthcare!K228=Dashboard!$D$6)),1,0)</f>
        <v>1</v>
      </c>
      <c r="C228" s="27">
        <f>IF(B228=1,Healthcare!C228,NA())</f>
        <v>52.66</v>
      </c>
      <c r="D228" s="27">
        <f>IF(B228=1,Healthcare!D228,NA())</f>
        <v>4.45</v>
      </c>
      <c r="E228" s="32">
        <f>IF(B228=1,Healthcare!M228,NA())</f>
        <v>34976.42</v>
      </c>
    </row>
    <row r="229" spans="1:5" x14ac:dyDescent="0.35">
      <c r="A229" s="23">
        <f>Healthcare!Q229</f>
        <v>55</v>
      </c>
      <c r="B229" s="23">
        <f>IF(AND(OR(Dashboard!$D$5="All",Healthcare!J229=Dashboard!$D$5),OR(Dashboard!$D$6="All",Healthcare!K229=Dashboard!$D$6)),1,0)</f>
        <v>1</v>
      </c>
      <c r="C229" s="27">
        <f>IF(B229=1,Healthcare!C229,NA())</f>
        <v>29.57</v>
      </c>
      <c r="D229" s="27">
        <f>IF(B229=1,Healthcare!D229,NA())</f>
        <v>9.42</v>
      </c>
      <c r="E229" s="32">
        <f>IF(B229=1,Healthcare!M229,NA())</f>
        <v>34975.68</v>
      </c>
    </row>
    <row r="230" spans="1:5" x14ac:dyDescent="0.35">
      <c r="A230" s="23">
        <f>Healthcare!Q230</f>
        <v>39</v>
      </c>
      <c r="B230" s="23">
        <f>IF(AND(OR(Dashboard!$D$5="All",Healthcare!J230=Dashboard!$D$5),OR(Dashboard!$D$6="All",Healthcare!K230=Dashboard!$D$6)),1,0)</f>
        <v>1</v>
      </c>
      <c r="C230" s="27">
        <f>IF(B230=1,Healthcare!C230,NA())</f>
        <v>36.99</v>
      </c>
      <c r="D230" s="27">
        <f>IF(B230=1,Healthcare!D230,NA())</f>
        <v>5.37</v>
      </c>
      <c r="E230" s="32">
        <f>IF(B230=1,Healthcare!M230,NA())</f>
        <v>34940.61</v>
      </c>
    </row>
    <row r="231" spans="1:5" x14ac:dyDescent="0.35">
      <c r="A231" s="23">
        <f>Healthcare!Q231</f>
        <v>27</v>
      </c>
      <c r="B231" s="23">
        <f>IF(AND(OR(Dashboard!$D$5="All",Healthcare!J231=Dashboard!$D$5),OR(Dashboard!$D$6="All",Healthcare!K231=Dashboard!$D$6)),1,0)</f>
        <v>1</v>
      </c>
      <c r="C231" s="27">
        <f>IF(B231=1,Healthcare!C231,NA())</f>
        <v>31.4</v>
      </c>
      <c r="D231" s="27">
        <f>IF(B231=1,Healthcare!D231,NA())</f>
        <v>4.5999999999999996</v>
      </c>
      <c r="E231" s="32">
        <f>IF(B231=1,Healthcare!M231,NA())</f>
        <v>34838.870000000003</v>
      </c>
    </row>
    <row r="232" spans="1:5" x14ac:dyDescent="0.35">
      <c r="A232" s="23">
        <f>Healthcare!Q232</f>
        <v>19</v>
      </c>
      <c r="B232" s="23">
        <f>IF(AND(OR(Dashboard!$D$5="All",Healthcare!J232=Dashboard!$D$5),OR(Dashboard!$D$6="All",Healthcare!K232=Dashboard!$D$6)),1,0)</f>
        <v>1</v>
      </c>
      <c r="C232" s="27">
        <f>IF(B232=1,Healthcare!C232,NA())</f>
        <v>34.9</v>
      </c>
      <c r="D232" s="27">
        <f>IF(B232=1,Healthcare!D232,NA())</f>
        <v>6.22</v>
      </c>
      <c r="E232" s="32">
        <f>IF(B232=1,Healthcare!M232,NA())</f>
        <v>34828.65</v>
      </c>
    </row>
    <row r="233" spans="1:5" x14ac:dyDescent="0.35">
      <c r="A233" s="23">
        <f>Healthcare!Q233</f>
        <v>27</v>
      </c>
      <c r="B233" s="23">
        <f>IF(AND(OR(Dashboard!$D$5="All",Healthcare!J233=Dashboard!$D$5),OR(Dashboard!$D$6="All",Healthcare!K233=Dashboard!$D$6)),1,0)</f>
        <v>1</v>
      </c>
      <c r="C233" s="27">
        <f>IF(B233=1,Healthcare!C233,NA())</f>
        <v>31.13</v>
      </c>
      <c r="D233" s="27">
        <f>IF(B233=1,Healthcare!D233,NA())</f>
        <v>4.5199999999999996</v>
      </c>
      <c r="E233" s="32">
        <f>IF(B233=1,Healthcare!M233,NA())</f>
        <v>34806.47</v>
      </c>
    </row>
    <row r="234" spans="1:5" x14ac:dyDescent="0.35">
      <c r="A234" s="23">
        <f>Healthcare!Q234</f>
        <v>19</v>
      </c>
      <c r="B234" s="23">
        <f>IF(AND(OR(Dashboard!$D$5="All",Healthcare!J234=Dashboard!$D$5),OR(Dashboard!$D$6="All",Healthcare!K234=Dashboard!$D$6)),1,0)</f>
        <v>1</v>
      </c>
      <c r="C234" s="27">
        <f>IF(B234=1,Healthcare!C234,NA())</f>
        <v>34.799999999999997</v>
      </c>
      <c r="D234" s="27">
        <f>IF(B234=1,Healthcare!D234,NA())</f>
        <v>6.18</v>
      </c>
      <c r="E234" s="32">
        <f>IF(B234=1,Healthcare!M234,NA())</f>
        <v>34779.620000000003</v>
      </c>
    </row>
    <row r="235" spans="1:5" x14ac:dyDescent="0.35">
      <c r="A235" s="23">
        <f>Healthcare!Q235</f>
        <v>28</v>
      </c>
      <c r="B235" s="23">
        <f>IF(AND(OR(Dashboard!$D$5="All",Healthcare!J235=Dashboard!$D$5),OR(Dashboard!$D$6="All",Healthcare!K235=Dashboard!$D$6)),1,0)</f>
        <v>1</v>
      </c>
      <c r="C235" s="27">
        <f>IF(B235=1,Healthcare!C235,NA())</f>
        <v>31.68</v>
      </c>
      <c r="D235" s="27">
        <f>IF(B235=1,Healthcare!D235,NA())</f>
        <v>4.4000000000000004</v>
      </c>
      <c r="E235" s="32">
        <f>IF(B235=1,Healthcare!M235,NA())</f>
        <v>34672.15</v>
      </c>
    </row>
    <row r="236" spans="1:5" x14ac:dyDescent="0.35">
      <c r="A236" s="23">
        <f>Healthcare!Q236</f>
        <v>18</v>
      </c>
      <c r="B236" s="23">
        <f>IF(AND(OR(Dashboard!$D$5="All",Healthcare!J236=Dashboard!$D$5),OR(Dashboard!$D$6="All",Healthcare!K236=Dashboard!$D$6)),1,0)</f>
        <v>1</v>
      </c>
      <c r="C236" s="27">
        <f>IF(B236=1,Healthcare!C236,NA())</f>
        <v>33.534999999999997</v>
      </c>
      <c r="D236" s="27">
        <f>IF(B236=1,Healthcare!D236,NA())</f>
        <v>6.23</v>
      </c>
      <c r="E236" s="32">
        <f>IF(B236=1,Healthcare!M236,NA())</f>
        <v>34617.839999999997</v>
      </c>
    </row>
    <row r="237" spans="1:5" x14ac:dyDescent="0.35">
      <c r="A237" s="23">
        <f>Healthcare!Q237</f>
        <v>46</v>
      </c>
      <c r="B237" s="23">
        <f>IF(AND(OR(Dashboard!$D$5="All",Healthcare!J237=Dashboard!$D$5),OR(Dashboard!$D$6="All",Healthcare!K237=Dashboard!$D$6)),1,0)</f>
        <v>1</v>
      </c>
      <c r="C237" s="27">
        <f>IF(B237=1,Healthcare!C237,NA())</f>
        <v>31.92</v>
      </c>
      <c r="D237" s="27">
        <f>IF(B237=1,Healthcare!D237,NA())</f>
        <v>5.33</v>
      </c>
      <c r="E237" s="32">
        <f>IF(B237=1,Healthcare!M237,NA())</f>
        <v>34543.39</v>
      </c>
    </row>
    <row r="238" spans="1:5" x14ac:dyDescent="0.35">
      <c r="A238" s="23">
        <f>Healthcare!Q238</f>
        <v>24</v>
      </c>
      <c r="B238" s="23">
        <f>IF(AND(OR(Dashboard!$D$5="All",Healthcare!J238=Dashboard!$D$5),OR(Dashboard!$D$6="All",Healthcare!K238=Dashboard!$D$6)),1,0)</f>
        <v>1</v>
      </c>
      <c r="C238" s="27">
        <f>IF(B238=1,Healthcare!C238,NA())</f>
        <v>32.700000000000003</v>
      </c>
      <c r="D238" s="27">
        <f>IF(B238=1,Healthcare!D238,NA())</f>
        <v>4.09</v>
      </c>
      <c r="E238" s="32">
        <f>IF(B238=1,Healthcare!M238,NA())</f>
        <v>34472.839999999997</v>
      </c>
    </row>
    <row r="239" spans="1:5" x14ac:dyDescent="0.35">
      <c r="A239" s="23">
        <f>Healthcare!Q239</f>
        <v>32</v>
      </c>
      <c r="B239" s="23">
        <f>IF(AND(OR(Dashboard!$D$5="All",Healthcare!J239=Dashboard!$D$5),OR(Dashboard!$D$6="All",Healthcare!K239=Dashboard!$D$6)),1,0)</f>
        <v>1</v>
      </c>
      <c r="C239" s="27">
        <f>IF(B239=1,Healthcare!C239,NA())</f>
        <v>41.25</v>
      </c>
      <c r="D239" s="27">
        <f>IF(B239=1,Healthcare!D239,NA())</f>
        <v>5.19</v>
      </c>
      <c r="E239" s="32">
        <f>IF(B239=1,Healthcare!M239,NA())</f>
        <v>34456.269999999997</v>
      </c>
    </row>
    <row r="240" spans="1:5" x14ac:dyDescent="0.35">
      <c r="A240" s="23">
        <f>Healthcare!Q240</f>
        <v>19</v>
      </c>
      <c r="B240" s="23">
        <f>IF(AND(OR(Dashboard!$D$5="All",Healthcare!J240=Dashboard!$D$5),OR(Dashboard!$D$6="All",Healthcare!K240=Dashboard!$D$6)),1,0)</f>
        <v>1</v>
      </c>
      <c r="C240" s="27">
        <f>IF(B240=1,Healthcare!C240,NA())</f>
        <v>33.11</v>
      </c>
      <c r="D240" s="27">
        <f>IF(B240=1,Healthcare!D240,NA())</f>
        <v>4.12</v>
      </c>
      <c r="E240" s="32">
        <f>IF(B240=1,Healthcare!M240,NA())</f>
        <v>34439.86</v>
      </c>
    </row>
    <row r="241" spans="1:5" x14ac:dyDescent="0.35">
      <c r="A241" s="23">
        <f>Healthcare!Q241</f>
        <v>38</v>
      </c>
      <c r="B241" s="23">
        <f>IF(AND(OR(Dashboard!$D$5="All",Healthcare!J241=Dashboard!$D$5),OR(Dashboard!$D$6="All",Healthcare!K241=Dashboard!$D$6)),1,0)</f>
        <v>1</v>
      </c>
      <c r="C241" s="27">
        <f>IF(B241=1,Healthcare!C241,NA())</f>
        <v>36.159999999999997</v>
      </c>
      <c r="D241" s="27">
        <f>IF(B241=1,Healthcare!D241,NA())</f>
        <v>5.0999999999999996</v>
      </c>
      <c r="E241" s="32">
        <f>IF(B241=1,Healthcare!M241,NA())</f>
        <v>34402.22</v>
      </c>
    </row>
    <row r="242" spans="1:5" x14ac:dyDescent="0.35">
      <c r="A242" s="23">
        <f>Healthcare!Q242</f>
        <v>39</v>
      </c>
      <c r="B242" s="23">
        <f>IF(AND(OR(Dashboard!$D$5="All",Healthcare!J242=Dashboard!$D$5),OR(Dashboard!$D$6="All",Healthcare!K242=Dashboard!$D$6)),1,0)</f>
        <v>1</v>
      </c>
      <c r="C242" s="27">
        <f>IF(B242=1,Healthcare!C242,NA())</f>
        <v>33.72</v>
      </c>
      <c r="D242" s="27">
        <f>IF(B242=1,Healthcare!D242,NA())</f>
        <v>6.21</v>
      </c>
      <c r="E242" s="32">
        <f>IF(B242=1,Healthcare!M242,NA())</f>
        <v>34307.22</v>
      </c>
    </row>
    <row r="243" spans="1:5" x14ac:dyDescent="0.35">
      <c r="A243" s="23">
        <f>Healthcare!Q243</f>
        <v>36</v>
      </c>
      <c r="B243" s="23">
        <f>IF(AND(OR(Dashboard!$D$5="All",Healthcare!J243=Dashboard!$D$5),OR(Dashboard!$D$6="All",Healthcare!K243=Dashboard!$D$6)),1,0)</f>
        <v>1</v>
      </c>
      <c r="C243" s="27">
        <f>IF(B243=1,Healthcare!C243,NA())</f>
        <v>37.74</v>
      </c>
      <c r="D243" s="27">
        <f>IF(B243=1,Healthcare!D243,NA())</f>
        <v>9.5299999999999994</v>
      </c>
      <c r="E243" s="32">
        <f>IF(B243=1,Healthcare!M243,NA())</f>
        <v>34293.120000000003</v>
      </c>
    </row>
    <row r="244" spans="1:5" x14ac:dyDescent="0.35">
      <c r="A244" s="23">
        <f>Healthcare!Q244</f>
        <v>27</v>
      </c>
      <c r="B244" s="23">
        <f>IF(AND(OR(Dashboard!$D$5="All",Healthcare!J244=Dashboard!$D$5),OR(Dashboard!$D$6="All",Healthcare!K244=Dashboard!$D$6)),1,0)</f>
        <v>1</v>
      </c>
      <c r="C244" s="27">
        <f>IF(B244=1,Healthcare!C244,NA())</f>
        <v>48.75</v>
      </c>
      <c r="D244" s="27">
        <f>IF(B244=1,Healthcare!D244,NA())</f>
        <v>4.6399999999999997</v>
      </c>
      <c r="E244" s="32">
        <f>IF(B244=1,Healthcare!M244,NA())</f>
        <v>34289.43</v>
      </c>
    </row>
    <row r="245" spans="1:5" x14ac:dyDescent="0.35">
      <c r="A245" s="23">
        <f>Healthcare!Q245</f>
        <v>24</v>
      </c>
      <c r="B245" s="23">
        <f>IF(AND(OR(Dashboard!$D$5="All",Healthcare!J245=Dashboard!$D$5),OR(Dashboard!$D$6="All",Healthcare!K245=Dashboard!$D$6)),1,0)</f>
        <v>1</v>
      </c>
      <c r="C245" s="27">
        <f>IF(B245=1,Healthcare!C245,NA())</f>
        <v>31.065000000000001</v>
      </c>
      <c r="D245" s="27">
        <f>IF(B245=1,Healthcare!D245,NA())</f>
        <v>5.05</v>
      </c>
      <c r="E245" s="32">
        <f>IF(B245=1,Healthcare!M245,NA())</f>
        <v>34254.050000000003</v>
      </c>
    </row>
    <row r="246" spans="1:5" x14ac:dyDescent="0.35">
      <c r="A246" s="23">
        <f>Healthcare!Q246</f>
        <v>60</v>
      </c>
      <c r="B246" s="23">
        <f>IF(AND(OR(Dashboard!$D$5="All",Healthcare!J246=Dashboard!$D$5),OR(Dashboard!$D$6="All",Healthcare!K246=Dashboard!$D$6)),1,0)</f>
        <v>1</v>
      </c>
      <c r="C246" s="27">
        <f>IF(B246=1,Healthcare!C246,NA())</f>
        <v>23.55</v>
      </c>
      <c r="D246" s="27">
        <f>IF(B246=1,Healthcare!D246,NA())</f>
        <v>10.38</v>
      </c>
      <c r="E246" s="32">
        <f>IF(B246=1,Healthcare!M246,NA())</f>
        <v>34218.019999999997</v>
      </c>
    </row>
    <row r="247" spans="1:5" x14ac:dyDescent="0.35">
      <c r="A247" s="23">
        <f>Healthcare!Q247</f>
        <v>47</v>
      </c>
      <c r="B247" s="23">
        <f>IF(AND(OR(Dashboard!$D$5="All",Healthcare!J247=Dashboard!$D$5),OR(Dashboard!$D$6="All",Healthcare!K247=Dashboard!$D$6)),1,0)</f>
        <v>1</v>
      </c>
      <c r="C247" s="27">
        <f>IF(B247=1,Healthcare!C247,NA())</f>
        <v>30.18</v>
      </c>
      <c r="D247" s="27">
        <f>IF(B247=1,Healthcare!D247,NA())</f>
        <v>8.31</v>
      </c>
      <c r="E247" s="32">
        <f>IF(B247=1,Healthcare!M247,NA())</f>
        <v>34210.33</v>
      </c>
    </row>
    <row r="248" spans="1:5" x14ac:dyDescent="0.35">
      <c r="A248" s="23">
        <f>Healthcare!Q248</f>
        <v>51</v>
      </c>
      <c r="B248" s="23">
        <f>IF(AND(OR(Dashboard!$D$5="All",Healthcare!J248=Dashboard!$D$5),OR(Dashboard!$D$6="All",Healthcare!K248=Dashboard!$D$6)),1,0)</f>
        <v>1</v>
      </c>
      <c r="C248" s="27">
        <f>IF(B248=1,Healthcare!C248,NA())</f>
        <v>29.94</v>
      </c>
      <c r="D248" s="27">
        <f>IF(B248=1,Healthcare!D248,NA())</f>
        <v>7.59</v>
      </c>
      <c r="E248" s="32">
        <f>IF(B248=1,Healthcare!M248,NA())</f>
        <v>34205.07</v>
      </c>
    </row>
    <row r="249" spans="1:5" x14ac:dyDescent="0.35">
      <c r="A249" s="23">
        <f>Healthcare!Q249</f>
        <v>23</v>
      </c>
      <c r="B249" s="23">
        <f>IF(AND(OR(Dashboard!$D$5="All",Healthcare!J249=Dashboard!$D$5),OR(Dashboard!$D$6="All",Healthcare!K249=Dashboard!$D$6)),1,0)</f>
        <v>1</v>
      </c>
      <c r="C249" s="27">
        <f>IF(B249=1,Healthcare!C249,NA())</f>
        <v>31.4</v>
      </c>
      <c r="D249" s="27">
        <f>IF(B249=1,Healthcare!D249,NA())</f>
        <v>5.49</v>
      </c>
      <c r="E249" s="32">
        <f>IF(B249=1,Healthcare!M249,NA())</f>
        <v>34166.269999999997</v>
      </c>
    </row>
    <row r="250" spans="1:5" x14ac:dyDescent="0.35">
      <c r="A250" s="23">
        <f>Healthcare!Q250</f>
        <v>20</v>
      </c>
      <c r="B250" s="23">
        <f>IF(AND(OR(Dashboard!$D$5="All",Healthcare!J250=Dashboard!$D$5),OR(Dashboard!$D$6="All",Healthcare!K250=Dashboard!$D$6)),1,0)</f>
        <v>1</v>
      </c>
      <c r="C250" s="27">
        <f>IF(B250=1,Healthcare!C250,NA())</f>
        <v>53.06</v>
      </c>
      <c r="D250" s="27">
        <f>IF(B250=1,Healthcare!D250,NA())</f>
        <v>11.68</v>
      </c>
      <c r="E250" s="32">
        <f>IF(B250=1,Healthcare!M250,NA())</f>
        <v>34084.68</v>
      </c>
    </row>
    <row r="251" spans="1:5" x14ac:dyDescent="0.35">
      <c r="A251" s="23">
        <f>Healthcare!Q251</f>
        <v>50</v>
      </c>
      <c r="B251" s="23">
        <f>IF(AND(OR(Dashboard!$D$5="All",Healthcare!J251=Dashboard!$D$5),OR(Dashboard!$D$6="All",Healthcare!K251=Dashboard!$D$6)),1,0)</f>
        <v>1</v>
      </c>
      <c r="C251" s="27">
        <f>IF(B251=1,Healthcare!C251,NA())</f>
        <v>30.25</v>
      </c>
      <c r="D251" s="27">
        <f>IF(B251=1,Healthcare!D251,NA())</f>
        <v>4.1900000000000004</v>
      </c>
      <c r="E251" s="32">
        <f>IF(B251=1,Healthcare!M251,NA())</f>
        <v>34053.360000000001</v>
      </c>
    </row>
    <row r="252" spans="1:5" x14ac:dyDescent="0.35">
      <c r="A252" s="23">
        <f>Healthcare!Q252</f>
        <v>28</v>
      </c>
      <c r="B252" s="23">
        <f>IF(AND(OR(Dashboard!$D$5="All",Healthcare!J252=Dashboard!$D$5),OR(Dashboard!$D$6="All",Healthcare!K252=Dashboard!$D$6)),1,0)</f>
        <v>1</v>
      </c>
      <c r="C252" s="27">
        <f>IF(B252=1,Healthcare!C252,NA())</f>
        <v>46.68</v>
      </c>
      <c r="D252" s="27">
        <f>IF(B252=1,Healthcare!D252,NA())</f>
        <v>4.01</v>
      </c>
      <c r="E252" s="32">
        <f>IF(B252=1,Healthcare!M252,NA())</f>
        <v>33975.47</v>
      </c>
    </row>
    <row r="253" spans="1:5" x14ac:dyDescent="0.35">
      <c r="A253" s="23">
        <f>Healthcare!Q253</f>
        <v>22</v>
      </c>
      <c r="B253" s="23">
        <f>IF(AND(OR(Dashboard!$D$5="All",Healthcare!J253=Dashboard!$D$5),OR(Dashboard!$D$6="All",Healthcare!K253=Dashboard!$D$6)),1,0)</f>
        <v>1</v>
      </c>
      <c r="C253" s="27">
        <f>IF(B253=1,Healthcare!C253,NA())</f>
        <v>30.4</v>
      </c>
      <c r="D253" s="27">
        <f>IF(B253=1,Healthcare!D253,NA())</f>
        <v>5.91</v>
      </c>
      <c r="E253" s="32">
        <f>IF(B253=1,Healthcare!M253,NA())</f>
        <v>33907.550000000003</v>
      </c>
    </row>
    <row r="254" spans="1:5" x14ac:dyDescent="0.35">
      <c r="A254" s="23">
        <f>Healthcare!Q254</f>
        <v>25</v>
      </c>
      <c r="B254" s="23">
        <f>IF(AND(OR(Dashboard!$D$5="All",Healthcare!J254=Dashboard!$D$5),OR(Dashboard!$D$6="All",Healthcare!K254=Dashboard!$D$6)),1,0)</f>
        <v>1</v>
      </c>
      <c r="C254" s="27">
        <f>IF(B254=1,Healthcare!C254,NA())</f>
        <v>30.2</v>
      </c>
      <c r="D254" s="27">
        <f>IF(B254=1,Healthcare!D254,NA())</f>
        <v>4.47</v>
      </c>
      <c r="E254" s="32">
        <f>IF(B254=1,Healthcare!M254,NA())</f>
        <v>33900.65</v>
      </c>
    </row>
    <row r="255" spans="1:5" x14ac:dyDescent="0.35">
      <c r="A255" s="23">
        <f>Healthcare!Q255</f>
        <v>22</v>
      </c>
      <c r="B255" s="23">
        <f>IF(AND(OR(Dashboard!$D$5="All",Healthcare!J255=Dashboard!$D$5),OR(Dashboard!$D$6="All",Healthcare!K255=Dashboard!$D$6)),1,0)</f>
        <v>1</v>
      </c>
      <c r="C255" s="27">
        <f>IF(B255=1,Healthcare!C255,NA())</f>
        <v>51.18</v>
      </c>
      <c r="D255" s="27">
        <f>IF(B255=1,Healthcare!D255,NA())</f>
        <v>4.5599999999999996</v>
      </c>
      <c r="E255" s="32">
        <f>IF(B255=1,Healthcare!M255,NA())</f>
        <v>33829.39</v>
      </c>
    </row>
    <row r="256" spans="1:5" x14ac:dyDescent="0.35">
      <c r="A256" s="23">
        <f>Healthcare!Q256</f>
        <v>60</v>
      </c>
      <c r="B256" s="23">
        <f>IF(AND(OR(Dashboard!$D$5="All",Healthcare!J256=Dashboard!$D$5),OR(Dashboard!$D$6="All",Healthcare!K256=Dashboard!$D$6)),1,0)</f>
        <v>1</v>
      </c>
      <c r="C256" s="27">
        <f>IF(B256=1,Healthcare!C256,NA())</f>
        <v>22.18</v>
      </c>
      <c r="D256" s="27">
        <f>IF(B256=1,Healthcare!D256,NA())</f>
        <v>9.9</v>
      </c>
      <c r="E256" s="32">
        <f>IF(B256=1,Healthcare!M256,NA())</f>
        <v>33753.32</v>
      </c>
    </row>
    <row r="257" spans="1:5" x14ac:dyDescent="0.35">
      <c r="A257" s="23">
        <f>Healthcare!Q257</f>
        <v>19</v>
      </c>
      <c r="B257" s="23">
        <f>IF(AND(OR(Dashboard!$D$5="All",Healthcare!J257=Dashboard!$D$5),OR(Dashboard!$D$6="All",Healthcare!K257=Dashboard!$D$6)),1,0)</f>
        <v>1</v>
      </c>
      <c r="C257" s="27">
        <f>IF(B257=1,Healthcare!C257,NA())</f>
        <v>31.92</v>
      </c>
      <c r="D257" s="27">
        <f>IF(B257=1,Healthcare!D257,NA())</f>
        <v>5.1100000000000003</v>
      </c>
      <c r="E257" s="32">
        <f>IF(B257=1,Healthcare!M257,NA())</f>
        <v>33750.29</v>
      </c>
    </row>
    <row r="258" spans="1:5" x14ac:dyDescent="0.35">
      <c r="A258" s="23">
        <f>Healthcare!Q258</f>
        <v>18</v>
      </c>
      <c r="B258" s="23">
        <f>IF(AND(OR(Dashboard!$D$5="All",Healthcare!J258=Dashboard!$D$5),OR(Dashboard!$D$6="All",Healthcare!K258=Dashboard!$D$6)),1,0)</f>
        <v>1</v>
      </c>
      <c r="C258" s="27">
        <f>IF(B258=1,Healthcare!C258,NA())</f>
        <v>31.73</v>
      </c>
      <c r="D258" s="27">
        <f>IF(B258=1,Healthcare!D258,NA())</f>
        <v>5.73</v>
      </c>
      <c r="E258" s="32">
        <f>IF(B258=1,Healthcare!M258,NA())</f>
        <v>33732.69</v>
      </c>
    </row>
    <row r="259" spans="1:5" x14ac:dyDescent="0.35">
      <c r="A259" s="23">
        <f>Healthcare!Q259</f>
        <v>29</v>
      </c>
      <c r="B259" s="23">
        <f>IF(AND(OR(Dashboard!$D$5="All",Healthcare!J259=Dashboard!$D$5),OR(Dashboard!$D$6="All",Healthcare!K259=Dashboard!$D$6)),1,0)</f>
        <v>1</v>
      </c>
      <c r="C259" s="27">
        <f>IF(B259=1,Healthcare!C259,NA())</f>
        <v>45.52</v>
      </c>
      <c r="D259" s="27">
        <f>IF(B259=1,Healthcare!D259,NA())</f>
        <v>6.04</v>
      </c>
      <c r="E259" s="32">
        <f>IF(B259=1,Healthcare!M259,NA())</f>
        <v>33707.550000000003</v>
      </c>
    </row>
    <row r="260" spans="1:5" x14ac:dyDescent="0.35">
      <c r="A260" s="23">
        <f>Healthcare!Q260</f>
        <v>19</v>
      </c>
      <c r="B260" s="23">
        <f>IF(AND(OR(Dashboard!$D$5="All",Healthcare!J260=Dashboard!$D$5),OR(Dashboard!$D$6="All",Healthcare!K260=Dashboard!$D$6)),1,0)</f>
        <v>1</v>
      </c>
      <c r="C260" s="27">
        <f>IF(B260=1,Healthcare!C260,NA())</f>
        <v>52.81</v>
      </c>
      <c r="D260" s="27">
        <f>IF(B260=1,Healthcare!D260,NA())</f>
        <v>5.19</v>
      </c>
      <c r="E260" s="32">
        <f>IF(B260=1,Healthcare!M260,NA())</f>
        <v>33611.71</v>
      </c>
    </row>
    <row r="261" spans="1:5" x14ac:dyDescent="0.35">
      <c r="A261" s="23">
        <f>Healthcare!Q261</f>
        <v>38</v>
      </c>
      <c r="B261" s="23">
        <f>IF(AND(OR(Dashboard!$D$5="All",Healthcare!J261=Dashboard!$D$5),OR(Dashboard!$D$6="All",Healthcare!K261=Dashboard!$D$6)),1,0)</f>
        <v>1</v>
      </c>
      <c r="C261" s="27">
        <f>IF(B261=1,Healthcare!C261,NA())</f>
        <v>33.58</v>
      </c>
      <c r="D261" s="27">
        <f>IF(B261=1,Healthcare!D261,NA())</f>
        <v>5.56</v>
      </c>
      <c r="E261" s="32">
        <f>IF(B261=1,Healthcare!M261,NA())</f>
        <v>33527.1</v>
      </c>
    </row>
    <row r="262" spans="1:5" x14ac:dyDescent="0.35">
      <c r="A262" s="23">
        <f>Healthcare!Q262</f>
        <v>20</v>
      </c>
      <c r="B262" s="23">
        <f>IF(AND(OR(Dashboard!$D$5="All",Healthcare!J262=Dashboard!$D$5),OR(Dashboard!$D$6="All",Healthcare!K262=Dashboard!$D$6)),1,0)</f>
        <v>1</v>
      </c>
      <c r="C262" s="27">
        <f>IF(B262=1,Healthcare!C262,NA())</f>
        <v>30.684999999999999</v>
      </c>
      <c r="D262" s="27">
        <f>IF(B262=1,Healthcare!D262,NA())</f>
        <v>8.23</v>
      </c>
      <c r="E262" s="32">
        <f>IF(B262=1,Healthcare!M262,NA())</f>
        <v>33475.82</v>
      </c>
    </row>
    <row r="263" spans="1:5" x14ac:dyDescent="0.35">
      <c r="A263" s="23">
        <f>Healthcare!Q263</f>
        <v>52</v>
      </c>
      <c r="B263" s="23">
        <f>IF(AND(OR(Dashboard!$D$5="All",Healthcare!J263=Dashboard!$D$5),OR(Dashboard!$D$6="All",Healthcare!K263=Dashboard!$D$6)),1,0)</f>
        <v>1</v>
      </c>
      <c r="C263" s="27">
        <f>IF(B263=1,Healthcare!C263,NA())</f>
        <v>37.524999999999999</v>
      </c>
      <c r="D263" s="27">
        <f>IF(B263=1,Healthcare!D263,NA())</f>
        <v>9.0299999999999994</v>
      </c>
      <c r="E263" s="32">
        <f>IF(B263=1,Healthcare!M263,NA())</f>
        <v>33471.97</v>
      </c>
    </row>
    <row r="264" spans="1:5" x14ac:dyDescent="0.35">
      <c r="A264" s="23">
        <f>Healthcare!Q264</f>
        <v>37</v>
      </c>
      <c r="B264" s="23">
        <f>IF(AND(OR(Dashboard!$D$5="All",Healthcare!J264=Dashboard!$D$5),OR(Dashboard!$D$6="All",Healthcare!K264=Dashboard!$D$6)),1,0)</f>
        <v>1</v>
      </c>
      <c r="C264" s="27">
        <f>IF(B264=1,Healthcare!C264,NA())</f>
        <v>34.5</v>
      </c>
      <c r="D264" s="27">
        <f>IF(B264=1,Healthcare!D264,NA())</f>
        <v>4.07</v>
      </c>
      <c r="E264" s="32">
        <f>IF(B264=1,Healthcare!M264,NA())</f>
        <v>33450.99</v>
      </c>
    </row>
    <row r="265" spans="1:5" x14ac:dyDescent="0.35">
      <c r="A265" s="23">
        <f>Healthcare!Q265</f>
        <v>50</v>
      </c>
      <c r="B265" s="23">
        <f>IF(AND(OR(Dashboard!$D$5="All",Healthcare!J265=Dashboard!$D$5),OR(Dashboard!$D$6="All",Healthcare!K265=Dashboard!$D$6)),1,0)</f>
        <v>1</v>
      </c>
      <c r="C265" s="27">
        <f>IF(B265=1,Healthcare!C265,NA())</f>
        <v>28.16</v>
      </c>
      <c r="D265" s="27">
        <f>IF(B265=1,Healthcare!D265,NA())</f>
        <v>5.77</v>
      </c>
      <c r="E265" s="32">
        <f>IF(B265=1,Healthcare!M265,NA())</f>
        <v>33344.449999999997</v>
      </c>
    </row>
    <row r="266" spans="1:5" x14ac:dyDescent="0.35">
      <c r="A266" s="23">
        <f>Healthcare!Q266</f>
        <v>19</v>
      </c>
      <c r="B266" s="23">
        <f>IF(AND(OR(Dashboard!$D$5="All",Healthcare!J266=Dashboard!$D$5),OR(Dashboard!$D$6="All",Healthcare!K266=Dashboard!$D$6)),1,0)</f>
        <v>1</v>
      </c>
      <c r="C266" s="27">
        <f>IF(B266=1,Healthcare!C266,NA())</f>
        <v>30.02</v>
      </c>
      <c r="D266" s="27">
        <f>IF(B266=1,Healthcare!D266,NA())</f>
        <v>5.98</v>
      </c>
      <c r="E266" s="32">
        <f>IF(B266=1,Healthcare!M266,NA())</f>
        <v>33307.550000000003</v>
      </c>
    </row>
    <row r="267" spans="1:5" x14ac:dyDescent="0.35">
      <c r="A267" s="23">
        <f>Healthcare!Q267</f>
        <v>32</v>
      </c>
      <c r="B267" s="23">
        <f>IF(AND(OR(Dashboard!$D$5="All",Healthcare!J267=Dashboard!$D$5),OR(Dashboard!$D$6="All",Healthcare!K267=Dashboard!$D$6)),1,0)</f>
        <v>1</v>
      </c>
      <c r="C267" s="27">
        <f>IF(B267=1,Healthcare!C267,NA())</f>
        <v>37.82</v>
      </c>
      <c r="D267" s="27">
        <f>IF(B267=1,Healthcare!D267,NA())</f>
        <v>6.01</v>
      </c>
      <c r="E267" s="32">
        <f>IF(B267=1,Healthcare!M267,NA())</f>
        <v>33292.83</v>
      </c>
    </row>
    <row r="268" spans="1:5" x14ac:dyDescent="0.35">
      <c r="A268" s="23">
        <f>Healthcare!Q268</f>
        <v>37</v>
      </c>
      <c r="B268" s="23">
        <f>IF(AND(OR(Dashboard!$D$5="All",Healthcare!J268=Dashboard!$D$5),OR(Dashboard!$D$6="All",Healthcare!K268=Dashboard!$D$6)),1,0)</f>
        <v>1</v>
      </c>
      <c r="C268" s="27">
        <f>IF(B268=1,Healthcare!C268,NA())</f>
        <v>33.14</v>
      </c>
      <c r="D268" s="27">
        <f>IF(B268=1,Healthcare!D268,NA())</f>
        <v>5.67</v>
      </c>
      <c r="E268" s="32">
        <f>IF(B268=1,Healthcare!M268,NA())</f>
        <v>33121</v>
      </c>
    </row>
    <row r="269" spans="1:5" x14ac:dyDescent="0.35">
      <c r="A269" s="23">
        <f>Healthcare!Q269</f>
        <v>53</v>
      </c>
      <c r="B269" s="23">
        <f>IF(AND(OR(Dashboard!$D$5="All",Healthcare!J269=Dashboard!$D$5),OR(Dashboard!$D$6="All",Healthcare!K269=Dashboard!$D$6)),1,0)</f>
        <v>1</v>
      </c>
      <c r="C269" s="27">
        <f>IF(B269=1,Healthcare!C269,NA())</f>
        <v>25.14</v>
      </c>
      <c r="D269" s="27">
        <f>IF(B269=1,Healthcare!D269,NA())</f>
        <v>6.02</v>
      </c>
      <c r="E269" s="32">
        <f>IF(B269=1,Healthcare!M269,NA())</f>
        <v>33090.660000000003</v>
      </c>
    </row>
    <row r="270" spans="1:5" x14ac:dyDescent="0.35">
      <c r="A270" s="23">
        <f>Healthcare!Q270</f>
        <v>60</v>
      </c>
      <c r="B270" s="23">
        <f>IF(AND(OR(Dashboard!$D$5="All",Healthcare!J270=Dashboard!$D$5),OR(Dashboard!$D$6="All",Healthcare!K270=Dashboard!$D$6)),1,0)</f>
        <v>1</v>
      </c>
      <c r="C270" s="27">
        <f>IF(B270=1,Healthcare!C270,NA())</f>
        <v>20.18</v>
      </c>
      <c r="D270" s="27">
        <f>IF(B270=1,Healthcare!D270,NA())</f>
        <v>11.19</v>
      </c>
      <c r="E270" s="32">
        <f>IF(B270=1,Healthcare!M270,NA())</f>
        <v>33074.94</v>
      </c>
    </row>
    <row r="271" spans="1:5" x14ac:dyDescent="0.35">
      <c r="A271" s="23">
        <f>Healthcare!Q271</f>
        <v>28</v>
      </c>
      <c r="B271" s="23">
        <f>IF(AND(OR(Dashboard!$D$5="All",Healthcare!J271=Dashboard!$D$5),OR(Dashboard!$D$6="All",Healthcare!K271=Dashboard!$D$6)),1,0)</f>
        <v>1</v>
      </c>
      <c r="C271" s="27">
        <f>IF(B271=1,Healthcare!C271,NA())</f>
        <v>44.36</v>
      </c>
      <c r="D271" s="27">
        <f>IF(B271=1,Healthcare!D271,NA())</f>
        <v>5.1100000000000003</v>
      </c>
      <c r="E271" s="32">
        <f>IF(B271=1,Healthcare!M271,NA())</f>
        <v>33057.230000000003</v>
      </c>
    </row>
    <row r="272" spans="1:5" x14ac:dyDescent="0.35">
      <c r="A272" s="23">
        <f>Healthcare!Q272</f>
        <v>55</v>
      </c>
      <c r="B272" s="23">
        <f>IF(AND(OR(Dashboard!$D$5="All",Healthcare!J272=Dashboard!$D$5),OR(Dashboard!$D$6="All",Healthcare!K272=Dashboard!$D$6)),1,0)</f>
        <v>1</v>
      </c>
      <c r="C272" s="27">
        <f>IF(B272=1,Healthcare!C272,NA())</f>
        <v>23.82</v>
      </c>
      <c r="D272" s="27">
        <f>IF(B272=1,Healthcare!D272,NA())</f>
        <v>10.85</v>
      </c>
      <c r="E272" s="32">
        <f>IF(B272=1,Healthcare!M272,NA())</f>
        <v>33025.32</v>
      </c>
    </row>
    <row r="273" spans="1:5" x14ac:dyDescent="0.35">
      <c r="A273" s="23">
        <f>Healthcare!Q273</f>
        <v>27</v>
      </c>
      <c r="B273" s="23">
        <f>IF(AND(OR(Dashboard!$D$5="All",Healthcare!J273=Dashboard!$D$5),OR(Dashboard!$D$6="All",Healthcare!K273=Dashboard!$D$6)),1,0)</f>
        <v>1</v>
      </c>
      <c r="C273" s="27">
        <f>IF(B273=1,Healthcare!C273,NA())</f>
        <v>45</v>
      </c>
      <c r="D273" s="27">
        <f>IF(B273=1,Healthcare!D273,NA())</f>
        <v>5.24</v>
      </c>
      <c r="E273" s="32">
        <f>IF(B273=1,Healthcare!M273,NA())</f>
        <v>33017.46</v>
      </c>
    </row>
    <row r="274" spans="1:5" x14ac:dyDescent="0.35">
      <c r="A274" s="23">
        <f>Healthcare!Q274</f>
        <v>51</v>
      </c>
      <c r="B274" s="23">
        <f>IF(AND(OR(Dashboard!$D$5="All",Healthcare!J274=Dashboard!$D$5),OR(Dashboard!$D$6="All",Healthcare!K274=Dashboard!$D$6)),1,0)</f>
        <v>1</v>
      </c>
      <c r="C274" s="27">
        <f>IF(B274=1,Healthcare!C274,NA())</f>
        <v>26.62</v>
      </c>
      <c r="D274" s="27">
        <f>IF(B274=1,Healthcare!D274,NA())</f>
        <v>10.08</v>
      </c>
      <c r="E274" s="32">
        <f>IF(B274=1,Healthcare!M274,NA())</f>
        <v>32947.629999999997</v>
      </c>
    </row>
    <row r="275" spans="1:5" x14ac:dyDescent="0.35">
      <c r="A275" s="23">
        <f>Healthcare!Q275</f>
        <v>41</v>
      </c>
      <c r="B275" s="23">
        <f>IF(AND(OR(Dashboard!$D$5="All",Healthcare!J275=Dashboard!$D$5),OR(Dashboard!$D$6="All",Healthcare!K275=Dashboard!$D$6)),1,0)</f>
        <v>1</v>
      </c>
      <c r="C275" s="27">
        <f>IF(B275=1,Healthcare!C275,NA())</f>
        <v>32.67</v>
      </c>
      <c r="D275" s="27">
        <f>IF(B275=1,Healthcare!D275,NA())</f>
        <v>10.97</v>
      </c>
      <c r="E275" s="32">
        <f>IF(B275=1,Healthcare!M275,NA())</f>
        <v>32906.69</v>
      </c>
    </row>
    <row r="276" spans="1:5" x14ac:dyDescent="0.35">
      <c r="A276" s="23">
        <f>Healthcare!Q276</f>
        <v>27</v>
      </c>
      <c r="B276" s="23">
        <f>IF(AND(OR(Dashboard!$D$5="All",Healthcare!J276=Dashboard!$D$5),OR(Dashboard!$D$6="All",Healthcare!K276=Dashboard!$D$6)),1,0)</f>
        <v>1</v>
      </c>
      <c r="C276" s="27">
        <f>IF(B276=1,Healthcare!C276,NA())</f>
        <v>44.44</v>
      </c>
      <c r="D276" s="27">
        <f>IF(B276=1,Healthcare!D276,NA())</f>
        <v>4.9000000000000004</v>
      </c>
      <c r="E276" s="32">
        <f>IF(B276=1,Healthcare!M276,NA())</f>
        <v>32827.51</v>
      </c>
    </row>
    <row r="277" spans="1:5" x14ac:dyDescent="0.35">
      <c r="A277" s="23">
        <f>Healthcare!Q277</f>
        <v>42</v>
      </c>
      <c r="B277" s="23">
        <f>IF(AND(OR(Dashboard!$D$5="All",Healthcare!J277=Dashboard!$D$5),OR(Dashboard!$D$6="All",Healthcare!K277=Dashboard!$D$6)),1,0)</f>
        <v>1</v>
      </c>
      <c r="C277" s="27">
        <f>IF(B277=1,Healthcare!C277,NA())</f>
        <v>28.31</v>
      </c>
      <c r="D277" s="27">
        <f>IF(B277=1,Healthcare!D277,NA())</f>
        <v>5.33</v>
      </c>
      <c r="E277" s="32">
        <f>IF(B277=1,Healthcare!M277,NA())</f>
        <v>32787.46</v>
      </c>
    </row>
    <row r="278" spans="1:5" x14ac:dyDescent="0.35">
      <c r="A278" s="23">
        <f>Healthcare!Q278</f>
        <v>50</v>
      </c>
      <c r="B278" s="23">
        <f>IF(AND(OR(Dashboard!$D$5="All",Healthcare!J278=Dashboard!$D$5),OR(Dashboard!$D$6="All",Healthcare!K278=Dashboard!$D$6)),1,0)</f>
        <v>1</v>
      </c>
      <c r="C278" s="27">
        <f>IF(B278=1,Healthcare!C278,NA())</f>
        <v>25.05</v>
      </c>
      <c r="D278" s="27">
        <f>IF(B278=1,Healthcare!D278,NA())</f>
        <v>4.6100000000000003</v>
      </c>
      <c r="E278" s="32">
        <f>IF(B278=1,Healthcare!M278,NA())</f>
        <v>32765.33</v>
      </c>
    </row>
    <row r="279" spans="1:5" x14ac:dyDescent="0.35">
      <c r="A279" s="23">
        <f>Healthcare!Q279</f>
        <v>48</v>
      </c>
      <c r="B279" s="23">
        <f>IF(AND(OR(Dashboard!$D$5="All",Healthcare!J279=Dashboard!$D$5),OR(Dashboard!$D$6="All",Healthcare!K279=Dashboard!$D$6)),1,0)</f>
        <v>1</v>
      </c>
      <c r="C279" s="27">
        <f>IF(B279=1,Healthcare!C279,NA())</f>
        <v>28.34</v>
      </c>
      <c r="D279" s="27">
        <f>IF(B279=1,Healthcare!D279,NA())</f>
        <v>8.18</v>
      </c>
      <c r="E279" s="32">
        <f>IF(B279=1,Healthcare!M279,NA())</f>
        <v>32760.48</v>
      </c>
    </row>
    <row r="280" spans="1:5" x14ac:dyDescent="0.35">
      <c r="A280" s="23">
        <f>Healthcare!Q280</f>
        <v>32</v>
      </c>
      <c r="B280" s="23">
        <f>IF(AND(OR(Dashboard!$D$5="All",Healthcare!J280=Dashboard!$D$5),OR(Dashboard!$D$6="All",Healthcare!K280=Dashboard!$D$6)),1,0)</f>
        <v>1</v>
      </c>
      <c r="C280" s="27">
        <f>IF(B280=1,Healthcare!C280,NA())</f>
        <v>17.765000000000001</v>
      </c>
      <c r="D280" s="27">
        <f>IF(B280=1,Healthcare!D280,NA())</f>
        <v>5.62</v>
      </c>
      <c r="E280" s="32">
        <f>IF(B280=1,Healthcare!M280,NA())</f>
        <v>32734.19</v>
      </c>
    </row>
    <row r="281" spans="1:5" x14ac:dyDescent="0.35">
      <c r="A281" s="23">
        <f>Healthcare!Q281</f>
        <v>32</v>
      </c>
      <c r="B281" s="23">
        <f>IF(AND(OR(Dashboard!$D$5="All",Healthcare!J281=Dashboard!$D$5),OR(Dashboard!$D$6="All",Healthcare!K281=Dashboard!$D$6)),1,0)</f>
        <v>1</v>
      </c>
      <c r="C281" s="27">
        <f>IF(B281=1,Healthcare!C281,NA())</f>
        <v>36.119999999999997</v>
      </c>
      <c r="D281" s="27">
        <f>IF(B281=1,Healthcare!D281,NA())</f>
        <v>5.82</v>
      </c>
      <c r="E281" s="32">
        <f>IF(B281=1,Healthcare!M281,NA())</f>
        <v>32716.2</v>
      </c>
    </row>
    <row r="282" spans="1:5" x14ac:dyDescent="0.35">
      <c r="A282" s="23">
        <f>Healthcare!Q282</f>
        <v>54</v>
      </c>
      <c r="B282" s="23">
        <f>IF(AND(OR(Dashboard!$D$5="All",Healthcare!J282=Dashboard!$D$5),OR(Dashboard!$D$6="All",Healthcare!K282=Dashboard!$D$6)),1,0)</f>
        <v>1</v>
      </c>
      <c r="C282" s="27">
        <f>IF(B282=1,Healthcare!C282,NA())</f>
        <v>23.19</v>
      </c>
      <c r="D282" s="27">
        <f>IF(B282=1,Healthcare!D282,NA())</f>
        <v>7.66</v>
      </c>
      <c r="E282" s="32">
        <f>IF(B282=1,Healthcare!M282,NA())</f>
        <v>32686.080000000002</v>
      </c>
    </row>
    <row r="283" spans="1:5" x14ac:dyDescent="0.35">
      <c r="A283" s="23">
        <f>Healthcare!Q283</f>
        <v>32</v>
      </c>
      <c r="B283" s="23">
        <f>IF(AND(OR(Dashboard!$D$5="All",Healthcare!J283=Dashboard!$D$5),OR(Dashboard!$D$6="All",Healthcare!K283=Dashboard!$D$6)),1,0)</f>
        <v>1</v>
      </c>
      <c r="C283" s="27">
        <f>IF(B283=1,Healthcare!C283,NA())</f>
        <v>35.99</v>
      </c>
      <c r="D283" s="27">
        <f>IF(B283=1,Healthcare!D283,NA())</f>
        <v>4.2300000000000004</v>
      </c>
      <c r="E283" s="32">
        <f>IF(B283=1,Healthcare!M283,NA())</f>
        <v>32672.11</v>
      </c>
    </row>
    <row r="284" spans="1:5" x14ac:dyDescent="0.35">
      <c r="A284" s="23">
        <f>Healthcare!Q284</f>
        <v>19</v>
      </c>
      <c r="B284" s="23">
        <f>IF(AND(OR(Dashboard!$D$5="All",Healthcare!J284=Dashboard!$D$5),OR(Dashboard!$D$6="All",Healthcare!K284=Dashboard!$D$6)),1,0)</f>
        <v>1</v>
      </c>
      <c r="C284" s="27">
        <f>IF(B284=1,Healthcare!C284,NA())</f>
        <v>30.25</v>
      </c>
      <c r="D284" s="27">
        <f>IF(B284=1,Healthcare!D284,NA())</f>
        <v>5.58</v>
      </c>
      <c r="E284" s="32">
        <f>IF(B284=1,Healthcare!M284,NA())</f>
        <v>32548.34</v>
      </c>
    </row>
    <row r="285" spans="1:5" x14ac:dyDescent="0.35">
      <c r="A285" s="23">
        <f>Healthcare!Q285</f>
        <v>46</v>
      </c>
      <c r="B285" s="23">
        <f>IF(AND(OR(Dashboard!$D$5="All",Healthcare!J285=Dashboard!$D$5),OR(Dashboard!$D$6="All",Healthcare!K285=Dashboard!$D$6)),1,0)</f>
        <v>1</v>
      </c>
      <c r="C285" s="27">
        <f>IF(B285=1,Healthcare!C285,NA())</f>
        <v>26.24</v>
      </c>
      <c r="D285" s="27">
        <f>IF(B285=1,Healthcare!D285,NA())</f>
        <v>6.26</v>
      </c>
      <c r="E285" s="32">
        <f>IF(B285=1,Healthcare!M285,NA())</f>
        <v>32485.46</v>
      </c>
    </row>
    <row r="286" spans="1:5" x14ac:dyDescent="0.35">
      <c r="A286" s="23">
        <f>Healthcare!Q286</f>
        <v>41</v>
      </c>
      <c r="B286" s="23">
        <f>IF(AND(OR(Dashboard!$D$5="All",Healthcare!J286=Dashboard!$D$5),OR(Dashboard!$D$6="All",Healthcare!K286=Dashboard!$D$6)),1,0)</f>
        <v>1</v>
      </c>
      <c r="C286" s="27">
        <f>IF(B286=1,Healthcare!C286,NA())</f>
        <v>31.36</v>
      </c>
      <c r="D286" s="27">
        <f>IF(B286=1,Healthcare!D286,NA())</f>
        <v>10.6</v>
      </c>
      <c r="E286" s="32">
        <f>IF(B286=1,Healthcare!M286,NA())</f>
        <v>32462.35</v>
      </c>
    </row>
    <row r="287" spans="1:5" x14ac:dyDescent="0.35">
      <c r="A287" s="23">
        <f>Healthcare!Q287</f>
        <v>46</v>
      </c>
      <c r="B287" s="23">
        <f>IF(AND(OR(Dashboard!$D$5="All",Healthcare!J287=Dashboard!$D$5),OR(Dashboard!$D$6="All",Healthcare!K287=Dashboard!$D$6)),1,0)</f>
        <v>1</v>
      </c>
      <c r="C287" s="27">
        <f>IF(B287=1,Healthcare!C287,NA())</f>
        <v>25.69</v>
      </c>
      <c r="D287" s="27">
        <f>IF(B287=1,Healthcare!D287,NA())</f>
        <v>4.78</v>
      </c>
      <c r="E287" s="32">
        <f>IF(B287=1,Healthcare!M287,NA())</f>
        <v>32430.22</v>
      </c>
    </row>
    <row r="288" spans="1:5" x14ac:dyDescent="0.35">
      <c r="A288" s="23">
        <f>Healthcare!Q288</f>
        <v>50</v>
      </c>
      <c r="B288" s="23">
        <f>IF(AND(OR(Dashboard!$D$5="All",Healthcare!J288=Dashboard!$D$5),OR(Dashboard!$D$6="All",Healthcare!K288=Dashboard!$D$6)),1,0)</f>
        <v>1</v>
      </c>
      <c r="C288" s="27">
        <f>IF(B288=1,Healthcare!C288,NA())</f>
        <v>25.46</v>
      </c>
      <c r="D288" s="27">
        <f>IF(B288=1,Healthcare!D288,NA())</f>
        <v>6.03</v>
      </c>
      <c r="E288" s="32">
        <f>IF(B288=1,Healthcare!M288,NA())</f>
        <v>32428.63</v>
      </c>
    </row>
    <row r="289" spans="1:5" x14ac:dyDescent="0.35">
      <c r="A289" s="23">
        <f>Healthcare!Q289</f>
        <v>36</v>
      </c>
      <c r="B289" s="23">
        <f>IF(AND(OR(Dashboard!$D$5="All",Healthcare!J289=Dashboard!$D$5),OR(Dashboard!$D$6="All",Healthcare!K289=Dashboard!$D$6)),1,0)</f>
        <v>1</v>
      </c>
      <c r="C289" s="27">
        <f>IF(B289=1,Healthcare!C289,NA())</f>
        <v>31.83</v>
      </c>
      <c r="D289" s="27">
        <f>IF(B289=1,Healthcare!D289,NA())</f>
        <v>11.55</v>
      </c>
      <c r="E289" s="32">
        <f>IF(B289=1,Healthcare!M289,NA())</f>
        <v>32288.49</v>
      </c>
    </row>
    <row r="290" spans="1:5" x14ac:dyDescent="0.35">
      <c r="A290" s="23">
        <f>Healthcare!Q290</f>
        <v>47</v>
      </c>
      <c r="B290" s="23">
        <f>IF(AND(OR(Dashboard!$D$5="All",Healthcare!J290=Dashboard!$D$5),OR(Dashboard!$D$6="All",Healthcare!K290=Dashboard!$D$6)),1,0)</f>
        <v>1</v>
      </c>
      <c r="C290" s="27">
        <f>IF(B290=1,Healthcare!C290,NA())</f>
        <v>24.43</v>
      </c>
      <c r="D290" s="27">
        <f>IF(B290=1,Healthcare!D290,NA())</f>
        <v>7.59</v>
      </c>
      <c r="E290" s="32">
        <f>IF(B290=1,Healthcare!M290,NA())</f>
        <v>32259.96</v>
      </c>
    </row>
    <row r="291" spans="1:5" x14ac:dyDescent="0.35">
      <c r="A291" s="23">
        <f>Healthcare!Q291</f>
        <v>28</v>
      </c>
      <c r="B291" s="23">
        <f>IF(AND(OR(Dashboard!$D$5="All",Healthcare!J291=Dashboard!$D$5),OR(Dashboard!$D$6="All",Healthcare!K291=Dashboard!$D$6)),1,0)</f>
        <v>1</v>
      </c>
      <c r="C291" s="27">
        <f>IF(B291=1,Healthcare!C291,NA())</f>
        <v>41.9</v>
      </c>
      <c r="D291" s="27">
        <f>IF(B291=1,Healthcare!D291,NA())</f>
        <v>4.26</v>
      </c>
      <c r="E291" s="32">
        <f>IF(B291=1,Healthcare!M291,NA())</f>
        <v>32222.81</v>
      </c>
    </row>
    <row r="292" spans="1:5" x14ac:dyDescent="0.35">
      <c r="A292" s="23">
        <f>Healthcare!Q292</f>
        <v>53</v>
      </c>
      <c r="B292" s="23">
        <f>IF(AND(OR(Dashboard!$D$5="All",Healthcare!J292=Dashboard!$D$5),OR(Dashboard!$D$6="All",Healthcare!K292=Dashboard!$D$6)),1,0)</f>
        <v>1</v>
      </c>
      <c r="C292" s="27">
        <f>IF(B292=1,Healthcare!C292,NA())</f>
        <v>22.88</v>
      </c>
      <c r="D292" s="27">
        <f>IF(B292=1,Healthcare!D292,NA())</f>
        <v>5.9</v>
      </c>
      <c r="E292" s="32">
        <f>IF(B292=1,Healthcare!M292,NA())</f>
        <v>32192.76</v>
      </c>
    </row>
    <row r="293" spans="1:5" x14ac:dyDescent="0.35">
      <c r="A293" s="23">
        <f>Healthcare!Q293</f>
        <v>44</v>
      </c>
      <c r="B293" s="23">
        <f>IF(AND(OR(Dashboard!$D$5="All",Healthcare!J293=Dashboard!$D$5),OR(Dashboard!$D$6="All",Healthcare!K293=Dashboard!$D$6)),1,0)</f>
        <v>1</v>
      </c>
      <c r="C293" s="27">
        <f>IF(B293=1,Healthcare!C293,NA())</f>
        <v>29.734999999999999</v>
      </c>
      <c r="D293" s="27">
        <f>IF(B293=1,Healthcare!D293,NA())</f>
        <v>7.79</v>
      </c>
      <c r="E293" s="32">
        <f>IF(B293=1,Healthcare!M293,NA())</f>
        <v>32108.66</v>
      </c>
    </row>
    <row r="294" spans="1:5" x14ac:dyDescent="0.35">
      <c r="A294" s="23">
        <f>Healthcare!Q294</f>
        <v>29</v>
      </c>
      <c r="B294" s="23">
        <f>IF(AND(OR(Dashboard!$D$5="All",Healthcare!J294=Dashboard!$D$5),OR(Dashboard!$D$6="All",Healthcare!K294=Dashboard!$D$6)),1,0)</f>
        <v>1</v>
      </c>
      <c r="C294" s="27">
        <f>IF(B294=1,Healthcare!C294,NA())</f>
        <v>40.74</v>
      </c>
      <c r="D294" s="27">
        <f>IF(B294=1,Healthcare!D294,NA())</f>
        <v>5.28</v>
      </c>
      <c r="E294" s="32">
        <f>IF(B294=1,Healthcare!M294,NA())</f>
        <v>32086.21</v>
      </c>
    </row>
    <row r="295" spans="1:5" x14ac:dyDescent="0.35">
      <c r="A295" s="23">
        <f>Healthcare!Q295</f>
        <v>50</v>
      </c>
      <c r="B295" s="23">
        <f>IF(AND(OR(Dashboard!$D$5="All",Healthcare!J295=Dashboard!$D$5),OR(Dashboard!$D$6="All",Healthcare!K295=Dashboard!$D$6)),1,0)</f>
        <v>1</v>
      </c>
      <c r="C295" s="27">
        <f>IF(B295=1,Healthcare!C295,NA())</f>
        <v>24.14</v>
      </c>
      <c r="D295" s="27">
        <f>IF(B295=1,Healthcare!D295,NA())</f>
        <v>5.87</v>
      </c>
      <c r="E295" s="32">
        <f>IF(B295=1,Healthcare!M295,NA())</f>
        <v>31980.89</v>
      </c>
    </row>
    <row r="296" spans="1:5" x14ac:dyDescent="0.35">
      <c r="A296" s="23">
        <f>Healthcare!Q296</f>
        <v>47</v>
      </c>
      <c r="B296" s="23">
        <f>IF(AND(OR(Dashboard!$D$5="All",Healthcare!J296=Dashboard!$D$5),OR(Dashboard!$D$6="All",Healthcare!K296=Dashboard!$D$6)),1,0)</f>
        <v>1</v>
      </c>
      <c r="C296" s="27">
        <f>IF(B296=1,Healthcare!C296,NA())</f>
        <v>25.15</v>
      </c>
      <c r="D296" s="27">
        <f>IF(B296=1,Healthcare!D296,NA())</f>
        <v>9.08</v>
      </c>
      <c r="E296" s="32">
        <f>IF(B296=1,Healthcare!M296,NA())</f>
        <v>31897.1</v>
      </c>
    </row>
    <row r="297" spans="1:5" x14ac:dyDescent="0.35">
      <c r="A297" s="23">
        <f>Healthcare!Q297</f>
        <v>38</v>
      </c>
      <c r="B297" s="23">
        <f>IF(AND(OR(Dashboard!$D$5="All",Healthcare!J297=Dashboard!$D$5),OR(Dashboard!$D$6="All",Healthcare!K297=Dashboard!$D$6)),1,0)</f>
        <v>1</v>
      </c>
      <c r="C297" s="27">
        <f>IF(B297=1,Healthcare!C297,NA())</f>
        <v>28.71</v>
      </c>
      <c r="D297" s="27">
        <f>IF(B297=1,Healthcare!D297,NA())</f>
        <v>5.2</v>
      </c>
      <c r="E297" s="32">
        <f>IF(B297=1,Healthcare!M297,NA())</f>
        <v>31743.919999999998</v>
      </c>
    </row>
    <row r="298" spans="1:5" x14ac:dyDescent="0.35">
      <c r="A298" s="23">
        <f>Healthcare!Q298</f>
        <v>45</v>
      </c>
      <c r="B298" s="23">
        <f>IF(AND(OR(Dashboard!$D$5="All",Healthcare!J298=Dashboard!$D$5),OR(Dashboard!$D$6="All",Healthcare!K298=Dashboard!$D$6)),1,0)</f>
        <v>1</v>
      </c>
      <c r="C298" s="27">
        <f>IF(B298=1,Healthcare!C298,NA())</f>
        <v>23</v>
      </c>
      <c r="D298" s="27">
        <f>IF(B298=1,Healthcare!D298,NA())</f>
        <v>5.48</v>
      </c>
      <c r="E298" s="32">
        <f>IF(B298=1,Healthcare!M298,NA())</f>
        <v>31736.7</v>
      </c>
    </row>
    <row r="299" spans="1:5" x14ac:dyDescent="0.35">
      <c r="A299" s="23">
        <f>Healthcare!Q299</f>
        <v>62</v>
      </c>
      <c r="B299" s="23">
        <f>IF(AND(OR(Dashboard!$D$5="All",Healthcare!J299=Dashboard!$D$5),OR(Dashboard!$D$6="All",Healthcare!K299=Dashboard!$D$6)),1,0)</f>
        <v>1</v>
      </c>
      <c r="C299" s="27">
        <f>IF(B299=1,Healthcare!C299,NA())</f>
        <v>36.86</v>
      </c>
      <c r="D299" s="27">
        <f>IF(B299=1,Healthcare!D299,NA())</f>
        <v>11.95</v>
      </c>
      <c r="E299" s="32">
        <f>IF(B299=1,Healthcare!M299,NA())</f>
        <v>31620</v>
      </c>
    </row>
    <row r="300" spans="1:5" x14ac:dyDescent="0.35">
      <c r="A300" s="23">
        <f>Healthcare!Q300</f>
        <v>47</v>
      </c>
      <c r="B300" s="23">
        <f>IF(AND(OR(Dashboard!$D$5="All",Healthcare!J300=Dashboard!$D$5),OR(Dashboard!$D$6="All",Healthcare!K300=Dashboard!$D$6)),1,0)</f>
        <v>1</v>
      </c>
      <c r="C300" s="27">
        <f>IF(B300=1,Healthcare!C300,NA())</f>
        <v>24.25</v>
      </c>
      <c r="D300" s="27">
        <f>IF(B300=1,Healthcare!D300,NA())</f>
        <v>8.6999999999999993</v>
      </c>
      <c r="E300" s="32">
        <f>IF(B300=1,Healthcare!M300,NA())</f>
        <v>31591.82</v>
      </c>
    </row>
    <row r="301" spans="1:5" x14ac:dyDescent="0.35">
      <c r="A301" s="23">
        <f>Healthcare!Q301</f>
        <v>48</v>
      </c>
      <c r="B301" s="23">
        <f>IF(AND(OR(Dashboard!$D$5="All",Healthcare!J301=Dashboard!$D$5),OR(Dashboard!$D$6="All",Healthcare!K301=Dashboard!$D$6)),1,0)</f>
        <v>1</v>
      </c>
      <c r="C301" s="27">
        <f>IF(B301=1,Healthcare!C301,NA())</f>
        <v>23.85</v>
      </c>
      <c r="D301" s="27">
        <f>IF(B301=1,Healthcare!D301,NA())</f>
        <v>7.84</v>
      </c>
      <c r="E301" s="32">
        <f>IF(B301=1,Healthcare!M301,NA())</f>
        <v>31368.81</v>
      </c>
    </row>
    <row r="302" spans="1:5" x14ac:dyDescent="0.35">
      <c r="A302" s="23">
        <f>Healthcare!Q302</f>
        <v>27</v>
      </c>
      <c r="B302" s="23">
        <f>IF(AND(OR(Dashboard!$D$5="All",Healthcare!J302=Dashboard!$D$5),OR(Dashboard!$D$6="All",Healthcare!K302=Dashboard!$D$6)),1,0)</f>
        <v>1</v>
      </c>
      <c r="C302" s="27">
        <f>IF(B302=1,Healthcare!C302,NA())</f>
        <v>40.020000000000003</v>
      </c>
      <c r="D302" s="27">
        <f>IF(B302=1,Healthcare!D302,NA())</f>
        <v>5.19</v>
      </c>
      <c r="E302" s="32">
        <f>IF(B302=1,Healthcare!M302,NA())</f>
        <v>31328.27</v>
      </c>
    </row>
    <row r="303" spans="1:5" x14ac:dyDescent="0.35">
      <c r="A303" s="23">
        <f>Healthcare!Q303</f>
        <v>54</v>
      </c>
      <c r="B303" s="23">
        <f>IF(AND(OR(Dashboard!$D$5="All",Healthcare!J303=Dashboard!$D$5),OR(Dashboard!$D$6="All",Healthcare!K303=Dashboard!$D$6)),1,0)</f>
        <v>1</v>
      </c>
      <c r="C303" s="27">
        <f>IF(B303=1,Healthcare!C303,NA())</f>
        <v>19.170000000000002</v>
      </c>
      <c r="D303" s="27">
        <f>IF(B303=1,Healthcare!D303,NA())</f>
        <v>8.41</v>
      </c>
      <c r="E303" s="32">
        <f>IF(B303=1,Healthcare!M303,NA())</f>
        <v>31322.53</v>
      </c>
    </row>
    <row r="304" spans="1:5" x14ac:dyDescent="0.35">
      <c r="A304" s="23">
        <f>Healthcare!Q304</f>
        <v>22</v>
      </c>
      <c r="B304" s="23">
        <f>IF(AND(OR(Dashboard!$D$5="All",Healthcare!J304=Dashboard!$D$5),OR(Dashboard!$D$6="All",Healthcare!K304=Dashboard!$D$6)),1,0)</f>
        <v>1</v>
      </c>
      <c r="C304" s="27">
        <f>IF(B304=1,Healthcare!C304,NA())</f>
        <v>43.53</v>
      </c>
      <c r="D304" s="27">
        <f>IF(B304=1,Healthcare!D304,NA())</f>
        <v>5.86</v>
      </c>
      <c r="E304" s="32">
        <f>IF(B304=1,Healthcare!M304,NA())</f>
        <v>31234.560000000001</v>
      </c>
    </row>
    <row r="305" spans="1:5" x14ac:dyDescent="0.35">
      <c r="A305" s="23">
        <f>Healthcare!Q305</f>
        <v>18</v>
      </c>
      <c r="B305" s="23">
        <f>IF(AND(OR(Dashboard!$D$5="All",Healthcare!J305=Dashboard!$D$5),OR(Dashboard!$D$6="All",Healthcare!K305=Dashboard!$D$6)),1,0)</f>
        <v>1</v>
      </c>
      <c r="C305" s="27">
        <f>IF(B305=1,Healthcare!C305,NA())</f>
        <v>46.06</v>
      </c>
      <c r="D305" s="27">
        <f>IF(B305=1,Healthcare!D305,NA())</f>
        <v>4.18</v>
      </c>
      <c r="E305" s="32">
        <f>IF(B305=1,Healthcare!M305,NA())</f>
        <v>31196.61</v>
      </c>
    </row>
    <row r="306" spans="1:5" x14ac:dyDescent="0.35">
      <c r="A306" s="23">
        <f>Healthcare!Q306</f>
        <v>61</v>
      </c>
      <c r="B306" s="23">
        <f>IF(AND(OR(Dashboard!$D$5="All",Healthcare!J306=Dashboard!$D$5),OR(Dashboard!$D$6="All",Healthcare!K306=Dashboard!$D$6)),1,0)</f>
        <v>1</v>
      </c>
      <c r="C306" s="27">
        <f>IF(B306=1,Healthcare!C306,NA())</f>
        <v>29.92</v>
      </c>
      <c r="D306" s="27">
        <f>IF(B306=1,Healthcare!D306,NA())</f>
        <v>11.99</v>
      </c>
      <c r="E306" s="32">
        <f>IF(B306=1,Healthcare!M306,NA())</f>
        <v>30942.19</v>
      </c>
    </row>
    <row r="307" spans="1:5" x14ac:dyDescent="0.35">
      <c r="A307" s="23">
        <f>Healthcare!Q307</f>
        <v>34</v>
      </c>
      <c r="B307" s="23">
        <f>IF(AND(OR(Dashboard!$D$5="All",Healthcare!J307=Dashboard!$D$5),OR(Dashboard!$D$6="All",Healthcare!K307=Dashboard!$D$6)),1,0)</f>
        <v>1</v>
      </c>
      <c r="C307" s="27">
        <f>IF(B307=1,Healthcare!C307,NA())</f>
        <v>28.46</v>
      </c>
      <c r="D307" s="27">
        <f>IF(B307=1,Healthcare!D307,NA())</f>
        <v>4.8499999999999996</v>
      </c>
      <c r="E307" s="32">
        <f>IF(B307=1,Healthcare!M307,NA())</f>
        <v>30763.01</v>
      </c>
    </row>
    <row r="308" spans="1:5" x14ac:dyDescent="0.35">
      <c r="A308" s="23">
        <f>Healthcare!Q308</f>
        <v>39</v>
      </c>
      <c r="B308" s="23">
        <f>IF(AND(OR(Dashboard!$D$5="All",Healthcare!J308=Dashboard!$D$5),OR(Dashboard!$D$6="All",Healthcare!K308=Dashboard!$D$6)),1,0)</f>
        <v>1</v>
      </c>
      <c r="C308" s="27">
        <f>IF(B308=1,Healthcare!C308,NA())</f>
        <v>24.56</v>
      </c>
      <c r="D308" s="27">
        <f>IF(B308=1,Healthcare!D308,NA())</f>
        <v>6.18</v>
      </c>
      <c r="E308" s="32">
        <f>IF(B308=1,Healthcare!M308,NA())</f>
        <v>30724.44</v>
      </c>
    </row>
    <row r="309" spans="1:5" x14ac:dyDescent="0.35">
      <c r="A309" s="23">
        <f>Healthcare!Q309</f>
        <v>23</v>
      </c>
      <c r="B309" s="23">
        <f>IF(AND(OR(Dashboard!$D$5="All",Healthcare!J309=Dashboard!$D$5),OR(Dashboard!$D$6="All",Healthcare!K309=Dashboard!$D$6)),1,0)</f>
        <v>1</v>
      </c>
      <c r="C309" s="27">
        <f>IF(B309=1,Healthcare!C309,NA())</f>
        <v>41.19</v>
      </c>
      <c r="D309" s="27">
        <f>IF(B309=1,Healthcare!D309,NA())</f>
        <v>6.37</v>
      </c>
      <c r="E309" s="32">
        <f>IF(B309=1,Healthcare!M309,NA())</f>
        <v>30697.71</v>
      </c>
    </row>
    <row r="310" spans="1:5" x14ac:dyDescent="0.35">
      <c r="A310" s="23">
        <f>Healthcare!Q310</f>
        <v>52</v>
      </c>
      <c r="B310" s="23">
        <f>IF(AND(OR(Dashboard!$D$5="All",Healthcare!J310=Dashboard!$D$5),OR(Dashboard!$D$6="All",Healthcare!K310=Dashboard!$D$6)),1,0)</f>
        <v>1</v>
      </c>
      <c r="C310" s="27">
        <f>IF(B310=1,Healthcare!C310,NA())</f>
        <v>18.63</v>
      </c>
      <c r="D310" s="27">
        <f>IF(B310=1,Healthcare!D310,NA())</f>
        <v>9.81</v>
      </c>
      <c r="E310" s="32">
        <f>IF(B310=1,Healthcare!M310,NA())</f>
        <v>30625.65</v>
      </c>
    </row>
    <row r="311" spans="1:5" x14ac:dyDescent="0.35">
      <c r="A311" s="23">
        <f>Healthcare!Q311</f>
        <v>36</v>
      </c>
      <c r="B311" s="23">
        <f>IF(AND(OR(Dashboard!$D$5="All",Healthcare!J311=Dashboard!$D$5),OR(Dashboard!$D$6="All",Healthcare!K311=Dashboard!$D$6)),1,0)</f>
        <v>1</v>
      </c>
      <c r="C311" s="27">
        <f>IF(B311=1,Healthcare!C311,NA())</f>
        <v>26.26</v>
      </c>
      <c r="D311" s="27">
        <f>IF(B311=1,Healthcare!D311,NA())</f>
        <v>11.8</v>
      </c>
      <c r="E311" s="32">
        <f>IF(B311=1,Healthcare!M311,NA())</f>
        <v>30530.5</v>
      </c>
    </row>
    <row r="312" spans="1:5" x14ac:dyDescent="0.35">
      <c r="A312" s="23">
        <f>Healthcare!Q312</f>
        <v>39</v>
      </c>
      <c r="B312" s="23">
        <f>IF(AND(OR(Dashboard!$D$5="All",Healthcare!J312=Dashboard!$D$5),OR(Dashboard!$D$6="All",Healthcare!K312=Dashboard!$D$6)),1,0)</f>
        <v>1</v>
      </c>
      <c r="C312" s="27">
        <f>IF(B312=1,Healthcare!C312,NA())</f>
        <v>22.37</v>
      </c>
      <c r="D312" s="27">
        <f>IF(B312=1,Healthcare!D312,NA())</f>
        <v>5.86</v>
      </c>
      <c r="E312" s="32">
        <f>IF(B312=1,Healthcare!M312,NA())</f>
        <v>30457.37</v>
      </c>
    </row>
    <row r="313" spans="1:5" x14ac:dyDescent="0.35">
      <c r="A313" s="23">
        <f>Healthcare!Q313</f>
        <v>24</v>
      </c>
      <c r="B313" s="23">
        <f>IF(AND(OR(Dashboard!$D$5="All",Healthcare!J313=Dashboard!$D$5),OR(Dashboard!$D$6="All",Healthcare!K313=Dashboard!$D$6)),1,0)</f>
        <v>1</v>
      </c>
      <c r="C313" s="27">
        <f>IF(B313=1,Healthcare!C313,NA())</f>
        <v>39.619999999999997</v>
      </c>
      <c r="D313" s="27">
        <f>IF(B313=1,Healthcare!D313,NA())</f>
        <v>4.28</v>
      </c>
      <c r="E313" s="32">
        <f>IF(B313=1,Healthcare!M313,NA())</f>
        <v>30422.03</v>
      </c>
    </row>
    <row r="314" spans="1:5" x14ac:dyDescent="0.35">
      <c r="A314" s="23">
        <f>Healthcare!Q314</f>
        <v>46</v>
      </c>
      <c r="B314" s="23">
        <f>IF(AND(OR(Dashboard!$D$5="All",Healthcare!J314=Dashboard!$D$5),OR(Dashboard!$D$6="All",Healthcare!K314=Dashboard!$D$6)),1,0)</f>
        <v>1</v>
      </c>
      <c r="C314" s="27">
        <f>IF(B314=1,Healthcare!C314,NA())</f>
        <v>18.329999999999998</v>
      </c>
      <c r="D314" s="27">
        <f>IF(B314=1,Healthcare!D314,NA())</f>
        <v>4.16</v>
      </c>
      <c r="E314" s="32">
        <f>IF(B314=1,Healthcare!M314,NA())</f>
        <v>30409.53</v>
      </c>
    </row>
    <row r="315" spans="1:5" x14ac:dyDescent="0.35">
      <c r="A315" s="23">
        <f>Healthcare!Q315</f>
        <v>53</v>
      </c>
      <c r="B315" s="23">
        <f>IF(AND(OR(Dashboard!$D$5="All",Healthcare!J315=Dashboard!$D$5),OR(Dashboard!$D$6="All",Healthcare!K315=Dashboard!$D$6)),1,0)</f>
        <v>1</v>
      </c>
      <c r="C315" s="27">
        <f>IF(B315=1,Healthcare!C315,NA())</f>
        <v>17.11</v>
      </c>
      <c r="D315" s="27">
        <f>IF(B315=1,Healthcare!D315,NA())</f>
        <v>4.9800000000000004</v>
      </c>
      <c r="E315" s="32">
        <f>IF(B315=1,Healthcare!M315,NA())</f>
        <v>30366.93</v>
      </c>
    </row>
    <row r="316" spans="1:5" x14ac:dyDescent="0.35">
      <c r="A316" s="23">
        <f>Healthcare!Q316</f>
        <v>19</v>
      </c>
      <c r="B316" s="23">
        <f>IF(AND(OR(Dashboard!$D$5="All",Healthcare!J316=Dashboard!$D$5),OR(Dashboard!$D$6="All",Healthcare!K316=Dashboard!$D$6)),1,0)</f>
        <v>1</v>
      </c>
      <c r="C316" s="27">
        <f>IF(B316=1,Healthcare!C316,NA())</f>
        <v>43.5</v>
      </c>
      <c r="D316" s="27">
        <f>IF(B316=1,Healthcare!D316,NA())</f>
        <v>6.38</v>
      </c>
      <c r="E316" s="32">
        <f>IF(B316=1,Healthcare!M316,NA())</f>
        <v>30328.27</v>
      </c>
    </row>
    <row r="317" spans="1:5" x14ac:dyDescent="0.35">
      <c r="A317" s="23">
        <f>Healthcare!Q317</f>
        <v>50</v>
      </c>
      <c r="B317" s="23">
        <f>IF(AND(OR(Dashboard!$D$5="All",Healthcare!J317=Dashboard!$D$5),OR(Dashboard!$D$6="All",Healthcare!K317=Dashboard!$D$6)),1,0)</f>
        <v>1</v>
      </c>
      <c r="C317" s="27">
        <f>IF(B317=1,Healthcare!C317,NA())</f>
        <v>25.364999999999998</v>
      </c>
      <c r="D317" s="27">
        <f>IF(B317=1,Healthcare!D317,NA())</f>
        <v>5.19</v>
      </c>
      <c r="E317" s="32">
        <f>IF(B317=1,Healthcare!M317,NA())</f>
        <v>30284.639999999999</v>
      </c>
    </row>
    <row r="318" spans="1:5" x14ac:dyDescent="0.35">
      <c r="A318" s="23">
        <f>Healthcare!Q318</f>
        <v>60</v>
      </c>
      <c r="B318" s="23">
        <f>IF(AND(OR(Dashboard!$D$5="All",Healthcare!J318=Dashboard!$D$5),OR(Dashboard!$D$6="All",Healthcare!K318=Dashboard!$D$6)),1,0)</f>
        <v>1</v>
      </c>
      <c r="C318" s="27">
        <f>IF(B318=1,Healthcare!C318,NA())</f>
        <v>28.594999999999999</v>
      </c>
      <c r="D318" s="27">
        <f>IF(B318=1,Healthcare!D318,NA())</f>
        <v>10.210000000000001</v>
      </c>
      <c r="E318" s="32">
        <f>IF(B318=1,Healthcare!M318,NA())</f>
        <v>30260</v>
      </c>
    </row>
    <row r="319" spans="1:5" x14ac:dyDescent="0.35">
      <c r="A319" s="23">
        <f>Healthcare!Q319</f>
        <v>59</v>
      </c>
      <c r="B319" s="23">
        <f>IF(AND(OR(Dashboard!$D$5="All",Healthcare!J319=Dashboard!$D$5),OR(Dashboard!$D$6="All",Healthcare!K319=Dashboard!$D$6)),1,0)</f>
        <v>1</v>
      </c>
      <c r="C319" s="27">
        <f>IF(B319=1,Healthcare!C319,NA())</f>
        <v>29.83</v>
      </c>
      <c r="D319" s="27">
        <f>IF(B319=1,Healthcare!D319,NA())</f>
        <v>9.6999999999999993</v>
      </c>
      <c r="E319" s="32">
        <f>IF(B319=1,Healthcare!M319,NA())</f>
        <v>30184.94</v>
      </c>
    </row>
    <row r="320" spans="1:5" x14ac:dyDescent="0.35">
      <c r="A320" s="23">
        <f>Healthcare!Q320</f>
        <v>64</v>
      </c>
      <c r="B320" s="23">
        <f>IF(AND(OR(Dashboard!$D$5="All",Healthcare!J320=Dashboard!$D$5),OR(Dashboard!$D$6="All",Healthcare!K320=Dashboard!$D$6)),1,0)</f>
        <v>1</v>
      </c>
      <c r="C320" s="27">
        <f>IF(B320=1,Healthcare!C320,NA())</f>
        <v>24.7</v>
      </c>
      <c r="D320" s="27">
        <f>IF(B320=1,Healthcare!D320,NA())</f>
        <v>10.25</v>
      </c>
      <c r="E320" s="32">
        <f>IF(B320=1,Healthcare!M320,NA())</f>
        <v>30166.62</v>
      </c>
    </row>
    <row r="321" spans="1:5" x14ac:dyDescent="0.35">
      <c r="A321" s="23">
        <f>Healthcare!Q321</f>
        <v>51</v>
      </c>
      <c r="B321" s="23">
        <f>IF(AND(OR(Dashboard!$D$5="All",Healthcare!J321=Dashboard!$D$5),OR(Dashboard!$D$6="All",Healthcare!K321=Dashboard!$D$6)),1,0)</f>
        <v>1</v>
      </c>
      <c r="C321" s="27">
        <f>IF(B321=1,Healthcare!C321,NA())</f>
        <v>17.940000000000001</v>
      </c>
      <c r="D321" s="27">
        <f>IF(B321=1,Healthcare!D321,NA())</f>
        <v>9.77</v>
      </c>
      <c r="E321" s="32">
        <f>IF(B321=1,Healthcare!M321,NA())</f>
        <v>30134.75</v>
      </c>
    </row>
    <row r="322" spans="1:5" x14ac:dyDescent="0.35">
      <c r="A322" s="23">
        <f>Healthcare!Q322</f>
        <v>43</v>
      </c>
      <c r="B322" s="23">
        <f>IF(AND(OR(Dashboard!$D$5="All",Healthcare!J322=Dashboard!$D$5),OR(Dashboard!$D$6="All",Healthcare!K322=Dashboard!$D$6)),1,0)</f>
        <v>1</v>
      </c>
      <c r="C322" s="27">
        <f>IF(B322=1,Healthcare!C322,NA())</f>
        <v>21.08</v>
      </c>
      <c r="D322" s="27">
        <f>IF(B322=1,Healthcare!D322,NA())</f>
        <v>4.83</v>
      </c>
      <c r="E322" s="32">
        <f>IF(B322=1,Healthcare!M322,NA())</f>
        <v>30095.97</v>
      </c>
    </row>
    <row r="323" spans="1:5" x14ac:dyDescent="0.35">
      <c r="A323" s="23">
        <f>Healthcare!Q323</f>
        <v>55</v>
      </c>
      <c r="B323" s="23">
        <f>IF(AND(OR(Dashboard!$D$5="All",Healthcare!J323=Dashboard!$D$5),OR(Dashboard!$D$6="All",Healthcare!K323=Dashboard!$D$6)),1,0)</f>
        <v>1</v>
      </c>
      <c r="C323" s="27">
        <f>IF(B323=1,Healthcare!C323,NA())</f>
        <v>37.715000000000003</v>
      </c>
      <c r="D323" s="27">
        <f>IF(B323=1,Healthcare!D323,NA())</f>
        <v>10.86</v>
      </c>
      <c r="E323" s="32">
        <f>IF(B323=1,Healthcare!M323,NA())</f>
        <v>30063.58</v>
      </c>
    </row>
    <row r="324" spans="1:5" x14ac:dyDescent="0.35">
      <c r="A324" s="23">
        <f>Healthcare!Q324</f>
        <v>41</v>
      </c>
      <c r="B324" s="23">
        <f>IF(AND(OR(Dashboard!$D$5="All",Healthcare!J324=Dashboard!$D$5),OR(Dashboard!$D$6="All",Healthcare!K324=Dashboard!$D$6)),1,0)</f>
        <v>1</v>
      </c>
      <c r="C324" s="27">
        <f>IF(B324=1,Healthcare!C324,NA())</f>
        <v>22.39</v>
      </c>
      <c r="D324" s="27">
        <f>IF(B324=1,Healthcare!D324,NA())</f>
        <v>9.5299999999999994</v>
      </c>
      <c r="E324" s="32">
        <f>IF(B324=1,Healthcare!M324,NA())</f>
        <v>30026.87</v>
      </c>
    </row>
    <row r="325" spans="1:5" x14ac:dyDescent="0.35">
      <c r="A325" s="23">
        <f>Healthcare!Q325</f>
        <v>31</v>
      </c>
      <c r="B325" s="23">
        <f>IF(AND(OR(Dashboard!$D$5="All",Healthcare!J325=Dashboard!$D$5),OR(Dashboard!$D$6="All",Healthcare!K325=Dashboard!$D$6)),1,0)</f>
        <v>1</v>
      </c>
      <c r="C325" s="27">
        <f>IF(B325=1,Healthcare!C325,NA())</f>
        <v>28.78</v>
      </c>
      <c r="D325" s="27">
        <f>IF(B325=1,Healthcare!D325,NA())</f>
        <v>5.68</v>
      </c>
      <c r="E325" s="32">
        <f>IF(B325=1,Healthcare!M325,NA())</f>
        <v>29969.67</v>
      </c>
    </row>
    <row r="326" spans="1:5" x14ac:dyDescent="0.35">
      <c r="A326" s="23">
        <f>Healthcare!Q326</f>
        <v>46</v>
      </c>
      <c r="B326" s="23">
        <f>IF(AND(OR(Dashboard!$D$5="All",Healthcare!J326=Dashboard!$D$5),OR(Dashboard!$D$6="All",Healthcare!K326=Dashboard!$D$6)),1,0)</f>
        <v>1</v>
      </c>
      <c r="C326" s="27">
        <f>IF(B326=1,Healthcare!C326,NA())</f>
        <v>18.329999999999998</v>
      </c>
      <c r="D326" s="27">
        <f>IF(B326=1,Healthcare!D326,NA())</f>
        <v>5.57</v>
      </c>
      <c r="E326" s="32">
        <f>IF(B326=1,Healthcare!M326,NA())</f>
        <v>29933.75</v>
      </c>
    </row>
    <row r="327" spans="1:5" x14ac:dyDescent="0.35">
      <c r="A327" s="23">
        <f>Healthcare!Q327</f>
        <v>34</v>
      </c>
      <c r="B327" s="23">
        <f>IF(AND(OR(Dashboard!$D$5="All",Healthcare!J327=Dashboard!$D$5),OR(Dashboard!$D$6="All",Healthcare!K327=Dashboard!$D$6)),1,0)</f>
        <v>1</v>
      </c>
      <c r="C327" s="27">
        <f>IF(B327=1,Healthcare!C327,NA())</f>
        <v>26.39</v>
      </c>
      <c r="D327" s="27">
        <f>IF(B327=1,Healthcare!D327,NA())</f>
        <v>4.58</v>
      </c>
      <c r="E327" s="32">
        <f>IF(B327=1,Healthcare!M327,NA())</f>
        <v>29929.56</v>
      </c>
    </row>
    <row r="328" spans="1:5" x14ac:dyDescent="0.35">
      <c r="A328" s="23">
        <f>Healthcare!Q328</f>
        <v>47</v>
      </c>
      <c r="B328" s="23">
        <f>IF(AND(OR(Dashboard!$D$5="All",Healthcare!J328=Dashboard!$D$5),OR(Dashboard!$D$6="All",Healthcare!K328=Dashboard!$D$6)),1,0)</f>
        <v>1</v>
      </c>
      <c r="C328" s="27">
        <f>IF(B328=1,Healthcare!C328,NA())</f>
        <v>19.260000000000002</v>
      </c>
      <c r="D328" s="27">
        <f>IF(B328=1,Healthcare!D328,NA())</f>
        <v>8.9600000000000009</v>
      </c>
      <c r="E328" s="32">
        <f>IF(B328=1,Healthcare!M328,NA())</f>
        <v>29899.25</v>
      </c>
    </row>
    <row r="329" spans="1:5" x14ac:dyDescent="0.35">
      <c r="A329" s="23">
        <f>Healthcare!Q329</f>
        <v>33</v>
      </c>
      <c r="B329" s="23">
        <f>IF(AND(OR(Dashboard!$D$5="All",Healthcare!J329=Dashboard!$D$5),OR(Dashboard!$D$6="All",Healthcare!K329=Dashboard!$D$6)),1,0)</f>
        <v>1</v>
      </c>
      <c r="C329" s="27">
        <f>IF(B329=1,Healthcare!C329,NA())</f>
        <v>26.92</v>
      </c>
      <c r="D329" s="27">
        <f>IF(B329=1,Healthcare!D329,NA())</f>
        <v>6.09</v>
      </c>
      <c r="E329" s="32">
        <f>IF(B329=1,Healthcare!M329,NA())</f>
        <v>29852.48</v>
      </c>
    </row>
    <row r="330" spans="1:5" x14ac:dyDescent="0.35">
      <c r="A330" s="23">
        <f>Healthcare!Q330</f>
        <v>40</v>
      </c>
      <c r="B330" s="23">
        <f>IF(AND(OR(Dashboard!$D$5="All",Healthcare!J330=Dashboard!$D$5),OR(Dashboard!$D$6="All",Healthcare!K330=Dashboard!$D$6)),1,0)</f>
        <v>1</v>
      </c>
      <c r="C330" s="27">
        <f>IF(B330=1,Healthcare!C330,NA())</f>
        <v>19.73</v>
      </c>
      <c r="D330" s="27">
        <f>IF(B330=1,Healthcare!D330,NA())</f>
        <v>4.3600000000000003</v>
      </c>
      <c r="E330" s="32">
        <f>IF(B330=1,Healthcare!M330,NA())</f>
        <v>29818.76</v>
      </c>
    </row>
    <row r="331" spans="1:5" x14ac:dyDescent="0.35">
      <c r="A331" s="23">
        <f>Healthcare!Q331</f>
        <v>41</v>
      </c>
      <c r="B331" s="23">
        <f>IF(AND(OR(Dashboard!$D$5="All",Healthcare!J331=Dashboard!$D$5),OR(Dashboard!$D$6="All",Healthcare!K331=Dashboard!$D$6)),1,0)</f>
        <v>1</v>
      </c>
      <c r="C331" s="27">
        <f>IF(B331=1,Healthcare!C331,NA())</f>
        <v>23.56</v>
      </c>
      <c r="D331" s="27">
        <f>IF(B331=1,Healthcare!D331,NA())</f>
        <v>11.74</v>
      </c>
      <c r="E331" s="32">
        <f>IF(B331=1,Healthcare!M331,NA())</f>
        <v>29816.639999999999</v>
      </c>
    </row>
    <row r="332" spans="1:5" x14ac:dyDescent="0.35">
      <c r="A332" s="23">
        <f>Healthcare!Q332</f>
        <v>24</v>
      </c>
      <c r="B332" s="23">
        <f>IF(AND(OR(Dashboard!$D$5="All",Healthcare!J332=Dashboard!$D$5),OR(Dashboard!$D$6="All",Healthcare!K332=Dashboard!$D$6)),1,0)</f>
        <v>1</v>
      </c>
      <c r="C332" s="27">
        <f>IF(B332=1,Healthcare!C332,NA())</f>
        <v>37.67</v>
      </c>
      <c r="D332" s="27">
        <f>IF(B332=1,Healthcare!D332,NA())</f>
        <v>5.89</v>
      </c>
      <c r="E332" s="32">
        <f>IF(B332=1,Healthcare!M332,NA())</f>
        <v>29760.6</v>
      </c>
    </row>
    <row r="333" spans="1:5" x14ac:dyDescent="0.35">
      <c r="A333" s="23">
        <f>Healthcare!Q333</f>
        <v>49</v>
      </c>
      <c r="B333" s="23">
        <f>IF(AND(OR(Dashboard!$D$5="All",Healthcare!J333=Dashboard!$D$5),OR(Dashboard!$D$6="All",Healthcare!K333=Dashboard!$D$6)),1,0)</f>
        <v>1</v>
      </c>
      <c r="C333" s="27">
        <f>IF(B333=1,Healthcare!C333,NA())</f>
        <v>18.73</v>
      </c>
      <c r="D333" s="27">
        <f>IF(B333=1,Healthcare!D333,NA())</f>
        <v>10.64</v>
      </c>
      <c r="E333" s="32">
        <f>IF(B333=1,Healthcare!M333,NA())</f>
        <v>29757.69</v>
      </c>
    </row>
    <row r="334" spans="1:5" x14ac:dyDescent="0.35">
      <c r="A334" s="23">
        <f>Healthcare!Q334</f>
        <v>29</v>
      </c>
      <c r="B334" s="23">
        <f>IF(AND(OR(Dashboard!$D$5="All",Healthcare!J334=Dashboard!$D$5),OR(Dashboard!$D$6="All",Healthcare!K334=Dashboard!$D$6)),1,0)</f>
        <v>1</v>
      </c>
      <c r="C334" s="27">
        <f>IF(B334=1,Healthcare!C334,NA())</f>
        <v>33.090000000000003</v>
      </c>
      <c r="D334" s="27">
        <f>IF(B334=1,Healthcare!D334,NA())</f>
        <v>6.06</v>
      </c>
      <c r="E334" s="32">
        <f>IF(B334=1,Healthcare!M334,NA())</f>
        <v>29622.69</v>
      </c>
    </row>
    <row r="335" spans="1:5" x14ac:dyDescent="0.35">
      <c r="A335" s="23">
        <f>Healthcare!Q335</f>
        <v>47</v>
      </c>
      <c r="B335" s="23">
        <f>IF(AND(OR(Dashboard!$D$5="All",Healthcare!J335=Dashboard!$D$5),OR(Dashboard!$D$6="All",Healthcare!K335=Dashboard!$D$6)),1,0)</f>
        <v>1</v>
      </c>
      <c r="C335" s="27">
        <f>IF(B335=1,Healthcare!C335,NA())</f>
        <v>18.329999999999998</v>
      </c>
      <c r="D335" s="27">
        <f>IF(B335=1,Healthcare!D335,NA())</f>
        <v>7.46</v>
      </c>
      <c r="E335" s="32">
        <f>IF(B335=1,Healthcare!M335,NA())</f>
        <v>29583.8</v>
      </c>
    </row>
    <row r="336" spans="1:5" x14ac:dyDescent="0.35">
      <c r="A336" s="23">
        <f>Healthcare!Q336</f>
        <v>63</v>
      </c>
      <c r="B336" s="23">
        <f>IF(AND(OR(Dashboard!$D$5="All",Healthcare!J336=Dashboard!$D$5),OR(Dashboard!$D$6="All",Healthcare!K336=Dashboard!$D$6)),1,0)</f>
        <v>1</v>
      </c>
      <c r="C336" s="27">
        <f>IF(B336=1,Healthcare!C336,NA())</f>
        <v>27.74</v>
      </c>
      <c r="D336" s="27">
        <f>IF(B336=1,Healthcare!D336,NA())</f>
        <v>4.68</v>
      </c>
      <c r="E336" s="32">
        <f>IF(B336=1,Healthcare!M336,NA())</f>
        <v>29523.17</v>
      </c>
    </row>
    <row r="337" spans="1:5" x14ac:dyDescent="0.35">
      <c r="A337" s="23">
        <f>Healthcare!Q337</f>
        <v>35</v>
      </c>
      <c r="B337" s="23">
        <f>IF(AND(OR(Dashboard!$D$5="All",Healthcare!J337=Dashboard!$D$5),OR(Dashboard!$D$6="All",Healthcare!K337=Dashboard!$D$6)),1,0)</f>
        <v>1</v>
      </c>
      <c r="C337" s="27">
        <f>IF(B337=1,Healthcare!C337,NA())</f>
        <v>24.2</v>
      </c>
      <c r="D337" s="27">
        <f>IF(B337=1,Healthcare!D337,NA())</f>
        <v>6.15</v>
      </c>
      <c r="E337" s="32">
        <f>IF(B337=1,Healthcare!M337,NA())</f>
        <v>29443.59</v>
      </c>
    </row>
    <row r="338" spans="1:5" x14ac:dyDescent="0.35">
      <c r="A338" s="23">
        <f>Healthcare!Q338</f>
        <v>37</v>
      </c>
      <c r="B338" s="23">
        <f>IF(AND(OR(Dashboard!$D$5="All",Healthcare!J338=Dashboard!$D$5),OR(Dashboard!$D$6="All",Healthcare!K338=Dashboard!$D$6)),1,0)</f>
        <v>1</v>
      </c>
      <c r="C338" s="27">
        <f>IF(B338=1,Healthcare!C338,NA())</f>
        <v>22.03</v>
      </c>
      <c r="D338" s="27">
        <f>IF(B338=1,Healthcare!D338,NA())</f>
        <v>4.28</v>
      </c>
      <c r="E338" s="32">
        <f>IF(B338=1,Healthcare!M338,NA())</f>
        <v>29352.560000000001</v>
      </c>
    </row>
    <row r="339" spans="1:5" x14ac:dyDescent="0.35">
      <c r="A339" s="23">
        <f>Healthcare!Q339</f>
        <v>65</v>
      </c>
      <c r="B339" s="23">
        <f>IF(AND(OR(Dashboard!$D$5="All",Healthcare!J339=Dashboard!$D$5),OR(Dashboard!$D$6="All",Healthcare!K339=Dashboard!$D$6)),1,0)</f>
        <v>1</v>
      </c>
      <c r="C339" s="27">
        <f>IF(B339=1,Healthcare!C339,NA())</f>
        <v>26.885000000000002</v>
      </c>
      <c r="D339" s="27">
        <f>IF(B339=1,Healthcare!D339,NA())</f>
        <v>9.86</v>
      </c>
      <c r="E339" s="32">
        <f>IF(B339=1,Healthcare!M339,NA())</f>
        <v>29330.98</v>
      </c>
    </row>
    <row r="340" spans="1:5" x14ac:dyDescent="0.35">
      <c r="A340" s="23">
        <f>Healthcare!Q340</f>
        <v>44</v>
      </c>
      <c r="B340" s="23">
        <f>IF(AND(OR(Dashboard!$D$5="All",Healthcare!J340=Dashboard!$D$5),OR(Dashboard!$D$6="All",Healthcare!K340=Dashboard!$D$6)),1,0)</f>
        <v>1</v>
      </c>
      <c r="C340" s="27">
        <f>IF(B340=1,Healthcare!C340,NA())</f>
        <v>16.36</v>
      </c>
      <c r="D340" s="27">
        <f>IF(B340=1,Healthcare!D340,NA())</f>
        <v>11.19</v>
      </c>
      <c r="E340" s="32">
        <f>IF(B340=1,Healthcare!M340,NA())</f>
        <v>29227.599999999999</v>
      </c>
    </row>
    <row r="341" spans="1:5" x14ac:dyDescent="0.35">
      <c r="A341" s="23">
        <f>Healthcare!Q341</f>
        <v>53</v>
      </c>
      <c r="B341" s="23">
        <f>IF(AND(OR(Dashboard!$D$5="All",Healthcare!J341=Dashboard!$D$5),OR(Dashboard!$D$6="All",Healthcare!K341=Dashboard!$D$6)),1,0)</f>
        <v>1</v>
      </c>
      <c r="C341" s="27">
        <f>IF(B341=1,Healthcare!C341,NA())</f>
        <v>32.299999999999997</v>
      </c>
      <c r="D341" s="27">
        <f>IF(B341=1,Healthcare!D341,NA())</f>
        <v>4.8899999999999997</v>
      </c>
      <c r="E341" s="32">
        <f>IF(B341=1,Healthcare!M341,NA())</f>
        <v>29186.48</v>
      </c>
    </row>
    <row r="342" spans="1:5" x14ac:dyDescent="0.35">
      <c r="A342" s="23">
        <f>Healthcare!Q342</f>
        <v>46</v>
      </c>
      <c r="B342" s="23">
        <f>IF(AND(OR(Dashboard!$D$5="All",Healthcare!J342=Dashboard!$D$5),OR(Dashboard!$D$6="All",Healthcare!K342=Dashboard!$D$6)),1,0)</f>
        <v>1</v>
      </c>
      <c r="C342" s="27">
        <f>IF(B342=1,Healthcare!C342,NA())</f>
        <v>16.05</v>
      </c>
      <c r="D342" s="27">
        <f>IF(B342=1,Healthcare!D342,NA())</f>
        <v>4.3499999999999996</v>
      </c>
      <c r="E342" s="32">
        <f>IF(B342=1,Healthcare!M342,NA())</f>
        <v>29160.39</v>
      </c>
    </row>
    <row r="343" spans="1:5" x14ac:dyDescent="0.35">
      <c r="A343" s="23">
        <f>Healthcare!Q343</f>
        <v>61</v>
      </c>
      <c r="B343" s="23">
        <f>IF(AND(OR(Dashboard!$D$5="All",Healthcare!J343=Dashboard!$D$5),OR(Dashboard!$D$6="All",Healthcare!K343=Dashboard!$D$6)),1,0)</f>
        <v>1</v>
      </c>
      <c r="C343" s="27">
        <f>IF(B343=1,Healthcare!C343,NA())</f>
        <v>29.07</v>
      </c>
      <c r="D343" s="27">
        <f>IF(B343=1,Healthcare!D343,NA())</f>
        <v>8.66</v>
      </c>
      <c r="E343" s="32">
        <f>IF(B343=1,Healthcare!M343,NA())</f>
        <v>29141.360000000001</v>
      </c>
    </row>
    <row r="344" spans="1:5" x14ac:dyDescent="0.35">
      <c r="A344" s="23">
        <f>Healthcare!Q344</f>
        <v>44</v>
      </c>
      <c r="B344" s="23">
        <f>IF(AND(OR(Dashboard!$D$5="All",Healthcare!J344=Dashboard!$D$5),OR(Dashboard!$D$6="All",Healthcare!K344=Dashboard!$D$6)),1,0)</f>
        <v>1</v>
      </c>
      <c r="C344" s="27">
        <f>IF(B344=1,Healthcare!C344,NA())</f>
        <v>17.43</v>
      </c>
      <c r="D344" s="27">
        <f>IF(B344=1,Healthcare!D344,NA())</f>
        <v>8.64</v>
      </c>
      <c r="E344" s="32">
        <f>IF(B344=1,Healthcare!M344,NA())</f>
        <v>29114.77</v>
      </c>
    </row>
    <row r="345" spans="1:5" x14ac:dyDescent="0.35">
      <c r="A345" s="23">
        <f>Healthcare!Q345</f>
        <v>42</v>
      </c>
      <c r="B345" s="23">
        <f>IF(AND(OR(Dashboard!$D$5="All",Healthcare!J345=Dashboard!$D$5),OR(Dashboard!$D$6="All",Healthcare!K345=Dashboard!$D$6)),1,0)</f>
        <v>1</v>
      </c>
      <c r="C345" s="27">
        <f>IF(B345=1,Healthcare!C345,NA())</f>
        <v>19.329999999999998</v>
      </c>
      <c r="D345" s="27">
        <f>IF(B345=1,Healthcare!D345,NA())</f>
        <v>4.2699999999999996</v>
      </c>
      <c r="E345" s="32">
        <f>IF(B345=1,Healthcare!M345,NA())</f>
        <v>29114.21</v>
      </c>
    </row>
    <row r="346" spans="1:5" x14ac:dyDescent="0.35">
      <c r="A346" s="23">
        <f>Healthcare!Q346</f>
        <v>30</v>
      </c>
      <c r="B346" s="23">
        <f>IF(AND(OR(Dashboard!$D$5="All",Healthcare!J346=Dashboard!$D$5),OR(Dashboard!$D$6="All",Healthcare!K346=Dashboard!$D$6)),1,0)</f>
        <v>1</v>
      </c>
      <c r="C346" s="27">
        <f>IF(B346=1,Healthcare!C346,NA())</f>
        <v>30.52</v>
      </c>
      <c r="D346" s="27">
        <f>IF(B346=1,Healthcare!D346,NA())</f>
        <v>4.21</v>
      </c>
      <c r="E346" s="32">
        <f>IF(B346=1,Healthcare!M346,NA())</f>
        <v>29007.82</v>
      </c>
    </row>
    <row r="347" spans="1:5" x14ac:dyDescent="0.35">
      <c r="A347" s="23">
        <f>Healthcare!Q347</f>
        <v>19</v>
      </c>
      <c r="B347" s="23">
        <f>IF(AND(OR(Dashboard!$D$5="All",Healthcare!J347=Dashboard!$D$5),OR(Dashboard!$D$6="All",Healthcare!K347=Dashboard!$D$6)),1,0)</f>
        <v>1</v>
      </c>
      <c r="C347" s="27">
        <f>IF(B347=1,Healthcare!C347,NA())</f>
        <v>39.21</v>
      </c>
      <c r="D347" s="27">
        <f>IF(B347=1,Healthcare!D347,NA())</f>
        <v>5.04</v>
      </c>
      <c r="E347" s="32">
        <f>IF(B347=1,Healthcare!M347,NA())</f>
        <v>28998.68</v>
      </c>
    </row>
    <row r="348" spans="1:5" x14ac:dyDescent="0.35">
      <c r="A348" s="23">
        <f>Healthcare!Q348</f>
        <v>63</v>
      </c>
      <c r="B348" s="23">
        <f>IF(AND(OR(Dashboard!$D$5="All",Healthcare!J348=Dashboard!$D$5),OR(Dashboard!$D$6="All",Healthcare!K348=Dashboard!$D$6)),1,0)</f>
        <v>1</v>
      </c>
      <c r="C348" s="27">
        <f>IF(B348=1,Healthcare!C348,NA())</f>
        <v>26.98</v>
      </c>
      <c r="D348" s="27">
        <f>IF(B348=1,Healthcare!D348,NA())</f>
        <v>5.21</v>
      </c>
      <c r="E348" s="32">
        <f>IF(B348=1,Healthcare!M348,NA())</f>
        <v>28950.47</v>
      </c>
    </row>
    <row r="349" spans="1:5" x14ac:dyDescent="0.35">
      <c r="A349" s="23">
        <f>Healthcare!Q349</f>
        <v>60</v>
      </c>
      <c r="B349" s="23">
        <f>IF(AND(OR(Dashboard!$D$5="All",Healthcare!J349=Dashboard!$D$5),OR(Dashboard!$D$6="All",Healthcare!K349=Dashboard!$D$6)),1,0)</f>
        <v>1</v>
      </c>
      <c r="C349" s="27">
        <f>IF(B349=1,Healthcare!C349,NA())</f>
        <v>25.84</v>
      </c>
      <c r="D349" s="27">
        <f>IF(B349=1,Healthcare!D349,NA())</f>
        <v>8.83</v>
      </c>
      <c r="E349" s="32">
        <f>IF(B349=1,Healthcare!M349,NA())</f>
        <v>28923.14</v>
      </c>
    </row>
    <row r="350" spans="1:5" x14ac:dyDescent="0.35">
      <c r="A350" s="23">
        <f>Healthcare!Q350</f>
        <v>61</v>
      </c>
      <c r="B350" s="23">
        <f>IF(AND(OR(Dashboard!$D$5="All",Healthcare!J350=Dashboard!$D$5),OR(Dashboard!$D$6="All",Healthcare!K350=Dashboard!$D$6)),1,0)</f>
        <v>1</v>
      </c>
      <c r="C350" s="27">
        <f>IF(B350=1,Healthcare!C350,NA())</f>
        <v>28.31</v>
      </c>
      <c r="D350" s="27">
        <f>IF(B350=1,Healthcare!D350,NA())</f>
        <v>8.4700000000000006</v>
      </c>
      <c r="E350" s="32">
        <f>IF(B350=1,Healthcare!M350,NA())</f>
        <v>28868.66</v>
      </c>
    </row>
    <row r="351" spans="1:5" x14ac:dyDescent="0.35">
      <c r="A351" s="23">
        <f>Healthcare!Q351</f>
        <v>32</v>
      </c>
      <c r="B351" s="23">
        <f>IF(AND(OR(Dashboard!$D$5="All",Healthcare!J351=Dashboard!$D$5),OR(Dashboard!$D$6="All",Healthcare!K351=Dashboard!$D$6)),1,0)</f>
        <v>1</v>
      </c>
      <c r="C351" s="27">
        <f>IF(B351=1,Healthcare!C351,NA())</f>
        <v>23.94</v>
      </c>
      <c r="D351" s="27">
        <f>IF(B351=1,Healthcare!D351,NA())</f>
        <v>4.2</v>
      </c>
      <c r="E351" s="32">
        <f>IF(B351=1,Healthcare!M351,NA())</f>
        <v>28716.14</v>
      </c>
    </row>
    <row r="352" spans="1:5" x14ac:dyDescent="0.35">
      <c r="A352" s="23">
        <f>Healthcare!Q352</f>
        <v>37</v>
      </c>
      <c r="B352" s="23">
        <f>IF(AND(OR(Dashboard!$D$5="All",Healthcare!J352=Dashboard!$D$5),OR(Dashboard!$D$6="All",Healthcare!K352=Dashboard!$D$6)),1,0)</f>
        <v>1</v>
      </c>
      <c r="C352" s="27">
        <f>IF(B352=1,Healthcare!C352,NA())</f>
        <v>20.03</v>
      </c>
      <c r="D352" s="27">
        <f>IF(B352=1,Healthcare!D352,NA())</f>
        <v>6.14</v>
      </c>
      <c r="E352" s="32">
        <f>IF(B352=1,Healthcare!M352,NA())</f>
        <v>28542.86</v>
      </c>
    </row>
    <row r="353" spans="1:5" x14ac:dyDescent="0.35">
      <c r="A353" s="23">
        <f>Healthcare!Q353</f>
        <v>40</v>
      </c>
      <c r="B353" s="23">
        <f>IF(AND(OR(Dashboard!$D$5="All",Healthcare!J353=Dashboard!$D$5),OR(Dashboard!$D$6="All",Healthcare!K353=Dashboard!$D$6)),1,0)</f>
        <v>1</v>
      </c>
      <c r="C353" s="27">
        <f>IF(B353=1,Healthcare!C353,NA())</f>
        <v>41.42</v>
      </c>
      <c r="D353" s="27">
        <f>IF(B353=1,Healthcare!D353,NA())</f>
        <v>6.07</v>
      </c>
      <c r="E353" s="32">
        <f>IF(B353=1,Healthcare!M353,NA())</f>
        <v>28476.73</v>
      </c>
    </row>
    <row r="354" spans="1:5" x14ac:dyDescent="0.35">
      <c r="A354" s="23">
        <f>Healthcare!Q354</f>
        <v>48</v>
      </c>
      <c r="B354" s="23">
        <f>IF(AND(OR(Dashboard!$D$5="All",Healthcare!J354=Dashboard!$D$5),OR(Dashboard!$D$6="All",Healthcare!K354=Dashboard!$D$6)),1,0)</f>
        <v>1</v>
      </c>
      <c r="C354" s="27">
        <f>IF(B354=1,Healthcare!C354,NA())</f>
        <v>36.67</v>
      </c>
      <c r="D354" s="27">
        <f>IF(B354=1,Healthcare!D354,NA())</f>
        <v>10.210000000000001</v>
      </c>
      <c r="E354" s="32">
        <f>IF(B354=1,Healthcare!M354,NA())</f>
        <v>28468.92</v>
      </c>
    </row>
    <row r="355" spans="1:5" x14ac:dyDescent="0.35">
      <c r="A355" s="23">
        <f>Healthcare!Q355</f>
        <v>45</v>
      </c>
      <c r="B355" s="23">
        <f>IF(AND(OR(Dashboard!$D$5="All",Healthcare!J355=Dashboard!$D$5),OR(Dashboard!$D$6="All",Healthcare!K355=Dashboard!$D$6)),1,0)</f>
        <v>1</v>
      </c>
      <c r="C355" s="27">
        <f>IF(B355=1,Healthcare!C355,NA())</f>
        <v>27.645</v>
      </c>
      <c r="D355" s="27">
        <f>IF(B355=1,Healthcare!D355,NA())</f>
        <v>4.6900000000000004</v>
      </c>
      <c r="E355" s="32">
        <f>IF(B355=1,Healthcare!M355,NA())</f>
        <v>28340.19</v>
      </c>
    </row>
    <row r="356" spans="1:5" x14ac:dyDescent="0.35">
      <c r="A356" s="23">
        <f>Healthcare!Q356</f>
        <v>32</v>
      </c>
      <c r="B356" s="23">
        <f>IF(AND(OR(Dashboard!$D$5="All",Healthcare!J356=Dashboard!$D$5),OR(Dashboard!$D$6="All",Healthcare!K356=Dashboard!$D$6)),1,0)</f>
        <v>1</v>
      </c>
      <c r="C356" s="27">
        <f>IF(B356=1,Healthcare!C356,NA())</f>
        <v>22.72</v>
      </c>
      <c r="D356" s="27">
        <f>IF(B356=1,Healthcare!D356,NA())</f>
        <v>5.71</v>
      </c>
      <c r="E356" s="32">
        <f>IF(B356=1,Healthcare!M356,NA())</f>
        <v>28302.33</v>
      </c>
    </row>
    <row r="357" spans="1:5" x14ac:dyDescent="0.35">
      <c r="A357" s="23">
        <f>Healthcare!Q357</f>
        <v>59</v>
      </c>
      <c r="B357" s="23">
        <f>IF(AND(OR(Dashboard!$D$5="All",Healthcare!J357=Dashboard!$D$5),OR(Dashboard!$D$6="All",Healthcare!K357=Dashboard!$D$6)),1,0)</f>
        <v>1</v>
      </c>
      <c r="C357" s="27">
        <f>IF(B357=1,Healthcare!C357,NA())</f>
        <v>36.520000000000003</v>
      </c>
      <c r="D357" s="27">
        <f>IF(B357=1,Healthcare!D357,NA())</f>
        <v>9.07</v>
      </c>
      <c r="E357" s="32">
        <f>IF(B357=1,Healthcare!M357,NA())</f>
        <v>28287.9</v>
      </c>
    </row>
    <row r="358" spans="1:5" x14ac:dyDescent="0.35">
      <c r="A358" s="23">
        <f>Healthcare!Q358</f>
        <v>23</v>
      </c>
      <c r="B358" s="23">
        <f>IF(AND(OR(Dashboard!$D$5="All",Healthcare!J358=Dashboard!$D$5),OR(Dashboard!$D$6="All",Healthcare!K358=Dashboard!$D$6)),1,0)</f>
        <v>1</v>
      </c>
      <c r="C358" s="27">
        <f>IF(B358=1,Healthcare!C358,NA())</f>
        <v>33.96</v>
      </c>
      <c r="D358" s="27">
        <f>IF(B358=1,Healthcare!D358,NA())</f>
        <v>4.99</v>
      </c>
      <c r="E358" s="32">
        <f>IF(B358=1,Healthcare!M358,NA())</f>
        <v>28245.34</v>
      </c>
    </row>
    <row r="359" spans="1:5" x14ac:dyDescent="0.35">
      <c r="A359" s="23">
        <f>Healthcare!Q359</f>
        <v>62</v>
      </c>
      <c r="B359" s="23">
        <f>IF(AND(OR(Dashboard!$D$5="All",Healthcare!J359=Dashboard!$D$5),OR(Dashboard!$D$6="All",Healthcare!K359=Dashboard!$D$6)),1,0)</f>
        <v>1</v>
      </c>
      <c r="C359" s="27">
        <f>IF(B359=1,Healthcare!C359,NA())</f>
        <v>26.695</v>
      </c>
      <c r="D359" s="27">
        <f>IF(B359=1,Healthcare!D359,NA())</f>
        <v>8.31</v>
      </c>
      <c r="E359" s="32">
        <f>IF(B359=1,Healthcare!M359,NA())</f>
        <v>28101.33</v>
      </c>
    </row>
    <row r="360" spans="1:5" x14ac:dyDescent="0.35">
      <c r="A360" s="23">
        <f>Healthcare!Q360</f>
        <v>37</v>
      </c>
      <c r="B360" s="23">
        <f>IF(AND(OR(Dashboard!$D$5="All",Healthcare!J360=Dashboard!$D$5),OR(Dashboard!$D$6="All",Healthcare!K360=Dashboard!$D$6)),1,0)</f>
        <v>1</v>
      </c>
      <c r="C360" s="27">
        <f>IF(B360=1,Healthcare!C360,NA())</f>
        <v>18.45</v>
      </c>
      <c r="D360" s="27">
        <f>IF(B360=1,Healthcare!D360,NA())</f>
        <v>5.07</v>
      </c>
      <c r="E360" s="32">
        <f>IF(B360=1,Healthcare!M360,NA())</f>
        <v>28006.94</v>
      </c>
    </row>
    <row r="361" spans="1:5" x14ac:dyDescent="0.35">
      <c r="A361" s="23">
        <f>Healthcare!Q361</f>
        <v>23</v>
      </c>
      <c r="B361" s="23">
        <f>IF(AND(OR(Dashboard!$D$5="All",Healthcare!J361=Dashboard!$D$5),OR(Dashboard!$D$6="All",Healthcare!K361=Dashboard!$D$6)),1,0)</f>
        <v>1</v>
      </c>
      <c r="C361" s="27">
        <f>IF(B361=1,Healthcare!C361,NA())</f>
        <v>33.18</v>
      </c>
      <c r="D361" s="27">
        <f>IF(B361=1,Healthcare!D361,NA())</f>
        <v>4.79</v>
      </c>
      <c r="E361" s="32">
        <f>IF(B361=1,Healthcare!M361,NA())</f>
        <v>27980.77</v>
      </c>
    </row>
    <row r="362" spans="1:5" x14ac:dyDescent="0.35">
      <c r="A362" s="23">
        <f>Healthcare!Q362</f>
        <v>61</v>
      </c>
      <c r="B362" s="23">
        <f>IF(AND(OR(Dashboard!$D$5="All",Healthcare!J362=Dashboard!$D$5),OR(Dashboard!$D$6="All",Healthcare!K362=Dashboard!$D$6)),1,0)</f>
        <v>1</v>
      </c>
      <c r="C362" s="27">
        <f>IF(B362=1,Healthcare!C362,NA())</f>
        <v>36.1</v>
      </c>
      <c r="D362" s="27">
        <f>IF(B362=1,Healthcare!D362,NA())</f>
        <v>11.39</v>
      </c>
      <c r="E362" s="32">
        <f>IF(B362=1,Healthcare!M362,NA())</f>
        <v>27941.29</v>
      </c>
    </row>
    <row r="363" spans="1:5" x14ac:dyDescent="0.35">
      <c r="A363" s="23">
        <f>Healthcare!Q363</f>
        <v>32</v>
      </c>
      <c r="B363" s="23">
        <f>IF(AND(OR(Dashboard!$D$5="All",Healthcare!J363=Dashboard!$D$5),OR(Dashboard!$D$6="All",Healthcare!K363=Dashboard!$D$6)),1,0)</f>
        <v>1</v>
      </c>
      <c r="C363" s="27">
        <f>IF(B363=1,Healthcare!C363,NA())</f>
        <v>22.77</v>
      </c>
      <c r="D363" s="27">
        <f>IF(B363=1,Healthcare!D363,NA())</f>
        <v>6</v>
      </c>
      <c r="E363" s="32">
        <f>IF(B363=1,Healthcare!M363,NA())</f>
        <v>27931.11</v>
      </c>
    </row>
    <row r="364" spans="1:5" x14ac:dyDescent="0.35">
      <c r="A364" s="23">
        <f>Healthcare!Q364</f>
        <v>33</v>
      </c>
      <c r="B364" s="23">
        <f>IF(AND(OR(Dashboard!$D$5="All",Healthcare!J364=Dashboard!$D$5),OR(Dashboard!$D$6="All",Healthcare!K364=Dashboard!$D$6)),1,0)</f>
        <v>1</v>
      </c>
      <c r="C364" s="27">
        <f>IF(B364=1,Healthcare!C364,NA())</f>
        <v>21.24</v>
      </c>
      <c r="D364" s="27">
        <f>IF(B364=1,Healthcare!D364,NA())</f>
        <v>5.13</v>
      </c>
      <c r="E364" s="32">
        <f>IF(B364=1,Healthcare!M364,NA())</f>
        <v>27925.86</v>
      </c>
    </row>
    <row r="365" spans="1:5" x14ac:dyDescent="0.35">
      <c r="A365" s="23">
        <f>Healthcare!Q365</f>
        <v>37</v>
      </c>
      <c r="B365" s="23">
        <f>IF(AND(OR(Dashboard!$D$5="All",Healthcare!J365=Dashboard!$D$5),OR(Dashboard!$D$6="All",Healthcare!K365=Dashboard!$D$6)),1,0)</f>
        <v>1</v>
      </c>
      <c r="C365" s="27">
        <f>IF(B365=1,Healthcare!C365,NA())</f>
        <v>17.600000000000001</v>
      </c>
      <c r="D365" s="27">
        <f>IF(B365=1,Healthcare!D365,NA())</f>
        <v>5.26</v>
      </c>
      <c r="E365" s="32">
        <f>IF(B365=1,Healthcare!M365,NA())</f>
        <v>27849.94</v>
      </c>
    </row>
    <row r="366" spans="1:5" x14ac:dyDescent="0.35">
      <c r="A366" s="23">
        <f>Healthcare!Q366</f>
        <v>62</v>
      </c>
      <c r="B366" s="23">
        <f>IF(AND(OR(Dashboard!$D$5="All",Healthcare!J366=Dashboard!$D$5),OR(Dashboard!$D$6="All",Healthcare!K366=Dashboard!$D$6)),1,0)</f>
        <v>1</v>
      </c>
      <c r="C366" s="27">
        <f>IF(B366=1,Healthcare!C366,NA())</f>
        <v>26.29</v>
      </c>
      <c r="D366" s="27">
        <f>IF(B366=1,Healthcare!D366,NA())</f>
        <v>6.84</v>
      </c>
      <c r="E366" s="32">
        <f>IF(B366=1,Healthcare!M366,NA())</f>
        <v>27808.73</v>
      </c>
    </row>
    <row r="367" spans="1:5" x14ac:dyDescent="0.35">
      <c r="A367" s="23">
        <f>Healthcare!Q367</f>
        <v>20</v>
      </c>
      <c r="B367" s="23">
        <f>IF(AND(OR(Dashboard!$D$5="All",Healthcare!J367=Dashboard!$D$5),OR(Dashboard!$D$6="All",Healthcare!K367=Dashboard!$D$6)),1,0)</f>
        <v>1</v>
      </c>
      <c r="C367" s="27">
        <f>IF(B367=1,Healthcare!C367,NA())</f>
        <v>35.31</v>
      </c>
      <c r="D367" s="27">
        <f>IF(B367=1,Healthcare!D367,NA())</f>
        <v>9.0399999999999991</v>
      </c>
      <c r="E367" s="32">
        <f>IF(B367=1,Healthcare!M367,NA())</f>
        <v>27724.29</v>
      </c>
    </row>
    <row r="368" spans="1:5" x14ac:dyDescent="0.35">
      <c r="A368" s="23">
        <f>Healthcare!Q368</f>
        <v>30</v>
      </c>
      <c r="B368" s="23">
        <f>IF(AND(OR(Dashboard!$D$5="All",Healthcare!J368=Dashboard!$D$5),OR(Dashboard!$D$6="All",Healthcare!K368=Dashboard!$D$6)),1,0)</f>
        <v>1</v>
      </c>
      <c r="C368" s="27">
        <f>IF(B368=1,Healthcare!C368,NA())</f>
        <v>27.04</v>
      </c>
      <c r="D368" s="27">
        <f>IF(B368=1,Healthcare!D368,NA())</f>
        <v>4.0999999999999996</v>
      </c>
      <c r="E368" s="32">
        <f>IF(B368=1,Healthcare!M368,NA())</f>
        <v>27696.11</v>
      </c>
    </row>
    <row r="369" spans="1:5" x14ac:dyDescent="0.35">
      <c r="A369" s="23">
        <f>Healthcare!Q369</f>
        <v>25</v>
      </c>
      <c r="B369" s="23">
        <f>IF(AND(OR(Dashboard!$D$5="All",Healthcare!J369=Dashboard!$D$5),OR(Dashboard!$D$6="All",Healthcare!K369=Dashboard!$D$6)),1,0)</f>
        <v>1</v>
      </c>
      <c r="C369" s="27">
        <f>IF(B369=1,Healthcare!C369,NA())</f>
        <v>30.23</v>
      </c>
      <c r="D369" s="27">
        <f>IF(B369=1,Healthcare!D369,NA())</f>
        <v>4.2300000000000004</v>
      </c>
      <c r="E369" s="32">
        <f>IF(B369=1,Healthcare!M369,NA())</f>
        <v>27625.17</v>
      </c>
    </row>
    <row r="370" spans="1:5" x14ac:dyDescent="0.35">
      <c r="A370" s="23">
        <f>Healthcare!Q370</f>
        <v>25</v>
      </c>
      <c r="B370" s="23">
        <f>IF(AND(OR(Dashboard!$D$5="All",Healthcare!J370=Dashboard!$D$5),OR(Dashboard!$D$6="All",Healthcare!K370=Dashboard!$D$6)),1,0)</f>
        <v>1</v>
      </c>
      <c r="C370" s="27">
        <f>IF(B370=1,Healthcare!C370,NA())</f>
        <v>30.6</v>
      </c>
      <c r="D370" s="27">
        <f>IF(B370=1,Healthcare!D370,NA())</f>
        <v>6.48</v>
      </c>
      <c r="E370" s="32">
        <f>IF(B370=1,Healthcare!M370,NA())</f>
        <v>27619.360000000001</v>
      </c>
    </row>
    <row r="371" spans="1:5" x14ac:dyDescent="0.35">
      <c r="A371" s="23">
        <f>Healthcare!Q371</f>
        <v>30</v>
      </c>
      <c r="B371" s="23">
        <f>IF(AND(OR(Dashboard!$D$5="All",Healthcare!J371=Dashboard!$D$5),OR(Dashboard!$D$6="All",Healthcare!K371=Dashboard!$D$6)),1,0)</f>
        <v>1</v>
      </c>
      <c r="C371" s="27">
        <f>IF(B371=1,Healthcare!C371,NA())</f>
        <v>26.8</v>
      </c>
      <c r="D371" s="27">
        <f>IF(B371=1,Healthcare!D371,NA())</f>
        <v>5.53</v>
      </c>
      <c r="E371" s="32">
        <f>IF(B371=1,Healthcare!M371,NA())</f>
        <v>27614.71</v>
      </c>
    </row>
    <row r="372" spans="1:5" x14ac:dyDescent="0.35">
      <c r="A372" s="23">
        <f>Healthcare!Q372</f>
        <v>37</v>
      </c>
      <c r="B372" s="23">
        <f>IF(AND(OR(Dashboard!$D$5="All",Healthcare!J372=Dashboard!$D$5),OR(Dashboard!$D$6="All",Healthcare!K372=Dashboard!$D$6)),1,0)</f>
        <v>1</v>
      </c>
      <c r="C372" s="27">
        <f>IF(B372=1,Healthcare!C372,NA())</f>
        <v>16.86</v>
      </c>
      <c r="D372" s="27">
        <f>IF(B372=1,Healthcare!D372,NA())</f>
        <v>4.07</v>
      </c>
      <c r="E372" s="32">
        <f>IF(B372=1,Healthcare!M372,NA())</f>
        <v>27598.93</v>
      </c>
    </row>
    <row r="373" spans="1:5" x14ac:dyDescent="0.35">
      <c r="A373" s="23">
        <f>Healthcare!Q373</f>
        <v>38</v>
      </c>
      <c r="B373" s="23">
        <f>IF(AND(OR(Dashboard!$D$5="All",Healthcare!J373=Dashboard!$D$5),OR(Dashboard!$D$6="All",Healthcare!K373=Dashboard!$D$6)),1,0)</f>
        <v>1</v>
      </c>
      <c r="C373" s="27">
        <f>IF(B373=1,Healthcare!C373,NA())</f>
        <v>16.3</v>
      </c>
      <c r="D373" s="27">
        <f>IF(B373=1,Healthcare!D373,NA())</f>
        <v>5.51</v>
      </c>
      <c r="E373" s="32">
        <f>IF(B373=1,Healthcare!M373,NA())</f>
        <v>27534.53</v>
      </c>
    </row>
    <row r="374" spans="1:5" x14ac:dyDescent="0.35">
      <c r="A374" s="23">
        <f>Healthcare!Q374</f>
        <v>57</v>
      </c>
      <c r="B374" s="23">
        <f>IF(AND(OR(Dashboard!$D$5="All",Healthcare!J374=Dashboard!$D$5),OR(Dashboard!$D$6="All",Healthcare!K374=Dashboard!$D$6)),1,0)</f>
        <v>1</v>
      </c>
      <c r="C374" s="27">
        <f>IF(B374=1,Healthcare!C374,NA())</f>
        <v>29.81</v>
      </c>
      <c r="D374" s="27">
        <f>IF(B374=1,Healthcare!D374,NA())</f>
        <v>11.66</v>
      </c>
      <c r="E374" s="32">
        <f>IF(B374=1,Healthcare!M374,NA())</f>
        <v>27533.91</v>
      </c>
    </row>
    <row r="375" spans="1:5" x14ac:dyDescent="0.35">
      <c r="A375" s="23">
        <f>Healthcare!Q375</f>
        <v>41</v>
      </c>
      <c r="B375" s="23">
        <f>IF(AND(OR(Dashboard!$D$5="All",Healthcare!J375=Dashboard!$D$5),OR(Dashboard!$D$6="All",Healthcare!K375=Dashboard!$D$6)),1,0)</f>
        <v>1</v>
      </c>
      <c r="C375" s="27">
        <f>IF(B375=1,Healthcare!C375,NA())</f>
        <v>16.329999999999998</v>
      </c>
      <c r="D375" s="27">
        <f>IF(B375=1,Healthcare!D375,NA())</f>
        <v>7.26</v>
      </c>
      <c r="E375" s="32">
        <f>IF(B375=1,Healthcare!M375,NA())</f>
        <v>27495.59</v>
      </c>
    </row>
    <row r="376" spans="1:5" x14ac:dyDescent="0.35">
      <c r="A376" s="23">
        <f>Healthcare!Q376</f>
        <v>37</v>
      </c>
      <c r="B376" s="23">
        <f>IF(AND(OR(Dashboard!$D$5="All",Healthcare!J376=Dashboard!$D$5),OR(Dashboard!$D$6="All",Healthcare!K376=Dashboard!$D$6)),1,0)</f>
        <v>1</v>
      </c>
      <c r="C376" s="27">
        <f>IF(B376=1,Healthcare!C376,NA())</f>
        <v>16.37</v>
      </c>
      <c r="D376" s="27">
        <f>IF(B376=1,Healthcare!D376,NA())</f>
        <v>4.79</v>
      </c>
      <c r="E376" s="32">
        <f>IF(B376=1,Healthcare!M376,NA())</f>
        <v>27432.73</v>
      </c>
    </row>
    <row r="377" spans="1:5" x14ac:dyDescent="0.35">
      <c r="A377" s="23">
        <f>Healthcare!Q377</f>
        <v>34</v>
      </c>
      <c r="B377" s="23">
        <f>IF(AND(OR(Dashboard!$D$5="All",Healthcare!J377=Dashboard!$D$5),OR(Dashboard!$D$6="All",Healthcare!K377=Dashboard!$D$6)),1,0)</f>
        <v>1</v>
      </c>
      <c r="C377" s="27">
        <f>IF(B377=1,Healthcare!C377,NA())</f>
        <v>22.42</v>
      </c>
      <c r="D377" s="27">
        <f>IF(B377=1,Healthcare!D377,NA())</f>
        <v>4.68</v>
      </c>
      <c r="E377" s="32">
        <f>IF(B377=1,Healthcare!M377,NA())</f>
        <v>27375.9</v>
      </c>
    </row>
    <row r="378" spans="1:5" x14ac:dyDescent="0.35">
      <c r="A378" s="23">
        <f>Healthcare!Q378</f>
        <v>53</v>
      </c>
      <c r="B378" s="23">
        <f>IF(AND(OR(Dashboard!$D$5="All",Healthcare!J378=Dashboard!$D$5),OR(Dashboard!$D$6="All",Healthcare!K378=Dashboard!$D$6)),1,0)</f>
        <v>1</v>
      </c>
      <c r="C378" s="27">
        <f>IF(B378=1,Healthcare!C378,NA())</f>
        <v>31.35</v>
      </c>
      <c r="D378" s="27">
        <f>IF(B378=1,Healthcare!D378,NA())</f>
        <v>4.33</v>
      </c>
      <c r="E378" s="32">
        <f>IF(B378=1,Healthcare!M378,NA())</f>
        <v>27346.04</v>
      </c>
    </row>
    <row r="379" spans="1:5" x14ac:dyDescent="0.35">
      <c r="A379" s="23">
        <f>Healthcare!Q379</f>
        <v>55</v>
      </c>
      <c r="B379" s="23">
        <f>IF(AND(OR(Dashboard!$D$5="All",Healthcare!J379=Dashboard!$D$5),OR(Dashboard!$D$6="All",Healthcare!K379=Dashboard!$D$6)),1,0)</f>
        <v>1</v>
      </c>
      <c r="C379" s="27">
        <f>IF(B379=1,Healthcare!C379,NA())</f>
        <v>31.9</v>
      </c>
      <c r="D379" s="27">
        <f>IF(B379=1,Healthcare!D379,NA())</f>
        <v>11.89</v>
      </c>
      <c r="E379" s="32">
        <f>IF(B379=1,Healthcare!M379,NA())</f>
        <v>27322.73</v>
      </c>
    </row>
    <row r="380" spans="1:5" x14ac:dyDescent="0.35">
      <c r="A380" s="23">
        <f>Healthcare!Q380</f>
        <v>23</v>
      </c>
      <c r="B380" s="23">
        <f>IF(AND(OR(Dashboard!$D$5="All",Healthcare!J380=Dashboard!$D$5),OR(Dashboard!$D$6="All",Healthcare!K380=Dashboard!$D$6)),1,0)</f>
        <v>1</v>
      </c>
      <c r="C380" s="27">
        <f>IF(B380=1,Healthcare!C380,NA())</f>
        <v>30.6</v>
      </c>
      <c r="D380" s="27">
        <f>IF(B380=1,Healthcare!D380,NA())</f>
        <v>5.24</v>
      </c>
      <c r="E380" s="32">
        <f>IF(B380=1,Healthcare!M380,NA())</f>
        <v>27236.959999999999</v>
      </c>
    </row>
    <row r="381" spans="1:5" x14ac:dyDescent="0.35">
      <c r="A381" s="23">
        <f>Healthcare!Q381</f>
        <v>57</v>
      </c>
      <c r="B381" s="23">
        <f>IF(AND(OR(Dashboard!$D$5="All",Healthcare!J381=Dashboard!$D$5),OR(Dashboard!$D$6="All",Healthcare!K381=Dashboard!$D$6)),1,0)</f>
        <v>1</v>
      </c>
      <c r="C381" s="27">
        <f>IF(B381=1,Healthcare!C381,NA())</f>
        <v>28.975000000000001</v>
      </c>
      <c r="D381" s="27">
        <f>IF(B381=1,Healthcare!D381,NA())</f>
        <v>7.63</v>
      </c>
      <c r="E381" s="32">
        <f>IF(B381=1,Healthcare!M381,NA())</f>
        <v>27218.44</v>
      </c>
    </row>
    <row r="382" spans="1:5" x14ac:dyDescent="0.35">
      <c r="A382" s="23">
        <f>Healthcare!Q382</f>
        <v>52</v>
      </c>
      <c r="B382" s="23">
        <f>IF(AND(OR(Dashboard!$D$5="All",Healthcare!J382=Dashboard!$D$5),OR(Dashboard!$D$6="All",Healthcare!K382=Dashboard!$D$6)),1,0)</f>
        <v>1</v>
      </c>
      <c r="C382" s="27">
        <f>IF(B382=1,Healthcare!C382,NA())</f>
        <v>24.86</v>
      </c>
      <c r="D382" s="27">
        <f>IF(B382=1,Healthcare!D382,NA())</f>
        <v>8.92</v>
      </c>
      <c r="E382" s="32">
        <f>IF(B382=1,Healthcare!M382,NA())</f>
        <v>27117.99</v>
      </c>
    </row>
    <row r="383" spans="1:5" x14ac:dyDescent="0.35">
      <c r="A383" s="23">
        <f>Healthcare!Q383</f>
        <v>32</v>
      </c>
      <c r="B383" s="23">
        <f>IF(AND(OR(Dashboard!$D$5="All",Healthcare!J383=Dashboard!$D$5),OR(Dashboard!$D$6="All",Healthcare!K383=Dashboard!$D$6)),1,0)</f>
        <v>1</v>
      </c>
      <c r="C383" s="27">
        <f>IF(B383=1,Healthcare!C383,NA())</f>
        <v>19.54</v>
      </c>
      <c r="D383" s="27">
        <f>IF(B383=1,Healthcare!D383,NA())</f>
        <v>5.37</v>
      </c>
      <c r="E383" s="32">
        <f>IF(B383=1,Healthcare!M383,NA())</f>
        <v>27092.38</v>
      </c>
    </row>
    <row r="384" spans="1:5" x14ac:dyDescent="0.35">
      <c r="A384" s="23">
        <f>Healthcare!Q384</f>
        <v>28</v>
      </c>
      <c r="B384" s="23">
        <f>IF(AND(OR(Dashboard!$D$5="All",Healthcare!J384=Dashboard!$D$5),OR(Dashboard!$D$6="All",Healthcare!K384=Dashboard!$D$6)),1,0)</f>
        <v>1</v>
      </c>
      <c r="C384" s="27">
        <f>IF(B384=1,Healthcare!C384,NA())</f>
        <v>26.74</v>
      </c>
      <c r="D384" s="27">
        <f>IF(B384=1,Healthcare!D384,NA())</f>
        <v>4.3099999999999996</v>
      </c>
      <c r="E384" s="32">
        <f>IF(B384=1,Healthcare!M384,NA())</f>
        <v>27080.639999999999</v>
      </c>
    </row>
    <row r="385" spans="1:5" x14ac:dyDescent="0.35">
      <c r="A385" s="23">
        <f>Healthcare!Q385</f>
        <v>64</v>
      </c>
      <c r="B385" s="23">
        <f>IF(AND(OR(Dashboard!$D$5="All",Healthcare!J385=Dashboard!$D$5),OR(Dashboard!$D$6="All",Healthcare!K385=Dashboard!$D$6)),1,0)</f>
        <v>1</v>
      </c>
      <c r="C385" s="27">
        <f>IF(B385=1,Healthcare!C385,NA())</f>
        <v>22.99</v>
      </c>
      <c r="D385" s="27">
        <f>IF(B385=1,Healthcare!D385,NA())</f>
        <v>10.46</v>
      </c>
      <c r="E385" s="32">
        <f>IF(B385=1,Healthcare!M385,NA())</f>
        <v>27037.91</v>
      </c>
    </row>
    <row r="386" spans="1:5" x14ac:dyDescent="0.35">
      <c r="A386" s="23">
        <f>Healthcare!Q386</f>
        <v>62</v>
      </c>
      <c r="B386" s="23">
        <f>IF(AND(OR(Dashboard!$D$5="All",Healthcare!J386=Dashboard!$D$5),OR(Dashboard!$D$6="All",Healthcare!K386=Dashboard!$D$6)),1,0)</f>
        <v>1</v>
      </c>
      <c r="C386" s="27">
        <f>IF(B386=1,Healthcare!C386,NA())</f>
        <v>31.46</v>
      </c>
      <c r="D386" s="27">
        <f>IF(B386=1,Healthcare!D386,NA())</f>
        <v>7.39</v>
      </c>
      <c r="E386" s="32">
        <f>IF(B386=1,Healthcare!M386,NA())</f>
        <v>27000.98</v>
      </c>
    </row>
    <row r="387" spans="1:5" x14ac:dyDescent="0.35">
      <c r="A387" s="23">
        <f>Healthcare!Q387</f>
        <v>22</v>
      </c>
      <c r="B387" s="23">
        <f>IF(AND(OR(Dashboard!$D$5="All",Healthcare!J387=Dashboard!$D$5),OR(Dashboard!$D$6="All",Healthcare!K387=Dashboard!$D$6)),1,0)</f>
        <v>1</v>
      </c>
      <c r="C387" s="27">
        <f>IF(B387=1,Healthcare!C387,NA())</f>
        <v>30.86</v>
      </c>
      <c r="D387" s="27">
        <f>IF(B387=1,Healthcare!D387,NA())</f>
        <v>6.18</v>
      </c>
      <c r="E387" s="32">
        <f>IF(B387=1,Healthcare!M387,NA())</f>
        <v>26936.98</v>
      </c>
    </row>
    <row r="388" spans="1:5" x14ac:dyDescent="0.35">
      <c r="A388" s="23">
        <f>Healthcare!Q388</f>
        <v>20</v>
      </c>
      <c r="B388" s="23">
        <f>IF(AND(OR(Dashboard!$D$5="All",Healthcare!J388=Dashboard!$D$5),OR(Dashboard!$D$6="All",Healthcare!K388=Dashboard!$D$6)),1,0)</f>
        <v>1</v>
      </c>
      <c r="C388" s="27">
        <f>IF(B388=1,Healthcare!C388,NA())</f>
        <v>31.96</v>
      </c>
      <c r="D388" s="27">
        <f>IF(B388=1,Healthcare!D388,NA())</f>
        <v>8.86</v>
      </c>
      <c r="E388" s="32">
        <f>IF(B388=1,Healthcare!M388,NA())</f>
        <v>26927.69</v>
      </c>
    </row>
    <row r="389" spans="1:5" x14ac:dyDescent="0.35">
      <c r="A389" s="23">
        <f>Healthcare!Q389</f>
        <v>64</v>
      </c>
      <c r="B389" s="23">
        <f>IF(AND(OR(Dashboard!$D$5="All",Healthcare!J389=Dashboard!$D$5),OR(Dashboard!$D$6="All",Healthcare!K389=Dashboard!$D$6)),1,0)</f>
        <v>1</v>
      </c>
      <c r="C389" s="27">
        <f>IF(B389=1,Healthcare!C389,NA())</f>
        <v>23.76</v>
      </c>
      <c r="D389" s="27">
        <f>IF(B389=1,Healthcare!D389,NA())</f>
        <v>10.96</v>
      </c>
      <c r="E389" s="32">
        <f>IF(B389=1,Healthcare!M389,NA())</f>
        <v>26926.51</v>
      </c>
    </row>
    <row r="390" spans="1:5" x14ac:dyDescent="0.35">
      <c r="A390" s="23">
        <f>Healthcare!Q390</f>
        <v>31</v>
      </c>
      <c r="B390" s="23">
        <f>IF(AND(OR(Dashboard!$D$5="All",Healthcare!J390=Dashboard!$D$5),OR(Dashboard!$D$6="All",Healthcare!K390=Dashboard!$D$6)),1,0)</f>
        <v>1</v>
      </c>
      <c r="C390" s="27">
        <f>IF(B390=1,Healthcare!C390,NA())</f>
        <v>19.38</v>
      </c>
      <c r="D390" s="27">
        <f>IF(B390=1,Healthcare!D390,NA())</f>
        <v>6.28</v>
      </c>
      <c r="E390" s="32">
        <f>IF(B390=1,Healthcare!M390,NA())</f>
        <v>26912.560000000001</v>
      </c>
    </row>
    <row r="391" spans="1:5" x14ac:dyDescent="0.35">
      <c r="A391" s="23">
        <f>Healthcare!Q391</f>
        <v>34</v>
      </c>
      <c r="B391" s="23">
        <f>IF(AND(OR(Dashboard!$D$5="All",Healthcare!J391=Dashboard!$D$5),OR(Dashboard!$D$6="All",Healthcare!K391=Dashboard!$D$6)),1,0)</f>
        <v>1</v>
      </c>
      <c r="C391" s="27">
        <f>IF(B391=1,Healthcare!C391,NA())</f>
        <v>16.21</v>
      </c>
      <c r="D391" s="27">
        <f>IF(B391=1,Healthcare!D391,NA())</f>
        <v>6.29</v>
      </c>
      <c r="E391" s="32">
        <f>IF(B391=1,Healthcare!M391,NA())</f>
        <v>26607.89</v>
      </c>
    </row>
    <row r="392" spans="1:5" x14ac:dyDescent="0.35">
      <c r="A392" s="23">
        <f>Healthcare!Q392</f>
        <v>18</v>
      </c>
      <c r="B392" s="23">
        <f>IF(AND(OR(Dashboard!$D$5="All",Healthcare!J392=Dashboard!$D$5),OR(Dashboard!$D$6="All",Healthcare!K392=Dashboard!$D$6)),1,0)</f>
        <v>1</v>
      </c>
      <c r="C392" s="27">
        <f>IF(B392=1,Healthcare!C392,NA())</f>
        <v>32.54</v>
      </c>
      <c r="D392" s="27">
        <f>IF(B392=1,Healthcare!D392,NA())</f>
        <v>4.0199999999999996</v>
      </c>
      <c r="E392" s="32">
        <f>IF(B392=1,Healthcare!M392,NA())</f>
        <v>26479.4</v>
      </c>
    </row>
    <row r="393" spans="1:5" x14ac:dyDescent="0.35">
      <c r="A393" s="23">
        <f>Healthcare!Q393</f>
        <v>52</v>
      </c>
      <c r="B393" s="23">
        <f>IF(AND(OR(Dashboard!$D$5="All",Healthcare!J393=Dashboard!$D$5),OR(Dashboard!$D$6="All",Healthcare!K393=Dashboard!$D$6)),1,0)</f>
        <v>1</v>
      </c>
      <c r="C393" s="27">
        <f>IF(B393=1,Healthcare!C393,NA())</f>
        <v>36.765000000000001</v>
      </c>
      <c r="D393" s="27">
        <f>IF(B393=1,Healthcare!D393,NA())</f>
        <v>11.95</v>
      </c>
      <c r="E393" s="32">
        <f>IF(B393=1,Healthcare!M393,NA())</f>
        <v>26467.1</v>
      </c>
    </row>
    <row r="394" spans="1:5" x14ac:dyDescent="0.35">
      <c r="A394" s="23">
        <f>Healthcare!Q394</f>
        <v>48</v>
      </c>
      <c r="B394" s="23">
        <f>IF(AND(OR(Dashboard!$D$5="All",Healthcare!J394=Dashboard!$D$5),OR(Dashboard!$D$6="All",Healthcare!K394=Dashboard!$D$6)),1,0)</f>
        <v>1</v>
      </c>
      <c r="C394" s="27">
        <f>IF(B394=1,Healthcare!C394,NA())</f>
        <v>35.909999999999997</v>
      </c>
      <c r="D394" s="27">
        <f>IF(B394=1,Healthcare!D394,NA())</f>
        <v>8.7100000000000009</v>
      </c>
      <c r="E394" s="32">
        <f>IF(B394=1,Healthcare!M394,NA())</f>
        <v>26392.26</v>
      </c>
    </row>
    <row r="395" spans="1:5" x14ac:dyDescent="0.35">
      <c r="A395" s="23">
        <f>Healthcare!Q395</f>
        <v>18</v>
      </c>
      <c r="B395" s="23">
        <f>IF(AND(OR(Dashboard!$D$5="All",Healthcare!J395=Dashboard!$D$5),OR(Dashboard!$D$6="All",Healthcare!K395=Dashboard!$D$6)),1,0)</f>
        <v>1</v>
      </c>
      <c r="C395" s="27">
        <f>IF(B395=1,Healthcare!C395,NA())</f>
        <v>32.06</v>
      </c>
      <c r="D395" s="27">
        <f>IF(B395=1,Healthcare!D395,NA())</f>
        <v>4.67</v>
      </c>
      <c r="E395" s="32">
        <f>IF(B395=1,Healthcare!M395,NA())</f>
        <v>26316.59</v>
      </c>
    </row>
    <row r="396" spans="1:5" x14ac:dyDescent="0.35">
      <c r="A396" s="23">
        <f>Healthcare!Q396</f>
        <v>48</v>
      </c>
      <c r="B396" s="23">
        <f>IF(AND(OR(Dashboard!$D$5="All",Healthcare!J396=Dashboard!$D$5),OR(Dashboard!$D$6="All",Healthcare!K396=Dashboard!$D$6)),1,0)</f>
        <v>1</v>
      </c>
      <c r="C396" s="27">
        <f>IF(B396=1,Healthcare!C396,NA())</f>
        <v>24.1</v>
      </c>
      <c r="D396" s="27">
        <f>IF(B396=1,Healthcare!D396,NA())</f>
        <v>11.14</v>
      </c>
      <c r="E396" s="32">
        <f>IF(B396=1,Healthcare!M396,NA())</f>
        <v>26236.58</v>
      </c>
    </row>
    <row r="397" spans="1:5" x14ac:dyDescent="0.35">
      <c r="A397" s="23">
        <f>Healthcare!Q397</f>
        <v>49</v>
      </c>
      <c r="B397" s="23">
        <f>IF(AND(OR(Dashboard!$D$5="All",Healthcare!J397=Dashboard!$D$5),OR(Dashboard!$D$6="All",Healthcare!K397=Dashboard!$D$6)),1,0)</f>
        <v>1</v>
      </c>
      <c r="C397" s="27">
        <f>IF(B397=1,Healthcare!C397,NA())</f>
        <v>27.1</v>
      </c>
      <c r="D397" s="27">
        <f>IF(B397=1,Healthcare!D397,NA())</f>
        <v>9.0500000000000007</v>
      </c>
      <c r="E397" s="32">
        <f>IF(B397=1,Healthcare!M397,NA())</f>
        <v>26140.36</v>
      </c>
    </row>
    <row r="398" spans="1:5" x14ac:dyDescent="0.35">
      <c r="A398" s="23">
        <f>Healthcare!Q398</f>
        <v>20</v>
      </c>
      <c r="B398" s="23">
        <f>IF(AND(OR(Dashboard!$D$5="All",Healthcare!J398=Dashboard!$D$5),OR(Dashboard!$D$6="All",Healthcare!K398=Dashboard!$D$6)),1,0)</f>
        <v>1</v>
      </c>
      <c r="C398" s="27">
        <f>IF(B398=1,Healthcare!C398,NA())</f>
        <v>24.42</v>
      </c>
      <c r="D398" s="27">
        <f>IF(B398=1,Healthcare!D398,NA())</f>
        <v>11.31</v>
      </c>
      <c r="E398" s="32">
        <f>IF(B398=1,Healthcare!M398,NA())</f>
        <v>26125.67</v>
      </c>
    </row>
    <row r="399" spans="1:5" x14ac:dyDescent="0.35">
      <c r="A399" s="23">
        <f>Healthcare!Q399</f>
        <v>56</v>
      </c>
      <c r="B399" s="23">
        <f>IF(AND(OR(Dashboard!$D$5="All",Healthcare!J399=Dashboard!$D$5),OR(Dashboard!$D$6="All",Healthcare!K399=Dashboard!$D$6)),1,0)</f>
        <v>1</v>
      </c>
      <c r="C399" s="27">
        <f>IF(B399=1,Healthcare!C399,NA())</f>
        <v>26.695</v>
      </c>
      <c r="D399" s="27">
        <f>IF(B399=1,Healthcare!D399,NA())</f>
        <v>4.68</v>
      </c>
      <c r="E399" s="32">
        <f>IF(B399=1,Healthcare!M399,NA())</f>
        <v>26109.33</v>
      </c>
    </row>
    <row r="400" spans="1:5" x14ac:dyDescent="0.35">
      <c r="A400" s="23">
        <f>Healthcare!Q400</f>
        <v>22</v>
      </c>
      <c r="B400" s="23">
        <f>IF(AND(OR(Dashboard!$D$5="All",Healthcare!J400=Dashboard!$D$5),OR(Dashboard!$D$6="All",Healthcare!K400=Dashboard!$D$6)),1,0)</f>
        <v>1</v>
      </c>
      <c r="C400" s="27">
        <f>IF(B400=1,Healthcare!C400,NA())</f>
        <v>27.79</v>
      </c>
      <c r="D400" s="27">
        <f>IF(B400=1,Healthcare!D400,NA())</f>
        <v>6.05</v>
      </c>
      <c r="E400" s="32">
        <f>IF(B400=1,Healthcare!M400,NA())</f>
        <v>26026.97</v>
      </c>
    </row>
    <row r="401" spans="1:5" x14ac:dyDescent="0.35">
      <c r="A401" s="23">
        <f>Healthcare!Q401</f>
        <v>22</v>
      </c>
      <c r="B401" s="23">
        <f>IF(AND(OR(Dashboard!$D$5="All",Healthcare!J401=Dashboard!$D$5),OR(Dashboard!$D$6="All",Healthcare!K401=Dashboard!$D$6)),1,0)</f>
        <v>1</v>
      </c>
      <c r="C401" s="27">
        <f>IF(B401=1,Healthcare!C401,NA())</f>
        <v>32.68</v>
      </c>
      <c r="D401" s="27">
        <f>IF(B401=1,Healthcare!D401,NA())</f>
        <v>4.68</v>
      </c>
      <c r="E401" s="32">
        <f>IF(B401=1,Healthcare!M401,NA())</f>
        <v>26018.95</v>
      </c>
    </row>
    <row r="402" spans="1:5" x14ac:dyDescent="0.35">
      <c r="A402" s="23">
        <f>Healthcare!Q402</f>
        <v>52</v>
      </c>
      <c r="B402" s="23">
        <f>IF(AND(OR(Dashboard!$D$5="All",Healthcare!J402=Dashboard!$D$5),OR(Dashboard!$D$6="All",Healthcare!K402=Dashboard!$D$6)),1,0)</f>
        <v>1</v>
      </c>
      <c r="C402" s="27">
        <f>IF(B402=1,Healthcare!C402,NA())</f>
        <v>26.4</v>
      </c>
      <c r="D402" s="27">
        <f>IF(B402=1,Healthcare!D402,NA())</f>
        <v>9.5</v>
      </c>
      <c r="E402" s="32">
        <f>IF(B402=1,Healthcare!M402,NA())</f>
        <v>25992.82</v>
      </c>
    </row>
    <row r="403" spans="1:5" x14ac:dyDescent="0.35">
      <c r="A403" s="23">
        <f>Healthcare!Q403</f>
        <v>59</v>
      </c>
      <c r="B403" s="23">
        <f>IF(AND(OR(Dashboard!$D$5="All",Healthcare!J403=Dashboard!$D$5),OR(Dashboard!$D$6="All",Healthcare!K403=Dashboard!$D$6)),1,0)</f>
        <v>1</v>
      </c>
      <c r="C403" s="27">
        <f>IF(B403=1,Healthcare!C403,NA())</f>
        <v>23.655000000000001</v>
      </c>
      <c r="D403" s="27">
        <f>IF(B403=1,Healthcare!D403,NA())</f>
        <v>10.84</v>
      </c>
      <c r="E403" s="32">
        <f>IF(B403=1,Healthcare!M403,NA())</f>
        <v>25678.78</v>
      </c>
    </row>
    <row r="404" spans="1:5" x14ac:dyDescent="0.35">
      <c r="A404" s="23">
        <f>Healthcare!Q404</f>
        <v>50</v>
      </c>
      <c r="B404" s="23">
        <f>IF(AND(OR(Dashboard!$D$5="All",Healthcare!J404=Dashboard!$D$5),OR(Dashboard!$D$6="All",Healthcare!K404=Dashboard!$D$6)),1,0)</f>
        <v>1</v>
      </c>
      <c r="C404" s="27">
        <f>IF(B404=1,Healthcare!C404,NA())</f>
        <v>27.36</v>
      </c>
      <c r="D404" s="27">
        <f>IF(B404=1,Healthcare!D404,NA())</f>
        <v>5.88</v>
      </c>
      <c r="E404" s="32">
        <f>IF(B404=1,Healthcare!M404,NA())</f>
        <v>25656.58</v>
      </c>
    </row>
    <row r="405" spans="1:5" x14ac:dyDescent="0.35">
      <c r="A405" s="23">
        <f>Healthcare!Q405</f>
        <v>21</v>
      </c>
      <c r="B405" s="23">
        <f>IF(AND(OR(Dashboard!$D$5="All",Healthcare!J405=Dashboard!$D$5),OR(Dashboard!$D$6="All",Healthcare!K405=Dashboard!$D$6)),1,0)</f>
        <v>1</v>
      </c>
      <c r="C405" s="27">
        <f>IF(B405=1,Healthcare!C405,NA())</f>
        <v>27.82</v>
      </c>
      <c r="D405" s="27">
        <f>IF(B405=1,Healthcare!D405,NA())</f>
        <v>5.24</v>
      </c>
      <c r="E405" s="32">
        <f>IF(B405=1,Healthcare!M405,NA())</f>
        <v>25648.98</v>
      </c>
    </row>
    <row r="406" spans="1:5" x14ac:dyDescent="0.35">
      <c r="A406" s="23">
        <f>Healthcare!Q406</f>
        <v>54</v>
      </c>
      <c r="B406" s="23">
        <f>IF(AND(OR(Dashboard!$D$5="All",Healthcare!J406=Dashboard!$D$5),OR(Dashboard!$D$6="All",Healthcare!K406=Dashboard!$D$6)),1,0)</f>
        <v>1</v>
      </c>
      <c r="C406" s="27">
        <f>IF(B406=1,Healthcare!C406,NA())</f>
        <v>25.46</v>
      </c>
      <c r="D406" s="27">
        <f>IF(B406=1,Healthcare!D406,NA())</f>
        <v>11.75</v>
      </c>
      <c r="E406" s="32">
        <f>IF(B406=1,Healthcare!M406,NA())</f>
        <v>25517.11</v>
      </c>
    </row>
    <row r="407" spans="1:5" x14ac:dyDescent="0.35">
      <c r="A407" s="23">
        <f>Healthcare!Q407</f>
        <v>54</v>
      </c>
      <c r="B407" s="23">
        <f>IF(AND(OR(Dashboard!$D$5="All",Healthcare!J407=Dashboard!$D$5),OR(Dashboard!$D$6="All",Healthcare!K407=Dashboard!$D$6)),1,0)</f>
        <v>1</v>
      </c>
      <c r="C407" s="27">
        <f>IF(B407=1,Healthcare!C407,NA())</f>
        <v>25.1</v>
      </c>
      <c r="D407" s="27">
        <f>IF(B407=1,Healthcare!D407,NA())</f>
        <v>6.97</v>
      </c>
      <c r="E407" s="32">
        <f>IF(B407=1,Healthcare!M407,NA())</f>
        <v>25382.3</v>
      </c>
    </row>
    <row r="408" spans="1:5" x14ac:dyDescent="0.35">
      <c r="A408" s="23">
        <f>Healthcare!Q408</f>
        <v>50</v>
      </c>
      <c r="B408" s="23">
        <f>IF(AND(OR(Dashboard!$D$5="All",Healthcare!J408=Dashboard!$D$5),OR(Dashboard!$D$6="All",Healthcare!K408=Dashboard!$D$6)),1,0)</f>
        <v>1</v>
      </c>
      <c r="C408" s="27">
        <f>IF(B408=1,Healthcare!C408,NA())</f>
        <v>32.11</v>
      </c>
      <c r="D408" s="27">
        <f>IF(B408=1,Healthcare!D408,NA())</f>
        <v>4.76</v>
      </c>
      <c r="E408" s="32">
        <f>IF(B408=1,Healthcare!M408,NA())</f>
        <v>25333.33</v>
      </c>
    </row>
    <row r="409" spans="1:5" x14ac:dyDescent="0.35">
      <c r="A409" s="23">
        <f>Healthcare!Q409</f>
        <v>47</v>
      </c>
      <c r="B409" s="23">
        <f>IF(AND(OR(Dashboard!$D$5="All",Healthcare!J409=Dashboard!$D$5),OR(Dashboard!$D$6="All",Healthcare!K409=Dashboard!$D$6)),1,0)</f>
        <v>1</v>
      </c>
      <c r="C409" s="27">
        <f>IF(B409=1,Healthcare!C409,NA())</f>
        <v>29.8</v>
      </c>
      <c r="D409" s="27">
        <f>IF(B409=1,Healthcare!D409,NA())</f>
        <v>8.24</v>
      </c>
      <c r="E409" s="32">
        <f>IF(B409=1,Healthcare!M409,NA())</f>
        <v>25309.49</v>
      </c>
    </row>
    <row r="410" spans="1:5" x14ac:dyDescent="0.35">
      <c r="A410" s="23">
        <f>Healthcare!Q410</f>
        <v>24</v>
      </c>
      <c r="B410" s="23">
        <f>IF(AND(OR(Dashboard!$D$5="All",Healthcare!J410=Dashboard!$D$5),OR(Dashboard!$D$6="All",Healthcare!K410=Dashboard!$D$6)),1,0)</f>
        <v>1</v>
      </c>
      <c r="C410" s="27">
        <f>IF(B410=1,Healthcare!C410,NA())</f>
        <v>24.01</v>
      </c>
      <c r="D410" s="27">
        <f>IF(B410=1,Healthcare!D410,NA())</f>
        <v>4.76</v>
      </c>
      <c r="E410" s="32">
        <f>IF(B410=1,Healthcare!M410,NA())</f>
        <v>25127.22</v>
      </c>
    </row>
    <row r="411" spans="1:5" x14ac:dyDescent="0.35">
      <c r="A411" s="23">
        <f>Healthcare!Q411</f>
        <v>24</v>
      </c>
      <c r="B411" s="23">
        <f>IF(AND(OR(Dashboard!$D$5="All",Healthcare!J411=Dashboard!$D$5),OR(Dashboard!$D$6="All",Healthcare!K411=Dashboard!$D$6)),1,0)</f>
        <v>1</v>
      </c>
      <c r="C411" s="27">
        <f>IF(B411=1,Healthcare!C411,NA())</f>
        <v>23.21</v>
      </c>
      <c r="D411" s="27">
        <f>IF(B411=1,Healthcare!D411,NA())</f>
        <v>6.03</v>
      </c>
      <c r="E411" s="32">
        <f>IF(B411=1,Healthcare!M411,NA())</f>
        <v>25081.77</v>
      </c>
    </row>
    <row r="412" spans="1:5" x14ac:dyDescent="0.35">
      <c r="A412" s="23">
        <f>Healthcare!Q412</f>
        <v>27</v>
      </c>
      <c r="B412" s="23">
        <f>IF(AND(OR(Dashboard!$D$5="All",Healthcare!J412=Dashboard!$D$5),OR(Dashboard!$D$6="All",Healthcare!K412=Dashboard!$D$6)),1,0)</f>
        <v>1</v>
      </c>
      <c r="C412" s="27">
        <f>IF(B412=1,Healthcare!C412,NA())</f>
        <v>21.2</v>
      </c>
      <c r="D412" s="27">
        <f>IF(B412=1,Healthcare!D412,NA())</f>
        <v>4.07</v>
      </c>
      <c r="E412" s="32">
        <f>IF(B412=1,Healthcare!M412,NA())</f>
        <v>25075.97</v>
      </c>
    </row>
    <row r="413" spans="1:5" x14ac:dyDescent="0.35">
      <c r="A413" s="23">
        <f>Healthcare!Q413</f>
        <v>47</v>
      </c>
      <c r="B413" s="23">
        <f>IF(AND(OR(Dashboard!$D$5="All",Healthcare!J413=Dashboard!$D$5),OR(Dashboard!$D$6="All",Healthcare!K413=Dashboard!$D$6)),1,0)</f>
        <v>1</v>
      </c>
      <c r="C413" s="27">
        <f>IF(B413=1,Healthcare!C413,NA())</f>
        <v>28.215</v>
      </c>
      <c r="D413" s="27">
        <f>IF(B413=1,Healthcare!D413,NA())</f>
        <v>8.26</v>
      </c>
      <c r="E413" s="32">
        <f>IF(B413=1,Healthcare!M413,NA())</f>
        <v>24915.22</v>
      </c>
    </row>
    <row r="414" spans="1:5" x14ac:dyDescent="0.35">
      <c r="A414" s="23">
        <f>Healthcare!Q414</f>
        <v>35</v>
      </c>
      <c r="B414" s="23">
        <f>IF(AND(OR(Dashboard!$D$5="All",Healthcare!J414=Dashboard!$D$5),OR(Dashboard!$D$6="All",Healthcare!K414=Dashboard!$D$6)),1,0)</f>
        <v>1</v>
      </c>
      <c r="C414" s="27">
        <f>IF(B414=1,Healthcare!C414,NA())</f>
        <v>38.094999999999999</v>
      </c>
      <c r="D414" s="27">
        <f>IF(B414=1,Healthcare!D414,NA())</f>
        <v>4.76</v>
      </c>
      <c r="E414" s="32">
        <f>IF(B414=1,Healthcare!M414,NA())</f>
        <v>24915.05</v>
      </c>
    </row>
    <row r="415" spans="1:5" x14ac:dyDescent="0.35">
      <c r="A415" s="23">
        <f>Healthcare!Q415</f>
        <v>53</v>
      </c>
      <c r="B415" s="23">
        <f>IF(AND(OR(Dashboard!$D$5="All",Healthcare!J415=Dashboard!$D$5),OR(Dashboard!$D$6="All",Healthcare!K415=Dashboard!$D$6)),1,0)</f>
        <v>1</v>
      </c>
      <c r="C415" s="27">
        <f>IF(B415=1,Healthcare!C415,NA())</f>
        <v>22.61</v>
      </c>
      <c r="D415" s="27">
        <f>IF(B415=1,Healthcare!D415,NA())</f>
        <v>6.13</v>
      </c>
      <c r="E415" s="32">
        <f>IF(B415=1,Healthcare!M415,NA())</f>
        <v>24873.38</v>
      </c>
    </row>
    <row r="416" spans="1:5" x14ac:dyDescent="0.35">
      <c r="A416" s="23">
        <f>Healthcare!Q416</f>
        <v>52</v>
      </c>
      <c r="B416" s="23">
        <f>IF(AND(OR(Dashboard!$D$5="All",Healthcare!J416=Dashboard!$D$5),OR(Dashboard!$D$6="All",Healthcare!K416=Dashboard!$D$6)),1,0)</f>
        <v>1</v>
      </c>
      <c r="C416" s="27">
        <f>IF(B416=1,Healthcare!C416,NA())</f>
        <v>24.32</v>
      </c>
      <c r="D416" s="27">
        <f>IF(B416=1,Healthcare!D416,NA())</f>
        <v>10.47</v>
      </c>
      <c r="E416" s="32">
        <f>IF(B416=1,Healthcare!M416,NA())</f>
        <v>24869.84</v>
      </c>
    </row>
    <row r="417" spans="1:5" x14ac:dyDescent="0.35">
      <c r="A417" s="23">
        <f>Healthcare!Q417</f>
        <v>27</v>
      </c>
      <c r="B417" s="23">
        <f>IF(AND(OR(Dashboard!$D$5="All",Healthcare!J417=Dashboard!$D$5),OR(Dashboard!$D$6="All",Healthcare!K417=Dashboard!$D$6)),1,0)</f>
        <v>1</v>
      </c>
      <c r="C417" s="27">
        <f>IF(B417=1,Healthcare!C417,NA())</f>
        <v>20.96</v>
      </c>
      <c r="D417" s="27">
        <f>IF(B417=1,Healthcare!D417,NA())</f>
        <v>4.04</v>
      </c>
      <c r="E417" s="32">
        <f>IF(B417=1,Healthcare!M417,NA())</f>
        <v>24863.25</v>
      </c>
    </row>
    <row r="418" spans="1:5" x14ac:dyDescent="0.35">
      <c r="A418" s="23">
        <f>Healthcare!Q418</f>
        <v>28</v>
      </c>
      <c r="B418" s="23">
        <f>IF(AND(OR(Dashboard!$D$5="All",Healthcare!J418=Dashboard!$D$5),OR(Dashboard!$D$6="All",Healthcare!K418=Dashboard!$D$6)),1,0)</f>
        <v>1</v>
      </c>
      <c r="C418" s="27">
        <f>IF(B418=1,Healthcare!C418,NA())</f>
        <v>19.68</v>
      </c>
      <c r="D418" s="27">
        <f>IF(B418=1,Healthcare!D418,NA())</f>
        <v>5.74</v>
      </c>
      <c r="E418" s="32">
        <f>IF(B418=1,Healthcare!M418,NA())</f>
        <v>24817.25</v>
      </c>
    </row>
    <row r="419" spans="1:5" x14ac:dyDescent="0.35">
      <c r="A419" s="23">
        <f>Healthcare!Q419</f>
        <v>30</v>
      </c>
      <c r="B419" s="23">
        <f>IF(AND(OR(Dashboard!$D$5="All",Healthcare!J419=Dashboard!$D$5),OR(Dashboard!$D$6="All",Healthcare!K419=Dashboard!$D$6)),1,0)</f>
        <v>1</v>
      </c>
      <c r="C419" s="27">
        <f>IF(B419=1,Healthcare!C419,NA())</f>
        <v>18.100000000000001</v>
      </c>
      <c r="D419" s="27">
        <f>IF(B419=1,Healthcare!D419,NA())</f>
        <v>6.33</v>
      </c>
      <c r="E419" s="32">
        <f>IF(B419=1,Healthcare!M419,NA())</f>
        <v>24795.040000000001</v>
      </c>
    </row>
    <row r="420" spans="1:5" x14ac:dyDescent="0.35">
      <c r="A420" s="23">
        <f>Healthcare!Q420</f>
        <v>26</v>
      </c>
      <c r="B420" s="23">
        <f>IF(AND(OR(Dashboard!$D$5="All",Healthcare!J420=Dashboard!$D$5),OR(Dashboard!$D$6="All",Healthcare!K420=Dashboard!$D$6)),1,0)</f>
        <v>1</v>
      </c>
      <c r="C420" s="27">
        <f>IF(B420=1,Healthcare!C420,NA())</f>
        <v>29.64</v>
      </c>
      <c r="D420" s="27">
        <f>IF(B420=1,Healthcare!D420,NA())</f>
        <v>4.28</v>
      </c>
      <c r="E420" s="32">
        <f>IF(B420=1,Healthcare!M420,NA())</f>
        <v>24671.66</v>
      </c>
    </row>
    <row r="421" spans="1:5" x14ac:dyDescent="0.35">
      <c r="A421" s="23">
        <f>Healthcare!Q421</f>
        <v>52</v>
      </c>
      <c r="B421" s="23">
        <f>IF(AND(OR(Dashboard!$D$5="All",Healthcare!J421=Dashboard!$D$5),OR(Dashboard!$D$6="All",Healthcare!K421=Dashboard!$D$6)),1,0)</f>
        <v>1</v>
      </c>
      <c r="C421" s="27">
        <f>IF(B421=1,Healthcare!C421,NA())</f>
        <v>25.3</v>
      </c>
      <c r="D421" s="27">
        <f>IF(B421=1,Healthcare!D421,NA())</f>
        <v>9.4700000000000006</v>
      </c>
      <c r="E421" s="32">
        <f>IF(B421=1,Healthcare!M421,NA())</f>
        <v>24667.42</v>
      </c>
    </row>
    <row r="422" spans="1:5" x14ac:dyDescent="0.35">
      <c r="A422" s="23">
        <f>Healthcare!Q422</f>
        <v>46</v>
      </c>
      <c r="B422" s="23">
        <f>IF(AND(OR(Dashboard!$D$5="All",Healthcare!J422=Dashboard!$D$5),OR(Dashboard!$D$6="All",Healthcare!K422=Dashboard!$D$6)),1,0)</f>
        <v>1</v>
      </c>
      <c r="C422" s="27">
        <f>IF(B422=1,Healthcare!C422,NA())</f>
        <v>27.6</v>
      </c>
      <c r="D422" s="27">
        <f>IF(B422=1,Healthcare!D422,NA())</f>
        <v>4.8499999999999996</v>
      </c>
      <c r="E422" s="32">
        <f>IF(B422=1,Healthcare!M422,NA())</f>
        <v>24603.05</v>
      </c>
    </row>
    <row r="423" spans="1:5" x14ac:dyDescent="0.35">
      <c r="A423" s="23">
        <f>Healthcare!Q423</f>
        <v>47</v>
      </c>
      <c r="B423" s="23">
        <f>IF(AND(OR(Dashboard!$D$5="All",Healthcare!J423=Dashboard!$D$5),OR(Dashboard!$D$6="All",Healthcare!K423=Dashboard!$D$6)),1,0)</f>
        <v>1</v>
      </c>
      <c r="C423" s="27">
        <f>IF(B423=1,Healthcare!C423,NA())</f>
        <v>27.645</v>
      </c>
      <c r="D423" s="27">
        <f>IF(B423=1,Healthcare!D423,NA())</f>
        <v>11.03</v>
      </c>
      <c r="E423" s="32">
        <f>IF(B423=1,Healthcare!M423,NA())</f>
        <v>24535.7</v>
      </c>
    </row>
    <row r="424" spans="1:5" x14ac:dyDescent="0.35">
      <c r="A424" s="23">
        <f>Healthcare!Q424</f>
        <v>50</v>
      </c>
      <c r="B424" s="23">
        <f>IF(AND(OR(Dashboard!$D$5="All",Healthcare!J424=Dashboard!$D$5),OR(Dashboard!$D$6="All",Healthcare!K424=Dashboard!$D$6)),1,0)</f>
        <v>1</v>
      </c>
      <c r="C424" s="27">
        <f>IF(B424=1,Healthcare!C424,NA())</f>
        <v>27.6</v>
      </c>
      <c r="D424" s="27">
        <f>IF(B424=1,Healthcare!D424,NA())</f>
        <v>5.22</v>
      </c>
      <c r="E424" s="32">
        <f>IF(B424=1,Healthcare!M424,NA())</f>
        <v>24520.26</v>
      </c>
    </row>
    <row r="425" spans="1:5" x14ac:dyDescent="0.35">
      <c r="A425" s="23">
        <f>Healthcare!Q425</f>
        <v>61</v>
      </c>
      <c r="B425" s="23">
        <f>IF(AND(OR(Dashboard!$D$5="All",Healthcare!J425=Dashboard!$D$5),OR(Dashboard!$D$6="All",Healthcare!K425=Dashboard!$D$6)),1,0)</f>
        <v>1</v>
      </c>
      <c r="C425" s="27">
        <f>IF(B425=1,Healthcare!C425,NA())</f>
        <v>25.08</v>
      </c>
      <c r="D425" s="27">
        <f>IF(B425=1,Healthcare!D425,NA())</f>
        <v>9.52</v>
      </c>
      <c r="E425" s="32">
        <f>IF(B425=1,Healthcare!M425,NA())</f>
        <v>24513.09</v>
      </c>
    </row>
    <row r="426" spans="1:5" x14ac:dyDescent="0.35">
      <c r="A426" s="23">
        <f>Healthcare!Q426</f>
        <v>54</v>
      </c>
      <c r="B426" s="23">
        <f>IF(AND(OR(Dashboard!$D$5="All",Healthcare!J426=Dashboard!$D$5),OR(Dashboard!$D$6="All",Healthcare!K426=Dashboard!$D$6)),1,0)</f>
        <v>1</v>
      </c>
      <c r="C426" s="27">
        <f>IF(B426=1,Healthcare!C426,NA())</f>
        <v>30.02</v>
      </c>
      <c r="D426" s="27">
        <f>IF(B426=1,Healthcare!D426,NA())</f>
        <v>11.09</v>
      </c>
      <c r="E426" s="32">
        <f>IF(B426=1,Healthcare!M426,NA())</f>
        <v>24476.48</v>
      </c>
    </row>
    <row r="427" spans="1:5" x14ac:dyDescent="0.35">
      <c r="A427" s="23">
        <f>Healthcare!Q427</f>
        <v>52</v>
      </c>
      <c r="B427" s="23">
        <f>IF(AND(OR(Dashboard!$D$5="All",Healthcare!J427=Dashboard!$D$5),OR(Dashboard!$D$6="All",Healthcare!K427=Dashboard!$D$6)),1,0)</f>
        <v>1</v>
      </c>
      <c r="C427" s="27">
        <f>IF(B427=1,Healthcare!C427,NA())</f>
        <v>27.36</v>
      </c>
      <c r="D427" s="27">
        <f>IF(B427=1,Healthcare!D427,NA())</f>
        <v>9.4499999999999993</v>
      </c>
      <c r="E427" s="32">
        <f>IF(B427=1,Healthcare!M427,NA())</f>
        <v>24393.62</v>
      </c>
    </row>
    <row r="428" spans="1:5" x14ac:dyDescent="0.35">
      <c r="A428" s="23">
        <f>Healthcare!Q428</f>
        <v>23</v>
      </c>
      <c r="B428" s="23">
        <f>IF(AND(OR(Dashboard!$D$5="All",Healthcare!J428=Dashboard!$D$5),OR(Dashboard!$D$6="All",Healthcare!K428=Dashboard!$D$6)),1,0)</f>
        <v>1</v>
      </c>
      <c r="C428" s="27">
        <f>IF(B428=1,Healthcare!C428,NA())</f>
        <v>22.2</v>
      </c>
      <c r="D428" s="27">
        <f>IF(B428=1,Healthcare!D428,NA())</f>
        <v>5.51</v>
      </c>
      <c r="E428" s="32">
        <f>IF(B428=1,Healthcare!M428,NA())</f>
        <v>24387.74</v>
      </c>
    </row>
    <row r="429" spans="1:5" x14ac:dyDescent="0.35">
      <c r="A429" s="23">
        <f>Healthcare!Q429</f>
        <v>18</v>
      </c>
      <c r="B429" s="23">
        <f>IF(AND(OR(Dashboard!$D$5="All",Healthcare!J429=Dashboard!$D$5),OR(Dashboard!$D$6="All",Healthcare!K429=Dashboard!$D$6)),1,0)</f>
        <v>1</v>
      </c>
      <c r="C429" s="27">
        <f>IF(B429=1,Healthcare!C429,NA())</f>
        <v>25.71</v>
      </c>
      <c r="D429" s="27">
        <f>IF(B429=1,Healthcare!D429,NA())</f>
        <v>4.18</v>
      </c>
      <c r="E429" s="32">
        <f>IF(B429=1,Healthcare!M429,NA())</f>
        <v>24294.02</v>
      </c>
    </row>
    <row r="430" spans="1:5" x14ac:dyDescent="0.35">
      <c r="A430" s="23">
        <f>Healthcare!Q430</f>
        <v>58</v>
      </c>
      <c r="B430" s="23">
        <f>IF(AND(OR(Dashboard!$D$5="All",Healthcare!J430=Dashboard!$D$5),OR(Dashboard!$D$6="All",Healthcare!K430=Dashboard!$D$6)),1,0)</f>
        <v>1</v>
      </c>
      <c r="C430" s="27">
        <f>IF(B430=1,Healthcare!C430,NA())</f>
        <v>41.91</v>
      </c>
      <c r="D430" s="27">
        <f>IF(B430=1,Healthcare!D430,NA())</f>
        <v>5.98</v>
      </c>
      <c r="E430" s="32">
        <f>IF(B430=1,Healthcare!M430,NA())</f>
        <v>24227.34</v>
      </c>
    </row>
    <row r="431" spans="1:5" x14ac:dyDescent="0.35">
      <c r="A431" s="23">
        <f>Healthcare!Q431</f>
        <v>48</v>
      </c>
      <c r="B431" s="23">
        <f>IF(AND(OR(Dashboard!$D$5="All",Healthcare!J431=Dashboard!$D$5),OR(Dashboard!$D$6="All",Healthcare!K431=Dashboard!$D$6)),1,0)</f>
        <v>1</v>
      </c>
      <c r="C431" s="27">
        <f>IF(B431=1,Healthcare!C431,NA())</f>
        <v>25.85</v>
      </c>
      <c r="D431" s="27">
        <f>IF(B431=1,Healthcare!D431,NA())</f>
        <v>10.16</v>
      </c>
      <c r="E431" s="32">
        <f>IF(B431=1,Healthcare!M431,NA())</f>
        <v>24180.93</v>
      </c>
    </row>
    <row r="432" spans="1:5" x14ac:dyDescent="0.35">
      <c r="A432" s="23">
        <f>Healthcare!Q432</f>
        <v>49</v>
      </c>
      <c r="B432" s="23">
        <f>IF(AND(OR(Dashboard!$D$5="All",Healthcare!J432=Dashboard!$D$5),OR(Dashboard!$D$6="All",Healthcare!K432=Dashboard!$D$6)),1,0)</f>
        <v>1</v>
      </c>
      <c r="C432" s="27">
        <f>IF(B432=1,Healthcare!C432,NA())</f>
        <v>23.844999999999999</v>
      </c>
      <c r="D432" s="27">
        <f>IF(B432=1,Healthcare!D432,NA())</f>
        <v>11.71</v>
      </c>
      <c r="E432" s="32">
        <f>IF(B432=1,Healthcare!M432,NA())</f>
        <v>24106.91</v>
      </c>
    </row>
    <row r="433" spans="1:5" x14ac:dyDescent="0.35">
      <c r="A433" s="23">
        <f>Healthcare!Q433</f>
        <v>19</v>
      </c>
      <c r="B433" s="23">
        <f>IF(AND(OR(Dashboard!$D$5="All",Healthcare!J433=Dashboard!$D$5),OR(Dashboard!$D$6="All",Healthcare!K433=Dashboard!$D$6)),1,0)</f>
        <v>1</v>
      </c>
      <c r="C433" s="27">
        <f>IF(B433=1,Healthcare!C433,NA())</f>
        <v>30.59</v>
      </c>
      <c r="D433" s="27">
        <f>IF(B433=1,Healthcare!D433,NA())</f>
        <v>5.23</v>
      </c>
      <c r="E433" s="32">
        <f>IF(B433=1,Healthcare!M433,NA())</f>
        <v>24059.68</v>
      </c>
    </row>
    <row r="434" spans="1:5" x14ac:dyDescent="0.35">
      <c r="A434" s="23">
        <f>Healthcare!Q434</f>
        <v>51</v>
      </c>
      <c r="B434" s="23">
        <f>IF(AND(OR(Dashboard!$D$5="All",Healthcare!J434=Dashboard!$D$5),OR(Dashboard!$D$6="All",Healthcare!K434=Dashboard!$D$6)),1,0)</f>
        <v>1</v>
      </c>
      <c r="C434" s="27">
        <f>IF(B434=1,Healthcare!C434,NA())</f>
        <v>24.795000000000002</v>
      </c>
      <c r="D434" s="27">
        <f>IF(B434=1,Healthcare!D434,NA())</f>
        <v>6.85</v>
      </c>
      <c r="E434" s="32">
        <f>IF(B434=1,Healthcare!M434,NA())</f>
        <v>23967.38</v>
      </c>
    </row>
    <row r="435" spans="1:5" x14ac:dyDescent="0.35">
      <c r="A435" s="23">
        <f>Healthcare!Q435</f>
        <v>52</v>
      </c>
      <c r="B435" s="23">
        <f>IF(AND(OR(Dashboard!$D$5="All",Healthcare!J435=Dashboard!$D$5),OR(Dashboard!$D$6="All",Healthcare!K435=Dashboard!$D$6)),1,0)</f>
        <v>1</v>
      </c>
      <c r="C435" s="27">
        <f>IF(B435=1,Healthcare!C435,NA())</f>
        <v>24.13</v>
      </c>
      <c r="D435" s="27">
        <f>IF(B435=1,Healthcare!D435,NA())</f>
        <v>7.05</v>
      </c>
      <c r="E435" s="32">
        <f>IF(B435=1,Healthcare!M435,NA())</f>
        <v>23887.66</v>
      </c>
    </row>
    <row r="436" spans="1:5" x14ac:dyDescent="0.35">
      <c r="A436" s="23">
        <f>Healthcare!Q436</f>
        <v>49</v>
      </c>
      <c r="B436" s="23">
        <f>IF(AND(OR(Dashboard!$D$5="All",Healthcare!J436=Dashboard!$D$5),OR(Dashboard!$D$6="All",Healthcare!K436=Dashboard!$D$6)),1,0)</f>
        <v>1</v>
      </c>
      <c r="C436" s="27">
        <f>IF(B436=1,Healthcare!C436,NA())</f>
        <v>25.84</v>
      </c>
      <c r="D436" s="27">
        <f>IF(B436=1,Healthcare!D436,NA())</f>
        <v>11.64</v>
      </c>
      <c r="E436" s="32">
        <f>IF(B436=1,Healthcare!M436,NA())</f>
        <v>23807.24</v>
      </c>
    </row>
    <row r="437" spans="1:5" x14ac:dyDescent="0.35">
      <c r="A437" s="23">
        <f>Healthcare!Q437</f>
        <v>49</v>
      </c>
      <c r="B437" s="23">
        <f>IF(AND(OR(Dashboard!$D$5="All",Healthcare!J437=Dashboard!$D$5),OR(Dashboard!$D$6="All",Healthcare!K437=Dashboard!$D$6)),1,0)</f>
        <v>1</v>
      </c>
      <c r="C437" s="27">
        <f>IF(B437=1,Healthcare!C437,NA())</f>
        <v>28</v>
      </c>
      <c r="D437" s="27">
        <f>IF(B437=1,Healthcare!D437,NA())</f>
        <v>10.52</v>
      </c>
      <c r="E437" s="32">
        <f>IF(B437=1,Healthcare!M437,NA())</f>
        <v>23568.27</v>
      </c>
    </row>
    <row r="438" spans="1:5" x14ac:dyDescent="0.35">
      <c r="A438" s="23">
        <f>Healthcare!Q438</f>
        <v>39</v>
      </c>
      <c r="B438" s="23">
        <f>IF(AND(OR(Dashboard!$D$5="All",Healthcare!J438=Dashboard!$D$5),OR(Dashboard!$D$6="All",Healthcare!K438=Dashboard!$D$6)),1,0)</f>
        <v>1</v>
      </c>
      <c r="C438" s="27">
        <f>IF(B438=1,Healthcare!C438,NA())</f>
        <v>34.1</v>
      </c>
      <c r="D438" s="27">
        <f>IF(B438=1,Healthcare!D438,NA())</f>
        <v>4.01</v>
      </c>
      <c r="E438" s="32">
        <f>IF(B438=1,Healthcare!M438,NA())</f>
        <v>23563.02</v>
      </c>
    </row>
    <row r="439" spans="1:5" x14ac:dyDescent="0.35">
      <c r="A439" s="23">
        <f>Healthcare!Q439</f>
        <v>47</v>
      </c>
      <c r="B439" s="23">
        <f>IF(AND(OR(Dashboard!$D$5="All",Healthcare!J439=Dashboard!$D$5),OR(Dashboard!$D$6="All",Healthcare!K439=Dashboard!$D$6)),1,0)</f>
        <v>1</v>
      </c>
      <c r="C439" s="27">
        <f>IF(B439=1,Healthcare!C439,NA())</f>
        <v>26.125</v>
      </c>
      <c r="D439" s="27">
        <f>IF(B439=1,Healthcare!D439,NA())</f>
        <v>8.56</v>
      </c>
      <c r="E439" s="32">
        <f>IF(B439=1,Healthcare!M439,NA())</f>
        <v>23401.31</v>
      </c>
    </row>
    <row r="440" spans="1:5" x14ac:dyDescent="0.35">
      <c r="A440" s="23">
        <f>Healthcare!Q440</f>
        <v>49</v>
      </c>
      <c r="B440" s="23">
        <f>IF(AND(OR(Dashboard!$D$5="All",Healthcare!J440=Dashboard!$D$5),OR(Dashboard!$D$6="All",Healthcare!K440=Dashboard!$D$6)),1,0)</f>
        <v>1</v>
      </c>
      <c r="C440" s="27">
        <f>IF(B440=1,Healthcare!C440,NA())</f>
        <v>25.6</v>
      </c>
      <c r="D440" s="27">
        <f>IF(B440=1,Healthcare!D440,NA())</f>
        <v>10.5</v>
      </c>
      <c r="E440" s="32">
        <f>IF(B440=1,Healthcare!M440,NA())</f>
        <v>23306.55</v>
      </c>
    </row>
    <row r="441" spans="1:5" x14ac:dyDescent="0.35">
      <c r="A441" s="23">
        <f>Healthcare!Q441</f>
        <v>28</v>
      </c>
      <c r="B441" s="23">
        <f>IF(AND(OR(Dashboard!$D$5="All",Healthcare!J441=Dashboard!$D$5),OR(Dashboard!$D$6="All",Healthcare!K441=Dashboard!$D$6)),1,0)</f>
        <v>1</v>
      </c>
      <c r="C441" s="27">
        <f>IF(B441=1,Healthcare!C441,NA())</f>
        <v>24.32</v>
      </c>
      <c r="D441" s="27">
        <f>IF(B441=1,Healthcare!D441,NA())</f>
        <v>6.39</v>
      </c>
      <c r="E441" s="32">
        <f>IF(B441=1,Healthcare!M441,NA())</f>
        <v>23288.93</v>
      </c>
    </row>
    <row r="442" spans="1:5" x14ac:dyDescent="0.35">
      <c r="A442" s="23">
        <f>Healthcare!Q442</f>
        <v>53</v>
      </c>
      <c r="B442" s="23">
        <f>IF(AND(OR(Dashboard!$D$5="All",Healthcare!J442=Dashboard!$D$5),OR(Dashboard!$D$6="All",Healthcare!K442=Dashboard!$D$6)),1,0)</f>
        <v>1</v>
      </c>
      <c r="C442" s="27">
        <f>IF(B442=1,Healthcare!C442,NA())</f>
        <v>22.88</v>
      </c>
      <c r="D442" s="27">
        <f>IF(B442=1,Healthcare!D442,NA())</f>
        <v>5.71</v>
      </c>
      <c r="E442" s="32">
        <f>IF(B442=1,Healthcare!M442,NA())</f>
        <v>23244.79</v>
      </c>
    </row>
    <row r="443" spans="1:5" x14ac:dyDescent="0.35">
      <c r="A443" s="23">
        <f>Healthcare!Q443</f>
        <v>25</v>
      </c>
      <c r="B443" s="23">
        <f>IF(AND(OR(Dashboard!$D$5="All",Healthcare!J443=Dashboard!$D$5),OR(Dashboard!$D$6="All",Healthcare!K443=Dashboard!$D$6)),1,0)</f>
        <v>1</v>
      </c>
      <c r="C443" s="27">
        <f>IF(B443=1,Healthcare!C443,NA())</f>
        <v>24.984999999999999</v>
      </c>
      <c r="D443" s="27">
        <f>IF(B443=1,Healthcare!D443,NA())</f>
        <v>4.43</v>
      </c>
      <c r="E443" s="32">
        <f>IF(B443=1,Healthcare!M443,NA())</f>
        <v>23241.47</v>
      </c>
    </row>
    <row r="444" spans="1:5" x14ac:dyDescent="0.35">
      <c r="A444" s="23">
        <f>Healthcare!Q444</f>
        <v>19</v>
      </c>
      <c r="B444" s="23">
        <f>IF(AND(OR(Dashboard!$D$5="All",Healthcare!J444=Dashboard!$D$5),OR(Dashboard!$D$6="All",Healthcare!K444=Dashboard!$D$6)),1,0)</f>
        <v>1</v>
      </c>
      <c r="C444" s="27">
        <f>IF(B444=1,Healthcare!C444,NA())</f>
        <v>33.1</v>
      </c>
      <c r="D444" s="27">
        <f>IF(B444=1,Healthcare!D444,NA())</f>
        <v>5.52</v>
      </c>
      <c r="E444" s="32">
        <f>IF(B444=1,Healthcare!M444,NA())</f>
        <v>23082.959999999999</v>
      </c>
    </row>
    <row r="445" spans="1:5" x14ac:dyDescent="0.35">
      <c r="A445" s="23">
        <f>Healthcare!Q445</f>
        <v>47</v>
      </c>
      <c r="B445" s="23">
        <f>IF(AND(OR(Dashboard!$D$5="All",Healthcare!J445=Dashboard!$D$5),OR(Dashboard!$D$6="All",Healthcare!K445=Dashboard!$D$6)),1,0)</f>
        <v>1</v>
      </c>
      <c r="C445" s="27">
        <f>IF(B445=1,Healthcare!C445,NA())</f>
        <v>27.83</v>
      </c>
      <c r="D445" s="27">
        <f>IF(B445=1,Healthcare!D445,NA())</f>
        <v>9.1999999999999993</v>
      </c>
      <c r="E445" s="32">
        <f>IF(B445=1,Healthcare!M445,NA())</f>
        <v>23065.42</v>
      </c>
    </row>
    <row r="446" spans="1:5" x14ac:dyDescent="0.35">
      <c r="A446" s="23">
        <f>Healthcare!Q446</f>
        <v>52</v>
      </c>
      <c r="B446" s="23">
        <f>IF(AND(OR(Dashboard!$D$5="All",Healthcare!J446=Dashboard!$D$5),OR(Dashboard!$D$6="All",Healthcare!K446=Dashboard!$D$6)),1,0)</f>
        <v>1</v>
      </c>
      <c r="C446" s="27">
        <f>IF(B446=1,Healthcare!C446,NA())</f>
        <v>30.875</v>
      </c>
      <c r="D446" s="27">
        <f>IF(B446=1,Healthcare!D446,NA())</f>
        <v>10.97</v>
      </c>
      <c r="E446" s="32">
        <f>IF(B446=1,Healthcare!M446,NA())</f>
        <v>23045.57</v>
      </c>
    </row>
    <row r="447" spans="1:5" x14ac:dyDescent="0.35">
      <c r="A447" s="23">
        <f>Healthcare!Q447</f>
        <v>19</v>
      </c>
      <c r="B447" s="23">
        <f>IF(AND(OR(Dashboard!$D$5="All",Healthcare!J447=Dashboard!$D$5),OR(Dashboard!$D$6="All",Healthcare!K447=Dashboard!$D$6)),1,0)</f>
        <v>1</v>
      </c>
      <c r="C447" s="27">
        <f>IF(B447=1,Healthcare!C447,NA())</f>
        <v>27.265000000000001</v>
      </c>
      <c r="D447" s="27">
        <f>IF(B447=1,Healthcare!D447,NA())</f>
        <v>4.25</v>
      </c>
      <c r="E447" s="32">
        <f>IF(B447=1,Healthcare!M447,NA())</f>
        <v>22493.66</v>
      </c>
    </row>
    <row r="448" spans="1:5" x14ac:dyDescent="0.35">
      <c r="A448" s="23">
        <f>Healthcare!Q448</f>
        <v>43</v>
      </c>
      <c r="B448" s="23">
        <f>IF(AND(OR(Dashboard!$D$5="All",Healthcare!J448=Dashboard!$D$5),OR(Dashboard!$D$6="All",Healthcare!K448=Dashboard!$D$6)),1,0)</f>
        <v>1</v>
      </c>
      <c r="C448" s="27">
        <f>IF(B448=1,Healthcare!C448,NA())</f>
        <v>26.7</v>
      </c>
      <c r="D448" s="27">
        <f>IF(B448=1,Healthcare!D448,NA())</f>
        <v>5.23</v>
      </c>
      <c r="E448" s="32">
        <f>IF(B448=1,Healthcare!M448,NA())</f>
        <v>22478.6</v>
      </c>
    </row>
    <row r="449" spans="1:5" x14ac:dyDescent="0.35">
      <c r="A449" s="23">
        <f>Healthcare!Q449</f>
        <v>39</v>
      </c>
      <c r="B449" s="23">
        <f>IF(AND(OR(Dashboard!$D$5="All",Healthcare!J449=Dashboard!$D$5),OR(Dashboard!$D$6="All",Healthcare!K449=Dashboard!$D$6)),1,0)</f>
        <v>1</v>
      </c>
      <c r="C449" s="27">
        <f>IF(B449=1,Healthcare!C449,NA())</f>
        <v>29.925000000000001</v>
      </c>
      <c r="D449" s="27">
        <f>IF(B449=1,Healthcare!D449,NA())</f>
        <v>5.96</v>
      </c>
      <c r="E449" s="32">
        <f>IF(B449=1,Healthcare!M449,NA())</f>
        <v>22462.04</v>
      </c>
    </row>
    <row r="450" spans="1:5" x14ac:dyDescent="0.35">
      <c r="A450" s="23">
        <f>Healthcare!Q450</f>
        <v>56</v>
      </c>
      <c r="B450" s="23">
        <f>IF(AND(OR(Dashboard!$D$5="All",Healthcare!J450=Dashboard!$D$5),OR(Dashboard!$D$6="All",Healthcare!K450=Dashboard!$D$6)),1,0)</f>
        <v>1</v>
      </c>
      <c r="C450" s="27">
        <f>IF(B450=1,Healthcare!C450,NA())</f>
        <v>19.95</v>
      </c>
      <c r="D450" s="27">
        <f>IF(B450=1,Healthcare!D450,NA())</f>
        <v>4.29</v>
      </c>
      <c r="E450" s="32">
        <f>IF(B450=1,Healthcare!M450,NA())</f>
        <v>22412.65</v>
      </c>
    </row>
    <row r="451" spans="1:5" x14ac:dyDescent="0.35">
      <c r="A451" s="23">
        <f>Healthcare!Q451</f>
        <v>23</v>
      </c>
      <c r="B451" s="23">
        <f>IF(AND(OR(Dashboard!$D$5="All",Healthcare!J451=Dashboard!$D$5),OR(Dashboard!$D$6="All",Healthcare!K451=Dashboard!$D$6)),1,0)</f>
        <v>1</v>
      </c>
      <c r="C451" s="27">
        <f>IF(B451=1,Healthcare!C451,NA())</f>
        <v>24.225000000000001</v>
      </c>
      <c r="D451" s="27">
        <f>IF(B451=1,Healthcare!D451,NA())</f>
        <v>4.09</v>
      </c>
      <c r="E451" s="32">
        <f>IF(B451=1,Healthcare!M451,NA())</f>
        <v>22395.74</v>
      </c>
    </row>
    <row r="452" spans="1:5" x14ac:dyDescent="0.35">
      <c r="A452" s="23">
        <f>Healthcare!Q452</f>
        <v>40</v>
      </c>
      <c r="B452" s="23">
        <f>IF(AND(OR(Dashboard!$D$5="All",Healthcare!J452=Dashboard!$D$5),OR(Dashboard!$D$6="All",Healthcare!K452=Dashboard!$D$6)),1,0)</f>
        <v>1</v>
      </c>
      <c r="C452" s="27">
        <f>IF(B452=1,Healthcare!C452,NA())</f>
        <v>28.12</v>
      </c>
      <c r="D452" s="27">
        <f>IF(B452=1,Healthcare!D452,NA())</f>
        <v>4.88</v>
      </c>
      <c r="E452" s="32">
        <f>IF(B452=1,Healthcare!M452,NA())</f>
        <v>22331.57</v>
      </c>
    </row>
    <row r="453" spans="1:5" x14ac:dyDescent="0.35">
      <c r="A453" s="23">
        <f>Healthcare!Q453</f>
        <v>51</v>
      </c>
      <c r="B453" s="23">
        <f>IF(AND(OR(Dashboard!$D$5="All",Healthcare!J453=Dashboard!$D$5),OR(Dashboard!$D$6="All",Healthcare!K453=Dashboard!$D$6)),1,0)</f>
        <v>1</v>
      </c>
      <c r="C453" s="27">
        <f>IF(B453=1,Healthcare!C453,NA())</f>
        <v>23.21</v>
      </c>
      <c r="D453" s="27">
        <f>IF(B453=1,Healthcare!D453,NA())</f>
        <v>6.76</v>
      </c>
      <c r="E453" s="32">
        <f>IF(B453=1,Healthcare!M453,NA())</f>
        <v>22218.11</v>
      </c>
    </row>
    <row r="454" spans="1:5" x14ac:dyDescent="0.35">
      <c r="A454" s="23">
        <f>Healthcare!Q454</f>
        <v>57</v>
      </c>
      <c r="B454" s="23">
        <f>IF(AND(OR(Dashboard!$D$5="All",Healthcare!J454=Dashboard!$D$5),OR(Dashboard!$D$6="All",Healthcare!K454=Dashboard!$D$6)),1,0)</f>
        <v>1</v>
      </c>
      <c r="C454" s="27">
        <f>IF(B454=1,Healthcare!C454,NA())</f>
        <v>23.98</v>
      </c>
      <c r="D454" s="27">
        <f>IF(B454=1,Healthcare!D454,NA())</f>
        <v>10.67</v>
      </c>
      <c r="E454" s="32">
        <f>IF(B454=1,Healthcare!M454,NA())</f>
        <v>22192.44</v>
      </c>
    </row>
    <row r="455" spans="1:5" x14ac:dyDescent="0.35">
      <c r="A455" s="23">
        <f>Healthcare!Q455</f>
        <v>42</v>
      </c>
      <c r="B455" s="23">
        <f>IF(AND(OR(Dashboard!$D$5="All",Healthcare!J455=Dashboard!$D$5),OR(Dashboard!$D$6="All",Healthcare!K455=Dashboard!$D$6)),1,0)</f>
        <v>1</v>
      </c>
      <c r="C455" s="27">
        <f>IF(B455=1,Healthcare!C455,NA())</f>
        <v>30</v>
      </c>
      <c r="D455" s="27">
        <f>IF(B455=1,Healthcare!D455,NA())</f>
        <v>6.21</v>
      </c>
      <c r="E455" s="32">
        <f>IF(B455=1,Healthcare!M455,NA())</f>
        <v>22144.03</v>
      </c>
    </row>
    <row r="456" spans="1:5" x14ac:dyDescent="0.35">
      <c r="A456" s="23">
        <f>Healthcare!Q456</f>
        <v>21</v>
      </c>
      <c r="B456" s="23">
        <f>IF(AND(OR(Dashboard!$D$5="All",Healthcare!J456=Dashboard!$D$5),OR(Dashboard!$D$6="All",Healthcare!K456=Dashboard!$D$6)),1,0)</f>
        <v>1</v>
      </c>
      <c r="C456" s="27">
        <f>IF(B456=1,Healthcare!C456,NA())</f>
        <v>17.350000000000001</v>
      </c>
      <c r="D456" s="27">
        <f>IF(B456=1,Healthcare!D456,NA())</f>
        <v>5.03</v>
      </c>
      <c r="E456" s="32">
        <f>IF(B456=1,Healthcare!M456,NA())</f>
        <v>22097.62</v>
      </c>
    </row>
    <row r="457" spans="1:5" x14ac:dyDescent="0.35">
      <c r="A457" s="23">
        <f>Healthcare!Q457</f>
        <v>33</v>
      </c>
      <c r="B457" s="23">
        <f>IF(AND(OR(Dashboard!$D$5="All",Healthcare!J457=Dashboard!$D$5),OR(Dashboard!$D$6="All",Healthcare!K457=Dashboard!$D$6)),1,0)</f>
        <v>1</v>
      </c>
      <c r="C457" s="27">
        <f>IF(B457=1,Healthcare!C457,NA())</f>
        <v>22.704999999999998</v>
      </c>
      <c r="D457" s="27">
        <f>IF(B457=1,Healthcare!D457,NA())</f>
        <v>5.27</v>
      </c>
      <c r="E457" s="32">
        <f>IF(B457=1,Healthcare!M457,NA())</f>
        <v>21984.47</v>
      </c>
    </row>
    <row r="458" spans="1:5" x14ac:dyDescent="0.35">
      <c r="A458" s="23">
        <f>Healthcare!Q458</f>
        <v>47</v>
      </c>
      <c r="B458" s="23">
        <f>IF(AND(OR(Dashboard!$D$5="All",Healthcare!J458=Dashboard!$D$5),OR(Dashboard!$D$6="All",Healthcare!K458=Dashboard!$D$6)),1,0)</f>
        <v>1</v>
      </c>
      <c r="C458" s="27">
        <f>IF(B458=1,Healthcare!C458,NA())</f>
        <v>25.41</v>
      </c>
      <c r="D458" s="27">
        <f>IF(B458=1,Healthcare!D458,NA())</f>
        <v>10.53</v>
      </c>
      <c r="E458" s="32">
        <f>IF(B458=1,Healthcare!M458,NA())</f>
        <v>21978.68</v>
      </c>
    </row>
    <row r="459" spans="1:5" x14ac:dyDescent="0.35">
      <c r="A459" s="23">
        <f>Healthcare!Q459</f>
        <v>19</v>
      </c>
      <c r="B459" s="23">
        <f>IF(AND(OR(Dashboard!$D$5="All",Healthcare!J459=Dashboard!$D$5),OR(Dashboard!$D$6="All",Healthcare!K459=Dashboard!$D$6)),1,0)</f>
        <v>1</v>
      </c>
      <c r="C459" s="27">
        <f>IF(B459=1,Healthcare!C459,NA())</f>
        <v>18.23</v>
      </c>
      <c r="D459" s="27">
        <f>IF(B459=1,Healthcare!D459,NA())</f>
        <v>5.78</v>
      </c>
      <c r="E459" s="32">
        <f>IF(B459=1,Healthcare!M459,NA())</f>
        <v>21882.400000000001</v>
      </c>
    </row>
    <row r="460" spans="1:5" x14ac:dyDescent="0.35">
      <c r="A460" s="23">
        <f>Healthcare!Q460</f>
        <v>43</v>
      </c>
      <c r="B460" s="23">
        <f>IF(AND(OR(Dashboard!$D$5="All",Healthcare!J460=Dashboard!$D$5),OR(Dashboard!$D$6="All",Healthcare!K460=Dashboard!$D$6)),1,0)</f>
        <v>1</v>
      </c>
      <c r="C460" s="27">
        <f>IF(B460=1,Healthcare!C460,NA())</f>
        <v>24.7</v>
      </c>
      <c r="D460" s="27">
        <f>IF(B460=1,Healthcare!D460,NA())</f>
        <v>4.3600000000000003</v>
      </c>
      <c r="E460" s="32">
        <f>IF(B460=1,Healthcare!M460,NA())</f>
        <v>21880.82</v>
      </c>
    </row>
    <row r="461" spans="1:5" x14ac:dyDescent="0.35">
      <c r="A461" s="23">
        <f>Healthcare!Q461</f>
        <v>59</v>
      </c>
      <c r="B461" s="23">
        <f>IF(AND(OR(Dashboard!$D$5="All",Healthcare!J461=Dashboard!$D$5),OR(Dashboard!$D$6="All",Healthcare!K461=Dashboard!$D$6)),1,0)</f>
        <v>1</v>
      </c>
      <c r="C461" s="27">
        <f>IF(B461=1,Healthcare!C461,NA())</f>
        <v>37.4</v>
      </c>
      <c r="D461" s="27">
        <f>IF(B461=1,Healthcare!D461,NA())</f>
        <v>9.7200000000000006</v>
      </c>
      <c r="E461" s="32">
        <f>IF(B461=1,Healthcare!M461,NA())</f>
        <v>21797</v>
      </c>
    </row>
    <row r="462" spans="1:5" x14ac:dyDescent="0.35">
      <c r="A462" s="23">
        <f>Healthcare!Q462</f>
        <v>43</v>
      </c>
      <c r="B462" s="23">
        <f>IF(AND(OR(Dashboard!$D$5="All",Healthcare!J462=Dashboard!$D$5),OR(Dashboard!$D$6="All",Healthcare!K462=Dashboard!$D$6)),1,0)</f>
        <v>1</v>
      </c>
      <c r="C462" s="27">
        <f>IF(B462=1,Healthcare!C462,NA())</f>
        <v>26.885000000000002</v>
      </c>
      <c r="D462" s="27">
        <f>IF(B462=1,Healthcare!D462,NA())</f>
        <v>5.18</v>
      </c>
      <c r="E462" s="32">
        <f>IF(B462=1,Healthcare!M462,NA())</f>
        <v>21774.32</v>
      </c>
    </row>
    <row r="463" spans="1:5" x14ac:dyDescent="0.35">
      <c r="A463" s="23">
        <f>Healthcare!Q463</f>
        <v>43</v>
      </c>
      <c r="B463" s="23">
        <f>IF(AND(OR(Dashboard!$D$5="All",Healthcare!J463=Dashboard!$D$5),OR(Dashboard!$D$6="All",Healthcare!K463=Dashboard!$D$6)),1,0)</f>
        <v>1</v>
      </c>
      <c r="C463" s="27">
        <f>IF(B463=1,Healthcare!C463,NA())</f>
        <v>25.27</v>
      </c>
      <c r="D463" s="27">
        <f>IF(B463=1,Healthcare!D463,NA())</f>
        <v>5.29</v>
      </c>
      <c r="E463" s="32">
        <f>IF(B463=1,Healthcare!M463,NA())</f>
        <v>21771.34</v>
      </c>
    </row>
    <row r="464" spans="1:5" x14ac:dyDescent="0.35">
      <c r="A464" s="23">
        <f>Healthcare!Q464</f>
        <v>46</v>
      </c>
      <c r="B464" s="23">
        <f>IF(AND(OR(Dashboard!$D$5="All",Healthcare!J464=Dashboard!$D$5),OR(Dashboard!$D$6="All",Healthcare!K464=Dashboard!$D$6)),1,0)</f>
        <v>1</v>
      </c>
      <c r="C464" s="27">
        <f>IF(B464=1,Healthcare!C464,NA())</f>
        <v>23.655000000000001</v>
      </c>
      <c r="D464" s="27">
        <f>IF(B464=1,Healthcare!D464,NA())</f>
        <v>4.8600000000000003</v>
      </c>
      <c r="E464" s="32">
        <f>IF(B464=1,Healthcare!M464,NA())</f>
        <v>21677.279999999999</v>
      </c>
    </row>
    <row r="465" spans="1:5" x14ac:dyDescent="0.35">
      <c r="A465" s="23">
        <f>Healthcare!Q465</f>
        <v>60</v>
      </c>
      <c r="B465" s="23">
        <f>IF(AND(OR(Dashboard!$D$5="All",Healthcare!J465=Dashboard!$D$5),OR(Dashboard!$D$6="All",Healthcare!K465=Dashboard!$D$6)),1,0)</f>
        <v>1</v>
      </c>
      <c r="C465" s="27">
        <f>IF(B465=1,Healthcare!C465,NA())</f>
        <v>55.05</v>
      </c>
      <c r="D465" s="27">
        <f>IF(B465=1,Healthcare!D465,NA())</f>
        <v>7.66</v>
      </c>
      <c r="E465" s="32">
        <f>IF(B465=1,Healthcare!M465,NA())</f>
        <v>21661.16</v>
      </c>
    </row>
    <row r="466" spans="1:5" x14ac:dyDescent="0.35">
      <c r="A466" s="23">
        <f>Healthcare!Q466</f>
        <v>39</v>
      </c>
      <c r="B466" s="23">
        <f>IF(AND(OR(Dashboard!$D$5="All",Healthcare!J466=Dashboard!$D$5),OR(Dashboard!$D$6="All",Healthcare!K466=Dashboard!$D$6)),1,0)</f>
        <v>1</v>
      </c>
      <c r="C466" s="27">
        <f>IF(B466=1,Healthcare!C466,NA())</f>
        <v>24.89</v>
      </c>
      <c r="D466" s="27">
        <f>IF(B466=1,Healthcare!D466,NA())</f>
        <v>6.1</v>
      </c>
      <c r="E466" s="32">
        <f>IF(B466=1,Healthcare!M466,NA())</f>
        <v>21659.93</v>
      </c>
    </row>
    <row r="467" spans="1:5" x14ac:dyDescent="0.35">
      <c r="A467" s="23">
        <f>Healthcare!Q467</f>
        <v>23</v>
      </c>
      <c r="B467" s="23">
        <f>IF(AND(OR(Dashboard!$D$5="All",Healthcare!J467=Dashboard!$D$5),OR(Dashboard!$D$6="All",Healthcare!K467=Dashboard!$D$6)),1,0)</f>
        <v>1</v>
      </c>
      <c r="C467" s="27">
        <f>IF(B467=1,Healthcare!C467,NA())</f>
        <v>18.715</v>
      </c>
      <c r="D467" s="27">
        <f>IF(B467=1,Healthcare!D467,NA())</f>
        <v>4.4400000000000004</v>
      </c>
      <c r="E467" s="32">
        <f>IF(B467=1,Healthcare!M467,NA())</f>
        <v>21595.38</v>
      </c>
    </row>
    <row r="468" spans="1:5" x14ac:dyDescent="0.35">
      <c r="A468" s="23">
        <f>Healthcare!Q468</f>
        <v>32</v>
      </c>
      <c r="B468" s="23">
        <f>IF(AND(OR(Dashboard!$D$5="All",Healthcare!J468=Dashboard!$D$5),OR(Dashboard!$D$6="All",Healthcare!K468=Dashboard!$D$6)),1,0)</f>
        <v>1</v>
      </c>
      <c r="C468" s="27">
        <f>IF(B468=1,Healthcare!C468,NA())</f>
        <v>28.12</v>
      </c>
      <c r="D468" s="27">
        <f>IF(B468=1,Healthcare!D468,NA())</f>
        <v>6.15</v>
      </c>
      <c r="E468" s="32">
        <f>IF(B468=1,Healthcare!M468,NA())</f>
        <v>21472.48</v>
      </c>
    </row>
    <row r="469" spans="1:5" x14ac:dyDescent="0.35">
      <c r="A469" s="23">
        <f>Healthcare!Q469</f>
        <v>42</v>
      </c>
      <c r="B469" s="23">
        <f>IF(AND(OR(Dashboard!$D$5="All",Healthcare!J469=Dashboard!$D$5),OR(Dashboard!$D$6="All",Healthcare!K469=Dashboard!$D$6)),1,0)</f>
        <v>1</v>
      </c>
      <c r="C469" s="27">
        <f>IF(B469=1,Healthcare!C469,NA())</f>
        <v>26.6</v>
      </c>
      <c r="D469" s="27">
        <f>IF(B469=1,Healthcare!D469,NA())</f>
        <v>4.53</v>
      </c>
      <c r="E469" s="32">
        <f>IF(B469=1,Healthcare!M469,NA())</f>
        <v>21348.71</v>
      </c>
    </row>
    <row r="470" spans="1:5" x14ac:dyDescent="0.35">
      <c r="A470" s="23">
        <f>Healthcare!Q470</f>
        <v>18</v>
      </c>
      <c r="B470" s="23">
        <f>IF(AND(OR(Dashboard!$D$5="All",Healthcare!J470=Dashboard!$D$5),OR(Dashboard!$D$6="All",Healthcare!K470=Dashboard!$D$6)),1,0)</f>
        <v>1</v>
      </c>
      <c r="C470" s="27">
        <f>IF(B470=1,Healthcare!C470,NA())</f>
        <v>30.114999999999998</v>
      </c>
      <c r="D470" s="27">
        <f>IF(B470=1,Healthcare!D470,NA())</f>
        <v>5.48</v>
      </c>
      <c r="E470" s="32">
        <f>IF(B470=1,Healthcare!M470,NA())</f>
        <v>21344.85</v>
      </c>
    </row>
    <row r="471" spans="1:5" x14ac:dyDescent="0.35">
      <c r="A471" s="23">
        <f>Healthcare!Q471</f>
        <v>42</v>
      </c>
      <c r="B471" s="23">
        <f>IF(AND(OR(Dashboard!$D$5="All",Healthcare!J471=Dashboard!$D$5),OR(Dashboard!$D$6="All",Healthcare!K471=Dashboard!$D$6)),1,0)</f>
        <v>1</v>
      </c>
      <c r="C471" s="27">
        <f>IF(B471=1,Healthcare!C471,NA())</f>
        <v>24.605</v>
      </c>
      <c r="D471" s="27">
        <f>IF(B471=1,Healthcare!D471,NA())</f>
        <v>5.48</v>
      </c>
      <c r="E471" s="32">
        <f>IF(B471=1,Healthcare!M471,NA())</f>
        <v>21259.38</v>
      </c>
    </row>
    <row r="472" spans="1:5" x14ac:dyDescent="0.35">
      <c r="A472" s="23">
        <f>Healthcare!Q472</f>
        <v>48</v>
      </c>
      <c r="B472" s="23">
        <f>IF(AND(OR(Dashboard!$D$5="All",Healthcare!J472=Dashboard!$D$5),OR(Dashboard!$D$6="All",Healthcare!K472=Dashboard!$D$6)),1,0)</f>
        <v>1</v>
      </c>
      <c r="C472" s="27">
        <f>IF(B472=1,Healthcare!C472,NA())</f>
        <v>29.6</v>
      </c>
      <c r="D472" s="27">
        <f>IF(B472=1,Healthcare!D472,NA())</f>
        <v>8.1</v>
      </c>
      <c r="E472" s="32">
        <f>IF(B472=1,Healthcare!M472,NA())</f>
        <v>21232.18</v>
      </c>
    </row>
    <row r="473" spans="1:5" x14ac:dyDescent="0.35">
      <c r="A473" s="23">
        <f>Healthcare!Q473</f>
        <v>48</v>
      </c>
      <c r="B473" s="23">
        <f>IF(AND(OR(Dashboard!$D$5="All",Healthcare!J473=Dashboard!$D$5),OR(Dashboard!$D$6="All",Healthcare!K473=Dashboard!$D$6)),1,0)</f>
        <v>1</v>
      </c>
      <c r="C473" s="27">
        <f>IF(B473=1,Healthcare!C473,NA())</f>
        <v>24.42</v>
      </c>
      <c r="D473" s="27">
        <f>IF(B473=1,Healthcare!D473,NA())</f>
        <v>7.16</v>
      </c>
      <c r="E473" s="32">
        <f>IF(B473=1,Healthcare!M473,NA())</f>
        <v>21223.68</v>
      </c>
    </row>
    <row r="474" spans="1:5" x14ac:dyDescent="0.35">
      <c r="A474" s="23">
        <f>Healthcare!Q474</f>
        <v>53</v>
      </c>
      <c r="B474" s="23">
        <f>IF(AND(OR(Dashboard!$D$5="All",Healthcare!J474=Dashboard!$D$5),OR(Dashboard!$D$6="All",Healthcare!K474=Dashboard!$D$6)),1,0)</f>
        <v>1</v>
      </c>
      <c r="C474" s="27">
        <f>IF(B474=1,Healthcare!C474,NA())</f>
        <v>20.9</v>
      </c>
      <c r="D474" s="27">
        <f>IF(B474=1,Healthcare!D474,NA())</f>
        <v>4.55</v>
      </c>
      <c r="E474" s="32">
        <f>IF(B474=1,Healthcare!M474,NA())</f>
        <v>21195.82</v>
      </c>
    </row>
    <row r="475" spans="1:5" x14ac:dyDescent="0.35">
      <c r="A475" s="23">
        <f>Healthcare!Q475</f>
        <v>45</v>
      </c>
      <c r="B475" s="23">
        <f>IF(AND(OR(Dashboard!$D$5="All",Healthcare!J475=Dashboard!$D$5),OR(Dashboard!$D$6="All",Healthcare!K475=Dashboard!$D$6)),1,0)</f>
        <v>1</v>
      </c>
      <c r="C475" s="27">
        <f>IF(B475=1,Healthcare!C475,NA())</f>
        <v>22.895</v>
      </c>
      <c r="D475" s="27">
        <f>IF(B475=1,Healthcare!D475,NA())</f>
        <v>6.03</v>
      </c>
      <c r="E475" s="32">
        <f>IF(B475=1,Healthcare!M475,NA())</f>
        <v>21098.55</v>
      </c>
    </row>
    <row r="476" spans="1:5" x14ac:dyDescent="0.35">
      <c r="A476" s="23">
        <f>Healthcare!Q476</f>
        <v>39</v>
      </c>
      <c r="B476" s="23">
        <f>IF(AND(OR(Dashboard!$D$5="All",Healthcare!J476=Dashboard!$D$5),OR(Dashboard!$D$6="All",Healthcare!K476=Dashboard!$D$6)),1,0)</f>
        <v>1</v>
      </c>
      <c r="C476" s="27">
        <f>IF(B476=1,Healthcare!C476,NA())</f>
        <v>28.3</v>
      </c>
      <c r="D476" s="27">
        <f>IF(B476=1,Healthcare!D476,NA())</f>
        <v>5.47</v>
      </c>
      <c r="E476" s="32">
        <f>IF(B476=1,Healthcare!M476,NA())</f>
        <v>21082.16</v>
      </c>
    </row>
    <row r="477" spans="1:5" x14ac:dyDescent="0.35">
      <c r="A477" s="23">
        <f>Healthcare!Q477</f>
        <v>58</v>
      </c>
      <c r="B477" s="23">
        <f>IF(AND(OR(Dashboard!$D$5="All",Healthcare!J477=Dashboard!$D$5),OR(Dashboard!$D$6="All",Healthcare!K477=Dashboard!$D$6)),1,0)</f>
        <v>1</v>
      </c>
      <c r="C477" s="27">
        <f>IF(B477=1,Healthcare!C477,NA())</f>
        <v>54.3</v>
      </c>
      <c r="D477" s="27">
        <f>IF(B477=1,Healthcare!D477,NA())</f>
        <v>4.1500000000000004</v>
      </c>
      <c r="E477" s="32">
        <f>IF(B477=1,Healthcare!M477,NA())</f>
        <v>20893.060000000001</v>
      </c>
    </row>
    <row r="478" spans="1:5" x14ac:dyDescent="0.35">
      <c r="A478" s="23">
        <f>Healthcare!Q478</f>
        <v>47</v>
      </c>
      <c r="B478" s="23">
        <f>IF(AND(OR(Dashboard!$D$5="All",Healthcare!J478=Dashboard!$D$5),OR(Dashboard!$D$6="All",Healthcare!K478=Dashboard!$D$6)),1,0)</f>
        <v>1</v>
      </c>
      <c r="C478" s="27">
        <f>IF(B478=1,Healthcare!C478,NA())</f>
        <v>33.344999999999999</v>
      </c>
      <c r="D478" s="27">
        <f>IF(B478=1,Healthcare!D478,NA())</f>
        <v>11.32</v>
      </c>
      <c r="E478" s="32">
        <f>IF(B478=1,Healthcare!M478,NA())</f>
        <v>20878.78</v>
      </c>
    </row>
    <row r="479" spans="1:5" x14ac:dyDescent="0.35">
      <c r="A479" s="23">
        <f>Healthcare!Q479</f>
        <v>55</v>
      </c>
      <c r="B479" s="23">
        <f>IF(AND(OR(Dashboard!$D$5="All",Healthcare!J479=Dashboard!$D$5),OR(Dashboard!$D$6="All",Healthcare!K479=Dashboard!$D$6)),1,0)</f>
        <v>1</v>
      </c>
      <c r="C479" s="27">
        <f>IF(B479=1,Healthcare!C479,NA())</f>
        <v>33</v>
      </c>
      <c r="D479" s="27">
        <f>IF(B479=1,Healthcare!D479,NA())</f>
        <v>9.51</v>
      </c>
      <c r="E479" s="32">
        <f>IF(B479=1,Healthcare!M479,NA())</f>
        <v>20781.490000000002</v>
      </c>
    </row>
    <row r="480" spans="1:5" x14ac:dyDescent="0.35">
      <c r="A480" s="23">
        <f>Healthcare!Q480</f>
        <v>36</v>
      </c>
      <c r="B480" s="23">
        <f>IF(AND(OR(Dashboard!$D$5="All",Healthcare!J480=Dashboard!$D$5),OR(Dashboard!$D$6="All",Healthcare!K480=Dashboard!$D$6)),1,0)</f>
        <v>1</v>
      </c>
      <c r="C480" s="27">
        <f>IF(B480=1,Healthcare!C480,NA())</f>
        <v>28.024999999999999</v>
      </c>
      <c r="D480" s="27">
        <f>IF(B480=1,Healthcare!D480,NA())</f>
        <v>7.67</v>
      </c>
      <c r="E480" s="32">
        <f>IF(B480=1,Healthcare!M480,NA())</f>
        <v>20773.63</v>
      </c>
    </row>
    <row r="481" spans="1:5" x14ac:dyDescent="0.35">
      <c r="A481" s="23">
        <f>Healthcare!Q481</f>
        <v>30</v>
      </c>
      <c r="B481" s="23">
        <f>IF(AND(OR(Dashboard!$D$5="All",Healthcare!J481=Dashboard!$D$5),OR(Dashboard!$D$6="All",Healthcare!K481=Dashboard!$D$6)),1,0)</f>
        <v>1</v>
      </c>
      <c r="C481" s="27">
        <f>IF(B481=1,Healthcare!C481,NA())</f>
        <v>28.69</v>
      </c>
      <c r="D481" s="27">
        <f>IF(B481=1,Healthcare!D481,NA())</f>
        <v>6.23</v>
      </c>
      <c r="E481" s="32">
        <f>IF(B481=1,Healthcare!M481,NA())</f>
        <v>20745.990000000002</v>
      </c>
    </row>
    <row r="482" spans="1:5" x14ac:dyDescent="0.35">
      <c r="A482" s="23">
        <f>Healthcare!Q482</f>
        <v>57</v>
      </c>
      <c r="B482" s="23">
        <f>IF(AND(OR(Dashboard!$D$5="All",Healthcare!J482=Dashboard!$D$5),OR(Dashboard!$D$6="All",Healthcare!K482=Dashboard!$D$6)),1,0)</f>
        <v>1</v>
      </c>
      <c r="C482" s="27">
        <f>IF(B482=1,Healthcare!C482,NA())</f>
        <v>40.28</v>
      </c>
      <c r="D482" s="27">
        <f>IF(B482=1,Healthcare!D482,NA())</f>
        <v>8.9</v>
      </c>
      <c r="E482" s="32">
        <f>IF(B482=1,Healthcare!M482,NA())</f>
        <v>20709.02</v>
      </c>
    </row>
    <row r="483" spans="1:5" x14ac:dyDescent="0.35">
      <c r="A483" s="23">
        <f>Healthcare!Q483</f>
        <v>55</v>
      </c>
      <c r="B483" s="23">
        <f>IF(AND(OR(Dashboard!$D$5="All",Healthcare!J483=Dashboard!$D$5),OR(Dashboard!$D$6="All",Healthcare!K483=Dashboard!$D$6)),1,0)</f>
        <v>1</v>
      </c>
      <c r="C483" s="27">
        <f>IF(B483=1,Healthcare!C483,NA())</f>
        <v>37.299999999999997</v>
      </c>
      <c r="D483" s="27">
        <f>IF(B483=1,Healthcare!D483,NA())</f>
        <v>7.79</v>
      </c>
      <c r="E483" s="32">
        <f>IF(B483=1,Healthcare!M483,NA())</f>
        <v>20630.28</v>
      </c>
    </row>
    <row r="484" spans="1:5" x14ac:dyDescent="0.35">
      <c r="A484" s="23">
        <f>Healthcare!Q484</f>
        <v>56</v>
      </c>
      <c r="B484" s="23">
        <f>IF(AND(OR(Dashboard!$D$5="All",Healthcare!J484=Dashboard!$D$5),OR(Dashboard!$D$6="All",Healthcare!K484=Dashboard!$D$6)),1,0)</f>
        <v>1</v>
      </c>
      <c r="C484" s="27">
        <f>IF(B484=1,Healthcare!C484,NA())</f>
        <v>54.47</v>
      </c>
      <c r="D484" s="27">
        <f>IF(B484=1,Healthcare!D484,NA())</f>
        <v>4.49</v>
      </c>
      <c r="E484" s="32">
        <f>IF(B484=1,Healthcare!M484,NA())</f>
        <v>20568.32</v>
      </c>
    </row>
    <row r="485" spans="1:5" x14ac:dyDescent="0.35">
      <c r="A485" s="23">
        <f>Healthcare!Q485</f>
        <v>53</v>
      </c>
      <c r="B485" s="23">
        <f>IF(AND(OR(Dashboard!$D$5="All",Healthcare!J485=Dashboard!$D$5),OR(Dashboard!$D$6="All",Healthcare!K485=Dashboard!$D$6)),1,0)</f>
        <v>1</v>
      </c>
      <c r="C485" s="27">
        <f>IF(B485=1,Healthcare!C485,NA())</f>
        <v>38.06</v>
      </c>
      <c r="D485" s="27">
        <f>IF(B485=1,Healthcare!D485,NA())</f>
        <v>5.24</v>
      </c>
      <c r="E485" s="32">
        <f>IF(B485=1,Healthcare!M485,NA())</f>
        <v>20463</v>
      </c>
    </row>
    <row r="486" spans="1:5" x14ac:dyDescent="0.35">
      <c r="A486" s="23">
        <f>Healthcare!Q486</f>
        <v>60</v>
      </c>
      <c r="B486" s="23">
        <f>IF(AND(OR(Dashboard!$D$5="All",Healthcare!J486=Dashboard!$D$5),OR(Dashboard!$D$6="All",Healthcare!K486=Dashboard!$D$6)),1,0)</f>
        <v>1</v>
      </c>
      <c r="C486" s="27">
        <f>IF(B486=1,Healthcare!C486,NA())</f>
        <v>51.47</v>
      </c>
      <c r="D486" s="27">
        <f>IF(B486=1,Healthcare!D486,NA())</f>
        <v>9.6</v>
      </c>
      <c r="E486" s="32">
        <f>IF(B486=1,Healthcare!M486,NA())</f>
        <v>20446.849999999999</v>
      </c>
    </row>
    <row r="487" spans="1:5" x14ac:dyDescent="0.35">
      <c r="A487" s="23">
        <f>Healthcare!Q487</f>
        <v>37</v>
      </c>
      <c r="B487" s="23">
        <f>IF(AND(OR(Dashboard!$D$5="All",Healthcare!J487=Dashboard!$D$5),OR(Dashboard!$D$6="All",Healthcare!K487=Dashboard!$D$6)),1,0)</f>
        <v>1</v>
      </c>
      <c r="C487" s="27">
        <f>IF(B487=1,Healthcare!C487,NA())</f>
        <v>29.8</v>
      </c>
      <c r="D487" s="27">
        <f>IF(B487=1,Healthcare!D487,NA())</f>
        <v>5.78</v>
      </c>
      <c r="E487" s="32">
        <f>IF(B487=1,Healthcare!M487,NA())</f>
        <v>20420.599999999999</v>
      </c>
    </row>
    <row r="488" spans="1:5" x14ac:dyDescent="0.35">
      <c r="A488" s="23">
        <f>Healthcare!Q488</f>
        <v>60</v>
      </c>
      <c r="B488" s="23">
        <f>IF(AND(OR(Dashboard!$D$5="All",Healthcare!J488=Dashboard!$D$5),OR(Dashboard!$D$6="All",Healthcare!K488=Dashboard!$D$6)),1,0)</f>
        <v>1</v>
      </c>
      <c r="C488" s="27">
        <f>IF(B488=1,Healthcare!C488,NA())</f>
        <v>49.77</v>
      </c>
      <c r="D488" s="27">
        <f>IF(B488=1,Healthcare!D488,NA())</f>
        <v>7.02</v>
      </c>
      <c r="E488" s="32">
        <f>IF(B488=1,Healthcare!M488,NA())</f>
        <v>20354.5</v>
      </c>
    </row>
    <row r="489" spans="1:5" x14ac:dyDescent="0.35">
      <c r="A489" s="23">
        <f>Healthcare!Q489</f>
        <v>37</v>
      </c>
      <c r="B489" s="23">
        <f>IF(AND(OR(Dashboard!$D$5="All",Healthcare!J489=Dashboard!$D$5),OR(Dashboard!$D$6="All",Healthcare!K489=Dashboard!$D$6)),1,0)</f>
        <v>1</v>
      </c>
      <c r="C489" s="27">
        <f>IF(B489=1,Healthcare!C489,NA())</f>
        <v>25.555</v>
      </c>
      <c r="D489" s="27">
        <f>IF(B489=1,Healthcare!D489,NA())</f>
        <v>4.09</v>
      </c>
      <c r="E489" s="32">
        <f>IF(B489=1,Healthcare!M489,NA())</f>
        <v>20296.86</v>
      </c>
    </row>
    <row r="490" spans="1:5" x14ac:dyDescent="0.35">
      <c r="A490" s="23">
        <f>Healthcare!Q490</f>
        <v>29</v>
      </c>
      <c r="B490" s="23">
        <f>IF(AND(OR(Dashboard!$D$5="All",Healthcare!J490=Dashboard!$D$5),OR(Dashboard!$D$6="All",Healthcare!K490=Dashboard!$D$6)),1,0)</f>
        <v>1</v>
      </c>
      <c r="C490" s="27">
        <f>IF(B490=1,Healthcare!C490,NA())</f>
        <v>29.64</v>
      </c>
      <c r="D490" s="27">
        <f>IF(B490=1,Healthcare!D490,NA())</f>
        <v>4.93</v>
      </c>
      <c r="E490" s="32">
        <f>IF(B490=1,Healthcare!M490,NA())</f>
        <v>20277.810000000001</v>
      </c>
    </row>
    <row r="491" spans="1:5" x14ac:dyDescent="0.35">
      <c r="A491" s="23">
        <f>Healthcare!Q491</f>
        <v>56</v>
      </c>
      <c r="B491" s="23">
        <f>IF(AND(OR(Dashboard!$D$5="All",Healthcare!J491=Dashboard!$D$5),OR(Dashboard!$D$6="All",Healthcare!K491=Dashboard!$D$6)),1,0)</f>
        <v>1</v>
      </c>
      <c r="C491" s="27">
        <f>IF(B491=1,Healthcare!C491,NA())</f>
        <v>53.93</v>
      </c>
      <c r="D491" s="27">
        <f>IF(B491=1,Healthcare!D491,NA())</f>
        <v>5.34</v>
      </c>
      <c r="E491" s="32">
        <f>IF(B491=1,Healthcare!M491,NA())</f>
        <v>20253.84</v>
      </c>
    </row>
    <row r="492" spans="1:5" x14ac:dyDescent="0.35">
      <c r="A492" s="23">
        <f>Healthcare!Q492</f>
        <v>35</v>
      </c>
      <c r="B492" s="23">
        <f>IF(AND(OR(Dashboard!$D$5="All",Healthcare!J492=Dashboard!$D$5),OR(Dashboard!$D$6="All",Healthcare!K492=Dashboard!$D$6)),1,0)</f>
        <v>1</v>
      </c>
      <c r="C492" s="27">
        <f>IF(B492=1,Healthcare!C492,NA())</f>
        <v>28.024999999999999</v>
      </c>
      <c r="D492" s="27">
        <f>IF(B492=1,Healthcare!D492,NA())</f>
        <v>5.65</v>
      </c>
      <c r="E492" s="32">
        <f>IF(B492=1,Healthcare!M492,NA())</f>
        <v>20234.849999999999</v>
      </c>
    </row>
    <row r="493" spans="1:5" x14ac:dyDescent="0.35">
      <c r="A493" s="23">
        <f>Healthcare!Q493</f>
        <v>29</v>
      </c>
      <c r="B493" s="23">
        <f>IF(AND(OR(Dashboard!$D$5="All",Healthcare!J493=Dashboard!$D$5),OR(Dashboard!$D$6="All",Healthcare!K493=Dashboard!$D$6)),1,0)</f>
        <v>1</v>
      </c>
      <c r="C493" s="27">
        <f>IF(B493=1,Healthcare!C493,NA())</f>
        <v>27.5</v>
      </c>
      <c r="D493" s="27">
        <f>IF(B493=1,Healthcare!D493,NA())</f>
        <v>4.49</v>
      </c>
      <c r="E493" s="32">
        <f>IF(B493=1,Healthcare!M493,NA())</f>
        <v>20177.669999999998</v>
      </c>
    </row>
    <row r="494" spans="1:5" x14ac:dyDescent="0.35">
      <c r="A494" s="23">
        <f>Healthcare!Q494</f>
        <v>20</v>
      </c>
      <c r="B494" s="23">
        <f>IF(AND(OR(Dashboard!$D$5="All",Healthcare!J494=Dashboard!$D$5),OR(Dashboard!$D$6="All",Healthcare!K494=Dashboard!$D$6)),1,0)</f>
        <v>1</v>
      </c>
      <c r="C494" s="27">
        <f>IF(B494=1,Healthcare!C494,NA())</f>
        <v>21.8</v>
      </c>
      <c r="D494" s="27">
        <f>IF(B494=1,Healthcare!D494,NA())</f>
        <v>10.55</v>
      </c>
      <c r="E494" s="32">
        <f>IF(B494=1,Healthcare!M494,NA())</f>
        <v>20167.34</v>
      </c>
    </row>
    <row r="495" spans="1:5" x14ac:dyDescent="0.35">
      <c r="A495" s="23">
        <f>Healthcare!Q495</f>
        <v>39</v>
      </c>
      <c r="B495" s="23">
        <f>IF(AND(OR(Dashboard!$D$5="All",Healthcare!J495=Dashboard!$D$5),OR(Dashboard!$D$6="All",Healthcare!K495=Dashboard!$D$6)),1,0)</f>
        <v>1</v>
      </c>
      <c r="C495" s="27">
        <f>IF(B495=1,Healthcare!C495,NA())</f>
        <v>26.41</v>
      </c>
      <c r="D495" s="27">
        <f>IF(B495=1,Healthcare!D495,NA())</f>
        <v>4.92</v>
      </c>
      <c r="E495" s="32">
        <f>IF(B495=1,Healthcare!M495,NA())</f>
        <v>20149.32</v>
      </c>
    </row>
    <row r="496" spans="1:5" x14ac:dyDescent="0.35">
      <c r="A496" s="23">
        <f>Healthcare!Q496</f>
        <v>34</v>
      </c>
      <c r="B496" s="23">
        <f>IF(AND(OR(Dashboard!$D$5="All",Healthcare!J496=Dashboard!$D$5),OR(Dashboard!$D$6="All",Healthcare!K496=Dashboard!$D$6)),1,0)</f>
        <v>1</v>
      </c>
      <c r="C496" s="27">
        <f>IF(B496=1,Healthcare!C496,NA())</f>
        <v>27.835000000000001</v>
      </c>
      <c r="D496" s="27">
        <f>IF(B496=1,Healthcare!D496,NA())</f>
        <v>5.9</v>
      </c>
      <c r="E496" s="32">
        <f>IF(B496=1,Healthcare!M496,NA())</f>
        <v>20009.63</v>
      </c>
    </row>
    <row r="497" spans="1:5" x14ac:dyDescent="0.35">
      <c r="A497" s="23">
        <f>Healthcare!Q497</f>
        <v>56</v>
      </c>
      <c r="B497" s="23">
        <f>IF(AND(OR(Dashboard!$D$5="All",Healthcare!J497=Dashboard!$D$5),OR(Dashboard!$D$6="All",Healthcare!K497=Dashboard!$D$6)),1,0)</f>
        <v>1</v>
      </c>
      <c r="C497" s="27">
        <f>IF(B497=1,Healthcare!C497,NA())</f>
        <v>51.74</v>
      </c>
      <c r="D497" s="27">
        <f>IF(B497=1,Healthcare!D497,NA())</f>
        <v>4.9800000000000004</v>
      </c>
      <c r="E497" s="32">
        <f>IF(B497=1,Healthcare!M497,NA())</f>
        <v>19995.29</v>
      </c>
    </row>
    <row r="498" spans="1:5" x14ac:dyDescent="0.35">
      <c r="A498" s="23">
        <f>Healthcare!Q498</f>
        <v>42</v>
      </c>
      <c r="B498" s="23">
        <f>IF(AND(OR(Dashboard!$D$5="All",Healthcare!J498=Dashboard!$D$5),OR(Dashboard!$D$6="All",Healthcare!K498=Dashboard!$D$6)),1,0)</f>
        <v>1</v>
      </c>
      <c r="C498" s="27">
        <f>IF(B498=1,Healthcare!C498,NA())</f>
        <v>23.37</v>
      </c>
      <c r="D498" s="27">
        <f>IF(B498=1,Healthcare!D498,NA())</f>
        <v>5.8</v>
      </c>
      <c r="E498" s="32">
        <f>IF(B498=1,Healthcare!M498,NA())</f>
        <v>19964.75</v>
      </c>
    </row>
    <row r="499" spans="1:5" x14ac:dyDescent="0.35">
      <c r="A499" s="23">
        <f>Healthcare!Q499</f>
        <v>25</v>
      </c>
      <c r="B499" s="23">
        <f>IF(AND(OR(Dashboard!$D$5="All",Healthcare!J499=Dashboard!$D$5),OR(Dashboard!$D$6="All",Healthcare!K499=Dashboard!$D$6)),1,0)</f>
        <v>1</v>
      </c>
      <c r="C499" s="27">
        <f>IF(B499=1,Healthcare!C499,NA())</f>
        <v>29.7</v>
      </c>
      <c r="D499" s="27">
        <f>IF(B499=1,Healthcare!D499,NA())</f>
        <v>6.21</v>
      </c>
      <c r="E499" s="32">
        <f>IF(B499=1,Healthcare!M499,NA())</f>
        <v>19933.46</v>
      </c>
    </row>
    <row r="500" spans="1:5" x14ac:dyDescent="0.35">
      <c r="A500" s="23">
        <f>Healthcare!Q500</f>
        <v>43</v>
      </c>
      <c r="B500" s="23">
        <f>IF(AND(OR(Dashboard!$D$5="All",Healthcare!J500=Dashboard!$D$5),OR(Dashboard!$D$6="All",Healthcare!K500=Dashboard!$D$6)),1,0)</f>
        <v>1</v>
      </c>
      <c r="C500" s="27">
        <f>IF(B500=1,Healthcare!C500,NA())</f>
        <v>20.045000000000002</v>
      </c>
      <c r="D500" s="27">
        <f>IF(B500=1,Healthcare!D500,NA())</f>
        <v>6.17</v>
      </c>
      <c r="E500" s="32">
        <f>IF(B500=1,Healthcare!M500,NA())</f>
        <v>19798.05</v>
      </c>
    </row>
    <row r="501" spans="1:5" x14ac:dyDescent="0.35">
      <c r="A501" s="23">
        <f>Healthcare!Q501</f>
        <v>50</v>
      </c>
      <c r="B501" s="23">
        <f>IF(AND(OR(Dashboard!$D$5="All",Healthcare!J501=Dashboard!$D$5),OR(Dashboard!$D$6="All",Healthcare!K501=Dashboard!$D$6)),1,0)</f>
        <v>1</v>
      </c>
      <c r="C501" s="27">
        <f>IF(B501=1,Healthcare!C501,NA())</f>
        <v>27.83</v>
      </c>
      <c r="D501" s="27">
        <f>IF(B501=1,Healthcare!D501,NA())</f>
        <v>5.36</v>
      </c>
      <c r="E501" s="32">
        <f>IF(B501=1,Healthcare!M501,NA())</f>
        <v>19749.38</v>
      </c>
    </row>
    <row r="502" spans="1:5" x14ac:dyDescent="0.35">
      <c r="A502" s="23">
        <f>Healthcare!Q502</f>
        <v>32</v>
      </c>
      <c r="B502" s="23">
        <f>IF(AND(OR(Dashboard!$D$5="All",Healthcare!J502=Dashboard!$D$5),OR(Dashboard!$D$6="All",Healthcare!K502=Dashboard!$D$6)),1,0)</f>
        <v>1</v>
      </c>
      <c r="C502" s="27">
        <f>IF(B502=1,Healthcare!C502,NA())</f>
        <v>28.93</v>
      </c>
      <c r="D502" s="27">
        <f>IF(B502=1,Healthcare!D502,NA())</f>
        <v>5.2</v>
      </c>
      <c r="E502" s="32">
        <f>IF(B502=1,Healthcare!M502,NA())</f>
        <v>19719.689999999999</v>
      </c>
    </row>
    <row r="503" spans="1:5" x14ac:dyDescent="0.35">
      <c r="A503" s="23">
        <f>Healthcare!Q503</f>
        <v>28</v>
      </c>
      <c r="B503" s="23">
        <f>IF(AND(OR(Dashboard!$D$5="All",Healthcare!J503=Dashboard!$D$5),OR(Dashboard!$D$6="All",Healthcare!K503=Dashboard!$D$6)),1,0)</f>
        <v>1</v>
      </c>
      <c r="C503" s="27">
        <f>IF(B503=1,Healthcare!C503,NA())</f>
        <v>33.82</v>
      </c>
      <c r="D503" s="27">
        <f>IF(B503=1,Healthcare!D503,NA())</f>
        <v>5.42</v>
      </c>
      <c r="E503" s="32">
        <f>IF(B503=1,Healthcare!M503,NA())</f>
        <v>19673.34</v>
      </c>
    </row>
    <row r="504" spans="1:5" x14ac:dyDescent="0.35">
      <c r="A504" s="23">
        <f>Healthcare!Q504</f>
        <v>44</v>
      </c>
      <c r="B504" s="23">
        <f>IF(AND(OR(Dashboard!$D$5="All",Healthcare!J504=Dashboard!$D$5),OR(Dashboard!$D$6="All",Healthcare!K504=Dashboard!$D$6)),1,0)</f>
        <v>1</v>
      </c>
      <c r="C504" s="27">
        <f>IF(B504=1,Healthcare!C504,NA())</f>
        <v>20.234999999999999</v>
      </c>
      <c r="D504" s="27">
        <f>IF(B504=1,Healthcare!D504,NA())</f>
        <v>6.84</v>
      </c>
      <c r="E504" s="32">
        <f>IF(B504=1,Healthcare!M504,NA())</f>
        <v>19594.810000000001</v>
      </c>
    </row>
    <row r="505" spans="1:5" x14ac:dyDescent="0.35">
      <c r="A505" s="23">
        <f>Healthcare!Q505</f>
        <v>59</v>
      </c>
      <c r="B505" s="23">
        <f>IF(AND(OR(Dashboard!$D$5="All",Healthcare!J505=Dashboard!$D$5),OR(Dashboard!$D$6="All",Healthcare!K505=Dashboard!$D$6)),1,0)</f>
        <v>1</v>
      </c>
      <c r="C505" s="27">
        <f>IF(B505=1,Healthcare!C505,NA())</f>
        <v>49.2</v>
      </c>
      <c r="D505" s="27">
        <f>IF(B505=1,Healthcare!D505,NA())</f>
        <v>10.9</v>
      </c>
      <c r="E505" s="32">
        <f>IF(B505=1,Healthcare!M505,NA())</f>
        <v>19551.34</v>
      </c>
    </row>
    <row r="506" spans="1:5" x14ac:dyDescent="0.35">
      <c r="A506" s="23">
        <f>Healthcare!Q506</f>
        <v>37</v>
      </c>
      <c r="B506" s="23">
        <f>IF(AND(OR(Dashboard!$D$5="All",Healthcare!J506=Dashboard!$D$5),OR(Dashboard!$D$6="All",Healthcare!K506=Dashboard!$D$6)),1,0)</f>
        <v>1</v>
      </c>
      <c r="C506" s="27">
        <f>IF(B506=1,Healthcare!C506,NA())</f>
        <v>26.4</v>
      </c>
      <c r="D506" s="27">
        <f>IF(B506=1,Healthcare!D506,NA())</f>
        <v>4.87</v>
      </c>
      <c r="E506" s="32">
        <f>IF(B506=1,Healthcare!M506,NA())</f>
        <v>19539.240000000002</v>
      </c>
    </row>
    <row r="507" spans="1:5" x14ac:dyDescent="0.35">
      <c r="A507" s="23">
        <f>Healthcare!Q507</f>
        <v>30</v>
      </c>
      <c r="B507" s="23">
        <f>IF(AND(OR(Dashboard!$D$5="All",Healthcare!J507=Dashboard!$D$5),OR(Dashboard!$D$6="All",Healthcare!K507=Dashboard!$D$6)),1,0)</f>
        <v>1</v>
      </c>
      <c r="C507" s="27">
        <f>IF(B507=1,Healthcare!C507,NA())</f>
        <v>28.38</v>
      </c>
      <c r="D507" s="27">
        <f>IF(B507=1,Healthcare!D507,NA())</f>
        <v>6.07</v>
      </c>
      <c r="E507" s="32">
        <f>IF(B507=1,Healthcare!M507,NA())</f>
        <v>19521.97</v>
      </c>
    </row>
    <row r="508" spans="1:5" x14ac:dyDescent="0.35">
      <c r="A508" s="23">
        <f>Healthcare!Q508</f>
        <v>42</v>
      </c>
      <c r="B508" s="23">
        <f>IF(AND(OR(Dashboard!$D$5="All",Healthcare!J508=Dashboard!$D$5),OR(Dashboard!$D$6="All",Healthcare!K508=Dashboard!$D$6)),1,0)</f>
        <v>1</v>
      </c>
      <c r="C508" s="27">
        <f>IF(B508=1,Healthcare!C508,NA())</f>
        <v>24.64</v>
      </c>
      <c r="D508" s="27">
        <f>IF(B508=1,Healthcare!D508,NA())</f>
        <v>4.33</v>
      </c>
      <c r="E508" s="32">
        <f>IF(B508=1,Healthcare!M508,NA())</f>
        <v>19515.54</v>
      </c>
    </row>
    <row r="509" spans="1:5" x14ac:dyDescent="0.35">
      <c r="A509" s="23">
        <f>Healthcare!Q509</f>
        <v>35</v>
      </c>
      <c r="B509" s="23">
        <f>IF(AND(OR(Dashboard!$D$5="All",Healthcare!J509=Dashboard!$D$5),OR(Dashboard!$D$6="All",Healthcare!K509=Dashboard!$D$6)),1,0)</f>
        <v>1</v>
      </c>
      <c r="C509" s="27">
        <f>IF(B509=1,Healthcare!C509,NA())</f>
        <v>39.71</v>
      </c>
      <c r="D509" s="27">
        <f>IF(B509=1,Healthcare!D509,NA())</f>
        <v>5.83</v>
      </c>
      <c r="E509" s="32">
        <f>IF(B509=1,Healthcare!M509,NA())</f>
        <v>19496.72</v>
      </c>
    </row>
    <row r="510" spans="1:5" x14ac:dyDescent="0.35">
      <c r="A510" s="23">
        <f>Healthcare!Q510</f>
        <v>40</v>
      </c>
      <c r="B510" s="23">
        <f>IF(AND(OR(Dashboard!$D$5="All",Healthcare!J510=Dashboard!$D$5),OR(Dashboard!$D$6="All",Healthcare!K510=Dashboard!$D$6)),1,0)</f>
        <v>1</v>
      </c>
      <c r="C510" s="27">
        <f>IF(B510=1,Healthcare!C510,NA())</f>
        <v>22.22</v>
      </c>
      <c r="D510" s="27">
        <f>IF(B510=1,Healthcare!D510,NA())</f>
        <v>5.5</v>
      </c>
      <c r="E510" s="32">
        <f>IF(B510=1,Healthcare!M510,NA())</f>
        <v>19444.27</v>
      </c>
    </row>
    <row r="511" spans="1:5" x14ac:dyDescent="0.35">
      <c r="A511" s="23">
        <f>Healthcare!Q511</f>
        <v>29</v>
      </c>
      <c r="B511" s="23">
        <f>IF(AND(OR(Dashboard!$D$5="All",Healthcare!J511=Dashboard!$D$5),OR(Dashboard!$D$6="All",Healthcare!K511=Dashboard!$D$6)),1,0)</f>
        <v>1</v>
      </c>
      <c r="C511" s="27">
        <f>IF(B511=1,Healthcare!C511,NA())</f>
        <v>33.344999999999999</v>
      </c>
      <c r="D511" s="27">
        <f>IF(B511=1,Healthcare!D511,NA())</f>
        <v>4.79</v>
      </c>
      <c r="E511" s="32">
        <f>IF(B511=1,Healthcare!M511,NA())</f>
        <v>19442.349999999999</v>
      </c>
    </row>
    <row r="512" spans="1:5" x14ac:dyDescent="0.35">
      <c r="A512" s="23">
        <f>Healthcare!Q512</f>
        <v>35</v>
      </c>
      <c r="B512" s="23">
        <f>IF(AND(OR(Dashboard!$D$5="All",Healthcare!J512=Dashboard!$D$5),OR(Dashboard!$D$6="All",Healthcare!K512=Dashboard!$D$6)),1,0)</f>
        <v>1</v>
      </c>
      <c r="C512" s="27">
        <f>IF(B512=1,Healthcare!C512,NA())</f>
        <v>24.42</v>
      </c>
      <c r="D512" s="27">
        <f>IF(B512=1,Healthcare!D512,NA())</f>
        <v>5.81</v>
      </c>
      <c r="E512" s="32">
        <f>IF(B512=1,Healthcare!M512,NA())</f>
        <v>19362</v>
      </c>
    </row>
    <row r="513" spans="1:5" x14ac:dyDescent="0.35">
      <c r="A513" s="23">
        <f>Healthcare!Q513</f>
        <v>31</v>
      </c>
      <c r="B513" s="23">
        <f>IF(AND(OR(Dashboard!$D$5="All",Healthcare!J513=Dashboard!$D$5),OR(Dashboard!$D$6="All",Healthcare!K513=Dashboard!$D$6)),1,0)</f>
        <v>1</v>
      </c>
      <c r="C513" s="27">
        <f>IF(B513=1,Healthcare!C513,NA())</f>
        <v>29.81</v>
      </c>
      <c r="D513" s="27">
        <f>IF(B513=1,Healthcare!D513,NA())</f>
        <v>5.58</v>
      </c>
      <c r="E513" s="32">
        <f>IF(B513=1,Healthcare!M513,NA())</f>
        <v>19350.37</v>
      </c>
    </row>
    <row r="514" spans="1:5" x14ac:dyDescent="0.35">
      <c r="A514" s="23">
        <f>Healthcare!Q514</f>
        <v>56</v>
      </c>
      <c r="B514" s="23">
        <f>IF(AND(OR(Dashboard!$D$5="All",Healthcare!J514=Dashboard!$D$5),OR(Dashboard!$D$6="All",Healthcare!K514=Dashboard!$D$6)),1,0)</f>
        <v>1</v>
      </c>
      <c r="C514" s="27">
        <f>IF(B514=1,Healthcare!C514,NA())</f>
        <v>51.18</v>
      </c>
      <c r="D514" s="27">
        <f>IF(B514=1,Healthcare!D514,NA())</f>
        <v>4.4000000000000004</v>
      </c>
      <c r="E514" s="32">
        <f>IF(B514=1,Healthcare!M514,NA())</f>
        <v>19321.060000000001</v>
      </c>
    </row>
    <row r="515" spans="1:5" x14ac:dyDescent="0.35">
      <c r="A515" s="23">
        <f>Healthcare!Q515</f>
        <v>55</v>
      </c>
      <c r="B515" s="23">
        <f>IF(AND(OR(Dashboard!$D$5="All",Healthcare!J515=Dashboard!$D$5),OR(Dashboard!$D$6="All",Healthcare!K515=Dashboard!$D$6)),1,0)</f>
        <v>1</v>
      </c>
      <c r="C515" s="27">
        <f>IF(B515=1,Healthcare!C515,NA())</f>
        <v>51.37</v>
      </c>
      <c r="D515" s="27">
        <f>IF(B515=1,Healthcare!D515,NA())</f>
        <v>8.18</v>
      </c>
      <c r="E515" s="32">
        <f>IF(B515=1,Healthcare!M515,NA())</f>
        <v>19259.96</v>
      </c>
    </row>
    <row r="516" spans="1:5" x14ac:dyDescent="0.35">
      <c r="A516" s="23">
        <f>Healthcare!Q516</f>
        <v>37</v>
      </c>
      <c r="B516" s="23">
        <f>IF(AND(OR(Dashboard!$D$5="All",Healthcare!J516=Dashboard!$D$5),OR(Dashboard!$D$6="All",Healthcare!K516=Dashboard!$D$6)),1,0)</f>
        <v>1</v>
      </c>
      <c r="C516" s="27">
        <f>IF(B516=1,Healthcare!C516,NA())</f>
        <v>36.19</v>
      </c>
      <c r="D516" s="27">
        <f>IF(B516=1,Healthcare!D516,NA())</f>
        <v>5.52</v>
      </c>
      <c r="E516" s="32">
        <f>IF(B516=1,Healthcare!M516,NA())</f>
        <v>19214.71</v>
      </c>
    </row>
    <row r="517" spans="1:5" x14ac:dyDescent="0.35">
      <c r="A517" s="23">
        <f>Healthcare!Q517</f>
        <v>31</v>
      </c>
      <c r="B517" s="23">
        <f>IF(AND(OR(Dashboard!$D$5="All",Healthcare!J517=Dashboard!$D$5),OR(Dashboard!$D$6="All",Healthcare!K517=Dashboard!$D$6)),1,0)</f>
        <v>1</v>
      </c>
      <c r="C517" s="27">
        <f>IF(B517=1,Healthcare!C517,NA())</f>
        <v>25.9</v>
      </c>
      <c r="D517" s="27">
        <f>IF(B517=1,Healthcare!D517,NA())</f>
        <v>4.84</v>
      </c>
      <c r="E517" s="32">
        <f>IF(B517=1,Healthcare!M517,NA())</f>
        <v>19199.939999999999</v>
      </c>
    </row>
    <row r="518" spans="1:5" x14ac:dyDescent="0.35">
      <c r="A518" s="23">
        <f>Healthcare!Q518</f>
        <v>43</v>
      </c>
      <c r="B518" s="23">
        <f>IF(AND(OR(Dashboard!$D$5="All",Healthcare!J518=Dashboard!$D$5),OR(Dashboard!$D$6="All",Healthcare!K518=Dashboard!$D$6)),1,0)</f>
        <v>1</v>
      </c>
      <c r="C518" s="27">
        <f>IF(B518=1,Healthcare!C518,NA())</f>
        <v>35.72</v>
      </c>
      <c r="D518" s="27">
        <f>IF(B518=1,Healthcare!D518,NA())</f>
        <v>4.08</v>
      </c>
      <c r="E518" s="32">
        <f>IF(B518=1,Healthcare!M518,NA())</f>
        <v>19144.580000000002</v>
      </c>
    </row>
    <row r="519" spans="1:5" x14ac:dyDescent="0.35">
      <c r="A519" s="23">
        <f>Healthcare!Q519</f>
        <v>29</v>
      </c>
      <c r="B519" s="23">
        <f>IF(AND(OR(Dashboard!$D$5="All",Healthcare!J519=Dashboard!$D$5),OR(Dashboard!$D$6="All",Healthcare!K519=Dashboard!$D$6)),1,0)</f>
        <v>1</v>
      </c>
      <c r="C519" s="27">
        <f>IF(B519=1,Healthcare!C519,NA())</f>
        <v>27.94</v>
      </c>
      <c r="D519" s="27">
        <f>IF(B519=1,Healthcare!D519,NA())</f>
        <v>4.4800000000000004</v>
      </c>
      <c r="E519" s="32">
        <f>IF(B519=1,Healthcare!M519,NA())</f>
        <v>19107.78</v>
      </c>
    </row>
    <row r="520" spans="1:5" x14ac:dyDescent="0.35">
      <c r="A520" s="23">
        <f>Healthcare!Q520</f>
        <v>34</v>
      </c>
      <c r="B520" s="23">
        <f>IF(AND(OR(Dashboard!$D$5="All",Healthcare!J520=Dashboard!$D$5),OR(Dashboard!$D$6="All",Healthcare!K520=Dashboard!$D$6)),1,0)</f>
        <v>1</v>
      </c>
      <c r="C520" s="27">
        <f>IF(B520=1,Healthcare!C520,NA())</f>
        <v>27.1</v>
      </c>
      <c r="D520" s="27">
        <f>IF(B520=1,Healthcare!D520,NA())</f>
        <v>5.73</v>
      </c>
      <c r="E520" s="32">
        <f>IF(B520=1,Healthcare!M520,NA())</f>
        <v>19040.88</v>
      </c>
    </row>
    <row r="521" spans="1:5" x14ac:dyDescent="0.35">
      <c r="A521" s="23">
        <f>Healthcare!Q521</f>
        <v>39</v>
      </c>
      <c r="B521" s="23">
        <f>IF(AND(OR(Dashboard!$D$5="All",Healthcare!J521=Dashboard!$D$5),OR(Dashboard!$D$6="All",Healthcare!K521=Dashboard!$D$6)),1,0)</f>
        <v>1</v>
      </c>
      <c r="C521" s="27">
        <f>IF(B521=1,Healthcare!C521,NA())</f>
        <v>18.3</v>
      </c>
      <c r="D521" s="27">
        <f>IF(B521=1,Healthcare!D521,NA())</f>
        <v>5.46</v>
      </c>
      <c r="E521" s="32">
        <f>IF(B521=1,Healthcare!M521,NA())</f>
        <v>19023.259999999998</v>
      </c>
    </row>
    <row r="522" spans="1:5" x14ac:dyDescent="0.35">
      <c r="A522" s="23">
        <f>Healthcare!Q522</f>
        <v>34</v>
      </c>
      <c r="B522" s="23">
        <f>IF(AND(OR(Dashboard!$D$5="All",Healthcare!J522=Dashboard!$D$5),OR(Dashboard!$D$6="All",Healthcare!K522=Dashboard!$D$6)),1,0)</f>
        <v>1</v>
      </c>
      <c r="C522" s="27">
        <f>IF(B522=1,Healthcare!C522,NA())</f>
        <v>25.3</v>
      </c>
      <c r="D522" s="27">
        <f>IF(B522=1,Healthcare!D522,NA())</f>
        <v>5.0199999999999996</v>
      </c>
      <c r="E522" s="32">
        <f>IF(B522=1,Healthcare!M522,NA())</f>
        <v>18972.5</v>
      </c>
    </row>
    <row r="523" spans="1:5" x14ac:dyDescent="0.35">
      <c r="A523" s="23">
        <f>Healthcare!Q523</f>
        <v>30</v>
      </c>
      <c r="B523" s="23">
        <f>IF(AND(OR(Dashboard!$D$5="All",Healthcare!J523=Dashboard!$D$5),OR(Dashboard!$D$6="All",Healthcare!K523=Dashboard!$D$6)),1,0)</f>
        <v>1</v>
      </c>
      <c r="C523" s="27">
        <f>IF(B523=1,Healthcare!C523,NA())</f>
        <v>38.83</v>
      </c>
      <c r="D523" s="27">
        <f>IF(B523=1,Healthcare!D523,NA())</f>
        <v>6.36</v>
      </c>
      <c r="E523" s="32">
        <f>IF(B523=1,Healthcare!M523,NA())</f>
        <v>18963.169999999998</v>
      </c>
    </row>
    <row r="524" spans="1:5" x14ac:dyDescent="0.35">
      <c r="A524" s="23">
        <f>Healthcare!Q524</f>
        <v>24</v>
      </c>
      <c r="B524" s="23">
        <f>IF(AND(OR(Dashboard!$D$5="All",Healthcare!J524=Dashboard!$D$5),OR(Dashboard!$D$6="All",Healthcare!K524=Dashboard!$D$6)),1,0)</f>
        <v>1</v>
      </c>
      <c r="C524" s="27">
        <f>IF(B524=1,Healthcare!C524,NA())</f>
        <v>27.6</v>
      </c>
      <c r="D524" s="27">
        <f>IF(B524=1,Healthcare!D524,NA())</f>
        <v>5.36</v>
      </c>
      <c r="E524" s="32">
        <f>IF(B524=1,Healthcare!M524,NA())</f>
        <v>18955.22</v>
      </c>
    </row>
    <row r="525" spans="1:5" x14ac:dyDescent="0.35">
      <c r="A525" s="23">
        <f>Healthcare!Q525</f>
        <v>59</v>
      </c>
      <c r="B525" s="23">
        <f>IF(AND(OR(Dashboard!$D$5="All",Healthcare!J525=Dashboard!$D$5),OR(Dashboard!$D$6="All",Healthcare!K525=Dashboard!$D$6)),1,0)</f>
        <v>1</v>
      </c>
      <c r="C525" s="27">
        <f>IF(B525=1,Healthcare!C525,NA())</f>
        <v>46.4</v>
      </c>
      <c r="D525" s="27">
        <f>IF(B525=1,Healthcare!D525,NA())</f>
        <v>8.3699999999999992</v>
      </c>
      <c r="E525" s="32">
        <f>IF(B525=1,Healthcare!M525,NA())</f>
        <v>18954.560000000001</v>
      </c>
    </row>
    <row r="526" spans="1:5" x14ac:dyDescent="0.35">
      <c r="A526" s="23">
        <f>Healthcare!Q526</f>
        <v>53</v>
      </c>
      <c r="B526" s="23">
        <f>IF(AND(OR(Dashboard!$D$5="All",Healthcare!J526=Dashboard!$D$5),OR(Dashboard!$D$6="All",Healthcare!K526=Dashboard!$D$6)),1,0)</f>
        <v>1</v>
      </c>
      <c r="C526" s="27">
        <f>IF(B526=1,Healthcare!C526,NA())</f>
        <v>51.92</v>
      </c>
      <c r="D526" s="27">
        <f>IF(B526=1,Healthcare!D526,NA())</f>
        <v>5.18</v>
      </c>
      <c r="E526" s="32">
        <f>IF(B526=1,Healthcare!M526,NA())</f>
        <v>18932.810000000001</v>
      </c>
    </row>
    <row r="527" spans="1:5" x14ac:dyDescent="0.35">
      <c r="A527" s="23">
        <f>Healthcare!Q527</f>
        <v>27</v>
      </c>
      <c r="B527" s="23">
        <f>IF(AND(OR(Dashboard!$D$5="All",Healthcare!J527=Dashboard!$D$5),OR(Dashboard!$D$6="All",Healthcare!K527=Dashboard!$D$6)),1,0)</f>
        <v>1</v>
      </c>
      <c r="C527" s="27">
        <f>IF(B527=1,Healthcare!C527,NA())</f>
        <v>32.395000000000003</v>
      </c>
      <c r="D527" s="27">
        <f>IF(B527=1,Healthcare!D527,NA())</f>
        <v>5.68</v>
      </c>
      <c r="E527" s="32">
        <f>IF(B527=1,Healthcare!M527,NA())</f>
        <v>18903.490000000002</v>
      </c>
    </row>
    <row r="528" spans="1:5" x14ac:dyDescent="0.35">
      <c r="A528" s="23">
        <f>Healthcare!Q528</f>
        <v>59</v>
      </c>
      <c r="B528" s="23">
        <f>IF(AND(OR(Dashboard!$D$5="All",Healthcare!J528=Dashboard!$D$5),OR(Dashboard!$D$6="All",Healthcare!K528=Dashboard!$D$6)),1,0)</f>
        <v>1</v>
      </c>
      <c r="C528" s="27">
        <f>IF(B528=1,Healthcare!C528,NA())</f>
        <v>46.19</v>
      </c>
      <c r="D528" s="27">
        <f>IF(B528=1,Healthcare!D528,NA())</f>
        <v>7.31</v>
      </c>
      <c r="E528" s="32">
        <f>IF(B528=1,Healthcare!M528,NA())</f>
        <v>18883.330000000002</v>
      </c>
    </row>
    <row r="529" spans="1:5" x14ac:dyDescent="0.35">
      <c r="A529" s="23">
        <f>Healthcare!Q529</f>
        <v>19</v>
      </c>
      <c r="B529" s="23">
        <f>IF(AND(OR(Dashboard!$D$5="All",Healthcare!J529=Dashboard!$D$5),OR(Dashboard!$D$6="All",Healthcare!K529=Dashboard!$D$6)),1,0)</f>
        <v>1</v>
      </c>
      <c r="C529" s="27">
        <f>IF(B529=1,Healthcare!C529,NA())</f>
        <v>27.93</v>
      </c>
      <c r="D529" s="27">
        <f>IF(B529=1,Healthcare!D529,NA())</f>
        <v>4.67</v>
      </c>
      <c r="E529" s="32">
        <f>IF(B529=1,Healthcare!M529,NA())</f>
        <v>18838.7</v>
      </c>
    </row>
    <row r="530" spans="1:5" x14ac:dyDescent="0.35">
      <c r="A530" s="23">
        <f>Healthcare!Q530</f>
        <v>60</v>
      </c>
      <c r="B530" s="23">
        <f>IF(AND(OR(Dashboard!$D$5="All",Healthcare!J530=Dashboard!$D$5),OR(Dashboard!$D$6="All",Healthcare!K530=Dashboard!$D$6)),1,0)</f>
        <v>1</v>
      </c>
      <c r="C530" s="27">
        <f>IF(B530=1,Healthcare!C530,NA())</f>
        <v>45.62</v>
      </c>
      <c r="D530" s="27">
        <f>IF(B530=1,Healthcare!D530,NA())</f>
        <v>6.87</v>
      </c>
      <c r="E530" s="32">
        <f>IF(B530=1,Healthcare!M530,NA())</f>
        <v>18815.53</v>
      </c>
    </row>
    <row r="531" spans="1:5" x14ac:dyDescent="0.35">
      <c r="A531" s="23">
        <f>Healthcare!Q531</f>
        <v>43</v>
      </c>
      <c r="B531" s="23">
        <f>IF(AND(OR(Dashboard!$D$5="All",Healthcare!J531=Dashboard!$D$5),OR(Dashboard!$D$6="All",Healthcare!K531=Dashboard!$D$6)),1,0)</f>
        <v>1</v>
      </c>
      <c r="C531" s="27">
        <f>IF(B531=1,Healthcare!C531,NA())</f>
        <v>35.31</v>
      </c>
      <c r="D531" s="27">
        <f>IF(B531=1,Healthcare!D531,NA())</f>
        <v>5.87</v>
      </c>
      <c r="E531" s="32">
        <f>IF(B531=1,Healthcare!M531,NA())</f>
        <v>18806.150000000001</v>
      </c>
    </row>
    <row r="532" spans="1:5" x14ac:dyDescent="0.35">
      <c r="A532" s="23">
        <f>Healthcare!Q532</f>
        <v>27</v>
      </c>
      <c r="B532" s="23">
        <f>IF(AND(OR(Dashboard!$D$5="All",Healthcare!J532=Dashboard!$D$5),OR(Dashboard!$D$6="All",Healthcare!K532=Dashboard!$D$6)),1,0)</f>
        <v>1</v>
      </c>
      <c r="C532" s="27">
        <f>IF(B532=1,Healthcare!C532,NA())</f>
        <v>30.4</v>
      </c>
      <c r="D532" s="27">
        <f>IF(B532=1,Healthcare!D532,NA())</f>
        <v>4.07</v>
      </c>
      <c r="E532" s="32">
        <f>IF(B532=1,Healthcare!M532,NA())</f>
        <v>18804.75</v>
      </c>
    </row>
    <row r="533" spans="1:5" x14ac:dyDescent="0.35">
      <c r="A533" s="23">
        <f>Healthcare!Q533</f>
        <v>43</v>
      </c>
      <c r="B533" s="23">
        <f>IF(AND(OR(Dashboard!$D$5="All",Healthcare!J533=Dashboard!$D$5),OR(Dashboard!$D$6="All",Healthcare!K533=Dashboard!$D$6)),1,0)</f>
        <v>1</v>
      </c>
      <c r="C533" s="27">
        <f>IF(B533=1,Healthcare!C533,NA())</f>
        <v>20.13</v>
      </c>
      <c r="D533" s="27">
        <f>IF(B533=1,Healthcare!D533,NA())</f>
        <v>6.47</v>
      </c>
      <c r="E533" s="32">
        <f>IF(B533=1,Healthcare!M533,NA())</f>
        <v>18767.740000000002</v>
      </c>
    </row>
    <row r="534" spans="1:5" x14ac:dyDescent="0.35">
      <c r="A534" s="23">
        <f>Healthcare!Q534</f>
        <v>30</v>
      </c>
      <c r="B534" s="23">
        <f>IF(AND(OR(Dashboard!$D$5="All",Healthcare!J534=Dashboard!$D$5),OR(Dashboard!$D$6="All",Healthcare!K534=Dashboard!$D$6)),1,0)</f>
        <v>1</v>
      </c>
      <c r="C534" s="27">
        <f>IF(B534=1,Healthcare!C534,NA())</f>
        <v>23.655000000000001</v>
      </c>
      <c r="D534" s="27">
        <f>IF(B534=1,Healthcare!D534,NA())</f>
        <v>5.14</v>
      </c>
      <c r="E534" s="32">
        <f>IF(B534=1,Healthcare!M534,NA())</f>
        <v>18765.88</v>
      </c>
    </row>
    <row r="535" spans="1:5" x14ac:dyDescent="0.35">
      <c r="A535" s="23">
        <f>Healthcare!Q535</f>
        <v>55</v>
      </c>
      <c r="B535" s="23">
        <f>IF(AND(OR(Dashboard!$D$5="All",Healthcare!J535=Dashboard!$D$5),OR(Dashboard!$D$6="All",Healthcare!K535=Dashboard!$D$6)),1,0)</f>
        <v>1</v>
      </c>
      <c r="C535" s="27">
        <f>IF(B535=1,Healthcare!C535,NA())</f>
        <v>49.05</v>
      </c>
      <c r="D535" s="27">
        <f>IF(B535=1,Healthcare!D535,NA())</f>
        <v>9.77</v>
      </c>
      <c r="E535" s="32">
        <f>IF(B535=1,Healthcare!M535,NA())</f>
        <v>18694.689999999999</v>
      </c>
    </row>
    <row r="536" spans="1:5" x14ac:dyDescent="0.35">
      <c r="A536" s="23">
        <f>Healthcare!Q536</f>
        <v>52</v>
      </c>
      <c r="B536" s="23">
        <f>IF(AND(OR(Dashboard!$D$5="All",Healthcare!J536=Dashboard!$D$5),OR(Dashboard!$D$6="All",Healthcare!K536=Dashboard!$D$6)),1,0)</f>
        <v>1</v>
      </c>
      <c r="C536" s="27">
        <f>IF(B536=1,Healthcare!C536,NA())</f>
        <v>51.94</v>
      </c>
      <c r="D536" s="27">
        <f>IF(B536=1,Healthcare!D536,NA())</f>
        <v>8.8000000000000007</v>
      </c>
      <c r="E536" s="32">
        <f>IF(B536=1,Healthcare!M536,NA())</f>
        <v>18682.740000000002</v>
      </c>
    </row>
    <row r="537" spans="1:5" x14ac:dyDescent="0.35">
      <c r="A537" s="23">
        <f>Healthcare!Q537</f>
        <v>24</v>
      </c>
      <c r="B537" s="23">
        <f>IF(AND(OR(Dashboard!$D$5="All",Healthcare!J537=Dashboard!$D$5),OR(Dashboard!$D$6="All",Healthcare!K537=Dashboard!$D$6)),1,0)</f>
        <v>1</v>
      </c>
      <c r="C537" s="27">
        <f>IF(B537=1,Healthcare!C537,NA())</f>
        <v>29.83</v>
      </c>
      <c r="D537" s="27">
        <f>IF(B537=1,Healthcare!D537,NA())</f>
        <v>5.84</v>
      </c>
      <c r="E537" s="32">
        <f>IF(B537=1,Healthcare!M537,NA())</f>
        <v>18648.419999999998</v>
      </c>
    </row>
    <row r="538" spans="1:5" x14ac:dyDescent="0.35">
      <c r="A538" s="23">
        <f>Healthcare!Q538</f>
        <v>36</v>
      </c>
      <c r="B538" s="23">
        <f>IF(AND(OR(Dashboard!$D$5="All",Healthcare!J538=Dashboard!$D$5),OR(Dashboard!$D$6="All",Healthcare!K538=Dashboard!$D$6)),1,0)</f>
        <v>1</v>
      </c>
      <c r="C538" s="27">
        <f>IF(B538=1,Healthcare!C538,NA())</f>
        <v>22.6</v>
      </c>
      <c r="D538" s="27">
        <f>IF(B538=1,Healthcare!D538,NA())</f>
        <v>10.43</v>
      </c>
      <c r="E538" s="32">
        <f>IF(B538=1,Healthcare!M538,NA())</f>
        <v>18608.259999999998</v>
      </c>
    </row>
    <row r="539" spans="1:5" x14ac:dyDescent="0.35">
      <c r="A539" s="23">
        <f>Healthcare!Q539</f>
        <v>58</v>
      </c>
      <c r="B539" s="23">
        <f>IF(AND(OR(Dashboard!$D$5="All",Healthcare!J539=Dashboard!$D$5),OR(Dashboard!$D$6="All",Healthcare!K539=Dashboard!$D$6)),1,0)</f>
        <v>1</v>
      </c>
      <c r="C539" s="27">
        <f>IF(B539=1,Healthcare!C539,NA())</f>
        <v>46.69</v>
      </c>
      <c r="D539" s="27">
        <f>IF(B539=1,Healthcare!D539,NA())</f>
        <v>4.25</v>
      </c>
      <c r="E539" s="32">
        <f>IF(B539=1,Healthcare!M539,NA())</f>
        <v>18443.11</v>
      </c>
    </row>
    <row r="540" spans="1:5" x14ac:dyDescent="0.35">
      <c r="A540" s="23">
        <f>Healthcare!Q540</f>
        <v>23</v>
      </c>
      <c r="B540" s="23">
        <f>IF(AND(OR(Dashboard!$D$5="All",Healthcare!J540=Dashboard!$D$5),OR(Dashboard!$D$6="All",Healthcare!K540=Dashboard!$D$6)),1,0)</f>
        <v>1</v>
      </c>
      <c r="C540" s="27">
        <f>IF(B540=1,Healthcare!C540,NA())</f>
        <v>28.49</v>
      </c>
      <c r="D540" s="27">
        <f>IF(B540=1,Healthcare!D540,NA())</f>
        <v>4.8899999999999997</v>
      </c>
      <c r="E540" s="32">
        <f>IF(B540=1,Healthcare!M540,NA())</f>
        <v>18328.240000000002</v>
      </c>
    </row>
    <row r="541" spans="1:5" x14ac:dyDescent="0.35">
      <c r="A541" s="23">
        <f>Healthcare!Q541</f>
        <v>27</v>
      </c>
      <c r="B541" s="23">
        <f>IF(AND(OR(Dashboard!$D$5="All",Healthcare!J541=Dashboard!$D$5),OR(Dashboard!$D$6="All",Healthcare!K541=Dashboard!$D$6)),1,0)</f>
        <v>1</v>
      </c>
      <c r="C541" s="27">
        <f>IF(B541=1,Healthcare!C541,NA())</f>
        <v>28.5</v>
      </c>
      <c r="D541" s="27">
        <f>IF(B541=1,Healthcare!D541,NA())</f>
        <v>5.55</v>
      </c>
      <c r="E541" s="32">
        <f>IF(B541=1,Healthcare!M541,NA())</f>
        <v>18310.740000000002</v>
      </c>
    </row>
    <row r="542" spans="1:5" x14ac:dyDescent="0.35">
      <c r="A542" s="23">
        <f>Healthcare!Q542</f>
        <v>30</v>
      </c>
      <c r="B542" s="23">
        <f>IF(AND(OR(Dashboard!$D$5="All",Healthcare!J542=Dashboard!$D$5),OR(Dashboard!$D$6="All",Healthcare!K542=Dashboard!$D$6)),1,0)</f>
        <v>1</v>
      </c>
      <c r="C542" s="27">
        <f>IF(B542=1,Healthcare!C542,NA())</f>
        <v>24.4</v>
      </c>
      <c r="D542" s="27">
        <f>IF(B542=1,Healthcare!D542,NA())</f>
        <v>4.5199999999999996</v>
      </c>
      <c r="E542" s="32">
        <f>IF(B542=1,Healthcare!M542,NA())</f>
        <v>18259.22</v>
      </c>
    </row>
    <row r="543" spans="1:5" x14ac:dyDescent="0.35">
      <c r="A543" s="23">
        <f>Healthcare!Q543</f>
        <v>27</v>
      </c>
      <c r="B543" s="23">
        <f>IF(AND(OR(Dashboard!$D$5="All",Healthcare!J543=Dashboard!$D$5),OR(Dashboard!$D$6="All",Healthcare!K543=Dashboard!$D$6)),1,0)</f>
        <v>1</v>
      </c>
      <c r="C543" s="27">
        <f>IF(B543=1,Healthcare!C543,NA())</f>
        <v>29.15</v>
      </c>
      <c r="D543" s="27">
        <f>IF(B543=1,Healthcare!D543,NA())</f>
        <v>4.45</v>
      </c>
      <c r="E543" s="32">
        <f>IF(B543=1,Healthcare!M543,NA())</f>
        <v>18246.5</v>
      </c>
    </row>
    <row r="544" spans="1:5" x14ac:dyDescent="0.35">
      <c r="A544" s="23">
        <f>Healthcare!Q544</f>
        <v>18</v>
      </c>
      <c r="B544" s="23">
        <f>IF(AND(OR(Dashboard!$D$5="All",Healthcare!J544=Dashboard!$D$5),OR(Dashboard!$D$6="All",Healthcare!K544=Dashboard!$D$6)),1,0)</f>
        <v>1</v>
      </c>
      <c r="C544" s="27">
        <f>IF(B544=1,Healthcare!C544,NA())</f>
        <v>27.28</v>
      </c>
      <c r="D544" s="27">
        <f>IF(B544=1,Healthcare!D544,NA())</f>
        <v>4.72</v>
      </c>
      <c r="E544" s="32">
        <f>IF(B544=1,Healthcare!M544,NA())</f>
        <v>18223.45</v>
      </c>
    </row>
    <row r="545" spans="1:5" x14ac:dyDescent="0.35">
      <c r="A545" s="23">
        <f>Healthcare!Q545</f>
        <v>25</v>
      </c>
      <c r="B545" s="23">
        <f>IF(AND(OR(Dashboard!$D$5="All",Healthcare!J545=Dashboard!$D$5),OR(Dashboard!$D$6="All",Healthcare!K545=Dashboard!$D$6)),1,0)</f>
        <v>1</v>
      </c>
      <c r="C545" s="27">
        <f>IF(B545=1,Healthcare!C545,NA())</f>
        <v>32.229999999999997</v>
      </c>
      <c r="D545" s="27">
        <f>IF(B545=1,Healthcare!D545,NA())</f>
        <v>4.6500000000000004</v>
      </c>
      <c r="E545" s="32">
        <f>IF(B545=1,Healthcare!M545,NA())</f>
        <v>18218.16</v>
      </c>
    </row>
    <row r="546" spans="1:5" x14ac:dyDescent="0.35">
      <c r="A546" s="23">
        <f>Healthcare!Q546</f>
        <v>59</v>
      </c>
      <c r="B546" s="23">
        <f>IF(AND(OR(Dashboard!$D$5="All",Healthcare!J546=Dashboard!$D$5),OR(Dashboard!$D$6="All",Healthcare!K546=Dashboard!$D$6)),1,0)</f>
        <v>1</v>
      </c>
      <c r="C546" s="27">
        <f>IF(B546=1,Healthcare!C546,NA())</f>
        <v>44.2</v>
      </c>
      <c r="D546" s="27">
        <f>IF(B546=1,Healthcare!D546,NA())</f>
        <v>11.34</v>
      </c>
      <c r="E546" s="32">
        <f>IF(B546=1,Healthcare!M546,NA())</f>
        <v>18208.34</v>
      </c>
    </row>
    <row r="547" spans="1:5" x14ac:dyDescent="0.35">
      <c r="A547" s="23">
        <f>Healthcare!Q547</f>
        <v>29</v>
      </c>
      <c r="B547" s="23">
        <f>IF(AND(OR(Dashboard!$D$5="All",Healthcare!J547=Dashboard!$D$5),OR(Dashboard!$D$6="All",Healthcare!K547=Dashboard!$D$6)),1,0)</f>
        <v>1</v>
      </c>
      <c r="C547" s="27">
        <f>IF(B547=1,Healthcare!C547,NA())</f>
        <v>29.734999999999999</v>
      </c>
      <c r="D547" s="27">
        <f>IF(B547=1,Healthcare!D547,NA())</f>
        <v>4.53</v>
      </c>
      <c r="E547" s="32">
        <f>IF(B547=1,Healthcare!M547,NA())</f>
        <v>18157.88</v>
      </c>
    </row>
    <row r="548" spans="1:5" x14ac:dyDescent="0.35">
      <c r="A548" s="23">
        <f>Healthcare!Q548</f>
        <v>23</v>
      </c>
      <c r="B548" s="23">
        <f>IF(AND(OR(Dashboard!$D$5="All",Healthcare!J548=Dashboard!$D$5),OR(Dashboard!$D$6="All",Healthcare!K548=Dashboard!$D$6)),1,0)</f>
        <v>1</v>
      </c>
      <c r="C548" s="27">
        <f>IF(B548=1,Healthcare!C548,NA())</f>
        <v>28.31</v>
      </c>
      <c r="D548" s="27">
        <f>IF(B548=1,Healthcare!D548,NA())</f>
        <v>6.35</v>
      </c>
      <c r="E548" s="32">
        <f>IF(B548=1,Healthcare!M548,NA())</f>
        <v>18033.97</v>
      </c>
    </row>
    <row r="549" spans="1:5" x14ac:dyDescent="0.35">
      <c r="A549" s="23">
        <f>Healthcare!Q549</f>
        <v>57</v>
      </c>
      <c r="B549" s="23">
        <f>IF(AND(OR(Dashboard!$D$5="All",Healthcare!J549=Dashboard!$D$5),OR(Dashboard!$D$6="All",Healthcare!K549=Dashboard!$D$6)),1,0)</f>
        <v>1</v>
      </c>
      <c r="C549" s="27">
        <f>IF(B549=1,Healthcare!C549,NA())</f>
        <v>46.62</v>
      </c>
      <c r="D549" s="27">
        <f>IF(B549=1,Healthcare!D549,NA())</f>
        <v>8.51</v>
      </c>
      <c r="E549" s="32">
        <f>IF(B549=1,Healthcare!M549,NA())</f>
        <v>18031.189999999999</v>
      </c>
    </row>
    <row r="550" spans="1:5" x14ac:dyDescent="0.35">
      <c r="A550" s="23">
        <f>Healthcare!Q550</f>
        <v>47</v>
      </c>
      <c r="B550" s="23">
        <f>IF(AND(OR(Dashboard!$D$5="All",Healthcare!J550=Dashboard!$D$5),OR(Dashboard!$D$6="All",Healthcare!K550=Dashboard!$D$6)),1,0)</f>
        <v>1</v>
      </c>
      <c r="C550" s="27">
        <f>IF(B550=1,Healthcare!C550,NA())</f>
        <v>51.75</v>
      </c>
      <c r="D550" s="27">
        <f>IF(B550=1,Healthcare!D550,NA())</f>
        <v>8.59</v>
      </c>
      <c r="E550" s="32">
        <f>IF(B550=1,Healthcare!M550,NA())</f>
        <v>18031.16</v>
      </c>
    </row>
    <row r="551" spans="1:5" x14ac:dyDescent="0.35">
      <c r="A551" s="23">
        <f>Healthcare!Q551</f>
        <v>21</v>
      </c>
      <c r="B551" s="23">
        <f>IF(AND(OR(Dashboard!$D$5="All",Healthcare!J551=Dashboard!$D$5),OR(Dashboard!$D$6="All",Healthcare!K551=Dashboard!$D$6)),1,0)</f>
        <v>1</v>
      </c>
      <c r="C551" s="27">
        <f>IF(B551=1,Healthcare!C551,NA())</f>
        <v>25.7</v>
      </c>
      <c r="D551" s="27">
        <f>IF(B551=1,Healthcare!D551,NA())</f>
        <v>4.13</v>
      </c>
      <c r="E551" s="32">
        <f>IF(B551=1,Healthcare!M551,NA())</f>
        <v>17942.11</v>
      </c>
    </row>
    <row r="552" spans="1:5" x14ac:dyDescent="0.35">
      <c r="A552" s="23">
        <f>Healthcare!Q552</f>
        <v>45</v>
      </c>
      <c r="B552" s="23">
        <f>IF(AND(OR(Dashboard!$D$5="All",Healthcare!J552=Dashboard!$D$5),OR(Dashboard!$D$6="All",Healthcare!K552=Dashboard!$D$6)),1,0)</f>
        <v>1</v>
      </c>
      <c r="C552" s="27">
        <f>IF(B552=1,Healthcare!C552,NA())</f>
        <v>31.79</v>
      </c>
      <c r="D552" s="27">
        <f>IF(B552=1,Healthcare!D552,NA())</f>
        <v>4.55</v>
      </c>
      <c r="E552" s="32">
        <f>IF(B552=1,Healthcare!M552,NA())</f>
        <v>17929.3</v>
      </c>
    </row>
    <row r="553" spans="1:5" x14ac:dyDescent="0.35">
      <c r="A553" s="23">
        <f>Healthcare!Q553</f>
        <v>33</v>
      </c>
      <c r="B553" s="23">
        <f>IF(AND(OR(Dashboard!$D$5="All",Healthcare!J553=Dashboard!$D$5),OR(Dashboard!$D$6="All",Healthcare!K553=Dashboard!$D$6)),1,0)</f>
        <v>1</v>
      </c>
      <c r="C553" s="27">
        <f>IF(B553=1,Healthcare!C553,NA())</f>
        <v>24.795000000000002</v>
      </c>
      <c r="D553" s="27">
        <f>IF(B553=1,Healthcare!D553,NA())</f>
        <v>4.5199999999999996</v>
      </c>
      <c r="E553" s="32">
        <f>IF(B553=1,Healthcare!M553,NA())</f>
        <v>17904.53</v>
      </c>
    </row>
    <row r="554" spans="1:5" x14ac:dyDescent="0.35">
      <c r="A554" s="23">
        <f>Healthcare!Q554</f>
        <v>43</v>
      </c>
      <c r="B554" s="23">
        <f>IF(AND(OR(Dashboard!$D$5="All",Healthcare!J554=Dashboard!$D$5),OR(Dashboard!$D$6="All",Healthcare!K554=Dashboard!$D$6)),1,0)</f>
        <v>1</v>
      </c>
      <c r="C554" s="27">
        <f>IF(B554=1,Healthcare!C554,NA())</f>
        <v>53.98</v>
      </c>
      <c r="D554" s="27">
        <f>IF(B554=1,Healthcare!D554,NA())</f>
        <v>5.07</v>
      </c>
      <c r="E554" s="32">
        <f>IF(B554=1,Healthcare!M554,NA())</f>
        <v>17882.669999999998</v>
      </c>
    </row>
    <row r="555" spans="1:5" x14ac:dyDescent="0.35">
      <c r="A555" s="23">
        <f>Healthcare!Q555</f>
        <v>25</v>
      </c>
      <c r="B555" s="23">
        <f>IF(AND(OR(Dashboard!$D$5="All",Healthcare!J555=Dashboard!$D$5),OR(Dashboard!$D$6="All",Healthcare!K555=Dashboard!$D$6)),1,0)</f>
        <v>1</v>
      </c>
      <c r="C555" s="27">
        <f>IF(B555=1,Healthcare!C555,NA())</f>
        <v>41.325000000000003</v>
      </c>
      <c r="D555" s="27">
        <f>IF(B555=1,Healthcare!D555,NA())</f>
        <v>4.04</v>
      </c>
      <c r="E555" s="32">
        <f>IF(B555=1,Healthcare!M555,NA())</f>
        <v>17878.900000000001</v>
      </c>
    </row>
    <row r="556" spans="1:5" x14ac:dyDescent="0.35">
      <c r="A556" s="23">
        <f>Healthcare!Q556</f>
        <v>46</v>
      </c>
      <c r="B556" s="23">
        <f>IF(AND(OR(Dashboard!$D$5="All",Healthcare!J556=Dashboard!$D$5),OR(Dashboard!$D$6="All",Healthcare!K556=Dashboard!$D$6)),1,0)</f>
        <v>1</v>
      </c>
      <c r="C556" s="27">
        <f>IF(B556=1,Healthcare!C556,NA())</f>
        <v>51.65</v>
      </c>
      <c r="D556" s="27">
        <f>IF(B556=1,Healthcare!D556,NA())</f>
        <v>5.3</v>
      </c>
      <c r="E556" s="32">
        <f>IF(B556=1,Healthcare!M556,NA())</f>
        <v>17862.919999999998</v>
      </c>
    </row>
    <row r="557" spans="1:5" x14ac:dyDescent="0.35">
      <c r="A557" s="23">
        <f>Healthcare!Q557</f>
        <v>59</v>
      </c>
      <c r="B557" s="23">
        <f>IF(AND(OR(Dashboard!$D$5="All",Healthcare!J557=Dashboard!$D$5),OR(Dashboard!$D$6="All",Healthcare!K557=Dashboard!$D$6)),1,0)</f>
        <v>1</v>
      </c>
      <c r="C557" s="27">
        <f>IF(B557=1,Healthcare!C557,NA())</f>
        <v>44.52</v>
      </c>
      <c r="D557" s="27">
        <f>IF(B557=1,Healthcare!D557,NA())</f>
        <v>8.64</v>
      </c>
      <c r="E557" s="32">
        <f>IF(B557=1,Healthcare!M557,NA())</f>
        <v>17832.599999999999</v>
      </c>
    </row>
    <row r="558" spans="1:5" x14ac:dyDescent="0.35">
      <c r="A558" s="23">
        <f>Healthcare!Q558</f>
        <v>43</v>
      </c>
      <c r="B558" s="23">
        <f>IF(AND(OR(Dashboard!$D$5="All",Healthcare!J558=Dashboard!$D$5),OR(Dashboard!$D$6="All",Healthcare!K558=Dashboard!$D$6)),1,0)</f>
        <v>1</v>
      </c>
      <c r="C558" s="27">
        <f>IF(B558=1,Healthcare!C558,NA())</f>
        <v>53.29</v>
      </c>
      <c r="D558" s="27">
        <f>IF(B558=1,Healthcare!D558,NA())</f>
        <v>4.03</v>
      </c>
      <c r="E558" s="32">
        <f>IF(B558=1,Healthcare!M558,NA())</f>
        <v>17779.939999999999</v>
      </c>
    </row>
    <row r="559" spans="1:5" x14ac:dyDescent="0.35">
      <c r="A559" s="23">
        <f>Healthcare!Q559</f>
        <v>56</v>
      </c>
      <c r="B559" s="23">
        <f>IF(AND(OR(Dashboard!$D$5="All",Healthcare!J559=Dashboard!$D$5),OR(Dashboard!$D$6="All",Healthcare!K559=Dashboard!$D$6)),1,0)</f>
        <v>1</v>
      </c>
      <c r="C559" s="27">
        <f>IF(B559=1,Healthcare!C559,NA())</f>
        <v>46.63</v>
      </c>
      <c r="D559" s="27">
        <f>IF(B559=1,Healthcare!D559,NA())</f>
        <v>4.26</v>
      </c>
      <c r="E559" s="32">
        <f>IF(B559=1,Healthcare!M559,NA())</f>
        <v>17777.73</v>
      </c>
    </row>
    <row r="560" spans="1:5" x14ac:dyDescent="0.35">
      <c r="A560" s="23">
        <f>Healthcare!Q560</f>
        <v>19</v>
      </c>
      <c r="B560" s="23">
        <f>IF(AND(OR(Dashboard!$D$5="All",Healthcare!J560=Dashboard!$D$5),OR(Dashboard!$D$6="All",Healthcare!K560=Dashboard!$D$6)),1,0)</f>
        <v>1</v>
      </c>
      <c r="C560" s="27">
        <f>IF(B560=1,Healthcare!C560,NA())</f>
        <v>28.88</v>
      </c>
      <c r="D560" s="27">
        <f>IF(B560=1,Healthcare!D560,NA())</f>
        <v>5.35</v>
      </c>
      <c r="E560" s="32">
        <f>IF(B560=1,Healthcare!M560,NA())</f>
        <v>17748.509999999998</v>
      </c>
    </row>
    <row r="561" spans="1:5" x14ac:dyDescent="0.35">
      <c r="A561" s="23">
        <f>Healthcare!Q561</f>
        <v>28</v>
      </c>
      <c r="B561" s="23">
        <f>IF(AND(OR(Dashboard!$D$5="All",Healthcare!J561=Dashboard!$D$5),OR(Dashboard!$D$6="All",Healthcare!K561=Dashboard!$D$6)),1,0)</f>
        <v>1</v>
      </c>
      <c r="C561" s="27">
        <f>IF(B561=1,Healthcare!C561,NA())</f>
        <v>23.98</v>
      </c>
      <c r="D561" s="27">
        <f>IF(B561=1,Healthcare!D561,NA())</f>
        <v>4.9000000000000004</v>
      </c>
      <c r="E561" s="32">
        <f>IF(B561=1,Healthcare!M561,NA())</f>
        <v>17663.14</v>
      </c>
    </row>
    <row r="562" spans="1:5" x14ac:dyDescent="0.35">
      <c r="A562" s="23">
        <f>Healthcare!Q562</f>
        <v>32</v>
      </c>
      <c r="B562" s="23">
        <f>IF(AND(OR(Dashboard!$D$5="All",Healthcare!J562=Dashboard!$D$5),OR(Dashboard!$D$6="All",Healthcare!K562=Dashboard!$D$6)),1,0)</f>
        <v>1</v>
      </c>
      <c r="C562" s="27">
        <f>IF(B562=1,Healthcare!C562,NA())</f>
        <v>23.65</v>
      </c>
      <c r="D562" s="27">
        <f>IF(B562=1,Healthcare!D562,NA())</f>
        <v>4.5</v>
      </c>
      <c r="E562" s="32">
        <f>IF(B562=1,Healthcare!M562,NA())</f>
        <v>17626.240000000002</v>
      </c>
    </row>
    <row r="563" spans="1:5" x14ac:dyDescent="0.35">
      <c r="A563" s="23">
        <f>Healthcare!Q563</f>
        <v>52</v>
      </c>
      <c r="B563" s="23">
        <f>IF(AND(OR(Dashboard!$D$5="All",Healthcare!J563=Dashboard!$D$5),OR(Dashboard!$D$6="All",Healthcare!K563=Dashboard!$D$6)),1,0)</f>
        <v>1</v>
      </c>
      <c r="C563" s="27">
        <f>IF(B563=1,Healthcare!C563,NA())</f>
        <v>49.09</v>
      </c>
      <c r="D563" s="27">
        <f>IF(B563=1,Healthcare!D563,NA())</f>
        <v>8.3800000000000008</v>
      </c>
      <c r="E563" s="32">
        <f>IF(B563=1,Healthcare!M563,NA())</f>
        <v>17584.72</v>
      </c>
    </row>
    <row r="564" spans="1:5" x14ac:dyDescent="0.35">
      <c r="A564" s="23">
        <f>Healthcare!Q564</f>
        <v>20</v>
      </c>
      <c r="B564" s="23">
        <f>IF(AND(OR(Dashboard!$D$5="All",Healthcare!J564=Dashboard!$D$5),OR(Dashboard!$D$6="All",Healthcare!K564=Dashboard!$D$6)),1,0)</f>
        <v>1</v>
      </c>
      <c r="C564" s="27">
        <f>IF(B564=1,Healthcare!C564,NA())</f>
        <v>28.024999999999999</v>
      </c>
      <c r="D564" s="27">
        <f>IF(B564=1,Healthcare!D564,NA())</f>
        <v>7.03</v>
      </c>
      <c r="E564" s="32">
        <f>IF(B564=1,Healthcare!M564,NA())</f>
        <v>17560.38</v>
      </c>
    </row>
    <row r="565" spans="1:5" x14ac:dyDescent="0.35">
      <c r="A565" s="23">
        <f>Healthcare!Q565</f>
        <v>59</v>
      </c>
      <c r="B565" s="23">
        <f>IF(AND(OR(Dashboard!$D$5="All",Healthcare!J565=Dashboard!$D$5),OR(Dashboard!$D$6="All",Healthcare!K565=Dashboard!$D$6)),1,0)</f>
        <v>1</v>
      </c>
      <c r="C565" s="27">
        <f>IF(B565=1,Healthcare!C565,NA())</f>
        <v>43.32</v>
      </c>
      <c r="D565" s="27">
        <f>IF(B565=1,Healthcare!D565,NA())</f>
        <v>8.75</v>
      </c>
      <c r="E565" s="32">
        <f>IF(B565=1,Healthcare!M565,NA())</f>
        <v>17556.88</v>
      </c>
    </row>
    <row r="566" spans="1:5" x14ac:dyDescent="0.35">
      <c r="A566" s="23">
        <f>Healthcare!Q566</f>
        <v>54</v>
      </c>
      <c r="B566" s="23">
        <f>IF(AND(OR(Dashboard!$D$5="All",Healthcare!J566=Dashboard!$D$5),OR(Dashboard!$D$6="All",Healthcare!K566=Dashboard!$D$6)),1,0)</f>
        <v>1</v>
      </c>
      <c r="C566" s="27">
        <f>IF(B566=1,Healthcare!C566,NA())</f>
        <v>45.92</v>
      </c>
      <c r="D566" s="27">
        <f>IF(B566=1,Healthcare!D566,NA())</f>
        <v>9.51</v>
      </c>
      <c r="E566" s="32">
        <f>IF(B566=1,Healthcare!M566,NA())</f>
        <v>17507.47</v>
      </c>
    </row>
    <row r="567" spans="1:5" x14ac:dyDescent="0.35">
      <c r="A567" s="23">
        <f>Healthcare!Q567</f>
        <v>57</v>
      </c>
      <c r="B567" s="23">
        <f>IF(AND(OR(Dashboard!$D$5="All",Healthcare!J567=Dashboard!$D$5),OR(Dashboard!$D$6="All",Healthcare!K567=Dashboard!$D$6)),1,0)</f>
        <v>1</v>
      </c>
      <c r="C567" s="27">
        <f>IF(B567=1,Healthcare!C567,NA())</f>
        <v>44.03</v>
      </c>
      <c r="D567" s="27">
        <f>IF(B567=1,Healthcare!D567,NA())</f>
        <v>9.36</v>
      </c>
      <c r="E567" s="32">
        <f>IF(B567=1,Healthcare!M567,NA())</f>
        <v>17505.650000000001</v>
      </c>
    </row>
    <row r="568" spans="1:5" x14ac:dyDescent="0.35">
      <c r="A568" s="23">
        <f>Healthcare!Q568</f>
        <v>32</v>
      </c>
      <c r="B568" s="23">
        <f>IF(AND(OR(Dashboard!$D$5="All",Healthcare!J568=Dashboard!$D$5),OR(Dashboard!$D$6="All",Healthcare!K568=Dashboard!$D$6)),1,0)</f>
        <v>1</v>
      </c>
      <c r="C568" s="27">
        <f>IF(B568=1,Healthcare!C568,NA())</f>
        <v>24.6</v>
      </c>
      <c r="D568" s="27">
        <f>IF(B568=1,Healthcare!D568,NA())</f>
        <v>4.8099999999999996</v>
      </c>
      <c r="E568" s="32">
        <f>IF(B568=1,Healthcare!M568,NA())</f>
        <v>17496.310000000001</v>
      </c>
    </row>
    <row r="569" spans="1:5" x14ac:dyDescent="0.35">
      <c r="A569" s="23">
        <f>Healthcare!Q569</f>
        <v>52</v>
      </c>
      <c r="B569" s="23">
        <f>IF(AND(OR(Dashboard!$D$5="All",Healthcare!J569=Dashboard!$D$5),OR(Dashboard!$D$6="All",Healthcare!K569=Dashboard!$D$6)),1,0)</f>
        <v>1</v>
      </c>
      <c r="C569" s="27">
        <f>IF(B569=1,Healthcare!C569,NA())</f>
        <v>49.15</v>
      </c>
      <c r="D569" s="27">
        <f>IF(B569=1,Healthcare!D569,NA())</f>
        <v>8.08</v>
      </c>
      <c r="E569" s="32">
        <f>IF(B569=1,Healthcare!M569,NA())</f>
        <v>17479.53</v>
      </c>
    </row>
    <row r="570" spans="1:5" x14ac:dyDescent="0.35">
      <c r="A570" s="23">
        <f>Healthcare!Q570</f>
        <v>19</v>
      </c>
      <c r="B570" s="23">
        <f>IF(AND(OR(Dashboard!$D$5="All",Healthcare!J570=Dashboard!$D$5),OR(Dashboard!$D$6="All",Healthcare!K570=Dashboard!$D$6)),1,0)</f>
        <v>1</v>
      </c>
      <c r="C570" s="27">
        <f>IF(B570=1,Healthcare!C570,NA())</f>
        <v>28.31</v>
      </c>
      <c r="D570" s="27">
        <f>IF(B570=1,Healthcare!D570,NA())</f>
        <v>6.29</v>
      </c>
      <c r="E570" s="32">
        <f>IF(B570=1,Healthcare!M570,NA())</f>
        <v>17468.98</v>
      </c>
    </row>
    <row r="571" spans="1:5" x14ac:dyDescent="0.35">
      <c r="A571" s="23">
        <f>Healthcare!Q571</f>
        <v>30</v>
      </c>
      <c r="B571" s="23">
        <f>IF(AND(OR(Dashboard!$D$5="All",Healthcare!J571=Dashboard!$D$5),OR(Dashboard!$D$6="All",Healthcare!K571=Dashboard!$D$6)),1,0)</f>
        <v>1</v>
      </c>
      <c r="C571" s="27">
        <f>IF(B571=1,Healthcare!C571,NA())</f>
        <v>22.99</v>
      </c>
      <c r="D571" s="27">
        <f>IF(B571=1,Healthcare!D571,NA())</f>
        <v>6.29</v>
      </c>
      <c r="E571" s="32">
        <f>IF(B571=1,Healthcare!M571,NA())</f>
        <v>17361.77</v>
      </c>
    </row>
    <row r="572" spans="1:5" x14ac:dyDescent="0.35">
      <c r="A572" s="23">
        <f>Healthcare!Q572</f>
        <v>19</v>
      </c>
      <c r="B572" s="23">
        <f>IF(AND(OR(Dashboard!$D$5="All",Healthcare!J572=Dashboard!$D$5),OR(Dashboard!$D$6="All",Healthcare!K572=Dashboard!$D$6)),1,0)</f>
        <v>1</v>
      </c>
      <c r="C572" s="27">
        <f>IF(B572=1,Healthcare!C572,NA())</f>
        <v>29.07</v>
      </c>
      <c r="D572" s="27">
        <f>IF(B572=1,Healthcare!D572,NA())</f>
        <v>5.12</v>
      </c>
      <c r="E572" s="32">
        <f>IF(B572=1,Healthcare!M572,NA())</f>
        <v>17352.68</v>
      </c>
    </row>
    <row r="573" spans="1:5" x14ac:dyDescent="0.35">
      <c r="A573" s="23">
        <f>Healthcare!Q573</f>
        <v>59</v>
      </c>
      <c r="B573" s="23">
        <f>IF(AND(OR(Dashboard!$D$5="All",Healthcare!J573=Dashboard!$D$5),OR(Dashboard!$D$6="All",Healthcare!K573=Dashboard!$D$6)),1,0)</f>
        <v>1</v>
      </c>
      <c r="C573" s="27">
        <f>IF(B573=1,Healthcare!C573,NA())</f>
        <v>42.02</v>
      </c>
      <c r="D573" s="27">
        <f>IF(B573=1,Healthcare!D573,NA())</f>
        <v>9.9499999999999993</v>
      </c>
      <c r="E573" s="32">
        <f>IF(B573=1,Healthcare!M573,NA())</f>
        <v>17337.580000000002</v>
      </c>
    </row>
    <row r="574" spans="1:5" x14ac:dyDescent="0.35">
      <c r="A574" s="23">
        <f>Healthcare!Q574</f>
        <v>47</v>
      </c>
      <c r="B574" s="23">
        <f>IF(AND(OR(Dashboard!$D$5="All",Healthcare!J574=Dashboard!$D$5),OR(Dashboard!$D$6="All",Healthcare!K574=Dashboard!$D$6)),1,0)</f>
        <v>1</v>
      </c>
      <c r="C574" s="27">
        <f>IF(B574=1,Healthcare!C574,NA())</f>
        <v>49.07</v>
      </c>
      <c r="D574" s="27">
        <f>IF(B574=1,Healthcare!D574,NA())</f>
        <v>9.08</v>
      </c>
      <c r="E574" s="32">
        <f>IF(B574=1,Healthcare!M574,NA())</f>
        <v>17253.43</v>
      </c>
    </row>
    <row r="575" spans="1:5" x14ac:dyDescent="0.35">
      <c r="A575" s="23">
        <f>Healthcare!Q575</f>
        <v>40</v>
      </c>
      <c r="B575" s="23">
        <f>IF(AND(OR(Dashboard!$D$5="All",Healthcare!J575=Dashboard!$D$5),OR(Dashboard!$D$6="All",Healthcare!K575=Dashboard!$D$6)),1,0)</f>
        <v>1</v>
      </c>
      <c r="C575" s="27">
        <f>IF(B575=1,Healthcare!C575,NA())</f>
        <v>19.8</v>
      </c>
      <c r="D575" s="27">
        <f>IF(B575=1,Healthcare!D575,NA())</f>
        <v>4.82</v>
      </c>
      <c r="E575" s="32">
        <f>IF(B575=1,Healthcare!M575,NA())</f>
        <v>17179.52</v>
      </c>
    </row>
    <row r="576" spans="1:5" x14ac:dyDescent="0.35">
      <c r="A576" s="23">
        <f>Healthcare!Q576</f>
        <v>18</v>
      </c>
      <c r="B576" s="23">
        <f>IF(AND(OR(Dashboard!$D$5="All",Healthcare!J576=Dashboard!$D$5),OR(Dashboard!$D$6="All",Healthcare!K576=Dashboard!$D$6)),1,0)</f>
        <v>1</v>
      </c>
      <c r="C576" s="27">
        <f>IF(B576=1,Healthcare!C576,NA())</f>
        <v>27.36</v>
      </c>
      <c r="D576" s="27">
        <f>IF(B576=1,Healthcare!D576,NA())</f>
        <v>4.6500000000000004</v>
      </c>
      <c r="E576" s="32">
        <f>IF(B576=1,Healthcare!M576,NA())</f>
        <v>17178.68</v>
      </c>
    </row>
    <row r="577" spans="1:5" x14ac:dyDescent="0.35">
      <c r="A577" s="23">
        <f>Healthcare!Q577</f>
        <v>59</v>
      </c>
      <c r="B577" s="23">
        <f>IF(AND(OR(Dashboard!$D$5="All",Healthcare!J577=Dashboard!$D$5),OR(Dashboard!$D$6="All",Healthcare!K577=Dashboard!$D$6)),1,0)</f>
        <v>1</v>
      </c>
      <c r="C577" s="27">
        <f>IF(B577=1,Healthcare!C577,NA())</f>
        <v>42.95</v>
      </c>
      <c r="D577" s="27">
        <f>IF(B577=1,Healthcare!D577,NA())</f>
        <v>5.16</v>
      </c>
      <c r="E577" s="32">
        <f>IF(B577=1,Healthcare!M577,NA())</f>
        <v>17174.52</v>
      </c>
    </row>
    <row r="578" spans="1:5" x14ac:dyDescent="0.35">
      <c r="A578" s="23">
        <f>Healthcare!Q578</f>
        <v>57</v>
      </c>
      <c r="B578" s="23">
        <f>IF(AND(OR(Dashboard!$D$5="All",Healthcare!J578=Dashboard!$D$5),OR(Dashboard!$D$6="All",Healthcare!K578=Dashboard!$D$6)),1,0)</f>
        <v>1</v>
      </c>
      <c r="C578" s="27">
        <f>IF(B578=1,Healthcare!C578,NA())</f>
        <v>42.66</v>
      </c>
      <c r="D578" s="27">
        <f>IF(B578=1,Healthcare!D578,NA())</f>
        <v>10.44</v>
      </c>
      <c r="E578" s="32">
        <f>IF(B578=1,Healthcare!M578,NA())</f>
        <v>17172.27</v>
      </c>
    </row>
    <row r="579" spans="1:5" x14ac:dyDescent="0.35">
      <c r="A579" s="23">
        <f>Healthcare!Q579</f>
        <v>25</v>
      </c>
      <c r="B579" s="23">
        <f>IF(AND(OR(Dashboard!$D$5="All",Healthcare!J579=Dashboard!$D$5),OR(Dashboard!$D$6="All",Healthcare!K579=Dashboard!$D$6)),1,0)</f>
        <v>1</v>
      </c>
      <c r="C579" s="27">
        <f>IF(B579=1,Healthcare!C579,NA())</f>
        <v>33.630000000000003</v>
      </c>
      <c r="D579" s="27">
        <f>IF(B579=1,Healthcare!D579,NA())</f>
        <v>5.69</v>
      </c>
      <c r="E579" s="32">
        <f>IF(B579=1,Healthcare!M579,NA())</f>
        <v>17128.43</v>
      </c>
    </row>
    <row r="580" spans="1:5" x14ac:dyDescent="0.35">
      <c r="A580" s="23">
        <f>Healthcare!Q580</f>
        <v>20</v>
      </c>
      <c r="B580" s="23">
        <f>IF(AND(OR(Dashboard!$D$5="All",Healthcare!J580=Dashboard!$D$5),OR(Dashboard!$D$6="All",Healthcare!K580=Dashboard!$D$6)),1,0)</f>
        <v>1</v>
      </c>
      <c r="C580" s="27">
        <f>IF(B580=1,Healthcare!C580,NA())</f>
        <v>26.84</v>
      </c>
      <c r="D580" s="27">
        <f>IF(B580=1,Healthcare!D580,NA())</f>
        <v>6.5</v>
      </c>
      <c r="E580" s="32">
        <f>IF(B580=1,Healthcare!M580,NA())</f>
        <v>17085.27</v>
      </c>
    </row>
    <row r="581" spans="1:5" x14ac:dyDescent="0.35">
      <c r="A581" s="23">
        <f>Healthcare!Q581</f>
        <v>19</v>
      </c>
      <c r="B581" s="23">
        <f>IF(AND(OR(Dashboard!$D$5="All",Healthcare!J581=Dashboard!$D$5),OR(Dashboard!$D$6="All",Healthcare!K581=Dashboard!$D$6)),1,0)</f>
        <v>1</v>
      </c>
      <c r="C581" s="27">
        <f>IF(B581=1,Healthcare!C581,NA())</f>
        <v>28.3</v>
      </c>
      <c r="D581" s="27">
        <f>IF(B581=1,Healthcare!D581,NA())</f>
        <v>5.73</v>
      </c>
      <c r="E581" s="32">
        <f>IF(B581=1,Healthcare!M581,NA())</f>
        <v>17081.080000000002</v>
      </c>
    </row>
    <row r="582" spans="1:5" x14ac:dyDescent="0.35">
      <c r="A582" s="23">
        <f>Healthcare!Q582</f>
        <v>26</v>
      </c>
      <c r="B582" s="23">
        <f>IF(AND(OR(Dashboard!$D$5="All",Healthcare!J582=Dashboard!$D$5),OR(Dashboard!$D$6="All",Healthcare!K582=Dashboard!$D$6)),1,0)</f>
        <v>1</v>
      </c>
      <c r="C582" s="27">
        <f>IF(B582=1,Healthcare!C582,NA())</f>
        <v>27.06</v>
      </c>
      <c r="D582" s="27">
        <f>IF(B582=1,Healthcare!D582,NA())</f>
        <v>5.74</v>
      </c>
      <c r="E582" s="32">
        <f>IF(B582=1,Healthcare!M582,NA())</f>
        <v>17043.34</v>
      </c>
    </row>
    <row r="583" spans="1:5" x14ac:dyDescent="0.35">
      <c r="A583" s="23">
        <f>Healthcare!Q583</f>
        <v>51</v>
      </c>
      <c r="B583" s="23">
        <f>IF(AND(OR(Dashboard!$D$5="All",Healthcare!J583=Dashboard!$D$5),OR(Dashboard!$D$6="All",Healthcare!K583=Dashboard!$D$6)),1,0)</f>
        <v>1</v>
      </c>
      <c r="C583" s="27">
        <f>IF(B583=1,Healthcare!C583,NA())</f>
        <v>47.13</v>
      </c>
      <c r="D583" s="27">
        <f>IF(B583=1,Healthcare!D583,NA())</f>
        <v>8.6999999999999993</v>
      </c>
      <c r="E583" s="32">
        <f>IF(B583=1,Healthcare!M583,NA())</f>
        <v>17016.009999999998</v>
      </c>
    </row>
    <row r="584" spans="1:5" x14ac:dyDescent="0.35">
      <c r="A584" s="23">
        <f>Healthcare!Q584</f>
        <v>42</v>
      </c>
      <c r="B584" s="23">
        <f>IF(AND(OR(Dashboard!$D$5="All",Healthcare!J584=Dashboard!$D$5),OR(Dashboard!$D$6="All",Healthcare!K584=Dashboard!$D$6)),1,0)</f>
        <v>1</v>
      </c>
      <c r="C584" s="27">
        <f>IF(B584=1,Healthcare!C584,NA())</f>
        <v>51.72</v>
      </c>
      <c r="D584" s="27">
        <f>IF(B584=1,Healthcare!D584,NA())</f>
        <v>5.09</v>
      </c>
      <c r="E584" s="32">
        <f>IF(B584=1,Healthcare!M584,NA())</f>
        <v>16990.55</v>
      </c>
    </row>
    <row r="585" spans="1:5" x14ac:dyDescent="0.35">
      <c r="A585" s="23">
        <f>Healthcare!Q585</f>
        <v>45</v>
      </c>
      <c r="B585" s="23">
        <f>IF(AND(OR(Dashboard!$D$5="All",Healthcare!J585=Dashboard!$D$5),OR(Dashboard!$D$6="All",Healthcare!K585=Dashboard!$D$6)),1,0)</f>
        <v>1</v>
      </c>
      <c r="C585" s="27">
        <f>IF(B585=1,Healthcare!C585,NA())</f>
        <v>48.59</v>
      </c>
      <c r="D585" s="27">
        <f>IF(B585=1,Healthcare!D585,NA())</f>
        <v>5.57</v>
      </c>
      <c r="E585" s="32">
        <f>IF(B585=1,Healthcare!M585,NA())</f>
        <v>16921.09</v>
      </c>
    </row>
    <row r="586" spans="1:5" x14ac:dyDescent="0.35">
      <c r="A586" s="23">
        <f>Healthcare!Q586</f>
        <v>54</v>
      </c>
      <c r="B586" s="23">
        <f>IF(AND(OR(Dashboard!$D$5="All",Healthcare!J586=Dashboard!$D$5),OR(Dashboard!$D$6="All",Healthcare!K586=Dashboard!$D$6)),1,0)</f>
        <v>1</v>
      </c>
      <c r="C586" s="27">
        <f>IF(B586=1,Healthcare!C586,NA())</f>
        <v>45.18</v>
      </c>
      <c r="D586" s="27">
        <f>IF(B586=1,Healthcare!D586,NA())</f>
        <v>10.87</v>
      </c>
      <c r="E586" s="32">
        <f>IF(B586=1,Healthcare!M586,NA())</f>
        <v>16903.5</v>
      </c>
    </row>
    <row r="587" spans="1:5" x14ac:dyDescent="0.35">
      <c r="A587" s="23">
        <f>Healthcare!Q587</f>
        <v>19</v>
      </c>
      <c r="B587" s="23">
        <f>IF(AND(OR(Dashboard!$D$5="All",Healthcare!J587=Dashboard!$D$5),OR(Dashboard!$D$6="All",Healthcare!K587=Dashboard!$D$6)),1,0)</f>
        <v>1</v>
      </c>
      <c r="C587" s="27">
        <f>IF(B587=1,Healthcare!C587,NA())</f>
        <v>27.9</v>
      </c>
      <c r="D587" s="27">
        <f>IF(B587=1,Healthcare!D587,NA())</f>
        <v>6.02</v>
      </c>
      <c r="E587" s="32">
        <f>IF(B587=1,Healthcare!M587,NA())</f>
        <v>16884.919999999998</v>
      </c>
    </row>
    <row r="588" spans="1:5" x14ac:dyDescent="0.35">
      <c r="A588" s="23">
        <f>Healthcare!Q588</f>
        <v>48</v>
      </c>
      <c r="B588" s="23">
        <f>IF(AND(OR(Dashboard!$D$5="All",Healthcare!J588=Dashboard!$D$5),OR(Dashboard!$D$6="All",Healthcare!K588=Dashboard!$D$6)),1,0)</f>
        <v>1</v>
      </c>
      <c r="C588" s="27">
        <f>IF(B588=1,Healthcare!C588,NA())</f>
        <v>51.33</v>
      </c>
      <c r="D588" s="27">
        <f>IF(B588=1,Healthcare!D588,NA())</f>
        <v>7</v>
      </c>
      <c r="E588" s="32">
        <f>IF(B588=1,Healthcare!M588,NA())</f>
        <v>16841.32</v>
      </c>
    </row>
    <row r="589" spans="1:5" x14ac:dyDescent="0.35">
      <c r="A589" s="23">
        <f>Healthcare!Q589</f>
        <v>27</v>
      </c>
      <c r="B589" s="23">
        <f>IF(AND(OR(Dashboard!$D$5="All",Healthcare!J589=Dashboard!$D$5),OR(Dashboard!$D$6="All",Healthcare!K589=Dashboard!$D$6)),1,0)</f>
        <v>1</v>
      </c>
      <c r="C589" s="27">
        <f>IF(B589=1,Healthcare!C589,NA())</f>
        <v>30.59</v>
      </c>
      <c r="D589" s="27">
        <f>IF(B589=1,Healthcare!D589,NA())</f>
        <v>5.56</v>
      </c>
      <c r="E589" s="32">
        <f>IF(B589=1,Healthcare!M589,NA())</f>
        <v>16796.41</v>
      </c>
    </row>
    <row r="590" spans="1:5" x14ac:dyDescent="0.35">
      <c r="A590" s="23">
        <f>Healthcare!Q590</f>
        <v>60</v>
      </c>
      <c r="B590" s="23">
        <f>IF(AND(OR(Dashboard!$D$5="All",Healthcare!J590=Dashboard!$D$5),OR(Dashboard!$D$6="All",Healthcare!K590=Dashboard!$D$6)),1,0)</f>
        <v>1</v>
      </c>
      <c r="C590" s="27">
        <f>IF(B590=1,Healthcare!C590,NA())</f>
        <v>39.229999999999997</v>
      </c>
      <c r="D590" s="27">
        <f>IF(B590=1,Healthcare!D590,NA())</f>
        <v>8.4499999999999993</v>
      </c>
      <c r="E590" s="32">
        <f>IF(B590=1,Healthcare!M590,NA())</f>
        <v>16779.400000000001</v>
      </c>
    </row>
    <row r="591" spans="1:5" x14ac:dyDescent="0.35">
      <c r="A591" s="23">
        <f>Healthcare!Q591</f>
        <v>33</v>
      </c>
      <c r="B591" s="23">
        <f>IF(AND(OR(Dashboard!$D$5="All",Healthcare!J591=Dashboard!$D$5),OR(Dashboard!$D$6="All",Healthcare!K591=Dashboard!$D$6)),1,0)</f>
        <v>1</v>
      </c>
      <c r="C591" s="27">
        <f>IF(B591=1,Healthcare!C591,NA())</f>
        <v>19.094999999999999</v>
      </c>
      <c r="D591" s="27">
        <f>IF(B591=1,Healthcare!D591,NA())</f>
        <v>6.19</v>
      </c>
      <c r="E591" s="32">
        <f>IF(B591=1,Healthcare!M591,NA())</f>
        <v>16776.3</v>
      </c>
    </row>
    <row r="592" spans="1:5" x14ac:dyDescent="0.35">
      <c r="A592" s="23">
        <f>Healthcare!Q592</f>
        <v>48</v>
      </c>
      <c r="B592" s="23">
        <f>IF(AND(OR(Dashboard!$D$5="All",Healthcare!J592=Dashboard!$D$5),OR(Dashboard!$D$6="All",Healthcare!K592=Dashboard!$D$6)),1,0)</f>
        <v>1</v>
      </c>
      <c r="C592" s="27">
        <f>IF(B592=1,Healthcare!C592,NA())</f>
        <v>49.72</v>
      </c>
      <c r="D592" s="27">
        <f>IF(B592=1,Healthcare!D592,NA())</f>
        <v>7.71</v>
      </c>
      <c r="E592" s="32">
        <f>IF(B592=1,Healthcare!M592,NA())</f>
        <v>16770.990000000002</v>
      </c>
    </row>
    <row r="593" spans="1:5" x14ac:dyDescent="0.35">
      <c r="A593" s="23">
        <f>Healthcare!Q593</f>
        <v>29</v>
      </c>
      <c r="B593" s="23">
        <f>IF(AND(OR(Dashboard!$D$5="All",Healthcare!J593=Dashboard!$D$5),OR(Dashboard!$D$6="All",Healthcare!K593=Dashboard!$D$6)),1,0)</f>
        <v>1</v>
      </c>
      <c r="C593" s="27">
        <f>IF(B593=1,Healthcare!C593,NA())</f>
        <v>21.754999999999999</v>
      </c>
      <c r="D593" s="27">
        <f>IF(B593=1,Healthcare!D593,NA())</f>
        <v>4.63</v>
      </c>
      <c r="E593" s="32">
        <f>IF(B593=1,Healthcare!M593,NA())</f>
        <v>16657.72</v>
      </c>
    </row>
    <row r="594" spans="1:5" x14ac:dyDescent="0.35">
      <c r="A594" s="23">
        <f>Healthcare!Q594</f>
        <v>45</v>
      </c>
      <c r="B594" s="23">
        <f>IF(AND(OR(Dashboard!$D$5="All",Healthcare!J594=Dashboard!$D$5),OR(Dashboard!$D$6="All",Healthcare!K594=Dashboard!$D$6)),1,0)</f>
        <v>1</v>
      </c>
      <c r="C594" s="27">
        <f>IF(B594=1,Healthcare!C594,NA())</f>
        <v>48.39</v>
      </c>
      <c r="D594" s="27">
        <f>IF(B594=1,Healthcare!D594,NA())</f>
        <v>4.6100000000000003</v>
      </c>
      <c r="E594" s="32">
        <f>IF(B594=1,Healthcare!M594,NA())</f>
        <v>16631.61</v>
      </c>
    </row>
    <row r="595" spans="1:5" x14ac:dyDescent="0.35">
      <c r="A595" s="23">
        <f>Healthcare!Q595</f>
        <v>47</v>
      </c>
      <c r="B595" s="23">
        <f>IF(AND(OR(Dashboard!$D$5="All",Healthcare!J595=Dashboard!$D$5),OR(Dashboard!$D$6="All",Healthcare!K595=Dashboard!$D$6)),1,0)</f>
        <v>1</v>
      </c>
      <c r="C595" s="27">
        <f>IF(B595=1,Healthcare!C595,NA())</f>
        <v>47.15</v>
      </c>
      <c r="D595" s="27">
        <f>IF(B595=1,Healthcare!D595,NA())</f>
        <v>9.5299999999999994</v>
      </c>
      <c r="E595" s="32">
        <f>IF(B595=1,Healthcare!M595,NA())</f>
        <v>16602.18</v>
      </c>
    </row>
    <row r="596" spans="1:5" x14ac:dyDescent="0.35">
      <c r="A596" s="23">
        <f>Healthcare!Q596</f>
        <v>52</v>
      </c>
      <c r="B596" s="23">
        <f>IF(AND(OR(Dashboard!$D$5="All",Healthcare!J596=Dashboard!$D$5),OR(Dashboard!$D$6="All",Healthcare!K596=Dashboard!$D$6)),1,0)</f>
        <v>1</v>
      </c>
      <c r="C596" s="27">
        <f>IF(B596=1,Healthcare!C596,NA())</f>
        <v>47.59</v>
      </c>
      <c r="D596" s="27">
        <f>IF(B596=1,Healthcare!D596,NA())</f>
        <v>11.43</v>
      </c>
      <c r="E596" s="32">
        <f>IF(B596=1,Healthcare!M596,NA())</f>
        <v>16600.16</v>
      </c>
    </row>
    <row r="597" spans="1:5" x14ac:dyDescent="0.35">
      <c r="A597" s="23">
        <f>Healthcare!Q597</f>
        <v>59</v>
      </c>
      <c r="B597" s="23">
        <f>IF(AND(OR(Dashboard!$D$5="All",Healthcare!J597=Dashboard!$D$5),OR(Dashboard!$D$6="All",Healthcare!K597=Dashboard!$D$6)),1,0)</f>
        <v>1</v>
      </c>
      <c r="C597" s="27">
        <f>IF(B597=1,Healthcare!C597,NA())</f>
        <v>39.81</v>
      </c>
      <c r="D597" s="27">
        <f>IF(B597=1,Healthcare!D597,NA())</f>
        <v>7.65</v>
      </c>
      <c r="E597" s="32">
        <f>IF(B597=1,Healthcare!M597,NA())</f>
        <v>16587.96</v>
      </c>
    </row>
    <row r="598" spans="1:5" x14ac:dyDescent="0.35">
      <c r="A598" s="23">
        <f>Healthcare!Q598</f>
        <v>21</v>
      </c>
      <c r="B598" s="23">
        <f>IF(AND(OR(Dashboard!$D$5="All",Healthcare!J598=Dashboard!$D$5),OR(Dashboard!$D$6="All",Healthcare!K598=Dashboard!$D$6)),1,0)</f>
        <v>1</v>
      </c>
      <c r="C598" s="27">
        <f>IF(B598=1,Healthcare!C598,NA())</f>
        <v>31.02</v>
      </c>
      <c r="D598" s="27">
        <f>IF(B598=1,Healthcare!D598,NA())</f>
        <v>5.87</v>
      </c>
      <c r="E598" s="32">
        <f>IF(B598=1,Healthcare!M598,NA())</f>
        <v>16586.5</v>
      </c>
    </row>
    <row r="599" spans="1:5" x14ac:dyDescent="0.35">
      <c r="A599" s="23">
        <f>Healthcare!Q599</f>
        <v>27</v>
      </c>
      <c r="B599" s="23">
        <f>IF(AND(OR(Dashboard!$D$5="All",Healthcare!J599=Dashboard!$D$5),OR(Dashboard!$D$6="All",Healthcare!K599=Dashboard!$D$6)),1,0)</f>
        <v>1</v>
      </c>
      <c r="C599" s="27">
        <f>IF(B599=1,Healthcare!C599,NA())</f>
        <v>24.75</v>
      </c>
      <c r="D599" s="27">
        <f>IF(B599=1,Healthcare!D599,NA())</f>
        <v>4.3600000000000003</v>
      </c>
      <c r="E599" s="32">
        <f>IF(B599=1,Healthcare!M599,NA())</f>
        <v>16577.78</v>
      </c>
    </row>
    <row r="600" spans="1:5" x14ac:dyDescent="0.35">
      <c r="A600" s="23">
        <f>Healthcare!Q600</f>
        <v>64</v>
      </c>
      <c r="B600" s="23">
        <f>IF(AND(OR(Dashboard!$D$5="All",Healthcare!J600=Dashboard!$D$5),OR(Dashboard!$D$6="All",Healthcare!K600=Dashboard!$D$6)),1,0)</f>
        <v>1</v>
      </c>
      <c r="C600" s="27">
        <f>IF(B600=1,Healthcare!C600,NA())</f>
        <v>30.114999999999998</v>
      </c>
      <c r="D600" s="27">
        <f>IF(B600=1,Healthcare!D600,NA())</f>
        <v>10.119999999999999</v>
      </c>
      <c r="E600" s="32">
        <f>IF(B600=1,Healthcare!M600,NA())</f>
        <v>16455.71</v>
      </c>
    </row>
    <row r="601" spans="1:5" x14ac:dyDescent="0.35">
      <c r="A601" s="23">
        <f>Healthcare!Q601</f>
        <v>19</v>
      </c>
      <c r="B601" s="23">
        <f>IF(AND(OR(Dashboard!$D$5="All",Healthcare!J601=Dashboard!$D$5),OR(Dashboard!$D$6="All",Healthcare!K601=Dashboard!$D$6)),1,0)</f>
        <v>1</v>
      </c>
      <c r="C601" s="27">
        <f>IF(B601=1,Healthcare!C601,NA())</f>
        <v>26.03</v>
      </c>
      <c r="D601" s="27">
        <f>IF(B601=1,Healthcare!D601,NA())</f>
        <v>4.01</v>
      </c>
      <c r="E601" s="32">
        <f>IF(B601=1,Healthcare!M601,NA())</f>
        <v>16450.89</v>
      </c>
    </row>
    <row r="602" spans="1:5" x14ac:dyDescent="0.35">
      <c r="A602" s="23">
        <f>Healthcare!Q602</f>
        <v>27</v>
      </c>
      <c r="B602" s="23">
        <f>IF(AND(OR(Dashboard!$D$5="All",Healthcare!J602=Dashboard!$D$5),OR(Dashboard!$D$6="All",Healthcare!K602=Dashboard!$D$6)),1,0)</f>
        <v>1</v>
      </c>
      <c r="C602" s="27">
        <f>IF(B602=1,Healthcare!C602,NA())</f>
        <v>20.045000000000002</v>
      </c>
      <c r="D602" s="27">
        <f>IF(B602=1,Healthcare!D602,NA())</f>
        <v>4.7699999999999996</v>
      </c>
      <c r="E602" s="32">
        <f>IF(B602=1,Healthcare!M602,NA())</f>
        <v>16420.490000000002</v>
      </c>
    </row>
    <row r="603" spans="1:5" x14ac:dyDescent="0.35">
      <c r="A603" s="23">
        <f>Healthcare!Q603</f>
        <v>57</v>
      </c>
      <c r="B603" s="23">
        <f>IF(AND(OR(Dashboard!$D$5="All",Healthcare!J603=Dashboard!$D$5),OR(Dashboard!$D$6="All",Healthcare!K603=Dashboard!$D$6)),1,0)</f>
        <v>1</v>
      </c>
      <c r="C603" s="27">
        <f>IF(B603=1,Healthcare!C603,NA())</f>
        <v>40.24</v>
      </c>
      <c r="D603" s="27">
        <f>IF(B603=1,Healthcare!D603,NA())</f>
        <v>6.83</v>
      </c>
      <c r="E603" s="32">
        <f>IF(B603=1,Healthcare!M603,NA())</f>
        <v>16351.42</v>
      </c>
    </row>
    <row r="604" spans="1:5" x14ac:dyDescent="0.35">
      <c r="A604" s="23">
        <f>Healthcare!Q604</f>
        <v>53</v>
      </c>
      <c r="B604" s="23">
        <f>IF(AND(OR(Dashboard!$D$5="All",Healthcare!J604=Dashboard!$D$5),OR(Dashboard!$D$6="All",Healthcare!K604=Dashboard!$D$6)),1,0)</f>
        <v>1</v>
      </c>
      <c r="C604" s="27">
        <f>IF(B604=1,Healthcare!C604,NA())</f>
        <v>43.15</v>
      </c>
      <c r="D604" s="27">
        <f>IF(B604=1,Healthcare!D604,NA())</f>
        <v>6.14</v>
      </c>
      <c r="E604" s="32">
        <f>IF(B604=1,Healthcare!M604,NA())</f>
        <v>16311.05</v>
      </c>
    </row>
    <row r="605" spans="1:5" x14ac:dyDescent="0.35">
      <c r="A605" s="23">
        <f>Healthcare!Q605</f>
        <v>19</v>
      </c>
      <c r="B605" s="23">
        <f>IF(AND(OR(Dashboard!$D$5="All",Healthcare!J605=Dashboard!$D$5),OR(Dashboard!$D$6="All",Healthcare!K605=Dashboard!$D$6)),1,0)</f>
        <v>1</v>
      </c>
      <c r="C605" s="27">
        <f>IF(B605=1,Healthcare!C605,NA())</f>
        <v>27.7</v>
      </c>
      <c r="D605" s="27">
        <f>IF(B605=1,Healthcare!D605,NA())</f>
        <v>5.6</v>
      </c>
      <c r="E605" s="32">
        <f>IF(B605=1,Healthcare!M605,NA())</f>
        <v>16297.85</v>
      </c>
    </row>
    <row r="606" spans="1:5" x14ac:dyDescent="0.35">
      <c r="A606" s="23">
        <f>Healthcare!Q606</f>
        <v>50</v>
      </c>
      <c r="B606" s="23">
        <f>IF(AND(OR(Dashboard!$D$5="All",Healthcare!J606=Dashboard!$D$5),OR(Dashboard!$D$6="All",Healthcare!K606=Dashboard!$D$6)),1,0)</f>
        <v>1</v>
      </c>
      <c r="C606" s="27">
        <f>IF(B606=1,Healthcare!C606,NA())</f>
        <v>45.68</v>
      </c>
      <c r="D606" s="27">
        <f>IF(B606=1,Healthcare!D606,NA())</f>
        <v>4.8</v>
      </c>
      <c r="E606" s="32">
        <f>IF(B606=1,Healthcare!M606,NA())</f>
        <v>16267.32</v>
      </c>
    </row>
    <row r="607" spans="1:5" x14ac:dyDescent="0.35">
      <c r="A607" s="23">
        <f>Healthcare!Q607</f>
        <v>20</v>
      </c>
      <c r="B607" s="23">
        <f>IF(AND(OR(Dashboard!$D$5="All",Healthcare!J607=Dashboard!$D$5),OR(Dashboard!$D$6="All",Healthcare!K607=Dashboard!$D$6)),1,0)</f>
        <v>1</v>
      </c>
      <c r="C607" s="27">
        <f>IF(B607=1,Healthcare!C607,NA())</f>
        <v>27.3</v>
      </c>
      <c r="D607" s="27">
        <f>IF(B607=1,Healthcare!D607,NA())</f>
        <v>11.89</v>
      </c>
      <c r="E607" s="32">
        <f>IF(B607=1,Healthcare!M607,NA())</f>
        <v>16232.85</v>
      </c>
    </row>
    <row r="608" spans="1:5" x14ac:dyDescent="0.35">
      <c r="A608" s="23">
        <f>Healthcare!Q608</f>
        <v>34</v>
      </c>
      <c r="B608" s="23">
        <f>IF(AND(OR(Dashboard!$D$5="All",Healthcare!J608=Dashboard!$D$5),OR(Dashboard!$D$6="All",Healthcare!K608=Dashboard!$D$6)),1,0)</f>
        <v>1</v>
      </c>
      <c r="C608" s="27">
        <f>IF(B608=1,Healthcare!C608,NA())</f>
        <v>54.45</v>
      </c>
      <c r="D608" s="27">
        <f>IF(B608=1,Healthcare!D608,NA())</f>
        <v>4.7300000000000004</v>
      </c>
      <c r="E608" s="32">
        <f>IF(B608=1,Healthcare!M608,NA())</f>
        <v>16205.88</v>
      </c>
    </row>
    <row r="609" spans="1:5" x14ac:dyDescent="0.35">
      <c r="A609" s="23">
        <f>Healthcare!Q609</f>
        <v>34</v>
      </c>
      <c r="B609" s="23">
        <f>IF(AND(OR(Dashboard!$D$5="All",Healthcare!J609=Dashboard!$D$5),OR(Dashboard!$D$6="All",Healthcare!K609=Dashboard!$D$6)),1,0)</f>
        <v>1</v>
      </c>
      <c r="C609" s="27">
        <f>IF(B609=1,Healthcare!C609,NA())</f>
        <v>54.43</v>
      </c>
      <c r="D609" s="27">
        <f>IF(B609=1,Healthcare!D609,NA())</f>
        <v>4.6100000000000003</v>
      </c>
      <c r="E609" s="32">
        <f>IF(B609=1,Healthcare!M609,NA())</f>
        <v>16199.1</v>
      </c>
    </row>
    <row r="610" spans="1:5" x14ac:dyDescent="0.35">
      <c r="A610" s="23">
        <f>Healthcare!Q610</f>
        <v>48</v>
      </c>
      <c r="B610" s="23">
        <f>IF(AND(OR(Dashboard!$D$5="All",Healthcare!J610=Dashboard!$D$5),OR(Dashboard!$D$6="All",Healthcare!K610=Dashboard!$D$6)),1,0)</f>
        <v>1</v>
      </c>
      <c r="C610" s="27">
        <f>IF(B610=1,Healthcare!C610,NA())</f>
        <v>48.01</v>
      </c>
      <c r="D610" s="27">
        <f>IF(B610=1,Healthcare!D610,NA())</f>
        <v>7.3</v>
      </c>
      <c r="E610" s="32">
        <f>IF(B610=1,Healthcare!M610,NA())</f>
        <v>16190.97</v>
      </c>
    </row>
    <row r="611" spans="1:5" x14ac:dyDescent="0.35">
      <c r="A611" s="23">
        <f>Healthcare!Q611</f>
        <v>40</v>
      </c>
      <c r="B611" s="23">
        <f>IF(AND(OR(Dashboard!$D$5="All",Healthcare!J611=Dashboard!$D$5),OR(Dashboard!$D$6="All",Healthcare!K611=Dashboard!$D$6)),1,0)</f>
        <v>1</v>
      </c>
      <c r="C611" s="27">
        <f>IF(B611=1,Healthcare!C611,NA())</f>
        <v>48.32</v>
      </c>
      <c r="D611" s="27">
        <f>IF(B611=1,Healthcare!D611,NA())</f>
        <v>5.88</v>
      </c>
      <c r="E611" s="32">
        <f>IF(B611=1,Healthcare!M611,NA())</f>
        <v>16152.04</v>
      </c>
    </row>
    <row r="612" spans="1:5" x14ac:dyDescent="0.35">
      <c r="A612" s="23">
        <f>Healthcare!Q612</f>
        <v>29</v>
      </c>
      <c r="B612" s="23">
        <f>IF(AND(OR(Dashboard!$D$5="All",Healthcare!J612=Dashboard!$D$5),OR(Dashboard!$D$6="All",Healthcare!K612=Dashboard!$D$6)),1,0)</f>
        <v>1</v>
      </c>
      <c r="C612" s="27">
        <f>IF(B612=1,Healthcare!C612,NA())</f>
        <v>22.895</v>
      </c>
      <c r="D612" s="27">
        <f>IF(B612=1,Healthcare!D612,NA())</f>
        <v>4.0599999999999996</v>
      </c>
      <c r="E612" s="32">
        <f>IF(B612=1,Healthcare!M612,NA())</f>
        <v>16138.76</v>
      </c>
    </row>
    <row r="613" spans="1:5" x14ac:dyDescent="0.35">
      <c r="A613" s="23">
        <f>Healthcare!Q613</f>
        <v>35</v>
      </c>
      <c r="B613" s="23">
        <f>IF(AND(OR(Dashboard!$D$5="All",Healthcare!J613=Dashboard!$D$5),OR(Dashboard!$D$6="All",Healthcare!K613=Dashboard!$D$6)),1,0)</f>
        <v>1</v>
      </c>
      <c r="C613" s="27">
        <f>IF(B613=1,Healthcare!C613,NA())</f>
        <v>54.85</v>
      </c>
      <c r="D613" s="27">
        <f>IF(B613=1,Healthcare!D613,NA())</f>
        <v>4.9000000000000004</v>
      </c>
      <c r="E613" s="32">
        <f>IF(B613=1,Healthcare!M613,NA())</f>
        <v>16122.65</v>
      </c>
    </row>
    <row r="614" spans="1:5" x14ac:dyDescent="0.35">
      <c r="A614" s="23">
        <f>Healthcare!Q614</f>
        <v>29</v>
      </c>
      <c r="B614" s="23">
        <f>IF(AND(OR(Dashboard!$D$5="All",Healthcare!J614=Dashboard!$D$5),OR(Dashboard!$D$6="All",Healthcare!K614=Dashboard!$D$6)),1,0)</f>
        <v>1</v>
      </c>
      <c r="C614" s="27">
        <f>IF(B614=1,Healthcare!C614,NA())</f>
        <v>21.85</v>
      </c>
      <c r="D614" s="27">
        <f>IF(B614=1,Healthcare!D614,NA())</f>
        <v>5.52</v>
      </c>
      <c r="E614" s="32">
        <f>IF(B614=1,Healthcare!M614,NA())</f>
        <v>16115.3</v>
      </c>
    </row>
    <row r="615" spans="1:5" x14ac:dyDescent="0.35">
      <c r="A615" s="23">
        <f>Healthcare!Q615</f>
        <v>37</v>
      </c>
      <c r="B615" s="23">
        <f>IF(AND(OR(Dashboard!$D$5="All",Healthcare!J615=Dashboard!$D$5),OR(Dashboard!$D$6="All",Healthcare!K615=Dashboard!$D$6)),1,0)</f>
        <v>1</v>
      </c>
      <c r="C615" s="27">
        <f>IF(B615=1,Healthcare!C615,NA())</f>
        <v>51.86</v>
      </c>
      <c r="D615" s="27">
        <f>IF(B615=1,Healthcare!D615,NA())</f>
        <v>5.2</v>
      </c>
      <c r="E615" s="32">
        <f>IF(B615=1,Healthcare!M615,NA())</f>
        <v>16097.94</v>
      </c>
    </row>
    <row r="616" spans="1:5" x14ac:dyDescent="0.35">
      <c r="A616" s="23">
        <f>Healthcare!Q616</f>
        <v>64</v>
      </c>
      <c r="B616" s="23">
        <f>IF(AND(OR(Dashboard!$D$5="All",Healthcare!J616=Dashboard!$D$5),OR(Dashboard!$D$6="All",Healthcare!K616=Dashboard!$D$6)),1,0)</f>
        <v>1</v>
      </c>
      <c r="C616" s="27">
        <f>IF(B616=1,Healthcare!C616,NA())</f>
        <v>39.049999999999997</v>
      </c>
      <c r="D616" s="27">
        <f>IF(B616=1,Healthcare!D616,NA())</f>
        <v>7.59</v>
      </c>
      <c r="E616" s="32">
        <f>IF(B616=1,Healthcare!M616,NA())</f>
        <v>16085.13</v>
      </c>
    </row>
    <row r="617" spans="1:5" x14ac:dyDescent="0.35">
      <c r="A617" s="23">
        <f>Healthcare!Q617</f>
        <v>64</v>
      </c>
      <c r="B617" s="23">
        <f>IF(AND(OR(Dashboard!$D$5="All",Healthcare!J617=Dashboard!$D$5),OR(Dashboard!$D$6="All",Healthcare!K617=Dashboard!$D$6)),1,0)</f>
        <v>1</v>
      </c>
      <c r="C617" s="27">
        <f>IF(B617=1,Healthcare!C617,NA())</f>
        <v>31.824999999999999</v>
      </c>
      <c r="D617" s="27">
        <f>IF(B617=1,Healthcare!D617,NA())</f>
        <v>8.2799999999999994</v>
      </c>
      <c r="E617" s="32">
        <f>IF(B617=1,Healthcare!M617,NA())</f>
        <v>16069.08</v>
      </c>
    </row>
    <row r="618" spans="1:5" x14ac:dyDescent="0.35">
      <c r="A618" s="23">
        <f>Healthcare!Q618</f>
        <v>44</v>
      </c>
      <c r="B618" s="23">
        <f>IF(AND(OR(Dashboard!$D$5="All",Healthcare!J618=Dashboard!$D$5),OR(Dashboard!$D$6="All",Healthcare!K618=Dashboard!$D$6)),1,0)</f>
        <v>1</v>
      </c>
      <c r="C618" s="27">
        <f>IF(B618=1,Healthcare!C618,NA())</f>
        <v>46.43</v>
      </c>
      <c r="D618" s="27">
        <f>IF(B618=1,Healthcare!D618,NA())</f>
        <v>6.72</v>
      </c>
      <c r="E618" s="32">
        <f>IF(B618=1,Healthcare!M618,NA())</f>
        <v>16062.89</v>
      </c>
    </row>
    <row r="619" spans="1:5" x14ac:dyDescent="0.35">
      <c r="A619" s="23">
        <f>Healthcare!Q619</f>
        <v>34</v>
      </c>
      <c r="B619" s="23">
        <f>IF(AND(OR(Dashboard!$D$5="All",Healthcare!J619=Dashboard!$D$5),OR(Dashboard!$D$6="All",Healthcare!K619=Dashboard!$D$6)),1,0)</f>
        <v>1</v>
      </c>
      <c r="C619" s="27">
        <f>IF(B619=1,Healthcare!C619,NA())</f>
        <v>53.63</v>
      </c>
      <c r="D619" s="27">
        <f>IF(B619=1,Healthcare!D619,NA())</f>
        <v>5.47</v>
      </c>
      <c r="E619" s="32">
        <f>IF(B619=1,Healthcare!M619,NA())</f>
        <v>16059.06</v>
      </c>
    </row>
    <row r="620" spans="1:5" x14ac:dyDescent="0.35">
      <c r="A620" s="23">
        <f>Healthcare!Q620</f>
        <v>42</v>
      </c>
      <c r="B620" s="23">
        <f>IF(AND(OR(Dashboard!$D$5="All",Healthcare!J620=Dashboard!$D$5),OR(Dashboard!$D$6="All",Healthcare!K620=Dashboard!$D$6)),1,0)</f>
        <v>1</v>
      </c>
      <c r="C620" s="27">
        <f>IF(B620=1,Healthcare!C620,NA())</f>
        <v>48.7</v>
      </c>
      <c r="D620" s="27">
        <f>IF(B620=1,Healthcare!D620,NA())</f>
        <v>4.71</v>
      </c>
      <c r="E620" s="32">
        <f>IF(B620=1,Healthcare!M620,NA())</f>
        <v>15966.19</v>
      </c>
    </row>
    <row r="621" spans="1:5" x14ac:dyDescent="0.35">
      <c r="A621" s="23">
        <f>Healthcare!Q621</f>
        <v>40</v>
      </c>
      <c r="B621" s="23">
        <f>IF(AND(OR(Dashboard!$D$5="All",Healthcare!J621=Dashboard!$D$5),OR(Dashboard!$D$6="All",Healthcare!K621=Dashboard!$D$6)),1,0)</f>
        <v>1</v>
      </c>
      <c r="C621" s="27">
        <f>IF(B621=1,Healthcare!C621,NA())</f>
        <v>48.81</v>
      </c>
      <c r="D621" s="27">
        <f>IF(B621=1,Healthcare!D621,NA())</f>
        <v>5.49</v>
      </c>
      <c r="E621" s="32">
        <f>IF(B621=1,Healthcare!M621,NA())</f>
        <v>15965.29</v>
      </c>
    </row>
    <row r="622" spans="1:5" x14ac:dyDescent="0.35">
      <c r="A622" s="23">
        <f>Healthcare!Q622</f>
        <v>42</v>
      </c>
      <c r="B622" s="23">
        <f>IF(AND(OR(Dashboard!$D$5="All",Healthcare!J622=Dashboard!$D$5),OR(Dashboard!$D$6="All",Healthcare!K622=Dashboard!$D$6)),1,0)</f>
        <v>1</v>
      </c>
      <c r="C622" s="27">
        <f>IF(B622=1,Healthcare!C622,NA())</f>
        <v>47.53</v>
      </c>
      <c r="D622" s="27">
        <f>IF(B622=1,Healthcare!D622,NA())</f>
        <v>4.72</v>
      </c>
      <c r="E622" s="32">
        <f>IF(B622=1,Healthcare!M622,NA())</f>
        <v>15922.29</v>
      </c>
    </row>
    <row r="623" spans="1:5" x14ac:dyDescent="0.35">
      <c r="A623" s="23">
        <f>Healthcare!Q623</f>
        <v>60</v>
      </c>
      <c r="B623" s="23">
        <f>IF(AND(OR(Dashboard!$D$5="All",Healthcare!J623=Dashboard!$D$5),OR(Dashboard!$D$6="All",Healthcare!K623=Dashboard!$D$6)),1,0)</f>
        <v>1</v>
      </c>
      <c r="C623" s="27">
        <f>IF(B623=1,Healthcare!C623,NA())</f>
        <v>36.85</v>
      </c>
      <c r="D623" s="27">
        <f>IF(B623=1,Healthcare!D623,NA())</f>
        <v>6.7</v>
      </c>
      <c r="E623" s="32">
        <f>IF(B623=1,Healthcare!M623,NA())</f>
        <v>15840.81</v>
      </c>
    </row>
    <row r="624" spans="1:5" x14ac:dyDescent="0.35">
      <c r="A624" s="23">
        <f>Healthcare!Q624</f>
        <v>40</v>
      </c>
      <c r="B624" s="23">
        <f>IF(AND(OR(Dashboard!$D$5="All",Healthcare!J624=Dashboard!$D$5),OR(Dashboard!$D$6="All",Healthcare!K624=Dashboard!$D$6)),1,0)</f>
        <v>1</v>
      </c>
      <c r="C624" s="27">
        <f>IF(B624=1,Healthcare!C624,NA())</f>
        <v>29.3</v>
      </c>
      <c r="D624" s="27">
        <f>IF(B624=1,Healthcare!D624,NA())</f>
        <v>5.5</v>
      </c>
      <c r="E624" s="32">
        <f>IF(B624=1,Healthcare!M624,NA())</f>
        <v>15828.82</v>
      </c>
    </row>
    <row r="625" spans="1:5" x14ac:dyDescent="0.35">
      <c r="A625" s="23">
        <f>Healthcare!Q625</f>
        <v>38</v>
      </c>
      <c r="B625" s="23">
        <f>IF(AND(OR(Dashboard!$D$5="All",Healthcare!J625=Dashboard!$D$5),OR(Dashboard!$D$6="All",Healthcare!K625=Dashboard!$D$6)),1,0)</f>
        <v>1</v>
      </c>
      <c r="C625" s="27">
        <f>IF(B625=1,Healthcare!C625,NA())</f>
        <v>19.3</v>
      </c>
      <c r="D625" s="27">
        <f>IF(B625=1,Healthcare!D625,NA())</f>
        <v>4.46</v>
      </c>
      <c r="E625" s="32">
        <f>IF(B625=1,Healthcare!M625,NA())</f>
        <v>15820.7</v>
      </c>
    </row>
    <row r="626" spans="1:5" x14ac:dyDescent="0.35">
      <c r="A626" s="23">
        <f>Healthcare!Q626</f>
        <v>25</v>
      </c>
      <c r="B626" s="23">
        <f>IF(AND(OR(Dashboard!$D$5="All",Healthcare!J626=Dashboard!$D$5),OR(Dashboard!$D$6="All",Healthcare!K626=Dashboard!$D$6)),1,0)</f>
        <v>1</v>
      </c>
      <c r="C626" s="27">
        <f>IF(B626=1,Healthcare!C626,NA())</f>
        <v>24.13</v>
      </c>
      <c r="D626" s="27">
        <f>IF(B626=1,Healthcare!D626,NA())</f>
        <v>5.29</v>
      </c>
      <c r="E626" s="32">
        <f>IF(B626=1,Healthcare!M626,NA())</f>
        <v>15817.99</v>
      </c>
    </row>
    <row r="627" spans="1:5" x14ac:dyDescent="0.35">
      <c r="A627" s="23">
        <f>Healthcare!Q627</f>
        <v>48</v>
      </c>
      <c r="B627" s="23">
        <f>IF(AND(OR(Dashboard!$D$5="All",Healthcare!J627=Dashboard!$D$5),OR(Dashboard!$D$6="All",Healthcare!K627=Dashboard!$D$6)),1,0)</f>
        <v>1</v>
      </c>
      <c r="C627" s="27">
        <f>IF(B627=1,Healthcare!C627,NA())</f>
        <v>46.7</v>
      </c>
      <c r="D627" s="27">
        <f>IF(B627=1,Healthcare!D627,NA())</f>
        <v>10.99</v>
      </c>
      <c r="E627" s="32">
        <f>IF(B627=1,Healthcare!M627,NA())</f>
        <v>15746.62</v>
      </c>
    </row>
    <row r="628" spans="1:5" x14ac:dyDescent="0.35">
      <c r="A628" s="23">
        <f>Healthcare!Q628</f>
        <v>46</v>
      </c>
      <c r="B628" s="23">
        <f>IF(AND(OR(Dashboard!$D$5="All",Healthcare!J628=Dashboard!$D$5),OR(Dashboard!$D$6="All",Healthcare!K628=Dashboard!$D$6)),1,0)</f>
        <v>1</v>
      </c>
      <c r="C628" s="27">
        <f>IF(B628=1,Healthcare!C628,NA())</f>
        <v>45.27</v>
      </c>
      <c r="D628" s="27">
        <f>IF(B628=1,Healthcare!D628,NA())</f>
        <v>5.2</v>
      </c>
      <c r="E628" s="32">
        <f>IF(B628=1,Healthcare!M628,NA())</f>
        <v>15698.86</v>
      </c>
    </row>
    <row r="629" spans="1:5" x14ac:dyDescent="0.35">
      <c r="A629" s="23">
        <f>Healthcare!Q629</f>
        <v>49</v>
      </c>
      <c r="B629" s="23">
        <f>IF(AND(OR(Dashboard!$D$5="All",Healthcare!J629=Dashboard!$D$5),OR(Dashboard!$D$6="All",Healthcare!K629=Dashboard!$D$6)),1,0)</f>
        <v>1</v>
      </c>
      <c r="C629" s="27">
        <f>IF(B629=1,Healthcare!C629,NA())</f>
        <v>44.29</v>
      </c>
      <c r="D629" s="27">
        <f>IF(B629=1,Healthcare!D629,NA())</f>
        <v>9.66</v>
      </c>
      <c r="E629" s="32">
        <f>IF(B629=1,Healthcare!M629,NA())</f>
        <v>15670.3</v>
      </c>
    </row>
    <row r="630" spans="1:5" x14ac:dyDescent="0.35">
      <c r="A630" s="23">
        <f>Healthcare!Q630</f>
        <v>34</v>
      </c>
      <c r="B630" s="23">
        <f>IF(AND(OR(Dashboard!$D$5="All",Healthcare!J630=Dashboard!$D$5),OR(Dashboard!$D$6="All",Healthcare!K630=Dashboard!$D$6)),1,0)</f>
        <v>1</v>
      </c>
      <c r="C630" s="27">
        <f>IF(B630=1,Healthcare!C630,NA())</f>
        <v>54.59</v>
      </c>
      <c r="D630" s="27">
        <f>IF(B630=1,Healthcare!D630,NA())</f>
        <v>4.22</v>
      </c>
      <c r="E630" s="32">
        <f>IF(B630=1,Healthcare!M630,NA())</f>
        <v>15646.28</v>
      </c>
    </row>
    <row r="631" spans="1:5" x14ac:dyDescent="0.35">
      <c r="A631" s="23">
        <f>Healthcare!Q631</f>
        <v>63</v>
      </c>
      <c r="B631" s="23">
        <f>IF(AND(OR(Dashboard!$D$5="All",Healthcare!J631=Dashboard!$D$5),OR(Dashboard!$D$6="All",Healthcare!K631=Dashboard!$D$6)),1,0)</f>
        <v>1</v>
      </c>
      <c r="C631" s="27">
        <f>IF(B631=1,Healthcare!C631,NA())</f>
        <v>32.965000000000003</v>
      </c>
      <c r="D631" s="27">
        <f>IF(B631=1,Healthcare!D631,NA())</f>
        <v>11.78</v>
      </c>
      <c r="E631" s="32">
        <f>IF(B631=1,Healthcare!M631,NA())</f>
        <v>15612.19</v>
      </c>
    </row>
    <row r="632" spans="1:5" x14ac:dyDescent="0.35">
      <c r="A632" s="23">
        <f>Healthcare!Q632</f>
        <v>57</v>
      </c>
      <c r="B632" s="23">
        <f>IF(AND(OR(Dashboard!$D$5="All",Healthcare!J632=Dashboard!$D$5),OR(Dashboard!$D$6="All",Healthcare!K632=Dashboard!$D$6)),1,0)</f>
        <v>1</v>
      </c>
      <c r="C632" s="27">
        <f>IF(B632=1,Healthcare!C632,NA())</f>
        <v>38.049999999999997</v>
      </c>
      <c r="D632" s="27">
        <f>IF(B632=1,Healthcare!D632,NA())</f>
        <v>9.6199999999999992</v>
      </c>
      <c r="E632" s="32">
        <f>IF(B632=1,Healthcare!M632,NA())</f>
        <v>15608.58</v>
      </c>
    </row>
    <row r="633" spans="1:5" x14ac:dyDescent="0.35">
      <c r="A633" s="23">
        <f>Healthcare!Q633</f>
        <v>48</v>
      </c>
      <c r="B633" s="23">
        <f>IF(AND(OR(Dashboard!$D$5="All",Healthcare!J633=Dashboard!$D$5),OR(Dashboard!$D$6="All",Healthcare!K633=Dashboard!$D$6)),1,0)</f>
        <v>1</v>
      </c>
      <c r="C633" s="27">
        <f>IF(B633=1,Healthcare!C633,NA())</f>
        <v>46.14</v>
      </c>
      <c r="D633" s="27">
        <f>IF(B633=1,Healthcare!D633,NA())</f>
        <v>10.78</v>
      </c>
      <c r="E633" s="32">
        <f>IF(B633=1,Healthcare!M633,NA())</f>
        <v>15556.67</v>
      </c>
    </row>
    <row r="634" spans="1:5" x14ac:dyDescent="0.35">
      <c r="A634" s="23">
        <f>Healthcare!Q634</f>
        <v>63</v>
      </c>
      <c r="B634" s="23">
        <f>IF(AND(OR(Dashboard!$D$5="All",Healthcare!J634=Dashboard!$D$5),OR(Dashboard!$D$6="All",Healthcare!K634=Dashboard!$D$6)),1,0)</f>
        <v>1</v>
      </c>
      <c r="C634" s="27">
        <f>IF(B634=1,Healthcare!C634,NA())</f>
        <v>41.325000000000003</v>
      </c>
      <c r="D634" s="27">
        <f>IF(B634=1,Healthcare!D634,NA())</f>
        <v>5.1100000000000003</v>
      </c>
      <c r="E634" s="32">
        <f>IF(B634=1,Healthcare!M634,NA())</f>
        <v>15555.19</v>
      </c>
    </row>
    <row r="635" spans="1:5" x14ac:dyDescent="0.35">
      <c r="A635" s="23">
        <f>Healthcare!Q635</f>
        <v>48</v>
      </c>
      <c r="B635" s="23">
        <f>IF(AND(OR(Dashboard!$D$5="All",Healthcare!J635=Dashboard!$D$5),OR(Dashboard!$D$6="All",Healthcare!K635=Dashboard!$D$6)),1,0)</f>
        <v>1</v>
      </c>
      <c r="C635" s="27">
        <f>IF(B635=1,Healthcare!C635,NA())</f>
        <v>44.64</v>
      </c>
      <c r="D635" s="27">
        <f>IF(B635=1,Healthcare!D635,NA())</f>
        <v>7.18</v>
      </c>
      <c r="E635" s="32">
        <f>IF(B635=1,Healthcare!M635,NA())</f>
        <v>15532.16</v>
      </c>
    </row>
    <row r="636" spans="1:5" x14ac:dyDescent="0.35">
      <c r="A636" s="23">
        <f>Healthcare!Q636</f>
        <v>18</v>
      </c>
      <c r="B636" s="23">
        <f>IF(AND(OR(Dashboard!$D$5="All",Healthcare!J636=Dashboard!$D$5),OR(Dashboard!$D$6="All",Healthcare!K636=Dashboard!$D$6)),1,0)</f>
        <v>1</v>
      </c>
      <c r="C636" s="27">
        <f>IF(B636=1,Healthcare!C636,NA())</f>
        <v>25.175000000000001</v>
      </c>
      <c r="D636" s="27">
        <f>IF(B636=1,Healthcare!D636,NA())</f>
        <v>4.96</v>
      </c>
      <c r="E636" s="32">
        <f>IF(B636=1,Healthcare!M636,NA())</f>
        <v>15518.18</v>
      </c>
    </row>
    <row r="637" spans="1:5" x14ac:dyDescent="0.35">
      <c r="A637" s="23">
        <f>Healthcare!Q637</f>
        <v>46</v>
      </c>
      <c r="B637" s="23">
        <f>IF(AND(OR(Dashboard!$D$5="All",Healthcare!J637=Dashboard!$D$5),OR(Dashboard!$D$6="All",Healthcare!K637=Dashboard!$D$6)),1,0)</f>
        <v>1</v>
      </c>
      <c r="C637" s="27">
        <f>IF(B637=1,Healthcare!C637,NA())</f>
        <v>43.11</v>
      </c>
      <c r="D637" s="27">
        <f>IF(B637=1,Healthcare!D637,NA())</f>
        <v>4.67</v>
      </c>
      <c r="E637" s="32">
        <f>IF(B637=1,Healthcare!M637,NA())</f>
        <v>15450.48</v>
      </c>
    </row>
    <row r="638" spans="1:5" x14ac:dyDescent="0.35">
      <c r="A638" s="23">
        <f>Healthcare!Q638</f>
        <v>32</v>
      </c>
      <c r="B638" s="23">
        <f>IF(AND(OR(Dashboard!$D$5="All",Healthcare!J638=Dashboard!$D$5),OR(Dashboard!$D$6="All",Healthcare!K638=Dashboard!$D$6)),1,0)</f>
        <v>1</v>
      </c>
      <c r="C638" s="27">
        <f>IF(B638=1,Healthcare!C638,NA())</f>
        <v>53.32</v>
      </c>
      <c r="D638" s="27">
        <f>IF(B638=1,Healthcare!D638,NA())</f>
        <v>5.0599999999999996</v>
      </c>
      <c r="E638" s="32">
        <f>IF(B638=1,Healthcare!M638,NA())</f>
        <v>15440.2</v>
      </c>
    </row>
    <row r="639" spans="1:5" x14ac:dyDescent="0.35">
      <c r="A639" s="23">
        <f>Healthcare!Q639</f>
        <v>58</v>
      </c>
      <c r="B639" s="23">
        <f>IF(AND(OR(Dashboard!$D$5="All",Healthcare!J639=Dashboard!$D$5),OR(Dashboard!$D$6="All",Healthcare!K639=Dashboard!$D$6)),1,0)</f>
        <v>1</v>
      </c>
      <c r="C639" s="27">
        <f>IF(B639=1,Healthcare!C639,NA())</f>
        <v>38.04</v>
      </c>
      <c r="D639" s="27">
        <f>IF(B639=1,Healthcare!D639,NA())</f>
        <v>5.0199999999999996</v>
      </c>
      <c r="E639" s="32">
        <f>IF(B639=1,Healthcare!M639,NA())</f>
        <v>15377.77</v>
      </c>
    </row>
    <row r="640" spans="1:5" x14ac:dyDescent="0.35">
      <c r="A640" s="23">
        <f>Healthcare!Q640</f>
        <v>60</v>
      </c>
      <c r="B640" s="23">
        <f>IF(AND(OR(Dashboard!$D$5="All",Healthcare!J640=Dashboard!$D$5),OR(Dashboard!$D$6="All",Healthcare!K640=Dashboard!$D$6)),1,0)</f>
        <v>1</v>
      </c>
      <c r="C640" s="27">
        <f>IF(B640=1,Healthcare!C640,NA())</f>
        <v>37.9</v>
      </c>
      <c r="D640" s="27">
        <f>IF(B640=1,Healthcare!D640,NA())</f>
        <v>7.76</v>
      </c>
      <c r="E640" s="32">
        <f>IF(B640=1,Healthcare!M640,NA())</f>
        <v>15368.22</v>
      </c>
    </row>
    <row r="641" spans="1:5" x14ac:dyDescent="0.35">
      <c r="A641" s="23">
        <f>Healthcare!Q641</f>
        <v>54</v>
      </c>
      <c r="B641" s="23">
        <f>IF(AND(OR(Dashboard!$D$5="All",Healthcare!J641=Dashboard!$D$5),OR(Dashboard!$D$6="All",Healthcare!K641=Dashboard!$D$6)),1,0)</f>
        <v>1</v>
      </c>
      <c r="C641" s="27">
        <f>IF(B641=1,Healthcare!C641,NA())</f>
        <v>39.6</v>
      </c>
      <c r="D641" s="27">
        <f>IF(B641=1,Healthcare!D641,NA())</f>
        <v>9.32</v>
      </c>
      <c r="E641" s="32">
        <f>IF(B641=1,Healthcare!M641,NA())</f>
        <v>15363.77</v>
      </c>
    </row>
    <row r="642" spans="1:5" x14ac:dyDescent="0.35">
      <c r="A642" s="23">
        <f>Healthcare!Q642</f>
        <v>34</v>
      </c>
      <c r="B642" s="23">
        <f>IF(AND(OR(Dashboard!$D$5="All",Healthcare!J642=Dashboard!$D$5),OR(Dashboard!$D$6="All",Healthcare!K642=Dashboard!$D$6)),1,0)</f>
        <v>1</v>
      </c>
      <c r="C642" s="27">
        <f>IF(B642=1,Healthcare!C642,NA())</f>
        <v>50.92</v>
      </c>
      <c r="D642" s="27">
        <f>IF(B642=1,Healthcare!D642,NA())</f>
        <v>5.31</v>
      </c>
      <c r="E642" s="32">
        <f>IF(B642=1,Healthcare!M642,NA())</f>
        <v>15361.5</v>
      </c>
    </row>
    <row r="643" spans="1:5" x14ac:dyDescent="0.35">
      <c r="A643" s="23">
        <f>Healthcare!Q643</f>
        <v>21</v>
      </c>
      <c r="B643" s="23">
        <f>IF(AND(OR(Dashboard!$D$5="All",Healthcare!J643=Dashboard!$D$5),OR(Dashboard!$D$6="All",Healthcare!K643=Dashboard!$D$6)),1,0)</f>
        <v>1</v>
      </c>
      <c r="C643" s="27">
        <f>IF(B643=1,Healthcare!C643,NA())</f>
        <v>21.85</v>
      </c>
      <c r="D643" s="27">
        <f>IF(B643=1,Healthcare!D643,NA())</f>
        <v>5.56</v>
      </c>
      <c r="E643" s="32">
        <f>IF(B643=1,Healthcare!M643,NA())</f>
        <v>15359.1</v>
      </c>
    </row>
    <row r="644" spans="1:5" x14ac:dyDescent="0.35">
      <c r="A644" s="23">
        <f>Healthcare!Q644</f>
        <v>59</v>
      </c>
      <c r="B644" s="23">
        <f>IF(AND(OR(Dashboard!$D$5="All",Healthcare!J644=Dashboard!$D$5),OR(Dashboard!$D$6="All",Healthcare!K644=Dashboard!$D$6)),1,0)</f>
        <v>1</v>
      </c>
      <c r="C644" s="27">
        <f>IF(B644=1,Healthcare!C644,NA())</f>
        <v>36.08</v>
      </c>
      <c r="D644" s="27">
        <f>IF(B644=1,Healthcare!D644,NA())</f>
        <v>7.11</v>
      </c>
      <c r="E644" s="32">
        <f>IF(B644=1,Healthcare!M644,NA())</f>
        <v>15322.77</v>
      </c>
    </row>
    <row r="645" spans="1:5" x14ac:dyDescent="0.35">
      <c r="A645" s="23">
        <f>Healthcare!Q645</f>
        <v>53</v>
      </c>
      <c r="B645" s="23">
        <f>IF(AND(OR(Dashboard!$D$5="All",Healthcare!J645=Dashboard!$D$5),OR(Dashboard!$D$6="All",Healthcare!K645=Dashboard!$D$6)),1,0)</f>
        <v>1</v>
      </c>
      <c r="C645" s="27">
        <f>IF(B645=1,Healthcare!C645,NA())</f>
        <v>40.44</v>
      </c>
      <c r="D645" s="27">
        <f>IF(B645=1,Healthcare!D645,NA())</f>
        <v>5.13</v>
      </c>
      <c r="E645" s="32">
        <f>IF(B645=1,Healthcare!M645,NA())</f>
        <v>15260.52</v>
      </c>
    </row>
    <row r="646" spans="1:5" x14ac:dyDescent="0.35">
      <c r="A646" s="23">
        <f>Healthcare!Q646</f>
        <v>62</v>
      </c>
      <c r="B646" s="23">
        <f>IF(AND(OR(Dashboard!$D$5="All",Healthcare!J646=Dashboard!$D$5),OR(Dashboard!$D$6="All",Healthcare!K646=Dashboard!$D$6)),1,0)</f>
        <v>1</v>
      </c>
      <c r="C646" s="27">
        <f>IF(B646=1,Healthcare!C646,NA())</f>
        <v>38.094999999999999</v>
      </c>
      <c r="D646" s="27">
        <f>IF(B646=1,Healthcare!D646,NA())</f>
        <v>10.199999999999999</v>
      </c>
      <c r="E646" s="32">
        <f>IF(B646=1,Healthcare!M646,NA())</f>
        <v>15230.32</v>
      </c>
    </row>
    <row r="647" spans="1:5" x14ac:dyDescent="0.35">
      <c r="A647" s="23">
        <f>Healthcare!Q647</f>
        <v>44</v>
      </c>
      <c r="B647" s="23">
        <f>IF(AND(OR(Dashboard!$D$5="All",Healthcare!J647=Dashboard!$D$5),OR(Dashboard!$D$6="All",Healthcare!K647=Dashboard!$D$6)),1,0)</f>
        <v>1</v>
      </c>
      <c r="C647" s="27">
        <f>IF(B647=1,Healthcare!C647,NA())</f>
        <v>44.95</v>
      </c>
      <c r="D647" s="27">
        <f>IF(B647=1,Healthcare!D647,NA())</f>
        <v>10.4</v>
      </c>
      <c r="E647" s="32">
        <f>IF(B647=1,Healthcare!M647,NA())</f>
        <v>15207.92</v>
      </c>
    </row>
    <row r="648" spans="1:5" x14ac:dyDescent="0.35">
      <c r="A648" s="23">
        <f>Healthcare!Q648</f>
        <v>60</v>
      </c>
      <c r="B648" s="23">
        <f>IF(AND(OR(Dashboard!$D$5="All",Healthcare!J648=Dashboard!$D$5),OR(Dashboard!$D$6="All",Healthcare!K648=Dashboard!$D$6)),1,0)</f>
        <v>1</v>
      </c>
      <c r="C648" s="27">
        <f>IF(B648=1,Healthcare!C648,NA())</f>
        <v>35.54</v>
      </c>
      <c r="D648" s="27">
        <f>IF(B648=1,Healthcare!D648,NA())</f>
        <v>10.67</v>
      </c>
      <c r="E648" s="32">
        <f>IF(B648=1,Healthcare!M648,NA())</f>
        <v>15174.81</v>
      </c>
    </row>
    <row r="649" spans="1:5" x14ac:dyDescent="0.35">
      <c r="A649" s="23">
        <f>Healthcare!Q649</f>
        <v>63</v>
      </c>
      <c r="B649" s="23">
        <f>IF(AND(OR(Dashboard!$D$5="All",Healthcare!J649=Dashboard!$D$5),OR(Dashboard!$D$6="All",Healthcare!K649=Dashboard!$D$6)),1,0)</f>
        <v>1</v>
      </c>
      <c r="C649" s="27">
        <f>IF(B649=1,Healthcare!C649,NA())</f>
        <v>39.799999999999997</v>
      </c>
      <c r="D649" s="27">
        <f>IF(B649=1,Healthcare!D649,NA())</f>
        <v>4.6500000000000004</v>
      </c>
      <c r="E649" s="32">
        <f>IF(B649=1,Healthcare!M649,NA())</f>
        <v>15170.07</v>
      </c>
    </row>
    <row r="650" spans="1:5" x14ac:dyDescent="0.35">
      <c r="A650" s="23">
        <f>Healthcare!Q650</f>
        <v>64</v>
      </c>
      <c r="B650" s="23">
        <f>IF(AND(OR(Dashboard!$D$5="All",Healthcare!J650=Dashboard!$D$5),OR(Dashboard!$D$6="All",Healthcare!K650=Dashboard!$D$6)),1,0)</f>
        <v>1</v>
      </c>
      <c r="C650" s="27">
        <f>IF(B650=1,Healthcare!C650,NA())</f>
        <v>33.659999999999997</v>
      </c>
      <c r="D650" s="27">
        <f>IF(B650=1,Healthcare!D650,NA())</f>
        <v>5.65</v>
      </c>
      <c r="E650" s="32">
        <f>IF(B650=1,Healthcare!M650,NA())</f>
        <v>15161.53</v>
      </c>
    </row>
    <row r="651" spans="1:5" x14ac:dyDescent="0.35">
      <c r="A651" s="23">
        <f>Healthcare!Q651</f>
        <v>60</v>
      </c>
      <c r="B651" s="23">
        <f>IF(AND(OR(Dashboard!$D$5="All",Healthcare!J651=Dashboard!$D$5),OR(Dashboard!$D$6="All",Healthcare!K651=Dashboard!$D$6)),1,0)</f>
        <v>1</v>
      </c>
      <c r="C651" s="27">
        <f>IF(B651=1,Healthcare!C651,NA())</f>
        <v>35.5</v>
      </c>
      <c r="D651" s="27">
        <f>IF(B651=1,Healthcare!D651,NA())</f>
        <v>11.97</v>
      </c>
      <c r="E651" s="32">
        <f>IF(B651=1,Healthcare!M651,NA())</f>
        <v>15161.25</v>
      </c>
    </row>
    <row r="652" spans="1:5" x14ac:dyDescent="0.35">
      <c r="A652" s="23">
        <f>Healthcare!Q652</f>
        <v>51</v>
      </c>
      <c r="B652" s="23">
        <f>IF(AND(OR(Dashboard!$D$5="All",Healthcare!J652=Dashboard!$D$5),OR(Dashboard!$D$6="All",Healthcare!K652=Dashboard!$D$6)),1,0)</f>
        <v>1</v>
      </c>
      <c r="C652" s="27">
        <f>IF(B652=1,Healthcare!C652,NA())</f>
        <v>41.63</v>
      </c>
      <c r="D652" s="27">
        <f>IF(B652=1,Healthcare!D652,NA())</f>
        <v>6.71</v>
      </c>
      <c r="E652" s="32">
        <f>IF(B652=1,Healthcare!M652,NA())</f>
        <v>15150.44</v>
      </c>
    </row>
    <row r="653" spans="1:5" x14ac:dyDescent="0.35">
      <c r="A653" s="23">
        <f>Healthcare!Q653</f>
        <v>44</v>
      </c>
      <c r="B653" s="23">
        <f>IF(AND(OR(Dashboard!$D$5="All",Healthcare!J653=Dashboard!$D$5),OR(Dashboard!$D$6="All",Healthcare!K653=Dashboard!$D$6)),1,0)</f>
        <v>1</v>
      </c>
      <c r="C653" s="27">
        <f>IF(B653=1,Healthcare!C653,NA())</f>
        <v>46.49</v>
      </c>
      <c r="D653" s="27">
        <f>IF(B653=1,Healthcare!D653,NA())</f>
        <v>11.92</v>
      </c>
      <c r="E653" s="32">
        <f>IF(B653=1,Healthcare!M653,NA())</f>
        <v>15123.19</v>
      </c>
    </row>
    <row r="654" spans="1:5" x14ac:dyDescent="0.35">
      <c r="A654" s="23">
        <f>Healthcare!Q654</f>
        <v>50</v>
      </c>
      <c r="B654" s="23">
        <f>IF(AND(OR(Dashboard!$D$5="All",Healthcare!J654=Dashboard!$D$5),OR(Dashboard!$D$6="All",Healthcare!K654=Dashboard!$D$6)),1,0)</f>
        <v>1</v>
      </c>
      <c r="C654" s="27">
        <f>IF(B654=1,Healthcare!C654,NA())</f>
        <v>43.29</v>
      </c>
      <c r="D654" s="27">
        <f>IF(B654=1,Healthcare!D654,NA())</f>
        <v>5.35</v>
      </c>
      <c r="E654" s="32">
        <f>IF(B654=1,Healthcare!M654,NA())</f>
        <v>15103.69</v>
      </c>
    </row>
    <row r="655" spans="1:5" x14ac:dyDescent="0.35">
      <c r="A655" s="23">
        <f>Healthcare!Q655</f>
        <v>47</v>
      </c>
      <c r="B655" s="23">
        <f>IF(AND(OR(Dashboard!$D$5="All",Healthcare!J655=Dashboard!$D$5),OR(Dashboard!$D$6="All",Healthcare!K655=Dashboard!$D$6)),1,0)</f>
        <v>1</v>
      </c>
      <c r="C655" s="27">
        <f>IF(B655=1,Healthcare!C655,NA())</f>
        <v>43.08</v>
      </c>
      <c r="D655" s="27">
        <f>IF(B655=1,Healthcare!D655,NA())</f>
        <v>8.9600000000000009</v>
      </c>
      <c r="E655" s="32">
        <f>IF(B655=1,Healthcare!M655,NA())</f>
        <v>15090.35</v>
      </c>
    </row>
    <row r="656" spans="1:5" x14ac:dyDescent="0.35">
      <c r="A656" s="23">
        <f>Healthcare!Q656</f>
        <v>54</v>
      </c>
      <c r="B656" s="23">
        <f>IF(AND(OR(Dashboard!$D$5="All",Healthcare!J656=Dashboard!$D$5),OR(Dashboard!$D$6="All",Healthcare!K656=Dashboard!$D$6)),1,0)</f>
        <v>1</v>
      </c>
      <c r="C656" s="27">
        <f>IF(B656=1,Healthcare!C656,NA())</f>
        <v>39.07</v>
      </c>
      <c r="D656" s="27">
        <f>IF(B656=1,Healthcare!D656,NA())</f>
        <v>11.93</v>
      </c>
      <c r="E656" s="32">
        <f>IF(B656=1,Healthcare!M656,NA())</f>
        <v>15052.68</v>
      </c>
    </row>
    <row r="657" spans="1:5" x14ac:dyDescent="0.35">
      <c r="A657" s="23">
        <f>Healthcare!Q657</f>
        <v>51</v>
      </c>
      <c r="B657" s="23">
        <f>IF(AND(OR(Dashboard!$D$5="All",Healthcare!J657=Dashboard!$D$5),OR(Dashboard!$D$6="All",Healthcare!K657=Dashboard!$D$6)),1,0)</f>
        <v>1</v>
      </c>
      <c r="C657" s="27">
        <f>IF(B657=1,Healthcare!C657,NA())</f>
        <v>41.3</v>
      </c>
      <c r="D657" s="27">
        <f>IF(B657=1,Healthcare!D657,NA())</f>
        <v>9.59</v>
      </c>
      <c r="E657" s="32">
        <f>IF(B657=1,Healthcare!M657,NA())</f>
        <v>15038.51</v>
      </c>
    </row>
    <row r="658" spans="1:5" x14ac:dyDescent="0.35">
      <c r="A658" s="23">
        <f>Healthcare!Q658</f>
        <v>52</v>
      </c>
      <c r="B658" s="23">
        <f>IF(AND(OR(Dashboard!$D$5="All",Healthcare!J658=Dashboard!$D$5),OR(Dashboard!$D$6="All",Healthcare!K658=Dashboard!$D$6)),1,0)</f>
        <v>1</v>
      </c>
      <c r="C658" s="27">
        <f>IF(B658=1,Healthcare!C658,NA())</f>
        <v>42.95</v>
      </c>
      <c r="D658" s="27">
        <f>IF(B658=1,Healthcare!D658,NA())</f>
        <v>11.88</v>
      </c>
      <c r="E658" s="32">
        <f>IF(B658=1,Healthcare!M658,NA())</f>
        <v>15026.3</v>
      </c>
    </row>
    <row r="659" spans="1:5" x14ac:dyDescent="0.35">
      <c r="A659" s="23">
        <f>Healthcare!Q659</f>
        <v>43</v>
      </c>
      <c r="B659" s="23">
        <f>IF(AND(OR(Dashboard!$D$5="All",Healthcare!J659=Dashboard!$D$5),OR(Dashboard!$D$6="All",Healthcare!K659=Dashboard!$D$6)),1,0)</f>
        <v>1</v>
      </c>
      <c r="C659" s="27">
        <f>IF(B659=1,Healthcare!C659,NA())</f>
        <v>46.96</v>
      </c>
      <c r="D659" s="27">
        <f>IF(B659=1,Healthcare!D659,NA())</f>
        <v>4.6399999999999997</v>
      </c>
      <c r="E659" s="32">
        <f>IF(B659=1,Healthcare!M659,NA())</f>
        <v>15025.76</v>
      </c>
    </row>
    <row r="660" spans="1:5" x14ac:dyDescent="0.35">
      <c r="A660" s="23">
        <f>Healthcare!Q660</f>
        <v>62</v>
      </c>
      <c r="B660" s="23">
        <f>IF(AND(OR(Dashboard!$D$5="All",Healthcare!J660=Dashboard!$D$5),OR(Dashboard!$D$6="All",Healthcare!K660=Dashboard!$D$6)),1,0)</f>
        <v>1</v>
      </c>
      <c r="C660" s="27">
        <f>IF(B660=1,Healthcare!C660,NA())</f>
        <v>30.495000000000001</v>
      </c>
      <c r="D660" s="27">
        <f>IF(B660=1,Healthcare!D660,NA())</f>
        <v>9.5299999999999994</v>
      </c>
      <c r="E660" s="32">
        <f>IF(B660=1,Healthcare!M660,NA())</f>
        <v>15019.76</v>
      </c>
    </row>
    <row r="661" spans="1:5" x14ac:dyDescent="0.35">
      <c r="A661" s="23">
        <f>Healthcare!Q661</f>
        <v>27</v>
      </c>
      <c r="B661" s="23">
        <f>IF(AND(OR(Dashboard!$D$5="All",Healthcare!J661=Dashboard!$D$5),OR(Dashboard!$D$6="All",Healthcare!K661=Dashboard!$D$6)),1,0)</f>
        <v>1</v>
      </c>
      <c r="C661" s="27">
        <f>IF(B661=1,Healthcare!C661,NA())</f>
        <v>17.954999999999998</v>
      </c>
      <c r="D661" s="27">
        <f>IF(B661=1,Healthcare!D661,NA())</f>
        <v>5.29</v>
      </c>
      <c r="E661" s="32">
        <f>IF(B661=1,Healthcare!M661,NA())</f>
        <v>15006.58</v>
      </c>
    </row>
    <row r="662" spans="1:5" x14ac:dyDescent="0.35">
      <c r="A662" s="23">
        <f>Healthcare!Q662</f>
        <v>64</v>
      </c>
      <c r="B662" s="23">
        <f>IF(AND(OR(Dashboard!$D$5="All",Healthcare!J662=Dashboard!$D$5),OR(Dashboard!$D$6="All",Healthcare!K662=Dashboard!$D$6)),1,0)</f>
        <v>1</v>
      </c>
      <c r="C662" s="27">
        <f>IF(B662=1,Healthcare!C662,NA())</f>
        <v>25.6</v>
      </c>
      <c r="D662" s="27">
        <f>IF(B662=1,Healthcare!D662,NA())</f>
        <v>10.95</v>
      </c>
      <c r="E662" s="32">
        <f>IF(B662=1,Healthcare!M662,NA())</f>
        <v>14988.43</v>
      </c>
    </row>
    <row r="663" spans="1:5" x14ac:dyDescent="0.35">
      <c r="A663" s="23">
        <f>Healthcare!Q663</f>
        <v>60</v>
      </c>
      <c r="B663" s="23">
        <f>IF(AND(OR(Dashboard!$D$5="All",Healthcare!J663=Dashboard!$D$5),OR(Dashboard!$D$6="All",Healthcare!K663=Dashboard!$D$6)),1,0)</f>
        <v>1</v>
      </c>
      <c r="C663" s="27">
        <f>IF(B663=1,Healthcare!C663,NA())</f>
        <v>34.21</v>
      </c>
      <c r="D663" s="27">
        <f>IF(B663=1,Healthcare!D663,NA())</f>
        <v>9.17</v>
      </c>
      <c r="E663" s="32">
        <f>IF(B663=1,Healthcare!M663,NA())</f>
        <v>14945.34</v>
      </c>
    </row>
    <row r="664" spans="1:5" x14ac:dyDescent="0.35">
      <c r="A664" s="23">
        <f>Healthcare!Q664</f>
        <v>54</v>
      </c>
      <c r="B664" s="23">
        <f>IF(AND(OR(Dashboard!$D$5="All",Healthcare!J664=Dashboard!$D$5),OR(Dashboard!$D$6="All",Healthcare!K664=Dashboard!$D$6)),1,0)</f>
        <v>1</v>
      </c>
      <c r="C664" s="27">
        <f>IF(B664=1,Healthcare!C664,NA())</f>
        <v>39.74</v>
      </c>
      <c r="D664" s="27">
        <f>IF(B664=1,Healthcare!D664,NA())</f>
        <v>7.39</v>
      </c>
      <c r="E664" s="32">
        <f>IF(B664=1,Healthcare!M664,NA())</f>
        <v>14926.97</v>
      </c>
    </row>
    <row r="665" spans="1:5" x14ac:dyDescent="0.35">
      <c r="A665" s="23">
        <f>Healthcare!Q665</f>
        <v>41</v>
      </c>
      <c r="B665" s="23">
        <f>IF(AND(OR(Dashboard!$D$5="All",Healthcare!J665=Dashboard!$D$5),OR(Dashboard!$D$6="All",Healthcare!K665=Dashboard!$D$6)),1,0)</f>
        <v>1</v>
      </c>
      <c r="C665" s="27">
        <f>IF(B665=1,Healthcare!C665,NA())</f>
        <v>49.53</v>
      </c>
      <c r="D665" s="27">
        <f>IF(B665=1,Healthcare!D665,NA())</f>
        <v>9.1300000000000008</v>
      </c>
      <c r="E665" s="32">
        <f>IF(B665=1,Healthcare!M665,NA())</f>
        <v>14908.27</v>
      </c>
    </row>
    <row r="666" spans="1:5" x14ac:dyDescent="0.35">
      <c r="A666" s="23">
        <f>Healthcare!Q666</f>
        <v>64</v>
      </c>
      <c r="B666" s="23">
        <f>IF(AND(OR(Dashboard!$D$5="All",Healthcare!J666=Dashboard!$D$5),OR(Dashboard!$D$6="All",Healthcare!K666=Dashboard!$D$6)),1,0)</f>
        <v>1</v>
      </c>
      <c r="C666" s="27">
        <f>IF(B666=1,Healthcare!C666,NA())</f>
        <v>39.33</v>
      </c>
      <c r="D666" s="27">
        <f>IF(B666=1,Healthcare!D666,NA())</f>
        <v>10.4</v>
      </c>
      <c r="E666" s="32">
        <f>IF(B666=1,Healthcare!M666,NA())</f>
        <v>14901.52</v>
      </c>
    </row>
    <row r="667" spans="1:5" x14ac:dyDescent="0.35">
      <c r="A667" s="23">
        <f>Healthcare!Q667</f>
        <v>52</v>
      </c>
      <c r="B667" s="23">
        <f>IF(AND(OR(Dashboard!$D$5="All",Healthcare!J667=Dashboard!$D$5),OR(Dashboard!$D$6="All",Healthcare!K667=Dashboard!$D$6)),1,0)</f>
        <v>1</v>
      </c>
      <c r="C667" s="27">
        <f>IF(B667=1,Healthcare!C667,NA())</f>
        <v>39.979999999999997</v>
      </c>
      <c r="D667" s="27">
        <f>IF(B667=1,Healthcare!D667,NA())</f>
        <v>9.4600000000000009</v>
      </c>
      <c r="E667" s="32">
        <f>IF(B667=1,Healthcare!M667,NA())</f>
        <v>14847.63</v>
      </c>
    </row>
    <row r="668" spans="1:5" x14ac:dyDescent="0.35">
      <c r="A668" s="23">
        <f>Healthcare!Q668</f>
        <v>42</v>
      </c>
      <c r="B668" s="23">
        <f>IF(AND(OR(Dashboard!$D$5="All",Healthcare!J668=Dashboard!$D$5),OR(Dashboard!$D$6="All",Healthcare!K668=Dashboard!$D$6)),1,0)</f>
        <v>1</v>
      </c>
      <c r="C668" s="27">
        <f>IF(B668=1,Healthcare!C668,NA())</f>
        <v>46.51</v>
      </c>
      <c r="D668" s="27">
        <f>IF(B668=1,Healthcare!D668,NA())</f>
        <v>8.69</v>
      </c>
      <c r="E668" s="32">
        <f>IF(B668=1,Healthcare!M668,NA())</f>
        <v>14843.96</v>
      </c>
    </row>
    <row r="669" spans="1:5" x14ac:dyDescent="0.35">
      <c r="A669" s="23">
        <f>Healthcare!Q669</f>
        <v>43</v>
      </c>
      <c r="B669" s="23">
        <f>IF(AND(OR(Dashboard!$D$5="All",Healthcare!J669=Dashboard!$D$5),OR(Dashboard!$D$6="All",Healthcare!K669=Dashboard!$D$6)),1,0)</f>
        <v>1</v>
      </c>
      <c r="C669" s="27">
        <f>IF(B669=1,Healthcare!C669,NA())</f>
        <v>43.58</v>
      </c>
      <c r="D669" s="27">
        <f>IF(B669=1,Healthcare!D669,NA())</f>
        <v>4.2300000000000004</v>
      </c>
      <c r="E669" s="32">
        <f>IF(B669=1,Healthcare!M669,NA())</f>
        <v>14839.34</v>
      </c>
    </row>
    <row r="670" spans="1:5" x14ac:dyDescent="0.35">
      <c r="A670" s="23">
        <f>Healthcare!Q670</f>
        <v>47</v>
      </c>
      <c r="B670" s="23">
        <f>IF(AND(OR(Dashboard!$D$5="All",Healthcare!J670=Dashboard!$D$5),OR(Dashboard!$D$6="All",Healthcare!K670=Dashboard!$D$6)),1,0)</f>
        <v>1</v>
      </c>
      <c r="C670" s="27">
        <f>IF(B670=1,Healthcare!C670,NA())</f>
        <v>42.28</v>
      </c>
      <c r="D670" s="27">
        <f>IF(B670=1,Healthcare!D670,NA())</f>
        <v>9.16</v>
      </c>
      <c r="E670" s="32">
        <f>IF(B670=1,Healthcare!M670,NA())</f>
        <v>14819</v>
      </c>
    </row>
    <row r="671" spans="1:5" x14ac:dyDescent="0.35">
      <c r="A671" s="23">
        <f>Healthcare!Q671</f>
        <v>57</v>
      </c>
      <c r="B671" s="23">
        <f>IF(AND(OR(Dashboard!$D$5="All",Healthcare!J671=Dashboard!$D$5),OR(Dashboard!$D$6="All",Healthcare!K671=Dashboard!$D$6)),1,0)</f>
        <v>1</v>
      </c>
      <c r="C671" s="27">
        <f>IF(B671=1,Healthcare!C671,NA())</f>
        <v>35.520000000000003</v>
      </c>
      <c r="D671" s="27">
        <f>IF(B671=1,Healthcare!D671,NA())</f>
        <v>8.26</v>
      </c>
      <c r="E671" s="32">
        <f>IF(B671=1,Healthcare!M671,NA())</f>
        <v>14750.42</v>
      </c>
    </row>
    <row r="672" spans="1:5" x14ac:dyDescent="0.35">
      <c r="A672" s="23">
        <f>Healthcare!Q672</f>
        <v>60</v>
      </c>
      <c r="B672" s="23">
        <f>IF(AND(OR(Dashboard!$D$5="All",Healthcare!J672=Dashboard!$D$5),OR(Dashboard!$D$6="All",Healthcare!K672=Dashboard!$D$6)),1,0)</f>
        <v>1</v>
      </c>
      <c r="C672" s="27">
        <f>IF(B672=1,Healthcare!C672,NA())</f>
        <v>33.6</v>
      </c>
      <c r="D672" s="27">
        <f>IF(B672=1,Healthcare!D672,NA())</f>
        <v>11.25</v>
      </c>
      <c r="E672" s="32">
        <f>IF(B672=1,Healthcare!M672,NA())</f>
        <v>14738.43</v>
      </c>
    </row>
    <row r="673" spans="1:5" x14ac:dyDescent="0.35">
      <c r="A673" s="23">
        <f>Healthcare!Q673</f>
        <v>20</v>
      </c>
      <c r="B673" s="23">
        <f>IF(AND(OR(Dashboard!$D$5="All",Healthcare!J673=Dashboard!$D$5),OR(Dashboard!$D$6="All",Healthcare!K673=Dashboard!$D$6)),1,0)</f>
        <v>1</v>
      </c>
      <c r="C673" s="27">
        <f>IF(B673=1,Healthcare!C673,NA())</f>
        <v>22.42</v>
      </c>
      <c r="D673" s="27">
        <f>IF(B673=1,Healthcare!D673,NA())</f>
        <v>6.74</v>
      </c>
      <c r="E673" s="32">
        <f>IF(B673=1,Healthcare!M673,NA())</f>
        <v>14711.74</v>
      </c>
    </row>
    <row r="674" spans="1:5" x14ac:dyDescent="0.35">
      <c r="A674" s="23">
        <f>Healthcare!Q674</f>
        <v>40</v>
      </c>
      <c r="B674" s="23">
        <f>IF(AND(OR(Dashboard!$D$5="All",Healthcare!J674=Dashboard!$D$5),OR(Dashboard!$D$6="All",Healthcare!K674=Dashboard!$D$6)),1,0)</f>
        <v>1</v>
      </c>
      <c r="C674" s="27">
        <f>IF(B674=1,Healthcare!C674,NA())</f>
        <v>46.86</v>
      </c>
      <c r="D674" s="27">
        <f>IF(B674=1,Healthcare!D674,NA())</f>
        <v>4.87</v>
      </c>
      <c r="E674" s="32">
        <f>IF(B674=1,Healthcare!M674,NA())</f>
        <v>14696.77</v>
      </c>
    </row>
    <row r="675" spans="1:5" x14ac:dyDescent="0.35">
      <c r="A675" s="23">
        <f>Healthcare!Q675</f>
        <v>64</v>
      </c>
      <c r="B675" s="23">
        <f>IF(AND(OR(Dashboard!$D$5="All",Healthcare!J675=Dashboard!$D$5),OR(Dashboard!$D$6="All",Healthcare!K675=Dashboard!$D$6)),1,0)</f>
        <v>1</v>
      </c>
      <c r="C675" s="27">
        <f>IF(B675=1,Healthcare!C675,NA())</f>
        <v>32.965000000000003</v>
      </c>
      <c r="D675" s="27">
        <f>IF(B675=1,Healthcare!D675,NA())</f>
        <v>6.68</v>
      </c>
      <c r="E675" s="32">
        <f>IF(B675=1,Healthcare!M675,NA())</f>
        <v>14692.67</v>
      </c>
    </row>
    <row r="676" spans="1:5" x14ac:dyDescent="0.35">
      <c r="A676" s="23">
        <f>Healthcare!Q676</f>
        <v>53</v>
      </c>
      <c r="B676" s="23">
        <f>IF(AND(OR(Dashboard!$D$5="All",Healthcare!J676=Dashboard!$D$5),OR(Dashboard!$D$6="All",Healthcare!K676=Dashboard!$D$6)),1,0)</f>
        <v>1</v>
      </c>
      <c r="C676" s="27">
        <f>IF(B676=1,Healthcare!C676,NA())</f>
        <v>39.340000000000003</v>
      </c>
      <c r="D676" s="27">
        <f>IF(B676=1,Healthcare!D676,NA())</f>
        <v>5.0199999999999996</v>
      </c>
      <c r="E676" s="32">
        <f>IF(B676=1,Healthcare!M676,NA())</f>
        <v>14665.75</v>
      </c>
    </row>
    <row r="677" spans="1:5" x14ac:dyDescent="0.35">
      <c r="A677" s="23">
        <f>Healthcare!Q677</f>
        <v>41</v>
      </c>
      <c r="B677" s="23">
        <f>IF(AND(OR(Dashboard!$D$5="All",Healthcare!J677=Dashboard!$D$5),OR(Dashboard!$D$6="All",Healthcare!K677=Dashboard!$D$6)),1,0)</f>
        <v>1</v>
      </c>
      <c r="C677" s="27">
        <f>IF(B677=1,Healthcare!C677,NA())</f>
        <v>47</v>
      </c>
      <c r="D677" s="27">
        <f>IF(B677=1,Healthcare!D677,NA())</f>
        <v>10.64</v>
      </c>
      <c r="E677" s="32">
        <f>IF(B677=1,Healthcare!M677,NA())</f>
        <v>14657.2</v>
      </c>
    </row>
    <row r="678" spans="1:5" x14ac:dyDescent="0.35">
      <c r="A678" s="23">
        <f>Healthcare!Q678</f>
        <v>55</v>
      </c>
      <c r="B678" s="23">
        <f>IF(AND(OR(Dashboard!$D$5="All",Healthcare!J678=Dashboard!$D$5),OR(Dashboard!$D$6="All",Healthcare!K678=Dashboard!$D$6)),1,0)</f>
        <v>1</v>
      </c>
      <c r="C678" s="27">
        <f>IF(B678=1,Healthcare!C678,NA())</f>
        <v>36.71</v>
      </c>
      <c r="D678" s="27">
        <f>IF(B678=1,Healthcare!D678,NA())</f>
        <v>8.74</v>
      </c>
      <c r="E678" s="32">
        <f>IF(B678=1,Healthcare!M678,NA())</f>
        <v>14640.35</v>
      </c>
    </row>
    <row r="679" spans="1:5" x14ac:dyDescent="0.35">
      <c r="A679" s="23">
        <f>Healthcare!Q679</f>
        <v>31</v>
      </c>
      <c r="B679" s="23">
        <f>IF(AND(OR(Dashboard!$D$5="All",Healthcare!J679=Dashboard!$D$5),OR(Dashboard!$D$6="All",Healthcare!K679=Dashboard!$D$6)),1,0)</f>
        <v>1</v>
      </c>
      <c r="C679" s="27">
        <f>IF(B679=1,Healthcare!C679,NA())</f>
        <v>53.48</v>
      </c>
      <c r="D679" s="27">
        <f>IF(B679=1,Healthcare!D679,NA())</f>
        <v>5.64</v>
      </c>
      <c r="E679" s="32">
        <f>IF(B679=1,Healthcare!M679,NA())</f>
        <v>14630.52</v>
      </c>
    </row>
    <row r="680" spans="1:5" x14ac:dyDescent="0.35">
      <c r="A680" s="23">
        <f>Healthcare!Q680</f>
        <v>57</v>
      </c>
      <c r="B680" s="23">
        <f>IF(AND(OR(Dashboard!$D$5="All",Healthcare!J680=Dashboard!$D$5),OR(Dashboard!$D$6="All",Healthcare!K680=Dashboard!$D$6)),1,0)</f>
        <v>1</v>
      </c>
      <c r="C680" s="27">
        <f>IF(B680=1,Healthcare!C680,NA())</f>
        <v>35.5</v>
      </c>
      <c r="D680" s="27">
        <f>IF(B680=1,Healthcare!D680,NA())</f>
        <v>10.37</v>
      </c>
      <c r="E680" s="32">
        <f>IF(B680=1,Healthcare!M680,NA())</f>
        <v>14612.33</v>
      </c>
    </row>
    <row r="681" spans="1:5" x14ac:dyDescent="0.35">
      <c r="A681" s="23">
        <f>Healthcare!Q681</f>
        <v>55</v>
      </c>
      <c r="B681" s="23">
        <f>IF(AND(OR(Dashboard!$D$5="All",Healthcare!J681=Dashboard!$D$5),OR(Dashboard!$D$6="All",Healthcare!K681=Dashboard!$D$6)),1,0)</f>
        <v>1</v>
      </c>
      <c r="C681" s="27">
        <f>IF(B681=1,Healthcare!C681,NA())</f>
        <v>36.979999999999997</v>
      </c>
      <c r="D681" s="27">
        <f>IF(B681=1,Healthcare!D681,NA())</f>
        <v>9.56</v>
      </c>
      <c r="E681" s="32">
        <f>IF(B681=1,Healthcare!M681,NA())</f>
        <v>14600.62</v>
      </c>
    </row>
    <row r="682" spans="1:5" x14ac:dyDescent="0.35">
      <c r="A682" s="23">
        <f>Healthcare!Q682</f>
        <v>59</v>
      </c>
      <c r="B682" s="23">
        <f>IF(AND(OR(Dashboard!$D$5="All",Healthcare!J682=Dashboard!$D$5),OR(Dashboard!$D$6="All",Healthcare!K682=Dashboard!$D$6)),1,0)</f>
        <v>1</v>
      </c>
      <c r="C682" s="27">
        <f>IF(B682=1,Healthcare!C682,NA())</f>
        <v>32.395000000000003</v>
      </c>
      <c r="D682" s="27">
        <f>IF(B682=1,Healthcare!D682,NA())</f>
        <v>8.23</v>
      </c>
      <c r="E682" s="32">
        <f>IF(B682=1,Healthcare!M682,NA())</f>
        <v>14590.63</v>
      </c>
    </row>
    <row r="683" spans="1:5" x14ac:dyDescent="0.35">
      <c r="A683" s="23">
        <f>Healthcare!Q683</f>
        <v>60</v>
      </c>
      <c r="B683" s="23">
        <f>IF(AND(OR(Dashboard!$D$5="All",Healthcare!J683=Dashboard!$D$5),OR(Dashboard!$D$6="All",Healthcare!K683=Dashboard!$D$6)),1,0)</f>
        <v>1</v>
      </c>
      <c r="C683" s="27">
        <f>IF(B683=1,Healthcare!C683,NA())</f>
        <v>32.729999999999997</v>
      </c>
      <c r="D683" s="27">
        <f>IF(B683=1,Healthcare!D683,NA())</f>
        <v>7.03</v>
      </c>
      <c r="E683" s="32">
        <f>IF(B683=1,Healthcare!M683,NA())</f>
        <v>14574.64</v>
      </c>
    </row>
    <row r="684" spans="1:5" x14ac:dyDescent="0.35">
      <c r="A684" s="23">
        <f>Healthcare!Q684</f>
        <v>24</v>
      </c>
      <c r="B684" s="23">
        <f>IF(AND(OR(Dashboard!$D$5="All",Healthcare!J684=Dashboard!$D$5),OR(Dashboard!$D$6="All",Healthcare!K684=Dashboard!$D$6)),1,0)</f>
        <v>1</v>
      </c>
      <c r="C684" s="27">
        <f>IF(B684=1,Healthcare!C684,NA())</f>
        <v>20.52</v>
      </c>
      <c r="D684" s="27">
        <f>IF(B684=1,Healthcare!D684,NA())</f>
        <v>5.45</v>
      </c>
      <c r="E684" s="32">
        <f>IF(B684=1,Healthcare!M684,NA())</f>
        <v>14571.89</v>
      </c>
    </row>
    <row r="685" spans="1:5" x14ac:dyDescent="0.35">
      <c r="A685" s="23">
        <f>Healthcare!Q685</f>
        <v>33</v>
      </c>
      <c r="B685" s="23">
        <f>IF(AND(OR(Dashboard!$D$5="All",Healthcare!J685=Dashboard!$D$5),OR(Dashboard!$D$6="All",Healthcare!K685=Dashboard!$D$6)),1,0)</f>
        <v>1</v>
      </c>
      <c r="C685" s="27">
        <f>IF(B685=1,Healthcare!C685,NA())</f>
        <v>51.72</v>
      </c>
      <c r="D685" s="27">
        <f>IF(B685=1,Healthcare!D685,NA())</f>
        <v>5.76</v>
      </c>
      <c r="E685" s="32">
        <f>IF(B685=1,Healthcare!M685,NA())</f>
        <v>14547.26</v>
      </c>
    </row>
    <row r="686" spans="1:5" x14ac:dyDescent="0.35">
      <c r="A686" s="23">
        <f>Healthcare!Q686</f>
        <v>33</v>
      </c>
      <c r="B686" s="23">
        <f>IF(AND(OR(Dashboard!$D$5="All",Healthcare!J686=Dashboard!$D$5),OR(Dashboard!$D$6="All",Healthcare!K686=Dashboard!$D$6)),1,0)</f>
        <v>1</v>
      </c>
      <c r="C686" s="27">
        <f>IF(B686=1,Healthcare!C686,NA())</f>
        <v>50.2</v>
      </c>
      <c r="D686" s="27">
        <f>IF(B686=1,Healthcare!D686,NA())</f>
        <v>5.4</v>
      </c>
      <c r="E686" s="32">
        <f>IF(B686=1,Healthcare!M686,NA())</f>
        <v>14507.46</v>
      </c>
    </row>
    <row r="687" spans="1:5" x14ac:dyDescent="0.35">
      <c r="A687" s="23">
        <f>Healthcare!Q687</f>
        <v>43</v>
      </c>
      <c r="B687" s="23">
        <f>IF(AND(OR(Dashboard!$D$5="All",Healthcare!J687=Dashboard!$D$5),OR(Dashboard!$D$6="All",Healthcare!K687=Dashboard!$D$6)),1,0)</f>
        <v>1</v>
      </c>
      <c r="C687" s="27">
        <f>IF(B687=1,Healthcare!C687,NA())</f>
        <v>25.52</v>
      </c>
      <c r="D687" s="27">
        <f>IF(B687=1,Healthcare!D687,NA())</f>
        <v>6.35</v>
      </c>
      <c r="E687" s="32">
        <f>IF(B687=1,Healthcare!M687,NA())</f>
        <v>14478.33</v>
      </c>
    </row>
    <row r="688" spans="1:5" x14ac:dyDescent="0.35">
      <c r="A688" s="23">
        <f>Healthcare!Q688</f>
        <v>63</v>
      </c>
      <c r="B688" s="23">
        <f>IF(AND(OR(Dashboard!$D$5="All",Healthcare!J688=Dashboard!$D$5),OR(Dashboard!$D$6="All",Healthcare!K688=Dashboard!$D$6)),1,0)</f>
        <v>1</v>
      </c>
      <c r="C688" s="27">
        <f>IF(B688=1,Healthcare!C688,NA())</f>
        <v>35.200000000000003</v>
      </c>
      <c r="D688" s="27">
        <f>IF(B688=1,Healthcare!D688,NA())</f>
        <v>6.26</v>
      </c>
      <c r="E688" s="32">
        <f>IF(B688=1,Healthcare!M688,NA())</f>
        <v>14474.68</v>
      </c>
    </row>
    <row r="689" spans="1:5" x14ac:dyDescent="0.35">
      <c r="A689" s="23">
        <f>Healthcare!Q689</f>
        <v>46</v>
      </c>
      <c r="B689" s="23">
        <f>IF(AND(OR(Dashboard!$D$5="All",Healthcare!J689=Dashboard!$D$5),OR(Dashboard!$D$6="All",Healthcare!K689=Dashboard!$D$6)),1,0)</f>
        <v>1</v>
      </c>
      <c r="C689" s="27">
        <f>IF(B689=1,Healthcare!C689,NA())</f>
        <v>41.26</v>
      </c>
      <c r="D689" s="27">
        <f>IF(B689=1,Healthcare!D689,NA())</f>
        <v>5.97</v>
      </c>
      <c r="E689" s="32">
        <f>IF(B689=1,Healthcare!M689,NA())</f>
        <v>14470.01</v>
      </c>
    </row>
    <row r="690" spans="1:5" x14ac:dyDescent="0.35">
      <c r="A690" s="23">
        <f>Healthcare!Q690</f>
        <v>26</v>
      </c>
      <c r="B690" s="23">
        <f>IF(AND(OR(Dashboard!$D$5="All",Healthcare!J690=Dashboard!$D$5),OR(Dashboard!$D$6="All",Healthcare!K690=Dashboard!$D$6)),1,0)</f>
        <v>1</v>
      </c>
      <c r="C690" s="27">
        <f>IF(B690=1,Healthcare!C690,NA())</f>
        <v>17.195</v>
      </c>
      <c r="D690" s="27">
        <f>IF(B690=1,Healthcare!D690,NA())</f>
        <v>5.29</v>
      </c>
      <c r="E690" s="32">
        <f>IF(B690=1,Healthcare!M690,NA())</f>
        <v>14455.64</v>
      </c>
    </row>
    <row r="691" spans="1:5" x14ac:dyDescent="0.35">
      <c r="A691" s="23">
        <f>Healthcare!Q691</f>
        <v>63</v>
      </c>
      <c r="B691" s="23">
        <f>IF(AND(OR(Dashboard!$D$5="All",Healthcare!J691=Dashboard!$D$5),OR(Dashboard!$D$6="All",Healthcare!K691=Dashboard!$D$6)),1,0)</f>
        <v>1</v>
      </c>
      <c r="C691" s="27">
        <f>IF(B691=1,Healthcare!C691,NA())</f>
        <v>23.085000000000001</v>
      </c>
      <c r="D691" s="27">
        <f>IF(B691=1,Healthcare!D691,NA())</f>
        <v>4.2699999999999996</v>
      </c>
      <c r="E691" s="32">
        <f>IF(B691=1,Healthcare!M691,NA())</f>
        <v>14451.84</v>
      </c>
    </row>
    <row r="692" spans="1:5" x14ac:dyDescent="0.35">
      <c r="A692" s="23">
        <f>Healthcare!Q692</f>
        <v>63</v>
      </c>
      <c r="B692" s="23">
        <f>IF(AND(OR(Dashboard!$D$5="All",Healthcare!J692=Dashboard!$D$5),OR(Dashboard!$D$6="All",Healthcare!K692=Dashboard!$D$6)),1,0)</f>
        <v>1</v>
      </c>
      <c r="C692" s="27">
        <f>IF(B692=1,Healthcare!C692,NA())</f>
        <v>21.66</v>
      </c>
      <c r="D692" s="27">
        <f>IF(B692=1,Healthcare!D692,NA())</f>
        <v>5.2</v>
      </c>
      <c r="E692" s="32">
        <f>IF(B692=1,Healthcare!M692,NA())</f>
        <v>14449.85</v>
      </c>
    </row>
    <row r="693" spans="1:5" x14ac:dyDescent="0.35">
      <c r="A693" s="23">
        <f>Healthcare!Q693</f>
        <v>55</v>
      </c>
      <c r="B693" s="23">
        <f>IF(AND(OR(Dashboard!$D$5="All",Healthcare!J693=Dashboard!$D$5),OR(Dashboard!$D$6="All",Healthcare!K693=Dashboard!$D$6)),1,0)</f>
        <v>1</v>
      </c>
      <c r="C693" s="27">
        <f>IF(B693=1,Healthcare!C693,NA())</f>
        <v>36.47</v>
      </c>
      <c r="D693" s="27">
        <f>IF(B693=1,Healthcare!D693,NA())</f>
        <v>8.23</v>
      </c>
      <c r="E693" s="32">
        <f>IF(B693=1,Healthcare!M693,NA())</f>
        <v>14427.63</v>
      </c>
    </row>
    <row r="694" spans="1:5" x14ac:dyDescent="0.35">
      <c r="A694" s="23">
        <f>Healthcare!Q694</f>
        <v>55</v>
      </c>
      <c r="B694" s="23">
        <f>IF(AND(OR(Dashboard!$D$5="All",Healthcare!J694=Dashboard!$D$5),OR(Dashboard!$D$6="All",Healthcare!K694=Dashboard!$D$6)),1,0)</f>
        <v>1</v>
      </c>
      <c r="C694" s="27">
        <f>IF(B694=1,Healthcare!C694,NA())</f>
        <v>36.08</v>
      </c>
      <c r="D694" s="27">
        <f>IF(B694=1,Healthcare!D694,NA())</f>
        <v>10.33</v>
      </c>
      <c r="E694" s="32">
        <f>IF(B694=1,Healthcare!M694,NA())</f>
        <v>14426.66</v>
      </c>
    </row>
    <row r="695" spans="1:5" x14ac:dyDescent="0.35">
      <c r="A695" s="23">
        <f>Healthcare!Q695</f>
        <v>23</v>
      </c>
      <c r="B695" s="23">
        <f>IF(AND(OR(Dashboard!$D$5="All",Healthcare!J695=Dashboard!$D$5),OR(Dashboard!$D$6="All",Healthcare!K695=Dashboard!$D$6)),1,0)</f>
        <v>1</v>
      </c>
      <c r="C695" s="27">
        <f>IF(B695=1,Healthcare!C695,NA())</f>
        <v>23.18</v>
      </c>
      <c r="D695" s="27">
        <f>IF(B695=1,Healthcare!D695,NA())</f>
        <v>6.13</v>
      </c>
      <c r="E695" s="32">
        <f>IF(B695=1,Healthcare!M695,NA())</f>
        <v>14426.07</v>
      </c>
    </row>
    <row r="696" spans="1:5" x14ac:dyDescent="0.35">
      <c r="A696" s="23">
        <f>Healthcare!Q696</f>
        <v>64</v>
      </c>
      <c r="B696" s="23">
        <f>IF(AND(OR(Dashboard!$D$5="All",Healthcare!J696=Dashboard!$D$5),OR(Dashboard!$D$6="All",Healthcare!K696=Dashboard!$D$6)),1,0)</f>
        <v>1</v>
      </c>
      <c r="C696" s="27">
        <f>IF(B696=1,Healthcare!C696,NA())</f>
        <v>39.159999999999997</v>
      </c>
      <c r="D696" s="27">
        <f>IF(B696=1,Healthcare!D696,NA())</f>
        <v>8.08</v>
      </c>
      <c r="E696" s="32">
        <f>IF(B696=1,Healthcare!M696,NA())</f>
        <v>14418.28</v>
      </c>
    </row>
    <row r="697" spans="1:5" x14ac:dyDescent="0.35">
      <c r="A697" s="23">
        <f>Healthcare!Q697</f>
        <v>64</v>
      </c>
      <c r="B697" s="23">
        <f>IF(AND(OR(Dashboard!$D$5="All",Healthcare!J697=Dashboard!$D$5),OR(Dashboard!$D$6="All",Healthcare!K697=Dashboard!$D$6)),1,0)</f>
        <v>1</v>
      </c>
      <c r="C697" s="27">
        <f>IF(B697=1,Healthcare!C697,NA())</f>
        <v>38.19</v>
      </c>
      <c r="D697" s="27">
        <f>IF(B697=1,Healthcare!D697,NA())</f>
        <v>10.49</v>
      </c>
      <c r="E697" s="32">
        <f>IF(B697=1,Healthcare!M697,NA())</f>
        <v>14410.93</v>
      </c>
    </row>
    <row r="698" spans="1:5" x14ac:dyDescent="0.35">
      <c r="A698" s="23">
        <f>Healthcare!Q698</f>
        <v>64</v>
      </c>
      <c r="B698" s="23">
        <f>IF(AND(OR(Dashboard!$D$5="All",Healthcare!J698=Dashboard!$D$5),OR(Dashboard!$D$6="All",Healthcare!K698=Dashboard!$D$6)),1,0)</f>
        <v>1</v>
      </c>
      <c r="C698" s="27">
        <f>IF(B698=1,Healthcare!C698,NA())</f>
        <v>26.41</v>
      </c>
      <c r="D698" s="27">
        <f>IF(B698=1,Healthcare!D698,NA())</f>
        <v>8.11</v>
      </c>
      <c r="E698" s="32">
        <f>IF(B698=1,Healthcare!M698,NA())</f>
        <v>14394.56</v>
      </c>
    </row>
    <row r="699" spans="1:5" x14ac:dyDescent="0.35">
      <c r="A699" s="23">
        <f>Healthcare!Q699</f>
        <v>57</v>
      </c>
      <c r="B699" s="23">
        <f>IF(AND(OR(Dashboard!$D$5="All",Healthcare!J699=Dashboard!$D$5),OR(Dashboard!$D$6="All",Healthcare!K699=Dashboard!$D$6)),1,0)</f>
        <v>1</v>
      </c>
      <c r="C699" s="27">
        <f>IF(B699=1,Healthcare!C699,NA())</f>
        <v>28.785</v>
      </c>
      <c r="D699" s="27">
        <f>IF(B699=1,Healthcare!D699,NA())</f>
        <v>6.6</v>
      </c>
      <c r="E699" s="32">
        <f>IF(B699=1,Healthcare!M699,NA())</f>
        <v>14394.4</v>
      </c>
    </row>
    <row r="700" spans="1:5" x14ac:dyDescent="0.35">
      <c r="A700" s="23">
        <f>Healthcare!Q700</f>
        <v>59</v>
      </c>
      <c r="B700" s="23">
        <f>IF(AND(OR(Dashboard!$D$5="All",Healthcare!J700=Dashboard!$D$5),OR(Dashboard!$D$6="All",Healthcare!K700=Dashboard!$D$6)),1,0)</f>
        <v>1</v>
      </c>
      <c r="C700" s="27">
        <f>IF(B700=1,Healthcare!C700,NA())</f>
        <v>26.695</v>
      </c>
      <c r="D700" s="27">
        <f>IF(B700=1,Healthcare!D700,NA())</f>
        <v>10.14</v>
      </c>
      <c r="E700" s="32">
        <f>IF(B700=1,Healthcare!M700,NA())</f>
        <v>14382.71</v>
      </c>
    </row>
    <row r="701" spans="1:5" x14ac:dyDescent="0.35">
      <c r="A701" s="23">
        <f>Healthcare!Q701</f>
        <v>34</v>
      </c>
      <c r="B701" s="23">
        <f>IF(AND(OR(Dashboard!$D$5="All",Healthcare!J701=Dashboard!$D$5),OR(Dashboard!$D$6="All",Healthcare!K701=Dashboard!$D$6)),1,0)</f>
        <v>1</v>
      </c>
      <c r="C701" s="27">
        <f>IF(B701=1,Healthcare!C701,NA())</f>
        <v>32.799999999999997</v>
      </c>
      <c r="D701" s="27">
        <f>IF(B701=1,Healthcare!D701,NA())</f>
        <v>6.06</v>
      </c>
      <c r="E701" s="32">
        <f>IF(B701=1,Healthcare!M701,NA())</f>
        <v>14358.36</v>
      </c>
    </row>
    <row r="702" spans="1:5" x14ac:dyDescent="0.35">
      <c r="A702" s="23">
        <f>Healthcare!Q702</f>
        <v>55</v>
      </c>
      <c r="B702" s="23">
        <f>IF(AND(OR(Dashboard!$D$5="All",Healthcare!J702=Dashboard!$D$5),OR(Dashboard!$D$6="All",Healthcare!K702=Dashboard!$D$6)),1,0)</f>
        <v>1</v>
      </c>
      <c r="C702" s="27">
        <f>IF(B702=1,Healthcare!C702,NA())</f>
        <v>35.869999999999997</v>
      </c>
      <c r="D702" s="27">
        <f>IF(B702=1,Healthcare!D702,NA())</f>
        <v>9.91</v>
      </c>
      <c r="E702" s="32">
        <f>IF(B702=1,Healthcare!M702,NA())</f>
        <v>14355.43</v>
      </c>
    </row>
    <row r="703" spans="1:5" x14ac:dyDescent="0.35">
      <c r="A703" s="23">
        <f>Healthcare!Q703</f>
        <v>63</v>
      </c>
      <c r="B703" s="23">
        <f>IF(AND(OR(Dashboard!$D$5="All",Healthcare!J703=Dashboard!$D$5),OR(Dashboard!$D$6="All",Healthcare!K703=Dashboard!$D$6)),1,0)</f>
        <v>1</v>
      </c>
      <c r="C703" s="27">
        <f>IF(B703=1,Healthcare!C703,NA())</f>
        <v>21.66</v>
      </c>
      <c r="D703" s="27">
        <f>IF(B703=1,Healthcare!D703,NA())</f>
        <v>4.1399999999999997</v>
      </c>
      <c r="E703" s="32">
        <f>IF(B703=1,Healthcare!M703,NA())</f>
        <v>14349.85</v>
      </c>
    </row>
    <row r="704" spans="1:5" x14ac:dyDescent="0.35">
      <c r="A704" s="23">
        <f>Healthcare!Q704</f>
        <v>53</v>
      </c>
      <c r="B704" s="23">
        <f>IF(AND(OR(Dashboard!$D$5="All",Healthcare!J704=Dashboard!$D$5),OR(Dashboard!$D$6="All",Healthcare!K704=Dashboard!$D$6)),1,0)</f>
        <v>1</v>
      </c>
      <c r="C704" s="27">
        <f>IF(B704=1,Healthcare!C704,NA())</f>
        <v>37.72</v>
      </c>
      <c r="D704" s="27">
        <f>IF(B704=1,Healthcare!D704,NA())</f>
        <v>4.38</v>
      </c>
      <c r="E704" s="32">
        <f>IF(B704=1,Healthcare!M704,NA())</f>
        <v>14337.91</v>
      </c>
    </row>
    <row r="705" spans="1:5" x14ac:dyDescent="0.35">
      <c r="A705" s="23">
        <f>Healthcare!Q705</f>
        <v>64</v>
      </c>
      <c r="B705" s="23">
        <f>IF(AND(OR(Dashboard!$D$5="All",Healthcare!J705=Dashboard!$D$5),OR(Dashboard!$D$6="All",Healthcare!K705=Dashboard!$D$6)),1,0)</f>
        <v>1</v>
      </c>
      <c r="C705" s="27">
        <f>IF(B705=1,Healthcare!C705,NA())</f>
        <v>39.700000000000003</v>
      </c>
      <c r="D705" s="27">
        <f>IF(B705=1,Healthcare!D705,NA())</f>
        <v>9.83</v>
      </c>
      <c r="E705" s="32">
        <f>IF(B705=1,Healthcare!M705,NA())</f>
        <v>14319.03</v>
      </c>
    </row>
    <row r="706" spans="1:5" x14ac:dyDescent="0.35">
      <c r="A706" s="23">
        <f>Healthcare!Q706</f>
        <v>64</v>
      </c>
      <c r="B706" s="23">
        <f>IF(AND(OR(Dashboard!$D$5="All",Healthcare!J706=Dashboard!$D$5),OR(Dashboard!$D$6="All",Healthcare!K706=Dashboard!$D$6)),1,0)</f>
        <v>1</v>
      </c>
      <c r="C706" s="27">
        <f>IF(B706=1,Healthcare!C706,NA())</f>
        <v>35.97</v>
      </c>
      <c r="D706" s="27">
        <f>IF(B706=1,Healthcare!D706,NA())</f>
        <v>11.08</v>
      </c>
      <c r="E706" s="32">
        <f>IF(B706=1,Healthcare!M706,NA())</f>
        <v>14313.85</v>
      </c>
    </row>
    <row r="707" spans="1:5" x14ac:dyDescent="0.35">
      <c r="A707" s="23">
        <f>Healthcare!Q707</f>
        <v>54</v>
      </c>
      <c r="B707" s="23">
        <f>IF(AND(OR(Dashboard!$D$5="All",Healthcare!J707=Dashboard!$D$5),OR(Dashboard!$D$6="All",Healthcare!K707=Dashboard!$D$6)),1,0)</f>
        <v>1</v>
      </c>
      <c r="C707" s="27">
        <f>IF(B707=1,Healthcare!C707,NA())</f>
        <v>37.85</v>
      </c>
      <c r="D707" s="27">
        <f>IF(B707=1,Healthcare!D707,NA())</f>
        <v>11.01</v>
      </c>
      <c r="E707" s="32">
        <f>IF(B707=1,Healthcare!M707,NA())</f>
        <v>14285.9</v>
      </c>
    </row>
    <row r="708" spans="1:5" x14ac:dyDescent="0.35">
      <c r="A708" s="23">
        <f>Healthcare!Q708</f>
        <v>18</v>
      </c>
      <c r="B708" s="23">
        <f>IF(AND(OR(Dashboard!$D$5="All",Healthcare!J708=Dashboard!$D$5),OR(Dashboard!$D$6="All",Healthcare!K708=Dashboard!$D$6)),1,0)</f>
        <v>1</v>
      </c>
      <c r="C708" s="27">
        <f>IF(B708=1,Healthcare!C708,NA())</f>
        <v>21.66</v>
      </c>
      <c r="D708" s="27">
        <f>IF(B708=1,Healthcare!D708,NA())</f>
        <v>4.37</v>
      </c>
      <c r="E708" s="32">
        <f>IF(B708=1,Healthcare!M708,NA())</f>
        <v>14283.46</v>
      </c>
    </row>
    <row r="709" spans="1:5" x14ac:dyDescent="0.35">
      <c r="A709" s="23">
        <f>Healthcare!Q709</f>
        <v>50</v>
      </c>
      <c r="B709" s="23">
        <f>IF(AND(OR(Dashboard!$D$5="All",Healthcare!J709=Dashboard!$D$5),OR(Dashboard!$D$6="All",Healthcare!K709=Dashboard!$D$6)),1,0)</f>
        <v>1</v>
      </c>
      <c r="C709" s="27">
        <f>IF(B709=1,Healthcare!C709,NA())</f>
        <v>39.369999999999997</v>
      </c>
      <c r="D709" s="27">
        <f>IF(B709=1,Healthcare!D709,NA())</f>
        <v>5.91</v>
      </c>
      <c r="E709" s="32">
        <f>IF(B709=1,Healthcare!M709,NA())</f>
        <v>14258.33</v>
      </c>
    </row>
    <row r="710" spans="1:5" x14ac:dyDescent="0.35">
      <c r="A710" s="23">
        <f>Healthcare!Q710</f>
        <v>48</v>
      </c>
      <c r="B710" s="23">
        <f>IF(AND(OR(Dashboard!$D$5="All",Healthcare!J710=Dashboard!$D$5),OR(Dashboard!$D$6="All",Healthcare!K710=Dashboard!$D$6)),1,0)</f>
        <v>1</v>
      </c>
      <c r="C710" s="27">
        <f>IF(B710=1,Healthcare!C710,NA())</f>
        <v>40.880000000000003</v>
      </c>
      <c r="D710" s="27">
        <f>IF(B710=1,Healthcare!D710,NA())</f>
        <v>7.65</v>
      </c>
      <c r="E710" s="32">
        <f>IF(B710=1,Healthcare!M710,NA())</f>
        <v>14256.79</v>
      </c>
    </row>
    <row r="711" spans="1:5" x14ac:dyDescent="0.35">
      <c r="A711" s="23">
        <f>Healthcare!Q711</f>
        <v>63</v>
      </c>
      <c r="B711" s="23">
        <f>IF(AND(OR(Dashboard!$D$5="All",Healthcare!J711=Dashboard!$D$5),OR(Dashboard!$D$6="All",Healthcare!K711=Dashboard!$D$6)),1,0)</f>
        <v>1</v>
      </c>
      <c r="C711" s="27">
        <f>IF(B711=1,Healthcare!C711,NA())</f>
        <v>26.22</v>
      </c>
      <c r="D711" s="27">
        <f>IF(B711=1,Healthcare!D711,NA())</f>
        <v>5.37</v>
      </c>
      <c r="E711" s="32">
        <f>IF(B711=1,Healthcare!M711,NA())</f>
        <v>14256.19</v>
      </c>
    </row>
    <row r="712" spans="1:5" x14ac:dyDescent="0.35">
      <c r="A712" s="23">
        <f>Healthcare!Q712</f>
        <v>63</v>
      </c>
      <c r="B712" s="23">
        <f>IF(AND(OR(Dashboard!$D$5="All",Healthcare!J712=Dashboard!$D$5),OR(Dashboard!$D$6="All",Healthcare!K712=Dashboard!$D$6)),1,0)</f>
        <v>1</v>
      </c>
      <c r="C712" s="27">
        <f>IF(B712=1,Healthcare!C712,NA())</f>
        <v>25.08</v>
      </c>
      <c r="D712" s="27">
        <f>IF(B712=1,Healthcare!D712,NA())</f>
        <v>5.75</v>
      </c>
      <c r="E712" s="32">
        <f>IF(B712=1,Healthcare!M712,NA())</f>
        <v>14254.61</v>
      </c>
    </row>
    <row r="713" spans="1:5" x14ac:dyDescent="0.35">
      <c r="A713" s="23">
        <f>Healthcare!Q713</f>
        <v>61</v>
      </c>
      <c r="B713" s="23">
        <f>IF(AND(OR(Dashboard!$D$5="All",Healthcare!J713=Dashboard!$D$5),OR(Dashboard!$D$6="All",Healthcare!K713=Dashboard!$D$6)),1,0)</f>
        <v>1</v>
      </c>
      <c r="C713" s="27">
        <f>IF(B713=1,Healthcare!C713,NA())</f>
        <v>39.1</v>
      </c>
      <c r="D713" s="27">
        <f>IF(B713=1,Healthcare!D713,NA())</f>
        <v>6.79</v>
      </c>
      <c r="E713" s="32">
        <f>IF(B713=1,Healthcare!M713,NA())</f>
        <v>14235.07</v>
      </c>
    </row>
    <row r="714" spans="1:5" x14ac:dyDescent="0.35">
      <c r="A714" s="23">
        <f>Healthcare!Q714</f>
        <v>64</v>
      </c>
      <c r="B714" s="23">
        <f>IF(AND(OR(Dashboard!$D$5="All",Healthcare!J714=Dashboard!$D$5),OR(Dashboard!$D$6="All",Healthcare!K714=Dashboard!$D$6)),1,0)</f>
        <v>1</v>
      </c>
      <c r="C714" s="27">
        <f>IF(B714=1,Healthcare!C714,NA())</f>
        <v>37.905000000000001</v>
      </c>
      <c r="D714" s="27">
        <f>IF(B714=1,Healthcare!D714,NA())</f>
        <v>7.03</v>
      </c>
      <c r="E714" s="32">
        <f>IF(B714=1,Healthcare!M714,NA())</f>
        <v>14210.54</v>
      </c>
    </row>
    <row r="715" spans="1:5" x14ac:dyDescent="0.35">
      <c r="A715" s="23">
        <f>Healthcare!Q715</f>
        <v>39</v>
      </c>
      <c r="B715" s="23">
        <f>IF(AND(OR(Dashboard!$D$5="All",Healthcare!J715=Dashboard!$D$5),OR(Dashboard!$D$6="All",Healthcare!K715=Dashboard!$D$6)),1,0)</f>
        <v>1</v>
      </c>
      <c r="C715" s="27">
        <f>IF(B715=1,Healthcare!C715,NA())</f>
        <v>43.35</v>
      </c>
      <c r="D715" s="27">
        <f>IF(B715=1,Healthcare!D715,NA())</f>
        <v>5.41</v>
      </c>
      <c r="E715" s="32">
        <f>IF(B715=1,Healthcare!M715,NA())</f>
        <v>14209.4</v>
      </c>
    </row>
    <row r="716" spans="1:5" x14ac:dyDescent="0.35">
      <c r="A716" s="23">
        <f>Healthcare!Q716</f>
        <v>54</v>
      </c>
      <c r="B716" s="23">
        <f>IF(AND(OR(Dashboard!$D$5="All",Healthcare!J716=Dashboard!$D$5),OR(Dashboard!$D$6="All",Healthcare!K716=Dashboard!$D$6)),1,0)</f>
        <v>1</v>
      </c>
      <c r="C716" s="27">
        <f>IF(B716=1,Healthcare!C716,NA())</f>
        <v>36.15</v>
      </c>
      <c r="D716" s="27">
        <f>IF(B716=1,Healthcare!D716,NA())</f>
        <v>8.0500000000000007</v>
      </c>
      <c r="E716" s="32">
        <f>IF(B716=1,Healthcare!M716,NA())</f>
        <v>14193.55</v>
      </c>
    </row>
    <row r="717" spans="1:5" x14ac:dyDescent="0.35">
      <c r="A717" s="23">
        <f>Healthcare!Q717</f>
        <v>38</v>
      </c>
      <c r="B717" s="23">
        <f>IF(AND(OR(Dashboard!$D$5="All",Healthcare!J717=Dashboard!$D$5),OR(Dashboard!$D$6="All",Healthcare!K717=Dashboard!$D$6)),1,0)</f>
        <v>1</v>
      </c>
      <c r="C717" s="27">
        <f>IF(B717=1,Healthcare!C717,NA())</f>
        <v>44.98</v>
      </c>
      <c r="D717" s="27">
        <f>IF(B717=1,Healthcare!D717,NA())</f>
        <v>5.94</v>
      </c>
      <c r="E717" s="32">
        <f>IF(B717=1,Healthcare!M717,NA())</f>
        <v>14152.46</v>
      </c>
    </row>
    <row r="718" spans="1:5" x14ac:dyDescent="0.35">
      <c r="A718" s="23">
        <f>Healthcare!Q718</f>
        <v>18</v>
      </c>
      <c r="B718" s="23">
        <f>IF(AND(OR(Dashboard!$D$5="All",Healthcare!J718=Dashboard!$D$5),OR(Dashboard!$D$6="All",Healthcare!K718=Dashboard!$D$6)),1,0)</f>
        <v>1</v>
      </c>
      <c r="C718" s="27">
        <f>IF(B718=1,Healthcare!C718,NA())</f>
        <v>38.28</v>
      </c>
      <c r="D718" s="27">
        <f>IF(B718=1,Healthcare!D718,NA())</f>
        <v>5.51</v>
      </c>
      <c r="E718" s="32">
        <f>IF(B718=1,Healthcare!M718,NA())</f>
        <v>14133.04</v>
      </c>
    </row>
    <row r="719" spans="1:5" x14ac:dyDescent="0.35">
      <c r="A719" s="23">
        <f>Healthcare!Q719</f>
        <v>61</v>
      </c>
      <c r="B719" s="23">
        <f>IF(AND(OR(Dashboard!$D$5="All",Healthcare!J719=Dashboard!$D$5),OR(Dashboard!$D$6="All",Healthcare!K719=Dashboard!$D$6)),1,0)</f>
        <v>1</v>
      </c>
      <c r="C719" s="27">
        <f>IF(B719=1,Healthcare!C719,NA())</f>
        <v>32.299999999999997</v>
      </c>
      <c r="D719" s="27">
        <f>IF(B719=1,Healthcare!D719,NA())</f>
        <v>6.55</v>
      </c>
      <c r="E719" s="32">
        <f>IF(B719=1,Healthcare!M719,NA())</f>
        <v>14119.62</v>
      </c>
    </row>
    <row r="720" spans="1:5" x14ac:dyDescent="0.35">
      <c r="A720" s="23">
        <f>Healthcare!Q720</f>
        <v>46</v>
      </c>
      <c r="B720" s="23">
        <f>IF(AND(OR(Dashboard!$D$5="All",Healthcare!J720=Dashboard!$D$5),OR(Dashboard!$D$6="All",Healthcare!K720=Dashboard!$D$6)),1,0)</f>
        <v>1</v>
      </c>
      <c r="C720" s="27">
        <f>IF(B720=1,Healthcare!C720,NA())</f>
        <v>39.51</v>
      </c>
      <c r="D720" s="27">
        <f>IF(B720=1,Healthcare!D720,NA())</f>
        <v>5.79</v>
      </c>
      <c r="E720" s="32">
        <f>IF(B720=1,Healthcare!M720,NA())</f>
        <v>14098.07</v>
      </c>
    </row>
    <row r="721" spans="1:5" x14ac:dyDescent="0.35">
      <c r="A721" s="23">
        <f>Healthcare!Q721</f>
        <v>31</v>
      </c>
      <c r="B721" s="23">
        <f>IF(AND(OR(Dashboard!$D$5="All",Healthcare!J721=Dashboard!$D$5),OR(Dashboard!$D$6="All",Healthcare!K721=Dashboard!$D$6)),1,0)</f>
        <v>1</v>
      </c>
      <c r="C721" s="27">
        <f>IF(B721=1,Healthcare!C721,NA())</f>
        <v>50.46</v>
      </c>
      <c r="D721" s="27">
        <f>IF(B721=1,Healthcare!D721,NA())</f>
        <v>4.5599999999999996</v>
      </c>
      <c r="E721" s="32">
        <f>IF(B721=1,Healthcare!M721,NA())</f>
        <v>14081.93</v>
      </c>
    </row>
    <row r="722" spans="1:5" x14ac:dyDescent="0.35">
      <c r="A722" s="23">
        <f>Healthcare!Q722</f>
        <v>62</v>
      </c>
      <c r="B722" s="23">
        <f>IF(AND(OR(Dashboard!$D$5="All",Healthcare!J722=Dashboard!$D$5),OR(Dashboard!$D$6="All",Healthcare!K722=Dashboard!$D$6)),1,0)</f>
        <v>1</v>
      </c>
      <c r="C722" s="27">
        <f>IF(B722=1,Healthcare!C722,NA())</f>
        <v>31.73</v>
      </c>
      <c r="D722" s="27">
        <f>IF(B722=1,Healthcare!D722,NA())</f>
        <v>7</v>
      </c>
      <c r="E722" s="32">
        <f>IF(B722=1,Healthcare!M722,NA())</f>
        <v>14043.48</v>
      </c>
    </row>
    <row r="723" spans="1:5" x14ac:dyDescent="0.35">
      <c r="A723" s="23">
        <f>Healthcare!Q723</f>
        <v>59</v>
      </c>
      <c r="B723" s="23">
        <f>IF(AND(OR(Dashboard!$D$5="All",Healthcare!J723=Dashboard!$D$5),OR(Dashboard!$D$6="All",Healthcare!K723=Dashboard!$D$6)),1,0)</f>
        <v>1</v>
      </c>
      <c r="C723" s="27">
        <f>IF(B723=1,Healthcare!C723,NA())</f>
        <v>32.1</v>
      </c>
      <c r="D723" s="27">
        <f>IF(B723=1,Healthcare!D723,NA())</f>
        <v>6.57</v>
      </c>
      <c r="E723" s="32">
        <f>IF(B723=1,Healthcare!M723,NA())</f>
        <v>14007.22</v>
      </c>
    </row>
    <row r="724" spans="1:5" x14ac:dyDescent="0.35">
      <c r="A724" s="23">
        <f>Healthcare!Q724</f>
        <v>59</v>
      </c>
      <c r="B724" s="23">
        <f>IF(AND(OR(Dashboard!$D$5="All",Healthcare!J724=Dashboard!$D$5),OR(Dashboard!$D$6="All",Healthcare!K724=Dashboard!$D$6)),1,0)</f>
        <v>1</v>
      </c>
      <c r="C724" s="27">
        <f>IF(B724=1,Healthcare!C724,NA())</f>
        <v>27.83</v>
      </c>
      <c r="D724" s="27">
        <f>IF(B724=1,Healthcare!D724,NA())</f>
        <v>11.61</v>
      </c>
      <c r="E724" s="32">
        <f>IF(B724=1,Healthcare!M724,NA())</f>
        <v>14001.29</v>
      </c>
    </row>
    <row r="725" spans="1:5" x14ac:dyDescent="0.35">
      <c r="A725" s="23">
        <f>Healthcare!Q725</f>
        <v>59</v>
      </c>
      <c r="B725" s="23">
        <f>IF(AND(OR(Dashboard!$D$5="All",Healthcare!J725=Dashboard!$D$5),OR(Dashboard!$D$6="All",Healthcare!K725=Dashboard!$D$6)),1,0)</f>
        <v>1</v>
      </c>
      <c r="C725" s="27">
        <f>IF(B725=1,Healthcare!C725,NA())</f>
        <v>27.72</v>
      </c>
      <c r="D725" s="27">
        <f>IF(B725=1,Healthcare!D725,NA())</f>
        <v>8.16</v>
      </c>
      <c r="E725" s="32">
        <f>IF(B725=1,Healthcare!M725,NA())</f>
        <v>14001.13</v>
      </c>
    </row>
    <row r="726" spans="1:5" x14ac:dyDescent="0.35">
      <c r="A726" s="23">
        <f>Healthcare!Q726</f>
        <v>63</v>
      </c>
      <c r="B726" s="23">
        <f>IF(AND(OR(Dashboard!$D$5="All",Healthcare!J726=Dashboard!$D$5),OR(Dashboard!$D$6="All",Healthcare!K726=Dashboard!$D$6)),1,0)</f>
        <v>1</v>
      </c>
      <c r="C726" s="27">
        <f>IF(B726=1,Healthcare!C726,NA())</f>
        <v>36.765000000000001</v>
      </c>
      <c r="D726" s="27">
        <f>IF(B726=1,Healthcare!D726,NA())</f>
        <v>4.4800000000000004</v>
      </c>
      <c r="E726" s="32">
        <f>IF(B726=1,Healthcare!M726,NA())</f>
        <v>13981.85</v>
      </c>
    </row>
    <row r="727" spans="1:5" x14ac:dyDescent="0.35">
      <c r="A727" s="23">
        <f>Healthcare!Q727</f>
        <v>32</v>
      </c>
      <c r="B727" s="23">
        <f>IF(AND(OR(Dashboard!$D$5="All",Healthcare!J727=Dashboard!$D$5),OR(Dashboard!$D$6="All",Healthcare!K727=Dashboard!$D$6)),1,0)</f>
        <v>1</v>
      </c>
      <c r="C727" s="27">
        <f>IF(B727=1,Healthcare!C727,NA())</f>
        <v>48.36</v>
      </c>
      <c r="D727" s="27">
        <f>IF(B727=1,Healthcare!D727,NA())</f>
        <v>4.08</v>
      </c>
      <c r="E727" s="32">
        <f>IF(B727=1,Healthcare!M727,NA())</f>
        <v>13979.45</v>
      </c>
    </row>
    <row r="728" spans="1:5" x14ac:dyDescent="0.35">
      <c r="A728" s="23">
        <f>Healthcare!Q728</f>
        <v>63</v>
      </c>
      <c r="B728" s="23">
        <f>IF(AND(OR(Dashboard!$D$5="All",Healthcare!J728=Dashboard!$D$5),OR(Dashboard!$D$6="All",Healthcare!K728=Dashboard!$D$6)),1,0)</f>
        <v>1</v>
      </c>
      <c r="C728" s="27">
        <f>IF(B728=1,Healthcare!C728,NA())</f>
        <v>31.445</v>
      </c>
      <c r="D728" s="27">
        <f>IF(B728=1,Healthcare!D728,NA())</f>
        <v>4.4000000000000004</v>
      </c>
      <c r="E728" s="32">
        <f>IF(B728=1,Healthcare!M728,NA())</f>
        <v>13974.46</v>
      </c>
    </row>
    <row r="729" spans="1:5" x14ac:dyDescent="0.35">
      <c r="A729" s="23">
        <f>Healthcare!Q729</f>
        <v>62</v>
      </c>
      <c r="B729" s="23">
        <f>IF(AND(OR(Dashboard!$D$5="All",Healthcare!J729=Dashboard!$D$5),OR(Dashboard!$D$6="All",Healthcare!K729=Dashboard!$D$6)),1,0)</f>
        <v>1</v>
      </c>
      <c r="C729" s="27">
        <f>IF(B729=1,Healthcare!C729,NA())</f>
        <v>27.55</v>
      </c>
      <c r="D729" s="27">
        <f>IF(B729=1,Healthcare!D729,NA())</f>
        <v>9.02</v>
      </c>
      <c r="E729" s="32">
        <f>IF(B729=1,Healthcare!M729,NA())</f>
        <v>13937.67</v>
      </c>
    </row>
    <row r="730" spans="1:5" x14ac:dyDescent="0.35">
      <c r="A730" s="23">
        <f>Healthcare!Q730</f>
        <v>60</v>
      </c>
      <c r="B730" s="23">
        <f>IF(AND(OR(Dashboard!$D$5="All",Healthcare!J730=Dashboard!$D$5),OR(Dashboard!$D$6="All",Healthcare!K730=Dashboard!$D$6)),1,0)</f>
        <v>1</v>
      </c>
      <c r="C730" s="27">
        <f>IF(B730=1,Healthcare!C730,NA())</f>
        <v>33.11</v>
      </c>
      <c r="D730" s="27">
        <f>IF(B730=1,Healthcare!D730,NA())</f>
        <v>8.06</v>
      </c>
      <c r="E730" s="32">
        <f>IF(B730=1,Healthcare!M730,NA())</f>
        <v>13919.82</v>
      </c>
    </row>
    <row r="731" spans="1:5" x14ac:dyDescent="0.35">
      <c r="A731" s="23">
        <f>Healthcare!Q731</f>
        <v>63</v>
      </c>
      <c r="B731" s="23">
        <f>IF(AND(OR(Dashboard!$D$5="All",Healthcare!J731=Dashboard!$D$5),OR(Dashboard!$D$6="All",Healthcare!K731=Dashboard!$D$6)),1,0)</f>
        <v>1</v>
      </c>
      <c r="C731" s="27">
        <f>IF(B731=1,Healthcare!C731,NA())</f>
        <v>36.85</v>
      </c>
      <c r="D731" s="27">
        <f>IF(B731=1,Healthcare!D731,NA())</f>
        <v>6.21</v>
      </c>
      <c r="E731" s="32">
        <f>IF(B731=1,Healthcare!M731,NA())</f>
        <v>13887.97</v>
      </c>
    </row>
    <row r="732" spans="1:5" x14ac:dyDescent="0.35">
      <c r="A732" s="23">
        <f>Healthcare!Q732</f>
        <v>63</v>
      </c>
      <c r="B732" s="23">
        <f>IF(AND(OR(Dashboard!$D$5="All",Healthcare!J732=Dashboard!$D$5),OR(Dashboard!$D$6="All",Healthcare!K732=Dashboard!$D$6)),1,0)</f>
        <v>1</v>
      </c>
      <c r="C732" s="27">
        <f>IF(B732=1,Healthcare!C732,NA())</f>
        <v>36.299999999999997</v>
      </c>
      <c r="D732" s="27">
        <f>IF(B732=1,Healthcare!D732,NA())</f>
        <v>5.79</v>
      </c>
      <c r="E732" s="32">
        <f>IF(B732=1,Healthcare!M732,NA())</f>
        <v>13887.2</v>
      </c>
    </row>
    <row r="733" spans="1:5" x14ac:dyDescent="0.35">
      <c r="A733" s="23">
        <f>Healthcare!Q733</f>
        <v>37</v>
      </c>
      <c r="B733" s="23">
        <f>IF(AND(OR(Dashboard!$D$5="All",Healthcare!J733=Dashboard!$D$5),OR(Dashboard!$D$6="All",Healthcare!K733=Dashboard!$D$6)),1,0)</f>
        <v>1</v>
      </c>
      <c r="C733" s="27">
        <f>IF(B733=1,Healthcare!C733,NA())</f>
        <v>45.34</v>
      </c>
      <c r="D733" s="27">
        <f>IF(B733=1,Healthcare!D733,NA())</f>
        <v>5.69</v>
      </c>
      <c r="E733" s="32">
        <f>IF(B733=1,Healthcare!M733,NA())</f>
        <v>13886.4</v>
      </c>
    </row>
    <row r="734" spans="1:5" x14ac:dyDescent="0.35">
      <c r="A734" s="23">
        <f>Healthcare!Q734</f>
        <v>63</v>
      </c>
      <c r="B734" s="23">
        <f>IF(AND(OR(Dashboard!$D$5="All",Healthcare!J734=Dashboard!$D$5),OR(Dashboard!$D$6="All",Healthcare!K734=Dashboard!$D$6)),1,0)</f>
        <v>1</v>
      </c>
      <c r="C734" s="27">
        <f>IF(B734=1,Healthcare!C734,NA())</f>
        <v>31.8</v>
      </c>
      <c r="D734" s="27">
        <f>IF(B734=1,Healthcare!D734,NA())</f>
        <v>5.36</v>
      </c>
      <c r="E734" s="32">
        <f>IF(B734=1,Healthcare!M734,NA())</f>
        <v>13880.95</v>
      </c>
    </row>
    <row r="735" spans="1:5" x14ac:dyDescent="0.35">
      <c r="A735" s="23">
        <f>Healthcare!Q735</f>
        <v>44</v>
      </c>
      <c r="B735" s="23">
        <f>IF(AND(OR(Dashboard!$D$5="All",Healthcare!J735=Dashboard!$D$5),OR(Dashboard!$D$6="All",Healthcare!K735=Dashboard!$D$6)),1,0)</f>
        <v>1</v>
      </c>
      <c r="C735" s="27">
        <f>IF(B735=1,Healthcare!C735,NA())</f>
        <v>41.02</v>
      </c>
      <c r="D735" s="27">
        <f>IF(B735=1,Healthcare!D735,NA())</f>
        <v>11.37</v>
      </c>
      <c r="E735" s="32">
        <f>IF(B735=1,Healthcare!M735,NA())</f>
        <v>13874.89</v>
      </c>
    </row>
    <row r="736" spans="1:5" x14ac:dyDescent="0.35">
      <c r="A736" s="23">
        <f>Healthcare!Q736</f>
        <v>62</v>
      </c>
      <c r="B736" s="23">
        <f>IF(AND(OR(Dashboard!$D$5="All",Healthcare!J736=Dashboard!$D$5),OR(Dashboard!$D$6="All",Healthcare!K736=Dashboard!$D$6)),1,0)</f>
        <v>1</v>
      </c>
      <c r="C736" s="27">
        <f>IF(B736=1,Healthcare!C736,NA())</f>
        <v>32.68</v>
      </c>
      <c r="D736" s="27">
        <f>IF(B736=1,Healthcare!D736,NA())</f>
        <v>11.87</v>
      </c>
      <c r="E736" s="32">
        <f>IF(B736=1,Healthcare!M736,NA())</f>
        <v>13844.8</v>
      </c>
    </row>
    <row r="737" spans="1:5" x14ac:dyDescent="0.35">
      <c r="A737" s="23">
        <f>Healthcare!Q737</f>
        <v>20</v>
      </c>
      <c r="B737" s="23">
        <f>IF(AND(OR(Dashboard!$D$5="All",Healthcare!J737=Dashboard!$D$5),OR(Dashboard!$D$6="All",Healthcare!K737=Dashboard!$D$6)),1,0)</f>
        <v>1</v>
      </c>
      <c r="C737" s="27">
        <f>IF(B737=1,Healthcare!C737,NA())</f>
        <v>21.7</v>
      </c>
      <c r="D737" s="27">
        <f>IF(B737=1,Healthcare!D737,NA())</f>
        <v>4.9000000000000004</v>
      </c>
      <c r="E737" s="32">
        <f>IF(B737=1,Healthcare!M737,NA())</f>
        <v>13844.51</v>
      </c>
    </row>
    <row r="738" spans="1:5" x14ac:dyDescent="0.35">
      <c r="A738" s="23">
        <f>Healthcare!Q738</f>
        <v>64</v>
      </c>
      <c r="B738" s="23">
        <f>IF(AND(OR(Dashboard!$D$5="All",Healthcare!J738=Dashboard!$D$5),OR(Dashboard!$D$6="All",Healthcare!K738=Dashboard!$D$6)),1,0)</f>
        <v>1</v>
      </c>
      <c r="C738" s="27">
        <f>IF(B738=1,Healthcare!C738,NA())</f>
        <v>40.479999999999997</v>
      </c>
      <c r="D738" s="27">
        <f>IF(B738=1,Healthcare!D738,NA())</f>
        <v>6.7</v>
      </c>
      <c r="E738" s="32">
        <f>IF(B738=1,Healthcare!M738,NA())</f>
        <v>13831.12</v>
      </c>
    </row>
    <row r="739" spans="1:5" x14ac:dyDescent="0.35">
      <c r="A739" s="23">
        <f>Healthcare!Q739</f>
        <v>64</v>
      </c>
      <c r="B739" s="23">
        <f>IF(AND(OR(Dashboard!$D$5="All",Healthcare!J739=Dashboard!$D$5),OR(Dashboard!$D$6="All",Healthcare!K739=Dashboard!$D$6)),1,0)</f>
        <v>1</v>
      </c>
      <c r="C739" s="27">
        <f>IF(B739=1,Healthcare!C739,NA())</f>
        <v>34.5</v>
      </c>
      <c r="D739" s="27">
        <f>IF(B739=1,Healthcare!D739,NA())</f>
        <v>10.3</v>
      </c>
      <c r="E739" s="32">
        <f>IF(B739=1,Healthcare!M739,NA())</f>
        <v>13822.8</v>
      </c>
    </row>
    <row r="740" spans="1:5" x14ac:dyDescent="0.35">
      <c r="A740" s="23">
        <f>Healthcare!Q740</f>
        <v>36</v>
      </c>
      <c r="B740" s="23">
        <f>IF(AND(OR(Dashboard!$D$5="All",Healthcare!J740=Dashboard!$D$5),OR(Dashboard!$D$6="All",Healthcare!K740=Dashboard!$D$6)),1,0)</f>
        <v>1</v>
      </c>
      <c r="C740" s="27">
        <f>IF(B740=1,Healthcare!C740,NA())</f>
        <v>45.9</v>
      </c>
      <c r="D740" s="27">
        <f>IF(B740=1,Healthcare!D740,NA())</f>
        <v>11.14</v>
      </c>
      <c r="E740" s="32">
        <f>IF(B740=1,Healthcare!M740,NA())</f>
        <v>13819.49</v>
      </c>
    </row>
    <row r="741" spans="1:5" x14ac:dyDescent="0.35">
      <c r="A741" s="23">
        <f>Healthcare!Q741</f>
        <v>56</v>
      </c>
      <c r="B741" s="23">
        <f>IF(AND(OR(Dashboard!$D$5="All",Healthcare!J741=Dashboard!$D$5),OR(Dashboard!$D$6="All",Healthcare!K741=Dashboard!$D$6)),1,0)</f>
        <v>1</v>
      </c>
      <c r="C741" s="27">
        <f>IF(B741=1,Healthcare!C741,NA())</f>
        <v>33.479999999999997</v>
      </c>
      <c r="D741" s="27">
        <f>IF(B741=1,Healthcare!D741,NA())</f>
        <v>4.74</v>
      </c>
      <c r="E741" s="32">
        <f>IF(B741=1,Healthcare!M741,NA())</f>
        <v>13801.61</v>
      </c>
    </row>
    <row r="742" spans="1:5" x14ac:dyDescent="0.35">
      <c r="A742" s="23">
        <f>Healthcare!Q742</f>
        <v>63</v>
      </c>
      <c r="B742" s="23">
        <f>IF(AND(OR(Dashboard!$D$5="All",Healthcare!J742=Dashboard!$D$5),OR(Dashboard!$D$6="All",Healthcare!K742=Dashboard!$D$6)),1,0)</f>
        <v>1</v>
      </c>
      <c r="C742" s="27">
        <f>IF(B742=1,Healthcare!C742,NA())</f>
        <v>28.31</v>
      </c>
      <c r="D742" s="27">
        <f>IF(B742=1,Healthcare!D742,NA())</f>
        <v>5.96</v>
      </c>
      <c r="E742" s="32">
        <f>IF(B742=1,Healthcare!M742,NA())</f>
        <v>13770.1</v>
      </c>
    </row>
    <row r="743" spans="1:5" x14ac:dyDescent="0.35">
      <c r="A743" s="23">
        <f>Healthcare!Q743</f>
        <v>18</v>
      </c>
      <c r="B743" s="23">
        <f>IF(AND(OR(Dashboard!$D$5="All",Healthcare!J743=Dashboard!$D$5),OR(Dashboard!$D$6="All",Healthcare!K743=Dashboard!$D$6)),1,0)</f>
        <v>1</v>
      </c>
      <c r="C743" s="27">
        <f>IF(B743=1,Healthcare!C743,NA())</f>
        <v>21.565000000000001</v>
      </c>
      <c r="D743" s="27">
        <f>IF(B743=1,Healthcare!D743,NA())</f>
        <v>4.95</v>
      </c>
      <c r="E743" s="32">
        <f>IF(B743=1,Healthcare!M743,NA())</f>
        <v>13747.87</v>
      </c>
    </row>
    <row r="744" spans="1:5" x14ac:dyDescent="0.35">
      <c r="A744" s="23">
        <f>Healthcare!Q744</f>
        <v>53</v>
      </c>
      <c r="B744" s="23">
        <f>IF(AND(OR(Dashboard!$D$5="All",Healthcare!J744=Dashboard!$D$5),OR(Dashboard!$D$6="All",Healthcare!K744=Dashboard!$D$6)),1,0)</f>
        <v>1</v>
      </c>
      <c r="C744" s="27">
        <f>IF(B744=1,Healthcare!C744,NA())</f>
        <v>35.590000000000003</v>
      </c>
      <c r="D744" s="27">
        <f>IF(B744=1,Healthcare!D744,NA())</f>
        <v>5.21</v>
      </c>
      <c r="E744" s="32">
        <f>IF(B744=1,Healthcare!M744,NA())</f>
        <v>13746.74</v>
      </c>
    </row>
    <row r="745" spans="1:5" x14ac:dyDescent="0.35">
      <c r="A745" s="23">
        <f>Healthcare!Q745</f>
        <v>37</v>
      </c>
      <c r="B745" s="23">
        <f>IF(AND(OR(Dashboard!$D$5="All",Healthcare!J745=Dashboard!$D$5),OR(Dashboard!$D$6="All",Healthcare!K745=Dashboard!$D$6)),1,0)</f>
        <v>1</v>
      </c>
      <c r="C745" s="27">
        <f>IF(B745=1,Healthcare!C745,NA())</f>
        <v>43.44</v>
      </c>
      <c r="D745" s="27">
        <f>IF(B745=1,Healthcare!D745,NA())</f>
        <v>4.8600000000000003</v>
      </c>
      <c r="E745" s="32">
        <f>IF(B745=1,Healthcare!M745,NA())</f>
        <v>13726.21</v>
      </c>
    </row>
    <row r="746" spans="1:5" x14ac:dyDescent="0.35">
      <c r="A746" s="23">
        <f>Healthcare!Q746</f>
        <v>41</v>
      </c>
      <c r="B746" s="23">
        <f>IF(AND(OR(Dashboard!$D$5="All",Healthcare!J746=Dashboard!$D$5),OR(Dashboard!$D$6="All",Healthcare!K746=Dashboard!$D$6)),1,0)</f>
        <v>1</v>
      </c>
      <c r="C746" s="27">
        <f>IF(B746=1,Healthcare!C746,NA())</f>
        <v>21.754999999999999</v>
      </c>
      <c r="D746" s="27">
        <f>IF(B746=1,Healthcare!D746,NA())</f>
        <v>7.79</v>
      </c>
      <c r="E746" s="32">
        <f>IF(B746=1,Healthcare!M746,NA())</f>
        <v>13725.47</v>
      </c>
    </row>
    <row r="747" spans="1:5" x14ac:dyDescent="0.35">
      <c r="A747" s="23">
        <f>Healthcare!Q747</f>
        <v>36</v>
      </c>
      <c r="B747" s="23">
        <f>IF(AND(OR(Dashboard!$D$5="All",Healthcare!J747=Dashboard!$D$5),OR(Dashboard!$D$6="All",Healthcare!K747=Dashboard!$D$6)),1,0)</f>
        <v>1</v>
      </c>
      <c r="C747" s="27">
        <f>IF(B747=1,Healthcare!C747,NA())</f>
        <v>44.55</v>
      </c>
      <c r="D747" s="27">
        <f>IF(B747=1,Healthcare!D747,NA())</f>
        <v>7.12</v>
      </c>
      <c r="E747" s="32">
        <f>IF(B747=1,Healthcare!M747,NA())</f>
        <v>13714.55</v>
      </c>
    </row>
    <row r="748" spans="1:5" x14ac:dyDescent="0.35">
      <c r="A748" s="23">
        <f>Healthcare!Q748</f>
        <v>37</v>
      </c>
      <c r="B748" s="23">
        <f>IF(AND(OR(Dashboard!$D$5="All",Healthcare!J748=Dashboard!$D$5),OR(Dashboard!$D$6="All",Healthcare!K748=Dashboard!$D$6)),1,0)</f>
        <v>1</v>
      </c>
      <c r="C748" s="27">
        <f>IF(B748=1,Healthcare!C748,NA())</f>
        <v>43.32</v>
      </c>
      <c r="D748" s="27">
        <f>IF(B748=1,Healthcare!D748,NA())</f>
        <v>4.67</v>
      </c>
      <c r="E748" s="32">
        <f>IF(B748=1,Healthcare!M748,NA())</f>
        <v>13685.51</v>
      </c>
    </row>
    <row r="749" spans="1:5" x14ac:dyDescent="0.35">
      <c r="A749" s="23">
        <f>Healthcare!Q749</f>
        <v>59</v>
      </c>
      <c r="B749" s="23">
        <f>IF(AND(OR(Dashboard!$D$5="All",Healthcare!J749=Dashboard!$D$5),OR(Dashboard!$D$6="All",Healthcare!K749=Dashboard!$D$6)),1,0)</f>
        <v>1</v>
      </c>
      <c r="C749" s="27">
        <f>IF(B749=1,Healthcare!C749,NA())</f>
        <v>31.23</v>
      </c>
      <c r="D749" s="27">
        <f>IF(B749=1,Healthcare!D749,NA())</f>
        <v>9.1199999999999992</v>
      </c>
      <c r="E749" s="32">
        <f>IF(B749=1,Healthcare!M749,NA())</f>
        <v>13677.68</v>
      </c>
    </row>
    <row r="750" spans="1:5" x14ac:dyDescent="0.35">
      <c r="A750" s="23">
        <f>Healthcare!Q750</f>
        <v>38</v>
      </c>
      <c r="B750" s="23">
        <f>IF(AND(OR(Dashboard!$D$5="All",Healthcare!J750=Dashboard!$D$5),OR(Dashboard!$D$6="All",Healthcare!K750=Dashboard!$D$6)),1,0)</f>
        <v>1</v>
      </c>
      <c r="C750" s="27">
        <f>IF(B750=1,Healthcare!C750,NA())</f>
        <v>42.81</v>
      </c>
      <c r="D750" s="27">
        <f>IF(B750=1,Healthcare!D750,NA())</f>
        <v>4.1500000000000004</v>
      </c>
      <c r="E750" s="32">
        <f>IF(B750=1,Healthcare!M750,NA())</f>
        <v>13638.06</v>
      </c>
    </row>
    <row r="751" spans="1:5" x14ac:dyDescent="0.35">
      <c r="A751" s="23">
        <f>Healthcare!Q751</f>
        <v>61</v>
      </c>
      <c r="B751" s="23">
        <f>IF(AND(OR(Dashboard!$D$5="All",Healthcare!J751=Dashboard!$D$5),OR(Dashboard!$D$6="All",Healthcare!K751=Dashboard!$D$6)),1,0)</f>
        <v>1</v>
      </c>
      <c r="C751" s="27">
        <f>IF(B751=1,Healthcare!C751,NA())</f>
        <v>35.909999999999997</v>
      </c>
      <c r="D751" s="27">
        <f>IF(B751=1,Healthcare!D751,NA())</f>
        <v>6.72</v>
      </c>
      <c r="E751" s="32">
        <f>IF(B751=1,Healthcare!M751,NA())</f>
        <v>13635.64</v>
      </c>
    </row>
    <row r="752" spans="1:5" x14ac:dyDescent="0.35">
      <c r="A752" s="23">
        <f>Healthcare!Q752</f>
        <v>53</v>
      </c>
      <c r="B752" s="23">
        <f>IF(AND(OR(Dashboard!$D$5="All",Healthcare!J752=Dashboard!$D$5),OR(Dashboard!$D$6="All",Healthcare!K752=Dashboard!$D$6)),1,0)</f>
        <v>1</v>
      </c>
      <c r="C752" s="27">
        <f>IF(B752=1,Healthcare!C752,NA())</f>
        <v>36.65</v>
      </c>
      <c r="D752" s="27">
        <f>IF(B752=1,Healthcare!D752,NA())</f>
        <v>5.01</v>
      </c>
      <c r="E752" s="32">
        <f>IF(B752=1,Healthcare!M752,NA())</f>
        <v>13622.01</v>
      </c>
    </row>
    <row r="753" spans="1:5" x14ac:dyDescent="0.35">
      <c r="A753" s="23">
        <f>Healthcare!Q753</f>
        <v>61</v>
      </c>
      <c r="B753" s="23">
        <f>IF(AND(OR(Dashboard!$D$5="All",Healthcare!J753=Dashboard!$D$5),OR(Dashboard!$D$6="All",Healthcare!K753=Dashboard!$D$6)),1,0)</f>
        <v>1</v>
      </c>
      <c r="C753" s="27">
        <f>IF(B753=1,Healthcare!C753,NA())</f>
        <v>22.04</v>
      </c>
      <c r="D753" s="27">
        <f>IF(B753=1,Healthcare!D753,NA())</f>
        <v>10.9</v>
      </c>
      <c r="E753" s="32">
        <f>IF(B753=1,Healthcare!M753,NA())</f>
        <v>13616.36</v>
      </c>
    </row>
    <row r="754" spans="1:5" x14ac:dyDescent="0.35">
      <c r="A754" s="23">
        <f>Healthcare!Q754</f>
        <v>58</v>
      </c>
      <c r="B754" s="23">
        <f>IF(AND(OR(Dashboard!$D$5="All",Healthcare!J754=Dashboard!$D$5),OR(Dashboard!$D$6="All",Healthcare!K754=Dashboard!$D$6)),1,0)</f>
        <v>1</v>
      </c>
      <c r="C754" s="27">
        <f>IF(B754=1,Healthcare!C754,NA())</f>
        <v>31.824999999999999</v>
      </c>
      <c r="D754" s="27">
        <f>IF(B754=1,Healthcare!D754,NA())</f>
        <v>5.52</v>
      </c>
      <c r="E754" s="32">
        <f>IF(B754=1,Healthcare!M754,NA())</f>
        <v>13607.37</v>
      </c>
    </row>
    <row r="755" spans="1:5" x14ac:dyDescent="0.35">
      <c r="A755" s="23">
        <f>Healthcare!Q755</f>
        <v>30</v>
      </c>
      <c r="B755" s="23">
        <f>IF(AND(OR(Dashboard!$D$5="All",Healthcare!J755=Dashboard!$D$5),OR(Dashboard!$D$6="All",Healthcare!K755=Dashboard!$D$6)),1,0)</f>
        <v>1</v>
      </c>
      <c r="C755" s="27">
        <f>IF(B755=1,Healthcare!C755,NA())</f>
        <v>53.58</v>
      </c>
      <c r="D755" s="27">
        <f>IF(B755=1,Healthcare!D755,NA())</f>
        <v>4.55</v>
      </c>
      <c r="E755" s="32">
        <f>IF(B755=1,Healthcare!M755,NA())</f>
        <v>13588.17</v>
      </c>
    </row>
    <row r="756" spans="1:5" x14ac:dyDescent="0.35">
      <c r="A756" s="23">
        <f>Healthcare!Q756</f>
        <v>54</v>
      </c>
      <c r="B756" s="23">
        <f>IF(AND(OR(Dashboard!$D$5="All",Healthcare!J756=Dashboard!$D$5),OR(Dashboard!$D$6="All",Healthcare!K756=Dashboard!$D$6)),1,0)</f>
        <v>1</v>
      </c>
      <c r="C756" s="27">
        <f>IF(B756=1,Healthcare!C756,NA())</f>
        <v>34.299999999999997</v>
      </c>
      <c r="D756" s="27">
        <f>IF(B756=1,Healthcare!D756,NA())</f>
        <v>11.76</v>
      </c>
      <c r="E756" s="32">
        <f>IF(B756=1,Healthcare!M756,NA())</f>
        <v>13566.04</v>
      </c>
    </row>
    <row r="757" spans="1:5" x14ac:dyDescent="0.35">
      <c r="A757" s="23">
        <f>Healthcare!Q757</f>
        <v>62</v>
      </c>
      <c r="B757" s="23">
        <f>IF(AND(OR(Dashboard!$D$5="All",Healthcare!J757=Dashboard!$D$5),OR(Dashboard!$D$6="All",Healthcare!K757=Dashboard!$D$6)),1,0)</f>
        <v>1</v>
      </c>
      <c r="C757" s="27">
        <f>IF(B757=1,Healthcare!C757,NA())</f>
        <v>32.11</v>
      </c>
      <c r="D757" s="27">
        <f>IF(B757=1,Healthcare!D757,NA())</f>
        <v>7.06</v>
      </c>
      <c r="E757" s="32">
        <f>IF(B757=1,Healthcare!M757,NA())</f>
        <v>13555</v>
      </c>
    </row>
    <row r="758" spans="1:5" x14ac:dyDescent="0.35">
      <c r="A758" s="23">
        <f>Healthcare!Q758</f>
        <v>59</v>
      </c>
      <c r="B758" s="23">
        <f>IF(AND(OR(Dashboard!$D$5="All",Healthcare!J758=Dashboard!$D$5),OR(Dashboard!$D$6="All",Healthcare!K758=Dashboard!$D$6)),1,0)</f>
        <v>1</v>
      </c>
      <c r="C758" s="27">
        <f>IF(B758=1,Healthcare!C758,NA())</f>
        <v>31.78</v>
      </c>
      <c r="D758" s="27">
        <f>IF(B758=1,Healthcare!D758,NA())</f>
        <v>11.35</v>
      </c>
      <c r="E758" s="32">
        <f>IF(B758=1,Healthcare!M758,NA())</f>
        <v>13511.28</v>
      </c>
    </row>
    <row r="759" spans="1:5" x14ac:dyDescent="0.35">
      <c r="A759" s="23">
        <f>Healthcare!Q759</f>
        <v>32</v>
      </c>
      <c r="B759" s="23">
        <f>IF(AND(OR(Dashboard!$D$5="All",Healthcare!J759=Dashboard!$D$5),OR(Dashboard!$D$6="All",Healthcare!K759=Dashboard!$D$6)),1,0)</f>
        <v>1</v>
      </c>
      <c r="C759" s="27">
        <f>IF(B759=1,Healthcare!C759,NA())</f>
        <v>46.89</v>
      </c>
      <c r="D759" s="27">
        <f>IF(B759=1,Healthcare!D759,NA())</f>
        <v>5.52</v>
      </c>
      <c r="E759" s="32">
        <f>IF(B759=1,Healthcare!M759,NA())</f>
        <v>13480.83</v>
      </c>
    </row>
    <row r="760" spans="1:5" x14ac:dyDescent="0.35">
      <c r="A760" s="23">
        <f>Healthcare!Q760</f>
        <v>47</v>
      </c>
      <c r="B760" s="23">
        <f>IF(AND(OR(Dashboard!$D$5="All",Healthcare!J760=Dashboard!$D$5),OR(Dashboard!$D$6="All",Healthcare!K760=Dashboard!$D$6)),1,0)</f>
        <v>1</v>
      </c>
      <c r="C760" s="27">
        <f>IF(B760=1,Healthcare!C760,NA())</f>
        <v>39.35</v>
      </c>
      <c r="D760" s="27">
        <f>IF(B760=1,Healthcare!D760,NA())</f>
        <v>7.86</v>
      </c>
      <c r="E760" s="32">
        <f>IF(B760=1,Healthcare!M760,NA())</f>
        <v>13472.19</v>
      </c>
    </row>
    <row r="761" spans="1:5" x14ac:dyDescent="0.35">
      <c r="A761" s="23">
        <f>Healthcare!Q761</f>
        <v>62</v>
      </c>
      <c r="B761" s="23">
        <f>IF(AND(OR(Dashboard!$D$5="All",Healthcare!J761=Dashboard!$D$5),OR(Dashboard!$D$6="All",Healthcare!K761=Dashboard!$D$6)),1,0)</f>
        <v>1</v>
      </c>
      <c r="C761" s="27">
        <f>IF(B761=1,Healthcare!C761,NA())</f>
        <v>39.200000000000003</v>
      </c>
      <c r="D761" s="27">
        <f>IF(B761=1,Healthcare!D761,NA())</f>
        <v>11.38</v>
      </c>
      <c r="E761" s="32">
        <f>IF(B761=1,Healthcare!M761,NA())</f>
        <v>13470.86</v>
      </c>
    </row>
    <row r="762" spans="1:5" x14ac:dyDescent="0.35">
      <c r="A762" s="23">
        <f>Healthcare!Q762</f>
        <v>62</v>
      </c>
      <c r="B762" s="23">
        <f>IF(AND(OR(Dashboard!$D$5="All",Healthcare!J762=Dashboard!$D$5),OR(Dashboard!$D$6="All",Healthcare!K762=Dashboard!$D$6)),1,0)</f>
        <v>1</v>
      </c>
      <c r="C762" s="27">
        <f>IF(B762=1,Healthcare!C762,NA())</f>
        <v>39.159999999999997</v>
      </c>
      <c r="D762" s="27">
        <f>IF(B762=1,Healthcare!D762,NA())</f>
        <v>10.48</v>
      </c>
      <c r="E762" s="32">
        <f>IF(B762=1,Healthcare!M762,NA())</f>
        <v>13470.8</v>
      </c>
    </row>
    <row r="763" spans="1:5" x14ac:dyDescent="0.35">
      <c r="A763" s="23">
        <f>Healthcare!Q763</f>
        <v>37</v>
      </c>
      <c r="B763" s="23">
        <f>IF(AND(OR(Dashboard!$D$5="All",Healthcare!J763=Dashboard!$D$5),OR(Dashboard!$D$6="All",Healthcare!K763=Dashboard!$D$6)),1,0)</f>
        <v>1</v>
      </c>
      <c r="C763" s="27">
        <f>IF(B763=1,Healthcare!C763,NA())</f>
        <v>44.1</v>
      </c>
      <c r="D763" s="27">
        <f>IF(B763=1,Healthcare!D763,NA())</f>
        <v>5.04</v>
      </c>
      <c r="E763" s="32">
        <f>IF(B763=1,Healthcare!M763,NA())</f>
        <v>13465.8</v>
      </c>
    </row>
    <row r="764" spans="1:5" x14ac:dyDescent="0.35">
      <c r="A764" s="23">
        <f>Healthcare!Q764</f>
        <v>62</v>
      </c>
      <c r="B764" s="23">
        <f>IF(AND(OR(Dashboard!$D$5="All",Healthcare!J764=Dashboard!$D$5),OR(Dashboard!$D$6="All",Healthcare!K764=Dashboard!$D$6)),1,0)</f>
        <v>1</v>
      </c>
      <c r="C764" s="27">
        <f>IF(B764=1,Healthcare!C764,NA())</f>
        <v>33.200000000000003</v>
      </c>
      <c r="D764" s="27">
        <f>IF(B764=1,Healthcare!D764,NA())</f>
        <v>9.06</v>
      </c>
      <c r="E764" s="32">
        <f>IF(B764=1,Healthcare!M764,NA())</f>
        <v>13462.52</v>
      </c>
    </row>
    <row r="765" spans="1:5" x14ac:dyDescent="0.35">
      <c r="A765" s="23">
        <f>Healthcare!Q765</f>
        <v>62</v>
      </c>
      <c r="B765" s="23">
        <f>IF(AND(OR(Dashboard!$D$5="All",Healthcare!J765=Dashboard!$D$5),OR(Dashboard!$D$6="All",Healthcare!K765=Dashboard!$D$6)),1,0)</f>
        <v>1</v>
      </c>
      <c r="C765" s="27">
        <f>IF(B765=1,Healthcare!C765,NA())</f>
        <v>29.92</v>
      </c>
      <c r="D765" s="27">
        <f>IF(B765=1,Healthcare!D765,NA())</f>
        <v>11.07</v>
      </c>
      <c r="E765" s="32">
        <f>IF(B765=1,Healthcare!M765,NA())</f>
        <v>13457.96</v>
      </c>
    </row>
    <row r="766" spans="1:5" x14ac:dyDescent="0.35">
      <c r="A766" s="23">
        <f>Healthcare!Q766</f>
        <v>62</v>
      </c>
      <c r="B766" s="23">
        <f>IF(AND(OR(Dashboard!$D$5="All",Healthcare!J766=Dashboard!$D$5),OR(Dashboard!$D$6="All",Healthcare!K766=Dashboard!$D$6)),1,0)</f>
        <v>1</v>
      </c>
      <c r="C766" s="27">
        <f>IF(B766=1,Healthcare!C766,NA())</f>
        <v>25</v>
      </c>
      <c r="D766" s="27">
        <f>IF(B766=1,Healthcare!D766,NA())</f>
        <v>10.45</v>
      </c>
      <c r="E766" s="32">
        <f>IF(B766=1,Healthcare!M766,NA())</f>
        <v>13451.12</v>
      </c>
    </row>
    <row r="767" spans="1:5" x14ac:dyDescent="0.35">
      <c r="A767" s="23">
        <f>Healthcare!Q767</f>
        <v>47</v>
      </c>
      <c r="B767" s="23">
        <f>IF(AND(OR(Dashboard!$D$5="All",Healthcare!J767=Dashboard!$D$5),OR(Dashboard!$D$6="All",Healthcare!K767=Dashboard!$D$6)),1,0)</f>
        <v>1</v>
      </c>
      <c r="C767" s="27">
        <f>IF(B767=1,Healthcare!C767,NA())</f>
        <v>38.869999999999997</v>
      </c>
      <c r="D767" s="27">
        <f>IF(B767=1,Healthcare!D767,NA())</f>
        <v>8.6300000000000008</v>
      </c>
      <c r="E767" s="32">
        <f>IF(B767=1,Healthcare!M767,NA())</f>
        <v>13440.7</v>
      </c>
    </row>
    <row r="768" spans="1:5" x14ac:dyDescent="0.35">
      <c r="A768" s="23">
        <f>Healthcare!Q768</f>
        <v>56</v>
      </c>
      <c r="B768" s="23">
        <f>IF(AND(OR(Dashboard!$D$5="All",Healthcare!J768=Dashboard!$D$5),OR(Dashboard!$D$6="All",Healthcare!K768=Dashboard!$D$6)),1,0)</f>
        <v>1</v>
      </c>
      <c r="C768" s="27">
        <f>IF(B768=1,Healthcare!C768,NA())</f>
        <v>32.299999999999997</v>
      </c>
      <c r="D768" s="27">
        <f>IF(B768=1,Healthcare!D768,NA())</f>
        <v>5.28</v>
      </c>
      <c r="E768" s="32">
        <f>IF(B768=1,Healthcare!M768,NA())</f>
        <v>13430.27</v>
      </c>
    </row>
    <row r="769" spans="1:5" x14ac:dyDescent="0.35">
      <c r="A769" s="23">
        <f>Healthcare!Q769</f>
        <v>61</v>
      </c>
      <c r="B769" s="23">
        <f>IF(AND(OR(Dashboard!$D$5="All",Healthcare!J769=Dashboard!$D$5),OR(Dashboard!$D$6="All",Healthcare!K769=Dashboard!$D$6)),1,0)</f>
        <v>1</v>
      </c>
      <c r="C769" s="27">
        <f>IF(B769=1,Healthcare!C769,NA())</f>
        <v>31.16</v>
      </c>
      <c r="D769" s="27">
        <f>IF(B769=1,Healthcare!D769,NA())</f>
        <v>7.49</v>
      </c>
      <c r="E769" s="32">
        <f>IF(B769=1,Healthcare!M769,NA())</f>
        <v>13429.04</v>
      </c>
    </row>
    <row r="770" spans="1:5" x14ac:dyDescent="0.35">
      <c r="A770" s="23">
        <f>Healthcare!Q770</f>
        <v>28</v>
      </c>
      <c r="B770" s="23">
        <f>IF(AND(OR(Dashboard!$D$5="All",Healthcare!J770=Dashboard!$D$5),OR(Dashboard!$D$6="All",Healthcare!K770=Dashboard!$D$6)),1,0)</f>
        <v>1</v>
      </c>
      <c r="C770" s="27">
        <f>IF(B770=1,Healthcare!C770,NA())</f>
        <v>54.59</v>
      </c>
      <c r="D770" s="27">
        <f>IF(B770=1,Healthcare!D770,NA())</f>
        <v>4.2699999999999996</v>
      </c>
      <c r="E770" s="32">
        <f>IF(B770=1,Healthcare!M770,NA())</f>
        <v>13417.05</v>
      </c>
    </row>
    <row r="771" spans="1:5" x14ac:dyDescent="0.35">
      <c r="A771" s="23">
        <f>Healthcare!Q771</f>
        <v>61</v>
      </c>
      <c r="B771" s="23">
        <f>IF(AND(OR(Dashboard!$D$5="All",Healthcare!J771=Dashboard!$D$5),OR(Dashboard!$D$6="All",Healthcare!K771=Dashboard!$D$6)),1,0)</f>
        <v>1</v>
      </c>
      <c r="C771" s="27">
        <f>IF(B771=1,Healthcare!C771,NA())</f>
        <v>21.09</v>
      </c>
      <c r="D771" s="27">
        <f>IF(B771=1,Healthcare!D771,NA())</f>
        <v>9.2200000000000006</v>
      </c>
      <c r="E771" s="32">
        <f>IF(B771=1,Healthcare!M771,NA())</f>
        <v>13415.04</v>
      </c>
    </row>
    <row r="772" spans="1:5" x14ac:dyDescent="0.35">
      <c r="A772" s="23">
        <f>Healthcare!Q772</f>
        <v>30</v>
      </c>
      <c r="B772" s="23">
        <f>IF(AND(OR(Dashboard!$D$5="All",Healthcare!J772=Dashboard!$D$5),OR(Dashboard!$D$6="All",Healthcare!K772=Dashboard!$D$6)),1,0)</f>
        <v>1</v>
      </c>
      <c r="C772" s="27">
        <f>IF(B772=1,Healthcare!C772,NA())</f>
        <v>52.41</v>
      </c>
      <c r="D772" s="27">
        <f>IF(B772=1,Healthcare!D772,NA())</f>
        <v>5.99</v>
      </c>
      <c r="E772" s="32">
        <f>IF(B772=1,Healthcare!M772,NA())</f>
        <v>13412.97</v>
      </c>
    </row>
    <row r="773" spans="1:5" x14ac:dyDescent="0.35">
      <c r="A773" s="23">
        <f>Healthcare!Q773</f>
        <v>63</v>
      </c>
      <c r="B773" s="23">
        <f>IF(AND(OR(Dashboard!$D$5="All",Healthcare!J773=Dashboard!$D$5),OR(Dashboard!$D$6="All",Healthcare!K773=Dashboard!$D$6)),1,0)</f>
        <v>1</v>
      </c>
      <c r="C773" s="27">
        <f>IF(B773=1,Healthcare!C773,NA())</f>
        <v>41.47</v>
      </c>
      <c r="D773" s="27">
        <f>IF(B773=1,Healthcare!D773,NA())</f>
        <v>5.86</v>
      </c>
      <c r="E773" s="32">
        <f>IF(B773=1,Healthcare!M773,NA())</f>
        <v>13405.39</v>
      </c>
    </row>
    <row r="774" spans="1:5" x14ac:dyDescent="0.35">
      <c r="A774" s="23">
        <f>Healthcare!Q774</f>
        <v>63</v>
      </c>
      <c r="B774" s="23">
        <f>IF(AND(OR(Dashboard!$D$5="All",Healthcare!J774=Dashboard!$D$5),OR(Dashboard!$D$6="All",Healthcare!K774=Dashboard!$D$6)),1,0)</f>
        <v>1</v>
      </c>
      <c r="C774" s="27">
        <f>IF(B774=1,Healthcare!C774,NA())</f>
        <v>33.1</v>
      </c>
      <c r="D774" s="27">
        <f>IF(B774=1,Healthcare!D774,NA())</f>
        <v>5.19</v>
      </c>
      <c r="E774" s="32">
        <f>IF(B774=1,Healthcare!M774,NA())</f>
        <v>13393.76</v>
      </c>
    </row>
    <row r="775" spans="1:5" x14ac:dyDescent="0.35">
      <c r="A775" s="23">
        <f>Healthcare!Q775</f>
        <v>63</v>
      </c>
      <c r="B775" s="23">
        <f>IF(AND(OR(Dashboard!$D$5="All",Healthcare!J775=Dashboard!$D$5),OR(Dashboard!$D$6="All",Healthcare!K775=Dashboard!$D$6)),1,0)</f>
        <v>1</v>
      </c>
      <c r="C775" s="27">
        <f>IF(B775=1,Healthcare!C775,NA())</f>
        <v>30.8</v>
      </c>
      <c r="D775" s="27">
        <f>IF(B775=1,Healthcare!D775,NA())</f>
        <v>4.37</v>
      </c>
      <c r="E775" s="32">
        <f>IF(B775=1,Healthcare!M775,NA())</f>
        <v>13390.56</v>
      </c>
    </row>
    <row r="776" spans="1:5" x14ac:dyDescent="0.35">
      <c r="A776" s="23">
        <f>Healthcare!Q776</f>
        <v>39</v>
      </c>
      <c r="B776" s="23">
        <f>IF(AND(OR(Dashboard!$D$5="All",Healthcare!J776=Dashboard!$D$5),OR(Dashboard!$D$6="All",Healthcare!K776=Dashboard!$D$6)),1,0)</f>
        <v>1</v>
      </c>
      <c r="C776" s="27">
        <f>IF(B776=1,Healthcare!C776,NA())</f>
        <v>42.06</v>
      </c>
      <c r="D776" s="27">
        <f>IF(B776=1,Healthcare!D776,NA())</f>
        <v>5.32</v>
      </c>
      <c r="E776" s="32">
        <f>IF(B776=1,Healthcare!M776,NA())</f>
        <v>13383.67</v>
      </c>
    </row>
    <row r="777" spans="1:5" x14ac:dyDescent="0.35">
      <c r="A777" s="23">
        <f>Healthcare!Q777</f>
        <v>43</v>
      </c>
      <c r="B777" s="23">
        <f>IF(AND(OR(Dashboard!$D$5="All",Healthcare!J777=Dashboard!$D$5),OR(Dashboard!$D$6="All",Healthcare!K777=Dashboard!$D$6)),1,0)</f>
        <v>1</v>
      </c>
      <c r="C777" s="27">
        <f>IF(B777=1,Healthcare!C777,NA())</f>
        <v>39.270000000000003</v>
      </c>
      <c r="D777" s="27">
        <f>IF(B777=1,Healthcare!D777,NA())</f>
        <v>5.64</v>
      </c>
      <c r="E777" s="32">
        <f>IF(B777=1,Healthcare!M777,NA())</f>
        <v>13377.41</v>
      </c>
    </row>
    <row r="778" spans="1:5" x14ac:dyDescent="0.35">
      <c r="A778" s="23">
        <f>Healthcare!Q778</f>
        <v>58</v>
      </c>
      <c r="B778" s="23">
        <f>IF(AND(OR(Dashboard!$D$5="All",Healthcare!J778=Dashboard!$D$5),OR(Dashboard!$D$6="All",Healthcare!K778=Dashboard!$D$6)),1,0)</f>
        <v>1</v>
      </c>
      <c r="C778" s="27">
        <f>IF(B778=1,Healthcare!C778,NA())</f>
        <v>30.71</v>
      </c>
      <c r="D778" s="27">
        <f>IF(B778=1,Healthcare!D778,NA())</f>
        <v>5.59</v>
      </c>
      <c r="E778" s="32">
        <f>IF(B778=1,Healthcare!M778,NA())</f>
        <v>13375.76</v>
      </c>
    </row>
    <row r="779" spans="1:5" x14ac:dyDescent="0.35">
      <c r="A779" s="23">
        <f>Healthcare!Q779</f>
        <v>32</v>
      </c>
      <c r="B779" s="23">
        <f>IF(AND(OR(Dashboard!$D$5="All",Healthcare!J779=Dashboard!$D$5),OR(Dashboard!$D$6="All",Healthcare!K779=Dashboard!$D$6)),1,0)</f>
        <v>1</v>
      </c>
      <c r="C779" s="27">
        <f>IF(B779=1,Healthcare!C779,NA())</f>
        <v>47.19</v>
      </c>
      <c r="D779" s="27">
        <f>IF(B779=1,Healthcare!D779,NA())</f>
        <v>5.29</v>
      </c>
      <c r="E779" s="32">
        <f>IF(B779=1,Healthcare!M779,NA())</f>
        <v>13360.94</v>
      </c>
    </row>
    <row r="780" spans="1:5" x14ac:dyDescent="0.35">
      <c r="A780" s="23">
        <f>Healthcare!Q780</f>
        <v>62</v>
      </c>
      <c r="B780" s="23">
        <f>IF(AND(OR(Dashboard!$D$5="All",Healthcare!J780=Dashboard!$D$5),OR(Dashboard!$D$6="All",Healthcare!K780=Dashboard!$D$6)),1,0)</f>
        <v>1</v>
      </c>
      <c r="C780" s="27">
        <f>IF(B780=1,Healthcare!C780,NA())</f>
        <v>30.02</v>
      </c>
      <c r="D780" s="27">
        <f>IF(B780=1,Healthcare!D780,NA())</f>
        <v>6.65</v>
      </c>
      <c r="E780" s="32">
        <f>IF(B780=1,Healthcare!M780,NA())</f>
        <v>13352.1</v>
      </c>
    </row>
    <row r="781" spans="1:5" x14ac:dyDescent="0.35">
      <c r="A781" s="23">
        <f>Healthcare!Q781</f>
        <v>46</v>
      </c>
      <c r="B781" s="23">
        <f>IF(AND(OR(Dashboard!$D$5="All",Healthcare!J781=Dashboard!$D$5),OR(Dashboard!$D$6="All",Healthcare!K781=Dashboard!$D$6)),1,0)</f>
        <v>1</v>
      </c>
      <c r="C781" s="27">
        <f>IF(B781=1,Healthcare!C781,NA())</f>
        <v>37.909999999999997</v>
      </c>
      <c r="D781" s="27">
        <f>IF(B781=1,Healthcare!D781,NA())</f>
        <v>5.68</v>
      </c>
      <c r="E781" s="32">
        <f>IF(B781=1,Healthcare!M781,NA())</f>
        <v>13333.71</v>
      </c>
    </row>
    <row r="782" spans="1:5" x14ac:dyDescent="0.35">
      <c r="A782" s="23">
        <f>Healthcare!Q782</f>
        <v>28</v>
      </c>
      <c r="B782" s="23">
        <f>IF(AND(OR(Dashboard!$D$5="All",Healthcare!J782=Dashboard!$D$5),OR(Dashboard!$D$6="All",Healthcare!K782=Dashboard!$D$6)),1,0)</f>
        <v>1</v>
      </c>
      <c r="C782" s="27">
        <f>IF(B782=1,Healthcare!C782,NA())</f>
        <v>54.61</v>
      </c>
      <c r="D782" s="27">
        <f>IF(B782=1,Healthcare!D782,NA())</f>
        <v>4.49</v>
      </c>
      <c r="E782" s="32">
        <f>IF(B782=1,Healthcare!M782,NA())</f>
        <v>13292.52</v>
      </c>
    </row>
    <row r="783" spans="1:5" x14ac:dyDescent="0.35">
      <c r="A783" s="23">
        <f>Healthcare!Q783</f>
        <v>60</v>
      </c>
      <c r="B783" s="23">
        <f>IF(AND(OR(Dashboard!$D$5="All",Healthcare!J783=Dashboard!$D$5),OR(Dashboard!$D$6="All",Healthcare!K783=Dashboard!$D$6)),1,0)</f>
        <v>1</v>
      </c>
      <c r="C783" s="27">
        <f>IF(B783=1,Healthcare!C783,NA())</f>
        <v>36.005000000000003</v>
      </c>
      <c r="D783" s="27">
        <f>IF(B783=1,Healthcare!D783,NA())</f>
        <v>6.9</v>
      </c>
      <c r="E783" s="32">
        <f>IF(B783=1,Healthcare!M783,NA())</f>
        <v>13228.85</v>
      </c>
    </row>
    <row r="784" spans="1:5" x14ac:dyDescent="0.35">
      <c r="A784" s="23">
        <f>Healthcare!Q784</f>
        <v>60</v>
      </c>
      <c r="B784" s="23">
        <f>IF(AND(OR(Dashboard!$D$5="All",Healthcare!J784=Dashboard!$D$5),OR(Dashboard!$D$6="All",Healthcare!K784=Dashboard!$D$6)),1,0)</f>
        <v>1</v>
      </c>
      <c r="C784" s="27">
        <f>IF(B784=1,Healthcare!C784,NA())</f>
        <v>28.7</v>
      </c>
      <c r="D784" s="27">
        <f>IF(B784=1,Healthcare!D784,NA())</f>
        <v>11.52</v>
      </c>
      <c r="E784" s="32">
        <f>IF(B784=1,Healthcare!M784,NA())</f>
        <v>13224.69</v>
      </c>
    </row>
    <row r="785" spans="1:5" x14ac:dyDescent="0.35">
      <c r="A785" s="23">
        <f>Healthcare!Q785</f>
        <v>57</v>
      </c>
      <c r="B785" s="23">
        <f>IF(AND(OR(Dashboard!$D$5="All",Healthcare!J785=Dashboard!$D$5),OR(Dashboard!$D$6="All",Healthcare!K785=Dashboard!$D$6)),1,0)</f>
        <v>1</v>
      </c>
      <c r="C785" s="27">
        <f>IF(B785=1,Healthcare!C785,NA())</f>
        <v>34.295000000000002</v>
      </c>
      <c r="D785" s="27">
        <f>IF(B785=1,Healthcare!D785,NA())</f>
        <v>11.24</v>
      </c>
      <c r="E785" s="32">
        <f>IF(B785=1,Healthcare!M785,NA())</f>
        <v>13224.06</v>
      </c>
    </row>
    <row r="786" spans="1:5" x14ac:dyDescent="0.35">
      <c r="A786" s="23">
        <f>Healthcare!Q786</f>
        <v>60</v>
      </c>
      <c r="B786" s="23">
        <f>IF(AND(OR(Dashboard!$D$5="All",Healthcare!J786=Dashboard!$D$5),OR(Dashboard!$D$6="All",Healthcare!K786=Dashboard!$D$6)),1,0)</f>
        <v>1</v>
      </c>
      <c r="C786" s="27">
        <f>IF(B786=1,Healthcare!C786,NA())</f>
        <v>27.55</v>
      </c>
      <c r="D786" s="27">
        <f>IF(B786=1,Healthcare!D786,NA())</f>
        <v>10.98</v>
      </c>
      <c r="E786" s="32">
        <f>IF(B786=1,Healthcare!M786,NA())</f>
        <v>13217.09</v>
      </c>
    </row>
    <row r="787" spans="1:5" x14ac:dyDescent="0.35">
      <c r="A787" s="23">
        <f>Healthcare!Q787</f>
        <v>40</v>
      </c>
      <c r="B787" s="23">
        <f>IF(AND(OR(Dashboard!$D$5="All",Healthcare!J787=Dashboard!$D$5),OR(Dashboard!$D$6="All",Healthcare!K787=Dashboard!$D$6)),1,0)</f>
        <v>1</v>
      </c>
      <c r="C787" s="27">
        <f>IF(B787=1,Healthcare!C787,NA())</f>
        <v>40.700000000000003</v>
      </c>
      <c r="D787" s="27">
        <f>IF(B787=1,Healthcare!D787,NA())</f>
        <v>5.42</v>
      </c>
      <c r="E787" s="32">
        <f>IF(B787=1,Healthcare!M787,NA())</f>
        <v>13214.43</v>
      </c>
    </row>
    <row r="788" spans="1:5" x14ac:dyDescent="0.35">
      <c r="A788" s="23">
        <f>Healthcare!Q788</f>
        <v>60</v>
      </c>
      <c r="B788" s="23">
        <f>IF(AND(OR(Dashboard!$D$5="All",Healthcare!J788=Dashboard!$D$5),OR(Dashboard!$D$6="All",Healthcare!K788=Dashboard!$D$6)),1,0)</f>
        <v>1</v>
      </c>
      <c r="C788" s="27">
        <f>IF(B788=1,Healthcare!C788,NA())</f>
        <v>18.335000000000001</v>
      </c>
      <c r="D788" s="27">
        <f>IF(B788=1,Healthcare!D788,NA())</f>
        <v>10.97</v>
      </c>
      <c r="E788" s="32">
        <f>IF(B788=1,Healthcare!M788,NA())</f>
        <v>13204.29</v>
      </c>
    </row>
    <row r="789" spans="1:5" x14ac:dyDescent="0.35">
      <c r="A789" s="23">
        <f>Healthcare!Q789</f>
        <v>61</v>
      </c>
      <c r="B789" s="23">
        <f>IF(AND(OR(Dashboard!$D$5="All",Healthcare!J789=Dashboard!$D$5),OR(Dashboard!$D$6="All",Healthcare!K789=Dashboard!$D$6)),1,0)</f>
        <v>1</v>
      </c>
      <c r="C789" s="27">
        <f>IF(B789=1,Healthcare!C789,NA())</f>
        <v>33.914999999999999</v>
      </c>
      <c r="D789" s="27">
        <f>IF(B789=1,Healthcare!D789,NA())</f>
        <v>9.56</v>
      </c>
      <c r="E789" s="32">
        <f>IF(B789=1,Healthcare!M789,NA())</f>
        <v>13143.86</v>
      </c>
    </row>
    <row r="790" spans="1:5" x14ac:dyDescent="0.35">
      <c r="A790" s="23">
        <f>Healthcare!Q790</f>
        <v>61</v>
      </c>
      <c r="B790" s="23">
        <f>IF(AND(OR(Dashboard!$D$5="All",Healthcare!J790=Dashboard!$D$5),OR(Dashboard!$D$6="All",Healthcare!K790=Dashboard!$D$6)),1,0)</f>
        <v>1</v>
      </c>
      <c r="C790" s="27">
        <f>IF(B790=1,Healthcare!C790,NA())</f>
        <v>33.534999999999997</v>
      </c>
      <c r="D790" s="27">
        <f>IF(B790=1,Healthcare!D790,NA())</f>
        <v>9.4</v>
      </c>
      <c r="E790" s="32">
        <f>IF(B790=1,Healthcare!M790,NA())</f>
        <v>13143.34</v>
      </c>
    </row>
    <row r="791" spans="1:5" x14ac:dyDescent="0.35">
      <c r="A791" s="23">
        <f>Healthcare!Q791</f>
        <v>61</v>
      </c>
      <c r="B791" s="23">
        <f>IF(AND(OR(Dashboard!$D$5="All",Healthcare!J791=Dashboard!$D$5),OR(Dashboard!$D$6="All",Healthcare!K791=Dashboard!$D$6)),1,0)</f>
        <v>1</v>
      </c>
      <c r="C791" s="27">
        <f>IF(B791=1,Healthcare!C791,NA())</f>
        <v>23.655000000000001</v>
      </c>
      <c r="D791" s="27">
        <f>IF(B791=1,Healthcare!D791,NA())</f>
        <v>8.48</v>
      </c>
      <c r="E791" s="32">
        <f>IF(B791=1,Healthcare!M791,NA())</f>
        <v>13129.6</v>
      </c>
    </row>
    <row r="792" spans="1:5" x14ac:dyDescent="0.35">
      <c r="A792" s="23">
        <f>Healthcare!Q792</f>
        <v>23</v>
      </c>
      <c r="B792" s="23">
        <f>IF(AND(OR(Dashboard!$D$5="All",Healthcare!J792=Dashboard!$D$5),OR(Dashboard!$D$6="All",Healthcare!K792=Dashboard!$D$6)),1,0)</f>
        <v>1</v>
      </c>
      <c r="C792" s="27">
        <f>IF(B792=1,Healthcare!C792,NA())</f>
        <v>28</v>
      </c>
      <c r="D792" s="27">
        <f>IF(B792=1,Healthcare!D792,NA())</f>
        <v>5.57</v>
      </c>
      <c r="E792" s="32">
        <f>IF(B792=1,Healthcare!M792,NA())</f>
        <v>13126.68</v>
      </c>
    </row>
    <row r="793" spans="1:5" x14ac:dyDescent="0.35">
      <c r="A793" s="23">
        <f>Healthcare!Q793</f>
        <v>59</v>
      </c>
      <c r="B793" s="23">
        <f>IF(AND(OR(Dashboard!$D$5="All",Healthcare!J793=Dashboard!$D$5),OR(Dashboard!$D$6="All",Healthcare!K793=Dashboard!$D$6)),1,0)</f>
        <v>1</v>
      </c>
      <c r="C793" s="27">
        <f>IF(B793=1,Healthcare!C793,NA())</f>
        <v>30.23</v>
      </c>
      <c r="D793" s="27">
        <f>IF(B793=1,Healthcare!D793,NA())</f>
        <v>6.94</v>
      </c>
      <c r="E793" s="32">
        <f>IF(B793=1,Healthcare!M793,NA())</f>
        <v>13116.84</v>
      </c>
    </row>
    <row r="794" spans="1:5" x14ac:dyDescent="0.35">
      <c r="A794" s="23">
        <f>Healthcare!Q794</f>
        <v>30</v>
      </c>
      <c r="B794" s="23">
        <f>IF(AND(OR(Dashboard!$D$5="All",Healthcare!J794=Dashboard!$D$5),OR(Dashboard!$D$6="All",Healthcare!K794=Dashboard!$D$6)),1,0)</f>
        <v>1</v>
      </c>
      <c r="C794" s="27">
        <f>IF(B794=1,Healthcare!C794,NA())</f>
        <v>51.14</v>
      </c>
      <c r="D794" s="27">
        <f>IF(B794=1,Healthcare!D794,NA())</f>
        <v>4.05</v>
      </c>
      <c r="E794" s="32">
        <f>IF(B794=1,Healthcare!M794,NA())</f>
        <v>13113.51</v>
      </c>
    </row>
    <row r="795" spans="1:5" x14ac:dyDescent="0.35">
      <c r="A795" s="23">
        <f>Healthcare!Q795</f>
        <v>60</v>
      </c>
      <c r="B795" s="23">
        <f>IF(AND(OR(Dashboard!$D$5="All",Healthcare!J795=Dashboard!$D$5),OR(Dashboard!$D$6="All",Healthcare!K795=Dashboard!$D$6)),1,0)</f>
        <v>1</v>
      </c>
      <c r="C795" s="27">
        <f>IF(B795=1,Healthcare!C795,NA())</f>
        <v>24.32</v>
      </c>
      <c r="D795" s="27">
        <f>IF(B795=1,Healthcare!D795,NA())</f>
        <v>10.220000000000001</v>
      </c>
      <c r="E795" s="32">
        <f>IF(B795=1,Healthcare!M795,NA())</f>
        <v>13112.6</v>
      </c>
    </row>
    <row r="796" spans="1:5" x14ac:dyDescent="0.35">
      <c r="A796" s="23">
        <f>Healthcare!Q796</f>
        <v>51</v>
      </c>
      <c r="B796" s="23">
        <f>IF(AND(OR(Dashboard!$D$5="All",Healthcare!J796=Dashboard!$D$5),OR(Dashboard!$D$6="All",Healthcare!K796=Dashboard!$D$6)),1,0)</f>
        <v>1</v>
      </c>
      <c r="C796" s="27">
        <f>IF(B796=1,Healthcare!C796,NA())</f>
        <v>38.06</v>
      </c>
      <c r="D796" s="27">
        <f>IF(B796=1,Healthcare!D796,NA())</f>
        <v>9.24</v>
      </c>
      <c r="E796" s="32">
        <f>IF(B796=1,Healthcare!M796,NA())</f>
        <v>13110.79</v>
      </c>
    </row>
    <row r="797" spans="1:5" x14ac:dyDescent="0.35">
      <c r="A797" s="23">
        <f>Healthcare!Q797</f>
        <v>44</v>
      </c>
      <c r="B797" s="23">
        <f>IF(AND(OR(Dashboard!$D$5="All",Healthcare!J797=Dashboard!$D$5),OR(Dashboard!$D$6="All",Healthcare!K797=Dashboard!$D$6)),1,0)</f>
        <v>1</v>
      </c>
      <c r="C797" s="27">
        <f>IF(B797=1,Healthcare!C797,NA())</f>
        <v>37.700000000000003</v>
      </c>
      <c r="D797" s="27">
        <f>IF(B797=1,Healthcare!D797,NA())</f>
        <v>8.6</v>
      </c>
      <c r="E797" s="32">
        <f>IF(B797=1,Healthcare!M797,NA())</f>
        <v>13101.74</v>
      </c>
    </row>
    <row r="798" spans="1:5" x14ac:dyDescent="0.35">
      <c r="A798" s="23">
        <f>Healthcare!Q798</f>
        <v>61</v>
      </c>
      <c r="B798" s="23">
        <f>IF(AND(OR(Dashboard!$D$5="All",Healthcare!J798=Dashboard!$D$5),OR(Dashboard!$D$6="All",Healthcare!K798=Dashboard!$D$6)),1,0)</f>
        <v>1</v>
      </c>
      <c r="C798" s="27">
        <f>IF(B798=1,Healthcare!C798,NA())</f>
        <v>44</v>
      </c>
      <c r="D798" s="27">
        <f>IF(B798=1,Healthcare!D798,NA())</f>
        <v>9.32</v>
      </c>
      <c r="E798" s="32">
        <f>IF(B798=1,Healthcare!M798,NA())</f>
        <v>13063.88</v>
      </c>
    </row>
    <row r="799" spans="1:5" x14ac:dyDescent="0.35">
      <c r="A799" s="23">
        <f>Healthcare!Q799</f>
        <v>37</v>
      </c>
      <c r="B799" s="23">
        <f>IF(AND(OR(Dashboard!$D$5="All",Healthcare!J799=Dashboard!$D$5),OR(Dashboard!$D$6="All",Healthcare!K799=Dashboard!$D$6)),1,0)</f>
        <v>1</v>
      </c>
      <c r="C799" s="27">
        <f>IF(B799=1,Healthcare!C799,NA())</f>
        <v>41.45</v>
      </c>
      <c r="D799" s="27">
        <f>IF(B799=1,Healthcare!D799,NA())</f>
        <v>6.12</v>
      </c>
      <c r="E799" s="32">
        <f>IF(B799=1,Healthcare!M799,NA())</f>
        <v>13051.22</v>
      </c>
    </row>
    <row r="800" spans="1:5" x14ac:dyDescent="0.35">
      <c r="A800" s="23">
        <f>Healthcare!Q800</f>
        <v>55</v>
      </c>
      <c r="B800" s="23">
        <f>IF(AND(OR(Dashboard!$D$5="All",Healthcare!J800=Dashboard!$D$5),OR(Dashboard!$D$6="All",Healthcare!K800=Dashboard!$D$6)),1,0)</f>
        <v>1</v>
      </c>
      <c r="C800" s="27">
        <f>IF(B800=1,Healthcare!C800,NA())</f>
        <v>25.364999999999998</v>
      </c>
      <c r="D800" s="27">
        <f>IF(B800=1,Healthcare!D800,NA())</f>
        <v>9.19</v>
      </c>
      <c r="E800" s="32">
        <f>IF(B800=1,Healthcare!M800,NA())</f>
        <v>13047.33</v>
      </c>
    </row>
    <row r="801" spans="1:5" x14ac:dyDescent="0.35">
      <c r="A801" s="23">
        <f>Healthcare!Q801</f>
        <v>53</v>
      </c>
      <c r="B801" s="23">
        <f>IF(AND(OR(Dashboard!$D$5="All",Healthcare!J801=Dashboard!$D$5),OR(Dashboard!$D$6="All",Healthcare!K801=Dashboard!$D$6)),1,0)</f>
        <v>1</v>
      </c>
      <c r="C801" s="27">
        <f>IF(B801=1,Healthcare!C801,NA())</f>
        <v>34.56</v>
      </c>
      <c r="D801" s="27">
        <f>IF(B801=1,Healthcare!D801,NA())</f>
        <v>5.84</v>
      </c>
      <c r="E801" s="32">
        <f>IF(B801=1,Healthcare!M801,NA())</f>
        <v>13044.41</v>
      </c>
    </row>
    <row r="802" spans="1:5" x14ac:dyDescent="0.35">
      <c r="A802" s="23">
        <f>Healthcare!Q802</f>
        <v>61</v>
      </c>
      <c r="B802" s="23">
        <f>IF(AND(OR(Dashboard!$D$5="All",Healthcare!J802=Dashboard!$D$5),OR(Dashboard!$D$6="All",Healthcare!K802=Dashboard!$D$6)),1,0)</f>
        <v>1</v>
      </c>
      <c r="C802" s="27">
        <f>IF(B802=1,Healthcare!C802,NA())</f>
        <v>28.2</v>
      </c>
      <c r="D802" s="27">
        <f>IF(B802=1,Healthcare!D802,NA())</f>
        <v>7.19</v>
      </c>
      <c r="E802" s="32">
        <f>IF(B802=1,Healthcare!M802,NA())</f>
        <v>13041.92</v>
      </c>
    </row>
    <row r="803" spans="1:5" x14ac:dyDescent="0.35">
      <c r="A803" s="23">
        <f>Healthcare!Q803</f>
        <v>57</v>
      </c>
      <c r="B803" s="23">
        <f>IF(AND(OR(Dashboard!$D$5="All",Healthcare!J803=Dashboard!$D$5),OR(Dashboard!$D$6="All",Healthcare!K803=Dashboard!$D$6)),1,0)</f>
        <v>1</v>
      </c>
      <c r="C803" s="27">
        <f>IF(B803=1,Healthcare!C803,NA())</f>
        <v>30.43</v>
      </c>
      <c r="D803" s="27">
        <f>IF(B803=1,Healthcare!D803,NA())</f>
        <v>9.39</v>
      </c>
      <c r="E803" s="32">
        <f>IF(B803=1,Healthcare!M803,NA())</f>
        <v>13023.93</v>
      </c>
    </row>
    <row r="804" spans="1:5" x14ac:dyDescent="0.35">
      <c r="A804" s="23">
        <f>Healthcare!Q804</f>
        <v>58</v>
      </c>
      <c r="B804" s="23">
        <f>IF(AND(OR(Dashboard!$D$5="All",Healthcare!J804=Dashboard!$D$5),OR(Dashboard!$D$6="All",Healthcare!K804=Dashboard!$D$6)),1,0)</f>
        <v>1</v>
      </c>
      <c r="C804" s="27">
        <f>IF(B804=1,Healthcare!C804,NA())</f>
        <v>32.395000000000003</v>
      </c>
      <c r="D804" s="27">
        <f>IF(B804=1,Healthcare!D804,NA())</f>
        <v>4.2699999999999996</v>
      </c>
      <c r="E804" s="32">
        <f>IF(B804=1,Healthcare!M804,NA())</f>
        <v>13019.16</v>
      </c>
    </row>
    <row r="805" spans="1:5" x14ac:dyDescent="0.35">
      <c r="A805" s="23">
        <f>Healthcare!Q805</f>
        <v>60</v>
      </c>
      <c r="B805" s="23">
        <f>IF(AND(OR(Dashboard!$D$5="All",Healthcare!J805=Dashboard!$D$5),OR(Dashboard!$D$6="All",Healthcare!K805=Dashboard!$D$6)),1,0)</f>
        <v>1</v>
      </c>
      <c r="C805" s="27">
        <f>IF(B805=1,Healthcare!C805,NA())</f>
        <v>24.035</v>
      </c>
      <c r="D805" s="27">
        <f>IF(B805=1,Healthcare!D805,NA())</f>
        <v>11.71</v>
      </c>
      <c r="E805" s="32">
        <f>IF(B805=1,Healthcare!M805,NA())</f>
        <v>13012.21</v>
      </c>
    </row>
    <row r="806" spans="1:5" x14ac:dyDescent="0.35">
      <c r="A806" s="23">
        <f>Healthcare!Q806</f>
        <v>50</v>
      </c>
      <c r="B806" s="23">
        <f>IF(AND(OR(Dashboard!$D$5="All",Healthcare!J806=Dashboard!$D$5),OR(Dashboard!$D$6="All",Healthcare!K806=Dashboard!$D$6)),1,0)</f>
        <v>1</v>
      </c>
      <c r="C806" s="27">
        <f>IF(B806=1,Healthcare!C806,NA())</f>
        <v>37.119999999999997</v>
      </c>
      <c r="D806" s="27">
        <f>IF(B806=1,Healthcare!D806,NA())</f>
        <v>5.29</v>
      </c>
      <c r="E806" s="32">
        <f>IF(B806=1,Healthcare!M806,NA())</f>
        <v>13010.86</v>
      </c>
    </row>
    <row r="807" spans="1:5" x14ac:dyDescent="0.35">
      <c r="A807" s="23">
        <f>Healthcare!Q807</f>
        <v>53</v>
      </c>
      <c r="B807" s="23">
        <f>IF(AND(OR(Dashboard!$D$5="All",Healthcare!J807=Dashboard!$D$5),OR(Dashboard!$D$6="All",Healthcare!K807=Dashboard!$D$6)),1,0)</f>
        <v>1</v>
      </c>
      <c r="C807" s="27">
        <f>IF(B807=1,Healthcare!C807,NA())</f>
        <v>34.840000000000003</v>
      </c>
      <c r="D807" s="27">
        <f>IF(B807=1,Healthcare!D807,NA())</f>
        <v>6</v>
      </c>
      <c r="E807" s="32">
        <f>IF(B807=1,Healthcare!M807,NA())</f>
        <v>13008.07</v>
      </c>
    </row>
    <row r="808" spans="1:5" x14ac:dyDescent="0.35">
      <c r="A808" s="23">
        <f>Healthcare!Q808</f>
        <v>60</v>
      </c>
      <c r="B808" s="23">
        <f>IF(AND(OR(Dashboard!$D$5="All",Healthcare!J808=Dashboard!$D$5),OR(Dashboard!$D$6="All",Healthcare!K808=Dashboard!$D$6)),1,0)</f>
        <v>1</v>
      </c>
      <c r="C808" s="27">
        <f>IF(B808=1,Healthcare!C808,NA())</f>
        <v>29.53</v>
      </c>
      <c r="D808" s="27">
        <f>IF(B808=1,Healthcare!D808,NA())</f>
        <v>10.64</v>
      </c>
      <c r="E808" s="32">
        <f>IF(B808=1,Healthcare!M808,NA())</f>
        <v>13004.95</v>
      </c>
    </row>
    <row r="809" spans="1:5" x14ac:dyDescent="0.35">
      <c r="A809" s="23">
        <f>Healthcare!Q809</f>
        <v>41</v>
      </c>
      <c r="B809" s="23">
        <f>IF(AND(OR(Dashboard!$D$5="All",Healthcare!J809=Dashboard!$D$5),OR(Dashboard!$D$6="All",Healthcare!K809=Dashboard!$D$6)),1,0)</f>
        <v>1</v>
      </c>
      <c r="C809" s="27">
        <f>IF(B809=1,Healthcare!C809,NA())</f>
        <v>42.51</v>
      </c>
      <c r="D809" s="27">
        <f>IF(B809=1,Healthcare!D809,NA())</f>
        <v>8.2100000000000009</v>
      </c>
      <c r="E809" s="32">
        <f>IF(B809=1,Healthcare!M809,NA())</f>
        <v>13002.91</v>
      </c>
    </row>
    <row r="810" spans="1:5" x14ac:dyDescent="0.35">
      <c r="A810" s="23">
        <f>Healthcare!Q810</f>
        <v>43</v>
      </c>
      <c r="B810" s="23">
        <f>IF(AND(OR(Dashboard!$D$5="All",Healthcare!J810=Dashboard!$D$5),OR(Dashboard!$D$6="All",Healthcare!K810=Dashboard!$D$6)),1,0)</f>
        <v>1</v>
      </c>
      <c r="C810" s="27">
        <f>IF(B810=1,Healthcare!C810,NA())</f>
        <v>38.14</v>
      </c>
      <c r="D810" s="27">
        <f>IF(B810=1,Healthcare!D810,NA())</f>
        <v>5.58</v>
      </c>
      <c r="E810" s="32">
        <f>IF(B810=1,Healthcare!M810,NA())</f>
        <v>12994.12</v>
      </c>
    </row>
    <row r="811" spans="1:5" x14ac:dyDescent="0.35">
      <c r="A811" s="23">
        <f>Healthcare!Q811</f>
        <v>62</v>
      </c>
      <c r="B811" s="23">
        <f>IF(AND(OR(Dashboard!$D$5="All",Healthcare!J811=Dashboard!$D$5),OR(Dashboard!$D$6="All",Healthcare!K811=Dashboard!$D$6)),1,0)</f>
        <v>1</v>
      </c>
      <c r="C811" s="27">
        <f>IF(B811=1,Healthcare!C811,NA())</f>
        <v>39.93</v>
      </c>
      <c r="D811" s="27">
        <f>IF(B811=1,Healthcare!D811,NA())</f>
        <v>8.75</v>
      </c>
      <c r="E811" s="32">
        <f>IF(B811=1,Healthcare!M811,NA())</f>
        <v>12982.87</v>
      </c>
    </row>
    <row r="812" spans="1:5" x14ac:dyDescent="0.35">
      <c r="A812" s="23">
        <f>Healthcare!Q812</f>
        <v>62</v>
      </c>
      <c r="B812" s="23">
        <f>IF(AND(OR(Dashboard!$D$5="All",Healthcare!J812=Dashboard!$D$5),OR(Dashboard!$D$6="All",Healthcare!K812=Dashboard!$D$6)),1,0)</f>
        <v>1</v>
      </c>
      <c r="C812" s="27">
        <f>IF(B812=1,Healthcare!C812,NA())</f>
        <v>38.83</v>
      </c>
      <c r="D812" s="27">
        <f>IF(B812=1,Healthcare!D812,NA())</f>
        <v>11.86</v>
      </c>
      <c r="E812" s="32">
        <f>IF(B812=1,Healthcare!M812,NA())</f>
        <v>12981.35</v>
      </c>
    </row>
    <row r="813" spans="1:5" x14ac:dyDescent="0.35">
      <c r="A813" s="23">
        <f>Healthcare!Q813</f>
        <v>62</v>
      </c>
      <c r="B813" s="23">
        <f>IF(AND(OR(Dashboard!$D$5="All",Healthcare!J813=Dashboard!$D$5),OR(Dashboard!$D$6="All",Healthcare!K813=Dashboard!$D$6)),1,0)</f>
        <v>1</v>
      </c>
      <c r="C813" s="27">
        <f>IF(B813=1,Healthcare!C813,NA())</f>
        <v>37.4</v>
      </c>
      <c r="D813" s="27">
        <f>IF(B813=1,Healthcare!D813,NA())</f>
        <v>11.46</v>
      </c>
      <c r="E813" s="32">
        <f>IF(B813=1,Healthcare!M813,NA())</f>
        <v>12979.36</v>
      </c>
    </row>
    <row r="814" spans="1:5" x14ac:dyDescent="0.35">
      <c r="A814" s="23">
        <f>Healthcare!Q814</f>
        <v>62</v>
      </c>
      <c r="B814" s="23">
        <f>IF(AND(OR(Dashboard!$D$5="All",Healthcare!J814=Dashboard!$D$5),OR(Dashboard!$D$6="All",Healthcare!K814=Dashboard!$D$6)),1,0)</f>
        <v>1</v>
      </c>
      <c r="C814" s="27">
        <f>IF(B814=1,Healthcare!C814,NA())</f>
        <v>21.4</v>
      </c>
      <c r="D814" s="27">
        <f>IF(B814=1,Healthcare!D814,NA())</f>
        <v>9.0299999999999994</v>
      </c>
      <c r="E814" s="32">
        <f>IF(B814=1,Healthcare!M814,NA())</f>
        <v>12957.12</v>
      </c>
    </row>
    <row r="815" spans="1:5" x14ac:dyDescent="0.35">
      <c r="A815" s="23">
        <f>Healthcare!Q815</f>
        <v>61</v>
      </c>
      <c r="B815" s="23">
        <f>IF(AND(OR(Dashboard!$D$5="All",Healthcare!J815=Dashboard!$D$5),OR(Dashboard!$D$6="All",Healthcare!K815=Dashboard!$D$6)),1,0)</f>
        <v>1</v>
      </c>
      <c r="C815" s="27">
        <f>IF(B815=1,Healthcare!C815,NA())</f>
        <v>38.380000000000003</v>
      </c>
      <c r="D815" s="27">
        <f>IF(B815=1,Healthcare!D815,NA())</f>
        <v>8.26</v>
      </c>
      <c r="E815" s="32">
        <f>IF(B815=1,Healthcare!M815,NA())</f>
        <v>12950.07</v>
      </c>
    </row>
    <row r="816" spans="1:5" x14ac:dyDescent="0.35">
      <c r="A816" s="23">
        <f>Healthcare!Q816</f>
        <v>56</v>
      </c>
      <c r="B816" s="23">
        <f>IF(AND(OR(Dashboard!$D$5="All",Healthcare!J816=Dashboard!$D$5),OR(Dashboard!$D$6="All",Healthcare!K816=Dashboard!$D$6)),1,0)</f>
        <v>1</v>
      </c>
      <c r="C816" s="27">
        <f>IF(B816=1,Healthcare!C816,NA())</f>
        <v>33.659999999999997</v>
      </c>
      <c r="D816" s="27">
        <f>IF(B816=1,Healthcare!D816,NA())</f>
        <v>5.42</v>
      </c>
      <c r="E816" s="32">
        <f>IF(B816=1,Healthcare!M816,NA())</f>
        <v>12949.16</v>
      </c>
    </row>
    <row r="817" spans="1:5" x14ac:dyDescent="0.35">
      <c r="A817" s="23">
        <f>Healthcare!Q817</f>
        <v>59</v>
      </c>
      <c r="B817" s="23">
        <f>IF(AND(OR(Dashboard!$D$5="All",Healthcare!J817=Dashboard!$D$5),OR(Dashboard!$D$6="All",Healthcare!K817=Dashboard!$D$6)),1,0)</f>
        <v>1</v>
      </c>
      <c r="C817" s="27">
        <f>IF(B817=1,Healthcare!C817,NA())</f>
        <v>31.79</v>
      </c>
      <c r="D817" s="27">
        <f>IF(B817=1,Healthcare!D817,NA())</f>
        <v>11.33</v>
      </c>
      <c r="E817" s="32">
        <f>IF(B817=1,Healthcare!M817,NA())</f>
        <v>12928.79</v>
      </c>
    </row>
    <row r="818" spans="1:5" x14ac:dyDescent="0.35">
      <c r="A818" s="23">
        <f>Healthcare!Q818</f>
        <v>59</v>
      </c>
      <c r="B818" s="23">
        <f>IF(AND(OR(Dashboard!$D$5="All",Healthcare!J818=Dashboard!$D$5),OR(Dashboard!$D$6="All",Healthcare!K818=Dashboard!$D$6)),1,0)</f>
        <v>1</v>
      </c>
      <c r="C818" s="27">
        <f>IF(B818=1,Healthcare!C818,NA())</f>
        <v>29.7</v>
      </c>
      <c r="D818" s="27">
        <f>IF(B818=1,Healthcare!D818,NA())</f>
        <v>7.69</v>
      </c>
      <c r="E818" s="32">
        <f>IF(B818=1,Healthcare!M818,NA())</f>
        <v>12925.89</v>
      </c>
    </row>
    <row r="819" spans="1:5" x14ac:dyDescent="0.35">
      <c r="A819" s="23">
        <f>Healthcare!Q819</f>
        <v>59</v>
      </c>
      <c r="B819" s="23">
        <f>IF(AND(OR(Dashboard!$D$5="All",Healthcare!J819=Dashboard!$D$5),OR(Dashboard!$D$6="All",Healthcare!K819=Dashboard!$D$6)),1,0)</f>
        <v>1</v>
      </c>
      <c r="C819" s="27">
        <f>IF(B819=1,Healthcare!C819,NA())</f>
        <v>25.46</v>
      </c>
      <c r="D819" s="27">
        <f>IF(B819=1,Healthcare!D819,NA())</f>
        <v>8.77</v>
      </c>
      <c r="E819" s="32">
        <f>IF(B819=1,Healthcare!M819,NA())</f>
        <v>12913.99</v>
      </c>
    </row>
    <row r="820" spans="1:5" x14ac:dyDescent="0.35">
      <c r="A820" s="23">
        <f>Healthcare!Q820</f>
        <v>18</v>
      </c>
      <c r="B820" s="23">
        <f>IF(AND(OR(Dashboard!$D$5="All",Healthcare!J820=Dashboard!$D$5),OR(Dashboard!$D$6="All",Healthcare!K820=Dashboard!$D$6)),1,0)</f>
        <v>1</v>
      </c>
      <c r="C820" s="27">
        <f>IF(B820=1,Healthcare!C820,NA())</f>
        <v>39.14</v>
      </c>
      <c r="D820" s="27">
        <f>IF(B820=1,Healthcare!D820,NA())</f>
        <v>4.91</v>
      </c>
      <c r="E820" s="32">
        <f>IF(B820=1,Healthcare!M820,NA())</f>
        <v>12890.06</v>
      </c>
    </row>
    <row r="821" spans="1:5" x14ac:dyDescent="0.35">
      <c r="A821" s="23">
        <f>Healthcare!Q821</f>
        <v>38</v>
      </c>
      <c r="B821" s="23">
        <f>IF(AND(OR(Dashboard!$D$5="All",Healthcare!J821=Dashboard!$D$5),OR(Dashboard!$D$6="All",Healthcare!K821=Dashboard!$D$6)),1,0)</f>
        <v>1</v>
      </c>
      <c r="C821" s="27">
        <f>IF(B821=1,Healthcare!C821,NA())</f>
        <v>41.2</v>
      </c>
      <c r="D821" s="27">
        <f>IF(B821=1,Healthcare!D821,NA())</f>
        <v>4.95</v>
      </c>
      <c r="E821" s="32">
        <f>IF(B821=1,Healthcare!M821,NA())</f>
        <v>12870.31</v>
      </c>
    </row>
    <row r="822" spans="1:5" x14ac:dyDescent="0.35">
      <c r="A822" s="23">
        <f>Healthcare!Q822</f>
        <v>59</v>
      </c>
      <c r="B822" s="23">
        <f>IF(AND(OR(Dashboard!$D$5="All",Healthcare!J822=Dashboard!$D$5),OR(Dashboard!$D$6="All",Healthcare!K822=Dashboard!$D$6)),1,0)</f>
        <v>1</v>
      </c>
      <c r="C822" s="27">
        <f>IF(B822=1,Healthcare!C822,NA())</f>
        <v>28.81</v>
      </c>
      <c r="D822" s="27">
        <f>IF(B822=1,Healthcare!D822,NA())</f>
        <v>10.8</v>
      </c>
      <c r="E822" s="32">
        <f>IF(B822=1,Healthcare!M822,NA())</f>
        <v>12856.84</v>
      </c>
    </row>
    <row r="823" spans="1:5" x14ac:dyDescent="0.35">
      <c r="A823" s="23">
        <f>Healthcare!Q823</f>
        <v>49</v>
      </c>
      <c r="B823" s="23">
        <f>IF(AND(OR(Dashboard!$D$5="All",Healthcare!J823=Dashboard!$D$5),OR(Dashboard!$D$6="All",Healthcare!K823=Dashboard!$D$6)),1,0)</f>
        <v>1</v>
      </c>
      <c r="C823" s="27">
        <f>IF(B823=1,Healthcare!C823,NA())</f>
        <v>37.409999999999997</v>
      </c>
      <c r="D823" s="27">
        <f>IF(B823=1,Healthcare!D823,NA())</f>
        <v>7.21</v>
      </c>
      <c r="E823" s="32">
        <f>IF(B823=1,Healthcare!M823,NA())</f>
        <v>12852.37</v>
      </c>
    </row>
    <row r="824" spans="1:5" x14ac:dyDescent="0.35">
      <c r="A824" s="23">
        <f>Healthcare!Q824</f>
        <v>29</v>
      </c>
      <c r="B824" s="23">
        <f>IF(AND(OR(Dashboard!$D$5="All",Healthcare!J824=Dashboard!$D$5),OR(Dashboard!$D$6="All",Healthcare!K824=Dashboard!$D$6)),1,0)</f>
        <v>1</v>
      </c>
      <c r="C824" s="27">
        <f>IF(B824=1,Healthcare!C824,NA())</f>
        <v>52.54</v>
      </c>
      <c r="D824" s="27">
        <f>IF(B824=1,Healthcare!D824,NA())</f>
        <v>5.12</v>
      </c>
      <c r="E824" s="32">
        <f>IF(B824=1,Healthcare!M824,NA())</f>
        <v>12847.24</v>
      </c>
    </row>
    <row r="825" spans="1:5" x14ac:dyDescent="0.35">
      <c r="A825" s="23">
        <f>Healthcare!Q825</f>
        <v>18</v>
      </c>
      <c r="B825" s="23">
        <f>IF(AND(OR(Dashboard!$D$5="All",Healthcare!J825=Dashboard!$D$5),OR(Dashboard!$D$6="All",Healthcare!K825=Dashboard!$D$6)),1,0)</f>
        <v>1</v>
      </c>
      <c r="C825" s="27">
        <f>IF(B825=1,Healthcare!C825,NA())</f>
        <v>17.29</v>
      </c>
      <c r="D825" s="27">
        <f>IF(B825=1,Healthcare!D825,NA())</f>
        <v>4.62</v>
      </c>
      <c r="E825" s="32">
        <f>IF(B825=1,Healthcare!M825,NA())</f>
        <v>12829.46</v>
      </c>
    </row>
    <row r="826" spans="1:5" x14ac:dyDescent="0.35">
      <c r="A826" s="23">
        <f>Healthcare!Q826</f>
        <v>55</v>
      </c>
      <c r="B826" s="23">
        <f>IF(AND(OR(Dashboard!$D$5="All",Healthcare!J826=Dashboard!$D$5),OR(Dashboard!$D$6="All",Healthcare!K826=Dashboard!$D$6)),1,0)</f>
        <v>1</v>
      </c>
      <c r="C826" s="27">
        <f>IF(B826=1,Healthcare!C826,NA())</f>
        <v>31.74</v>
      </c>
      <c r="D826" s="27">
        <f>IF(B826=1,Healthcare!D826,NA())</f>
        <v>7.68</v>
      </c>
      <c r="E826" s="32">
        <f>IF(B826=1,Healthcare!M826,NA())</f>
        <v>12823.25</v>
      </c>
    </row>
    <row r="827" spans="1:5" x14ac:dyDescent="0.35">
      <c r="A827" s="23">
        <f>Healthcare!Q827</f>
        <v>59</v>
      </c>
      <c r="B827" s="23">
        <f>IF(AND(OR(Dashboard!$D$5="All",Healthcare!J827=Dashboard!$D$5),OR(Dashboard!$D$6="All",Healthcare!K827=Dashboard!$D$6)),1,0)</f>
        <v>1</v>
      </c>
      <c r="C827" s="27">
        <f>IF(B827=1,Healthcare!C827,NA())</f>
        <v>26.504999999999999</v>
      </c>
      <c r="D827" s="27">
        <f>IF(B827=1,Healthcare!D827,NA())</f>
        <v>6.79</v>
      </c>
      <c r="E827" s="32">
        <f>IF(B827=1,Healthcare!M827,NA())</f>
        <v>12815.44</v>
      </c>
    </row>
    <row r="828" spans="1:5" x14ac:dyDescent="0.35">
      <c r="A828" s="23">
        <f>Healthcare!Q828</f>
        <v>44</v>
      </c>
      <c r="B828" s="23">
        <f>IF(AND(OR(Dashboard!$D$5="All",Healthcare!J828=Dashboard!$D$5),OR(Dashboard!$D$6="All",Healthcare!K828=Dashboard!$D$6)),1,0)</f>
        <v>1</v>
      </c>
      <c r="C828" s="27">
        <f>IF(B828=1,Healthcare!C828,NA())</f>
        <v>36.479999999999997</v>
      </c>
      <c r="D828" s="27">
        <f>IF(B828=1,Healthcare!D828,NA())</f>
        <v>11.09</v>
      </c>
      <c r="E828" s="32">
        <f>IF(B828=1,Healthcare!M828,NA())</f>
        <v>12797.21</v>
      </c>
    </row>
    <row r="829" spans="1:5" x14ac:dyDescent="0.35">
      <c r="A829" s="23">
        <f>Healthcare!Q829</f>
        <v>39</v>
      </c>
      <c r="B829" s="23">
        <f>IF(AND(OR(Dashboard!$D$5="All",Healthcare!J829=Dashboard!$D$5),OR(Dashboard!$D$6="All",Healthcare!K829=Dashboard!$D$6)),1,0)</f>
        <v>1</v>
      </c>
      <c r="C829" s="27">
        <f>IF(B829=1,Healthcare!C829,NA())</f>
        <v>39.159999999999997</v>
      </c>
      <c r="D829" s="27">
        <f>IF(B829=1,Healthcare!D829,NA())</f>
        <v>5.24</v>
      </c>
      <c r="E829" s="32">
        <f>IF(B829=1,Healthcare!M829,NA())</f>
        <v>12788.18</v>
      </c>
    </row>
    <row r="830" spans="1:5" x14ac:dyDescent="0.35">
      <c r="A830" s="23">
        <f>Healthcare!Q830</f>
        <v>59</v>
      </c>
      <c r="B830" s="23">
        <f>IF(AND(OR(Dashboard!$D$5="All",Healthcare!J830=Dashboard!$D$5),OR(Dashboard!$D$6="All",Healthcare!K830=Dashboard!$D$6)),1,0)</f>
        <v>1</v>
      </c>
      <c r="C830" s="27">
        <f>IF(B830=1,Healthcare!C830,NA())</f>
        <v>28.22</v>
      </c>
      <c r="D830" s="27">
        <f>IF(B830=1,Healthcare!D830,NA())</f>
        <v>7.51</v>
      </c>
      <c r="E830" s="32">
        <f>IF(B830=1,Healthcare!M830,NA())</f>
        <v>12788.03</v>
      </c>
    </row>
    <row r="831" spans="1:5" x14ac:dyDescent="0.35">
      <c r="A831" s="23">
        <f>Healthcare!Q831</f>
        <v>50</v>
      </c>
      <c r="B831" s="23">
        <f>IF(AND(OR(Dashboard!$D$5="All",Healthcare!J831=Dashboard!$D$5),OR(Dashboard!$D$6="All",Healthcare!K831=Dashboard!$D$6)),1,0)</f>
        <v>1</v>
      </c>
      <c r="C831" s="27">
        <f>IF(B831=1,Healthcare!C831,NA())</f>
        <v>35</v>
      </c>
      <c r="D831" s="27">
        <f>IF(B831=1,Healthcare!D831,NA())</f>
        <v>4.13</v>
      </c>
      <c r="E831" s="32">
        <f>IF(B831=1,Healthcare!M831,NA())</f>
        <v>12776.05</v>
      </c>
    </row>
    <row r="832" spans="1:5" x14ac:dyDescent="0.35">
      <c r="A832" s="23">
        <f>Healthcare!Q832</f>
        <v>47</v>
      </c>
      <c r="B832" s="23">
        <f>IF(AND(OR(Dashboard!$D$5="All",Healthcare!J832=Dashboard!$D$5),OR(Dashboard!$D$6="All",Healthcare!K832=Dashboard!$D$6)),1,0)</f>
        <v>1</v>
      </c>
      <c r="C832" s="27">
        <f>IF(B832=1,Healthcare!C832,NA())</f>
        <v>36.24</v>
      </c>
      <c r="D832" s="27">
        <f>IF(B832=1,Healthcare!D832,NA())</f>
        <v>8.3800000000000008</v>
      </c>
      <c r="E832" s="32">
        <f>IF(B832=1,Healthcare!M832,NA())</f>
        <v>12770.27</v>
      </c>
    </row>
    <row r="833" spans="1:5" x14ac:dyDescent="0.35">
      <c r="A833" s="23">
        <f>Healthcare!Q833</f>
        <v>60</v>
      </c>
      <c r="B833" s="23">
        <f>IF(AND(OR(Dashboard!$D$5="All",Healthcare!J833=Dashboard!$D$5),OR(Dashboard!$D$6="All",Healthcare!K833=Dashboard!$D$6)),1,0)</f>
        <v>1</v>
      </c>
      <c r="C833" s="27">
        <f>IF(B833=1,Healthcare!C833,NA())</f>
        <v>36.954999999999998</v>
      </c>
      <c r="D833" s="27">
        <f>IF(B833=1,Healthcare!D833,NA())</f>
        <v>8.07</v>
      </c>
      <c r="E833" s="32">
        <f>IF(B833=1,Healthcare!M833,NA())</f>
        <v>12741.17</v>
      </c>
    </row>
    <row r="834" spans="1:5" x14ac:dyDescent="0.35">
      <c r="A834" s="23">
        <f>Healthcare!Q834</f>
        <v>60</v>
      </c>
      <c r="B834" s="23">
        <f>IF(AND(OR(Dashboard!$D$5="All",Healthcare!J834=Dashboard!$D$5),OR(Dashboard!$D$6="All",Healthcare!K834=Dashboard!$D$6)),1,0)</f>
        <v>1</v>
      </c>
      <c r="C834" s="27">
        <f>IF(B834=1,Healthcare!C834,NA())</f>
        <v>29.64</v>
      </c>
      <c r="D834" s="27">
        <f>IF(B834=1,Healthcare!D834,NA())</f>
        <v>8.9499999999999993</v>
      </c>
      <c r="E834" s="32">
        <f>IF(B834=1,Healthcare!M834,NA())</f>
        <v>12731</v>
      </c>
    </row>
    <row r="835" spans="1:5" x14ac:dyDescent="0.35">
      <c r="A835" s="23">
        <f>Healthcare!Q835</f>
        <v>34</v>
      </c>
      <c r="B835" s="23">
        <f>IF(AND(OR(Dashboard!$D$5="All",Healthcare!J835=Dashboard!$D$5),OR(Dashboard!$D$6="All",Healthcare!K835=Dashboard!$D$6)),1,0)</f>
        <v>1</v>
      </c>
      <c r="C835" s="27">
        <f>IF(B835=1,Healthcare!C835,NA())</f>
        <v>42.74</v>
      </c>
      <c r="D835" s="27">
        <f>IF(B835=1,Healthcare!D835,NA())</f>
        <v>6.31</v>
      </c>
      <c r="E835" s="32">
        <f>IF(B835=1,Healthcare!M835,NA())</f>
        <v>12718.21</v>
      </c>
    </row>
    <row r="836" spans="1:5" x14ac:dyDescent="0.35">
      <c r="A836" s="23">
        <f>Healthcare!Q836</f>
        <v>52</v>
      </c>
      <c r="B836" s="23">
        <f>IF(AND(OR(Dashboard!$D$5="All",Healthcare!J836=Dashboard!$D$5),OR(Dashboard!$D$6="All",Healthcare!K836=Dashboard!$D$6)),1,0)</f>
        <v>1</v>
      </c>
      <c r="C836" s="27">
        <f>IF(B836=1,Healthcare!C836,NA())</f>
        <v>36.130000000000003</v>
      </c>
      <c r="D836" s="27">
        <f>IF(B836=1,Healthcare!D836,NA())</f>
        <v>7.19</v>
      </c>
      <c r="E836" s="32">
        <f>IF(B836=1,Healthcare!M836,NA())</f>
        <v>12713</v>
      </c>
    </row>
    <row r="837" spans="1:5" x14ac:dyDescent="0.35">
      <c r="A837" s="23">
        <f>Healthcare!Q837</f>
        <v>58</v>
      </c>
      <c r="B837" s="23">
        <f>IF(AND(OR(Dashboard!$D$5="All",Healthcare!J837=Dashboard!$D$5),OR(Dashboard!$D$6="All",Healthcare!K837=Dashboard!$D$6)),1,0)</f>
        <v>1</v>
      </c>
      <c r="C837" s="27">
        <f>IF(B837=1,Healthcare!C837,NA())</f>
        <v>31.55</v>
      </c>
      <c r="D837" s="27">
        <f>IF(B837=1,Healthcare!D837,NA())</f>
        <v>6.11</v>
      </c>
      <c r="E837" s="32">
        <f>IF(B837=1,Healthcare!M837,NA())</f>
        <v>12700.63</v>
      </c>
    </row>
    <row r="838" spans="1:5" x14ac:dyDescent="0.35">
      <c r="A838" s="23">
        <f>Healthcare!Q838</f>
        <v>30</v>
      </c>
      <c r="B838" s="23">
        <f>IF(AND(OR(Dashboard!$D$5="All",Healthcare!J838=Dashboard!$D$5),OR(Dashboard!$D$6="All",Healthcare!K838=Dashboard!$D$6)),1,0)</f>
        <v>1</v>
      </c>
      <c r="C838" s="27">
        <f>IF(B838=1,Healthcare!C838,NA())</f>
        <v>52.75</v>
      </c>
      <c r="D838" s="27">
        <f>IF(B838=1,Healthcare!D838,NA())</f>
        <v>6.02</v>
      </c>
      <c r="E838" s="32">
        <f>IF(B838=1,Healthcare!M838,NA())</f>
        <v>12699.56</v>
      </c>
    </row>
    <row r="839" spans="1:5" x14ac:dyDescent="0.35">
      <c r="A839" s="23">
        <f>Healthcare!Q839</f>
        <v>48</v>
      </c>
      <c r="B839" s="23">
        <f>IF(AND(OR(Dashboard!$D$5="All",Healthcare!J839=Dashboard!$D$5),OR(Dashboard!$D$6="All",Healthcare!K839=Dashboard!$D$6)),1,0)</f>
        <v>1</v>
      </c>
      <c r="C839" s="27">
        <f>IF(B839=1,Healthcare!C839,NA())</f>
        <v>36.67</v>
      </c>
      <c r="D839" s="27">
        <f>IF(B839=1,Healthcare!D839,NA())</f>
        <v>11.86</v>
      </c>
      <c r="E839" s="32">
        <f>IF(B839=1,Healthcare!M839,NA())</f>
        <v>12697.48</v>
      </c>
    </row>
    <row r="840" spans="1:5" x14ac:dyDescent="0.35">
      <c r="A840" s="23">
        <f>Healthcare!Q840</f>
        <v>60</v>
      </c>
      <c r="B840" s="23">
        <f>IF(AND(OR(Dashboard!$D$5="All",Healthcare!J840=Dashboard!$D$5),OR(Dashboard!$D$6="All",Healthcare!K840=Dashboard!$D$6)),1,0)</f>
        <v>1</v>
      </c>
      <c r="C840" s="27">
        <f>IF(B840=1,Healthcare!C840,NA())</f>
        <v>38.06</v>
      </c>
      <c r="D840" s="27">
        <f>IF(B840=1,Healthcare!D840,NA())</f>
        <v>8.25</v>
      </c>
      <c r="E840" s="32">
        <f>IF(B840=1,Healthcare!M840,NA())</f>
        <v>12648.7</v>
      </c>
    </row>
    <row r="841" spans="1:5" x14ac:dyDescent="0.35">
      <c r="A841" s="23">
        <f>Healthcare!Q841</f>
        <v>57</v>
      </c>
      <c r="B841" s="23">
        <f>IF(AND(OR(Dashboard!$D$5="All",Healthcare!J841=Dashboard!$D$5),OR(Dashboard!$D$6="All",Healthcare!K841=Dashboard!$D$6)),1,0)</f>
        <v>1</v>
      </c>
      <c r="C841" s="27">
        <f>IF(B841=1,Healthcare!C841,NA())</f>
        <v>38</v>
      </c>
      <c r="D841" s="27">
        <f>IF(B841=1,Healthcare!D841,NA())</f>
        <v>8.1300000000000008</v>
      </c>
      <c r="E841" s="32">
        <f>IF(B841=1,Healthcare!M841,NA())</f>
        <v>12646.21</v>
      </c>
    </row>
    <row r="842" spans="1:5" x14ac:dyDescent="0.35">
      <c r="A842" s="23">
        <f>Healthcare!Q842</f>
        <v>60</v>
      </c>
      <c r="B842" s="23">
        <f>IF(AND(OR(Dashboard!$D$5="All",Healthcare!J842=Dashboard!$D$5),OR(Dashboard!$D$6="All",Healthcare!K842=Dashboard!$D$6)),1,0)</f>
        <v>1</v>
      </c>
      <c r="C842" s="27">
        <f>IF(B842=1,Healthcare!C842,NA())</f>
        <v>35.1</v>
      </c>
      <c r="D842" s="27">
        <f>IF(B842=1,Healthcare!D842,NA())</f>
        <v>10.1</v>
      </c>
      <c r="E842" s="32">
        <f>IF(B842=1,Healthcare!M842,NA())</f>
        <v>12644.59</v>
      </c>
    </row>
    <row r="843" spans="1:5" x14ac:dyDescent="0.35">
      <c r="A843" s="23">
        <f>Healthcare!Q843</f>
        <v>56</v>
      </c>
      <c r="B843" s="23">
        <f>IF(AND(OR(Dashboard!$D$5="All",Healthcare!J843=Dashboard!$D$5),OR(Dashboard!$D$6="All",Healthcare!K843=Dashboard!$D$6)),1,0)</f>
        <v>1</v>
      </c>
      <c r="C843" s="27">
        <f>IF(B843=1,Healthcare!C843,NA())</f>
        <v>33.82</v>
      </c>
      <c r="D843" s="27">
        <f>IF(B843=1,Healthcare!D843,NA())</f>
        <v>5.89</v>
      </c>
      <c r="E843" s="32">
        <f>IF(B843=1,Healthcare!M843,NA())</f>
        <v>12643.38</v>
      </c>
    </row>
    <row r="844" spans="1:5" x14ac:dyDescent="0.35">
      <c r="A844" s="23">
        <f>Healthcare!Q844</f>
        <v>50</v>
      </c>
      <c r="B844" s="23">
        <f>IF(AND(OR(Dashboard!$D$5="All",Healthcare!J844=Dashboard!$D$5),OR(Dashboard!$D$6="All",Healthcare!K844=Dashboard!$D$6)),1,0)</f>
        <v>1</v>
      </c>
      <c r="C844" s="27">
        <f>IF(B844=1,Healthcare!C844,NA())</f>
        <v>37.43</v>
      </c>
      <c r="D844" s="27">
        <f>IF(B844=1,Healthcare!D844,NA())</f>
        <v>4.97</v>
      </c>
      <c r="E844" s="32">
        <f>IF(B844=1,Healthcare!M844,NA())</f>
        <v>12640.24</v>
      </c>
    </row>
    <row r="845" spans="1:5" x14ac:dyDescent="0.35">
      <c r="A845" s="23">
        <f>Healthcare!Q845</f>
        <v>60</v>
      </c>
      <c r="B845" s="23">
        <f>IF(AND(OR(Dashboard!$D$5="All",Healthcare!J845=Dashboard!$D$5),OR(Dashboard!$D$6="All",Healthcare!K845=Dashboard!$D$6)),1,0)</f>
        <v>1</v>
      </c>
      <c r="C845" s="27">
        <f>IF(B845=1,Healthcare!C845,NA())</f>
        <v>30.5</v>
      </c>
      <c r="D845" s="27">
        <f>IF(B845=1,Healthcare!D845,NA())</f>
        <v>9.9</v>
      </c>
      <c r="E845" s="32">
        <f>IF(B845=1,Healthcare!M845,NA())</f>
        <v>12638.2</v>
      </c>
    </row>
    <row r="846" spans="1:5" x14ac:dyDescent="0.35">
      <c r="A846" s="23">
        <f>Healthcare!Q846</f>
        <v>60</v>
      </c>
      <c r="B846" s="23">
        <f>IF(AND(OR(Dashboard!$D$5="All",Healthcare!J846=Dashboard!$D$5),OR(Dashboard!$D$6="All",Healthcare!K846=Dashboard!$D$6)),1,0)</f>
        <v>1</v>
      </c>
      <c r="C846" s="27">
        <f>IF(B846=1,Healthcare!C846,NA())</f>
        <v>24.53</v>
      </c>
      <c r="D846" s="27">
        <f>IF(B846=1,Healthcare!D846,NA())</f>
        <v>9.0500000000000007</v>
      </c>
      <c r="E846" s="32">
        <f>IF(B846=1,Healthcare!M846,NA())</f>
        <v>12629.9</v>
      </c>
    </row>
    <row r="847" spans="1:5" x14ac:dyDescent="0.35">
      <c r="A847" s="23">
        <f>Healthcare!Q847</f>
        <v>57</v>
      </c>
      <c r="B847" s="23">
        <f>IF(AND(OR(Dashboard!$D$5="All",Healthcare!J847=Dashboard!$D$5),OR(Dashboard!$D$6="All",Healthcare!K847=Dashboard!$D$6)),1,0)</f>
        <v>1</v>
      </c>
      <c r="C847" s="27">
        <f>IF(B847=1,Healthcare!C847,NA())</f>
        <v>25.74</v>
      </c>
      <c r="D847" s="27">
        <f>IF(B847=1,Healthcare!D847,NA())</f>
        <v>10.93</v>
      </c>
      <c r="E847" s="32">
        <f>IF(B847=1,Healthcare!M847,NA())</f>
        <v>12629.17</v>
      </c>
    </row>
    <row r="848" spans="1:5" x14ac:dyDescent="0.35">
      <c r="A848" s="23">
        <f>Healthcare!Q848</f>
        <v>52</v>
      </c>
      <c r="B848" s="23">
        <f>IF(AND(OR(Dashboard!$D$5="All",Healthcare!J848=Dashboard!$D$5),OR(Dashboard!$D$6="All",Healthcare!K848=Dashboard!$D$6)),1,0)</f>
        <v>1</v>
      </c>
      <c r="C848" s="27">
        <f>IF(B848=1,Healthcare!C848,NA())</f>
        <v>34.08</v>
      </c>
      <c r="D848" s="27">
        <f>IF(B848=1,Healthcare!D848,NA())</f>
        <v>7.58</v>
      </c>
      <c r="E848" s="32">
        <f>IF(B848=1,Healthcare!M848,NA())</f>
        <v>12624.74</v>
      </c>
    </row>
    <row r="849" spans="1:5" x14ac:dyDescent="0.35">
      <c r="A849" s="23">
        <f>Healthcare!Q849</f>
        <v>59</v>
      </c>
      <c r="B849" s="23">
        <f>IF(AND(OR(Dashboard!$D$5="All",Healthcare!J849=Dashboard!$D$5),OR(Dashboard!$D$6="All",Healthcare!K849=Dashboard!$D$6)),1,0)</f>
        <v>1</v>
      </c>
      <c r="C849" s="27">
        <f>IF(B849=1,Healthcare!C849,NA())</f>
        <v>31.35</v>
      </c>
      <c r="D849" s="27">
        <f>IF(B849=1,Healthcare!D849,NA())</f>
        <v>11</v>
      </c>
      <c r="E849" s="32">
        <f>IF(B849=1,Healthcare!M849,NA())</f>
        <v>12622.18</v>
      </c>
    </row>
    <row r="850" spans="1:5" x14ac:dyDescent="0.35">
      <c r="A850" s="23">
        <f>Healthcare!Q850</f>
        <v>24</v>
      </c>
      <c r="B850" s="23">
        <f>IF(AND(OR(Dashboard!$D$5="All",Healthcare!J850=Dashboard!$D$5),OR(Dashboard!$D$6="All",Healthcare!K850=Dashboard!$D$6)),1,0)</f>
        <v>1</v>
      </c>
      <c r="C850" s="27">
        <f>IF(B850=1,Healthcare!C850,NA())</f>
        <v>26.79</v>
      </c>
      <c r="D850" s="27">
        <f>IF(B850=1,Healthcare!D850,NA())</f>
        <v>5.0599999999999996</v>
      </c>
      <c r="E850" s="32">
        <f>IF(B850=1,Healthcare!M850,NA())</f>
        <v>12609.89</v>
      </c>
    </row>
    <row r="851" spans="1:5" x14ac:dyDescent="0.35">
      <c r="A851" s="23">
        <f>Healthcare!Q851</f>
        <v>34</v>
      </c>
      <c r="B851" s="23">
        <f>IF(AND(OR(Dashboard!$D$5="All",Healthcare!J851=Dashboard!$D$5),OR(Dashboard!$D$6="All",Healthcare!K851=Dashboard!$D$6)),1,0)</f>
        <v>1</v>
      </c>
      <c r="C851" s="27">
        <f>IF(B851=1,Healthcare!C851,NA())</f>
        <v>42.78</v>
      </c>
      <c r="D851" s="27">
        <f>IF(B851=1,Healthcare!D851,NA())</f>
        <v>6.11</v>
      </c>
      <c r="E851" s="32">
        <f>IF(B851=1,Healthcare!M851,NA())</f>
        <v>12600.46</v>
      </c>
    </row>
    <row r="852" spans="1:5" x14ac:dyDescent="0.35">
      <c r="A852" s="23">
        <f>Healthcare!Q852</f>
        <v>52</v>
      </c>
      <c r="B852" s="23">
        <f>IF(AND(OR(Dashboard!$D$5="All",Healthcare!J852=Dashboard!$D$5),OR(Dashboard!$D$6="All",Healthcare!K852=Dashboard!$D$6)),1,0)</f>
        <v>1</v>
      </c>
      <c r="C852" s="27">
        <f>IF(B852=1,Healthcare!C852,NA())</f>
        <v>46.75</v>
      </c>
      <c r="D852" s="27">
        <f>IF(B852=1,Healthcare!D852,NA())</f>
        <v>6.66</v>
      </c>
      <c r="E852" s="32">
        <f>IF(B852=1,Healthcare!M852,NA())</f>
        <v>12592.53</v>
      </c>
    </row>
    <row r="853" spans="1:5" x14ac:dyDescent="0.35">
      <c r="A853" s="23">
        <f>Healthcare!Q853</f>
        <v>53</v>
      </c>
      <c r="B853" s="23">
        <f>IF(AND(OR(Dashboard!$D$5="All",Healthcare!J853=Dashboard!$D$5),OR(Dashboard!$D$6="All",Healthcare!K853=Dashboard!$D$6)),1,0)</f>
        <v>1</v>
      </c>
      <c r="C853" s="27">
        <f>IF(B853=1,Healthcare!C853,NA())</f>
        <v>32.15</v>
      </c>
      <c r="D853" s="27">
        <f>IF(B853=1,Healthcare!D853,NA())</f>
        <v>4.0199999999999996</v>
      </c>
      <c r="E853" s="32">
        <f>IF(B853=1,Healthcare!M853,NA())</f>
        <v>12579.92</v>
      </c>
    </row>
    <row r="854" spans="1:5" x14ac:dyDescent="0.35">
      <c r="A854" s="23">
        <f>Healthcare!Q854</f>
        <v>61</v>
      </c>
      <c r="B854" s="23">
        <f>IF(AND(OR(Dashboard!$D$5="All",Healthcare!J854=Dashboard!$D$5),OR(Dashboard!$D$6="All",Healthcare!K854=Dashboard!$D$6)),1,0)</f>
        <v>1</v>
      </c>
      <c r="C854" s="27">
        <f>IF(B854=1,Healthcare!C854,NA())</f>
        <v>43.4</v>
      </c>
      <c r="D854" s="27">
        <f>IF(B854=1,Healthcare!D854,NA())</f>
        <v>8.81</v>
      </c>
      <c r="E854" s="32">
        <f>IF(B854=1,Healthcare!M854,NA())</f>
        <v>12574.05</v>
      </c>
    </row>
    <row r="855" spans="1:5" x14ac:dyDescent="0.35">
      <c r="A855" s="23">
        <f>Healthcare!Q855</f>
        <v>61</v>
      </c>
      <c r="B855" s="23">
        <f>IF(AND(OR(Dashboard!$D$5="All",Healthcare!J855=Dashboard!$D$5),OR(Dashboard!$D$6="All",Healthcare!K855=Dashboard!$D$6)),1,0)</f>
        <v>1</v>
      </c>
      <c r="C855" s="27">
        <f>IF(B855=1,Healthcare!C855,NA())</f>
        <v>31.57</v>
      </c>
      <c r="D855" s="27">
        <f>IF(B855=1,Healthcare!D855,NA())</f>
        <v>7.92</v>
      </c>
      <c r="E855" s="32">
        <f>IF(B855=1,Healthcare!M855,NA())</f>
        <v>12557.61</v>
      </c>
    </row>
    <row r="856" spans="1:5" x14ac:dyDescent="0.35">
      <c r="A856" s="23">
        <f>Healthcare!Q856</f>
        <v>60</v>
      </c>
      <c r="B856" s="23">
        <f>IF(AND(OR(Dashboard!$D$5="All",Healthcare!J856=Dashboard!$D$5),OR(Dashboard!$D$6="All",Healthcare!K856=Dashboard!$D$6)),1,0)</f>
        <v>1</v>
      </c>
      <c r="C856" s="27">
        <f>IF(B856=1,Healthcare!C856,NA())</f>
        <v>24.32</v>
      </c>
      <c r="D856" s="27">
        <f>IF(B856=1,Healthcare!D856,NA())</f>
        <v>7.48</v>
      </c>
      <c r="E856" s="32">
        <f>IF(B856=1,Healthcare!M856,NA())</f>
        <v>12523.6</v>
      </c>
    </row>
    <row r="857" spans="1:5" x14ac:dyDescent="0.35">
      <c r="A857" s="23">
        <f>Healthcare!Q857</f>
        <v>56</v>
      </c>
      <c r="B857" s="23">
        <f>IF(AND(OR(Dashboard!$D$5="All",Healthcare!J857=Dashboard!$D$5),OR(Dashboard!$D$6="All",Healthcare!K857=Dashboard!$D$6)),1,0)</f>
        <v>1</v>
      </c>
      <c r="C857" s="27">
        <f>IF(B857=1,Healthcare!C857,NA())</f>
        <v>31.07</v>
      </c>
      <c r="D857" s="27">
        <f>IF(B857=1,Healthcare!D857,NA())</f>
        <v>4.62</v>
      </c>
      <c r="E857" s="32">
        <f>IF(B857=1,Healthcare!M857,NA())</f>
        <v>12499.88</v>
      </c>
    </row>
    <row r="858" spans="1:5" x14ac:dyDescent="0.35">
      <c r="A858" s="23">
        <f>Healthcare!Q858</f>
        <v>54</v>
      </c>
      <c r="B858" s="23">
        <f>IF(AND(OR(Dashboard!$D$5="All",Healthcare!J858=Dashboard!$D$5),OR(Dashboard!$D$6="All",Healthcare!K858=Dashboard!$D$6)),1,0)</f>
        <v>1</v>
      </c>
      <c r="C858" s="27">
        <f>IF(B858=1,Healthcare!C858,NA())</f>
        <v>35.814999999999998</v>
      </c>
      <c r="D858" s="27">
        <f>IF(B858=1,Healthcare!D858,NA())</f>
        <v>8.4700000000000006</v>
      </c>
      <c r="E858" s="32">
        <f>IF(B858=1,Healthcare!M858,NA())</f>
        <v>12495.29</v>
      </c>
    </row>
    <row r="859" spans="1:5" x14ac:dyDescent="0.35">
      <c r="A859" s="23">
        <f>Healthcare!Q859</f>
        <v>55</v>
      </c>
      <c r="B859" s="23">
        <f>IF(AND(OR(Dashboard!$D$5="All",Healthcare!J859=Dashboard!$D$5),OR(Dashboard!$D$6="All",Healthcare!K859=Dashboard!$D$6)),1,0)</f>
        <v>1</v>
      </c>
      <c r="C859" s="27">
        <f>IF(B859=1,Healthcare!C859,NA())</f>
        <v>40.81</v>
      </c>
      <c r="D859" s="27">
        <f>IF(B859=1,Healthcare!D859,NA())</f>
        <v>10.58</v>
      </c>
      <c r="E859" s="32">
        <f>IF(B859=1,Healthcare!M859,NA())</f>
        <v>12485.8</v>
      </c>
    </row>
    <row r="860" spans="1:5" x14ac:dyDescent="0.35">
      <c r="A860" s="23">
        <f>Healthcare!Q860</f>
        <v>54</v>
      </c>
      <c r="B860" s="23">
        <f>IF(AND(OR(Dashboard!$D$5="All",Healthcare!J860=Dashboard!$D$5),OR(Dashboard!$D$6="All",Healthcare!K860=Dashboard!$D$6)),1,0)</f>
        <v>1</v>
      </c>
      <c r="C860" s="27">
        <f>IF(B860=1,Healthcare!C860,NA())</f>
        <v>24.605</v>
      </c>
      <c r="D860" s="27">
        <f>IF(B860=1,Healthcare!D860,NA())</f>
        <v>7.48</v>
      </c>
      <c r="E860" s="32">
        <f>IF(B860=1,Healthcare!M860,NA())</f>
        <v>12479.71</v>
      </c>
    </row>
    <row r="861" spans="1:5" x14ac:dyDescent="0.35">
      <c r="A861" s="23">
        <f>Healthcare!Q861</f>
        <v>54</v>
      </c>
      <c r="B861" s="23">
        <f>IF(AND(OR(Dashboard!$D$5="All",Healthcare!J861=Dashboard!$D$5),OR(Dashboard!$D$6="All",Healthcare!K861=Dashboard!$D$6)),1,0)</f>
        <v>1</v>
      </c>
      <c r="C861" s="27">
        <f>IF(B861=1,Healthcare!C861,NA())</f>
        <v>21.47</v>
      </c>
      <c r="D861" s="27">
        <f>IF(B861=1,Healthcare!D861,NA())</f>
        <v>7.82</v>
      </c>
      <c r="E861" s="32">
        <f>IF(B861=1,Healthcare!M861,NA())</f>
        <v>12475.35</v>
      </c>
    </row>
    <row r="862" spans="1:5" x14ac:dyDescent="0.35">
      <c r="A862" s="23">
        <f>Healthcare!Q862</f>
        <v>27</v>
      </c>
      <c r="B862" s="23">
        <f>IF(AND(OR(Dashboard!$D$5="All",Healthcare!J862=Dashboard!$D$5),OR(Dashboard!$D$6="All",Healthcare!K862=Dashboard!$D$6)),1,0)</f>
        <v>1</v>
      </c>
      <c r="C862" s="27">
        <f>IF(B862=1,Healthcare!C862,NA())</f>
        <v>52.89</v>
      </c>
      <c r="D862" s="27">
        <f>IF(B862=1,Healthcare!D862,NA())</f>
        <v>4.96</v>
      </c>
      <c r="E862" s="32">
        <f>IF(B862=1,Healthcare!M862,NA())</f>
        <v>12452.25</v>
      </c>
    </row>
    <row r="863" spans="1:5" x14ac:dyDescent="0.35">
      <c r="A863" s="23">
        <f>Healthcare!Q863</f>
        <v>58</v>
      </c>
      <c r="B863" s="23">
        <f>IF(AND(OR(Dashboard!$D$5="All",Healthcare!J863=Dashboard!$D$5),OR(Dashboard!$D$6="All",Healthcare!K863=Dashboard!$D$6)),1,0)</f>
        <v>1</v>
      </c>
      <c r="C863" s="27">
        <f>IF(B863=1,Healthcare!C863,NA())</f>
        <v>32.965000000000003</v>
      </c>
      <c r="D863" s="27">
        <f>IF(B863=1,Healthcare!D863,NA())</f>
        <v>6.15</v>
      </c>
      <c r="E863" s="32">
        <f>IF(B863=1,Healthcare!M863,NA())</f>
        <v>12430.95</v>
      </c>
    </row>
    <row r="864" spans="1:5" x14ac:dyDescent="0.35">
      <c r="A864" s="23">
        <f>Healthcare!Q864</f>
        <v>43</v>
      </c>
      <c r="B864" s="23">
        <f>IF(AND(OR(Dashboard!$D$5="All",Healthcare!J864=Dashboard!$D$5),OR(Dashboard!$D$6="All",Healthcare!K864=Dashboard!$D$6)),1,0)</f>
        <v>1</v>
      </c>
      <c r="C864" s="27">
        <f>IF(B864=1,Healthcare!C864,NA())</f>
        <v>36.799999999999997</v>
      </c>
      <c r="D864" s="27">
        <f>IF(B864=1,Healthcare!D864,NA())</f>
        <v>4.62</v>
      </c>
      <c r="E864" s="32">
        <f>IF(B864=1,Healthcare!M864,NA())</f>
        <v>12408.29</v>
      </c>
    </row>
    <row r="865" spans="1:5" x14ac:dyDescent="0.35">
      <c r="A865" s="23">
        <f>Healthcare!Q865</f>
        <v>50</v>
      </c>
      <c r="B865" s="23">
        <f>IF(AND(OR(Dashboard!$D$5="All",Healthcare!J865=Dashboard!$D$5),OR(Dashboard!$D$6="All",Healthcare!K865=Dashboard!$D$6)),1,0)</f>
        <v>1</v>
      </c>
      <c r="C865" s="27">
        <f>IF(B865=1,Healthcare!C865,NA())</f>
        <v>34.299999999999997</v>
      </c>
      <c r="D865" s="27">
        <f>IF(B865=1,Healthcare!D865,NA())</f>
        <v>4.87</v>
      </c>
      <c r="E865" s="32">
        <f>IF(B865=1,Healthcare!M865,NA())</f>
        <v>12407.3</v>
      </c>
    </row>
    <row r="866" spans="1:5" x14ac:dyDescent="0.35">
      <c r="A866" s="23">
        <f>Healthcare!Q866</f>
        <v>33</v>
      </c>
      <c r="B866" s="23">
        <f>IF(AND(OR(Dashboard!$D$5="All",Healthcare!J866=Dashboard!$D$5),OR(Dashboard!$D$6="All",Healthcare!K866=Dashboard!$D$6)),1,0)</f>
        <v>1</v>
      </c>
      <c r="C866" s="27">
        <f>IF(B866=1,Healthcare!C866,NA())</f>
        <v>35.244999999999997</v>
      </c>
      <c r="D866" s="27">
        <f>IF(B866=1,Healthcare!D866,NA())</f>
        <v>4.63</v>
      </c>
      <c r="E866" s="32">
        <f>IF(B866=1,Healthcare!M866,NA())</f>
        <v>12404.88</v>
      </c>
    </row>
    <row r="867" spans="1:5" x14ac:dyDescent="0.35">
      <c r="A867" s="23">
        <f>Healthcare!Q867</f>
        <v>60</v>
      </c>
      <c r="B867" s="23">
        <f>IF(AND(OR(Dashboard!$D$5="All",Healthcare!J867=Dashboard!$D$5),OR(Dashboard!$D$6="All",Healthcare!K867=Dashboard!$D$6)),1,0)</f>
        <v>1</v>
      </c>
      <c r="C867" s="27">
        <f>IF(B867=1,Healthcare!C867,NA())</f>
        <v>26.23</v>
      </c>
      <c r="D867" s="27">
        <f>IF(B867=1,Healthcare!D867,NA())</f>
        <v>11.93</v>
      </c>
      <c r="E867" s="32">
        <f>IF(B867=1,Healthcare!M867,NA())</f>
        <v>12369.89</v>
      </c>
    </row>
    <row r="868" spans="1:5" x14ac:dyDescent="0.35">
      <c r="A868" s="23">
        <f>Healthcare!Q868</f>
        <v>56</v>
      </c>
      <c r="B868" s="23">
        <f>IF(AND(OR(Dashboard!$D$5="All",Healthcare!J868=Dashboard!$D$5),OR(Dashboard!$D$6="All",Healthcare!K868=Dashboard!$D$6)),1,0)</f>
        <v>1</v>
      </c>
      <c r="C868" s="27">
        <f>IF(B868=1,Healthcare!C868,NA())</f>
        <v>36.1</v>
      </c>
      <c r="D868" s="27">
        <f>IF(B868=1,Healthcare!D868,NA())</f>
        <v>5.65</v>
      </c>
      <c r="E868" s="32">
        <f>IF(B868=1,Healthcare!M868,NA())</f>
        <v>12363.55</v>
      </c>
    </row>
    <row r="869" spans="1:5" x14ac:dyDescent="0.35">
      <c r="A869" s="23">
        <f>Healthcare!Q869</f>
        <v>59</v>
      </c>
      <c r="B869" s="23">
        <f>IF(AND(OR(Dashboard!$D$5="All",Healthcare!J869=Dashboard!$D$5),OR(Dashboard!$D$6="All",Healthcare!K869=Dashboard!$D$6)),1,0)</f>
        <v>1</v>
      </c>
      <c r="C869" s="27">
        <f>IF(B869=1,Healthcare!C869,NA())</f>
        <v>37.1</v>
      </c>
      <c r="D869" s="27">
        <f>IF(B869=1,Healthcare!D869,NA())</f>
        <v>11.21</v>
      </c>
      <c r="E869" s="32">
        <f>IF(B869=1,Healthcare!M869,NA())</f>
        <v>12347.17</v>
      </c>
    </row>
    <row r="870" spans="1:5" x14ac:dyDescent="0.35">
      <c r="A870" s="23">
        <f>Healthcare!Q870</f>
        <v>59</v>
      </c>
      <c r="B870" s="23">
        <f>IF(AND(OR(Dashboard!$D$5="All",Healthcare!J870=Dashboard!$D$5),OR(Dashboard!$D$6="All",Healthcare!K870=Dashboard!$D$6)),1,0)</f>
        <v>1</v>
      </c>
      <c r="C870" s="27">
        <f>IF(B870=1,Healthcare!C870,NA())</f>
        <v>27.5</v>
      </c>
      <c r="D870" s="27">
        <f>IF(B870=1,Healthcare!D870,NA())</f>
        <v>10.62</v>
      </c>
      <c r="E870" s="32">
        <f>IF(B870=1,Healthcare!M870,NA())</f>
        <v>12333.83</v>
      </c>
    </row>
    <row r="871" spans="1:5" x14ac:dyDescent="0.35">
      <c r="A871" s="23">
        <f>Healthcare!Q871</f>
        <v>59</v>
      </c>
      <c r="B871" s="23">
        <f>IF(AND(OR(Dashboard!$D$5="All",Healthcare!J871=Dashboard!$D$5),OR(Dashboard!$D$6="All",Healthcare!K871=Dashboard!$D$6)),1,0)</f>
        <v>1</v>
      </c>
      <c r="C871" s="27">
        <f>IF(B871=1,Healthcare!C871,NA())</f>
        <v>24.7</v>
      </c>
      <c r="D871" s="27">
        <f>IF(B871=1,Healthcare!D871,NA())</f>
        <v>10.7</v>
      </c>
      <c r="E871" s="32">
        <f>IF(B871=1,Healthcare!M871,NA())</f>
        <v>12323.94</v>
      </c>
    </row>
    <row r="872" spans="1:5" x14ac:dyDescent="0.35">
      <c r="A872" s="23">
        <f>Healthcare!Q872</f>
        <v>59</v>
      </c>
      <c r="B872" s="23">
        <f>IF(AND(OR(Dashboard!$D$5="All",Healthcare!J872=Dashboard!$D$5),OR(Dashboard!$D$6="All",Healthcare!K872=Dashboard!$D$6)),1,0)</f>
        <v>1</v>
      </c>
      <c r="C872" s="27">
        <f>IF(B872=1,Healthcare!C872,NA())</f>
        <v>26.78</v>
      </c>
      <c r="D872" s="27">
        <f>IF(B872=1,Healthcare!D872,NA())</f>
        <v>10.02</v>
      </c>
      <c r="E872" s="32">
        <f>IF(B872=1,Healthcare!M872,NA())</f>
        <v>12299.59</v>
      </c>
    </row>
    <row r="873" spans="1:5" x14ac:dyDescent="0.35">
      <c r="A873" s="23">
        <f>Healthcare!Q873</f>
        <v>32</v>
      </c>
      <c r="B873" s="23">
        <f>IF(AND(OR(Dashboard!$D$5="All",Healthcare!J873=Dashboard!$D$5),OR(Dashboard!$D$6="All",Healthcare!K873=Dashboard!$D$6)),1,0)</f>
        <v>1</v>
      </c>
      <c r="C873" s="27">
        <f>IF(B873=1,Healthcare!C873,NA())</f>
        <v>45.8</v>
      </c>
      <c r="D873" s="27">
        <f>IF(B873=1,Healthcare!D873,NA())</f>
        <v>4.8499999999999996</v>
      </c>
      <c r="E873" s="32">
        <f>IF(B873=1,Healthcare!M873,NA())</f>
        <v>12282.38</v>
      </c>
    </row>
    <row r="874" spans="1:5" x14ac:dyDescent="0.35">
      <c r="A874" s="23">
        <f>Healthcare!Q874</f>
        <v>56</v>
      </c>
      <c r="B874" s="23">
        <f>IF(AND(OR(Dashboard!$D$5="All",Healthcare!J874=Dashboard!$D$5),OR(Dashboard!$D$6="All",Healthcare!K874=Dashboard!$D$6)),1,0)</f>
        <v>1</v>
      </c>
      <c r="C874" s="27">
        <f>IF(B874=1,Healthcare!C874,NA())</f>
        <v>29</v>
      </c>
      <c r="D874" s="27">
        <f>IF(B874=1,Healthcare!D874,NA())</f>
        <v>4.3899999999999997</v>
      </c>
      <c r="E874" s="32">
        <f>IF(B874=1,Healthcare!M874,NA())</f>
        <v>12282.03</v>
      </c>
    </row>
    <row r="875" spans="1:5" x14ac:dyDescent="0.35">
      <c r="A875" s="23">
        <f>Healthcare!Q875</f>
        <v>55</v>
      </c>
      <c r="B875" s="23">
        <f>IF(AND(OR(Dashboard!$D$5="All",Healthcare!J875=Dashboard!$D$5),OR(Dashboard!$D$6="All",Healthcare!K875=Dashboard!$D$6)),1,0)</f>
        <v>1</v>
      </c>
      <c r="C875" s="27">
        <f>IF(B875=1,Healthcare!C875,NA())</f>
        <v>33.534999999999997</v>
      </c>
      <c r="D875" s="27">
        <f>IF(B875=1,Healthcare!D875,NA())</f>
        <v>8.24</v>
      </c>
      <c r="E875" s="32">
        <f>IF(B875=1,Healthcare!M875,NA())</f>
        <v>12269.69</v>
      </c>
    </row>
    <row r="876" spans="1:5" x14ac:dyDescent="0.35">
      <c r="A876" s="23">
        <f>Healthcare!Q876</f>
        <v>55</v>
      </c>
      <c r="B876" s="23">
        <f>IF(AND(OR(Dashboard!$D$5="All",Healthcare!J876=Dashboard!$D$5),OR(Dashboard!$D$6="All",Healthcare!K876=Dashboard!$D$6)),1,0)</f>
        <v>1</v>
      </c>
      <c r="C876" s="27">
        <f>IF(B876=1,Healthcare!C876,NA())</f>
        <v>32.774999999999999</v>
      </c>
      <c r="D876" s="27">
        <f>IF(B876=1,Healthcare!D876,NA())</f>
        <v>9.77</v>
      </c>
      <c r="E876" s="32">
        <f>IF(B876=1,Healthcare!M876,NA())</f>
        <v>12268.63</v>
      </c>
    </row>
    <row r="877" spans="1:5" x14ac:dyDescent="0.35">
      <c r="A877" s="23">
        <f>Healthcare!Q877</f>
        <v>56</v>
      </c>
      <c r="B877" s="23">
        <f>IF(AND(OR(Dashboard!$D$5="All",Healthcare!J877=Dashboard!$D$5),OR(Dashboard!$D$6="All",Healthcare!K877=Dashboard!$D$6)),1,0)</f>
        <v>1</v>
      </c>
      <c r="C877" s="27">
        <f>IF(B877=1,Healthcare!C877,NA())</f>
        <v>37.51</v>
      </c>
      <c r="D877" s="27">
        <f>IF(B877=1,Healthcare!D877,NA())</f>
        <v>5.5</v>
      </c>
      <c r="E877" s="32">
        <f>IF(B877=1,Healthcare!M877,NA())</f>
        <v>12265.51</v>
      </c>
    </row>
    <row r="878" spans="1:5" x14ac:dyDescent="0.35">
      <c r="A878" s="23">
        <f>Healthcare!Q878</f>
        <v>36</v>
      </c>
      <c r="B878" s="23">
        <f>IF(AND(OR(Dashboard!$D$5="All",Healthcare!J878=Dashboard!$D$5),OR(Dashboard!$D$6="All",Healthcare!K878=Dashboard!$D$6)),1,0)</f>
        <v>1</v>
      </c>
      <c r="C878" s="27">
        <f>IF(B878=1,Healthcare!C878,NA())</f>
        <v>39.86</v>
      </c>
      <c r="D878" s="27">
        <f>IF(B878=1,Healthcare!D878,NA())</f>
        <v>11.84</v>
      </c>
      <c r="E878" s="32">
        <f>IF(B878=1,Healthcare!M878,NA())</f>
        <v>12255.04</v>
      </c>
    </row>
    <row r="879" spans="1:5" x14ac:dyDescent="0.35">
      <c r="A879" s="23">
        <f>Healthcare!Q879</f>
        <v>33</v>
      </c>
      <c r="B879" s="23">
        <f>IF(AND(OR(Dashboard!$D$5="All",Healthcare!J879=Dashboard!$D$5),OR(Dashboard!$D$6="All",Healthcare!K879=Dashboard!$D$6)),1,0)</f>
        <v>1</v>
      </c>
      <c r="C879" s="27">
        <f>IF(B879=1,Healthcare!C879,NA())</f>
        <v>42.13</v>
      </c>
      <c r="D879" s="27">
        <f>IF(B879=1,Healthcare!D879,NA())</f>
        <v>4.66</v>
      </c>
      <c r="E879" s="32">
        <f>IF(B879=1,Healthcare!M879,NA())</f>
        <v>12254.44</v>
      </c>
    </row>
    <row r="880" spans="1:5" x14ac:dyDescent="0.35">
      <c r="A880" s="23">
        <f>Healthcare!Q880</f>
        <v>48</v>
      </c>
      <c r="B880" s="23">
        <f>IF(AND(OR(Dashboard!$D$5="All",Healthcare!J880=Dashboard!$D$5),OR(Dashboard!$D$6="All",Healthcare!K880=Dashboard!$D$6)),1,0)</f>
        <v>1</v>
      </c>
      <c r="C880" s="27">
        <f>IF(B880=1,Healthcare!C880,NA())</f>
        <v>35.99</v>
      </c>
      <c r="D880" s="27">
        <f>IF(B880=1,Healthcare!D880,NA())</f>
        <v>11.11</v>
      </c>
      <c r="E880" s="32">
        <f>IF(B880=1,Healthcare!M880,NA())</f>
        <v>12245.17</v>
      </c>
    </row>
    <row r="881" spans="1:5" x14ac:dyDescent="0.35">
      <c r="A881" s="23">
        <f>Healthcare!Q881</f>
        <v>59</v>
      </c>
      <c r="B881" s="23">
        <f>IF(AND(OR(Dashboard!$D$5="All",Healthcare!J881=Dashboard!$D$5),OR(Dashboard!$D$6="All",Healthcare!K881=Dashboard!$D$6)),1,0)</f>
        <v>1</v>
      </c>
      <c r="C881" s="27">
        <f>IF(B881=1,Healthcare!C881,NA())</f>
        <v>35.200000000000003</v>
      </c>
      <c r="D881" s="27">
        <f>IF(B881=1,Healthcare!D881,NA())</f>
        <v>7.72</v>
      </c>
      <c r="E881" s="32">
        <f>IF(B881=1,Healthcare!M881,NA())</f>
        <v>12244.53</v>
      </c>
    </row>
    <row r="882" spans="1:5" x14ac:dyDescent="0.35">
      <c r="A882" s="23">
        <f>Healthcare!Q882</f>
        <v>56</v>
      </c>
      <c r="B882" s="23">
        <f>IF(AND(OR(Dashboard!$D$5="All",Healthcare!J882=Dashboard!$D$5),OR(Dashboard!$D$6="All",Healthcare!K882=Dashboard!$D$6)),1,0)</f>
        <v>1</v>
      </c>
      <c r="C882" s="27">
        <f>IF(B882=1,Healthcare!C882,NA())</f>
        <v>29.91</v>
      </c>
      <c r="D882" s="27">
        <f>IF(B882=1,Healthcare!D882,NA())</f>
        <v>5.55</v>
      </c>
      <c r="E882" s="32">
        <f>IF(B882=1,Healthcare!M882,NA())</f>
        <v>12237.73</v>
      </c>
    </row>
    <row r="883" spans="1:5" x14ac:dyDescent="0.35">
      <c r="A883" s="23">
        <f>Healthcare!Q883</f>
        <v>58</v>
      </c>
      <c r="B883" s="23">
        <f>IF(AND(OR(Dashboard!$D$5="All",Healthcare!J883=Dashboard!$D$5),OR(Dashboard!$D$6="All",Healthcare!K883=Dashboard!$D$6)),1,0)</f>
        <v>1</v>
      </c>
      <c r="C883" s="27">
        <f>IF(B883=1,Healthcare!C883,NA())</f>
        <v>36.479999999999997</v>
      </c>
      <c r="D883" s="27">
        <f>IF(B883=1,Healthcare!D883,NA())</f>
        <v>5.05</v>
      </c>
      <c r="E883" s="32">
        <f>IF(B883=1,Healthcare!M883,NA())</f>
        <v>12235.84</v>
      </c>
    </row>
    <row r="884" spans="1:5" x14ac:dyDescent="0.35">
      <c r="A884" s="23">
        <f>Healthcare!Q884</f>
        <v>59</v>
      </c>
      <c r="B884" s="23">
        <f>IF(AND(OR(Dashboard!$D$5="All",Healthcare!J884=Dashboard!$D$5),OR(Dashboard!$D$6="All",Healthcare!K884=Dashboard!$D$6)),1,0)</f>
        <v>1</v>
      </c>
      <c r="C884" s="27">
        <f>IF(B884=1,Healthcare!C884,NA())</f>
        <v>27.5</v>
      </c>
      <c r="D884" s="27">
        <f>IF(B884=1,Healthcare!D884,NA())</f>
        <v>8.69</v>
      </c>
      <c r="E884" s="32">
        <f>IF(B884=1,Healthcare!M884,NA())</f>
        <v>12233.83</v>
      </c>
    </row>
    <row r="885" spans="1:5" x14ac:dyDescent="0.35">
      <c r="A885" s="23">
        <f>Healthcare!Q885</f>
        <v>58</v>
      </c>
      <c r="B885" s="23">
        <f>IF(AND(OR(Dashboard!$D$5="All",Healthcare!J885=Dashboard!$D$5),OR(Dashboard!$D$6="All",Healthcare!K885=Dashboard!$D$6)),1,0)</f>
        <v>1</v>
      </c>
      <c r="C885" s="27">
        <f>IF(B885=1,Healthcare!C885,NA())</f>
        <v>33.44</v>
      </c>
      <c r="D885" s="27">
        <f>IF(B885=1,Healthcare!D885,NA())</f>
        <v>5.9</v>
      </c>
      <c r="E885" s="32">
        <f>IF(B885=1,Healthcare!M885,NA())</f>
        <v>12231.61</v>
      </c>
    </row>
    <row r="886" spans="1:5" x14ac:dyDescent="0.35">
      <c r="A886" s="23">
        <f>Healthcare!Q886</f>
        <v>58</v>
      </c>
      <c r="B886" s="23">
        <f>IF(AND(OR(Dashboard!$D$5="All",Healthcare!J886=Dashboard!$D$5),OR(Dashboard!$D$6="All",Healthcare!K886=Dashboard!$D$6)),1,0)</f>
        <v>1</v>
      </c>
      <c r="C886" s="27">
        <f>IF(B886=1,Healthcare!C886,NA())</f>
        <v>28.215</v>
      </c>
      <c r="D886" s="27">
        <f>IF(B886=1,Healthcare!D886,NA())</f>
        <v>6.29</v>
      </c>
      <c r="E886" s="32">
        <f>IF(B886=1,Healthcare!M886,NA())</f>
        <v>12224.35</v>
      </c>
    </row>
    <row r="887" spans="1:5" x14ac:dyDescent="0.35">
      <c r="A887" s="23">
        <f>Healthcare!Q887</f>
        <v>58</v>
      </c>
      <c r="B887" s="23">
        <f>IF(AND(OR(Dashboard!$D$5="All",Healthcare!J887=Dashboard!$D$5),OR(Dashboard!$D$6="All",Healthcare!K887=Dashboard!$D$6)),1,0)</f>
        <v>1</v>
      </c>
      <c r="C887" s="27">
        <f>IF(B887=1,Healthcare!C887,NA())</f>
        <v>27.17</v>
      </c>
      <c r="D887" s="27">
        <f>IF(B887=1,Healthcare!D887,NA())</f>
        <v>5.84</v>
      </c>
      <c r="E887" s="32">
        <f>IF(B887=1,Healthcare!M887,NA())</f>
        <v>12222.9</v>
      </c>
    </row>
    <row r="888" spans="1:5" x14ac:dyDescent="0.35">
      <c r="A888" s="23">
        <f>Healthcare!Q888</f>
        <v>45</v>
      </c>
      <c r="B888" s="23">
        <f>IF(AND(OR(Dashboard!$D$5="All",Healthcare!J888=Dashboard!$D$5),OR(Dashboard!$D$6="All",Healthcare!K888=Dashboard!$D$6)),1,0)</f>
        <v>1</v>
      </c>
      <c r="C888" s="27">
        <f>IF(B888=1,Healthcare!C888,NA())</f>
        <v>35.380000000000003</v>
      </c>
      <c r="D888" s="27">
        <f>IF(B888=1,Healthcare!D888,NA())</f>
        <v>6.12</v>
      </c>
      <c r="E888" s="32">
        <f>IF(B888=1,Healthcare!M888,NA())</f>
        <v>12218.7</v>
      </c>
    </row>
    <row r="889" spans="1:5" x14ac:dyDescent="0.35">
      <c r="A889" s="23">
        <f>Healthcare!Q889</f>
        <v>31</v>
      </c>
      <c r="B889" s="23">
        <f>IF(AND(OR(Dashboard!$D$5="All",Healthcare!J889=Dashboard!$D$5),OR(Dashboard!$D$6="All",Healthcare!K889=Dashboard!$D$6)),1,0)</f>
        <v>1</v>
      </c>
      <c r="C889" s="27">
        <f>IF(B889=1,Healthcare!C889,NA())</f>
        <v>43.48</v>
      </c>
      <c r="D889" s="27">
        <f>IF(B889=1,Healthcare!D889,NA())</f>
        <v>6.24</v>
      </c>
      <c r="E889" s="32">
        <f>IF(B889=1,Healthcare!M889,NA())</f>
        <v>12198.64</v>
      </c>
    </row>
    <row r="890" spans="1:5" x14ac:dyDescent="0.35">
      <c r="A890" s="23">
        <f>Healthcare!Q890</f>
        <v>35</v>
      </c>
      <c r="B890" s="23">
        <f>IF(AND(OR(Dashboard!$D$5="All",Healthcare!J890=Dashboard!$D$5),OR(Dashboard!$D$6="All",Healthcare!K890=Dashboard!$D$6)),1,0)</f>
        <v>1</v>
      </c>
      <c r="C890" s="27">
        <f>IF(B890=1,Healthcare!C890,NA())</f>
        <v>41.73</v>
      </c>
      <c r="D890" s="27">
        <f>IF(B890=1,Healthcare!D890,NA())</f>
        <v>6.25</v>
      </c>
      <c r="E890" s="32">
        <f>IF(B890=1,Healthcare!M890,NA())</f>
        <v>12148.2</v>
      </c>
    </row>
    <row r="891" spans="1:5" x14ac:dyDescent="0.35">
      <c r="A891" s="23">
        <f>Healthcare!Q891</f>
        <v>60</v>
      </c>
      <c r="B891" s="23">
        <f>IF(AND(OR(Dashboard!$D$5="All",Healthcare!J891=Dashboard!$D$5),OR(Dashboard!$D$6="All",Healthcare!K891=Dashboard!$D$6)),1,0)</f>
        <v>1</v>
      </c>
      <c r="C891" s="27">
        <f>IF(B891=1,Healthcare!C891,NA())</f>
        <v>28.9</v>
      </c>
      <c r="D891" s="27">
        <f>IF(B891=1,Healthcare!D891,NA())</f>
        <v>11.96</v>
      </c>
      <c r="E891" s="32">
        <f>IF(B891=1,Healthcare!M891,NA())</f>
        <v>12146.97</v>
      </c>
    </row>
    <row r="892" spans="1:5" x14ac:dyDescent="0.35">
      <c r="A892" s="23">
        <f>Healthcare!Q892</f>
        <v>60</v>
      </c>
      <c r="B892" s="23">
        <f>IF(AND(OR(Dashboard!$D$5="All",Healthcare!J892=Dashboard!$D$5),OR(Dashboard!$D$6="All",Healthcare!K892=Dashboard!$D$6)),1,0)</f>
        <v>1</v>
      </c>
      <c r="C892" s="27">
        <f>IF(B892=1,Healthcare!C892,NA())</f>
        <v>25.74</v>
      </c>
      <c r="D892" s="27">
        <f>IF(B892=1,Healthcare!D892,NA())</f>
        <v>7.69</v>
      </c>
      <c r="E892" s="32">
        <f>IF(B892=1,Healthcare!M892,NA())</f>
        <v>12142.58</v>
      </c>
    </row>
    <row r="893" spans="1:5" x14ac:dyDescent="0.35">
      <c r="A893" s="23">
        <f>Healthcare!Q893</f>
        <v>48</v>
      </c>
      <c r="B893" s="23">
        <f>IF(AND(OR(Dashboard!$D$5="All",Healthcare!J893=Dashboard!$D$5),OR(Dashboard!$D$6="All",Healthcare!K893=Dashboard!$D$6)),1,0)</f>
        <v>1</v>
      </c>
      <c r="C893" s="27">
        <f>IF(B893=1,Healthcare!C893,NA())</f>
        <v>36.06</v>
      </c>
      <c r="D893" s="27">
        <f>IF(B893=1,Healthcare!D893,NA())</f>
        <v>8.83</v>
      </c>
      <c r="E893" s="32">
        <f>IF(B893=1,Healthcare!M893,NA())</f>
        <v>12137.6</v>
      </c>
    </row>
    <row r="894" spans="1:5" x14ac:dyDescent="0.35">
      <c r="A894" s="23">
        <f>Healthcare!Q894</f>
        <v>31</v>
      </c>
      <c r="B894" s="23">
        <f>IF(AND(OR(Dashboard!$D$5="All",Healthcare!J894=Dashboard!$D$5),OR(Dashboard!$D$6="All",Healthcare!K894=Dashboard!$D$6)),1,0)</f>
        <v>1</v>
      </c>
      <c r="C894" s="27">
        <f>IF(B894=1,Healthcare!C894,NA())</f>
        <v>43.28</v>
      </c>
      <c r="D894" s="27">
        <f>IF(B894=1,Healthcare!D894,NA())</f>
        <v>4.41</v>
      </c>
      <c r="E894" s="32">
        <f>IF(B894=1,Healthcare!M894,NA())</f>
        <v>12130.8</v>
      </c>
    </row>
    <row r="895" spans="1:5" x14ac:dyDescent="0.35">
      <c r="A895" s="23">
        <f>Healthcare!Q895</f>
        <v>60</v>
      </c>
      <c r="B895" s="23">
        <f>IF(AND(OR(Dashboard!$D$5="All",Healthcare!J895=Dashboard!$D$5),OR(Dashboard!$D$6="All",Healthcare!K895=Dashboard!$D$6)),1,0)</f>
        <v>1</v>
      </c>
      <c r="C895" s="27">
        <f>IF(B895=1,Healthcare!C895,NA())</f>
        <v>28.785</v>
      </c>
      <c r="D895" s="27">
        <f>IF(B895=1,Healthcare!D895,NA())</f>
        <v>9.1</v>
      </c>
      <c r="E895" s="32">
        <f>IF(B895=1,Healthcare!M895,NA())</f>
        <v>12129.61</v>
      </c>
    </row>
    <row r="896" spans="1:5" x14ac:dyDescent="0.35">
      <c r="A896" s="23">
        <f>Healthcare!Q896</f>
        <v>59</v>
      </c>
      <c r="B896" s="23">
        <f>IF(AND(OR(Dashboard!$D$5="All",Healthcare!J896=Dashboard!$D$5),OR(Dashboard!$D$6="All",Healthcare!K896=Dashboard!$D$6)),1,0)</f>
        <v>1</v>
      </c>
      <c r="C896" s="27">
        <f>IF(B896=1,Healthcare!C896,NA())</f>
        <v>25.46</v>
      </c>
      <c r="D896" s="27">
        <f>IF(B896=1,Healthcare!D896,NA())</f>
        <v>11.52</v>
      </c>
      <c r="E896" s="32">
        <f>IF(B896=1,Healthcare!M896,NA())</f>
        <v>12124.99</v>
      </c>
    </row>
    <row r="897" spans="1:5" x14ac:dyDescent="0.35">
      <c r="A897" s="23">
        <f>Healthcare!Q897</f>
        <v>54</v>
      </c>
      <c r="B897" s="23">
        <f>IF(AND(OR(Dashboard!$D$5="All",Healthcare!J897=Dashboard!$D$5),OR(Dashboard!$D$6="All",Healthcare!K897=Dashboard!$D$6)),1,0)</f>
        <v>1</v>
      </c>
      <c r="C897" s="27">
        <f>IF(B897=1,Healthcare!C897,NA())</f>
        <v>30.8</v>
      </c>
      <c r="D897" s="27">
        <f>IF(B897=1,Healthcare!D897,NA())</f>
        <v>10.95</v>
      </c>
      <c r="E897" s="32">
        <f>IF(B897=1,Healthcare!M897,NA())</f>
        <v>12105.32</v>
      </c>
    </row>
    <row r="898" spans="1:5" x14ac:dyDescent="0.35">
      <c r="A898" s="23">
        <f>Healthcare!Q898</f>
        <v>54</v>
      </c>
      <c r="B898" s="23">
        <f>IF(AND(OR(Dashboard!$D$5="All",Healthcare!J898=Dashboard!$D$5),OR(Dashboard!$D$6="All",Healthcare!K898=Dashboard!$D$6)),1,0)</f>
        <v>1</v>
      </c>
      <c r="C898" s="27">
        <f>IF(B898=1,Healthcare!C898,NA())</f>
        <v>28.88</v>
      </c>
      <c r="D898" s="27">
        <f>IF(B898=1,Healthcare!D898,NA())</f>
        <v>11.5</v>
      </c>
      <c r="E898" s="32">
        <f>IF(B898=1,Healthcare!M898,NA())</f>
        <v>12096.65</v>
      </c>
    </row>
    <row r="899" spans="1:5" x14ac:dyDescent="0.35">
      <c r="A899" s="23">
        <f>Healthcare!Q899</f>
        <v>54</v>
      </c>
      <c r="B899" s="23">
        <f>IF(AND(OR(Dashboard!$D$5="All",Healthcare!J899=Dashboard!$D$5),OR(Dashboard!$D$6="All",Healthcare!K899=Dashboard!$D$6)),1,0)</f>
        <v>1</v>
      </c>
      <c r="C899" s="27">
        <f>IF(B899=1,Healthcare!C899,NA())</f>
        <v>23</v>
      </c>
      <c r="D899" s="27">
        <f>IF(B899=1,Healthcare!D899,NA())</f>
        <v>9.8800000000000008</v>
      </c>
      <c r="E899" s="32">
        <f>IF(B899=1,Healthcare!M899,NA())</f>
        <v>12094.48</v>
      </c>
    </row>
    <row r="900" spans="1:5" x14ac:dyDescent="0.35">
      <c r="A900" s="23">
        <f>Healthcare!Q900</f>
        <v>38</v>
      </c>
      <c r="B900" s="23">
        <f>IF(AND(OR(Dashboard!$D$5="All",Healthcare!J900=Dashboard!$D$5),OR(Dashboard!$D$6="All",Healthcare!K900=Dashboard!$D$6)),1,0)</f>
        <v>1</v>
      </c>
      <c r="C900" s="27">
        <f>IF(B900=1,Healthcare!C900,NA())</f>
        <v>38.25</v>
      </c>
      <c r="D900" s="27">
        <f>IF(B900=1,Healthcare!D900,NA())</f>
        <v>6.2</v>
      </c>
      <c r="E900" s="32">
        <f>IF(B900=1,Healthcare!M900,NA())</f>
        <v>12091.34</v>
      </c>
    </row>
    <row r="901" spans="1:5" x14ac:dyDescent="0.35">
      <c r="A901" s="23">
        <f>Healthcare!Q901</f>
        <v>36</v>
      </c>
      <c r="B901" s="23">
        <f>IF(AND(OR(Dashboard!$D$5="All",Healthcare!J901=Dashboard!$D$5),OR(Dashboard!$D$6="All",Healthcare!K901=Dashboard!$D$6)),1,0)</f>
        <v>1</v>
      </c>
      <c r="C901" s="27">
        <f>IF(B901=1,Healthcare!C901,NA())</f>
        <v>39.25</v>
      </c>
      <c r="D901" s="27">
        <f>IF(B901=1,Healthcare!D901,NA())</f>
        <v>8.41</v>
      </c>
      <c r="E901" s="32">
        <f>IF(B901=1,Healthcare!M901,NA())</f>
        <v>12048.13</v>
      </c>
    </row>
    <row r="902" spans="1:5" x14ac:dyDescent="0.35">
      <c r="A902" s="23">
        <f>Healthcare!Q902</f>
        <v>56</v>
      </c>
      <c r="B902" s="23">
        <f>IF(AND(OR(Dashboard!$D$5="All",Healthcare!J902=Dashboard!$D$5),OR(Dashboard!$D$6="All",Healthcare!K902=Dashboard!$D$6)),1,0)</f>
        <v>1</v>
      </c>
      <c r="C902" s="27">
        <f>IF(B902=1,Healthcare!C902,NA())</f>
        <v>26.6</v>
      </c>
      <c r="D902" s="27">
        <f>IF(B902=1,Healthcare!D902,NA())</f>
        <v>5.07</v>
      </c>
      <c r="E902" s="32">
        <f>IF(B902=1,Healthcare!M902,NA())</f>
        <v>12044.34</v>
      </c>
    </row>
    <row r="903" spans="1:5" x14ac:dyDescent="0.35">
      <c r="A903" s="23">
        <f>Healthcare!Q903</f>
        <v>43</v>
      </c>
      <c r="B903" s="23">
        <f>IF(AND(OR(Dashboard!$D$5="All",Healthcare!J903=Dashboard!$D$5),OR(Dashboard!$D$6="All",Healthcare!K903=Dashboard!$D$6)),1,0)</f>
        <v>1</v>
      </c>
      <c r="C903" s="27">
        <f>IF(B903=1,Healthcare!C903,NA())</f>
        <v>35.700000000000003</v>
      </c>
      <c r="D903" s="27">
        <f>IF(B903=1,Healthcare!D903,NA())</f>
        <v>4.0599999999999996</v>
      </c>
      <c r="E903" s="32">
        <f>IF(B903=1,Healthcare!M903,NA())</f>
        <v>12035.18</v>
      </c>
    </row>
    <row r="904" spans="1:5" x14ac:dyDescent="0.35">
      <c r="A904" s="23">
        <f>Healthcare!Q904</f>
        <v>57</v>
      </c>
      <c r="B904" s="23">
        <f>IF(AND(OR(Dashboard!$D$5="All",Healthcare!J904=Dashboard!$D$5),OR(Dashboard!$D$6="All",Healthcare!K904=Dashboard!$D$6)),1,0)</f>
        <v>1</v>
      </c>
      <c r="C904" s="27">
        <f>IF(B904=1,Healthcare!C904,NA())</f>
        <v>20.100000000000001</v>
      </c>
      <c r="D904" s="27">
        <f>IF(B904=1,Healthcare!D904,NA())</f>
        <v>10.52</v>
      </c>
      <c r="E904" s="32">
        <f>IF(B904=1,Healthcare!M904,NA())</f>
        <v>12032.33</v>
      </c>
    </row>
    <row r="905" spans="1:5" x14ac:dyDescent="0.35">
      <c r="A905" s="23">
        <f>Healthcare!Q905</f>
        <v>57</v>
      </c>
      <c r="B905" s="23">
        <f>IF(AND(OR(Dashboard!$D$5="All",Healthcare!J905=Dashboard!$D$5),OR(Dashboard!$D$6="All",Healthcare!K905=Dashboard!$D$6)),1,0)</f>
        <v>1</v>
      </c>
      <c r="C905" s="27">
        <f>IF(B905=1,Healthcare!C905,NA())</f>
        <v>22.23</v>
      </c>
      <c r="D905" s="27">
        <f>IF(B905=1,Healthcare!D905,NA())</f>
        <v>9.65</v>
      </c>
      <c r="E905" s="32">
        <f>IF(B905=1,Healthcare!M905,NA())</f>
        <v>12029.29</v>
      </c>
    </row>
    <row r="906" spans="1:5" x14ac:dyDescent="0.35">
      <c r="A906" s="23">
        <f>Healthcare!Q906</f>
        <v>40</v>
      </c>
      <c r="B906" s="23">
        <f>IF(AND(OR(Dashboard!$D$5="All",Healthcare!J906=Dashboard!$D$5),OR(Dashboard!$D$6="All",Healthcare!K906=Dashboard!$D$6)),1,0)</f>
        <v>1</v>
      </c>
      <c r="C906" s="27">
        <f>IF(B906=1,Healthcare!C906,NA())</f>
        <v>36.47</v>
      </c>
      <c r="D906" s="27">
        <f>IF(B906=1,Healthcare!D906,NA())</f>
        <v>6.21</v>
      </c>
      <c r="E906" s="32">
        <f>IF(B906=1,Healthcare!M906,NA())</f>
        <v>12001.29</v>
      </c>
    </row>
    <row r="907" spans="1:5" x14ac:dyDescent="0.35">
      <c r="A907" s="23">
        <f>Healthcare!Q907</f>
        <v>29</v>
      </c>
      <c r="B907" s="23">
        <f>IF(AND(OR(Dashboard!$D$5="All",Healthcare!J907=Dashboard!$D$5),OR(Dashboard!$D$6="All",Healthcare!K907=Dashboard!$D$6)),1,0)</f>
        <v>1</v>
      </c>
      <c r="C907" s="27">
        <f>IF(B907=1,Healthcare!C907,NA())</f>
        <v>49.64</v>
      </c>
      <c r="D907" s="27">
        <f>IF(B907=1,Healthcare!D907,NA())</f>
        <v>4.76</v>
      </c>
      <c r="E907" s="32">
        <f>IF(B907=1,Healthcare!M907,NA())</f>
        <v>11994.89</v>
      </c>
    </row>
    <row r="908" spans="1:5" x14ac:dyDescent="0.35">
      <c r="A908" s="23">
        <f>Healthcare!Q908</f>
        <v>39</v>
      </c>
      <c r="B908" s="23">
        <f>IF(AND(OR(Dashboard!$D$5="All",Healthcare!J908=Dashboard!$D$5),OR(Dashboard!$D$6="All",Healthcare!K908=Dashboard!$D$6)),1,0)</f>
        <v>1</v>
      </c>
      <c r="C908" s="27">
        <f>IF(B908=1,Healthcare!C908,NA())</f>
        <v>36.799999999999997</v>
      </c>
      <c r="D908" s="27">
        <f>IF(B908=1,Healthcare!D908,NA())</f>
        <v>5.73</v>
      </c>
      <c r="E908" s="32">
        <f>IF(B908=1,Healthcare!M908,NA())</f>
        <v>11987.68</v>
      </c>
    </row>
    <row r="909" spans="1:5" x14ac:dyDescent="0.35">
      <c r="A909" s="23">
        <f>Healthcare!Q909</f>
        <v>55</v>
      </c>
      <c r="B909" s="23">
        <f>IF(AND(OR(Dashboard!$D$5="All",Healthcare!J909=Dashboard!$D$5),OR(Dashboard!$D$6="All",Healthcare!K909=Dashboard!$D$6)),1,0)</f>
        <v>1</v>
      </c>
      <c r="C909" s="27">
        <f>IF(B909=1,Healthcare!C909,NA())</f>
        <v>33.880000000000003</v>
      </c>
      <c r="D909" s="27">
        <f>IF(B909=1,Healthcare!D909,NA())</f>
        <v>10.78</v>
      </c>
      <c r="E909" s="32">
        <f>IF(B909=1,Healthcare!M909,NA())</f>
        <v>11987.17</v>
      </c>
    </row>
    <row r="910" spans="1:5" x14ac:dyDescent="0.35">
      <c r="A910" s="23">
        <f>Healthcare!Q910</f>
        <v>58</v>
      </c>
      <c r="B910" s="23">
        <f>IF(AND(OR(Dashboard!$D$5="All",Healthcare!J910=Dashboard!$D$5),OR(Dashboard!$D$6="All",Healthcare!K910=Dashboard!$D$6)),1,0)</f>
        <v>1</v>
      </c>
      <c r="C910" s="27">
        <f>IF(B910=1,Healthcare!C910,NA())</f>
        <v>32.01</v>
      </c>
      <c r="D910" s="27">
        <f>IF(B910=1,Healthcare!D910,NA())</f>
        <v>5.08</v>
      </c>
      <c r="E910" s="32">
        <f>IF(B910=1,Healthcare!M910,NA())</f>
        <v>11946.63</v>
      </c>
    </row>
    <row r="911" spans="1:5" x14ac:dyDescent="0.35">
      <c r="A911" s="23">
        <f>Healthcare!Q911</f>
        <v>57</v>
      </c>
      <c r="B911" s="23">
        <f>IF(AND(OR(Dashboard!$D$5="All",Healthcare!J911=Dashboard!$D$5),OR(Dashboard!$D$6="All",Healthcare!K911=Dashboard!$D$6)),1,0)</f>
        <v>1</v>
      </c>
      <c r="C911" s="27">
        <f>IF(B911=1,Healthcare!C911,NA())</f>
        <v>33.630000000000003</v>
      </c>
      <c r="D911" s="27">
        <f>IF(B911=1,Healthcare!D911,NA())</f>
        <v>11.39</v>
      </c>
      <c r="E911" s="32">
        <f>IF(B911=1,Healthcare!M911,NA())</f>
        <v>11945.13</v>
      </c>
    </row>
    <row r="912" spans="1:5" x14ac:dyDescent="0.35">
      <c r="A912" s="23">
        <f>Healthcare!Q912</f>
        <v>58</v>
      </c>
      <c r="B912" s="23">
        <f>IF(AND(OR(Dashboard!$D$5="All",Healthcare!J912=Dashboard!$D$5),OR(Dashboard!$D$6="All",Healthcare!K912=Dashboard!$D$6)),1,0)</f>
        <v>1</v>
      </c>
      <c r="C912" s="27">
        <f>IF(B912=1,Healthcare!C912,NA())</f>
        <v>34.865000000000002</v>
      </c>
      <c r="D912" s="27">
        <f>IF(B912=1,Healthcare!D912,NA())</f>
        <v>5.35</v>
      </c>
      <c r="E912" s="32">
        <f>IF(B912=1,Healthcare!M912,NA())</f>
        <v>11944.59</v>
      </c>
    </row>
    <row r="913" spans="1:5" x14ac:dyDescent="0.35">
      <c r="A913" s="23">
        <f>Healthcare!Q913</f>
        <v>31</v>
      </c>
      <c r="B913" s="23">
        <f>IF(AND(OR(Dashboard!$D$5="All",Healthcare!J913=Dashboard!$D$5),OR(Dashboard!$D$6="All",Healthcare!K913=Dashboard!$D$6)),1,0)</f>
        <v>1</v>
      </c>
      <c r="C913" s="27">
        <f>IF(B913=1,Healthcare!C913,NA())</f>
        <v>43.11</v>
      </c>
      <c r="D913" s="27">
        <f>IF(B913=1,Healthcare!D913,NA())</f>
        <v>5.6</v>
      </c>
      <c r="E913" s="32">
        <f>IF(B913=1,Healthcare!M913,NA())</f>
        <v>11941.83</v>
      </c>
    </row>
    <row r="914" spans="1:5" x14ac:dyDescent="0.35">
      <c r="A914" s="23">
        <f>Healthcare!Q914</f>
        <v>58</v>
      </c>
      <c r="B914" s="23">
        <f>IF(AND(OR(Dashboard!$D$5="All",Healthcare!J914=Dashboard!$D$5),OR(Dashboard!$D$6="All",Healthcare!K914=Dashboard!$D$6)),1,0)</f>
        <v>1</v>
      </c>
      <c r="C914" s="27">
        <f>IF(B914=1,Healthcare!C914,NA())</f>
        <v>30.305</v>
      </c>
      <c r="D914" s="27">
        <f>IF(B914=1,Healthcare!D914,NA())</f>
        <v>4.2699999999999996</v>
      </c>
      <c r="E914" s="32">
        <f>IF(B914=1,Healthcare!M914,NA())</f>
        <v>11938.26</v>
      </c>
    </row>
    <row r="915" spans="1:5" x14ac:dyDescent="0.35">
      <c r="A915" s="23">
        <f>Healthcare!Q915</f>
        <v>58</v>
      </c>
      <c r="B915" s="23">
        <f>IF(AND(OR(Dashboard!$D$5="All",Healthcare!J915=Dashboard!$D$5),OR(Dashboard!$D$6="All",Healthcare!K915=Dashboard!$D$6)),1,0)</f>
        <v>1</v>
      </c>
      <c r="C915" s="27">
        <f>IF(B915=1,Healthcare!C915,NA())</f>
        <v>25.175000000000001</v>
      </c>
      <c r="D915" s="27">
        <f>IF(B915=1,Healthcare!D915,NA())</f>
        <v>5.57</v>
      </c>
      <c r="E915" s="32">
        <f>IF(B915=1,Healthcare!M915,NA())</f>
        <v>11931.13</v>
      </c>
    </row>
    <row r="916" spans="1:5" x14ac:dyDescent="0.35">
      <c r="A916" s="23">
        <f>Healthcare!Q916</f>
        <v>58</v>
      </c>
      <c r="B916" s="23">
        <f>IF(AND(OR(Dashboard!$D$5="All",Healthcare!J916=Dashboard!$D$5),OR(Dashboard!$D$6="All",Healthcare!K916=Dashboard!$D$6)),1,0)</f>
        <v>1</v>
      </c>
      <c r="C916" s="27">
        <f>IF(B916=1,Healthcare!C916,NA())</f>
        <v>26.8</v>
      </c>
      <c r="D916" s="27">
        <f>IF(B916=1,Healthcare!D916,NA())</f>
        <v>5.68</v>
      </c>
      <c r="E916" s="32">
        <f>IF(B916=1,Healthcare!M916,NA())</f>
        <v>11918.2</v>
      </c>
    </row>
    <row r="917" spans="1:5" x14ac:dyDescent="0.35">
      <c r="A917" s="23">
        <f>Healthcare!Q917</f>
        <v>19</v>
      </c>
      <c r="B917" s="23">
        <f>IF(AND(OR(Dashboard!$D$5="All",Healthcare!J917=Dashboard!$D$5),OR(Dashboard!$D$6="All",Healthcare!K917=Dashboard!$D$6)),1,0)</f>
        <v>1</v>
      </c>
      <c r="C917" s="27">
        <f>IF(B917=1,Healthcare!C917,NA())</f>
        <v>21.78</v>
      </c>
      <c r="D917" s="27">
        <f>IF(B917=1,Healthcare!D917,NA())</f>
        <v>5.3</v>
      </c>
      <c r="E917" s="32">
        <f>IF(B917=1,Healthcare!M917,NA())</f>
        <v>11884.05</v>
      </c>
    </row>
    <row r="918" spans="1:5" x14ac:dyDescent="0.35">
      <c r="A918" s="23">
        <f>Healthcare!Q918</f>
        <v>55</v>
      </c>
      <c r="B918" s="23">
        <f>IF(AND(OR(Dashboard!$D$5="All",Healthcare!J918=Dashboard!$D$5),OR(Dashboard!$D$6="All",Healthcare!K918=Dashboard!$D$6)),1,0)</f>
        <v>1</v>
      </c>
      <c r="C918" s="27">
        <f>IF(B918=1,Healthcare!C918,NA())</f>
        <v>30.14</v>
      </c>
      <c r="D918" s="27">
        <f>IF(B918=1,Healthcare!D918,NA())</f>
        <v>9.4499999999999993</v>
      </c>
      <c r="E918" s="32">
        <f>IF(B918=1,Healthcare!M918,NA())</f>
        <v>11881.97</v>
      </c>
    </row>
    <row r="919" spans="1:5" x14ac:dyDescent="0.35">
      <c r="A919" s="23">
        <f>Healthcare!Q919</f>
        <v>55</v>
      </c>
      <c r="B919" s="23">
        <f>IF(AND(OR(Dashboard!$D$5="All",Healthcare!J919=Dashboard!$D$5),OR(Dashboard!$D$6="All",Healthcare!K919=Dashboard!$D$6)),1,0)</f>
        <v>1</v>
      </c>
      <c r="C919" s="27">
        <f>IF(B919=1,Healthcare!C919,NA())</f>
        <v>29.7</v>
      </c>
      <c r="D919" s="27">
        <f>IF(B919=1,Healthcare!D919,NA())</f>
        <v>6.79</v>
      </c>
      <c r="E919" s="32">
        <f>IF(B919=1,Healthcare!M919,NA())</f>
        <v>11881.36</v>
      </c>
    </row>
    <row r="920" spans="1:5" x14ac:dyDescent="0.35">
      <c r="A920" s="23">
        <f>Healthcare!Q920</f>
        <v>55</v>
      </c>
      <c r="B920" s="23">
        <f>IF(AND(OR(Dashboard!$D$5="All",Healthcare!J920=Dashboard!$D$5),OR(Dashboard!$D$6="All",Healthcare!K920=Dashboard!$D$6)),1,0)</f>
        <v>1</v>
      </c>
      <c r="C920" s="27">
        <f>IF(B920=1,Healthcare!C920,NA())</f>
        <v>32.395000000000003</v>
      </c>
      <c r="D920" s="27">
        <f>IF(B920=1,Healthcare!D920,NA())</f>
        <v>11.1</v>
      </c>
      <c r="E920" s="32">
        <f>IF(B920=1,Healthcare!M920,NA())</f>
        <v>11879.1</v>
      </c>
    </row>
    <row r="921" spans="1:5" x14ac:dyDescent="0.35">
      <c r="A921" s="23">
        <f>Healthcare!Q921</f>
        <v>48</v>
      </c>
      <c r="B921" s="23">
        <f>IF(AND(OR(Dashboard!$D$5="All",Healthcare!J921=Dashboard!$D$5),OR(Dashboard!$D$6="All",Healthcare!K921=Dashboard!$D$6)),1,0)</f>
        <v>1</v>
      </c>
      <c r="C921" s="27">
        <f>IF(B921=1,Healthcare!C921,NA())</f>
        <v>36.64</v>
      </c>
      <c r="D921" s="27">
        <f>IF(B921=1,Healthcare!D921,NA())</f>
        <v>7.26</v>
      </c>
      <c r="E921" s="32">
        <f>IF(B921=1,Healthcare!M921,NA())</f>
        <v>11858.56</v>
      </c>
    </row>
    <row r="922" spans="1:5" x14ac:dyDescent="0.35">
      <c r="A922" s="23">
        <f>Healthcare!Q922</f>
        <v>58</v>
      </c>
      <c r="B922" s="23">
        <f>IF(AND(OR(Dashboard!$D$5="All",Healthcare!J922=Dashboard!$D$5),OR(Dashboard!$D$6="All",Healthcare!K922=Dashboard!$D$6)),1,0)</f>
        <v>1</v>
      </c>
      <c r="C922" s="27">
        <f>IF(B922=1,Healthcare!C922,NA())</f>
        <v>39.049999999999997</v>
      </c>
      <c r="D922" s="27">
        <f>IF(B922=1,Healthcare!D922,NA())</f>
        <v>5.27</v>
      </c>
      <c r="E922" s="32">
        <f>IF(B922=1,Healthcare!M922,NA())</f>
        <v>11856.41</v>
      </c>
    </row>
    <row r="923" spans="1:5" x14ac:dyDescent="0.35">
      <c r="A923" s="23">
        <f>Healthcare!Q923</f>
        <v>58</v>
      </c>
      <c r="B923" s="23">
        <f>IF(AND(OR(Dashboard!$D$5="All",Healthcare!J923=Dashboard!$D$5),OR(Dashboard!$D$6="All",Healthcare!K923=Dashboard!$D$6)),1,0)</f>
        <v>1</v>
      </c>
      <c r="C923" s="27">
        <f>IF(B923=1,Healthcare!C923,NA())</f>
        <v>33.1</v>
      </c>
      <c r="D923" s="27">
        <f>IF(B923=1,Healthcare!D923,NA())</f>
        <v>5.46</v>
      </c>
      <c r="E923" s="32">
        <f>IF(B923=1,Healthcare!M923,NA())</f>
        <v>11848.14</v>
      </c>
    </row>
    <row r="924" spans="1:5" x14ac:dyDescent="0.35">
      <c r="A924" s="23">
        <f>Healthcare!Q924</f>
        <v>57</v>
      </c>
      <c r="B924" s="23">
        <f>IF(AND(OR(Dashboard!$D$5="All",Healthcare!J924=Dashboard!$D$5),OR(Dashboard!$D$6="All",Healthcare!K924=Dashboard!$D$6)),1,0)</f>
        <v>1</v>
      </c>
      <c r="C924" s="27">
        <f>IF(B924=1,Healthcare!C924,NA())</f>
        <v>31.824999999999999</v>
      </c>
      <c r="D924" s="27">
        <f>IF(B924=1,Healthcare!D924,NA())</f>
        <v>8.1300000000000008</v>
      </c>
      <c r="E924" s="32">
        <f>IF(B924=1,Healthcare!M924,NA())</f>
        <v>11842.62</v>
      </c>
    </row>
    <row r="925" spans="1:5" x14ac:dyDescent="0.35">
      <c r="A925" s="23">
        <f>Healthcare!Q925</f>
        <v>58</v>
      </c>
      <c r="B925" s="23">
        <f>IF(AND(OR(Dashboard!$D$5="All",Healthcare!J925=Dashboard!$D$5),OR(Dashboard!$D$6="All",Healthcare!K925=Dashboard!$D$6)),1,0)</f>
        <v>1</v>
      </c>
      <c r="C925" s="27">
        <f>IF(B925=1,Healthcare!C925,NA())</f>
        <v>29</v>
      </c>
      <c r="D925" s="27">
        <f>IF(B925=1,Healthcare!D925,NA())</f>
        <v>4.25</v>
      </c>
      <c r="E925" s="32">
        <f>IF(B925=1,Healthcare!M925,NA())</f>
        <v>11842.44</v>
      </c>
    </row>
    <row r="926" spans="1:5" x14ac:dyDescent="0.35">
      <c r="A926" s="23">
        <f>Healthcare!Q926</f>
        <v>57</v>
      </c>
      <c r="B926" s="23">
        <f>IF(AND(OR(Dashboard!$D$5="All",Healthcare!J926=Dashboard!$D$5),OR(Dashboard!$D$6="All",Healthcare!K926=Dashboard!$D$6)),1,0)</f>
        <v>1</v>
      </c>
      <c r="C926" s="27">
        <f>IF(B926=1,Healthcare!C926,NA())</f>
        <v>30.495000000000001</v>
      </c>
      <c r="D926" s="27">
        <f>IF(B926=1,Healthcare!D926,NA())</f>
        <v>8.68</v>
      </c>
      <c r="E926" s="32">
        <f>IF(B926=1,Healthcare!M926,NA())</f>
        <v>11840.78</v>
      </c>
    </row>
    <row r="927" spans="1:5" x14ac:dyDescent="0.35">
      <c r="A927" s="23">
        <f>Healthcare!Q927</f>
        <v>58</v>
      </c>
      <c r="B927" s="23">
        <f>IF(AND(OR(Dashboard!$D$5="All",Healthcare!J927=Dashboard!$D$5),OR(Dashboard!$D$6="All",Healthcare!K927=Dashboard!$D$6)),1,0)</f>
        <v>1</v>
      </c>
      <c r="C927" s="27">
        <f>IF(B927=1,Healthcare!C927,NA())</f>
        <v>25.2</v>
      </c>
      <c r="D927" s="27">
        <f>IF(B927=1,Healthcare!D927,NA())</f>
        <v>6.25</v>
      </c>
      <c r="E927" s="32">
        <f>IF(B927=1,Healthcare!M927,NA())</f>
        <v>11837.16</v>
      </c>
    </row>
    <row r="928" spans="1:5" x14ac:dyDescent="0.35">
      <c r="A928" s="23">
        <f>Healthcare!Q928</f>
        <v>58</v>
      </c>
      <c r="B928" s="23">
        <f>IF(AND(OR(Dashboard!$D$5="All",Healthcare!J928=Dashboard!$D$5),OR(Dashboard!$D$6="All",Healthcare!K928=Dashboard!$D$6)),1,0)</f>
        <v>1</v>
      </c>
      <c r="C928" s="27">
        <f>IF(B928=1,Healthcare!C928,NA())</f>
        <v>22.77</v>
      </c>
      <c r="D928" s="27">
        <f>IF(B928=1,Healthcare!D928,NA())</f>
        <v>4.47</v>
      </c>
      <c r="E928" s="32">
        <f>IF(B928=1,Healthcare!M928,NA())</f>
        <v>11833.78</v>
      </c>
    </row>
    <row r="929" spans="1:5" x14ac:dyDescent="0.35">
      <c r="A929" s="23">
        <f>Healthcare!Q929</f>
        <v>57</v>
      </c>
      <c r="B929" s="23">
        <f>IF(AND(OR(Dashboard!$D$5="All",Healthcare!J929=Dashboard!$D$5),OR(Dashboard!$D$6="All",Healthcare!K929=Dashboard!$D$6)),1,0)</f>
        <v>1</v>
      </c>
      <c r="C929" s="27">
        <f>IF(B929=1,Healthcare!C929,NA())</f>
        <v>23.18</v>
      </c>
      <c r="D929" s="27">
        <f>IF(B929=1,Healthcare!D929,NA())</f>
        <v>8.31</v>
      </c>
      <c r="E929" s="32">
        <f>IF(B929=1,Healthcare!M929,NA())</f>
        <v>11830.61</v>
      </c>
    </row>
    <row r="930" spans="1:5" x14ac:dyDescent="0.35">
      <c r="A930" s="23">
        <f>Healthcare!Q930</f>
        <v>40</v>
      </c>
      <c r="B930" s="23">
        <f>IF(AND(OR(Dashboard!$D$5="All",Healthcare!J930=Dashboard!$D$5),OR(Dashboard!$D$6="All",Healthcare!K930=Dashboard!$D$6)),1,0)</f>
        <v>1</v>
      </c>
      <c r="C930" s="27">
        <f>IF(B930=1,Healthcare!C930,NA())</f>
        <v>35.409999999999997</v>
      </c>
      <c r="D930" s="27">
        <f>IF(B930=1,Healthcare!D930,NA())</f>
        <v>5.68</v>
      </c>
      <c r="E930" s="32">
        <f>IF(B930=1,Healthcare!M930,NA())</f>
        <v>11773.06</v>
      </c>
    </row>
    <row r="931" spans="1:5" x14ac:dyDescent="0.35">
      <c r="A931" s="23">
        <f>Healthcare!Q931</f>
        <v>56</v>
      </c>
      <c r="B931" s="23">
        <f>IF(AND(OR(Dashboard!$D$5="All",Healthcare!J931=Dashboard!$D$5),OR(Dashboard!$D$6="All",Healthcare!K931=Dashboard!$D$6)),1,0)</f>
        <v>1</v>
      </c>
      <c r="C931" s="27">
        <f>IF(B931=1,Healthcare!C931,NA())</f>
        <v>32.11</v>
      </c>
      <c r="D931" s="27">
        <f>IF(B931=1,Healthcare!D931,NA())</f>
        <v>4.75</v>
      </c>
      <c r="E931" s="32">
        <f>IF(B931=1,Healthcare!M931,NA())</f>
        <v>11763</v>
      </c>
    </row>
    <row r="932" spans="1:5" x14ac:dyDescent="0.35">
      <c r="A932" s="23">
        <f>Healthcare!Q932</f>
        <v>43</v>
      </c>
      <c r="B932" s="23">
        <f>IF(AND(OR(Dashboard!$D$5="All",Healthcare!J932=Dashboard!$D$5),OR(Dashboard!$D$6="All",Healthcare!K932=Dashboard!$D$6)),1,0)</f>
        <v>1</v>
      </c>
      <c r="C932" s="27">
        <f>IF(B932=1,Healthcare!C932,NA())</f>
        <v>34.479999999999997</v>
      </c>
      <c r="D932" s="27">
        <f>IF(B932=1,Healthcare!D932,NA())</f>
        <v>6.31</v>
      </c>
      <c r="E932" s="32">
        <f>IF(B932=1,Healthcare!M932,NA())</f>
        <v>11752.68</v>
      </c>
    </row>
    <row r="933" spans="1:5" x14ac:dyDescent="0.35">
      <c r="A933" s="23">
        <f>Healthcare!Q933</f>
        <v>58</v>
      </c>
      <c r="B933" s="23">
        <f>IF(AND(OR(Dashboard!$D$5="All",Healthcare!J933=Dashboard!$D$5),OR(Dashboard!$D$6="All",Healthcare!K933=Dashboard!$D$6)),1,0)</f>
        <v>1</v>
      </c>
      <c r="C933" s="27">
        <f>IF(B933=1,Healthcare!C933,NA())</f>
        <v>34.39</v>
      </c>
      <c r="D933" s="27">
        <f>IF(B933=1,Healthcare!D933,NA())</f>
        <v>6.28</v>
      </c>
      <c r="E933" s="32">
        <f>IF(B933=1,Healthcare!M933,NA())</f>
        <v>11743.93</v>
      </c>
    </row>
    <row r="934" spans="1:5" x14ac:dyDescent="0.35">
      <c r="A934" s="23">
        <f>Healthcare!Q934</f>
        <v>59</v>
      </c>
      <c r="B934" s="23">
        <f>IF(AND(OR(Dashboard!$D$5="All",Healthcare!J934=Dashboard!$D$5),OR(Dashboard!$D$6="All",Healthcare!K934=Dashboard!$D$6)),1,0)</f>
        <v>1</v>
      </c>
      <c r="C934" s="27">
        <f>IF(B934=1,Healthcare!C934,NA())</f>
        <v>26.4</v>
      </c>
      <c r="D934" s="27">
        <f>IF(B934=1,Healthcare!D934,NA())</f>
        <v>9.2899999999999991</v>
      </c>
      <c r="E934" s="32">
        <f>IF(B934=1,Healthcare!M934,NA())</f>
        <v>11743.3</v>
      </c>
    </row>
    <row r="935" spans="1:5" x14ac:dyDescent="0.35">
      <c r="A935" s="23">
        <f>Healthcare!Q935</f>
        <v>53</v>
      </c>
      <c r="B935" s="23">
        <f>IF(AND(OR(Dashboard!$D$5="All",Healthcare!J935=Dashboard!$D$5),OR(Dashboard!$D$6="All",Healthcare!K935=Dashboard!$D$6)),1,0)</f>
        <v>1</v>
      </c>
      <c r="C935" s="27">
        <f>IF(B935=1,Healthcare!C935,NA())</f>
        <v>28.1</v>
      </c>
      <c r="D935" s="27">
        <f>IF(B935=1,Healthcare!D935,NA())</f>
        <v>5.79</v>
      </c>
      <c r="E935" s="32">
        <f>IF(B935=1,Healthcare!M935,NA())</f>
        <v>11741.73</v>
      </c>
    </row>
    <row r="936" spans="1:5" x14ac:dyDescent="0.35">
      <c r="A936" s="23">
        <f>Healthcare!Q936</f>
        <v>34</v>
      </c>
      <c r="B936" s="23">
        <f>IF(AND(OR(Dashboard!$D$5="All",Healthcare!J936=Dashboard!$D$5),OR(Dashboard!$D$6="All",Healthcare!K936=Dashboard!$D$6)),1,0)</f>
        <v>1</v>
      </c>
      <c r="C936" s="27">
        <f>IF(B936=1,Healthcare!C936,NA())</f>
        <v>27</v>
      </c>
      <c r="D936" s="27">
        <f>IF(B936=1,Healthcare!D936,NA())</f>
        <v>4.54</v>
      </c>
      <c r="E936" s="32">
        <f>IF(B936=1,Healthcare!M936,NA())</f>
        <v>11737.85</v>
      </c>
    </row>
    <row r="937" spans="1:5" x14ac:dyDescent="0.35">
      <c r="A937" s="23">
        <f>Healthcare!Q937</f>
        <v>58</v>
      </c>
      <c r="B937" s="23">
        <f>IF(AND(OR(Dashboard!$D$5="All",Healthcare!J937=Dashboard!$D$5),OR(Dashboard!$D$6="All",Healthcare!K937=Dashboard!$D$6)),1,0)</f>
        <v>1</v>
      </c>
      <c r="C937" s="27">
        <f>IF(B937=1,Healthcare!C937,NA())</f>
        <v>28.594999999999999</v>
      </c>
      <c r="D937" s="27">
        <f>IF(B937=1,Healthcare!D937,NA())</f>
        <v>4.68</v>
      </c>
      <c r="E937" s="32">
        <f>IF(B937=1,Healthcare!M937,NA())</f>
        <v>11735.88</v>
      </c>
    </row>
    <row r="938" spans="1:5" x14ac:dyDescent="0.35">
      <c r="A938" s="23">
        <f>Healthcare!Q938</f>
        <v>38</v>
      </c>
      <c r="B938" s="23">
        <f>IF(AND(OR(Dashboard!$D$5="All",Healthcare!J938=Dashboard!$D$5),OR(Dashboard!$D$6="All",Healthcare!K938=Dashboard!$D$6)),1,0)</f>
        <v>1</v>
      </c>
      <c r="C938" s="27">
        <f>IF(B938=1,Healthcare!C938,NA())</f>
        <v>36.799999999999997</v>
      </c>
      <c r="D938" s="27">
        <f>IF(B938=1,Healthcare!D938,NA())</f>
        <v>5.88</v>
      </c>
      <c r="E938" s="32">
        <f>IF(B938=1,Healthcare!M938,NA())</f>
        <v>11730.82</v>
      </c>
    </row>
    <row r="939" spans="1:5" x14ac:dyDescent="0.35">
      <c r="A939" s="23">
        <f>Healthcare!Q939</f>
        <v>53</v>
      </c>
      <c r="B939" s="23">
        <f>IF(AND(OR(Dashboard!$D$5="All",Healthcare!J939=Dashboard!$D$5),OR(Dashboard!$D$6="All",Healthcare!K939=Dashboard!$D$6)),1,0)</f>
        <v>1</v>
      </c>
      <c r="C939" s="27">
        <f>IF(B939=1,Healthcare!C939,NA())</f>
        <v>23.75</v>
      </c>
      <c r="D939" s="27">
        <f>IF(B939=1,Healthcare!D939,NA())</f>
        <v>5.42</v>
      </c>
      <c r="E939" s="32">
        <f>IF(B939=1,Healthcare!M939,NA())</f>
        <v>11729.68</v>
      </c>
    </row>
    <row r="940" spans="1:5" x14ac:dyDescent="0.35">
      <c r="A940" s="23">
        <f>Healthcare!Q940</f>
        <v>40</v>
      </c>
      <c r="B940" s="23">
        <f>IF(AND(OR(Dashboard!$D$5="All",Healthcare!J940=Dashboard!$D$5),OR(Dashboard!$D$6="All",Healthcare!K940=Dashboard!$D$6)),1,0)</f>
        <v>1</v>
      </c>
      <c r="C940" s="27">
        <f>IF(B940=1,Healthcare!C940,NA())</f>
        <v>35.619999999999997</v>
      </c>
      <c r="D940" s="27">
        <f>IF(B940=1,Healthcare!D940,NA())</f>
        <v>4.16</v>
      </c>
      <c r="E940" s="32">
        <f>IF(B940=1,Healthcare!M940,NA())</f>
        <v>11712.97</v>
      </c>
    </row>
    <row r="941" spans="1:5" x14ac:dyDescent="0.35">
      <c r="A941" s="23">
        <f>Healthcare!Q941</f>
        <v>52</v>
      </c>
      <c r="B941" s="23">
        <f>IF(AND(OR(Dashboard!$D$5="All",Healthcare!J941=Dashboard!$D$5),OR(Dashboard!$D$6="All",Healthcare!K941=Dashboard!$D$6)),1,0)</f>
        <v>1</v>
      </c>
      <c r="C941" s="27">
        <f>IF(B941=1,Healthcare!C941,NA())</f>
        <v>30.69</v>
      </c>
      <c r="D941" s="27">
        <f>IF(B941=1,Healthcare!D941,NA())</f>
        <v>7.05</v>
      </c>
      <c r="E941" s="32">
        <f>IF(B941=1,Healthcare!M941,NA())</f>
        <v>11696.52</v>
      </c>
    </row>
    <row r="942" spans="1:5" x14ac:dyDescent="0.35">
      <c r="A942" s="23">
        <f>Healthcare!Q942</f>
        <v>56</v>
      </c>
      <c r="B942" s="23">
        <f>IF(AND(OR(Dashboard!$D$5="All",Healthcare!J942=Dashboard!$D$5),OR(Dashboard!$D$6="All",Healthcare!K942=Dashboard!$D$6)),1,0)</f>
        <v>1</v>
      </c>
      <c r="C942" s="27">
        <f>IF(B942=1,Healthcare!C942,NA())</f>
        <v>35.799999999999997</v>
      </c>
      <c r="D942" s="27">
        <f>IF(B942=1,Healthcare!D942,NA())</f>
        <v>5.63</v>
      </c>
      <c r="E942" s="32">
        <f>IF(B942=1,Healthcare!M942,NA())</f>
        <v>11674.13</v>
      </c>
    </row>
    <row r="943" spans="1:5" x14ac:dyDescent="0.35">
      <c r="A943" s="23">
        <f>Healthcare!Q943</f>
        <v>56</v>
      </c>
      <c r="B943" s="23">
        <f>IF(AND(OR(Dashboard!$D$5="All",Healthcare!J943=Dashboard!$D$5),OR(Dashboard!$D$6="All",Healthcare!K943=Dashboard!$D$6)),1,0)</f>
        <v>1</v>
      </c>
      <c r="C943" s="27">
        <f>IF(B943=1,Healthcare!C943,NA())</f>
        <v>28.785</v>
      </c>
      <c r="D943" s="27">
        <f>IF(B943=1,Healthcare!D943,NA())</f>
        <v>4.24</v>
      </c>
      <c r="E943" s="32">
        <f>IF(B943=1,Healthcare!M943,NA())</f>
        <v>11658.38</v>
      </c>
    </row>
    <row r="944" spans="1:5" x14ac:dyDescent="0.35">
      <c r="A944" s="23">
        <f>Healthcare!Q944</f>
        <v>56</v>
      </c>
      <c r="B944" s="23">
        <f>IF(AND(OR(Dashboard!$D$5="All",Healthcare!J944=Dashboard!$D$5),OR(Dashboard!$D$6="All",Healthcare!K944=Dashboard!$D$6)),1,0)</f>
        <v>1</v>
      </c>
      <c r="C944" s="27">
        <f>IF(B944=1,Healthcare!C944,NA())</f>
        <v>28.594999999999999</v>
      </c>
      <c r="D944" s="27">
        <f>IF(B944=1,Healthcare!D944,NA())</f>
        <v>4.96</v>
      </c>
      <c r="E944" s="32">
        <f>IF(B944=1,Healthcare!M944,NA())</f>
        <v>11658.12</v>
      </c>
    </row>
    <row r="945" spans="1:5" x14ac:dyDescent="0.35">
      <c r="A945" s="23">
        <f>Healthcare!Q945</f>
        <v>28</v>
      </c>
      <c r="B945" s="23">
        <f>IF(AND(OR(Dashboard!$D$5="All",Healthcare!J945=Dashboard!$D$5),OR(Dashboard!$D$6="All",Healthcare!K945=Dashboard!$D$6)),1,0)</f>
        <v>1</v>
      </c>
      <c r="C945" s="27">
        <f>IF(B945=1,Healthcare!C945,NA())</f>
        <v>48.75</v>
      </c>
      <c r="D945" s="27">
        <f>IF(B945=1,Healthcare!D945,NA())</f>
        <v>4.34</v>
      </c>
      <c r="E945" s="32">
        <f>IF(B945=1,Healthcare!M945,NA())</f>
        <v>11657.81</v>
      </c>
    </row>
    <row r="946" spans="1:5" x14ac:dyDescent="0.35">
      <c r="A946" s="23">
        <f>Healthcare!Q946</f>
        <v>56</v>
      </c>
      <c r="B946" s="23">
        <f>IF(AND(OR(Dashboard!$D$5="All",Healthcare!J946=Dashboard!$D$5),OR(Dashboard!$D$6="All",Healthcare!K946=Dashboard!$D$6)),1,0)</f>
        <v>1</v>
      </c>
      <c r="C946" s="27">
        <f>IF(B946=1,Healthcare!C946,NA())</f>
        <v>28.31</v>
      </c>
      <c r="D946" s="27">
        <f>IF(B946=1,Healthcare!D946,NA())</f>
        <v>5.43</v>
      </c>
      <c r="E946" s="32">
        <f>IF(B946=1,Healthcare!M946,NA())</f>
        <v>11657.72</v>
      </c>
    </row>
    <row r="947" spans="1:5" x14ac:dyDescent="0.35">
      <c r="A947" s="23">
        <f>Healthcare!Q947</f>
        <v>36</v>
      </c>
      <c r="B947" s="23">
        <f>IF(AND(OR(Dashboard!$D$5="All",Healthcare!J947=Dashboard!$D$5),OR(Dashboard!$D$6="All",Healthcare!K947=Dashboard!$D$6)),1,0)</f>
        <v>1</v>
      </c>
      <c r="C947" s="27">
        <f>IF(B947=1,Healthcare!C947,NA())</f>
        <v>38.39</v>
      </c>
      <c r="D947" s="27">
        <f>IF(B947=1,Healthcare!D947,NA())</f>
        <v>8.33</v>
      </c>
      <c r="E947" s="32">
        <f>IF(B947=1,Healthcare!M947,NA())</f>
        <v>11625.11</v>
      </c>
    </row>
    <row r="948" spans="1:5" x14ac:dyDescent="0.35">
      <c r="A948" s="23">
        <f>Healthcare!Q948</f>
        <v>58</v>
      </c>
      <c r="B948" s="23">
        <f>IF(AND(OR(Dashboard!$D$5="All",Healthcare!J948=Dashboard!$D$5),OR(Dashboard!$D$6="All",Healthcare!K948=Dashboard!$D$6)),1,0)</f>
        <v>1</v>
      </c>
      <c r="C948" s="27">
        <f>IF(B948=1,Healthcare!C948,NA())</f>
        <v>25.87</v>
      </c>
      <c r="D948" s="27">
        <f>IF(B948=1,Healthcare!D948,NA())</f>
        <v>5.63</v>
      </c>
      <c r="E948" s="32">
        <f>IF(B948=1,Healthcare!M948,NA())</f>
        <v>11602.75</v>
      </c>
    </row>
    <row r="949" spans="1:5" x14ac:dyDescent="0.35">
      <c r="A949" s="23">
        <f>Healthcare!Q949</f>
        <v>57</v>
      </c>
      <c r="B949" s="23">
        <f>IF(AND(OR(Dashboard!$D$5="All",Healthcare!J949=Dashboard!$D$5),OR(Dashboard!$D$6="All",Healthcare!K949=Dashboard!$D$6)),1,0)</f>
        <v>1</v>
      </c>
      <c r="C949" s="27">
        <f>IF(B949=1,Healthcare!C949,NA())</f>
        <v>43.7</v>
      </c>
      <c r="D949" s="27">
        <f>IF(B949=1,Healthcare!D949,NA())</f>
        <v>7.23</v>
      </c>
      <c r="E949" s="32">
        <f>IF(B949=1,Healthcare!M949,NA())</f>
        <v>11576.13</v>
      </c>
    </row>
    <row r="950" spans="1:5" x14ac:dyDescent="0.35">
      <c r="A950" s="23">
        <f>Healthcare!Q950</f>
        <v>57</v>
      </c>
      <c r="B950" s="23">
        <f>IF(AND(OR(Dashboard!$D$5="All",Healthcare!J950=Dashboard!$D$5),OR(Dashboard!$D$6="All",Healthcare!K950=Dashboard!$D$6)),1,0)</f>
        <v>1</v>
      </c>
      <c r="C950" s="27">
        <f>IF(B950=1,Healthcare!C950,NA())</f>
        <v>40.945</v>
      </c>
      <c r="D950" s="27">
        <f>IF(B950=1,Healthcare!D950,NA())</f>
        <v>10.57</v>
      </c>
      <c r="E950" s="32">
        <f>IF(B950=1,Healthcare!M950,NA())</f>
        <v>11566.3</v>
      </c>
    </row>
    <row r="951" spans="1:5" x14ac:dyDescent="0.35">
      <c r="A951" s="23">
        <f>Healthcare!Q951</f>
        <v>57</v>
      </c>
      <c r="B951" s="23">
        <f>IF(AND(OR(Dashboard!$D$5="All",Healthcare!J951=Dashboard!$D$5),OR(Dashboard!$D$6="All",Healthcare!K951=Dashboard!$D$6)),1,0)</f>
        <v>1</v>
      </c>
      <c r="C951" s="27">
        <f>IF(B951=1,Healthcare!C951,NA())</f>
        <v>27.94</v>
      </c>
      <c r="D951" s="27">
        <f>IF(B951=1,Healthcare!D951,NA())</f>
        <v>7.92</v>
      </c>
      <c r="E951" s="32">
        <f>IF(B951=1,Healthcare!M951,NA())</f>
        <v>11554.22</v>
      </c>
    </row>
    <row r="952" spans="1:5" x14ac:dyDescent="0.35">
      <c r="A952" s="23">
        <f>Healthcare!Q952</f>
        <v>49</v>
      </c>
      <c r="B952" s="23">
        <f>IF(AND(OR(Dashboard!$D$5="All",Healthcare!J952=Dashboard!$D$5),OR(Dashboard!$D$6="All",Healthcare!K952=Dashboard!$D$6)),1,0)</f>
        <v>1</v>
      </c>
      <c r="C952" s="27">
        <f>IF(B952=1,Healthcare!C952,NA())</f>
        <v>31.9</v>
      </c>
      <c r="D952" s="27">
        <f>IF(B952=1,Healthcare!D952,NA())</f>
        <v>10.119999999999999</v>
      </c>
      <c r="E952" s="32">
        <f>IF(B952=1,Healthcare!M952,NA())</f>
        <v>11552.9</v>
      </c>
    </row>
    <row r="953" spans="1:5" x14ac:dyDescent="0.35">
      <c r="A953" s="23">
        <f>Healthcare!Q953</f>
        <v>51</v>
      </c>
      <c r="B953" s="23">
        <f>IF(AND(OR(Dashboard!$D$5="All",Healthcare!J953=Dashboard!$D$5),OR(Dashboard!$D$6="All",Healthcare!K953=Dashboard!$D$6)),1,0)</f>
        <v>1</v>
      </c>
      <c r="C953" s="27">
        <f>IF(B953=1,Healthcare!C953,NA())</f>
        <v>31.64</v>
      </c>
      <c r="D953" s="27">
        <f>IF(B953=1,Healthcare!D953,NA())</f>
        <v>7.91</v>
      </c>
      <c r="E953" s="32">
        <f>IF(B953=1,Healthcare!M953,NA())</f>
        <v>11540.25</v>
      </c>
    </row>
    <row r="954" spans="1:5" x14ac:dyDescent="0.35">
      <c r="A954" s="23">
        <f>Healthcare!Q954</f>
        <v>54</v>
      </c>
      <c r="B954" s="23">
        <f>IF(AND(OR(Dashboard!$D$5="All",Healthcare!J954=Dashboard!$D$5),OR(Dashboard!$D$6="All",Healthcare!K954=Dashboard!$D$6)),1,0)</f>
        <v>1</v>
      </c>
      <c r="C954" s="27">
        <f>IF(B954=1,Healthcare!C954,NA())</f>
        <v>46.7</v>
      </c>
      <c r="D954" s="27">
        <f>IF(B954=1,Healthcare!D954,NA())</f>
        <v>10.9</v>
      </c>
      <c r="E954" s="32">
        <f>IF(B954=1,Healthcare!M954,NA())</f>
        <v>11538.42</v>
      </c>
    </row>
    <row r="955" spans="1:5" x14ac:dyDescent="0.35">
      <c r="A955" s="23">
        <f>Healthcare!Q955</f>
        <v>57</v>
      </c>
      <c r="B955" s="23">
        <f>IF(AND(OR(Dashboard!$D$5="All",Healthcare!J955=Dashboard!$D$5),OR(Dashboard!$D$6="All",Healthcare!K955=Dashboard!$D$6)),1,0)</f>
        <v>1</v>
      </c>
      <c r="C955" s="27">
        <f>IF(B955=1,Healthcare!C955,NA())</f>
        <v>18.335000000000001</v>
      </c>
      <c r="D955" s="27">
        <f>IF(B955=1,Healthcare!D955,NA())</f>
        <v>11.83</v>
      </c>
      <c r="E955" s="32">
        <f>IF(B955=1,Healthcare!M955,NA())</f>
        <v>11534.87</v>
      </c>
    </row>
    <row r="956" spans="1:5" x14ac:dyDescent="0.35">
      <c r="A956" s="23">
        <f>Healthcare!Q956</f>
        <v>52</v>
      </c>
      <c r="B956" s="23">
        <f>IF(AND(OR(Dashboard!$D$5="All",Healthcare!J956=Dashboard!$D$5),OR(Dashboard!$D$6="All",Healthcare!K956=Dashboard!$D$6)),1,0)</f>
        <v>1</v>
      </c>
      <c r="C956" s="27">
        <f>IF(B956=1,Healthcare!C956,NA())</f>
        <v>31.24</v>
      </c>
      <c r="D956" s="27">
        <f>IF(B956=1,Healthcare!D956,NA())</f>
        <v>7.42</v>
      </c>
      <c r="E956" s="32">
        <f>IF(B956=1,Healthcare!M956,NA())</f>
        <v>11530.12</v>
      </c>
    </row>
    <row r="957" spans="1:5" x14ac:dyDescent="0.35">
      <c r="A957" s="23">
        <f>Healthcare!Q957</f>
        <v>34</v>
      </c>
      <c r="B957" s="23">
        <f>IF(AND(OR(Dashboard!$D$5="All",Healthcare!J957=Dashboard!$D$5),OR(Dashboard!$D$6="All",Healthcare!K957=Dashboard!$D$6)),1,0)</f>
        <v>1</v>
      </c>
      <c r="C957" s="27">
        <f>IF(B957=1,Healthcare!C957,NA())</f>
        <v>39.22</v>
      </c>
      <c r="D957" s="27">
        <f>IF(B957=1,Healthcare!D957,NA())</f>
        <v>5.62</v>
      </c>
      <c r="E957" s="32">
        <f>IF(B957=1,Healthcare!M957,NA())</f>
        <v>11524.25</v>
      </c>
    </row>
    <row r="958" spans="1:5" x14ac:dyDescent="0.35">
      <c r="A958" s="23">
        <f>Healthcare!Q958</f>
        <v>51</v>
      </c>
      <c r="B958" s="23">
        <f>IF(AND(OR(Dashboard!$D$5="All",Healthcare!J958=Dashboard!$D$5),OR(Dashboard!$D$6="All",Healthcare!K958=Dashboard!$D$6)),1,0)</f>
        <v>1</v>
      </c>
      <c r="C958" s="27">
        <f>IF(B958=1,Healthcare!C958,NA())</f>
        <v>24.414999999999999</v>
      </c>
      <c r="D958" s="27">
        <f>IF(B958=1,Healthcare!D958,NA())</f>
        <v>7.16</v>
      </c>
      <c r="E958" s="32">
        <f>IF(B958=1,Healthcare!M958,NA())</f>
        <v>11520.1</v>
      </c>
    </row>
    <row r="959" spans="1:5" x14ac:dyDescent="0.35">
      <c r="A959" s="23">
        <f>Healthcare!Q959</f>
        <v>54</v>
      </c>
      <c r="B959" s="23">
        <f>IF(AND(OR(Dashboard!$D$5="All",Healthcare!J959=Dashboard!$D$5),OR(Dashboard!$D$6="All",Healthcare!K959=Dashboard!$D$6)),1,0)</f>
        <v>1</v>
      </c>
      <c r="C959" s="27">
        <f>IF(B959=1,Healthcare!C959,NA())</f>
        <v>32.299999999999997</v>
      </c>
      <c r="D959" s="27">
        <f>IF(B959=1,Healthcare!D959,NA())</f>
        <v>9.89</v>
      </c>
      <c r="E959" s="32">
        <f>IF(B959=1,Healthcare!M959,NA())</f>
        <v>11512.41</v>
      </c>
    </row>
    <row r="960" spans="1:5" x14ac:dyDescent="0.35">
      <c r="A960" s="23">
        <f>Healthcare!Q960</f>
        <v>33</v>
      </c>
      <c r="B960" s="23">
        <f>IF(AND(OR(Dashboard!$D$5="All",Healthcare!J960=Dashboard!$D$5),OR(Dashboard!$D$6="All",Healthcare!K960=Dashboard!$D$6)),1,0)</f>
        <v>1</v>
      </c>
      <c r="C960" s="27">
        <f>IF(B960=1,Healthcare!C960,NA())</f>
        <v>39.94</v>
      </c>
      <c r="D960" s="27">
        <f>IF(B960=1,Healthcare!D960,NA())</f>
        <v>5.14</v>
      </c>
      <c r="E960" s="32">
        <f>IF(B960=1,Healthcare!M960,NA())</f>
        <v>11511.61</v>
      </c>
    </row>
    <row r="961" spans="1:5" x14ac:dyDescent="0.35">
      <c r="A961" s="23">
        <f>Healthcare!Q961</f>
        <v>53</v>
      </c>
      <c r="B961" s="23">
        <f>IF(AND(OR(Dashboard!$D$5="All",Healthcare!J961=Dashboard!$D$5),OR(Dashboard!$D$6="All",Healthcare!K961=Dashboard!$D$6)),1,0)</f>
        <v>1</v>
      </c>
      <c r="C961" s="27">
        <f>IF(B961=1,Healthcare!C961,NA())</f>
        <v>30</v>
      </c>
      <c r="D961" s="27">
        <f>IF(B961=1,Healthcare!D961,NA())</f>
        <v>5.61</v>
      </c>
      <c r="E961" s="32">
        <f>IF(B961=1,Healthcare!M961,NA())</f>
        <v>11497.69</v>
      </c>
    </row>
    <row r="962" spans="1:5" x14ac:dyDescent="0.35">
      <c r="A962" s="23">
        <f>Healthcare!Q962</f>
        <v>40</v>
      </c>
      <c r="B962" s="23">
        <f>IF(AND(OR(Dashboard!$D$5="All",Healthcare!J962=Dashboard!$D$5),OR(Dashboard!$D$6="All",Healthcare!K962=Dashboard!$D$6)),1,0)</f>
        <v>1</v>
      </c>
      <c r="C962" s="27">
        <f>IF(B962=1,Healthcare!C962,NA())</f>
        <v>35.340000000000003</v>
      </c>
      <c r="D962" s="27">
        <f>IF(B962=1,Healthcare!D962,NA())</f>
        <v>5.51</v>
      </c>
      <c r="E962" s="32">
        <f>IF(B962=1,Healthcare!M962,NA())</f>
        <v>11492.46</v>
      </c>
    </row>
    <row r="963" spans="1:5" x14ac:dyDescent="0.35">
      <c r="A963" s="23">
        <f>Healthcare!Q963</f>
        <v>52</v>
      </c>
      <c r="B963" s="23">
        <f>IF(AND(OR(Dashboard!$D$5="All",Healthcare!J963=Dashboard!$D$5),OR(Dashboard!$D$6="All",Healthcare!K963=Dashboard!$D$6)),1,0)</f>
        <v>1</v>
      </c>
      <c r="C963" s="27">
        <f>IF(B963=1,Healthcare!C963,NA())</f>
        <v>32.204999999999998</v>
      </c>
      <c r="D963" s="27">
        <f>IF(B963=1,Healthcare!D963,NA())</f>
        <v>8.3800000000000008</v>
      </c>
      <c r="E963" s="32">
        <f>IF(B963=1,Healthcare!M963,NA())</f>
        <v>11488.32</v>
      </c>
    </row>
    <row r="964" spans="1:5" x14ac:dyDescent="0.35">
      <c r="A964" s="23">
        <f>Healthcare!Q964</f>
        <v>18</v>
      </c>
      <c r="B964" s="23">
        <f>IF(AND(OR(Dashboard!$D$5="All",Healthcare!J964=Dashboard!$D$5),OR(Dashboard!$D$6="All",Healthcare!K964=Dashboard!$D$6)),1,0)</f>
        <v>1</v>
      </c>
      <c r="C964" s="27">
        <f>IF(B964=1,Healthcare!C964,NA())</f>
        <v>33.880000000000003</v>
      </c>
      <c r="D964" s="27">
        <f>IF(B964=1,Healthcare!D964,NA())</f>
        <v>4.68</v>
      </c>
      <c r="E964" s="32">
        <f>IF(B964=1,Healthcare!M964,NA())</f>
        <v>11482.63</v>
      </c>
    </row>
    <row r="965" spans="1:5" x14ac:dyDescent="0.35">
      <c r="A965" s="23">
        <f>Healthcare!Q965</f>
        <v>56</v>
      </c>
      <c r="B965" s="23">
        <f>IF(AND(OR(Dashboard!$D$5="All",Healthcare!J965=Dashboard!$D$5),OR(Dashboard!$D$6="All",Healthcare!K965=Dashboard!$D$6)),1,0)</f>
        <v>1</v>
      </c>
      <c r="C965" s="27">
        <f>IF(B965=1,Healthcare!C965,NA())</f>
        <v>26.63</v>
      </c>
      <c r="D965" s="27">
        <f>IF(B965=1,Healthcare!D965,NA())</f>
        <v>4.3600000000000003</v>
      </c>
      <c r="E965" s="32">
        <f>IF(B965=1,Healthcare!M965,NA())</f>
        <v>11478.14</v>
      </c>
    </row>
    <row r="966" spans="1:5" x14ac:dyDescent="0.35">
      <c r="A966" s="23">
        <f>Healthcare!Q966</f>
        <v>57</v>
      </c>
      <c r="B966" s="23">
        <f>IF(AND(OR(Dashboard!$D$5="All",Healthcare!J966=Dashboard!$D$5),OR(Dashboard!$D$6="All",Healthcare!K966=Dashboard!$D$6)),1,0)</f>
        <v>1</v>
      </c>
      <c r="C966" s="27">
        <f>IF(B966=1,Healthcare!C966,NA())</f>
        <v>28.7</v>
      </c>
      <c r="D966" s="27">
        <f>IF(B966=1,Healthcare!D966,NA())</f>
        <v>7.74</v>
      </c>
      <c r="E966" s="32">
        <f>IF(B966=1,Healthcare!M966,NA())</f>
        <v>11455.28</v>
      </c>
    </row>
    <row r="967" spans="1:5" x14ac:dyDescent="0.35">
      <c r="A967" s="23">
        <f>Healthcare!Q967</f>
        <v>56</v>
      </c>
      <c r="B967" s="23">
        <f>IF(AND(OR(Dashboard!$D$5="All",Healthcare!J967=Dashboard!$D$5),OR(Dashboard!$D$6="All",Healthcare!K967=Dashboard!$D$6)),1,0)</f>
        <v>1</v>
      </c>
      <c r="C967" s="27">
        <f>IF(B967=1,Healthcare!C967,NA())</f>
        <v>25.65</v>
      </c>
      <c r="D967" s="27">
        <f>IF(B967=1,Healthcare!D967,NA())</f>
        <v>4.05</v>
      </c>
      <c r="E967" s="32">
        <f>IF(B967=1,Healthcare!M967,NA())</f>
        <v>11454.02</v>
      </c>
    </row>
    <row r="968" spans="1:5" x14ac:dyDescent="0.35">
      <c r="A968" s="23">
        <f>Healthcare!Q968</f>
        <v>51</v>
      </c>
      <c r="B968" s="23">
        <f>IF(AND(OR(Dashboard!$D$5="All",Healthcare!J968=Dashboard!$D$5),OR(Dashboard!$D$6="All",Healthcare!K968=Dashboard!$D$6)),1,0)</f>
        <v>1</v>
      </c>
      <c r="C968" s="27">
        <f>IF(B968=1,Healthcare!C968,NA())</f>
        <v>36.384999999999998</v>
      </c>
      <c r="D968" s="27">
        <f>IF(B968=1,Healthcare!D968,NA())</f>
        <v>11.49</v>
      </c>
      <c r="E968" s="32">
        <f>IF(B968=1,Healthcare!M968,NA())</f>
        <v>11436.74</v>
      </c>
    </row>
    <row r="969" spans="1:5" x14ac:dyDescent="0.35">
      <c r="A969" s="23">
        <f>Healthcare!Q969</f>
        <v>42</v>
      </c>
      <c r="B969" s="23">
        <f>IF(AND(OR(Dashboard!$D$5="All",Healthcare!J969=Dashboard!$D$5),OR(Dashboard!$D$6="All",Healthcare!K969=Dashboard!$D$6)),1,0)</f>
        <v>1</v>
      </c>
      <c r="C969" s="27">
        <f>IF(B969=1,Healthcare!C969,NA())</f>
        <v>34.69</v>
      </c>
      <c r="D969" s="27">
        <f>IF(B969=1,Healthcare!D969,NA())</f>
        <v>5.65</v>
      </c>
      <c r="E969" s="32">
        <f>IF(B969=1,Healthcare!M969,NA())</f>
        <v>11435.74</v>
      </c>
    </row>
    <row r="970" spans="1:5" x14ac:dyDescent="0.35">
      <c r="A970" s="23">
        <f>Healthcare!Q970</f>
        <v>37</v>
      </c>
      <c r="B970" s="23">
        <f>IF(AND(OR(Dashboard!$D$5="All",Healthcare!J970=Dashboard!$D$5),OR(Dashboard!$D$6="All",Healthcare!K970=Dashboard!$D$6)),1,0)</f>
        <v>1</v>
      </c>
      <c r="C970" s="27">
        <f>IF(B970=1,Healthcare!C970,NA())</f>
        <v>37.68</v>
      </c>
      <c r="D970" s="27">
        <f>IF(B970=1,Healthcare!D970,NA())</f>
        <v>4.29</v>
      </c>
      <c r="E970" s="32">
        <f>IF(B970=1,Healthcare!M970,NA())</f>
        <v>11419.49</v>
      </c>
    </row>
    <row r="971" spans="1:5" x14ac:dyDescent="0.35">
      <c r="A971" s="23">
        <f>Healthcare!Q971</f>
        <v>39</v>
      </c>
      <c r="B971" s="23">
        <f>IF(AND(OR(Dashboard!$D$5="All",Healthcare!J971=Dashboard!$D$5),OR(Dashboard!$D$6="All",Healthcare!K971=Dashboard!$D$6)),1,0)</f>
        <v>1</v>
      </c>
      <c r="C971" s="27">
        <f>IF(B971=1,Healthcare!C971,NA())</f>
        <v>35.49</v>
      </c>
      <c r="D971" s="27">
        <f>IF(B971=1,Healthcare!D971,NA())</f>
        <v>4.74</v>
      </c>
      <c r="E971" s="32">
        <f>IF(B971=1,Healthcare!M971,NA())</f>
        <v>11412.02</v>
      </c>
    </row>
    <row r="972" spans="1:5" x14ac:dyDescent="0.35">
      <c r="A972" s="23">
        <f>Healthcare!Q972</f>
        <v>52</v>
      </c>
      <c r="B972" s="23">
        <f>IF(AND(OR(Dashboard!$D$5="All",Healthcare!J972=Dashboard!$D$5),OR(Dashboard!$D$6="All",Healthcare!K972=Dashboard!$D$6)),1,0)</f>
        <v>1</v>
      </c>
      <c r="C972" s="27">
        <f>IF(B972=1,Healthcare!C972,NA())</f>
        <v>44.7</v>
      </c>
      <c r="D972" s="27">
        <f>IF(B972=1,Healthcare!D972,NA())</f>
        <v>7.6</v>
      </c>
      <c r="E972" s="32">
        <f>IF(B972=1,Healthcare!M972,NA())</f>
        <v>11411.69</v>
      </c>
    </row>
    <row r="973" spans="1:5" x14ac:dyDescent="0.35">
      <c r="A973" s="23">
        <f>Healthcare!Q973</f>
        <v>52</v>
      </c>
      <c r="B973" s="23">
        <f>IF(AND(OR(Dashboard!$D$5="All",Healthcare!J973=Dashboard!$D$5),OR(Dashboard!$D$6="All",Healthcare!K973=Dashboard!$D$6)),1,0)</f>
        <v>1</v>
      </c>
      <c r="C973" s="27">
        <f>IF(B973=1,Healthcare!C973,NA())</f>
        <v>38.380000000000003</v>
      </c>
      <c r="D973" s="27">
        <f>IF(B973=1,Healthcare!D973,NA())</f>
        <v>8.5</v>
      </c>
      <c r="E973" s="32">
        <f>IF(B973=1,Healthcare!M973,NA())</f>
        <v>11396.9</v>
      </c>
    </row>
    <row r="974" spans="1:5" x14ac:dyDescent="0.35">
      <c r="A974" s="23">
        <f>Healthcare!Q974</f>
        <v>55</v>
      </c>
      <c r="B974" s="23">
        <f>IF(AND(OR(Dashboard!$D$5="All",Healthcare!J974=Dashboard!$D$5),OR(Dashboard!$D$6="All",Healthcare!K974=Dashboard!$D$6)),1,0)</f>
        <v>1</v>
      </c>
      <c r="C974" s="27">
        <f>IF(B974=1,Healthcare!C974,NA())</f>
        <v>35.244999999999997</v>
      </c>
      <c r="D974" s="27">
        <f>IF(B974=1,Healthcare!D974,NA())</f>
        <v>11.22</v>
      </c>
      <c r="E974" s="32">
        <f>IF(B974=1,Healthcare!M974,NA())</f>
        <v>11394.07</v>
      </c>
    </row>
    <row r="975" spans="1:5" x14ac:dyDescent="0.35">
      <c r="A975" s="23">
        <f>Healthcare!Q975</f>
        <v>25</v>
      </c>
      <c r="B975" s="23">
        <f>IF(AND(OR(Dashboard!$D$5="All",Healthcare!J975=Dashboard!$D$5),OR(Dashboard!$D$6="All",Healthcare!K975=Dashboard!$D$6)),1,0)</f>
        <v>1</v>
      </c>
      <c r="C975" s="27">
        <f>IF(B975=1,Healthcare!C975,NA())</f>
        <v>49.84</v>
      </c>
      <c r="D975" s="27">
        <f>IF(B975=1,Healthcare!D975,NA())</f>
        <v>5.0999999999999996</v>
      </c>
      <c r="E975" s="32">
        <f>IF(B975=1,Healthcare!M975,NA())</f>
        <v>11388.27</v>
      </c>
    </row>
    <row r="976" spans="1:5" x14ac:dyDescent="0.35">
      <c r="A976" s="23">
        <f>Healthcare!Q976</f>
        <v>58</v>
      </c>
      <c r="B976" s="23">
        <f>IF(AND(OR(Dashboard!$D$5="All",Healthcare!J976=Dashboard!$D$5),OR(Dashboard!$D$6="All",Healthcare!K976=Dashboard!$D$6)),1,0)</f>
        <v>1</v>
      </c>
      <c r="C976" s="27">
        <f>IF(B976=1,Healthcare!C976,NA())</f>
        <v>49.06</v>
      </c>
      <c r="D976" s="27">
        <f>IF(B976=1,Healthcare!D976,NA())</f>
        <v>5.43</v>
      </c>
      <c r="E976" s="32">
        <f>IF(B976=1,Healthcare!M976,NA())</f>
        <v>11381.33</v>
      </c>
    </row>
    <row r="977" spans="1:5" x14ac:dyDescent="0.35">
      <c r="A977" s="23">
        <f>Healthcare!Q977</f>
        <v>50</v>
      </c>
      <c r="B977" s="23">
        <f>IF(AND(OR(Dashboard!$D$5="All",Healthcare!J977=Dashboard!$D$5),OR(Dashboard!$D$6="All",Healthcare!K977=Dashboard!$D$6)),1,0)</f>
        <v>1</v>
      </c>
      <c r="C977" s="27">
        <f>IF(B977=1,Healthcare!C977,NA())</f>
        <v>30.88</v>
      </c>
      <c r="D977" s="27">
        <f>IF(B977=1,Healthcare!D977,NA())</f>
        <v>5.82</v>
      </c>
      <c r="E977" s="32">
        <f>IF(B977=1,Healthcare!M977,NA())</f>
        <v>11378.57</v>
      </c>
    </row>
    <row r="978" spans="1:5" x14ac:dyDescent="0.35">
      <c r="A978" s="23">
        <f>Healthcare!Q978</f>
        <v>44</v>
      </c>
      <c r="B978" s="23">
        <f>IF(AND(OR(Dashboard!$D$5="All",Healthcare!J978=Dashboard!$D$5),OR(Dashboard!$D$6="All",Healthcare!K978=Dashboard!$D$6)),1,0)</f>
        <v>1</v>
      </c>
      <c r="C978" s="27">
        <f>IF(B978=1,Healthcare!C978,NA())</f>
        <v>33.35</v>
      </c>
      <c r="D978" s="27">
        <f>IF(B978=1,Healthcare!D978,NA())</f>
        <v>6.05</v>
      </c>
      <c r="E978" s="32">
        <f>IF(B978=1,Healthcare!M978,NA())</f>
        <v>11369.39</v>
      </c>
    </row>
    <row r="979" spans="1:5" x14ac:dyDescent="0.35">
      <c r="A979" s="23">
        <f>Healthcare!Q979</f>
        <v>58</v>
      </c>
      <c r="B979" s="23">
        <f>IF(AND(OR(Dashboard!$D$5="All",Healthcare!J979=Dashboard!$D$5),OR(Dashboard!$D$6="All",Healthcare!K979=Dashboard!$D$6)),1,0)</f>
        <v>1</v>
      </c>
      <c r="C979" s="27">
        <f>IF(B979=1,Healthcare!C979,NA())</f>
        <v>38</v>
      </c>
      <c r="D979" s="27">
        <f>IF(B979=1,Healthcare!D979,NA())</f>
        <v>6.38</v>
      </c>
      <c r="E979" s="32">
        <f>IF(B979=1,Healthcare!M979,NA())</f>
        <v>11365.95</v>
      </c>
    </row>
    <row r="980" spans="1:5" x14ac:dyDescent="0.35">
      <c r="A980" s="23">
        <f>Healthcare!Q980</f>
        <v>58</v>
      </c>
      <c r="B980" s="23">
        <f>IF(AND(OR(Dashboard!$D$5="All",Healthcare!J980=Dashboard!$D$5),OR(Dashboard!$D$6="All",Healthcare!K980=Dashboard!$D$6)),1,0)</f>
        <v>1</v>
      </c>
      <c r="C980" s="27">
        <f>IF(B980=1,Healthcare!C980,NA())</f>
        <v>36.08</v>
      </c>
      <c r="D980" s="27">
        <f>IF(B980=1,Healthcare!D980,NA())</f>
        <v>5.73</v>
      </c>
      <c r="E980" s="32">
        <f>IF(B980=1,Healthcare!M980,NA())</f>
        <v>11363.28</v>
      </c>
    </row>
    <row r="981" spans="1:5" x14ac:dyDescent="0.35">
      <c r="A981" s="23">
        <f>Healthcare!Q981</f>
        <v>58</v>
      </c>
      <c r="B981" s="23">
        <f>IF(AND(OR(Dashboard!$D$5="All",Healthcare!J981=Dashboard!$D$5),OR(Dashboard!$D$6="All",Healthcare!K981=Dashboard!$D$6)),1,0)</f>
        <v>1</v>
      </c>
      <c r="C981" s="27">
        <f>IF(B981=1,Healthcare!C981,NA())</f>
        <v>35.700000000000003</v>
      </c>
      <c r="D981" s="27">
        <f>IF(B981=1,Healthcare!D981,NA())</f>
        <v>5.47</v>
      </c>
      <c r="E981" s="32">
        <f>IF(B981=1,Healthcare!M981,NA())</f>
        <v>11362.76</v>
      </c>
    </row>
    <row r="982" spans="1:5" x14ac:dyDescent="0.35">
      <c r="A982" s="23">
        <f>Healthcare!Q982</f>
        <v>57</v>
      </c>
      <c r="B982" s="23">
        <f>IF(AND(OR(Dashboard!$D$5="All",Healthcare!J982=Dashboard!$D$5),OR(Dashboard!$D$6="All",Healthcare!K982=Dashboard!$D$6)),1,0)</f>
        <v>1</v>
      </c>
      <c r="C982" s="27">
        <f>IF(B982=1,Healthcare!C982,NA())</f>
        <v>34.01</v>
      </c>
      <c r="D982" s="27">
        <f>IF(B982=1,Healthcare!D982,NA())</f>
        <v>11.3</v>
      </c>
      <c r="E982" s="32">
        <f>IF(B982=1,Healthcare!M982,NA())</f>
        <v>11356.66</v>
      </c>
    </row>
    <row r="983" spans="1:5" x14ac:dyDescent="0.35">
      <c r="A983" s="23">
        <f>Healthcare!Q983</f>
        <v>57</v>
      </c>
      <c r="B983" s="23">
        <f>IF(AND(OR(Dashboard!$D$5="All",Healthcare!J983=Dashboard!$D$5),OR(Dashboard!$D$6="All",Healthcare!K983=Dashboard!$D$6)),1,0)</f>
        <v>1</v>
      </c>
      <c r="C983" s="27">
        <f>IF(B983=1,Healthcare!C983,NA())</f>
        <v>31.54</v>
      </c>
      <c r="D983" s="27">
        <f>IF(B983=1,Healthcare!D983,NA())</f>
        <v>6.72</v>
      </c>
      <c r="E983" s="32">
        <f>IF(B983=1,Healthcare!M983,NA())</f>
        <v>11353.23</v>
      </c>
    </row>
    <row r="984" spans="1:5" x14ac:dyDescent="0.35">
      <c r="A984" s="23">
        <f>Healthcare!Q984</f>
        <v>58</v>
      </c>
      <c r="B984" s="23">
        <f>IF(AND(OR(Dashboard!$D$5="All",Healthcare!J984=Dashboard!$D$5),OR(Dashboard!$D$6="All",Healthcare!K984=Dashboard!$D$6)),1,0)</f>
        <v>1</v>
      </c>
      <c r="C984" s="27">
        <f>IF(B984=1,Healthcare!C984,NA())</f>
        <v>23.3</v>
      </c>
      <c r="D984" s="27">
        <f>IF(B984=1,Healthcare!D984,NA())</f>
        <v>5.36</v>
      </c>
      <c r="E984" s="32">
        <f>IF(B984=1,Healthcare!M984,NA())</f>
        <v>11345.52</v>
      </c>
    </row>
    <row r="985" spans="1:5" x14ac:dyDescent="0.35">
      <c r="A985" s="23">
        <f>Healthcare!Q985</f>
        <v>54</v>
      </c>
      <c r="B985" s="23">
        <f>IF(AND(OR(Dashboard!$D$5="All",Healthcare!J985=Dashboard!$D$5),OR(Dashboard!$D$6="All",Healthcare!K985=Dashboard!$D$6)),1,0)</f>
        <v>1</v>
      </c>
      <c r="C985" s="27">
        <f>IF(B985=1,Healthcare!C985,NA())</f>
        <v>27.75</v>
      </c>
      <c r="D985" s="27">
        <f>IF(B985=1,Healthcare!D985,NA())</f>
        <v>9.8800000000000008</v>
      </c>
      <c r="E985" s="32">
        <f>IF(B985=1,Healthcare!M985,NA())</f>
        <v>11344.32</v>
      </c>
    </row>
    <row r="986" spans="1:5" x14ac:dyDescent="0.35">
      <c r="A986" s="23">
        <f>Healthcare!Q986</f>
        <v>33</v>
      </c>
      <c r="B986" s="23">
        <f>IF(AND(OR(Dashboard!$D$5="All",Healthcare!J986=Dashboard!$D$5),OR(Dashboard!$D$6="All",Healthcare!K986=Dashboard!$D$6)),1,0)</f>
        <v>1</v>
      </c>
      <c r="C986" s="27">
        <f>IF(B986=1,Healthcare!C986,NA())</f>
        <v>42.46</v>
      </c>
      <c r="D986" s="27">
        <f>IF(B986=1,Healthcare!D986,NA())</f>
        <v>4.1100000000000003</v>
      </c>
      <c r="E986" s="32">
        <f>IF(B986=1,Healthcare!M986,NA())</f>
        <v>11326.71</v>
      </c>
    </row>
    <row r="987" spans="1:5" x14ac:dyDescent="0.35">
      <c r="A987" s="23">
        <f>Healthcare!Q987</f>
        <v>20</v>
      </c>
      <c r="B987" s="23">
        <f>IF(AND(OR(Dashboard!$D$5="All",Healthcare!J987=Dashboard!$D$5),OR(Dashboard!$D$6="All",Healthcare!K987=Dashboard!$D$6)),1,0)</f>
        <v>1</v>
      </c>
      <c r="C987" s="27">
        <f>IF(B987=1,Healthcare!C987,NA())</f>
        <v>54.47</v>
      </c>
      <c r="D987" s="27">
        <f>IF(B987=1,Healthcare!D987,NA())</f>
        <v>7.48</v>
      </c>
      <c r="E987" s="32">
        <f>IF(B987=1,Healthcare!M987,NA())</f>
        <v>11321.49</v>
      </c>
    </row>
    <row r="988" spans="1:5" x14ac:dyDescent="0.35">
      <c r="A988" s="23">
        <f>Healthcare!Q988</f>
        <v>59</v>
      </c>
      <c r="B988" s="23">
        <f>IF(AND(OR(Dashboard!$D$5="All",Healthcare!J988=Dashboard!$D$5),OR(Dashboard!$D$6="All",Healthcare!K988=Dashboard!$D$6)),1,0)</f>
        <v>1</v>
      </c>
      <c r="C988" s="27">
        <f>IF(B988=1,Healthcare!C988,NA())</f>
        <v>24.93</v>
      </c>
      <c r="D988" s="27">
        <f>IF(B988=1,Healthcare!D988,NA())</f>
        <v>9.18</v>
      </c>
      <c r="E988" s="32">
        <f>IF(B988=1,Healthcare!M988,NA())</f>
        <v>11319.12</v>
      </c>
    </row>
    <row r="989" spans="1:5" x14ac:dyDescent="0.35">
      <c r="A989" s="23">
        <f>Healthcare!Q989</f>
        <v>27</v>
      </c>
      <c r="B989" s="23">
        <f>IF(AND(OR(Dashboard!$D$5="All",Healthcare!J989=Dashboard!$D$5),OR(Dashboard!$D$6="All",Healthcare!K989=Dashboard!$D$6)),1,0)</f>
        <v>1</v>
      </c>
      <c r="C989" s="27">
        <f>IF(B989=1,Healthcare!C989,NA())</f>
        <v>48.12</v>
      </c>
      <c r="D989" s="27">
        <f>IF(B989=1,Healthcare!D989,NA())</f>
        <v>4.51</v>
      </c>
      <c r="E989" s="32">
        <f>IF(B989=1,Healthcare!M989,NA())</f>
        <v>11318.57</v>
      </c>
    </row>
    <row r="990" spans="1:5" x14ac:dyDescent="0.35">
      <c r="A990" s="23">
        <f>Healthcare!Q990</f>
        <v>59</v>
      </c>
      <c r="B990" s="23">
        <f>IF(AND(OR(Dashboard!$D$5="All",Healthcare!J990=Dashboard!$D$5),OR(Dashboard!$D$6="All",Healthcare!K990=Dashboard!$D$6)),1,0)</f>
        <v>1</v>
      </c>
      <c r="C990" s="27">
        <f>IF(B990=1,Healthcare!C990,NA())</f>
        <v>24.91</v>
      </c>
      <c r="D990" s="27">
        <f>IF(B990=1,Healthcare!D990,NA())</f>
        <v>7.33</v>
      </c>
      <c r="E990" s="32">
        <f>IF(B990=1,Healthcare!M990,NA())</f>
        <v>11312.33</v>
      </c>
    </row>
    <row r="991" spans="1:5" x14ac:dyDescent="0.35">
      <c r="A991" s="23">
        <f>Healthcare!Q991</f>
        <v>54</v>
      </c>
      <c r="B991" s="23">
        <f>IF(AND(OR(Dashboard!$D$5="All",Healthcare!J991=Dashboard!$D$5),OR(Dashboard!$D$6="All",Healthcare!K991=Dashboard!$D$6)),1,0)</f>
        <v>1</v>
      </c>
      <c r="C991" s="27">
        <f>IF(B991=1,Healthcare!C991,NA())</f>
        <v>27.645</v>
      </c>
      <c r="D991" s="27">
        <f>IF(B991=1,Healthcare!D991,NA())</f>
        <v>10.56</v>
      </c>
      <c r="E991" s="32">
        <f>IF(B991=1,Healthcare!M991,NA())</f>
        <v>11305.93</v>
      </c>
    </row>
    <row r="992" spans="1:5" x14ac:dyDescent="0.35">
      <c r="A992" s="23">
        <f>Healthcare!Q992</f>
        <v>50</v>
      </c>
      <c r="B992" s="23">
        <f>IF(AND(OR(Dashboard!$D$5="All",Healthcare!J992=Dashboard!$D$5),OR(Dashboard!$D$6="All",Healthcare!K992=Dashboard!$D$6)),1,0)</f>
        <v>1</v>
      </c>
      <c r="C992" s="27">
        <f>IF(B992=1,Healthcare!C992,NA())</f>
        <v>33.700000000000003</v>
      </c>
      <c r="D992" s="27">
        <f>IF(B992=1,Healthcare!D992,NA())</f>
        <v>4.01</v>
      </c>
      <c r="E992" s="32">
        <f>IF(B992=1,Healthcare!M992,NA())</f>
        <v>11299.34</v>
      </c>
    </row>
    <row r="993" spans="1:5" x14ac:dyDescent="0.35">
      <c r="A993" s="23">
        <f>Healthcare!Q993</f>
        <v>34</v>
      </c>
      <c r="B993" s="23">
        <f>IF(AND(OR(Dashboard!$D$5="All",Healthcare!J993=Dashboard!$D$5),OR(Dashboard!$D$6="All",Healthcare!K993=Dashboard!$D$6)),1,0)</f>
        <v>1</v>
      </c>
      <c r="C993" s="27">
        <f>IF(B993=1,Healthcare!C993,NA())</f>
        <v>38.93</v>
      </c>
      <c r="D993" s="27">
        <f>IF(B993=1,Healthcare!D993,NA())</f>
        <v>5.64</v>
      </c>
      <c r="E993" s="32">
        <f>IF(B993=1,Healthcare!M993,NA())</f>
        <v>11294.57</v>
      </c>
    </row>
    <row r="994" spans="1:5" x14ac:dyDescent="0.35">
      <c r="A994" s="23">
        <f>Healthcare!Q994</f>
        <v>52</v>
      </c>
      <c r="B994" s="23">
        <f>IF(AND(OR(Dashboard!$D$5="All",Healthcare!J994=Dashboard!$D$5),OR(Dashboard!$D$6="All",Healthcare!K994=Dashboard!$D$6)),1,0)</f>
        <v>1</v>
      </c>
      <c r="C994" s="27">
        <f>IF(B994=1,Healthcare!C994,NA())</f>
        <v>32.774999999999999</v>
      </c>
      <c r="D994" s="27">
        <f>IF(B994=1,Healthcare!D994,NA())</f>
        <v>8.02</v>
      </c>
      <c r="E994" s="32">
        <f>IF(B994=1,Healthcare!M994,NA())</f>
        <v>11289.11</v>
      </c>
    </row>
    <row r="995" spans="1:5" x14ac:dyDescent="0.35">
      <c r="A995" s="23">
        <f>Healthcare!Q995</f>
        <v>55</v>
      </c>
      <c r="B995" s="23">
        <f>IF(AND(OR(Dashboard!$D$5="All",Healthcare!J995=Dashboard!$D$5),OR(Dashboard!$D$6="All",Healthcare!K995=Dashboard!$D$6)),1,0)</f>
        <v>1</v>
      </c>
      <c r="C995" s="27">
        <f>IF(B995=1,Healthcare!C995,NA())</f>
        <v>29.83</v>
      </c>
      <c r="D995" s="27">
        <f>IF(B995=1,Healthcare!D995,NA())</f>
        <v>7.2</v>
      </c>
      <c r="E995" s="32">
        <f>IF(B995=1,Healthcare!M995,NA())</f>
        <v>11286.54</v>
      </c>
    </row>
    <row r="996" spans="1:5" x14ac:dyDescent="0.35">
      <c r="A996" s="23">
        <f>Healthcare!Q996</f>
        <v>18</v>
      </c>
      <c r="B996" s="23">
        <f>IF(AND(OR(Dashboard!$D$5="All",Healthcare!J996=Dashboard!$D$5),OR(Dashboard!$D$6="All",Healthcare!K996=Dashboard!$D$6)),1,0)</f>
        <v>1</v>
      </c>
      <c r="C996" s="27">
        <f>IF(B996=1,Healthcare!C996,NA())</f>
        <v>28.31</v>
      </c>
      <c r="D996" s="27">
        <f>IF(B996=1,Healthcare!D996,NA())</f>
        <v>4.55</v>
      </c>
      <c r="E996" s="32">
        <f>IF(B996=1,Healthcare!M996,NA())</f>
        <v>11272.33</v>
      </c>
    </row>
    <row r="997" spans="1:5" x14ac:dyDescent="0.35">
      <c r="A997" s="23">
        <f>Healthcare!Q997</f>
        <v>51</v>
      </c>
      <c r="B997" s="23">
        <f>IF(AND(OR(Dashboard!$D$5="All",Healthcare!J997=Dashboard!$D$5),OR(Dashboard!$D$6="All",Healthcare!K997=Dashboard!$D$6)),1,0)</f>
        <v>1</v>
      </c>
      <c r="C997" s="27">
        <f>IF(B997=1,Healthcare!C997,NA())</f>
        <v>29.79</v>
      </c>
      <c r="D997" s="27">
        <f>IF(B997=1,Healthcare!D997,NA())</f>
        <v>9.0299999999999994</v>
      </c>
      <c r="E997" s="32">
        <f>IF(B997=1,Healthcare!M997,NA())</f>
        <v>11265.71</v>
      </c>
    </row>
    <row r="998" spans="1:5" x14ac:dyDescent="0.35">
      <c r="A998" s="23">
        <f>Healthcare!Q998</f>
        <v>53</v>
      </c>
      <c r="B998" s="23">
        <f>IF(AND(OR(Dashboard!$D$5="All",Healthcare!J998=Dashboard!$D$5),OR(Dashboard!$D$6="All",Healthcare!K998=Dashboard!$D$6)),1,0)</f>
        <v>1</v>
      </c>
      <c r="C998" s="27">
        <f>IF(B998=1,Healthcare!C998,NA())</f>
        <v>36.6</v>
      </c>
      <c r="D998" s="27">
        <f>IF(B998=1,Healthcare!D998,NA())</f>
        <v>5.2</v>
      </c>
      <c r="E998" s="32">
        <f>IF(B998=1,Healthcare!M998,NA())</f>
        <v>11264.54</v>
      </c>
    </row>
    <row r="999" spans="1:5" x14ac:dyDescent="0.35">
      <c r="A999" s="23">
        <f>Healthcare!Q999</f>
        <v>41</v>
      </c>
      <c r="B999" s="23">
        <f>IF(AND(OR(Dashboard!$D$5="All",Healthcare!J999=Dashboard!$D$5),OR(Dashboard!$D$6="All",Healthcare!K999=Dashboard!$D$6)),1,0)</f>
        <v>1</v>
      </c>
      <c r="C999" s="27">
        <f>IF(B999=1,Healthcare!C999,NA())</f>
        <v>35.93</v>
      </c>
      <c r="D999" s="27">
        <f>IF(B999=1,Healthcare!D999,NA())</f>
        <v>8.3000000000000007</v>
      </c>
      <c r="E999" s="32">
        <f>IF(B999=1,Healthcare!M999,NA())</f>
        <v>11255.29</v>
      </c>
    </row>
    <row r="1000" spans="1:5" x14ac:dyDescent="0.35">
      <c r="A1000" s="23">
        <f>Healthcare!Q1000</f>
        <v>53</v>
      </c>
      <c r="B1000" s="23">
        <f>IF(AND(OR(Dashboard!$D$5="All",Healthcare!J1000=Dashboard!$D$5),OR(Dashboard!$D$6="All",Healthcare!K1000=Dashboard!$D$6)),1,0)</f>
        <v>1</v>
      </c>
      <c r="C1000" s="27">
        <f>IF(B1000=1,Healthcare!C1000,NA())</f>
        <v>28.6</v>
      </c>
      <c r="D1000" s="27">
        <f>IF(B1000=1,Healthcare!D1000,NA())</f>
        <v>5.56</v>
      </c>
      <c r="E1000" s="32">
        <f>IF(B1000=1,Healthcare!M1000,NA())</f>
        <v>11253.42</v>
      </c>
    </row>
    <row r="1001" spans="1:5" x14ac:dyDescent="0.35">
      <c r="A1001" s="23">
        <f>Healthcare!Q1001</f>
        <v>33</v>
      </c>
      <c r="B1001" s="23">
        <f>IF(AND(OR(Dashboard!$D$5="All",Healthcare!J1001=Dashboard!$D$5),OR(Dashboard!$D$6="All",Healthcare!K1001=Dashboard!$D$6)),1,0)</f>
        <v>1</v>
      </c>
      <c r="C1001" s="27">
        <f>IF(B1001=1,Healthcare!C1001,NA())</f>
        <v>39.17</v>
      </c>
      <c r="D1001" s="27">
        <f>IF(B1001=1,Healthcare!D1001,NA())</f>
        <v>4.1500000000000004</v>
      </c>
      <c r="E1001" s="32">
        <f>IF(B1001=1,Healthcare!M1001,NA())</f>
        <v>11250.43</v>
      </c>
    </row>
    <row r="1002" spans="1:5" x14ac:dyDescent="0.35">
      <c r="A1002" s="23">
        <f>Healthcare!Q1002</f>
        <v>53</v>
      </c>
      <c r="B1002" s="23">
        <f>IF(AND(OR(Dashboard!$D$5="All",Healthcare!J1002=Dashboard!$D$5),OR(Dashboard!$D$6="All",Healthcare!K1002=Dashboard!$D$6)),1,0)</f>
        <v>1</v>
      </c>
      <c r="C1002" s="27">
        <f>IF(B1002=1,Healthcare!C1002,NA())</f>
        <v>26.41</v>
      </c>
      <c r="D1002" s="27">
        <f>IF(B1002=1,Healthcare!D1002,NA())</f>
        <v>5.99</v>
      </c>
      <c r="E1002" s="32">
        <f>IF(B1002=1,Healthcare!M1002,NA())</f>
        <v>11244.38</v>
      </c>
    </row>
    <row r="1003" spans="1:5" x14ac:dyDescent="0.35">
      <c r="A1003" s="23">
        <f>Healthcare!Q1003</f>
        <v>46</v>
      </c>
      <c r="B1003" s="23">
        <f>IF(AND(OR(Dashboard!$D$5="All",Healthcare!J1003=Dashboard!$D$5),OR(Dashboard!$D$6="All",Healthcare!K1003=Dashboard!$D$6)),1,0)</f>
        <v>1</v>
      </c>
      <c r="C1003" s="27">
        <f>IF(B1003=1,Healthcare!C1003,NA())</f>
        <v>30.63</v>
      </c>
      <c r="D1003" s="27">
        <f>IF(B1003=1,Healthcare!D1003,NA())</f>
        <v>5.8</v>
      </c>
      <c r="E1003" s="32">
        <f>IF(B1003=1,Healthcare!M1003,NA())</f>
        <v>11217.35</v>
      </c>
    </row>
    <row r="1004" spans="1:5" x14ac:dyDescent="0.35">
      <c r="A1004" s="23">
        <f>Healthcare!Q1004</f>
        <v>52</v>
      </c>
      <c r="B1004" s="23">
        <f>IF(AND(OR(Dashboard!$D$5="All",Healthcare!J1004=Dashboard!$D$5),OR(Dashboard!$D$6="All",Healthcare!K1004=Dashboard!$D$6)),1,0)</f>
        <v>1</v>
      </c>
      <c r="C1004" s="27">
        <f>IF(B1004=1,Healthcare!C1004,NA())</f>
        <v>31.73</v>
      </c>
      <c r="D1004" s="27">
        <f>IF(B1004=1,Healthcare!D1004,NA())</f>
        <v>7.32</v>
      </c>
      <c r="E1004" s="32">
        <f>IF(B1004=1,Healthcare!M1004,NA())</f>
        <v>11187.66</v>
      </c>
    </row>
    <row r="1005" spans="1:5" x14ac:dyDescent="0.35">
      <c r="A1005" s="23">
        <f>Healthcare!Q1005</f>
        <v>50</v>
      </c>
      <c r="B1005" s="23">
        <f>IF(AND(OR(Dashboard!$D$5="All",Healthcare!J1005=Dashboard!$D$5),OR(Dashboard!$D$6="All",Healthcare!K1005=Dashboard!$D$6)),1,0)</f>
        <v>1</v>
      </c>
      <c r="C1005" s="27">
        <f>IF(B1005=1,Healthcare!C1005,NA())</f>
        <v>30.7</v>
      </c>
      <c r="D1005" s="27">
        <f>IF(B1005=1,Healthcare!D1005,NA())</f>
        <v>5.16</v>
      </c>
      <c r="E1005" s="32">
        <f>IF(B1005=1,Healthcare!M1005,NA())</f>
        <v>11186.2</v>
      </c>
    </row>
    <row r="1006" spans="1:5" x14ac:dyDescent="0.35">
      <c r="A1006" s="23">
        <f>Healthcare!Q1006</f>
        <v>56</v>
      </c>
      <c r="B1006" s="23">
        <f>IF(AND(OR(Dashboard!$D$5="All",Healthcare!J1006=Dashboard!$D$5),OR(Dashboard!$D$6="All",Healthcare!K1006=Dashboard!$D$6)),1,0)</f>
        <v>1</v>
      </c>
      <c r="C1006" s="27">
        <f>IF(B1006=1,Healthcare!C1006,NA())</f>
        <v>25.934999999999999</v>
      </c>
      <c r="D1006" s="27">
        <f>IF(B1006=1,Healthcare!D1006,NA())</f>
        <v>5.96</v>
      </c>
      <c r="E1006" s="32">
        <f>IF(B1006=1,Healthcare!M1006,NA())</f>
        <v>11165.42</v>
      </c>
    </row>
    <row r="1007" spans="1:5" x14ac:dyDescent="0.35">
      <c r="A1007" s="23">
        <f>Healthcare!Q1007</f>
        <v>53</v>
      </c>
      <c r="B1007" s="23">
        <f>IF(AND(OR(Dashboard!$D$5="All",Healthcare!J1007=Dashboard!$D$5),OR(Dashboard!$D$6="All",Healthcare!K1007=Dashboard!$D$6)),1,0)</f>
        <v>1</v>
      </c>
      <c r="C1007" s="27">
        <f>IF(B1007=1,Healthcare!C1007,NA())</f>
        <v>35.9</v>
      </c>
      <c r="D1007" s="27">
        <f>IF(B1007=1,Healthcare!D1007,NA())</f>
        <v>4.8499999999999996</v>
      </c>
      <c r="E1007" s="32">
        <f>IF(B1007=1,Healthcare!M1007,NA())</f>
        <v>11163.57</v>
      </c>
    </row>
    <row r="1008" spans="1:5" x14ac:dyDescent="0.35">
      <c r="A1008" s="23">
        <f>Healthcare!Q1008</f>
        <v>53</v>
      </c>
      <c r="B1008" s="23">
        <f>IF(AND(OR(Dashboard!$D$5="All",Healthcare!J1008=Dashboard!$D$5),OR(Dashboard!$D$6="All",Healthcare!K1008=Dashboard!$D$6)),1,0)</f>
        <v>1</v>
      </c>
      <c r="C1008" s="27">
        <f>IF(B1008=1,Healthcare!C1008,NA())</f>
        <v>26.7</v>
      </c>
      <c r="D1008" s="27">
        <f>IF(B1008=1,Healthcare!D1008,NA())</f>
        <v>5.09</v>
      </c>
      <c r="E1008" s="32">
        <f>IF(B1008=1,Healthcare!M1008,NA())</f>
        <v>11150.78</v>
      </c>
    </row>
    <row r="1009" spans="1:5" x14ac:dyDescent="0.35">
      <c r="A1009" s="23">
        <f>Healthcare!Q1009</f>
        <v>42</v>
      </c>
      <c r="B1009" s="23">
        <f>IF(AND(OR(Dashboard!$D$5="All",Healthcare!J1009=Dashboard!$D$5),OR(Dashboard!$D$6="All",Healthcare!K1009=Dashboard!$D$6)),1,0)</f>
        <v>1</v>
      </c>
      <c r="C1009" s="27">
        <f>IF(B1009=1,Healthcare!C1009,NA())</f>
        <v>33.71</v>
      </c>
      <c r="D1009" s="27">
        <f>IF(B1009=1,Healthcare!D1009,NA())</f>
        <v>4.9400000000000004</v>
      </c>
      <c r="E1009" s="32">
        <f>IF(B1009=1,Healthcare!M1009,NA())</f>
        <v>11103.33</v>
      </c>
    </row>
    <row r="1010" spans="1:5" x14ac:dyDescent="0.35">
      <c r="A1010" s="23">
        <f>Healthcare!Q1010</f>
        <v>56</v>
      </c>
      <c r="B1010" s="23">
        <f>IF(AND(OR(Dashboard!$D$5="All",Healthcare!J1010=Dashboard!$D$5),OR(Dashboard!$D$6="All",Healthcare!K1010=Dashboard!$D$6)),1,0)</f>
        <v>1</v>
      </c>
      <c r="C1010" s="27">
        <f>IF(B1010=1,Healthcare!C1010,NA())</f>
        <v>41.91</v>
      </c>
      <c r="D1010" s="27">
        <f>IF(B1010=1,Healthcare!D1010,NA())</f>
        <v>4.92</v>
      </c>
      <c r="E1010" s="32">
        <f>IF(B1010=1,Healthcare!M1010,NA())</f>
        <v>11093.62</v>
      </c>
    </row>
    <row r="1011" spans="1:5" x14ac:dyDescent="0.35">
      <c r="A1011" s="23">
        <f>Healthcare!Q1011</f>
        <v>56</v>
      </c>
      <c r="B1011" s="23">
        <f>IF(AND(OR(Dashboard!$D$5="All",Healthcare!J1011=Dashboard!$D$5),OR(Dashboard!$D$6="All",Healthcare!K1011=Dashboard!$D$6)),1,0)</f>
        <v>1</v>
      </c>
      <c r="C1011" s="27">
        <f>IF(B1011=1,Healthcare!C1011,NA())</f>
        <v>39.82</v>
      </c>
      <c r="D1011" s="27">
        <f>IF(B1011=1,Healthcare!D1011,NA())</f>
        <v>6.05</v>
      </c>
      <c r="E1011" s="32">
        <f>IF(B1011=1,Healthcare!M1011,NA())</f>
        <v>11090.72</v>
      </c>
    </row>
    <row r="1012" spans="1:5" x14ac:dyDescent="0.35">
      <c r="A1012" s="23">
        <f>Healthcare!Q1012</f>
        <v>50</v>
      </c>
      <c r="B1012" s="23">
        <f>IF(AND(OR(Dashboard!$D$5="All",Healthcare!J1012=Dashboard!$D$5),OR(Dashboard!$D$6="All",Healthcare!K1012=Dashboard!$D$6)),1,0)</f>
        <v>1</v>
      </c>
      <c r="C1012" s="27">
        <f>IF(B1012=1,Healthcare!C1012,NA())</f>
        <v>28.12</v>
      </c>
      <c r="D1012" s="27">
        <f>IF(B1012=1,Healthcare!D1012,NA())</f>
        <v>4.67</v>
      </c>
      <c r="E1012" s="32">
        <f>IF(B1012=1,Healthcare!M1012,NA())</f>
        <v>11085.59</v>
      </c>
    </row>
    <row r="1013" spans="1:5" x14ac:dyDescent="0.35">
      <c r="A1013" s="23">
        <f>Healthcare!Q1013</f>
        <v>55</v>
      </c>
      <c r="B1013" s="23">
        <f>IF(AND(OR(Dashboard!$D$5="All",Healthcare!J1013=Dashboard!$D$5),OR(Dashboard!$D$6="All",Healthcare!K1013=Dashboard!$D$6)),1,0)</f>
        <v>1</v>
      </c>
      <c r="C1013" s="27">
        <f>IF(B1013=1,Healthcare!C1013,NA())</f>
        <v>26.98</v>
      </c>
      <c r="D1013" s="27">
        <f>IF(B1013=1,Healthcare!D1013,NA())</f>
        <v>9.81</v>
      </c>
      <c r="E1013" s="32">
        <f>IF(B1013=1,Healthcare!M1013,NA())</f>
        <v>11082.58</v>
      </c>
    </row>
    <row r="1014" spans="1:5" x14ac:dyDescent="0.35">
      <c r="A1014" s="23">
        <f>Healthcare!Q1014</f>
        <v>56</v>
      </c>
      <c r="B1014" s="23">
        <f>IF(AND(OR(Dashboard!$D$5="All",Healthcare!J1014=Dashboard!$D$5),OR(Dashboard!$D$6="All",Healthcare!K1014=Dashboard!$D$6)),1,0)</f>
        <v>1</v>
      </c>
      <c r="C1014" s="27">
        <f>IF(B1014=1,Healthcare!C1014,NA())</f>
        <v>27.2</v>
      </c>
      <c r="D1014" s="27">
        <f>IF(B1014=1,Healthcare!D1014,NA())</f>
        <v>6.06</v>
      </c>
      <c r="E1014" s="32">
        <f>IF(B1014=1,Healthcare!M1014,NA())</f>
        <v>11073.18</v>
      </c>
    </row>
    <row r="1015" spans="1:5" x14ac:dyDescent="0.35">
      <c r="A1015" s="23">
        <f>Healthcare!Q1015</f>
        <v>56</v>
      </c>
      <c r="B1015" s="23">
        <f>IF(AND(OR(Dashboard!$D$5="All",Healthcare!J1015=Dashboard!$D$5),OR(Dashboard!$D$6="All",Healthcare!K1015=Dashboard!$D$6)),1,0)</f>
        <v>1</v>
      </c>
      <c r="C1015" s="27">
        <f>IF(B1015=1,Healthcare!C1015,NA())</f>
        <v>25.3</v>
      </c>
      <c r="D1015" s="27">
        <f>IF(B1015=1,Healthcare!D1015,NA())</f>
        <v>5.19</v>
      </c>
      <c r="E1015" s="32">
        <f>IF(B1015=1,Healthcare!M1015,NA())</f>
        <v>11070.54</v>
      </c>
    </row>
    <row r="1016" spans="1:5" x14ac:dyDescent="0.35">
      <c r="A1016" s="23">
        <f>Healthcare!Q1016</f>
        <v>51</v>
      </c>
      <c r="B1016" s="23">
        <f>IF(AND(OR(Dashboard!$D$5="All",Healthcare!J1016=Dashboard!$D$5),OR(Dashboard!$D$6="All",Healthcare!K1016=Dashboard!$D$6)),1,0)</f>
        <v>1</v>
      </c>
      <c r="C1016" s="27">
        <f>IF(B1016=1,Healthcare!C1016,NA())</f>
        <v>30.25</v>
      </c>
      <c r="D1016" s="27">
        <f>IF(B1016=1,Healthcare!D1016,NA())</f>
        <v>10.16</v>
      </c>
      <c r="E1016" s="32">
        <f>IF(B1016=1,Healthcare!M1016,NA())</f>
        <v>11068.77</v>
      </c>
    </row>
    <row r="1017" spans="1:5" x14ac:dyDescent="0.35">
      <c r="A1017" s="23">
        <f>Healthcare!Q1017</f>
        <v>22</v>
      </c>
      <c r="B1017" s="23">
        <f>IF(AND(OR(Dashboard!$D$5="All",Healthcare!J1017=Dashboard!$D$5),OR(Dashboard!$D$6="All",Healthcare!K1017=Dashboard!$D$6)),1,0)</f>
        <v>1</v>
      </c>
      <c r="C1017" s="27">
        <f>IF(B1017=1,Healthcare!C1017,NA())</f>
        <v>54</v>
      </c>
      <c r="D1017" s="27">
        <f>IF(B1017=1,Healthcare!D1017,NA())</f>
        <v>4.68</v>
      </c>
      <c r="E1017" s="32">
        <f>IF(B1017=1,Healthcare!M1017,NA())</f>
        <v>11068.7</v>
      </c>
    </row>
    <row r="1018" spans="1:5" x14ac:dyDescent="0.35">
      <c r="A1018" s="23">
        <f>Healthcare!Q1018</f>
        <v>21</v>
      </c>
      <c r="B1018" s="23">
        <f>IF(AND(OR(Dashboard!$D$5="All",Healthcare!J1018=Dashboard!$D$5),OR(Dashboard!$D$6="All",Healthcare!K1018=Dashboard!$D$6)),1,0)</f>
        <v>1</v>
      </c>
      <c r="C1018" s="27">
        <f>IF(B1018=1,Healthcare!C1018,NA())</f>
        <v>51.86</v>
      </c>
      <c r="D1018" s="27">
        <f>IF(B1018=1,Healthcare!D1018,NA())</f>
        <v>5.32</v>
      </c>
      <c r="E1018" s="32">
        <f>IF(B1018=1,Healthcare!M1018,NA())</f>
        <v>11046.02</v>
      </c>
    </row>
    <row r="1019" spans="1:5" x14ac:dyDescent="0.35">
      <c r="A1019" s="23">
        <f>Healthcare!Q1019</f>
        <v>48</v>
      </c>
      <c r="B1019" s="23">
        <f>IF(AND(OR(Dashboard!$D$5="All",Healthcare!J1019=Dashboard!$D$5),OR(Dashboard!$D$6="All",Healthcare!K1019=Dashboard!$D$6)),1,0)</f>
        <v>1</v>
      </c>
      <c r="C1019" s="27">
        <f>IF(B1019=1,Healthcare!C1019,NA())</f>
        <v>31.39</v>
      </c>
      <c r="D1019" s="27">
        <f>IF(B1019=1,Healthcare!D1019,NA())</f>
        <v>6.99</v>
      </c>
      <c r="E1019" s="32">
        <f>IF(B1019=1,Healthcare!M1019,NA())</f>
        <v>11037.85</v>
      </c>
    </row>
    <row r="1020" spans="1:5" x14ac:dyDescent="0.35">
      <c r="A1020" s="23">
        <f>Healthcare!Q1020</f>
        <v>33</v>
      </c>
      <c r="B1020" s="23">
        <f>IF(AND(OR(Dashboard!$D$5="All",Healthcare!J1020=Dashboard!$D$5),OR(Dashboard!$D$6="All",Healthcare!K1020=Dashboard!$D$6)),1,0)</f>
        <v>1</v>
      </c>
      <c r="C1020" s="27">
        <f>IF(B1020=1,Healthcare!C1020,NA())</f>
        <v>39.97</v>
      </c>
      <c r="D1020" s="27">
        <f>IF(B1020=1,Healthcare!D1020,NA())</f>
        <v>5.55</v>
      </c>
      <c r="E1020" s="32">
        <f>IF(B1020=1,Healthcare!M1020,NA())</f>
        <v>11037.51</v>
      </c>
    </row>
    <row r="1021" spans="1:5" x14ac:dyDescent="0.35">
      <c r="A1021" s="23">
        <f>Healthcare!Q1021</f>
        <v>48</v>
      </c>
      <c r="B1021" s="23">
        <f>IF(AND(OR(Dashboard!$D$5="All",Healthcare!J1021=Dashboard!$D$5),OR(Dashboard!$D$6="All",Healthcare!K1021=Dashboard!$D$6)),1,0)</f>
        <v>1</v>
      </c>
      <c r="C1021" s="27">
        <f>IF(B1021=1,Healthcare!C1021,NA())</f>
        <v>41.23</v>
      </c>
      <c r="D1021" s="27">
        <f>IF(B1021=1,Healthcare!D1021,NA())</f>
        <v>6.94</v>
      </c>
      <c r="E1021" s="32">
        <f>IF(B1021=1,Healthcare!M1021,NA())</f>
        <v>11033.66</v>
      </c>
    </row>
    <row r="1022" spans="1:5" x14ac:dyDescent="0.35">
      <c r="A1022" s="23">
        <f>Healthcare!Q1022</f>
        <v>26</v>
      </c>
      <c r="B1022" s="23">
        <f>IF(AND(OR(Dashboard!$D$5="All",Healthcare!J1022=Dashboard!$D$5),OR(Dashboard!$D$6="All",Healthcare!K1022=Dashboard!$D$6)),1,0)</f>
        <v>1</v>
      </c>
      <c r="C1022" s="27">
        <f>IF(B1022=1,Healthcare!C1022,NA())</f>
        <v>49.45</v>
      </c>
      <c r="D1022" s="27">
        <f>IF(B1022=1,Healthcare!D1022,NA())</f>
        <v>4.2</v>
      </c>
      <c r="E1022" s="32">
        <f>IF(B1022=1,Healthcare!M1022,NA())</f>
        <v>11028.56</v>
      </c>
    </row>
    <row r="1023" spans="1:5" x14ac:dyDescent="0.35">
      <c r="A1023" s="23">
        <f>Healthcare!Q1023</f>
        <v>31</v>
      </c>
      <c r="B1023" s="23">
        <f>IF(AND(OR(Dashboard!$D$5="All",Healthcare!J1023=Dashboard!$D$5),OR(Dashboard!$D$6="All",Healthcare!K1023=Dashboard!$D$6)),1,0)</f>
        <v>1</v>
      </c>
      <c r="C1023" s="27">
        <f>IF(B1023=1,Healthcare!C1023,NA())</f>
        <v>41.04</v>
      </c>
      <c r="D1023" s="27">
        <f>IF(B1023=1,Healthcare!D1023,NA())</f>
        <v>5.59</v>
      </c>
      <c r="E1023" s="32">
        <f>IF(B1023=1,Healthcare!M1023,NA())</f>
        <v>11018.05</v>
      </c>
    </row>
    <row r="1024" spans="1:5" x14ac:dyDescent="0.35">
      <c r="A1024" s="23">
        <f>Healthcare!Q1024</f>
        <v>48</v>
      </c>
      <c r="B1024" s="23">
        <f>IF(AND(OR(Dashboard!$D$5="All",Healthcare!J1024=Dashboard!$D$5),OR(Dashboard!$D$6="All",Healthcare!K1024=Dashboard!$D$6)),1,0)</f>
        <v>1</v>
      </c>
      <c r="C1024" s="27">
        <f>IF(B1024=1,Healthcare!C1024,NA())</f>
        <v>27.93</v>
      </c>
      <c r="D1024" s="27">
        <f>IF(B1024=1,Healthcare!D1024,NA())</f>
        <v>9.9600000000000009</v>
      </c>
      <c r="E1024" s="32">
        <f>IF(B1024=1,Healthcare!M1024,NA())</f>
        <v>11015.17</v>
      </c>
    </row>
    <row r="1025" spans="1:5" x14ac:dyDescent="0.35">
      <c r="A1025" s="23">
        <f>Healthcare!Q1025</f>
        <v>54</v>
      </c>
      <c r="B1025" s="23">
        <f>IF(AND(OR(Dashboard!$D$5="All",Healthcare!J1025=Dashboard!$D$5),OR(Dashboard!$D$6="All",Healthcare!K1025=Dashboard!$D$6)),1,0)</f>
        <v>1</v>
      </c>
      <c r="C1025" s="27">
        <f>IF(B1025=1,Healthcare!C1025,NA())</f>
        <v>21.01</v>
      </c>
      <c r="D1025" s="27">
        <f>IF(B1025=1,Healthcare!D1025,NA())</f>
        <v>7.37</v>
      </c>
      <c r="E1025" s="32">
        <f>IF(B1025=1,Healthcare!M1025,NA())</f>
        <v>11013.71</v>
      </c>
    </row>
    <row r="1026" spans="1:5" x14ac:dyDescent="0.35">
      <c r="A1026" s="23">
        <f>Healthcare!Q1026</f>
        <v>22</v>
      </c>
      <c r="B1026" s="23">
        <f>IF(AND(OR(Dashboard!$D$5="All",Healthcare!J1026=Dashboard!$D$5),OR(Dashboard!$D$6="All",Healthcare!K1026=Dashboard!$D$6)),1,0)</f>
        <v>1</v>
      </c>
      <c r="C1026" s="27">
        <f>IF(B1026=1,Healthcare!C1026,NA())</f>
        <v>52.37</v>
      </c>
      <c r="D1026" s="27">
        <f>IF(B1026=1,Healthcare!D1026,NA())</f>
        <v>5.0599999999999996</v>
      </c>
      <c r="E1026" s="32">
        <f>IF(B1026=1,Healthcare!M1026,NA())</f>
        <v>10991.58</v>
      </c>
    </row>
    <row r="1027" spans="1:5" x14ac:dyDescent="0.35">
      <c r="A1027" s="23">
        <f>Healthcare!Q1027</f>
        <v>57</v>
      </c>
      <c r="B1027" s="23">
        <f>IF(AND(OR(Dashboard!$D$5="All",Healthcare!J1027=Dashboard!$D$5),OR(Dashboard!$D$6="All",Healthcare!K1027=Dashboard!$D$6)),1,0)</f>
        <v>1</v>
      </c>
      <c r="C1027" s="27">
        <f>IF(B1027=1,Healthcare!C1027,NA())</f>
        <v>40.369999999999997</v>
      </c>
      <c r="D1027" s="27">
        <f>IF(B1027=1,Healthcare!D1027,NA())</f>
        <v>8.2100000000000009</v>
      </c>
      <c r="E1027" s="32">
        <f>IF(B1027=1,Healthcare!M1027,NA())</f>
        <v>10982.5</v>
      </c>
    </row>
    <row r="1028" spans="1:5" x14ac:dyDescent="0.35">
      <c r="A1028" s="23">
        <f>Healthcare!Q1028</f>
        <v>49</v>
      </c>
      <c r="B1028" s="23">
        <f>IF(AND(OR(Dashboard!$D$5="All",Healthcare!J1028=Dashboard!$D$5),OR(Dashboard!$D$6="All",Healthcare!K1028=Dashboard!$D$6)),1,0)</f>
        <v>1</v>
      </c>
      <c r="C1028" s="27">
        <f>IF(B1028=1,Healthcare!C1028,NA())</f>
        <v>41.47</v>
      </c>
      <c r="D1028" s="27">
        <f>IF(B1028=1,Healthcare!D1028,NA())</f>
        <v>10.34</v>
      </c>
      <c r="E1028" s="32">
        <f>IF(B1028=1,Healthcare!M1028,NA())</f>
        <v>10977.21</v>
      </c>
    </row>
    <row r="1029" spans="1:5" x14ac:dyDescent="0.35">
      <c r="A1029" s="23">
        <f>Healthcare!Q1029</f>
        <v>56</v>
      </c>
      <c r="B1029" s="23">
        <f>IF(AND(OR(Dashboard!$D$5="All",Healthcare!J1029=Dashboard!$D$5),OR(Dashboard!$D$6="All",Healthcare!K1029=Dashboard!$D$6)),1,0)</f>
        <v>1</v>
      </c>
      <c r="C1029" s="27">
        <f>IF(B1029=1,Healthcare!C1029,NA())</f>
        <v>33.725000000000001</v>
      </c>
      <c r="D1029" s="27">
        <f>IF(B1029=1,Healthcare!D1029,NA())</f>
        <v>5.51</v>
      </c>
      <c r="E1029" s="32">
        <f>IF(B1029=1,Healthcare!M1029,NA())</f>
        <v>10976.25</v>
      </c>
    </row>
    <row r="1030" spans="1:5" x14ac:dyDescent="0.35">
      <c r="A1030" s="23">
        <f>Healthcare!Q1030</f>
        <v>57</v>
      </c>
      <c r="B1030" s="23">
        <f>IF(AND(OR(Dashboard!$D$5="All",Healthcare!J1030=Dashboard!$D$5),OR(Dashboard!$D$6="All",Healthcare!K1030=Dashboard!$D$6)),1,0)</f>
        <v>1</v>
      </c>
      <c r="C1030" s="27">
        <f>IF(B1030=1,Healthcare!C1030,NA())</f>
        <v>28.1</v>
      </c>
      <c r="D1030" s="27">
        <f>IF(B1030=1,Healthcare!D1030,NA())</f>
        <v>11.2</v>
      </c>
      <c r="E1030" s="32">
        <f>IF(B1030=1,Healthcare!M1030,NA())</f>
        <v>10965.45</v>
      </c>
    </row>
    <row r="1031" spans="1:5" x14ac:dyDescent="0.35">
      <c r="A1031" s="23">
        <f>Healthcare!Q1031</f>
        <v>53</v>
      </c>
      <c r="B1031" s="23">
        <f>IF(AND(OR(Dashboard!$D$5="All",Healthcare!J1031=Dashboard!$D$5),OR(Dashboard!$D$6="All",Healthcare!K1031=Dashboard!$D$6)),1,0)</f>
        <v>1</v>
      </c>
      <c r="C1031" s="27">
        <f>IF(B1031=1,Healthcare!C1031,NA())</f>
        <v>37.43</v>
      </c>
      <c r="D1031" s="27">
        <f>IF(B1031=1,Healthcare!D1031,NA())</f>
        <v>4.3499999999999996</v>
      </c>
      <c r="E1031" s="32">
        <f>IF(B1031=1,Healthcare!M1031,NA())</f>
        <v>10959.69</v>
      </c>
    </row>
    <row r="1032" spans="1:5" x14ac:dyDescent="0.35">
      <c r="A1032" s="23">
        <f>Healthcare!Q1032</f>
        <v>57</v>
      </c>
      <c r="B1032" s="23">
        <f>IF(AND(OR(Dashboard!$D$5="All",Healthcare!J1032=Dashboard!$D$5),OR(Dashboard!$D$6="All",Healthcare!K1032=Dashboard!$D$6)),1,0)</f>
        <v>1</v>
      </c>
      <c r="C1032" s="27">
        <f>IF(B1032=1,Healthcare!C1032,NA())</f>
        <v>23.7</v>
      </c>
      <c r="D1032" s="27">
        <f>IF(B1032=1,Healthcare!D1032,NA())</f>
        <v>10.45</v>
      </c>
      <c r="E1032" s="32">
        <f>IF(B1032=1,Healthcare!M1032,NA())</f>
        <v>10959.33</v>
      </c>
    </row>
    <row r="1033" spans="1:5" x14ac:dyDescent="0.35">
      <c r="A1033" s="23">
        <f>Healthcare!Q1033</f>
        <v>53</v>
      </c>
      <c r="B1033" s="23">
        <f>IF(AND(OR(Dashboard!$D$5="All",Healthcare!J1033=Dashboard!$D$5),OR(Dashboard!$D$6="All",Healthcare!K1033=Dashboard!$D$6)),1,0)</f>
        <v>1</v>
      </c>
      <c r="C1033" s="27">
        <f>IF(B1033=1,Healthcare!C1033,NA())</f>
        <v>24.795000000000002</v>
      </c>
      <c r="D1033" s="27">
        <f>IF(B1033=1,Healthcare!D1033,NA())</f>
        <v>4.07</v>
      </c>
      <c r="E1033" s="32">
        <f>IF(B1033=1,Healthcare!M1033,NA())</f>
        <v>10942.13</v>
      </c>
    </row>
    <row r="1034" spans="1:5" x14ac:dyDescent="0.35">
      <c r="A1034" s="23">
        <f>Healthcare!Q1034</f>
        <v>54</v>
      </c>
      <c r="B1034" s="23">
        <f>IF(AND(OR(Dashboard!$D$5="All",Healthcare!J1034=Dashboard!$D$5),OR(Dashboard!$D$6="All",Healthcare!K1034=Dashboard!$D$6)),1,0)</f>
        <v>1</v>
      </c>
      <c r="C1034" s="27">
        <f>IF(B1034=1,Healthcare!C1034,NA())</f>
        <v>31.9</v>
      </c>
      <c r="D1034" s="27">
        <f>IF(B1034=1,Healthcare!D1034,NA())</f>
        <v>8.34</v>
      </c>
      <c r="E1034" s="32">
        <f>IF(B1034=1,Healthcare!M1034,NA())</f>
        <v>10928.85</v>
      </c>
    </row>
    <row r="1035" spans="1:5" x14ac:dyDescent="0.35">
      <c r="A1035" s="23">
        <f>Healthcare!Q1035</f>
        <v>54</v>
      </c>
      <c r="B1035" s="23">
        <f>IF(AND(OR(Dashboard!$D$5="All",Healthcare!J1035=Dashboard!$D$5),OR(Dashboard!$D$6="All",Healthcare!K1035=Dashboard!$D$6)),1,0)</f>
        <v>1</v>
      </c>
      <c r="C1035" s="27">
        <f>IF(B1035=1,Healthcare!C1035,NA())</f>
        <v>32.68</v>
      </c>
      <c r="D1035" s="27">
        <f>IF(B1035=1,Healthcare!D1035,NA())</f>
        <v>7.41</v>
      </c>
      <c r="E1035" s="32">
        <f>IF(B1035=1,Healthcare!M1035,NA())</f>
        <v>10923.93</v>
      </c>
    </row>
    <row r="1036" spans="1:5" x14ac:dyDescent="0.35">
      <c r="A1036" s="23">
        <f>Healthcare!Q1036</f>
        <v>28</v>
      </c>
      <c r="B1036" s="23">
        <f>IF(AND(OR(Dashboard!$D$5="All",Healthcare!J1036=Dashboard!$D$5),OR(Dashboard!$D$6="All",Healthcare!K1036=Dashboard!$D$6)),1,0)</f>
        <v>1</v>
      </c>
      <c r="C1036" s="27">
        <f>IF(B1036=1,Healthcare!C1036,NA())</f>
        <v>47.13</v>
      </c>
      <c r="D1036" s="27">
        <f>IF(B1036=1,Healthcare!D1036,NA())</f>
        <v>4.3099999999999996</v>
      </c>
      <c r="E1036" s="32">
        <f>IF(B1036=1,Healthcare!M1036,NA())</f>
        <v>10886.66</v>
      </c>
    </row>
    <row r="1037" spans="1:5" x14ac:dyDescent="0.35">
      <c r="A1037" s="23">
        <f>Healthcare!Q1037</f>
        <v>51</v>
      </c>
      <c r="B1037" s="23">
        <f>IF(AND(OR(Dashboard!$D$5="All",Healthcare!J1037=Dashboard!$D$5),OR(Dashboard!$D$6="All",Healthcare!K1037=Dashboard!$D$6)),1,0)</f>
        <v>1</v>
      </c>
      <c r="C1037" s="27">
        <f>IF(B1037=1,Healthcare!C1037,NA())</f>
        <v>36.67</v>
      </c>
      <c r="D1037" s="27">
        <f>IF(B1037=1,Healthcare!D1037,NA())</f>
        <v>10.83</v>
      </c>
      <c r="E1037" s="32">
        <f>IF(B1037=1,Healthcare!M1037,NA())</f>
        <v>10848.13</v>
      </c>
    </row>
    <row r="1038" spans="1:5" x14ac:dyDescent="0.35">
      <c r="A1038" s="23">
        <f>Healthcare!Q1038</f>
        <v>54</v>
      </c>
      <c r="B1038" s="23">
        <f>IF(AND(OR(Dashboard!$D$5="All",Healthcare!J1038=Dashboard!$D$5),OR(Dashboard!$D$6="All",Healthcare!K1038=Dashboard!$D$6)),1,0)</f>
        <v>1</v>
      </c>
      <c r="C1038" s="27">
        <f>IF(B1038=1,Healthcare!C1038,NA())</f>
        <v>33.630000000000003</v>
      </c>
      <c r="D1038" s="27">
        <f>IF(B1038=1,Healthcare!D1038,NA())</f>
        <v>11.31</v>
      </c>
      <c r="E1038" s="32">
        <f>IF(B1038=1,Healthcare!M1038,NA())</f>
        <v>10825.25</v>
      </c>
    </row>
    <row r="1039" spans="1:5" x14ac:dyDescent="0.35">
      <c r="A1039" s="23">
        <f>Healthcare!Q1039</f>
        <v>55</v>
      </c>
      <c r="B1039" s="23">
        <f>IF(AND(OR(Dashboard!$D$5="All",Healthcare!J1039=Dashboard!$D$5),OR(Dashboard!$D$6="All",Healthcare!K1039=Dashboard!$D$6)),1,0)</f>
        <v>1</v>
      </c>
      <c r="C1039" s="27">
        <f>IF(B1039=1,Healthcare!C1039,NA())</f>
        <v>32.67</v>
      </c>
      <c r="D1039" s="27">
        <f>IF(B1039=1,Healthcare!D1039,NA())</f>
        <v>11.81</v>
      </c>
      <c r="E1039" s="32">
        <f>IF(B1039=1,Healthcare!M1039,NA())</f>
        <v>10807.49</v>
      </c>
    </row>
    <row r="1040" spans="1:5" x14ac:dyDescent="0.35">
      <c r="A1040" s="23">
        <f>Healthcare!Q1040</f>
        <v>52</v>
      </c>
      <c r="B1040" s="23">
        <f>IF(AND(OR(Dashboard!$D$5="All",Healthcare!J1040=Dashboard!$D$5),OR(Dashboard!$D$6="All",Healthcare!K1040=Dashboard!$D$6)),1,0)</f>
        <v>1</v>
      </c>
      <c r="C1040" s="27">
        <f>IF(B1040=1,Healthcare!C1040,NA())</f>
        <v>33.299999999999997</v>
      </c>
      <c r="D1040" s="27">
        <f>IF(B1040=1,Healthcare!D1040,NA())</f>
        <v>8.26</v>
      </c>
      <c r="E1040" s="32">
        <f>IF(B1040=1,Healthcare!M1040,NA())</f>
        <v>10806.84</v>
      </c>
    </row>
    <row r="1041" spans="1:5" x14ac:dyDescent="0.35">
      <c r="A1041" s="23">
        <f>Healthcare!Q1041</f>
        <v>52</v>
      </c>
      <c r="B1041" s="23">
        <f>IF(AND(OR(Dashboard!$D$5="All",Healthcare!J1041=Dashboard!$D$5),OR(Dashboard!$D$6="All",Healthcare!K1041=Dashboard!$D$6)),1,0)</f>
        <v>1</v>
      </c>
      <c r="C1041" s="27">
        <f>IF(B1041=1,Healthcare!C1041,NA())</f>
        <v>30.78</v>
      </c>
      <c r="D1041" s="27">
        <f>IF(B1041=1,Healthcare!D1041,NA())</f>
        <v>10.74</v>
      </c>
      <c r="E1041" s="32">
        <f>IF(B1041=1,Healthcare!M1041,NA())</f>
        <v>10797.34</v>
      </c>
    </row>
    <row r="1042" spans="1:5" x14ac:dyDescent="0.35">
      <c r="A1042" s="23">
        <f>Healthcare!Q1042</f>
        <v>55</v>
      </c>
      <c r="B1042" s="23">
        <f>IF(AND(OR(Dashboard!$D$5="All",Healthcare!J1042=Dashboard!$D$5),OR(Dashboard!$D$6="All",Healthcare!K1042=Dashboard!$D$6)),1,0)</f>
        <v>1</v>
      </c>
      <c r="C1042" s="27">
        <f>IF(B1042=1,Healthcare!C1042,NA())</f>
        <v>28.975000000000001</v>
      </c>
      <c r="D1042" s="27">
        <f>IF(B1042=1,Healthcare!D1042,NA())</f>
        <v>7.69</v>
      </c>
      <c r="E1042" s="32">
        <f>IF(B1042=1,Healthcare!M1042,NA())</f>
        <v>10796.35</v>
      </c>
    </row>
    <row r="1043" spans="1:5" x14ac:dyDescent="0.35">
      <c r="A1043" s="23">
        <f>Healthcare!Q1043</f>
        <v>23</v>
      </c>
      <c r="B1043" s="23">
        <f>IF(AND(OR(Dashboard!$D$5="All",Healthcare!J1043=Dashboard!$D$5),OR(Dashboard!$D$6="All",Healthcare!K1043=Dashboard!$D$6)),1,0)</f>
        <v>1</v>
      </c>
      <c r="C1043" s="27">
        <f>IF(B1043=1,Healthcare!C1043,NA())</f>
        <v>33.4</v>
      </c>
      <c r="D1043" s="27">
        <f>IF(B1043=1,Healthcare!D1043,NA())</f>
        <v>4.84</v>
      </c>
      <c r="E1043" s="32">
        <f>IF(B1043=1,Healthcare!M1043,NA())</f>
        <v>10795.94</v>
      </c>
    </row>
    <row r="1044" spans="1:5" x14ac:dyDescent="0.35">
      <c r="A1044" s="23">
        <f>Healthcare!Q1044</f>
        <v>55</v>
      </c>
      <c r="B1044" s="23">
        <f>IF(AND(OR(Dashboard!$D$5="All",Healthcare!J1044=Dashboard!$D$5),OR(Dashboard!$D$6="All",Healthcare!K1044=Dashboard!$D$6)),1,0)</f>
        <v>1</v>
      </c>
      <c r="C1044" s="27">
        <f>IF(B1044=1,Healthcare!C1044,NA())</f>
        <v>21.5</v>
      </c>
      <c r="D1044" s="27">
        <f>IF(B1044=1,Healthcare!D1044,NA())</f>
        <v>9.77</v>
      </c>
      <c r="E1044" s="32">
        <f>IF(B1044=1,Healthcare!M1044,NA())</f>
        <v>10791.96</v>
      </c>
    </row>
    <row r="1045" spans="1:5" x14ac:dyDescent="0.35">
      <c r="A1045" s="23">
        <f>Healthcare!Q1045</f>
        <v>33</v>
      </c>
      <c r="B1045" s="23">
        <f>IF(AND(OR(Dashboard!$D$5="All",Healthcare!J1045=Dashboard!$D$5),OR(Dashboard!$D$6="All",Healthcare!K1045=Dashboard!$D$6)),1,0)</f>
        <v>1</v>
      </c>
      <c r="C1045" s="27">
        <f>IF(B1045=1,Healthcare!C1045,NA())</f>
        <v>38.14</v>
      </c>
      <c r="D1045" s="27">
        <f>IF(B1045=1,Healthcare!D1045,NA())</f>
        <v>5.84</v>
      </c>
      <c r="E1045" s="32">
        <f>IF(B1045=1,Healthcare!M1045,NA())</f>
        <v>10769.75</v>
      </c>
    </row>
    <row r="1046" spans="1:5" x14ac:dyDescent="0.35">
      <c r="A1046" s="23">
        <f>Healthcare!Q1046</f>
        <v>36</v>
      </c>
      <c r="B1046" s="23">
        <f>IF(AND(OR(Dashboard!$D$5="All",Healthcare!J1046=Dashboard!$D$5),OR(Dashboard!$D$6="All",Healthcare!K1046=Dashboard!$D$6)),1,0)</f>
        <v>1</v>
      </c>
      <c r="C1046" s="27">
        <f>IF(B1046=1,Healthcare!C1046,NA())</f>
        <v>35.42</v>
      </c>
      <c r="D1046" s="27">
        <f>IF(B1046=1,Healthcare!D1046,NA())</f>
        <v>8.6999999999999993</v>
      </c>
      <c r="E1046" s="32">
        <f>IF(B1046=1,Healthcare!M1046,NA())</f>
        <v>10749.02</v>
      </c>
    </row>
    <row r="1047" spans="1:5" x14ac:dyDescent="0.35">
      <c r="A1047" s="23">
        <f>Healthcare!Q1047</f>
        <v>48</v>
      </c>
      <c r="B1047" s="23">
        <f>IF(AND(OR(Dashboard!$D$5="All",Healthcare!J1047=Dashboard!$D$5),OR(Dashboard!$D$6="All",Healthcare!K1047=Dashboard!$D$6)),1,0)</f>
        <v>1</v>
      </c>
      <c r="C1047" s="27">
        <f>IF(B1047=1,Healthcare!C1047,NA())</f>
        <v>35.625</v>
      </c>
      <c r="D1047" s="27">
        <f>IF(B1047=1,Healthcare!D1047,NA())</f>
        <v>10.79</v>
      </c>
      <c r="E1047" s="32">
        <f>IF(B1047=1,Healthcare!M1047,NA())</f>
        <v>10736.87</v>
      </c>
    </row>
    <row r="1048" spans="1:5" x14ac:dyDescent="0.35">
      <c r="A1048" s="23">
        <f>Healthcare!Q1048</f>
        <v>30</v>
      </c>
      <c r="B1048" s="23">
        <f>IF(AND(OR(Dashboard!$D$5="All",Healthcare!J1048=Dashboard!$D$5),OR(Dashboard!$D$6="All",Healthcare!K1048=Dashboard!$D$6)),1,0)</f>
        <v>1</v>
      </c>
      <c r="C1048" s="27">
        <f>IF(B1048=1,Healthcare!C1048,NA())</f>
        <v>45.51</v>
      </c>
      <c r="D1048" s="27">
        <f>IF(B1048=1,Healthcare!D1048,NA())</f>
        <v>4.32</v>
      </c>
      <c r="E1048" s="32">
        <f>IF(B1048=1,Healthcare!M1048,NA())</f>
        <v>10719.57</v>
      </c>
    </row>
    <row r="1049" spans="1:5" x14ac:dyDescent="0.35">
      <c r="A1049" s="23">
        <f>Healthcare!Q1049</f>
        <v>55</v>
      </c>
      <c r="B1049" s="23">
        <f>IF(AND(OR(Dashboard!$D$5="All",Healthcare!J1049=Dashboard!$D$5),OR(Dashboard!$D$6="All",Healthcare!K1049=Dashboard!$D$6)),1,0)</f>
        <v>1</v>
      </c>
      <c r="C1049" s="27">
        <f>IF(B1049=1,Healthcare!C1049,NA())</f>
        <v>37.1</v>
      </c>
      <c r="D1049" s="27">
        <f>IF(B1049=1,Healthcare!D1049,NA())</f>
        <v>7.19</v>
      </c>
      <c r="E1049" s="32">
        <f>IF(B1049=1,Healthcare!M1049,NA())</f>
        <v>10713.64</v>
      </c>
    </row>
    <row r="1050" spans="1:5" x14ac:dyDescent="0.35">
      <c r="A1050" s="23">
        <f>Healthcare!Q1050</f>
        <v>55</v>
      </c>
      <c r="B1050" s="23">
        <f>IF(AND(OR(Dashboard!$D$5="All",Healthcare!J1050=Dashboard!$D$5),OR(Dashboard!$D$6="All",Healthcare!K1050=Dashboard!$D$6)),1,0)</f>
        <v>1</v>
      </c>
      <c r="C1050" s="27">
        <f>IF(B1050=1,Healthcare!C1050,NA())</f>
        <v>30.5</v>
      </c>
      <c r="D1050" s="27">
        <f>IF(B1050=1,Healthcare!D1050,NA())</f>
        <v>11.94</v>
      </c>
      <c r="E1050" s="32">
        <f>IF(B1050=1,Healthcare!M1050,NA())</f>
        <v>10704.47</v>
      </c>
    </row>
    <row r="1051" spans="1:5" x14ac:dyDescent="0.35">
      <c r="A1051" s="23">
        <f>Healthcare!Q1051</f>
        <v>50</v>
      </c>
      <c r="B1051" s="23">
        <f>IF(AND(OR(Dashboard!$D$5="All",Healthcare!J1051=Dashboard!$D$5),OR(Dashboard!$D$6="All",Healthcare!K1051=Dashboard!$D$6)),1,0)</f>
        <v>1</v>
      </c>
      <c r="C1051" s="27">
        <f>IF(B1051=1,Healthcare!C1051,NA())</f>
        <v>28.16</v>
      </c>
      <c r="D1051" s="27">
        <f>IF(B1051=1,Healthcare!D1051,NA())</f>
        <v>5.56</v>
      </c>
      <c r="E1051" s="32">
        <f>IF(B1051=1,Healthcare!M1051,NA())</f>
        <v>10702.64</v>
      </c>
    </row>
    <row r="1052" spans="1:5" x14ac:dyDescent="0.35">
      <c r="A1052" s="23">
        <f>Healthcare!Q1052</f>
        <v>46</v>
      </c>
      <c r="B1052" s="23">
        <f>IF(AND(OR(Dashboard!$D$5="All",Healthcare!J1052=Dashboard!$D$5),OR(Dashboard!$D$6="All",Healthcare!K1052=Dashboard!$D$6)),1,0)</f>
        <v>1</v>
      </c>
      <c r="C1052" s="27">
        <f>IF(B1052=1,Healthcare!C1052,NA())</f>
        <v>29.1</v>
      </c>
      <c r="D1052" s="27">
        <f>IF(B1052=1,Healthcare!D1052,NA())</f>
        <v>5.64</v>
      </c>
      <c r="E1052" s="32">
        <f>IF(B1052=1,Healthcare!M1052,NA())</f>
        <v>10698.38</v>
      </c>
    </row>
    <row r="1053" spans="1:5" x14ac:dyDescent="0.35">
      <c r="A1053" s="23">
        <f>Healthcare!Q1053</f>
        <v>45</v>
      </c>
      <c r="B1053" s="23">
        <f>IF(AND(OR(Dashboard!$D$5="All",Healthcare!J1053=Dashboard!$D$5),OR(Dashboard!$D$6="All",Healthcare!K1053=Dashboard!$D$6)),1,0)</f>
        <v>1</v>
      </c>
      <c r="C1053" s="27">
        <f>IF(B1053=1,Healthcare!C1053,NA())</f>
        <v>30.22</v>
      </c>
      <c r="D1053" s="27">
        <f>IF(B1053=1,Healthcare!D1053,NA())</f>
        <v>4.6500000000000004</v>
      </c>
      <c r="E1053" s="32">
        <f>IF(B1053=1,Healthcare!M1053,NA())</f>
        <v>10690.11</v>
      </c>
    </row>
    <row r="1054" spans="1:5" x14ac:dyDescent="0.35">
      <c r="A1054" s="23">
        <f>Healthcare!Q1054</f>
        <v>60</v>
      </c>
      <c r="B1054" s="23">
        <f>IF(AND(OR(Dashboard!$D$5="All",Healthcare!J1054=Dashboard!$D$5),OR(Dashboard!$D$6="All",Healthcare!K1054=Dashboard!$D$6)),1,0)</f>
        <v>1</v>
      </c>
      <c r="C1054" s="27">
        <f>IF(B1054=1,Healthcare!C1054,NA())</f>
        <v>24.29</v>
      </c>
      <c r="D1054" s="27">
        <f>IF(B1054=1,Healthcare!D1054,NA())</f>
        <v>9.0500000000000007</v>
      </c>
      <c r="E1054" s="32">
        <f>IF(B1054=1,Healthcare!M1054,NA())</f>
        <v>10676.83</v>
      </c>
    </row>
    <row r="1055" spans="1:5" x14ac:dyDescent="0.35">
      <c r="A1055" s="23">
        <f>Healthcare!Q1055</f>
        <v>46</v>
      </c>
      <c r="B1055" s="23">
        <f>IF(AND(OR(Dashboard!$D$5="All",Healthcare!J1055=Dashboard!$D$5),OR(Dashboard!$D$6="All",Healthcare!K1055=Dashboard!$D$6)),1,0)</f>
        <v>1</v>
      </c>
      <c r="C1055" s="27">
        <f>IF(B1055=1,Healthcare!C1055,NA())</f>
        <v>29.39</v>
      </c>
      <c r="D1055" s="27">
        <f>IF(B1055=1,Healthcare!D1055,NA())</f>
        <v>4.5199999999999996</v>
      </c>
      <c r="E1055" s="32">
        <f>IF(B1055=1,Healthcare!M1055,NA())</f>
        <v>10665.44</v>
      </c>
    </row>
    <row r="1056" spans="1:5" x14ac:dyDescent="0.35">
      <c r="A1056" s="23">
        <f>Healthcare!Q1056</f>
        <v>58</v>
      </c>
      <c r="B1056" s="23">
        <f>IF(AND(OR(Dashboard!$D$5="All",Healthcare!J1056=Dashboard!$D$5),OR(Dashboard!$D$6="All",Healthcare!K1056=Dashboard!$D$6)),1,0)</f>
        <v>1</v>
      </c>
      <c r="C1056" s="27">
        <f>IF(B1056=1,Healthcare!C1056,NA())</f>
        <v>25.66</v>
      </c>
      <c r="D1056" s="27">
        <f>IF(B1056=1,Healthcare!D1056,NA())</f>
        <v>4.62</v>
      </c>
      <c r="E1056" s="32">
        <f>IF(B1056=1,Healthcare!M1056,NA())</f>
        <v>10627.81</v>
      </c>
    </row>
    <row r="1057" spans="1:5" x14ac:dyDescent="0.35">
      <c r="A1057" s="23">
        <f>Healthcare!Q1057</f>
        <v>32</v>
      </c>
      <c r="B1057" s="23">
        <f>IF(AND(OR(Dashboard!$D$5="All",Healthcare!J1057=Dashboard!$D$5),OR(Dashboard!$D$6="All",Healthcare!K1057=Dashboard!$D$6)),1,0)</f>
        <v>1</v>
      </c>
      <c r="C1057" s="27">
        <f>IF(B1057=1,Healthcare!C1057,NA())</f>
        <v>39.11</v>
      </c>
      <c r="D1057" s="27">
        <f>IF(B1057=1,Healthcare!D1057,NA())</f>
        <v>5.87</v>
      </c>
      <c r="E1057" s="32">
        <f>IF(B1057=1,Healthcare!M1057,NA())</f>
        <v>10620.26</v>
      </c>
    </row>
    <row r="1058" spans="1:5" x14ac:dyDescent="0.35">
      <c r="A1058" s="23">
        <f>Healthcare!Q1058</f>
        <v>30</v>
      </c>
      <c r="B1058" s="23">
        <f>IF(AND(OR(Dashboard!$D$5="All",Healthcare!J1058=Dashboard!$D$5),OR(Dashboard!$D$6="All",Healthcare!K1058=Dashboard!$D$6)),1,0)</f>
        <v>1</v>
      </c>
      <c r="C1058" s="27">
        <f>IF(B1058=1,Healthcare!C1058,NA())</f>
        <v>43.78</v>
      </c>
      <c r="D1058" s="27">
        <f>IF(B1058=1,Healthcare!D1058,NA())</f>
        <v>5.71</v>
      </c>
      <c r="E1058" s="32">
        <f>IF(B1058=1,Healthcare!M1058,NA())</f>
        <v>10617.04</v>
      </c>
    </row>
    <row r="1059" spans="1:5" x14ac:dyDescent="0.35">
      <c r="A1059" s="23">
        <f>Healthcare!Q1059</f>
        <v>57</v>
      </c>
      <c r="B1059" s="23">
        <f>IF(AND(OR(Dashboard!$D$5="All",Healthcare!J1059=Dashboard!$D$5),OR(Dashboard!$D$6="All",Healthcare!K1059=Dashboard!$D$6)),1,0)</f>
        <v>1</v>
      </c>
      <c r="C1059" s="27">
        <f>IF(B1059=1,Healthcare!C1059,NA())</f>
        <v>24.35</v>
      </c>
      <c r="D1059" s="27">
        <f>IF(B1059=1,Healthcare!D1059,NA())</f>
        <v>9.08</v>
      </c>
      <c r="E1059" s="32">
        <f>IF(B1059=1,Healthcare!M1059,NA())</f>
        <v>10608.67</v>
      </c>
    </row>
    <row r="1060" spans="1:5" x14ac:dyDescent="0.35">
      <c r="A1060" s="23">
        <f>Healthcare!Q1060</f>
        <v>56</v>
      </c>
      <c r="B1060" s="23">
        <f>IF(AND(OR(Dashboard!$D$5="All",Healthcare!J1060=Dashboard!$D$5),OR(Dashboard!$D$6="All",Healthcare!K1060=Dashboard!$D$6)),1,0)</f>
        <v>1</v>
      </c>
      <c r="C1060" s="27">
        <f>IF(B1060=1,Healthcare!C1060,NA())</f>
        <v>40.299999999999997</v>
      </c>
      <c r="D1060" s="27">
        <f>IF(B1060=1,Healthcare!D1060,NA())</f>
        <v>5.3</v>
      </c>
      <c r="E1060" s="32">
        <f>IF(B1060=1,Healthcare!M1060,NA())</f>
        <v>10602.39</v>
      </c>
    </row>
    <row r="1061" spans="1:5" x14ac:dyDescent="0.35">
      <c r="A1061" s="23">
        <f>Healthcare!Q1061</f>
        <v>55</v>
      </c>
      <c r="B1061" s="23">
        <f>IF(AND(OR(Dashboard!$D$5="All",Healthcare!J1061=Dashboard!$D$5),OR(Dashboard!$D$6="All",Healthcare!K1061=Dashboard!$D$6)),1,0)</f>
        <v>1</v>
      </c>
      <c r="C1061" s="27">
        <f>IF(B1061=1,Healthcare!C1061,NA())</f>
        <v>32.774999999999999</v>
      </c>
      <c r="D1061" s="27">
        <f>IF(B1061=1,Healthcare!D1061,NA())</f>
        <v>11.76</v>
      </c>
      <c r="E1061" s="32">
        <f>IF(B1061=1,Healthcare!M1061,NA())</f>
        <v>10601.63</v>
      </c>
    </row>
    <row r="1062" spans="1:5" x14ac:dyDescent="0.35">
      <c r="A1062" s="23">
        <f>Healthcare!Q1062</f>
        <v>56</v>
      </c>
      <c r="B1062" s="23">
        <f>IF(AND(OR(Dashboard!$D$5="All",Healthcare!J1062=Dashboard!$D$5),OR(Dashboard!$D$6="All",Healthcare!K1062=Dashboard!$D$6)),1,0)</f>
        <v>1</v>
      </c>
      <c r="C1062" s="27">
        <f>IF(B1062=1,Healthcare!C1062,NA())</f>
        <v>39.6</v>
      </c>
      <c r="D1062" s="27">
        <f>IF(B1062=1,Healthcare!D1062,NA())</f>
        <v>5.1100000000000003</v>
      </c>
      <c r="E1062" s="32">
        <f>IF(B1062=1,Healthcare!M1062,NA())</f>
        <v>10601.41</v>
      </c>
    </row>
    <row r="1063" spans="1:5" x14ac:dyDescent="0.35">
      <c r="A1063" s="23">
        <f>Healthcare!Q1063</f>
        <v>50</v>
      </c>
      <c r="B1063" s="23">
        <f>IF(AND(OR(Dashboard!$D$5="All",Healthcare!J1063=Dashboard!$D$5),OR(Dashboard!$D$6="All",Healthcare!K1063=Dashboard!$D$6)),1,0)</f>
        <v>1</v>
      </c>
      <c r="C1063" s="27">
        <f>IF(B1063=1,Healthcare!C1063,NA())</f>
        <v>30.97</v>
      </c>
      <c r="D1063" s="27">
        <f>IF(B1063=1,Healthcare!D1063,NA())</f>
        <v>5.54</v>
      </c>
      <c r="E1063" s="32">
        <f>IF(B1063=1,Healthcare!M1063,NA())</f>
        <v>10600.55</v>
      </c>
    </row>
    <row r="1064" spans="1:5" x14ac:dyDescent="0.35">
      <c r="A1064" s="23">
        <f>Healthcare!Q1064</f>
        <v>55</v>
      </c>
      <c r="B1064" s="23">
        <f>IF(AND(OR(Dashboard!$D$5="All",Healthcare!J1064=Dashboard!$D$5),OR(Dashboard!$D$6="All",Healthcare!K1064=Dashboard!$D$6)),1,0)</f>
        <v>1</v>
      </c>
      <c r="C1064" s="27">
        <f>IF(B1064=1,Healthcare!C1064,NA())</f>
        <v>27.645</v>
      </c>
      <c r="D1064" s="27">
        <f>IF(B1064=1,Healthcare!D1064,NA())</f>
        <v>8.8699999999999992</v>
      </c>
      <c r="E1064" s="32">
        <f>IF(B1064=1,Healthcare!M1064,NA())</f>
        <v>10594.5</v>
      </c>
    </row>
    <row r="1065" spans="1:5" x14ac:dyDescent="0.35">
      <c r="A1065" s="23">
        <f>Healthcare!Q1065</f>
        <v>56</v>
      </c>
      <c r="B1065" s="23">
        <f>IF(AND(OR(Dashboard!$D$5="All",Healthcare!J1065=Dashboard!$D$5),OR(Dashboard!$D$6="All",Healthcare!K1065=Dashboard!$D$6)),1,0)</f>
        <v>1</v>
      </c>
      <c r="C1065" s="27">
        <f>IF(B1065=1,Healthcare!C1065,NA())</f>
        <v>34.43</v>
      </c>
      <c r="D1065" s="27">
        <f>IF(B1065=1,Healthcare!D1065,NA())</f>
        <v>5.96</v>
      </c>
      <c r="E1065" s="32">
        <f>IF(B1065=1,Healthcare!M1065,NA())</f>
        <v>10594.23</v>
      </c>
    </row>
    <row r="1066" spans="1:5" x14ac:dyDescent="0.35">
      <c r="A1066" s="23">
        <f>Healthcare!Q1066</f>
        <v>53</v>
      </c>
      <c r="B1066" s="23">
        <f>IF(AND(OR(Dashboard!$D$5="All",Healthcare!J1066=Dashboard!$D$5),OR(Dashboard!$D$6="All",Healthcare!K1066=Dashboard!$D$6)),1,0)</f>
        <v>1</v>
      </c>
      <c r="C1066" s="27">
        <f>IF(B1066=1,Healthcare!C1066,NA())</f>
        <v>39.6</v>
      </c>
      <c r="D1066" s="27">
        <f>IF(B1066=1,Healthcare!D1066,NA())</f>
        <v>4.4400000000000004</v>
      </c>
      <c r="E1066" s="32">
        <f>IF(B1066=1,Healthcare!M1066,NA())</f>
        <v>10579.71</v>
      </c>
    </row>
    <row r="1067" spans="1:5" x14ac:dyDescent="0.35">
      <c r="A1067" s="23">
        <f>Healthcare!Q1067</f>
        <v>56</v>
      </c>
      <c r="B1067" s="23">
        <f>IF(AND(OR(Dashboard!$D$5="All",Healthcare!J1067=Dashboard!$D$5),OR(Dashboard!$D$6="All",Healthcare!K1067=Dashboard!$D$6)),1,0)</f>
        <v>1</v>
      </c>
      <c r="C1067" s="27">
        <f>IF(B1067=1,Healthcare!C1067,NA())</f>
        <v>22.1</v>
      </c>
      <c r="D1067" s="27">
        <f>IF(B1067=1,Healthcare!D1067,NA())</f>
        <v>4.6500000000000004</v>
      </c>
      <c r="E1067" s="32">
        <f>IF(B1067=1,Healthcare!M1067,NA())</f>
        <v>10577.09</v>
      </c>
    </row>
    <row r="1068" spans="1:5" x14ac:dyDescent="0.35">
      <c r="A1068" s="23">
        <f>Healthcare!Q1068</f>
        <v>53</v>
      </c>
      <c r="B1068" s="23">
        <f>IF(AND(OR(Dashboard!$D$5="All",Healthcare!J1068=Dashboard!$D$5),OR(Dashboard!$D$6="All",Healthcare!K1068=Dashboard!$D$6)),1,0)</f>
        <v>1</v>
      </c>
      <c r="C1068" s="27">
        <f>IF(B1068=1,Healthcare!C1068,NA())</f>
        <v>33.25</v>
      </c>
      <c r="D1068" s="27">
        <f>IF(B1068=1,Healthcare!D1068,NA())</f>
        <v>5.64</v>
      </c>
      <c r="E1068" s="32">
        <f>IF(B1068=1,Healthcare!M1068,NA())</f>
        <v>10564.88</v>
      </c>
    </row>
    <row r="1069" spans="1:5" x14ac:dyDescent="0.35">
      <c r="A1069" s="23">
        <f>Healthcare!Q1069</f>
        <v>51</v>
      </c>
      <c r="B1069" s="23">
        <f>IF(AND(OR(Dashboard!$D$5="All",Healthcare!J1069=Dashboard!$D$5),OR(Dashboard!$D$6="All",Healthcare!K1069=Dashboard!$D$6)),1,0)</f>
        <v>1</v>
      </c>
      <c r="C1069" s="27">
        <f>IF(B1069=1,Healthcare!C1069,NA())</f>
        <v>33.33</v>
      </c>
      <c r="D1069" s="27">
        <f>IF(B1069=1,Healthcare!D1069,NA())</f>
        <v>10.19</v>
      </c>
      <c r="E1069" s="32">
        <f>IF(B1069=1,Healthcare!M1069,NA())</f>
        <v>10560.49</v>
      </c>
    </row>
    <row r="1070" spans="1:5" x14ac:dyDescent="0.35">
      <c r="A1070" s="23">
        <f>Healthcare!Q1070</f>
        <v>51</v>
      </c>
      <c r="B1070" s="23">
        <f>IF(AND(OR(Dashboard!$D$5="All",Healthcare!J1070=Dashboard!$D$5),OR(Dashboard!$D$6="All",Healthcare!K1070=Dashboard!$D$6)),1,0)</f>
        <v>1</v>
      </c>
      <c r="C1070" s="27">
        <f>IF(B1070=1,Healthcare!C1070,NA())</f>
        <v>30.5</v>
      </c>
      <c r="D1070" s="27">
        <f>IF(B1070=1,Healthcare!D1070,NA())</f>
        <v>10.79</v>
      </c>
      <c r="E1070" s="32">
        <f>IF(B1070=1,Healthcare!M1070,NA())</f>
        <v>10546.48</v>
      </c>
    </row>
    <row r="1071" spans="1:5" x14ac:dyDescent="0.35">
      <c r="A1071" s="23">
        <f>Healthcare!Q1071</f>
        <v>45</v>
      </c>
      <c r="B1071" s="23">
        <f>IF(AND(OR(Dashboard!$D$5="All",Healthcare!J1071=Dashboard!$D$5),OR(Dashboard!$D$6="All",Healthcare!K1071=Dashboard!$D$6)),1,0)</f>
        <v>1</v>
      </c>
      <c r="C1071" s="27">
        <f>IF(B1071=1,Healthcare!C1071,NA())</f>
        <v>30.3</v>
      </c>
      <c r="D1071" s="27">
        <f>IF(B1071=1,Healthcare!D1071,NA())</f>
        <v>4.24</v>
      </c>
      <c r="E1071" s="32">
        <f>IF(B1071=1,Healthcare!M1071,NA())</f>
        <v>10495.6</v>
      </c>
    </row>
    <row r="1072" spans="1:5" x14ac:dyDescent="0.35">
      <c r="A1072" s="23">
        <f>Healthcare!Q1072</f>
        <v>50</v>
      </c>
      <c r="B1072" s="23">
        <f>IF(AND(OR(Dashboard!$D$5="All",Healthcare!J1072=Dashboard!$D$5),OR(Dashboard!$D$6="All",Healthcare!K1072=Dashboard!$D$6)),1,0)</f>
        <v>1</v>
      </c>
      <c r="C1072" s="27">
        <f>IF(B1072=1,Healthcare!C1072,NA())</f>
        <v>26.22</v>
      </c>
      <c r="D1072" s="27">
        <f>IF(B1072=1,Healthcare!D1072,NA())</f>
        <v>5.83</v>
      </c>
      <c r="E1072" s="32">
        <f>IF(B1072=1,Healthcare!M1072,NA())</f>
        <v>10493.95</v>
      </c>
    </row>
    <row r="1073" spans="1:5" x14ac:dyDescent="0.35">
      <c r="A1073" s="23">
        <f>Healthcare!Q1073</f>
        <v>44</v>
      </c>
      <c r="B1073" s="23">
        <f>IF(AND(OR(Dashboard!$D$5="All",Healthcare!J1073=Dashboard!$D$5),OR(Dashboard!$D$6="All",Healthcare!K1073=Dashboard!$D$6)),1,0)</f>
        <v>1</v>
      </c>
      <c r="C1073" s="27">
        <f>IF(B1073=1,Healthcare!C1073,NA())</f>
        <v>29.99</v>
      </c>
      <c r="D1073" s="27">
        <f>IF(B1073=1,Healthcare!D1073,NA())</f>
        <v>11.85</v>
      </c>
      <c r="E1073" s="32">
        <f>IF(B1073=1,Healthcare!M1073,NA())</f>
        <v>10486.55</v>
      </c>
    </row>
    <row r="1074" spans="1:5" x14ac:dyDescent="0.35">
      <c r="A1074" s="23">
        <f>Healthcare!Q1074</f>
        <v>35</v>
      </c>
      <c r="B1074" s="23">
        <f>IF(AND(OR(Dashboard!$D$5="All",Healthcare!J1074=Dashboard!$D$5),OR(Dashboard!$D$6="All",Healthcare!K1074=Dashboard!$D$6)),1,0)</f>
        <v>1</v>
      </c>
      <c r="C1074" s="27">
        <f>IF(B1074=1,Healthcare!C1074,NA())</f>
        <v>36.380000000000003</v>
      </c>
      <c r="D1074" s="27">
        <f>IF(B1074=1,Healthcare!D1074,NA())</f>
        <v>5.98</v>
      </c>
      <c r="E1074" s="32">
        <f>IF(B1074=1,Healthcare!M1074,NA())</f>
        <v>10464.83</v>
      </c>
    </row>
    <row r="1075" spans="1:5" x14ac:dyDescent="0.35">
      <c r="A1075" s="23">
        <f>Healthcare!Q1075</f>
        <v>53</v>
      </c>
      <c r="B1075" s="23">
        <f>IF(AND(OR(Dashboard!$D$5="All",Healthcare!J1075=Dashboard!$D$5),OR(Dashboard!$D$6="All",Healthcare!K1075=Dashboard!$D$6)),1,0)</f>
        <v>1</v>
      </c>
      <c r="C1075" s="27">
        <f>IF(B1075=1,Healthcare!C1075,NA())</f>
        <v>31.16</v>
      </c>
      <c r="D1075" s="27">
        <f>IF(B1075=1,Healthcare!D1075,NA())</f>
        <v>4.26</v>
      </c>
      <c r="E1075" s="32">
        <f>IF(B1075=1,Healthcare!M1075,NA())</f>
        <v>10461.98</v>
      </c>
    </row>
    <row r="1076" spans="1:5" x14ac:dyDescent="0.35">
      <c r="A1076" s="23">
        <f>Healthcare!Q1076</f>
        <v>58</v>
      </c>
      <c r="B1076" s="23">
        <f>IF(AND(OR(Dashboard!$D$5="All",Healthcare!J1076=Dashboard!$D$5),OR(Dashboard!$D$6="All",Healthcare!K1076=Dashboard!$D$6)),1,0)</f>
        <v>1</v>
      </c>
      <c r="C1076" s="27">
        <f>IF(B1076=1,Healthcare!C1076,NA())</f>
        <v>25.55</v>
      </c>
      <c r="D1076" s="27">
        <f>IF(B1076=1,Healthcare!D1076,NA())</f>
        <v>4.96</v>
      </c>
      <c r="E1076" s="32">
        <f>IF(B1076=1,Healthcare!M1076,NA())</f>
        <v>10459.19</v>
      </c>
    </row>
    <row r="1077" spans="1:5" x14ac:dyDescent="0.35">
      <c r="A1077" s="23">
        <f>Healthcare!Q1077</f>
        <v>46</v>
      </c>
      <c r="B1077" s="23">
        <f>IF(AND(OR(Dashboard!$D$5="All",Healthcare!J1077=Dashboard!$D$5),OR(Dashboard!$D$6="All",Healthcare!K1077=Dashboard!$D$6)),1,0)</f>
        <v>1</v>
      </c>
      <c r="C1077" s="27">
        <f>IF(B1077=1,Healthcare!C1077,NA())</f>
        <v>28.77</v>
      </c>
      <c r="D1077" s="27">
        <f>IF(B1077=1,Healthcare!D1077,NA())</f>
        <v>4</v>
      </c>
      <c r="E1077" s="32">
        <f>IF(B1077=1,Healthcare!M1077,NA())</f>
        <v>10455.14</v>
      </c>
    </row>
    <row r="1078" spans="1:5" x14ac:dyDescent="0.35">
      <c r="A1078" s="23">
        <f>Healthcare!Q1078</f>
        <v>58</v>
      </c>
      <c r="B1078" s="23">
        <f>IF(AND(OR(Dashboard!$D$5="All",Healthcare!J1078=Dashboard!$D$5),OR(Dashboard!$D$6="All",Healthcare!K1078=Dashboard!$D$6)),1,0)</f>
        <v>1</v>
      </c>
      <c r="C1078" s="27">
        <f>IF(B1078=1,Healthcare!C1078,NA())</f>
        <v>23.14</v>
      </c>
      <c r="D1078" s="27">
        <f>IF(B1078=1,Healthcare!D1078,NA())</f>
        <v>4.1500000000000004</v>
      </c>
      <c r="E1078" s="32">
        <f>IF(B1078=1,Healthcare!M1078,NA())</f>
        <v>10455.1</v>
      </c>
    </row>
    <row r="1079" spans="1:5" x14ac:dyDescent="0.35">
      <c r="A1079" s="23">
        <f>Healthcare!Q1079</f>
        <v>54</v>
      </c>
      <c r="B1079" s="23">
        <f>IF(AND(OR(Dashboard!$D$5="All",Healthcare!J1079=Dashboard!$D$5),OR(Dashboard!$D$6="All",Healthcare!K1079=Dashboard!$D$6)),1,0)</f>
        <v>1</v>
      </c>
      <c r="C1079" s="27">
        <f>IF(B1079=1,Healthcare!C1079,NA())</f>
        <v>39.6</v>
      </c>
      <c r="D1079" s="27">
        <f>IF(B1079=1,Healthcare!D1079,NA())</f>
        <v>11.36</v>
      </c>
      <c r="E1079" s="32">
        <f>IF(B1079=1,Healthcare!M1079,NA())</f>
        <v>10450.549999999999</v>
      </c>
    </row>
    <row r="1080" spans="1:5" x14ac:dyDescent="0.35">
      <c r="A1080" s="23">
        <f>Healthcare!Q1080</f>
        <v>54</v>
      </c>
      <c r="B1080" s="23">
        <f>IF(AND(OR(Dashboard!$D$5="All",Healthcare!J1080=Dashboard!$D$5),OR(Dashboard!$D$6="All",Healthcare!K1080=Dashboard!$D$6)),1,0)</f>
        <v>1</v>
      </c>
      <c r="C1080" s="27">
        <f>IF(B1080=1,Healthcare!C1080,NA())</f>
        <v>29.2</v>
      </c>
      <c r="D1080" s="27">
        <f>IF(B1080=1,Healthcare!D1080,NA())</f>
        <v>7.53</v>
      </c>
      <c r="E1080" s="32">
        <f>IF(B1080=1,Healthcare!M1080,NA())</f>
        <v>10436.1</v>
      </c>
    </row>
    <row r="1081" spans="1:5" x14ac:dyDescent="0.35">
      <c r="A1081" s="23">
        <f>Healthcare!Q1081</f>
        <v>54</v>
      </c>
      <c r="B1081" s="23">
        <f>IF(AND(OR(Dashboard!$D$5="All",Healthcare!J1081=Dashboard!$D$5),OR(Dashboard!$D$6="All",Healthcare!K1081=Dashboard!$D$6)),1,0)</f>
        <v>1</v>
      </c>
      <c r="C1081" s="27">
        <f>IF(B1081=1,Healthcare!C1081,NA())</f>
        <v>32.774999999999999</v>
      </c>
      <c r="D1081" s="27">
        <f>IF(B1081=1,Healthcare!D1081,NA())</f>
        <v>7.95</v>
      </c>
      <c r="E1081" s="32">
        <f>IF(B1081=1,Healthcare!M1081,NA())</f>
        <v>10435.07</v>
      </c>
    </row>
    <row r="1082" spans="1:5" x14ac:dyDescent="0.35">
      <c r="A1082" s="23">
        <f>Healthcare!Q1082</f>
        <v>54</v>
      </c>
      <c r="B1082" s="23">
        <f>IF(AND(OR(Dashboard!$D$5="All",Healthcare!J1082=Dashboard!$D$5),OR(Dashboard!$D$6="All",Healthcare!K1082=Dashboard!$D$6)),1,0)</f>
        <v>1</v>
      </c>
      <c r="C1082" s="27">
        <f>IF(B1082=1,Healthcare!C1082,NA())</f>
        <v>24.035</v>
      </c>
      <c r="D1082" s="27">
        <f>IF(B1082=1,Healthcare!D1082,NA())</f>
        <v>8.5</v>
      </c>
      <c r="E1082" s="32">
        <f>IF(B1082=1,Healthcare!M1082,NA())</f>
        <v>10422.92</v>
      </c>
    </row>
    <row r="1083" spans="1:5" x14ac:dyDescent="0.35">
      <c r="A1083" s="23">
        <f>Healthcare!Q1083</f>
        <v>43</v>
      </c>
      <c r="B1083" s="23">
        <f>IF(AND(OR(Dashboard!$D$5="All",Healthcare!J1083=Dashboard!$D$5),OR(Dashboard!$D$6="All",Healthcare!K1083=Dashboard!$D$6)),1,0)</f>
        <v>1</v>
      </c>
      <c r="C1083" s="27">
        <f>IF(B1083=1,Healthcare!C1083,NA())</f>
        <v>30.55</v>
      </c>
      <c r="D1083" s="27">
        <f>IF(B1083=1,Healthcare!D1083,NA())</f>
        <v>5.89</v>
      </c>
      <c r="E1083" s="32">
        <f>IF(B1083=1,Healthcare!M1083,NA())</f>
        <v>10419.65</v>
      </c>
    </row>
    <row r="1084" spans="1:5" x14ac:dyDescent="0.35">
      <c r="A1084" s="23">
        <f>Healthcare!Q1084</f>
        <v>49</v>
      </c>
      <c r="B1084" s="23">
        <f>IF(AND(OR(Dashboard!$D$5="All",Healthcare!J1084=Dashboard!$D$5),OR(Dashboard!$D$6="All",Healthcare!K1084=Dashboard!$D$6)),1,0)</f>
        <v>1</v>
      </c>
      <c r="C1084" s="27">
        <f>IF(B1084=1,Healthcare!C1084,NA())</f>
        <v>28.81</v>
      </c>
      <c r="D1084" s="27">
        <f>IF(B1084=1,Healthcare!D1084,NA())</f>
        <v>8.76</v>
      </c>
      <c r="E1084" s="32">
        <f>IF(B1084=1,Healthcare!M1084,NA())</f>
        <v>10419.59</v>
      </c>
    </row>
    <row r="1085" spans="1:5" x14ac:dyDescent="0.35">
      <c r="A1085" s="23">
        <f>Healthcare!Q1085</f>
        <v>42</v>
      </c>
      <c r="B1085" s="23">
        <f>IF(AND(OR(Dashboard!$D$5="All",Healthcare!J1085=Dashboard!$D$5),OR(Dashboard!$D$6="All",Healthcare!K1085=Dashboard!$D$6)),1,0)</f>
        <v>1</v>
      </c>
      <c r="C1085" s="27">
        <f>IF(B1085=1,Healthcare!C1085,NA())</f>
        <v>31.66</v>
      </c>
      <c r="D1085" s="27">
        <f>IF(B1085=1,Healthcare!D1085,NA())</f>
        <v>4.1100000000000003</v>
      </c>
      <c r="E1085" s="32">
        <f>IF(B1085=1,Healthcare!M1085,NA())</f>
        <v>10407.98</v>
      </c>
    </row>
    <row r="1086" spans="1:5" x14ac:dyDescent="0.35">
      <c r="A1086" s="23">
        <f>Healthcare!Q1086</f>
        <v>48</v>
      </c>
      <c r="B1086" s="23">
        <f>IF(AND(OR(Dashboard!$D$5="All",Healthcare!J1086=Dashboard!$D$5),OR(Dashboard!$D$6="All",Healthcare!K1086=Dashboard!$D$6)),1,0)</f>
        <v>1</v>
      </c>
      <c r="C1086" s="27">
        <f>IF(B1086=1,Healthcare!C1086,NA())</f>
        <v>28.215</v>
      </c>
      <c r="D1086" s="27">
        <f>IF(B1086=1,Healthcare!D1086,NA())</f>
        <v>7.56</v>
      </c>
      <c r="E1086" s="32">
        <f>IF(B1086=1,Healthcare!M1086,NA())</f>
        <v>10407.09</v>
      </c>
    </row>
    <row r="1087" spans="1:5" x14ac:dyDescent="0.35">
      <c r="A1087" s="23">
        <f>Healthcare!Q1087</f>
        <v>53</v>
      </c>
      <c r="B1087" s="23">
        <f>IF(AND(OR(Dashboard!$D$5="All",Healthcare!J1087=Dashboard!$D$5),OR(Dashboard!$D$6="All",Healthcare!K1087=Dashboard!$D$6)),1,0)</f>
        <v>1</v>
      </c>
      <c r="C1087" s="27">
        <f>IF(B1087=1,Healthcare!C1087,NA())</f>
        <v>26.12</v>
      </c>
      <c r="D1087" s="27">
        <f>IF(B1087=1,Healthcare!D1087,NA())</f>
        <v>4.17</v>
      </c>
      <c r="E1087" s="32">
        <f>IF(B1087=1,Healthcare!M1087,NA())</f>
        <v>10403.27</v>
      </c>
    </row>
    <row r="1088" spans="1:5" x14ac:dyDescent="0.35">
      <c r="A1088" s="23">
        <f>Healthcare!Q1088</f>
        <v>49</v>
      </c>
      <c r="B1088" s="23">
        <f>IF(AND(OR(Dashboard!$D$5="All",Healthcare!J1088=Dashboard!$D$5),OR(Dashboard!$D$6="All",Healthcare!K1088=Dashboard!$D$6)),1,0)</f>
        <v>1</v>
      </c>
      <c r="C1088" s="27">
        <f>IF(B1088=1,Healthcare!C1088,NA())</f>
        <v>36.630000000000003</v>
      </c>
      <c r="D1088" s="27">
        <f>IF(B1088=1,Healthcare!D1088,NA())</f>
        <v>11.42</v>
      </c>
      <c r="E1088" s="32">
        <f>IF(B1088=1,Healthcare!M1088,NA())</f>
        <v>10381.48</v>
      </c>
    </row>
    <row r="1089" spans="1:5" x14ac:dyDescent="0.35">
      <c r="A1089" s="23">
        <f>Healthcare!Q1089</f>
        <v>49</v>
      </c>
      <c r="B1089" s="23">
        <f>IF(AND(OR(Dashboard!$D$5="All",Healthcare!J1089=Dashboard!$D$5),OR(Dashboard!$D$6="All",Healthcare!K1089=Dashboard!$D$6)),1,0)</f>
        <v>1</v>
      </c>
      <c r="C1089" s="27">
        <f>IF(B1089=1,Healthcare!C1089,NA())</f>
        <v>33.344999999999999</v>
      </c>
      <c r="D1089" s="27">
        <f>IF(B1089=1,Healthcare!D1089,NA())</f>
        <v>7.33</v>
      </c>
      <c r="E1089" s="32">
        <f>IF(B1089=1,Healthcare!M1089,NA())</f>
        <v>10370.91</v>
      </c>
    </row>
    <row r="1090" spans="1:5" x14ac:dyDescent="0.35">
      <c r="A1090" s="23">
        <f>Healthcare!Q1090</f>
        <v>51</v>
      </c>
      <c r="B1090" s="23">
        <f>IF(AND(OR(Dashboard!$D$5="All",Healthcare!J1090=Dashboard!$D$5),OR(Dashboard!$D$6="All",Healthcare!K1090=Dashboard!$D$6)),1,0)</f>
        <v>1</v>
      </c>
      <c r="C1090" s="27">
        <f>IF(B1090=1,Healthcare!C1090,NA())</f>
        <v>27.11</v>
      </c>
      <c r="D1090" s="27">
        <f>IF(B1090=1,Healthcare!D1090,NA())</f>
        <v>6.7</v>
      </c>
      <c r="E1090" s="32">
        <f>IF(B1090=1,Healthcare!M1090,NA())</f>
        <v>10356.67</v>
      </c>
    </row>
    <row r="1091" spans="1:5" x14ac:dyDescent="0.35">
      <c r="A1091" s="23">
        <f>Healthcare!Q1091</f>
        <v>53</v>
      </c>
      <c r="B1091" s="23">
        <f>IF(AND(OR(Dashboard!$D$5="All",Healthcare!J1091=Dashboard!$D$5),OR(Dashboard!$D$6="All",Healthcare!K1091=Dashboard!$D$6)),1,0)</f>
        <v>1</v>
      </c>
      <c r="C1091" s="27">
        <f>IF(B1091=1,Healthcare!C1091,NA())</f>
        <v>26.6</v>
      </c>
      <c r="D1091" s="27">
        <f>IF(B1091=1,Healthcare!D1091,NA())</f>
        <v>5.27</v>
      </c>
      <c r="E1091" s="32">
        <f>IF(B1091=1,Healthcare!M1091,NA())</f>
        <v>10355.64</v>
      </c>
    </row>
    <row r="1092" spans="1:5" x14ac:dyDescent="0.35">
      <c r="A1092" s="23">
        <f>Healthcare!Q1092</f>
        <v>48</v>
      </c>
      <c r="B1092" s="23">
        <f>IF(AND(OR(Dashboard!$D$5="All",Healthcare!J1092=Dashboard!$D$5),OR(Dashboard!$D$6="All",Healthcare!K1092=Dashboard!$D$6)),1,0)</f>
        <v>1</v>
      </c>
      <c r="C1092" s="27">
        <f>IF(B1092=1,Healthcare!C1092,NA())</f>
        <v>30.41</v>
      </c>
      <c r="D1092" s="27">
        <f>IF(B1092=1,Healthcare!D1092,NA())</f>
        <v>7.72</v>
      </c>
      <c r="E1092" s="32">
        <f>IF(B1092=1,Healthcare!M1092,NA())</f>
        <v>10352.48</v>
      </c>
    </row>
    <row r="1093" spans="1:5" x14ac:dyDescent="0.35">
      <c r="A1093" s="23">
        <f>Healthcare!Q1093</f>
        <v>49</v>
      </c>
      <c r="B1093" s="23">
        <f>IF(AND(OR(Dashboard!$D$5="All",Healthcare!J1093=Dashboard!$D$5),OR(Dashboard!$D$6="All",Healthcare!K1093=Dashboard!$D$6)),1,0)</f>
        <v>1</v>
      </c>
      <c r="C1093" s="27">
        <f>IF(B1093=1,Healthcare!C1093,NA())</f>
        <v>28.98</v>
      </c>
      <c r="D1093" s="27">
        <f>IF(B1093=1,Healthcare!D1093,NA())</f>
        <v>8.68</v>
      </c>
      <c r="E1093" s="32">
        <f>IF(B1093=1,Healthcare!M1093,NA())</f>
        <v>10345.93</v>
      </c>
    </row>
    <row r="1094" spans="1:5" x14ac:dyDescent="0.35">
      <c r="A1094" s="23">
        <f>Healthcare!Q1094</f>
        <v>54</v>
      </c>
      <c r="B1094" s="23">
        <f>IF(AND(OR(Dashboard!$D$5="All",Healthcare!J1094=Dashboard!$D$5),OR(Dashboard!$D$6="All",Healthcare!K1094=Dashboard!$D$6)),1,0)</f>
        <v>1</v>
      </c>
      <c r="C1094" s="27">
        <f>IF(B1094=1,Healthcare!C1094,NA())</f>
        <v>31.24</v>
      </c>
      <c r="D1094" s="27">
        <f>IF(B1094=1,Healthcare!D1094,NA())</f>
        <v>9.8000000000000007</v>
      </c>
      <c r="E1094" s="32">
        <f>IF(B1094=1,Healthcare!M1094,NA())</f>
        <v>10338.93</v>
      </c>
    </row>
    <row r="1095" spans="1:5" x14ac:dyDescent="0.35">
      <c r="A1095" s="23">
        <f>Healthcare!Q1095</f>
        <v>40</v>
      </c>
      <c r="B1095" s="23">
        <f>IF(AND(OR(Dashboard!$D$5="All",Healthcare!J1095=Dashboard!$D$5),OR(Dashboard!$D$6="All",Healthcare!K1095=Dashboard!$D$6)),1,0)</f>
        <v>1</v>
      </c>
      <c r="C1095" s="27">
        <f>IF(B1095=1,Healthcare!C1095,NA())</f>
        <v>31.54</v>
      </c>
      <c r="D1095" s="27">
        <f>IF(B1095=1,Healthcare!D1095,NA())</f>
        <v>4.4400000000000004</v>
      </c>
      <c r="E1095" s="32">
        <f>IF(B1095=1,Healthcare!M1095,NA())</f>
        <v>10329.06</v>
      </c>
    </row>
    <row r="1096" spans="1:5" x14ac:dyDescent="0.35">
      <c r="A1096" s="23">
        <f>Healthcare!Q1096</f>
        <v>52</v>
      </c>
      <c r="B1096" s="23">
        <f>IF(AND(OR(Dashboard!$D$5="All",Healthcare!J1096=Dashboard!$D$5),OR(Dashboard!$D$6="All",Healthcare!K1096=Dashboard!$D$6)),1,0)</f>
        <v>1</v>
      </c>
      <c r="C1096" s="27">
        <f>IF(B1096=1,Healthcare!C1096,NA())</f>
        <v>38.6</v>
      </c>
      <c r="D1096" s="27">
        <f>IF(B1096=1,Healthcare!D1096,NA())</f>
        <v>7.19</v>
      </c>
      <c r="E1096" s="32">
        <f>IF(B1096=1,Healthcare!M1096,NA())</f>
        <v>10325.209999999999</v>
      </c>
    </row>
    <row r="1097" spans="1:5" x14ac:dyDescent="0.35">
      <c r="A1097" s="23">
        <f>Healthcare!Q1097</f>
        <v>31</v>
      </c>
      <c r="B1097" s="23">
        <f>IF(AND(OR(Dashboard!$D$5="All",Healthcare!J1097=Dashboard!$D$5),OR(Dashboard!$D$6="All",Healthcare!K1097=Dashboard!$D$6)),1,0)</f>
        <v>1</v>
      </c>
      <c r="C1097" s="27">
        <f>IF(B1097=1,Healthcare!C1097,NA())</f>
        <v>37.950000000000003</v>
      </c>
      <c r="D1097" s="27">
        <f>IF(B1097=1,Healthcare!D1097,NA())</f>
        <v>6.06</v>
      </c>
      <c r="E1097" s="32">
        <f>IF(B1097=1,Healthcare!M1097,NA())</f>
        <v>10322.9</v>
      </c>
    </row>
    <row r="1098" spans="1:5" x14ac:dyDescent="0.35">
      <c r="A1098" s="23">
        <f>Healthcare!Q1098</f>
        <v>31</v>
      </c>
      <c r="B1098" s="23">
        <f>IF(AND(OR(Dashboard!$D$5="All",Healthcare!J1098=Dashboard!$D$5),OR(Dashboard!$D$6="All",Healthcare!K1098=Dashboard!$D$6)),1,0)</f>
        <v>1</v>
      </c>
      <c r="C1098" s="27">
        <f>IF(B1098=1,Healthcare!C1098,NA())</f>
        <v>38.97</v>
      </c>
      <c r="D1098" s="27">
        <f>IF(B1098=1,Healthcare!D1098,NA())</f>
        <v>5.12</v>
      </c>
      <c r="E1098" s="32">
        <f>IF(B1098=1,Healthcare!M1098,NA())</f>
        <v>10315.91</v>
      </c>
    </row>
    <row r="1099" spans="1:5" x14ac:dyDescent="0.35">
      <c r="A1099" s="23">
        <f>Healthcare!Q1099</f>
        <v>60</v>
      </c>
      <c r="B1099" s="23">
        <f>IF(AND(OR(Dashboard!$D$5="All",Healthcare!J1099=Dashboard!$D$5),OR(Dashboard!$D$6="All",Healthcare!K1099=Dashboard!$D$6)),1,0)</f>
        <v>1</v>
      </c>
      <c r="C1099" s="27">
        <f>IF(B1099=1,Healthcare!C1099,NA())</f>
        <v>21.2</v>
      </c>
      <c r="D1099" s="27">
        <f>IF(B1099=1,Healthcare!D1099,NA())</f>
        <v>10.72</v>
      </c>
      <c r="E1099" s="32">
        <f>IF(B1099=1,Healthcare!M1099,NA())</f>
        <v>10310.780000000001</v>
      </c>
    </row>
    <row r="1100" spans="1:5" x14ac:dyDescent="0.35">
      <c r="A1100" s="23">
        <f>Healthcare!Q1100</f>
        <v>59</v>
      </c>
      <c r="B1100" s="23">
        <f>IF(AND(OR(Dashboard!$D$5="All",Healthcare!J1100=Dashboard!$D$5),OR(Dashboard!$D$6="All",Healthcare!K1100=Dashboard!$D$6)),1,0)</f>
        <v>1</v>
      </c>
      <c r="C1100" s="27">
        <f>IF(B1100=1,Healthcare!C1100,NA())</f>
        <v>23.96</v>
      </c>
      <c r="D1100" s="27">
        <f>IF(B1100=1,Healthcare!D1100,NA())</f>
        <v>9.58</v>
      </c>
      <c r="E1100" s="32">
        <f>IF(B1100=1,Healthcare!M1100,NA())</f>
        <v>10308.040000000001</v>
      </c>
    </row>
    <row r="1101" spans="1:5" x14ac:dyDescent="0.35">
      <c r="A1101" s="23">
        <f>Healthcare!Q1101</f>
        <v>34</v>
      </c>
      <c r="B1101" s="23">
        <f>IF(AND(OR(Dashboard!$D$5="All",Healthcare!J1101=Dashboard!$D$5),OR(Dashboard!$D$6="All",Healthcare!K1101=Dashboard!$D$6)),1,0)</f>
        <v>1</v>
      </c>
      <c r="C1101" s="27">
        <f>IF(B1101=1,Healthcare!C1101,NA())</f>
        <v>35.93</v>
      </c>
      <c r="D1101" s="27">
        <f>IF(B1101=1,Healthcare!D1101,NA())</f>
        <v>6.4</v>
      </c>
      <c r="E1101" s="32">
        <f>IF(B1101=1,Healthcare!M1101,NA())</f>
        <v>10276.99</v>
      </c>
    </row>
    <row r="1102" spans="1:5" x14ac:dyDescent="0.35">
      <c r="A1102" s="23">
        <f>Healthcare!Q1102</f>
        <v>52</v>
      </c>
      <c r="B1102" s="23">
        <f>IF(AND(OR(Dashboard!$D$5="All",Healthcare!J1102=Dashboard!$D$5),OR(Dashboard!$D$6="All",Healthcare!K1102=Dashboard!$D$6)),1,0)</f>
        <v>1</v>
      </c>
      <c r="C1102" s="27">
        <f>IF(B1102=1,Healthcare!C1102,NA())</f>
        <v>26.11</v>
      </c>
      <c r="D1102" s="27">
        <f>IF(B1102=1,Healthcare!D1102,NA())</f>
        <v>6.8</v>
      </c>
      <c r="E1102" s="32">
        <f>IF(B1102=1,Healthcare!M1102,NA())</f>
        <v>10274.33</v>
      </c>
    </row>
    <row r="1103" spans="1:5" x14ac:dyDescent="0.35">
      <c r="A1103" s="23">
        <f>Healthcare!Q1103</f>
        <v>49</v>
      </c>
      <c r="B1103" s="23">
        <f>IF(AND(OR(Dashboard!$D$5="All",Healthcare!J1103=Dashboard!$D$5),OR(Dashboard!$D$6="All",Healthcare!K1103=Dashboard!$D$6)),1,0)</f>
        <v>1</v>
      </c>
      <c r="C1103" s="27">
        <f>IF(B1103=1,Healthcare!C1103,NA())</f>
        <v>32.299999999999997</v>
      </c>
      <c r="D1103" s="27">
        <f>IF(B1103=1,Healthcare!D1103,NA())</f>
        <v>9.48</v>
      </c>
      <c r="E1103" s="32">
        <f>IF(B1103=1,Healthcare!M1103,NA())</f>
        <v>10269.459999999999</v>
      </c>
    </row>
    <row r="1104" spans="1:5" x14ac:dyDescent="0.35">
      <c r="A1104" s="23">
        <f>Healthcare!Q1104</f>
        <v>49</v>
      </c>
      <c r="B1104" s="23">
        <f>IF(AND(OR(Dashboard!$D$5="All",Healthcare!J1104=Dashboard!$D$5),OR(Dashboard!$D$6="All",Healthcare!K1104=Dashboard!$D$6)),1,0)</f>
        <v>1</v>
      </c>
      <c r="C1104" s="27">
        <f>IF(B1104=1,Healthcare!C1104,NA())</f>
        <v>28.69</v>
      </c>
      <c r="D1104" s="27">
        <f>IF(B1104=1,Healthcare!D1104,NA())</f>
        <v>7.45</v>
      </c>
      <c r="E1104" s="32">
        <f>IF(B1104=1,Healthcare!M1104,NA())</f>
        <v>10264.44</v>
      </c>
    </row>
    <row r="1105" spans="1:5" x14ac:dyDescent="0.35">
      <c r="A1105" s="23">
        <f>Healthcare!Q1105</f>
        <v>47</v>
      </c>
      <c r="B1105" s="23">
        <f>IF(AND(OR(Dashboard!$D$5="All",Healthcare!J1105=Dashboard!$D$5),OR(Dashboard!$D$6="All",Healthcare!K1105=Dashboard!$D$6)),1,0)</f>
        <v>1</v>
      </c>
      <c r="C1105" s="27">
        <f>IF(B1105=1,Healthcare!C1105,NA())</f>
        <v>31.28</v>
      </c>
      <c r="D1105" s="27">
        <f>IF(B1105=1,Healthcare!D1105,NA())</f>
        <v>6.94</v>
      </c>
      <c r="E1105" s="32">
        <f>IF(B1105=1,Healthcare!M1105,NA())</f>
        <v>10259.129999999999</v>
      </c>
    </row>
    <row r="1106" spans="1:5" x14ac:dyDescent="0.35">
      <c r="A1106" s="23">
        <f>Healthcare!Q1106</f>
        <v>54</v>
      </c>
      <c r="B1106" s="23">
        <f>IF(AND(OR(Dashboard!$D$5="All",Healthcare!J1106=Dashboard!$D$5),OR(Dashboard!$D$6="All",Healthcare!K1106=Dashboard!$D$6)),1,0)</f>
        <v>1</v>
      </c>
      <c r="C1106" s="27">
        <f>IF(B1106=1,Healthcare!C1106,NA())</f>
        <v>30.21</v>
      </c>
      <c r="D1106" s="27">
        <f>IF(B1106=1,Healthcare!D1106,NA())</f>
        <v>7.83</v>
      </c>
      <c r="E1106" s="32">
        <f>IF(B1106=1,Healthcare!M1106,NA())</f>
        <v>10231.5</v>
      </c>
    </row>
    <row r="1107" spans="1:5" x14ac:dyDescent="0.35">
      <c r="A1107" s="23">
        <f>Healthcare!Q1107</f>
        <v>55</v>
      </c>
      <c r="B1107" s="23">
        <f>IF(AND(OR(Dashboard!$D$5="All",Healthcare!J1107=Dashboard!$D$5),OR(Dashboard!$D$6="All",Healthcare!K1107=Dashboard!$D$6)),1,0)</f>
        <v>1</v>
      </c>
      <c r="C1107" s="27">
        <f>IF(B1107=1,Healthcare!C1107,NA())</f>
        <v>38.28</v>
      </c>
      <c r="D1107" s="27">
        <f>IF(B1107=1,Healthcare!D1107,NA())</f>
        <v>10.17</v>
      </c>
      <c r="E1107" s="32">
        <f>IF(B1107=1,Healthcare!M1107,NA())</f>
        <v>10226.280000000001</v>
      </c>
    </row>
    <row r="1108" spans="1:5" x14ac:dyDescent="0.35">
      <c r="A1108" s="23">
        <f>Healthcare!Q1108</f>
        <v>55</v>
      </c>
      <c r="B1108" s="23">
        <f>IF(AND(OR(Dashboard!$D$5="All",Healthcare!J1108=Dashboard!$D$5),OR(Dashboard!$D$6="All",Healthcare!K1108=Dashboard!$D$6)),1,0)</f>
        <v>1</v>
      </c>
      <c r="C1108" s="27">
        <f>IF(B1108=1,Healthcare!C1108,NA())</f>
        <v>29.9</v>
      </c>
      <c r="D1108" s="27">
        <f>IF(B1108=1,Healthcare!D1108,NA())</f>
        <v>8.9600000000000009</v>
      </c>
      <c r="E1108" s="32">
        <f>IF(B1108=1,Healthcare!M1108,NA())</f>
        <v>10214.64</v>
      </c>
    </row>
    <row r="1109" spans="1:5" x14ac:dyDescent="0.35">
      <c r="A1109" s="23">
        <f>Healthcare!Q1109</f>
        <v>52</v>
      </c>
      <c r="B1109" s="23">
        <f>IF(AND(OR(Dashboard!$D$5="All",Healthcare!J1109=Dashboard!$D$5),OR(Dashboard!$D$6="All",Healthcare!K1109=Dashboard!$D$6)),1,0)</f>
        <v>1</v>
      </c>
      <c r="C1109" s="27">
        <f>IF(B1109=1,Healthcare!C1109,NA())</f>
        <v>23.18</v>
      </c>
      <c r="D1109" s="27">
        <f>IF(B1109=1,Healthcare!D1109,NA())</f>
        <v>6.96</v>
      </c>
      <c r="E1109" s="32">
        <f>IF(B1109=1,Healthcare!M1109,NA())</f>
        <v>10197.77</v>
      </c>
    </row>
    <row r="1110" spans="1:5" x14ac:dyDescent="0.35">
      <c r="A1110" s="23">
        <f>Healthcare!Q1110</f>
        <v>37</v>
      </c>
      <c r="B1110" s="23">
        <f>IF(AND(OR(Dashboard!$D$5="All",Healthcare!J1110=Dashboard!$D$5),OR(Dashboard!$D$6="All",Healthcare!K1110=Dashboard!$D$6)),1,0)</f>
        <v>1</v>
      </c>
      <c r="C1110" s="27">
        <f>IF(B1110=1,Healthcare!C1110,NA())</f>
        <v>33.020000000000003</v>
      </c>
      <c r="D1110" s="27">
        <f>IF(B1110=1,Healthcare!D1110,NA())</f>
        <v>5.07</v>
      </c>
      <c r="E1110" s="32">
        <f>IF(B1110=1,Healthcare!M1110,NA())</f>
        <v>10191.82</v>
      </c>
    </row>
    <row r="1111" spans="1:5" x14ac:dyDescent="0.35">
      <c r="A1111" s="23">
        <f>Healthcare!Q1111</f>
        <v>50</v>
      </c>
      <c r="B1111" s="23">
        <f>IF(AND(OR(Dashboard!$D$5="All",Healthcare!J1111=Dashboard!$D$5),OR(Dashboard!$D$6="All",Healthcare!K1111=Dashboard!$D$6)),1,0)</f>
        <v>1</v>
      </c>
      <c r="C1111" s="27">
        <f>IF(B1111=1,Healthcare!C1111,NA())</f>
        <v>27.29</v>
      </c>
      <c r="D1111" s="27">
        <f>IF(B1111=1,Healthcare!D1111,NA())</f>
        <v>5.85</v>
      </c>
      <c r="E1111" s="32">
        <f>IF(B1111=1,Healthcare!M1111,NA())</f>
        <v>10160.870000000001</v>
      </c>
    </row>
    <row r="1112" spans="1:5" x14ac:dyDescent="0.35">
      <c r="A1112" s="23">
        <f>Healthcare!Q1112</f>
        <v>49</v>
      </c>
      <c r="B1112" s="23">
        <f>IF(AND(OR(Dashboard!$D$5="All",Healthcare!J1112=Dashboard!$D$5),OR(Dashboard!$D$6="All",Healthcare!K1112=Dashboard!$D$6)),1,0)</f>
        <v>1</v>
      </c>
      <c r="C1112" s="27">
        <f>IF(B1112=1,Healthcare!C1112,NA())</f>
        <v>23.18</v>
      </c>
      <c r="D1112" s="27">
        <f>IF(B1112=1,Healthcare!D1112,NA())</f>
        <v>10.56</v>
      </c>
      <c r="E1112" s="32">
        <f>IF(B1112=1,Healthcare!M1112,NA())</f>
        <v>10156.780000000001</v>
      </c>
    </row>
    <row r="1113" spans="1:5" x14ac:dyDescent="0.35">
      <c r="A1113" s="23">
        <f>Healthcare!Q1113</f>
        <v>41</v>
      </c>
      <c r="B1113" s="23">
        <f>IF(AND(OR(Dashboard!$D$5="All",Healthcare!J1113=Dashboard!$D$5),OR(Dashboard!$D$6="All",Healthcare!K1113=Dashboard!$D$6)),1,0)</f>
        <v>1</v>
      </c>
      <c r="C1113" s="27">
        <f>IF(B1113=1,Healthcare!C1113,NA())</f>
        <v>32.659999999999997</v>
      </c>
      <c r="D1113" s="27">
        <f>IF(B1113=1,Healthcare!D1113,NA())</f>
        <v>8.92</v>
      </c>
      <c r="E1113" s="32">
        <f>IF(B1113=1,Healthcare!M1113,NA())</f>
        <v>10146.129999999999</v>
      </c>
    </row>
    <row r="1114" spans="1:5" x14ac:dyDescent="0.35">
      <c r="A1114" s="23">
        <f>Healthcare!Q1114</f>
        <v>48</v>
      </c>
      <c r="B1114" s="23">
        <f>IF(AND(OR(Dashboard!$D$5="All",Healthcare!J1114=Dashboard!$D$5),OR(Dashboard!$D$6="All",Healthcare!K1114=Dashboard!$D$6)),1,0)</f>
        <v>1</v>
      </c>
      <c r="C1114" s="27">
        <f>IF(B1114=1,Healthcare!C1114,NA())</f>
        <v>30.78</v>
      </c>
      <c r="D1114" s="27">
        <f>IF(B1114=1,Healthcare!D1114,NA())</f>
        <v>8.6300000000000008</v>
      </c>
      <c r="E1114" s="32">
        <f>IF(B1114=1,Healthcare!M1114,NA())</f>
        <v>10141.14</v>
      </c>
    </row>
    <row r="1115" spans="1:5" x14ac:dyDescent="0.35">
      <c r="A1115" s="23">
        <f>Healthcare!Q1115</f>
        <v>25</v>
      </c>
      <c r="B1115" s="23">
        <f>IF(AND(OR(Dashboard!$D$5="All",Healthcare!J1115=Dashboard!$D$5),OR(Dashboard!$D$6="All",Healthcare!K1115=Dashboard!$D$6)),1,0)</f>
        <v>1</v>
      </c>
      <c r="C1115" s="27">
        <f>IF(B1115=1,Healthcare!C1115,NA())</f>
        <v>47.2</v>
      </c>
      <c r="D1115" s="27">
        <f>IF(B1115=1,Healthcare!D1115,NA())</f>
        <v>6.29</v>
      </c>
      <c r="E1115" s="32">
        <f>IF(B1115=1,Healthcare!M1115,NA())</f>
        <v>10139.84</v>
      </c>
    </row>
    <row r="1116" spans="1:5" x14ac:dyDescent="0.35">
      <c r="A1116" s="23">
        <f>Healthcare!Q1116</f>
        <v>50</v>
      </c>
      <c r="B1116" s="23">
        <f>IF(AND(OR(Dashboard!$D$5="All",Healthcare!J1116=Dashboard!$D$5),OR(Dashboard!$D$6="All",Healthcare!K1116=Dashboard!$D$6)),1,0)</f>
        <v>1</v>
      </c>
      <c r="C1116" s="27">
        <f>IF(B1116=1,Healthcare!C1116,NA())</f>
        <v>31.6</v>
      </c>
      <c r="D1116" s="27">
        <f>IF(B1116=1,Healthcare!D1116,NA())</f>
        <v>5.75</v>
      </c>
      <c r="E1116" s="32">
        <f>IF(B1116=1,Healthcare!M1116,NA())</f>
        <v>10118.42</v>
      </c>
    </row>
    <row r="1117" spans="1:5" x14ac:dyDescent="0.35">
      <c r="A1117" s="23">
        <f>Healthcare!Q1117</f>
        <v>47</v>
      </c>
      <c r="B1117" s="23">
        <f>IF(AND(OR(Dashboard!$D$5="All",Healthcare!J1117=Dashboard!$D$5),OR(Dashboard!$D$6="All",Healthcare!K1117=Dashboard!$D$6)),1,0)</f>
        <v>1</v>
      </c>
      <c r="C1117" s="27">
        <f>IF(B1117=1,Healthcare!C1117,NA())</f>
        <v>33.914999999999999</v>
      </c>
      <c r="D1117" s="27">
        <f>IF(B1117=1,Healthcare!D1117,NA())</f>
        <v>6.66</v>
      </c>
      <c r="E1117" s="32">
        <f>IF(B1117=1,Healthcare!M1117,NA())</f>
        <v>10115.01</v>
      </c>
    </row>
    <row r="1118" spans="1:5" x14ac:dyDescent="0.35">
      <c r="A1118" s="23">
        <f>Healthcare!Q1118</f>
        <v>50</v>
      </c>
      <c r="B1118" s="23">
        <f>IF(AND(OR(Dashboard!$D$5="All",Healthcare!J1118=Dashboard!$D$5),OR(Dashboard!$D$6="All",Healthcare!K1118=Dashboard!$D$6)),1,0)</f>
        <v>1</v>
      </c>
      <c r="C1118" s="27">
        <f>IF(B1118=1,Healthcare!C1118,NA())</f>
        <v>23.54</v>
      </c>
      <c r="D1118" s="27">
        <f>IF(B1118=1,Healthcare!D1118,NA())</f>
        <v>5.0999999999999996</v>
      </c>
      <c r="E1118" s="32">
        <f>IF(B1118=1,Healthcare!M1118,NA())</f>
        <v>10107.219999999999</v>
      </c>
    </row>
    <row r="1119" spans="1:5" x14ac:dyDescent="0.35">
      <c r="A1119" s="23">
        <f>Healthcare!Q1119</f>
        <v>50</v>
      </c>
      <c r="B1119" s="23">
        <f>IF(AND(OR(Dashboard!$D$5="All",Healthcare!J1119=Dashboard!$D$5),OR(Dashboard!$D$6="All",Healthcare!K1119=Dashboard!$D$6)),1,0)</f>
        <v>1</v>
      </c>
      <c r="C1119" s="27">
        <f>IF(B1119=1,Healthcare!C1119,NA())</f>
        <v>27.074999999999999</v>
      </c>
      <c r="D1119" s="27">
        <f>IF(B1119=1,Healthcare!D1119,NA())</f>
        <v>4.41</v>
      </c>
      <c r="E1119" s="32">
        <f>IF(B1119=1,Healthcare!M1119,NA())</f>
        <v>10106.129999999999</v>
      </c>
    </row>
    <row r="1120" spans="1:5" x14ac:dyDescent="0.35">
      <c r="A1120" s="23">
        <f>Healthcare!Q1120</f>
        <v>46</v>
      </c>
      <c r="B1120" s="23">
        <f>IF(AND(OR(Dashboard!$D$5="All",Healthcare!J1120=Dashboard!$D$5),OR(Dashboard!$D$6="All",Healthcare!K1120=Dashboard!$D$6)),1,0)</f>
        <v>1</v>
      </c>
      <c r="C1120" s="27">
        <f>IF(B1120=1,Healthcare!C1120,NA())</f>
        <v>25.8</v>
      </c>
      <c r="D1120" s="27">
        <f>IF(B1120=1,Healthcare!D1120,NA())</f>
        <v>5.52</v>
      </c>
      <c r="E1120" s="32">
        <f>IF(B1120=1,Healthcare!M1120,NA())</f>
        <v>10096.969999999999</v>
      </c>
    </row>
    <row r="1121" spans="1:5" x14ac:dyDescent="0.35">
      <c r="A1121" s="23">
        <f>Healthcare!Q1121</f>
        <v>53</v>
      </c>
      <c r="B1121" s="23">
        <f>IF(AND(OR(Dashboard!$D$5="All",Healthcare!J1121=Dashboard!$D$5),OR(Dashboard!$D$6="All",Healthcare!K1121=Dashboard!$D$6)),1,0)</f>
        <v>1</v>
      </c>
      <c r="C1121" s="27">
        <f>IF(B1121=1,Healthcare!C1121,NA())</f>
        <v>36.1</v>
      </c>
      <c r="D1121" s="27">
        <f>IF(B1121=1,Healthcare!D1121,NA())</f>
        <v>4.62</v>
      </c>
      <c r="E1121" s="32">
        <f>IF(B1121=1,Healthcare!M1121,NA())</f>
        <v>10085.85</v>
      </c>
    </row>
    <row r="1122" spans="1:5" x14ac:dyDescent="0.35">
      <c r="A1122" s="23">
        <f>Healthcare!Q1122</f>
        <v>53</v>
      </c>
      <c r="B1122" s="23">
        <f>IF(AND(OR(Dashboard!$D$5="All",Healthcare!J1122=Dashboard!$D$5),OR(Dashboard!$D$6="All",Healthcare!K1122=Dashboard!$D$6)),1,0)</f>
        <v>1</v>
      </c>
      <c r="C1122" s="27">
        <f>IF(B1122=1,Healthcare!C1122,NA())</f>
        <v>30.495000000000001</v>
      </c>
      <c r="D1122" s="27">
        <f>IF(B1122=1,Healthcare!D1122,NA())</f>
        <v>5.74</v>
      </c>
      <c r="E1122" s="32">
        <f>IF(B1122=1,Healthcare!M1122,NA())</f>
        <v>10072.06</v>
      </c>
    </row>
    <row r="1123" spans="1:5" x14ac:dyDescent="0.35">
      <c r="A1123" s="23">
        <f>Healthcare!Q1123</f>
        <v>53</v>
      </c>
      <c r="B1123" s="23">
        <f>IF(AND(OR(Dashboard!$D$5="All",Healthcare!J1123=Dashboard!$D$5),OR(Dashboard!$D$6="All",Healthcare!K1123=Dashboard!$D$6)),1,0)</f>
        <v>1</v>
      </c>
      <c r="C1123" s="27">
        <f>IF(B1123=1,Healthcare!C1123,NA())</f>
        <v>21.4</v>
      </c>
      <c r="D1123" s="27">
        <f>IF(B1123=1,Healthcare!D1123,NA())</f>
        <v>6.3</v>
      </c>
      <c r="E1123" s="32">
        <f>IF(B1123=1,Healthcare!M1123,NA())</f>
        <v>10065.41</v>
      </c>
    </row>
    <row r="1124" spans="1:5" x14ac:dyDescent="0.35">
      <c r="A1124" s="23">
        <f>Healthcare!Q1124</f>
        <v>48</v>
      </c>
      <c r="B1124" s="23">
        <f>IF(AND(OR(Dashboard!$D$5="All",Healthcare!J1124=Dashboard!$D$5),OR(Dashboard!$D$6="All",Healthcare!K1124=Dashboard!$D$6)),1,0)</f>
        <v>1</v>
      </c>
      <c r="C1124" s="27">
        <f>IF(B1124=1,Healthcare!C1124,NA())</f>
        <v>32.299999999999997</v>
      </c>
      <c r="D1124" s="27">
        <f>IF(B1124=1,Healthcare!D1124,NA())</f>
        <v>10.27</v>
      </c>
      <c r="E1124" s="32">
        <f>IF(B1124=1,Healthcare!M1124,NA())</f>
        <v>10043.25</v>
      </c>
    </row>
    <row r="1125" spans="1:5" x14ac:dyDescent="0.35">
      <c r="A1125" s="23">
        <f>Healthcare!Q1125</f>
        <v>43</v>
      </c>
      <c r="B1125" s="23">
        <f>IF(AND(OR(Dashboard!$D$5="All",Healthcare!J1125=Dashboard!$D$5),OR(Dashboard!$D$6="All",Healthcare!K1125=Dashboard!$D$6)),1,0)</f>
        <v>1</v>
      </c>
      <c r="C1125" s="27">
        <f>IF(B1125=1,Healthcare!C1125,NA())</f>
        <v>29.78</v>
      </c>
      <c r="D1125" s="27">
        <f>IF(B1125=1,Healthcare!D1125,NA())</f>
        <v>5.85</v>
      </c>
      <c r="E1125" s="32">
        <f>IF(B1125=1,Healthcare!M1125,NA())</f>
        <v>10027.15</v>
      </c>
    </row>
    <row r="1126" spans="1:5" x14ac:dyDescent="0.35">
      <c r="A1126" s="23">
        <f>Healthcare!Q1126</f>
        <v>34</v>
      </c>
      <c r="B1126" s="23">
        <f>IF(AND(OR(Dashboard!$D$5="All",Healthcare!J1126=Dashboard!$D$5),OR(Dashboard!$D$6="All",Healthcare!K1126=Dashboard!$D$6)),1,0)</f>
        <v>1</v>
      </c>
      <c r="C1126" s="27">
        <f>IF(B1126=1,Healthcare!C1126,NA())</f>
        <v>34.76</v>
      </c>
      <c r="D1126" s="27">
        <f>IF(B1126=1,Healthcare!D1126,NA())</f>
        <v>5.92</v>
      </c>
      <c r="E1126" s="32">
        <f>IF(B1126=1,Healthcare!M1126,NA())</f>
        <v>10011.44</v>
      </c>
    </row>
    <row r="1127" spans="1:5" x14ac:dyDescent="0.35">
      <c r="A1127" s="23">
        <f>Healthcare!Q1127</f>
        <v>52</v>
      </c>
      <c r="B1127" s="23">
        <f>IF(AND(OR(Dashboard!$D$5="All",Healthcare!J1127=Dashboard!$D$5),OR(Dashboard!$D$6="All",Healthcare!K1127=Dashboard!$D$6)),1,0)</f>
        <v>1</v>
      </c>
      <c r="C1127" s="27">
        <f>IF(B1127=1,Healthcare!C1127,NA())</f>
        <v>18.335000000000001</v>
      </c>
      <c r="D1127" s="27">
        <f>IF(B1127=1,Healthcare!D1127,NA())</f>
        <v>10.01</v>
      </c>
      <c r="E1127" s="32">
        <f>IF(B1127=1,Healthcare!M1127,NA())</f>
        <v>9991.0400000000009</v>
      </c>
    </row>
    <row r="1128" spans="1:5" x14ac:dyDescent="0.35">
      <c r="A1128" s="23">
        <f>Healthcare!Q1128</f>
        <v>51</v>
      </c>
      <c r="B1128" s="23">
        <f>IF(AND(OR(Dashboard!$D$5="All",Healthcare!J1128=Dashboard!$D$5),OR(Dashboard!$D$6="All",Healthcare!K1128=Dashboard!$D$6)),1,0)</f>
        <v>1</v>
      </c>
      <c r="C1128" s="27">
        <f>IF(B1128=1,Healthcare!C1128,NA())</f>
        <v>32.299999999999997</v>
      </c>
      <c r="D1128" s="27">
        <f>IF(B1128=1,Healthcare!D1128,NA())</f>
        <v>9.59</v>
      </c>
      <c r="E1128" s="32">
        <f>IF(B1128=1,Healthcare!M1128,NA())</f>
        <v>9964.06</v>
      </c>
    </row>
    <row r="1129" spans="1:5" x14ac:dyDescent="0.35">
      <c r="A1129" s="23">
        <f>Healthcare!Q1129</f>
        <v>51</v>
      </c>
      <c r="B1129" s="23">
        <f>IF(AND(OR(Dashboard!$D$5="All",Healthcare!J1129=Dashboard!$D$5),OR(Dashboard!$D$6="All",Healthcare!K1129=Dashboard!$D$6)),1,0)</f>
        <v>1</v>
      </c>
      <c r="C1129" s="27">
        <f>IF(B1129=1,Healthcare!C1129,NA())</f>
        <v>27.74</v>
      </c>
      <c r="D1129" s="27">
        <f>IF(B1129=1,Healthcare!D1129,NA())</f>
        <v>10.37</v>
      </c>
      <c r="E1129" s="32">
        <f>IF(B1129=1,Healthcare!M1129,NA())</f>
        <v>9957.7199999999993</v>
      </c>
    </row>
    <row r="1130" spans="1:5" x14ac:dyDescent="0.35">
      <c r="A1130" s="23">
        <f>Healthcare!Q1130</f>
        <v>58</v>
      </c>
      <c r="B1130" s="23">
        <f>IF(AND(OR(Dashboard!$D$5="All",Healthcare!J1130=Dashboard!$D$5),OR(Dashboard!$D$6="All",Healthcare!K1130=Dashboard!$D$6)),1,0)</f>
        <v>1</v>
      </c>
      <c r="C1130" s="27">
        <f>IF(B1130=1,Healthcare!C1130,NA())</f>
        <v>24</v>
      </c>
      <c r="D1130" s="27">
        <f>IF(B1130=1,Healthcare!D1130,NA())</f>
        <v>4.01</v>
      </c>
      <c r="E1130" s="32">
        <f>IF(B1130=1,Healthcare!M1130,NA())</f>
        <v>9933.44</v>
      </c>
    </row>
    <row r="1131" spans="1:5" x14ac:dyDescent="0.35">
      <c r="A1131" s="23">
        <f>Healthcare!Q1131</f>
        <v>39</v>
      </c>
      <c r="B1131" s="23">
        <f>IF(AND(OR(Dashboard!$D$5="All",Healthcare!J1131=Dashboard!$D$5),OR(Dashboard!$D$6="All",Healthcare!K1131=Dashboard!$D$6)),1,0)</f>
        <v>1</v>
      </c>
      <c r="C1131" s="27">
        <f>IF(B1131=1,Healthcare!C1131,NA())</f>
        <v>31.78</v>
      </c>
      <c r="D1131" s="27">
        <f>IF(B1131=1,Healthcare!D1131,NA())</f>
        <v>4.24</v>
      </c>
      <c r="E1131" s="32">
        <f>IF(B1131=1,Healthcare!M1131,NA())</f>
        <v>9931.9599999999991</v>
      </c>
    </row>
    <row r="1132" spans="1:5" x14ac:dyDescent="0.35">
      <c r="A1132" s="23">
        <f>Healthcare!Q1132</f>
        <v>37</v>
      </c>
      <c r="B1132" s="23">
        <f>IF(AND(OR(Dashboard!$D$5="All",Healthcare!J1132=Dashboard!$D$5),OR(Dashboard!$D$6="All",Healthcare!K1132=Dashboard!$D$6)),1,0)</f>
        <v>1</v>
      </c>
      <c r="C1132" s="27">
        <f>IF(B1132=1,Healthcare!C1132,NA())</f>
        <v>32.25</v>
      </c>
      <c r="D1132" s="27">
        <f>IF(B1132=1,Healthcare!D1132,NA())</f>
        <v>5.36</v>
      </c>
      <c r="E1132" s="32">
        <f>IF(B1132=1,Healthcare!M1132,NA())</f>
        <v>9930.64</v>
      </c>
    </row>
    <row r="1133" spans="1:5" x14ac:dyDescent="0.35">
      <c r="A1133" s="23">
        <f>Healthcare!Q1133</f>
        <v>50</v>
      </c>
      <c r="B1133" s="23">
        <f>IF(AND(OR(Dashboard!$D$5="All",Healthcare!J1133=Dashboard!$D$5),OR(Dashboard!$D$6="All",Healthcare!K1133=Dashboard!$D$6)),1,0)</f>
        <v>1</v>
      </c>
      <c r="C1133" s="27">
        <f>IF(B1133=1,Healthcare!C1133,NA())</f>
        <v>30.114999999999998</v>
      </c>
      <c r="D1133" s="27">
        <f>IF(B1133=1,Healthcare!D1133,NA())</f>
        <v>4.99</v>
      </c>
      <c r="E1133" s="32">
        <f>IF(B1133=1,Healthcare!M1133,NA())</f>
        <v>9910.36</v>
      </c>
    </row>
    <row r="1134" spans="1:5" x14ac:dyDescent="0.35">
      <c r="A1134" s="23">
        <f>Healthcare!Q1134</f>
        <v>60</v>
      </c>
      <c r="B1134" s="23">
        <f>IF(AND(OR(Dashboard!$D$5="All",Healthcare!J1134=Dashboard!$D$5),OR(Dashboard!$D$6="All",Healthcare!K1134=Dashboard!$D$6)),1,0)</f>
        <v>1</v>
      </c>
      <c r="C1134" s="27">
        <f>IF(B1134=1,Healthcare!C1134,NA())</f>
        <v>22.41</v>
      </c>
      <c r="D1134" s="27">
        <f>IF(B1134=1,Healthcare!D1134,NA())</f>
        <v>8.68</v>
      </c>
      <c r="E1134" s="32">
        <f>IF(B1134=1,Healthcare!M1134,NA())</f>
        <v>9907.83</v>
      </c>
    </row>
    <row r="1135" spans="1:5" x14ac:dyDescent="0.35">
      <c r="A1135" s="23">
        <f>Healthcare!Q1135</f>
        <v>26</v>
      </c>
      <c r="B1135" s="23">
        <f>IF(AND(OR(Dashboard!$D$5="All",Healthcare!J1135=Dashboard!$D$5),OR(Dashboard!$D$6="All",Healthcare!K1135=Dashboard!$D$6)),1,0)</f>
        <v>1</v>
      </c>
      <c r="C1135" s="27">
        <f>IF(B1135=1,Healthcare!C1135,NA())</f>
        <v>45.72</v>
      </c>
      <c r="D1135" s="27">
        <f>IF(B1135=1,Healthcare!D1135,NA())</f>
        <v>4.2300000000000004</v>
      </c>
      <c r="E1135" s="32">
        <f>IF(B1135=1,Healthcare!M1135,NA())</f>
        <v>9894.69</v>
      </c>
    </row>
    <row r="1136" spans="1:5" x14ac:dyDescent="0.35">
      <c r="A1136" s="23">
        <f>Healthcare!Q1136</f>
        <v>56</v>
      </c>
      <c r="B1136" s="23">
        <f>IF(AND(OR(Dashboard!$D$5="All",Healthcare!J1136=Dashboard!$D$5),OR(Dashboard!$D$6="All",Healthcare!K1136=Dashboard!$D$6)),1,0)</f>
        <v>1</v>
      </c>
      <c r="C1136" s="27">
        <f>IF(B1136=1,Healthcare!C1136,NA())</f>
        <v>25</v>
      </c>
      <c r="D1136" s="27">
        <f>IF(B1136=1,Healthcare!D1136,NA())</f>
        <v>5.32</v>
      </c>
      <c r="E1136" s="32">
        <f>IF(B1136=1,Healthcare!M1136,NA())</f>
        <v>9890.23</v>
      </c>
    </row>
    <row r="1137" spans="1:5" x14ac:dyDescent="0.35">
      <c r="A1137" s="23">
        <f>Healthcare!Q1137</f>
        <v>51</v>
      </c>
      <c r="B1137" s="23">
        <f>IF(AND(OR(Dashboard!$D$5="All",Healthcare!J1137=Dashboard!$D$5),OR(Dashboard!$D$6="All",Healthcare!K1137=Dashboard!$D$6)),1,0)</f>
        <v>1</v>
      </c>
      <c r="C1137" s="27">
        <f>IF(B1137=1,Healthcare!C1137,NA())</f>
        <v>39.5</v>
      </c>
      <c r="D1137" s="27">
        <f>IF(B1137=1,Healthcare!D1137,NA())</f>
        <v>6.66</v>
      </c>
      <c r="E1137" s="32">
        <f>IF(B1137=1,Healthcare!M1137,NA())</f>
        <v>9880.07</v>
      </c>
    </row>
    <row r="1138" spans="1:5" x14ac:dyDescent="0.35">
      <c r="A1138" s="23">
        <f>Healthcare!Q1138</f>
        <v>51</v>
      </c>
      <c r="B1138" s="23">
        <f>IF(AND(OR(Dashboard!$D$5="All",Healthcare!J1138=Dashboard!$D$5),OR(Dashboard!$D$6="All",Healthcare!K1138=Dashboard!$D$6)),1,0)</f>
        <v>1</v>
      </c>
      <c r="C1138" s="27">
        <f>IF(B1138=1,Healthcare!C1138,NA())</f>
        <v>37.729999999999997</v>
      </c>
      <c r="D1138" s="27">
        <f>IF(B1138=1,Healthcare!D1138,NA())</f>
        <v>7.4</v>
      </c>
      <c r="E1138" s="32">
        <f>IF(B1138=1,Healthcare!M1138,NA())</f>
        <v>9877.61</v>
      </c>
    </row>
    <row r="1139" spans="1:5" x14ac:dyDescent="0.35">
      <c r="A1139" s="23">
        <f>Healthcare!Q1139</f>
        <v>51</v>
      </c>
      <c r="B1139" s="23">
        <f>IF(AND(OR(Dashboard!$D$5="All",Healthcare!J1139=Dashboard!$D$5),OR(Dashboard!$D$6="All",Healthcare!K1139=Dashboard!$D$6)),1,0)</f>
        <v>1</v>
      </c>
      <c r="C1139" s="27">
        <f>IF(B1139=1,Healthcare!C1139,NA())</f>
        <v>40.659999999999997</v>
      </c>
      <c r="D1139" s="27">
        <f>IF(B1139=1,Healthcare!D1139,NA())</f>
        <v>10.08</v>
      </c>
      <c r="E1139" s="32">
        <f>IF(B1139=1,Healthcare!M1139,NA())</f>
        <v>9875.68</v>
      </c>
    </row>
    <row r="1140" spans="1:5" x14ac:dyDescent="0.35">
      <c r="A1140" s="23">
        <f>Healthcare!Q1140</f>
        <v>51</v>
      </c>
      <c r="B1140" s="23">
        <f>IF(AND(OR(Dashboard!$D$5="All",Healthcare!J1140=Dashboard!$D$5),OR(Dashboard!$D$6="All",Healthcare!K1140=Dashboard!$D$6)),1,0)</f>
        <v>1</v>
      </c>
      <c r="C1140" s="27">
        <f>IF(B1140=1,Healthcare!C1140,NA())</f>
        <v>34.200000000000003</v>
      </c>
      <c r="D1140" s="27">
        <f>IF(B1140=1,Healthcare!D1140,NA())</f>
        <v>8.58</v>
      </c>
      <c r="E1140" s="32">
        <f>IF(B1140=1,Healthcare!M1140,NA())</f>
        <v>9872.7000000000007</v>
      </c>
    </row>
    <row r="1141" spans="1:5" x14ac:dyDescent="0.35">
      <c r="A1141" s="23">
        <f>Healthcare!Q1141</f>
        <v>24</v>
      </c>
      <c r="B1141" s="23">
        <f>IF(AND(OR(Dashboard!$D$5="All",Healthcare!J1141=Dashboard!$D$5),OR(Dashboard!$D$6="All",Healthcare!K1141=Dashboard!$D$6)),1,0)</f>
        <v>1</v>
      </c>
      <c r="C1141" s="27">
        <f>IF(B1141=1,Healthcare!C1141,NA())</f>
        <v>46.51</v>
      </c>
      <c r="D1141" s="27">
        <f>IF(B1141=1,Healthcare!D1141,NA())</f>
        <v>5.84</v>
      </c>
      <c r="E1141" s="32">
        <f>IF(B1141=1,Healthcare!M1141,NA())</f>
        <v>9870.59</v>
      </c>
    </row>
    <row r="1142" spans="1:5" x14ac:dyDescent="0.35">
      <c r="A1142" s="23">
        <f>Healthcare!Q1142</f>
        <v>53</v>
      </c>
      <c r="B1142" s="23">
        <f>IF(AND(OR(Dashboard!$D$5="All",Healthcare!J1142=Dashboard!$D$5),OR(Dashboard!$D$6="All",Healthcare!K1142=Dashboard!$D$6)),1,0)</f>
        <v>1</v>
      </c>
      <c r="C1142" s="27">
        <f>IF(B1142=1,Healthcare!C1142,NA())</f>
        <v>28.88</v>
      </c>
      <c r="D1142" s="27">
        <f>IF(B1142=1,Healthcare!D1142,NA())</f>
        <v>4.8600000000000003</v>
      </c>
      <c r="E1142" s="32">
        <f>IF(B1142=1,Healthcare!M1142,NA())</f>
        <v>9869.81</v>
      </c>
    </row>
    <row r="1143" spans="1:5" x14ac:dyDescent="0.35">
      <c r="A1143" s="23">
        <f>Healthcare!Q1143</f>
        <v>51</v>
      </c>
      <c r="B1143" s="23">
        <f>IF(AND(OR(Dashboard!$D$5="All",Healthcare!J1143=Dashboard!$D$5),OR(Dashboard!$D$6="All",Healthcare!K1143=Dashboard!$D$6)),1,0)</f>
        <v>1</v>
      </c>
      <c r="C1143" s="27">
        <f>IF(B1143=1,Healthcare!C1143,NA())</f>
        <v>33.914999999999999</v>
      </c>
      <c r="D1143" s="27">
        <f>IF(B1143=1,Healthcare!D1143,NA())</f>
        <v>11.52</v>
      </c>
      <c r="E1143" s="32">
        <f>IF(B1143=1,Healthcare!M1143,NA())</f>
        <v>9866.2999999999993</v>
      </c>
    </row>
    <row r="1144" spans="1:5" x14ac:dyDescent="0.35">
      <c r="A1144" s="23">
        <f>Healthcare!Q1144</f>
        <v>53</v>
      </c>
      <c r="B1144" s="23">
        <f>IF(AND(OR(Dashboard!$D$5="All",Healthcare!J1144=Dashboard!$D$5),OR(Dashboard!$D$6="All",Healthcare!K1144=Dashboard!$D$6)),1,0)</f>
        <v>1</v>
      </c>
      <c r="C1144" s="27">
        <f>IF(B1144=1,Healthcare!C1144,NA())</f>
        <v>24.32</v>
      </c>
      <c r="D1144" s="27">
        <f>IF(B1144=1,Healthcare!D1144,NA())</f>
        <v>6.15</v>
      </c>
      <c r="E1144" s="32">
        <f>IF(B1144=1,Healthcare!M1144,NA())</f>
        <v>9863.4699999999993</v>
      </c>
    </row>
    <row r="1145" spans="1:5" x14ac:dyDescent="0.35">
      <c r="A1145" s="23">
        <f>Healthcare!Q1145</f>
        <v>51</v>
      </c>
      <c r="B1145" s="23">
        <f>IF(AND(OR(Dashboard!$D$5="All",Healthcare!J1145=Dashboard!$D$5),OR(Dashboard!$D$6="All",Healthcare!K1145=Dashboard!$D$6)),1,0)</f>
        <v>1</v>
      </c>
      <c r="C1145" s="27">
        <f>IF(B1145=1,Healthcare!C1145,NA())</f>
        <v>25.8</v>
      </c>
      <c r="D1145" s="27">
        <f>IF(B1145=1,Healthcare!D1145,NA())</f>
        <v>9.94</v>
      </c>
      <c r="E1145" s="32">
        <f>IF(B1145=1,Healthcare!M1145,NA())</f>
        <v>9861.0300000000007</v>
      </c>
    </row>
    <row r="1146" spans="1:5" x14ac:dyDescent="0.35">
      <c r="A1146" s="23">
        <f>Healthcare!Q1146</f>
        <v>51</v>
      </c>
      <c r="B1146" s="23">
        <f>IF(AND(OR(Dashboard!$D$5="All",Healthcare!J1146=Dashboard!$D$5),OR(Dashboard!$D$6="All",Healthcare!K1146=Dashboard!$D$6)),1,0)</f>
        <v>1</v>
      </c>
      <c r="C1146" s="27">
        <f>IF(B1146=1,Healthcare!C1146,NA())</f>
        <v>21.56</v>
      </c>
      <c r="D1146" s="27">
        <f>IF(B1146=1,Healthcare!D1146,NA())</f>
        <v>10.56</v>
      </c>
      <c r="E1146" s="32">
        <f>IF(B1146=1,Healthcare!M1146,NA())</f>
        <v>9855.1299999999992</v>
      </c>
    </row>
    <row r="1147" spans="1:5" x14ac:dyDescent="0.35">
      <c r="A1147" s="23">
        <f>Healthcare!Q1147</f>
        <v>54</v>
      </c>
      <c r="B1147" s="23">
        <f>IF(AND(OR(Dashboard!$D$5="All",Healthcare!J1147=Dashboard!$D$5),OR(Dashboard!$D$6="All",Healthcare!K1147=Dashboard!$D$6)),1,0)</f>
        <v>1</v>
      </c>
      <c r="C1147" s="27">
        <f>IF(B1147=1,Healthcare!C1147,NA())</f>
        <v>31.6</v>
      </c>
      <c r="D1147" s="27">
        <f>IF(B1147=1,Healthcare!D1147,NA())</f>
        <v>6.79</v>
      </c>
      <c r="E1147" s="32">
        <f>IF(B1147=1,Healthcare!M1147,NA())</f>
        <v>9850.43</v>
      </c>
    </row>
    <row r="1148" spans="1:5" x14ac:dyDescent="0.35">
      <c r="A1148" s="23">
        <f>Healthcare!Q1148</f>
        <v>30</v>
      </c>
      <c r="B1148" s="23">
        <f>IF(AND(OR(Dashboard!$D$5="All",Healthcare!J1148=Dashboard!$D$5),OR(Dashboard!$D$6="All",Healthcare!K1148=Dashboard!$D$6)),1,0)</f>
        <v>1</v>
      </c>
      <c r="C1148" s="27">
        <f>IF(B1148=1,Healthcare!C1148,NA())</f>
        <v>42.93</v>
      </c>
      <c r="D1148" s="27">
        <f>IF(B1148=1,Healthcare!D1148,NA())</f>
        <v>4.8</v>
      </c>
      <c r="E1148" s="32">
        <f>IF(B1148=1,Healthcare!M1148,NA())</f>
        <v>9844.4500000000007</v>
      </c>
    </row>
    <row r="1149" spans="1:5" x14ac:dyDescent="0.35">
      <c r="A1149" s="23">
        <f>Healthcare!Q1149</f>
        <v>50</v>
      </c>
      <c r="B1149" s="23">
        <f>IF(AND(OR(Dashboard!$D$5="All",Healthcare!J1149=Dashboard!$D$5),OR(Dashboard!$D$6="All",Healthcare!K1149=Dashboard!$D$6)),1,0)</f>
        <v>1</v>
      </c>
      <c r="C1149" s="27">
        <f>IF(B1149=1,Healthcare!C1149,NA())</f>
        <v>26.72</v>
      </c>
      <c r="D1149" s="27">
        <f>IF(B1149=1,Healthcare!D1149,NA())</f>
        <v>5.75</v>
      </c>
      <c r="E1149" s="32">
        <f>IF(B1149=1,Healthcare!M1149,NA())</f>
        <v>9836.2099999999991</v>
      </c>
    </row>
    <row r="1150" spans="1:5" x14ac:dyDescent="0.35">
      <c r="A1150" s="23">
        <f>Healthcare!Q1150</f>
        <v>50</v>
      </c>
      <c r="B1150" s="23">
        <f>IF(AND(OR(Dashboard!$D$5="All",Healthcare!J1150=Dashboard!$D$5),OR(Dashboard!$D$6="All",Healthcare!K1150=Dashboard!$D$6)),1,0)</f>
        <v>1</v>
      </c>
      <c r="C1150" s="27">
        <f>IF(B1150=1,Healthcare!C1150,NA())</f>
        <v>26.67</v>
      </c>
      <c r="D1150" s="27">
        <f>IF(B1150=1,Healthcare!D1150,NA())</f>
        <v>5.81</v>
      </c>
      <c r="E1150" s="32">
        <f>IF(B1150=1,Healthcare!M1150,NA())</f>
        <v>9819.25</v>
      </c>
    </row>
    <row r="1151" spans="1:5" x14ac:dyDescent="0.35">
      <c r="A1151" s="23">
        <f>Healthcare!Q1151</f>
        <v>49</v>
      </c>
      <c r="B1151" s="23">
        <f>IF(AND(OR(Dashboard!$D$5="All",Healthcare!J1151=Dashboard!$D$5),OR(Dashboard!$D$6="All",Healthcare!K1151=Dashboard!$D$6)),1,0)</f>
        <v>1</v>
      </c>
      <c r="C1151" s="27">
        <f>IF(B1151=1,Healthcare!C1151,NA())</f>
        <v>42.68</v>
      </c>
      <c r="D1151" s="27">
        <f>IF(B1151=1,Healthcare!D1151,NA())</f>
        <v>9.2799999999999994</v>
      </c>
      <c r="E1151" s="32">
        <f>IF(B1151=1,Healthcare!M1151,NA())</f>
        <v>9800.89</v>
      </c>
    </row>
    <row r="1152" spans="1:5" x14ac:dyDescent="0.35">
      <c r="A1152" s="23">
        <f>Healthcare!Q1152</f>
        <v>46</v>
      </c>
      <c r="B1152" s="23">
        <f>IF(AND(OR(Dashboard!$D$5="All",Healthcare!J1152=Dashboard!$D$5),OR(Dashboard!$D$6="All",Healthcare!K1152=Dashboard!$D$6)),1,0)</f>
        <v>1</v>
      </c>
      <c r="C1152" s="27">
        <f>IF(B1152=1,Healthcare!C1152,NA())</f>
        <v>24.31</v>
      </c>
      <c r="D1152" s="27">
        <f>IF(B1152=1,Healthcare!D1152,NA())</f>
        <v>6.37</v>
      </c>
      <c r="E1152" s="32">
        <f>IF(B1152=1,Healthcare!M1152,NA())</f>
        <v>9788.8700000000008</v>
      </c>
    </row>
    <row r="1153" spans="1:5" x14ac:dyDescent="0.35">
      <c r="A1153" s="23">
        <f>Healthcare!Q1153</f>
        <v>26</v>
      </c>
      <c r="B1153" s="23">
        <f>IF(AND(OR(Dashboard!$D$5="All",Healthcare!J1153=Dashboard!$D$5),OR(Dashboard!$D$6="All",Healthcare!K1153=Dashboard!$D$6)),1,0)</f>
        <v>1</v>
      </c>
      <c r="C1153" s="27">
        <f>IF(B1153=1,Healthcare!C1153,NA())</f>
        <v>44.75</v>
      </c>
      <c r="D1153" s="27">
        <f>IF(B1153=1,Healthcare!D1153,NA())</f>
        <v>5.09</v>
      </c>
      <c r="E1153" s="32">
        <f>IF(B1153=1,Healthcare!M1153,NA())</f>
        <v>9787.32</v>
      </c>
    </row>
    <row r="1154" spans="1:5" x14ac:dyDescent="0.35">
      <c r="A1154" s="23">
        <f>Healthcare!Q1154</f>
        <v>49</v>
      </c>
      <c r="B1154" s="23">
        <f>IF(AND(OR(Dashboard!$D$5="All",Healthcare!J1154=Dashboard!$D$5),OR(Dashboard!$D$6="All",Healthcare!K1154=Dashboard!$D$6)),1,0)</f>
        <v>1</v>
      </c>
      <c r="C1154" s="27">
        <f>IF(B1154=1,Healthcare!C1154,NA())</f>
        <v>30.78</v>
      </c>
      <c r="D1154" s="27">
        <f>IF(B1154=1,Healthcare!D1154,NA())</f>
        <v>7.94</v>
      </c>
      <c r="E1154" s="32">
        <f>IF(B1154=1,Healthcare!M1154,NA())</f>
        <v>9778.35</v>
      </c>
    </row>
    <row r="1155" spans="1:5" x14ac:dyDescent="0.35">
      <c r="A1155" s="23">
        <f>Healthcare!Q1155</f>
        <v>57</v>
      </c>
      <c r="B1155" s="23">
        <f>IF(AND(OR(Dashboard!$D$5="All",Healthcare!J1155=Dashboard!$D$5),OR(Dashboard!$D$6="All",Healthcare!K1155=Dashboard!$D$6)),1,0)</f>
        <v>1</v>
      </c>
      <c r="C1155" s="27">
        <f>IF(B1155=1,Healthcare!C1155,NA())</f>
        <v>21.86</v>
      </c>
      <c r="D1155" s="27">
        <f>IF(B1155=1,Healthcare!D1155,NA())</f>
        <v>10.95</v>
      </c>
      <c r="E1155" s="32">
        <f>IF(B1155=1,Healthcare!M1155,NA())</f>
        <v>9764.08</v>
      </c>
    </row>
    <row r="1156" spans="1:5" x14ac:dyDescent="0.35">
      <c r="A1156" s="23">
        <f>Healthcare!Q1156</f>
        <v>21</v>
      </c>
      <c r="B1156" s="23">
        <f>IF(AND(OR(Dashboard!$D$5="All",Healthcare!J1156=Dashboard!$D$5),OR(Dashboard!$D$6="All",Healthcare!K1156=Dashboard!$D$6)),1,0)</f>
        <v>1</v>
      </c>
      <c r="C1156" s="27">
        <f>IF(B1156=1,Healthcare!C1156,NA())</f>
        <v>49.09</v>
      </c>
      <c r="D1156" s="27">
        <f>IF(B1156=1,Healthcare!D1156,NA())</f>
        <v>6.3</v>
      </c>
      <c r="E1156" s="32">
        <f>IF(B1156=1,Healthcare!M1156,NA())</f>
        <v>9753.49</v>
      </c>
    </row>
    <row r="1157" spans="1:5" x14ac:dyDescent="0.35">
      <c r="A1157" s="23">
        <f>Healthcare!Q1157</f>
        <v>52</v>
      </c>
      <c r="B1157" s="23">
        <f>IF(AND(OR(Dashboard!$D$5="All",Healthcare!J1157=Dashboard!$D$5),OR(Dashboard!$D$6="All",Healthcare!K1157=Dashboard!$D$6)),1,0)</f>
        <v>1</v>
      </c>
      <c r="C1157" s="27">
        <f>IF(B1157=1,Healthcare!C1157,NA())</f>
        <v>47.74</v>
      </c>
      <c r="D1157" s="27">
        <f>IF(B1157=1,Healthcare!D1157,NA())</f>
        <v>8.0500000000000007</v>
      </c>
      <c r="E1157" s="32">
        <f>IF(B1157=1,Healthcare!M1157,NA())</f>
        <v>9748.91</v>
      </c>
    </row>
    <row r="1158" spans="1:5" x14ac:dyDescent="0.35">
      <c r="A1158" s="23">
        <f>Healthcare!Q1158</f>
        <v>52</v>
      </c>
      <c r="B1158" s="23">
        <f>IF(AND(OR(Dashboard!$D$5="All",Healthcare!J1158=Dashboard!$D$5),OR(Dashboard!$D$6="All",Healthcare!K1158=Dashboard!$D$6)),1,0)</f>
        <v>1</v>
      </c>
      <c r="C1158" s="27">
        <f>IF(B1158=1,Healthcare!C1158,NA())</f>
        <v>30.2</v>
      </c>
      <c r="D1158" s="27">
        <f>IF(B1158=1,Healthcare!D1158,NA())</f>
        <v>9.8800000000000008</v>
      </c>
      <c r="E1158" s="32">
        <f>IF(B1158=1,Healthcare!M1158,NA())</f>
        <v>9724.5300000000007</v>
      </c>
    </row>
    <row r="1159" spans="1:5" x14ac:dyDescent="0.35">
      <c r="A1159" s="23">
        <f>Healthcare!Q1159</f>
        <v>52</v>
      </c>
      <c r="B1159" s="23">
        <f>IF(AND(OR(Dashboard!$D$5="All",Healthcare!J1159=Dashboard!$D$5),OR(Dashboard!$D$6="All",Healthcare!K1159=Dashboard!$D$6)),1,0)</f>
        <v>1</v>
      </c>
      <c r="C1159" s="27">
        <f>IF(B1159=1,Healthcare!C1159,NA())</f>
        <v>33.25</v>
      </c>
      <c r="D1159" s="27">
        <f>IF(B1159=1,Healthcare!D1159,NA())</f>
        <v>7.42</v>
      </c>
      <c r="E1159" s="32">
        <f>IF(B1159=1,Healthcare!M1159,NA())</f>
        <v>9722.77</v>
      </c>
    </row>
    <row r="1160" spans="1:5" x14ac:dyDescent="0.35">
      <c r="A1160" s="23">
        <f>Healthcare!Q1160</f>
        <v>47</v>
      </c>
      <c r="B1160" s="23">
        <f>IF(AND(OR(Dashboard!$D$5="All",Healthcare!J1160=Dashboard!$D$5),OR(Dashboard!$D$6="All",Healthcare!K1160=Dashboard!$D$6)),1,0)</f>
        <v>1</v>
      </c>
      <c r="C1160" s="27">
        <f>IF(B1160=1,Healthcare!C1160,NA())</f>
        <v>26.6</v>
      </c>
      <c r="D1160" s="27">
        <f>IF(B1160=1,Healthcare!D1160,NA())</f>
        <v>8.4499999999999993</v>
      </c>
      <c r="E1160" s="32">
        <f>IF(B1160=1,Healthcare!M1160,NA())</f>
        <v>9715.84</v>
      </c>
    </row>
    <row r="1161" spans="1:5" x14ac:dyDescent="0.35">
      <c r="A1161" s="23">
        <f>Healthcare!Q1161</f>
        <v>50</v>
      </c>
      <c r="B1161" s="23">
        <f>IF(AND(OR(Dashboard!$D$5="All",Healthcare!J1161=Dashboard!$D$5),OR(Dashboard!$D$6="All",Healthcare!K1161=Dashboard!$D$6)),1,0)</f>
        <v>1</v>
      </c>
      <c r="C1161" s="27">
        <f>IF(B1161=1,Healthcare!C1161,NA())</f>
        <v>26.35</v>
      </c>
      <c r="D1161" s="27">
        <f>IF(B1161=1,Healthcare!D1161,NA())</f>
        <v>6.21</v>
      </c>
      <c r="E1161" s="32">
        <f>IF(B1161=1,Healthcare!M1161,NA())</f>
        <v>9710.7099999999991</v>
      </c>
    </row>
    <row r="1162" spans="1:5" x14ac:dyDescent="0.35">
      <c r="A1162" s="23">
        <f>Healthcare!Q1162</f>
        <v>45</v>
      </c>
      <c r="B1162" s="23">
        <f>IF(AND(OR(Dashboard!$D$5="All",Healthcare!J1162=Dashboard!$D$5),OR(Dashboard!$D$6="All",Healthcare!K1162=Dashboard!$D$6)),1,0)</f>
        <v>1</v>
      </c>
      <c r="C1162" s="27">
        <f>IF(B1162=1,Healthcare!C1162,NA())</f>
        <v>39.994999999999997</v>
      </c>
      <c r="D1162" s="27">
        <f>IF(B1162=1,Healthcare!D1162,NA())</f>
        <v>4.6500000000000004</v>
      </c>
      <c r="E1162" s="32">
        <f>IF(B1162=1,Healthcare!M1162,NA())</f>
        <v>9704.67</v>
      </c>
    </row>
    <row r="1163" spans="1:5" x14ac:dyDescent="0.35">
      <c r="A1163" s="23">
        <f>Healthcare!Q1163</f>
        <v>58</v>
      </c>
      <c r="B1163" s="23">
        <f>IF(AND(OR(Dashboard!$D$5="All",Healthcare!J1163=Dashboard!$D$5),OR(Dashboard!$D$6="All",Healthcare!K1163=Dashboard!$D$6)),1,0)</f>
        <v>1</v>
      </c>
      <c r="C1163" s="27">
        <f>IF(B1163=1,Healthcare!C1163,NA())</f>
        <v>22.92</v>
      </c>
      <c r="D1163" s="27">
        <f>IF(B1163=1,Healthcare!D1163,NA())</f>
        <v>5.87</v>
      </c>
      <c r="E1163" s="32">
        <f>IF(B1163=1,Healthcare!M1163,NA())</f>
        <v>9698.42</v>
      </c>
    </row>
    <row r="1164" spans="1:5" x14ac:dyDescent="0.35">
      <c r="A1164" s="23">
        <f>Healthcare!Q1164</f>
        <v>56</v>
      </c>
      <c r="B1164" s="23">
        <f>IF(AND(OR(Dashboard!$D$5="All",Healthcare!J1164=Dashboard!$D$5),OR(Dashboard!$D$6="All",Healthcare!K1164=Dashboard!$D$6)),1,0)</f>
        <v>1</v>
      </c>
      <c r="C1164" s="27">
        <f>IF(B1164=1,Healthcare!C1164,NA())</f>
        <v>24.78</v>
      </c>
      <c r="D1164" s="27">
        <f>IF(B1164=1,Healthcare!D1164,NA())</f>
        <v>4.24</v>
      </c>
      <c r="E1164" s="32">
        <f>IF(B1164=1,Healthcare!M1164,NA())</f>
        <v>9684.2900000000009</v>
      </c>
    </row>
    <row r="1165" spans="1:5" x14ac:dyDescent="0.35">
      <c r="A1165" s="23">
        <f>Healthcare!Q1165</f>
        <v>41</v>
      </c>
      <c r="B1165" s="23">
        <f>IF(AND(OR(Dashboard!$D$5="All",Healthcare!J1165=Dashboard!$D$5),OR(Dashboard!$D$6="All",Healthcare!K1165=Dashboard!$D$6)),1,0)</f>
        <v>1</v>
      </c>
      <c r="C1165" s="27">
        <f>IF(B1165=1,Healthcare!C1165,NA())</f>
        <v>34.07</v>
      </c>
      <c r="D1165" s="27">
        <f>IF(B1165=1,Healthcare!D1165,NA())</f>
        <v>7.81</v>
      </c>
      <c r="E1165" s="32">
        <f>IF(B1165=1,Healthcare!M1165,NA())</f>
        <v>9664.34</v>
      </c>
    </row>
    <row r="1166" spans="1:5" x14ac:dyDescent="0.35">
      <c r="A1166" s="23">
        <f>Healthcare!Q1166</f>
        <v>48</v>
      </c>
      <c r="B1166" s="23">
        <f>IF(AND(OR(Dashboard!$D$5="All",Healthcare!J1166=Dashboard!$D$5),OR(Dashboard!$D$6="All",Healthcare!K1166=Dashboard!$D$6)),1,0)</f>
        <v>1</v>
      </c>
      <c r="C1166" s="27">
        <f>IF(B1166=1,Healthcare!C1166,NA())</f>
        <v>30.14</v>
      </c>
      <c r="D1166" s="27">
        <f>IF(B1166=1,Healthcare!D1166,NA())</f>
        <v>9.85</v>
      </c>
      <c r="E1166" s="32">
        <f>IF(B1166=1,Healthcare!M1166,NA())</f>
        <v>9653.81</v>
      </c>
    </row>
    <row r="1167" spans="1:5" x14ac:dyDescent="0.35">
      <c r="A1167" s="23">
        <f>Healthcare!Q1167</f>
        <v>51</v>
      </c>
      <c r="B1167" s="23">
        <f>IF(AND(OR(Dashboard!$D$5="All",Healthcare!J1167=Dashboard!$D$5),OR(Dashboard!$D$6="All",Healthcare!K1167=Dashboard!$D$6)),1,0)</f>
        <v>1</v>
      </c>
      <c r="C1167" s="27">
        <f>IF(B1167=1,Healthcare!C1167,NA())</f>
        <v>18.05</v>
      </c>
      <c r="D1167" s="27">
        <f>IF(B1167=1,Healthcare!D1167,NA())</f>
        <v>6.94</v>
      </c>
      <c r="E1167" s="32">
        <f>IF(B1167=1,Healthcare!M1167,NA())</f>
        <v>9644.25</v>
      </c>
    </row>
    <row r="1168" spans="1:5" x14ac:dyDescent="0.35">
      <c r="A1168" s="23">
        <f>Healthcare!Q1168</f>
        <v>52</v>
      </c>
      <c r="B1168" s="23">
        <f>IF(AND(OR(Dashboard!$D$5="All",Healthcare!J1168=Dashboard!$D$5),OR(Dashboard!$D$6="All",Healthcare!K1168=Dashboard!$D$6)),1,0)</f>
        <v>1</v>
      </c>
      <c r="C1168" s="27">
        <f>IF(B1168=1,Healthcare!C1168,NA())</f>
        <v>37.4</v>
      </c>
      <c r="D1168" s="27">
        <f>IF(B1168=1,Healthcare!D1168,NA())</f>
        <v>11.3</v>
      </c>
      <c r="E1168" s="32">
        <f>IF(B1168=1,Healthcare!M1168,NA())</f>
        <v>9634.5400000000009</v>
      </c>
    </row>
    <row r="1169" spans="1:5" x14ac:dyDescent="0.35">
      <c r="A1169" s="23">
        <f>Healthcare!Q1169</f>
        <v>54</v>
      </c>
      <c r="B1169" s="23">
        <f>IF(AND(OR(Dashboard!$D$5="All",Healthcare!J1169=Dashboard!$D$5),OR(Dashboard!$D$6="All",Healthcare!K1169=Dashboard!$D$6)),1,0)</f>
        <v>1</v>
      </c>
      <c r="C1169" s="27">
        <f>IF(B1169=1,Healthcare!C1169,NA())</f>
        <v>25.75</v>
      </c>
      <c r="D1169" s="27">
        <f>IF(B1169=1,Healthcare!D1169,NA())</f>
        <v>9.23</v>
      </c>
      <c r="E1169" s="32">
        <f>IF(B1169=1,Healthcare!M1169,NA())</f>
        <v>9630.91</v>
      </c>
    </row>
    <row r="1170" spans="1:5" x14ac:dyDescent="0.35">
      <c r="A1170" s="23">
        <f>Healthcare!Q1170</f>
        <v>50</v>
      </c>
      <c r="B1170" s="23">
        <f>IF(AND(OR(Dashboard!$D$5="All",Healthcare!J1170=Dashboard!$D$5),OR(Dashboard!$D$6="All",Healthcare!K1170=Dashboard!$D$6)),1,0)</f>
        <v>1</v>
      </c>
      <c r="C1170" s="27">
        <f>IF(B1170=1,Healthcare!C1170,NA())</f>
        <v>32.299999999999997</v>
      </c>
      <c r="D1170" s="27">
        <f>IF(B1170=1,Healthcare!D1170,NA())</f>
        <v>4.37</v>
      </c>
      <c r="E1170" s="32">
        <f>IF(B1170=1,Healthcare!M1170,NA())</f>
        <v>9630.4</v>
      </c>
    </row>
    <row r="1171" spans="1:5" x14ac:dyDescent="0.35">
      <c r="A1171" s="23">
        <f>Healthcare!Q1171</f>
        <v>43</v>
      </c>
      <c r="B1171" s="23">
        <f>IF(AND(OR(Dashboard!$D$5="All",Healthcare!J1171=Dashboard!$D$5),OR(Dashboard!$D$6="All",Healthcare!K1171=Dashboard!$D$6)),1,0)</f>
        <v>1</v>
      </c>
      <c r="C1171" s="27">
        <f>IF(B1171=1,Healthcare!C1171,NA())</f>
        <v>28.61</v>
      </c>
      <c r="D1171" s="27">
        <f>IF(B1171=1,Healthcare!D1171,NA())</f>
        <v>5.76</v>
      </c>
      <c r="E1171" s="32">
        <f>IF(B1171=1,Healthcare!M1171,NA())</f>
        <v>9630.2999999999993</v>
      </c>
    </row>
    <row r="1172" spans="1:5" x14ac:dyDescent="0.35">
      <c r="A1172" s="23">
        <f>Healthcare!Q1172</f>
        <v>24</v>
      </c>
      <c r="B1172" s="23">
        <f>IF(AND(OR(Dashboard!$D$5="All",Healthcare!J1172=Dashboard!$D$5),OR(Dashboard!$D$6="All",Healthcare!K1172=Dashboard!$D$6)),1,0)</f>
        <v>1</v>
      </c>
      <c r="C1172" s="27">
        <f>IF(B1172=1,Healthcare!C1172,NA())</f>
        <v>45.41</v>
      </c>
      <c r="D1172" s="27">
        <f>IF(B1172=1,Healthcare!D1172,NA())</f>
        <v>4.96</v>
      </c>
      <c r="E1172" s="32">
        <f>IF(B1172=1,Healthcare!M1172,NA())</f>
        <v>9628.7900000000009</v>
      </c>
    </row>
    <row r="1173" spans="1:5" x14ac:dyDescent="0.35">
      <c r="A1173" s="23">
        <f>Healthcare!Q1173</f>
        <v>52</v>
      </c>
      <c r="B1173" s="23">
        <f>IF(AND(OR(Dashboard!$D$5="All",Healthcare!J1173=Dashboard!$D$5),OR(Dashboard!$D$6="All",Healthcare!K1173=Dashboard!$D$6)),1,0)</f>
        <v>1</v>
      </c>
      <c r="C1173" s="27">
        <f>IF(B1173=1,Healthcare!C1173,NA())</f>
        <v>31.2</v>
      </c>
      <c r="D1173" s="27">
        <f>IF(B1173=1,Healthcare!D1173,NA())</f>
        <v>11.04</v>
      </c>
      <c r="E1173" s="32">
        <f>IF(B1173=1,Healthcare!M1173,NA())</f>
        <v>9625.92</v>
      </c>
    </row>
    <row r="1174" spans="1:5" x14ac:dyDescent="0.35">
      <c r="A1174" s="23">
        <f>Healthcare!Q1174</f>
        <v>47</v>
      </c>
      <c r="B1174" s="23">
        <f>IF(AND(OR(Dashboard!$D$5="All",Healthcare!J1174=Dashboard!$D$5),OR(Dashboard!$D$6="All",Healthcare!K1174=Dashboard!$D$6)),1,0)</f>
        <v>1</v>
      </c>
      <c r="C1174" s="27">
        <f>IF(B1174=1,Healthcare!C1174,NA())</f>
        <v>29.83</v>
      </c>
      <c r="D1174" s="27">
        <f>IF(B1174=1,Healthcare!D1174,NA())</f>
        <v>7.81</v>
      </c>
      <c r="E1174" s="32">
        <f>IF(B1174=1,Healthcare!M1174,NA())</f>
        <v>9620.33</v>
      </c>
    </row>
    <row r="1175" spans="1:5" x14ac:dyDescent="0.35">
      <c r="A1175" s="23">
        <f>Healthcare!Q1175</f>
        <v>40</v>
      </c>
      <c r="B1175" s="23">
        <f>IF(AND(OR(Dashboard!$D$5="All",Healthcare!J1175=Dashboard!$D$5),OR(Dashboard!$D$6="All",Healthcare!K1175=Dashboard!$D$6)),1,0)</f>
        <v>1</v>
      </c>
      <c r="C1175" s="27">
        <f>IF(B1175=1,Healthcare!C1175,NA())</f>
        <v>29.06</v>
      </c>
      <c r="D1175" s="27">
        <f>IF(B1175=1,Healthcare!D1175,NA())</f>
        <v>4.55</v>
      </c>
      <c r="E1175" s="32">
        <f>IF(B1175=1,Healthcare!M1175,NA())</f>
        <v>9619.18</v>
      </c>
    </row>
    <row r="1176" spans="1:5" x14ac:dyDescent="0.35">
      <c r="A1176" s="23">
        <f>Healthcare!Q1176</f>
        <v>50</v>
      </c>
      <c r="B1176" s="23">
        <f>IF(AND(OR(Dashboard!$D$5="All",Healthcare!J1176=Dashboard!$D$5),OR(Dashboard!$D$6="All",Healthcare!K1176=Dashboard!$D$6)),1,0)</f>
        <v>1</v>
      </c>
      <c r="C1176" s="27">
        <f>IF(B1176=1,Healthcare!C1176,NA())</f>
        <v>27.454999999999998</v>
      </c>
      <c r="D1176" s="27">
        <f>IF(B1176=1,Healthcare!D1176,NA())</f>
        <v>6.13</v>
      </c>
      <c r="E1176" s="32">
        <f>IF(B1176=1,Healthcare!M1176,NA())</f>
        <v>9617.66</v>
      </c>
    </row>
    <row r="1177" spans="1:5" x14ac:dyDescent="0.35">
      <c r="A1177" s="23">
        <f>Healthcare!Q1177</f>
        <v>58</v>
      </c>
      <c r="B1177" s="23">
        <f>IF(AND(OR(Dashboard!$D$5="All",Healthcare!J1177=Dashboard!$D$5),OR(Dashboard!$D$6="All",Healthcare!K1177=Dashboard!$D$6)),1,0)</f>
        <v>1</v>
      </c>
      <c r="C1177" s="27">
        <f>IF(B1177=1,Healthcare!C1177,NA())</f>
        <v>23.01</v>
      </c>
      <c r="D1177" s="27">
        <f>IF(B1177=1,Healthcare!D1177,NA())</f>
        <v>6.04</v>
      </c>
      <c r="E1177" s="32">
        <f>IF(B1177=1,Healthcare!M1177,NA())</f>
        <v>9597.6299999999992</v>
      </c>
    </row>
    <row r="1178" spans="1:5" x14ac:dyDescent="0.35">
      <c r="A1178" s="23">
        <f>Healthcare!Q1178</f>
        <v>41</v>
      </c>
      <c r="B1178" s="23">
        <f>IF(AND(OR(Dashboard!$D$5="All",Healthcare!J1178=Dashboard!$D$5),OR(Dashboard!$D$6="All",Healthcare!K1178=Dashboard!$D$6)),1,0)</f>
        <v>1</v>
      </c>
      <c r="C1178" s="27">
        <f>IF(B1178=1,Healthcare!C1178,NA())</f>
        <v>31.39</v>
      </c>
      <c r="D1178" s="27">
        <f>IF(B1178=1,Healthcare!D1178,NA())</f>
        <v>8.85</v>
      </c>
      <c r="E1178" s="32">
        <f>IF(B1178=1,Healthcare!M1178,NA())</f>
        <v>9584.0400000000009</v>
      </c>
    </row>
    <row r="1179" spans="1:5" x14ac:dyDescent="0.35">
      <c r="A1179" s="23">
        <f>Healthcare!Q1179</f>
        <v>49</v>
      </c>
      <c r="B1179" s="23">
        <f>IF(AND(OR(Dashboard!$D$5="All",Healthcare!J1179=Dashboard!$D$5),OR(Dashboard!$D$6="All",Healthcare!K1179=Dashboard!$D$6)),1,0)</f>
        <v>1</v>
      </c>
      <c r="C1179" s="27">
        <f>IF(B1179=1,Healthcare!C1179,NA())</f>
        <v>34.770000000000003</v>
      </c>
      <c r="D1179" s="27">
        <f>IF(B1179=1,Healthcare!D1179,NA())</f>
        <v>10.54</v>
      </c>
      <c r="E1179" s="32">
        <f>IF(B1179=1,Healthcare!M1179,NA())</f>
        <v>9583.89</v>
      </c>
    </row>
    <row r="1180" spans="1:5" x14ac:dyDescent="0.35">
      <c r="A1180" s="23">
        <f>Healthcare!Q1180</f>
        <v>56</v>
      </c>
      <c r="B1180" s="23">
        <f>IF(AND(OR(Dashboard!$D$5="All",Healthcare!J1180=Dashboard!$D$5),OR(Dashboard!$D$6="All",Healthcare!K1180=Dashboard!$D$6)),1,0)</f>
        <v>1</v>
      </c>
      <c r="C1180" s="27">
        <f>IF(B1180=1,Healthcare!C1180,NA())</f>
        <v>24.48</v>
      </c>
      <c r="D1180" s="27">
        <f>IF(B1180=1,Healthcare!D1180,NA())</f>
        <v>4.37</v>
      </c>
      <c r="E1180" s="32">
        <f>IF(B1180=1,Healthcare!M1180,NA())</f>
        <v>9582.5400000000009</v>
      </c>
    </row>
    <row r="1181" spans="1:5" x14ac:dyDescent="0.35">
      <c r="A1181" s="23">
        <f>Healthcare!Q1181</f>
        <v>49</v>
      </c>
      <c r="B1181" s="23">
        <f>IF(AND(OR(Dashboard!$D$5="All",Healthcare!J1181=Dashboard!$D$5),OR(Dashboard!$D$6="All",Healthcare!K1181=Dashboard!$D$6)),1,0)</f>
        <v>1</v>
      </c>
      <c r="C1181" s="27">
        <f>IF(B1181=1,Healthcare!C1181,NA())</f>
        <v>22.61</v>
      </c>
      <c r="D1181" s="27">
        <f>IF(B1181=1,Healthcare!D1181,NA())</f>
        <v>9.6300000000000008</v>
      </c>
      <c r="E1181" s="32">
        <f>IF(B1181=1,Healthcare!M1181,NA())</f>
        <v>9566.99</v>
      </c>
    </row>
    <row r="1182" spans="1:5" x14ac:dyDescent="0.35">
      <c r="A1182" s="23">
        <f>Healthcare!Q1182</f>
        <v>48</v>
      </c>
      <c r="B1182" s="23">
        <f>IF(AND(OR(Dashboard!$D$5="All",Healthcare!J1182=Dashboard!$D$5),OR(Dashboard!$D$6="All",Healthcare!K1182=Dashboard!$D$6)),1,0)</f>
        <v>1</v>
      </c>
      <c r="C1182" s="27">
        <f>IF(B1182=1,Healthcare!C1182,NA())</f>
        <v>34.299999999999997</v>
      </c>
      <c r="D1182" s="27">
        <f>IF(B1182=1,Healthcare!D1182,NA())</f>
        <v>10.37</v>
      </c>
      <c r="E1182" s="32">
        <f>IF(B1182=1,Healthcare!M1182,NA())</f>
        <v>9563.0300000000007</v>
      </c>
    </row>
    <row r="1183" spans="1:5" x14ac:dyDescent="0.35">
      <c r="A1183" s="23">
        <f>Healthcare!Q1183</f>
        <v>50</v>
      </c>
      <c r="B1183" s="23">
        <f>IF(AND(OR(Dashboard!$D$5="All",Healthcare!J1183=Dashboard!$D$5),OR(Dashboard!$D$6="All",Healthcare!K1183=Dashboard!$D$6)),1,0)</f>
        <v>1</v>
      </c>
      <c r="C1183" s="27">
        <f>IF(B1183=1,Healthcare!C1183,NA())</f>
        <v>46.09</v>
      </c>
      <c r="D1183" s="27">
        <f>IF(B1183=1,Healthcare!D1183,NA())</f>
        <v>5.44</v>
      </c>
      <c r="E1183" s="32">
        <f>IF(B1183=1,Healthcare!M1183,NA())</f>
        <v>9549.57</v>
      </c>
    </row>
    <row r="1184" spans="1:5" x14ac:dyDescent="0.35">
      <c r="A1184" s="23">
        <f>Healthcare!Q1184</f>
        <v>50</v>
      </c>
      <c r="B1184" s="23">
        <f>IF(AND(OR(Dashboard!$D$5="All",Healthcare!J1184=Dashboard!$D$5),OR(Dashboard!$D$6="All",Healthcare!K1184=Dashboard!$D$6)),1,0)</f>
        <v>1</v>
      </c>
      <c r="C1184" s="27">
        <f>IF(B1184=1,Healthcare!C1184,NA())</f>
        <v>44.744999999999997</v>
      </c>
      <c r="D1184" s="27">
        <f>IF(B1184=1,Healthcare!D1184,NA())</f>
        <v>5.19</v>
      </c>
      <c r="E1184" s="32">
        <f>IF(B1184=1,Healthcare!M1184,NA())</f>
        <v>9541.7000000000007</v>
      </c>
    </row>
    <row r="1185" spans="1:5" x14ac:dyDescent="0.35">
      <c r="A1185" s="23">
        <f>Healthcare!Q1185</f>
        <v>47</v>
      </c>
      <c r="B1185" s="23">
        <f>IF(AND(OR(Dashboard!$D$5="All",Healthcare!J1185=Dashboard!$D$5),OR(Dashboard!$D$6="All",Healthcare!K1185=Dashboard!$D$6)),1,0)</f>
        <v>1</v>
      </c>
      <c r="C1185" s="27">
        <f>IF(B1185=1,Healthcare!C1185,NA())</f>
        <v>26.33</v>
      </c>
      <c r="D1185" s="27">
        <f>IF(B1185=1,Healthcare!D1185,NA())</f>
        <v>11.8</v>
      </c>
      <c r="E1185" s="32">
        <f>IF(B1185=1,Healthcare!M1185,NA())</f>
        <v>9540.17</v>
      </c>
    </row>
    <row r="1186" spans="1:5" x14ac:dyDescent="0.35">
      <c r="A1186" s="23">
        <f>Healthcare!Q1186</f>
        <v>49</v>
      </c>
      <c r="B1186" s="23">
        <f>IF(AND(OR(Dashboard!$D$5="All",Healthcare!J1186=Dashboard!$D$5),OR(Dashboard!$D$6="All",Healthcare!K1186=Dashboard!$D$6)),1,0)</f>
        <v>1</v>
      </c>
      <c r="C1186" s="27">
        <f>IF(B1186=1,Healthcare!C1186,NA())</f>
        <v>26.6</v>
      </c>
      <c r="D1186" s="27">
        <f>IF(B1186=1,Healthcare!D1186,NA())</f>
        <v>8.3800000000000008</v>
      </c>
      <c r="E1186" s="32">
        <f>IF(B1186=1,Healthcare!M1186,NA())</f>
        <v>9538.65</v>
      </c>
    </row>
    <row r="1187" spans="1:5" x14ac:dyDescent="0.35">
      <c r="A1187" s="23">
        <f>Healthcare!Q1187</f>
        <v>51</v>
      </c>
      <c r="B1187" s="23">
        <f>IF(AND(OR(Dashboard!$D$5="All",Healthcare!J1187=Dashboard!$D$5),OR(Dashboard!$D$6="All",Healthcare!K1187=Dashboard!$D$6)),1,0)</f>
        <v>1</v>
      </c>
      <c r="C1187" s="27">
        <f>IF(B1187=1,Healthcare!C1187,NA())</f>
        <v>27.5</v>
      </c>
      <c r="D1187" s="27">
        <f>IF(B1187=1,Healthcare!D1187,NA())</f>
        <v>7.58</v>
      </c>
      <c r="E1187" s="32">
        <f>IF(B1187=1,Healthcare!M1187,NA())</f>
        <v>9528.9</v>
      </c>
    </row>
    <row r="1188" spans="1:5" x14ac:dyDescent="0.35">
      <c r="A1188" s="23">
        <f>Healthcare!Q1188</f>
        <v>30</v>
      </c>
      <c r="B1188" s="23">
        <f>IF(AND(OR(Dashboard!$D$5="All",Healthcare!J1188=Dashboard!$D$5),OR(Dashboard!$D$6="All",Healthcare!K1188=Dashboard!$D$6)),1,0)</f>
        <v>1</v>
      </c>
      <c r="C1188" s="27">
        <f>IF(B1188=1,Healthcare!C1188,NA())</f>
        <v>41.55</v>
      </c>
      <c r="D1188" s="27">
        <f>IF(B1188=1,Healthcare!D1188,NA())</f>
        <v>4.6100000000000003</v>
      </c>
      <c r="E1188" s="32">
        <f>IF(B1188=1,Healthcare!M1188,NA())</f>
        <v>9507.68</v>
      </c>
    </row>
    <row r="1189" spans="1:5" x14ac:dyDescent="0.35">
      <c r="A1189" s="23">
        <f>Healthcare!Q1189</f>
        <v>53</v>
      </c>
      <c r="B1189" s="23">
        <f>IF(AND(OR(Dashboard!$D$5="All",Healthcare!J1189=Dashboard!$D$5),OR(Dashboard!$D$6="All",Healthcare!K1189=Dashboard!$D$6)),1,0)</f>
        <v>1</v>
      </c>
      <c r="C1189" s="27">
        <f>IF(B1189=1,Healthcare!C1189,NA())</f>
        <v>41.47</v>
      </c>
      <c r="D1189" s="27">
        <f>IF(B1189=1,Healthcare!D1189,NA())</f>
        <v>4.7</v>
      </c>
      <c r="E1189" s="32">
        <f>IF(B1189=1,Healthcare!M1189,NA())</f>
        <v>9504.31</v>
      </c>
    </row>
    <row r="1190" spans="1:5" x14ac:dyDescent="0.35">
      <c r="A1190" s="23">
        <f>Healthcare!Q1190</f>
        <v>46</v>
      </c>
      <c r="B1190" s="23">
        <f>IF(AND(OR(Dashboard!$D$5="All",Healthcare!J1190=Dashboard!$D$5),OR(Dashboard!$D$6="All",Healthcare!K1190=Dashboard!$D$6)),1,0)</f>
        <v>1</v>
      </c>
      <c r="C1190" s="27">
        <f>IF(B1190=1,Healthcare!C1190,NA())</f>
        <v>24.795000000000002</v>
      </c>
      <c r="D1190" s="27">
        <f>IF(B1190=1,Healthcare!D1190,NA())</f>
        <v>6.05</v>
      </c>
      <c r="E1190" s="32">
        <f>IF(B1190=1,Healthcare!M1190,NA())</f>
        <v>9500.57</v>
      </c>
    </row>
    <row r="1191" spans="1:5" x14ac:dyDescent="0.35">
      <c r="A1191" s="23">
        <f>Healthcare!Q1191</f>
        <v>54</v>
      </c>
      <c r="B1191" s="23">
        <f>IF(AND(OR(Dashboard!$D$5="All",Healthcare!J1191=Dashboard!$D$5),OR(Dashboard!$D$6="All",Healthcare!K1191=Dashboard!$D$6)),1,0)</f>
        <v>1</v>
      </c>
      <c r="C1191" s="27">
        <f>IF(B1191=1,Healthcare!C1191,NA())</f>
        <v>29.48</v>
      </c>
      <c r="D1191" s="27">
        <f>IF(B1191=1,Healthcare!D1191,NA())</f>
        <v>5.63</v>
      </c>
      <c r="E1191" s="32">
        <f>IF(B1191=1,Healthcare!M1191,NA())</f>
        <v>9487.64</v>
      </c>
    </row>
    <row r="1192" spans="1:5" x14ac:dyDescent="0.35">
      <c r="A1192" s="23">
        <f>Healthcare!Q1192</f>
        <v>43</v>
      </c>
      <c r="B1192" s="23">
        <f>IF(AND(OR(Dashboard!$D$5="All",Healthcare!J1192=Dashboard!$D$5),OR(Dashboard!$D$6="All",Healthcare!K1192=Dashboard!$D$6)),1,0)</f>
        <v>1</v>
      </c>
      <c r="C1192" s="27">
        <f>IF(B1192=1,Healthcare!C1192,NA())</f>
        <v>28.09</v>
      </c>
      <c r="D1192" s="27">
        <f>IF(B1192=1,Healthcare!D1192,NA())</f>
        <v>6.06</v>
      </c>
      <c r="E1192" s="32">
        <f>IF(B1192=1,Healthcare!M1192,NA())</f>
        <v>9453.92</v>
      </c>
    </row>
    <row r="1193" spans="1:5" x14ac:dyDescent="0.35">
      <c r="A1193" s="23">
        <f>Healthcare!Q1193</f>
        <v>35</v>
      </c>
      <c r="B1193" s="23">
        <f>IF(AND(OR(Dashboard!$D$5="All",Healthcare!J1193=Dashboard!$D$5),OR(Dashboard!$D$6="All",Healthcare!K1193=Dashboard!$D$6)),1,0)</f>
        <v>1</v>
      </c>
      <c r="C1193" s="27">
        <f>IF(B1193=1,Healthcare!C1193,NA())</f>
        <v>32.729999999999997</v>
      </c>
      <c r="D1193" s="27">
        <f>IF(B1193=1,Healthcare!D1193,NA())</f>
        <v>5.19</v>
      </c>
      <c r="E1193" s="32">
        <f>IF(B1193=1,Healthcare!M1193,NA())</f>
        <v>9448.42</v>
      </c>
    </row>
    <row r="1194" spans="1:5" x14ac:dyDescent="0.35">
      <c r="A1194" s="23">
        <f>Healthcare!Q1194</f>
        <v>49</v>
      </c>
      <c r="B1194" s="23">
        <f>IF(AND(OR(Dashboard!$D$5="All",Healthcare!J1194=Dashboard!$D$5),OR(Dashboard!$D$6="All",Healthcare!K1194=Dashboard!$D$6)),1,0)</f>
        <v>1</v>
      </c>
      <c r="C1194" s="27">
        <f>IF(B1194=1,Healthcare!C1194,NA())</f>
        <v>27.36</v>
      </c>
      <c r="D1194" s="27">
        <f>IF(B1194=1,Healthcare!D1194,NA())</f>
        <v>8.9600000000000009</v>
      </c>
      <c r="E1194" s="32">
        <f>IF(B1194=1,Healthcare!M1194,NA())</f>
        <v>9447.3799999999992</v>
      </c>
    </row>
    <row r="1195" spans="1:5" x14ac:dyDescent="0.35">
      <c r="A1195" s="23">
        <f>Healthcare!Q1195</f>
        <v>48</v>
      </c>
      <c r="B1195" s="23">
        <f>IF(AND(OR(Dashboard!$D$5="All",Healthcare!J1195=Dashboard!$D$5),OR(Dashboard!$D$6="All",Healthcare!K1195=Dashboard!$D$6)),1,0)</f>
        <v>1</v>
      </c>
      <c r="C1195" s="27">
        <f>IF(B1195=1,Healthcare!C1195,NA())</f>
        <v>27.265000000000001</v>
      </c>
      <c r="D1195" s="27">
        <f>IF(B1195=1,Healthcare!D1195,NA())</f>
        <v>11.39</v>
      </c>
      <c r="E1195" s="32">
        <f>IF(B1195=1,Healthcare!M1195,NA())</f>
        <v>9447.25</v>
      </c>
    </row>
    <row r="1196" spans="1:5" x14ac:dyDescent="0.35">
      <c r="A1196" s="23">
        <f>Healthcare!Q1196</f>
        <v>46</v>
      </c>
      <c r="B1196" s="23">
        <f>IF(AND(OR(Dashboard!$D$5="All",Healthcare!J1196=Dashboard!$D$5),OR(Dashboard!$D$6="All",Healthcare!K1196=Dashboard!$D$6)),1,0)</f>
        <v>1</v>
      </c>
      <c r="C1196" s="27">
        <f>IF(B1196=1,Healthcare!C1196,NA())</f>
        <v>48.07</v>
      </c>
      <c r="D1196" s="27">
        <f>IF(B1196=1,Healthcare!D1196,NA())</f>
        <v>4.0599999999999996</v>
      </c>
      <c r="E1196" s="32">
        <f>IF(B1196=1,Healthcare!M1196,NA())</f>
        <v>9432.93</v>
      </c>
    </row>
    <row r="1197" spans="1:5" x14ac:dyDescent="0.35">
      <c r="A1197" s="23">
        <f>Healthcare!Q1197</f>
        <v>46</v>
      </c>
      <c r="B1197" s="23">
        <f>IF(AND(OR(Dashboard!$D$5="All",Healthcare!J1197=Dashboard!$D$5),OR(Dashboard!$D$6="All",Healthcare!K1197=Dashboard!$D$6)),1,0)</f>
        <v>1</v>
      </c>
      <c r="C1197" s="27">
        <f>IF(B1197=1,Healthcare!C1197,NA())</f>
        <v>30.8</v>
      </c>
      <c r="D1197" s="27">
        <f>IF(B1197=1,Healthcare!D1197,NA())</f>
        <v>5.23</v>
      </c>
      <c r="E1197" s="32">
        <f>IF(B1197=1,Healthcare!M1197,NA())</f>
        <v>9414.92</v>
      </c>
    </row>
    <row r="1198" spans="1:5" x14ac:dyDescent="0.35">
      <c r="A1198" s="23">
        <f>Healthcare!Q1198</f>
        <v>46</v>
      </c>
      <c r="B1198" s="23">
        <f>IF(AND(OR(Dashboard!$D$5="All",Healthcare!J1198=Dashboard!$D$5),OR(Dashboard!$D$6="All",Healthcare!K1198=Dashboard!$D$6)),1,0)</f>
        <v>1</v>
      </c>
      <c r="C1198" s="27">
        <f>IF(B1198=1,Healthcare!C1198,NA())</f>
        <v>32.299999999999997</v>
      </c>
      <c r="D1198" s="27">
        <f>IF(B1198=1,Healthcare!D1198,NA())</f>
        <v>5.05</v>
      </c>
      <c r="E1198" s="32">
        <f>IF(B1198=1,Healthcare!M1198,NA())</f>
        <v>9411.01</v>
      </c>
    </row>
    <row r="1199" spans="1:5" x14ac:dyDescent="0.35">
      <c r="A1199" s="23">
        <f>Healthcare!Q1199</f>
        <v>51</v>
      </c>
      <c r="B1199" s="23">
        <f>IF(AND(OR(Dashboard!$D$5="All",Healthcare!J1199=Dashboard!$D$5),OR(Dashboard!$D$6="All",Healthcare!K1199=Dashboard!$D$6)),1,0)</f>
        <v>1</v>
      </c>
      <c r="C1199" s="27">
        <f>IF(B1199=1,Healthcare!C1199,NA())</f>
        <v>39.700000000000003</v>
      </c>
      <c r="D1199" s="27">
        <f>IF(B1199=1,Healthcare!D1199,NA())</f>
        <v>7.34</v>
      </c>
      <c r="E1199" s="32">
        <f>IF(B1199=1,Healthcare!M1199,NA())</f>
        <v>9391.35</v>
      </c>
    </row>
    <row r="1200" spans="1:5" x14ac:dyDescent="0.35">
      <c r="A1200" s="23">
        <f>Healthcare!Q1200</f>
        <v>51</v>
      </c>
      <c r="B1200" s="23">
        <f>IF(AND(OR(Dashboard!$D$5="All",Healthcare!J1200=Dashboard!$D$5),OR(Dashboard!$D$6="All",Healthcare!K1200=Dashboard!$D$6)),1,0)</f>
        <v>1</v>
      </c>
      <c r="C1200" s="27">
        <f>IF(B1200=1,Healthcare!C1200,NA())</f>
        <v>35.97</v>
      </c>
      <c r="D1200" s="27">
        <f>IF(B1200=1,Healthcare!D1200,NA())</f>
        <v>8.1300000000000008</v>
      </c>
      <c r="E1200" s="32">
        <f>IF(B1200=1,Healthcare!M1200,NA())</f>
        <v>9386.16</v>
      </c>
    </row>
    <row r="1201" spans="1:5" x14ac:dyDescent="0.35">
      <c r="A1201" s="23">
        <f>Healthcare!Q1201</f>
        <v>47</v>
      </c>
      <c r="B1201" s="23">
        <f>IF(AND(OR(Dashboard!$D$5="All",Healthcare!J1201=Dashboard!$D$5),OR(Dashboard!$D$6="All",Healthcare!K1201=Dashboard!$D$6)),1,0)</f>
        <v>1</v>
      </c>
      <c r="C1201" s="27">
        <f>IF(B1201=1,Healthcare!C1201,NA())</f>
        <v>25.86</v>
      </c>
      <c r="D1201" s="27">
        <f>IF(B1201=1,Healthcare!D1201,NA())</f>
        <v>6.68</v>
      </c>
      <c r="E1201" s="32">
        <f>IF(B1201=1,Healthcare!M1201,NA())</f>
        <v>9380.75</v>
      </c>
    </row>
    <row r="1202" spans="1:5" x14ac:dyDescent="0.35">
      <c r="A1202" s="23">
        <f>Healthcare!Q1202</f>
        <v>51</v>
      </c>
      <c r="B1202" s="23">
        <f>IF(AND(OR(Dashboard!$D$5="All",Healthcare!J1202=Dashboard!$D$5),OR(Dashboard!$D$6="All",Healthcare!K1202=Dashboard!$D$6)),1,0)</f>
        <v>1</v>
      </c>
      <c r="C1202" s="27">
        <f>IF(B1202=1,Healthcare!C1202,NA())</f>
        <v>30.03</v>
      </c>
      <c r="D1202" s="27">
        <f>IF(B1202=1,Healthcare!D1202,NA())</f>
        <v>11.51</v>
      </c>
      <c r="E1202" s="32">
        <f>IF(B1202=1,Healthcare!M1202,NA())</f>
        <v>9377.9</v>
      </c>
    </row>
    <row r="1203" spans="1:5" x14ac:dyDescent="0.35">
      <c r="A1203" s="23">
        <f>Healthcare!Q1203</f>
        <v>53</v>
      </c>
      <c r="B1203" s="23">
        <f>IF(AND(OR(Dashboard!$D$5="All",Healthcare!J1203=Dashboard!$D$5),OR(Dashboard!$D$6="All",Healthcare!K1203=Dashboard!$D$6)),1,0)</f>
        <v>1</v>
      </c>
      <c r="C1203" s="27">
        <f>IF(B1203=1,Healthcare!C1203,NA())</f>
        <v>25.76</v>
      </c>
      <c r="D1203" s="27">
        <f>IF(B1203=1,Healthcare!D1203,NA())</f>
        <v>6.02</v>
      </c>
      <c r="E1203" s="32">
        <f>IF(B1203=1,Healthcare!M1203,NA())</f>
        <v>9377.4500000000007</v>
      </c>
    </row>
    <row r="1204" spans="1:5" x14ac:dyDescent="0.35">
      <c r="A1204" s="23">
        <f>Healthcare!Q1204</f>
        <v>51</v>
      </c>
      <c r="B1204" s="23">
        <f>IF(AND(OR(Dashboard!$D$5="All",Healthcare!J1204=Dashboard!$D$5),OR(Dashboard!$D$6="All",Healthcare!K1204=Dashboard!$D$6)),1,0)</f>
        <v>1</v>
      </c>
      <c r="C1204" s="27">
        <f>IF(B1204=1,Healthcare!C1204,NA())</f>
        <v>22.42</v>
      </c>
      <c r="D1204" s="27">
        <f>IF(B1204=1,Healthcare!D1204,NA())</f>
        <v>7.96</v>
      </c>
      <c r="E1204" s="32">
        <f>IF(B1204=1,Healthcare!M1204,NA())</f>
        <v>9361.33</v>
      </c>
    </row>
    <row r="1205" spans="1:5" x14ac:dyDescent="0.35">
      <c r="A1205" s="23">
        <f>Healthcare!Q1205</f>
        <v>34</v>
      </c>
      <c r="B1205" s="23">
        <f>IF(AND(OR(Dashboard!$D$5="All",Healthcare!J1205=Dashboard!$D$5),OR(Dashboard!$D$6="All",Healthcare!K1205=Dashboard!$D$6)),1,0)</f>
        <v>1</v>
      </c>
      <c r="C1205" s="27">
        <f>IF(B1205=1,Healthcare!C1205,NA())</f>
        <v>33.18</v>
      </c>
      <c r="D1205" s="27">
        <f>IF(B1205=1,Healthcare!D1205,NA())</f>
        <v>6.01</v>
      </c>
      <c r="E1205" s="32">
        <f>IF(B1205=1,Healthcare!M1205,NA())</f>
        <v>9344.2000000000007</v>
      </c>
    </row>
    <row r="1206" spans="1:5" x14ac:dyDescent="0.35">
      <c r="A1206" s="23">
        <f>Healthcare!Q1206</f>
        <v>26</v>
      </c>
      <c r="B1206" s="23">
        <f>IF(AND(OR(Dashboard!$D$5="All",Healthcare!J1206=Dashboard!$D$5),OR(Dashboard!$D$6="All",Healthcare!K1206=Dashboard!$D$6)),1,0)</f>
        <v>1</v>
      </c>
      <c r="C1206" s="27">
        <f>IF(B1206=1,Healthcare!C1206,NA())</f>
        <v>43.04</v>
      </c>
      <c r="D1206" s="27">
        <f>IF(B1206=1,Healthcare!D1206,NA())</f>
        <v>5.9</v>
      </c>
      <c r="E1206" s="32">
        <f>IF(B1206=1,Healthcare!M1206,NA())</f>
        <v>9338.61</v>
      </c>
    </row>
    <row r="1207" spans="1:5" x14ac:dyDescent="0.35">
      <c r="A1207" s="23">
        <f>Healthcare!Q1207</f>
        <v>34</v>
      </c>
      <c r="B1207" s="23">
        <f>IF(AND(OR(Dashboard!$D$5="All",Healthcare!J1207=Dashboard!$D$5),OR(Dashboard!$D$6="All",Healthcare!K1207=Dashboard!$D$6)),1,0)</f>
        <v>1</v>
      </c>
      <c r="C1207" s="27">
        <f>IF(B1207=1,Healthcare!C1207,NA())</f>
        <v>34.15</v>
      </c>
      <c r="D1207" s="27">
        <f>IF(B1207=1,Healthcare!D1207,NA())</f>
        <v>4.49</v>
      </c>
      <c r="E1207" s="32">
        <f>IF(B1207=1,Healthcare!M1207,NA())</f>
        <v>9320.26</v>
      </c>
    </row>
    <row r="1208" spans="1:5" x14ac:dyDescent="0.35">
      <c r="A1208" s="23">
        <f>Healthcare!Q1208</f>
        <v>45</v>
      </c>
      <c r="B1208" s="23">
        <f>IF(AND(OR(Dashboard!$D$5="All",Healthcare!J1208=Dashboard!$D$5),OR(Dashboard!$D$6="All",Healthcare!K1208=Dashboard!$D$6)),1,0)</f>
        <v>1</v>
      </c>
      <c r="C1208" s="27">
        <f>IF(B1208=1,Healthcare!C1208,NA())</f>
        <v>25.78</v>
      </c>
      <c r="D1208" s="27">
        <f>IF(B1208=1,Healthcare!D1208,NA())</f>
        <v>6.25</v>
      </c>
      <c r="E1208" s="32">
        <f>IF(B1208=1,Healthcare!M1208,NA())</f>
        <v>9315.41</v>
      </c>
    </row>
    <row r="1209" spans="1:5" x14ac:dyDescent="0.35">
      <c r="A1209" s="23">
        <f>Healthcare!Q1209</f>
        <v>60</v>
      </c>
      <c r="B1209" s="23">
        <f>IF(AND(OR(Dashboard!$D$5="All",Healthcare!J1209=Dashboard!$D$5),OR(Dashboard!$D$6="All",Healthcare!K1209=Dashboard!$D$6)),1,0)</f>
        <v>1</v>
      </c>
      <c r="C1209" s="27">
        <f>IF(B1209=1,Healthcare!C1209,NA())</f>
        <v>21.02</v>
      </c>
      <c r="D1209" s="27">
        <f>IF(B1209=1,Healthcare!D1209,NA())</f>
        <v>9.6199999999999992</v>
      </c>
      <c r="E1209" s="32">
        <f>IF(B1209=1,Healthcare!M1209,NA())</f>
        <v>9310.81</v>
      </c>
    </row>
    <row r="1210" spans="1:5" x14ac:dyDescent="0.35">
      <c r="A1210" s="23">
        <f>Healthcare!Q1210</f>
        <v>49</v>
      </c>
      <c r="B1210" s="23">
        <f>IF(AND(OR(Dashboard!$D$5="All",Healthcare!J1210=Dashboard!$D$5),OR(Dashboard!$D$6="All",Healthcare!K1210=Dashboard!$D$6)),1,0)</f>
        <v>1</v>
      </c>
      <c r="C1210" s="27">
        <f>IF(B1210=1,Healthcare!C1210,NA())</f>
        <v>37.51</v>
      </c>
      <c r="D1210" s="27">
        <f>IF(B1210=1,Healthcare!D1210,NA())</f>
        <v>11.06</v>
      </c>
      <c r="E1210" s="32">
        <f>IF(B1210=1,Healthcare!M1210,NA())</f>
        <v>9304.7000000000007</v>
      </c>
    </row>
    <row r="1211" spans="1:5" x14ac:dyDescent="0.35">
      <c r="A1211" s="23">
        <f>Healthcare!Q1211</f>
        <v>46</v>
      </c>
      <c r="B1211" s="23">
        <f>IF(AND(OR(Dashboard!$D$5="All",Healthcare!J1211=Dashboard!$D$5),OR(Dashboard!$D$6="All",Healthcare!K1211=Dashboard!$D$6)),1,0)</f>
        <v>1</v>
      </c>
      <c r="C1211" s="27">
        <f>IF(B1211=1,Healthcare!C1211,NA())</f>
        <v>25.745000000000001</v>
      </c>
      <c r="D1211" s="27">
        <f>IF(B1211=1,Healthcare!D1211,NA())</f>
        <v>6.11</v>
      </c>
      <c r="E1211" s="32">
        <f>IF(B1211=1,Healthcare!M1211,NA())</f>
        <v>9301.89</v>
      </c>
    </row>
    <row r="1212" spans="1:5" x14ac:dyDescent="0.35">
      <c r="A1212" s="23">
        <f>Healthcare!Q1212</f>
        <v>49</v>
      </c>
      <c r="B1212" s="23">
        <f>IF(AND(OR(Dashboard!$D$5="All",Healthcare!J1212=Dashboard!$D$5),OR(Dashboard!$D$6="All",Healthcare!K1212=Dashboard!$D$6)),1,0)</f>
        <v>1</v>
      </c>
      <c r="C1212" s="27">
        <f>IF(B1212=1,Healthcare!C1212,NA())</f>
        <v>31.35</v>
      </c>
      <c r="D1212" s="27">
        <f>IF(B1212=1,Healthcare!D1212,NA())</f>
        <v>11.49</v>
      </c>
      <c r="E1212" s="32">
        <f>IF(B1212=1,Healthcare!M1212,NA())</f>
        <v>9290.14</v>
      </c>
    </row>
    <row r="1213" spans="1:5" x14ac:dyDescent="0.35">
      <c r="A1213" s="23">
        <f>Healthcare!Q1213</f>
        <v>49</v>
      </c>
      <c r="B1213" s="23">
        <f>IF(AND(OR(Dashboard!$D$5="All",Healthcare!J1213=Dashboard!$D$5),OR(Dashboard!$D$6="All",Healthcare!K1213=Dashboard!$D$6)),1,0)</f>
        <v>1</v>
      </c>
      <c r="C1213" s="27">
        <f>IF(B1213=1,Healthcare!C1213,NA())</f>
        <v>29.83</v>
      </c>
      <c r="D1213" s="27">
        <f>IF(B1213=1,Healthcare!D1213,NA())</f>
        <v>8.68</v>
      </c>
      <c r="E1213" s="32">
        <f>IF(B1213=1,Healthcare!M1213,NA())</f>
        <v>9288.0300000000007</v>
      </c>
    </row>
    <row r="1214" spans="1:5" x14ac:dyDescent="0.35">
      <c r="A1214" s="23">
        <f>Healthcare!Q1214</f>
        <v>53</v>
      </c>
      <c r="B1214" s="23">
        <f>IF(AND(OR(Dashboard!$D$5="All",Healthcare!J1214=Dashboard!$D$5),OR(Dashboard!$D$6="All",Healthcare!K1214=Dashboard!$D$6)),1,0)</f>
        <v>1</v>
      </c>
      <c r="C1214" s="27">
        <f>IF(B1214=1,Healthcare!C1214,NA())</f>
        <v>25.49</v>
      </c>
      <c r="D1214" s="27">
        <f>IF(B1214=1,Healthcare!D1214,NA())</f>
        <v>5.68</v>
      </c>
      <c r="E1214" s="32">
        <f>IF(B1214=1,Healthcare!M1214,NA())</f>
        <v>9285.8700000000008</v>
      </c>
    </row>
    <row r="1215" spans="1:5" x14ac:dyDescent="0.35">
      <c r="A1215" s="23">
        <f>Healthcare!Q1215</f>
        <v>51</v>
      </c>
      <c r="B1215" s="23">
        <f>IF(AND(OR(Dashboard!$D$5="All",Healthcare!J1215=Dashboard!$D$5),OR(Dashboard!$D$6="All",Healthcare!K1215=Dashboard!$D$6)),1,0)</f>
        <v>1</v>
      </c>
      <c r="C1215" s="27">
        <f>IF(B1215=1,Healthcare!C1215,NA())</f>
        <v>34.1</v>
      </c>
      <c r="D1215" s="27">
        <f>IF(B1215=1,Healthcare!D1215,NA())</f>
        <v>8.4499999999999993</v>
      </c>
      <c r="E1215" s="32">
        <f>IF(B1215=1,Healthcare!M1215,NA())</f>
        <v>9283.56</v>
      </c>
    </row>
    <row r="1216" spans="1:5" x14ac:dyDescent="0.35">
      <c r="A1216" s="23">
        <f>Healthcare!Q1216</f>
        <v>49</v>
      </c>
      <c r="B1216" s="23">
        <f>IF(AND(OR(Dashboard!$D$5="All",Healthcare!J1216=Dashboard!$D$5),OR(Dashboard!$D$6="All",Healthcare!K1216=Dashboard!$D$6)),1,0)</f>
        <v>1</v>
      </c>
      <c r="C1216" s="27">
        <f>IF(B1216=1,Healthcare!C1216,NA())</f>
        <v>25.84</v>
      </c>
      <c r="D1216" s="27">
        <f>IF(B1216=1,Healthcare!D1216,NA())</f>
        <v>8.51</v>
      </c>
      <c r="E1216" s="32">
        <f>IF(B1216=1,Healthcare!M1216,NA())</f>
        <v>9282.48</v>
      </c>
    </row>
    <row r="1217" spans="1:5" x14ac:dyDescent="0.35">
      <c r="A1217" s="23">
        <f>Healthcare!Q1217</f>
        <v>51</v>
      </c>
      <c r="B1217" s="23">
        <f>IF(AND(OR(Dashboard!$D$5="All",Healthcare!J1217=Dashboard!$D$5),OR(Dashboard!$D$6="All",Healthcare!K1217=Dashboard!$D$6)),1,0)</f>
        <v>1</v>
      </c>
      <c r="C1217" s="27">
        <f>IF(B1217=1,Healthcare!C1217,NA())</f>
        <v>20.6</v>
      </c>
      <c r="D1217" s="27">
        <f>IF(B1217=1,Healthcare!D1217,NA())</f>
        <v>7.62</v>
      </c>
      <c r="E1217" s="32">
        <f>IF(B1217=1,Healthcare!M1217,NA())</f>
        <v>9264.7999999999993</v>
      </c>
    </row>
    <row r="1218" spans="1:5" x14ac:dyDescent="0.35">
      <c r="A1218" s="23">
        <f>Healthcare!Q1218</f>
        <v>48</v>
      </c>
      <c r="B1218" s="23">
        <f>IF(AND(OR(Dashboard!$D$5="All",Healthcare!J1218=Dashboard!$D$5),OR(Dashboard!$D$6="All",Healthcare!K1218=Dashboard!$D$6)),1,0)</f>
        <v>1</v>
      </c>
      <c r="C1218" s="27">
        <f>IF(B1218=1,Healthcare!C1218,NA())</f>
        <v>28.88</v>
      </c>
      <c r="D1218" s="27">
        <f>IF(B1218=1,Healthcare!D1218,NA())</f>
        <v>10.18</v>
      </c>
      <c r="E1218" s="32">
        <f>IF(B1218=1,Healthcare!M1218,NA())</f>
        <v>9249.5</v>
      </c>
    </row>
    <row r="1219" spans="1:5" x14ac:dyDescent="0.35">
      <c r="A1219" s="23">
        <f>Healthcare!Q1219</f>
        <v>42</v>
      </c>
      <c r="B1219" s="23">
        <f>IF(AND(OR(Dashboard!$D$5="All",Healthcare!J1219=Dashboard!$D$5),OR(Dashboard!$D$6="All",Healthcare!K1219=Dashboard!$D$6)),1,0)</f>
        <v>1</v>
      </c>
      <c r="C1219" s="27">
        <f>IF(B1219=1,Healthcare!C1219,NA())</f>
        <v>28.24</v>
      </c>
      <c r="D1219" s="27">
        <f>IF(B1219=1,Healthcare!D1219,NA())</f>
        <v>5.36</v>
      </c>
      <c r="E1219" s="32">
        <f>IF(B1219=1,Healthcare!M1219,NA())</f>
        <v>9247.94</v>
      </c>
    </row>
    <row r="1220" spans="1:5" x14ac:dyDescent="0.35">
      <c r="A1220" s="23">
        <f>Healthcare!Q1220</f>
        <v>47</v>
      </c>
      <c r="B1220" s="23">
        <f>IF(AND(OR(Dashboard!$D$5="All",Healthcare!J1220=Dashboard!$D$5),OR(Dashboard!$D$6="All",Healthcare!K1220=Dashboard!$D$6)),1,0)</f>
        <v>1</v>
      </c>
      <c r="C1220" s="27">
        <f>IF(B1220=1,Healthcare!C1220,NA())</f>
        <v>25.46</v>
      </c>
      <c r="D1220" s="27">
        <f>IF(B1220=1,Healthcare!D1220,NA())</f>
        <v>11.78</v>
      </c>
      <c r="E1220" s="32">
        <f>IF(B1220=1,Healthcare!M1220,NA())</f>
        <v>9225.26</v>
      </c>
    </row>
    <row r="1221" spans="1:5" x14ac:dyDescent="0.35">
      <c r="A1221" s="23">
        <f>Healthcare!Q1221</f>
        <v>41</v>
      </c>
      <c r="B1221" s="23">
        <f>IF(AND(OR(Dashboard!$D$5="All",Healthcare!J1221=Dashboard!$D$5),OR(Dashboard!$D$6="All",Healthcare!K1221=Dashboard!$D$6)),1,0)</f>
        <v>1</v>
      </c>
      <c r="C1221" s="27">
        <f>IF(B1221=1,Healthcare!C1221,NA())</f>
        <v>29.64</v>
      </c>
      <c r="D1221" s="27">
        <f>IF(B1221=1,Healthcare!D1221,NA())</f>
        <v>10.82</v>
      </c>
      <c r="E1221" s="32">
        <f>IF(B1221=1,Healthcare!M1221,NA())</f>
        <v>9222.4</v>
      </c>
    </row>
    <row r="1222" spans="1:5" x14ac:dyDescent="0.35">
      <c r="A1222" s="23">
        <f>Healthcare!Q1222</f>
        <v>36</v>
      </c>
      <c r="B1222" s="23">
        <f>IF(AND(OR(Dashboard!$D$5="All",Healthcare!J1222=Dashboard!$D$5),OR(Dashboard!$D$6="All",Healthcare!K1222=Dashboard!$D$6)),1,0)</f>
        <v>1</v>
      </c>
      <c r="C1222" s="27">
        <f>IF(B1222=1,Healthcare!C1222,NA())</f>
        <v>31.27</v>
      </c>
      <c r="D1222" s="27">
        <f>IF(B1222=1,Healthcare!D1222,NA())</f>
        <v>7.73</v>
      </c>
      <c r="E1222" s="32">
        <f>IF(B1222=1,Healthcare!M1222,NA())</f>
        <v>9210.06</v>
      </c>
    </row>
    <row r="1223" spans="1:5" x14ac:dyDescent="0.35">
      <c r="A1223" s="23">
        <f>Healthcare!Q1223</f>
        <v>46</v>
      </c>
      <c r="B1223" s="23">
        <f>IF(AND(OR(Dashboard!$D$5="All",Healthcare!J1223=Dashboard!$D$5),OR(Dashboard!$D$6="All",Healthcare!K1223=Dashboard!$D$6)),1,0)</f>
        <v>1</v>
      </c>
      <c r="C1223" s="27">
        <f>IF(B1223=1,Healthcare!C1223,NA())</f>
        <v>19.95</v>
      </c>
      <c r="D1223" s="27">
        <f>IF(B1223=1,Healthcare!D1223,NA())</f>
        <v>6.24</v>
      </c>
      <c r="E1223" s="32">
        <f>IF(B1223=1,Healthcare!M1223,NA())</f>
        <v>9193.84</v>
      </c>
    </row>
    <row r="1224" spans="1:5" x14ac:dyDescent="0.35">
      <c r="A1224" s="23">
        <f>Healthcare!Q1224</f>
        <v>49</v>
      </c>
      <c r="B1224" s="23">
        <f>IF(AND(OR(Dashboard!$D$5="All",Healthcare!J1224=Dashboard!$D$5),OR(Dashboard!$D$6="All",Healthcare!K1224=Dashboard!$D$6)),1,0)</f>
        <v>1</v>
      </c>
      <c r="C1224" s="27">
        <f>IF(B1224=1,Healthcare!C1224,NA())</f>
        <v>21.3</v>
      </c>
      <c r="D1224" s="27">
        <f>IF(B1224=1,Healthcare!D1224,NA())</f>
        <v>10.42</v>
      </c>
      <c r="E1224" s="32">
        <f>IF(B1224=1,Healthcare!M1224,NA())</f>
        <v>9182.17</v>
      </c>
    </row>
    <row r="1225" spans="1:5" x14ac:dyDescent="0.35">
      <c r="A1225" s="23">
        <f>Healthcare!Q1225</f>
        <v>51</v>
      </c>
      <c r="B1225" s="23">
        <f>IF(AND(OR(Dashboard!$D$5="All",Healthcare!J1225=Dashboard!$D$5),OR(Dashboard!$D$6="All",Healthcare!K1225=Dashboard!$D$6)),1,0)</f>
        <v>1</v>
      </c>
      <c r="C1225" s="27">
        <f>IF(B1225=1,Healthcare!C1225,NA())</f>
        <v>31.635000000000002</v>
      </c>
      <c r="D1225" s="27">
        <f>IF(B1225=1,Healthcare!D1225,NA())</f>
        <v>11.11</v>
      </c>
      <c r="E1225" s="32">
        <f>IF(B1225=1,Healthcare!M1225,NA())</f>
        <v>9174.14</v>
      </c>
    </row>
    <row r="1226" spans="1:5" x14ac:dyDescent="0.35">
      <c r="A1226" s="23">
        <f>Healthcare!Q1226</f>
        <v>52</v>
      </c>
      <c r="B1226" s="23">
        <f>IF(AND(OR(Dashboard!$D$5="All",Healthcare!J1226=Dashboard!$D$5),OR(Dashboard!$D$6="All",Healthcare!K1226=Dashboard!$D$6)),1,0)</f>
        <v>1</v>
      </c>
      <c r="C1226" s="27">
        <f>IF(B1226=1,Healthcare!C1226,NA())</f>
        <v>23.9</v>
      </c>
      <c r="D1226" s="27">
        <f>IF(B1226=1,Healthcare!D1226,NA())</f>
        <v>7.67</v>
      </c>
      <c r="E1226" s="32">
        <f>IF(B1226=1,Healthcare!M1226,NA())</f>
        <v>9171.75</v>
      </c>
    </row>
    <row r="1227" spans="1:5" x14ac:dyDescent="0.35">
      <c r="A1227" s="23">
        <f>Healthcare!Q1227</f>
        <v>32</v>
      </c>
      <c r="B1227" s="23">
        <f>IF(AND(OR(Dashboard!$D$5="All",Healthcare!J1227=Dashboard!$D$5),OR(Dashboard!$D$6="All",Healthcare!K1227=Dashboard!$D$6)),1,0)</f>
        <v>1</v>
      </c>
      <c r="C1227" s="27">
        <f>IF(B1227=1,Healthcare!C1227,NA())</f>
        <v>34.15</v>
      </c>
      <c r="D1227" s="27">
        <f>IF(B1227=1,Healthcare!D1227,NA())</f>
        <v>6.15</v>
      </c>
      <c r="E1227" s="32">
        <f>IF(B1227=1,Healthcare!M1227,NA())</f>
        <v>9159.51</v>
      </c>
    </row>
    <row r="1228" spans="1:5" x14ac:dyDescent="0.35">
      <c r="A1228" s="23">
        <f>Healthcare!Q1228</f>
        <v>40</v>
      </c>
      <c r="B1228" s="23">
        <f>IF(AND(OR(Dashboard!$D$5="All",Healthcare!J1228=Dashboard!$D$5),OR(Dashboard!$D$6="All",Healthcare!K1228=Dashboard!$D$6)),1,0)</f>
        <v>1</v>
      </c>
      <c r="C1228" s="27">
        <f>IF(B1228=1,Healthcare!C1228,NA())</f>
        <v>28.71</v>
      </c>
      <c r="D1228" s="27">
        <f>IF(B1228=1,Healthcare!D1228,NA())</f>
        <v>5.71</v>
      </c>
      <c r="E1228" s="32">
        <f>IF(B1228=1,Healthcare!M1228,NA())</f>
        <v>9147.5</v>
      </c>
    </row>
    <row r="1229" spans="1:5" x14ac:dyDescent="0.35">
      <c r="A1229" s="23">
        <f>Healthcare!Q1229</f>
        <v>52</v>
      </c>
      <c r="B1229" s="23">
        <f>IF(AND(OR(Dashboard!$D$5="All",Healthcare!J1229=Dashboard!$D$5),OR(Dashboard!$D$6="All",Healthcare!K1229=Dashboard!$D$6)),1,0)</f>
        <v>1</v>
      </c>
      <c r="C1229" s="27">
        <f>IF(B1229=1,Healthcare!C1229,NA())</f>
        <v>36.700000000000003</v>
      </c>
      <c r="D1229" s="27">
        <f>IF(B1229=1,Healthcare!D1229,NA())</f>
        <v>8.6999999999999993</v>
      </c>
      <c r="E1229" s="32">
        <f>IF(B1229=1,Healthcare!M1229,NA())</f>
        <v>9144.57</v>
      </c>
    </row>
    <row r="1230" spans="1:5" x14ac:dyDescent="0.35">
      <c r="A1230" s="23">
        <f>Healthcare!Q1230</f>
        <v>52</v>
      </c>
      <c r="B1230" s="23">
        <f>IF(AND(OR(Dashboard!$D$5="All",Healthcare!J1230=Dashboard!$D$5),OR(Dashboard!$D$6="All",Healthcare!K1230=Dashboard!$D$6)),1,0)</f>
        <v>1</v>
      </c>
      <c r="C1230" s="27">
        <f>IF(B1230=1,Healthcare!C1230,NA())</f>
        <v>34.1</v>
      </c>
      <c r="D1230" s="27">
        <f>IF(B1230=1,Healthcare!D1230,NA())</f>
        <v>9.0399999999999991</v>
      </c>
      <c r="E1230" s="32">
        <f>IF(B1230=1,Healthcare!M1230,NA())</f>
        <v>9140.9500000000007</v>
      </c>
    </row>
    <row r="1231" spans="1:5" x14ac:dyDescent="0.35">
      <c r="A1231" s="23">
        <f>Healthcare!Q1231</f>
        <v>45</v>
      </c>
      <c r="B1231" s="23">
        <f>IF(AND(OR(Dashboard!$D$5="All",Healthcare!J1231=Dashboard!$D$5),OR(Dashboard!$D$6="All",Healthcare!K1231=Dashboard!$D$6)),1,0)</f>
        <v>1</v>
      </c>
      <c r="C1231" s="27">
        <f>IF(B1231=1,Healthcare!C1231,NA())</f>
        <v>25.7</v>
      </c>
      <c r="D1231" s="27">
        <f>IF(B1231=1,Healthcare!D1231,NA())</f>
        <v>5.61</v>
      </c>
      <c r="E1231" s="32">
        <f>IF(B1231=1,Healthcare!M1231,NA())</f>
        <v>9101.7999999999993</v>
      </c>
    </row>
    <row r="1232" spans="1:5" x14ac:dyDescent="0.35">
      <c r="A1232" s="23">
        <f>Healthcare!Q1232</f>
        <v>57</v>
      </c>
      <c r="B1232" s="23">
        <f>IF(AND(OR(Dashboard!$D$5="All",Healthcare!J1232=Dashboard!$D$5),OR(Dashboard!$D$6="All",Healthcare!K1232=Dashboard!$D$6)),1,0)</f>
        <v>1</v>
      </c>
      <c r="C1232" s="27">
        <f>IF(B1232=1,Healthcare!C1232,NA())</f>
        <v>21.68</v>
      </c>
      <c r="D1232" s="27">
        <f>IF(B1232=1,Healthcare!D1232,NA())</f>
        <v>8.1199999999999992</v>
      </c>
      <c r="E1232" s="32">
        <f>IF(B1232=1,Healthcare!M1232,NA())</f>
        <v>9095.94</v>
      </c>
    </row>
    <row r="1233" spans="1:5" x14ac:dyDescent="0.35">
      <c r="A1233" s="23">
        <f>Healthcare!Q1233</f>
        <v>45</v>
      </c>
      <c r="B1233" s="23">
        <f>IF(AND(OR(Dashboard!$D$5="All",Healthcare!J1233=Dashboard!$D$5),OR(Dashboard!$D$6="All",Healthcare!K1233=Dashboard!$D$6)),1,0)</f>
        <v>1</v>
      </c>
      <c r="C1233" s="27">
        <f>IF(B1233=1,Healthcare!C1233,NA())</f>
        <v>25.175000000000001</v>
      </c>
      <c r="D1233" s="27">
        <f>IF(B1233=1,Healthcare!D1233,NA())</f>
        <v>4.74</v>
      </c>
      <c r="E1233" s="32">
        <f>IF(B1233=1,Healthcare!M1233,NA())</f>
        <v>9095.07</v>
      </c>
    </row>
    <row r="1234" spans="1:5" x14ac:dyDescent="0.35">
      <c r="A1234" s="23">
        <f>Healthcare!Q1234</f>
        <v>50</v>
      </c>
      <c r="B1234" s="23">
        <f>IF(AND(OR(Dashboard!$D$5="All",Healthcare!J1234=Dashboard!$D$5),OR(Dashboard!$D$6="All",Healthcare!K1234=Dashboard!$D$6)),1,0)</f>
        <v>1</v>
      </c>
      <c r="C1234" s="27">
        <f>IF(B1234=1,Healthcare!C1234,NA())</f>
        <v>44.77</v>
      </c>
      <c r="D1234" s="27">
        <f>IF(B1234=1,Healthcare!D1234,NA())</f>
        <v>4.0599999999999996</v>
      </c>
      <c r="E1234" s="32">
        <f>IF(B1234=1,Healthcare!M1234,NA())</f>
        <v>9058.73</v>
      </c>
    </row>
    <row r="1235" spans="1:5" x14ac:dyDescent="0.35">
      <c r="A1235" s="23">
        <f>Healthcare!Q1235</f>
        <v>50</v>
      </c>
      <c r="B1235" s="23">
        <f>IF(AND(OR(Dashboard!$D$5="All",Healthcare!J1235=Dashboard!$D$5),OR(Dashboard!$D$6="All",Healthcare!K1235=Dashboard!$D$6)),1,0)</f>
        <v>1</v>
      </c>
      <c r="C1235" s="27">
        <f>IF(B1235=1,Healthcare!C1235,NA())</f>
        <v>37.07</v>
      </c>
      <c r="D1235" s="27">
        <f>IF(B1235=1,Healthcare!D1235,NA())</f>
        <v>5.69</v>
      </c>
      <c r="E1235" s="32">
        <f>IF(B1235=1,Healthcare!M1235,NA())</f>
        <v>9048.0300000000007</v>
      </c>
    </row>
    <row r="1236" spans="1:5" x14ac:dyDescent="0.35">
      <c r="A1236" s="23">
        <f>Healthcare!Q1236</f>
        <v>29</v>
      </c>
      <c r="B1236" s="23">
        <f>IF(AND(OR(Dashboard!$D$5="All",Healthcare!J1236=Dashboard!$D$5),OR(Dashboard!$D$6="All",Healthcare!K1236=Dashboard!$D$6)),1,0)</f>
        <v>1</v>
      </c>
      <c r="C1236" s="27">
        <f>IF(B1236=1,Healthcare!C1236,NA())</f>
        <v>39.799999999999997</v>
      </c>
      <c r="D1236" s="27">
        <f>IF(B1236=1,Healthcare!D1236,NA())</f>
        <v>5.66</v>
      </c>
      <c r="E1236" s="32">
        <f>IF(B1236=1,Healthcare!M1236,NA())</f>
        <v>9010.2000000000007</v>
      </c>
    </row>
    <row r="1237" spans="1:5" x14ac:dyDescent="0.35">
      <c r="A1237" s="23">
        <f>Healthcare!Q1237</f>
        <v>43</v>
      </c>
      <c r="B1237" s="23">
        <f>IF(AND(OR(Dashboard!$D$5="All",Healthcare!J1237=Dashboard!$D$5),OR(Dashboard!$D$6="All",Healthcare!K1237=Dashboard!$D$6)),1,0)</f>
        <v>1</v>
      </c>
      <c r="C1237" s="27">
        <f>IF(B1237=1,Healthcare!C1237,NA())</f>
        <v>26.36</v>
      </c>
      <c r="D1237" s="27">
        <f>IF(B1237=1,Healthcare!D1237,NA())</f>
        <v>4.32</v>
      </c>
      <c r="E1237" s="32">
        <f>IF(B1237=1,Healthcare!M1237,NA())</f>
        <v>8998.43</v>
      </c>
    </row>
    <row r="1238" spans="1:5" x14ac:dyDescent="0.35">
      <c r="A1238" s="23">
        <f>Healthcare!Q1238</f>
        <v>49</v>
      </c>
      <c r="B1238" s="23">
        <f>IF(AND(OR(Dashboard!$D$5="All",Healthcare!J1238=Dashboard!$D$5),OR(Dashboard!$D$6="All",Healthcare!K1238=Dashboard!$D$6)),1,0)</f>
        <v>1</v>
      </c>
      <c r="C1238" s="27">
        <f>IF(B1238=1,Healthcare!C1238,NA())</f>
        <v>29.925000000000001</v>
      </c>
      <c r="D1238" s="27">
        <f>IF(B1238=1,Healthcare!D1238,NA())</f>
        <v>8.2899999999999991</v>
      </c>
      <c r="E1238" s="32">
        <f>IF(B1238=1,Healthcare!M1238,NA())</f>
        <v>8988.16</v>
      </c>
    </row>
    <row r="1239" spans="1:5" x14ac:dyDescent="0.35">
      <c r="A1239" s="23">
        <f>Healthcare!Q1239</f>
        <v>48</v>
      </c>
      <c r="B1239" s="23">
        <f>IF(AND(OR(Dashboard!$D$5="All",Healthcare!J1239=Dashboard!$D$5),OR(Dashboard!$D$6="All",Healthcare!K1239=Dashboard!$D$6)),1,0)</f>
        <v>1</v>
      </c>
      <c r="C1239" s="27">
        <f>IF(B1239=1,Healthcare!C1239,NA())</f>
        <v>37.29</v>
      </c>
      <c r="D1239" s="27">
        <f>IF(B1239=1,Healthcare!D1239,NA())</f>
        <v>10.46</v>
      </c>
      <c r="E1239" s="32">
        <f>IF(B1239=1,Healthcare!M1239,NA())</f>
        <v>8978.19</v>
      </c>
    </row>
    <row r="1240" spans="1:5" x14ac:dyDescent="0.35">
      <c r="A1240" s="23">
        <f>Healthcare!Q1240</f>
        <v>48</v>
      </c>
      <c r="B1240" s="23">
        <f>IF(AND(OR(Dashboard!$D$5="All",Healthcare!J1240=Dashboard!$D$5),OR(Dashboard!$D$6="All",Healthcare!K1240=Dashboard!$D$6)),1,0)</f>
        <v>1</v>
      </c>
      <c r="C1240" s="27">
        <f>IF(B1240=1,Healthcare!C1240,NA())</f>
        <v>30.2</v>
      </c>
      <c r="D1240" s="27">
        <f>IF(B1240=1,Healthcare!D1240,NA())</f>
        <v>11.96</v>
      </c>
      <c r="E1240" s="32">
        <f>IF(B1240=1,Healthcare!M1240,NA())</f>
        <v>8968.33</v>
      </c>
    </row>
    <row r="1241" spans="1:5" x14ac:dyDescent="0.35">
      <c r="A1241" s="23">
        <f>Healthcare!Q1241</f>
        <v>39</v>
      </c>
      <c r="B1241" s="23">
        <f>IF(AND(OR(Dashboard!$D$5="All",Healthcare!J1241=Dashboard!$D$5),OR(Dashboard!$D$6="All",Healthcare!K1241=Dashboard!$D$6)),1,0)</f>
        <v>1</v>
      </c>
      <c r="C1241" s="27">
        <f>IF(B1241=1,Healthcare!C1241,NA())</f>
        <v>24.225000000000001</v>
      </c>
      <c r="D1241" s="27">
        <f>IF(B1241=1,Healthcare!D1241,NA())</f>
        <v>4.25</v>
      </c>
      <c r="E1241" s="32">
        <f>IF(B1241=1,Healthcare!M1241,NA())</f>
        <v>8965.7999999999993</v>
      </c>
    </row>
    <row r="1242" spans="1:5" x14ac:dyDescent="0.35">
      <c r="A1242" s="23">
        <f>Healthcare!Q1242</f>
        <v>48</v>
      </c>
      <c r="B1242" s="23">
        <f>IF(AND(OR(Dashboard!$D$5="All",Healthcare!J1242=Dashboard!$D$5),OR(Dashboard!$D$6="All",Healthcare!K1242=Dashboard!$D$6)),1,0)</f>
        <v>1</v>
      </c>
      <c r="C1242" s="27">
        <f>IF(B1242=1,Healthcare!C1242,NA())</f>
        <v>31.445</v>
      </c>
      <c r="D1242" s="27">
        <f>IF(B1242=1,Healthcare!D1242,NA())</f>
        <v>8.33</v>
      </c>
      <c r="E1242" s="32">
        <f>IF(B1242=1,Healthcare!M1242,NA())</f>
        <v>8964.06</v>
      </c>
    </row>
    <row r="1243" spans="1:5" x14ac:dyDescent="0.35">
      <c r="A1243" s="23">
        <f>Healthcare!Q1243</f>
        <v>30</v>
      </c>
      <c r="B1243" s="23">
        <f>IF(AND(OR(Dashboard!$D$5="All",Healthcare!J1243=Dashboard!$D$5),OR(Dashboard!$D$6="All",Healthcare!K1243=Dashboard!$D$6)),1,0)</f>
        <v>1</v>
      </c>
      <c r="C1243" s="27">
        <f>IF(B1243=1,Healthcare!C1243,NA())</f>
        <v>38.880000000000003</v>
      </c>
      <c r="D1243" s="27">
        <f>IF(B1243=1,Healthcare!D1243,NA())</f>
        <v>4.29</v>
      </c>
      <c r="E1243" s="32">
        <f>IF(B1243=1,Healthcare!M1243,NA())</f>
        <v>8954.99</v>
      </c>
    </row>
    <row r="1244" spans="1:5" x14ac:dyDescent="0.35">
      <c r="A1244" s="23">
        <f>Healthcare!Q1244</f>
        <v>46</v>
      </c>
      <c r="B1244" s="23">
        <f>IF(AND(OR(Dashboard!$D$5="All",Healthcare!J1244=Dashboard!$D$5),OR(Dashboard!$D$6="All",Healthcare!K1244=Dashboard!$D$6)),1,0)</f>
        <v>1</v>
      </c>
      <c r="C1244" s="27">
        <f>IF(B1244=1,Healthcare!C1244,NA())</f>
        <v>43.89</v>
      </c>
      <c r="D1244" s="27">
        <f>IF(B1244=1,Healthcare!D1244,NA())</f>
        <v>6.32</v>
      </c>
      <c r="E1244" s="32">
        <f>IF(B1244=1,Healthcare!M1244,NA())</f>
        <v>8944.1200000000008</v>
      </c>
    </row>
    <row r="1245" spans="1:5" x14ac:dyDescent="0.35">
      <c r="A1245" s="23">
        <f>Healthcare!Q1245</f>
        <v>51</v>
      </c>
      <c r="B1245" s="23">
        <f>IF(AND(OR(Dashboard!$D$5="All",Healthcare!J1245=Dashboard!$D$5),OR(Dashboard!$D$6="All",Healthcare!K1245=Dashboard!$D$6)),1,0)</f>
        <v>1</v>
      </c>
      <c r="C1245" s="27">
        <f>IF(B1245=1,Healthcare!C1245,NA())</f>
        <v>25.6</v>
      </c>
      <c r="D1245" s="27">
        <f>IF(B1245=1,Healthcare!D1245,NA())</f>
        <v>5.65</v>
      </c>
      <c r="E1245" s="32">
        <f>IF(B1245=1,Healthcare!M1245,NA())</f>
        <v>8932.08</v>
      </c>
    </row>
    <row r="1246" spans="1:5" x14ac:dyDescent="0.35">
      <c r="A1246" s="23">
        <f>Healthcare!Q1246</f>
        <v>47</v>
      </c>
      <c r="B1246" s="23">
        <f>IF(AND(OR(Dashboard!$D$5="All",Healthcare!J1246=Dashboard!$D$5),OR(Dashboard!$D$6="All",Healthcare!K1246=Dashboard!$D$6)),1,0)</f>
        <v>1</v>
      </c>
      <c r="C1246" s="27">
        <f>IF(B1246=1,Healthcare!C1246,NA())</f>
        <v>29.545000000000002</v>
      </c>
      <c r="D1246" s="27">
        <f>IF(B1246=1,Healthcare!D1246,NA())</f>
        <v>8.41</v>
      </c>
      <c r="E1246" s="32">
        <f>IF(B1246=1,Healthcare!M1246,NA())</f>
        <v>8930.93</v>
      </c>
    </row>
    <row r="1247" spans="1:5" x14ac:dyDescent="0.35">
      <c r="A1247" s="23">
        <f>Healthcare!Q1247</f>
        <v>55</v>
      </c>
      <c r="B1247" s="23">
        <f>IF(AND(OR(Dashboard!$D$5="All",Healthcare!J1247=Dashboard!$D$5),OR(Dashboard!$D$6="All",Healthcare!K1247=Dashboard!$D$6)),1,0)</f>
        <v>1</v>
      </c>
      <c r="C1247" s="27">
        <f>IF(B1247=1,Healthcare!C1247,NA())</f>
        <v>23.25</v>
      </c>
      <c r="D1247" s="27">
        <f>IF(B1247=1,Healthcare!D1247,NA())</f>
        <v>11.96</v>
      </c>
      <c r="E1247" s="32">
        <f>IF(B1247=1,Healthcare!M1247,NA())</f>
        <v>8908.4699999999993</v>
      </c>
    </row>
    <row r="1248" spans="1:5" x14ac:dyDescent="0.35">
      <c r="A1248" s="23">
        <f>Healthcare!Q1248</f>
        <v>25</v>
      </c>
      <c r="B1248" s="23">
        <f>IF(AND(OR(Dashboard!$D$5="All",Healthcare!J1248=Dashboard!$D$5),OR(Dashboard!$D$6="All",Healthcare!K1248=Dashboard!$D$6)),1,0)</f>
        <v>1</v>
      </c>
      <c r="C1248" s="27">
        <f>IF(B1248=1,Healthcare!C1248,NA())</f>
        <v>43.95</v>
      </c>
      <c r="D1248" s="27">
        <f>IF(B1248=1,Healthcare!D1248,NA())</f>
        <v>5.17</v>
      </c>
      <c r="E1248" s="32">
        <f>IF(B1248=1,Healthcare!M1248,NA())</f>
        <v>8906.14</v>
      </c>
    </row>
    <row r="1249" spans="1:5" x14ac:dyDescent="0.35">
      <c r="A1249" s="23">
        <f>Healthcare!Q1249</f>
        <v>44</v>
      </c>
      <c r="B1249" s="23">
        <f>IF(AND(OR(Dashboard!$D$5="All",Healthcare!J1249=Dashboard!$D$5),OR(Dashboard!$D$6="All",Healthcare!K1249=Dashboard!$D$6)),1,0)</f>
        <v>1</v>
      </c>
      <c r="C1249" s="27">
        <f>IF(B1249=1,Healthcare!C1249,NA())</f>
        <v>21.85</v>
      </c>
      <c r="D1249" s="27">
        <f>IF(B1249=1,Healthcare!D1249,NA())</f>
        <v>8.76</v>
      </c>
      <c r="E1249" s="32">
        <f>IF(B1249=1,Healthcare!M1249,NA())</f>
        <v>8891.14</v>
      </c>
    </row>
    <row r="1250" spans="1:5" x14ac:dyDescent="0.35">
      <c r="A1250" s="23">
        <f>Healthcare!Q1250</f>
        <v>49</v>
      </c>
      <c r="B1250" s="23">
        <f>IF(AND(OR(Dashboard!$D$5="All",Healthcare!J1250=Dashboard!$D$5),OR(Dashboard!$D$6="All",Healthcare!K1250=Dashboard!$D$6)),1,0)</f>
        <v>1</v>
      </c>
      <c r="C1250" s="27">
        <f>IF(B1250=1,Healthcare!C1250,NA())</f>
        <v>25.73</v>
      </c>
      <c r="D1250" s="27">
        <f>IF(B1250=1,Healthcare!D1250,NA())</f>
        <v>7.99</v>
      </c>
      <c r="E1250" s="32">
        <f>IF(B1250=1,Healthcare!M1250,NA())</f>
        <v>8890.59</v>
      </c>
    </row>
    <row r="1251" spans="1:5" x14ac:dyDescent="0.35">
      <c r="A1251" s="23">
        <f>Healthcare!Q1251</f>
        <v>48</v>
      </c>
      <c r="B1251" s="23">
        <f>IF(AND(OR(Dashboard!$D$5="All",Healthcare!J1251=Dashboard!$D$5),OR(Dashboard!$D$6="All",Healthcare!K1251=Dashboard!$D$6)),1,0)</f>
        <v>1</v>
      </c>
      <c r="C1251" s="27">
        <f>IF(B1251=1,Healthcare!C1251,NA())</f>
        <v>32.229999999999997</v>
      </c>
      <c r="D1251" s="27">
        <f>IF(B1251=1,Healthcare!D1251,NA())</f>
        <v>8.59</v>
      </c>
      <c r="E1251" s="32">
        <f>IF(B1251=1,Healthcare!M1251,NA())</f>
        <v>8871.15</v>
      </c>
    </row>
    <row r="1252" spans="1:5" x14ac:dyDescent="0.35">
      <c r="A1252" s="23">
        <f>Healthcare!Q1252</f>
        <v>50</v>
      </c>
      <c r="B1252" s="23">
        <f>IF(AND(OR(Dashboard!$D$5="All",Healthcare!J1252=Dashboard!$D$5),OR(Dashboard!$D$6="All",Healthcare!K1252=Dashboard!$D$6)),1,0)</f>
        <v>1</v>
      </c>
      <c r="C1252" s="27">
        <f>IF(B1252=1,Healthcare!C1252,NA())</f>
        <v>32.204999999999998</v>
      </c>
      <c r="D1252" s="27">
        <f>IF(B1252=1,Healthcare!D1252,NA())</f>
        <v>6.14</v>
      </c>
      <c r="E1252" s="32">
        <f>IF(B1252=1,Healthcare!M1252,NA())</f>
        <v>8835.26</v>
      </c>
    </row>
    <row r="1253" spans="1:5" x14ac:dyDescent="0.35">
      <c r="A1253" s="23">
        <f>Healthcare!Q1253</f>
        <v>50</v>
      </c>
      <c r="B1253" s="23">
        <f>IF(AND(OR(Dashboard!$D$5="All",Healthcare!J1253=Dashboard!$D$5),OR(Dashboard!$D$6="All",Healthcare!K1253=Dashboard!$D$6)),1,0)</f>
        <v>1</v>
      </c>
      <c r="C1253" s="27">
        <f>IF(B1253=1,Healthcare!C1253,NA())</f>
        <v>26.41</v>
      </c>
      <c r="D1253" s="27">
        <f>IF(B1253=1,Healthcare!D1253,NA())</f>
        <v>4.08</v>
      </c>
      <c r="E1253" s="32">
        <f>IF(B1253=1,Healthcare!M1253,NA())</f>
        <v>8827.2099999999991</v>
      </c>
    </row>
    <row r="1254" spans="1:5" x14ac:dyDescent="0.35">
      <c r="A1254" s="23">
        <f>Healthcare!Q1254</f>
        <v>46</v>
      </c>
      <c r="B1254" s="23">
        <f>IF(AND(OR(Dashboard!$D$5="All",Healthcare!J1254=Dashboard!$D$5),OR(Dashboard!$D$6="All",Healthcare!K1254=Dashboard!$D$6)),1,0)</f>
        <v>1</v>
      </c>
      <c r="C1254" s="27">
        <f>IF(B1254=1,Healthcare!C1254,NA())</f>
        <v>30.2</v>
      </c>
      <c r="D1254" s="27">
        <f>IF(B1254=1,Healthcare!D1254,NA())</f>
        <v>6.25</v>
      </c>
      <c r="E1254" s="32">
        <f>IF(B1254=1,Healthcare!M1254,NA())</f>
        <v>8825.09</v>
      </c>
    </row>
    <row r="1255" spans="1:5" x14ac:dyDescent="0.35">
      <c r="A1255" s="23">
        <f>Healthcare!Q1255</f>
        <v>34</v>
      </c>
      <c r="B1255" s="23">
        <f>IF(AND(OR(Dashboard!$D$5="All",Healthcare!J1255=Dashboard!$D$5),OR(Dashboard!$D$6="All",Healthcare!K1255=Dashboard!$D$6)),1,0)</f>
        <v>1</v>
      </c>
      <c r="C1255" s="27">
        <f>IF(B1255=1,Healthcare!C1255,NA())</f>
        <v>31.26</v>
      </c>
      <c r="D1255" s="27">
        <f>IF(B1255=1,Healthcare!D1255,NA())</f>
        <v>5.94</v>
      </c>
      <c r="E1255" s="32">
        <f>IF(B1255=1,Healthcare!M1255,NA())</f>
        <v>8824.27</v>
      </c>
    </row>
    <row r="1256" spans="1:5" x14ac:dyDescent="0.35">
      <c r="A1256" s="23">
        <f>Healthcare!Q1256</f>
        <v>46</v>
      </c>
      <c r="B1256" s="23">
        <f>IF(AND(OR(Dashboard!$D$5="All",Healthcare!J1256=Dashboard!$D$5),OR(Dashboard!$D$6="All",Healthcare!K1256=Dashboard!$D$6)),1,0)</f>
        <v>1</v>
      </c>
      <c r="C1256" s="27">
        <f>IF(B1256=1,Healthcare!C1256,NA())</f>
        <v>33.725000000000001</v>
      </c>
      <c r="D1256" s="27">
        <f>IF(B1256=1,Healthcare!D1256,NA())</f>
        <v>6.45</v>
      </c>
      <c r="E1256" s="32">
        <f>IF(B1256=1,Healthcare!M1256,NA())</f>
        <v>8823.99</v>
      </c>
    </row>
    <row r="1257" spans="1:5" x14ac:dyDescent="0.35">
      <c r="A1257" s="23">
        <f>Healthcare!Q1257</f>
        <v>46</v>
      </c>
      <c r="B1257" s="23">
        <f>IF(AND(OR(Dashboard!$D$5="All",Healthcare!J1257=Dashboard!$D$5),OR(Dashboard!$D$6="All",Healthcare!K1257=Dashboard!$D$6)),1,0)</f>
        <v>1</v>
      </c>
      <c r="C1257" s="27">
        <f>IF(B1257=1,Healthcare!C1257,NA())</f>
        <v>28.9</v>
      </c>
      <c r="D1257" s="27">
        <f>IF(B1257=1,Healthcare!D1257,NA())</f>
        <v>5.74</v>
      </c>
      <c r="E1257" s="32">
        <f>IF(B1257=1,Healthcare!M1257,NA())</f>
        <v>8823.2800000000007</v>
      </c>
    </row>
    <row r="1258" spans="1:5" x14ac:dyDescent="0.35">
      <c r="A1258" s="23">
        <f>Healthcare!Q1258</f>
        <v>21</v>
      </c>
      <c r="B1258" s="23">
        <f>IF(AND(OR(Dashboard!$D$5="All",Healthcare!J1258=Dashboard!$D$5),OR(Dashboard!$D$6="All",Healthcare!K1258=Dashboard!$D$6)),1,0)</f>
        <v>1</v>
      </c>
      <c r="C1258" s="27">
        <f>IF(B1258=1,Healthcare!C1258,NA())</f>
        <v>45.69</v>
      </c>
      <c r="D1258" s="27">
        <f>IF(B1258=1,Healthcare!D1258,NA())</f>
        <v>4.43</v>
      </c>
      <c r="E1258" s="32">
        <f>IF(B1258=1,Healthcare!M1258,NA())</f>
        <v>8821.8799999999992</v>
      </c>
    </row>
    <row r="1259" spans="1:5" x14ac:dyDescent="0.35">
      <c r="A1259" s="23">
        <f>Healthcare!Q1259</f>
        <v>57</v>
      </c>
      <c r="B1259" s="23">
        <f>IF(AND(OR(Dashboard!$D$5="All",Healthcare!J1259=Dashboard!$D$5),OR(Dashboard!$D$6="All",Healthcare!K1259=Dashboard!$D$6)),1,0)</f>
        <v>1</v>
      </c>
      <c r="C1259" s="27">
        <f>IF(B1259=1,Healthcare!C1259,NA())</f>
        <v>21.03</v>
      </c>
      <c r="D1259" s="27">
        <f>IF(B1259=1,Healthcare!D1259,NA())</f>
        <v>6.5</v>
      </c>
      <c r="E1259" s="32">
        <f>IF(B1259=1,Healthcare!M1259,NA())</f>
        <v>8800.49</v>
      </c>
    </row>
    <row r="1260" spans="1:5" x14ac:dyDescent="0.35">
      <c r="A1260" s="23">
        <f>Healthcare!Q1260</f>
        <v>51</v>
      </c>
      <c r="B1260" s="23">
        <f>IF(AND(OR(Dashboard!$D$5="All",Healthcare!J1260=Dashboard!$D$5),OR(Dashboard!$D$6="All",Healthcare!K1260=Dashboard!$D$6)),1,0)</f>
        <v>1</v>
      </c>
      <c r="C1260" s="27">
        <f>IF(B1260=1,Healthcare!C1260,NA())</f>
        <v>37</v>
      </c>
      <c r="D1260" s="27">
        <f>IF(B1260=1,Healthcare!D1260,NA())</f>
        <v>8.75</v>
      </c>
      <c r="E1260" s="32">
        <f>IF(B1260=1,Healthcare!M1260,NA())</f>
        <v>8798.59</v>
      </c>
    </row>
    <row r="1261" spans="1:5" x14ac:dyDescent="0.35">
      <c r="A1261" s="23">
        <f>Healthcare!Q1261</f>
        <v>51</v>
      </c>
      <c r="B1261" s="23">
        <f>IF(AND(OR(Dashboard!$D$5="All",Healthcare!J1261=Dashboard!$D$5),OR(Dashboard!$D$6="All",Healthcare!K1261=Dashboard!$D$6)),1,0)</f>
        <v>1</v>
      </c>
      <c r="C1261" s="27">
        <f>IF(B1261=1,Healthcare!C1261,NA())</f>
        <v>25.4</v>
      </c>
      <c r="D1261" s="27">
        <f>IF(B1261=1,Healthcare!D1261,NA())</f>
        <v>11.96</v>
      </c>
      <c r="E1261" s="32">
        <f>IF(B1261=1,Healthcare!M1261,NA())</f>
        <v>8782.4699999999993</v>
      </c>
    </row>
    <row r="1262" spans="1:5" x14ac:dyDescent="0.35">
      <c r="A1262" s="23">
        <f>Healthcare!Q1262</f>
        <v>48</v>
      </c>
      <c r="B1262" s="23">
        <f>IF(AND(OR(Dashboard!$D$5="All",Healthcare!J1262=Dashboard!$D$5),OR(Dashboard!$D$6="All",Healthcare!K1262=Dashboard!$D$6)),1,0)</f>
        <v>1</v>
      </c>
      <c r="C1262" s="27">
        <f>IF(B1262=1,Healthcare!C1262,NA())</f>
        <v>32.299999999999997</v>
      </c>
      <c r="D1262" s="27">
        <f>IF(B1262=1,Healthcare!D1262,NA())</f>
        <v>10.54</v>
      </c>
      <c r="E1262" s="32">
        <f>IF(B1262=1,Healthcare!M1262,NA())</f>
        <v>8765.25</v>
      </c>
    </row>
    <row r="1263" spans="1:5" x14ac:dyDescent="0.35">
      <c r="A1263" s="23">
        <f>Healthcare!Q1263</f>
        <v>53</v>
      </c>
      <c r="B1263" s="23">
        <f>IF(AND(OR(Dashboard!$D$5="All",Healthcare!J1263=Dashboard!$D$5),OR(Dashboard!$D$6="All",Healthcare!K1263=Dashboard!$D$6)),1,0)</f>
        <v>1</v>
      </c>
      <c r="C1263" s="27">
        <f>IF(B1263=1,Healthcare!C1263,NA())</f>
        <v>23.94</v>
      </c>
      <c r="D1263" s="27">
        <f>IF(B1263=1,Healthcare!D1263,NA())</f>
        <v>4.54</v>
      </c>
      <c r="E1263" s="32">
        <f>IF(B1263=1,Healthcare!M1263,NA())</f>
        <v>8760.1200000000008</v>
      </c>
    </row>
    <row r="1264" spans="1:5" x14ac:dyDescent="0.35">
      <c r="A1264" s="23">
        <f>Healthcare!Q1264</f>
        <v>23</v>
      </c>
      <c r="B1264" s="23">
        <f>IF(AND(OR(Dashboard!$D$5="All",Healthcare!J1264=Dashboard!$D$5),OR(Dashboard!$D$6="All",Healthcare!K1264=Dashboard!$D$6)),1,0)</f>
        <v>1</v>
      </c>
      <c r="C1264" s="27">
        <f>IF(B1264=1,Healthcare!C1264,NA())</f>
        <v>46.4</v>
      </c>
      <c r="D1264" s="27">
        <f>IF(B1264=1,Healthcare!D1264,NA())</f>
        <v>5.71</v>
      </c>
      <c r="E1264" s="32">
        <f>IF(B1264=1,Healthcare!M1264,NA())</f>
        <v>8747.68</v>
      </c>
    </row>
    <row r="1265" spans="1:5" x14ac:dyDescent="0.35">
      <c r="A1265" s="23">
        <f>Healthcare!Q1265</f>
        <v>46</v>
      </c>
      <c r="B1265" s="23">
        <f>IF(AND(OR(Dashboard!$D$5="All",Healthcare!J1265=Dashboard!$D$5),OR(Dashboard!$D$6="All",Healthcare!K1265=Dashboard!$D$6)),1,0)</f>
        <v>1</v>
      </c>
      <c r="C1265" s="27">
        <f>IF(B1265=1,Healthcare!C1265,NA())</f>
        <v>40.375</v>
      </c>
      <c r="D1265" s="27">
        <f>IF(B1265=1,Healthcare!D1265,NA())</f>
        <v>6.25</v>
      </c>
      <c r="E1265" s="32">
        <f>IF(B1265=1,Healthcare!M1265,NA())</f>
        <v>8733.23</v>
      </c>
    </row>
    <row r="1266" spans="1:5" x14ac:dyDescent="0.35">
      <c r="A1266" s="23">
        <f>Healthcare!Q1266</f>
        <v>49</v>
      </c>
      <c r="B1266" s="23">
        <f>IF(AND(OR(Dashboard!$D$5="All",Healthcare!J1266=Dashboard!$D$5),OR(Dashboard!$D$6="All",Healthcare!K1266=Dashboard!$D$6)),1,0)</f>
        <v>1</v>
      </c>
      <c r="C1266" s="27">
        <f>IF(B1266=1,Healthcare!C1266,NA())</f>
        <v>28.7</v>
      </c>
      <c r="D1266" s="27">
        <f>IF(B1266=1,Healthcare!D1266,NA())</f>
        <v>9.4700000000000006</v>
      </c>
      <c r="E1266" s="32">
        <f>IF(B1266=1,Healthcare!M1266,NA())</f>
        <v>8703.4599999999991</v>
      </c>
    </row>
    <row r="1267" spans="1:5" x14ac:dyDescent="0.35">
      <c r="A1267" s="23">
        <f>Healthcare!Q1267</f>
        <v>42</v>
      </c>
      <c r="B1267" s="23">
        <f>IF(AND(OR(Dashboard!$D$5="All",Healthcare!J1267=Dashboard!$D$5),OR(Dashboard!$D$6="All",Healthcare!K1267=Dashboard!$D$6)),1,0)</f>
        <v>1</v>
      </c>
      <c r="C1267" s="27">
        <f>IF(B1267=1,Healthcare!C1267,NA())</f>
        <v>26.63</v>
      </c>
      <c r="D1267" s="27">
        <f>IF(B1267=1,Healthcare!D1267,NA())</f>
        <v>5.7</v>
      </c>
      <c r="E1267" s="32">
        <f>IF(B1267=1,Healthcare!M1267,NA())</f>
        <v>8701.84</v>
      </c>
    </row>
    <row r="1268" spans="1:5" x14ac:dyDescent="0.35">
      <c r="A1268" s="23">
        <f>Healthcare!Q1268</f>
        <v>49</v>
      </c>
      <c r="B1268" s="23">
        <f>IF(AND(OR(Dashboard!$D$5="All",Healthcare!J1268=Dashboard!$D$5),OR(Dashboard!$D$6="All",Healthcare!K1268=Dashboard!$D$6)),1,0)</f>
        <v>1</v>
      </c>
      <c r="C1268" s="27">
        <f>IF(B1268=1,Healthcare!C1268,NA())</f>
        <v>22.515000000000001</v>
      </c>
      <c r="D1268" s="27">
        <f>IF(B1268=1,Healthcare!D1268,NA())</f>
        <v>11.18</v>
      </c>
      <c r="E1268" s="32">
        <f>IF(B1268=1,Healthcare!M1268,NA())</f>
        <v>8688.86</v>
      </c>
    </row>
    <row r="1269" spans="1:5" x14ac:dyDescent="0.35">
      <c r="A1269" s="23">
        <f>Healthcare!Q1269</f>
        <v>48</v>
      </c>
      <c r="B1269" s="23">
        <f>IF(AND(OR(Dashboard!$D$5="All",Healthcare!J1269=Dashboard!$D$5),OR(Dashboard!$D$6="All",Healthcare!K1269=Dashboard!$D$6)),1,0)</f>
        <v>1</v>
      </c>
      <c r="C1269" s="27">
        <f>IF(B1269=1,Healthcare!C1269,NA())</f>
        <v>36.575000000000003</v>
      </c>
      <c r="D1269" s="27">
        <f>IF(B1269=1,Healthcare!D1269,NA())</f>
        <v>10.98</v>
      </c>
      <c r="E1269" s="32">
        <f>IF(B1269=1,Healthcare!M1269,NA())</f>
        <v>8671.19</v>
      </c>
    </row>
    <row r="1270" spans="1:5" x14ac:dyDescent="0.35">
      <c r="A1270" s="23">
        <f>Healthcare!Q1270</f>
        <v>53</v>
      </c>
      <c r="B1270" s="23">
        <f>IF(AND(OR(Dashboard!$D$5="All",Healthcare!J1270=Dashboard!$D$5),OR(Dashboard!$D$6="All",Healthcare!K1270=Dashboard!$D$6)),1,0)</f>
        <v>1</v>
      </c>
      <c r="C1270" s="27">
        <f>IF(B1270=1,Healthcare!C1270,NA())</f>
        <v>23.66</v>
      </c>
      <c r="D1270" s="27">
        <f>IF(B1270=1,Healthcare!D1270,NA())</f>
        <v>5.1100000000000003</v>
      </c>
      <c r="E1270" s="32">
        <f>IF(B1270=1,Healthcare!M1270,NA())</f>
        <v>8665.14</v>
      </c>
    </row>
    <row r="1271" spans="1:5" x14ac:dyDescent="0.35">
      <c r="A1271" s="23">
        <f>Healthcare!Q1271</f>
        <v>57</v>
      </c>
      <c r="B1271" s="23">
        <f>IF(AND(OR(Dashboard!$D$5="All",Healthcare!J1271=Dashboard!$D$5),OR(Dashboard!$D$6="All",Healthcare!K1271=Dashboard!$D$6)),1,0)</f>
        <v>1</v>
      </c>
      <c r="C1271" s="27">
        <f>IF(B1271=1,Healthcare!C1271,NA())</f>
        <v>18.62</v>
      </c>
      <c r="D1271" s="27">
        <f>IF(B1271=1,Healthcare!D1271,NA())</f>
        <v>10.24</v>
      </c>
      <c r="E1271" s="32">
        <f>IF(B1271=1,Healthcare!M1271,NA())</f>
        <v>8665.09</v>
      </c>
    </row>
    <row r="1272" spans="1:5" x14ac:dyDescent="0.35">
      <c r="A1272" s="23">
        <f>Healthcare!Q1272</f>
        <v>47</v>
      </c>
      <c r="B1272" s="23">
        <f>IF(AND(OR(Dashboard!$D$5="All",Healthcare!J1272=Dashboard!$D$5),OR(Dashboard!$D$6="All",Healthcare!K1272=Dashboard!$D$6)),1,0)</f>
        <v>1</v>
      </c>
      <c r="C1272" s="27">
        <f>IF(B1272=1,Healthcare!C1272,NA())</f>
        <v>19.190000000000001</v>
      </c>
      <c r="D1272" s="27">
        <f>IF(B1272=1,Healthcare!D1272,NA())</f>
        <v>7.71</v>
      </c>
      <c r="E1272" s="32">
        <f>IF(B1272=1,Healthcare!M1272,NA())</f>
        <v>8627.5400000000009</v>
      </c>
    </row>
    <row r="1273" spans="1:5" x14ac:dyDescent="0.35">
      <c r="A1273" s="23">
        <f>Healthcare!Q1273</f>
        <v>45</v>
      </c>
      <c r="B1273" s="23">
        <f>IF(AND(OR(Dashboard!$D$5="All",Healthcare!J1273=Dashboard!$D$5),OR(Dashboard!$D$6="All",Healthcare!K1273=Dashboard!$D$6)),1,0)</f>
        <v>1</v>
      </c>
      <c r="C1273" s="27">
        <f>IF(B1273=1,Healthcare!C1273,NA())</f>
        <v>27.5</v>
      </c>
      <c r="D1273" s="27">
        <f>IF(B1273=1,Healthcare!D1273,NA())</f>
        <v>6.03</v>
      </c>
      <c r="E1273" s="32">
        <f>IF(B1273=1,Healthcare!M1273,NA())</f>
        <v>8615.2999999999993</v>
      </c>
    </row>
    <row r="1274" spans="1:5" x14ac:dyDescent="0.35">
      <c r="A1274" s="23">
        <f>Healthcare!Q1274</f>
        <v>43</v>
      </c>
      <c r="B1274" s="23">
        <f>IF(AND(OR(Dashboard!$D$5="All",Healthcare!J1274=Dashboard!$D$5),OR(Dashboard!$D$6="All",Healthcare!K1274=Dashboard!$D$6)),1,0)</f>
        <v>1</v>
      </c>
      <c r="C1274" s="27">
        <f>IF(B1274=1,Healthcare!C1274,NA())</f>
        <v>27.36</v>
      </c>
      <c r="D1274" s="27">
        <f>IF(B1274=1,Healthcare!D1274,NA())</f>
        <v>5.96</v>
      </c>
      <c r="E1274" s="32">
        <f>IF(B1274=1,Healthcare!M1274,NA())</f>
        <v>8606.2199999999993</v>
      </c>
    </row>
    <row r="1275" spans="1:5" x14ac:dyDescent="0.35">
      <c r="A1275" s="23">
        <f>Healthcare!Q1275</f>
        <v>45</v>
      </c>
      <c r="B1275" s="23">
        <f>IF(AND(OR(Dashboard!$D$5="All",Healthcare!J1275=Dashboard!$D$5),OR(Dashboard!$D$6="All",Healthcare!K1275=Dashboard!$D$6)),1,0)</f>
        <v>1</v>
      </c>
      <c r="C1275" s="27">
        <f>IF(B1275=1,Healthcare!C1275,NA())</f>
        <v>20.350000000000001</v>
      </c>
      <c r="D1275" s="27">
        <f>IF(B1275=1,Healthcare!D1275,NA())</f>
        <v>4.16</v>
      </c>
      <c r="E1275" s="32">
        <f>IF(B1275=1,Healthcare!M1275,NA())</f>
        <v>8605.36</v>
      </c>
    </row>
    <row r="1276" spans="1:5" x14ac:dyDescent="0.35">
      <c r="A1276" s="23">
        <f>Healthcare!Q1276</f>
        <v>45</v>
      </c>
      <c r="B1276" s="23">
        <f>IF(AND(OR(Dashboard!$D$5="All",Healthcare!J1276=Dashboard!$D$5),OR(Dashboard!$D$6="All",Healthcare!K1276=Dashboard!$D$6)),1,0)</f>
        <v>1</v>
      </c>
      <c r="C1276" s="27">
        <f>IF(B1276=1,Healthcare!C1276,NA())</f>
        <v>24.035</v>
      </c>
      <c r="D1276" s="27">
        <f>IF(B1276=1,Healthcare!D1276,NA())</f>
        <v>6.11</v>
      </c>
      <c r="E1276" s="32">
        <f>IF(B1276=1,Healthcare!M1276,NA())</f>
        <v>8604.48</v>
      </c>
    </row>
    <row r="1277" spans="1:5" x14ac:dyDescent="0.35">
      <c r="A1277" s="23">
        <f>Healthcare!Q1277</f>
        <v>45</v>
      </c>
      <c r="B1277" s="23">
        <f>IF(AND(OR(Dashboard!$D$5="All",Healthcare!J1277=Dashboard!$D$5),OR(Dashboard!$D$6="All",Healthcare!K1277=Dashboard!$D$6)),1,0)</f>
        <v>1</v>
      </c>
      <c r="C1277" s="27">
        <f>IF(B1277=1,Healthcare!C1277,NA())</f>
        <v>23.56</v>
      </c>
      <c r="D1277" s="27">
        <f>IF(B1277=1,Healthcare!D1277,NA())</f>
        <v>5.97</v>
      </c>
      <c r="E1277" s="32">
        <f>IF(B1277=1,Healthcare!M1277,NA())</f>
        <v>8603.82</v>
      </c>
    </row>
    <row r="1278" spans="1:5" x14ac:dyDescent="0.35">
      <c r="A1278" s="23">
        <f>Healthcare!Q1278</f>
        <v>49</v>
      </c>
      <c r="B1278" s="23">
        <f>IF(AND(OR(Dashboard!$D$5="All",Healthcare!J1278=Dashboard!$D$5),OR(Dashboard!$D$6="All",Healthcare!K1278=Dashboard!$D$6)),1,0)</f>
        <v>1</v>
      </c>
      <c r="C1278" s="27">
        <f>IF(B1278=1,Healthcare!C1278,NA())</f>
        <v>27.17</v>
      </c>
      <c r="D1278" s="27">
        <f>IF(B1278=1,Healthcare!D1278,NA())</f>
        <v>10.81</v>
      </c>
      <c r="E1278" s="32">
        <f>IF(B1278=1,Healthcare!M1278,NA())</f>
        <v>8601.33</v>
      </c>
    </row>
    <row r="1279" spans="1:5" x14ac:dyDescent="0.35">
      <c r="A1279" s="23">
        <f>Healthcare!Q1279</f>
        <v>39</v>
      </c>
      <c r="B1279" s="23">
        <f>IF(AND(OR(Dashboard!$D$5="All",Healthcare!J1279=Dashboard!$D$5),OR(Dashboard!$D$6="All",Healthcare!K1279=Dashboard!$D$6)),1,0)</f>
        <v>1</v>
      </c>
      <c r="C1279" s="27">
        <f>IF(B1279=1,Healthcare!C1279,NA())</f>
        <v>34.32</v>
      </c>
      <c r="D1279" s="27">
        <f>IF(B1279=1,Healthcare!D1279,NA())</f>
        <v>5.7</v>
      </c>
      <c r="E1279" s="32">
        <f>IF(B1279=1,Healthcare!M1279,NA())</f>
        <v>8596.83</v>
      </c>
    </row>
    <row r="1280" spans="1:5" x14ac:dyDescent="0.35">
      <c r="A1280" s="23">
        <f>Healthcare!Q1280</f>
        <v>39</v>
      </c>
      <c r="B1280" s="23">
        <f>IF(AND(OR(Dashboard!$D$5="All",Healthcare!J1280=Dashboard!$D$5),OR(Dashboard!$D$6="All",Healthcare!K1280=Dashboard!$D$6)),1,0)</f>
        <v>1</v>
      </c>
      <c r="C1280" s="27">
        <f>IF(B1280=1,Healthcare!C1280,NA())</f>
        <v>23.87</v>
      </c>
      <c r="D1280" s="27">
        <f>IF(B1280=1,Healthcare!D1280,NA())</f>
        <v>4.7699999999999996</v>
      </c>
      <c r="E1280" s="32">
        <f>IF(B1280=1,Healthcare!M1280,NA())</f>
        <v>8582.2999999999993</v>
      </c>
    </row>
    <row r="1281" spans="1:5" x14ac:dyDescent="0.35">
      <c r="A1281" s="23">
        <f>Healthcare!Q1281</f>
        <v>35</v>
      </c>
      <c r="B1281" s="23">
        <f>IF(AND(OR(Dashboard!$D$5="All",Healthcare!J1281=Dashboard!$D$5),OR(Dashboard!$D$6="All",Healthcare!K1281=Dashboard!$D$6)),1,0)</f>
        <v>1</v>
      </c>
      <c r="C1281" s="27">
        <f>IF(B1281=1,Healthcare!C1281,NA())</f>
        <v>30.15</v>
      </c>
      <c r="D1281" s="27">
        <f>IF(B1281=1,Healthcare!D1281,NA())</f>
        <v>4.25</v>
      </c>
      <c r="E1281" s="32">
        <f>IF(B1281=1,Healthcare!M1281,NA())</f>
        <v>8573.2999999999993</v>
      </c>
    </row>
    <row r="1282" spans="1:5" x14ac:dyDescent="0.35">
      <c r="A1282" s="23">
        <f>Healthcare!Q1282</f>
        <v>40</v>
      </c>
      <c r="B1282" s="23">
        <f>IF(AND(OR(Dashboard!$D$5="All",Healthcare!J1282=Dashboard!$D$5),OR(Dashboard!$D$6="All",Healthcare!K1282=Dashboard!$D$6)),1,0)</f>
        <v>1</v>
      </c>
      <c r="C1282" s="27">
        <f>IF(B1282=1,Healthcare!C1282,NA())</f>
        <v>26.36</v>
      </c>
      <c r="D1282" s="27">
        <f>IF(B1282=1,Healthcare!D1282,NA())</f>
        <v>5.52</v>
      </c>
      <c r="E1282" s="32">
        <f>IF(B1282=1,Healthcare!M1282,NA())</f>
        <v>8572.0400000000009</v>
      </c>
    </row>
    <row r="1283" spans="1:5" x14ac:dyDescent="0.35">
      <c r="A1283" s="23">
        <f>Healthcare!Q1283</f>
        <v>47</v>
      </c>
      <c r="B1283" s="23">
        <f>IF(AND(OR(Dashboard!$D$5="All",Healthcare!J1283=Dashboard!$D$5),OR(Dashboard!$D$6="All",Healthcare!K1283=Dashboard!$D$6)),1,0)</f>
        <v>1</v>
      </c>
      <c r="C1283" s="27">
        <f>IF(B1283=1,Healthcare!C1283,NA())</f>
        <v>45.32</v>
      </c>
      <c r="D1283" s="27">
        <f>IF(B1283=1,Healthcare!D1283,NA())</f>
        <v>6.53</v>
      </c>
      <c r="E1283" s="32">
        <f>IF(B1283=1,Healthcare!M1283,NA())</f>
        <v>8569.86</v>
      </c>
    </row>
    <row r="1284" spans="1:5" x14ac:dyDescent="0.35">
      <c r="A1284" s="23">
        <f>Healthcare!Q1284</f>
        <v>34</v>
      </c>
      <c r="B1284" s="23">
        <f>IF(AND(OR(Dashboard!$D$5="All",Healthcare!J1284=Dashboard!$D$5),OR(Dashboard!$D$6="All",Healthcare!K1284=Dashboard!$D$6)),1,0)</f>
        <v>1</v>
      </c>
      <c r="C1284" s="27">
        <f>IF(B1284=1,Healthcare!C1284,NA())</f>
        <v>31.93</v>
      </c>
      <c r="D1284" s="27">
        <f>IF(B1284=1,Healthcare!D1284,NA())</f>
        <v>4.82</v>
      </c>
      <c r="E1284" s="32">
        <f>IF(B1284=1,Healthcare!M1284,NA())</f>
        <v>8567.25</v>
      </c>
    </row>
    <row r="1285" spans="1:5" x14ac:dyDescent="0.35">
      <c r="A1285" s="23">
        <f>Healthcare!Q1285</f>
        <v>47</v>
      </c>
      <c r="B1285" s="23">
        <f>IF(AND(OR(Dashboard!$D$5="All",Healthcare!J1285=Dashboard!$D$5),OR(Dashboard!$D$6="All",Healthcare!K1285=Dashboard!$D$6)),1,0)</f>
        <v>1</v>
      </c>
      <c r="C1285" s="27">
        <f>IF(B1285=1,Healthcare!C1285,NA())</f>
        <v>36</v>
      </c>
      <c r="D1285" s="27">
        <f>IF(B1285=1,Healthcare!D1285,NA())</f>
        <v>11.94</v>
      </c>
      <c r="E1285" s="32">
        <f>IF(B1285=1,Healthcare!M1285,NA())</f>
        <v>8556.91</v>
      </c>
    </row>
    <row r="1286" spans="1:5" x14ac:dyDescent="0.35">
      <c r="A1286" s="23">
        <f>Healthcare!Q1286</f>
        <v>47</v>
      </c>
      <c r="B1286" s="23">
        <f>IF(AND(OR(Dashboard!$D$5="All",Healthcare!J1286=Dashboard!$D$5),OR(Dashboard!$D$6="All",Healthcare!K1286=Dashboard!$D$6)),1,0)</f>
        <v>1</v>
      </c>
      <c r="C1286" s="27">
        <f>IF(B1286=1,Healthcare!C1286,NA())</f>
        <v>32</v>
      </c>
      <c r="D1286" s="27">
        <f>IF(B1286=1,Healthcare!D1286,NA())</f>
        <v>7.85</v>
      </c>
      <c r="E1286" s="32">
        <f>IF(B1286=1,Healthcare!M1286,NA())</f>
        <v>8551.35</v>
      </c>
    </row>
    <row r="1287" spans="1:5" x14ac:dyDescent="0.35">
      <c r="A1287" s="23">
        <f>Healthcare!Q1287</f>
        <v>39</v>
      </c>
      <c r="B1287" s="23">
        <f>IF(AND(OR(Dashboard!$D$5="All",Healthcare!J1287=Dashboard!$D$5),OR(Dashboard!$D$6="All",Healthcare!K1287=Dashboard!$D$6)),1,0)</f>
        <v>1</v>
      </c>
      <c r="C1287" s="27">
        <f>IF(B1287=1,Healthcare!C1287,NA())</f>
        <v>29.37</v>
      </c>
      <c r="D1287" s="27">
        <f>IF(B1287=1,Healthcare!D1287,NA())</f>
        <v>8.01</v>
      </c>
      <c r="E1287" s="32">
        <f>IF(B1287=1,Healthcare!M1287,NA())</f>
        <v>8547.69</v>
      </c>
    </row>
    <row r="1288" spans="1:5" x14ac:dyDescent="0.35">
      <c r="A1288" s="23">
        <f>Healthcare!Q1288</f>
        <v>47</v>
      </c>
      <c r="B1288" s="23">
        <f>IF(AND(OR(Dashboard!$D$5="All",Healthcare!J1288=Dashboard!$D$5),OR(Dashboard!$D$6="All",Healthcare!K1288=Dashboard!$D$6)),1,0)</f>
        <v>1</v>
      </c>
      <c r="C1288" s="27">
        <f>IF(B1288=1,Healthcare!C1288,NA())</f>
        <v>23.6</v>
      </c>
      <c r="D1288" s="27">
        <f>IF(B1288=1,Healthcare!D1288,NA())</f>
        <v>7.4</v>
      </c>
      <c r="E1288" s="32">
        <f>IF(B1288=1,Healthcare!M1288,NA())</f>
        <v>8539.67</v>
      </c>
    </row>
    <row r="1289" spans="1:5" x14ac:dyDescent="0.35">
      <c r="A1289" s="23">
        <f>Healthcare!Q1289</f>
        <v>41</v>
      </c>
      <c r="B1289" s="23">
        <f>IF(AND(OR(Dashboard!$D$5="All",Healthcare!J1289=Dashboard!$D$5),OR(Dashboard!$D$6="All",Healthcare!K1289=Dashboard!$D$6)),1,0)</f>
        <v>1</v>
      </c>
      <c r="C1289" s="27">
        <f>IF(B1289=1,Healthcare!C1289,NA())</f>
        <v>33.155000000000001</v>
      </c>
      <c r="D1289" s="27">
        <f>IF(B1289=1,Healthcare!D1289,NA())</f>
        <v>8.3800000000000008</v>
      </c>
      <c r="E1289" s="32">
        <f>IF(B1289=1,Healthcare!M1289,NA())</f>
        <v>8538.2900000000009</v>
      </c>
    </row>
    <row r="1290" spans="1:5" x14ac:dyDescent="0.35">
      <c r="A1290" s="23">
        <f>Healthcare!Q1290</f>
        <v>39</v>
      </c>
      <c r="B1290" s="23">
        <f>IF(AND(OR(Dashboard!$D$5="All",Healthcare!J1290=Dashboard!$D$5),OR(Dashboard!$D$6="All",Healthcare!K1290=Dashboard!$D$6)),1,0)</f>
        <v>1</v>
      </c>
      <c r="C1290" s="27">
        <f>IF(B1290=1,Healthcare!C1290,NA())</f>
        <v>24.32</v>
      </c>
      <c r="D1290" s="27">
        <f>IF(B1290=1,Healthcare!D1290,NA())</f>
        <v>11.56</v>
      </c>
      <c r="E1290" s="32">
        <f>IF(B1290=1,Healthcare!M1290,NA())</f>
        <v>8534.67</v>
      </c>
    </row>
    <row r="1291" spans="1:5" x14ac:dyDescent="0.35">
      <c r="A1291" s="23">
        <f>Healthcare!Q1291</f>
        <v>45</v>
      </c>
      <c r="B1291" s="23">
        <f>IF(AND(OR(Dashboard!$D$5="All",Healthcare!J1291=Dashboard!$D$5),OR(Dashboard!$D$6="All",Healthcare!K1291=Dashboard!$D$6)),1,0)</f>
        <v>1</v>
      </c>
      <c r="C1291" s="27">
        <f>IF(B1291=1,Healthcare!C1291,NA())</f>
        <v>36.299999999999997</v>
      </c>
      <c r="D1291" s="27">
        <f>IF(B1291=1,Healthcare!D1291,NA())</f>
        <v>4.6100000000000003</v>
      </c>
      <c r="E1291" s="32">
        <f>IF(B1291=1,Healthcare!M1291,NA())</f>
        <v>8527.5300000000007</v>
      </c>
    </row>
    <row r="1292" spans="1:5" x14ac:dyDescent="0.35">
      <c r="A1292" s="23">
        <f>Healthcare!Q1292</f>
        <v>43</v>
      </c>
      <c r="B1292" s="23">
        <f>IF(AND(OR(Dashboard!$D$5="All",Healthcare!J1292=Dashboard!$D$5),OR(Dashboard!$D$6="All",Healthcare!K1292=Dashboard!$D$6)),1,0)</f>
        <v>1</v>
      </c>
      <c r="C1292" s="27">
        <f>IF(B1292=1,Healthcare!C1292,NA())</f>
        <v>34.4</v>
      </c>
      <c r="D1292" s="27">
        <f>IF(B1292=1,Healthcare!D1292,NA())</f>
        <v>4.95</v>
      </c>
      <c r="E1292" s="32">
        <f>IF(B1292=1,Healthcare!M1292,NA())</f>
        <v>8522</v>
      </c>
    </row>
    <row r="1293" spans="1:5" x14ac:dyDescent="0.35">
      <c r="A1293" s="23">
        <f>Healthcare!Q1293</f>
        <v>45</v>
      </c>
      <c r="B1293" s="23">
        <f>IF(AND(OR(Dashboard!$D$5="All",Healthcare!J1293=Dashboard!$D$5),OR(Dashboard!$D$6="All",Healthcare!K1293=Dashboard!$D$6)),1,0)</f>
        <v>1</v>
      </c>
      <c r="C1293" s="27">
        <f>IF(B1293=1,Healthcare!C1293,NA())</f>
        <v>30.9</v>
      </c>
      <c r="D1293" s="27">
        <f>IF(B1293=1,Healthcare!D1293,NA())</f>
        <v>5.04</v>
      </c>
      <c r="E1293" s="32">
        <f>IF(B1293=1,Healthcare!M1293,NA())</f>
        <v>8520.0300000000007</v>
      </c>
    </row>
    <row r="1294" spans="1:5" x14ac:dyDescent="0.35">
      <c r="A1294" s="23">
        <f>Healthcare!Q1294</f>
        <v>45</v>
      </c>
      <c r="B1294" s="23">
        <f>IF(AND(OR(Dashboard!$D$5="All",Healthcare!J1294=Dashboard!$D$5),OR(Dashboard!$D$6="All",Healthcare!K1294=Dashboard!$D$6)),1,0)</f>
        <v>1</v>
      </c>
      <c r="C1294" s="27">
        <f>IF(B1294=1,Healthcare!C1294,NA())</f>
        <v>28.6</v>
      </c>
      <c r="D1294" s="27">
        <f>IF(B1294=1,Healthcare!D1294,NA())</f>
        <v>5.42</v>
      </c>
      <c r="E1294" s="32">
        <f>IF(B1294=1,Healthcare!M1294,NA())</f>
        <v>8516.83</v>
      </c>
    </row>
    <row r="1295" spans="1:5" x14ac:dyDescent="0.35">
      <c r="A1295" s="23">
        <f>Healthcare!Q1295</f>
        <v>45</v>
      </c>
      <c r="B1295" s="23">
        <f>IF(AND(OR(Dashboard!$D$5="All",Healthcare!J1295=Dashboard!$D$5),OR(Dashboard!$D$6="All",Healthcare!K1295=Dashboard!$D$6)),1,0)</f>
        <v>1</v>
      </c>
      <c r="C1295" s="27">
        <f>IF(B1295=1,Healthcare!C1295,NA())</f>
        <v>27.83</v>
      </c>
      <c r="D1295" s="27">
        <f>IF(B1295=1,Healthcare!D1295,NA())</f>
        <v>5.39</v>
      </c>
      <c r="E1295" s="32">
        <f>IF(B1295=1,Healthcare!M1295,NA())</f>
        <v>8515.76</v>
      </c>
    </row>
    <row r="1296" spans="1:5" x14ac:dyDescent="0.35">
      <c r="A1296" s="23">
        <f>Healthcare!Q1296</f>
        <v>29</v>
      </c>
      <c r="B1296" s="23">
        <f>IF(AND(OR(Dashboard!$D$5="All",Healthcare!J1296=Dashboard!$D$5),OR(Dashboard!$D$6="All",Healthcare!K1296=Dashboard!$D$6)),1,0)</f>
        <v>1</v>
      </c>
      <c r="C1296" s="27">
        <f>IF(B1296=1,Healthcare!C1296,NA())</f>
        <v>39.64</v>
      </c>
      <c r="D1296" s="27">
        <f>IF(B1296=1,Healthcare!D1296,NA())</f>
        <v>6</v>
      </c>
      <c r="E1296" s="32">
        <f>IF(B1296=1,Healthcare!M1296,NA())</f>
        <v>8471.65</v>
      </c>
    </row>
    <row r="1297" spans="1:5" x14ac:dyDescent="0.35">
      <c r="A1297" s="23">
        <f>Healthcare!Q1297</f>
        <v>30</v>
      </c>
      <c r="B1297" s="23">
        <f>IF(AND(OR(Dashboard!$D$5="All",Healthcare!J1297=Dashboard!$D$5),OR(Dashboard!$D$6="All",Healthcare!K1297=Dashboard!$D$6)),1,0)</f>
        <v>1</v>
      </c>
      <c r="C1297" s="27">
        <f>IF(B1297=1,Healthcare!C1297,NA())</f>
        <v>38.479999999999997</v>
      </c>
      <c r="D1297" s="27">
        <f>IF(B1297=1,Healthcare!D1297,NA())</f>
        <v>6.02</v>
      </c>
      <c r="E1297" s="32">
        <f>IF(B1297=1,Healthcare!M1297,NA())</f>
        <v>8466.35</v>
      </c>
    </row>
    <row r="1298" spans="1:5" x14ac:dyDescent="0.35">
      <c r="A1298" s="23">
        <f>Healthcare!Q1298</f>
        <v>50</v>
      </c>
      <c r="B1298" s="23">
        <f>IF(AND(OR(Dashboard!$D$5="All",Healthcare!J1298=Dashboard!$D$5),OR(Dashboard!$D$6="All",Healthcare!K1298=Dashboard!$D$6)),1,0)</f>
        <v>1</v>
      </c>
      <c r="C1298" s="27">
        <f>IF(B1298=1,Healthcare!C1298,NA())</f>
        <v>36.200000000000003</v>
      </c>
      <c r="D1298" s="27">
        <f>IF(B1298=1,Healthcare!D1298,NA())</f>
        <v>4.62</v>
      </c>
      <c r="E1298" s="32">
        <f>IF(B1298=1,Healthcare!M1298,NA())</f>
        <v>8457.82</v>
      </c>
    </row>
    <row r="1299" spans="1:5" x14ac:dyDescent="0.35">
      <c r="A1299" s="23">
        <f>Healthcare!Q1299</f>
        <v>38</v>
      </c>
      <c r="B1299" s="23">
        <f>IF(AND(OR(Dashboard!$D$5="All",Healthcare!J1299=Dashboard!$D$5),OR(Dashboard!$D$6="All",Healthcare!K1299=Dashboard!$D$6)),1,0)</f>
        <v>1</v>
      </c>
      <c r="C1299" s="27">
        <f>IF(B1299=1,Healthcare!C1299,NA())</f>
        <v>27.13</v>
      </c>
      <c r="D1299" s="27">
        <f>IF(B1299=1,Healthcare!D1299,NA())</f>
        <v>5.59</v>
      </c>
      <c r="E1299" s="32">
        <f>IF(B1299=1,Healthcare!M1299,NA())</f>
        <v>8450.82</v>
      </c>
    </row>
    <row r="1300" spans="1:5" x14ac:dyDescent="0.35">
      <c r="A1300" s="23">
        <f>Healthcare!Q1300</f>
        <v>56</v>
      </c>
      <c r="B1300" s="23">
        <f>IF(AND(OR(Dashboard!$D$5="All",Healthcare!J1300=Dashboard!$D$5),OR(Dashboard!$D$6="All",Healthcare!K1300=Dashboard!$D$6)),1,0)</f>
        <v>1</v>
      </c>
      <c r="C1300" s="27">
        <f>IF(B1300=1,Healthcare!C1300,NA())</f>
        <v>20.75</v>
      </c>
      <c r="D1300" s="27">
        <f>IF(B1300=1,Healthcare!D1300,NA())</f>
        <v>5.18</v>
      </c>
      <c r="E1300" s="32">
        <f>IF(B1300=1,Healthcare!M1300,NA())</f>
        <v>8448.66</v>
      </c>
    </row>
    <row r="1301" spans="1:5" x14ac:dyDescent="0.35">
      <c r="A1301" s="23">
        <f>Healthcare!Q1301</f>
        <v>50</v>
      </c>
      <c r="B1301" s="23">
        <f>IF(AND(OR(Dashboard!$D$5="All",Healthcare!J1301=Dashboard!$D$5),OR(Dashboard!$D$6="All",Healthcare!K1301=Dashboard!$D$6)),1,0)</f>
        <v>1</v>
      </c>
      <c r="C1301" s="27">
        <f>IF(B1301=1,Healthcare!C1301,NA())</f>
        <v>26.6</v>
      </c>
      <c r="D1301" s="27">
        <f>IF(B1301=1,Healthcare!D1301,NA())</f>
        <v>6.29</v>
      </c>
      <c r="E1301" s="32">
        <f>IF(B1301=1,Healthcare!M1301,NA())</f>
        <v>8444.4699999999993</v>
      </c>
    </row>
    <row r="1302" spans="1:5" x14ac:dyDescent="0.35">
      <c r="A1302" s="23">
        <f>Healthcare!Q1302</f>
        <v>50</v>
      </c>
      <c r="B1302" s="23">
        <f>IF(AND(OR(Dashboard!$D$5="All",Healthcare!J1302=Dashboard!$D$5),OR(Dashboard!$D$6="All",Healthcare!K1302=Dashboard!$D$6)),1,0)</f>
        <v>1</v>
      </c>
      <c r="C1302" s="27">
        <f>IF(B1302=1,Healthcare!C1302,NA())</f>
        <v>25.3</v>
      </c>
      <c r="D1302" s="27">
        <f>IF(B1302=1,Healthcare!D1302,NA())</f>
        <v>4.49</v>
      </c>
      <c r="E1302" s="32">
        <f>IF(B1302=1,Healthcare!M1302,NA())</f>
        <v>8442.67</v>
      </c>
    </row>
    <row r="1303" spans="1:5" x14ac:dyDescent="0.35">
      <c r="A1303" s="23">
        <f>Healthcare!Q1303</f>
        <v>59</v>
      </c>
      <c r="B1303" s="23">
        <f>IF(AND(OR(Dashboard!$D$5="All",Healthcare!J1303=Dashboard!$D$5),OR(Dashboard!$D$6="All",Healthcare!K1303=Dashboard!$D$6)),1,0)</f>
        <v>1</v>
      </c>
      <c r="C1303" s="27">
        <f>IF(B1303=1,Healthcare!C1303,NA())</f>
        <v>18.84</v>
      </c>
      <c r="D1303" s="27">
        <f>IF(B1303=1,Healthcare!D1303,NA())</f>
        <v>11.82</v>
      </c>
      <c r="E1303" s="32">
        <f>IF(B1303=1,Healthcare!M1303,NA())</f>
        <v>8440.0499999999993</v>
      </c>
    </row>
    <row r="1304" spans="1:5" x14ac:dyDescent="0.35">
      <c r="A1304" s="23">
        <f>Healthcare!Q1304</f>
        <v>47</v>
      </c>
      <c r="B1304" s="23">
        <f>IF(AND(OR(Dashboard!$D$5="All",Healthcare!J1304=Dashboard!$D$5),OR(Dashboard!$D$6="All",Healthcare!K1304=Dashboard!$D$6)),1,0)</f>
        <v>1</v>
      </c>
      <c r="C1304" s="27">
        <f>IF(B1304=1,Healthcare!C1304,NA())</f>
        <v>19.57</v>
      </c>
      <c r="D1304" s="27">
        <f>IF(B1304=1,Healthcare!D1304,NA())</f>
        <v>7.41</v>
      </c>
      <c r="E1304" s="32">
        <f>IF(B1304=1,Healthcare!M1304,NA())</f>
        <v>8428.07</v>
      </c>
    </row>
    <row r="1305" spans="1:5" x14ac:dyDescent="0.35">
      <c r="A1305" s="23">
        <f>Healthcare!Q1305</f>
        <v>45</v>
      </c>
      <c r="B1305" s="23">
        <f>IF(AND(OR(Dashboard!$D$5="All",Healthcare!J1305=Dashboard!$D$5),OR(Dashboard!$D$6="All",Healthcare!K1305=Dashboard!$D$6)),1,0)</f>
        <v>1</v>
      </c>
      <c r="C1305" s="27">
        <f>IF(B1305=1,Healthcare!C1305,NA())</f>
        <v>30.495000000000001</v>
      </c>
      <c r="D1305" s="27">
        <f>IF(B1305=1,Healthcare!D1305,NA())</f>
        <v>5.97</v>
      </c>
      <c r="E1305" s="32">
        <f>IF(B1305=1,Healthcare!M1305,NA())</f>
        <v>8413.4599999999991</v>
      </c>
    </row>
    <row r="1306" spans="1:5" x14ac:dyDescent="0.35">
      <c r="A1306" s="23">
        <f>Healthcare!Q1306</f>
        <v>43</v>
      </c>
      <c r="B1306" s="23">
        <f>IF(AND(OR(Dashboard!$D$5="All",Healthcare!J1306=Dashboard!$D$5),OR(Dashboard!$D$6="All",Healthcare!K1306=Dashboard!$D$6)),1,0)</f>
        <v>1</v>
      </c>
      <c r="C1306" s="27">
        <f>IF(B1306=1,Healthcare!C1306,NA())</f>
        <v>30.114999999999998</v>
      </c>
      <c r="D1306" s="27">
        <f>IF(B1306=1,Healthcare!D1306,NA())</f>
        <v>5.74</v>
      </c>
      <c r="E1306" s="32">
        <f>IF(B1306=1,Healthcare!M1306,NA())</f>
        <v>8410.0499999999993</v>
      </c>
    </row>
    <row r="1307" spans="1:5" x14ac:dyDescent="0.35">
      <c r="A1307" s="23">
        <f>Healthcare!Q1307</f>
        <v>51</v>
      </c>
      <c r="B1307" s="23">
        <f>IF(AND(OR(Dashboard!$D$5="All",Healthcare!J1307=Dashboard!$D$5),OR(Dashboard!$D$6="All",Healthcare!K1307=Dashboard!$D$6)),1,0)</f>
        <v>1</v>
      </c>
      <c r="C1307" s="27">
        <f>IF(B1307=1,Healthcare!C1307,NA())</f>
        <v>24.78</v>
      </c>
      <c r="D1307" s="27">
        <f>IF(B1307=1,Healthcare!D1307,NA())</f>
        <v>9.85</v>
      </c>
      <c r="E1307" s="32">
        <f>IF(B1307=1,Healthcare!M1307,NA())</f>
        <v>8400.01</v>
      </c>
    </row>
    <row r="1308" spans="1:5" x14ac:dyDescent="0.35">
      <c r="A1308" s="23">
        <f>Healthcare!Q1308</f>
        <v>51</v>
      </c>
      <c r="B1308" s="23">
        <f>IF(AND(OR(Dashboard!$D$5="All",Healthcare!J1308=Dashboard!$D$5),OR(Dashboard!$D$6="All",Healthcare!K1308=Dashboard!$D$6)),1,0)</f>
        <v>1</v>
      </c>
      <c r="C1308" s="27">
        <f>IF(B1308=1,Healthcare!C1308,NA())</f>
        <v>24.77</v>
      </c>
      <c r="D1308" s="27">
        <f>IF(B1308=1,Healthcare!D1308,NA())</f>
        <v>7.59</v>
      </c>
      <c r="E1308" s="32">
        <f>IF(B1308=1,Healthcare!M1308,NA())</f>
        <v>8396.6200000000008</v>
      </c>
    </row>
    <row r="1309" spans="1:5" x14ac:dyDescent="0.35">
      <c r="A1309" s="23">
        <f>Healthcare!Q1309</f>
        <v>59</v>
      </c>
      <c r="B1309" s="23">
        <f>IF(AND(OR(Dashboard!$D$5="All",Healthcare!J1309=Dashboard!$D$5),OR(Dashboard!$D$6="All",Healthcare!K1309=Dashboard!$D$6)),1,0)</f>
        <v>1</v>
      </c>
      <c r="C1309" s="27">
        <f>IF(B1309=1,Healthcare!C1309,NA())</f>
        <v>16.579999999999998</v>
      </c>
      <c r="D1309" s="27">
        <f>IF(B1309=1,Healthcare!D1309,NA())</f>
        <v>6.98</v>
      </c>
      <c r="E1309" s="32">
        <f>IF(B1309=1,Healthcare!M1309,NA())</f>
        <v>8355.5400000000009</v>
      </c>
    </row>
    <row r="1310" spans="1:5" x14ac:dyDescent="0.35">
      <c r="A1310" s="23">
        <f>Healthcare!Q1310</f>
        <v>46</v>
      </c>
      <c r="B1310" s="23">
        <f>IF(AND(OR(Dashboard!$D$5="All",Healthcare!J1310=Dashboard!$D$5),OR(Dashboard!$D$6="All",Healthcare!K1310=Dashboard!$D$6)),1,0)</f>
        <v>1</v>
      </c>
      <c r="C1310" s="27">
        <f>IF(B1310=1,Healthcare!C1310,NA())</f>
        <v>38.17</v>
      </c>
      <c r="D1310" s="27">
        <f>IF(B1310=1,Healthcare!D1310,NA())</f>
        <v>4.7300000000000004</v>
      </c>
      <c r="E1310" s="32">
        <f>IF(B1310=1,Healthcare!M1310,NA())</f>
        <v>8347.16</v>
      </c>
    </row>
    <row r="1311" spans="1:5" x14ac:dyDescent="0.35">
      <c r="A1311" s="23">
        <f>Healthcare!Q1311</f>
        <v>46</v>
      </c>
      <c r="B1311" s="23">
        <f>IF(AND(OR(Dashboard!$D$5="All",Healthcare!J1311=Dashboard!$D$5),OR(Dashboard!$D$6="All",Healthcare!K1311=Dashboard!$D$6)),1,0)</f>
        <v>1</v>
      </c>
      <c r="C1311" s="27">
        <f>IF(B1311=1,Healthcare!C1311,NA())</f>
        <v>39.424999999999997</v>
      </c>
      <c r="D1311" s="27">
        <f>IF(B1311=1,Healthcare!D1311,NA())</f>
        <v>4.76</v>
      </c>
      <c r="E1311" s="32">
        <f>IF(B1311=1,Healthcare!M1311,NA())</f>
        <v>8342.91</v>
      </c>
    </row>
    <row r="1312" spans="1:5" x14ac:dyDescent="0.35">
      <c r="A1312" s="23">
        <f>Healthcare!Q1312</f>
        <v>46</v>
      </c>
      <c r="B1312" s="23">
        <f>IF(AND(OR(Dashboard!$D$5="All",Healthcare!J1312=Dashboard!$D$5),OR(Dashboard!$D$6="All",Healthcare!K1312=Dashboard!$D$6)),1,0)</f>
        <v>1</v>
      </c>
      <c r="C1312" s="27">
        <f>IF(B1312=1,Healthcare!C1312,NA())</f>
        <v>33.44</v>
      </c>
      <c r="D1312" s="27">
        <f>IF(B1312=1,Healthcare!D1312,NA())</f>
        <v>6.24</v>
      </c>
      <c r="E1312" s="32">
        <f>IF(B1312=1,Healthcare!M1312,NA())</f>
        <v>8334.59</v>
      </c>
    </row>
    <row r="1313" spans="1:5" x14ac:dyDescent="0.35">
      <c r="A1313" s="23">
        <f>Healthcare!Q1313</f>
        <v>46</v>
      </c>
      <c r="B1313" s="23">
        <f>IF(AND(OR(Dashboard!$D$5="All",Healthcare!J1313=Dashboard!$D$5),OR(Dashboard!$D$6="All",Healthcare!K1313=Dashboard!$D$6)),1,0)</f>
        <v>1</v>
      </c>
      <c r="C1313" s="27">
        <f>IF(B1313=1,Healthcare!C1313,NA())</f>
        <v>33.344999999999999</v>
      </c>
      <c r="D1313" s="27">
        <f>IF(B1313=1,Healthcare!D1313,NA())</f>
        <v>5.44</v>
      </c>
      <c r="E1313" s="32">
        <f>IF(B1313=1,Healthcare!M1313,NA())</f>
        <v>8334.4599999999991</v>
      </c>
    </row>
    <row r="1314" spans="1:5" x14ac:dyDescent="0.35">
      <c r="A1314" s="23">
        <f>Healthcare!Q1314</f>
        <v>29</v>
      </c>
      <c r="B1314" s="23">
        <f>IF(AND(OR(Dashboard!$D$5="All",Healthcare!J1314=Dashboard!$D$5),OR(Dashboard!$D$6="All",Healthcare!K1314=Dashboard!$D$6)),1,0)</f>
        <v>1</v>
      </c>
      <c r="C1314" s="27">
        <f>IF(B1314=1,Healthcare!C1314,NA())</f>
        <v>38.79</v>
      </c>
      <c r="D1314" s="27">
        <f>IF(B1314=1,Healthcare!D1314,NA())</f>
        <v>5.08</v>
      </c>
      <c r="E1314" s="32">
        <f>IF(B1314=1,Healthcare!M1314,NA())</f>
        <v>8314.65</v>
      </c>
    </row>
    <row r="1315" spans="1:5" x14ac:dyDescent="0.35">
      <c r="A1315" s="23">
        <f>Healthcare!Q1315</f>
        <v>43</v>
      </c>
      <c r="B1315" s="23">
        <f>IF(AND(OR(Dashboard!$D$5="All",Healthcare!J1315=Dashboard!$D$5),OR(Dashboard!$D$6="All",Healthcare!K1315=Dashboard!$D$6)),1,0)</f>
        <v>1</v>
      </c>
      <c r="C1315" s="27">
        <f>IF(B1315=1,Healthcare!C1315,NA())</f>
        <v>30.684999999999999</v>
      </c>
      <c r="D1315" s="27">
        <f>IF(B1315=1,Healthcare!D1315,NA())</f>
        <v>4.87</v>
      </c>
      <c r="E1315" s="32">
        <f>IF(B1315=1,Healthcare!M1315,NA())</f>
        <v>8310.84</v>
      </c>
    </row>
    <row r="1316" spans="1:5" x14ac:dyDescent="0.35">
      <c r="A1316" s="23">
        <f>Healthcare!Q1316</f>
        <v>44</v>
      </c>
      <c r="B1316" s="23">
        <f>IF(AND(OR(Dashboard!$D$5="All",Healthcare!J1316=Dashboard!$D$5),OR(Dashboard!$D$6="All",Healthcare!K1316=Dashboard!$D$6)),1,0)</f>
        <v>1</v>
      </c>
      <c r="C1316" s="27">
        <f>IF(B1316=1,Healthcare!C1316,NA())</f>
        <v>22.135000000000002</v>
      </c>
      <c r="D1316" s="27">
        <f>IF(B1316=1,Healthcare!D1316,NA())</f>
        <v>8.17</v>
      </c>
      <c r="E1316" s="32">
        <f>IF(B1316=1,Healthcare!M1316,NA())</f>
        <v>8302.5400000000009</v>
      </c>
    </row>
    <row r="1317" spans="1:5" x14ac:dyDescent="0.35">
      <c r="A1317" s="23">
        <f>Healthcare!Q1317</f>
        <v>49</v>
      </c>
      <c r="B1317" s="23">
        <f>IF(AND(OR(Dashboard!$D$5="All",Healthcare!J1317=Dashboard!$D$5),OR(Dashboard!$D$6="All",Healthcare!K1317=Dashboard!$D$6)),1,0)</f>
        <v>1</v>
      </c>
      <c r="C1317" s="27">
        <f>IF(B1317=1,Healthcare!C1317,NA())</f>
        <v>33.33</v>
      </c>
      <c r="D1317" s="27">
        <f>IF(B1317=1,Healthcare!D1317,NA())</f>
        <v>7.61</v>
      </c>
      <c r="E1317" s="32">
        <f>IF(B1317=1,Healthcare!M1317,NA())</f>
        <v>8283.68</v>
      </c>
    </row>
    <row r="1318" spans="1:5" x14ac:dyDescent="0.35">
      <c r="A1318" s="23">
        <f>Healthcare!Q1318</f>
        <v>48</v>
      </c>
      <c r="B1318" s="23">
        <f>IF(AND(OR(Dashboard!$D$5="All",Healthcare!J1318=Dashboard!$D$5),OR(Dashboard!$D$6="All",Healthcare!K1318=Dashboard!$D$6)),1,0)</f>
        <v>1</v>
      </c>
      <c r="C1318" s="27">
        <f>IF(B1318=1,Healthcare!C1318,NA())</f>
        <v>31.13</v>
      </c>
      <c r="D1318" s="27">
        <f>IF(B1318=1,Healthcare!D1318,NA())</f>
        <v>10.1</v>
      </c>
      <c r="E1318" s="32">
        <f>IF(B1318=1,Healthcare!M1318,NA())</f>
        <v>8280.6200000000008</v>
      </c>
    </row>
    <row r="1319" spans="1:5" x14ac:dyDescent="0.35">
      <c r="A1319" s="23">
        <f>Healthcare!Q1319</f>
        <v>48</v>
      </c>
      <c r="B1319" s="23">
        <f>IF(AND(OR(Dashboard!$D$5="All",Healthcare!J1319=Dashboard!$D$5),OR(Dashboard!$D$6="All",Healthcare!K1319=Dashboard!$D$6)),1,0)</f>
        <v>1</v>
      </c>
      <c r="C1319" s="27">
        <f>IF(B1319=1,Healthcare!C1319,NA())</f>
        <v>28.9</v>
      </c>
      <c r="D1319" s="27">
        <f>IF(B1319=1,Healthcare!D1319,NA())</f>
        <v>11.24</v>
      </c>
      <c r="E1319" s="32">
        <f>IF(B1319=1,Healthcare!M1319,NA())</f>
        <v>8277.52</v>
      </c>
    </row>
    <row r="1320" spans="1:5" x14ac:dyDescent="0.35">
      <c r="A1320" s="23">
        <f>Healthcare!Q1320</f>
        <v>22</v>
      </c>
      <c r="B1320" s="23">
        <f>IF(AND(OR(Dashboard!$D$5="All",Healthcare!J1320=Dashboard!$D$5),OR(Dashboard!$D$6="All",Healthcare!K1320=Dashboard!$D$6)),1,0)</f>
        <v>1</v>
      </c>
      <c r="C1320" s="27">
        <f>IF(B1320=1,Healthcare!C1320,NA())</f>
        <v>43.31</v>
      </c>
      <c r="D1320" s="27">
        <f>IF(B1320=1,Healthcare!D1320,NA())</f>
        <v>6.1</v>
      </c>
      <c r="E1320" s="32">
        <f>IF(B1320=1,Healthcare!M1320,NA())</f>
        <v>8271.4599999999991</v>
      </c>
    </row>
    <row r="1321" spans="1:5" x14ac:dyDescent="0.35">
      <c r="A1321" s="23">
        <f>Healthcare!Q1321</f>
        <v>48</v>
      </c>
      <c r="B1321" s="23">
        <f>IF(AND(OR(Dashboard!$D$5="All",Healthcare!J1321=Dashboard!$D$5),OR(Dashboard!$D$6="All",Healthcare!K1321=Dashboard!$D$6)),1,0)</f>
        <v>1</v>
      </c>
      <c r="C1321" s="27">
        <f>IF(B1321=1,Healthcare!C1321,NA())</f>
        <v>22.8</v>
      </c>
      <c r="D1321" s="27">
        <f>IF(B1321=1,Healthcare!D1321,NA())</f>
        <v>6.98</v>
      </c>
      <c r="E1321" s="32">
        <f>IF(B1321=1,Healthcare!M1321,NA())</f>
        <v>8269.0400000000009</v>
      </c>
    </row>
    <row r="1322" spans="1:5" x14ac:dyDescent="0.35">
      <c r="A1322" s="23">
        <f>Healthcare!Q1322</f>
        <v>58</v>
      </c>
      <c r="B1322" s="23">
        <f>IF(AND(OR(Dashboard!$D$5="All",Healthcare!J1322=Dashboard!$D$5),OR(Dashboard!$D$6="All",Healthcare!K1322=Dashboard!$D$6)),1,0)</f>
        <v>1</v>
      </c>
      <c r="C1322" s="27">
        <f>IF(B1322=1,Healthcare!C1322,NA())</f>
        <v>19.09</v>
      </c>
      <c r="D1322" s="27">
        <f>IF(B1322=1,Healthcare!D1322,NA())</f>
        <v>4</v>
      </c>
      <c r="E1322" s="32">
        <f>IF(B1322=1,Healthcare!M1322,NA())</f>
        <v>8268</v>
      </c>
    </row>
    <row r="1323" spans="1:5" x14ac:dyDescent="0.35">
      <c r="A1323" s="23">
        <f>Healthcare!Q1323</f>
        <v>40</v>
      </c>
      <c r="B1323" s="23">
        <f>IF(AND(OR(Dashboard!$D$5="All",Healthcare!J1323=Dashboard!$D$5),OR(Dashboard!$D$6="All",Healthcare!K1323=Dashboard!$D$6)),1,0)</f>
        <v>1</v>
      </c>
      <c r="C1323" s="27">
        <f>IF(B1323=1,Healthcare!C1323,NA())</f>
        <v>23.37</v>
      </c>
      <c r="D1323" s="27">
        <f>IF(B1323=1,Healthcare!D1323,NA())</f>
        <v>4.2300000000000004</v>
      </c>
      <c r="E1323" s="32">
        <f>IF(B1323=1,Healthcare!M1323,NA())</f>
        <v>8252.2800000000007</v>
      </c>
    </row>
    <row r="1324" spans="1:5" x14ac:dyDescent="0.35">
      <c r="A1324" s="23">
        <f>Healthcare!Q1324</f>
        <v>46</v>
      </c>
      <c r="B1324" s="23">
        <f>IF(AND(OR(Dashboard!$D$5="All",Healthcare!J1324=Dashboard!$D$5),OR(Dashboard!$D$6="All",Healthcare!K1324=Dashboard!$D$6)),1,0)</f>
        <v>1</v>
      </c>
      <c r="C1324" s="27">
        <f>IF(B1324=1,Healthcare!C1324,NA())</f>
        <v>33.44</v>
      </c>
      <c r="D1324" s="27">
        <f>IF(B1324=1,Healthcare!D1324,NA())</f>
        <v>4.72</v>
      </c>
      <c r="E1324" s="32">
        <f>IF(B1324=1,Healthcare!M1324,NA())</f>
        <v>8240.59</v>
      </c>
    </row>
    <row r="1325" spans="1:5" x14ac:dyDescent="0.35">
      <c r="A1325" s="23">
        <f>Healthcare!Q1325</f>
        <v>46</v>
      </c>
      <c r="B1325" s="23">
        <f>IF(AND(OR(Dashboard!$D$5="All",Healthcare!J1325=Dashboard!$D$5),OR(Dashboard!$D$6="All",Healthcare!K1325=Dashboard!$D$6)),1,0)</f>
        <v>1</v>
      </c>
      <c r="C1325" s="27">
        <f>IF(B1325=1,Healthcare!C1325,NA())</f>
        <v>28.05</v>
      </c>
      <c r="D1325" s="27">
        <f>IF(B1325=1,Healthcare!D1325,NA())</f>
        <v>5.63</v>
      </c>
      <c r="E1325" s="32">
        <f>IF(B1325=1,Healthcare!M1325,NA())</f>
        <v>8233.1</v>
      </c>
    </row>
    <row r="1326" spans="1:5" x14ac:dyDescent="0.35">
      <c r="A1326" s="23">
        <f>Healthcare!Q1326</f>
        <v>46</v>
      </c>
      <c r="B1326" s="23">
        <f>IF(AND(OR(Dashboard!$D$5="All",Healthcare!J1326=Dashboard!$D$5),OR(Dashboard!$D$6="All",Healthcare!K1326=Dashboard!$D$6)),1,0)</f>
        <v>1</v>
      </c>
      <c r="C1326" s="27">
        <f>IF(B1326=1,Healthcare!C1326,NA())</f>
        <v>27.72</v>
      </c>
      <c r="D1326" s="27">
        <f>IF(B1326=1,Healthcare!D1326,NA())</f>
        <v>5.83</v>
      </c>
      <c r="E1326" s="32">
        <f>IF(B1326=1,Healthcare!M1326,NA())</f>
        <v>8232.64</v>
      </c>
    </row>
    <row r="1327" spans="1:5" x14ac:dyDescent="0.35">
      <c r="A1327" s="23">
        <f>Healthcare!Q1327</f>
        <v>44</v>
      </c>
      <c r="B1327" s="23">
        <f>IF(AND(OR(Dashboard!$D$5="All",Healthcare!J1327=Dashboard!$D$5),OR(Dashboard!$D$6="All",Healthcare!K1327=Dashboard!$D$6)),1,0)</f>
        <v>1</v>
      </c>
      <c r="C1327" s="27">
        <f>IF(B1327=1,Healthcare!C1327,NA())</f>
        <v>29.81</v>
      </c>
      <c r="D1327" s="27">
        <f>IF(B1327=1,Healthcare!D1327,NA())</f>
        <v>9.23</v>
      </c>
      <c r="E1327" s="32">
        <f>IF(B1327=1,Healthcare!M1327,NA())</f>
        <v>8219.2000000000007</v>
      </c>
    </row>
    <row r="1328" spans="1:5" x14ac:dyDescent="0.35">
      <c r="A1328" s="23">
        <f>Healthcare!Q1328</f>
        <v>44</v>
      </c>
      <c r="B1328" s="23">
        <f>IF(AND(OR(Dashboard!$D$5="All",Healthcare!J1328=Dashboard!$D$5),OR(Dashboard!$D$6="All",Healthcare!K1328=Dashboard!$D$6)),1,0)</f>
        <v>1</v>
      </c>
      <c r="C1328" s="27">
        <f>IF(B1328=1,Healthcare!C1328,NA())</f>
        <v>23.98</v>
      </c>
      <c r="D1328" s="27">
        <f>IF(B1328=1,Healthcare!D1328,NA())</f>
        <v>9.89</v>
      </c>
      <c r="E1328" s="32">
        <f>IF(B1328=1,Healthcare!M1328,NA())</f>
        <v>8211.1</v>
      </c>
    </row>
    <row r="1329" spans="1:5" x14ac:dyDescent="0.35">
      <c r="A1329" s="23">
        <f>Healthcare!Q1329</f>
        <v>60</v>
      </c>
      <c r="B1329" s="23">
        <f>IF(AND(OR(Dashboard!$D$5="All",Healthcare!J1329=Dashboard!$D$5),OR(Dashboard!$D$6="All",Healthcare!K1329=Dashboard!$D$6)),1,0)</f>
        <v>1</v>
      </c>
      <c r="C1329" s="27">
        <f>IF(B1329=1,Healthcare!C1329,NA())</f>
        <v>17.34</v>
      </c>
      <c r="D1329" s="27">
        <f>IF(B1329=1,Healthcare!D1329,NA())</f>
        <v>12</v>
      </c>
      <c r="E1329" s="32">
        <f>IF(B1329=1,Healthcare!M1329,NA())</f>
        <v>8188.12</v>
      </c>
    </row>
    <row r="1330" spans="1:5" x14ac:dyDescent="0.35">
      <c r="A1330" s="23">
        <f>Healthcare!Q1330</f>
        <v>25</v>
      </c>
      <c r="B1330" s="23">
        <f>IF(AND(OR(Dashboard!$D$5="All",Healthcare!J1330=Dashboard!$D$5),OR(Dashboard!$D$6="All",Healthcare!K1330=Dashboard!$D$6)),1,0)</f>
        <v>1</v>
      </c>
      <c r="C1330" s="27">
        <f>IF(B1330=1,Healthcare!C1330,NA())</f>
        <v>40.39</v>
      </c>
      <c r="D1330" s="27">
        <f>IF(B1330=1,Healthcare!D1330,NA())</f>
        <v>4.24</v>
      </c>
      <c r="E1330" s="32">
        <f>IF(B1330=1,Healthcare!M1330,NA())</f>
        <v>8182.89</v>
      </c>
    </row>
    <row r="1331" spans="1:5" x14ac:dyDescent="0.35">
      <c r="A1331" s="23">
        <f>Healthcare!Q1331</f>
        <v>40</v>
      </c>
      <c r="B1331" s="23">
        <f>IF(AND(OR(Dashboard!$D$5="All",Healthcare!J1331=Dashboard!$D$5),OR(Dashboard!$D$6="All",Healthcare!K1331=Dashboard!$D$6)),1,0)</f>
        <v>1</v>
      </c>
      <c r="C1331" s="27">
        <f>IF(B1331=1,Healthcare!C1331,NA())</f>
        <v>25.96</v>
      </c>
      <c r="D1331" s="27">
        <f>IF(B1331=1,Healthcare!D1331,NA())</f>
        <v>4.68</v>
      </c>
      <c r="E1331" s="32">
        <f>IF(B1331=1,Healthcare!M1331,NA())</f>
        <v>8179.51</v>
      </c>
    </row>
    <row r="1332" spans="1:5" x14ac:dyDescent="0.35">
      <c r="A1332" s="23">
        <f>Healthcare!Q1332</f>
        <v>59</v>
      </c>
      <c r="B1332" s="23">
        <f>IF(AND(OR(Dashboard!$D$5="All",Healthcare!J1332=Dashboard!$D$5),OR(Dashboard!$D$6="All",Healthcare!K1332=Dashboard!$D$6)),1,0)</f>
        <v>1</v>
      </c>
      <c r="C1332" s="27">
        <f>IF(B1332=1,Healthcare!C1332,NA())</f>
        <v>17.68</v>
      </c>
      <c r="D1332" s="27">
        <f>IF(B1332=1,Healthcare!D1332,NA())</f>
        <v>8.57</v>
      </c>
      <c r="E1332" s="32">
        <f>IF(B1332=1,Healthcare!M1332,NA())</f>
        <v>8177.9</v>
      </c>
    </row>
    <row r="1333" spans="1:5" x14ac:dyDescent="0.35">
      <c r="A1333" s="23">
        <f>Healthcare!Q1333</f>
        <v>40</v>
      </c>
      <c r="B1333" s="23">
        <f>IF(AND(OR(Dashboard!$D$5="All",Healthcare!J1333=Dashboard!$D$5),OR(Dashboard!$D$6="All",Healthcare!K1333=Dashboard!$D$6)),1,0)</f>
        <v>1</v>
      </c>
      <c r="C1333" s="27">
        <f>IF(B1333=1,Healthcare!C1333,NA())</f>
        <v>30.875</v>
      </c>
      <c r="D1333" s="27">
        <f>IF(B1333=1,Healthcare!D1333,NA())</f>
        <v>4.0999999999999996</v>
      </c>
      <c r="E1333" s="32">
        <f>IF(B1333=1,Healthcare!M1333,NA())</f>
        <v>8162.72</v>
      </c>
    </row>
    <row r="1334" spans="1:5" x14ac:dyDescent="0.35">
      <c r="A1334" s="23">
        <f>Healthcare!Q1334</f>
        <v>32</v>
      </c>
      <c r="B1334" s="23">
        <f>IF(AND(OR(Dashboard!$D$5="All",Healthcare!J1334=Dashboard!$D$5),OR(Dashboard!$D$6="All",Healthcare!K1334=Dashboard!$D$6)),1,0)</f>
        <v>1</v>
      </c>
      <c r="C1334" s="27">
        <f>IF(B1334=1,Healthcare!C1334,NA())</f>
        <v>30.81</v>
      </c>
      <c r="D1334" s="27">
        <f>IF(B1334=1,Healthcare!D1334,NA())</f>
        <v>4.49</v>
      </c>
      <c r="E1334" s="32">
        <f>IF(B1334=1,Healthcare!M1334,NA())</f>
        <v>8157.92</v>
      </c>
    </row>
    <row r="1335" spans="1:5" x14ac:dyDescent="0.35">
      <c r="A1335" s="23">
        <f>Healthcare!Q1335</f>
        <v>49</v>
      </c>
      <c r="B1335" s="23">
        <f>IF(AND(OR(Dashboard!$D$5="All",Healthcare!J1335=Dashboard!$D$5),OR(Dashboard!$D$6="All",Healthcare!K1335=Dashboard!$D$6)),1,0)</f>
        <v>1</v>
      </c>
      <c r="C1335" s="27">
        <f>IF(B1335=1,Healthcare!C1335,NA())</f>
        <v>36.85</v>
      </c>
      <c r="D1335" s="27">
        <f>IF(B1335=1,Healthcare!D1335,NA())</f>
        <v>8.8000000000000007</v>
      </c>
      <c r="E1335" s="32">
        <f>IF(B1335=1,Healthcare!M1335,NA())</f>
        <v>8125.78</v>
      </c>
    </row>
    <row r="1336" spans="1:5" x14ac:dyDescent="0.35">
      <c r="A1336" s="23">
        <f>Healthcare!Q1336</f>
        <v>49</v>
      </c>
      <c r="B1336" s="23">
        <f>IF(AND(OR(Dashboard!$D$5="All",Healthcare!J1336=Dashboard!$D$5),OR(Dashboard!$D$6="All",Healthcare!K1336=Dashboard!$D$6)),1,0)</f>
        <v>1</v>
      </c>
      <c r="C1336" s="27">
        <f>IF(B1336=1,Healthcare!C1336,NA())</f>
        <v>35.86</v>
      </c>
      <c r="D1336" s="27">
        <f>IF(B1336=1,Healthcare!D1336,NA())</f>
        <v>7.93</v>
      </c>
      <c r="E1336" s="32">
        <f>IF(B1336=1,Healthcare!M1336,NA())</f>
        <v>8124.41</v>
      </c>
    </row>
    <row r="1337" spans="1:5" x14ac:dyDescent="0.35">
      <c r="A1337" s="23">
        <f>Healthcare!Q1337</f>
        <v>49</v>
      </c>
      <c r="B1337" s="23">
        <f>IF(AND(OR(Dashboard!$D$5="All",Healthcare!J1337=Dashboard!$D$5),OR(Dashboard!$D$6="All",Healthcare!K1337=Dashboard!$D$6)),1,0)</f>
        <v>1</v>
      </c>
      <c r="C1337" s="27">
        <f>IF(B1337=1,Healthcare!C1337,NA())</f>
        <v>30.3</v>
      </c>
      <c r="D1337" s="27">
        <f>IF(B1337=1,Healthcare!D1337,NA())</f>
        <v>9.4499999999999993</v>
      </c>
      <c r="E1337" s="32">
        <f>IF(B1337=1,Healthcare!M1337,NA())</f>
        <v>8116.68</v>
      </c>
    </row>
    <row r="1338" spans="1:5" x14ac:dyDescent="0.35">
      <c r="A1338" s="23">
        <f>Healthcare!Q1338</f>
        <v>44</v>
      </c>
      <c r="B1338" s="23">
        <f>IF(AND(OR(Dashboard!$D$5="All",Healthcare!J1338=Dashboard!$D$5),OR(Dashboard!$D$6="All",Healthcare!K1338=Dashboard!$D$6)),1,0)</f>
        <v>1</v>
      </c>
      <c r="C1338" s="27">
        <f>IF(B1338=1,Healthcare!C1338,NA())</f>
        <v>32.015000000000001</v>
      </c>
      <c r="D1338" s="27">
        <f>IF(B1338=1,Healthcare!D1338,NA())</f>
        <v>7.67</v>
      </c>
      <c r="E1338" s="32">
        <f>IF(B1338=1,Healthcare!M1338,NA())</f>
        <v>8116.27</v>
      </c>
    </row>
    <row r="1339" spans="1:5" x14ac:dyDescent="0.35">
      <c r="A1339" s="23">
        <f>Healthcare!Q1339</f>
        <v>49</v>
      </c>
      <c r="B1339" s="23">
        <f>IF(AND(OR(Dashboard!$D$5="All",Healthcare!J1339=Dashboard!$D$5),OR(Dashboard!$D$6="All",Healthcare!K1339=Dashboard!$D$6)),1,0)</f>
        <v>1</v>
      </c>
      <c r="C1339" s="27">
        <f>IF(B1339=1,Healthcare!C1339,NA())</f>
        <v>25.06</v>
      </c>
      <c r="D1339" s="27">
        <f>IF(B1339=1,Healthcare!D1339,NA())</f>
        <v>10.53</v>
      </c>
      <c r="E1339" s="32">
        <f>IF(B1339=1,Healthcare!M1339,NA())</f>
        <v>8112.59</v>
      </c>
    </row>
    <row r="1340" spans="1:5" x14ac:dyDescent="0.35">
      <c r="A1340" s="23">
        <f>Healthcare!Q1340</f>
        <v>55</v>
      </c>
      <c r="B1340" s="23">
        <f>IF(AND(OR(Dashboard!$D$5="All",Healthcare!J1340=Dashboard!$D$5),OR(Dashboard!$D$6="All",Healthcare!K1340=Dashboard!$D$6)),1,0)</f>
        <v>1</v>
      </c>
      <c r="C1340" s="27">
        <f>IF(B1340=1,Healthcare!C1340,NA())</f>
        <v>18.829999999999998</v>
      </c>
      <c r="D1340" s="27">
        <f>IF(B1340=1,Healthcare!D1340,NA())</f>
        <v>10.08</v>
      </c>
      <c r="E1340" s="32">
        <f>IF(B1340=1,Healthcare!M1340,NA())</f>
        <v>8091.3</v>
      </c>
    </row>
    <row r="1341" spans="1:5" x14ac:dyDescent="0.35">
      <c r="A1341" s="23">
        <f>Healthcare!Q1341</f>
        <v>47</v>
      </c>
      <c r="B1341" s="23">
        <f>IF(AND(OR(Dashboard!$D$5="All",Healthcare!J1341=Dashboard!$D$5),OR(Dashboard!$D$6="All",Healthcare!K1341=Dashboard!$D$6)),1,0)</f>
        <v>1</v>
      </c>
      <c r="C1341" s="27">
        <f>IF(B1341=1,Healthcare!C1341,NA())</f>
        <v>47.52</v>
      </c>
      <c r="D1341" s="27">
        <f>IF(B1341=1,Healthcare!D1341,NA())</f>
        <v>11.39</v>
      </c>
      <c r="E1341" s="32">
        <f>IF(B1341=1,Healthcare!M1341,NA())</f>
        <v>8083.92</v>
      </c>
    </row>
    <row r="1342" spans="1:5" x14ac:dyDescent="0.35">
      <c r="A1342" s="23">
        <f>Healthcare!Q1342</f>
        <v>28</v>
      </c>
      <c r="B1342" s="23">
        <f>IF(AND(OR(Dashboard!$D$5="All",Healthcare!J1342=Dashboard!$D$5),OR(Dashboard!$D$6="All",Healthcare!K1342=Dashboard!$D$6)),1,0)</f>
        <v>1</v>
      </c>
      <c r="C1342" s="27">
        <f>IF(B1342=1,Healthcare!C1342,NA())</f>
        <v>37.82</v>
      </c>
      <c r="D1342" s="27">
        <f>IF(B1342=1,Healthcare!D1342,NA())</f>
        <v>6.36</v>
      </c>
      <c r="E1342" s="32">
        <f>IF(B1342=1,Healthcare!M1342,NA())</f>
        <v>8081.74</v>
      </c>
    </row>
    <row r="1343" spans="1:5" x14ac:dyDescent="0.35">
      <c r="A1343" s="23">
        <f>Healthcare!Q1343</f>
        <v>21</v>
      </c>
      <c r="B1343" s="23">
        <f>IF(AND(OR(Dashboard!$D$5="All",Healthcare!J1343=Dashboard!$D$5),OR(Dashboard!$D$6="All",Healthcare!K1343=Dashboard!$D$6)),1,0)</f>
        <v>1</v>
      </c>
      <c r="C1343" s="27">
        <f>IF(B1343=1,Healthcare!C1343,NA())</f>
        <v>44.16</v>
      </c>
      <c r="D1343" s="27">
        <f>IF(B1343=1,Healthcare!D1343,NA())</f>
        <v>5.31</v>
      </c>
      <c r="E1343" s="32">
        <f>IF(B1343=1,Healthcare!M1343,NA())</f>
        <v>8081.26</v>
      </c>
    </row>
    <row r="1344" spans="1:5" x14ac:dyDescent="0.35">
      <c r="A1344" s="23">
        <f>Healthcare!Q1344</f>
        <v>29</v>
      </c>
      <c r="B1344" s="23">
        <f>IF(AND(OR(Dashboard!$D$5="All",Healthcare!J1344=Dashboard!$D$5),OR(Dashboard!$D$6="All",Healthcare!K1344=Dashboard!$D$6)),1,0)</f>
        <v>1</v>
      </c>
      <c r="C1344" s="27">
        <f>IF(B1344=1,Healthcare!C1344,NA())</f>
        <v>37.049999999999997</v>
      </c>
      <c r="D1344" s="27">
        <f>IF(B1344=1,Healthcare!D1344,NA())</f>
        <v>4.74</v>
      </c>
      <c r="E1344" s="32">
        <f>IF(B1344=1,Healthcare!M1344,NA())</f>
        <v>8077.41</v>
      </c>
    </row>
    <row r="1345" spans="1:5" x14ac:dyDescent="0.35">
      <c r="A1345" s="23">
        <f>Healthcare!Q1345</f>
        <v>57</v>
      </c>
      <c r="B1345" s="23">
        <f>IF(AND(OR(Dashboard!$D$5="All",Healthcare!J1345=Dashboard!$D$5),OR(Dashboard!$D$6="All",Healthcare!K1345=Dashboard!$D$6)),1,0)</f>
        <v>1</v>
      </c>
      <c r="C1345" s="27">
        <f>IF(B1345=1,Healthcare!C1345,NA())</f>
        <v>18.66</v>
      </c>
      <c r="D1345" s="27">
        <f>IF(B1345=1,Healthcare!D1345,NA())</f>
        <v>11.35</v>
      </c>
      <c r="E1345" s="32">
        <f>IF(B1345=1,Healthcare!M1345,NA())</f>
        <v>8071.57</v>
      </c>
    </row>
    <row r="1346" spans="1:5" x14ac:dyDescent="0.35">
      <c r="A1346" s="23">
        <f>Healthcare!Q1346</f>
        <v>47</v>
      </c>
      <c r="B1346" s="23">
        <f>IF(AND(OR(Dashboard!$D$5="All",Healthcare!J1346=Dashboard!$D$5),OR(Dashboard!$D$6="All",Healthcare!K1346=Dashboard!$D$6)),1,0)</f>
        <v>1</v>
      </c>
      <c r="C1346" s="27">
        <f>IF(B1346=1,Healthcare!C1346,NA())</f>
        <v>36.200000000000003</v>
      </c>
      <c r="D1346" s="27">
        <f>IF(B1346=1,Healthcare!D1346,NA())</f>
        <v>6.81</v>
      </c>
      <c r="E1346" s="32">
        <f>IF(B1346=1,Healthcare!M1346,NA())</f>
        <v>8068.19</v>
      </c>
    </row>
    <row r="1347" spans="1:5" x14ac:dyDescent="0.35">
      <c r="A1347" s="23">
        <f>Healthcare!Q1347</f>
        <v>57</v>
      </c>
      <c r="B1347" s="23">
        <f>IF(AND(OR(Dashboard!$D$5="All",Healthcare!J1347=Dashboard!$D$5),OR(Dashboard!$D$6="All",Healthcare!K1347=Dashboard!$D$6)),1,0)</f>
        <v>1</v>
      </c>
      <c r="C1347" s="27">
        <f>IF(B1347=1,Healthcare!C1347,NA())</f>
        <v>18.87</v>
      </c>
      <c r="D1347" s="27">
        <f>IF(B1347=1,Healthcare!D1347,NA())</f>
        <v>8.06</v>
      </c>
      <c r="E1347" s="32">
        <f>IF(B1347=1,Healthcare!M1347,NA())</f>
        <v>8067.83</v>
      </c>
    </row>
    <row r="1348" spans="1:5" x14ac:dyDescent="0.35">
      <c r="A1348" s="23">
        <f>Healthcare!Q1348</f>
        <v>47</v>
      </c>
      <c r="B1348" s="23">
        <f>IF(AND(OR(Dashboard!$D$5="All",Healthcare!J1348=Dashboard!$D$5),OR(Dashboard!$D$6="All",Healthcare!K1348=Dashboard!$D$6)),1,0)</f>
        <v>1</v>
      </c>
      <c r="C1348" s="27">
        <f>IF(B1348=1,Healthcare!C1348,NA())</f>
        <v>32.299999999999997</v>
      </c>
      <c r="D1348" s="27">
        <f>IF(B1348=1,Healthcare!D1348,NA())</f>
        <v>6.74</v>
      </c>
      <c r="E1348" s="32">
        <f>IF(B1348=1,Healthcare!M1348,NA())</f>
        <v>8062.76</v>
      </c>
    </row>
    <row r="1349" spans="1:5" x14ac:dyDescent="0.35">
      <c r="A1349" s="23">
        <f>Healthcare!Q1349</f>
        <v>52</v>
      </c>
      <c r="B1349" s="23">
        <f>IF(AND(OR(Dashboard!$D$5="All",Healthcare!J1349=Dashboard!$D$5),OR(Dashboard!$D$6="All",Healthcare!K1349=Dashboard!$D$6)),1,0)</f>
        <v>1</v>
      </c>
      <c r="C1349" s="27">
        <f>IF(B1349=1,Healthcare!C1349,NA())</f>
        <v>22.64</v>
      </c>
      <c r="D1349" s="27">
        <f>IF(B1349=1,Healthcare!D1349,NA())</f>
        <v>6.54</v>
      </c>
      <c r="E1349" s="32">
        <f>IF(B1349=1,Healthcare!M1349,NA())</f>
        <v>8062.31</v>
      </c>
    </row>
    <row r="1350" spans="1:5" x14ac:dyDescent="0.35">
      <c r="A1350" s="23">
        <f>Healthcare!Q1350</f>
        <v>40</v>
      </c>
      <c r="B1350" s="23">
        <f>IF(AND(OR(Dashboard!$D$5="All",Healthcare!J1350=Dashboard!$D$5),OR(Dashboard!$D$6="All",Healthcare!K1350=Dashboard!$D$6)),1,0)</f>
        <v>1</v>
      </c>
      <c r="C1350" s="27">
        <f>IF(B1350=1,Healthcare!C1350,NA())</f>
        <v>28.69</v>
      </c>
      <c r="D1350" s="27">
        <f>IF(B1350=1,Healthcare!D1350,NA())</f>
        <v>5.4</v>
      </c>
      <c r="E1350" s="32">
        <f>IF(B1350=1,Healthcare!M1350,NA())</f>
        <v>8059.68</v>
      </c>
    </row>
    <row r="1351" spans="1:5" x14ac:dyDescent="0.35">
      <c r="A1351" s="23">
        <f>Healthcare!Q1351</f>
        <v>37</v>
      </c>
      <c r="B1351" s="23">
        <f>IF(AND(OR(Dashboard!$D$5="All",Healthcare!J1351=Dashboard!$D$5),OR(Dashboard!$D$6="All",Healthcare!K1351=Dashboard!$D$6)),1,0)</f>
        <v>1</v>
      </c>
      <c r="C1351" s="27">
        <f>IF(B1351=1,Healthcare!C1351,NA())</f>
        <v>28.16</v>
      </c>
      <c r="D1351" s="27">
        <f>IF(B1351=1,Healthcare!D1351,NA())</f>
        <v>5.58</v>
      </c>
      <c r="E1351" s="32">
        <f>IF(B1351=1,Healthcare!M1351,NA())</f>
        <v>8059.06</v>
      </c>
    </row>
    <row r="1352" spans="1:5" x14ac:dyDescent="0.35">
      <c r="A1352" s="23">
        <f>Healthcare!Q1352</f>
        <v>19</v>
      </c>
      <c r="B1352" s="23">
        <f>IF(AND(OR(Dashboard!$D$5="All",Healthcare!J1352=Dashboard!$D$5),OR(Dashboard!$D$6="All",Healthcare!K1352=Dashboard!$D$6)),1,0)</f>
        <v>1</v>
      </c>
      <c r="C1352" s="27">
        <f>IF(B1352=1,Healthcare!C1352,NA())</f>
        <v>45.54</v>
      </c>
      <c r="D1352" s="27">
        <f>IF(B1352=1,Healthcare!D1352,NA())</f>
        <v>5.84</v>
      </c>
      <c r="E1352" s="32">
        <f>IF(B1352=1,Healthcare!M1352,NA())</f>
        <v>8035.64</v>
      </c>
    </row>
    <row r="1353" spans="1:5" x14ac:dyDescent="0.35">
      <c r="A1353" s="23">
        <f>Healthcare!Q1353</f>
        <v>45</v>
      </c>
      <c r="B1353" s="23">
        <f>IF(AND(OR(Dashboard!$D$5="All",Healthcare!J1353=Dashboard!$D$5),OR(Dashboard!$D$6="All",Healthcare!K1353=Dashboard!$D$6)),1,0)</f>
        <v>1</v>
      </c>
      <c r="C1353" s="27">
        <f>IF(B1353=1,Healthcare!C1353,NA())</f>
        <v>28.7</v>
      </c>
      <c r="D1353" s="27">
        <f>IF(B1353=1,Healthcare!D1353,NA())</f>
        <v>4.2</v>
      </c>
      <c r="E1353" s="32">
        <f>IF(B1353=1,Healthcare!M1353,NA())</f>
        <v>8027.97</v>
      </c>
    </row>
    <row r="1354" spans="1:5" x14ac:dyDescent="0.35">
      <c r="A1354" s="23">
        <f>Healthcare!Q1354</f>
        <v>46</v>
      </c>
      <c r="B1354" s="23">
        <f>IF(AND(OR(Dashboard!$D$5="All",Healthcare!J1354=Dashboard!$D$5),OR(Dashboard!$D$6="All",Healthcare!K1354=Dashboard!$D$6)),1,0)</f>
        <v>1</v>
      </c>
      <c r="C1354" s="27">
        <f>IF(B1354=1,Healthcare!C1354,NA())</f>
        <v>27.74</v>
      </c>
      <c r="D1354" s="27">
        <f>IF(B1354=1,Healthcare!D1354,NA())</f>
        <v>6.06</v>
      </c>
      <c r="E1354" s="32">
        <f>IF(B1354=1,Healthcare!M1354,NA())</f>
        <v>8026.67</v>
      </c>
    </row>
    <row r="1355" spans="1:5" x14ac:dyDescent="0.35">
      <c r="A1355" s="23">
        <f>Healthcare!Q1355</f>
        <v>44</v>
      </c>
      <c r="B1355" s="23">
        <f>IF(AND(OR(Dashboard!$D$5="All",Healthcare!J1355=Dashboard!$D$5),OR(Dashboard!$D$6="All",Healthcare!K1355=Dashboard!$D$6)),1,0)</f>
        <v>1</v>
      </c>
      <c r="C1355" s="27">
        <f>IF(B1355=1,Healthcare!C1355,NA())</f>
        <v>36.954999999999998</v>
      </c>
      <c r="D1355" s="27">
        <f>IF(B1355=1,Healthcare!D1355,NA())</f>
        <v>7.57</v>
      </c>
      <c r="E1355" s="32">
        <f>IF(B1355=1,Healthcare!M1355,NA())</f>
        <v>8023.14</v>
      </c>
    </row>
    <row r="1356" spans="1:5" x14ac:dyDescent="0.35">
      <c r="A1356" s="23">
        <f>Healthcare!Q1356</f>
        <v>33</v>
      </c>
      <c r="B1356" s="23">
        <f>IF(AND(OR(Dashboard!$D$5="All",Healthcare!J1356=Dashboard!$D$5),OR(Dashboard!$D$6="All",Healthcare!K1356=Dashboard!$D$6)),1,0)</f>
        <v>1</v>
      </c>
      <c r="C1356" s="27">
        <f>IF(B1356=1,Healthcare!C1356,NA())</f>
        <v>30.69</v>
      </c>
      <c r="D1356" s="27">
        <f>IF(B1356=1,Healthcare!D1356,NA())</f>
        <v>6.15</v>
      </c>
      <c r="E1356" s="32">
        <f>IF(B1356=1,Healthcare!M1356,NA())</f>
        <v>8021.11</v>
      </c>
    </row>
    <row r="1357" spans="1:5" x14ac:dyDescent="0.35">
      <c r="A1357" s="23">
        <f>Healthcare!Q1357</f>
        <v>42</v>
      </c>
      <c r="B1357" s="23">
        <f>IF(AND(OR(Dashboard!$D$5="All",Healthcare!J1357=Dashboard!$D$5),OR(Dashboard!$D$6="All",Healthcare!K1357=Dashboard!$D$6)),1,0)</f>
        <v>1</v>
      </c>
      <c r="C1357" s="27">
        <f>IF(B1357=1,Healthcare!C1357,NA())</f>
        <v>24.984999999999999</v>
      </c>
      <c r="D1357" s="27">
        <f>IF(B1357=1,Healthcare!D1357,NA())</f>
        <v>4.5599999999999996</v>
      </c>
      <c r="E1357" s="32">
        <f>IF(B1357=1,Healthcare!M1357,NA())</f>
        <v>8017.06</v>
      </c>
    </row>
    <row r="1358" spans="1:5" x14ac:dyDescent="0.35">
      <c r="A1358" s="23">
        <f>Healthcare!Q1358</f>
        <v>27</v>
      </c>
      <c r="B1358" s="23">
        <f>IF(AND(OR(Dashboard!$D$5="All",Healthcare!J1358=Dashboard!$D$5),OR(Dashboard!$D$6="All",Healthcare!K1358=Dashboard!$D$6)),1,0)</f>
        <v>1</v>
      </c>
      <c r="C1358" s="27">
        <f>IF(B1358=1,Healthcare!C1358,NA())</f>
        <v>39.42</v>
      </c>
      <c r="D1358" s="27">
        <f>IF(B1358=1,Healthcare!D1358,NA())</f>
        <v>4.72</v>
      </c>
      <c r="E1358" s="32">
        <f>IF(B1358=1,Healthcare!M1358,NA())</f>
        <v>8014.62</v>
      </c>
    </row>
    <row r="1359" spans="1:5" x14ac:dyDescent="0.35">
      <c r="A1359" s="23">
        <f>Healthcare!Q1359</f>
        <v>60</v>
      </c>
      <c r="B1359" s="23">
        <f>IF(AND(OR(Dashboard!$D$5="All",Healthcare!J1359=Dashboard!$D$5),OR(Dashboard!$D$6="All",Healthcare!K1359=Dashboard!$D$6)),1,0)</f>
        <v>1</v>
      </c>
      <c r="C1359" s="27">
        <f>IF(B1359=1,Healthcare!C1359,NA())</f>
        <v>16.8</v>
      </c>
      <c r="D1359" s="27">
        <f>IF(B1359=1,Healthcare!D1359,NA())</f>
        <v>7.98</v>
      </c>
      <c r="E1359" s="32">
        <f>IF(B1359=1,Healthcare!M1359,NA())</f>
        <v>8004.96</v>
      </c>
    </row>
    <row r="1360" spans="1:5" x14ac:dyDescent="0.35">
      <c r="A1360" s="23">
        <f>Healthcare!Q1360</f>
        <v>39</v>
      </c>
      <c r="B1360" s="23">
        <f>IF(AND(OR(Dashboard!$D$5="All",Healthcare!J1360=Dashboard!$D$5),OR(Dashboard!$D$6="All",Healthcare!K1360=Dashboard!$D$6)),1,0)</f>
        <v>1</v>
      </c>
      <c r="C1360" s="27">
        <f>IF(B1360=1,Healthcare!C1360,NA())</f>
        <v>23.274999999999999</v>
      </c>
      <c r="D1360" s="27">
        <f>IF(B1360=1,Healthcare!D1360,NA())</f>
        <v>6.26</v>
      </c>
      <c r="E1360" s="32">
        <f>IF(B1360=1,Healthcare!M1360,NA())</f>
        <v>7986.48</v>
      </c>
    </row>
    <row r="1361" spans="1:5" x14ac:dyDescent="0.35">
      <c r="A1361" s="23">
        <f>Healthcare!Q1361</f>
        <v>39</v>
      </c>
      <c r="B1361" s="23">
        <f>IF(AND(OR(Dashboard!$D$5="All",Healthcare!J1361=Dashboard!$D$5),OR(Dashboard!$D$6="All",Healthcare!K1361=Dashboard!$D$6)),1,0)</f>
        <v>1</v>
      </c>
      <c r="C1361" s="27">
        <f>IF(B1361=1,Healthcare!C1361,NA())</f>
        <v>22.8</v>
      </c>
      <c r="D1361" s="27">
        <f>IF(B1361=1,Healthcare!D1361,NA())</f>
        <v>4.29</v>
      </c>
      <c r="E1361" s="32">
        <f>IF(B1361=1,Healthcare!M1361,NA())</f>
        <v>7985.82</v>
      </c>
    </row>
    <row r="1362" spans="1:5" x14ac:dyDescent="0.35">
      <c r="A1362" s="23">
        <f>Healthcare!Q1362</f>
        <v>50</v>
      </c>
      <c r="B1362" s="23">
        <f>IF(AND(OR(Dashboard!$D$5="All",Healthcare!J1362=Dashboard!$D$5),OR(Dashboard!$D$6="All",Healthcare!K1362=Dashboard!$D$6)),1,0)</f>
        <v>1</v>
      </c>
      <c r="C1362" s="27">
        <f>IF(B1362=1,Healthcare!C1362,NA())</f>
        <v>24.3</v>
      </c>
      <c r="D1362" s="27">
        <f>IF(B1362=1,Healthcare!D1362,NA())</f>
        <v>5.43</v>
      </c>
      <c r="E1362" s="32">
        <f>IF(B1362=1,Healthcare!M1362,NA())</f>
        <v>7980.34</v>
      </c>
    </row>
    <row r="1363" spans="1:5" x14ac:dyDescent="0.35">
      <c r="A1363" s="23">
        <f>Healthcare!Q1363</f>
        <v>47</v>
      </c>
      <c r="B1363" s="23">
        <f>IF(AND(OR(Dashboard!$D$5="All",Healthcare!J1363=Dashboard!$D$5),OR(Dashboard!$D$6="All",Healthcare!K1363=Dashboard!$D$6)),1,0)</f>
        <v>1</v>
      </c>
      <c r="C1363" s="27">
        <f>IF(B1363=1,Healthcare!C1363,NA())</f>
        <v>25.13</v>
      </c>
      <c r="D1363" s="27">
        <f>IF(B1363=1,Healthcare!D1363,NA())</f>
        <v>8</v>
      </c>
      <c r="E1363" s="32">
        <f>IF(B1363=1,Healthcare!M1363,NA())</f>
        <v>7966.81</v>
      </c>
    </row>
    <row r="1364" spans="1:5" x14ac:dyDescent="0.35">
      <c r="A1364" s="23">
        <f>Healthcare!Q1364</f>
        <v>52</v>
      </c>
      <c r="B1364" s="23">
        <f>IF(AND(OR(Dashboard!$D$5="All",Healthcare!J1364=Dashboard!$D$5),OR(Dashboard!$D$6="All",Healthcare!K1364=Dashboard!$D$6)),1,0)</f>
        <v>1</v>
      </c>
      <c r="C1364" s="27">
        <f>IF(B1364=1,Healthcare!C1364,NA())</f>
        <v>22.72</v>
      </c>
      <c r="D1364" s="27">
        <f>IF(B1364=1,Healthcare!D1364,NA())</f>
        <v>9.9600000000000009</v>
      </c>
      <c r="E1364" s="32">
        <f>IF(B1364=1,Healthcare!M1364,NA())</f>
        <v>7958.13</v>
      </c>
    </row>
    <row r="1365" spans="1:5" x14ac:dyDescent="0.35">
      <c r="A1365" s="23">
        <f>Healthcare!Q1365</f>
        <v>41</v>
      </c>
      <c r="B1365" s="23">
        <f>IF(AND(OR(Dashboard!$D$5="All",Healthcare!J1365=Dashboard!$D$5),OR(Dashboard!$D$6="All",Healthcare!K1365=Dashboard!$D$6)),1,0)</f>
        <v>1</v>
      </c>
      <c r="C1365" s="27">
        <f>IF(B1365=1,Healthcare!C1365,NA())</f>
        <v>32.6</v>
      </c>
      <c r="D1365" s="27">
        <f>IF(B1365=1,Healthcare!D1365,NA())</f>
        <v>6.8</v>
      </c>
      <c r="E1365" s="32">
        <f>IF(B1365=1,Healthcare!M1365,NA())</f>
        <v>7954.52</v>
      </c>
    </row>
    <row r="1366" spans="1:5" x14ac:dyDescent="0.35">
      <c r="A1366" s="23">
        <f>Healthcare!Q1366</f>
        <v>56</v>
      </c>
      <c r="B1366" s="23">
        <f>IF(AND(OR(Dashboard!$D$5="All",Healthcare!J1366=Dashboard!$D$5),OR(Dashboard!$D$6="All",Healthcare!K1366=Dashboard!$D$6)),1,0)</f>
        <v>1</v>
      </c>
      <c r="C1366" s="27">
        <f>IF(B1366=1,Healthcare!C1366,NA())</f>
        <v>17.28</v>
      </c>
      <c r="D1366" s="27">
        <f>IF(B1366=1,Healthcare!D1366,NA())</f>
        <v>6.22</v>
      </c>
      <c r="E1366" s="32">
        <f>IF(B1366=1,Healthcare!M1366,NA())</f>
        <v>7953.72</v>
      </c>
    </row>
    <row r="1367" spans="1:5" x14ac:dyDescent="0.35">
      <c r="A1367" s="23">
        <f>Healthcare!Q1367</f>
        <v>35</v>
      </c>
      <c r="B1367" s="23">
        <f>IF(AND(OR(Dashboard!$D$5="All",Healthcare!J1367=Dashboard!$D$5),OR(Dashboard!$D$6="All",Healthcare!K1367=Dashboard!$D$6)),1,0)</f>
        <v>1</v>
      </c>
      <c r="C1367" s="27">
        <f>IF(B1367=1,Healthcare!C1367,NA())</f>
        <v>27.92</v>
      </c>
      <c r="D1367" s="27">
        <f>IF(B1367=1,Healthcare!D1367,NA())</f>
        <v>5.79</v>
      </c>
      <c r="E1367" s="32">
        <f>IF(B1367=1,Healthcare!M1367,NA())</f>
        <v>7948.22</v>
      </c>
    </row>
    <row r="1368" spans="1:5" x14ac:dyDescent="0.35">
      <c r="A1368" s="23">
        <f>Healthcare!Q1368</f>
        <v>45</v>
      </c>
      <c r="B1368" s="23">
        <f>IF(AND(OR(Dashboard!$D$5="All",Healthcare!J1368=Dashboard!$D$5),OR(Dashboard!$D$6="All",Healthcare!K1368=Dashboard!$D$6)),1,0)</f>
        <v>1</v>
      </c>
      <c r="C1368" s="27">
        <f>IF(B1368=1,Healthcare!C1368,NA())</f>
        <v>38.284999999999997</v>
      </c>
      <c r="D1368" s="27">
        <f>IF(B1368=1,Healthcare!D1368,NA())</f>
        <v>5.41</v>
      </c>
      <c r="E1368" s="32">
        <f>IF(B1368=1,Healthcare!M1368,NA())</f>
        <v>7935.29</v>
      </c>
    </row>
    <row r="1369" spans="1:5" x14ac:dyDescent="0.35">
      <c r="A1369" s="23">
        <f>Healthcare!Q1369</f>
        <v>60</v>
      </c>
      <c r="B1369" s="23">
        <f>IF(AND(OR(Dashboard!$D$5="All",Healthcare!J1369=Dashboard!$D$5),OR(Dashboard!$D$6="All",Healthcare!K1369=Dashboard!$D$6)),1,0)</f>
        <v>1</v>
      </c>
      <c r="C1369" s="27">
        <f>IF(B1369=1,Healthcare!C1369,NA())</f>
        <v>16.48</v>
      </c>
      <c r="D1369" s="27">
        <f>IF(B1369=1,Healthcare!D1369,NA())</f>
        <v>11.05</v>
      </c>
      <c r="E1369" s="32">
        <f>IF(B1369=1,Healthcare!M1369,NA())</f>
        <v>7896.41</v>
      </c>
    </row>
    <row r="1370" spans="1:5" x14ac:dyDescent="0.35">
      <c r="A1370" s="23">
        <f>Healthcare!Q1370</f>
        <v>28</v>
      </c>
      <c r="B1370" s="23">
        <f>IF(AND(OR(Dashboard!$D$5="All",Healthcare!J1370=Dashboard!$D$5),OR(Dashboard!$D$6="All",Healthcare!K1370=Dashboard!$D$6)),1,0)</f>
        <v>1</v>
      </c>
      <c r="C1370" s="27">
        <f>IF(B1370=1,Healthcare!C1370,NA())</f>
        <v>38.57</v>
      </c>
      <c r="D1370" s="27">
        <f>IF(B1370=1,Healthcare!D1370,NA())</f>
        <v>6.27</v>
      </c>
      <c r="E1370" s="32">
        <f>IF(B1370=1,Healthcare!M1370,NA())</f>
        <v>7851.85</v>
      </c>
    </row>
    <row r="1371" spans="1:5" x14ac:dyDescent="0.35">
      <c r="A1371" s="23">
        <f>Healthcare!Q1371</f>
        <v>21</v>
      </c>
      <c r="B1371" s="23">
        <f>IF(AND(OR(Dashboard!$D$5="All",Healthcare!J1371=Dashboard!$D$5),OR(Dashboard!$D$6="All",Healthcare!K1371=Dashboard!$D$6)),1,0)</f>
        <v>1</v>
      </c>
      <c r="C1371" s="27">
        <f>IF(B1371=1,Healthcare!C1371,NA())</f>
        <v>43.85</v>
      </c>
      <c r="D1371" s="27">
        <f>IF(B1371=1,Healthcare!D1371,NA())</f>
        <v>4.7699999999999996</v>
      </c>
      <c r="E1371" s="32">
        <f>IF(B1371=1,Healthcare!M1371,NA())</f>
        <v>7844.8</v>
      </c>
    </row>
    <row r="1372" spans="1:5" x14ac:dyDescent="0.35">
      <c r="A1372" s="23">
        <f>Healthcare!Q1372</f>
        <v>33</v>
      </c>
      <c r="B1372" s="23">
        <f>IF(AND(OR(Dashboard!$D$5="All",Healthcare!J1372=Dashboard!$D$5),OR(Dashboard!$D$6="All",Healthcare!K1372=Dashboard!$D$6)),1,0)</f>
        <v>1</v>
      </c>
      <c r="C1372" s="27">
        <f>IF(B1372=1,Healthcare!C1372,NA())</f>
        <v>30.11</v>
      </c>
      <c r="D1372" s="27">
        <f>IF(B1372=1,Healthcare!D1372,NA())</f>
        <v>4.08</v>
      </c>
      <c r="E1372" s="32">
        <f>IF(B1372=1,Healthcare!M1372,NA())</f>
        <v>7824.37</v>
      </c>
    </row>
    <row r="1373" spans="1:5" x14ac:dyDescent="0.35">
      <c r="A1373" s="23">
        <f>Healthcare!Q1373</f>
        <v>31</v>
      </c>
      <c r="B1373" s="23">
        <f>IF(AND(OR(Dashboard!$D$5="All",Healthcare!J1373=Dashboard!$D$5),OR(Dashboard!$D$6="All",Healthcare!K1373=Dashboard!$D$6)),1,0)</f>
        <v>1</v>
      </c>
      <c r="C1373" s="27">
        <f>IF(B1373=1,Healthcare!C1373,NA())</f>
        <v>31.59</v>
      </c>
      <c r="D1373" s="27">
        <f>IF(B1373=1,Healthcare!D1373,NA())</f>
        <v>6.01</v>
      </c>
      <c r="E1373" s="32">
        <f>IF(B1373=1,Healthcare!M1373,NA())</f>
        <v>7812.67</v>
      </c>
    </row>
    <row r="1374" spans="1:5" x14ac:dyDescent="0.35">
      <c r="A1374" s="23">
        <f>Healthcare!Q1374</f>
        <v>48</v>
      </c>
      <c r="B1374" s="23">
        <f>IF(AND(OR(Dashboard!$D$5="All",Healthcare!J1374=Dashboard!$D$5),OR(Dashboard!$D$6="All",Healthcare!K1374=Dashboard!$D$6)),1,0)</f>
        <v>1</v>
      </c>
      <c r="C1374" s="27">
        <f>IF(B1374=1,Healthcare!C1374,NA())</f>
        <v>40.15</v>
      </c>
      <c r="D1374" s="27">
        <f>IF(B1374=1,Healthcare!D1374,NA())</f>
        <v>11.84</v>
      </c>
      <c r="E1374" s="32">
        <f>IF(B1374=1,Healthcare!M1374,NA())</f>
        <v>7804.16</v>
      </c>
    </row>
    <row r="1375" spans="1:5" x14ac:dyDescent="0.35">
      <c r="A1375" s="23">
        <f>Healthcare!Q1375</f>
        <v>25</v>
      </c>
      <c r="B1375" s="23">
        <f>IF(AND(OR(Dashboard!$D$5="All",Healthcare!J1375=Dashboard!$D$5),OR(Dashboard!$D$6="All",Healthcare!K1375=Dashboard!$D$6)),1,0)</f>
        <v>1</v>
      </c>
      <c r="C1375" s="27">
        <f>IF(B1375=1,Healthcare!C1375,NA())</f>
        <v>40.700000000000003</v>
      </c>
      <c r="D1375" s="27">
        <f>IF(B1375=1,Healthcare!D1375,NA())</f>
        <v>6.27</v>
      </c>
      <c r="E1375" s="32">
        <f>IF(B1375=1,Healthcare!M1375,NA())</f>
        <v>7803.77</v>
      </c>
    </row>
    <row r="1376" spans="1:5" x14ac:dyDescent="0.35">
      <c r="A1376" s="23">
        <f>Healthcare!Q1376</f>
        <v>23</v>
      </c>
      <c r="B1376" s="23">
        <f>IF(AND(OR(Dashboard!$D$5="All",Healthcare!J1376=Dashboard!$D$5),OR(Dashboard!$D$6="All",Healthcare!K1376=Dashboard!$D$6)),1,0)</f>
        <v>1</v>
      </c>
      <c r="C1376" s="27">
        <f>IF(B1376=1,Healthcare!C1376,NA())</f>
        <v>40.76</v>
      </c>
      <c r="D1376" s="27">
        <f>IF(B1376=1,Healthcare!D1376,NA())</f>
        <v>5.28</v>
      </c>
      <c r="E1376" s="32">
        <f>IF(B1376=1,Healthcare!M1376,NA())</f>
        <v>7794.68</v>
      </c>
    </row>
    <row r="1377" spans="1:5" x14ac:dyDescent="0.35">
      <c r="A1377" s="23">
        <f>Healthcare!Q1377</f>
        <v>48</v>
      </c>
      <c r="B1377" s="23">
        <f>IF(AND(OR(Dashboard!$D$5="All",Healthcare!J1377=Dashboard!$D$5),OR(Dashboard!$D$6="All",Healthcare!K1377=Dashboard!$D$6)),1,0)</f>
        <v>1</v>
      </c>
      <c r="C1377" s="27">
        <f>IF(B1377=1,Healthcare!C1377,NA())</f>
        <v>29.7</v>
      </c>
      <c r="D1377" s="27">
        <f>IF(B1377=1,Healthcare!D1377,NA())</f>
        <v>7.03</v>
      </c>
      <c r="E1377" s="32">
        <f>IF(B1377=1,Healthcare!M1377,NA())</f>
        <v>7789.64</v>
      </c>
    </row>
    <row r="1378" spans="1:5" x14ac:dyDescent="0.35">
      <c r="A1378" s="23">
        <f>Healthcare!Q1378</f>
        <v>25</v>
      </c>
      <c r="B1378" s="23">
        <f>IF(AND(OR(Dashboard!$D$5="All",Healthcare!J1378=Dashboard!$D$5),OR(Dashboard!$D$6="All",Healthcare!K1378=Dashboard!$D$6)),1,0)</f>
        <v>1</v>
      </c>
      <c r="C1378" s="27">
        <f>IF(B1378=1,Healthcare!C1378,NA())</f>
        <v>40.58</v>
      </c>
      <c r="D1378" s="27">
        <f>IF(B1378=1,Healthcare!D1378,NA())</f>
        <v>5.32</v>
      </c>
      <c r="E1378" s="32">
        <f>IF(B1378=1,Healthcare!M1378,NA())</f>
        <v>7763.06</v>
      </c>
    </row>
    <row r="1379" spans="1:5" x14ac:dyDescent="0.35">
      <c r="A1379" s="23">
        <f>Healthcare!Q1379</f>
        <v>41</v>
      </c>
      <c r="B1379" s="23">
        <f>IF(AND(OR(Dashboard!$D$5="All",Healthcare!J1379=Dashboard!$D$5),OR(Dashboard!$D$6="All",Healthcare!K1379=Dashboard!$D$6)),1,0)</f>
        <v>1</v>
      </c>
      <c r="C1379" s="27">
        <f>IF(B1379=1,Healthcare!C1379,NA())</f>
        <v>33.06</v>
      </c>
      <c r="D1379" s="27">
        <f>IF(B1379=1,Healthcare!D1379,NA())</f>
        <v>9.59</v>
      </c>
      <c r="E1379" s="32">
        <f>IF(B1379=1,Healthcare!M1379,NA())</f>
        <v>7749.16</v>
      </c>
    </row>
    <row r="1380" spans="1:5" x14ac:dyDescent="0.35">
      <c r="A1380" s="23">
        <f>Healthcare!Q1380</f>
        <v>46</v>
      </c>
      <c r="B1380" s="23">
        <f>IF(AND(OR(Dashboard!$D$5="All",Healthcare!J1380=Dashboard!$D$5),OR(Dashboard!$D$6="All",Healthcare!K1380=Dashboard!$D$6)),1,0)</f>
        <v>1</v>
      </c>
      <c r="C1380" s="27">
        <f>IF(B1380=1,Healthcare!C1380,NA())</f>
        <v>26.62</v>
      </c>
      <c r="D1380" s="27">
        <f>IF(B1380=1,Healthcare!D1380,NA())</f>
        <v>6.15</v>
      </c>
      <c r="E1380" s="32">
        <f>IF(B1380=1,Healthcare!M1380,NA())</f>
        <v>7742.11</v>
      </c>
    </row>
    <row r="1381" spans="1:5" x14ac:dyDescent="0.35">
      <c r="A1381" s="23">
        <f>Healthcare!Q1381</f>
        <v>44</v>
      </c>
      <c r="B1381" s="23">
        <f>IF(AND(OR(Dashboard!$D$5="All",Healthcare!J1381=Dashboard!$D$5),OR(Dashboard!$D$6="All",Healthcare!K1381=Dashboard!$D$6)),1,0)</f>
        <v>1</v>
      </c>
      <c r="C1381" s="27">
        <f>IF(B1381=1,Healthcare!C1381,NA())</f>
        <v>37.1</v>
      </c>
      <c r="D1381" s="27">
        <f>IF(B1381=1,Healthcare!D1381,NA())</f>
        <v>11.08</v>
      </c>
      <c r="E1381" s="32">
        <f>IF(B1381=1,Healthcare!M1381,NA())</f>
        <v>7740.34</v>
      </c>
    </row>
    <row r="1382" spans="1:5" x14ac:dyDescent="0.35">
      <c r="A1382" s="23">
        <f>Healthcare!Q1382</f>
        <v>57</v>
      </c>
      <c r="B1382" s="23">
        <f>IF(AND(OR(Dashboard!$D$5="All",Healthcare!J1382=Dashboard!$D$5),OR(Dashboard!$D$6="All",Healthcare!K1382=Dashboard!$D$6)),1,0)</f>
        <v>1</v>
      </c>
      <c r="C1382" s="27">
        <f>IF(B1382=1,Healthcare!C1382,NA())</f>
        <v>18.28</v>
      </c>
      <c r="D1382" s="27">
        <f>IF(B1382=1,Healthcare!D1382,NA())</f>
        <v>7.95</v>
      </c>
      <c r="E1382" s="32">
        <f>IF(B1382=1,Healthcare!M1382,NA())</f>
        <v>7736.39</v>
      </c>
    </row>
    <row r="1383" spans="1:5" x14ac:dyDescent="0.35">
      <c r="A1383" s="23">
        <f>Healthcare!Q1383</f>
        <v>45</v>
      </c>
      <c r="B1383" s="23">
        <f>IF(AND(OR(Dashboard!$D$5="All",Healthcare!J1383=Dashboard!$D$5),OR(Dashboard!$D$6="All",Healthcare!K1383=Dashboard!$D$6)),1,0)</f>
        <v>1</v>
      </c>
      <c r="C1383" s="27">
        <f>IF(B1383=1,Healthcare!C1383,NA())</f>
        <v>35.814999999999998</v>
      </c>
      <c r="D1383" s="27">
        <f>IF(B1383=1,Healthcare!D1383,NA())</f>
        <v>6.23</v>
      </c>
      <c r="E1383" s="32">
        <f>IF(B1383=1,Healthcare!M1383,NA())</f>
        <v>7731.86</v>
      </c>
    </row>
    <row r="1384" spans="1:5" x14ac:dyDescent="0.35">
      <c r="A1384" s="23">
        <f>Healthcare!Q1384</f>
        <v>44</v>
      </c>
      <c r="B1384" s="23">
        <f>IF(AND(OR(Dashboard!$D$5="All",Healthcare!J1384=Dashboard!$D$5),OR(Dashboard!$D$6="All",Healthcare!K1384=Dashboard!$D$6)),1,0)</f>
        <v>1</v>
      </c>
      <c r="C1384" s="27">
        <f>IF(B1384=1,Healthcare!C1384,NA())</f>
        <v>30.69</v>
      </c>
      <c r="D1384" s="27">
        <f>IF(B1384=1,Healthcare!D1384,NA())</f>
        <v>6.5</v>
      </c>
      <c r="E1384" s="32">
        <f>IF(B1384=1,Healthcare!M1384,NA())</f>
        <v>7731.43</v>
      </c>
    </row>
    <row r="1385" spans="1:5" x14ac:dyDescent="0.35">
      <c r="A1385" s="23">
        <f>Healthcare!Q1385</f>
        <v>42</v>
      </c>
      <c r="B1385" s="23">
        <f>IF(AND(OR(Dashboard!$D$5="All",Healthcare!J1385=Dashboard!$D$5),OR(Dashboard!$D$6="All",Healthcare!K1385=Dashboard!$D$6)),1,0)</f>
        <v>1</v>
      </c>
      <c r="C1385" s="27">
        <f>IF(B1385=1,Healthcare!C1385,NA())</f>
        <v>26.125</v>
      </c>
      <c r="D1385" s="27">
        <f>IF(B1385=1,Healthcare!D1385,NA())</f>
        <v>5.22</v>
      </c>
      <c r="E1385" s="32">
        <f>IF(B1385=1,Healthcare!M1385,NA())</f>
        <v>7729.65</v>
      </c>
    </row>
    <row r="1386" spans="1:5" x14ac:dyDescent="0.35">
      <c r="A1386" s="23">
        <f>Healthcare!Q1386</f>
        <v>44</v>
      </c>
      <c r="B1386" s="23">
        <f>IF(AND(OR(Dashboard!$D$5="All",Healthcare!J1386=Dashboard!$D$5),OR(Dashboard!$D$6="All",Healthcare!K1386=Dashboard!$D$6)),1,0)</f>
        <v>1</v>
      </c>
      <c r="C1386" s="27">
        <f>IF(B1386=1,Healthcare!C1386,NA())</f>
        <v>34.58</v>
      </c>
      <c r="D1386" s="27">
        <f>IF(B1386=1,Healthcare!D1386,NA())</f>
        <v>6.3</v>
      </c>
      <c r="E1386" s="32">
        <f>IF(B1386=1,Healthcare!M1386,NA())</f>
        <v>7727.25</v>
      </c>
    </row>
    <row r="1387" spans="1:5" x14ac:dyDescent="0.35">
      <c r="A1387" s="23">
        <f>Healthcare!Q1387</f>
        <v>44</v>
      </c>
      <c r="B1387" s="23">
        <f>IF(AND(OR(Dashboard!$D$5="All",Healthcare!J1387=Dashboard!$D$5),OR(Dashboard!$D$6="All",Healthcare!K1387=Dashboard!$D$6)),1,0)</f>
        <v>1</v>
      </c>
      <c r="C1387" s="27">
        <f>IF(B1387=1,Healthcare!C1387,NA())</f>
        <v>27.4</v>
      </c>
      <c r="D1387" s="27">
        <f>IF(B1387=1,Healthcare!D1387,NA())</f>
        <v>8.84</v>
      </c>
      <c r="E1387" s="32">
        <f>IF(B1387=1,Healthcare!M1387,NA())</f>
        <v>7726.85</v>
      </c>
    </row>
    <row r="1388" spans="1:5" x14ac:dyDescent="0.35">
      <c r="A1388" s="23">
        <f>Healthcare!Q1388</f>
        <v>35</v>
      </c>
      <c r="B1388" s="23">
        <f>IF(AND(OR(Dashboard!$D$5="All",Healthcare!J1388=Dashboard!$D$5),OR(Dashboard!$D$6="All",Healthcare!K1388=Dashboard!$D$6)),1,0)</f>
        <v>1</v>
      </c>
      <c r="C1388" s="27">
        <f>IF(B1388=1,Healthcare!C1388,NA())</f>
        <v>27.53</v>
      </c>
      <c r="D1388" s="27">
        <f>IF(B1388=1,Healthcare!D1388,NA())</f>
        <v>4.1100000000000003</v>
      </c>
      <c r="E1388" s="32">
        <f>IF(B1388=1,Healthcare!M1388,NA())</f>
        <v>7684.62</v>
      </c>
    </row>
    <row r="1389" spans="1:5" x14ac:dyDescent="0.35">
      <c r="A1389" s="23">
        <f>Healthcare!Q1389</f>
        <v>40</v>
      </c>
      <c r="B1389" s="23">
        <f>IF(AND(OR(Dashboard!$D$5="All",Healthcare!J1389=Dashboard!$D$5),OR(Dashboard!$D$6="All",Healthcare!K1389=Dashboard!$D$6)),1,0)</f>
        <v>1</v>
      </c>
      <c r="C1389" s="27">
        <f>IF(B1389=1,Healthcare!C1389,NA())</f>
        <v>33</v>
      </c>
      <c r="D1389" s="27">
        <f>IF(B1389=1,Healthcare!D1389,NA())</f>
        <v>4.57</v>
      </c>
      <c r="E1389" s="32">
        <f>IF(B1389=1,Healthcare!M1389,NA())</f>
        <v>7682.67</v>
      </c>
    </row>
    <row r="1390" spans="1:5" x14ac:dyDescent="0.35">
      <c r="A1390" s="23">
        <f>Healthcare!Q1390</f>
        <v>41</v>
      </c>
      <c r="B1390" s="23">
        <f>IF(AND(OR(Dashboard!$D$5="All",Healthcare!J1390=Dashboard!$D$5),OR(Dashboard!$D$6="All",Healthcare!K1390=Dashboard!$D$6)),1,0)</f>
        <v>1</v>
      </c>
      <c r="C1390" s="27">
        <f>IF(B1390=1,Healthcare!C1390,NA())</f>
        <v>25.78</v>
      </c>
      <c r="D1390" s="27">
        <f>IF(B1390=1,Healthcare!D1390,NA())</f>
        <v>11.06</v>
      </c>
      <c r="E1390" s="32">
        <f>IF(B1390=1,Healthcare!M1390,NA())</f>
        <v>7681.17</v>
      </c>
    </row>
    <row r="1391" spans="1:5" x14ac:dyDescent="0.35">
      <c r="A1391" s="23">
        <f>Healthcare!Q1391</f>
        <v>51</v>
      </c>
      <c r="B1391" s="23">
        <f>IF(AND(OR(Dashboard!$D$5="All",Healthcare!J1391=Dashboard!$D$5),OR(Dashboard!$D$6="All",Healthcare!K1391=Dashboard!$D$6)),1,0)</f>
        <v>1</v>
      </c>
      <c r="C1391" s="27">
        <f>IF(B1391=1,Healthcare!C1391,NA())</f>
        <v>22.66</v>
      </c>
      <c r="D1391" s="27">
        <f>IF(B1391=1,Healthcare!D1391,NA())</f>
        <v>10.68</v>
      </c>
      <c r="E1391" s="32">
        <f>IF(B1391=1,Healthcare!M1391,NA())</f>
        <v>7680.92</v>
      </c>
    </row>
    <row r="1392" spans="1:5" x14ac:dyDescent="0.35">
      <c r="A1392" s="23">
        <f>Healthcare!Q1392</f>
        <v>27</v>
      </c>
      <c r="B1392" s="23">
        <f>IF(AND(OR(Dashboard!$D$5="All",Healthcare!J1392=Dashboard!$D$5),OR(Dashboard!$D$6="All",Healthcare!K1392=Dashboard!$D$6)),1,0)</f>
        <v>1</v>
      </c>
      <c r="C1392" s="27">
        <f>IF(B1392=1,Healthcare!C1392,NA())</f>
        <v>38.81</v>
      </c>
      <c r="D1392" s="27">
        <f>IF(B1392=1,Healthcare!D1392,NA())</f>
        <v>6.14</v>
      </c>
      <c r="E1392" s="32">
        <f>IF(B1392=1,Healthcare!M1392,NA())</f>
        <v>7676.4</v>
      </c>
    </row>
    <row r="1393" spans="1:5" x14ac:dyDescent="0.35">
      <c r="A1393" s="23">
        <f>Healthcare!Q1393</f>
        <v>26</v>
      </c>
      <c r="B1393" s="23">
        <f>IF(AND(OR(Dashboard!$D$5="All",Healthcare!J1393=Dashboard!$D$5),OR(Dashboard!$D$6="All",Healthcare!K1393=Dashboard!$D$6)),1,0)</f>
        <v>1</v>
      </c>
      <c r="C1393" s="27">
        <f>IF(B1393=1,Healthcare!C1393,NA())</f>
        <v>38.51</v>
      </c>
      <c r="D1393" s="27">
        <f>IF(B1393=1,Healthcare!D1393,NA())</f>
        <v>5.45</v>
      </c>
      <c r="E1393" s="32">
        <f>IF(B1393=1,Healthcare!M1393,NA())</f>
        <v>7670.75</v>
      </c>
    </row>
    <row r="1394" spans="1:5" x14ac:dyDescent="0.35">
      <c r="A1394" s="23">
        <f>Healthcare!Q1394</f>
        <v>46</v>
      </c>
      <c r="B1394" s="23">
        <f>IF(AND(OR(Dashboard!$D$5="All",Healthcare!J1394=Dashboard!$D$5),OR(Dashboard!$D$6="All",Healthcare!K1394=Dashboard!$D$6)),1,0)</f>
        <v>1</v>
      </c>
      <c r="C1394" s="27">
        <f>IF(B1394=1,Healthcare!C1394,NA())</f>
        <v>22.98</v>
      </c>
      <c r="D1394" s="27">
        <f>IF(B1394=1,Healthcare!D1394,NA())</f>
        <v>6.14</v>
      </c>
      <c r="E1394" s="32">
        <f>IF(B1394=1,Healthcare!M1394,NA())</f>
        <v>7662.47</v>
      </c>
    </row>
    <row r="1395" spans="1:5" x14ac:dyDescent="0.35">
      <c r="A1395" s="23">
        <f>Healthcare!Q1395</f>
        <v>57</v>
      </c>
      <c r="B1395" s="23">
        <f>IF(AND(OR(Dashboard!$D$5="All",Healthcare!J1395=Dashboard!$D$5),OR(Dashboard!$D$6="All",Healthcare!K1395=Dashboard!$D$6)),1,0)</f>
        <v>1</v>
      </c>
      <c r="C1395" s="27">
        <f>IF(B1395=1,Healthcare!C1395,NA())</f>
        <v>15.65</v>
      </c>
      <c r="D1395" s="27">
        <f>IF(B1395=1,Healthcare!D1395,NA())</f>
        <v>7.85</v>
      </c>
      <c r="E1395" s="32">
        <f>IF(B1395=1,Healthcare!M1395,NA())</f>
        <v>7657.69</v>
      </c>
    </row>
    <row r="1396" spans="1:5" x14ac:dyDescent="0.35">
      <c r="A1396" s="23">
        <f>Healthcare!Q1396</f>
        <v>24</v>
      </c>
      <c r="B1396" s="23">
        <f>IF(AND(OR(Dashboard!$D$5="All",Healthcare!J1396=Dashboard!$D$5),OR(Dashboard!$D$6="All",Healthcare!K1396=Dashboard!$D$6)),1,0)</f>
        <v>1</v>
      </c>
      <c r="C1396" s="27">
        <f>IF(B1396=1,Healthcare!C1396,NA())</f>
        <v>39.97</v>
      </c>
      <c r="D1396" s="27">
        <f>IF(B1396=1,Healthcare!D1396,NA())</f>
        <v>4.09</v>
      </c>
      <c r="E1396" s="32">
        <f>IF(B1396=1,Healthcare!M1396,NA())</f>
        <v>7652.26</v>
      </c>
    </row>
    <row r="1397" spans="1:5" x14ac:dyDescent="0.35">
      <c r="A1397" s="23">
        <f>Healthcare!Q1397</f>
        <v>29</v>
      </c>
      <c r="B1397" s="23">
        <f>IF(AND(OR(Dashboard!$D$5="All",Healthcare!J1397=Dashboard!$D$5),OR(Dashboard!$D$6="All",Healthcare!K1397=Dashboard!$D$6)),1,0)</f>
        <v>1</v>
      </c>
      <c r="C1397" s="27">
        <f>IF(B1397=1,Healthcare!C1397,NA())</f>
        <v>37.22</v>
      </c>
      <c r="D1397" s="27">
        <f>IF(B1397=1,Healthcare!D1397,NA())</f>
        <v>4.62</v>
      </c>
      <c r="E1397" s="32">
        <f>IF(B1397=1,Healthcare!M1397,NA())</f>
        <v>7650.8</v>
      </c>
    </row>
    <row r="1398" spans="1:5" x14ac:dyDescent="0.35">
      <c r="A1398" s="23">
        <f>Healthcare!Q1398</f>
        <v>42</v>
      </c>
      <c r="B1398" s="23">
        <f>IF(AND(OR(Dashboard!$D$5="All",Healthcare!J1398=Dashboard!$D$5),OR(Dashboard!$D$6="All",Healthcare!K1398=Dashboard!$D$6)),1,0)</f>
        <v>1</v>
      </c>
      <c r="C1398" s="27">
        <f>IF(B1398=1,Healthcare!C1398,NA())</f>
        <v>41.325000000000003</v>
      </c>
      <c r="D1398" s="27">
        <f>IF(B1398=1,Healthcare!D1398,NA())</f>
        <v>5.77</v>
      </c>
      <c r="E1398" s="32">
        <f>IF(B1398=1,Healthcare!M1398,NA())</f>
        <v>7650.77</v>
      </c>
    </row>
    <row r="1399" spans="1:5" x14ac:dyDescent="0.35">
      <c r="A1399" s="23">
        <f>Healthcare!Q1399</f>
        <v>23</v>
      </c>
      <c r="B1399" s="23">
        <f>IF(AND(OR(Dashboard!$D$5="All",Healthcare!J1399=Dashboard!$D$5),OR(Dashboard!$D$6="All",Healthcare!K1399=Dashboard!$D$6)),1,0)</f>
        <v>1</v>
      </c>
      <c r="C1399" s="27">
        <f>IF(B1399=1,Healthcare!C1399,NA())</f>
        <v>40.31</v>
      </c>
      <c r="D1399" s="27">
        <f>IF(B1399=1,Healthcare!D1399,NA())</f>
        <v>5.84</v>
      </c>
      <c r="E1399" s="32">
        <f>IF(B1399=1,Healthcare!M1399,NA())</f>
        <v>7642.05</v>
      </c>
    </row>
    <row r="1400" spans="1:5" x14ac:dyDescent="0.35">
      <c r="A1400" s="23">
        <f>Healthcare!Q1400</f>
        <v>42</v>
      </c>
      <c r="B1400" s="23">
        <f>IF(AND(OR(Dashboard!$D$5="All",Healthcare!J1400=Dashboard!$D$5),OR(Dashboard!$D$6="All",Healthcare!K1400=Dashboard!$D$6)),1,0)</f>
        <v>1</v>
      </c>
      <c r="C1400" s="27">
        <f>IF(B1400=1,Healthcare!C1400,NA())</f>
        <v>29.48</v>
      </c>
      <c r="D1400" s="27">
        <f>IF(B1400=1,Healthcare!D1400,NA())</f>
        <v>4.91</v>
      </c>
      <c r="E1400" s="32">
        <f>IF(B1400=1,Healthcare!M1400,NA())</f>
        <v>7640.31</v>
      </c>
    </row>
    <row r="1401" spans="1:5" x14ac:dyDescent="0.35">
      <c r="A1401" s="23">
        <f>Healthcare!Q1401</f>
        <v>42</v>
      </c>
      <c r="B1401" s="23">
        <f>IF(AND(OR(Dashboard!$D$5="All",Healthcare!J1401=Dashboard!$D$5),OR(Dashboard!$D$6="All",Healthcare!K1401=Dashboard!$D$6)),1,0)</f>
        <v>1</v>
      </c>
      <c r="C1401" s="27">
        <f>IF(B1401=1,Healthcare!C1401,NA())</f>
        <v>33.155000000000001</v>
      </c>
      <c r="D1401" s="27">
        <f>IF(B1401=1,Healthcare!D1401,NA())</f>
        <v>5.07</v>
      </c>
      <c r="E1401" s="32">
        <f>IF(B1401=1,Healthcare!M1401,NA())</f>
        <v>7639.42</v>
      </c>
    </row>
    <row r="1402" spans="1:5" x14ac:dyDescent="0.35">
      <c r="A1402" s="23">
        <f>Healthcare!Q1402</f>
        <v>21</v>
      </c>
      <c r="B1402" s="23">
        <f>IF(AND(OR(Dashboard!$D$5="All",Healthcare!J1402=Dashboard!$D$5),OR(Dashboard!$D$6="All",Healthcare!K1402=Dashboard!$D$6)),1,0)</f>
        <v>1</v>
      </c>
      <c r="C1402" s="27">
        <f>IF(B1402=1,Healthcare!C1402,NA())</f>
        <v>42.85</v>
      </c>
      <c r="D1402" s="27">
        <f>IF(B1402=1,Healthcare!D1402,NA())</f>
        <v>5.81</v>
      </c>
      <c r="E1402" s="32">
        <f>IF(B1402=1,Healthcare!M1402,NA())</f>
        <v>7636.92</v>
      </c>
    </row>
    <row r="1403" spans="1:5" x14ac:dyDescent="0.35">
      <c r="A1403" s="23">
        <f>Healthcare!Q1403</f>
        <v>44</v>
      </c>
      <c r="B1403" s="23">
        <f>IF(AND(OR(Dashboard!$D$5="All",Healthcare!J1403=Dashboard!$D$5),OR(Dashboard!$D$6="All",Healthcare!K1403=Dashboard!$D$6)),1,0)</f>
        <v>1</v>
      </c>
      <c r="C1403" s="27">
        <f>IF(B1403=1,Healthcare!C1403,NA())</f>
        <v>32.340000000000003</v>
      </c>
      <c r="D1403" s="27">
        <f>IF(B1403=1,Healthcare!D1403,NA())</f>
        <v>11.2</v>
      </c>
      <c r="E1403" s="32">
        <f>IF(B1403=1,Healthcare!M1403,NA())</f>
        <v>7633.72</v>
      </c>
    </row>
    <row r="1404" spans="1:5" x14ac:dyDescent="0.35">
      <c r="A1404" s="23">
        <f>Healthcare!Q1404</f>
        <v>44</v>
      </c>
      <c r="B1404" s="23">
        <f>IF(AND(OR(Dashboard!$D$5="All",Healthcare!J1404=Dashboard!$D$5),OR(Dashboard!$D$6="All",Healthcare!K1404=Dashboard!$D$6)),1,0)</f>
        <v>1</v>
      </c>
      <c r="C1404" s="27">
        <f>IF(B1404=1,Healthcare!C1404,NA())</f>
        <v>27.5</v>
      </c>
      <c r="D1404" s="27">
        <f>IF(B1404=1,Healthcare!D1404,NA())</f>
        <v>10.75</v>
      </c>
      <c r="E1404" s="32">
        <f>IF(B1404=1,Healthcare!M1404,NA())</f>
        <v>7626.99</v>
      </c>
    </row>
    <row r="1405" spans="1:5" x14ac:dyDescent="0.35">
      <c r="A1405" s="23">
        <f>Healthcare!Q1405</f>
        <v>44</v>
      </c>
      <c r="B1405" s="23">
        <f>IF(AND(OR(Dashboard!$D$5="All",Healthcare!J1405=Dashboard!$D$5),OR(Dashboard!$D$6="All",Healthcare!K1405=Dashboard!$D$6)),1,0)</f>
        <v>1</v>
      </c>
      <c r="C1405" s="27">
        <f>IF(B1405=1,Healthcare!C1405,NA())</f>
        <v>25.8</v>
      </c>
      <c r="D1405" s="27">
        <f>IF(B1405=1,Healthcare!D1405,NA())</f>
        <v>7.8</v>
      </c>
      <c r="E1405" s="32">
        <f>IF(B1405=1,Healthcare!M1405,NA())</f>
        <v>7624.63</v>
      </c>
    </row>
    <row r="1406" spans="1:5" x14ac:dyDescent="0.35">
      <c r="A1406" s="23">
        <f>Healthcare!Q1406</f>
        <v>44</v>
      </c>
      <c r="B1406" s="23">
        <f>IF(AND(OR(Dashboard!$D$5="All",Healthcare!J1406=Dashboard!$D$5),OR(Dashboard!$D$6="All",Healthcare!K1406=Dashboard!$D$6)),1,0)</f>
        <v>1</v>
      </c>
      <c r="C1406" s="27">
        <f>IF(B1406=1,Healthcare!C1406,NA())</f>
        <v>25</v>
      </c>
      <c r="D1406" s="27">
        <f>IF(B1406=1,Healthcare!D1406,NA())</f>
        <v>7.04</v>
      </c>
      <c r="E1406" s="32">
        <f>IF(B1406=1,Healthcare!M1406,NA())</f>
        <v>7623.52</v>
      </c>
    </row>
    <row r="1407" spans="1:5" x14ac:dyDescent="0.35">
      <c r="A1407" s="23">
        <f>Healthcare!Q1407</f>
        <v>26</v>
      </c>
      <c r="B1407" s="23">
        <f>IF(AND(OR(Dashboard!$D$5="All",Healthcare!J1407=Dashboard!$D$5),OR(Dashboard!$D$6="All",Healthcare!K1407=Dashboard!$D$6)),1,0)</f>
        <v>1</v>
      </c>
      <c r="C1407" s="27">
        <f>IF(B1407=1,Healthcare!C1407,NA())</f>
        <v>41.2</v>
      </c>
      <c r="D1407" s="27">
        <f>IF(B1407=1,Healthcare!D1407,NA())</f>
        <v>4.18</v>
      </c>
      <c r="E1407" s="32">
        <f>IF(B1407=1,Healthcare!M1407,NA())</f>
        <v>7623.13</v>
      </c>
    </row>
    <row r="1408" spans="1:5" x14ac:dyDescent="0.35">
      <c r="A1408" s="23">
        <f>Healthcare!Q1408</f>
        <v>54</v>
      </c>
      <c r="B1408" s="23">
        <f>IF(AND(OR(Dashboard!$D$5="All",Healthcare!J1408=Dashboard!$D$5),OR(Dashboard!$D$6="All",Healthcare!K1408=Dashboard!$D$6)),1,0)</f>
        <v>1</v>
      </c>
      <c r="C1408" s="27">
        <f>IF(B1408=1,Healthcare!C1408,NA())</f>
        <v>17.78</v>
      </c>
      <c r="D1408" s="27">
        <f>IF(B1408=1,Healthcare!D1408,NA())</f>
        <v>8.19</v>
      </c>
      <c r="E1408" s="32">
        <f>IF(B1408=1,Healthcare!M1408,NA())</f>
        <v>7609.6</v>
      </c>
    </row>
    <row r="1409" spans="1:5" x14ac:dyDescent="0.35">
      <c r="A1409" s="23">
        <f>Healthcare!Q1409</f>
        <v>25</v>
      </c>
      <c r="B1409" s="23">
        <f>IF(AND(OR(Dashboard!$D$5="All",Healthcare!J1409=Dashboard!$D$5),OR(Dashboard!$D$6="All",Healthcare!K1409=Dashboard!$D$6)),1,0)</f>
        <v>1</v>
      </c>
      <c r="C1409" s="27">
        <f>IF(B1409=1,Healthcare!C1409,NA())</f>
        <v>40.119999999999997</v>
      </c>
      <c r="D1409" s="27">
        <f>IF(B1409=1,Healthcare!D1409,NA())</f>
        <v>6.22</v>
      </c>
      <c r="E1409" s="32">
        <f>IF(B1409=1,Healthcare!M1409,NA())</f>
        <v>7607.03</v>
      </c>
    </row>
    <row r="1410" spans="1:5" x14ac:dyDescent="0.35">
      <c r="A1410" s="23">
        <f>Healthcare!Q1410</f>
        <v>55</v>
      </c>
      <c r="B1410" s="23">
        <f>IF(AND(OR(Dashboard!$D$5="All",Healthcare!J1410=Dashboard!$D$5),OR(Dashboard!$D$6="All",Healthcare!K1410=Dashboard!$D$6)),1,0)</f>
        <v>1</v>
      </c>
      <c r="C1410" s="27">
        <f>IF(B1410=1,Healthcare!C1410,NA())</f>
        <v>19.350000000000001</v>
      </c>
      <c r="D1410" s="27">
        <f>IF(B1410=1,Healthcare!D1410,NA())</f>
        <v>8.2200000000000006</v>
      </c>
      <c r="E1410" s="32">
        <f>IF(B1410=1,Healthcare!M1410,NA())</f>
        <v>7585.62</v>
      </c>
    </row>
    <row r="1411" spans="1:5" x14ac:dyDescent="0.35">
      <c r="A1411" s="23">
        <f>Healthcare!Q1411</f>
        <v>28</v>
      </c>
      <c r="B1411" s="23">
        <f>IF(AND(OR(Dashboard!$D$5="All",Healthcare!J1411=Dashboard!$D$5),OR(Dashboard!$D$6="All",Healthcare!K1411=Dashboard!$D$6)),1,0)</f>
        <v>1</v>
      </c>
      <c r="C1411" s="27">
        <f>IF(B1411=1,Healthcare!C1411,NA())</f>
        <v>36.69</v>
      </c>
      <c r="D1411" s="27">
        <f>IF(B1411=1,Healthcare!D1411,NA())</f>
        <v>6.15</v>
      </c>
      <c r="E1411" s="32">
        <f>IF(B1411=1,Healthcare!M1411,NA())</f>
        <v>7567.13</v>
      </c>
    </row>
    <row r="1412" spans="1:5" x14ac:dyDescent="0.35">
      <c r="A1412" s="23">
        <f>Healthcare!Q1412</f>
        <v>34</v>
      </c>
      <c r="B1412" s="23">
        <f>IF(AND(OR(Dashboard!$D$5="All",Healthcare!J1412=Dashboard!$D$5),OR(Dashboard!$D$6="All",Healthcare!K1412=Dashboard!$D$6)),1,0)</f>
        <v>1</v>
      </c>
      <c r="C1412" s="27">
        <f>IF(B1412=1,Healthcare!C1412,NA())</f>
        <v>28.51</v>
      </c>
      <c r="D1412" s="27">
        <f>IF(B1412=1,Healthcare!D1412,NA())</f>
        <v>5.65</v>
      </c>
      <c r="E1412" s="32">
        <f>IF(B1412=1,Healthcare!M1412,NA())</f>
        <v>7538.52</v>
      </c>
    </row>
    <row r="1413" spans="1:5" x14ac:dyDescent="0.35">
      <c r="A1413" s="23">
        <f>Healthcare!Q1413</f>
        <v>38</v>
      </c>
      <c r="B1413" s="23">
        <f>IF(AND(OR(Dashboard!$D$5="All",Healthcare!J1413=Dashboard!$D$5),OR(Dashboard!$D$6="All",Healthcare!K1413=Dashboard!$D$6)),1,0)</f>
        <v>1</v>
      </c>
      <c r="C1413" s="27">
        <f>IF(B1413=1,Healthcare!C1413,NA())</f>
        <v>30.21</v>
      </c>
      <c r="D1413" s="27">
        <f>IF(B1413=1,Healthcare!D1413,NA())</f>
        <v>5.5</v>
      </c>
      <c r="E1413" s="32">
        <f>IF(B1413=1,Healthcare!M1413,NA())</f>
        <v>7537.16</v>
      </c>
    </row>
    <row r="1414" spans="1:5" x14ac:dyDescent="0.35">
      <c r="A1414" s="23">
        <f>Healthcare!Q1414</f>
        <v>44</v>
      </c>
      <c r="B1414" s="23">
        <f>IF(AND(OR(Dashboard!$D$5="All",Healthcare!J1414=Dashboard!$D$5),OR(Dashboard!$D$6="All",Healthcare!K1414=Dashboard!$D$6)),1,0)</f>
        <v>1</v>
      </c>
      <c r="C1414" s="27">
        <f>IF(B1414=1,Healthcare!C1414,NA())</f>
        <v>24.33</v>
      </c>
      <c r="D1414" s="27">
        <f>IF(B1414=1,Healthcare!D1414,NA())</f>
        <v>8</v>
      </c>
      <c r="E1414" s="32">
        <f>IF(B1414=1,Healthcare!M1414,NA())</f>
        <v>7531.7</v>
      </c>
    </row>
    <row r="1415" spans="1:5" x14ac:dyDescent="0.35">
      <c r="A1415" s="23">
        <f>Healthcare!Q1415</f>
        <v>46</v>
      </c>
      <c r="B1415" s="23">
        <f>IF(AND(OR(Dashboard!$D$5="All",Healthcare!J1415=Dashboard!$D$5),OR(Dashboard!$D$6="All",Healthcare!K1415=Dashboard!$D$6)),1,0)</f>
        <v>1</v>
      </c>
      <c r="C1415" s="27">
        <f>IF(B1415=1,Healthcare!C1415,NA())</f>
        <v>19.855</v>
      </c>
      <c r="D1415" s="27">
        <f>IF(B1415=1,Healthcare!D1415,NA())</f>
        <v>5.71</v>
      </c>
      <c r="E1415" s="32">
        <f>IF(B1415=1,Healthcare!M1415,NA())</f>
        <v>7526.71</v>
      </c>
    </row>
    <row r="1416" spans="1:5" x14ac:dyDescent="0.35">
      <c r="A1416" s="23">
        <f>Healthcare!Q1416</f>
        <v>44</v>
      </c>
      <c r="B1416" s="23">
        <f>IF(AND(OR(Dashboard!$D$5="All",Healthcare!J1416=Dashboard!$D$5),OR(Dashboard!$D$6="All",Healthcare!K1416=Dashboard!$D$6)),1,0)</f>
        <v>1</v>
      </c>
      <c r="C1416" s="27">
        <f>IF(B1416=1,Healthcare!C1416,NA())</f>
        <v>25.364999999999998</v>
      </c>
      <c r="D1416" s="27">
        <f>IF(B1416=1,Healthcare!D1416,NA())</f>
        <v>11.71</v>
      </c>
      <c r="E1416" s="32">
        <f>IF(B1416=1,Healthcare!M1416,NA())</f>
        <v>7518.03</v>
      </c>
    </row>
    <row r="1417" spans="1:5" x14ac:dyDescent="0.35">
      <c r="A1417" s="23">
        <f>Healthcare!Q1417</f>
        <v>39</v>
      </c>
      <c r="B1417" s="23">
        <f>IF(AND(OR(Dashboard!$D$5="All",Healthcare!J1417=Dashboard!$D$5),OR(Dashboard!$D$6="All",Healthcare!K1417=Dashboard!$D$6)),1,0)</f>
        <v>1</v>
      </c>
      <c r="C1417" s="27">
        <f>IF(B1417=1,Healthcare!C1417,NA())</f>
        <v>29.6</v>
      </c>
      <c r="D1417" s="27">
        <f>IF(B1417=1,Healthcare!D1417,NA())</f>
        <v>6.17</v>
      </c>
      <c r="E1417" s="32">
        <f>IF(B1417=1,Healthcare!M1417,NA())</f>
        <v>7512.27</v>
      </c>
    </row>
    <row r="1418" spans="1:5" x14ac:dyDescent="0.35">
      <c r="A1418" s="23">
        <f>Healthcare!Q1418</f>
        <v>25</v>
      </c>
      <c r="B1418" s="23">
        <f>IF(AND(OR(Dashboard!$D$5="All",Healthcare!J1418=Dashboard!$D$5),OR(Dashboard!$D$6="All",Healthcare!K1418=Dashboard!$D$6)),1,0)</f>
        <v>1</v>
      </c>
      <c r="C1418" s="27">
        <f>IF(B1418=1,Healthcare!C1418,NA())</f>
        <v>39.43</v>
      </c>
      <c r="D1418" s="27">
        <f>IF(B1418=1,Healthcare!D1418,NA())</f>
        <v>6.1</v>
      </c>
      <c r="E1418" s="32">
        <f>IF(B1418=1,Healthcare!M1418,NA())</f>
        <v>7504.3</v>
      </c>
    </row>
    <row r="1419" spans="1:5" x14ac:dyDescent="0.35">
      <c r="A1419" s="23">
        <f>Healthcare!Q1419</f>
        <v>34</v>
      </c>
      <c r="B1419" s="23">
        <f>IF(AND(OR(Dashboard!$D$5="All",Healthcare!J1419=Dashboard!$D$5),OR(Dashboard!$D$6="All",Healthcare!K1419=Dashboard!$D$6)),1,0)</f>
        <v>1</v>
      </c>
      <c r="C1419" s="27">
        <f>IF(B1419=1,Healthcare!C1419,NA())</f>
        <v>27.34</v>
      </c>
      <c r="D1419" s="27">
        <f>IF(B1419=1,Healthcare!D1419,NA())</f>
        <v>5.19</v>
      </c>
      <c r="E1419" s="32">
        <f>IF(B1419=1,Healthcare!M1419,NA())</f>
        <v>7494.63</v>
      </c>
    </row>
    <row r="1420" spans="1:5" x14ac:dyDescent="0.35">
      <c r="A1420" s="23">
        <f>Healthcare!Q1420</f>
        <v>26</v>
      </c>
      <c r="B1420" s="23">
        <f>IF(AND(OR(Dashboard!$D$5="All",Healthcare!J1420=Dashboard!$D$5),OR(Dashboard!$D$6="All",Healthcare!K1420=Dashboard!$D$6)),1,0)</f>
        <v>1</v>
      </c>
      <c r="C1420" s="27">
        <f>IF(B1420=1,Healthcare!C1420,NA())</f>
        <v>39.01</v>
      </c>
      <c r="D1420" s="27">
        <f>IF(B1420=1,Healthcare!D1420,NA())</f>
        <v>5.37</v>
      </c>
      <c r="E1420" s="32">
        <f>IF(B1420=1,Healthcare!M1420,NA())</f>
        <v>7487.38</v>
      </c>
    </row>
    <row r="1421" spans="1:5" x14ac:dyDescent="0.35">
      <c r="A1421" s="23">
        <f>Healthcare!Q1421</f>
        <v>55</v>
      </c>
      <c r="B1421" s="23">
        <f>IF(AND(OR(Dashboard!$D$5="All",Healthcare!J1421=Dashboard!$D$5),OR(Dashboard!$D$6="All",Healthcare!K1421=Dashboard!$D$6)),1,0)</f>
        <v>1</v>
      </c>
      <c r="C1421" s="27">
        <f>IF(B1421=1,Healthcare!C1421,NA())</f>
        <v>18.989999999999998</v>
      </c>
      <c r="D1421" s="27">
        <f>IF(B1421=1,Healthcare!D1421,NA())</f>
        <v>10.82</v>
      </c>
      <c r="E1421" s="32">
        <f>IF(B1421=1,Healthcare!M1421,NA())</f>
        <v>7463.51</v>
      </c>
    </row>
    <row r="1422" spans="1:5" x14ac:dyDescent="0.35">
      <c r="A1422" s="23">
        <f>Healthcare!Q1422</f>
        <v>22</v>
      </c>
      <c r="B1422" s="23">
        <f>IF(AND(OR(Dashboard!$D$5="All",Healthcare!J1422=Dashboard!$D$5),OR(Dashboard!$D$6="All",Healthcare!K1422=Dashboard!$D$6)),1,0)</f>
        <v>1</v>
      </c>
      <c r="C1422" s="27">
        <f>IF(B1422=1,Healthcare!C1422,NA())</f>
        <v>42.3</v>
      </c>
      <c r="D1422" s="27">
        <f>IF(B1422=1,Healthcare!D1422,NA())</f>
        <v>6.06</v>
      </c>
      <c r="E1422" s="32">
        <f>IF(B1422=1,Healthcare!M1422,NA())</f>
        <v>7450.36</v>
      </c>
    </row>
    <row r="1423" spans="1:5" x14ac:dyDescent="0.35">
      <c r="A1423" s="23">
        <f>Healthcare!Q1423</f>
        <v>45</v>
      </c>
      <c r="B1423" s="23">
        <f>IF(AND(OR(Dashboard!$D$5="All",Healthcare!J1423=Dashboard!$D$5),OR(Dashboard!$D$6="All",Healthcare!K1423=Dashboard!$D$6)),1,0)</f>
        <v>1</v>
      </c>
      <c r="C1423" s="27">
        <f>IF(B1423=1,Healthcare!C1423,NA())</f>
        <v>39.805</v>
      </c>
      <c r="D1423" s="27">
        <f>IF(B1423=1,Healthcare!D1423,NA())</f>
        <v>5.91</v>
      </c>
      <c r="E1423" s="32">
        <f>IF(B1423=1,Healthcare!M1423,NA())</f>
        <v>7448.4</v>
      </c>
    </row>
    <row r="1424" spans="1:5" x14ac:dyDescent="0.35">
      <c r="A1424" s="23">
        <f>Healthcare!Q1424</f>
        <v>45</v>
      </c>
      <c r="B1424" s="23">
        <f>IF(AND(OR(Dashboard!$D$5="All",Healthcare!J1424=Dashboard!$D$5),OR(Dashboard!$D$6="All",Healthcare!K1424=Dashboard!$D$6)),1,0)</f>
        <v>1</v>
      </c>
      <c r="C1424" s="27">
        <f>IF(B1424=1,Healthcare!C1424,NA())</f>
        <v>33.700000000000003</v>
      </c>
      <c r="D1424" s="27">
        <f>IF(B1424=1,Healthcare!D1424,NA())</f>
        <v>5.87</v>
      </c>
      <c r="E1424" s="32">
        <f>IF(B1424=1,Healthcare!M1424,NA())</f>
        <v>7445.92</v>
      </c>
    </row>
    <row r="1425" spans="1:5" x14ac:dyDescent="0.35">
      <c r="A1425" s="23">
        <f>Healthcare!Q1425</f>
        <v>42</v>
      </c>
      <c r="B1425" s="23">
        <f>IF(AND(OR(Dashboard!$D$5="All",Healthcare!J1425=Dashboard!$D$5),OR(Dashboard!$D$6="All",Healthcare!K1425=Dashboard!$D$6)),1,0)</f>
        <v>1</v>
      </c>
      <c r="C1425" s="27">
        <f>IF(B1425=1,Healthcare!C1425,NA())</f>
        <v>36.195</v>
      </c>
      <c r="D1425" s="27">
        <f>IF(B1425=1,Healthcare!D1425,NA())</f>
        <v>6.22</v>
      </c>
      <c r="E1425" s="32">
        <f>IF(B1425=1,Healthcare!M1425,NA())</f>
        <v>7443.64</v>
      </c>
    </row>
    <row r="1426" spans="1:5" x14ac:dyDescent="0.35">
      <c r="A1426" s="23">
        <f>Healthcare!Q1426</f>
        <v>43</v>
      </c>
      <c r="B1426" s="23">
        <f>IF(AND(OR(Dashboard!$D$5="All",Healthcare!J1426=Dashboard!$D$5),OR(Dashboard!$D$6="All",Healthcare!K1426=Dashboard!$D$6)),1,0)</f>
        <v>1</v>
      </c>
      <c r="C1426" s="27">
        <f>IF(B1426=1,Healthcare!C1426,NA())</f>
        <v>32.6</v>
      </c>
      <c r="D1426" s="27">
        <f>IF(B1426=1,Healthcare!D1426,NA())</f>
        <v>5.73</v>
      </c>
      <c r="E1426" s="32">
        <f>IF(B1426=1,Healthcare!M1426,NA())</f>
        <v>7441.5</v>
      </c>
    </row>
    <row r="1427" spans="1:5" x14ac:dyDescent="0.35">
      <c r="A1427" s="23">
        <f>Healthcare!Q1427</f>
        <v>45</v>
      </c>
      <c r="B1427" s="23">
        <f>IF(AND(OR(Dashboard!$D$5="All",Healthcare!J1427=Dashboard!$D$5),OR(Dashboard!$D$6="All",Healthcare!K1427=Dashboard!$D$6)),1,0)</f>
        <v>1</v>
      </c>
      <c r="C1427" s="27">
        <f>IF(B1427=1,Healthcare!C1427,NA())</f>
        <v>30.2</v>
      </c>
      <c r="D1427" s="27">
        <f>IF(B1427=1,Healthcare!D1427,NA())</f>
        <v>5.7</v>
      </c>
      <c r="E1427" s="32">
        <f>IF(B1427=1,Healthcare!M1427,NA())</f>
        <v>7441.05</v>
      </c>
    </row>
    <row r="1428" spans="1:5" x14ac:dyDescent="0.35">
      <c r="A1428" s="23">
        <f>Healthcare!Q1428</f>
        <v>44</v>
      </c>
      <c r="B1428" s="23">
        <f>IF(AND(OR(Dashboard!$D$5="All",Healthcare!J1428=Dashboard!$D$5),OR(Dashboard!$D$6="All",Healthcare!K1428=Dashboard!$D$6)),1,0)</f>
        <v>1</v>
      </c>
      <c r="C1428" s="27">
        <f>IF(B1428=1,Healthcare!C1428,NA())</f>
        <v>27.645</v>
      </c>
      <c r="D1428" s="27">
        <f>IF(B1428=1,Healthcare!D1428,NA())</f>
        <v>9.91</v>
      </c>
      <c r="E1428" s="32">
        <f>IF(B1428=1,Healthcare!M1428,NA())</f>
        <v>7421.19</v>
      </c>
    </row>
    <row r="1429" spans="1:5" x14ac:dyDescent="0.35">
      <c r="A1429" s="23">
        <f>Healthcare!Q1429</f>
        <v>44</v>
      </c>
      <c r="B1429" s="23">
        <f>IF(AND(OR(Dashboard!$D$5="All",Healthcare!J1429=Dashboard!$D$5),OR(Dashboard!$D$6="All",Healthcare!K1429=Dashboard!$D$6)),1,0)</f>
        <v>1</v>
      </c>
      <c r="C1429" s="27">
        <f>IF(B1429=1,Healthcare!C1429,NA())</f>
        <v>26.41</v>
      </c>
      <c r="D1429" s="27">
        <f>IF(B1429=1,Healthcare!D1429,NA())</f>
        <v>11.4</v>
      </c>
      <c r="E1429" s="32">
        <f>IF(B1429=1,Healthcare!M1429,NA())</f>
        <v>7419.48</v>
      </c>
    </row>
    <row r="1430" spans="1:5" x14ac:dyDescent="0.35">
      <c r="A1430" s="23">
        <f>Healthcare!Q1430</f>
        <v>39</v>
      </c>
      <c r="B1430" s="23">
        <f>IF(AND(OR(Dashboard!$D$5="All",Healthcare!J1430=Dashboard!$D$5),OR(Dashboard!$D$6="All",Healthcare!K1430=Dashboard!$D$6)),1,0)</f>
        <v>1</v>
      </c>
      <c r="C1430" s="27">
        <f>IF(B1430=1,Healthcare!C1430,NA())</f>
        <v>34.1</v>
      </c>
      <c r="D1430" s="27">
        <f>IF(B1430=1,Healthcare!D1430,NA())</f>
        <v>6.29</v>
      </c>
      <c r="E1430" s="32">
        <f>IF(B1430=1,Healthcare!M1430,NA())</f>
        <v>7418.52</v>
      </c>
    </row>
    <row r="1431" spans="1:5" x14ac:dyDescent="0.35">
      <c r="A1431" s="23">
        <f>Healthcare!Q1431</f>
        <v>57</v>
      </c>
      <c r="B1431" s="23">
        <f>IF(AND(OR(Dashboard!$D$5="All",Healthcare!J1431=Dashboard!$D$5),OR(Dashboard!$D$6="All",Healthcare!K1431=Dashboard!$D$6)),1,0)</f>
        <v>1</v>
      </c>
      <c r="C1431" s="27">
        <f>IF(B1431=1,Healthcare!C1431,NA())</f>
        <v>17.3</v>
      </c>
      <c r="D1431" s="27">
        <f>IF(B1431=1,Healthcare!D1431,NA())</f>
        <v>9.2799999999999994</v>
      </c>
      <c r="E1431" s="32">
        <f>IF(B1431=1,Healthcare!M1431,NA())</f>
        <v>7403.98</v>
      </c>
    </row>
    <row r="1432" spans="1:5" x14ac:dyDescent="0.35">
      <c r="A1432" s="23">
        <f>Healthcare!Q1432</f>
        <v>29</v>
      </c>
      <c r="B1432" s="23">
        <f>IF(AND(OR(Dashboard!$D$5="All",Healthcare!J1432=Dashboard!$D$5),OR(Dashboard!$D$6="All",Healthcare!K1432=Dashboard!$D$6)),1,0)</f>
        <v>1</v>
      </c>
      <c r="C1432" s="27">
        <f>IF(B1432=1,Healthcare!C1432,NA())</f>
        <v>35.020000000000003</v>
      </c>
      <c r="D1432" s="27">
        <f>IF(B1432=1,Healthcare!D1432,NA())</f>
        <v>4.78</v>
      </c>
      <c r="E1432" s="32">
        <f>IF(B1432=1,Healthcare!M1432,NA())</f>
        <v>7388.85</v>
      </c>
    </row>
    <row r="1433" spans="1:5" x14ac:dyDescent="0.35">
      <c r="A1433" s="23">
        <f>Healthcare!Q1433</f>
        <v>41</v>
      </c>
      <c r="B1433" s="23">
        <f>IF(AND(OR(Dashboard!$D$5="All",Healthcare!J1433=Dashboard!$D$5),OR(Dashboard!$D$6="All",Healthcare!K1433=Dashboard!$D$6)),1,0)</f>
        <v>1</v>
      </c>
      <c r="C1433" s="27">
        <f>IF(B1433=1,Healthcare!C1433,NA())</f>
        <v>37.1</v>
      </c>
      <c r="D1433" s="27">
        <f>IF(B1433=1,Healthcare!D1433,NA())</f>
        <v>8.8699999999999992</v>
      </c>
      <c r="E1433" s="32">
        <f>IF(B1433=1,Healthcare!M1433,NA())</f>
        <v>7371.77</v>
      </c>
    </row>
    <row r="1434" spans="1:5" x14ac:dyDescent="0.35">
      <c r="A1434" s="23">
        <f>Healthcare!Q1434</f>
        <v>57</v>
      </c>
      <c r="B1434" s="23">
        <f>IF(AND(OR(Dashboard!$D$5="All",Healthcare!J1434=Dashboard!$D$5),OR(Dashboard!$D$6="All",Healthcare!K1434=Dashboard!$D$6)),1,0)</f>
        <v>1</v>
      </c>
      <c r="C1434" s="27">
        <f>IF(B1434=1,Healthcare!C1434,NA())</f>
        <v>16.79</v>
      </c>
      <c r="D1434" s="27">
        <f>IF(B1434=1,Healthcare!D1434,NA())</f>
        <v>11.4</v>
      </c>
      <c r="E1434" s="32">
        <f>IF(B1434=1,Healthcare!M1434,NA())</f>
        <v>7362.31</v>
      </c>
    </row>
    <row r="1435" spans="1:5" x14ac:dyDescent="0.35">
      <c r="A1435" s="23">
        <f>Healthcare!Q1435</f>
        <v>41</v>
      </c>
      <c r="B1435" s="23">
        <f>IF(AND(OR(Dashboard!$D$5="All",Healthcare!J1435=Dashboard!$D$5),OR(Dashboard!$D$6="All",Healthcare!K1435=Dashboard!$D$6)),1,0)</f>
        <v>1</v>
      </c>
      <c r="C1435" s="27">
        <f>IF(B1435=1,Healthcare!C1435,NA())</f>
        <v>31.635000000000002</v>
      </c>
      <c r="D1435" s="27">
        <f>IF(B1435=1,Healthcare!D1435,NA())</f>
        <v>9.1300000000000008</v>
      </c>
      <c r="E1435" s="32">
        <f>IF(B1435=1,Healthcare!M1435,NA())</f>
        <v>7358.18</v>
      </c>
    </row>
    <row r="1436" spans="1:5" x14ac:dyDescent="0.35">
      <c r="A1436" s="23">
        <f>Healthcare!Q1436</f>
        <v>39</v>
      </c>
      <c r="B1436" s="23">
        <f>IF(AND(OR(Dashboard!$D$5="All",Healthcare!J1436=Dashboard!$D$5),OR(Dashboard!$D$6="All",Healthcare!K1436=Dashboard!$D$6)),1,0)</f>
        <v>1</v>
      </c>
      <c r="C1436" s="27">
        <f>IF(B1436=1,Healthcare!C1436,NA())</f>
        <v>24.19</v>
      </c>
      <c r="D1436" s="27">
        <f>IF(B1436=1,Healthcare!D1436,NA())</f>
        <v>6.22</v>
      </c>
      <c r="E1436" s="32">
        <f>IF(B1436=1,Healthcare!M1436,NA())</f>
        <v>7357.49</v>
      </c>
    </row>
    <row r="1437" spans="1:5" x14ac:dyDescent="0.35">
      <c r="A1437" s="23">
        <f>Healthcare!Q1437</f>
        <v>29</v>
      </c>
      <c r="B1437" s="23">
        <f>IF(AND(OR(Dashboard!$D$5="All",Healthcare!J1437=Dashboard!$D$5),OR(Dashboard!$D$6="All",Healthcare!K1437=Dashboard!$D$6)),1,0)</f>
        <v>1</v>
      </c>
      <c r="C1437" s="27">
        <f>IF(B1437=1,Healthcare!C1437,NA())</f>
        <v>35.29</v>
      </c>
      <c r="D1437" s="27">
        <f>IF(B1437=1,Healthcare!D1437,NA())</f>
        <v>5.9</v>
      </c>
      <c r="E1437" s="32">
        <f>IF(B1437=1,Healthcare!M1437,NA())</f>
        <v>7349.12</v>
      </c>
    </row>
    <row r="1438" spans="1:5" x14ac:dyDescent="0.35">
      <c r="A1438" s="23">
        <f>Healthcare!Q1438</f>
        <v>45</v>
      </c>
      <c r="B1438" s="23">
        <f>IF(AND(OR(Dashboard!$D$5="All",Healthcare!J1438=Dashboard!$D$5),OR(Dashboard!$D$6="All",Healthcare!K1438=Dashboard!$D$6)),1,0)</f>
        <v>1</v>
      </c>
      <c r="C1438" s="27">
        <f>IF(B1438=1,Healthcare!C1438,NA())</f>
        <v>35.299999999999997</v>
      </c>
      <c r="D1438" s="27">
        <f>IF(B1438=1,Healthcare!D1438,NA())</f>
        <v>4.45</v>
      </c>
      <c r="E1438" s="32">
        <f>IF(B1438=1,Healthcare!M1438,NA())</f>
        <v>7348.14</v>
      </c>
    </row>
    <row r="1439" spans="1:5" x14ac:dyDescent="0.35">
      <c r="A1439" s="23">
        <f>Healthcare!Q1439</f>
        <v>43</v>
      </c>
      <c r="B1439" s="23">
        <f>IF(AND(OR(Dashboard!$D$5="All",Healthcare!J1439=Dashboard!$D$5),OR(Dashboard!$D$6="All",Healthcare!K1439=Dashboard!$D$6)),1,0)</f>
        <v>1</v>
      </c>
      <c r="C1439" s="27">
        <f>IF(B1439=1,Healthcare!C1439,NA())</f>
        <v>35.64</v>
      </c>
      <c r="D1439" s="27">
        <f>IF(B1439=1,Healthcare!D1439,NA())</f>
        <v>6.17</v>
      </c>
      <c r="E1439" s="32">
        <f>IF(B1439=1,Healthcare!M1439,NA())</f>
        <v>7345.73</v>
      </c>
    </row>
    <row r="1440" spans="1:5" x14ac:dyDescent="0.35">
      <c r="A1440" s="23">
        <f>Healthcare!Q1440</f>
        <v>45</v>
      </c>
      <c r="B1440" s="23">
        <f>IF(AND(OR(Dashboard!$D$5="All",Healthcare!J1440=Dashboard!$D$5),OR(Dashboard!$D$6="All",Healthcare!K1440=Dashboard!$D$6)),1,0)</f>
        <v>1</v>
      </c>
      <c r="C1440" s="27">
        <f>IF(B1440=1,Healthcare!C1440,NA())</f>
        <v>33.1</v>
      </c>
      <c r="D1440" s="27">
        <f>IF(B1440=1,Healthcare!D1440,NA())</f>
        <v>4.93</v>
      </c>
      <c r="E1440" s="32">
        <f>IF(B1440=1,Healthcare!M1440,NA())</f>
        <v>7345.08</v>
      </c>
    </row>
    <row r="1441" spans="1:5" x14ac:dyDescent="0.35">
      <c r="A1441" s="23">
        <f>Healthcare!Q1441</f>
        <v>36</v>
      </c>
      <c r="B1441" s="23">
        <f>IF(AND(OR(Dashboard!$D$5="All",Healthcare!J1441=Dashboard!$D$5),OR(Dashboard!$D$6="All",Healthcare!K1441=Dashboard!$D$6)),1,0)</f>
        <v>1</v>
      </c>
      <c r="C1441" s="27">
        <f>IF(B1441=1,Healthcare!C1441,NA())</f>
        <v>26.41</v>
      </c>
      <c r="D1441" s="27">
        <f>IF(B1441=1,Healthcare!D1441,NA())</f>
        <v>7.32</v>
      </c>
      <c r="E1441" s="32">
        <f>IF(B1441=1,Healthcare!M1441,NA())</f>
        <v>7339.93</v>
      </c>
    </row>
    <row r="1442" spans="1:5" x14ac:dyDescent="0.35">
      <c r="A1442" s="23">
        <f>Healthcare!Q1442</f>
        <v>43</v>
      </c>
      <c r="B1442" s="23">
        <f>IF(AND(OR(Dashboard!$D$5="All",Healthcare!J1442=Dashboard!$D$5),OR(Dashboard!$D$6="All",Healthcare!K1442=Dashboard!$D$6)),1,0)</f>
        <v>1</v>
      </c>
      <c r="C1442" s="27">
        <f>IF(B1442=1,Healthcare!C1442,NA())</f>
        <v>29.9</v>
      </c>
      <c r="D1442" s="27">
        <f>IF(B1442=1,Healthcare!D1442,NA())</f>
        <v>5.27</v>
      </c>
      <c r="E1442" s="32">
        <f>IF(B1442=1,Healthcare!M1442,NA())</f>
        <v>7337.75</v>
      </c>
    </row>
    <row r="1443" spans="1:5" x14ac:dyDescent="0.35">
      <c r="A1443" s="23">
        <f>Healthcare!Q1443</f>
        <v>38</v>
      </c>
      <c r="B1443" s="23">
        <f>IF(AND(OR(Dashboard!$D$5="All",Healthcare!J1443=Dashboard!$D$5),OR(Dashboard!$D$6="All",Healthcare!K1443=Dashboard!$D$6)),1,0)</f>
        <v>1</v>
      </c>
      <c r="C1443" s="27">
        <f>IF(B1443=1,Healthcare!C1443,NA())</f>
        <v>25.24</v>
      </c>
      <c r="D1443" s="27">
        <f>IF(B1443=1,Healthcare!D1443,NA())</f>
        <v>5.82</v>
      </c>
      <c r="E1443" s="32">
        <f>IF(B1443=1,Healthcare!M1443,NA())</f>
        <v>7325.47</v>
      </c>
    </row>
    <row r="1444" spans="1:5" x14ac:dyDescent="0.35">
      <c r="A1444" s="23">
        <f>Healthcare!Q1444</f>
        <v>43</v>
      </c>
      <c r="B1444" s="23">
        <f>IF(AND(OR(Dashboard!$D$5="All",Healthcare!J1444=Dashboard!$D$5),OR(Dashboard!$D$6="All",Healthcare!K1444=Dashboard!$D$6)),1,0)</f>
        <v>1</v>
      </c>
      <c r="C1444" s="27">
        <f>IF(B1444=1,Healthcare!C1444,NA())</f>
        <v>25.08</v>
      </c>
      <c r="D1444" s="27">
        <f>IF(B1444=1,Healthcare!D1444,NA())</f>
        <v>5.8</v>
      </c>
      <c r="E1444" s="32">
        <f>IF(B1444=1,Healthcare!M1444,NA())</f>
        <v>7325.05</v>
      </c>
    </row>
    <row r="1445" spans="1:5" x14ac:dyDescent="0.35">
      <c r="A1445" s="23">
        <f>Healthcare!Q1445</f>
        <v>18</v>
      </c>
      <c r="B1445" s="23">
        <f>IF(AND(OR(Dashboard!$D$5="All",Healthcare!J1445=Dashboard!$D$5),OR(Dashboard!$D$6="All",Healthcare!K1445=Dashboard!$D$6)),1,0)</f>
        <v>1</v>
      </c>
      <c r="C1445" s="27">
        <f>IF(B1445=1,Healthcare!C1445,NA())</f>
        <v>29.164999999999999</v>
      </c>
      <c r="D1445" s="27">
        <f>IF(B1445=1,Healthcare!D1445,NA())</f>
        <v>4.87</v>
      </c>
      <c r="E1445" s="32">
        <f>IF(B1445=1,Healthcare!M1445,NA())</f>
        <v>7323.73</v>
      </c>
    </row>
    <row r="1446" spans="1:5" x14ac:dyDescent="0.35">
      <c r="A1446" s="23">
        <f>Healthcare!Q1446</f>
        <v>57</v>
      </c>
      <c r="B1446" s="23">
        <f>IF(AND(OR(Dashboard!$D$5="All",Healthcare!J1446=Dashboard!$D$5),OR(Dashboard!$D$6="All",Healthcare!K1446=Dashboard!$D$6)),1,0)</f>
        <v>1</v>
      </c>
      <c r="C1446" s="27">
        <f>IF(B1446=1,Healthcare!C1446,NA())</f>
        <v>15.05</v>
      </c>
      <c r="D1446" s="27">
        <f>IF(B1446=1,Healthcare!D1446,NA())</f>
        <v>8.1199999999999992</v>
      </c>
      <c r="E1446" s="32">
        <f>IF(B1446=1,Healthcare!M1446,NA())</f>
        <v>7322.86</v>
      </c>
    </row>
    <row r="1447" spans="1:5" x14ac:dyDescent="0.35">
      <c r="A1447" s="23">
        <f>Healthcare!Q1447</f>
        <v>50</v>
      </c>
      <c r="B1447" s="23">
        <f>IF(AND(OR(Dashboard!$D$5="All",Healthcare!J1447=Dashboard!$D$5),OR(Dashboard!$D$6="All",Healthcare!K1447=Dashboard!$D$6)),1,0)</f>
        <v>1</v>
      </c>
      <c r="C1447" s="27">
        <f>IF(B1447=1,Healthcare!C1447,NA())</f>
        <v>19.95</v>
      </c>
      <c r="D1447" s="27">
        <f>IF(B1447=1,Healthcare!D1447,NA())</f>
        <v>4.3600000000000003</v>
      </c>
      <c r="E1447" s="32">
        <f>IF(B1447=1,Healthcare!M1447,NA())</f>
        <v>7318.22</v>
      </c>
    </row>
    <row r="1448" spans="1:5" x14ac:dyDescent="0.35">
      <c r="A1448" s="23">
        <f>Healthcare!Q1448</f>
        <v>57</v>
      </c>
      <c r="B1448" s="23">
        <f>IF(AND(OR(Dashboard!$D$5="All",Healthcare!J1448=Dashboard!$D$5),OR(Dashboard!$D$6="All",Healthcare!K1448=Dashboard!$D$6)),1,0)</f>
        <v>1</v>
      </c>
      <c r="C1448" s="27">
        <f>IF(B1448=1,Healthcare!C1448,NA())</f>
        <v>16.66</v>
      </c>
      <c r="D1448" s="27">
        <f>IF(B1448=1,Healthcare!D1448,NA())</f>
        <v>9.16</v>
      </c>
      <c r="E1448" s="32">
        <f>IF(B1448=1,Healthcare!M1448,NA())</f>
        <v>7318.21</v>
      </c>
    </row>
    <row r="1449" spans="1:5" x14ac:dyDescent="0.35">
      <c r="A1449" s="23">
        <f>Healthcare!Q1449</f>
        <v>58</v>
      </c>
      <c r="B1449" s="23">
        <f>IF(AND(OR(Dashboard!$D$5="All",Healthcare!J1449=Dashboard!$D$5),OR(Dashboard!$D$6="All",Healthcare!K1449=Dashboard!$D$6)),1,0)</f>
        <v>1</v>
      </c>
      <c r="C1449" s="27">
        <f>IF(B1449=1,Healthcare!C1449,NA())</f>
        <v>16.62</v>
      </c>
      <c r="D1449" s="27">
        <f>IF(B1449=1,Healthcare!D1449,NA())</f>
        <v>9.14</v>
      </c>
      <c r="E1449" s="32">
        <f>IF(B1449=1,Healthcare!M1449,NA())</f>
        <v>7304.65</v>
      </c>
    </row>
    <row r="1450" spans="1:5" x14ac:dyDescent="0.35">
      <c r="A1450" s="23">
        <f>Healthcare!Q1450</f>
        <v>56</v>
      </c>
      <c r="B1450" s="23">
        <f>IF(AND(OR(Dashboard!$D$5="All",Healthcare!J1450=Dashboard!$D$5),OR(Dashboard!$D$6="All",Healthcare!K1450=Dashboard!$D$6)),1,0)</f>
        <v>1</v>
      </c>
      <c r="C1450" s="27">
        <f>IF(B1450=1,Healthcare!C1450,NA())</f>
        <v>15.36</v>
      </c>
      <c r="D1450" s="27">
        <f>IF(B1450=1,Healthcare!D1450,NA())</f>
        <v>5.49</v>
      </c>
      <c r="E1450" s="32">
        <f>IF(B1450=1,Healthcare!M1450,NA())</f>
        <v>7302.46</v>
      </c>
    </row>
    <row r="1451" spans="1:5" x14ac:dyDescent="0.35">
      <c r="A1451" s="23">
        <f>Healthcare!Q1451</f>
        <v>37</v>
      </c>
      <c r="B1451" s="23">
        <f>IF(AND(OR(Dashboard!$D$5="All",Healthcare!J1451=Dashboard!$D$5),OR(Dashboard!$D$6="All",Healthcare!K1451=Dashboard!$D$6)),1,0)</f>
        <v>1</v>
      </c>
      <c r="C1451" s="27">
        <f>IF(B1451=1,Healthcare!C1451,NA())</f>
        <v>27.74</v>
      </c>
      <c r="D1451" s="27">
        <f>IF(B1451=1,Healthcare!D1451,NA())</f>
        <v>5.96</v>
      </c>
      <c r="E1451" s="32">
        <f>IF(B1451=1,Healthcare!M1451,NA())</f>
        <v>7281.51</v>
      </c>
    </row>
    <row r="1452" spans="1:5" x14ac:dyDescent="0.35">
      <c r="A1452" s="23">
        <f>Healthcare!Q1452</f>
        <v>46</v>
      </c>
      <c r="B1452" s="23">
        <f>IF(AND(OR(Dashboard!$D$5="All",Healthcare!J1452=Dashboard!$D$5),OR(Dashboard!$D$6="All",Healthcare!K1452=Dashboard!$D$6)),1,0)</f>
        <v>1</v>
      </c>
      <c r="C1452" s="27">
        <f>IF(B1452=1,Healthcare!C1452,NA())</f>
        <v>22.44</v>
      </c>
      <c r="D1452" s="27">
        <f>IF(B1452=1,Healthcare!D1452,NA())</f>
        <v>4.62</v>
      </c>
      <c r="E1452" s="32">
        <f>IF(B1452=1,Healthcare!M1452,NA())</f>
        <v>7273.02</v>
      </c>
    </row>
    <row r="1453" spans="1:5" x14ac:dyDescent="0.35">
      <c r="A1453" s="23">
        <f>Healthcare!Q1453</f>
        <v>41</v>
      </c>
      <c r="B1453" s="23">
        <f>IF(AND(OR(Dashboard!$D$5="All",Healthcare!J1453=Dashboard!$D$5),OR(Dashboard!$D$6="All",Healthcare!K1453=Dashboard!$D$6)),1,0)</f>
        <v>1</v>
      </c>
      <c r="C1453" s="27">
        <f>IF(B1453=1,Healthcare!C1453,NA())</f>
        <v>37.049999999999997</v>
      </c>
      <c r="D1453" s="27">
        <f>IF(B1453=1,Healthcare!D1453,NA())</f>
        <v>9.9600000000000009</v>
      </c>
      <c r="E1453" s="32">
        <f>IF(B1453=1,Healthcare!M1453,NA())</f>
        <v>7265.7</v>
      </c>
    </row>
    <row r="1454" spans="1:5" x14ac:dyDescent="0.35">
      <c r="A1454" s="23">
        <f>Healthcare!Q1454</f>
        <v>49</v>
      </c>
      <c r="B1454" s="23">
        <f>IF(AND(OR(Dashboard!$D$5="All",Healthcare!J1454=Dashboard!$D$5),OR(Dashboard!$D$6="All",Healthcare!K1454=Dashboard!$D$6)),1,0)</f>
        <v>1</v>
      </c>
      <c r="C1454" s="27">
        <f>IF(B1454=1,Healthcare!C1454,NA())</f>
        <v>22.95</v>
      </c>
      <c r="D1454" s="27">
        <f>IF(B1454=1,Healthcare!D1454,NA())</f>
        <v>10.53</v>
      </c>
      <c r="E1454" s="32">
        <f>IF(B1454=1,Healthcare!M1454,NA())</f>
        <v>7265.58</v>
      </c>
    </row>
    <row r="1455" spans="1:5" x14ac:dyDescent="0.35">
      <c r="A1455" s="23">
        <f>Healthcare!Q1455</f>
        <v>41</v>
      </c>
      <c r="B1455" s="23">
        <f>IF(AND(OR(Dashboard!$D$5="All",Healthcare!J1455=Dashboard!$D$5),OR(Dashboard!$D$6="All",Healthcare!K1455=Dashboard!$D$6)),1,0)</f>
        <v>1</v>
      </c>
      <c r="C1455" s="27">
        <f>IF(B1455=1,Healthcare!C1455,NA())</f>
        <v>34.200000000000003</v>
      </c>
      <c r="D1455" s="27">
        <f>IF(B1455=1,Healthcare!D1455,NA())</f>
        <v>6.69</v>
      </c>
      <c r="E1455" s="32">
        <f>IF(B1455=1,Healthcare!M1455,NA())</f>
        <v>7261.74</v>
      </c>
    </row>
    <row r="1456" spans="1:5" x14ac:dyDescent="0.35">
      <c r="A1456" s="23">
        <f>Healthcare!Q1456</f>
        <v>41</v>
      </c>
      <c r="B1456" s="23">
        <f>IF(AND(OR(Dashboard!$D$5="All",Healthcare!J1456=Dashboard!$D$5),OR(Dashboard!$D$6="All",Healthcare!K1456=Dashboard!$D$6)),1,0)</f>
        <v>1</v>
      </c>
      <c r="C1456" s="27">
        <f>IF(B1456=1,Healthcare!C1456,NA())</f>
        <v>30.59</v>
      </c>
      <c r="D1456" s="27">
        <f>IF(B1456=1,Healthcare!D1456,NA())</f>
        <v>9.5500000000000007</v>
      </c>
      <c r="E1456" s="32">
        <f>IF(B1456=1,Healthcare!M1456,NA())</f>
        <v>7256.72</v>
      </c>
    </row>
    <row r="1457" spans="1:5" x14ac:dyDescent="0.35">
      <c r="A1457" s="23">
        <f>Healthcare!Q1457</f>
        <v>40</v>
      </c>
      <c r="B1457" s="23">
        <f>IF(AND(OR(Dashboard!$D$5="All",Healthcare!J1457=Dashboard!$D$5),OR(Dashboard!$D$6="All",Healthcare!K1457=Dashboard!$D$6)),1,0)</f>
        <v>1</v>
      </c>
      <c r="C1457" s="27">
        <f>IF(B1457=1,Healthcare!C1457,NA())</f>
        <v>25.51</v>
      </c>
      <c r="D1457" s="27">
        <f>IF(B1457=1,Healthcare!D1457,NA())</f>
        <v>6.05</v>
      </c>
      <c r="E1457" s="32">
        <f>IF(B1457=1,Healthcare!M1457,NA())</f>
        <v>7248.71</v>
      </c>
    </row>
    <row r="1458" spans="1:5" x14ac:dyDescent="0.35">
      <c r="A1458" s="23">
        <f>Healthcare!Q1458</f>
        <v>36</v>
      </c>
      <c r="B1458" s="23">
        <f>IF(AND(OR(Dashboard!$D$5="All",Healthcare!J1458=Dashboard!$D$5),OR(Dashboard!$D$6="All",Healthcare!K1458=Dashboard!$D$6)),1,0)</f>
        <v>1</v>
      </c>
      <c r="C1458" s="27">
        <f>IF(B1458=1,Healthcare!C1458,NA())</f>
        <v>29.04</v>
      </c>
      <c r="D1458" s="27">
        <f>IF(B1458=1,Healthcare!D1458,NA())</f>
        <v>10.56</v>
      </c>
      <c r="E1458" s="32">
        <f>IF(B1458=1,Healthcare!M1458,NA())</f>
        <v>7243.81</v>
      </c>
    </row>
    <row r="1459" spans="1:5" x14ac:dyDescent="0.35">
      <c r="A1459" s="23">
        <f>Healthcare!Q1459</f>
        <v>36</v>
      </c>
      <c r="B1459" s="23">
        <f>IF(AND(OR(Dashboard!$D$5="All",Healthcare!J1459=Dashboard!$D$5),OR(Dashboard!$D$6="All",Healthcare!K1459=Dashboard!$D$6)),1,0)</f>
        <v>1</v>
      </c>
      <c r="C1459" s="27">
        <f>IF(B1459=1,Healthcare!C1459,NA())</f>
        <v>22.135000000000002</v>
      </c>
      <c r="D1459" s="27">
        <f>IF(B1459=1,Healthcare!D1459,NA())</f>
        <v>10.81</v>
      </c>
      <c r="E1459" s="32">
        <f>IF(B1459=1,Healthcare!M1459,NA())</f>
        <v>7228.22</v>
      </c>
    </row>
    <row r="1460" spans="1:5" x14ac:dyDescent="0.35">
      <c r="A1460" s="23">
        <f>Healthcare!Q1460</f>
        <v>45</v>
      </c>
      <c r="B1460" s="23">
        <f>IF(AND(OR(Dashboard!$D$5="All",Healthcare!J1460=Dashboard!$D$5),OR(Dashboard!$D$6="All",Healthcare!K1460=Dashboard!$D$6)),1,0)</f>
        <v>1</v>
      </c>
      <c r="C1460" s="27">
        <f>IF(B1460=1,Healthcare!C1460,NA())</f>
        <v>21.375</v>
      </c>
      <c r="D1460" s="27">
        <f>IF(B1460=1,Healthcare!D1460,NA())</f>
        <v>4.32</v>
      </c>
      <c r="E1460" s="32">
        <f>IF(B1460=1,Healthcare!M1460,NA())</f>
        <v>7222.79</v>
      </c>
    </row>
    <row r="1461" spans="1:5" x14ac:dyDescent="0.35">
      <c r="A1461" s="23">
        <f>Healthcare!Q1461</f>
        <v>31</v>
      </c>
      <c r="B1461" s="23">
        <f>IF(AND(OR(Dashboard!$D$5="All",Healthcare!J1461=Dashboard!$D$5),OR(Dashboard!$D$6="All",Healthcare!K1461=Dashboard!$D$6)),1,0)</f>
        <v>1</v>
      </c>
      <c r="C1461" s="27">
        <f>IF(B1461=1,Healthcare!C1461,NA())</f>
        <v>29.19</v>
      </c>
      <c r="D1461" s="27">
        <f>IF(B1461=1,Healthcare!D1461,NA())</f>
        <v>4.37</v>
      </c>
      <c r="E1461" s="32">
        <f>IF(B1461=1,Healthcare!M1461,NA())</f>
        <v>7220.25</v>
      </c>
    </row>
    <row r="1462" spans="1:5" x14ac:dyDescent="0.35">
      <c r="A1462" s="23">
        <f>Healthcare!Q1462</f>
        <v>39</v>
      </c>
      <c r="B1462" s="23">
        <f>IF(AND(OR(Dashboard!$D$5="All",Healthcare!J1462=Dashboard!$D$5),OR(Dashboard!$D$6="All",Healthcare!K1462=Dashboard!$D$6)),1,0)</f>
        <v>1</v>
      </c>
      <c r="C1462" s="27">
        <f>IF(B1462=1,Healthcare!C1462,NA())</f>
        <v>31.92</v>
      </c>
      <c r="D1462" s="27">
        <f>IF(B1462=1,Healthcare!D1462,NA())</f>
        <v>4.8099999999999996</v>
      </c>
      <c r="E1462" s="32">
        <f>IF(B1462=1,Healthcare!M1462,NA())</f>
        <v>7209.49</v>
      </c>
    </row>
    <row r="1463" spans="1:5" x14ac:dyDescent="0.35">
      <c r="A1463" s="23">
        <f>Healthcare!Q1463</f>
        <v>39</v>
      </c>
      <c r="B1463" s="23">
        <f>IF(AND(OR(Dashboard!$D$5="All",Healthcare!J1463=Dashboard!$D$5),OR(Dashboard!$D$6="All",Healthcare!K1463=Dashboard!$D$6)),1,0)</f>
        <v>1</v>
      </c>
      <c r="C1463" s="27">
        <f>IF(B1463=1,Healthcare!C1463,NA())</f>
        <v>26.315000000000001</v>
      </c>
      <c r="D1463" s="27">
        <f>IF(B1463=1,Healthcare!D1463,NA())</f>
        <v>4.5599999999999996</v>
      </c>
      <c r="E1463" s="32">
        <f>IF(B1463=1,Healthcare!M1463,NA())</f>
        <v>7201.7</v>
      </c>
    </row>
    <row r="1464" spans="1:5" x14ac:dyDescent="0.35">
      <c r="A1464" s="23">
        <f>Healthcare!Q1464</f>
        <v>40</v>
      </c>
      <c r="B1464" s="23">
        <f>IF(AND(OR(Dashboard!$D$5="All",Healthcare!J1464=Dashboard!$D$5),OR(Dashboard!$D$6="All",Healthcare!K1464=Dashboard!$D$6)),1,0)</f>
        <v>1</v>
      </c>
      <c r="C1464" s="27">
        <f>IF(B1464=1,Healthcare!C1464,NA())</f>
        <v>35.299999999999997</v>
      </c>
      <c r="D1464" s="27">
        <f>IF(B1464=1,Healthcare!D1464,NA())</f>
        <v>4.3899999999999997</v>
      </c>
      <c r="E1464" s="32">
        <f>IF(B1464=1,Healthcare!M1464,NA())</f>
        <v>7196.87</v>
      </c>
    </row>
    <row r="1465" spans="1:5" x14ac:dyDescent="0.35">
      <c r="A1465" s="23">
        <f>Healthcare!Q1465</f>
        <v>54</v>
      </c>
      <c r="B1465" s="23">
        <f>IF(AND(OR(Dashboard!$D$5="All",Healthcare!J1465=Dashboard!$D$5),OR(Dashboard!$D$6="All",Healthcare!K1465=Dashboard!$D$6)),1,0)</f>
        <v>1</v>
      </c>
      <c r="C1465" s="27">
        <f>IF(B1465=1,Healthcare!C1465,NA())</f>
        <v>18.91</v>
      </c>
      <c r="D1465" s="27">
        <f>IF(B1465=1,Healthcare!D1465,NA())</f>
        <v>11.44</v>
      </c>
      <c r="E1465" s="32">
        <f>IF(B1465=1,Healthcare!M1465,NA())</f>
        <v>7179.52</v>
      </c>
    </row>
    <row r="1466" spans="1:5" x14ac:dyDescent="0.35">
      <c r="A1466" s="23">
        <f>Healthcare!Q1466</f>
        <v>47</v>
      </c>
      <c r="B1466" s="23">
        <f>IF(AND(OR(Dashboard!$D$5="All",Healthcare!J1466=Dashboard!$D$5),OR(Dashboard!$D$6="All",Healthcare!K1466=Dashboard!$D$6)),1,0)</f>
        <v>1</v>
      </c>
      <c r="C1466" s="27">
        <f>IF(B1466=1,Healthcare!C1466,NA())</f>
        <v>22.41</v>
      </c>
      <c r="D1466" s="27">
        <f>IF(B1466=1,Healthcare!D1466,NA())</f>
        <v>11.37</v>
      </c>
      <c r="E1466" s="32">
        <f>IF(B1466=1,Healthcare!M1466,NA())</f>
        <v>7175.51</v>
      </c>
    </row>
    <row r="1467" spans="1:5" x14ac:dyDescent="0.35">
      <c r="A1467" s="23">
        <f>Healthcare!Q1467</f>
        <v>40</v>
      </c>
      <c r="B1467" s="23">
        <f>IF(AND(OR(Dashboard!$D$5="All",Healthcare!J1467=Dashboard!$D$5),OR(Dashboard!$D$6="All",Healthcare!K1467=Dashboard!$D$6)),1,0)</f>
        <v>1</v>
      </c>
      <c r="C1467" s="27">
        <f>IF(B1467=1,Healthcare!C1467,NA())</f>
        <v>22.704999999999998</v>
      </c>
      <c r="D1467" s="27">
        <f>IF(B1467=1,Healthcare!D1467,NA())</f>
        <v>6.14</v>
      </c>
      <c r="E1467" s="32">
        <f>IF(B1467=1,Healthcare!M1467,NA())</f>
        <v>7173.36</v>
      </c>
    </row>
    <row r="1468" spans="1:5" x14ac:dyDescent="0.35">
      <c r="A1468" s="23">
        <f>Healthcare!Q1468</f>
        <v>42</v>
      </c>
      <c r="B1468" s="23">
        <f>IF(AND(OR(Dashboard!$D$5="All",Healthcare!J1468=Dashboard!$D$5),OR(Dashboard!$D$6="All",Healthcare!K1468=Dashboard!$D$6)),1,0)</f>
        <v>1</v>
      </c>
      <c r="C1468" s="27">
        <f>IF(B1468=1,Healthcare!C1468,NA())</f>
        <v>37.18</v>
      </c>
      <c r="D1468" s="27">
        <f>IF(B1468=1,Healthcare!D1468,NA())</f>
        <v>4.8899999999999997</v>
      </c>
      <c r="E1468" s="32">
        <f>IF(B1468=1,Healthcare!M1468,NA())</f>
        <v>7162.01</v>
      </c>
    </row>
    <row r="1469" spans="1:5" x14ac:dyDescent="0.35">
      <c r="A1469" s="23">
        <f>Healthcare!Q1469</f>
        <v>42</v>
      </c>
      <c r="B1469" s="23">
        <f>IF(AND(OR(Dashboard!$D$5="All",Healthcare!J1469=Dashboard!$D$5),OR(Dashboard!$D$6="All",Healthcare!K1469=Dashboard!$D$6)),1,0)</f>
        <v>1</v>
      </c>
      <c r="C1469" s="27">
        <f>IF(B1469=1,Healthcare!C1469,NA())</f>
        <v>35.97</v>
      </c>
      <c r="D1469" s="27">
        <f>IF(B1469=1,Healthcare!D1469,NA())</f>
        <v>4.5999999999999996</v>
      </c>
      <c r="E1469" s="32">
        <f>IF(B1469=1,Healthcare!M1469,NA())</f>
        <v>7160.33</v>
      </c>
    </row>
    <row r="1470" spans="1:5" x14ac:dyDescent="0.35">
      <c r="A1470" s="23">
        <f>Healthcare!Q1470</f>
        <v>42</v>
      </c>
      <c r="B1470" s="23">
        <f>IF(AND(OR(Dashboard!$D$5="All",Healthcare!J1470=Dashboard!$D$5),OR(Dashboard!$D$6="All",Healthcare!K1470=Dashboard!$D$6)),1,0)</f>
        <v>1</v>
      </c>
      <c r="C1470" s="27">
        <f>IF(B1470=1,Healthcare!C1470,NA())</f>
        <v>35.799999999999997</v>
      </c>
      <c r="D1470" s="27">
        <f>IF(B1470=1,Healthcare!D1470,NA())</f>
        <v>4.42</v>
      </c>
      <c r="E1470" s="32">
        <f>IF(B1470=1,Healthcare!M1470,NA())</f>
        <v>7160.09</v>
      </c>
    </row>
    <row r="1471" spans="1:5" x14ac:dyDescent="0.35">
      <c r="A1471" s="23">
        <f>Healthcare!Q1471</f>
        <v>41</v>
      </c>
      <c r="B1471" s="23">
        <f>IF(AND(OR(Dashboard!$D$5="All",Healthcare!J1471=Dashboard!$D$5),OR(Dashboard!$D$6="All",Healthcare!K1471=Dashboard!$D$6)),1,0)</f>
        <v>1</v>
      </c>
      <c r="C1471" s="27">
        <f>IF(B1471=1,Healthcare!C1471,NA())</f>
        <v>28.31</v>
      </c>
      <c r="D1471" s="27">
        <f>IF(B1471=1,Healthcare!D1471,NA())</f>
        <v>7.48</v>
      </c>
      <c r="E1471" s="32">
        <f>IF(B1471=1,Healthcare!M1471,NA())</f>
        <v>7153.55</v>
      </c>
    </row>
    <row r="1472" spans="1:5" x14ac:dyDescent="0.35">
      <c r="A1472" s="23">
        <f>Healthcare!Q1472</f>
        <v>44</v>
      </c>
      <c r="B1472" s="23">
        <f>IF(AND(OR(Dashboard!$D$5="All",Healthcare!J1472=Dashboard!$D$5),OR(Dashboard!$D$6="All",Healthcare!K1472=Dashboard!$D$6)),1,0)</f>
        <v>1</v>
      </c>
      <c r="C1472" s="27">
        <f>IF(B1472=1,Healthcare!C1472,NA())</f>
        <v>38.06</v>
      </c>
      <c r="D1472" s="27">
        <f>IF(B1472=1,Healthcare!D1472,NA())</f>
        <v>10.74</v>
      </c>
      <c r="E1472" s="32">
        <f>IF(B1472=1,Healthcare!M1472,NA())</f>
        <v>7152.67</v>
      </c>
    </row>
    <row r="1473" spans="1:5" x14ac:dyDescent="0.35">
      <c r="A1473" s="23">
        <f>Healthcare!Q1473</f>
        <v>38</v>
      </c>
      <c r="B1473" s="23">
        <f>IF(AND(OR(Dashboard!$D$5="All",Healthcare!J1473=Dashboard!$D$5),OR(Dashboard!$D$6="All",Healthcare!K1473=Dashboard!$D$6)),1,0)</f>
        <v>1</v>
      </c>
      <c r="C1473" s="27">
        <f>IF(B1473=1,Healthcare!C1473,NA())</f>
        <v>28</v>
      </c>
      <c r="D1473" s="27">
        <f>IF(B1473=1,Healthcare!D1473,NA())</f>
        <v>5.19</v>
      </c>
      <c r="E1473" s="32">
        <f>IF(B1473=1,Healthcare!M1473,NA())</f>
        <v>7151.09</v>
      </c>
    </row>
    <row r="1474" spans="1:5" x14ac:dyDescent="0.35">
      <c r="A1474" s="23">
        <f>Healthcare!Q1474</f>
        <v>44</v>
      </c>
      <c r="B1474" s="23">
        <f>IF(AND(OR(Dashboard!$D$5="All",Healthcare!J1474=Dashboard!$D$5),OR(Dashboard!$D$6="All",Healthcare!K1474=Dashboard!$D$6)),1,0)</f>
        <v>1</v>
      </c>
      <c r="C1474" s="27">
        <f>IF(B1474=1,Healthcare!C1474,NA())</f>
        <v>34.32</v>
      </c>
      <c r="D1474" s="27">
        <f>IF(B1474=1,Healthcare!D1474,NA())</f>
        <v>9.17</v>
      </c>
      <c r="E1474" s="32">
        <f>IF(B1474=1,Healthcare!M1474,NA())</f>
        <v>7147.47</v>
      </c>
    </row>
    <row r="1475" spans="1:5" x14ac:dyDescent="0.35">
      <c r="A1475" s="23">
        <f>Healthcare!Q1475</f>
        <v>46</v>
      </c>
      <c r="B1475" s="23">
        <f>IF(AND(OR(Dashboard!$D$5="All",Healthcare!J1475=Dashboard!$D$5),OR(Dashboard!$D$6="All",Healthcare!K1475=Dashboard!$D$6)),1,0)</f>
        <v>1</v>
      </c>
      <c r="C1475" s="27">
        <f>IF(B1475=1,Healthcare!C1475,NA())</f>
        <v>22.3</v>
      </c>
      <c r="D1475" s="27">
        <f>IF(B1475=1,Healthcare!D1475,NA())</f>
        <v>4.95</v>
      </c>
      <c r="E1475" s="32">
        <f>IF(B1475=1,Healthcare!M1475,NA())</f>
        <v>7147.11</v>
      </c>
    </row>
    <row r="1476" spans="1:5" x14ac:dyDescent="0.35">
      <c r="A1476" s="23">
        <f>Healthcare!Q1476</f>
        <v>38</v>
      </c>
      <c r="B1476" s="23">
        <f>IF(AND(OR(Dashboard!$D$5="All",Healthcare!J1476=Dashboard!$D$5),OR(Dashboard!$D$6="All",Healthcare!K1476=Dashboard!$D$6)),1,0)</f>
        <v>1</v>
      </c>
      <c r="C1476" s="27">
        <f>IF(B1476=1,Healthcare!C1476,NA())</f>
        <v>27.835000000000001</v>
      </c>
      <c r="D1476" s="27">
        <f>IF(B1476=1,Healthcare!D1476,NA())</f>
        <v>6.03</v>
      </c>
      <c r="E1476" s="32">
        <f>IF(B1476=1,Healthcare!M1476,NA())</f>
        <v>7144.86</v>
      </c>
    </row>
    <row r="1477" spans="1:5" x14ac:dyDescent="0.35">
      <c r="A1477" s="23">
        <f>Healthcare!Q1477</f>
        <v>23</v>
      </c>
      <c r="B1477" s="23">
        <f>IF(AND(OR(Dashboard!$D$5="All",Healthcare!J1477=Dashboard!$D$5),OR(Dashboard!$D$6="All",Healthcare!K1477=Dashboard!$D$6)),1,0)</f>
        <v>1</v>
      </c>
      <c r="C1477" s="27">
        <f>IF(B1477=1,Healthcare!C1477,NA())</f>
        <v>39.229999999999997</v>
      </c>
      <c r="D1477" s="27">
        <f>IF(B1477=1,Healthcare!D1477,NA())</f>
        <v>5.36</v>
      </c>
      <c r="E1477" s="32">
        <f>IF(B1477=1,Healthcare!M1477,NA())</f>
        <v>7144.4</v>
      </c>
    </row>
    <row r="1478" spans="1:5" x14ac:dyDescent="0.35">
      <c r="A1478" s="23">
        <f>Healthcare!Q1478</f>
        <v>38</v>
      </c>
      <c r="B1478" s="23">
        <f>IF(AND(OR(Dashboard!$D$5="All",Healthcare!J1478=Dashboard!$D$5),OR(Dashboard!$D$6="All",Healthcare!K1478=Dashboard!$D$6)),1,0)</f>
        <v>1</v>
      </c>
      <c r="C1478" s="27">
        <f>IF(B1478=1,Healthcare!C1478,NA())</f>
        <v>19.95</v>
      </c>
      <c r="D1478" s="27">
        <f>IF(B1478=1,Healthcare!D1478,NA())</f>
        <v>6.11</v>
      </c>
      <c r="E1478" s="32">
        <f>IF(B1478=1,Healthcare!M1478,NA())</f>
        <v>7133.9</v>
      </c>
    </row>
    <row r="1479" spans="1:5" x14ac:dyDescent="0.35">
      <c r="A1479" s="23">
        <f>Healthcare!Q1479</f>
        <v>29</v>
      </c>
      <c r="B1479" s="23">
        <f>IF(AND(OR(Dashboard!$D$5="All",Healthcare!J1479=Dashboard!$D$5),OR(Dashboard!$D$6="All",Healthcare!K1479=Dashboard!$D$6)),1,0)</f>
        <v>1</v>
      </c>
      <c r="C1479" s="27">
        <f>IF(B1479=1,Healthcare!C1479,NA())</f>
        <v>34.64</v>
      </c>
      <c r="D1479" s="27">
        <f>IF(B1479=1,Healthcare!D1479,NA())</f>
        <v>4.88</v>
      </c>
      <c r="E1479" s="32">
        <f>IF(B1479=1,Healthcare!M1479,NA())</f>
        <v>7128.64</v>
      </c>
    </row>
    <row r="1480" spans="1:5" x14ac:dyDescent="0.35">
      <c r="A1480" s="23">
        <f>Healthcare!Q1480</f>
        <v>54</v>
      </c>
      <c r="B1480" s="23">
        <f>IF(AND(OR(Dashboard!$D$5="All",Healthcare!J1480=Dashboard!$D$5),OR(Dashboard!$D$6="All",Healthcare!K1480=Dashboard!$D$6)),1,0)</f>
        <v>1</v>
      </c>
      <c r="C1480" s="27">
        <f>IF(B1480=1,Healthcare!C1480,NA())</f>
        <v>18.75</v>
      </c>
      <c r="D1480" s="27">
        <f>IF(B1480=1,Healthcare!D1480,NA())</f>
        <v>6.72</v>
      </c>
      <c r="E1480" s="32">
        <f>IF(B1480=1,Healthcare!M1480,NA())</f>
        <v>7125.25</v>
      </c>
    </row>
    <row r="1481" spans="1:5" x14ac:dyDescent="0.35">
      <c r="A1481" s="23">
        <f>Healthcare!Q1481</f>
        <v>35</v>
      </c>
      <c r="B1481" s="23">
        <f>IF(AND(OR(Dashboard!$D$5="All",Healthcare!J1481=Dashboard!$D$5),OR(Dashboard!$D$6="All",Healthcare!K1481=Dashboard!$D$6)),1,0)</f>
        <v>1</v>
      </c>
      <c r="C1481" s="27">
        <f>IF(B1481=1,Healthcare!C1481,NA())</f>
        <v>26.48</v>
      </c>
      <c r="D1481" s="27">
        <f>IF(B1481=1,Healthcare!D1481,NA())</f>
        <v>4.2</v>
      </c>
      <c r="E1481" s="32">
        <f>IF(B1481=1,Healthcare!M1481,NA())</f>
        <v>7106.81</v>
      </c>
    </row>
    <row r="1482" spans="1:5" x14ac:dyDescent="0.35">
      <c r="A1482" s="23">
        <f>Healthcare!Q1482</f>
        <v>30</v>
      </c>
      <c r="B1482" s="23">
        <f>IF(AND(OR(Dashboard!$D$5="All",Healthcare!J1482=Dashboard!$D$5),OR(Dashboard!$D$6="All",Healthcare!K1482=Dashboard!$D$6)),1,0)</f>
        <v>1</v>
      </c>
      <c r="C1482" s="27">
        <f>IF(B1482=1,Healthcare!C1482,NA())</f>
        <v>34.83</v>
      </c>
      <c r="D1482" s="27">
        <f>IF(B1482=1,Healthcare!D1482,NA())</f>
        <v>5.79</v>
      </c>
      <c r="E1482" s="32">
        <f>IF(B1482=1,Healthcare!M1482,NA())</f>
        <v>7096.98</v>
      </c>
    </row>
    <row r="1483" spans="1:5" x14ac:dyDescent="0.35">
      <c r="A1483" s="23">
        <f>Healthcare!Q1483</f>
        <v>40</v>
      </c>
      <c r="B1483" s="23">
        <f>IF(AND(OR(Dashboard!$D$5="All",Healthcare!J1483=Dashboard!$D$5),OR(Dashboard!$D$6="All",Healthcare!K1483=Dashboard!$D$6)),1,0)</f>
        <v>1</v>
      </c>
      <c r="C1483" s="27">
        <f>IF(B1483=1,Healthcare!C1483,NA())</f>
        <v>25.46</v>
      </c>
      <c r="D1483" s="27">
        <f>IF(B1483=1,Healthcare!D1483,NA())</f>
        <v>4.29</v>
      </c>
      <c r="E1483" s="32">
        <f>IF(B1483=1,Healthcare!M1483,NA())</f>
        <v>7077.19</v>
      </c>
    </row>
    <row r="1484" spans="1:5" x14ac:dyDescent="0.35">
      <c r="A1484" s="23">
        <f>Healthcare!Q1484</f>
        <v>44</v>
      </c>
      <c r="B1484" s="23">
        <f>IF(AND(OR(Dashboard!$D$5="All",Healthcare!J1484=Dashboard!$D$5),OR(Dashboard!$D$6="All",Healthcare!K1484=Dashboard!$D$6)),1,0)</f>
        <v>1</v>
      </c>
      <c r="C1484" s="27">
        <f>IF(B1484=1,Healthcare!C1484,NA())</f>
        <v>23.31</v>
      </c>
      <c r="D1484" s="27">
        <f>IF(B1484=1,Healthcare!D1484,NA())</f>
        <v>8.27</v>
      </c>
      <c r="E1484" s="32">
        <f>IF(B1484=1,Healthcare!M1484,NA())</f>
        <v>7054.41</v>
      </c>
    </row>
    <row r="1485" spans="1:5" x14ac:dyDescent="0.35">
      <c r="A1485" s="23">
        <f>Healthcare!Q1485</f>
        <v>42</v>
      </c>
      <c r="B1485" s="23">
        <f>IF(AND(OR(Dashboard!$D$5="All",Healthcare!J1485=Dashboard!$D$5),OR(Dashboard!$D$6="All",Healthcare!K1485=Dashboard!$D$6)),1,0)</f>
        <v>1</v>
      </c>
      <c r="C1485" s="27">
        <f>IF(B1485=1,Healthcare!C1485,NA())</f>
        <v>29</v>
      </c>
      <c r="D1485" s="27">
        <f>IF(B1485=1,Healthcare!D1485,NA())</f>
        <v>4.5599999999999996</v>
      </c>
      <c r="E1485" s="32">
        <f>IF(B1485=1,Healthcare!M1485,NA())</f>
        <v>7050.64</v>
      </c>
    </row>
    <row r="1486" spans="1:5" x14ac:dyDescent="0.35">
      <c r="A1486" s="23">
        <f>Healthcare!Q1486</f>
        <v>42</v>
      </c>
      <c r="B1486" s="23">
        <f>IF(AND(OR(Dashboard!$D$5="All",Healthcare!J1486=Dashboard!$D$5),OR(Dashboard!$D$6="All",Healthcare!K1486=Dashboard!$D$6)),1,0)</f>
        <v>1</v>
      </c>
      <c r="C1486" s="27">
        <f>IF(B1486=1,Healthcare!C1486,NA())</f>
        <v>32.869999999999997</v>
      </c>
      <c r="D1486" s="27">
        <f>IF(B1486=1,Healthcare!D1486,NA())</f>
        <v>5.33</v>
      </c>
      <c r="E1486" s="32">
        <f>IF(B1486=1,Healthcare!M1486,NA())</f>
        <v>7050.02</v>
      </c>
    </row>
    <row r="1487" spans="1:5" x14ac:dyDescent="0.35">
      <c r="A1487" s="23">
        <f>Healthcare!Q1487</f>
        <v>42</v>
      </c>
      <c r="B1487" s="23">
        <f>IF(AND(OR(Dashboard!$D$5="All",Healthcare!J1487=Dashboard!$D$5),OR(Dashboard!$D$6="All",Healthcare!K1487=Dashboard!$D$6)),1,0)</f>
        <v>1</v>
      </c>
      <c r="C1487" s="27">
        <f>IF(B1487=1,Healthcare!C1487,NA())</f>
        <v>26.18</v>
      </c>
      <c r="D1487" s="27">
        <f>IF(B1487=1,Healthcare!D1487,NA())</f>
        <v>5.63</v>
      </c>
      <c r="E1487" s="32">
        <f>IF(B1487=1,Healthcare!M1487,NA())</f>
        <v>7046.72</v>
      </c>
    </row>
    <row r="1488" spans="1:5" x14ac:dyDescent="0.35">
      <c r="A1488" s="23">
        <f>Healthcare!Q1488</f>
        <v>42</v>
      </c>
      <c r="B1488" s="23">
        <f>IF(AND(OR(Dashboard!$D$5="All",Healthcare!J1488=Dashboard!$D$5),OR(Dashboard!$D$6="All",Healthcare!K1488=Dashboard!$D$6)),1,0)</f>
        <v>1</v>
      </c>
      <c r="C1488" s="27">
        <f>IF(B1488=1,Healthcare!C1488,NA())</f>
        <v>25.3</v>
      </c>
      <c r="D1488" s="27">
        <f>IF(B1488=1,Healthcare!D1488,NA())</f>
        <v>5.12</v>
      </c>
      <c r="E1488" s="32">
        <f>IF(B1488=1,Healthcare!M1488,NA())</f>
        <v>7045.5</v>
      </c>
    </row>
    <row r="1489" spans="1:5" x14ac:dyDescent="0.35">
      <c r="A1489" s="23">
        <f>Healthcare!Q1489</f>
        <v>27</v>
      </c>
      <c r="B1489" s="23">
        <f>IF(AND(OR(Dashboard!$D$5="All",Healthcare!J1489=Dashboard!$D$5),OR(Dashboard!$D$6="All",Healthcare!K1489=Dashboard!$D$6)),1,0)</f>
        <v>1</v>
      </c>
      <c r="C1489" s="27">
        <f>IF(B1489=1,Healthcare!C1489,NA())</f>
        <v>36.94</v>
      </c>
      <c r="D1489" s="27">
        <f>IF(B1489=1,Healthcare!D1489,NA())</f>
        <v>5.15</v>
      </c>
      <c r="E1489" s="32">
        <f>IF(B1489=1,Healthcare!M1489,NA())</f>
        <v>7042.11</v>
      </c>
    </row>
    <row r="1490" spans="1:5" x14ac:dyDescent="0.35">
      <c r="A1490" s="23">
        <f>Healthcare!Q1490</f>
        <v>45</v>
      </c>
      <c r="B1490" s="23">
        <f>IF(AND(OR(Dashboard!$D$5="All",Healthcare!J1490=Dashboard!$D$5),OR(Dashboard!$D$6="All",Healthcare!K1490=Dashboard!$D$6)),1,0)</f>
        <v>1</v>
      </c>
      <c r="C1490" s="27">
        <f>IF(B1490=1,Healthcare!C1490,NA())</f>
        <v>22.86</v>
      </c>
      <c r="D1490" s="27">
        <f>IF(B1490=1,Healthcare!D1490,NA())</f>
        <v>7.5</v>
      </c>
      <c r="E1490" s="32">
        <f>IF(B1490=1,Healthcare!M1490,NA())</f>
        <v>7033.08</v>
      </c>
    </row>
    <row r="1491" spans="1:5" x14ac:dyDescent="0.35">
      <c r="A1491" s="23">
        <f>Healthcare!Q1491</f>
        <v>53</v>
      </c>
      <c r="B1491" s="23">
        <f>IF(AND(OR(Dashboard!$D$5="All",Healthcare!J1491=Dashboard!$D$5),OR(Dashboard!$D$6="All",Healthcare!K1491=Dashboard!$D$6)),1,0)</f>
        <v>1</v>
      </c>
      <c r="C1491" s="27">
        <f>IF(B1491=1,Healthcare!C1491,NA())</f>
        <v>18.760000000000002</v>
      </c>
      <c r="D1491" s="27">
        <f>IF(B1491=1,Healthcare!D1491,NA())</f>
        <v>4.88</v>
      </c>
      <c r="E1491" s="32">
        <f>IF(B1491=1,Healthcare!M1491,NA())</f>
        <v>7003.1</v>
      </c>
    </row>
    <row r="1492" spans="1:5" x14ac:dyDescent="0.35">
      <c r="A1492" s="23">
        <f>Healthcare!Q1492</f>
        <v>40</v>
      </c>
      <c r="B1492" s="23">
        <f>IF(AND(OR(Dashboard!$D$5="All",Healthcare!J1492=Dashboard!$D$5),OR(Dashboard!$D$6="All",Healthcare!K1492=Dashboard!$D$6)),1,0)</f>
        <v>1</v>
      </c>
      <c r="C1492" s="27">
        <f>IF(B1492=1,Healthcare!C1492,NA())</f>
        <v>24.36</v>
      </c>
      <c r="D1492" s="27">
        <f>IF(B1492=1,Healthcare!D1492,NA())</f>
        <v>5.57</v>
      </c>
      <c r="E1492" s="32">
        <f>IF(B1492=1,Healthcare!M1492,NA())</f>
        <v>6989.95</v>
      </c>
    </row>
    <row r="1493" spans="1:5" x14ac:dyDescent="0.35">
      <c r="A1493" s="23">
        <f>Healthcare!Q1493</f>
        <v>40</v>
      </c>
      <c r="B1493" s="23">
        <f>IF(AND(OR(Dashboard!$D$5="All",Healthcare!J1493=Dashboard!$D$5),OR(Dashboard!$D$6="All",Healthcare!K1493=Dashboard!$D$6)),1,0)</f>
        <v>1</v>
      </c>
      <c r="C1493" s="27">
        <f>IF(B1493=1,Healthcare!C1493,NA())</f>
        <v>32.299999999999997</v>
      </c>
      <c r="D1493" s="27">
        <f>IF(B1493=1,Healthcare!D1493,NA())</f>
        <v>5.31</v>
      </c>
      <c r="E1493" s="32">
        <f>IF(B1493=1,Healthcare!M1493,NA())</f>
        <v>6986.7</v>
      </c>
    </row>
    <row r="1494" spans="1:5" x14ac:dyDescent="0.35">
      <c r="A1494" s="23">
        <f>Healthcare!Q1494</f>
        <v>37</v>
      </c>
      <c r="B1494" s="23">
        <f>IF(AND(OR(Dashboard!$D$5="All",Healthcare!J1494=Dashboard!$D$5),OR(Dashboard!$D$6="All",Healthcare!K1494=Dashboard!$D$6)),1,0)</f>
        <v>1</v>
      </c>
      <c r="C1494" s="27">
        <f>IF(B1494=1,Healthcare!C1494,NA())</f>
        <v>22.704999999999998</v>
      </c>
      <c r="D1494" s="27">
        <f>IF(B1494=1,Healthcare!D1494,NA())</f>
        <v>4.57</v>
      </c>
      <c r="E1494" s="32">
        <f>IF(B1494=1,Healthcare!M1494,NA())</f>
        <v>6985.51</v>
      </c>
    </row>
    <row r="1495" spans="1:5" x14ac:dyDescent="0.35">
      <c r="A1495" s="23">
        <f>Healthcare!Q1495</f>
        <v>48</v>
      </c>
      <c r="B1495" s="23">
        <f>IF(AND(OR(Dashboard!$D$5="All",Healthcare!J1495=Dashboard!$D$5),OR(Dashboard!$D$6="All",Healthcare!K1495=Dashboard!$D$6)),1,0)</f>
        <v>1</v>
      </c>
      <c r="C1495" s="27">
        <f>IF(B1495=1,Healthcare!C1495,NA())</f>
        <v>21.79</v>
      </c>
      <c r="D1495" s="27">
        <f>IF(B1495=1,Healthcare!D1495,NA())</f>
        <v>8.6999999999999993</v>
      </c>
      <c r="E1495" s="32">
        <f>IF(B1495=1,Healthcare!M1495,NA())</f>
        <v>6965.21</v>
      </c>
    </row>
    <row r="1496" spans="1:5" x14ac:dyDescent="0.35">
      <c r="A1496" s="23">
        <f>Healthcare!Q1496</f>
        <v>42</v>
      </c>
      <c r="B1496" s="23">
        <f>IF(AND(OR(Dashboard!$D$5="All",Healthcare!J1496=Dashboard!$D$5),OR(Dashboard!$D$6="All",Healthcare!K1496=Dashboard!$D$6)),1,0)</f>
        <v>1</v>
      </c>
      <c r="C1496" s="27">
        <f>IF(B1496=1,Healthcare!C1496,NA())</f>
        <v>24.52</v>
      </c>
      <c r="D1496" s="27">
        <f>IF(B1496=1,Healthcare!D1496,NA())</f>
        <v>4.76</v>
      </c>
      <c r="E1496" s="32">
        <f>IF(B1496=1,Healthcare!M1496,NA())</f>
        <v>6951.12</v>
      </c>
    </row>
    <row r="1497" spans="1:5" x14ac:dyDescent="0.35">
      <c r="A1497" s="23">
        <f>Healthcare!Q1497</f>
        <v>44</v>
      </c>
      <c r="B1497" s="23">
        <f>IF(AND(OR(Dashboard!$D$5="All",Healthcare!J1497=Dashboard!$D$5),OR(Dashboard!$D$6="All",Healthcare!K1497=Dashboard!$D$6)),1,0)</f>
        <v>1</v>
      </c>
      <c r="C1497" s="27">
        <f>IF(B1497=1,Healthcare!C1497,NA())</f>
        <v>39.520000000000003</v>
      </c>
      <c r="D1497" s="27">
        <f>IF(B1497=1,Healthcare!D1497,NA())</f>
        <v>11.81</v>
      </c>
      <c r="E1497" s="32">
        <f>IF(B1497=1,Healthcare!M1497,NA())</f>
        <v>6948.7</v>
      </c>
    </row>
    <row r="1498" spans="1:5" x14ac:dyDescent="0.35">
      <c r="A1498" s="23">
        <f>Healthcare!Q1498</f>
        <v>42</v>
      </c>
      <c r="B1498" s="23">
        <f>IF(AND(OR(Dashboard!$D$5="All",Healthcare!J1498=Dashboard!$D$5),OR(Dashboard!$D$6="All",Healthcare!K1498=Dashboard!$D$6)),1,0)</f>
        <v>1</v>
      </c>
      <c r="C1498" s="27">
        <f>IF(B1498=1,Healthcare!C1498,NA())</f>
        <v>24.49</v>
      </c>
      <c r="D1498" s="27">
        <f>IF(B1498=1,Healthcare!D1498,NA())</f>
        <v>4.67</v>
      </c>
      <c r="E1498" s="32">
        <f>IF(B1498=1,Healthcare!M1498,NA())</f>
        <v>6940.94</v>
      </c>
    </row>
    <row r="1499" spans="1:5" x14ac:dyDescent="0.35">
      <c r="A1499" s="23">
        <f>Healthcare!Q1499</f>
        <v>42</v>
      </c>
      <c r="B1499" s="23">
        <f>IF(AND(OR(Dashboard!$D$5="All",Healthcare!J1499=Dashboard!$D$5),OR(Dashboard!$D$6="All",Healthcare!K1499=Dashboard!$D$6)),1,0)</f>
        <v>1</v>
      </c>
      <c r="C1499" s="27">
        <f>IF(B1499=1,Healthcare!C1499,NA())</f>
        <v>26.315000000000001</v>
      </c>
      <c r="D1499" s="27">
        <f>IF(B1499=1,Healthcare!D1499,NA())</f>
        <v>6.02</v>
      </c>
      <c r="E1499" s="32">
        <f>IF(B1499=1,Healthcare!M1499,NA())</f>
        <v>6940.91</v>
      </c>
    </row>
    <row r="1500" spans="1:5" x14ac:dyDescent="0.35">
      <c r="A1500" s="23">
        <f>Healthcare!Q1500</f>
        <v>44</v>
      </c>
      <c r="B1500" s="23">
        <f>IF(AND(OR(Dashboard!$D$5="All",Healthcare!J1500=Dashboard!$D$5),OR(Dashboard!$D$6="All",Healthcare!K1500=Dashboard!$D$6)),1,0)</f>
        <v>1</v>
      </c>
      <c r="C1500" s="27">
        <f>IF(B1500=1,Healthcare!C1500,NA())</f>
        <v>22.58</v>
      </c>
      <c r="D1500" s="27">
        <f>IF(B1500=1,Healthcare!D1500,NA())</f>
        <v>7.46</v>
      </c>
      <c r="E1500" s="32">
        <f>IF(B1500=1,Healthcare!M1500,NA())</f>
        <v>6938.11</v>
      </c>
    </row>
    <row r="1501" spans="1:5" x14ac:dyDescent="0.35">
      <c r="A1501" s="23">
        <f>Healthcare!Q1501</f>
        <v>38</v>
      </c>
      <c r="B1501" s="23">
        <f>IF(AND(OR(Dashboard!$D$5="All",Healthcare!J1501=Dashboard!$D$5),OR(Dashboard!$D$6="All",Healthcare!K1501=Dashboard!$D$6)),1,0)</f>
        <v>1</v>
      </c>
      <c r="C1501" s="27">
        <f>IF(B1501=1,Healthcare!C1501,NA())</f>
        <v>19.475000000000001</v>
      </c>
      <c r="D1501" s="27">
        <f>IF(B1501=1,Healthcare!D1501,NA())</f>
        <v>4.74</v>
      </c>
      <c r="E1501" s="32">
        <f>IF(B1501=1,Healthcare!M1501,NA())</f>
        <v>6933.24</v>
      </c>
    </row>
    <row r="1502" spans="1:5" x14ac:dyDescent="0.35">
      <c r="A1502" s="23">
        <f>Healthcare!Q1502</f>
        <v>33</v>
      </c>
      <c r="B1502" s="23">
        <f>IF(AND(OR(Dashboard!$D$5="All",Healthcare!J1502=Dashboard!$D$5),OR(Dashboard!$D$6="All",Healthcare!K1502=Dashboard!$D$6)),1,0)</f>
        <v>1</v>
      </c>
      <c r="C1502" s="27">
        <f>IF(B1502=1,Healthcare!C1502,NA())</f>
        <v>26.33</v>
      </c>
      <c r="D1502" s="27">
        <f>IF(B1502=1,Healthcare!D1502,NA())</f>
        <v>4.79</v>
      </c>
      <c r="E1502" s="32">
        <f>IF(B1502=1,Healthcare!M1502,NA())</f>
        <v>6895.19</v>
      </c>
    </row>
    <row r="1503" spans="1:5" x14ac:dyDescent="0.35">
      <c r="A1503" s="23">
        <f>Healthcare!Q1503</f>
        <v>37</v>
      </c>
      <c r="B1503" s="23">
        <f>IF(AND(OR(Dashboard!$D$5="All",Healthcare!J1503=Dashboard!$D$5),OR(Dashboard!$D$6="All",Healthcare!K1503=Dashboard!$D$6)),1,0)</f>
        <v>1</v>
      </c>
      <c r="C1503" s="27">
        <f>IF(B1503=1,Healthcare!C1503,NA())</f>
        <v>17.29</v>
      </c>
      <c r="D1503" s="27">
        <f>IF(B1503=1,Healthcare!D1503,NA())</f>
        <v>5.35</v>
      </c>
      <c r="E1503" s="32">
        <f>IF(B1503=1,Healthcare!M1503,NA())</f>
        <v>6877.98</v>
      </c>
    </row>
    <row r="1504" spans="1:5" x14ac:dyDescent="0.35">
      <c r="A1504" s="23">
        <f>Healthcare!Q1504</f>
        <v>18</v>
      </c>
      <c r="B1504" s="23">
        <f>IF(AND(OR(Dashboard!$D$5="All",Healthcare!J1504=Dashboard!$D$5),OR(Dashboard!$D$6="All",Healthcare!K1504=Dashboard!$D$6)),1,0)</f>
        <v>1</v>
      </c>
      <c r="C1504" s="27">
        <f>IF(B1504=1,Healthcare!C1504,NA())</f>
        <v>42.88</v>
      </c>
      <c r="D1504" s="27">
        <f>IF(B1504=1,Healthcare!D1504,NA())</f>
        <v>4.87</v>
      </c>
      <c r="E1504" s="32">
        <f>IF(B1504=1,Healthcare!M1504,NA())</f>
        <v>6876.53</v>
      </c>
    </row>
    <row r="1505" spans="1:5" x14ac:dyDescent="0.35">
      <c r="A1505" s="23">
        <f>Healthcare!Q1505</f>
        <v>41</v>
      </c>
      <c r="B1505" s="23">
        <f>IF(AND(OR(Dashboard!$D$5="All",Healthcare!J1505=Dashboard!$D$5),OR(Dashboard!$D$6="All",Healthcare!K1505=Dashboard!$D$6)),1,0)</f>
        <v>1</v>
      </c>
      <c r="C1505" s="27">
        <f>IF(B1505=1,Healthcare!C1505,NA())</f>
        <v>32.200000000000003</v>
      </c>
      <c r="D1505" s="27">
        <f>IF(B1505=1,Healthcare!D1505,NA())</f>
        <v>10.09</v>
      </c>
      <c r="E1505" s="32">
        <f>IF(B1505=1,Healthcare!M1505,NA())</f>
        <v>6875.96</v>
      </c>
    </row>
    <row r="1506" spans="1:5" x14ac:dyDescent="0.35">
      <c r="A1506" s="23">
        <f>Healthcare!Q1506</f>
        <v>53</v>
      </c>
      <c r="B1506" s="23">
        <f>IF(AND(OR(Dashboard!$D$5="All",Healthcare!J1506=Dashboard!$D$5),OR(Dashboard!$D$6="All",Healthcare!K1506=Dashboard!$D$6)),1,0)</f>
        <v>1</v>
      </c>
      <c r="C1506" s="27">
        <f>IF(B1506=1,Healthcare!C1506,NA())</f>
        <v>18.75</v>
      </c>
      <c r="D1506" s="27">
        <f>IF(B1506=1,Healthcare!D1506,NA())</f>
        <v>5.47</v>
      </c>
      <c r="E1506" s="32">
        <f>IF(B1506=1,Healthcare!M1506,NA())</f>
        <v>6868.39</v>
      </c>
    </row>
    <row r="1507" spans="1:5" x14ac:dyDescent="0.35">
      <c r="A1507" s="23">
        <f>Healthcare!Q1507</f>
        <v>44</v>
      </c>
      <c r="B1507" s="23">
        <f>IF(AND(OR(Dashboard!$D$5="All",Healthcare!J1507=Dashboard!$D$5),OR(Dashboard!$D$6="All",Healthcare!K1507=Dashboard!$D$6)),1,0)</f>
        <v>1</v>
      </c>
      <c r="C1507" s="27">
        <f>IF(B1507=1,Healthcare!C1507,NA())</f>
        <v>22.36</v>
      </c>
      <c r="D1507" s="27">
        <f>IF(B1507=1,Healthcare!D1507,NA())</f>
        <v>8.6</v>
      </c>
      <c r="E1507" s="32">
        <f>IF(B1507=1,Healthcare!M1507,NA())</f>
        <v>6863.49</v>
      </c>
    </row>
    <row r="1508" spans="1:5" x14ac:dyDescent="0.35">
      <c r="A1508" s="23">
        <f>Healthcare!Q1508</f>
        <v>41</v>
      </c>
      <c r="B1508" s="23">
        <f>IF(AND(OR(Dashboard!$D$5="All",Healthcare!J1508=Dashboard!$D$5),OR(Dashboard!$D$6="All",Healthcare!K1508=Dashboard!$D$6)),1,0)</f>
        <v>1</v>
      </c>
      <c r="C1508" s="27">
        <f>IF(B1508=1,Healthcare!C1508,NA())</f>
        <v>23.94</v>
      </c>
      <c r="D1508" s="27">
        <f>IF(B1508=1,Healthcare!D1508,NA())</f>
        <v>10.74</v>
      </c>
      <c r="E1508" s="32">
        <f>IF(B1508=1,Healthcare!M1508,NA())</f>
        <v>6858.48</v>
      </c>
    </row>
    <row r="1509" spans="1:5" x14ac:dyDescent="0.35">
      <c r="A1509" s="23">
        <f>Healthcare!Q1509</f>
        <v>43</v>
      </c>
      <c r="B1509" s="23">
        <f>IF(AND(OR(Dashboard!$D$5="All",Healthcare!J1509=Dashboard!$D$5),OR(Dashboard!$D$6="All",Healthcare!K1509=Dashboard!$D$6)),1,0)</f>
        <v>1</v>
      </c>
      <c r="C1509" s="27">
        <f>IF(B1509=1,Healthcare!C1509,NA())</f>
        <v>30.1</v>
      </c>
      <c r="D1509" s="27">
        <f>IF(B1509=1,Healthcare!D1509,NA())</f>
        <v>4.3899999999999997</v>
      </c>
      <c r="E1509" s="32">
        <f>IF(B1509=1,Healthcare!M1509,NA())</f>
        <v>6849.03</v>
      </c>
    </row>
    <row r="1510" spans="1:5" x14ac:dyDescent="0.35">
      <c r="A1510" s="23">
        <f>Healthcare!Q1510</f>
        <v>45</v>
      </c>
      <c r="B1510" s="23">
        <f>IF(AND(OR(Dashboard!$D$5="All",Healthcare!J1510=Dashboard!$D$5),OR(Dashboard!$D$6="All",Healthcare!K1510=Dashboard!$D$6)),1,0)</f>
        <v>1</v>
      </c>
      <c r="C1510" s="27">
        <f>IF(B1510=1,Healthcare!C1510,NA())</f>
        <v>21.93</v>
      </c>
      <c r="D1510" s="27">
        <f>IF(B1510=1,Healthcare!D1510,NA())</f>
        <v>6.3</v>
      </c>
      <c r="E1510" s="32">
        <f>IF(B1510=1,Healthcare!M1510,NA())</f>
        <v>6843.17</v>
      </c>
    </row>
    <row r="1511" spans="1:5" x14ac:dyDescent="0.35">
      <c r="A1511" s="23">
        <f>Healthcare!Q1511</f>
        <v>22</v>
      </c>
      <c r="B1511" s="23">
        <f>IF(AND(OR(Dashboard!$D$5="All",Healthcare!J1511=Dashboard!$D$5),OR(Dashboard!$D$6="All",Healthcare!K1511=Dashboard!$D$6)),1,0)</f>
        <v>1</v>
      </c>
      <c r="C1511" s="27">
        <f>IF(B1511=1,Healthcare!C1511,NA())</f>
        <v>39.75</v>
      </c>
      <c r="D1511" s="27">
        <f>IF(B1511=1,Healthcare!D1511,NA())</f>
        <v>5.41</v>
      </c>
      <c r="E1511" s="32">
        <f>IF(B1511=1,Healthcare!M1511,NA())</f>
        <v>6842.28</v>
      </c>
    </row>
    <row r="1512" spans="1:5" x14ac:dyDescent="0.35">
      <c r="A1512" s="23">
        <f>Healthcare!Q1512</f>
        <v>43</v>
      </c>
      <c r="B1512" s="23">
        <f>IF(AND(OR(Dashboard!$D$5="All",Healthcare!J1512=Dashboard!$D$5),OR(Dashboard!$D$6="All",Healthcare!K1512=Dashboard!$D$6)),1,0)</f>
        <v>1</v>
      </c>
      <c r="C1512" s="27">
        <f>IF(B1512=1,Healthcare!C1512,NA())</f>
        <v>26.03</v>
      </c>
      <c r="D1512" s="27">
        <f>IF(B1512=1,Healthcare!D1512,NA())</f>
        <v>4.47</v>
      </c>
      <c r="E1512" s="32">
        <f>IF(B1512=1,Healthcare!M1512,NA())</f>
        <v>6837.37</v>
      </c>
    </row>
    <row r="1513" spans="1:5" x14ac:dyDescent="0.35">
      <c r="A1513" s="23">
        <f>Healthcare!Q1513</f>
        <v>28</v>
      </c>
      <c r="B1513" s="23">
        <f>IF(AND(OR(Dashboard!$D$5="All",Healthcare!J1513=Dashboard!$D$5),OR(Dashboard!$D$6="All",Healthcare!K1513=Dashboard!$D$6)),1,0)</f>
        <v>1</v>
      </c>
      <c r="C1513" s="27">
        <f>IF(B1513=1,Healthcare!C1513,NA())</f>
        <v>34.51</v>
      </c>
      <c r="D1513" s="27">
        <f>IF(B1513=1,Healthcare!D1513,NA())</f>
        <v>6.26</v>
      </c>
      <c r="E1513" s="32">
        <f>IF(B1513=1,Healthcare!M1513,NA())</f>
        <v>6827.69</v>
      </c>
    </row>
    <row r="1514" spans="1:5" x14ac:dyDescent="0.35">
      <c r="A1514" s="23">
        <f>Healthcare!Q1514</f>
        <v>47</v>
      </c>
      <c r="B1514" s="23">
        <f>IF(AND(OR(Dashboard!$D$5="All",Healthcare!J1514=Dashboard!$D$5),OR(Dashboard!$D$6="All",Healthcare!K1514=Dashboard!$D$6)),1,0)</f>
        <v>1</v>
      </c>
      <c r="C1514" s="27">
        <f>IF(B1514=1,Healthcare!C1514,NA())</f>
        <v>19.32</v>
      </c>
      <c r="D1514" s="27">
        <f>IF(B1514=1,Healthcare!D1514,NA())</f>
        <v>11.58</v>
      </c>
      <c r="E1514" s="32">
        <f>IF(B1514=1,Healthcare!M1514,NA())</f>
        <v>6809.46</v>
      </c>
    </row>
    <row r="1515" spans="1:5" x14ac:dyDescent="0.35">
      <c r="A1515" s="23">
        <f>Healthcare!Q1515</f>
        <v>31</v>
      </c>
      <c r="B1515" s="23">
        <f>IF(AND(OR(Dashboard!$D$5="All",Healthcare!J1515=Dashboard!$D$5),OR(Dashboard!$D$6="All",Healthcare!K1515=Dashboard!$D$6)),1,0)</f>
        <v>1</v>
      </c>
      <c r="C1515" s="27">
        <f>IF(B1515=1,Healthcare!C1515,NA())</f>
        <v>28.5</v>
      </c>
      <c r="D1515" s="27">
        <f>IF(B1515=1,Healthcare!D1515,NA())</f>
        <v>4.3600000000000003</v>
      </c>
      <c r="E1515" s="32">
        <f>IF(B1515=1,Healthcare!M1515,NA())</f>
        <v>6799.46</v>
      </c>
    </row>
    <row r="1516" spans="1:5" x14ac:dyDescent="0.35">
      <c r="A1516" s="23">
        <f>Healthcare!Q1516</f>
        <v>37</v>
      </c>
      <c r="B1516" s="23">
        <f>IF(AND(OR(Dashboard!$D$5="All",Healthcare!J1516=Dashboard!$D$5),OR(Dashboard!$D$6="All",Healthcare!K1516=Dashboard!$D$6)),1,0)</f>
        <v>1</v>
      </c>
      <c r="C1516" s="27">
        <f>IF(B1516=1,Healthcare!C1516,NA())</f>
        <v>30.875</v>
      </c>
      <c r="D1516" s="27">
        <f>IF(B1516=1,Healthcare!D1516,NA())</f>
        <v>4.1399999999999997</v>
      </c>
      <c r="E1516" s="32">
        <f>IF(B1516=1,Healthcare!M1516,NA())</f>
        <v>6796.86</v>
      </c>
    </row>
    <row r="1517" spans="1:5" x14ac:dyDescent="0.35">
      <c r="A1517" s="23">
        <f>Healthcare!Q1517</f>
        <v>42</v>
      </c>
      <c r="B1517" s="23">
        <f>IF(AND(OR(Dashboard!$D$5="All",Healthcare!J1517=Dashboard!$D$5),OR(Dashboard!$D$6="All",Healthcare!K1517=Dashboard!$D$6)),1,0)</f>
        <v>1</v>
      </c>
      <c r="C1517" s="27">
        <f>IF(B1517=1,Healthcare!C1517,NA())</f>
        <v>24.02</v>
      </c>
      <c r="D1517" s="27">
        <f>IF(B1517=1,Healthcare!D1517,NA())</f>
        <v>4.38</v>
      </c>
      <c r="E1517" s="32">
        <f>IF(B1517=1,Healthcare!M1517,NA())</f>
        <v>6781.52</v>
      </c>
    </row>
    <row r="1518" spans="1:5" x14ac:dyDescent="0.35">
      <c r="A1518" s="23">
        <f>Healthcare!Q1518</f>
        <v>41</v>
      </c>
      <c r="B1518" s="23">
        <f>IF(AND(OR(Dashboard!$D$5="All",Healthcare!J1518=Dashboard!$D$5),OR(Dashboard!$D$6="All",Healthcare!K1518=Dashboard!$D$6)),1,0)</f>
        <v>1</v>
      </c>
      <c r="C1518" s="27">
        <f>IF(B1518=1,Healthcare!C1518,NA())</f>
        <v>36.08</v>
      </c>
      <c r="D1518" s="27">
        <f>IF(B1518=1,Healthcare!D1518,NA())</f>
        <v>11.61</v>
      </c>
      <c r="E1518" s="32">
        <f>IF(B1518=1,Healthcare!M1518,NA())</f>
        <v>6781.35</v>
      </c>
    </row>
    <row r="1519" spans="1:5" x14ac:dyDescent="0.35">
      <c r="A1519" s="23">
        <f>Healthcare!Q1519</f>
        <v>41</v>
      </c>
      <c r="B1519" s="23">
        <f>IF(AND(OR(Dashboard!$D$5="All",Healthcare!J1519=Dashboard!$D$5),OR(Dashboard!$D$6="All",Healthcare!K1519=Dashboard!$D$6)),1,0)</f>
        <v>1</v>
      </c>
      <c r="C1519" s="27">
        <f>IF(B1519=1,Healthcare!C1519,NA())</f>
        <v>32.200000000000003</v>
      </c>
      <c r="D1519" s="27">
        <f>IF(B1519=1,Healthcare!D1519,NA())</f>
        <v>10.59</v>
      </c>
      <c r="E1519" s="32">
        <f>IF(B1519=1,Healthcare!M1519,NA())</f>
        <v>6775.96</v>
      </c>
    </row>
    <row r="1520" spans="1:5" x14ac:dyDescent="0.35">
      <c r="A1520" s="23">
        <f>Healthcare!Q1520</f>
        <v>41</v>
      </c>
      <c r="B1520" s="23">
        <f>IF(AND(OR(Dashboard!$D$5="All",Healthcare!J1520=Dashboard!$D$5),OR(Dashboard!$D$6="All",Healthcare!K1520=Dashboard!$D$6)),1,0)</f>
        <v>1</v>
      </c>
      <c r="C1520" s="27">
        <f>IF(B1520=1,Healthcare!C1520,NA())</f>
        <v>28.05</v>
      </c>
      <c r="D1520" s="27">
        <f>IF(B1520=1,Healthcare!D1520,NA())</f>
        <v>11.85</v>
      </c>
      <c r="E1520" s="32">
        <f>IF(B1520=1,Healthcare!M1520,NA())</f>
        <v>6770.19</v>
      </c>
    </row>
    <row r="1521" spans="1:5" x14ac:dyDescent="0.35">
      <c r="A1521" s="23">
        <f>Healthcare!Q1521</f>
        <v>34</v>
      </c>
      <c r="B1521" s="23">
        <f>IF(AND(OR(Dashboard!$D$5="All",Healthcare!J1521=Dashboard!$D$5),OR(Dashboard!$D$6="All",Healthcare!K1521=Dashboard!$D$6)),1,0)</f>
        <v>1</v>
      </c>
      <c r="C1521" s="27">
        <f>IF(B1521=1,Healthcare!C1521,NA())</f>
        <v>19</v>
      </c>
      <c r="D1521" s="27">
        <f>IF(B1521=1,Healthcare!D1521,NA())</f>
        <v>5.46</v>
      </c>
      <c r="E1521" s="32">
        <f>IF(B1521=1,Healthcare!M1521,NA())</f>
        <v>6753.04</v>
      </c>
    </row>
    <row r="1522" spans="1:5" x14ac:dyDescent="0.35">
      <c r="A1522" s="23">
        <f>Healthcare!Q1522</f>
        <v>56</v>
      </c>
      <c r="B1522" s="23">
        <f>IF(AND(OR(Dashboard!$D$5="All",Healthcare!J1522=Dashboard!$D$5),OR(Dashboard!$D$6="All",Healthcare!K1522=Dashboard!$D$6)),1,0)</f>
        <v>1</v>
      </c>
      <c r="C1522" s="27">
        <f>IF(B1522=1,Healthcare!C1522,NA())</f>
        <v>16.13</v>
      </c>
      <c r="D1522" s="27">
        <f>IF(B1522=1,Healthcare!D1522,NA())</f>
        <v>4.54</v>
      </c>
      <c r="E1522" s="32">
        <f>IF(B1522=1,Healthcare!M1522,NA())</f>
        <v>6750.27</v>
      </c>
    </row>
    <row r="1523" spans="1:5" x14ac:dyDescent="0.35">
      <c r="A1523" s="23">
        <f>Healthcare!Q1523</f>
        <v>52</v>
      </c>
      <c r="B1523" s="23">
        <f>IF(AND(OR(Dashboard!$D$5="All",Healthcare!J1523=Dashboard!$D$5),OR(Dashboard!$D$6="All",Healthcare!K1523=Dashboard!$D$6)),1,0)</f>
        <v>1</v>
      </c>
      <c r="C1523" s="27">
        <f>IF(B1523=1,Healthcare!C1523,NA())</f>
        <v>18.77</v>
      </c>
      <c r="D1523" s="27">
        <f>IF(B1523=1,Healthcare!D1523,NA())</f>
        <v>11.98</v>
      </c>
      <c r="E1523" s="32">
        <f>IF(B1523=1,Healthcare!M1523,NA())</f>
        <v>6749.63</v>
      </c>
    </row>
    <row r="1524" spans="1:5" x14ac:dyDescent="0.35">
      <c r="A1524" s="23">
        <f>Healthcare!Q1524</f>
        <v>37</v>
      </c>
      <c r="B1524" s="23">
        <f>IF(AND(OR(Dashboard!$D$5="All",Healthcare!J1524=Dashboard!$D$5),OR(Dashboard!$D$6="All",Healthcare!K1524=Dashboard!$D$6)),1,0)</f>
        <v>1</v>
      </c>
      <c r="C1524" s="27">
        <f>IF(B1524=1,Healthcare!C1524,NA())</f>
        <v>28.88</v>
      </c>
      <c r="D1524" s="27">
        <f>IF(B1524=1,Healthcare!D1524,NA())</f>
        <v>6.59</v>
      </c>
      <c r="E1524" s="32">
        <f>IF(B1524=1,Healthcare!M1524,NA())</f>
        <v>6748.59</v>
      </c>
    </row>
    <row r="1525" spans="1:5" x14ac:dyDescent="0.35">
      <c r="A1525" s="23">
        <f>Healthcare!Q1525</f>
        <v>36</v>
      </c>
      <c r="B1525" s="23">
        <f>IF(AND(OR(Dashboard!$D$5="All",Healthcare!J1525=Dashboard!$D$5),OR(Dashboard!$D$6="All",Healthcare!K1525=Dashboard!$D$6)),1,0)</f>
        <v>1</v>
      </c>
      <c r="C1525" s="27">
        <f>IF(B1525=1,Healthcare!C1525,NA())</f>
        <v>27.55</v>
      </c>
      <c r="D1525" s="27">
        <f>IF(B1525=1,Healthcare!D1525,NA())</f>
        <v>10.83</v>
      </c>
      <c r="E1525" s="32">
        <f>IF(B1525=1,Healthcare!M1525,NA())</f>
        <v>6746.74</v>
      </c>
    </row>
    <row r="1526" spans="1:5" x14ac:dyDescent="0.35">
      <c r="A1526" s="23">
        <f>Healthcare!Q1526</f>
        <v>54</v>
      </c>
      <c r="B1526" s="23">
        <f>IF(AND(OR(Dashboard!$D$5="All",Healthcare!J1526=Dashboard!$D$5),OR(Dashboard!$D$6="All",Healthcare!K1526=Dashboard!$D$6)),1,0)</f>
        <v>1</v>
      </c>
      <c r="C1526" s="27">
        <f>IF(B1526=1,Healthcare!C1526,NA())</f>
        <v>15.6</v>
      </c>
      <c r="D1526" s="27">
        <f>IF(B1526=1,Healthcare!D1526,NA())</f>
        <v>8.6</v>
      </c>
      <c r="E1526" s="32">
        <f>IF(B1526=1,Healthcare!M1526,NA())</f>
        <v>6738.84</v>
      </c>
    </row>
    <row r="1527" spans="1:5" x14ac:dyDescent="0.35">
      <c r="A1527" s="23">
        <f>Healthcare!Q1527</f>
        <v>44</v>
      </c>
      <c r="B1527" s="23">
        <f>IF(AND(OR(Dashboard!$D$5="All",Healthcare!J1527=Dashboard!$D$5),OR(Dashboard!$D$6="All",Healthcare!K1527=Dashboard!$D$6)),1,0)</f>
        <v>1</v>
      </c>
      <c r="C1527" s="27">
        <f>IF(B1527=1,Healthcare!C1527,NA())</f>
        <v>21.99</v>
      </c>
      <c r="D1527" s="27">
        <f>IF(B1527=1,Healthcare!D1527,NA())</f>
        <v>11.17</v>
      </c>
      <c r="E1527" s="32">
        <f>IF(B1527=1,Healthcare!M1527,NA())</f>
        <v>6737.98</v>
      </c>
    </row>
    <row r="1528" spans="1:5" x14ac:dyDescent="0.35">
      <c r="A1528" s="23">
        <f>Healthcare!Q1528</f>
        <v>28</v>
      </c>
      <c r="B1528" s="23">
        <f>IF(AND(OR(Dashboard!$D$5="All",Healthcare!J1528=Dashboard!$D$5),OR(Dashboard!$D$6="All",Healthcare!K1528=Dashboard!$D$6)),1,0)</f>
        <v>1</v>
      </c>
      <c r="C1528" s="27">
        <f>IF(B1528=1,Healthcare!C1528,NA())</f>
        <v>34.85</v>
      </c>
      <c r="D1528" s="27">
        <f>IF(B1528=1,Healthcare!D1528,NA())</f>
        <v>5.75</v>
      </c>
      <c r="E1528" s="32">
        <f>IF(B1528=1,Healthcare!M1528,NA())</f>
        <v>6721.37</v>
      </c>
    </row>
    <row r="1529" spans="1:5" x14ac:dyDescent="0.35">
      <c r="A1529" s="23">
        <f>Healthcare!Q1529</f>
        <v>39</v>
      </c>
      <c r="B1529" s="23">
        <f>IF(AND(OR(Dashboard!$D$5="All",Healthcare!J1529=Dashboard!$D$5),OR(Dashboard!$D$6="All",Healthcare!K1529=Dashboard!$D$6)),1,0)</f>
        <v>1</v>
      </c>
      <c r="C1529" s="27">
        <f>IF(B1529=1,Healthcare!C1529,NA())</f>
        <v>24.51</v>
      </c>
      <c r="D1529" s="27">
        <f>IF(B1529=1,Healthcare!D1529,NA())</f>
        <v>4.83</v>
      </c>
      <c r="E1529" s="32">
        <f>IF(B1529=1,Healthcare!M1529,NA())</f>
        <v>6710.19</v>
      </c>
    </row>
    <row r="1530" spans="1:5" x14ac:dyDescent="0.35">
      <c r="A1530" s="23">
        <f>Healthcare!Q1530</f>
        <v>51</v>
      </c>
      <c r="B1530" s="23">
        <f>IF(AND(OR(Dashboard!$D$5="All",Healthcare!J1530=Dashboard!$D$5),OR(Dashboard!$D$6="All",Healthcare!K1530=Dashboard!$D$6)),1,0)</f>
        <v>1</v>
      </c>
      <c r="C1530" s="27">
        <f>IF(B1530=1,Healthcare!C1530,NA())</f>
        <v>19.399999999999999</v>
      </c>
      <c r="D1530" s="27">
        <f>IF(B1530=1,Healthcare!D1530,NA())</f>
        <v>11.93</v>
      </c>
      <c r="E1530" s="32">
        <f>IF(B1530=1,Healthcare!M1530,NA())</f>
        <v>6706.47</v>
      </c>
    </row>
    <row r="1531" spans="1:5" x14ac:dyDescent="0.35">
      <c r="A1531" s="23">
        <f>Healthcare!Q1531</f>
        <v>54</v>
      </c>
      <c r="B1531" s="23">
        <f>IF(AND(OR(Dashboard!$D$5="All",Healthcare!J1531=Dashboard!$D$5),OR(Dashboard!$D$6="All",Healthcare!K1531=Dashboard!$D$6)),1,0)</f>
        <v>1</v>
      </c>
      <c r="C1531" s="27">
        <f>IF(B1531=1,Healthcare!C1531,NA())</f>
        <v>15.1</v>
      </c>
      <c r="D1531" s="27">
        <f>IF(B1531=1,Healthcare!D1531,NA())</f>
        <v>8.41</v>
      </c>
      <c r="E1531" s="32">
        <f>IF(B1531=1,Healthcare!M1531,NA())</f>
        <v>6700.56</v>
      </c>
    </row>
    <row r="1532" spans="1:5" x14ac:dyDescent="0.35">
      <c r="A1532" s="23">
        <f>Healthcare!Q1532</f>
        <v>37</v>
      </c>
      <c r="B1532" s="23">
        <f>IF(AND(OR(Dashboard!$D$5="All",Healthcare!J1532=Dashboard!$D$5),OR(Dashboard!$D$6="All",Healthcare!K1532=Dashboard!$D$6)),1,0)</f>
        <v>1</v>
      </c>
      <c r="C1532" s="27">
        <f>IF(B1532=1,Healthcare!C1532,NA())</f>
        <v>23.37</v>
      </c>
      <c r="D1532" s="27">
        <f>IF(B1532=1,Healthcare!D1532,NA())</f>
        <v>5.59</v>
      </c>
      <c r="E1532" s="32">
        <f>IF(B1532=1,Healthcare!M1532,NA())</f>
        <v>6686.43</v>
      </c>
    </row>
    <row r="1533" spans="1:5" x14ac:dyDescent="0.35">
      <c r="A1533" s="23">
        <f>Healthcare!Q1533</f>
        <v>33</v>
      </c>
      <c r="B1533" s="23">
        <f>IF(AND(OR(Dashboard!$D$5="All",Healthcare!J1533=Dashboard!$D$5),OR(Dashboard!$D$6="All",Healthcare!K1533=Dashboard!$D$6)),1,0)</f>
        <v>1</v>
      </c>
      <c r="C1533" s="27">
        <f>IF(B1533=1,Healthcare!C1533,NA())</f>
        <v>42.4</v>
      </c>
      <c r="D1533" s="27">
        <f>IF(B1533=1,Healthcare!D1533,NA())</f>
        <v>4.0599999999999996</v>
      </c>
      <c r="E1533" s="32">
        <f>IF(B1533=1,Healthcare!M1533,NA())</f>
        <v>6666.24</v>
      </c>
    </row>
    <row r="1534" spans="1:5" x14ac:dyDescent="0.35">
      <c r="A1534" s="23">
        <f>Healthcare!Q1534</f>
        <v>41</v>
      </c>
      <c r="B1534" s="23">
        <f>IF(AND(OR(Dashboard!$D$5="All",Healthcare!J1534=Dashboard!$D$5),OR(Dashboard!$D$6="All",Healthcare!K1534=Dashboard!$D$6)),1,0)</f>
        <v>1</v>
      </c>
      <c r="C1534" s="27">
        <f>IF(B1534=1,Healthcare!C1534,NA())</f>
        <v>28.405000000000001</v>
      </c>
      <c r="D1534" s="27">
        <f>IF(B1534=1,Healthcare!D1534,NA())</f>
        <v>7.02</v>
      </c>
      <c r="E1534" s="32">
        <f>IF(B1534=1,Healthcare!M1534,NA())</f>
        <v>6664.69</v>
      </c>
    </row>
    <row r="1535" spans="1:5" x14ac:dyDescent="0.35">
      <c r="A1535" s="23">
        <f>Healthcare!Q1535</f>
        <v>40</v>
      </c>
      <c r="B1535" s="23">
        <f>IF(AND(OR(Dashboard!$D$5="All",Healthcare!J1535=Dashboard!$D$5),OR(Dashboard!$D$6="All",Healthcare!K1535=Dashboard!$D$6)),1,0)</f>
        <v>1</v>
      </c>
      <c r="C1535" s="27">
        <f>IF(B1535=1,Healthcare!C1535,NA())</f>
        <v>23.4</v>
      </c>
      <c r="D1535" s="27">
        <f>IF(B1535=1,Healthcare!D1535,NA())</f>
        <v>4.47</v>
      </c>
      <c r="E1535" s="32">
        <f>IF(B1535=1,Healthcare!M1535,NA())</f>
        <v>6664.32</v>
      </c>
    </row>
    <row r="1536" spans="1:5" x14ac:dyDescent="0.35">
      <c r="A1536" s="23">
        <f>Healthcare!Q1536</f>
        <v>33</v>
      </c>
      <c r="B1536" s="23">
        <f>IF(AND(OR(Dashboard!$D$5="All",Healthcare!J1536=Dashboard!$D$5),OR(Dashboard!$D$6="All",Healthcare!K1536=Dashboard!$D$6)),1,0)</f>
        <v>1</v>
      </c>
      <c r="C1536" s="27">
        <f>IF(B1536=1,Healthcare!C1536,NA())</f>
        <v>33.44</v>
      </c>
      <c r="D1536" s="27">
        <f>IF(B1536=1,Healthcare!D1536,NA())</f>
        <v>4.54</v>
      </c>
      <c r="E1536" s="32">
        <f>IF(B1536=1,Healthcare!M1536,NA())</f>
        <v>6653.79</v>
      </c>
    </row>
    <row r="1537" spans="1:5" x14ac:dyDescent="0.35">
      <c r="A1537" s="23">
        <f>Healthcare!Q1537</f>
        <v>38</v>
      </c>
      <c r="B1537" s="23">
        <f>IF(AND(OR(Dashboard!$D$5="All",Healthcare!J1537=Dashboard!$D$5),OR(Dashboard!$D$6="All",Healthcare!K1537=Dashboard!$D$6)),1,0)</f>
        <v>1</v>
      </c>
      <c r="C1537" s="27">
        <f>IF(B1537=1,Healthcare!C1537,NA())</f>
        <v>21.12</v>
      </c>
      <c r="D1537" s="27">
        <f>IF(B1537=1,Healthcare!D1537,NA())</f>
        <v>4.99</v>
      </c>
      <c r="E1537" s="32">
        <f>IF(B1537=1,Healthcare!M1537,NA())</f>
        <v>6652.53</v>
      </c>
    </row>
    <row r="1538" spans="1:5" x14ac:dyDescent="0.35">
      <c r="A1538" s="23">
        <f>Healthcare!Q1538</f>
        <v>52</v>
      </c>
      <c r="B1538" s="23">
        <f>IF(AND(OR(Dashboard!$D$5="All",Healthcare!J1538=Dashboard!$D$5),OR(Dashboard!$D$6="All",Healthcare!K1538=Dashboard!$D$6)),1,0)</f>
        <v>1</v>
      </c>
      <c r="C1538" s="27">
        <f>IF(B1538=1,Healthcare!C1538,NA())</f>
        <v>18.48</v>
      </c>
      <c r="D1538" s="27">
        <f>IF(B1538=1,Healthcare!D1538,NA())</f>
        <v>10.84</v>
      </c>
      <c r="E1538" s="32">
        <f>IF(B1538=1,Healthcare!M1538,NA())</f>
        <v>6651.26</v>
      </c>
    </row>
    <row r="1539" spans="1:5" x14ac:dyDescent="0.35">
      <c r="A1539" s="23">
        <f>Healthcare!Q1539</f>
        <v>38</v>
      </c>
      <c r="B1539" s="23">
        <f>IF(AND(OR(Dashboard!$D$5="All",Healthcare!J1539=Dashboard!$D$5),OR(Dashboard!$D$6="All",Healthcare!K1539=Dashboard!$D$6)),1,0)</f>
        <v>1</v>
      </c>
      <c r="C1539" s="27">
        <f>IF(B1539=1,Healthcare!C1539,NA())</f>
        <v>16.815000000000001</v>
      </c>
      <c r="D1539" s="27">
        <f>IF(B1539=1,Healthcare!D1539,NA())</f>
        <v>5.63</v>
      </c>
      <c r="E1539" s="32">
        <f>IF(B1539=1,Healthcare!M1539,NA())</f>
        <v>6640.54</v>
      </c>
    </row>
    <row r="1540" spans="1:5" x14ac:dyDescent="0.35">
      <c r="A1540" s="23">
        <f>Healthcare!Q1540</f>
        <v>33</v>
      </c>
      <c r="B1540" s="23">
        <f>IF(AND(OR(Dashboard!$D$5="All",Healthcare!J1540=Dashboard!$D$5),OR(Dashboard!$D$6="All",Healthcare!K1540=Dashboard!$D$6)),1,0)</f>
        <v>1</v>
      </c>
      <c r="C1540" s="27">
        <f>IF(B1540=1,Healthcare!C1540,NA())</f>
        <v>26.72</v>
      </c>
      <c r="D1540" s="27">
        <f>IF(B1540=1,Healthcare!D1540,NA())</f>
        <v>4.1399999999999997</v>
      </c>
      <c r="E1540" s="32">
        <f>IF(B1540=1,Healthcare!M1540,NA())</f>
        <v>6639.3</v>
      </c>
    </row>
    <row r="1541" spans="1:5" x14ac:dyDescent="0.35">
      <c r="A1541" s="23">
        <f>Healthcare!Q1541</f>
        <v>19</v>
      </c>
      <c r="B1541" s="23">
        <f>IF(AND(OR(Dashboard!$D$5="All",Healthcare!J1541=Dashboard!$D$5),OR(Dashboard!$D$6="All",Healthcare!K1541=Dashboard!$D$6)),1,0)</f>
        <v>1</v>
      </c>
      <c r="C1541" s="27">
        <f>IF(B1541=1,Healthcare!C1541,NA())</f>
        <v>41.42</v>
      </c>
      <c r="D1541" s="27">
        <f>IF(B1541=1,Healthcare!D1541,NA())</f>
        <v>5.17</v>
      </c>
      <c r="E1541" s="32">
        <f>IF(B1541=1,Healthcare!M1541,NA())</f>
        <v>6638.16</v>
      </c>
    </row>
    <row r="1542" spans="1:5" x14ac:dyDescent="0.35">
      <c r="A1542" s="23">
        <f>Healthcare!Q1542</f>
        <v>49</v>
      </c>
      <c r="B1542" s="23">
        <f>IF(AND(OR(Dashboard!$D$5="All",Healthcare!J1542=Dashboard!$D$5),OR(Dashboard!$D$6="All",Healthcare!K1542=Dashboard!$D$6)),1,0)</f>
        <v>1</v>
      </c>
      <c r="C1542" s="27">
        <f>IF(B1542=1,Healthcare!C1542,NA())</f>
        <v>20.69</v>
      </c>
      <c r="D1542" s="27">
        <f>IF(B1542=1,Healthcare!D1542,NA())</f>
        <v>6.93</v>
      </c>
      <c r="E1542" s="32">
        <f>IF(B1542=1,Healthcare!M1542,NA())</f>
        <v>6630.31</v>
      </c>
    </row>
    <row r="1543" spans="1:5" x14ac:dyDescent="0.35">
      <c r="A1543" s="23">
        <f>Healthcare!Q1543</f>
        <v>40</v>
      </c>
      <c r="B1543" s="23">
        <f>IF(AND(OR(Dashboard!$D$5="All",Healthcare!J1543=Dashboard!$D$5),OR(Dashboard!$D$6="All",Healthcare!K1543=Dashboard!$D$6)),1,0)</f>
        <v>1</v>
      </c>
      <c r="C1543" s="27">
        <f>IF(B1543=1,Healthcare!C1543,NA())</f>
        <v>41.23</v>
      </c>
      <c r="D1543" s="27">
        <f>IF(B1543=1,Healthcare!D1543,NA())</f>
        <v>4.24</v>
      </c>
      <c r="E1543" s="32">
        <f>IF(B1543=1,Healthcare!M1543,NA())</f>
        <v>6610.11</v>
      </c>
    </row>
    <row r="1544" spans="1:5" x14ac:dyDescent="0.35">
      <c r="A1544" s="23">
        <f>Healthcare!Q1544</f>
        <v>40</v>
      </c>
      <c r="B1544" s="23">
        <f>IF(AND(OR(Dashboard!$D$5="All",Healthcare!J1544=Dashboard!$D$5),OR(Dashboard!$D$6="All",Healthcare!K1544=Dashboard!$D$6)),1,0)</f>
        <v>1</v>
      </c>
      <c r="C1544" s="27">
        <f>IF(B1544=1,Healthcare!C1544,NA())</f>
        <v>29.9</v>
      </c>
      <c r="D1544" s="27">
        <f>IF(B1544=1,Healthcare!D1544,NA())</f>
        <v>5.91</v>
      </c>
      <c r="E1544" s="32">
        <f>IF(B1544=1,Healthcare!M1544,NA())</f>
        <v>6600.36</v>
      </c>
    </row>
    <row r="1545" spans="1:5" x14ac:dyDescent="0.35">
      <c r="A1545" s="23">
        <f>Healthcare!Q1545</f>
        <v>40</v>
      </c>
      <c r="B1545" s="23">
        <f>IF(AND(OR(Dashboard!$D$5="All",Healthcare!J1545=Dashboard!$D$5),OR(Dashboard!$D$6="All",Healthcare!K1545=Dashboard!$D$6)),1,0)</f>
        <v>1</v>
      </c>
      <c r="C1545" s="27">
        <f>IF(B1545=1,Healthcare!C1545,NA())</f>
        <v>34.104999999999997</v>
      </c>
      <c r="D1545" s="27">
        <f>IF(B1545=1,Healthcare!D1545,NA())</f>
        <v>5.93</v>
      </c>
      <c r="E1545" s="32">
        <f>IF(B1545=1,Healthcare!M1545,NA())</f>
        <v>6600.21</v>
      </c>
    </row>
    <row r="1546" spans="1:5" x14ac:dyDescent="0.35">
      <c r="A1546" s="23">
        <f>Healthcare!Q1546</f>
        <v>40</v>
      </c>
      <c r="B1546" s="23">
        <f>IF(AND(OR(Dashboard!$D$5="All",Healthcare!J1546=Dashboard!$D$5),OR(Dashboard!$D$6="All",Healthcare!K1546=Dashboard!$D$6)),1,0)</f>
        <v>1</v>
      </c>
      <c r="C1546" s="27">
        <f>IF(B1546=1,Healthcare!C1546,NA())</f>
        <v>24.97</v>
      </c>
      <c r="D1546" s="27">
        <f>IF(B1546=1,Healthcare!D1546,NA())</f>
        <v>5.66</v>
      </c>
      <c r="E1546" s="32">
        <f>IF(B1546=1,Healthcare!M1546,NA())</f>
        <v>6593.51</v>
      </c>
    </row>
    <row r="1547" spans="1:5" x14ac:dyDescent="0.35">
      <c r="A1547" s="23">
        <f>Healthcare!Q1547</f>
        <v>38</v>
      </c>
      <c r="B1547" s="23">
        <f>IF(AND(OR(Dashboard!$D$5="All",Healthcare!J1547=Dashboard!$D$5),OR(Dashboard!$D$6="All",Healthcare!K1547=Dashboard!$D$6)),1,0)</f>
        <v>1</v>
      </c>
      <c r="C1547" s="27">
        <f>IF(B1547=1,Healthcare!C1547,NA())</f>
        <v>34.799999999999997</v>
      </c>
      <c r="D1547" s="27">
        <f>IF(B1547=1,Healthcare!D1547,NA())</f>
        <v>4.1900000000000004</v>
      </c>
      <c r="E1547" s="32">
        <f>IF(B1547=1,Healthcare!M1547,NA())</f>
        <v>6571.54</v>
      </c>
    </row>
    <row r="1548" spans="1:5" x14ac:dyDescent="0.35">
      <c r="A1548" s="23">
        <f>Healthcare!Q1548</f>
        <v>41</v>
      </c>
      <c r="B1548" s="23">
        <f>IF(AND(OR(Dashboard!$D$5="All",Healthcare!J1548=Dashboard!$D$5),OR(Dashboard!$D$6="All",Healthcare!K1548=Dashboard!$D$6)),1,0)</f>
        <v>1</v>
      </c>
      <c r="C1548" s="27">
        <f>IF(B1548=1,Healthcare!C1548,NA())</f>
        <v>32.965000000000003</v>
      </c>
      <c r="D1548" s="27">
        <f>IF(B1548=1,Healthcare!D1548,NA())</f>
        <v>9.2100000000000009</v>
      </c>
      <c r="E1548" s="32">
        <f>IF(B1548=1,Healthcare!M1548,NA())</f>
        <v>6571.02</v>
      </c>
    </row>
    <row r="1549" spans="1:5" x14ac:dyDescent="0.35">
      <c r="A1549" s="23">
        <f>Healthcare!Q1549</f>
        <v>38</v>
      </c>
      <c r="B1549" s="23">
        <f>IF(AND(OR(Dashboard!$D$5="All",Healthcare!J1549=Dashboard!$D$5),OR(Dashboard!$D$6="All",Healthcare!K1549=Dashboard!$D$6)),1,0)</f>
        <v>1</v>
      </c>
      <c r="C1549" s="27">
        <f>IF(B1549=1,Healthcare!C1549,NA())</f>
        <v>27.265000000000001</v>
      </c>
      <c r="D1549" s="27">
        <f>IF(B1549=1,Healthcare!D1549,NA())</f>
        <v>5.51</v>
      </c>
      <c r="E1549" s="32">
        <f>IF(B1549=1,Healthcare!M1549,NA())</f>
        <v>6555.07</v>
      </c>
    </row>
    <row r="1550" spans="1:5" x14ac:dyDescent="0.35">
      <c r="A1550" s="23">
        <f>Healthcare!Q1550</f>
        <v>54</v>
      </c>
      <c r="B1550" s="23">
        <f>IF(AND(OR(Dashboard!$D$5="All",Healthcare!J1550=Dashboard!$D$5),OR(Dashboard!$D$6="All",Healthcare!K1550=Dashboard!$D$6)),1,0)</f>
        <v>1</v>
      </c>
      <c r="C1550" s="27">
        <f>IF(B1550=1,Healthcare!C1550,NA())</f>
        <v>17.059999999999999</v>
      </c>
      <c r="D1550" s="27">
        <f>IF(B1550=1,Healthcare!D1550,NA())</f>
        <v>8.5</v>
      </c>
      <c r="E1550" s="32">
        <f>IF(B1550=1,Healthcare!M1550,NA())</f>
        <v>6552.01</v>
      </c>
    </row>
    <row r="1551" spans="1:5" x14ac:dyDescent="0.35">
      <c r="A1551" s="23">
        <f>Healthcare!Q1551</f>
        <v>33</v>
      </c>
      <c r="B1551" s="23">
        <f>IF(AND(OR(Dashboard!$D$5="All",Healthcare!J1551=Dashboard!$D$5),OR(Dashboard!$D$6="All",Healthcare!K1551=Dashboard!$D$6)),1,0)</f>
        <v>1</v>
      </c>
      <c r="C1551" s="27">
        <f>IF(B1551=1,Healthcare!C1551,NA())</f>
        <v>36.29</v>
      </c>
      <c r="D1551" s="27">
        <f>IF(B1551=1,Healthcare!D1551,NA())</f>
        <v>6.23</v>
      </c>
      <c r="E1551" s="32">
        <f>IF(B1551=1,Healthcare!M1551,NA())</f>
        <v>6551.75</v>
      </c>
    </row>
    <row r="1552" spans="1:5" x14ac:dyDescent="0.35">
      <c r="A1552" s="23">
        <f>Healthcare!Q1552</f>
        <v>36</v>
      </c>
      <c r="B1552" s="23">
        <f>IF(AND(OR(Dashboard!$D$5="All",Healthcare!J1552=Dashboard!$D$5),OR(Dashboard!$D$6="All",Healthcare!K1552=Dashboard!$D$6)),1,0)</f>
        <v>1</v>
      </c>
      <c r="C1552" s="27">
        <f>IF(B1552=1,Healthcare!C1552,NA())</f>
        <v>28.594999999999999</v>
      </c>
      <c r="D1552" s="27">
        <f>IF(B1552=1,Healthcare!D1552,NA())</f>
        <v>8.5299999999999994</v>
      </c>
      <c r="E1552" s="32">
        <f>IF(B1552=1,Healthcare!M1552,NA())</f>
        <v>6548.2</v>
      </c>
    </row>
    <row r="1553" spans="1:5" x14ac:dyDescent="0.35">
      <c r="A1553" s="23">
        <f>Healthcare!Q1553</f>
        <v>53</v>
      </c>
      <c r="B1553" s="23">
        <f>IF(AND(OR(Dashboard!$D$5="All",Healthcare!J1553=Dashboard!$D$5),OR(Dashboard!$D$6="All",Healthcare!K1553=Dashboard!$D$6)),1,0)</f>
        <v>1</v>
      </c>
      <c r="C1553" s="27">
        <f>IF(B1553=1,Healthcare!C1553,NA())</f>
        <v>17.8</v>
      </c>
      <c r="D1553" s="27">
        <f>IF(B1553=1,Healthcare!D1553,NA())</f>
        <v>5.75</v>
      </c>
      <c r="E1553" s="32">
        <f>IF(B1553=1,Healthcare!M1553,NA())</f>
        <v>6546.16</v>
      </c>
    </row>
    <row r="1554" spans="1:5" x14ac:dyDescent="0.35">
      <c r="A1554" s="23">
        <f>Healthcare!Q1554</f>
        <v>40</v>
      </c>
      <c r="B1554" s="23">
        <f>IF(AND(OR(Dashboard!$D$5="All",Healthcare!J1554=Dashboard!$D$5),OR(Dashboard!$D$6="All",Healthcare!K1554=Dashboard!$D$6)),1,0)</f>
        <v>1</v>
      </c>
      <c r="C1554" s="27">
        <f>IF(B1554=1,Healthcare!C1554,NA())</f>
        <v>21.4</v>
      </c>
      <c r="D1554" s="27">
        <f>IF(B1554=1,Healthcare!D1554,NA())</f>
        <v>5.6</v>
      </c>
      <c r="E1554" s="32">
        <f>IF(B1554=1,Healthcare!M1554,NA())</f>
        <v>6536.68</v>
      </c>
    </row>
    <row r="1555" spans="1:5" x14ac:dyDescent="0.35">
      <c r="A1555" s="23">
        <f>Healthcare!Q1555</f>
        <v>40</v>
      </c>
      <c r="B1555" s="23">
        <f>IF(AND(OR(Dashboard!$D$5="All",Healthcare!J1555=Dashboard!$D$5),OR(Dashboard!$D$6="All",Healthcare!K1555=Dashboard!$D$6)),1,0)</f>
        <v>1</v>
      </c>
      <c r="C1555" s="27">
        <f>IF(B1555=1,Healthcare!C1555,NA())</f>
        <v>23.01</v>
      </c>
      <c r="D1555" s="27">
        <f>IF(B1555=1,Healthcare!D1555,NA())</f>
        <v>4.68</v>
      </c>
      <c r="E1555" s="32">
        <f>IF(B1555=1,Healthcare!M1555,NA())</f>
        <v>6532.04</v>
      </c>
    </row>
    <row r="1556" spans="1:5" x14ac:dyDescent="0.35">
      <c r="A1556" s="23">
        <f>Healthcare!Q1556</f>
        <v>46</v>
      </c>
      <c r="B1556" s="23">
        <f>IF(AND(OR(Dashboard!$D$5="All",Healthcare!J1556=Dashboard!$D$5),OR(Dashboard!$D$6="All",Healthcare!K1556=Dashboard!$D$6)),1,0)</f>
        <v>1</v>
      </c>
      <c r="C1556" s="27">
        <f>IF(B1556=1,Healthcare!C1556,NA())</f>
        <v>19.86</v>
      </c>
      <c r="D1556" s="27">
        <f>IF(B1556=1,Healthcare!D1556,NA())</f>
        <v>5.62</v>
      </c>
      <c r="E1556" s="32">
        <f>IF(B1556=1,Healthcare!M1556,NA())</f>
        <v>6529.21</v>
      </c>
    </row>
    <row r="1557" spans="1:5" x14ac:dyDescent="0.35">
      <c r="A1557" s="23">
        <f>Healthcare!Q1557</f>
        <v>28</v>
      </c>
      <c r="B1557" s="23">
        <f>IF(AND(OR(Dashboard!$D$5="All",Healthcare!J1557=Dashboard!$D$5),OR(Dashboard!$D$6="All",Healthcare!K1557=Dashboard!$D$6)),1,0)</f>
        <v>1</v>
      </c>
      <c r="C1557" s="27">
        <f>IF(B1557=1,Healthcare!C1557,NA())</f>
        <v>33.58</v>
      </c>
      <c r="D1557" s="27">
        <f>IF(B1557=1,Healthcare!D1557,NA())</f>
        <v>5.08</v>
      </c>
      <c r="E1557" s="32">
        <f>IF(B1557=1,Healthcare!M1557,NA())</f>
        <v>6512.24</v>
      </c>
    </row>
    <row r="1558" spans="1:5" x14ac:dyDescent="0.35">
      <c r="A1558" s="23">
        <f>Healthcare!Q1558</f>
        <v>40</v>
      </c>
      <c r="B1558" s="23">
        <f>IF(AND(OR(Dashboard!$D$5="All",Healthcare!J1558=Dashboard!$D$5),OR(Dashboard!$D$6="All",Healthcare!K1558=Dashboard!$D$6)),1,0)</f>
        <v>1</v>
      </c>
      <c r="C1558" s="27">
        <f>IF(B1558=1,Healthcare!C1558,NA())</f>
        <v>29.81</v>
      </c>
      <c r="D1558" s="27">
        <f>IF(B1558=1,Healthcare!D1558,NA())</f>
        <v>5.28</v>
      </c>
      <c r="E1558" s="32">
        <f>IF(B1558=1,Healthcare!M1558,NA())</f>
        <v>6500.24</v>
      </c>
    </row>
    <row r="1559" spans="1:5" x14ac:dyDescent="0.35">
      <c r="A1559" s="23">
        <f>Healthcare!Q1559</f>
        <v>40</v>
      </c>
      <c r="B1559" s="23">
        <f>IF(AND(OR(Dashboard!$D$5="All",Healthcare!J1559=Dashboard!$D$5),OR(Dashboard!$D$6="All",Healthcare!K1559=Dashboard!$D$6)),1,0)</f>
        <v>1</v>
      </c>
      <c r="C1559" s="27">
        <f>IF(B1559=1,Healthcare!C1559,NA())</f>
        <v>27.4</v>
      </c>
      <c r="D1559" s="27">
        <f>IF(B1559=1,Healthcare!D1559,NA())</f>
        <v>4.6100000000000003</v>
      </c>
      <c r="E1559" s="32">
        <f>IF(B1559=1,Healthcare!M1559,NA())</f>
        <v>6496.89</v>
      </c>
    </row>
    <row r="1560" spans="1:5" x14ac:dyDescent="0.35">
      <c r="A1560" s="23">
        <f>Healthcare!Q1560</f>
        <v>52</v>
      </c>
      <c r="B1560" s="23">
        <f>IF(AND(OR(Dashboard!$D$5="All",Healthcare!J1560=Dashboard!$D$5),OR(Dashboard!$D$6="All",Healthcare!K1560=Dashboard!$D$6)),1,0)</f>
        <v>1</v>
      </c>
      <c r="C1560" s="27">
        <f>IF(B1560=1,Healthcare!C1560,NA())</f>
        <v>17.98</v>
      </c>
      <c r="D1560" s="27">
        <f>IF(B1560=1,Healthcare!D1560,NA())</f>
        <v>6.57</v>
      </c>
      <c r="E1560" s="32">
        <f>IF(B1560=1,Healthcare!M1560,NA())</f>
        <v>6481.67</v>
      </c>
    </row>
    <row r="1561" spans="1:5" x14ac:dyDescent="0.35">
      <c r="A1561" s="23">
        <f>Healthcare!Q1561</f>
        <v>43</v>
      </c>
      <c r="B1561" s="23">
        <f>IF(AND(OR(Dashboard!$D$5="All",Healthcare!J1561=Dashboard!$D$5),OR(Dashboard!$D$6="All",Healthcare!K1561=Dashboard!$D$6)),1,0)</f>
        <v>1</v>
      </c>
      <c r="C1561" s="27">
        <f>IF(B1561=1,Healthcare!C1561,NA())</f>
        <v>37.9</v>
      </c>
      <c r="D1561" s="27">
        <f>IF(B1561=1,Healthcare!D1561,NA())</f>
        <v>5.83</v>
      </c>
      <c r="E1561" s="32">
        <f>IF(B1561=1,Healthcare!M1561,NA())</f>
        <v>6474.01</v>
      </c>
    </row>
    <row r="1562" spans="1:5" x14ac:dyDescent="0.35">
      <c r="A1562" s="23">
        <f>Healthcare!Q1562</f>
        <v>41</v>
      </c>
      <c r="B1562" s="23">
        <f>IF(AND(OR(Dashboard!$D$5="All",Healthcare!J1562=Dashboard!$D$5),OR(Dashboard!$D$6="All",Healthcare!K1562=Dashboard!$D$6)),1,0)</f>
        <v>1</v>
      </c>
      <c r="C1562" s="27">
        <f>IF(B1562=1,Healthcare!C1562,NA())</f>
        <v>25.27</v>
      </c>
      <c r="D1562" s="27">
        <f>IF(B1562=1,Healthcare!D1562,NA())</f>
        <v>6.98</v>
      </c>
      <c r="E1562" s="32">
        <f>IF(B1562=1,Healthcare!M1562,NA())</f>
        <v>6473.15</v>
      </c>
    </row>
    <row r="1563" spans="1:5" x14ac:dyDescent="0.35">
      <c r="A1563" s="23">
        <f>Healthcare!Q1563</f>
        <v>38</v>
      </c>
      <c r="B1563" s="23">
        <f>IF(AND(OR(Dashboard!$D$5="All",Healthcare!J1563=Dashboard!$D$5),OR(Dashboard!$D$6="All",Healthcare!K1563=Dashboard!$D$6)),1,0)</f>
        <v>1</v>
      </c>
      <c r="C1563" s="27">
        <f>IF(B1563=1,Healthcare!C1563,NA())</f>
        <v>29.26</v>
      </c>
      <c r="D1563" s="27">
        <f>IF(B1563=1,Healthcare!D1563,NA())</f>
        <v>4.03</v>
      </c>
      <c r="E1563" s="32">
        <f>IF(B1563=1,Healthcare!M1563,NA())</f>
        <v>6457.84</v>
      </c>
    </row>
    <row r="1564" spans="1:5" x14ac:dyDescent="0.35">
      <c r="A1564" s="23">
        <f>Healthcare!Q1564</f>
        <v>38</v>
      </c>
      <c r="B1564" s="23">
        <f>IF(AND(OR(Dashboard!$D$5="All",Healthcare!J1564=Dashboard!$D$5),OR(Dashboard!$D$6="All",Healthcare!K1564=Dashboard!$D$6)),1,0)</f>
        <v>1</v>
      </c>
      <c r="C1564" s="27">
        <f>IF(B1564=1,Healthcare!C1564,NA())</f>
        <v>27.835000000000001</v>
      </c>
      <c r="D1564" s="27">
        <f>IF(B1564=1,Healthcare!D1564,NA())</f>
        <v>4.5599999999999996</v>
      </c>
      <c r="E1564" s="32">
        <f>IF(B1564=1,Healthcare!M1564,NA())</f>
        <v>6455.86</v>
      </c>
    </row>
    <row r="1565" spans="1:5" x14ac:dyDescent="0.35">
      <c r="A1565" s="23">
        <f>Healthcare!Q1565</f>
        <v>37</v>
      </c>
      <c r="B1565" s="23">
        <f>IF(AND(OR(Dashboard!$D$5="All",Healthcare!J1565=Dashboard!$D$5),OR(Dashboard!$D$6="All",Healthcare!K1565=Dashboard!$D$6)),1,0)</f>
        <v>1</v>
      </c>
      <c r="C1565" s="27">
        <f>IF(B1565=1,Healthcare!C1565,NA())</f>
        <v>46.53</v>
      </c>
      <c r="D1565" s="27">
        <f>IF(B1565=1,Healthcare!D1565,NA())</f>
        <v>5.38</v>
      </c>
      <c r="E1565" s="32">
        <f>IF(B1565=1,Healthcare!M1565,NA())</f>
        <v>6435.62</v>
      </c>
    </row>
    <row r="1566" spans="1:5" x14ac:dyDescent="0.35">
      <c r="A1566" s="23">
        <f>Healthcare!Q1566</f>
        <v>47</v>
      </c>
      <c r="B1566" s="23">
        <f>IF(AND(OR(Dashboard!$D$5="All",Healthcare!J1566=Dashboard!$D$5),OR(Dashboard!$D$6="All",Healthcare!K1566=Dashboard!$D$6)),1,0)</f>
        <v>1</v>
      </c>
      <c r="C1566" s="27">
        <f>IF(B1566=1,Healthcare!C1566,NA())</f>
        <v>20.58</v>
      </c>
      <c r="D1566" s="27">
        <f>IF(B1566=1,Healthcare!D1566,NA())</f>
        <v>11.04</v>
      </c>
      <c r="E1566" s="32">
        <f>IF(B1566=1,Healthcare!M1566,NA())</f>
        <v>6423.48</v>
      </c>
    </row>
    <row r="1567" spans="1:5" x14ac:dyDescent="0.35">
      <c r="A1567" s="23">
        <f>Healthcare!Q1567</f>
        <v>46</v>
      </c>
      <c r="B1567" s="23">
        <f>IF(AND(OR(Dashboard!$D$5="All",Healthcare!J1567=Dashboard!$D$5),OR(Dashboard!$D$6="All",Healthcare!K1567=Dashboard!$D$6)),1,0)</f>
        <v>1</v>
      </c>
      <c r="C1567" s="27">
        <f>IF(B1567=1,Healthcare!C1567,NA())</f>
        <v>19.53</v>
      </c>
      <c r="D1567" s="27">
        <f>IF(B1567=1,Healthcare!D1567,NA())</f>
        <v>6.09</v>
      </c>
      <c r="E1567" s="32">
        <f>IF(B1567=1,Healthcare!M1567,NA())</f>
        <v>6417.28</v>
      </c>
    </row>
    <row r="1568" spans="1:5" x14ac:dyDescent="0.35">
      <c r="A1568" s="23">
        <f>Healthcare!Q1568</f>
        <v>35</v>
      </c>
      <c r="B1568" s="23">
        <f>IF(AND(OR(Dashboard!$D$5="All",Healthcare!J1568=Dashboard!$D$5),OR(Dashboard!$D$6="All",Healthcare!K1568=Dashboard!$D$6)),1,0)</f>
        <v>1</v>
      </c>
      <c r="C1568" s="27">
        <f>IF(B1568=1,Healthcare!C1568,NA())</f>
        <v>27.7</v>
      </c>
      <c r="D1568" s="27">
        <f>IF(B1568=1,Healthcare!D1568,NA())</f>
        <v>4.71</v>
      </c>
      <c r="E1568" s="32">
        <f>IF(B1568=1,Healthcare!M1568,NA())</f>
        <v>6414.18</v>
      </c>
    </row>
    <row r="1569" spans="1:5" x14ac:dyDescent="0.35">
      <c r="A1569" s="23">
        <f>Healthcare!Q1569</f>
        <v>51</v>
      </c>
      <c r="B1569" s="23">
        <f>IF(AND(OR(Dashboard!$D$5="All",Healthcare!J1569=Dashboard!$D$5),OR(Dashboard!$D$6="All",Healthcare!K1569=Dashboard!$D$6)),1,0)</f>
        <v>1</v>
      </c>
      <c r="C1569" s="27">
        <f>IF(B1569=1,Healthcare!C1569,NA())</f>
        <v>18.920000000000002</v>
      </c>
      <c r="D1569" s="27">
        <f>IF(B1569=1,Healthcare!D1569,NA())</f>
        <v>8.18</v>
      </c>
      <c r="E1569" s="32">
        <f>IF(B1569=1,Healthcare!M1569,NA())</f>
        <v>6412.34</v>
      </c>
    </row>
    <row r="1570" spans="1:5" x14ac:dyDescent="0.35">
      <c r="A1570" s="23">
        <f>Healthcare!Q1570</f>
        <v>52</v>
      </c>
      <c r="B1570" s="23">
        <f>IF(AND(OR(Dashboard!$D$5="All",Healthcare!J1570=Dashboard!$D$5),OR(Dashboard!$D$6="All",Healthcare!K1570=Dashboard!$D$6)),1,0)</f>
        <v>1</v>
      </c>
      <c r="C1570" s="27">
        <f>IF(B1570=1,Healthcare!C1570,NA())</f>
        <v>17.760000000000002</v>
      </c>
      <c r="D1570" s="27">
        <f>IF(B1570=1,Healthcare!D1570,NA())</f>
        <v>11.18</v>
      </c>
      <c r="E1570" s="32">
        <f>IF(B1570=1,Healthcare!M1570,NA())</f>
        <v>6407.05</v>
      </c>
    </row>
    <row r="1571" spans="1:5" x14ac:dyDescent="0.35">
      <c r="A1571" s="23">
        <f>Healthcare!Q1571</f>
        <v>37</v>
      </c>
      <c r="B1571" s="23">
        <f>IF(AND(OR(Dashboard!$D$5="All",Healthcare!J1571=Dashboard!$D$5),OR(Dashboard!$D$6="All",Healthcare!K1571=Dashboard!$D$6)),1,0)</f>
        <v>1</v>
      </c>
      <c r="C1571" s="27">
        <f>IF(B1571=1,Healthcare!C1571,NA())</f>
        <v>29.83</v>
      </c>
      <c r="D1571" s="27">
        <f>IF(B1571=1,Healthcare!D1571,NA())</f>
        <v>5.03</v>
      </c>
      <c r="E1571" s="32">
        <f>IF(B1571=1,Healthcare!M1571,NA())</f>
        <v>6406.41</v>
      </c>
    </row>
    <row r="1572" spans="1:5" x14ac:dyDescent="0.35">
      <c r="A1572" s="23">
        <f>Healthcare!Q1572</f>
        <v>35</v>
      </c>
      <c r="B1572" s="23">
        <f>IF(AND(OR(Dashboard!$D$5="All",Healthcare!J1572=Dashboard!$D$5),OR(Dashboard!$D$6="All",Healthcare!K1572=Dashboard!$D$6)),1,0)</f>
        <v>1</v>
      </c>
      <c r="C1572" s="27">
        <f>IF(B1572=1,Healthcare!C1572,NA())</f>
        <v>23.465</v>
      </c>
      <c r="D1572" s="27">
        <f>IF(B1572=1,Healthcare!D1572,NA())</f>
        <v>5.56</v>
      </c>
      <c r="E1572" s="32">
        <f>IF(B1572=1,Healthcare!M1572,NA())</f>
        <v>6402.29</v>
      </c>
    </row>
    <row r="1573" spans="1:5" x14ac:dyDescent="0.35">
      <c r="A1573" s="23">
        <f>Healthcare!Q1573</f>
        <v>40</v>
      </c>
      <c r="B1573" s="23">
        <f>IF(AND(OR(Dashboard!$D$5="All",Healthcare!J1573=Dashboard!$D$5),OR(Dashboard!$D$6="All",Healthcare!K1573=Dashboard!$D$6)),1,0)</f>
        <v>1</v>
      </c>
      <c r="C1573" s="27">
        <f>IF(B1573=1,Healthcare!C1573,NA())</f>
        <v>29.355</v>
      </c>
      <c r="D1573" s="27">
        <f>IF(B1573=1,Healthcare!D1573,NA())</f>
        <v>4.33</v>
      </c>
      <c r="E1573" s="32">
        <f>IF(B1573=1,Healthcare!M1573,NA())</f>
        <v>6393.6</v>
      </c>
    </row>
    <row r="1574" spans="1:5" x14ac:dyDescent="0.35">
      <c r="A1574" s="23">
        <f>Healthcare!Q1574</f>
        <v>25</v>
      </c>
      <c r="B1574" s="23">
        <f>IF(AND(OR(Dashboard!$D$5="All",Healthcare!J1574=Dashboard!$D$5),OR(Dashboard!$D$6="All",Healthcare!K1574=Dashboard!$D$6)),1,0)</f>
        <v>1</v>
      </c>
      <c r="C1574" s="27">
        <f>IF(B1574=1,Healthcare!C1574,NA())</f>
        <v>35.49</v>
      </c>
      <c r="D1574" s="27">
        <f>IF(B1574=1,Healthcare!D1574,NA())</f>
        <v>5.21</v>
      </c>
      <c r="E1574" s="32">
        <f>IF(B1574=1,Healthcare!M1574,NA())</f>
        <v>6389.53</v>
      </c>
    </row>
    <row r="1575" spans="1:5" x14ac:dyDescent="0.35">
      <c r="A1575" s="23">
        <f>Healthcare!Q1575</f>
        <v>40</v>
      </c>
      <c r="B1575" s="23">
        <f>IF(AND(OR(Dashboard!$D$5="All",Healthcare!J1575=Dashboard!$D$5),OR(Dashboard!$D$6="All",Healthcare!K1575=Dashboard!$D$6)),1,0)</f>
        <v>1</v>
      </c>
      <c r="C1575" s="27">
        <f>IF(B1575=1,Healthcare!C1575,NA())</f>
        <v>26.315000000000001</v>
      </c>
      <c r="D1575" s="27">
        <f>IF(B1575=1,Healthcare!D1575,NA())</f>
        <v>5.89</v>
      </c>
      <c r="E1575" s="32">
        <f>IF(B1575=1,Healthcare!M1575,NA())</f>
        <v>6389.38</v>
      </c>
    </row>
    <row r="1576" spans="1:5" x14ac:dyDescent="0.35">
      <c r="A1576" s="23">
        <f>Healthcare!Q1576</f>
        <v>46</v>
      </c>
      <c r="B1576" s="23">
        <f>IF(AND(OR(Dashboard!$D$5="All",Healthcare!J1576=Dashboard!$D$5),OR(Dashboard!$D$6="All",Healthcare!K1576=Dashboard!$D$6)),1,0)</f>
        <v>1</v>
      </c>
      <c r="C1576" s="27">
        <f>IF(B1576=1,Healthcare!C1576,NA())</f>
        <v>19.79</v>
      </c>
      <c r="D1576" s="27">
        <f>IF(B1576=1,Healthcare!D1576,NA())</f>
        <v>4.8099999999999996</v>
      </c>
      <c r="E1576" s="32">
        <f>IF(B1576=1,Healthcare!M1576,NA())</f>
        <v>6374.16</v>
      </c>
    </row>
    <row r="1577" spans="1:5" x14ac:dyDescent="0.35">
      <c r="A1577" s="23">
        <f>Healthcare!Q1577</f>
        <v>38</v>
      </c>
      <c r="B1577" s="23">
        <f>IF(AND(OR(Dashboard!$D$5="All",Healthcare!J1577=Dashboard!$D$5),OR(Dashboard!$D$6="All",Healthcare!K1577=Dashboard!$D$6)),1,0)</f>
        <v>1</v>
      </c>
      <c r="C1577" s="27">
        <f>IF(B1577=1,Healthcare!C1577,NA())</f>
        <v>40.564999999999998</v>
      </c>
      <c r="D1577" s="27">
        <f>IF(B1577=1,Healthcare!D1577,NA())</f>
        <v>5.66</v>
      </c>
      <c r="E1577" s="32">
        <f>IF(B1577=1,Healthcare!M1577,NA())</f>
        <v>6373.56</v>
      </c>
    </row>
    <row r="1578" spans="1:5" x14ac:dyDescent="0.35">
      <c r="A1578" s="23">
        <f>Healthcare!Q1578</f>
        <v>52</v>
      </c>
      <c r="B1578" s="23">
        <f>IF(AND(OR(Dashboard!$D$5="All",Healthcare!J1578=Dashboard!$D$5),OR(Dashboard!$D$6="All",Healthcare!K1578=Dashboard!$D$6)),1,0)</f>
        <v>1</v>
      </c>
      <c r="C1578" s="27">
        <f>IF(B1578=1,Healthcare!C1578,NA())</f>
        <v>18.03</v>
      </c>
      <c r="D1578" s="27">
        <f>IF(B1578=1,Healthcare!D1578,NA())</f>
        <v>10.66</v>
      </c>
      <c r="E1578" s="32">
        <f>IF(B1578=1,Healthcare!M1578,NA())</f>
        <v>6367.31</v>
      </c>
    </row>
    <row r="1579" spans="1:5" x14ac:dyDescent="0.35">
      <c r="A1579" s="23">
        <f>Healthcare!Q1579</f>
        <v>26</v>
      </c>
      <c r="B1579" s="23">
        <f>IF(AND(OR(Dashboard!$D$5="All",Healthcare!J1579=Dashboard!$D$5),OR(Dashboard!$D$6="All",Healthcare!K1579=Dashboard!$D$6)),1,0)</f>
        <v>1</v>
      </c>
      <c r="C1579" s="27">
        <f>IF(B1579=1,Healthcare!C1579,NA())</f>
        <v>34.65</v>
      </c>
      <c r="D1579" s="27">
        <f>IF(B1579=1,Healthcare!D1579,NA())</f>
        <v>5.98</v>
      </c>
      <c r="E1579" s="32">
        <f>IF(B1579=1,Healthcare!M1579,NA())</f>
        <v>6361.47</v>
      </c>
    </row>
    <row r="1580" spans="1:5" x14ac:dyDescent="0.35">
      <c r="A1580" s="23">
        <f>Healthcare!Q1580</f>
        <v>33</v>
      </c>
      <c r="B1580" s="23">
        <f>IF(AND(OR(Dashboard!$D$5="All",Healthcare!J1580=Dashboard!$D$5),OR(Dashboard!$D$6="All",Healthcare!K1580=Dashboard!$D$6)),1,0)</f>
        <v>1</v>
      </c>
      <c r="C1580" s="27">
        <f>IF(B1580=1,Healthcare!C1580,NA())</f>
        <v>42.94</v>
      </c>
      <c r="D1580" s="27">
        <f>IF(B1580=1,Healthcare!D1580,NA())</f>
        <v>4.34</v>
      </c>
      <c r="E1580" s="32">
        <f>IF(B1580=1,Healthcare!M1580,NA())</f>
        <v>6360.99</v>
      </c>
    </row>
    <row r="1581" spans="1:5" x14ac:dyDescent="0.35">
      <c r="A1581" s="23">
        <f>Healthcare!Q1581</f>
        <v>42</v>
      </c>
      <c r="B1581" s="23">
        <f>IF(AND(OR(Dashboard!$D$5="All",Healthcare!J1581=Dashboard!$D$5),OR(Dashboard!$D$6="All",Healthcare!K1581=Dashboard!$D$6)),1,0)</f>
        <v>1</v>
      </c>
      <c r="C1581" s="27">
        <f>IF(B1581=1,Healthcare!C1581,NA())</f>
        <v>31.254999999999999</v>
      </c>
      <c r="D1581" s="27">
        <f>IF(B1581=1,Healthcare!D1581,NA())</f>
        <v>5.17</v>
      </c>
      <c r="E1581" s="32">
        <f>IF(B1581=1,Healthcare!M1581,NA())</f>
        <v>6358.78</v>
      </c>
    </row>
    <row r="1582" spans="1:5" x14ac:dyDescent="0.35">
      <c r="A1582" s="23">
        <f>Healthcare!Q1582</f>
        <v>39</v>
      </c>
      <c r="B1582" s="23">
        <f>IF(AND(OR(Dashboard!$D$5="All",Healthcare!J1582=Dashboard!$D$5),OR(Dashboard!$D$6="All",Healthcare!K1582=Dashboard!$D$6)),1,0)</f>
        <v>1</v>
      </c>
      <c r="C1582" s="27">
        <f>IF(B1582=1,Healthcare!C1582,NA())</f>
        <v>45.43</v>
      </c>
      <c r="D1582" s="27">
        <f>IF(B1582=1,Healthcare!D1582,NA())</f>
        <v>4.2300000000000004</v>
      </c>
      <c r="E1582" s="32">
        <f>IF(B1582=1,Healthcare!M1582,NA())</f>
        <v>6356.27</v>
      </c>
    </row>
    <row r="1583" spans="1:5" x14ac:dyDescent="0.35">
      <c r="A1583" s="23">
        <f>Healthcare!Q1583</f>
        <v>39</v>
      </c>
      <c r="B1583" s="23">
        <f>IF(AND(OR(Dashboard!$D$5="All",Healthcare!J1583=Dashboard!$D$5),OR(Dashboard!$D$6="All",Healthcare!K1583=Dashboard!$D$6)),1,0)</f>
        <v>1</v>
      </c>
      <c r="C1583" s="27">
        <f>IF(B1583=1,Healthcare!C1583,NA())</f>
        <v>32.340000000000003</v>
      </c>
      <c r="D1583" s="27">
        <f>IF(B1583=1,Healthcare!D1583,NA())</f>
        <v>4.88</v>
      </c>
      <c r="E1583" s="32">
        <f>IF(B1583=1,Healthcare!M1583,NA())</f>
        <v>6338.08</v>
      </c>
    </row>
    <row r="1584" spans="1:5" x14ac:dyDescent="0.35">
      <c r="A1584" s="23">
        <f>Healthcare!Q1584</f>
        <v>36</v>
      </c>
      <c r="B1584" s="23">
        <f>IF(AND(OR(Dashboard!$D$5="All",Healthcare!J1584=Dashboard!$D$5),OR(Dashboard!$D$6="All",Healthcare!K1584=Dashboard!$D$6)),1,0)</f>
        <v>1</v>
      </c>
      <c r="C1584" s="27">
        <f>IF(B1584=1,Healthcare!C1584,NA())</f>
        <v>25.46</v>
      </c>
      <c r="D1584" s="27">
        <f>IF(B1584=1,Healthcare!D1584,NA())</f>
        <v>9.7100000000000009</v>
      </c>
      <c r="E1584" s="32">
        <f>IF(B1584=1,Healthcare!M1584,NA())</f>
        <v>6335.64</v>
      </c>
    </row>
    <row r="1585" spans="1:5" x14ac:dyDescent="0.35">
      <c r="A1585" s="23">
        <f>Healthcare!Q1585</f>
        <v>32</v>
      </c>
      <c r="B1585" s="23">
        <f>IF(AND(OR(Dashboard!$D$5="All",Healthcare!J1585=Dashboard!$D$5),OR(Dashboard!$D$6="All",Healthcare!K1585=Dashboard!$D$6)),1,0)</f>
        <v>1</v>
      </c>
      <c r="C1585" s="27">
        <f>IF(B1585=1,Healthcare!C1585,NA())</f>
        <v>37.145000000000003</v>
      </c>
      <c r="D1585" s="27">
        <f>IF(B1585=1,Healthcare!D1585,NA())</f>
        <v>5.32</v>
      </c>
      <c r="E1585" s="32">
        <f>IF(B1585=1,Healthcare!M1585,NA())</f>
        <v>6334.34</v>
      </c>
    </row>
    <row r="1586" spans="1:5" x14ac:dyDescent="0.35">
      <c r="A1586" s="23">
        <f>Healthcare!Q1586</f>
        <v>37</v>
      </c>
      <c r="B1586" s="23">
        <f>IF(AND(OR(Dashboard!$D$5="All",Healthcare!J1586=Dashboard!$D$5),OR(Dashboard!$D$6="All",Healthcare!K1586=Dashboard!$D$6)),1,0)</f>
        <v>1</v>
      </c>
      <c r="C1586" s="27">
        <f>IF(B1586=1,Healthcare!C1586,NA())</f>
        <v>30.8</v>
      </c>
      <c r="D1586" s="27">
        <f>IF(B1586=1,Healthcare!D1586,NA())</f>
        <v>5.83</v>
      </c>
      <c r="E1586" s="32">
        <f>IF(B1586=1,Healthcare!M1586,NA())</f>
        <v>6313.76</v>
      </c>
    </row>
    <row r="1587" spans="1:5" x14ac:dyDescent="0.35">
      <c r="A1587" s="23">
        <f>Healthcare!Q1587</f>
        <v>37</v>
      </c>
      <c r="B1587" s="23">
        <f>IF(AND(OR(Dashboard!$D$5="All",Healthcare!J1587=Dashboard!$D$5),OR(Dashboard!$D$6="All",Healthcare!K1587=Dashboard!$D$6)),1,0)</f>
        <v>1</v>
      </c>
      <c r="C1587" s="27">
        <f>IF(B1587=1,Healthcare!C1587,NA())</f>
        <v>29.5</v>
      </c>
      <c r="D1587" s="27">
        <f>IF(B1587=1,Healthcare!D1587,NA())</f>
        <v>5.54</v>
      </c>
      <c r="E1587" s="32">
        <f>IF(B1587=1,Healthcare!M1587,NA())</f>
        <v>6311.95</v>
      </c>
    </row>
    <row r="1588" spans="1:5" x14ac:dyDescent="0.35">
      <c r="A1588" s="23">
        <f>Healthcare!Q1588</f>
        <v>18</v>
      </c>
      <c r="B1588" s="23">
        <f>IF(AND(OR(Dashboard!$D$5="All",Healthcare!J1588=Dashboard!$D$5),OR(Dashboard!$D$6="All",Healthcare!K1588=Dashboard!$D$6)),1,0)</f>
        <v>1</v>
      </c>
      <c r="C1588" s="27">
        <f>IF(B1588=1,Healthcare!C1588,NA())</f>
        <v>43.39</v>
      </c>
      <c r="D1588" s="27">
        <f>IF(B1588=1,Healthcare!D1588,NA())</f>
        <v>5.85</v>
      </c>
      <c r="E1588" s="32">
        <f>IF(B1588=1,Healthcare!M1588,NA())</f>
        <v>6311.11</v>
      </c>
    </row>
    <row r="1589" spans="1:5" x14ac:dyDescent="0.35">
      <c r="A1589" s="23">
        <f>Healthcare!Q1589</f>
        <v>53</v>
      </c>
      <c r="B1589" s="23">
        <f>IF(AND(OR(Dashboard!$D$5="All",Healthcare!J1589=Dashboard!$D$5),OR(Dashboard!$D$6="All",Healthcare!K1589=Dashboard!$D$6)),1,0)</f>
        <v>1</v>
      </c>
      <c r="C1589" s="27">
        <f>IF(B1589=1,Healthcare!C1589,NA())</f>
        <v>15.08</v>
      </c>
      <c r="D1589" s="27">
        <f>IF(B1589=1,Healthcare!D1589,NA())</f>
        <v>4.8499999999999996</v>
      </c>
      <c r="E1589" s="32">
        <f>IF(B1589=1,Healthcare!M1589,NA())</f>
        <v>6305.61</v>
      </c>
    </row>
    <row r="1590" spans="1:5" x14ac:dyDescent="0.35">
      <c r="A1590" s="23">
        <f>Healthcare!Q1590</f>
        <v>48</v>
      </c>
      <c r="B1590" s="23">
        <f>IF(AND(OR(Dashboard!$D$5="All",Healthcare!J1590=Dashboard!$D$5),OR(Dashboard!$D$6="All",Healthcare!K1590=Dashboard!$D$6)),1,0)</f>
        <v>1</v>
      </c>
      <c r="C1590" s="27">
        <f>IF(B1590=1,Healthcare!C1590,NA())</f>
        <v>20.48</v>
      </c>
      <c r="D1590" s="27">
        <f>IF(B1590=1,Healthcare!D1590,NA())</f>
        <v>11.09</v>
      </c>
      <c r="E1590" s="32">
        <f>IF(B1590=1,Healthcare!M1590,NA())</f>
        <v>6302.23</v>
      </c>
    </row>
    <row r="1591" spans="1:5" x14ac:dyDescent="0.35">
      <c r="A1591" s="23">
        <f>Healthcare!Q1591</f>
        <v>26</v>
      </c>
      <c r="B1591" s="23">
        <f>IF(AND(OR(Dashboard!$D$5="All",Healthcare!J1591=Dashboard!$D$5),OR(Dashboard!$D$6="All",Healthcare!K1591=Dashboard!$D$6)),1,0)</f>
        <v>1</v>
      </c>
      <c r="C1591" s="27">
        <f>IF(B1591=1,Healthcare!C1591,NA())</f>
        <v>34.450000000000003</v>
      </c>
      <c r="D1591" s="27">
        <f>IF(B1591=1,Healthcare!D1591,NA())</f>
        <v>5.58</v>
      </c>
      <c r="E1591" s="32">
        <f>IF(B1591=1,Healthcare!M1591,NA())</f>
        <v>6293.63</v>
      </c>
    </row>
    <row r="1592" spans="1:5" x14ac:dyDescent="0.35">
      <c r="A1592" s="23">
        <f>Healthcare!Q1592</f>
        <v>41</v>
      </c>
      <c r="B1592" s="23">
        <f>IF(AND(OR(Dashboard!$D$5="All",Healthcare!J1592=Dashboard!$D$5),OR(Dashboard!$D$6="All",Healthcare!K1592=Dashboard!$D$6)),1,0)</f>
        <v>1</v>
      </c>
      <c r="C1592" s="27">
        <f>IF(B1592=1,Healthcare!C1592,NA())</f>
        <v>34.21</v>
      </c>
      <c r="D1592" s="27">
        <f>IF(B1592=1,Healthcare!D1592,NA())</f>
        <v>9.7200000000000006</v>
      </c>
      <c r="E1592" s="32">
        <f>IF(B1592=1,Healthcare!M1592,NA())</f>
        <v>6289.75</v>
      </c>
    </row>
    <row r="1593" spans="1:5" x14ac:dyDescent="0.35">
      <c r="A1593" s="23">
        <f>Healthcare!Q1593</f>
        <v>41</v>
      </c>
      <c r="B1593" s="23">
        <f>IF(AND(OR(Dashboard!$D$5="All",Healthcare!J1593=Dashboard!$D$5),OR(Dashboard!$D$6="All",Healthcare!K1593=Dashboard!$D$6)),1,0)</f>
        <v>1</v>
      </c>
      <c r="C1593" s="27">
        <f>IF(B1593=1,Healthcare!C1593,NA())</f>
        <v>28.8</v>
      </c>
      <c r="D1593" s="27">
        <f>IF(B1593=1,Healthcare!D1593,NA())</f>
        <v>11.41</v>
      </c>
      <c r="E1593" s="32">
        <f>IF(B1593=1,Healthcare!M1593,NA())</f>
        <v>6282.24</v>
      </c>
    </row>
    <row r="1594" spans="1:5" x14ac:dyDescent="0.35">
      <c r="A1594" s="23">
        <f>Healthcare!Q1594</f>
        <v>29</v>
      </c>
      <c r="B1594" s="23">
        <f>IF(AND(OR(Dashboard!$D$5="All",Healthcare!J1594=Dashboard!$D$5),OR(Dashboard!$D$6="All",Healthcare!K1594=Dashboard!$D$6)),1,0)</f>
        <v>1</v>
      </c>
      <c r="C1594" s="27">
        <f>IF(B1594=1,Healthcare!C1594,NA())</f>
        <v>31.74</v>
      </c>
      <c r="D1594" s="27">
        <f>IF(B1594=1,Healthcare!D1594,NA())</f>
        <v>4.46</v>
      </c>
      <c r="E1594" s="32">
        <f>IF(B1594=1,Healthcare!M1594,NA())</f>
        <v>6276.3</v>
      </c>
    </row>
    <row r="1595" spans="1:5" x14ac:dyDescent="0.35">
      <c r="A1595" s="23">
        <f>Healthcare!Q1595</f>
        <v>41</v>
      </c>
      <c r="B1595" s="23">
        <f>IF(AND(OR(Dashboard!$D$5="All",Healthcare!J1595=Dashboard!$D$5),OR(Dashboard!$D$6="All",Healthcare!K1595=Dashboard!$D$6)),1,0)</f>
        <v>1</v>
      </c>
      <c r="C1595" s="27">
        <f>IF(B1595=1,Healthcare!C1595,NA())</f>
        <v>21.78</v>
      </c>
      <c r="D1595" s="27">
        <f>IF(B1595=1,Healthcare!D1595,NA())</f>
        <v>9.31</v>
      </c>
      <c r="E1595" s="32">
        <f>IF(B1595=1,Healthcare!M1595,NA())</f>
        <v>6272.48</v>
      </c>
    </row>
    <row r="1596" spans="1:5" x14ac:dyDescent="0.35">
      <c r="A1596" s="23">
        <f>Healthcare!Q1596</f>
        <v>38</v>
      </c>
      <c r="B1596" s="23">
        <f>IF(AND(OR(Dashboard!$D$5="All",Healthcare!J1596=Dashboard!$D$5),OR(Dashboard!$D$6="All",Healthcare!K1596=Dashboard!$D$6)),1,0)</f>
        <v>1</v>
      </c>
      <c r="C1596" s="27">
        <f>IF(B1596=1,Healthcare!C1596,NA())</f>
        <v>23.75</v>
      </c>
      <c r="D1596" s="27">
        <f>IF(B1596=1,Healthcare!D1596,NA())</f>
        <v>5.03</v>
      </c>
      <c r="E1596" s="32">
        <f>IF(B1596=1,Healthcare!M1596,NA())</f>
        <v>6269.33</v>
      </c>
    </row>
    <row r="1597" spans="1:5" x14ac:dyDescent="0.35">
      <c r="A1597" s="23">
        <f>Healthcare!Q1597</f>
        <v>27</v>
      </c>
      <c r="B1597" s="23">
        <f>IF(AND(OR(Dashboard!$D$5="All",Healthcare!J1597=Dashboard!$D$5),OR(Dashboard!$D$6="All",Healthcare!K1597=Dashboard!$D$6)),1,0)</f>
        <v>1</v>
      </c>
      <c r="C1597" s="27">
        <f>IF(B1597=1,Healthcare!C1597,NA())</f>
        <v>33.21</v>
      </c>
      <c r="D1597" s="27">
        <f>IF(B1597=1,Healthcare!D1597,NA())</f>
        <v>5.07</v>
      </c>
      <c r="E1597" s="32">
        <f>IF(B1597=1,Healthcare!M1597,NA())</f>
        <v>6261.2</v>
      </c>
    </row>
    <row r="1598" spans="1:5" x14ac:dyDescent="0.35">
      <c r="A1598" s="23">
        <f>Healthcare!Q1598</f>
        <v>52</v>
      </c>
      <c r="B1598" s="23">
        <f>IF(AND(OR(Dashboard!$D$5="All",Healthcare!J1598=Dashboard!$D$5),OR(Dashboard!$D$6="All",Healthcare!K1598=Dashboard!$D$6)),1,0)</f>
        <v>1</v>
      </c>
      <c r="C1598" s="27">
        <f>IF(B1598=1,Healthcare!C1598,NA())</f>
        <v>17.7</v>
      </c>
      <c r="D1598" s="27">
        <f>IF(B1598=1,Healthcare!D1598,NA())</f>
        <v>10.42</v>
      </c>
      <c r="E1598" s="32">
        <f>IF(B1598=1,Healthcare!M1598,NA())</f>
        <v>6255.38</v>
      </c>
    </row>
    <row r="1599" spans="1:5" x14ac:dyDescent="0.35">
      <c r="A1599" s="23">
        <f>Healthcare!Q1599</f>
        <v>50</v>
      </c>
      <c r="B1599" s="23">
        <f>IF(AND(OR(Dashboard!$D$5="All",Healthcare!J1599=Dashboard!$D$5),OR(Dashboard!$D$6="All",Healthcare!K1599=Dashboard!$D$6)),1,0)</f>
        <v>1</v>
      </c>
      <c r="C1599" s="27">
        <f>IF(B1599=1,Healthcare!C1599,NA())</f>
        <v>17.2</v>
      </c>
      <c r="D1599" s="27">
        <f>IF(B1599=1,Healthcare!D1599,NA())</f>
        <v>6.45</v>
      </c>
      <c r="E1599" s="32">
        <f>IF(B1599=1,Healthcare!M1599,NA())</f>
        <v>6254.13</v>
      </c>
    </row>
    <row r="1600" spans="1:5" x14ac:dyDescent="0.35">
      <c r="A1600" s="23">
        <f>Healthcare!Q1600</f>
        <v>50</v>
      </c>
      <c r="B1600" s="23">
        <f>IF(AND(OR(Dashboard!$D$5="All",Healthcare!J1600=Dashboard!$D$5),OR(Dashboard!$D$6="All",Healthcare!K1600=Dashboard!$D$6)),1,0)</f>
        <v>1</v>
      </c>
      <c r="C1600" s="27">
        <f>IF(B1600=1,Healthcare!C1600,NA())</f>
        <v>19.21</v>
      </c>
      <c r="D1600" s="27">
        <f>IF(B1600=1,Healthcare!D1600,NA())</f>
        <v>5.52</v>
      </c>
      <c r="E1600" s="32">
        <f>IF(B1600=1,Healthcare!M1600,NA())</f>
        <v>6253.85</v>
      </c>
    </row>
    <row r="1601" spans="1:5" x14ac:dyDescent="0.35">
      <c r="A1601" s="23">
        <f>Healthcare!Q1601</f>
        <v>43</v>
      </c>
      <c r="B1601" s="23">
        <f>IF(AND(OR(Dashboard!$D$5="All",Healthcare!J1601=Dashboard!$D$5),OR(Dashboard!$D$6="All",Healthcare!K1601=Dashboard!$D$6)),1,0)</f>
        <v>1</v>
      </c>
      <c r="C1601" s="27">
        <f>IF(B1601=1,Healthcare!C1601,NA())</f>
        <v>23.2</v>
      </c>
      <c r="D1601" s="27">
        <f>IF(B1601=1,Healthcare!D1601,NA())</f>
        <v>4.41</v>
      </c>
      <c r="E1601" s="32">
        <f>IF(B1601=1,Healthcare!M1601,NA())</f>
        <v>6250.44</v>
      </c>
    </row>
    <row r="1602" spans="1:5" x14ac:dyDescent="0.35">
      <c r="A1602" s="23">
        <f>Healthcare!Q1602</f>
        <v>39</v>
      </c>
      <c r="B1602" s="23">
        <f>IF(AND(OR(Dashboard!$D$5="All",Healthcare!J1602=Dashboard!$D$5),OR(Dashboard!$D$6="All",Healthcare!K1602=Dashboard!$D$6)),1,0)</f>
        <v>1</v>
      </c>
      <c r="C1602" s="27">
        <f>IF(B1602=1,Healthcare!C1602,NA())</f>
        <v>32.5</v>
      </c>
      <c r="D1602" s="27">
        <f>IF(B1602=1,Healthcare!D1602,NA())</f>
        <v>4.6900000000000004</v>
      </c>
      <c r="E1602" s="32">
        <f>IF(B1602=1,Healthcare!M1602,NA())</f>
        <v>6238.3</v>
      </c>
    </row>
    <row r="1603" spans="1:5" x14ac:dyDescent="0.35">
      <c r="A1603" s="23">
        <f>Healthcare!Q1603</f>
        <v>44</v>
      </c>
      <c r="B1603" s="23">
        <f>IF(AND(OR(Dashboard!$D$5="All",Healthcare!J1603=Dashboard!$D$5),OR(Dashboard!$D$6="All",Healthcare!K1603=Dashboard!$D$6)),1,0)</f>
        <v>1</v>
      </c>
      <c r="C1603" s="27">
        <f>IF(B1603=1,Healthcare!C1603,NA())</f>
        <v>20.9</v>
      </c>
      <c r="D1603" s="27">
        <f>IF(B1603=1,Healthcare!D1603,NA())</f>
        <v>6.94</v>
      </c>
      <c r="E1603" s="32">
        <f>IF(B1603=1,Healthcare!M1603,NA())</f>
        <v>6236.95</v>
      </c>
    </row>
    <row r="1604" spans="1:5" x14ac:dyDescent="0.35">
      <c r="A1604" s="23">
        <f>Healthcare!Q1604</f>
        <v>50</v>
      </c>
      <c r="B1604" s="23">
        <f>IF(AND(OR(Dashboard!$D$5="All",Healthcare!J1604=Dashboard!$D$5),OR(Dashboard!$D$6="All",Healthcare!K1604=Dashboard!$D$6)),1,0)</f>
        <v>1</v>
      </c>
      <c r="C1604" s="27">
        <f>IF(B1604=1,Healthcare!C1604,NA())</f>
        <v>19.11</v>
      </c>
      <c r="D1604" s="27">
        <f>IF(B1604=1,Healthcare!D1604,NA())</f>
        <v>4.3499999999999996</v>
      </c>
      <c r="E1604" s="32">
        <f>IF(B1604=1,Healthcare!M1604,NA())</f>
        <v>6219.93</v>
      </c>
    </row>
    <row r="1605" spans="1:5" x14ac:dyDescent="0.35">
      <c r="A1605" s="23">
        <f>Healthcare!Q1605</f>
        <v>30</v>
      </c>
      <c r="B1605" s="23">
        <f>IF(AND(OR(Dashboard!$D$5="All",Healthcare!J1605=Dashboard!$D$5),OR(Dashboard!$D$6="All",Healthcare!K1605=Dashboard!$D$6)),1,0)</f>
        <v>1</v>
      </c>
      <c r="C1605" s="27">
        <f>IF(B1605=1,Healthcare!C1605,NA())</f>
        <v>31.17</v>
      </c>
      <c r="D1605" s="27">
        <f>IF(B1605=1,Healthcare!D1605,NA())</f>
        <v>5.28</v>
      </c>
      <c r="E1605" s="32">
        <f>IF(B1605=1,Healthcare!M1605,NA())</f>
        <v>6208.5</v>
      </c>
    </row>
    <row r="1606" spans="1:5" x14ac:dyDescent="0.35">
      <c r="A1606" s="23">
        <f>Healthcare!Q1606</f>
        <v>23</v>
      </c>
      <c r="B1606" s="23">
        <f>IF(AND(OR(Dashboard!$D$5="All",Healthcare!J1606=Dashboard!$D$5),OR(Dashboard!$D$6="All",Healthcare!K1606=Dashboard!$D$6)),1,0)</f>
        <v>1</v>
      </c>
      <c r="C1606" s="27">
        <f>IF(B1606=1,Healthcare!C1606,NA())</f>
        <v>36.08</v>
      </c>
      <c r="D1606" s="27">
        <f>IF(B1606=1,Healthcare!D1606,NA())</f>
        <v>4.29</v>
      </c>
      <c r="E1606" s="32">
        <f>IF(B1606=1,Healthcare!M1606,NA())</f>
        <v>6207.26</v>
      </c>
    </row>
    <row r="1607" spans="1:5" x14ac:dyDescent="0.35">
      <c r="A1607" s="23">
        <f>Healthcare!Q1607</f>
        <v>37</v>
      </c>
      <c r="B1607" s="23">
        <f>IF(AND(OR(Dashboard!$D$5="All",Healthcare!J1607=Dashboard!$D$5),OR(Dashboard!$D$6="All",Healthcare!K1607=Dashboard!$D$6)),1,0)</f>
        <v>1</v>
      </c>
      <c r="C1607" s="27">
        <f>IF(B1607=1,Healthcare!C1607,NA())</f>
        <v>28.024999999999999</v>
      </c>
      <c r="D1607" s="27">
        <f>IF(B1607=1,Healthcare!D1607,NA())</f>
        <v>5.69</v>
      </c>
      <c r="E1607" s="32">
        <f>IF(B1607=1,Healthcare!M1607,NA())</f>
        <v>6203.9</v>
      </c>
    </row>
    <row r="1608" spans="1:5" x14ac:dyDescent="0.35">
      <c r="A1608" s="23">
        <f>Healthcare!Q1608</f>
        <v>37</v>
      </c>
      <c r="B1608" s="23">
        <f>IF(AND(OR(Dashboard!$D$5="All",Healthcare!J1608=Dashboard!$D$5),OR(Dashboard!$D$6="All",Healthcare!K1608=Dashboard!$D$6)),1,0)</f>
        <v>1</v>
      </c>
      <c r="C1608" s="27">
        <f>IF(B1608=1,Healthcare!C1608,NA())</f>
        <v>24.32</v>
      </c>
      <c r="D1608" s="27">
        <f>IF(B1608=1,Healthcare!D1608,NA())</f>
        <v>5.56</v>
      </c>
      <c r="E1608" s="32">
        <f>IF(B1608=1,Healthcare!M1608,NA())</f>
        <v>6198.75</v>
      </c>
    </row>
    <row r="1609" spans="1:5" x14ac:dyDescent="0.35">
      <c r="A1609" s="23">
        <f>Healthcare!Q1609</f>
        <v>34</v>
      </c>
      <c r="B1609" s="23">
        <f>IF(AND(OR(Dashboard!$D$5="All",Healthcare!J1609=Dashboard!$D$5),OR(Dashboard!$D$6="All",Healthcare!K1609=Dashboard!$D$6)),1,0)</f>
        <v>1</v>
      </c>
      <c r="C1609" s="27">
        <f>IF(B1609=1,Healthcare!C1609,NA())</f>
        <v>38</v>
      </c>
      <c r="D1609" s="27">
        <f>IF(B1609=1,Healthcare!D1609,NA())</f>
        <v>5.41</v>
      </c>
      <c r="E1609" s="32">
        <f>IF(B1609=1,Healthcare!M1609,NA())</f>
        <v>6196.45</v>
      </c>
    </row>
    <row r="1610" spans="1:5" x14ac:dyDescent="0.35">
      <c r="A1610" s="23">
        <f>Healthcare!Q1610</f>
        <v>41</v>
      </c>
      <c r="B1610" s="23">
        <f>IF(AND(OR(Dashboard!$D$5="All",Healthcare!J1610=Dashboard!$D$5),OR(Dashboard!$D$6="All",Healthcare!K1610=Dashboard!$D$6)),1,0)</f>
        <v>1</v>
      </c>
      <c r="C1610" s="27">
        <f>IF(B1610=1,Healthcare!C1610,NA())</f>
        <v>31.6</v>
      </c>
      <c r="D1610" s="27">
        <f>IF(B1610=1,Healthcare!D1610,NA())</f>
        <v>10.85</v>
      </c>
      <c r="E1610" s="32">
        <f>IF(B1610=1,Healthcare!M1610,NA())</f>
        <v>6186.13</v>
      </c>
    </row>
    <row r="1611" spans="1:5" x14ac:dyDescent="0.35">
      <c r="A1611" s="23">
        <f>Healthcare!Q1611</f>
        <v>41</v>
      </c>
      <c r="B1611" s="23">
        <f>IF(AND(OR(Dashboard!$D$5="All",Healthcare!J1611=Dashboard!$D$5),OR(Dashboard!$D$6="All",Healthcare!K1611=Dashboard!$D$6)),1,0)</f>
        <v>1</v>
      </c>
      <c r="C1611" s="27">
        <f>IF(B1611=1,Healthcare!C1611,NA())</f>
        <v>31.02</v>
      </c>
      <c r="D1611" s="27">
        <f>IF(B1611=1,Healthcare!D1611,NA())</f>
        <v>11.63</v>
      </c>
      <c r="E1611" s="32">
        <f>IF(B1611=1,Healthcare!M1611,NA())</f>
        <v>6185.32</v>
      </c>
    </row>
    <row r="1612" spans="1:5" x14ac:dyDescent="0.35">
      <c r="A1612" s="23">
        <f>Healthcare!Q1612</f>
        <v>34</v>
      </c>
      <c r="B1612" s="23">
        <f>IF(AND(OR(Dashboard!$D$5="All",Healthcare!J1612=Dashboard!$D$5),OR(Dashboard!$D$6="All",Healthcare!K1612=Dashboard!$D$6)),1,0)</f>
        <v>1</v>
      </c>
      <c r="C1612" s="27">
        <f>IF(B1612=1,Healthcare!C1612,NA())</f>
        <v>29.26</v>
      </c>
      <c r="D1612" s="27">
        <f>IF(B1612=1,Healthcare!D1612,NA())</f>
        <v>5.68</v>
      </c>
      <c r="E1612" s="32">
        <f>IF(B1612=1,Healthcare!M1612,NA())</f>
        <v>6184.3</v>
      </c>
    </row>
    <row r="1613" spans="1:5" x14ac:dyDescent="0.35">
      <c r="A1613" s="23">
        <f>Healthcare!Q1613</f>
        <v>52</v>
      </c>
      <c r="B1613" s="23">
        <f>IF(AND(OR(Dashboard!$D$5="All",Healthcare!J1613=Dashboard!$D$5),OR(Dashboard!$D$6="All",Healthcare!K1613=Dashboard!$D$6)),1,0)</f>
        <v>1</v>
      </c>
      <c r="C1613" s="27">
        <f>IF(B1613=1,Healthcare!C1613,NA())</f>
        <v>15.09</v>
      </c>
      <c r="D1613" s="27">
        <f>IF(B1613=1,Healthcare!D1613,NA())</f>
        <v>7.59</v>
      </c>
      <c r="E1613" s="32">
        <f>IF(B1613=1,Healthcare!M1613,NA())</f>
        <v>6183.46</v>
      </c>
    </row>
    <row r="1614" spans="1:5" x14ac:dyDescent="0.35">
      <c r="A1614" s="23">
        <f>Healthcare!Q1614</f>
        <v>37</v>
      </c>
      <c r="B1614" s="23">
        <f>IF(AND(OR(Dashboard!$D$5="All",Healthcare!J1614=Dashboard!$D$5),OR(Dashboard!$D$6="All",Healthcare!K1614=Dashboard!$D$6)),1,0)</f>
        <v>1</v>
      </c>
      <c r="C1614" s="27">
        <f>IF(B1614=1,Healthcare!C1614,NA())</f>
        <v>22.63</v>
      </c>
      <c r="D1614" s="27">
        <f>IF(B1614=1,Healthcare!D1614,NA())</f>
        <v>5.09</v>
      </c>
      <c r="E1614" s="32">
        <f>IF(B1614=1,Healthcare!M1614,NA())</f>
        <v>6183.32</v>
      </c>
    </row>
    <row r="1615" spans="1:5" x14ac:dyDescent="0.35">
      <c r="A1615" s="23">
        <f>Healthcare!Q1615</f>
        <v>38</v>
      </c>
      <c r="B1615" s="23">
        <f>IF(AND(OR(Dashboard!$D$5="All",Healthcare!J1615=Dashboard!$D$5),OR(Dashboard!$D$6="All",Healthcare!K1615=Dashboard!$D$6)),1,0)</f>
        <v>1</v>
      </c>
      <c r="C1615" s="27">
        <f>IF(B1615=1,Healthcare!C1615,NA())</f>
        <v>23.46</v>
      </c>
      <c r="D1615" s="27">
        <f>IF(B1615=1,Healthcare!D1615,NA())</f>
        <v>4.21</v>
      </c>
      <c r="E1615" s="32">
        <f>IF(B1615=1,Healthcare!M1615,NA())</f>
        <v>6170.96</v>
      </c>
    </row>
    <row r="1616" spans="1:5" x14ac:dyDescent="0.35">
      <c r="A1616" s="23">
        <f>Healthcare!Q1616</f>
        <v>37</v>
      </c>
      <c r="B1616" s="23">
        <f>IF(AND(OR(Dashboard!$D$5="All",Healthcare!J1616=Dashboard!$D$5),OR(Dashboard!$D$6="All",Healthcare!K1616=Dashboard!$D$6)),1,0)</f>
        <v>1</v>
      </c>
      <c r="C1616" s="27">
        <f>IF(B1616=1,Healthcare!C1616,NA())</f>
        <v>22.56</v>
      </c>
      <c r="D1616" s="27">
        <f>IF(B1616=1,Healthcare!D1616,NA())</f>
        <v>4.34</v>
      </c>
      <c r="E1616" s="32">
        <f>IF(B1616=1,Healthcare!M1616,NA())</f>
        <v>6159.57</v>
      </c>
    </row>
    <row r="1617" spans="1:5" x14ac:dyDescent="0.35">
      <c r="A1617" s="23">
        <f>Healthcare!Q1617</f>
        <v>49</v>
      </c>
      <c r="B1617" s="23">
        <f>IF(AND(OR(Dashboard!$D$5="All",Healthcare!J1617=Dashboard!$D$5),OR(Dashboard!$D$6="All",Healthcare!K1617=Dashboard!$D$6)),1,0)</f>
        <v>1</v>
      </c>
      <c r="C1617" s="27">
        <f>IF(B1617=1,Healthcare!C1617,NA())</f>
        <v>19.28</v>
      </c>
      <c r="D1617" s="27">
        <f>IF(B1617=1,Healthcare!D1617,NA())</f>
        <v>11.85</v>
      </c>
      <c r="E1617" s="32">
        <f>IF(B1617=1,Healthcare!M1617,NA())</f>
        <v>6152.05</v>
      </c>
    </row>
    <row r="1618" spans="1:5" x14ac:dyDescent="0.35">
      <c r="A1618" s="23">
        <f>Healthcare!Q1618</f>
        <v>52</v>
      </c>
      <c r="B1618" s="23">
        <f>IF(AND(OR(Dashboard!$D$5="All",Healthcare!J1618=Dashboard!$D$5),OR(Dashboard!$D$6="All",Healthcare!K1618=Dashboard!$D$6)),1,0)</f>
        <v>1</v>
      </c>
      <c r="C1618" s="27">
        <f>IF(B1618=1,Healthcare!C1618,NA())</f>
        <v>15.37</v>
      </c>
      <c r="D1618" s="27">
        <f>IF(B1618=1,Healthcare!D1618,NA())</f>
        <v>9.61</v>
      </c>
      <c r="E1618" s="32">
        <f>IF(B1618=1,Healthcare!M1618,NA())</f>
        <v>6147.12</v>
      </c>
    </row>
    <row r="1619" spans="1:5" x14ac:dyDescent="0.35">
      <c r="A1619" s="23">
        <f>Healthcare!Q1619</f>
        <v>46</v>
      </c>
      <c r="B1619" s="23">
        <f>IF(AND(OR(Dashboard!$D$5="All",Healthcare!J1619=Dashboard!$D$5),OR(Dashboard!$D$6="All",Healthcare!K1619=Dashboard!$D$6)),1,0)</f>
        <v>1</v>
      </c>
      <c r="C1619" s="27">
        <f>IF(B1619=1,Healthcare!C1619,NA())</f>
        <v>18.71</v>
      </c>
      <c r="D1619" s="27">
        <f>IF(B1619=1,Healthcare!D1619,NA())</f>
        <v>5.29</v>
      </c>
      <c r="E1619" s="32">
        <f>IF(B1619=1,Healthcare!M1619,NA())</f>
        <v>6139.14</v>
      </c>
    </row>
    <row r="1620" spans="1:5" x14ac:dyDescent="0.35">
      <c r="A1620" s="23">
        <f>Healthcare!Q1620</f>
        <v>44</v>
      </c>
      <c r="B1620" s="23">
        <f>IF(AND(OR(Dashboard!$D$5="All",Healthcare!J1620=Dashboard!$D$5),OR(Dashboard!$D$6="All",Healthcare!K1620=Dashboard!$D$6)),1,0)</f>
        <v>1</v>
      </c>
      <c r="C1620" s="27">
        <f>IF(B1620=1,Healthcare!C1620,NA())</f>
        <v>20.61</v>
      </c>
      <c r="D1620" s="27">
        <f>IF(B1620=1,Healthcare!D1620,NA())</f>
        <v>6.89</v>
      </c>
      <c r="E1620" s="32">
        <f>IF(B1620=1,Healthcare!M1620,NA())</f>
        <v>6138.58</v>
      </c>
    </row>
    <row r="1621" spans="1:5" x14ac:dyDescent="0.35">
      <c r="A1621" s="23">
        <f>Healthcare!Q1621</f>
        <v>53</v>
      </c>
      <c r="B1621" s="23">
        <f>IF(AND(OR(Dashboard!$D$5="All",Healthcare!J1621=Dashboard!$D$5),OR(Dashboard!$D$6="All",Healthcare!K1621=Dashboard!$D$6)),1,0)</f>
        <v>1</v>
      </c>
      <c r="C1621" s="27">
        <f>IF(B1621=1,Healthcare!C1621,NA())</f>
        <v>15.99</v>
      </c>
      <c r="D1621" s="27">
        <f>IF(B1621=1,Healthcare!D1621,NA())</f>
        <v>4.57</v>
      </c>
      <c r="E1621" s="32">
        <f>IF(B1621=1,Healthcare!M1621,NA())</f>
        <v>6138.5</v>
      </c>
    </row>
    <row r="1622" spans="1:5" x14ac:dyDescent="0.35">
      <c r="A1622" s="23">
        <f>Healthcare!Q1622</f>
        <v>32</v>
      </c>
      <c r="B1622" s="23">
        <f>IF(AND(OR(Dashboard!$D$5="All",Healthcare!J1622=Dashboard!$D$5),OR(Dashboard!$D$6="All",Healthcare!K1622=Dashboard!$D$6)),1,0)</f>
        <v>1</v>
      </c>
      <c r="C1622" s="27">
        <f>IF(B1622=1,Healthcare!C1622,NA())</f>
        <v>33.155000000000001</v>
      </c>
      <c r="D1622" s="27">
        <f>IF(B1622=1,Healthcare!D1622,NA())</f>
        <v>4.32</v>
      </c>
      <c r="E1622" s="32">
        <f>IF(B1622=1,Healthcare!M1622,NA())</f>
        <v>6128.8</v>
      </c>
    </row>
    <row r="1623" spans="1:5" x14ac:dyDescent="0.35">
      <c r="A1623" s="23">
        <f>Healthcare!Q1623</f>
        <v>39</v>
      </c>
      <c r="B1623" s="23">
        <f>IF(AND(OR(Dashboard!$D$5="All",Healthcare!J1623=Dashboard!$D$5),OR(Dashboard!$D$6="All",Healthcare!K1623=Dashboard!$D$6)),1,0)</f>
        <v>1</v>
      </c>
      <c r="C1623" s="27">
        <f>IF(B1623=1,Healthcare!C1623,NA())</f>
        <v>26.22</v>
      </c>
      <c r="D1623" s="27">
        <f>IF(B1623=1,Healthcare!D1623,NA())</f>
        <v>5.57</v>
      </c>
      <c r="E1623" s="32">
        <f>IF(B1623=1,Healthcare!M1623,NA())</f>
        <v>6123.57</v>
      </c>
    </row>
    <row r="1624" spans="1:5" x14ac:dyDescent="0.35">
      <c r="A1624" s="23">
        <f>Healthcare!Q1624</f>
        <v>39</v>
      </c>
      <c r="B1624" s="23">
        <f>IF(AND(OR(Dashboard!$D$5="All",Healthcare!J1624=Dashboard!$D$5),OR(Dashboard!$D$6="All",Healthcare!K1624=Dashboard!$D$6)),1,0)</f>
        <v>1</v>
      </c>
      <c r="C1624" s="27">
        <f>IF(B1624=1,Healthcare!C1624,NA())</f>
        <v>21.85</v>
      </c>
      <c r="D1624" s="27">
        <f>IF(B1624=1,Healthcare!D1624,NA())</f>
        <v>5.26</v>
      </c>
      <c r="E1624" s="32">
        <f>IF(B1624=1,Healthcare!M1624,NA())</f>
        <v>6117.49</v>
      </c>
    </row>
    <row r="1625" spans="1:5" x14ac:dyDescent="0.35">
      <c r="A1625" s="23">
        <f>Healthcare!Q1625</f>
        <v>31</v>
      </c>
      <c r="B1625" s="23">
        <f>IF(AND(OR(Dashboard!$D$5="All",Healthcare!J1625=Dashboard!$D$5),OR(Dashboard!$D$6="All",Healthcare!K1625=Dashboard!$D$6)),1,0)</f>
        <v>1</v>
      </c>
      <c r="C1625" s="27">
        <f>IF(B1625=1,Healthcare!C1625,NA())</f>
        <v>30.495000000000001</v>
      </c>
      <c r="D1625" s="27">
        <f>IF(B1625=1,Healthcare!D1625,NA())</f>
        <v>6.25</v>
      </c>
      <c r="E1625" s="32">
        <f>IF(B1625=1,Healthcare!M1625,NA())</f>
        <v>6113.23</v>
      </c>
    </row>
    <row r="1626" spans="1:5" x14ac:dyDescent="0.35">
      <c r="A1626" s="23">
        <f>Healthcare!Q1626</f>
        <v>37</v>
      </c>
      <c r="B1626" s="23">
        <f>IF(AND(OR(Dashboard!$D$5="All",Healthcare!J1626=Dashboard!$D$5),OR(Dashboard!$D$6="All",Healthcare!K1626=Dashboard!$D$6)),1,0)</f>
        <v>1</v>
      </c>
      <c r="C1626" s="27">
        <f>IF(B1626=1,Healthcare!C1626,NA())</f>
        <v>34.104999999999997</v>
      </c>
      <c r="D1626" s="27">
        <f>IF(B1626=1,Healthcare!D1626,NA())</f>
        <v>5.67</v>
      </c>
      <c r="E1626" s="32">
        <f>IF(B1626=1,Healthcare!M1626,NA())</f>
        <v>6112.35</v>
      </c>
    </row>
    <row r="1627" spans="1:5" x14ac:dyDescent="0.35">
      <c r="A1627" s="23">
        <f>Healthcare!Q1627</f>
        <v>27</v>
      </c>
      <c r="B1627" s="23">
        <f>IF(AND(OR(Dashboard!$D$5="All",Healthcare!J1627=Dashboard!$D$5),OR(Dashboard!$D$6="All",Healthcare!K1627=Dashboard!$D$6)),1,0)</f>
        <v>1</v>
      </c>
      <c r="C1627" s="27">
        <f>IF(B1627=1,Healthcare!C1627,NA())</f>
        <v>32.770000000000003</v>
      </c>
      <c r="D1627" s="27">
        <f>IF(B1627=1,Healthcare!D1627,NA())</f>
        <v>4.42</v>
      </c>
      <c r="E1627" s="32">
        <f>IF(B1627=1,Healthcare!M1627,NA())</f>
        <v>6111.95</v>
      </c>
    </row>
    <row r="1628" spans="1:5" x14ac:dyDescent="0.35">
      <c r="A1628" s="23">
        <f>Healthcare!Q1628</f>
        <v>52</v>
      </c>
      <c r="B1628" s="23">
        <f>IF(AND(OR(Dashboard!$D$5="All",Healthcare!J1628=Dashboard!$D$5),OR(Dashboard!$D$6="All",Healthcare!K1628=Dashboard!$D$6)),1,0)</f>
        <v>1</v>
      </c>
      <c r="C1628" s="27">
        <f>IF(B1628=1,Healthcare!C1628,NA())</f>
        <v>16.850000000000001</v>
      </c>
      <c r="D1628" s="27">
        <f>IF(B1628=1,Healthcare!D1628,NA())</f>
        <v>11.75</v>
      </c>
      <c r="E1628" s="32">
        <f>IF(B1628=1,Healthcare!M1628,NA())</f>
        <v>6098.38</v>
      </c>
    </row>
    <row r="1629" spans="1:5" x14ac:dyDescent="0.35">
      <c r="A1629" s="23">
        <f>Healthcare!Q1629</f>
        <v>38</v>
      </c>
      <c r="B1629" s="23">
        <f>IF(AND(OR(Dashboard!$D$5="All",Healthcare!J1629=Dashboard!$D$5),OR(Dashboard!$D$6="All",Healthcare!K1629=Dashboard!$D$6)),1,0)</f>
        <v>1</v>
      </c>
      <c r="C1629" s="27">
        <f>IF(B1629=1,Healthcare!C1629,NA())</f>
        <v>34.700000000000003</v>
      </c>
      <c r="D1629" s="27">
        <f>IF(B1629=1,Healthcare!D1629,NA())</f>
        <v>6.06</v>
      </c>
      <c r="E1629" s="32">
        <f>IF(B1629=1,Healthcare!M1629,NA())</f>
        <v>6082.41</v>
      </c>
    </row>
    <row r="1630" spans="1:5" x14ac:dyDescent="0.35">
      <c r="A1630" s="23">
        <f>Healthcare!Q1630</f>
        <v>38</v>
      </c>
      <c r="B1630" s="23">
        <f>IF(AND(OR(Dashboard!$D$5="All",Healthcare!J1630=Dashboard!$D$5),OR(Dashboard!$D$6="All",Healthcare!K1630=Dashboard!$D$6)),1,0)</f>
        <v>1</v>
      </c>
      <c r="C1630" s="27">
        <f>IF(B1630=1,Healthcare!C1630,NA())</f>
        <v>37.049999999999997</v>
      </c>
      <c r="D1630" s="27">
        <f>IF(B1630=1,Healthcare!D1630,NA())</f>
        <v>5.48</v>
      </c>
      <c r="E1630" s="32">
        <f>IF(B1630=1,Healthcare!M1630,NA())</f>
        <v>6079.67</v>
      </c>
    </row>
    <row r="1631" spans="1:5" x14ac:dyDescent="0.35">
      <c r="A1631" s="23">
        <f>Healthcare!Q1631</f>
        <v>43</v>
      </c>
      <c r="B1631" s="23">
        <f>IF(AND(OR(Dashboard!$D$5="All",Healthcare!J1631=Dashboard!$D$5),OR(Dashboard!$D$6="All",Healthcare!K1631=Dashboard!$D$6)),1,0)</f>
        <v>1</v>
      </c>
      <c r="C1631" s="27">
        <f>IF(B1631=1,Healthcare!C1631,NA())</f>
        <v>18.78</v>
      </c>
      <c r="D1631" s="27">
        <f>IF(B1631=1,Healthcare!D1631,NA())</f>
        <v>4.45</v>
      </c>
      <c r="E1631" s="32">
        <f>IF(B1631=1,Healthcare!M1631,NA())</f>
        <v>6074.37</v>
      </c>
    </row>
    <row r="1632" spans="1:5" x14ac:dyDescent="0.35">
      <c r="A1632" s="23">
        <f>Healthcare!Q1632</f>
        <v>38</v>
      </c>
      <c r="B1632" s="23">
        <f>IF(AND(OR(Dashboard!$D$5="All",Healthcare!J1632=Dashboard!$D$5),OR(Dashboard!$D$6="All",Healthcare!K1632=Dashboard!$D$6)),1,0)</f>
        <v>1</v>
      </c>
      <c r="C1632" s="27">
        <f>IF(B1632=1,Healthcare!C1632,NA())</f>
        <v>28.024999999999999</v>
      </c>
      <c r="D1632" s="27">
        <f>IF(B1632=1,Healthcare!D1632,NA())</f>
        <v>5</v>
      </c>
      <c r="E1632" s="32">
        <f>IF(B1632=1,Healthcare!M1632,NA())</f>
        <v>6067.13</v>
      </c>
    </row>
    <row r="1633" spans="1:5" x14ac:dyDescent="0.35">
      <c r="A1633" s="23">
        <f>Healthcare!Q1633</f>
        <v>28</v>
      </c>
      <c r="B1633" s="23">
        <f>IF(AND(OR(Dashboard!$D$5="All",Healthcare!J1633=Dashboard!$D$5),OR(Dashboard!$D$6="All",Healthcare!K1633=Dashboard!$D$6)),1,0)</f>
        <v>1</v>
      </c>
      <c r="C1633" s="27">
        <f>IF(B1633=1,Healthcare!C1633,NA())</f>
        <v>35.090000000000003</v>
      </c>
      <c r="D1633" s="27">
        <f>IF(B1633=1,Healthcare!D1633,NA())</f>
        <v>5.84</v>
      </c>
      <c r="E1633" s="32">
        <f>IF(B1633=1,Healthcare!M1633,NA())</f>
        <v>6064.37</v>
      </c>
    </row>
    <row r="1634" spans="1:5" x14ac:dyDescent="0.35">
      <c r="A1634" s="23">
        <f>Healthcare!Q1634</f>
        <v>26</v>
      </c>
      <c r="B1634" s="23">
        <f>IF(AND(OR(Dashboard!$D$5="All",Healthcare!J1634=Dashboard!$D$5),OR(Dashboard!$D$6="All",Healthcare!K1634=Dashboard!$D$6)),1,0)</f>
        <v>1</v>
      </c>
      <c r="C1634" s="27">
        <f>IF(B1634=1,Healthcare!C1634,NA())</f>
        <v>34.42</v>
      </c>
      <c r="D1634" s="27">
        <f>IF(B1634=1,Healthcare!D1634,NA())</f>
        <v>5.21</v>
      </c>
      <c r="E1634" s="32">
        <f>IF(B1634=1,Healthcare!M1634,NA())</f>
        <v>6061.8</v>
      </c>
    </row>
    <row r="1635" spans="1:5" x14ac:dyDescent="0.35">
      <c r="A1635" s="23">
        <f>Healthcare!Q1635</f>
        <v>33</v>
      </c>
      <c r="B1635" s="23">
        <f>IF(AND(OR(Dashboard!$D$5="All",Healthcare!J1635=Dashboard!$D$5),OR(Dashboard!$D$6="All",Healthcare!K1635=Dashboard!$D$6)),1,0)</f>
        <v>1</v>
      </c>
      <c r="C1635" s="27">
        <f>IF(B1635=1,Healthcare!C1635,NA())</f>
        <v>29.4</v>
      </c>
      <c r="D1635" s="27">
        <f>IF(B1635=1,Healthcare!D1635,NA())</f>
        <v>4.26</v>
      </c>
      <c r="E1635" s="32">
        <f>IF(B1635=1,Healthcare!M1635,NA())</f>
        <v>6059.17</v>
      </c>
    </row>
    <row r="1636" spans="1:5" x14ac:dyDescent="0.35">
      <c r="A1636" s="23">
        <f>Healthcare!Q1636</f>
        <v>42</v>
      </c>
      <c r="B1636" s="23">
        <f>IF(AND(OR(Dashboard!$D$5="All",Healthcare!J1636=Dashboard!$D$5),OR(Dashboard!$D$6="All",Healthcare!K1636=Dashboard!$D$6)),1,0)</f>
        <v>1</v>
      </c>
      <c r="C1636" s="27">
        <f>IF(B1636=1,Healthcare!C1636,NA())</f>
        <v>21.31</v>
      </c>
      <c r="D1636" s="27">
        <f>IF(B1636=1,Healthcare!D1636,NA())</f>
        <v>4.17</v>
      </c>
      <c r="E1636" s="32">
        <f>IF(B1636=1,Healthcare!M1636,NA())</f>
        <v>5993.62</v>
      </c>
    </row>
    <row r="1637" spans="1:5" x14ac:dyDescent="0.35">
      <c r="A1637" s="23">
        <f>Healthcare!Q1637</f>
        <v>48</v>
      </c>
      <c r="B1637" s="23">
        <f>IF(AND(OR(Dashboard!$D$5="All",Healthcare!J1637=Dashboard!$D$5),OR(Dashboard!$D$6="All",Healthcare!K1637=Dashboard!$D$6)),1,0)</f>
        <v>1</v>
      </c>
      <c r="C1637" s="27">
        <f>IF(B1637=1,Healthcare!C1637,NA())</f>
        <v>19.559999999999999</v>
      </c>
      <c r="D1637" s="27">
        <f>IF(B1637=1,Healthcare!D1637,NA())</f>
        <v>11.96</v>
      </c>
      <c r="E1637" s="32">
        <f>IF(B1637=1,Healthcare!M1637,NA())</f>
        <v>5990.17</v>
      </c>
    </row>
    <row r="1638" spans="1:5" x14ac:dyDescent="0.35">
      <c r="A1638" s="23">
        <f>Healthcare!Q1638</f>
        <v>34</v>
      </c>
      <c r="B1638" s="23">
        <f>IF(AND(OR(Dashboard!$D$5="All",Healthcare!J1638=Dashboard!$D$5),OR(Dashboard!$D$6="All",Healthcare!K1638=Dashboard!$D$6)),1,0)</f>
        <v>1</v>
      </c>
      <c r="C1638" s="27">
        <f>IF(B1638=1,Healthcare!C1638,NA())</f>
        <v>37.335000000000001</v>
      </c>
      <c r="D1638" s="27">
        <f>IF(B1638=1,Healthcare!D1638,NA())</f>
        <v>6.26</v>
      </c>
      <c r="E1638" s="32">
        <f>IF(B1638=1,Healthcare!M1638,NA())</f>
        <v>5989.52</v>
      </c>
    </row>
    <row r="1639" spans="1:5" x14ac:dyDescent="0.35">
      <c r="A1639" s="23">
        <f>Healthcare!Q1639</f>
        <v>48</v>
      </c>
      <c r="B1639" s="23">
        <f>IF(AND(OR(Dashboard!$D$5="All",Healthcare!J1639=Dashboard!$D$5),OR(Dashboard!$D$6="All",Healthcare!K1639=Dashboard!$D$6)),1,0)</f>
        <v>1</v>
      </c>
      <c r="C1639" s="27">
        <f>IF(B1639=1,Healthcare!C1639,NA())</f>
        <v>19.53</v>
      </c>
      <c r="D1639" s="27">
        <f>IF(B1639=1,Healthcare!D1639,NA())</f>
        <v>11.68</v>
      </c>
      <c r="E1639" s="32">
        <f>IF(B1639=1,Healthcare!M1639,NA())</f>
        <v>5979.99</v>
      </c>
    </row>
    <row r="1640" spans="1:5" x14ac:dyDescent="0.35">
      <c r="A1640" s="23">
        <f>Healthcare!Q1640</f>
        <v>42</v>
      </c>
      <c r="B1640" s="23">
        <f>IF(AND(OR(Dashboard!$D$5="All",Healthcare!J1640=Dashboard!$D$5),OR(Dashboard!$D$6="All",Healthcare!K1640=Dashboard!$D$6)),1,0)</f>
        <v>1</v>
      </c>
      <c r="C1640" s="27">
        <f>IF(B1640=1,Healthcare!C1640,NA())</f>
        <v>34.1</v>
      </c>
      <c r="D1640" s="27">
        <f>IF(B1640=1,Healthcare!D1640,NA())</f>
        <v>5.16</v>
      </c>
      <c r="E1640" s="32">
        <f>IF(B1640=1,Healthcare!M1640,NA())</f>
        <v>5979.73</v>
      </c>
    </row>
    <row r="1641" spans="1:5" x14ac:dyDescent="0.35">
      <c r="A1641" s="23">
        <f>Healthcare!Q1641</f>
        <v>52</v>
      </c>
      <c r="B1641" s="23">
        <f>IF(AND(OR(Dashboard!$D$5="All",Healthcare!J1641=Dashboard!$D$5),OR(Dashboard!$D$6="All",Healthcare!K1641=Dashboard!$D$6)),1,0)</f>
        <v>1</v>
      </c>
      <c r="C1641" s="27">
        <f>IF(B1641=1,Healthcare!C1641,NA())</f>
        <v>16.5</v>
      </c>
      <c r="D1641" s="27">
        <f>IF(B1641=1,Healthcare!D1641,NA())</f>
        <v>6.9</v>
      </c>
      <c r="E1641" s="32">
        <f>IF(B1641=1,Healthcare!M1641,NA())</f>
        <v>5979.66</v>
      </c>
    </row>
    <row r="1642" spans="1:5" x14ac:dyDescent="0.35">
      <c r="A1642" s="23">
        <f>Healthcare!Q1642</f>
        <v>38</v>
      </c>
      <c r="B1642" s="23">
        <f>IF(AND(OR(Dashboard!$D$5="All",Healthcare!J1642=Dashboard!$D$5),OR(Dashboard!$D$6="All",Healthcare!K1642=Dashboard!$D$6)),1,0)</f>
        <v>1</v>
      </c>
      <c r="C1642" s="27">
        <f>IF(B1642=1,Healthcare!C1642,NA())</f>
        <v>30.69</v>
      </c>
      <c r="D1642" s="27">
        <f>IF(B1642=1,Healthcare!D1642,NA())</f>
        <v>4.83</v>
      </c>
      <c r="E1642" s="32">
        <f>IF(B1642=1,Healthcare!M1642,NA())</f>
        <v>5976.83</v>
      </c>
    </row>
    <row r="1643" spans="1:5" x14ac:dyDescent="0.35">
      <c r="A1643" s="23">
        <f>Healthcare!Q1643</f>
        <v>38</v>
      </c>
      <c r="B1643" s="23">
        <f>IF(AND(OR(Dashboard!$D$5="All",Healthcare!J1643=Dashboard!$D$5),OR(Dashboard!$D$6="All",Healthcare!K1643=Dashboard!$D$6)),1,0)</f>
        <v>1</v>
      </c>
      <c r="C1643" s="27">
        <f>IF(B1643=1,Healthcare!C1643,NA())</f>
        <v>28.93</v>
      </c>
      <c r="D1643" s="27">
        <f>IF(B1643=1,Healthcare!D1643,NA())</f>
        <v>4.87</v>
      </c>
      <c r="E1643" s="32">
        <f>IF(B1643=1,Healthcare!M1643,NA())</f>
        <v>5974.38</v>
      </c>
    </row>
    <row r="1644" spans="1:5" x14ac:dyDescent="0.35">
      <c r="A1644" s="23">
        <f>Healthcare!Q1644</f>
        <v>33</v>
      </c>
      <c r="B1644" s="23">
        <f>IF(AND(OR(Dashboard!$D$5="All",Healthcare!J1644=Dashboard!$D$5),OR(Dashboard!$D$6="All",Healthcare!K1644=Dashboard!$D$6)),1,0)</f>
        <v>1</v>
      </c>
      <c r="C1644" s="27">
        <f>IF(B1644=1,Healthcare!C1644,NA())</f>
        <v>38.9</v>
      </c>
      <c r="D1644" s="27">
        <f>IF(B1644=1,Healthcare!D1644,NA())</f>
        <v>4.28</v>
      </c>
      <c r="E1644" s="32">
        <f>IF(B1644=1,Healthcare!M1644,NA())</f>
        <v>5972.38</v>
      </c>
    </row>
    <row r="1645" spans="1:5" x14ac:dyDescent="0.35">
      <c r="A1645" s="23">
        <f>Healthcare!Q1645</f>
        <v>42</v>
      </c>
      <c r="B1645" s="23">
        <f>IF(AND(OR(Dashboard!$D$5="All",Healthcare!J1645=Dashboard!$D$5),OR(Dashboard!$D$6="All",Healthcare!K1645=Dashboard!$D$6)),1,0)</f>
        <v>1</v>
      </c>
      <c r="C1645" s="27">
        <f>IF(B1645=1,Healthcare!C1645,NA())</f>
        <v>26.9</v>
      </c>
      <c r="D1645" s="27">
        <f>IF(B1645=1,Healthcare!D1645,NA())</f>
        <v>4.07</v>
      </c>
      <c r="E1645" s="32">
        <f>IF(B1645=1,Healthcare!M1645,NA())</f>
        <v>5969.72</v>
      </c>
    </row>
    <row r="1646" spans="1:5" x14ac:dyDescent="0.35">
      <c r="A1646" s="23">
        <f>Healthcare!Q1646</f>
        <v>42</v>
      </c>
      <c r="B1646" s="23">
        <f>IF(AND(OR(Dashboard!$D$5="All",Healthcare!J1646=Dashboard!$D$5),OR(Dashboard!$D$6="All",Healthcare!K1646=Dashboard!$D$6)),1,0)</f>
        <v>1</v>
      </c>
      <c r="C1646" s="27">
        <f>IF(B1646=1,Healthcare!C1646,NA())</f>
        <v>24.86</v>
      </c>
      <c r="D1646" s="27">
        <f>IF(B1646=1,Healthcare!D1646,NA())</f>
        <v>6.23</v>
      </c>
      <c r="E1646" s="32">
        <f>IF(B1646=1,Healthcare!M1646,NA())</f>
        <v>5966.89</v>
      </c>
    </row>
    <row r="1647" spans="1:5" x14ac:dyDescent="0.35">
      <c r="A1647" s="23">
        <f>Healthcare!Q1647</f>
        <v>18</v>
      </c>
      <c r="B1647" s="23">
        <f>IF(AND(OR(Dashboard!$D$5="All",Healthcare!J1647=Dashboard!$D$5),OR(Dashboard!$D$6="All",Healthcare!K1647=Dashboard!$D$6)),1,0)</f>
        <v>1</v>
      </c>
      <c r="C1647" s="27">
        <f>IF(B1647=1,Healthcare!C1647,NA())</f>
        <v>39.14</v>
      </c>
      <c r="D1647" s="27">
        <f>IF(B1647=1,Healthcare!D1647,NA())</f>
        <v>6.24</v>
      </c>
      <c r="E1647" s="32">
        <f>IF(B1647=1,Healthcare!M1647,NA())</f>
        <v>5960.91</v>
      </c>
    </row>
    <row r="1648" spans="1:5" x14ac:dyDescent="0.35">
      <c r="A1648" s="23">
        <f>Healthcare!Q1648</f>
        <v>19</v>
      </c>
      <c r="B1648" s="23">
        <f>IF(AND(OR(Dashboard!$D$5="All",Healthcare!J1648=Dashboard!$D$5),OR(Dashboard!$D$6="All",Healthcare!K1648=Dashboard!$D$6)),1,0)</f>
        <v>1</v>
      </c>
      <c r="C1648" s="27">
        <f>IF(B1648=1,Healthcare!C1648,NA())</f>
        <v>39.799999999999997</v>
      </c>
      <c r="D1648" s="27">
        <f>IF(B1648=1,Healthcare!D1648,NA())</f>
        <v>6.17</v>
      </c>
      <c r="E1648" s="32">
        <f>IF(B1648=1,Healthcare!M1648,NA())</f>
        <v>5957.35</v>
      </c>
    </row>
    <row r="1649" spans="1:5" x14ac:dyDescent="0.35">
      <c r="A1649" s="23">
        <f>Healthcare!Q1649</f>
        <v>35</v>
      </c>
      <c r="B1649" s="23">
        <f>IF(AND(OR(Dashboard!$D$5="All",Healthcare!J1649=Dashboard!$D$5),OR(Dashboard!$D$6="All",Healthcare!K1649=Dashboard!$D$6)),1,0)</f>
        <v>1</v>
      </c>
      <c r="C1649" s="27">
        <f>IF(B1649=1,Healthcare!C1649,NA())</f>
        <v>34.32</v>
      </c>
      <c r="D1649" s="27">
        <f>IF(B1649=1,Healthcare!D1649,NA())</f>
        <v>5.16</v>
      </c>
      <c r="E1649" s="32">
        <f>IF(B1649=1,Healthcare!M1649,NA())</f>
        <v>5934.38</v>
      </c>
    </row>
    <row r="1650" spans="1:5" x14ac:dyDescent="0.35">
      <c r="A1650" s="23">
        <f>Healthcare!Q1650</f>
        <v>28</v>
      </c>
      <c r="B1650" s="23">
        <f>IF(AND(OR(Dashboard!$D$5="All",Healthcare!J1650=Dashboard!$D$5),OR(Dashboard!$D$6="All",Healthcare!K1650=Dashboard!$D$6)),1,0)</f>
        <v>1</v>
      </c>
      <c r="C1650" s="27">
        <f>IF(B1650=1,Healthcare!C1650,NA())</f>
        <v>32.51</v>
      </c>
      <c r="D1650" s="27">
        <f>IF(B1650=1,Healthcare!D1650,NA())</f>
        <v>4.3</v>
      </c>
      <c r="E1650" s="32">
        <f>IF(B1650=1,Healthcare!M1650,NA())</f>
        <v>5927.65</v>
      </c>
    </row>
    <row r="1651" spans="1:5" x14ac:dyDescent="0.35">
      <c r="A1651" s="23">
        <f>Healthcare!Q1651</f>
        <v>29</v>
      </c>
      <c r="B1651" s="23">
        <f>IF(AND(OR(Dashboard!$D$5="All",Healthcare!J1651=Dashboard!$D$5),OR(Dashboard!$D$6="All",Healthcare!K1651=Dashboard!$D$6)),1,0)</f>
        <v>1</v>
      </c>
      <c r="C1651" s="27">
        <f>IF(B1651=1,Healthcare!C1651,NA())</f>
        <v>30.71</v>
      </c>
      <c r="D1651" s="27">
        <f>IF(B1651=1,Healthcare!D1651,NA())</f>
        <v>6.14</v>
      </c>
      <c r="E1651" s="32">
        <f>IF(B1651=1,Healthcare!M1651,NA())</f>
        <v>5926.93</v>
      </c>
    </row>
    <row r="1652" spans="1:5" x14ac:dyDescent="0.35">
      <c r="A1652" s="23">
        <f>Healthcare!Q1652</f>
        <v>35</v>
      </c>
      <c r="B1652" s="23">
        <f>IF(AND(OR(Dashboard!$D$5="All",Healthcare!J1652=Dashboard!$D$5),OR(Dashboard!$D$6="All",Healthcare!K1652=Dashboard!$D$6)),1,0)</f>
        <v>1</v>
      </c>
      <c r="C1652" s="27">
        <f>IF(B1652=1,Healthcare!C1652,NA())</f>
        <v>28.9</v>
      </c>
      <c r="D1652" s="27">
        <f>IF(B1652=1,Healthcare!D1652,NA())</f>
        <v>5.36</v>
      </c>
      <c r="E1652" s="32">
        <f>IF(B1652=1,Healthcare!M1652,NA())</f>
        <v>5926.85</v>
      </c>
    </row>
    <row r="1653" spans="1:5" x14ac:dyDescent="0.35">
      <c r="A1653" s="23">
        <f>Healthcare!Q1653</f>
        <v>40</v>
      </c>
      <c r="B1653" s="23">
        <f>IF(AND(OR(Dashboard!$D$5="All",Healthcare!J1653=Dashboard!$D$5),OR(Dashboard!$D$6="All",Healthcare!K1653=Dashboard!$D$6)),1,0)</f>
        <v>1</v>
      </c>
      <c r="C1653" s="27">
        <f>IF(B1653=1,Healthcare!C1653,NA())</f>
        <v>36.19</v>
      </c>
      <c r="D1653" s="27">
        <f>IF(B1653=1,Healthcare!D1653,NA())</f>
        <v>4.3</v>
      </c>
      <c r="E1653" s="32">
        <f>IF(B1653=1,Healthcare!M1653,NA())</f>
        <v>5920.1</v>
      </c>
    </row>
    <row r="1654" spans="1:5" x14ac:dyDescent="0.35">
      <c r="A1654" s="23">
        <f>Healthcare!Q1654</f>
        <v>40</v>
      </c>
      <c r="B1654" s="23">
        <f>IF(AND(OR(Dashboard!$D$5="All",Healthcare!J1654=Dashboard!$D$5),OR(Dashboard!$D$6="All",Healthcare!K1654=Dashboard!$D$6)),1,0)</f>
        <v>1</v>
      </c>
      <c r="C1654" s="27">
        <f>IF(B1654=1,Healthcare!C1654,NA())</f>
        <v>29.6</v>
      </c>
      <c r="D1654" s="27">
        <f>IF(B1654=1,Healthcare!D1654,NA())</f>
        <v>4.09</v>
      </c>
      <c r="E1654" s="32">
        <f>IF(B1654=1,Healthcare!M1654,NA())</f>
        <v>5910.94</v>
      </c>
    </row>
    <row r="1655" spans="1:5" x14ac:dyDescent="0.35">
      <c r="A1655" s="23">
        <f>Healthcare!Q1655</f>
        <v>29</v>
      </c>
      <c r="B1655" s="23">
        <f>IF(AND(OR(Dashboard!$D$5="All",Healthcare!J1655=Dashboard!$D$5),OR(Dashboard!$D$6="All",Healthcare!K1655=Dashboard!$D$6)),1,0)</f>
        <v>1</v>
      </c>
      <c r="C1655" s="27">
        <f>IF(B1655=1,Healthcare!C1655,NA())</f>
        <v>30.95</v>
      </c>
      <c r="D1655" s="27">
        <f>IF(B1655=1,Healthcare!D1655,NA())</f>
        <v>6.27</v>
      </c>
      <c r="E1655" s="32">
        <f>IF(B1655=1,Healthcare!M1655,NA())</f>
        <v>5877.02</v>
      </c>
    </row>
    <row r="1656" spans="1:5" x14ac:dyDescent="0.35">
      <c r="A1656" s="23">
        <f>Healthcare!Q1656</f>
        <v>38</v>
      </c>
      <c r="B1656" s="23">
        <f>IF(AND(OR(Dashboard!$D$5="All",Healthcare!J1656=Dashboard!$D$5),OR(Dashboard!$D$6="All",Healthcare!K1656=Dashboard!$D$6)),1,0)</f>
        <v>1</v>
      </c>
      <c r="C1656" s="27">
        <f>IF(B1656=1,Healthcare!C1656,NA())</f>
        <v>19.95</v>
      </c>
      <c r="D1656" s="27">
        <f>IF(B1656=1,Healthcare!D1656,NA())</f>
        <v>5.39</v>
      </c>
      <c r="E1656" s="32">
        <f>IF(B1656=1,Healthcare!M1656,NA())</f>
        <v>5855.9</v>
      </c>
    </row>
    <row r="1657" spans="1:5" x14ac:dyDescent="0.35">
      <c r="A1657" s="23">
        <f>Healthcare!Q1657</f>
        <v>37</v>
      </c>
      <c r="B1657" s="23">
        <f>IF(AND(OR(Dashboard!$D$5="All",Healthcare!J1657=Dashboard!$D$5),OR(Dashboard!$D$6="All",Healthcare!K1657=Dashboard!$D$6)),1,0)</f>
        <v>1</v>
      </c>
      <c r="C1657" s="27">
        <f>IF(B1657=1,Healthcare!C1657,NA())</f>
        <v>23.65</v>
      </c>
      <c r="D1657" s="27">
        <f>IF(B1657=1,Healthcare!D1657,NA())</f>
        <v>5.75</v>
      </c>
      <c r="E1657" s="32">
        <f>IF(B1657=1,Healthcare!M1657,NA())</f>
        <v>5847.24</v>
      </c>
    </row>
    <row r="1658" spans="1:5" x14ac:dyDescent="0.35">
      <c r="A1658" s="23">
        <f>Healthcare!Q1658</f>
        <v>35</v>
      </c>
      <c r="B1658" s="23">
        <f>IF(AND(OR(Dashboard!$D$5="All",Healthcare!J1658=Dashboard!$D$5),OR(Dashboard!$D$6="All",Healthcare!K1658=Dashboard!$D$6)),1,0)</f>
        <v>1</v>
      </c>
      <c r="C1658" s="27">
        <f>IF(B1658=1,Healthcare!C1658,NA())</f>
        <v>43.34</v>
      </c>
      <c r="D1658" s="27">
        <f>IF(B1658=1,Healthcare!D1658,NA())</f>
        <v>4.91</v>
      </c>
      <c r="E1658" s="32">
        <f>IF(B1658=1,Healthcare!M1658,NA())</f>
        <v>5846.92</v>
      </c>
    </row>
    <row r="1659" spans="1:5" x14ac:dyDescent="0.35">
      <c r="A1659" s="23">
        <f>Healthcare!Q1659</f>
        <v>27</v>
      </c>
      <c r="B1659" s="23">
        <f>IF(AND(OR(Dashboard!$D$5="All",Healthcare!J1659=Dashboard!$D$5),OR(Dashboard!$D$6="All",Healthcare!K1659=Dashboard!$D$6)),1,0)</f>
        <v>1</v>
      </c>
      <c r="C1659" s="27">
        <f>IF(B1659=1,Healthcare!C1659,NA())</f>
        <v>31.98</v>
      </c>
      <c r="D1659" s="27">
        <f>IF(B1659=1,Healthcare!D1659,NA())</f>
        <v>4.46</v>
      </c>
      <c r="E1659" s="32">
        <f>IF(B1659=1,Healthcare!M1659,NA())</f>
        <v>5843.99</v>
      </c>
    </row>
    <row r="1660" spans="1:5" x14ac:dyDescent="0.35">
      <c r="A1660" s="23">
        <f>Healthcare!Q1660</f>
        <v>35</v>
      </c>
      <c r="B1660" s="23">
        <f>IF(AND(OR(Dashboard!$D$5="All",Healthcare!J1660=Dashboard!$D$5),OR(Dashboard!$D$6="All",Healthcare!K1660=Dashboard!$D$6)),1,0)</f>
        <v>1</v>
      </c>
      <c r="C1660" s="27">
        <f>IF(B1660=1,Healthcare!C1660,NA())</f>
        <v>35.86</v>
      </c>
      <c r="D1660" s="27">
        <f>IF(B1660=1,Healthcare!D1660,NA())</f>
        <v>6.22</v>
      </c>
      <c r="E1660" s="32">
        <f>IF(B1660=1,Healthcare!M1660,NA())</f>
        <v>5836.52</v>
      </c>
    </row>
    <row r="1661" spans="1:5" x14ac:dyDescent="0.35">
      <c r="A1661" s="23">
        <f>Healthcare!Q1661</f>
        <v>51</v>
      </c>
      <c r="B1661" s="23">
        <f>IF(AND(OR(Dashboard!$D$5="All",Healthcare!J1661=Dashboard!$D$5),OR(Dashboard!$D$6="All",Healthcare!K1661=Dashboard!$D$6)),1,0)</f>
        <v>1</v>
      </c>
      <c r="C1661" s="27">
        <f>IF(B1661=1,Healthcare!C1661,NA())</f>
        <v>15.2</v>
      </c>
      <c r="D1661" s="27">
        <f>IF(B1661=1,Healthcare!D1661,NA())</f>
        <v>8.82</v>
      </c>
      <c r="E1661" s="32">
        <f>IF(B1661=1,Healthcare!M1661,NA())</f>
        <v>5832.6</v>
      </c>
    </row>
    <row r="1662" spans="1:5" x14ac:dyDescent="0.35">
      <c r="A1662" s="23">
        <f>Healthcare!Q1662</f>
        <v>20</v>
      </c>
      <c r="B1662" s="23">
        <f>IF(AND(OR(Dashboard!$D$5="All",Healthcare!J1662=Dashboard!$D$5),OR(Dashboard!$D$6="All",Healthcare!K1662=Dashboard!$D$6)),1,0)</f>
        <v>1</v>
      </c>
      <c r="C1662" s="27">
        <f>IF(B1662=1,Healthcare!C1662,NA())</f>
        <v>37.200000000000003</v>
      </c>
      <c r="D1662" s="27">
        <f>IF(B1662=1,Healthcare!D1662,NA())</f>
        <v>10.14</v>
      </c>
      <c r="E1662" s="32">
        <f>IF(B1662=1,Healthcare!M1662,NA())</f>
        <v>5816.58</v>
      </c>
    </row>
    <row r="1663" spans="1:5" x14ac:dyDescent="0.35">
      <c r="A1663" s="23">
        <f>Healthcare!Q1663</f>
        <v>50</v>
      </c>
      <c r="B1663" s="23">
        <f>IF(AND(OR(Dashboard!$D$5="All",Healthcare!J1663=Dashboard!$D$5),OR(Dashboard!$D$6="All",Healthcare!K1663=Dashboard!$D$6)),1,0)</f>
        <v>1</v>
      </c>
      <c r="C1663" s="27">
        <f>IF(B1663=1,Healthcare!C1663,NA())</f>
        <v>17.91</v>
      </c>
      <c r="D1663" s="27">
        <f>IF(B1663=1,Healthcare!D1663,NA())</f>
        <v>4.66</v>
      </c>
      <c r="E1663" s="32">
        <f>IF(B1663=1,Healthcare!M1663,NA())</f>
        <v>5812.9</v>
      </c>
    </row>
    <row r="1664" spans="1:5" x14ac:dyDescent="0.35">
      <c r="A1664" s="23">
        <f>Healthcare!Q1664</f>
        <v>42</v>
      </c>
      <c r="B1664" s="23">
        <f>IF(AND(OR(Dashboard!$D$5="All",Healthcare!J1664=Dashboard!$D$5),OR(Dashboard!$D$6="All",Healthcare!K1664=Dashboard!$D$6)),1,0)</f>
        <v>1</v>
      </c>
      <c r="C1664" s="27">
        <f>IF(B1664=1,Healthcare!C1664,NA())</f>
        <v>20.76</v>
      </c>
      <c r="D1664" s="27">
        <f>IF(B1664=1,Healthcare!D1664,NA())</f>
        <v>6.26</v>
      </c>
      <c r="E1664" s="32">
        <f>IF(B1664=1,Healthcare!M1664,NA())</f>
        <v>5807.06</v>
      </c>
    </row>
    <row r="1665" spans="1:5" x14ac:dyDescent="0.35">
      <c r="A1665" s="23">
        <f>Healthcare!Q1665</f>
        <v>18</v>
      </c>
      <c r="B1665" s="23">
        <f>IF(AND(OR(Dashboard!$D$5="All",Healthcare!J1665=Dashboard!$D$5),OR(Dashboard!$D$6="All",Healthcare!K1665=Dashboard!$D$6)),1,0)</f>
        <v>1</v>
      </c>
      <c r="C1665" s="27">
        <f>IF(B1665=1,Healthcare!C1665,NA())</f>
        <v>38.99</v>
      </c>
      <c r="D1665" s="27">
        <f>IF(B1665=1,Healthcare!D1665,NA())</f>
        <v>5.21</v>
      </c>
      <c r="E1665" s="32">
        <f>IF(B1665=1,Healthcare!M1665,NA())</f>
        <v>5778.71</v>
      </c>
    </row>
    <row r="1666" spans="1:5" x14ac:dyDescent="0.35">
      <c r="A1666" s="23">
        <f>Healthcare!Q1666</f>
        <v>39</v>
      </c>
      <c r="B1666" s="23">
        <f>IF(AND(OR(Dashboard!$D$5="All",Healthcare!J1666=Dashboard!$D$5),OR(Dashboard!$D$6="All",Healthcare!K1666=Dashboard!$D$6)),1,0)</f>
        <v>1</v>
      </c>
      <c r="C1666" s="27">
        <f>IF(B1666=1,Healthcare!C1666,NA())</f>
        <v>42.655000000000001</v>
      </c>
      <c r="D1666" s="27">
        <f>IF(B1666=1,Healthcare!D1666,NA())</f>
        <v>5.94</v>
      </c>
      <c r="E1666" s="32">
        <f>IF(B1666=1,Healthcare!M1666,NA())</f>
        <v>5757.41</v>
      </c>
    </row>
    <row r="1667" spans="1:5" x14ac:dyDescent="0.35">
      <c r="A1667" s="23">
        <f>Healthcare!Q1667</f>
        <v>29</v>
      </c>
      <c r="B1667" s="23">
        <f>IF(AND(OR(Dashboard!$D$5="All",Healthcare!J1667=Dashboard!$D$5),OR(Dashboard!$D$6="All",Healthcare!K1667=Dashboard!$D$6)),1,0)</f>
        <v>1</v>
      </c>
      <c r="C1667" s="27">
        <f>IF(B1667=1,Healthcare!C1667,NA())</f>
        <v>30.57</v>
      </c>
      <c r="D1667" s="27">
        <f>IF(B1667=1,Healthcare!D1667,NA())</f>
        <v>5.34</v>
      </c>
      <c r="E1667" s="32">
        <f>IF(B1667=1,Healthcare!M1667,NA())</f>
        <v>5748.13</v>
      </c>
    </row>
    <row r="1668" spans="1:5" x14ac:dyDescent="0.35">
      <c r="A1668" s="23">
        <f>Healthcare!Q1668</f>
        <v>50</v>
      </c>
      <c r="B1668" s="23">
        <f>IF(AND(OR(Dashboard!$D$5="All",Healthcare!J1668=Dashboard!$D$5),OR(Dashboard!$D$6="All",Healthcare!K1668=Dashboard!$D$6)),1,0)</f>
        <v>1</v>
      </c>
      <c r="C1668" s="27">
        <f>IF(B1668=1,Healthcare!C1668,NA())</f>
        <v>17.7</v>
      </c>
      <c r="D1668" s="27">
        <f>IF(B1668=1,Healthcare!D1668,NA())</f>
        <v>6.38</v>
      </c>
      <c r="E1668" s="32">
        <f>IF(B1668=1,Healthcare!M1668,NA())</f>
        <v>5741.67</v>
      </c>
    </row>
    <row r="1669" spans="1:5" x14ac:dyDescent="0.35">
      <c r="A1669" s="23">
        <f>Healthcare!Q1669</f>
        <v>35</v>
      </c>
      <c r="B1669" s="23">
        <f>IF(AND(OR(Dashboard!$D$5="All",Healthcare!J1669=Dashboard!$D$5),OR(Dashboard!$D$6="All",Healthcare!K1669=Dashboard!$D$6)),1,0)</f>
        <v>1</v>
      </c>
      <c r="C1669" s="27">
        <f>IF(B1669=1,Healthcare!C1669,NA())</f>
        <v>34.770000000000003</v>
      </c>
      <c r="D1669" s="27">
        <f>IF(B1669=1,Healthcare!D1669,NA())</f>
        <v>4.47</v>
      </c>
      <c r="E1669" s="32">
        <f>IF(B1669=1,Healthcare!M1669,NA())</f>
        <v>5729.01</v>
      </c>
    </row>
    <row r="1670" spans="1:5" x14ac:dyDescent="0.35">
      <c r="A1670" s="23">
        <f>Healthcare!Q1670</f>
        <v>51</v>
      </c>
      <c r="B1670" s="23">
        <f>IF(AND(OR(Dashboard!$D$5="All",Healthcare!J1670=Dashboard!$D$5),OR(Dashboard!$D$6="All",Healthcare!K1670=Dashboard!$D$6)),1,0)</f>
        <v>1</v>
      </c>
      <c r="C1670" s="27">
        <f>IF(B1670=1,Healthcare!C1670,NA())</f>
        <v>16.88</v>
      </c>
      <c r="D1670" s="27">
        <f>IF(B1670=1,Healthcare!D1670,NA())</f>
        <v>9.9600000000000009</v>
      </c>
      <c r="E1670" s="32">
        <f>IF(B1670=1,Healthcare!M1670,NA())</f>
        <v>5720.38</v>
      </c>
    </row>
    <row r="1671" spans="1:5" x14ac:dyDescent="0.35">
      <c r="A1671" s="23">
        <f>Healthcare!Q1671</f>
        <v>41</v>
      </c>
      <c r="B1671" s="23">
        <f>IF(AND(OR(Dashboard!$D$5="All",Healthcare!J1671=Dashboard!$D$5),OR(Dashboard!$D$6="All",Healthcare!K1671=Dashboard!$D$6)),1,0)</f>
        <v>1</v>
      </c>
      <c r="C1671" s="27">
        <f>IF(B1671=1,Healthcare!C1671,NA())</f>
        <v>40.26</v>
      </c>
      <c r="D1671" s="27">
        <f>IF(B1671=1,Healthcare!D1671,NA())</f>
        <v>9.92</v>
      </c>
      <c r="E1671" s="32">
        <f>IF(B1671=1,Healthcare!M1671,NA())</f>
        <v>5709.16</v>
      </c>
    </row>
    <row r="1672" spans="1:5" x14ac:dyDescent="0.35">
      <c r="A1672" s="23">
        <f>Healthcare!Q1672</f>
        <v>29</v>
      </c>
      <c r="B1672" s="23">
        <f>IF(AND(OR(Dashboard!$D$5="All",Healthcare!J1672=Dashboard!$D$5),OR(Dashboard!$D$6="All",Healthcare!K1672=Dashboard!$D$6)),1,0)</f>
        <v>1</v>
      </c>
      <c r="C1672" s="27">
        <f>IF(B1672=1,Healthcare!C1672,NA())</f>
        <v>25.6</v>
      </c>
      <c r="D1672" s="27">
        <f>IF(B1672=1,Healthcare!D1672,NA())</f>
        <v>6.03</v>
      </c>
      <c r="E1672" s="32">
        <f>IF(B1672=1,Healthcare!M1672,NA())</f>
        <v>5708.87</v>
      </c>
    </row>
    <row r="1673" spans="1:5" x14ac:dyDescent="0.35">
      <c r="A1673" s="23">
        <f>Healthcare!Q1673</f>
        <v>41</v>
      </c>
      <c r="B1673" s="23">
        <f>IF(AND(OR(Dashboard!$D$5="All",Healthcare!J1673=Dashboard!$D$5),OR(Dashboard!$D$6="All",Healthcare!K1673=Dashboard!$D$6)),1,0)</f>
        <v>1</v>
      </c>
      <c r="C1673" s="27">
        <f>IF(B1673=1,Healthcare!C1673,NA())</f>
        <v>33.549999999999997</v>
      </c>
      <c r="D1673" s="27">
        <f>IF(B1673=1,Healthcare!D1673,NA())</f>
        <v>10.9</v>
      </c>
      <c r="E1673" s="32">
        <f>IF(B1673=1,Healthcare!M1673,NA())</f>
        <v>5699.84</v>
      </c>
    </row>
    <row r="1674" spans="1:5" x14ac:dyDescent="0.35">
      <c r="A1674" s="23">
        <f>Healthcare!Q1674</f>
        <v>48</v>
      </c>
      <c r="B1674" s="23">
        <f>IF(AND(OR(Dashboard!$D$5="All",Healthcare!J1674=Dashboard!$D$5),OR(Dashboard!$D$6="All",Healthcare!K1674=Dashboard!$D$6)),1,0)</f>
        <v>1</v>
      </c>
      <c r="C1674" s="27">
        <f>IF(B1674=1,Healthcare!C1674,NA())</f>
        <v>16.690000000000001</v>
      </c>
      <c r="D1674" s="27">
        <f>IF(B1674=1,Healthcare!D1674,NA())</f>
        <v>10.66</v>
      </c>
      <c r="E1674" s="32">
        <f>IF(B1674=1,Healthcare!M1674,NA())</f>
        <v>5698.74</v>
      </c>
    </row>
    <row r="1675" spans="1:5" x14ac:dyDescent="0.35">
      <c r="A1675" s="23">
        <f>Healthcare!Q1675</f>
        <v>30</v>
      </c>
      <c r="B1675" s="23">
        <f>IF(AND(OR(Dashboard!$D$5="All",Healthcare!J1675=Dashboard!$D$5),OR(Dashboard!$D$6="All",Healthcare!K1675=Dashboard!$D$6)),1,0)</f>
        <v>1</v>
      </c>
      <c r="C1675" s="27">
        <f>IF(B1675=1,Healthcare!C1675,NA())</f>
        <v>19.95</v>
      </c>
      <c r="D1675" s="27">
        <f>IF(B1675=1,Healthcare!D1675,NA())</f>
        <v>4.05</v>
      </c>
      <c r="E1675" s="32">
        <f>IF(B1675=1,Healthcare!M1675,NA())</f>
        <v>5693.43</v>
      </c>
    </row>
    <row r="1676" spans="1:5" x14ac:dyDescent="0.35">
      <c r="A1676" s="23">
        <f>Healthcare!Q1676</f>
        <v>50</v>
      </c>
      <c r="B1676" s="23">
        <f>IF(AND(OR(Dashboard!$D$5="All",Healthcare!J1676=Dashboard!$D$5),OR(Dashboard!$D$6="All",Healthcare!K1676=Dashboard!$D$6)),1,0)</f>
        <v>1</v>
      </c>
      <c r="C1676" s="27">
        <f>IF(B1676=1,Healthcare!C1676,NA())</f>
        <v>17.55</v>
      </c>
      <c r="D1676" s="27">
        <f>IF(B1676=1,Healthcare!D1676,NA())</f>
        <v>4.2300000000000004</v>
      </c>
      <c r="E1676" s="32">
        <f>IF(B1676=1,Healthcare!M1676,NA())</f>
        <v>5690.79</v>
      </c>
    </row>
    <row r="1677" spans="1:5" x14ac:dyDescent="0.35">
      <c r="A1677" s="23">
        <f>Healthcare!Q1677</f>
        <v>38</v>
      </c>
      <c r="B1677" s="23">
        <f>IF(AND(OR(Dashboard!$D$5="All",Healthcare!J1677=Dashboard!$D$5),OR(Dashboard!$D$6="All",Healthcare!K1677=Dashboard!$D$6)),1,0)</f>
        <v>1</v>
      </c>
      <c r="C1677" s="27">
        <f>IF(B1677=1,Healthcare!C1677,NA())</f>
        <v>22.01</v>
      </c>
      <c r="D1677" s="27">
        <f>IF(B1677=1,Healthcare!D1677,NA())</f>
        <v>5.01</v>
      </c>
      <c r="E1677" s="32">
        <f>IF(B1677=1,Healthcare!M1677,NA())</f>
        <v>5679.13</v>
      </c>
    </row>
    <row r="1678" spans="1:5" x14ac:dyDescent="0.35">
      <c r="A1678" s="23">
        <f>Healthcare!Q1678</f>
        <v>39</v>
      </c>
      <c r="B1678" s="23">
        <f>IF(AND(OR(Dashboard!$D$5="All",Healthcare!J1678=Dashboard!$D$5),OR(Dashboard!$D$6="All",Healthcare!K1678=Dashboard!$D$6)),1,0)</f>
        <v>1</v>
      </c>
      <c r="C1678" s="27">
        <f>IF(B1678=1,Healthcare!C1678,NA())</f>
        <v>41.8</v>
      </c>
      <c r="D1678" s="27">
        <f>IF(B1678=1,Healthcare!D1678,NA())</f>
        <v>5.82</v>
      </c>
      <c r="E1678" s="32">
        <f>IF(B1678=1,Healthcare!M1678,NA())</f>
        <v>5662.23</v>
      </c>
    </row>
    <row r="1679" spans="1:5" x14ac:dyDescent="0.35">
      <c r="A1679" s="23">
        <f>Healthcare!Q1679</f>
        <v>44</v>
      </c>
      <c r="B1679" s="23">
        <f>IF(AND(OR(Dashboard!$D$5="All",Healthcare!J1679=Dashboard!$D$5),OR(Dashboard!$D$6="All",Healthcare!K1679=Dashboard!$D$6)),1,0)</f>
        <v>1</v>
      </c>
      <c r="C1679" s="27">
        <f>IF(B1679=1,Healthcare!C1679,NA())</f>
        <v>19.170000000000002</v>
      </c>
      <c r="D1679" s="27">
        <f>IF(B1679=1,Healthcare!D1679,NA())</f>
        <v>7.94</v>
      </c>
      <c r="E1679" s="32">
        <f>IF(B1679=1,Healthcare!M1679,NA())</f>
        <v>5650.14</v>
      </c>
    </row>
    <row r="1680" spans="1:5" x14ac:dyDescent="0.35">
      <c r="A1680" s="23">
        <f>Healthcare!Q1680</f>
        <v>40</v>
      </c>
      <c r="B1680" s="23">
        <f>IF(AND(OR(Dashboard!$D$5="All",Healthcare!J1680=Dashboard!$D$5),OR(Dashboard!$D$6="All",Healthcare!K1680=Dashboard!$D$6)),1,0)</f>
        <v>1</v>
      </c>
      <c r="C1680" s="27">
        <f>IF(B1680=1,Healthcare!C1680,NA())</f>
        <v>32.799999999999997</v>
      </c>
      <c r="D1680" s="27">
        <f>IF(B1680=1,Healthcare!D1680,NA())</f>
        <v>6.16</v>
      </c>
      <c r="E1680" s="32">
        <f>IF(B1680=1,Healthcare!M1680,NA())</f>
        <v>5649.72</v>
      </c>
    </row>
    <row r="1681" spans="1:5" x14ac:dyDescent="0.35">
      <c r="A1681" s="23">
        <f>Healthcare!Q1681</f>
        <v>35</v>
      </c>
      <c r="B1681" s="23">
        <f>IF(AND(OR(Dashboard!$D$5="All",Healthcare!J1681=Dashboard!$D$5),OR(Dashboard!$D$6="All",Healthcare!K1681=Dashboard!$D$6)),1,0)</f>
        <v>1</v>
      </c>
      <c r="C1681" s="27">
        <f>IF(B1681=1,Healthcare!C1681,NA())</f>
        <v>35.814999999999998</v>
      </c>
      <c r="D1681" s="27">
        <f>IF(B1681=1,Healthcare!D1681,NA())</f>
        <v>4.1500000000000004</v>
      </c>
      <c r="E1681" s="32">
        <f>IF(B1681=1,Healthcare!M1681,NA())</f>
        <v>5630.46</v>
      </c>
    </row>
    <row r="1682" spans="1:5" x14ac:dyDescent="0.35">
      <c r="A1682" s="23">
        <f>Healthcare!Q1682</f>
        <v>28</v>
      </c>
      <c r="B1682" s="23">
        <f>IF(AND(OR(Dashboard!$D$5="All",Healthcare!J1682=Dashboard!$D$5),OR(Dashboard!$D$6="All",Healthcare!K1682=Dashboard!$D$6)),1,0)</f>
        <v>1</v>
      </c>
      <c r="C1682" s="27">
        <f>IF(B1682=1,Healthcare!C1682,NA())</f>
        <v>24.3</v>
      </c>
      <c r="D1682" s="27">
        <f>IF(B1682=1,Healthcare!D1682,NA())</f>
        <v>6.23</v>
      </c>
      <c r="E1682" s="32">
        <f>IF(B1682=1,Healthcare!M1682,NA())</f>
        <v>5615.37</v>
      </c>
    </row>
    <row r="1683" spans="1:5" x14ac:dyDescent="0.35">
      <c r="A1683" s="23">
        <f>Healthcare!Q1683</f>
        <v>44</v>
      </c>
      <c r="B1683" s="23">
        <f>IF(AND(OR(Dashboard!$D$5="All",Healthcare!J1683=Dashboard!$D$5),OR(Dashboard!$D$6="All",Healthcare!K1683=Dashboard!$D$6)),1,0)</f>
        <v>1</v>
      </c>
      <c r="C1683" s="27">
        <f>IF(B1683=1,Healthcare!C1683,NA())</f>
        <v>19.059999999999999</v>
      </c>
      <c r="D1683" s="27">
        <f>IF(B1683=1,Healthcare!D1683,NA())</f>
        <v>7.41</v>
      </c>
      <c r="E1683" s="32">
        <f>IF(B1683=1,Healthcare!M1683,NA())</f>
        <v>5612.83</v>
      </c>
    </row>
    <row r="1684" spans="1:5" x14ac:dyDescent="0.35">
      <c r="A1684" s="23">
        <f>Healthcare!Q1684</f>
        <v>34</v>
      </c>
      <c r="B1684" s="23">
        <f>IF(AND(OR(Dashboard!$D$5="All",Healthcare!J1684=Dashboard!$D$5),OR(Dashboard!$D$6="All",Healthcare!K1684=Dashboard!$D$6)),1,0)</f>
        <v>1</v>
      </c>
      <c r="C1684" s="27">
        <f>IF(B1684=1,Healthcare!C1684,NA())</f>
        <v>33.25</v>
      </c>
      <c r="D1684" s="27">
        <f>IF(B1684=1,Healthcare!D1684,NA())</f>
        <v>5.62</v>
      </c>
      <c r="E1684" s="32">
        <f>IF(B1684=1,Healthcare!M1684,NA())</f>
        <v>5594.85</v>
      </c>
    </row>
    <row r="1685" spans="1:5" x14ac:dyDescent="0.35">
      <c r="A1685" s="23">
        <f>Healthcare!Q1685</f>
        <v>39</v>
      </c>
      <c r="B1685" s="23">
        <f>IF(AND(OR(Dashboard!$D$5="All",Healthcare!J1685=Dashboard!$D$5),OR(Dashboard!$D$6="All",Healthcare!K1685=Dashboard!$D$6)),1,0)</f>
        <v>1</v>
      </c>
      <c r="C1685" s="27">
        <f>IF(B1685=1,Healthcare!C1685,NA())</f>
        <v>21.37</v>
      </c>
      <c r="D1685" s="27">
        <f>IF(B1685=1,Healthcare!D1685,NA())</f>
        <v>4.54</v>
      </c>
      <c r="E1685" s="32">
        <f>IF(B1685=1,Healthcare!M1685,NA())</f>
        <v>5587.59</v>
      </c>
    </row>
    <row r="1686" spans="1:5" x14ac:dyDescent="0.35">
      <c r="A1686" s="23">
        <f>Healthcare!Q1686</f>
        <v>36</v>
      </c>
      <c r="B1686" s="23">
        <f>IF(AND(OR(Dashboard!$D$5="All",Healthcare!J1686=Dashboard!$D$5),OR(Dashboard!$D$6="All",Healthcare!K1686=Dashboard!$D$6)),1,0)</f>
        <v>1</v>
      </c>
      <c r="C1686" s="27">
        <f>IF(B1686=1,Healthcare!C1686,NA())</f>
        <v>34.43</v>
      </c>
      <c r="D1686" s="27">
        <f>IF(B1686=1,Healthcare!D1686,NA())</f>
        <v>8.6199999999999992</v>
      </c>
      <c r="E1686" s="32">
        <f>IF(B1686=1,Healthcare!M1686,NA())</f>
        <v>5584.31</v>
      </c>
    </row>
    <row r="1687" spans="1:5" x14ac:dyDescent="0.35">
      <c r="A1687" s="23">
        <f>Healthcare!Q1687</f>
        <v>37</v>
      </c>
      <c r="B1687" s="23">
        <f>IF(AND(OR(Dashboard!$D$5="All",Healthcare!J1687=Dashboard!$D$5),OR(Dashboard!$D$6="All",Healthcare!K1687=Dashboard!$D$6)),1,0)</f>
        <v>1</v>
      </c>
      <c r="C1687" s="27">
        <f>IF(B1687=1,Healthcare!C1687,NA())</f>
        <v>20.86</v>
      </c>
      <c r="D1687" s="27">
        <f>IF(B1687=1,Healthcare!D1687,NA())</f>
        <v>4.3600000000000003</v>
      </c>
      <c r="E1687" s="32">
        <f>IF(B1687=1,Healthcare!M1687,NA())</f>
        <v>5582.95</v>
      </c>
    </row>
    <row r="1688" spans="1:5" x14ac:dyDescent="0.35">
      <c r="A1688" s="23">
        <f>Healthcare!Q1688</f>
        <v>48</v>
      </c>
      <c r="B1688" s="23">
        <f>IF(AND(OR(Dashboard!$D$5="All",Healthcare!J1688=Dashboard!$D$5),OR(Dashboard!$D$6="All",Healthcare!K1688=Dashboard!$D$6)),1,0)</f>
        <v>1</v>
      </c>
      <c r="C1688" s="27">
        <f>IF(B1688=1,Healthcare!C1688,NA())</f>
        <v>18.34</v>
      </c>
      <c r="D1688" s="27">
        <f>IF(B1688=1,Healthcare!D1688,NA())</f>
        <v>10.01</v>
      </c>
      <c r="E1688" s="32">
        <f>IF(B1688=1,Healthcare!M1688,NA())</f>
        <v>5576.35</v>
      </c>
    </row>
    <row r="1689" spans="1:5" x14ac:dyDescent="0.35">
      <c r="A1689" s="23">
        <f>Healthcare!Q1689</f>
        <v>23</v>
      </c>
      <c r="B1689" s="23">
        <f>IF(AND(OR(Dashboard!$D$5="All",Healthcare!J1689=Dashboard!$D$5),OR(Dashboard!$D$6="All",Healthcare!K1689=Dashboard!$D$6)),1,0)</f>
        <v>1</v>
      </c>
      <c r="C1689" s="27">
        <f>IF(B1689=1,Healthcare!C1689,NA())</f>
        <v>34.15</v>
      </c>
      <c r="D1689" s="27">
        <f>IF(B1689=1,Healthcare!D1689,NA())</f>
        <v>5.42</v>
      </c>
      <c r="E1689" s="32">
        <f>IF(B1689=1,Healthcare!M1689,NA())</f>
        <v>5552.61</v>
      </c>
    </row>
    <row r="1690" spans="1:5" x14ac:dyDescent="0.35">
      <c r="A1690" s="23">
        <f>Healthcare!Q1690</f>
        <v>42</v>
      </c>
      <c r="B1690" s="23">
        <f>IF(AND(OR(Dashboard!$D$5="All",Healthcare!J1690=Dashboard!$D$5),OR(Dashboard!$D$6="All",Healthcare!K1690=Dashboard!$D$6)),1,0)</f>
        <v>1</v>
      </c>
      <c r="C1690" s="27">
        <f>IF(B1690=1,Healthcare!C1690,NA())</f>
        <v>18.350000000000001</v>
      </c>
      <c r="D1690" s="27">
        <f>IF(B1690=1,Healthcare!D1690,NA())</f>
        <v>5.12</v>
      </c>
      <c r="E1690" s="32">
        <f>IF(B1690=1,Healthcare!M1690,NA())</f>
        <v>5540.35</v>
      </c>
    </row>
    <row r="1691" spans="1:5" x14ac:dyDescent="0.35">
      <c r="A1691" s="23">
        <f>Healthcare!Q1691</f>
        <v>41</v>
      </c>
      <c r="B1691" s="23">
        <f>IF(AND(OR(Dashboard!$D$5="All",Healthcare!J1691=Dashboard!$D$5),OR(Dashboard!$D$6="All",Healthcare!K1691=Dashboard!$D$6)),1,0)</f>
        <v>1</v>
      </c>
      <c r="C1691" s="27">
        <f>IF(B1691=1,Healthcare!C1691,NA())</f>
        <v>22.13</v>
      </c>
      <c r="D1691" s="27">
        <f>IF(B1691=1,Healthcare!D1691,NA())</f>
        <v>9.1999999999999993</v>
      </c>
      <c r="E1691" s="32">
        <f>IF(B1691=1,Healthcare!M1691,NA())</f>
        <v>5539.4</v>
      </c>
    </row>
    <row r="1692" spans="1:5" x14ac:dyDescent="0.35">
      <c r="A1692" s="23">
        <f>Healthcare!Q1692</f>
        <v>34</v>
      </c>
      <c r="B1692" s="23">
        <f>IF(AND(OR(Dashboard!$D$5="All",Healthcare!J1692=Dashboard!$D$5),OR(Dashboard!$D$6="All",Healthcare!K1692=Dashboard!$D$6)),1,0)</f>
        <v>1</v>
      </c>
      <c r="C1692" s="27">
        <f>IF(B1692=1,Healthcare!C1692,NA())</f>
        <v>22.51</v>
      </c>
      <c r="D1692" s="27">
        <f>IF(B1692=1,Healthcare!D1692,NA())</f>
        <v>6.08</v>
      </c>
      <c r="E1692" s="32">
        <f>IF(B1692=1,Healthcare!M1692,NA())</f>
        <v>5503.36</v>
      </c>
    </row>
    <row r="1693" spans="1:5" x14ac:dyDescent="0.35">
      <c r="A1693" s="23">
        <f>Healthcare!Q1693</f>
        <v>38</v>
      </c>
      <c r="B1693" s="23">
        <f>IF(AND(OR(Dashboard!$D$5="All",Healthcare!J1693=Dashboard!$D$5),OR(Dashboard!$D$6="All",Healthcare!K1693=Dashboard!$D$6)),1,0)</f>
        <v>1</v>
      </c>
      <c r="C1693" s="27">
        <f>IF(B1693=1,Healthcare!C1693,NA())</f>
        <v>31</v>
      </c>
      <c r="D1693" s="27">
        <f>IF(B1693=1,Healthcare!D1693,NA())</f>
        <v>4.7699999999999996</v>
      </c>
      <c r="E1693" s="32">
        <f>IF(B1693=1,Healthcare!M1693,NA())</f>
        <v>5488.26</v>
      </c>
    </row>
    <row r="1694" spans="1:5" x14ac:dyDescent="0.35">
      <c r="A1694" s="23">
        <f>Healthcare!Q1694</f>
        <v>38</v>
      </c>
      <c r="B1694" s="23">
        <f>IF(AND(OR(Dashboard!$D$5="All",Healthcare!J1694=Dashboard!$D$5),OR(Dashboard!$D$6="All",Healthcare!K1694=Dashboard!$D$6)),1,0)</f>
        <v>1</v>
      </c>
      <c r="C1694" s="27">
        <f>IF(B1694=1,Healthcare!C1694,NA())</f>
        <v>28.27</v>
      </c>
      <c r="D1694" s="27">
        <f>IF(B1694=1,Healthcare!D1694,NA())</f>
        <v>4.62</v>
      </c>
      <c r="E1694" s="32">
        <f>IF(B1694=1,Healthcare!M1694,NA())</f>
        <v>5484.47</v>
      </c>
    </row>
    <row r="1695" spans="1:5" x14ac:dyDescent="0.35">
      <c r="A1695" s="23">
        <f>Healthcare!Q1695</f>
        <v>36</v>
      </c>
      <c r="B1695" s="23">
        <f>IF(AND(OR(Dashboard!$D$5="All",Healthcare!J1695=Dashboard!$D$5),OR(Dashboard!$D$6="All",Healthcare!K1695=Dashboard!$D$6)),1,0)</f>
        <v>1</v>
      </c>
      <c r="C1695" s="27">
        <f>IF(B1695=1,Healthcare!C1695,NA())</f>
        <v>29.92</v>
      </c>
      <c r="D1695" s="27">
        <f>IF(B1695=1,Healthcare!D1695,NA())</f>
        <v>9.07</v>
      </c>
      <c r="E1695" s="32">
        <f>IF(B1695=1,Healthcare!M1695,NA())</f>
        <v>5478.04</v>
      </c>
    </row>
    <row r="1696" spans="1:5" x14ac:dyDescent="0.35">
      <c r="A1696" s="23">
        <f>Healthcare!Q1696</f>
        <v>36</v>
      </c>
      <c r="B1696" s="23">
        <f>IF(AND(OR(Dashboard!$D$5="All",Healthcare!J1696=Dashboard!$D$5),OR(Dashboard!$D$6="All",Healthcare!K1696=Dashboard!$D$6)),1,0)</f>
        <v>1</v>
      </c>
      <c r="C1696" s="27">
        <f>IF(B1696=1,Healthcare!C1696,NA())</f>
        <v>25.9</v>
      </c>
      <c r="D1696" s="27">
        <f>IF(B1696=1,Healthcare!D1696,NA())</f>
        <v>9.1199999999999992</v>
      </c>
      <c r="E1696" s="32">
        <f>IF(B1696=1,Healthcare!M1696,NA())</f>
        <v>5472.45</v>
      </c>
    </row>
    <row r="1697" spans="1:5" x14ac:dyDescent="0.35">
      <c r="A1697" s="23">
        <f>Healthcare!Q1697</f>
        <v>36</v>
      </c>
      <c r="B1697" s="23">
        <f>IF(AND(OR(Dashboard!$D$5="All",Healthcare!J1697=Dashboard!$D$5),OR(Dashboard!$D$6="All",Healthcare!K1697=Dashboard!$D$6)),1,0)</f>
        <v>1</v>
      </c>
      <c r="C1697" s="27">
        <f>IF(B1697=1,Healthcare!C1697,NA())</f>
        <v>27.74</v>
      </c>
      <c r="D1697" s="27">
        <f>IF(B1697=1,Healthcare!D1697,NA())</f>
        <v>7.32</v>
      </c>
      <c r="E1697" s="32">
        <f>IF(B1697=1,Healthcare!M1697,NA())</f>
        <v>5469.01</v>
      </c>
    </row>
    <row r="1698" spans="1:5" x14ac:dyDescent="0.35">
      <c r="A1698" s="23">
        <f>Healthcare!Q1698</f>
        <v>49</v>
      </c>
      <c r="B1698" s="23">
        <f>IF(AND(OR(Dashboard!$D$5="All",Healthcare!J1698=Dashboard!$D$5),OR(Dashboard!$D$6="All",Healthcare!K1698=Dashboard!$D$6)),1,0)</f>
        <v>1</v>
      </c>
      <c r="C1698" s="27">
        <f>IF(B1698=1,Healthcare!C1698,NA())</f>
        <v>17.260000000000002</v>
      </c>
      <c r="D1698" s="27">
        <f>IF(B1698=1,Healthcare!D1698,NA())</f>
        <v>11.73</v>
      </c>
      <c r="E1698" s="32">
        <f>IF(B1698=1,Healthcare!M1698,NA())</f>
        <v>5466.88</v>
      </c>
    </row>
    <row r="1699" spans="1:5" x14ac:dyDescent="0.35">
      <c r="A1699" s="23">
        <f>Healthcare!Q1699</f>
        <v>36</v>
      </c>
      <c r="B1699" s="23">
        <f>IF(AND(OR(Dashboard!$D$5="All",Healthcare!J1699=Dashboard!$D$5),OR(Dashboard!$D$6="All",Healthcare!K1699=Dashboard!$D$6)),1,0)</f>
        <v>1</v>
      </c>
      <c r="C1699" s="27">
        <f>IF(B1699=1,Healthcare!C1699,NA())</f>
        <v>19.855</v>
      </c>
      <c r="D1699" s="27">
        <f>IF(B1699=1,Healthcare!D1699,NA())</f>
        <v>6.64</v>
      </c>
      <c r="E1699" s="32">
        <f>IF(B1699=1,Healthcare!M1699,NA())</f>
        <v>5458.05</v>
      </c>
    </row>
    <row r="1700" spans="1:5" x14ac:dyDescent="0.35">
      <c r="A1700" s="23">
        <f>Healthcare!Q1700</f>
        <v>40</v>
      </c>
      <c r="B1700" s="23">
        <f>IF(AND(OR(Dashboard!$D$5="All",Healthcare!J1700=Dashboard!$D$5),OR(Dashboard!$D$6="All",Healthcare!K1700=Dashboard!$D$6)),1,0)</f>
        <v>1</v>
      </c>
      <c r="C1700" s="27">
        <f>IF(B1700=1,Healthcare!C1700,NA())</f>
        <v>41.69</v>
      </c>
      <c r="D1700" s="27">
        <f>IF(B1700=1,Healthcare!D1700,NA())</f>
        <v>5.78</v>
      </c>
      <c r="E1700" s="32">
        <f>IF(B1700=1,Healthcare!M1700,NA())</f>
        <v>5438.75</v>
      </c>
    </row>
    <row r="1701" spans="1:5" x14ac:dyDescent="0.35">
      <c r="A1701" s="23">
        <f>Healthcare!Q1701</f>
        <v>45</v>
      </c>
      <c r="B1701" s="23">
        <f>IF(AND(OR(Dashboard!$D$5="All",Healthcare!J1701=Dashboard!$D$5),OR(Dashboard!$D$6="All",Healthcare!K1701=Dashboard!$D$6)),1,0)</f>
        <v>1</v>
      </c>
      <c r="C1701" s="27">
        <f>IF(B1701=1,Healthcare!C1701,NA())</f>
        <v>16.12</v>
      </c>
      <c r="D1701" s="27">
        <f>IF(B1701=1,Healthcare!D1701,NA())</f>
        <v>10.45</v>
      </c>
      <c r="E1701" s="32">
        <f>IF(B1701=1,Healthcare!M1701,NA())</f>
        <v>5428.98</v>
      </c>
    </row>
    <row r="1702" spans="1:5" x14ac:dyDescent="0.35">
      <c r="A1702" s="23">
        <f>Healthcare!Q1702</f>
        <v>30</v>
      </c>
      <c r="B1702" s="23">
        <f>IF(AND(OR(Dashboard!$D$5="All",Healthcare!J1702=Dashboard!$D$5),OR(Dashboard!$D$6="All",Healthcare!K1702=Dashboard!$D$6)),1,0)</f>
        <v>1</v>
      </c>
      <c r="C1702" s="27">
        <f>IF(B1702=1,Healthcare!C1702,NA())</f>
        <v>37.43</v>
      </c>
      <c r="D1702" s="27">
        <f>IF(B1702=1,Healthcare!D1702,NA())</f>
        <v>4.5199999999999996</v>
      </c>
      <c r="E1702" s="32">
        <f>IF(B1702=1,Healthcare!M1702,NA())</f>
        <v>5428.73</v>
      </c>
    </row>
    <row r="1703" spans="1:5" x14ac:dyDescent="0.35">
      <c r="A1703" s="23">
        <f>Healthcare!Q1703</f>
        <v>31</v>
      </c>
      <c r="B1703" s="23">
        <f>IF(AND(OR(Dashboard!$D$5="All",Healthcare!J1703=Dashboard!$D$5),OR(Dashboard!$D$6="All",Healthcare!K1703=Dashboard!$D$6)),1,0)</f>
        <v>1</v>
      </c>
      <c r="C1703" s="27">
        <f>IF(B1703=1,Healthcare!C1703,NA())</f>
        <v>31.065000000000001</v>
      </c>
      <c r="D1703" s="27">
        <f>IF(B1703=1,Healthcare!D1703,NA())</f>
        <v>5.71</v>
      </c>
      <c r="E1703" s="32">
        <f>IF(B1703=1,Healthcare!M1703,NA())</f>
        <v>5425.02</v>
      </c>
    </row>
    <row r="1704" spans="1:5" x14ac:dyDescent="0.35">
      <c r="A1704" s="23">
        <f>Healthcare!Q1704</f>
        <v>40</v>
      </c>
      <c r="B1704" s="23">
        <f>IF(AND(OR(Dashboard!$D$5="All",Healthcare!J1704=Dashboard!$D$5),OR(Dashboard!$D$6="All",Healthcare!K1704=Dashboard!$D$6)),1,0)</f>
        <v>1</v>
      </c>
      <c r="C1704" s="27">
        <f>IF(B1704=1,Healthcare!C1704,NA())</f>
        <v>25.08</v>
      </c>
      <c r="D1704" s="27">
        <f>IF(B1704=1,Healthcare!D1704,NA())</f>
        <v>4.7699999999999996</v>
      </c>
      <c r="E1704" s="32">
        <f>IF(B1704=1,Healthcare!M1704,NA())</f>
        <v>5415.66</v>
      </c>
    </row>
    <row r="1705" spans="1:5" x14ac:dyDescent="0.35">
      <c r="A1705" s="23">
        <f>Healthcare!Q1705</f>
        <v>47</v>
      </c>
      <c r="B1705" s="23">
        <f>IF(AND(OR(Dashboard!$D$5="All",Healthcare!J1705=Dashboard!$D$5),OR(Dashboard!$D$6="All",Healthcare!K1705=Dashboard!$D$6)),1,0)</f>
        <v>1</v>
      </c>
      <c r="C1705" s="27">
        <f>IF(B1705=1,Healthcare!C1705,NA())</f>
        <v>15.2</v>
      </c>
      <c r="D1705" s="27">
        <f>IF(B1705=1,Healthcare!D1705,NA())</f>
        <v>7.81</v>
      </c>
      <c r="E1705" s="32">
        <f>IF(B1705=1,Healthcare!M1705,NA())</f>
        <v>5411.99</v>
      </c>
    </row>
    <row r="1706" spans="1:5" x14ac:dyDescent="0.35">
      <c r="A1706" s="23">
        <f>Healthcare!Q1706</f>
        <v>37</v>
      </c>
      <c r="B1706" s="23">
        <f>IF(AND(OR(Dashboard!$D$5="All",Healthcare!J1706=Dashboard!$D$5),OR(Dashboard!$D$6="All",Healthcare!K1706=Dashboard!$D$6)),1,0)</f>
        <v>1</v>
      </c>
      <c r="C1706" s="27">
        <f>IF(B1706=1,Healthcare!C1706,NA())</f>
        <v>22.34</v>
      </c>
      <c r="D1706" s="27">
        <f>IF(B1706=1,Healthcare!D1706,NA())</f>
        <v>5.19</v>
      </c>
      <c r="E1706" s="32">
        <f>IF(B1706=1,Healthcare!M1706,NA())</f>
        <v>5402.89</v>
      </c>
    </row>
    <row r="1707" spans="1:5" x14ac:dyDescent="0.35">
      <c r="A1707" s="23">
        <f>Healthcare!Q1707</f>
        <v>38</v>
      </c>
      <c r="B1707" s="23">
        <f>IF(AND(OR(Dashboard!$D$5="All",Healthcare!J1707=Dashboard!$D$5),OR(Dashboard!$D$6="All",Healthcare!K1707=Dashboard!$D$6)),1,0)</f>
        <v>1</v>
      </c>
      <c r="C1707" s="27">
        <f>IF(B1707=1,Healthcare!C1707,NA())</f>
        <v>40.15</v>
      </c>
      <c r="D1707" s="27">
        <f>IF(B1707=1,Healthcare!D1707,NA())</f>
        <v>5.93</v>
      </c>
      <c r="E1707" s="32">
        <f>IF(B1707=1,Healthcare!M1707,NA())</f>
        <v>5400.98</v>
      </c>
    </row>
    <row r="1708" spans="1:5" x14ac:dyDescent="0.35">
      <c r="A1708" s="23">
        <f>Healthcare!Q1708</f>
        <v>38</v>
      </c>
      <c r="B1708" s="23">
        <f>IF(AND(OR(Dashboard!$D$5="All",Healthcare!J1708=Dashboard!$D$5),OR(Dashboard!$D$6="All",Healthcare!K1708=Dashboard!$D$6)),1,0)</f>
        <v>1</v>
      </c>
      <c r="C1708" s="27">
        <f>IF(B1708=1,Healthcare!C1708,NA())</f>
        <v>37.729999999999997</v>
      </c>
      <c r="D1708" s="27">
        <f>IF(B1708=1,Healthcare!D1708,NA())</f>
        <v>6.29</v>
      </c>
      <c r="E1708" s="32">
        <f>IF(B1708=1,Healthcare!M1708,NA())</f>
        <v>5397.62</v>
      </c>
    </row>
    <row r="1709" spans="1:5" x14ac:dyDescent="0.35">
      <c r="A1709" s="23">
        <f>Healthcare!Q1709</f>
        <v>33</v>
      </c>
      <c r="B1709" s="23">
        <f>IF(AND(OR(Dashboard!$D$5="All",Healthcare!J1709=Dashboard!$D$5),OR(Dashboard!$D$6="All",Healthcare!K1709=Dashboard!$D$6)),1,0)</f>
        <v>1</v>
      </c>
      <c r="C1709" s="27">
        <f>IF(B1709=1,Healthcare!C1709,NA())</f>
        <v>25.35</v>
      </c>
      <c r="D1709" s="27">
        <f>IF(B1709=1,Healthcare!D1709,NA())</f>
        <v>4.9000000000000004</v>
      </c>
      <c r="E1709" s="32">
        <f>IF(B1709=1,Healthcare!M1709,NA())</f>
        <v>5396.44</v>
      </c>
    </row>
    <row r="1710" spans="1:5" x14ac:dyDescent="0.35">
      <c r="A1710" s="23">
        <f>Healthcare!Q1710</f>
        <v>34</v>
      </c>
      <c r="B1710" s="23">
        <f>IF(AND(OR(Dashboard!$D$5="All",Healthcare!J1710=Dashboard!$D$5),OR(Dashboard!$D$6="All",Healthcare!K1710=Dashboard!$D$6)),1,0)</f>
        <v>1</v>
      </c>
      <c r="C1710" s="27">
        <f>IF(B1710=1,Healthcare!C1710,NA())</f>
        <v>26.41</v>
      </c>
      <c r="D1710" s="27">
        <f>IF(B1710=1,Healthcare!D1710,NA())</f>
        <v>5.07</v>
      </c>
      <c r="E1710" s="32">
        <f>IF(B1710=1,Healthcare!M1710,NA())</f>
        <v>5385.34</v>
      </c>
    </row>
    <row r="1711" spans="1:5" x14ac:dyDescent="0.35">
      <c r="A1711" s="23">
        <f>Healthcare!Q1711</f>
        <v>39</v>
      </c>
      <c r="B1711" s="23">
        <f>IF(AND(OR(Dashboard!$D$5="All",Healthcare!J1711=Dashboard!$D$5),OR(Dashboard!$D$6="All",Healthcare!K1711=Dashboard!$D$6)),1,0)</f>
        <v>1</v>
      </c>
      <c r="C1711" s="27">
        <f>IF(B1711=1,Healthcare!C1711,NA())</f>
        <v>27.6</v>
      </c>
      <c r="D1711" s="27">
        <f>IF(B1711=1,Healthcare!D1711,NA())</f>
        <v>5.33</v>
      </c>
      <c r="E1711" s="32">
        <f>IF(B1711=1,Healthcare!M1711,NA())</f>
        <v>5383.54</v>
      </c>
    </row>
    <row r="1712" spans="1:5" x14ac:dyDescent="0.35">
      <c r="A1712" s="23">
        <f>Healthcare!Q1712</f>
        <v>36</v>
      </c>
      <c r="B1712" s="23">
        <f>IF(AND(OR(Dashboard!$D$5="All",Healthcare!J1712=Dashboard!$D$5),OR(Dashboard!$D$6="All",Healthcare!K1712=Dashboard!$D$6)),1,0)</f>
        <v>1</v>
      </c>
      <c r="C1712" s="27">
        <f>IF(B1712=1,Healthcare!C1712,NA())</f>
        <v>33.82</v>
      </c>
      <c r="D1712" s="27">
        <f>IF(B1712=1,Healthcare!D1712,NA())</f>
        <v>8.93</v>
      </c>
      <c r="E1712" s="32">
        <f>IF(B1712=1,Healthcare!M1712,NA())</f>
        <v>5377.46</v>
      </c>
    </row>
    <row r="1713" spans="1:5" x14ac:dyDescent="0.35">
      <c r="A1713" s="23">
        <f>Healthcare!Q1713</f>
        <v>33</v>
      </c>
      <c r="B1713" s="23">
        <f>IF(AND(OR(Dashboard!$D$5="All",Healthcare!J1713=Dashboard!$D$5),OR(Dashboard!$D$6="All",Healthcare!K1713=Dashboard!$D$6)),1,0)</f>
        <v>1</v>
      </c>
      <c r="C1713" s="27">
        <f>IF(B1713=1,Healthcare!C1713,NA())</f>
        <v>32.9</v>
      </c>
      <c r="D1713" s="27">
        <f>IF(B1713=1,Healthcare!D1713,NA())</f>
        <v>4.3499999999999996</v>
      </c>
      <c r="E1713" s="32">
        <f>IF(B1713=1,Healthcare!M1713,NA())</f>
        <v>5375.04</v>
      </c>
    </row>
    <row r="1714" spans="1:5" x14ac:dyDescent="0.35">
      <c r="A1714" s="23">
        <f>Healthcare!Q1714</f>
        <v>37</v>
      </c>
      <c r="B1714" s="23">
        <f>IF(AND(OR(Dashboard!$D$5="All",Healthcare!J1714=Dashboard!$D$5),OR(Dashboard!$D$6="All",Healthcare!K1714=Dashboard!$D$6)),1,0)</f>
        <v>1</v>
      </c>
      <c r="C1714" s="27">
        <f>IF(B1714=1,Healthcare!C1714,NA())</f>
        <v>30.875</v>
      </c>
      <c r="D1714" s="27">
        <f>IF(B1714=1,Healthcare!D1714,NA())</f>
        <v>9.5399999999999991</v>
      </c>
      <c r="E1714" s="32">
        <f>IF(B1714=1,Healthcare!M1714,NA())</f>
        <v>5373.36</v>
      </c>
    </row>
    <row r="1715" spans="1:5" x14ac:dyDescent="0.35">
      <c r="A1715" s="23">
        <f>Healthcare!Q1715</f>
        <v>28</v>
      </c>
      <c r="B1715" s="23">
        <f>IF(AND(OR(Dashboard!$D$5="All",Healthcare!J1715=Dashboard!$D$5),OR(Dashboard!$D$6="All",Healthcare!K1715=Dashboard!$D$6)),1,0)</f>
        <v>1</v>
      </c>
      <c r="C1715" s="27">
        <f>IF(B1715=1,Healthcare!C1715,NA())</f>
        <v>32.64</v>
      </c>
      <c r="D1715" s="27">
        <f>IF(B1715=1,Healthcare!D1715,NA())</f>
        <v>5.91</v>
      </c>
      <c r="E1715" s="32">
        <f>IF(B1715=1,Healthcare!M1715,NA())</f>
        <v>5364.66</v>
      </c>
    </row>
    <row r="1716" spans="1:5" x14ac:dyDescent="0.35">
      <c r="A1716" s="23">
        <f>Healthcare!Q1716</f>
        <v>33</v>
      </c>
      <c r="B1716" s="23">
        <f>IF(AND(OR(Dashboard!$D$5="All",Healthcare!J1716=Dashboard!$D$5),OR(Dashboard!$D$6="All",Healthcare!K1716=Dashboard!$D$6)),1,0)</f>
        <v>1</v>
      </c>
      <c r="C1716" s="27">
        <f>IF(B1716=1,Healthcare!C1716,NA())</f>
        <v>22.135000000000002</v>
      </c>
      <c r="D1716" s="27">
        <f>IF(B1716=1,Healthcare!D1716,NA())</f>
        <v>5.0999999999999996</v>
      </c>
      <c r="E1716" s="32">
        <f>IF(B1716=1,Healthcare!M1716,NA())</f>
        <v>5354.07</v>
      </c>
    </row>
    <row r="1717" spans="1:5" x14ac:dyDescent="0.35">
      <c r="A1717" s="23">
        <f>Healthcare!Q1717</f>
        <v>50</v>
      </c>
      <c r="B1717" s="23">
        <f>IF(AND(OR(Dashboard!$D$5="All",Healthcare!J1717=Dashboard!$D$5),OR(Dashboard!$D$6="All",Healthcare!K1717=Dashboard!$D$6)),1,0)</f>
        <v>1</v>
      </c>
      <c r="C1717" s="27">
        <f>IF(B1717=1,Healthcare!C1717,NA())</f>
        <v>16.53</v>
      </c>
      <c r="D1717" s="27">
        <f>IF(B1717=1,Healthcare!D1717,NA())</f>
        <v>5.08</v>
      </c>
      <c r="E1717" s="32">
        <f>IF(B1717=1,Healthcare!M1717,NA())</f>
        <v>5344.81</v>
      </c>
    </row>
    <row r="1718" spans="1:5" x14ac:dyDescent="0.35">
      <c r="A1718" s="23">
        <f>Healthcare!Q1718</f>
        <v>31</v>
      </c>
      <c r="B1718" s="23">
        <f>IF(AND(OR(Dashboard!$D$5="All",Healthcare!J1718=Dashboard!$D$5),OR(Dashboard!$D$6="All",Healthcare!K1718=Dashboard!$D$6)),1,0)</f>
        <v>1</v>
      </c>
      <c r="C1718" s="27">
        <f>IF(B1718=1,Healthcare!C1718,NA())</f>
        <v>32.774999999999999</v>
      </c>
      <c r="D1718" s="27">
        <f>IF(B1718=1,Healthcare!D1718,NA())</f>
        <v>4.75</v>
      </c>
      <c r="E1718" s="32">
        <f>IF(B1718=1,Healthcare!M1718,NA())</f>
        <v>5327.4</v>
      </c>
    </row>
    <row r="1719" spans="1:5" x14ac:dyDescent="0.35">
      <c r="A1719" s="23">
        <f>Healthcare!Q1719</f>
        <v>30</v>
      </c>
      <c r="B1719" s="23">
        <f>IF(AND(OR(Dashboard!$D$5="All",Healthcare!J1719=Dashboard!$D$5),OR(Dashboard!$D$6="All",Healthcare!K1719=Dashboard!$D$6)),1,0)</f>
        <v>1</v>
      </c>
      <c r="C1719" s="27">
        <f>IF(B1719=1,Healthcare!C1719,NA())</f>
        <v>30.9</v>
      </c>
      <c r="D1719" s="27">
        <f>IF(B1719=1,Healthcare!D1719,NA())</f>
        <v>6.05</v>
      </c>
      <c r="E1719" s="32">
        <f>IF(B1719=1,Healthcare!M1719,NA())</f>
        <v>5325.65</v>
      </c>
    </row>
    <row r="1720" spans="1:5" x14ac:dyDescent="0.35">
      <c r="A1720" s="23">
        <f>Healthcare!Q1720</f>
        <v>48</v>
      </c>
      <c r="B1720" s="23">
        <f>IF(AND(OR(Dashboard!$D$5="All",Healthcare!J1720=Dashboard!$D$5),OR(Dashboard!$D$6="All",Healthcare!K1720=Dashboard!$D$6)),1,0)</f>
        <v>1</v>
      </c>
      <c r="C1720" s="27">
        <f>IF(B1720=1,Healthcare!C1720,NA())</f>
        <v>15.58</v>
      </c>
      <c r="D1720" s="27">
        <f>IF(B1720=1,Healthcare!D1720,NA())</f>
        <v>11.56</v>
      </c>
      <c r="E1720" s="32">
        <f>IF(B1720=1,Healthcare!M1720,NA())</f>
        <v>5322.24</v>
      </c>
    </row>
    <row r="1721" spans="1:5" x14ac:dyDescent="0.35">
      <c r="A1721" s="23">
        <f>Healthcare!Q1721</f>
        <v>28</v>
      </c>
      <c r="B1721" s="23">
        <f>IF(AND(OR(Dashboard!$D$5="All",Healthcare!J1721=Dashboard!$D$5),OR(Dashboard!$D$6="All",Healthcare!K1721=Dashboard!$D$6)),1,0)</f>
        <v>1</v>
      </c>
      <c r="C1721" s="27">
        <f>IF(B1721=1,Healthcare!C1721,NA())</f>
        <v>26.315000000000001</v>
      </c>
      <c r="D1721" s="27">
        <f>IF(B1721=1,Healthcare!D1721,NA())</f>
        <v>5.76</v>
      </c>
      <c r="E1721" s="32">
        <f>IF(B1721=1,Healthcare!M1721,NA())</f>
        <v>5312.17</v>
      </c>
    </row>
    <row r="1722" spans="1:5" x14ac:dyDescent="0.35">
      <c r="A1722" s="23">
        <f>Healthcare!Q1722</f>
        <v>22</v>
      </c>
      <c r="B1722" s="23">
        <f>IF(AND(OR(Dashboard!$D$5="All",Healthcare!J1722=Dashboard!$D$5),OR(Dashboard!$D$6="All",Healthcare!K1722=Dashboard!$D$6)),1,0)</f>
        <v>1</v>
      </c>
      <c r="C1722" s="27">
        <f>IF(B1722=1,Healthcare!C1722,NA())</f>
        <v>35.61</v>
      </c>
      <c r="D1722" s="27">
        <f>IF(B1722=1,Healthcare!D1722,NA())</f>
        <v>5.65</v>
      </c>
      <c r="E1722" s="32">
        <f>IF(B1722=1,Healthcare!M1722,NA())</f>
        <v>5306.7</v>
      </c>
    </row>
    <row r="1723" spans="1:5" x14ac:dyDescent="0.35">
      <c r="A1723" s="23">
        <f>Healthcare!Q1723</f>
        <v>18</v>
      </c>
      <c r="B1723" s="23">
        <f>IF(AND(OR(Dashboard!$D$5="All",Healthcare!J1723=Dashboard!$D$5),OR(Dashboard!$D$6="All",Healthcare!K1723=Dashboard!$D$6)),1,0)</f>
        <v>1</v>
      </c>
      <c r="C1723" s="27">
        <f>IF(B1723=1,Healthcare!C1723,NA())</f>
        <v>37.56</v>
      </c>
      <c r="D1723" s="27">
        <f>IF(B1723=1,Healthcare!D1723,NA())</f>
        <v>5.88</v>
      </c>
      <c r="E1723" s="32">
        <f>IF(B1723=1,Healthcare!M1723,NA())</f>
        <v>5293.67</v>
      </c>
    </row>
    <row r="1724" spans="1:5" x14ac:dyDescent="0.35">
      <c r="A1724" s="23">
        <f>Healthcare!Q1724</f>
        <v>48</v>
      </c>
      <c r="B1724" s="23">
        <f>IF(AND(OR(Dashboard!$D$5="All",Healthcare!J1724=Dashboard!$D$5),OR(Dashboard!$D$6="All",Healthcare!K1724=Dashboard!$D$6)),1,0)</f>
        <v>1</v>
      </c>
      <c r="C1724" s="27">
        <f>IF(B1724=1,Healthcare!C1724,NA())</f>
        <v>15.49</v>
      </c>
      <c r="D1724" s="27">
        <f>IF(B1724=1,Healthcare!D1724,NA())</f>
        <v>9.6</v>
      </c>
      <c r="E1724" s="32">
        <f>IF(B1724=1,Healthcare!M1724,NA())</f>
        <v>5291.71</v>
      </c>
    </row>
    <row r="1725" spans="1:5" x14ac:dyDescent="0.35">
      <c r="A1725" s="23">
        <f>Healthcare!Q1725</f>
        <v>35</v>
      </c>
      <c r="B1725" s="23">
        <f>IF(AND(OR(Dashboard!$D$5="All",Healthcare!J1725=Dashboard!$D$5),OR(Dashboard!$D$6="All",Healthcare!K1725=Dashboard!$D$6)),1,0)</f>
        <v>1</v>
      </c>
      <c r="C1725" s="27">
        <f>IF(B1725=1,Healthcare!C1725,NA())</f>
        <v>23.48</v>
      </c>
      <c r="D1725" s="27">
        <f>IF(B1725=1,Healthcare!D1725,NA())</f>
        <v>6.24</v>
      </c>
      <c r="E1725" s="32">
        <f>IF(B1725=1,Healthcare!M1725,NA())</f>
        <v>5275.86</v>
      </c>
    </row>
    <row r="1726" spans="1:5" x14ac:dyDescent="0.35">
      <c r="A1726" s="23">
        <f>Healthcare!Q1726</f>
        <v>36</v>
      </c>
      <c r="B1726" s="23">
        <f>IF(AND(OR(Dashboard!$D$5="All",Healthcare!J1726=Dashboard!$D$5),OR(Dashboard!$D$6="All",Healthcare!K1726=Dashboard!$D$6)),1,0)</f>
        <v>1</v>
      </c>
      <c r="C1726" s="27">
        <f>IF(B1726=1,Healthcare!C1726,NA())</f>
        <v>30.02</v>
      </c>
      <c r="D1726" s="27">
        <f>IF(B1726=1,Healthcare!D1726,NA())</f>
        <v>7.63</v>
      </c>
      <c r="E1726" s="32">
        <f>IF(B1726=1,Healthcare!M1726,NA())</f>
        <v>5272.18</v>
      </c>
    </row>
    <row r="1727" spans="1:5" x14ac:dyDescent="0.35">
      <c r="A1727" s="23">
        <f>Healthcare!Q1727</f>
        <v>36</v>
      </c>
      <c r="B1727" s="23">
        <f>IF(AND(OR(Dashboard!$D$5="All",Healthcare!J1727=Dashboard!$D$5),OR(Dashboard!$D$6="All",Healthcare!K1727=Dashboard!$D$6)),1,0)</f>
        <v>1</v>
      </c>
      <c r="C1727" s="27">
        <f>IF(B1727=1,Healthcare!C1727,NA())</f>
        <v>26.885000000000002</v>
      </c>
      <c r="D1727" s="27">
        <f>IF(B1727=1,Healthcare!D1727,NA())</f>
        <v>8.66</v>
      </c>
      <c r="E1727" s="32">
        <f>IF(B1727=1,Healthcare!M1727,NA())</f>
        <v>5267.82</v>
      </c>
    </row>
    <row r="1728" spans="1:5" x14ac:dyDescent="0.35">
      <c r="A1728" s="23">
        <f>Healthcare!Q1728</f>
        <v>36</v>
      </c>
      <c r="B1728" s="23">
        <f>IF(AND(OR(Dashboard!$D$5="All",Healthcare!J1728=Dashboard!$D$5),OR(Dashboard!$D$6="All",Healthcare!K1728=Dashboard!$D$6)),1,0)</f>
        <v>1</v>
      </c>
      <c r="C1728" s="27">
        <f>IF(B1728=1,Healthcare!C1728,NA())</f>
        <v>25.84</v>
      </c>
      <c r="D1728" s="27">
        <f>IF(B1728=1,Healthcare!D1728,NA())</f>
        <v>8.5500000000000007</v>
      </c>
      <c r="E1728" s="32">
        <f>IF(B1728=1,Healthcare!M1728,NA())</f>
        <v>5266.37</v>
      </c>
    </row>
    <row r="1729" spans="1:5" x14ac:dyDescent="0.35">
      <c r="A1729" s="23">
        <f>Healthcare!Q1729</f>
        <v>33</v>
      </c>
      <c r="B1729" s="23">
        <f>IF(AND(OR(Dashboard!$D$5="All",Healthcare!J1729=Dashboard!$D$5),OR(Dashboard!$D$6="All",Healthcare!K1729=Dashboard!$D$6)),1,0)</f>
        <v>1</v>
      </c>
      <c r="C1729" s="27">
        <f>IF(B1729=1,Healthcare!C1729,NA())</f>
        <v>27.454999999999998</v>
      </c>
      <c r="D1729" s="27">
        <f>IF(B1729=1,Healthcare!D1729,NA())</f>
        <v>4.54</v>
      </c>
      <c r="E1729" s="32">
        <f>IF(B1729=1,Healthcare!M1729,NA())</f>
        <v>5261.47</v>
      </c>
    </row>
    <row r="1730" spans="1:5" x14ac:dyDescent="0.35">
      <c r="A1730" s="23">
        <f>Healthcare!Q1730</f>
        <v>33</v>
      </c>
      <c r="B1730" s="23">
        <f>IF(AND(OR(Dashboard!$D$5="All",Healthcare!J1730=Dashboard!$D$5),OR(Dashboard!$D$6="All",Healthcare!K1730=Dashboard!$D$6)),1,0)</f>
        <v>1</v>
      </c>
      <c r="C1730" s="27">
        <f>IF(B1730=1,Healthcare!C1730,NA())</f>
        <v>24.605</v>
      </c>
      <c r="D1730" s="27">
        <f>IF(B1730=1,Healthcare!D1730,NA())</f>
        <v>5.7</v>
      </c>
      <c r="E1730" s="32">
        <f>IF(B1730=1,Healthcare!M1730,NA())</f>
        <v>5257.51</v>
      </c>
    </row>
    <row r="1731" spans="1:5" x14ac:dyDescent="0.35">
      <c r="A1731" s="23">
        <f>Healthcare!Q1731</f>
        <v>32</v>
      </c>
      <c r="B1731" s="23">
        <f>IF(AND(OR(Dashboard!$D$5="All",Healthcare!J1731=Dashboard!$D$5),OR(Dashboard!$D$6="All",Healthcare!K1731=Dashboard!$D$6)),1,0)</f>
        <v>1</v>
      </c>
      <c r="C1731" s="27">
        <f>IF(B1731=1,Healthcare!C1731,NA())</f>
        <v>30.8</v>
      </c>
      <c r="D1731" s="27">
        <f>IF(B1731=1,Healthcare!D1731,NA())</f>
        <v>5.07</v>
      </c>
      <c r="E1731" s="32">
        <f>IF(B1731=1,Healthcare!M1731,NA())</f>
        <v>5253.52</v>
      </c>
    </row>
    <row r="1732" spans="1:5" x14ac:dyDescent="0.35">
      <c r="A1732" s="23">
        <f>Healthcare!Q1732</f>
        <v>35</v>
      </c>
      <c r="B1732" s="23">
        <f>IF(AND(OR(Dashboard!$D$5="All",Healthcare!J1732=Dashboard!$D$5),OR(Dashboard!$D$6="All",Healthcare!K1732=Dashboard!$D$6)),1,0)</f>
        <v>1</v>
      </c>
      <c r="C1732" s="27">
        <f>IF(B1732=1,Healthcare!C1732,NA())</f>
        <v>34.799999999999997</v>
      </c>
      <c r="D1732" s="27">
        <f>IF(B1732=1,Healthcare!D1732,NA())</f>
        <v>4.38</v>
      </c>
      <c r="E1732" s="32">
        <f>IF(B1732=1,Healthcare!M1732,NA())</f>
        <v>5246.05</v>
      </c>
    </row>
    <row r="1733" spans="1:5" x14ac:dyDescent="0.35">
      <c r="A1733" s="23">
        <f>Healthcare!Q1733</f>
        <v>35</v>
      </c>
      <c r="B1733" s="23">
        <f>IF(AND(OR(Dashboard!$D$5="All",Healthcare!J1733=Dashboard!$D$5),OR(Dashboard!$D$6="All",Healthcare!K1733=Dashboard!$D$6)),1,0)</f>
        <v>1</v>
      </c>
      <c r="C1733" s="27">
        <f>IF(B1733=1,Healthcare!C1733,NA())</f>
        <v>34.21</v>
      </c>
      <c r="D1733" s="27">
        <f>IF(B1733=1,Healthcare!D1733,NA())</f>
        <v>4.54</v>
      </c>
      <c r="E1733" s="32">
        <f>IF(B1733=1,Healthcare!M1733,NA())</f>
        <v>5245.23</v>
      </c>
    </row>
    <row r="1734" spans="1:5" x14ac:dyDescent="0.35">
      <c r="A1734" s="23">
        <f>Healthcare!Q1734</f>
        <v>35</v>
      </c>
      <c r="B1734" s="23">
        <f>IF(AND(OR(Dashboard!$D$5="All",Healthcare!J1734=Dashboard!$D$5),OR(Dashboard!$D$6="All",Healthcare!K1734=Dashboard!$D$6)),1,0)</f>
        <v>1</v>
      </c>
      <c r="C1734" s="27">
        <f>IF(B1734=1,Healthcare!C1734,NA())</f>
        <v>31</v>
      </c>
      <c r="D1734" s="27">
        <f>IF(B1734=1,Healthcare!D1734,NA())</f>
        <v>5.38</v>
      </c>
      <c r="E1734" s="32">
        <f>IF(B1734=1,Healthcare!M1734,NA())</f>
        <v>5240.7700000000004</v>
      </c>
    </row>
    <row r="1735" spans="1:5" x14ac:dyDescent="0.35">
      <c r="A1735" s="23">
        <f>Healthcare!Q1735</f>
        <v>35</v>
      </c>
      <c r="B1735" s="23">
        <f>IF(AND(OR(Dashboard!$D$5="All",Healthcare!J1735=Dashboard!$D$5),OR(Dashboard!$D$6="All",Healthcare!K1735=Dashboard!$D$6)),1,0)</f>
        <v>1</v>
      </c>
      <c r="C1735" s="27">
        <f>IF(B1735=1,Healthcare!C1735,NA())</f>
        <v>26.125</v>
      </c>
      <c r="D1735" s="27">
        <f>IF(B1735=1,Healthcare!D1735,NA())</f>
        <v>5.55</v>
      </c>
      <c r="E1735" s="32">
        <f>IF(B1735=1,Healthcare!M1735,NA())</f>
        <v>5227.99</v>
      </c>
    </row>
    <row r="1736" spans="1:5" x14ac:dyDescent="0.35">
      <c r="A1736" s="23">
        <f>Healthcare!Q1736</f>
        <v>28</v>
      </c>
      <c r="B1736" s="23">
        <f>IF(AND(OR(Dashboard!$D$5="All",Healthcare!J1736=Dashboard!$D$5),OR(Dashboard!$D$6="All",Healthcare!K1736=Dashboard!$D$6)),1,0)</f>
        <v>1</v>
      </c>
      <c r="C1736" s="27">
        <f>IF(B1736=1,Healthcare!C1736,NA())</f>
        <v>30.13</v>
      </c>
      <c r="D1736" s="27">
        <f>IF(B1736=1,Healthcare!D1736,NA())</f>
        <v>4.03</v>
      </c>
      <c r="E1736" s="32">
        <f>IF(B1736=1,Healthcare!M1736,NA())</f>
        <v>5216.4799999999996</v>
      </c>
    </row>
    <row r="1737" spans="1:5" x14ac:dyDescent="0.35">
      <c r="A1737" s="23">
        <f>Healthcare!Q1737</f>
        <v>23</v>
      </c>
      <c r="B1737" s="23">
        <f>IF(AND(OR(Dashboard!$D$5="All",Healthcare!J1737=Dashboard!$D$5),OR(Dashboard!$D$6="All",Healthcare!K1737=Dashboard!$D$6)),1,0)</f>
        <v>1</v>
      </c>
      <c r="C1737" s="27">
        <f>IF(B1737=1,Healthcare!C1737,NA())</f>
        <v>34.19</v>
      </c>
      <c r="D1737" s="27">
        <f>IF(B1737=1,Healthcare!D1737,NA())</f>
        <v>4.1900000000000004</v>
      </c>
      <c r="E1737" s="32">
        <f>IF(B1737=1,Healthcare!M1737,NA())</f>
        <v>5213.22</v>
      </c>
    </row>
    <row r="1738" spans="1:5" x14ac:dyDescent="0.35">
      <c r="A1738" s="23">
        <f>Healthcare!Q1738</f>
        <v>29</v>
      </c>
      <c r="B1738" s="23">
        <f>IF(AND(OR(Dashboard!$D$5="All",Healthcare!J1738=Dashboard!$D$5),OR(Dashboard!$D$6="All",Healthcare!K1738=Dashboard!$D$6)),1,0)</f>
        <v>1</v>
      </c>
      <c r="C1738" s="27">
        <f>IF(B1738=1,Healthcare!C1738,NA())</f>
        <v>22.515000000000001</v>
      </c>
      <c r="D1738" s="27">
        <f>IF(B1738=1,Healthcare!D1738,NA())</f>
        <v>4.37</v>
      </c>
      <c r="E1738" s="32">
        <f>IF(B1738=1,Healthcare!M1738,NA())</f>
        <v>5209.58</v>
      </c>
    </row>
    <row r="1739" spans="1:5" x14ac:dyDescent="0.35">
      <c r="A1739" s="23">
        <f>Healthcare!Q1739</f>
        <v>39</v>
      </c>
      <c r="B1739" s="23">
        <f>IF(AND(OR(Dashboard!$D$5="All",Healthcare!J1739=Dashboard!$D$5),OR(Dashboard!$D$6="All",Healthcare!K1739=Dashboard!$D$6)),1,0)</f>
        <v>1</v>
      </c>
      <c r="C1739" s="27">
        <f>IF(B1739=1,Healthcare!C1739,NA())</f>
        <v>18.239999999999998</v>
      </c>
      <c r="D1739" s="27">
        <f>IF(B1739=1,Healthcare!D1739,NA())</f>
        <v>5.31</v>
      </c>
      <c r="E1739" s="32">
        <f>IF(B1739=1,Healthcare!M1739,NA())</f>
        <v>5207.97</v>
      </c>
    </row>
    <row r="1740" spans="1:5" x14ac:dyDescent="0.35">
      <c r="A1740" s="23">
        <f>Healthcare!Q1740</f>
        <v>19</v>
      </c>
      <c r="B1740" s="23">
        <f>IF(AND(OR(Dashboard!$D$5="All",Healthcare!J1740=Dashboard!$D$5),OR(Dashboard!$D$6="All",Healthcare!K1740=Dashboard!$D$6)),1,0)</f>
        <v>1</v>
      </c>
      <c r="C1740" s="27">
        <f>IF(B1740=1,Healthcare!C1740,NA())</f>
        <v>37.28</v>
      </c>
      <c r="D1740" s="27">
        <f>IF(B1740=1,Healthcare!D1740,NA())</f>
        <v>4.66</v>
      </c>
      <c r="E1740" s="32">
        <f>IF(B1740=1,Healthcare!M1740,NA())</f>
        <v>5198.6899999999996</v>
      </c>
    </row>
    <row r="1741" spans="1:5" x14ac:dyDescent="0.35">
      <c r="A1741" s="23">
        <f>Healthcare!Q1741</f>
        <v>43</v>
      </c>
      <c r="B1741" s="23">
        <f>IF(AND(OR(Dashboard!$D$5="All",Healthcare!J1741=Dashboard!$D$5),OR(Dashboard!$D$6="All",Healthcare!K1741=Dashboard!$D$6)),1,0)</f>
        <v>1</v>
      </c>
      <c r="C1741" s="27">
        <f>IF(B1741=1,Healthcare!C1741,NA())</f>
        <v>18.2</v>
      </c>
      <c r="D1741" s="27">
        <f>IF(B1741=1,Healthcare!D1741,NA())</f>
        <v>6.19</v>
      </c>
      <c r="E1741" s="32">
        <f>IF(B1741=1,Healthcare!M1741,NA())</f>
        <v>5195.58</v>
      </c>
    </row>
    <row r="1742" spans="1:5" x14ac:dyDescent="0.35">
      <c r="A1742" s="23">
        <f>Healthcare!Q1742</f>
        <v>38</v>
      </c>
      <c r="B1742" s="23">
        <f>IF(AND(OR(Dashboard!$D$5="All",Healthcare!J1742=Dashboard!$D$5),OR(Dashboard!$D$6="All",Healthcare!K1742=Dashboard!$D$6)),1,0)</f>
        <v>1</v>
      </c>
      <c r="C1742" s="27">
        <f>IF(B1742=1,Healthcare!C1742,NA())</f>
        <v>20.53</v>
      </c>
      <c r="D1742" s="27">
        <f>IF(B1742=1,Healthcare!D1742,NA())</f>
        <v>4.8600000000000003</v>
      </c>
      <c r="E1742" s="32">
        <f>IF(B1742=1,Healthcare!M1742,NA())</f>
        <v>5177.12</v>
      </c>
    </row>
    <row r="1743" spans="1:5" x14ac:dyDescent="0.35">
      <c r="A1743" s="23">
        <f>Healthcare!Q1743</f>
        <v>31</v>
      </c>
      <c r="B1743" s="23">
        <f>IF(AND(OR(Dashboard!$D$5="All",Healthcare!J1743=Dashboard!$D$5),OR(Dashboard!$D$6="All",Healthcare!K1743=Dashboard!$D$6)),1,0)</f>
        <v>1</v>
      </c>
      <c r="C1743" s="27">
        <f>IF(B1743=1,Healthcare!C1743,NA())</f>
        <v>23.79</v>
      </c>
      <c r="D1743" s="27">
        <f>IF(B1743=1,Healthcare!D1743,NA())</f>
        <v>4.74</v>
      </c>
      <c r="E1743" s="32">
        <f>IF(B1743=1,Healthcare!M1743,NA())</f>
        <v>5166.96</v>
      </c>
    </row>
    <row r="1744" spans="1:5" x14ac:dyDescent="0.35">
      <c r="A1744" s="23">
        <f>Healthcare!Q1744</f>
        <v>32</v>
      </c>
      <c r="B1744" s="23">
        <f>IF(AND(OR(Dashboard!$D$5="All",Healthcare!J1744=Dashboard!$D$5),OR(Dashboard!$D$6="All",Healthcare!K1744=Dashboard!$D$6)),1,0)</f>
        <v>1</v>
      </c>
      <c r="C1744" s="27">
        <f>IF(B1744=1,Healthcare!C1744,NA())</f>
        <v>29.8</v>
      </c>
      <c r="D1744" s="27">
        <f>IF(B1744=1,Healthcare!D1744,NA())</f>
        <v>6.03</v>
      </c>
      <c r="E1744" s="32">
        <f>IF(B1744=1,Healthcare!M1744,NA())</f>
        <v>5152.13</v>
      </c>
    </row>
    <row r="1745" spans="1:5" x14ac:dyDescent="0.35">
      <c r="A1745" s="23">
        <f>Healthcare!Q1745</f>
        <v>32</v>
      </c>
      <c r="B1745" s="23">
        <f>IF(AND(OR(Dashboard!$D$5="All",Healthcare!J1745=Dashboard!$D$5),OR(Dashboard!$D$6="All",Healthcare!K1745=Dashboard!$D$6)),1,0)</f>
        <v>1</v>
      </c>
      <c r="C1745" s="27">
        <f>IF(B1745=1,Healthcare!C1745,NA())</f>
        <v>31.54</v>
      </c>
      <c r="D1745" s="27">
        <f>IF(B1745=1,Healthcare!D1745,NA())</f>
        <v>4.71</v>
      </c>
      <c r="E1745" s="32">
        <f>IF(B1745=1,Healthcare!M1745,NA())</f>
        <v>5148.55</v>
      </c>
    </row>
    <row r="1746" spans="1:5" x14ac:dyDescent="0.35">
      <c r="A1746" s="23">
        <f>Healthcare!Q1746</f>
        <v>38</v>
      </c>
      <c r="B1746" s="23">
        <f>IF(AND(OR(Dashboard!$D$5="All",Healthcare!J1746=Dashboard!$D$5),OR(Dashboard!$D$6="All",Healthcare!K1746=Dashboard!$D$6)),1,0)</f>
        <v>1</v>
      </c>
      <c r="C1746" s="27">
        <f>IF(B1746=1,Healthcare!C1746,NA())</f>
        <v>20.82</v>
      </c>
      <c r="D1746" s="27">
        <f>IF(B1746=1,Healthcare!D1746,NA())</f>
        <v>5.55</v>
      </c>
      <c r="E1746" s="32">
        <f>IF(B1746=1,Healthcare!M1746,NA())</f>
        <v>5144.18</v>
      </c>
    </row>
    <row r="1747" spans="1:5" x14ac:dyDescent="0.35">
      <c r="A1747" s="23">
        <f>Healthcare!Q1747</f>
        <v>29</v>
      </c>
      <c r="B1747" s="23">
        <f>IF(AND(OR(Dashboard!$D$5="All",Healthcare!J1747=Dashboard!$D$5),OR(Dashboard!$D$6="All",Healthcare!K1747=Dashboard!$D$6)),1,0)</f>
        <v>1</v>
      </c>
      <c r="C1747" s="27">
        <f>IF(B1747=1,Healthcare!C1747,NA())</f>
        <v>38.83</v>
      </c>
      <c r="D1747" s="27">
        <f>IF(B1747=1,Healthcare!D1747,NA())</f>
        <v>4.78</v>
      </c>
      <c r="E1747" s="32">
        <f>IF(B1747=1,Healthcare!M1747,NA())</f>
        <v>5138.26</v>
      </c>
    </row>
    <row r="1748" spans="1:5" x14ac:dyDescent="0.35">
      <c r="A1748" s="23">
        <f>Healthcare!Q1748</f>
        <v>34</v>
      </c>
      <c r="B1748" s="23">
        <f>IF(AND(OR(Dashboard!$D$5="All",Healthcare!J1748=Dashboard!$D$5),OR(Dashboard!$D$6="All",Healthcare!K1748=Dashboard!$D$6)),1,0)</f>
        <v>1</v>
      </c>
      <c r="C1748" s="27">
        <f>IF(B1748=1,Healthcare!C1748,NA())</f>
        <v>23.44</v>
      </c>
      <c r="D1748" s="27">
        <f>IF(B1748=1,Healthcare!D1748,NA())</f>
        <v>4.6500000000000004</v>
      </c>
      <c r="E1748" s="32">
        <f>IF(B1748=1,Healthcare!M1748,NA())</f>
        <v>5136.75</v>
      </c>
    </row>
    <row r="1749" spans="1:5" x14ac:dyDescent="0.35">
      <c r="A1749" s="23">
        <f>Healthcare!Q1749</f>
        <v>35</v>
      </c>
      <c r="B1749" s="23">
        <f>IF(AND(OR(Dashboard!$D$5="All",Healthcare!J1749=Dashboard!$D$5),OR(Dashboard!$D$6="All",Healthcare!K1749=Dashboard!$D$6)),1,0)</f>
        <v>1</v>
      </c>
      <c r="C1749" s="27">
        <f>IF(B1749=1,Healthcare!C1749,NA())</f>
        <v>24.13</v>
      </c>
      <c r="D1749" s="27">
        <f>IF(B1749=1,Healthcare!D1749,NA())</f>
        <v>5.2</v>
      </c>
      <c r="E1749" s="32">
        <f>IF(B1749=1,Healthcare!M1749,NA())</f>
        <v>5125.22</v>
      </c>
    </row>
    <row r="1750" spans="1:5" x14ac:dyDescent="0.35">
      <c r="A1750" s="23">
        <f>Healthcare!Q1750</f>
        <v>34</v>
      </c>
      <c r="B1750" s="23">
        <f>IF(AND(OR(Dashboard!$D$5="All",Healthcare!J1750=Dashboard!$D$5),OR(Dashboard!$D$6="All",Healthcare!K1750=Dashboard!$D$6)),1,0)</f>
        <v>1</v>
      </c>
      <c r="C1750" s="27">
        <f>IF(B1750=1,Healthcare!C1750,NA())</f>
        <v>42.13</v>
      </c>
      <c r="D1750" s="27">
        <f>IF(B1750=1,Healthcare!D1750,NA())</f>
        <v>4.54</v>
      </c>
      <c r="E1750" s="32">
        <f>IF(B1750=1,Healthcare!M1750,NA())</f>
        <v>5124.1899999999996</v>
      </c>
    </row>
    <row r="1751" spans="1:5" x14ac:dyDescent="0.35">
      <c r="A1751" s="23">
        <f>Healthcare!Q1751</f>
        <v>35</v>
      </c>
      <c r="B1751" s="23">
        <f>IF(AND(OR(Dashboard!$D$5="All",Healthcare!J1751=Dashboard!$D$5),OR(Dashboard!$D$6="All",Healthcare!K1751=Dashboard!$D$6)),1,0)</f>
        <v>1</v>
      </c>
      <c r="C1751" s="27">
        <f>IF(B1751=1,Healthcare!C1751,NA())</f>
        <v>17.86</v>
      </c>
      <c r="D1751" s="27">
        <f>IF(B1751=1,Healthcare!D1751,NA())</f>
        <v>4.1100000000000003</v>
      </c>
      <c r="E1751" s="32">
        <f>IF(B1751=1,Healthcare!M1751,NA())</f>
        <v>5116.5</v>
      </c>
    </row>
    <row r="1752" spans="1:5" x14ac:dyDescent="0.35">
      <c r="A1752" s="23">
        <f>Healthcare!Q1752</f>
        <v>23</v>
      </c>
      <c r="B1752" s="23">
        <f>IF(AND(OR(Dashboard!$D$5="All",Healthcare!J1752=Dashboard!$D$5),OR(Dashboard!$D$6="All",Healthcare!K1752=Dashboard!$D$6)),1,0)</f>
        <v>1</v>
      </c>
      <c r="C1752" s="27">
        <f>IF(B1752=1,Healthcare!C1752,NA())</f>
        <v>32.78</v>
      </c>
      <c r="D1752" s="27">
        <f>IF(B1752=1,Healthcare!D1752,NA())</f>
        <v>4.63</v>
      </c>
      <c r="E1752" s="32">
        <f>IF(B1752=1,Healthcare!M1752,NA())</f>
        <v>5087.92</v>
      </c>
    </row>
    <row r="1753" spans="1:5" x14ac:dyDescent="0.35">
      <c r="A1753" s="23">
        <f>Healthcare!Q1753</f>
        <v>25</v>
      </c>
      <c r="B1753" s="23">
        <f>IF(AND(OR(Dashboard!$D$5="All",Healthcare!J1753=Dashboard!$D$5),OR(Dashboard!$D$6="All",Healthcare!K1753=Dashboard!$D$6)),1,0)</f>
        <v>1</v>
      </c>
      <c r="C1753" s="27">
        <f>IF(B1753=1,Healthcare!C1753,NA())</f>
        <v>23.9</v>
      </c>
      <c r="D1753" s="27">
        <f>IF(B1753=1,Healthcare!D1753,NA())</f>
        <v>6.06</v>
      </c>
      <c r="E1753" s="32">
        <f>IF(B1753=1,Healthcare!M1753,NA())</f>
        <v>5080.1000000000004</v>
      </c>
    </row>
    <row r="1754" spans="1:5" x14ac:dyDescent="0.35">
      <c r="A1754" s="23">
        <f>Healthcare!Q1754</f>
        <v>44</v>
      </c>
      <c r="B1754" s="23">
        <f>IF(AND(OR(Dashboard!$D$5="All",Healthcare!J1754=Dashboard!$D$5),OR(Dashboard!$D$6="All",Healthcare!K1754=Dashboard!$D$6)),1,0)</f>
        <v>1</v>
      </c>
      <c r="C1754" s="27">
        <f>IF(B1754=1,Healthcare!C1754,NA())</f>
        <v>15.47</v>
      </c>
      <c r="D1754" s="27">
        <f>IF(B1754=1,Healthcare!D1754,NA())</f>
        <v>8.43</v>
      </c>
      <c r="E1754" s="32">
        <f>IF(B1754=1,Healthcare!M1754,NA())</f>
        <v>5077.1899999999996</v>
      </c>
    </row>
    <row r="1755" spans="1:5" x14ac:dyDescent="0.35">
      <c r="A1755" s="23">
        <f>Healthcare!Q1755</f>
        <v>29</v>
      </c>
      <c r="B1755" s="23">
        <f>IF(AND(OR(Dashboard!$D$5="All",Healthcare!J1755=Dashboard!$D$5),OR(Dashboard!$D$6="All",Healthcare!K1755=Dashboard!$D$6)),1,0)</f>
        <v>1</v>
      </c>
      <c r="C1755" s="27">
        <f>IF(B1755=1,Healthcare!C1755,NA())</f>
        <v>28.54</v>
      </c>
      <c r="D1755" s="27">
        <f>IF(B1755=1,Healthcare!D1755,NA())</f>
        <v>5.51</v>
      </c>
      <c r="E1755" s="32">
        <f>IF(B1755=1,Healthcare!M1755,NA())</f>
        <v>5059.5600000000004</v>
      </c>
    </row>
    <row r="1756" spans="1:5" x14ac:dyDescent="0.35">
      <c r="A1756" s="23">
        <f>Healthcare!Q1756</f>
        <v>42</v>
      </c>
      <c r="B1756" s="23">
        <f>IF(AND(OR(Dashboard!$D$5="All",Healthcare!J1756=Dashboard!$D$5),OR(Dashboard!$D$6="All",Healthcare!K1756=Dashboard!$D$6)),1,0)</f>
        <v>1</v>
      </c>
      <c r="C1756" s="27">
        <f>IF(B1756=1,Healthcare!C1756,NA())</f>
        <v>18.54</v>
      </c>
      <c r="D1756" s="27">
        <f>IF(B1756=1,Healthcare!D1756,NA())</f>
        <v>4.95</v>
      </c>
      <c r="E1756" s="32">
        <f>IF(B1756=1,Healthcare!M1756,NA())</f>
        <v>5054.05</v>
      </c>
    </row>
    <row r="1757" spans="1:5" x14ac:dyDescent="0.35">
      <c r="A1757" s="23">
        <f>Healthcare!Q1757</f>
        <v>25</v>
      </c>
      <c r="B1757" s="23">
        <f>IF(AND(OR(Dashboard!$D$5="All",Healthcare!J1757=Dashboard!$D$5),OR(Dashboard!$D$6="All",Healthcare!K1757=Dashboard!$D$6)),1,0)</f>
        <v>1</v>
      </c>
      <c r="C1757" s="27">
        <f>IF(B1757=1,Healthcare!C1757,NA())</f>
        <v>32.18</v>
      </c>
      <c r="D1757" s="27">
        <f>IF(B1757=1,Healthcare!D1757,NA())</f>
        <v>6.44</v>
      </c>
      <c r="E1757" s="32">
        <f>IF(B1757=1,Healthcare!M1757,NA())</f>
        <v>5045.1499999999996</v>
      </c>
    </row>
    <row r="1758" spans="1:5" x14ac:dyDescent="0.35">
      <c r="A1758" s="23">
        <f>Healthcare!Q1758</f>
        <v>21</v>
      </c>
      <c r="B1758" s="23">
        <f>IF(AND(OR(Dashboard!$D$5="All",Healthcare!J1758=Dashboard!$D$5),OR(Dashboard!$D$6="All",Healthcare!K1758=Dashboard!$D$6)),1,0)</f>
        <v>1</v>
      </c>
      <c r="C1758" s="27">
        <f>IF(B1758=1,Healthcare!C1758,NA())</f>
        <v>37.380000000000003</v>
      </c>
      <c r="D1758" s="27">
        <f>IF(B1758=1,Healthcare!D1758,NA())</f>
        <v>6.05</v>
      </c>
      <c r="E1758" s="32">
        <f>IF(B1758=1,Healthcare!M1758,NA())</f>
        <v>5043.13</v>
      </c>
    </row>
    <row r="1759" spans="1:5" x14ac:dyDescent="0.35">
      <c r="A1759" s="23">
        <f>Healthcare!Q1759</f>
        <v>25</v>
      </c>
      <c r="B1759" s="23">
        <f>IF(AND(OR(Dashboard!$D$5="All",Healthcare!J1759=Dashboard!$D$5),OR(Dashboard!$D$6="All",Healthcare!K1759=Dashboard!$D$6)),1,0)</f>
        <v>1</v>
      </c>
      <c r="C1759" s="27">
        <f>IF(B1759=1,Healthcare!C1759,NA())</f>
        <v>31.12</v>
      </c>
      <c r="D1759" s="27">
        <f>IF(B1759=1,Healthcare!D1759,NA())</f>
        <v>4.76</v>
      </c>
      <c r="E1759" s="32">
        <f>IF(B1759=1,Healthcare!M1759,NA())</f>
        <v>5038.57</v>
      </c>
    </row>
    <row r="1760" spans="1:5" x14ac:dyDescent="0.35">
      <c r="A1760" s="23">
        <f>Healthcare!Q1760</f>
        <v>36</v>
      </c>
      <c r="B1760" s="23">
        <f>IF(AND(OR(Dashboard!$D$5="All",Healthcare!J1760=Dashboard!$D$5),OR(Dashboard!$D$6="All",Healthcare!K1760=Dashboard!$D$6)),1,0)</f>
        <v>1</v>
      </c>
      <c r="C1760" s="27">
        <f>IF(B1760=1,Healthcare!C1760,NA())</f>
        <v>22.01</v>
      </c>
      <c r="D1760" s="27">
        <f>IF(B1760=1,Healthcare!D1760,NA())</f>
        <v>6.72</v>
      </c>
      <c r="E1760" s="32">
        <f>IF(B1760=1,Healthcare!M1760,NA())</f>
        <v>5034.1000000000004</v>
      </c>
    </row>
    <row r="1761" spans="1:5" x14ac:dyDescent="0.35">
      <c r="A1761" s="23">
        <f>Healthcare!Q1761</f>
        <v>31</v>
      </c>
      <c r="B1761" s="23">
        <f>IF(AND(OR(Dashboard!$D$5="All",Healthcare!J1761=Dashboard!$D$5),OR(Dashboard!$D$6="All",Healthcare!K1761=Dashboard!$D$6)),1,0)</f>
        <v>1</v>
      </c>
      <c r="C1761" s="27">
        <f>IF(B1761=1,Healthcare!C1761,NA())</f>
        <v>27.645</v>
      </c>
      <c r="D1761" s="27">
        <f>IF(B1761=1,Healthcare!D1761,NA())</f>
        <v>5.7</v>
      </c>
      <c r="E1761" s="32">
        <f>IF(B1761=1,Healthcare!M1761,NA())</f>
        <v>5031.2700000000004</v>
      </c>
    </row>
    <row r="1762" spans="1:5" x14ac:dyDescent="0.35">
      <c r="A1762" s="23">
        <f>Healthcare!Q1762</f>
        <v>37</v>
      </c>
      <c r="B1762" s="23">
        <f>IF(AND(OR(Dashboard!$D$5="All",Healthcare!J1762=Dashboard!$D$5),OR(Dashboard!$D$6="All",Healthcare!K1762=Dashboard!$D$6)),1,0)</f>
        <v>1</v>
      </c>
      <c r="C1762" s="27">
        <f>IF(B1762=1,Healthcare!C1762,NA())</f>
        <v>29.64</v>
      </c>
      <c r="D1762" s="27">
        <f>IF(B1762=1,Healthcare!D1762,NA())</f>
        <v>5.31</v>
      </c>
      <c r="E1762" s="32">
        <f>IF(B1762=1,Healthcare!M1762,NA())</f>
        <v>5028.1499999999996</v>
      </c>
    </row>
    <row r="1763" spans="1:5" x14ac:dyDescent="0.35">
      <c r="A1763" s="23">
        <f>Healthcare!Q1763</f>
        <v>34</v>
      </c>
      <c r="B1763" s="23">
        <f>IF(AND(OR(Dashboard!$D$5="All",Healthcare!J1763=Dashboard!$D$5),OR(Dashboard!$D$6="All",Healthcare!K1763=Dashboard!$D$6)),1,0)</f>
        <v>1</v>
      </c>
      <c r="C1763" s="27">
        <f>IF(B1763=1,Healthcare!C1763,NA())</f>
        <v>33.700000000000003</v>
      </c>
      <c r="D1763" s="27">
        <f>IF(B1763=1,Healthcare!D1763,NA())</f>
        <v>4.32</v>
      </c>
      <c r="E1763" s="32">
        <f>IF(B1763=1,Healthcare!M1763,NA())</f>
        <v>5012.47</v>
      </c>
    </row>
    <row r="1764" spans="1:5" x14ac:dyDescent="0.35">
      <c r="A1764" s="23">
        <f>Healthcare!Q1764</f>
        <v>34</v>
      </c>
      <c r="B1764" s="23">
        <f>IF(AND(OR(Dashboard!$D$5="All",Healthcare!J1764=Dashboard!$D$5),OR(Dashboard!$D$6="All",Healthcare!K1764=Dashboard!$D$6)),1,0)</f>
        <v>1</v>
      </c>
      <c r="C1764" s="27">
        <f>IF(B1764=1,Healthcare!C1764,NA())</f>
        <v>27.5</v>
      </c>
      <c r="D1764" s="27">
        <f>IF(B1764=1,Healthcare!D1764,NA())</f>
        <v>4.2300000000000004</v>
      </c>
      <c r="E1764" s="32">
        <f>IF(B1764=1,Healthcare!M1764,NA())</f>
        <v>5003.8500000000004</v>
      </c>
    </row>
    <row r="1765" spans="1:5" x14ac:dyDescent="0.35">
      <c r="A1765" s="23">
        <f>Healthcare!Q1765</f>
        <v>45</v>
      </c>
      <c r="B1765" s="23">
        <f>IF(AND(OR(Dashboard!$D$5="All",Healthcare!J1765=Dashboard!$D$5),OR(Dashboard!$D$6="All",Healthcare!K1765=Dashboard!$D$6)),1,0)</f>
        <v>1</v>
      </c>
      <c r="C1765" s="27">
        <f>IF(B1765=1,Healthcare!C1765,NA())</f>
        <v>16.12</v>
      </c>
      <c r="D1765" s="27">
        <f>IF(B1765=1,Healthcare!D1765,NA())</f>
        <v>6.09</v>
      </c>
      <c r="E1765" s="32">
        <f>IF(B1765=1,Healthcare!M1765,NA())</f>
        <v>5003.7700000000004</v>
      </c>
    </row>
    <row r="1766" spans="1:5" x14ac:dyDescent="0.35">
      <c r="A1766" s="23">
        <f>Healthcare!Q1766</f>
        <v>34</v>
      </c>
      <c r="B1766" s="23">
        <f>IF(AND(OR(Dashboard!$D$5="All",Healthcare!J1766=Dashboard!$D$5),OR(Dashboard!$D$6="All",Healthcare!K1766=Dashboard!$D$6)),1,0)</f>
        <v>1</v>
      </c>
      <c r="C1766" s="27">
        <f>IF(B1766=1,Healthcare!C1766,NA())</f>
        <v>26.73</v>
      </c>
      <c r="D1766" s="27">
        <f>IF(B1766=1,Healthcare!D1766,NA())</f>
        <v>4.74</v>
      </c>
      <c r="E1766" s="32">
        <f>IF(B1766=1,Healthcare!M1766,NA())</f>
        <v>5002.78</v>
      </c>
    </row>
    <row r="1767" spans="1:5" x14ac:dyDescent="0.35">
      <c r="A1767" s="23">
        <f>Healthcare!Q1767</f>
        <v>21</v>
      </c>
      <c r="B1767" s="23">
        <f>IF(AND(OR(Dashboard!$D$5="All",Healthcare!J1767=Dashboard!$D$5),OR(Dashboard!$D$6="All",Healthcare!K1767=Dashboard!$D$6)),1,0)</f>
        <v>1</v>
      </c>
      <c r="C1767" s="27">
        <f>IF(B1767=1,Healthcare!C1767,NA())</f>
        <v>37.25</v>
      </c>
      <c r="D1767" s="27">
        <f>IF(B1767=1,Healthcare!D1767,NA())</f>
        <v>6.23</v>
      </c>
      <c r="E1767" s="32">
        <f>IF(B1767=1,Healthcare!M1767,NA())</f>
        <v>4999.04</v>
      </c>
    </row>
    <row r="1768" spans="1:5" x14ac:dyDescent="0.35">
      <c r="A1768" s="23">
        <f>Healthcare!Q1768</f>
        <v>34</v>
      </c>
      <c r="B1768" s="23">
        <f>IF(AND(OR(Dashboard!$D$5="All",Healthcare!J1768=Dashboard!$D$5),OR(Dashboard!$D$6="All",Healthcare!K1768=Dashboard!$D$6)),1,0)</f>
        <v>1</v>
      </c>
      <c r="C1768" s="27">
        <f>IF(B1768=1,Healthcare!C1768,NA())</f>
        <v>23.56</v>
      </c>
      <c r="D1768" s="27">
        <f>IF(B1768=1,Healthcare!D1768,NA())</f>
        <v>5.45</v>
      </c>
      <c r="E1768" s="32">
        <f>IF(B1768=1,Healthcare!M1768,NA())</f>
        <v>4992.38</v>
      </c>
    </row>
    <row r="1769" spans="1:5" x14ac:dyDescent="0.35">
      <c r="A1769" s="23">
        <f>Healthcare!Q1769</f>
        <v>49</v>
      </c>
      <c r="B1769" s="23">
        <f>IF(AND(OR(Dashboard!$D$5="All",Healthcare!J1769=Dashboard!$D$5),OR(Dashboard!$D$6="All",Healthcare!K1769=Dashboard!$D$6)),1,0)</f>
        <v>1</v>
      </c>
      <c r="C1769" s="27">
        <f>IF(B1769=1,Healthcare!C1769,NA())</f>
        <v>15.84</v>
      </c>
      <c r="D1769" s="27">
        <f>IF(B1769=1,Healthcare!D1769,NA())</f>
        <v>10.34</v>
      </c>
      <c r="E1769" s="32">
        <f>IF(B1769=1,Healthcare!M1769,NA())</f>
        <v>4985.22</v>
      </c>
    </row>
    <row r="1770" spans="1:5" x14ac:dyDescent="0.35">
      <c r="A1770" s="23">
        <f>Healthcare!Q1770</f>
        <v>31</v>
      </c>
      <c r="B1770" s="23">
        <f>IF(AND(OR(Dashboard!$D$5="All",Healthcare!J1770=Dashboard!$D$5),OR(Dashboard!$D$6="All",Healthcare!K1770=Dashboard!$D$6)),1,0)</f>
        <v>1</v>
      </c>
      <c r="C1770" s="27">
        <f>IF(B1770=1,Healthcare!C1770,NA())</f>
        <v>36.630000000000003</v>
      </c>
      <c r="D1770" s="27">
        <f>IF(B1770=1,Healthcare!D1770,NA())</f>
        <v>5.15</v>
      </c>
      <c r="E1770" s="32">
        <f>IF(B1770=1,Healthcare!M1770,NA())</f>
        <v>4949.76</v>
      </c>
    </row>
    <row r="1771" spans="1:5" x14ac:dyDescent="0.35">
      <c r="A1771" s="23">
        <f>Healthcare!Q1771</f>
        <v>48</v>
      </c>
      <c r="B1771" s="23">
        <f>IF(AND(OR(Dashboard!$D$5="All",Healthcare!J1771=Dashboard!$D$5),OR(Dashboard!$D$6="All",Healthcare!K1771=Dashboard!$D$6)),1,0)</f>
        <v>1</v>
      </c>
      <c r="C1771" s="27">
        <f>IF(B1771=1,Healthcare!C1771,NA())</f>
        <v>16.47</v>
      </c>
      <c r="D1771" s="27">
        <f>IF(B1771=1,Healthcare!D1771,NA())</f>
        <v>11.72</v>
      </c>
      <c r="E1771" s="32">
        <f>IF(B1771=1,Healthcare!M1771,NA())</f>
        <v>4942.0600000000004</v>
      </c>
    </row>
    <row r="1772" spans="1:5" x14ac:dyDescent="0.35">
      <c r="A1772" s="23">
        <f>Healthcare!Q1772</f>
        <v>31</v>
      </c>
      <c r="B1772" s="23">
        <f>IF(AND(OR(Dashboard!$D$5="All",Healthcare!J1772=Dashboard!$D$5),OR(Dashboard!$D$6="All",Healthcare!K1772=Dashboard!$D$6)),1,0)</f>
        <v>1</v>
      </c>
      <c r="C1772" s="27">
        <f>IF(B1772=1,Healthcare!C1772,NA())</f>
        <v>25.8</v>
      </c>
      <c r="D1772" s="27">
        <f>IF(B1772=1,Healthcare!D1772,NA())</f>
        <v>5.29</v>
      </c>
      <c r="E1772" s="32">
        <f>IF(B1772=1,Healthcare!M1772,NA())</f>
        <v>4934.71</v>
      </c>
    </row>
    <row r="1773" spans="1:5" x14ac:dyDescent="0.35">
      <c r="A1773" s="23">
        <f>Healthcare!Q1773</f>
        <v>31</v>
      </c>
      <c r="B1773" s="23">
        <f>IF(AND(OR(Dashboard!$D$5="All",Healthcare!J1773=Dashboard!$D$5),OR(Dashboard!$D$6="All",Healthcare!K1773=Dashboard!$D$6)),1,0)</f>
        <v>1</v>
      </c>
      <c r="C1773" s="27">
        <f>IF(B1773=1,Healthcare!C1773,NA())</f>
        <v>23.6</v>
      </c>
      <c r="D1773" s="27">
        <f>IF(B1773=1,Healthcare!D1773,NA())</f>
        <v>4.33</v>
      </c>
      <c r="E1773" s="32">
        <f>IF(B1773=1,Healthcare!M1773,NA())</f>
        <v>4931.6499999999996</v>
      </c>
    </row>
    <row r="1774" spans="1:5" x14ac:dyDescent="0.35">
      <c r="A1774" s="23">
        <f>Healthcare!Q1774</f>
        <v>29</v>
      </c>
      <c r="B1774" s="23">
        <f>IF(AND(OR(Dashboard!$D$5="All",Healthcare!J1774=Dashboard!$D$5),OR(Dashboard!$D$6="All",Healthcare!K1774=Dashboard!$D$6)),1,0)</f>
        <v>1</v>
      </c>
      <c r="C1774" s="27">
        <f>IF(B1774=1,Healthcare!C1774,NA())</f>
        <v>32.11</v>
      </c>
      <c r="D1774" s="27">
        <f>IF(B1774=1,Healthcare!D1774,NA())</f>
        <v>6.24</v>
      </c>
      <c r="E1774" s="32">
        <f>IF(B1774=1,Healthcare!M1774,NA())</f>
        <v>4922.92</v>
      </c>
    </row>
    <row r="1775" spans="1:5" x14ac:dyDescent="0.35">
      <c r="A1775" s="23">
        <f>Healthcare!Q1775</f>
        <v>20</v>
      </c>
      <c r="B1775" s="23">
        <f>IF(AND(OR(Dashboard!$D$5="All",Healthcare!J1775=Dashboard!$D$5),OR(Dashboard!$D$6="All",Healthcare!K1775=Dashboard!$D$6)),1,0)</f>
        <v>1</v>
      </c>
      <c r="C1775" s="27">
        <f>IF(B1775=1,Healthcare!C1775,NA())</f>
        <v>30.114999999999998</v>
      </c>
      <c r="D1775" s="27">
        <f>IF(B1775=1,Healthcare!D1775,NA())</f>
        <v>11.61</v>
      </c>
      <c r="E1775" s="32">
        <f>IF(B1775=1,Healthcare!M1775,NA())</f>
        <v>4915.0600000000004</v>
      </c>
    </row>
    <row r="1776" spans="1:5" x14ac:dyDescent="0.35">
      <c r="A1776" s="23">
        <f>Healthcare!Q1776</f>
        <v>41</v>
      </c>
      <c r="B1776" s="23">
        <f>IF(AND(OR(Dashboard!$D$5="All",Healthcare!J1776=Dashboard!$D$5),OR(Dashboard!$D$6="All",Healthcare!K1776=Dashboard!$D$6)),1,0)</f>
        <v>1</v>
      </c>
      <c r="C1776" s="27">
        <f>IF(B1776=1,Healthcare!C1776,NA())</f>
        <v>20.28</v>
      </c>
      <c r="D1776" s="27">
        <f>IF(B1776=1,Healthcare!D1776,NA())</f>
        <v>11.07</v>
      </c>
      <c r="E1776" s="32">
        <f>IF(B1776=1,Healthcare!M1776,NA())</f>
        <v>4911.8900000000003</v>
      </c>
    </row>
    <row r="1777" spans="1:5" x14ac:dyDescent="0.35">
      <c r="A1777" s="23">
        <f>Healthcare!Q1777</f>
        <v>29</v>
      </c>
      <c r="B1777" s="23">
        <f>IF(AND(OR(Dashboard!$D$5="All",Healthcare!J1777=Dashboard!$D$5),OR(Dashboard!$D$6="All",Healthcare!K1777=Dashboard!$D$6)),1,0)</f>
        <v>1</v>
      </c>
      <c r="C1777" s="27">
        <f>IF(B1777=1,Healthcare!C1777,NA())</f>
        <v>20.234999999999999</v>
      </c>
      <c r="D1777" s="27">
        <f>IF(B1777=1,Healthcare!D1777,NA())</f>
        <v>5.19</v>
      </c>
      <c r="E1777" s="32">
        <f>IF(B1777=1,Healthcare!M1777,NA())</f>
        <v>4906.41</v>
      </c>
    </row>
    <row r="1778" spans="1:5" x14ac:dyDescent="0.35">
      <c r="A1778" s="23">
        <f>Healthcare!Q1778</f>
        <v>34</v>
      </c>
      <c r="B1778" s="23">
        <f>IF(AND(OR(Dashboard!$D$5="All",Healthcare!J1778=Dashboard!$D$5),OR(Dashboard!$D$6="All",Healthcare!K1778=Dashboard!$D$6)),1,0)</f>
        <v>1</v>
      </c>
      <c r="C1778" s="27">
        <f>IF(B1778=1,Healthcare!C1778,NA())</f>
        <v>25.27</v>
      </c>
      <c r="D1778" s="27">
        <f>IF(B1778=1,Healthcare!D1778,NA())</f>
        <v>5.7</v>
      </c>
      <c r="E1778" s="32">
        <f>IF(B1778=1,Healthcare!M1778,NA())</f>
        <v>4894.75</v>
      </c>
    </row>
    <row r="1779" spans="1:5" x14ac:dyDescent="0.35">
      <c r="A1779" s="23">
        <f>Healthcare!Q1779</f>
        <v>32</v>
      </c>
      <c r="B1779" s="23">
        <f>IF(AND(OR(Dashboard!$D$5="All",Healthcare!J1779=Dashboard!$D$5),OR(Dashboard!$D$6="All",Healthcare!K1779=Dashboard!$D$6)),1,0)</f>
        <v>1</v>
      </c>
      <c r="C1779" s="27">
        <f>IF(B1779=1,Healthcare!C1779,NA())</f>
        <v>24.24</v>
      </c>
      <c r="D1779" s="27">
        <f>IF(B1779=1,Healthcare!D1779,NA())</f>
        <v>6.15</v>
      </c>
      <c r="E1779" s="32">
        <f>IF(B1779=1,Healthcare!M1779,NA())</f>
        <v>4894.3900000000003</v>
      </c>
    </row>
    <row r="1780" spans="1:5" x14ac:dyDescent="0.35">
      <c r="A1780" s="23">
        <f>Healthcare!Q1780</f>
        <v>33</v>
      </c>
      <c r="B1780" s="23">
        <f>IF(AND(OR(Dashboard!$D$5="All",Healthcare!J1780=Dashboard!$D$5),OR(Dashboard!$D$6="All",Healthcare!K1780=Dashboard!$D$6)),1,0)</f>
        <v>1</v>
      </c>
      <c r="C1780" s="27">
        <f>IF(B1780=1,Healthcare!C1780,NA())</f>
        <v>35.75</v>
      </c>
      <c r="D1780" s="27">
        <f>IF(B1780=1,Healthcare!D1780,NA())</f>
        <v>5.07</v>
      </c>
      <c r="E1780" s="32">
        <f>IF(B1780=1,Healthcare!M1780,NA())</f>
        <v>4890</v>
      </c>
    </row>
    <row r="1781" spans="1:5" x14ac:dyDescent="0.35">
      <c r="A1781" s="23">
        <f>Healthcare!Q1781</f>
        <v>36</v>
      </c>
      <c r="B1781" s="23">
        <f>IF(AND(OR(Dashboard!$D$5="All",Healthcare!J1781=Dashboard!$D$5),OR(Dashboard!$D$6="All",Healthcare!K1781=Dashboard!$D$6)),1,0)</f>
        <v>1</v>
      </c>
      <c r="C1781" s="27">
        <f>IF(B1781=1,Healthcare!C1781,NA())</f>
        <v>29.92</v>
      </c>
      <c r="D1781" s="27">
        <f>IF(B1781=1,Healthcare!D1781,NA())</f>
        <v>10.97</v>
      </c>
      <c r="E1781" s="32">
        <f>IF(B1781=1,Healthcare!M1781,NA())</f>
        <v>4889.04</v>
      </c>
    </row>
    <row r="1782" spans="1:5" x14ac:dyDescent="0.35">
      <c r="A1782" s="23">
        <f>Healthcare!Q1782</f>
        <v>36</v>
      </c>
      <c r="B1782" s="23">
        <f>IF(AND(OR(Dashboard!$D$5="All",Healthcare!J1782=Dashboard!$D$5),OR(Dashboard!$D$6="All",Healthcare!K1782=Dashboard!$D$6)),1,0)</f>
        <v>1</v>
      </c>
      <c r="C1782" s="27">
        <f>IF(B1782=1,Healthcare!C1782,NA())</f>
        <v>26.2</v>
      </c>
      <c r="D1782" s="27">
        <f>IF(B1782=1,Healthcare!D1782,NA())</f>
        <v>10.93</v>
      </c>
      <c r="E1782" s="32">
        <f>IF(B1782=1,Healthcare!M1782,NA())</f>
        <v>4883.87</v>
      </c>
    </row>
    <row r="1783" spans="1:5" x14ac:dyDescent="0.35">
      <c r="A1783" s="23">
        <f>Healthcare!Q1783</f>
        <v>25</v>
      </c>
      <c r="B1783" s="23">
        <f>IF(AND(OR(Dashboard!$D$5="All",Healthcare!J1783=Dashboard!$D$5),OR(Dashboard!$D$6="All",Healthcare!K1783=Dashboard!$D$6)),1,0)</f>
        <v>1</v>
      </c>
      <c r="C1783" s="27">
        <f>IF(B1783=1,Healthcare!C1783,NA())</f>
        <v>26.695</v>
      </c>
      <c r="D1783" s="27">
        <f>IF(B1783=1,Healthcare!D1783,NA())</f>
        <v>4.21</v>
      </c>
      <c r="E1783" s="32">
        <f>IF(B1783=1,Healthcare!M1783,NA())</f>
        <v>4877.9799999999996</v>
      </c>
    </row>
    <row r="1784" spans="1:5" x14ac:dyDescent="0.35">
      <c r="A1784" s="23">
        <f>Healthcare!Q1784</f>
        <v>33</v>
      </c>
      <c r="B1784" s="23">
        <f>IF(AND(OR(Dashboard!$D$5="All",Healthcare!J1784=Dashboard!$D$5),OR(Dashboard!$D$6="All",Healthcare!K1784=Dashboard!$D$6)),1,0)</f>
        <v>1</v>
      </c>
      <c r="C1784" s="27">
        <f>IF(B1784=1,Healthcare!C1784,NA())</f>
        <v>23.16</v>
      </c>
      <c r="D1784" s="27">
        <f>IF(B1784=1,Healthcare!D1784,NA())</f>
        <v>5.5</v>
      </c>
      <c r="E1784" s="32">
        <f>IF(B1784=1,Healthcare!M1784,NA())</f>
        <v>4859.8900000000003</v>
      </c>
    </row>
    <row r="1785" spans="1:5" x14ac:dyDescent="0.35">
      <c r="A1785" s="23">
        <f>Healthcare!Q1785</f>
        <v>27</v>
      </c>
      <c r="B1785" s="23">
        <f>IF(AND(OR(Dashboard!$D$5="All",Healthcare!J1785=Dashboard!$D$5),OR(Dashboard!$D$6="All",Healthcare!K1785=Dashboard!$D$6)),1,0)</f>
        <v>1</v>
      </c>
      <c r="C1785" s="27">
        <f>IF(B1785=1,Healthcare!C1785,NA())</f>
        <v>32.585000000000001</v>
      </c>
      <c r="D1785" s="27">
        <f>IF(B1785=1,Healthcare!D1785,NA())</f>
        <v>4.93</v>
      </c>
      <c r="E1785" s="32">
        <f>IF(B1785=1,Healthcare!M1785,NA())</f>
        <v>4846.92</v>
      </c>
    </row>
    <row r="1786" spans="1:5" x14ac:dyDescent="0.35">
      <c r="A1786" s="23">
        <f>Healthcare!Q1786</f>
        <v>22</v>
      </c>
      <c r="B1786" s="23">
        <f>IF(AND(OR(Dashboard!$D$5="All",Healthcare!J1786=Dashboard!$D$5),OR(Dashboard!$D$6="All",Healthcare!K1786=Dashboard!$D$6)),1,0)</f>
        <v>1</v>
      </c>
      <c r="C1786" s="27">
        <f>IF(B1786=1,Healthcare!C1786,NA())</f>
        <v>33.97</v>
      </c>
      <c r="D1786" s="27">
        <f>IF(B1786=1,Healthcare!D1786,NA())</f>
        <v>5.6</v>
      </c>
      <c r="E1786" s="32">
        <f>IF(B1786=1,Healthcare!M1786,NA())</f>
        <v>4846.53</v>
      </c>
    </row>
    <row r="1787" spans="1:5" x14ac:dyDescent="0.35">
      <c r="A1787" s="23">
        <f>Healthcare!Q1787</f>
        <v>48</v>
      </c>
      <c r="B1787" s="23">
        <f>IF(AND(OR(Dashboard!$D$5="All",Healthcare!J1787=Dashboard!$D$5),OR(Dashboard!$D$6="All",Healthcare!K1787=Dashboard!$D$6)),1,0)</f>
        <v>1</v>
      </c>
      <c r="C1787" s="27">
        <f>IF(B1787=1,Healthcare!C1787,NA())</f>
        <v>16.57</v>
      </c>
      <c r="D1787" s="27">
        <f>IF(B1787=1,Healthcare!D1787,NA())</f>
        <v>9.99</v>
      </c>
      <c r="E1787" s="32">
        <f>IF(B1787=1,Healthcare!M1787,NA())</f>
        <v>4844.67</v>
      </c>
    </row>
    <row r="1788" spans="1:5" x14ac:dyDescent="0.35">
      <c r="A1788" s="23">
        <f>Healthcare!Q1788</f>
        <v>43</v>
      </c>
      <c r="B1788" s="23">
        <f>IF(AND(OR(Dashboard!$D$5="All",Healthcare!J1788=Dashboard!$D$5),OR(Dashboard!$D$6="All",Healthcare!K1788=Dashboard!$D$6)),1,0)</f>
        <v>1</v>
      </c>
      <c r="C1788" s="27">
        <f>IF(B1788=1,Healthcare!C1788,NA())</f>
        <v>17.55</v>
      </c>
      <c r="D1788" s="27">
        <f>IF(B1788=1,Healthcare!D1788,NA())</f>
        <v>5.93</v>
      </c>
      <c r="E1788" s="32">
        <f>IF(B1788=1,Healthcare!M1788,NA())</f>
        <v>4843.79</v>
      </c>
    </row>
    <row r="1789" spans="1:5" x14ac:dyDescent="0.35">
      <c r="A1789" s="23">
        <f>Healthcare!Q1789</f>
        <v>27</v>
      </c>
      <c r="B1789" s="23">
        <f>IF(AND(OR(Dashboard!$D$5="All",Healthcare!J1789=Dashboard!$D$5),OR(Dashboard!$D$6="All",Healthcare!K1789=Dashboard!$D$6)),1,0)</f>
        <v>1</v>
      </c>
      <c r="C1789" s="27">
        <f>IF(B1789=1,Healthcare!C1789,NA())</f>
        <v>29.41</v>
      </c>
      <c r="D1789" s="27">
        <f>IF(B1789=1,Healthcare!D1789,NA())</f>
        <v>6.29</v>
      </c>
      <c r="E1789" s="32">
        <f>IF(B1789=1,Healthcare!M1789,NA())</f>
        <v>4840.95</v>
      </c>
    </row>
    <row r="1790" spans="1:5" x14ac:dyDescent="0.35">
      <c r="A1790" s="23">
        <f>Healthcare!Q1790</f>
        <v>38</v>
      </c>
      <c r="B1790" s="23">
        <f>IF(AND(OR(Dashboard!$D$5="All",Healthcare!J1790=Dashboard!$D$5),OR(Dashboard!$D$6="All",Healthcare!K1790=Dashboard!$D$6)),1,0)</f>
        <v>1</v>
      </c>
      <c r="C1790" s="27">
        <f>IF(B1790=1,Healthcare!C1790,NA())</f>
        <v>17.91</v>
      </c>
      <c r="D1790" s="27">
        <f>IF(B1790=1,Healthcare!D1790,NA())</f>
        <v>5.65</v>
      </c>
      <c r="E1790" s="32">
        <f>IF(B1790=1,Healthcare!M1790,NA())</f>
        <v>4839.18</v>
      </c>
    </row>
    <row r="1791" spans="1:5" x14ac:dyDescent="0.35">
      <c r="A1791" s="23">
        <f>Healthcare!Q1791</f>
        <v>30</v>
      </c>
      <c r="B1791" s="23">
        <f>IF(AND(OR(Dashboard!$D$5="All",Healthcare!J1791=Dashboard!$D$5),OR(Dashboard!$D$6="All",Healthcare!K1791=Dashboard!$D$6)),1,0)</f>
        <v>1</v>
      </c>
      <c r="C1791" s="27">
        <f>IF(B1791=1,Healthcare!C1791,NA())</f>
        <v>31.57</v>
      </c>
      <c r="D1791" s="27">
        <f>IF(B1791=1,Healthcare!D1791,NA())</f>
        <v>6.15</v>
      </c>
      <c r="E1791" s="32">
        <f>IF(B1791=1,Healthcare!M1791,NA())</f>
        <v>4837.58</v>
      </c>
    </row>
    <row r="1792" spans="1:5" x14ac:dyDescent="0.35">
      <c r="A1792" s="23">
        <f>Healthcare!Q1792</f>
        <v>22</v>
      </c>
      <c r="B1792" s="23">
        <f>IF(AND(OR(Dashboard!$D$5="All",Healthcare!J1792=Dashboard!$D$5),OR(Dashboard!$D$6="All",Healthcare!K1792=Dashboard!$D$6)),1,0)</f>
        <v>1</v>
      </c>
      <c r="C1792" s="27">
        <f>IF(B1792=1,Healthcare!C1792,NA())</f>
        <v>33.18</v>
      </c>
      <c r="D1792" s="27">
        <f>IF(B1792=1,Healthcare!D1792,NA())</f>
        <v>5.22</v>
      </c>
      <c r="E1792" s="32">
        <f>IF(B1792=1,Healthcare!M1792,NA())</f>
        <v>4835.43</v>
      </c>
    </row>
    <row r="1793" spans="1:5" x14ac:dyDescent="0.35">
      <c r="A1793" s="23">
        <f>Healthcare!Q1793</f>
        <v>20</v>
      </c>
      <c r="B1793" s="23">
        <f>IF(AND(OR(Dashboard!$D$5="All",Healthcare!J1793=Dashboard!$D$5),OR(Dashboard!$D$6="All",Healthcare!K1793=Dashboard!$D$6)),1,0)</f>
        <v>1</v>
      </c>
      <c r="C1793" s="27">
        <f>IF(B1793=1,Healthcare!C1793,NA())</f>
        <v>37</v>
      </c>
      <c r="D1793" s="27">
        <f>IF(B1793=1,Healthcare!D1793,NA())</f>
        <v>11.66</v>
      </c>
      <c r="E1793" s="32">
        <f>IF(B1793=1,Healthcare!M1793,NA())</f>
        <v>4830.63</v>
      </c>
    </row>
    <row r="1794" spans="1:5" x14ac:dyDescent="0.35">
      <c r="A1794" s="23">
        <f>Healthcare!Q1794</f>
        <v>27</v>
      </c>
      <c r="B1794" s="23">
        <f>IF(AND(OR(Dashboard!$D$5="All",Healthcare!J1794=Dashboard!$D$5),OR(Dashboard!$D$6="All",Healthcare!K1794=Dashboard!$D$6)),1,0)</f>
        <v>1</v>
      </c>
      <c r="C1794" s="27">
        <f>IF(B1794=1,Healthcare!C1794,NA())</f>
        <v>18.905000000000001</v>
      </c>
      <c r="D1794" s="27">
        <f>IF(B1794=1,Healthcare!D1794,NA())</f>
        <v>4.91</v>
      </c>
      <c r="E1794" s="32">
        <f>IF(B1794=1,Healthcare!M1794,NA())</f>
        <v>4827.8999999999996</v>
      </c>
    </row>
    <row r="1795" spans="1:5" x14ac:dyDescent="0.35">
      <c r="A1795" s="23">
        <f>Healthcare!Q1795</f>
        <v>41</v>
      </c>
      <c r="B1795" s="23">
        <f>IF(AND(OR(Dashboard!$D$5="All",Healthcare!J1795=Dashboard!$D$5),OR(Dashboard!$D$6="All",Healthcare!K1795=Dashboard!$D$6)),1,0)</f>
        <v>1</v>
      </c>
      <c r="C1795" s="27">
        <f>IF(B1795=1,Healthcare!C1795,NA())</f>
        <v>20.03</v>
      </c>
      <c r="D1795" s="27">
        <f>IF(B1795=1,Healthcare!D1795,NA())</f>
        <v>9.25</v>
      </c>
      <c r="E1795" s="32">
        <f>IF(B1795=1,Healthcare!M1795,NA())</f>
        <v>4827.1000000000004</v>
      </c>
    </row>
    <row r="1796" spans="1:5" x14ac:dyDescent="0.35">
      <c r="A1796" s="23">
        <f>Healthcare!Q1796</f>
        <v>44</v>
      </c>
      <c r="B1796" s="23">
        <f>IF(AND(OR(Dashboard!$D$5="All",Healthcare!J1796=Dashboard!$D$5),OR(Dashboard!$D$6="All",Healthcare!K1796=Dashboard!$D$6)),1,0)</f>
        <v>1</v>
      </c>
      <c r="C1796" s="27">
        <f>IF(B1796=1,Healthcare!C1796,NA())</f>
        <v>16.7</v>
      </c>
      <c r="D1796" s="27">
        <f>IF(B1796=1,Healthcare!D1796,NA())</f>
        <v>11.48</v>
      </c>
      <c r="E1796" s="32">
        <f>IF(B1796=1,Healthcare!M1796,NA())</f>
        <v>4812.34</v>
      </c>
    </row>
    <row r="1797" spans="1:5" x14ac:dyDescent="0.35">
      <c r="A1797" s="23">
        <f>Healthcare!Q1797</f>
        <v>33</v>
      </c>
      <c r="B1797" s="23">
        <f>IF(AND(OR(Dashboard!$D$5="All",Healthcare!J1797=Dashboard!$D$5),OR(Dashboard!$D$6="All",Healthcare!K1797=Dashboard!$D$6)),1,0)</f>
        <v>1</v>
      </c>
      <c r="C1797" s="27">
        <f>IF(B1797=1,Healthcare!C1797,NA())</f>
        <v>39.82</v>
      </c>
      <c r="D1797" s="27">
        <f>IF(B1797=1,Healthcare!D1797,NA())</f>
        <v>6.06</v>
      </c>
      <c r="E1797" s="32">
        <f>IF(B1797=1,Healthcare!M1797,NA())</f>
        <v>4795.66</v>
      </c>
    </row>
    <row r="1798" spans="1:5" x14ac:dyDescent="0.35">
      <c r="A1798" s="23">
        <f>Healthcare!Q1798</f>
        <v>35</v>
      </c>
      <c r="B1798" s="23">
        <f>IF(AND(OR(Dashboard!$D$5="All",Healthcare!J1798=Dashboard!$D$5),OR(Dashboard!$D$6="All",Healthcare!K1798=Dashboard!$D$6)),1,0)</f>
        <v>1</v>
      </c>
      <c r="C1798" s="27">
        <f>IF(B1798=1,Healthcare!C1798,NA())</f>
        <v>22.04</v>
      </c>
      <c r="D1798" s="27">
        <f>IF(B1798=1,Healthcare!D1798,NA())</f>
        <v>5.86</v>
      </c>
      <c r="E1798" s="32">
        <f>IF(B1798=1,Healthcare!M1798,NA())</f>
        <v>4787.42</v>
      </c>
    </row>
    <row r="1799" spans="1:5" x14ac:dyDescent="0.35">
      <c r="A1799" s="23">
        <f>Healthcare!Q1799</f>
        <v>33</v>
      </c>
      <c r="B1799" s="23">
        <f>IF(AND(OR(Dashboard!$D$5="All",Healthcare!J1799=Dashboard!$D$5),OR(Dashboard!$D$6="All",Healthcare!K1799=Dashboard!$D$6)),1,0)</f>
        <v>1</v>
      </c>
      <c r="C1799" s="27">
        <f>IF(B1799=1,Healthcare!C1799,NA())</f>
        <v>28.27</v>
      </c>
      <c r="D1799" s="27">
        <f>IF(B1799=1,Healthcare!D1799,NA())</f>
        <v>5.33</v>
      </c>
      <c r="E1799" s="32">
        <f>IF(B1799=1,Healthcare!M1799,NA())</f>
        <v>4779.6000000000004</v>
      </c>
    </row>
    <row r="1800" spans="1:5" x14ac:dyDescent="0.35">
      <c r="A1800" s="23">
        <f>Healthcare!Q1800</f>
        <v>33</v>
      </c>
      <c r="B1800" s="23">
        <f>IF(AND(OR(Dashboard!$D$5="All",Healthcare!J1800=Dashboard!$D$5),OR(Dashboard!$D$6="All",Healthcare!K1800=Dashboard!$D$6)),1,0)</f>
        <v>1</v>
      </c>
      <c r="C1800" s="27">
        <f>IF(B1800=1,Healthcare!C1800,NA())</f>
        <v>18.5</v>
      </c>
      <c r="D1800" s="27">
        <f>IF(B1800=1,Healthcare!D1800,NA())</f>
        <v>5.33</v>
      </c>
      <c r="E1800" s="32">
        <f>IF(B1800=1,Healthcare!M1800,NA())</f>
        <v>4766.0200000000004</v>
      </c>
    </row>
    <row r="1801" spans="1:5" x14ac:dyDescent="0.35">
      <c r="A1801" s="23">
        <f>Healthcare!Q1801</f>
        <v>35</v>
      </c>
      <c r="B1801" s="23">
        <f>IF(AND(OR(Dashboard!$D$5="All",Healthcare!J1801=Dashboard!$D$5),OR(Dashboard!$D$6="All",Healthcare!K1801=Dashboard!$D$6)),1,0)</f>
        <v>1</v>
      </c>
      <c r="C1801" s="27">
        <f>IF(B1801=1,Healthcare!C1801,NA())</f>
        <v>38.6</v>
      </c>
      <c r="D1801" s="27">
        <f>IF(B1801=1,Healthcare!D1801,NA())</f>
        <v>6.02</v>
      </c>
      <c r="E1801" s="32">
        <f>IF(B1801=1,Healthcare!M1801,NA())</f>
        <v>4762.33</v>
      </c>
    </row>
    <row r="1802" spans="1:5" x14ac:dyDescent="0.35">
      <c r="A1802" s="23">
        <f>Healthcare!Q1802</f>
        <v>30</v>
      </c>
      <c r="B1802" s="23">
        <f>IF(AND(OR(Dashboard!$D$5="All",Healthcare!J1802=Dashboard!$D$5),OR(Dashboard!$D$6="All",Healthcare!K1802=Dashboard!$D$6)),1,0)</f>
        <v>1</v>
      </c>
      <c r="C1802" s="27">
        <f>IF(B1802=1,Healthcare!C1802,NA())</f>
        <v>43.12</v>
      </c>
      <c r="D1802" s="27">
        <f>IF(B1802=1,Healthcare!D1802,NA())</f>
        <v>6.25</v>
      </c>
      <c r="E1802" s="32">
        <f>IF(B1802=1,Healthcare!M1802,NA())</f>
        <v>4753.6400000000003</v>
      </c>
    </row>
    <row r="1803" spans="1:5" x14ac:dyDescent="0.35">
      <c r="A1803" s="23">
        <f>Healthcare!Q1803</f>
        <v>35</v>
      </c>
      <c r="B1803" s="23">
        <f>IF(AND(OR(Dashboard!$D$5="All",Healthcare!J1803=Dashboard!$D$5),OR(Dashboard!$D$6="All",Healthcare!K1803=Dashboard!$D$6)),1,0)</f>
        <v>1</v>
      </c>
      <c r="C1803" s="27">
        <f>IF(B1803=1,Healthcare!C1803,NA())</f>
        <v>30.5</v>
      </c>
      <c r="D1803" s="27">
        <f>IF(B1803=1,Healthcare!D1803,NA())</f>
        <v>4.8099999999999996</v>
      </c>
      <c r="E1803" s="32">
        <f>IF(B1803=1,Healthcare!M1803,NA())</f>
        <v>4751.07</v>
      </c>
    </row>
    <row r="1804" spans="1:5" x14ac:dyDescent="0.35">
      <c r="A1804" s="23">
        <f>Healthcare!Q1804</f>
        <v>35</v>
      </c>
      <c r="B1804" s="23">
        <f>IF(AND(OR(Dashboard!$D$5="All",Healthcare!J1804=Dashboard!$D$5),OR(Dashboard!$D$6="All",Healthcare!K1804=Dashboard!$D$6)),1,0)</f>
        <v>1</v>
      </c>
      <c r="C1804" s="27">
        <f>IF(B1804=1,Healthcare!C1804,NA())</f>
        <v>27.61</v>
      </c>
      <c r="D1804" s="27">
        <f>IF(B1804=1,Healthcare!D1804,NA())</f>
        <v>4.5999999999999996</v>
      </c>
      <c r="E1804" s="32">
        <f>IF(B1804=1,Healthcare!M1804,NA())</f>
        <v>4747.05</v>
      </c>
    </row>
    <row r="1805" spans="1:5" x14ac:dyDescent="0.35">
      <c r="A1805" s="23">
        <f>Healthcare!Q1805</f>
        <v>36</v>
      </c>
      <c r="B1805" s="23">
        <f>IF(AND(OR(Dashboard!$D$5="All",Healthcare!J1805=Dashboard!$D$5),OR(Dashboard!$D$6="All",Healthcare!K1805=Dashboard!$D$6)),1,0)</f>
        <v>1</v>
      </c>
      <c r="C1805" s="27">
        <f>IF(B1805=1,Healthcare!C1805,NA())</f>
        <v>27.1</v>
      </c>
      <c r="D1805" s="27">
        <f>IF(B1805=1,Healthcare!D1805,NA())</f>
        <v>5.08</v>
      </c>
      <c r="E1805" s="32">
        <f>IF(B1805=1,Healthcare!M1805,NA())</f>
        <v>4746.34</v>
      </c>
    </row>
    <row r="1806" spans="1:5" x14ac:dyDescent="0.35">
      <c r="A1806" s="23">
        <f>Healthcare!Q1806</f>
        <v>18</v>
      </c>
      <c r="B1806" s="23">
        <f>IF(AND(OR(Dashboard!$D$5="All",Healthcare!J1806=Dashboard!$D$5),OR(Dashboard!$D$6="All",Healthcare!K1806=Dashboard!$D$6)),1,0)</f>
        <v>1</v>
      </c>
      <c r="C1806" s="27">
        <f>IF(B1806=1,Healthcare!C1806,NA())</f>
        <v>35.93</v>
      </c>
      <c r="D1806" s="27">
        <f>IF(B1806=1,Healthcare!D1806,NA())</f>
        <v>5.43</v>
      </c>
      <c r="E1806" s="32">
        <f>IF(B1806=1,Healthcare!M1806,NA())</f>
        <v>4740.78</v>
      </c>
    </row>
    <row r="1807" spans="1:5" x14ac:dyDescent="0.35">
      <c r="A1807" s="23">
        <f>Healthcare!Q1807</f>
        <v>31</v>
      </c>
      <c r="B1807" s="23">
        <f>IF(AND(OR(Dashboard!$D$5="All",Healthcare!J1807=Dashboard!$D$5),OR(Dashboard!$D$6="All",Healthcare!K1807=Dashboard!$D$6)),1,0)</f>
        <v>1</v>
      </c>
      <c r="C1807" s="27">
        <f>IF(B1807=1,Healthcare!C1807,NA())</f>
        <v>32.68</v>
      </c>
      <c r="D1807" s="27">
        <f>IF(B1807=1,Healthcare!D1807,NA())</f>
        <v>5.44</v>
      </c>
      <c r="E1807" s="32">
        <f>IF(B1807=1,Healthcare!M1807,NA())</f>
        <v>4738.2700000000004</v>
      </c>
    </row>
    <row r="1808" spans="1:5" x14ac:dyDescent="0.35">
      <c r="A1808" s="23">
        <f>Healthcare!Q1808</f>
        <v>36</v>
      </c>
      <c r="B1808" s="23">
        <f>IF(AND(OR(Dashboard!$D$5="All",Healthcare!J1808=Dashboard!$D$5),OR(Dashboard!$D$6="All",Healthcare!K1808=Dashboard!$D$6)),1,0)</f>
        <v>1</v>
      </c>
      <c r="C1808" s="27">
        <f>IF(B1808=1,Healthcare!C1808,NA())</f>
        <v>20.74</v>
      </c>
      <c r="D1808" s="27">
        <f>IF(B1808=1,Healthcare!D1808,NA())</f>
        <v>11.69</v>
      </c>
      <c r="E1808" s="32">
        <f>IF(B1808=1,Healthcare!M1808,NA())</f>
        <v>4734.6400000000003</v>
      </c>
    </row>
    <row r="1809" spans="1:5" x14ac:dyDescent="0.35">
      <c r="A1809" s="23">
        <f>Healthcare!Q1809</f>
        <v>42</v>
      </c>
      <c r="B1809" s="23">
        <f>IF(AND(OR(Dashboard!$D$5="All",Healthcare!J1809=Dashboard!$D$5),OR(Dashboard!$D$6="All",Healthcare!K1809=Dashboard!$D$6)),1,0)</f>
        <v>1</v>
      </c>
      <c r="C1809" s="27">
        <f>IF(B1809=1,Healthcare!C1809,NA())</f>
        <v>15.57</v>
      </c>
      <c r="D1809" s="27">
        <f>IF(B1809=1,Healthcare!D1809,NA())</f>
        <v>6.07</v>
      </c>
      <c r="E1809" s="32">
        <f>IF(B1809=1,Healthcare!M1809,NA())</f>
        <v>4728.71</v>
      </c>
    </row>
    <row r="1810" spans="1:5" x14ac:dyDescent="0.35">
      <c r="A1810" s="23">
        <f>Healthcare!Q1810</f>
        <v>28</v>
      </c>
      <c r="B1810" s="23">
        <f>IF(AND(OR(Dashboard!$D$5="All",Healthcare!J1810=Dashboard!$D$5),OR(Dashboard!$D$6="All",Healthcare!K1810=Dashboard!$D$6)),1,0)</f>
        <v>1</v>
      </c>
      <c r="C1810" s="27">
        <f>IF(B1810=1,Healthcare!C1810,NA())</f>
        <v>23.844999999999999</v>
      </c>
      <c r="D1810" s="27">
        <f>IF(B1810=1,Healthcare!D1810,NA())</f>
        <v>4.3600000000000003</v>
      </c>
      <c r="E1810" s="32">
        <f>IF(B1810=1,Healthcare!M1810,NA())</f>
        <v>4719.74</v>
      </c>
    </row>
    <row r="1811" spans="1:5" x14ac:dyDescent="0.35">
      <c r="A1811" s="23">
        <f>Healthcare!Q1811</f>
        <v>30</v>
      </c>
      <c r="B1811" s="23">
        <f>IF(AND(OR(Dashboard!$D$5="All",Healthcare!J1811=Dashboard!$D$5),OR(Dashboard!$D$6="All",Healthcare!K1811=Dashboard!$D$6)),1,0)</f>
        <v>1</v>
      </c>
      <c r="C1811" s="27">
        <f>IF(B1811=1,Healthcare!C1811,NA())</f>
        <v>22.895</v>
      </c>
      <c r="D1811" s="27">
        <f>IF(B1811=1,Healthcare!D1811,NA())</f>
        <v>5.24</v>
      </c>
      <c r="E1811" s="32">
        <f>IF(B1811=1,Healthcare!M1811,NA())</f>
        <v>4719.5200000000004</v>
      </c>
    </row>
    <row r="1812" spans="1:5" x14ac:dyDescent="0.35">
      <c r="A1812" s="23">
        <f>Healthcare!Q1812</f>
        <v>30</v>
      </c>
      <c r="B1812" s="23">
        <f>IF(AND(OR(Dashboard!$D$5="All",Healthcare!J1812=Dashboard!$D$5),OR(Dashboard!$D$6="All",Healthcare!K1812=Dashboard!$D$6)),1,0)</f>
        <v>1</v>
      </c>
      <c r="C1812" s="27">
        <f>IF(B1812=1,Healthcare!C1812,NA())</f>
        <v>21.945</v>
      </c>
      <c r="D1812" s="27">
        <f>IF(B1812=1,Healthcare!D1812,NA())</f>
        <v>5.37</v>
      </c>
      <c r="E1812" s="32">
        <f>IF(B1812=1,Healthcare!M1812,NA())</f>
        <v>4718.2</v>
      </c>
    </row>
    <row r="1813" spans="1:5" x14ac:dyDescent="0.35">
      <c r="A1813" s="23">
        <f>Healthcare!Q1813</f>
        <v>41</v>
      </c>
      <c r="B1813" s="23">
        <f>IF(AND(OR(Dashboard!$D$5="All",Healthcare!J1813=Dashboard!$D$5),OR(Dashboard!$D$6="All",Healthcare!K1813=Dashboard!$D$6)),1,0)</f>
        <v>1</v>
      </c>
      <c r="C1813" s="27">
        <f>IF(B1813=1,Healthcare!C1813,NA())</f>
        <v>19.47</v>
      </c>
      <c r="D1813" s="27">
        <f>IF(B1813=1,Healthcare!D1813,NA())</f>
        <v>6.6</v>
      </c>
      <c r="E1813" s="32">
        <f>IF(B1813=1,Healthcare!M1813,NA())</f>
        <v>4712.12</v>
      </c>
    </row>
    <row r="1814" spans="1:5" x14ac:dyDescent="0.35">
      <c r="A1814" s="23">
        <f>Healthcare!Q1814</f>
        <v>45</v>
      </c>
      <c r="B1814" s="23">
        <f>IF(AND(OR(Dashboard!$D$5="All",Healthcare!J1814=Dashboard!$D$5),OR(Dashboard!$D$6="All",Healthcare!K1814=Dashboard!$D$6)),1,0)</f>
        <v>1</v>
      </c>
      <c r="C1814" s="27">
        <f>IF(B1814=1,Healthcare!C1814,NA())</f>
        <v>15.61</v>
      </c>
      <c r="D1814" s="27">
        <f>IF(B1814=1,Healthcare!D1814,NA())</f>
        <v>5.77</v>
      </c>
      <c r="E1814" s="32">
        <f>IF(B1814=1,Healthcare!M1814,NA())</f>
        <v>4699.47</v>
      </c>
    </row>
    <row r="1815" spans="1:5" x14ac:dyDescent="0.35">
      <c r="A1815" s="23">
        <f>Healthcare!Q1815</f>
        <v>19</v>
      </c>
      <c r="B1815" s="23">
        <f>IF(AND(OR(Dashboard!$D$5="All",Healthcare!J1815=Dashboard!$D$5),OR(Dashboard!$D$6="All",Healthcare!K1815=Dashboard!$D$6)),1,0)</f>
        <v>1</v>
      </c>
      <c r="C1815" s="27">
        <f>IF(B1815=1,Healthcare!C1815,NA())</f>
        <v>28.6</v>
      </c>
      <c r="D1815" s="27">
        <f>IF(B1815=1,Healthcare!D1815,NA())</f>
        <v>6.08</v>
      </c>
      <c r="E1815" s="32">
        <f>IF(B1815=1,Healthcare!M1815,NA())</f>
        <v>4687.8</v>
      </c>
    </row>
    <row r="1816" spans="1:5" x14ac:dyDescent="0.35">
      <c r="A1816" s="23">
        <f>Healthcare!Q1816</f>
        <v>32</v>
      </c>
      <c r="B1816" s="23">
        <f>IF(AND(OR(Dashboard!$D$5="All",Healthcare!J1816=Dashboard!$D$5),OR(Dashboard!$D$6="All",Healthcare!K1816=Dashboard!$D$6)),1,0)</f>
        <v>1</v>
      </c>
      <c r="C1816" s="27">
        <f>IF(B1816=1,Healthcare!C1816,NA())</f>
        <v>46.53</v>
      </c>
      <c r="D1816" s="27">
        <f>IF(B1816=1,Healthcare!D1816,NA())</f>
        <v>4.16</v>
      </c>
      <c r="E1816" s="32">
        <f>IF(B1816=1,Healthcare!M1816,NA())</f>
        <v>4686.3900000000003</v>
      </c>
    </row>
    <row r="1817" spans="1:5" x14ac:dyDescent="0.35">
      <c r="A1817" s="23">
        <f>Healthcare!Q1817</f>
        <v>19</v>
      </c>
      <c r="B1817" s="23">
        <f>IF(AND(OR(Dashboard!$D$5="All",Healthcare!J1817=Dashboard!$D$5),OR(Dashboard!$D$6="All",Healthcare!K1817=Dashboard!$D$6)),1,0)</f>
        <v>1</v>
      </c>
      <c r="C1817" s="27">
        <f>IF(B1817=1,Healthcare!C1817,NA())</f>
        <v>34.99</v>
      </c>
      <c r="D1817" s="27">
        <f>IF(B1817=1,Healthcare!D1817,NA())</f>
        <v>5.0999999999999996</v>
      </c>
      <c r="E1817" s="32">
        <f>IF(B1817=1,Healthcare!M1817,NA())</f>
        <v>4678.8</v>
      </c>
    </row>
    <row r="1818" spans="1:5" x14ac:dyDescent="0.35">
      <c r="A1818" s="23">
        <f>Healthcare!Q1818</f>
        <v>43</v>
      </c>
      <c r="B1818" s="23">
        <f>IF(AND(OR(Dashboard!$D$5="All",Healthcare!J1818=Dashboard!$D$5),OR(Dashboard!$D$6="All",Healthcare!K1818=Dashboard!$D$6)),1,0)</f>
        <v>1</v>
      </c>
      <c r="C1818" s="27">
        <f>IF(B1818=1,Healthcare!C1818,NA())</f>
        <v>17.05</v>
      </c>
      <c r="D1818" s="27">
        <f>IF(B1818=1,Healthcare!D1818,NA())</f>
        <v>5.3</v>
      </c>
      <c r="E1818" s="32">
        <f>IF(B1818=1,Healthcare!M1818,NA())</f>
        <v>4674.2</v>
      </c>
    </row>
    <row r="1819" spans="1:5" x14ac:dyDescent="0.35">
      <c r="A1819" s="23">
        <f>Healthcare!Q1819</f>
        <v>32</v>
      </c>
      <c r="B1819" s="23">
        <f>IF(AND(OR(Dashboard!$D$5="All",Healthcare!J1819=Dashboard!$D$5),OR(Dashboard!$D$6="All",Healthcare!K1819=Dashboard!$D$6)),1,0)</f>
        <v>1</v>
      </c>
      <c r="C1819" s="27">
        <f>IF(B1819=1,Healthcare!C1819,NA())</f>
        <v>37.18</v>
      </c>
      <c r="D1819" s="27">
        <f>IF(B1819=1,Healthcare!D1819,NA())</f>
        <v>4.9000000000000004</v>
      </c>
      <c r="E1819" s="32">
        <f>IF(B1819=1,Healthcare!M1819,NA())</f>
        <v>4673.3900000000003</v>
      </c>
    </row>
    <row r="1820" spans="1:5" x14ac:dyDescent="0.35">
      <c r="A1820" s="23">
        <f>Healthcare!Q1820</f>
        <v>32</v>
      </c>
      <c r="B1820" s="23">
        <f>IF(AND(OR(Dashboard!$D$5="All",Healthcare!J1820=Dashboard!$D$5),OR(Dashboard!$D$6="All",Healthcare!K1820=Dashboard!$D$6)),1,0)</f>
        <v>1</v>
      </c>
      <c r="C1820" s="27">
        <f>IF(B1820=1,Healthcare!C1820,NA())</f>
        <v>35.200000000000003</v>
      </c>
      <c r="D1820" s="27">
        <f>IF(B1820=1,Healthcare!D1820,NA())</f>
        <v>5.55</v>
      </c>
      <c r="E1820" s="32">
        <f>IF(B1820=1,Healthcare!M1820,NA())</f>
        <v>4670.6400000000003</v>
      </c>
    </row>
    <row r="1821" spans="1:5" x14ac:dyDescent="0.35">
      <c r="A1821" s="23">
        <f>Healthcare!Q1821</f>
        <v>32</v>
      </c>
      <c r="B1821" s="23">
        <f>IF(AND(OR(Dashboard!$D$5="All",Healthcare!J1821=Dashboard!$D$5),OR(Dashboard!$D$6="All",Healthcare!K1821=Dashboard!$D$6)),1,0)</f>
        <v>1</v>
      </c>
      <c r="C1821" s="27">
        <f>IF(B1821=1,Healthcare!C1821,NA())</f>
        <v>37.335000000000001</v>
      </c>
      <c r="D1821" s="27">
        <f>IF(B1821=1,Healthcare!D1821,NA())</f>
        <v>4.95</v>
      </c>
      <c r="E1821" s="32">
        <f>IF(B1821=1,Healthcare!M1821,NA())</f>
        <v>4667.6099999999997</v>
      </c>
    </row>
    <row r="1822" spans="1:5" x14ac:dyDescent="0.35">
      <c r="A1822" s="23">
        <f>Healthcare!Q1822</f>
        <v>26</v>
      </c>
      <c r="B1822" s="23">
        <f>IF(AND(OR(Dashboard!$D$5="All",Healthcare!J1822=Dashboard!$D$5),OR(Dashboard!$D$6="All",Healthcare!K1822=Dashboard!$D$6)),1,0)</f>
        <v>1</v>
      </c>
      <c r="C1822" s="27">
        <f>IF(B1822=1,Healthcare!C1822,NA())</f>
        <v>27.265000000000001</v>
      </c>
      <c r="D1822" s="27">
        <f>IF(B1822=1,Healthcare!D1822,NA())</f>
        <v>6.46</v>
      </c>
      <c r="E1822" s="32">
        <f>IF(B1822=1,Healthcare!M1822,NA())</f>
        <v>4661.29</v>
      </c>
    </row>
    <row r="1823" spans="1:5" x14ac:dyDescent="0.35">
      <c r="A1823" s="23">
        <f>Healthcare!Q1823</f>
        <v>37</v>
      </c>
      <c r="B1823" s="23">
        <f>IF(AND(OR(Dashboard!$D$5="All",Healthcare!J1823=Dashboard!$D$5),OR(Dashboard!$D$6="All",Healthcare!K1823=Dashboard!$D$6)),1,0)</f>
        <v>1</v>
      </c>
      <c r="C1823" s="27">
        <f>IF(B1823=1,Healthcare!C1823,NA())</f>
        <v>30.8</v>
      </c>
      <c r="D1823" s="27">
        <f>IF(B1823=1,Healthcare!D1823,NA())</f>
        <v>4.9000000000000004</v>
      </c>
      <c r="E1823" s="32">
        <f>IF(B1823=1,Healthcare!M1823,NA())</f>
        <v>4646.76</v>
      </c>
    </row>
    <row r="1824" spans="1:5" x14ac:dyDescent="0.35">
      <c r="A1824" s="23">
        <f>Healthcare!Q1824</f>
        <v>24</v>
      </c>
      <c r="B1824" s="23">
        <f>IF(AND(OR(Dashboard!$D$5="All",Healthcare!J1824=Dashboard!$D$5),OR(Dashboard!$D$6="All",Healthcare!K1824=Dashboard!$D$6)),1,0)</f>
        <v>1</v>
      </c>
      <c r="C1824" s="27">
        <f>IF(B1824=1,Healthcare!C1824,NA())</f>
        <v>30.21</v>
      </c>
      <c r="D1824" s="27">
        <f>IF(B1824=1,Healthcare!D1824,NA())</f>
        <v>5.21</v>
      </c>
      <c r="E1824" s="32">
        <f>IF(B1824=1,Healthcare!M1824,NA())</f>
        <v>4618.08</v>
      </c>
    </row>
    <row r="1825" spans="1:5" x14ac:dyDescent="0.35">
      <c r="A1825" s="23">
        <f>Healthcare!Q1825</f>
        <v>22</v>
      </c>
      <c r="B1825" s="23">
        <f>IF(AND(OR(Dashboard!$D$5="All",Healthcare!J1825=Dashboard!$D$5),OR(Dashboard!$D$6="All",Healthcare!K1825=Dashboard!$D$6)),1,0)</f>
        <v>1</v>
      </c>
      <c r="C1825" s="27">
        <f>IF(B1825=1,Healthcare!C1825,NA())</f>
        <v>35.340000000000003</v>
      </c>
      <c r="D1825" s="27">
        <f>IF(B1825=1,Healthcare!D1825,NA())</f>
        <v>4.13</v>
      </c>
      <c r="E1825" s="32">
        <f>IF(B1825=1,Healthcare!M1825,NA())</f>
        <v>4608.03</v>
      </c>
    </row>
    <row r="1826" spans="1:5" x14ac:dyDescent="0.35">
      <c r="A1826" s="23">
        <f>Healthcare!Q1826</f>
        <v>33</v>
      </c>
      <c r="B1826" s="23">
        <f>IF(AND(OR(Dashboard!$D$5="All",Healthcare!J1826=Dashboard!$D$5),OR(Dashboard!$D$6="All",Healthcare!K1826=Dashboard!$D$6)),1,0)</f>
        <v>1</v>
      </c>
      <c r="C1826" s="27">
        <f>IF(B1826=1,Healthcare!C1826,NA())</f>
        <v>26.695</v>
      </c>
      <c r="D1826" s="27">
        <f>IF(B1826=1,Healthcare!D1826,NA())</f>
        <v>5.28</v>
      </c>
      <c r="E1826" s="32">
        <f>IF(B1826=1,Healthcare!M1826,NA())</f>
        <v>4571.41</v>
      </c>
    </row>
    <row r="1827" spans="1:5" x14ac:dyDescent="0.35">
      <c r="A1827" s="23">
        <f>Healthcare!Q1827</f>
        <v>26</v>
      </c>
      <c r="B1827" s="23">
        <f>IF(AND(OR(Dashboard!$D$5="All",Healthcare!J1827=Dashboard!$D$5),OR(Dashboard!$D$6="All",Healthcare!K1827=Dashboard!$D$6)),1,0)</f>
        <v>1</v>
      </c>
      <c r="C1827" s="27">
        <f>IF(B1827=1,Healthcare!C1827,NA())</f>
        <v>29.355</v>
      </c>
      <c r="D1827" s="27">
        <f>IF(B1827=1,Healthcare!D1827,NA())</f>
        <v>4.68</v>
      </c>
      <c r="E1827" s="32">
        <f>IF(B1827=1,Healthcare!M1827,NA())</f>
        <v>4564.1899999999996</v>
      </c>
    </row>
    <row r="1828" spans="1:5" x14ac:dyDescent="0.35">
      <c r="A1828" s="23">
        <f>Healthcare!Q1828</f>
        <v>32</v>
      </c>
      <c r="B1828" s="23">
        <f>IF(AND(OR(Dashboard!$D$5="All",Healthcare!J1828=Dashboard!$D$5),OR(Dashboard!$D$6="All",Healthcare!K1828=Dashboard!$D$6)),1,0)</f>
        <v>1</v>
      </c>
      <c r="C1828" s="27">
        <f>IF(B1828=1,Healthcare!C1828,NA())</f>
        <v>29.59</v>
      </c>
      <c r="D1828" s="27">
        <f>IF(B1828=1,Healthcare!D1828,NA())</f>
        <v>4.0599999999999996</v>
      </c>
      <c r="E1828" s="32">
        <f>IF(B1828=1,Healthcare!M1828,NA())</f>
        <v>4562.84</v>
      </c>
    </row>
    <row r="1829" spans="1:5" x14ac:dyDescent="0.35">
      <c r="A1829" s="23">
        <f>Healthcare!Q1829</f>
        <v>18</v>
      </c>
      <c r="B1829" s="23">
        <f>IF(AND(OR(Dashboard!$D$5="All",Healthcare!J1829=Dashboard!$D$5),OR(Dashboard!$D$6="All",Healthcare!K1829=Dashboard!$D$6)),1,0)</f>
        <v>1</v>
      </c>
      <c r="C1829" s="27">
        <f>IF(B1829=1,Healthcare!C1829,NA())</f>
        <v>31.35</v>
      </c>
      <c r="D1829" s="27">
        <f>IF(B1829=1,Healthcare!D1829,NA())</f>
        <v>4.2</v>
      </c>
      <c r="E1829" s="32">
        <f>IF(B1829=1,Healthcare!M1829,NA())</f>
        <v>4561.1899999999996</v>
      </c>
    </row>
    <row r="1830" spans="1:5" x14ac:dyDescent="0.35">
      <c r="A1830" s="23">
        <f>Healthcare!Q1830</f>
        <v>32</v>
      </c>
      <c r="B1830" s="23">
        <f>IF(AND(OR(Dashboard!$D$5="All",Healthcare!J1830=Dashboard!$D$5),OR(Dashboard!$D$6="All",Healthcare!K1830=Dashboard!$D$6)),1,0)</f>
        <v>1</v>
      </c>
      <c r="C1830" s="27">
        <f>IF(B1830=1,Healthcare!C1830,NA())</f>
        <v>20.52</v>
      </c>
      <c r="D1830" s="27">
        <f>IF(B1830=1,Healthcare!D1830,NA())</f>
        <v>4.83</v>
      </c>
      <c r="E1830" s="32">
        <f>IF(B1830=1,Healthcare!M1830,NA())</f>
        <v>4544.2299999999996</v>
      </c>
    </row>
    <row r="1831" spans="1:5" x14ac:dyDescent="0.35">
      <c r="A1831" s="23">
        <f>Healthcare!Q1831</f>
        <v>34</v>
      </c>
      <c r="B1831" s="23">
        <f>IF(AND(OR(Dashboard!$D$5="All",Healthcare!J1831=Dashboard!$D$5),OR(Dashboard!$D$6="All",Healthcare!K1831=Dashboard!$D$6)),1,0)</f>
        <v>1</v>
      </c>
      <c r="C1831" s="27">
        <f>IF(B1831=1,Healthcare!C1831,NA())</f>
        <v>42.9</v>
      </c>
      <c r="D1831" s="27">
        <f>IF(B1831=1,Healthcare!D1831,NA())</f>
        <v>4.87</v>
      </c>
      <c r="E1831" s="32">
        <f>IF(B1831=1,Healthcare!M1831,NA())</f>
        <v>4536.26</v>
      </c>
    </row>
    <row r="1832" spans="1:5" x14ac:dyDescent="0.35">
      <c r="A1832" s="23">
        <f>Healthcare!Q1832</f>
        <v>29</v>
      </c>
      <c r="B1832" s="23">
        <f>IF(AND(OR(Dashboard!$D$5="All",Healthcare!J1832=Dashboard!$D$5),OR(Dashboard!$D$6="All",Healthcare!K1832=Dashboard!$D$6)),1,0)</f>
        <v>1</v>
      </c>
      <c r="C1832" s="27">
        <f>IF(B1832=1,Healthcare!C1832,NA())</f>
        <v>24.6</v>
      </c>
      <c r="D1832" s="27">
        <f>IF(B1832=1,Healthcare!D1832,NA())</f>
        <v>5.86</v>
      </c>
      <c r="E1832" s="32">
        <f>IF(B1832=1,Healthcare!M1832,NA())</f>
        <v>4529.4799999999996</v>
      </c>
    </row>
    <row r="1833" spans="1:5" x14ac:dyDescent="0.35">
      <c r="A1833" s="23">
        <f>Healthcare!Q1833</f>
        <v>30</v>
      </c>
      <c r="B1833" s="23">
        <f>IF(AND(OR(Dashboard!$D$5="All",Healthcare!J1833=Dashboard!$D$5),OR(Dashboard!$D$6="All",Healthcare!K1833=Dashboard!$D$6)),1,0)</f>
        <v>1</v>
      </c>
      <c r="C1833" s="27">
        <f>IF(B1833=1,Healthcare!C1833,NA())</f>
        <v>28.405000000000001</v>
      </c>
      <c r="D1833" s="27">
        <f>IF(B1833=1,Healthcare!D1833,NA())</f>
        <v>4.12</v>
      </c>
      <c r="E1833" s="32">
        <f>IF(B1833=1,Healthcare!M1833,NA())</f>
        <v>4527.18</v>
      </c>
    </row>
    <row r="1834" spans="1:5" x14ac:dyDescent="0.35">
      <c r="A1834" s="23">
        <f>Healthcare!Q1834</f>
        <v>34</v>
      </c>
      <c r="B1834" s="23">
        <f>IF(AND(OR(Dashboard!$D$5="All",Healthcare!J1834=Dashboard!$D$5),OR(Dashboard!$D$6="All",Healthcare!K1834=Dashboard!$D$6)),1,0)</f>
        <v>1</v>
      </c>
      <c r="C1834" s="27">
        <f>IF(B1834=1,Healthcare!C1834,NA())</f>
        <v>34.674999999999997</v>
      </c>
      <c r="D1834" s="27">
        <f>IF(B1834=1,Healthcare!D1834,NA())</f>
        <v>5.71</v>
      </c>
      <c r="E1834" s="32">
        <f>IF(B1834=1,Healthcare!M1834,NA())</f>
        <v>4518.83</v>
      </c>
    </row>
    <row r="1835" spans="1:5" x14ac:dyDescent="0.35">
      <c r="A1835" s="23">
        <f>Healthcare!Q1835</f>
        <v>35</v>
      </c>
      <c r="B1835" s="23">
        <f>IF(AND(OR(Dashboard!$D$5="All",Healthcare!J1835=Dashboard!$D$5),OR(Dashboard!$D$6="All",Healthcare!K1835=Dashboard!$D$6)),1,0)</f>
        <v>1</v>
      </c>
      <c r="C1835" s="27">
        <f>IF(B1835=1,Healthcare!C1835,NA())</f>
        <v>18.850000000000001</v>
      </c>
      <c r="D1835" s="27">
        <f>IF(B1835=1,Healthcare!D1835,NA())</f>
        <v>6.03</v>
      </c>
      <c r="E1835" s="32">
        <f>IF(B1835=1,Healthcare!M1835,NA())</f>
        <v>4518.7700000000004</v>
      </c>
    </row>
    <row r="1836" spans="1:5" x14ac:dyDescent="0.35">
      <c r="A1836" s="23">
        <f>Healthcare!Q1836</f>
        <v>19</v>
      </c>
      <c r="B1836" s="23">
        <f>IF(AND(OR(Dashboard!$D$5="All",Healthcare!J1836=Dashboard!$D$5),OR(Dashboard!$D$6="All",Healthcare!K1836=Dashboard!$D$6)),1,0)</f>
        <v>1</v>
      </c>
      <c r="C1836" s="27">
        <f>IF(B1836=1,Healthcare!C1836,NA())</f>
        <v>34.130000000000003</v>
      </c>
      <c r="D1836" s="27">
        <f>IF(B1836=1,Healthcare!D1836,NA())</f>
        <v>5.65</v>
      </c>
      <c r="E1836" s="32">
        <f>IF(B1836=1,Healthcare!M1836,NA())</f>
        <v>4518.3999999999996</v>
      </c>
    </row>
    <row r="1837" spans="1:5" x14ac:dyDescent="0.35">
      <c r="A1837" s="23">
        <f>Healthcare!Q1837</f>
        <v>42</v>
      </c>
      <c r="B1837" s="23">
        <f>IF(AND(OR(Dashboard!$D$5="All",Healthcare!J1837=Dashboard!$D$5),OR(Dashboard!$D$6="All",Healthcare!K1837=Dashboard!$D$6)),1,0)</f>
        <v>1</v>
      </c>
      <c r="C1837" s="27">
        <f>IF(B1837=1,Healthcare!C1837,NA())</f>
        <v>17.34</v>
      </c>
      <c r="D1837" s="27">
        <f>IF(B1837=1,Healthcare!D1837,NA())</f>
        <v>5.05</v>
      </c>
      <c r="E1837" s="32">
        <f>IF(B1837=1,Healthcare!M1837,NA())</f>
        <v>4515.71</v>
      </c>
    </row>
    <row r="1838" spans="1:5" x14ac:dyDescent="0.35">
      <c r="A1838" s="23">
        <f>Healthcare!Q1838</f>
        <v>40</v>
      </c>
      <c r="B1838" s="23">
        <f>IF(AND(OR(Dashboard!$D$5="All",Healthcare!J1838=Dashboard!$D$5),OR(Dashboard!$D$6="All",Healthcare!K1838=Dashboard!$D$6)),1,0)</f>
        <v>1</v>
      </c>
      <c r="C1838" s="27">
        <f>IF(B1838=1,Healthcare!C1838,NA())</f>
        <v>17.440000000000001</v>
      </c>
      <c r="D1838" s="27">
        <f>IF(B1838=1,Healthcare!D1838,NA())</f>
        <v>6.26</v>
      </c>
      <c r="E1838" s="32">
        <f>IF(B1838=1,Healthcare!M1838,NA())</f>
        <v>4511.41</v>
      </c>
    </row>
    <row r="1839" spans="1:5" x14ac:dyDescent="0.35">
      <c r="A1839" s="23">
        <f>Healthcare!Q1839</f>
        <v>25</v>
      </c>
      <c r="B1839" s="23">
        <f>IF(AND(OR(Dashboard!$D$5="All",Healthcare!J1839=Dashboard!$D$5),OR(Dashboard!$D$6="All",Healthcare!K1839=Dashboard!$D$6)),1,0)</f>
        <v>1</v>
      </c>
      <c r="C1839" s="27">
        <f>IF(B1839=1,Healthcare!C1839,NA())</f>
        <v>33.659999999999997</v>
      </c>
      <c r="D1839" s="27">
        <f>IF(B1839=1,Healthcare!D1839,NA())</f>
        <v>4.08</v>
      </c>
      <c r="E1839" s="32">
        <f>IF(B1839=1,Healthcare!M1839,NA())</f>
        <v>4504.66</v>
      </c>
    </row>
    <row r="1840" spans="1:5" x14ac:dyDescent="0.35">
      <c r="A1840" s="23">
        <f>Healthcare!Q1840</f>
        <v>34</v>
      </c>
      <c r="B1840" s="23">
        <f>IF(AND(OR(Dashboard!$D$5="All",Healthcare!J1840=Dashboard!$D$5),OR(Dashboard!$D$6="All",Healthcare!K1840=Dashboard!$D$6)),1,0)</f>
        <v>1</v>
      </c>
      <c r="C1840" s="27">
        <f>IF(B1840=1,Healthcare!C1840,NA())</f>
        <v>21.375</v>
      </c>
      <c r="D1840" s="27">
        <f>IF(B1840=1,Healthcare!D1840,NA())</f>
        <v>6.19</v>
      </c>
      <c r="E1840" s="32">
        <f>IF(B1840=1,Healthcare!M1840,NA())</f>
        <v>4500.34</v>
      </c>
    </row>
    <row r="1841" spans="1:5" x14ac:dyDescent="0.35">
      <c r="A1841" s="23">
        <f>Healthcare!Q1841</f>
        <v>30</v>
      </c>
      <c r="B1841" s="23">
        <f>IF(AND(OR(Dashboard!$D$5="All",Healthcare!J1841=Dashboard!$D$5),OR(Dashboard!$D$6="All",Healthcare!K1841=Dashboard!$D$6)),1,0)</f>
        <v>1</v>
      </c>
      <c r="C1841" s="27">
        <f>IF(B1841=1,Healthcare!C1841,NA())</f>
        <v>27.14</v>
      </c>
      <c r="D1841" s="27">
        <f>IF(B1841=1,Healthcare!D1841,NA())</f>
        <v>6.01</v>
      </c>
      <c r="E1841" s="32">
        <f>IF(B1841=1,Healthcare!M1841,NA())</f>
        <v>4488.58</v>
      </c>
    </row>
    <row r="1842" spans="1:5" x14ac:dyDescent="0.35">
      <c r="A1842" s="23">
        <f>Healthcare!Q1842</f>
        <v>18</v>
      </c>
      <c r="B1842" s="23">
        <f>IF(AND(OR(Dashboard!$D$5="All",Healthcare!J1842=Dashboard!$D$5),OR(Dashboard!$D$6="All",Healthcare!K1842=Dashboard!$D$6)),1,0)</f>
        <v>1</v>
      </c>
      <c r="C1842" s="27">
        <f>IF(B1842=1,Healthcare!C1842,NA())</f>
        <v>35.78</v>
      </c>
      <c r="D1842" s="27">
        <f>IF(B1842=1,Healthcare!D1842,NA())</f>
        <v>6.07</v>
      </c>
      <c r="E1842" s="32">
        <f>IF(B1842=1,Healthcare!M1842,NA())</f>
        <v>4468.25</v>
      </c>
    </row>
    <row r="1843" spans="1:5" x14ac:dyDescent="0.35">
      <c r="A1843" s="23">
        <f>Healthcare!Q1843</f>
        <v>23</v>
      </c>
      <c r="B1843" s="23">
        <f>IF(AND(OR(Dashboard!$D$5="All",Healthcare!J1843=Dashboard!$D$5),OR(Dashboard!$D$6="All",Healthcare!K1843=Dashboard!$D$6)),1,0)</f>
        <v>1</v>
      </c>
      <c r="C1843" s="27">
        <f>IF(B1843=1,Healthcare!C1843,NA())</f>
        <v>34.96</v>
      </c>
      <c r="D1843" s="27">
        <f>IF(B1843=1,Healthcare!D1843,NA())</f>
        <v>5.63</v>
      </c>
      <c r="E1843" s="32">
        <f>IF(B1843=1,Healthcare!M1843,NA())</f>
        <v>4466.62</v>
      </c>
    </row>
    <row r="1844" spans="1:5" x14ac:dyDescent="0.35">
      <c r="A1844" s="23">
        <f>Healthcare!Q1844</f>
        <v>31</v>
      </c>
      <c r="B1844" s="23">
        <f>IF(AND(OR(Dashboard!$D$5="All",Healthcare!J1844=Dashboard!$D$5),OR(Dashboard!$D$6="All",Healthcare!K1844=Dashboard!$D$6)),1,0)</f>
        <v>1</v>
      </c>
      <c r="C1844" s="27">
        <f>IF(B1844=1,Healthcare!C1844,NA())</f>
        <v>38.39</v>
      </c>
      <c r="D1844" s="27">
        <f>IF(B1844=1,Healthcare!D1844,NA())</f>
        <v>6.05</v>
      </c>
      <c r="E1844" s="32">
        <f>IF(B1844=1,Healthcare!M1844,NA())</f>
        <v>4463.21</v>
      </c>
    </row>
    <row r="1845" spans="1:5" x14ac:dyDescent="0.35">
      <c r="A1845" s="23">
        <f>Healthcare!Q1845</f>
        <v>32</v>
      </c>
      <c r="B1845" s="23">
        <f>IF(AND(OR(Dashboard!$D$5="All",Healthcare!J1845=Dashboard!$D$5),OR(Dashboard!$D$6="All",Healthcare!K1845=Dashboard!$D$6)),1,0)</f>
        <v>1</v>
      </c>
      <c r="C1845" s="27">
        <f>IF(B1845=1,Healthcare!C1845,NA())</f>
        <v>33.82</v>
      </c>
      <c r="D1845" s="27">
        <f>IF(B1845=1,Healthcare!D1845,NA())</f>
        <v>4.6500000000000004</v>
      </c>
      <c r="E1845" s="32">
        <f>IF(B1845=1,Healthcare!M1845,NA())</f>
        <v>4462.72</v>
      </c>
    </row>
    <row r="1846" spans="1:5" x14ac:dyDescent="0.35">
      <c r="A1846" s="23">
        <f>Healthcare!Q1846</f>
        <v>32</v>
      </c>
      <c r="B1846" s="23">
        <f>IF(AND(OR(Dashboard!$D$5="All",Healthcare!J1846=Dashboard!$D$5),OR(Dashboard!$D$6="All",Healthcare!K1846=Dashboard!$D$6)),1,0)</f>
        <v>1</v>
      </c>
      <c r="C1846" s="27">
        <f>IF(B1846=1,Healthcare!C1846,NA())</f>
        <v>27.835000000000001</v>
      </c>
      <c r="D1846" s="27">
        <f>IF(B1846=1,Healthcare!D1846,NA())</f>
        <v>5.37</v>
      </c>
      <c r="E1846" s="32">
        <f>IF(B1846=1,Healthcare!M1846,NA())</f>
        <v>4454.3999999999996</v>
      </c>
    </row>
    <row r="1847" spans="1:5" x14ac:dyDescent="0.35">
      <c r="A1847" s="23">
        <f>Healthcare!Q1847</f>
        <v>28</v>
      </c>
      <c r="B1847" s="23">
        <f>IF(AND(OR(Dashboard!$D$5="All",Healthcare!J1847=Dashboard!$D$5),OR(Dashboard!$D$6="All",Healthcare!K1847=Dashboard!$D$6)),1,0)</f>
        <v>1</v>
      </c>
      <c r="C1847" s="27">
        <f>IF(B1847=1,Healthcare!C1847,NA())</f>
        <v>33</v>
      </c>
      <c r="D1847" s="27">
        <f>IF(B1847=1,Healthcare!D1847,NA())</f>
        <v>5.39</v>
      </c>
      <c r="E1847" s="32">
        <f>IF(B1847=1,Healthcare!M1847,NA())</f>
        <v>4449.46</v>
      </c>
    </row>
    <row r="1848" spans="1:5" x14ac:dyDescent="0.35">
      <c r="A1848" s="23">
        <f>Healthcare!Q1848</f>
        <v>31</v>
      </c>
      <c r="B1848" s="23">
        <f>IF(AND(OR(Dashboard!$D$5="All",Healthcare!J1848=Dashboard!$D$5),OR(Dashboard!$D$6="All",Healthcare!K1848=Dashboard!$D$6)),1,0)</f>
        <v>1</v>
      </c>
      <c r="C1848" s="27">
        <f>IF(B1848=1,Healthcare!C1848,NA())</f>
        <v>26.885000000000002</v>
      </c>
      <c r="D1848" s="27">
        <f>IF(B1848=1,Healthcare!D1848,NA())</f>
        <v>5.86</v>
      </c>
      <c r="E1848" s="32">
        <f>IF(B1848=1,Healthcare!M1848,NA())</f>
        <v>4441.21</v>
      </c>
    </row>
    <row r="1849" spans="1:5" x14ac:dyDescent="0.35">
      <c r="A1849" s="23">
        <f>Healthcare!Q1849</f>
        <v>28</v>
      </c>
      <c r="B1849" s="23">
        <f>IF(AND(OR(Dashboard!$D$5="All",Healthcare!J1849=Dashboard!$D$5),OR(Dashboard!$D$6="All",Healthcare!K1849=Dashboard!$D$6)),1,0)</f>
        <v>1</v>
      </c>
      <c r="C1849" s="27">
        <f>IF(B1849=1,Healthcare!C1849,NA())</f>
        <v>29.26</v>
      </c>
      <c r="D1849" s="27">
        <f>IF(B1849=1,Healthcare!D1849,NA())</f>
        <v>4.4400000000000004</v>
      </c>
      <c r="E1849" s="32">
        <f>IF(B1849=1,Healthcare!M1849,NA())</f>
        <v>4438.26</v>
      </c>
    </row>
    <row r="1850" spans="1:5" x14ac:dyDescent="0.35">
      <c r="A1850" s="23">
        <f>Healthcare!Q1850</f>
        <v>28</v>
      </c>
      <c r="B1850" s="23">
        <f>IF(AND(OR(Dashboard!$D$5="All",Healthcare!J1850=Dashboard!$D$5),OR(Dashboard!$D$6="All",Healthcare!K1850=Dashboard!$D$6)),1,0)</f>
        <v>1</v>
      </c>
      <c r="C1850" s="27">
        <f>IF(B1850=1,Healthcare!C1850,NA())</f>
        <v>26.98</v>
      </c>
      <c r="D1850" s="27">
        <f>IF(B1850=1,Healthcare!D1850,NA())</f>
        <v>4.41</v>
      </c>
      <c r="E1850" s="32">
        <f>IF(B1850=1,Healthcare!M1850,NA())</f>
        <v>4435.09</v>
      </c>
    </row>
    <row r="1851" spans="1:5" x14ac:dyDescent="0.35">
      <c r="A1851" s="23">
        <f>Healthcare!Q1851</f>
        <v>29</v>
      </c>
      <c r="B1851" s="23">
        <f>IF(AND(OR(Dashboard!$D$5="All",Healthcare!J1851=Dashboard!$D$5),OR(Dashboard!$D$6="All",Healthcare!K1851=Dashboard!$D$6)),1,0)</f>
        <v>1</v>
      </c>
      <c r="C1851" s="27">
        <f>IF(B1851=1,Healthcare!C1851,NA())</f>
        <v>32.11</v>
      </c>
      <c r="D1851" s="27">
        <f>IF(B1851=1,Healthcare!D1851,NA())</f>
        <v>5.19</v>
      </c>
      <c r="E1851" s="32">
        <f>IF(B1851=1,Healthcare!M1851,NA())</f>
        <v>4433.92</v>
      </c>
    </row>
    <row r="1852" spans="1:5" x14ac:dyDescent="0.35">
      <c r="A1852" s="23">
        <f>Healthcare!Q1852</f>
        <v>29</v>
      </c>
      <c r="B1852" s="23">
        <f>IF(AND(OR(Dashboard!$D$5="All",Healthcare!J1852=Dashboard!$D$5),OR(Dashboard!$D$6="All",Healthcare!K1852=Dashboard!$D$6)),1,0)</f>
        <v>1</v>
      </c>
      <c r="C1852" s="27">
        <f>IF(B1852=1,Healthcare!C1852,NA())</f>
        <v>31.73</v>
      </c>
      <c r="D1852" s="27">
        <f>IF(B1852=1,Healthcare!D1852,NA())</f>
        <v>5.16</v>
      </c>
      <c r="E1852" s="32">
        <f>IF(B1852=1,Healthcare!M1852,NA())</f>
        <v>4433.3900000000003</v>
      </c>
    </row>
    <row r="1853" spans="1:5" x14ac:dyDescent="0.35">
      <c r="A1853" s="23">
        <f>Healthcare!Q1853</f>
        <v>28</v>
      </c>
      <c r="B1853" s="23">
        <f>IF(AND(OR(Dashboard!$D$5="All",Healthcare!J1853=Dashboard!$D$5),OR(Dashboard!$D$6="All",Healthcare!K1853=Dashboard!$D$6)),1,0)</f>
        <v>1</v>
      </c>
      <c r="C1853" s="27">
        <f>IF(B1853=1,Healthcare!C1853,NA())</f>
        <v>22.515000000000001</v>
      </c>
      <c r="D1853" s="27">
        <f>IF(B1853=1,Healthcare!D1853,NA())</f>
        <v>4.24</v>
      </c>
      <c r="E1853" s="32">
        <f>IF(B1853=1,Healthcare!M1853,NA())</f>
        <v>4428.8900000000003</v>
      </c>
    </row>
    <row r="1854" spans="1:5" x14ac:dyDescent="0.35">
      <c r="A1854" s="23">
        <f>Healthcare!Q1854</f>
        <v>30</v>
      </c>
      <c r="B1854" s="23">
        <f>IF(AND(OR(Dashboard!$D$5="All",Healthcare!J1854=Dashboard!$D$5),OR(Dashboard!$D$6="All",Healthcare!K1854=Dashboard!$D$6)),1,0)</f>
        <v>1</v>
      </c>
      <c r="C1854" s="27">
        <f>IF(B1854=1,Healthcare!C1854,NA())</f>
        <v>25.9</v>
      </c>
      <c r="D1854" s="27">
        <f>IF(B1854=1,Healthcare!D1854,NA())</f>
        <v>5.45</v>
      </c>
      <c r="E1854" s="32">
        <f>IF(B1854=1,Healthcare!M1854,NA())</f>
        <v>4420.95</v>
      </c>
    </row>
    <row r="1855" spans="1:5" x14ac:dyDescent="0.35">
      <c r="A1855" s="23">
        <f>Healthcare!Q1855</f>
        <v>34</v>
      </c>
      <c r="B1855" s="23">
        <f>IF(AND(OR(Dashboard!$D$5="All",Healthcare!J1855=Dashboard!$D$5),OR(Dashboard!$D$6="All",Healthcare!K1855=Dashboard!$D$6)),1,0)</f>
        <v>1</v>
      </c>
      <c r="C1855" s="27">
        <f>IF(B1855=1,Healthcare!C1855,NA())</f>
        <v>27.72</v>
      </c>
      <c r="D1855" s="27">
        <f>IF(B1855=1,Healthcare!D1855,NA())</f>
        <v>5.03</v>
      </c>
      <c r="E1855" s="32">
        <f>IF(B1855=1,Healthcare!M1855,NA())</f>
        <v>4415.16</v>
      </c>
    </row>
    <row r="1856" spans="1:5" x14ac:dyDescent="0.35">
      <c r="A1856" s="23">
        <f>Healthcare!Q1856</f>
        <v>36</v>
      </c>
      <c r="B1856" s="23">
        <f>IF(AND(OR(Dashboard!$D$5="All",Healthcare!J1856=Dashboard!$D$5),OR(Dashboard!$D$6="All",Healthcare!K1856=Dashboard!$D$6)),1,0)</f>
        <v>1</v>
      </c>
      <c r="C1856" s="27">
        <f>IF(B1856=1,Healthcare!C1856,NA())</f>
        <v>31.5</v>
      </c>
      <c r="D1856" s="27">
        <f>IF(B1856=1,Healthcare!D1856,NA())</f>
        <v>9.6199999999999992</v>
      </c>
      <c r="E1856" s="32">
        <f>IF(B1856=1,Healthcare!M1856,NA())</f>
        <v>4402.2299999999996</v>
      </c>
    </row>
    <row r="1857" spans="1:5" x14ac:dyDescent="0.35">
      <c r="A1857" s="23">
        <f>Healthcare!Q1857</f>
        <v>36</v>
      </c>
      <c r="B1857" s="23">
        <f>IF(AND(OR(Dashboard!$D$5="All",Healthcare!J1857=Dashboard!$D$5),OR(Dashboard!$D$6="All",Healthcare!K1857=Dashboard!$D$6)),1,0)</f>
        <v>1</v>
      </c>
      <c r="C1857" s="27">
        <f>IF(B1857=1,Healthcare!C1857,NA())</f>
        <v>29.7</v>
      </c>
      <c r="D1857" s="27">
        <f>IF(B1857=1,Healthcare!D1857,NA())</f>
        <v>6.77</v>
      </c>
      <c r="E1857" s="32">
        <f>IF(B1857=1,Healthcare!M1857,NA())</f>
        <v>4399.7299999999996</v>
      </c>
    </row>
    <row r="1858" spans="1:5" x14ac:dyDescent="0.35">
      <c r="A1858" s="23">
        <f>Healthcare!Q1858</f>
        <v>34</v>
      </c>
      <c r="B1858" s="23">
        <f>IF(AND(OR(Dashboard!$D$5="All",Healthcare!J1858=Dashboard!$D$5),OR(Dashboard!$D$6="All",Healthcare!K1858=Dashboard!$D$6)),1,0)</f>
        <v>1</v>
      </c>
      <c r="C1858" s="27">
        <f>IF(B1858=1,Healthcare!C1858,NA())</f>
        <v>21.26</v>
      </c>
      <c r="D1858" s="27">
        <f>IF(B1858=1,Healthcare!D1858,NA())</f>
        <v>5.36</v>
      </c>
      <c r="E1858" s="32">
        <f>IF(B1858=1,Healthcare!M1858,NA())</f>
        <v>4397.3100000000004</v>
      </c>
    </row>
    <row r="1859" spans="1:5" x14ac:dyDescent="0.35">
      <c r="A1859" s="23">
        <f>Healthcare!Q1859</f>
        <v>40</v>
      </c>
      <c r="B1859" s="23">
        <f>IF(AND(OR(Dashboard!$D$5="All",Healthcare!J1859=Dashboard!$D$5),OR(Dashboard!$D$6="All",Healthcare!K1859=Dashboard!$D$6)),1,0)</f>
        <v>1</v>
      </c>
      <c r="C1859" s="27">
        <f>IF(B1859=1,Healthcare!C1859,NA())</f>
        <v>17.09</v>
      </c>
      <c r="D1859" s="27">
        <f>IF(B1859=1,Healthcare!D1859,NA())</f>
        <v>5.69</v>
      </c>
      <c r="E1859" s="32">
        <f>IF(B1859=1,Healthcare!M1859,NA())</f>
        <v>4392.7</v>
      </c>
    </row>
    <row r="1860" spans="1:5" x14ac:dyDescent="0.35">
      <c r="A1860" s="23">
        <f>Healthcare!Q1860</f>
        <v>25</v>
      </c>
      <c r="B1860" s="23">
        <f>IF(AND(OR(Dashboard!$D$5="All",Healthcare!J1860=Dashboard!$D$5),OR(Dashboard!$D$6="All",Healthcare!K1860=Dashboard!$D$6)),1,0)</f>
        <v>1</v>
      </c>
      <c r="C1860" s="27">
        <f>IF(B1860=1,Healthcare!C1860,NA())</f>
        <v>24.3</v>
      </c>
      <c r="D1860" s="27">
        <f>IF(B1860=1,Healthcare!D1860,NA())</f>
        <v>4.9000000000000004</v>
      </c>
      <c r="E1860" s="32">
        <f>IF(B1860=1,Healthcare!M1860,NA())</f>
        <v>4391.6499999999996</v>
      </c>
    </row>
    <row r="1861" spans="1:5" x14ac:dyDescent="0.35">
      <c r="A1861" s="23">
        <f>Healthcare!Q1861</f>
        <v>32</v>
      </c>
      <c r="B1861" s="23">
        <f>IF(AND(OR(Dashboard!$D$5="All",Healthcare!J1861=Dashboard!$D$5),OR(Dashboard!$D$6="All",Healthcare!K1861=Dashboard!$D$6)),1,0)</f>
        <v>1</v>
      </c>
      <c r="C1861" s="27">
        <f>IF(B1861=1,Healthcare!C1861,NA())</f>
        <v>29.734999999999999</v>
      </c>
      <c r="D1861" s="27">
        <f>IF(B1861=1,Healthcare!D1861,NA())</f>
        <v>5.78</v>
      </c>
      <c r="E1861" s="32">
        <f>IF(B1861=1,Healthcare!M1861,NA())</f>
        <v>4357.04</v>
      </c>
    </row>
    <row r="1862" spans="1:5" x14ac:dyDescent="0.35">
      <c r="A1862" s="23">
        <f>Healthcare!Q1862</f>
        <v>31</v>
      </c>
      <c r="B1862" s="23">
        <f>IF(AND(OR(Dashboard!$D$5="All",Healthcare!J1862=Dashboard!$D$5),OR(Dashboard!$D$6="All",Healthcare!K1862=Dashboard!$D$6)),1,0)</f>
        <v>1</v>
      </c>
      <c r="C1862" s="27">
        <f>IF(B1862=1,Healthcare!C1862,NA())</f>
        <v>29.26</v>
      </c>
      <c r="D1862" s="27">
        <f>IF(B1862=1,Healthcare!D1862,NA())</f>
        <v>4.7</v>
      </c>
      <c r="E1862" s="32">
        <f>IF(B1862=1,Healthcare!M1862,NA())</f>
        <v>4350.51</v>
      </c>
    </row>
    <row r="1863" spans="1:5" x14ac:dyDescent="0.35">
      <c r="A1863" s="23">
        <f>Healthcare!Q1863</f>
        <v>28</v>
      </c>
      <c r="B1863" s="23">
        <f>IF(AND(OR(Dashboard!$D$5="All",Healthcare!J1863=Dashboard!$D$5),OR(Dashboard!$D$6="All",Healthcare!K1863=Dashboard!$D$6)),1,0)</f>
        <v>1</v>
      </c>
      <c r="C1863" s="27">
        <f>IF(B1863=1,Healthcare!C1863,NA())</f>
        <v>33</v>
      </c>
      <c r="D1863" s="27">
        <f>IF(B1863=1,Healthcare!D1863,NA())</f>
        <v>6.28</v>
      </c>
      <c r="E1863" s="32">
        <f>IF(B1863=1,Healthcare!M1863,NA())</f>
        <v>4349.46</v>
      </c>
    </row>
    <row r="1864" spans="1:5" x14ac:dyDescent="0.35">
      <c r="A1864" s="23">
        <f>Healthcare!Q1864</f>
        <v>32</v>
      </c>
      <c r="B1864" s="23">
        <f>IF(AND(OR(Dashboard!$D$5="All",Healthcare!J1864=Dashboard!$D$5),OR(Dashboard!$D$6="All",Healthcare!K1864=Dashboard!$D$6)),1,0)</f>
        <v>1</v>
      </c>
      <c r="C1864" s="27">
        <f>IF(B1864=1,Healthcare!C1864,NA())</f>
        <v>31.065000000000001</v>
      </c>
      <c r="D1864" s="27">
        <f>IF(B1864=1,Healthcare!D1864,NA())</f>
        <v>4.2300000000000004</v>
      </c>
      <c r="E1864" s="32">
        <f>IF(B1864=1,Healthcare!M1864,NA())</f>
        <v>4347.0200000000004</v>
      </c>
    </row>
    <row r="1865" spans="1:5" x14ac:dyDescent="0.35">
      <c r="A1865" s="23">
        <f>Healthcare!Q1865</f>
        <v>28</v>
      </c>
      <c r="B1865" s="23">
        <f>IF(AND(OR(Dashboard!$D$5="All",Healthcare!J1865=Dashboard!$D$5),OR(Dashboard!$D$6="All",Healthcare!K1865=Dashboard!$D$6)),1,0)</f>
        <v>1</v>
      </c>
      <c r="C1865" s="27">
        <f>IF(B1865=1,Healthcare!C1865,NA())</f>
        <v>26.51</v>
      </c>
      <c r="D1865" s="27">
        <f>IF(B1865=1,Healthcare!D1865,NA())</f>
        <v>6.17</v>
      </c>
      <c r="E1865" s="32">
        <f>IF(B1865=1,Healthcare!M1865,NA())</f>
        <v>4340.4399999999996</v>
      </c>
    </row>
    <row r="1866" spans="1:5" x14ac:dyDescent="0.35">
      <c r="A1866" s="23">
        <f>Healthcare!Q1866</f>
        <v>28</v>
      </c>
      <c r="B1866" s="23">
        <f>IF(AND(OR(Dashboard!$D$5="All",Healthcare!J1866=Dashboard!$D$5),OR(Dashboard!$D$6="All",Healthcare!K1866=Dashboard!$D$6)),1,0)</f>
        <v>1</v>
      </c>
      <c r="C1866" s="27">
        <f>IF(B1866=1,Healthcare!C1866,NA())</f>
        <v>28.88</v>
      </c>
      <c r="D1866" s="27">
        <f>IF(B1866=1,Healthcare!D1866,NA())</f>
        <v>4.96</v>
      </c>
      <c r="E1866" s="32">
        <f>IF(B1866=1,Healthcare!M1866,NA())</f>
        <v>4337.74</v>
      </c>
    </row>
    <row r="1867" spans="1:5" x14ac:dyDescent="0.35">
      <c r="A1867" s="23">
        <f>Healthcare!Q1867</f>
        <v>34</v>
      </c>
      <c r="B1867" s="23">
        <f>IF(AND(OR(Dashboard!$D$5="All",Healthcare!J1867=Dashboard!$D$5),OR(Dashboard!$D$6="All",Healthcare!K1867=Dashboard!$D$6)),1,0)</f>
        <v>1</v>
      </c>
      <c r="C1867" s="27">
        <f>IF(B1867=1,Healthcare!C1867,NA())</f>
        <v>35.814999999999998</v>
      </c>
      <c r="D1867" s="27">
        <f>IF(B1867=1,Healthcare!D1867,NA())</f>
        <v>5.1100000000000003</v>
      </c>
      <c r="E1867" s="32">
        <f>IF(B1867=1,Healthcare!M1867,NA())</f>
        <v>4320.41</v>
      </c>
    </row>
    <row r="1868" spans="1:5" x14ac:dyDescent="0.35">
      <c r="A1868" s="23">
        <f>Healthcare!Q1868</f>
        <v>22</v>
      </c>
      <c r="B1868" s="23">
        <f>IF(AND(OR(Dashboard!$D$5="All",Healthcare!J1868=Dashboard!$D$5),OR(Dashboard!$D$6="All",Healthcare!K1868=Dashboard!$D$6)),1,0)</f>
        <v>1</v>
      </c>
      <c r="C1868" s="27">
        <f>IF(B1868=1,Healthcare!C1868,NA())</f>
        <v>21.28</v>
      </c>
      <c r="D1868" s="27">
        <f>IF(B1868=1,Healthcare!D1868,NA())</f>
        <v>4.05</v>
      </c>
      <c r="E1868" s="32">
        <f>IF(B1868=1,Healthcare!M1868,NA())</f>
        <v>4296.2700000000004</v>
      </c>
    </row>
    <row r="1869" spans="1:5" x14ac:dyDescent="0.35">
      <c r="A1869" s="23">
        <f>Healthcare!Q1869</f>
        <v>20</v>
      </c>
      <c r="B1869" s="23">
        <f>IF(AND(OR(Dashboard!$D$5="All",Healthcare!J1869=Dashboard!$D$5),OR(Dashboard!$D$6="All",Healthcare!K1869=Dashboard!$D$6)),1,0)</f>
        <v>1</v>
      </c>
      <c r="C1869" s="27">
        <f>IF(B1869=1,Healthcare!C1869,NA())</f>
        <v>33.81</v>
      </c>
      <c r="D1869" s="27">
        <f>IF(B1869=1,Healthcare!D1869,NA())</f>
        <v>6.49</v>
      </c>
      <c r="E1869" s="32">
        <f>IF(B1869=1,Healthcare!M1869,NA())</f>
        <v>4278.55</v>
      </c>
    </row>
    <row r="1870" spans="1:5" x14ac:dyDescent="0.35">
      <c r="A1870" s="23">
        <f>Healthcare!Q1870</f>
        <v>30</v>
      </c>
      <c r="B1870" s="23">
        <f>IF(AND(OR(Dashboard!$D$5="All",Healthcare!J1870=Dashboard!$D$5),OR(Dashboard!$D$6="All",Healthcare!K1870=Dashboard!$D$6)),1,0)</f>
        <v>1</v>
      </c>
      <c r="C1870" s="27">
        <f>IF(B1870=1,Healthcare!C1870,NA())</f>
        <v>44.22</v>
      </c>
      <c r="D1870" s="27">
        <f>IF(B1870=1,Healthcare!D1870,NA())</f>
        <v>4.1900000000000004</v>
      </c>
      <c r="E1870" s="32">
        <f>IF(B1870=1,Healthcare!M1870,NA())</f>
        <v>4266.17</v>
      </c>
    </row>
    <row r="1871" spans="1:5" x14ac:dyDescent="0.35">
      <c r="A1871" s="23">
        <f>Healthcare!Q1871</f>
        <v>39</v>
      </c>
      <c r="B1871" s="23">
        <f>IF(AND(OR(Dashboard!$D$5="All",Healthcare!J1871=Dashboard!$D$5),OR(Dashboard!$D$6="All",Healthcare!K1871=Dashboard!$D$6)),1,0)</f>
        <v>1</v>
      </c>
      <c r="C1871" s="27">
        <f>IF(B1871=1,Healthcare!C1871,NA())</f>
        <v>15.46</v>
      </c>
      <c r="D1871" s="27">
        <f>IF(B1871=1,Healthcare!D1871,NA())</f>
        <v>4.99</v>
      </c>
      <c r="E1871" s="32">
        <f>IF(B1871=1,Healthcare!M1871,NA())</f>
        <v>4265.01</v>
      </c>
    </row>
    <row r="1872" spans="1:5" x14ac:dyDescent="0.35">
      <c r="A1872" s="23">
        <f>Healthcare!Q1872</f>
        <v>27</v>
      </c>
      <c r="B1872" s="23">
        <f>IF(AND(OR(Dashboard!$D$5="All",Healthcare!J1872=Dashboard!$D$5),OR(Dashboard!$D$6="All",Healthcare!K1872=Dashboard!$D$6)),1,0)</f>
        <v>1</v>
      </c>
      <c r="C1872" s="27">
        <f>IF(B1872=1,Healthcare!C1872,NA())</f>
        <v>30.3</v>
      </c>
      <c r="D1872" s="27">
        <f>IF(B1872=1,Healthcare!D1872,NA())</f>
        <v>4.7699999999999996</v>
      </c>
      <c r="E1872" s="32">
        <f>IF(B1872=1,Healthcare!M1872,NA())</f>
        <v>4260.74</v>
      </c>
    </row>
    <row r="1873" spans="1:5" x14ac:dyDescent="0.35">
      <c r="A1873" s="23">
        <f>Healthcare!Q1873</f>
        <v>40</v>
      </c>
      <c r="B1873" s="23">
        <f>IF(AND(OR(Dashboard!$D$5="All",Healthcare!J1873=Dashboard!$D$5),OR(Dashboard!$D$6="All",Healthcare!K1873=Dashboard!$D$6)),1,0)</f>
        <v>1</v>
      </c>
      <c r="C1873" s="27">
        <f>IF(B1873=1,Healthcare!C1873,NA())</f>
        <v>16.670000000000002</v>
      </c>
      <c r="D1873" s="27">
        <f>IF(B1873=1,Healthcare!D1873,NA())</f>
        <v>5.46</v>
      </c>
      <c r="E1873" s="32">
        <f>IF(B1873=1,Healthcare!M1873,NA())</f>
        <v>4250.24</v>
      </c>
    </row>
    <row r="1874" spans="1:5" x14ac:dyDescent="0.35">
      <c r="A1874" s="23">
        <f>Healthcare!Q1874</f>
        <v>31</v>
      </c>
      <c r="B1874" s="23">
        <f>IF(AND(OR(Dashboard!$D$5="All",Healthcare!J1874=Dashboard!$D$5),OR(Dashboard!$D$6="All",Healthcare!K1874=Dashboard!$D$6)),1,0)</f>
        <v>1</v>
      </c>
      <c r="C1874" s="27">
        <f>IF(B1874=1,Healthcare!C1874,NA())</f>
        <v>28.594999999999999</v>
      </c>
      <c r="D1874" s="27">
        <f>IF(B1874=1,Healthcare!D1874,NA())</f>
        <v>5.43</v>
      </c>
      <c r="E1874" s="32">
        <f>IF(B1874=1,Healthcare!M1874,NA())</f>
        <v>4243.59</v>
      </c>
    </row>
    <row r="1875" spans="1:5" x14ac:dyDescent="0.35">
      <c r="A1875" s="23">
        <f>Healthcare!Q1875</f>
        <v>31</v>
      </c>
      <c r="B1875" s="23">
        <f>IF(AND(OR(Dashboard!$D$5="All",Healthcare!J1875=Dashboard!$D$5),OR(Dashboard!$D$6="All",Healthcare!K1875=Dashboard!$D$6)),1,0)</f>
        <v>1</v>
      </c>
      <c r="C1875" s="27">
        <f>IF(B1875=1,Healthcare!C1875,NA())</f>
        <v>25.934999999999999</v>
      </c>
      <c r="D1875" s="27">
        <f>IF(B1875=1,Healthcare!D1875,NA())</f>
        <v>4.29</v>
      </c>
      <c r="E1875" s="32">
        <f>IF(B1875=1,Healthcare!M1875,NA())</f>
        <v>4239.8900000000003</v>
      </c>
    </row>
    <row r="1876" spans="1:5" x14ac:dyDescent="0.35">
      <c r="A1876" s="23">
        <f>Healthcare!Q1876</f>
        <v>30</v>
      </c>
      <c r="B1876" s="23">
        <f>IF(AND(OR(Dashboard!$D$5="All",Healthcare!J1876=Dashboard!$D$5),OR(Dashboard!$D$6="All",Healthcare!K1876=Dashboard!$D$6)),1,0)</f>
        <v>1</v>
      </c>
      <c r="C1876" s="27">
        <f>IF(B1876=1,Healthcare!C1876,NA())</f>
        <v>27.645</v>
      </c>
      <c r="D1876" s="27">
        <f>IF(B1876=1,Healthcare!D1876,NA())</f>
        <v>5.25</v>
      </c>
      <c r="E1876" s="32">
        <f>IF(B1876=1,Healthcare!M1876,NA())</f>
        <v>4237.13</v>
      </c>
    </row>
    <row r="1877" spans="1:5" x14ac:dyDescent="0.35">
      <c r="A1877" s="23">
        <f>Healthcare!Q1877</f>
        <v>24</v>
      </c>
      <c r="B1877" s="23">
        <f>IF(AND(OR(Dashboard!$D$5="All",Healthcare!J1877=Dashboard!$D$5),OR(Dashboard!$D$6="All",Healthcare!K1877=Dashboard!$D$6)),1,0)</f>
        <v>1</v>
      </c>
      <c r="C1877" s="27">
        <f>IF(B1877=1,Healthcare!C1877,NA())</f>
        <v>30.1</v>
      </c>
      <c r="D1877" s="27">
        <f>IF(B1877=1,Healthcare!D1877,NA())</f>
        <v>4.04</v>
      </c>
      <c r="E1877" s="32">
        <f>IF(B1877=1,Healthcare!M1877,NA())</f>
        <v>4234.93</v>
      </c>
    </row>
    <row r="1878" spans="1:5" x14ac:dyDescent="0.35">
      <c r="A1878" s="23">
        <f>Healthcare!Q1878</f>
        <v>25</v>
      </c>
      <c r="B1878" s="23">
        <f>IF(AND(OR(Dashboard!$D$5="All",Healthcare!J1878=Dashboard!$D$5),OR(Dashboard!$D$6="All",Healthcare!K1878=Dashboard!$D$6)),1,0)</f>
        <v>1</v>
      </c>
      <c r="C1878" s="27">
        <f>IF(B1878=1,Healthcare!C1878,NA())</f>
        <v>26.79</v>
      </c>
      <c r="D1878" s="27">
        <f>IF(B1878=1,Healthcare!D1878,NA())</f>
        <v>5</v>
      </c>
      <c r="E1878" s="32">
        <f>IF(B1878=1,Healthcare!M1878,NA())</f>
        <v>4189.1099999999997</v>
      </c>
    </row>
    <row r="1879" spans="1:5" x14ac:dyDescent="0.35">
      <c r="A1879" s="23">
        <f>Healthcare!Q1879</f>
        <v>27</v>
      </c>
      <c r="B1879" s="23">
        <f>IF(AND(OR(Dashboard!$D$5="All",Healthcare!J1879=Dashboard!$D$5),OR(Dashboard!$D$6="All",Healthcare!K1879=Dashboard!$D$6)),1,0)</f>
        <v>1</v>
      </c>
      <c r="C1879" s="27">
        <f>IF(B1879=1,Healthcare!C1879,NA())</f>
        <v>27.1</v>
      </c>
      <c r="D1879" s="27">
        <f>IF(B1879=1,Healthcare!D1879,NA())</f>
        <v>4.01</v>
      </c>
      <c r="E1879" s="32">
        <f>IF(B1879=1,Healthcare!M1879,NA())</f>
        <v>4188.7299999999996</v>
      </c>
    </row>
    <row r="1880" spans="1:5" x14ac:dyDescent="0.35">
      <c r="A1880" s="23">
        <f>Healthcare!Q1880</f>
        <v>33</v>
      </c>
      <c r="B1880" s="23">
        <f>IF(AND(OR(Dashboard!$D$5="All",Healthcare!J1880=Dashboard!$D$5),OR(Dashboard!$D$6="All",Healthcare!K1880=Dashboard!$D$6)),1,0)</f>
        <v>1</v>
      </c>
      <c r="C1880" s="27">
        <f>IF(B1880=1,Healthcare!C1880,NA())</f>
        <v>24.31</v>
      </c>
      <c r="D1880" s="27">
        <f>IF(B1880=1,Healthcare!D1880,NA())</f>
        <v>5.4</v>
      </c>
      <c r="E1880" s="32">
        <f>IF(B1880=1,Healthcare!M1880,NA())</f>
        <v>4185.1000000000004</v>
      </c>
    </row>
    <row r="1881" spans="1:5" x14ac:dyDescent="0.35">
      <c r="A1881" s="23">
        <f>Healthcare!Q1881</f>
        <v>38</v>
      </c>
      <c r="B1881" s="23">
        <f>IF(AND(OR(Dashboard!$D$5="All",Healthcare!J1881=Dashboard!$D$5),OR(Dashboard!$D$6="All",Healthcare!K1881=Dashboard!$D$6)),1,0)</f>
        <v>1</v>
      </c>
      <c r="C1881" s="27">
        <f>IF(B1881=1,Healthcare!C1881,NA())</f>
        <v>15.53</v>
      </c>
      <c r="D1881" s="27">
        <f>IF(B1881=1,Healthcare!D1881,NA())</f>
        <v>5.81</v>
      </c>
      <c r="E1881" s="32">
        <f>IF(B1881=1,Healthcare!M1881,NA())</f>
        <v>4163.21</v>
      </c>
    </row>
    <row r="1882" spans="1:5" x14ac:dyDescent="0.35">
      <c r="A1882" s="23">
        <f>Healthcare!Q1882</f>
        <v>24</v>
      </c>
      <c r="B1882" s="23">
        <f>IF(AND(OR(Dashboard!$D$5="All",Healthcare!J1882=Dashboard!$D$5),OR(Dashboard!$D$6="All",Healthcare!K1882=Dashboard!$D$6)),1,0)</f>
        <v>1</v>
      </c>
      <c r="C1882" s="27">
        <f>IF(B1882=1,Healthcare!C1882,NA())</f>
        <v>30.7</v>
      </c>
      <c r="D1882" s="27">
        <f>IF(B1882=1,Healthcare!D1882,NA())</f>
        <v>5.82</v>
      </c>
      <c r="E1882" s="32">
        <f>IF(B1882=1,Healthcare!M1882,NA())</f>
        <v>4154.97</v>
      </c>
    </row>
    <row r="1883" spans="1:5" x14ac:dyDescent="0.35">
      <c r="A1883" s="23">
        <f>Healthcare!Q1883</f>
        <v>30</v>
      </c>
      <c r="B1883" s="23">
        <f>IF(AND(OR(Dashboard!$D$5="All",Healthcare!J1883=Dashboard!$D$5),OR(Dashboard!$D$6="All",Healthcare!K1883=Dashboard!$D$6)),1,0)</f>
        <v>1</v>
      </c>
      <c r="C1883" s="27">
        <f>IF(B1883=1,Healthcare!C1883,NA())</f>
        <v>33.33</v>
      </c>
      <c r="D1883" s="27">
        <f>IF(B1883=1,Healthcare!D1883,NA())</f>
        <v>4.82</v>
      </c>
      <c r="E1883" s="32">
        <f>IF(B1883=1,Healthcare!M1883,NA())</f>
        <v>4151.03</v>
      </c>
    </row>
    <row r="1884" spans="1:5" x14ac:dyDescent="0.35">
      <c r="A1884" s="23">
        <f>Healthcare!Q1884</f>
        <v>30</v>
      </c>
      <c r="B1884" s="23">
        <f>IF(AND(OR(Dashboard!$D$5="All",Healthcare!J1884=Dashboard!$D$5),OR(Dashboard!$D$6="All",Healthcare!K1884=Dashboard!$D$6)),1,0)</f>
        <v>1</v>
      </c>
      <c r="C1884" s="27">
        <f>IF(B1884=1,Healthcare!C1884,NA())</f>
        <v>32.4</v>
      </c>
      <c r="D1884" s="27">
        <f>IF(B1884=1,Healthcare!D1884,NA())</f>
        <v>5.08</v>
      </c>
      <c r="E1884" s="32">
        <f>IF(B1884=1,Healthcare!M1884,NA())</f>
        <v>4149.74</v>
      </c>
    </row>
    <row r="1885" spans="1:5" x14ac:dyDescent="0.35">
      <c r="A1885" s="23">
        <f>Healthcare!Q1885</f>
        <v>30</v>
      </c>
      <c r="B1885" s="23">
        <f>IF(AND(OR(Dashboard!$D$5="All",Healthcare!J1885=Dashboard!$D$5),OR(Dashboard!$D$6="All",Healthcare!K1885=Dashboard!$D$6)),1,0)</f>
        <v>1</v>
      </c>
      <c r="C1885" s="27">
        <f>IF(B1885=1,Healthcare!C1885,NA())</f>
        <v>27.93</v>
      </c>
      <c r="D1885" s="27">
        <f>IF(B1885=1,Healthcare!D1885,NA())</f>
        <v>5.59</v>
      </c>
      <c r="E1885" s="32">
        <f>IF(B1885=1,Healthcare!M1885,NA())</f>
        <v>4137.5200000000004</v>
      </c>
    </row>
    <row r="1886" spans="1:5" x14ac:dyDescent="0.35">
      <c r="A1886" s="23">
        <f>Healthcare!Q1886</f>
        <v>31</v>
      </c>
      <c r="B1886" s="23">
        <f>IF(AND(OR(Dashboard!$D$5="All",Healthcare!J1886=Dashboard!$D$5),OR(Dashboard!$D$6="All",Healthcare!K1886=Dashboard!$D$6)),1,0)</f>
        <v>1</v>
      </c>
      <c r="C1886" s="27">
        <f>IF(B1886=1,Healthcare!C1886,NA())</f>
        <v>21.754999999999999</v>
      </c>
      <c r="D1886" s="27">
        <f>IF(B1886=1,Healthcare!D1886,NA())</f>
        <v>5.12</v>
      </c>
      <c r="E1886" s="32">
        <f>IF(B1886=1,Healthcare!M1886,NA())</f>
        <v>4134.08</v>
      </c>
    </row>
    <row r="1887" spans="1:5" x14ac:dyDescent="0.35">
      <c r="A1887" s="23">
        <f>Healthcare!Q1887</f>
        <v>28</v>
      </c>
      <c r="B1887" s="23">
        <f>IF(AND(OR(Dashboard!$D$5="All",Healthcare!J1887=Dashboard!$D$5),OR(Dashboard!$D$6="All",Healthcare!K1887=Dashboard!$D$6)),1,0)</f>
        <v>1</v>
      </c>
      <c r="C1887" s="27">
        <f>IF(B1887=1,Healthcare!C1887,NA())</f>
        <v>25.934999999999999</v>
      </c>
      <c r="D1887" s="27">
        <f>IF(B1887=1,Healthcare!D1887,NA())</f>
        <v>4.95</v>
      </c>
      <c r="E1887" s="32">
        <f>IF(B1887=1,Healthcare!M1887,NA())</f>
        <v>4133.6400000000003</v>
      </c>
    </row>
    <row r="1888" spans="1:5" x14ac:dyDescent="0.35">
      <c r="A1888" s="23">
        <f>Healthcare!Q1888</f>
        <v>32</v>
      </c>
      <c r="B1888" s="23">
        <f>IF(AND(OR(Dashboard!$D$5="All",Healthcare!J1888=Dashboard!$D$5),OR(Dashboard!$D$6="All",Healthcare!K1888=Dashboard!$D$6)),1,0)</f>
        <v>1</v>
      </c>
      <c r="C1888" s="27">
        <f>IF(B1888=1,Healthcare!C1888,NA())</f>
        <v>31.5</v>
      </c>
      <c r="D1888" s="27">
        <f>IF(B1888=1,Healthcare!D1888,NA())</f>
        <v>6.16</v>
      </c>
      <c r="E1888" s="32">
        <f>IF(B1888=1,Healthcare!M1888,NA())</f>
        <v>4076.5</v>
      </c>
    </row>
    <row r="1889" spans="1:5" x14ac:dyDescent="0.35">
      <c r="A1889" s="23">
        <f>Healthcare!Q1889</f>
        <v>32</v>
      </c>
      <c r="B1889" s="23">
        <f>IF(AND(OR(Dashboard!$D$5="All",Healthcare!J1889=Dashboard!$D$5),OR(Dashboard!$D$6="All",Healthcare!K1889=Dashboard!$D$6)),1,0)</f>
        <v>1</v>
      </c>
      <c r="C1889" s="27">
        <f>IF(B1889=1,Healthcare!C1889,NA())</f>
        <v>30.03</v>
      </c>
      <c r="D1889" s="27">
        <f>IF(B1889=1,Healthcare!D1889,NA())</f>
        <v>6.41</v>
      </c>
      <c r="E1889" s="32">
        <f>IF(B1889=1,Healthcare!M1889,NA())</f>
        <v>4074.45</v>
      </c>
    </row>
    <row r="1890" spans="1:5" x14ac:dyDescent="0.35">
      <c r="A1890" s="23">
        <f>Healthcare!Q1890</f>
        <v>20</v>
      </c>
      <c r="B1890" s="23">
        <f>IF(AND(OR(Dashboard!$D$5="All",Healthcare!J1890=Dashboard!$D$5),OR(Dashboard!$D$6="All",Healthcare!K1890=Dashboard!$D$6)),1,0)</f>
        <v>1</v>
      </c>
      <c r="C1890" s="27">
        <f>IF(B1890=1,Healthcare!C1890,NA())</f>
        <v>33.479999999999997</v>
      </c>
      <c r="D1890" s="27">
        <f>IF(B1890=1,Healthcare!D1890,NA())</f>
        <v>8.94</v>
      </c>
      <c r="E1890" s="32">
        <f>IF(B1890=1,Healthcare!M1890,NA())</f>
        <v>4070.51</v>
      </c>
    </row>
    <row r="1891" spans="1:5" x14ac:dyDescent="0.35">
      <c r="A1891" s="23">
        <f>Healthcare!Q1891</f>
        <v>39</v>
      </c>
      <c r="B1891" s="23">
        <f>IF(AND(OR(Dashboard!$D$5="All",Healthcare!J1891=Dashboard!$D$5),OR(Dashboard!$D$6="All",Healthcare!K1891=Dashboard!$D$6)),1,0)</f>
        <v>1</v>
      </c>
      <c r="C1891" s="27">
        <f>IF(B1891=1,Healthcare!C1891,NA())</f>
        <v>16.510000000000002</v>
      </c>
      <c r="D1891" s="27">
        <f>IF(B1891=1,Healthcare!D1891,NA())</f>
        <v>4.42</v>
      </c>
      <c r="E1891" s="32">
        <f>IF(B1891=1,Healthcare!M1891,NA())</f>
        <v>4070.42</v>
      </c>
    </row>
    <row r="1892" spans="1:5" x14ac:dyDescent="0.35">
      <c r="A1892" s="23">
        <f>Healthcare!Q1892</f>
        <v>27</v>
      </c>
      <c r="B1892" s="23">
        <f>IF(AND(OR(Dashboard!$D$5="All",Healthcare!J1892=Dashboard!$D$5),OR(Dashboard!$D$6="All",Healthcare!K1892=Dashboard!$D$6)),1,0)</f>
        <v>1</v>
      </c>
      <c r="C1892" s="27">
        <f>IF(B1892=1,Healthcare!C1892,NA())</f>
        <v>33.155000000000001</v>
      </c>
      <c r="D1892" s="27">
        <f>IF(B1892=1,Healthcare!D1892,NA())</f>
        <v>5.3</v>
      </c>
      <c r="E1892" s="32">
        <f>IF(B1892=1,Healthcare!M1892,NA())</f>
        <v>4058.71</v>
      </c>
    </row>
    <row r="1893" spans="1:5" x14ac:dyDescent="0.35">
      <c r="A1893" s="23">
        <f>Healthcare!Q1893</f>
        <v>29</v>
      </c>
      <c r="B1893" s="23">
        <f>IF(AND(OR(Dashboard!$D$5="All",Healthcare!J1893=Dashboard!$D$5),OR(Dashboard!$D$6="All",Healthcare!K1893=Dashboard!$D$6)),1,0)</f>
        <v>1</v>
      </c>
      <c r="C1893" s="27">
        <f>IF(B1893=1,Healthcare!C1893,NA())</f>
        <v>37.29</v>
      </c>
      <c r="D1893" s="27">
        <f>IF(B1893=1,Healthcare!D1893,NA())</f>
        <v>4.6399999999999997</v>
      </c>
      <c r="E1893" s="32">
        <f>IF(B1893=1,Healthcare!M1893,NA())</f>
        <v>4058.12</v>
      </c>
    </row>
    <row r="1894" spans="1:5" x14ac:dyDescent="0.35">
      <c r="A1894" s="23">
        <f>Healthcare!Q1894</f>
        <v>34</v>
      </c>
      <c r="B1894" s="23">
        <f>IF(AND(OR(Dashboard!$D$5="All",Healthcare!J1894=Dashboard!$D$5),OR(Dashboard!$D$6="All",Healthcare!K1894=Dashboard!$D$6)),1,0)</f>
        <v>1</v>
      </c>
      <c r="C1894" s="27">
        <f>IF(B1894=1,Healthcare!C1894,NA())</f>
        <v>20.23</v>
      </c>
      <c r="D1894" s="27">
        <f>IF(B1894=1,Healthcare!D1894,NA())</f>
        <v>6.16</v>
      </c>
      <c r="E1894" s="32">
        <f>IF(B1894=1,Healthcare!M1894,NA())</f>
        <v>4047.94</v>
      </c>
    </row>
    <row r="1895" spans="1:5" x14ac:dyDescent="0.35">
      <c r="A1895" s="23">
        <f>Healthcare!Q1895</f>
        <v>29</v>
      </c>
      <c r="B1895" s="23">
        <f>IF(AND(OR(Dashboard!$D$5="All",Healthcare!J1895=Dashboard!$D$5),OR(Dashboard!$D$6="All",Healthcare!K1895=Dashboard!$D$6)),1,0)</f>
        <v>1</v>
      </c>
      <c r="C1895" s="27">
        <f>IF(B1895=1,Healthcare!C1895,NA())</f>
        <v>28.975000000000001</v>
      </c>
      <c r="D1895" s="27">
        <f>IF(B1895=1,Healthcare!D1895,NA())</f>
        <v>4.12</v>
      </c>
      <c r="E1895" s="32">
        <f>IF(B1895=1,Healthcare!M1895,NA())</f>
        <v>4040.56</v>
      </c>
    </row>
    <row r="1896" spans="1:5" x14ac:dyDescent="0.35">
      <c r="A1896" s="23">
        <f>Healthcare!Q1896</f>
        <v>39</v>
      </c>
      <c r="B1896" s="23">
        <f>IF(AND(OR(Dashboard!$D$5="All",Healthcare!J1896=Dashboard!$D$5),OR(Dashboard!$D$6="All",Healthcare!K1896=Dashboard!$D$6)),1,0)</f>
        <v>1</v>
      </c>
      <c r="C1896" s="27">
        <f>IF(B1896=1,Healthcare!C1896,NA())</f>
        <v>16.420000000000002</v>
      </c>
      <c r="D1896" s="27">
        <f>IF(B1896=1,Healthcare!D1896,NA())</f>
        <v>5.77</v>
      </c>
      <c r="E1896" s="32">
        <f>IF(B1896=1,Healthcare!M1896,NA())</f>
        <v>4039.9</v>
      </c>
    </row>
    <row r="1897" spans="1:5" x14ac:dyDescent="0.35">
      <c r="A1897" s="23">
        <f>Healthcare!Q1897</f>
        <v>38</v>
      </c>
      <c r="B1897" s="23">
        <f>IF(AND(OR(Dashboard!$D$5="All",Healthcare!J1897=Dashboard!$D$5),OR(Dashboard!$D$6="All",Healthcare!K1897=Dashboard!$D$6)),1,0)</f>
        <v>1</v>
      </c>
      <c r="C1897" s="27">
        <f>IF(B1897=1,Healthcare!C1897,NA())</f>
        <v>17.559999999999999</v>
      </c>
      <c r="D1897" s="27">
        <f>IF(B1897=1,Healthcare!D1897,NA())</f>
        <v>6.2</v>
      </c>
      <c r="E1897" s="32">
        <f>IF(B1897=1,Healthcare!M1897,NA())</f>
        <v>4038.41</v>
      </c>
    </row>
    <row r="1898" spans="1:5" x14ac:dyDescent="0.35">
      <c r="A1898" s="23">
        <f>Healthcare!Q1898</f>
        <v>30</v>
      </c>
      <c r="B1898" s="23">
        <f>IF(AND(OR(Dashboard!$D$5="All",Healthcare!J1898=Dashboard!$D$5),OR(Dashboard!$D$6="All",Healthcare!K1898=Dashboard!$D$6)),1,0)</f>
        <v>1</v>
      </c>
      <c r="C1898" s="27">
        <f>IF(B1898=1,Healthcare!C1898,NA())</f>
        <v>24.13</v>
      </c>
      <c r="D1898" s="27">
        <f>IF(B1898=1,Healthcare!D1898,NA())</f>
        <v>4.3899999999999997</v>
      </c>
      <c r="E1898" s="32">
        <f>IF(B1898=1,Healthcare!M1898,NA())</f>
        <v>4032.24</v>
      </c>
    </row>
    <row r="1899" spans="1:5" x14ac:dyDescent="0.35">
      <c r="A1899" s="23">
        <f>Healthcare!Q1899</f>
        <v>22</v>
      </c>
      <c r="B1899" s="23">
        <f>IF(AND(OR(Dashboard!$D$5="All",Healthcare!J1899=Dashboard!$D$5),OR(Dashboard!$D$6="All",Healthcare!K1899=Dashboard!$D$6)),1,0)</f>
        <v>1</v>
      </c>
      <c r="C1899" s="27">
        <f>IF(B1899=1,Healthcare!C1899,NA())</f>
        <v>19.95</v>
      </c>
      <c r="D1899" s="27">
        <f>IF(B1899=1,Healthcare!D1899,NA())</f>
        <v>5.13</v>
      </c>
      <c r="E1899" s="32">
        <f>IF(B1899=1,Healthcare!M1899,NA())</f>
        <v>4005.42</v>
      </c>
    </row>
    <row r="1900" spans="1:5" x14ac:dyDescent="0.35">
      <c r="A1900" s="23">
        <f>Healthcare!Q1900</f>
        <v>33</v>
      </c>
      <c r="B1900" s="23">
        <f>IF(AND(OR(Dashboard!$D$5="All",Healthcare!J1900=Dashboard!$D$5),OR(Dashboard!$D$6="All",Healthcare!K1900=Dashboard!$D$6)),1,0)</f>
        <v>1</v>
      </c>
      <c r="C1900" s="27">
        <f>IF(B1900=1,Healthcare!C1900,NA())</f>
        <v>21.24</v>
      </c>
      <c r="D1900" s="27">
        <f>IF(B1900=1,Healthcare!D1900,NA())</f>
        <v>4.49</v>
      </c>
      <c r="E1900" s="32">
        <f>IF(B1900=1,Healthcare!M1900,NA())</f>
        <v>4002.36</v>
      </c>
    </row>
    <row r="1901" spans="1:5" x14ac:dyDescent="0.35">
      <c r="A1901" s="23">
        <f>Healthcare!Q1901</f>
        <v>32</v>
      </c>
      <c r="B1901" s="23">
        <f>IF(AND(OR(Dashboard!$D$5="All",Healthcare!J1901=Dashboard!$D$5),OR(Dashboard!$D$6="All",Healthcare!K1901=Dashboard!$D$6)),1,0)</f>
        <v>1</v>
      </c>
      <c r="C1901" s="27">
        <f>IF(B1901=1,Healthcare!C1901,NA())</f>
        <v>44.22</v>
      </c>
      <c r="D1901" s="27">
        <f>IF(B1901=1,Healthcare!D1901,NA())</f>
        <v>6.35</v>
      </c>
      <c r="E1901" s="32">
        <f>IF(B1901=1,Healthcare!M1901,NA())</f>
        <v>3994.18</v>
      </c>
    </row>
    <row r="1902" spans="1:5" x14ac:dyDescent="0.35">
      <c r="A1902" s="23">
        <f>Healthcare!Q1902</f>
        <v>32</v>
      </c>
      <c r="B1902" s="23">
        <f>IF(AND(OR(Dashboard!$D$5="All",Healthcare!J1902=Dashboard!$D$5),OR(Dashboard!$D$6="All",Healthcare!K1902=Dashboard!$D$6)),1,0)</f>
        <v>1</v>
      </c>
      <c r="C1902" s="27">
        <f>IF(B1902=1,Healthcare!C1902,NA())</f>
        <v>41.1</v>
      </c>
      <c r="D1902" s="27">
        <f>IF(B1902=1,Healthcare!D1902,NA())</f>
        <v>5.79</v>
      </c>
      <c r="E1902" s="32">
        <f>IF(B1902=1,Healthcare!M1902,NA())</f>
        <v>3989.84</v>
      </c>
    </row>
    <row r="1903" spans="1:5" x14ac:dyDescent="0.35">
      <c r="A1903" s="23">
        <f>Healthcare!Q1903</f>
        <v>26</v>
      </c>
      <c r="B1903" s="23">
        <f>IF(AND(OR(Dashboard!$D$5="All",Healthcare!J1903=Dashboard!$D$5),OR(Dashboard!$D$6="All",Healthcare!K1903=Dashboard!$D$6)),1,0)</f>
        <v>1</v>
      </c>
      <c r="C1903" s="27">
        <f>IF(B1903=1,Healthcare!C1903,NA())</f>
        <v>34.200000000000003</v>
      </c>
      <c r="D1903" s="27">
        <f>IF(B1903=1,Healthcare!D1903,NA())</f>
        <v>4.78</v>
      </c>
      <c r="E1903" s="32">
        <f>IF(B1903=1,Healthcare!M1903,NA())</f>
        <v>3987.93</v>
      </c>
    </row>
    <row r="1904" spans="1:5" x14ac:dyDescent="0.35">
      <c r="A1904" s="23">
        <f>Healthcare!Q1904</f>
        <v>26</v>
      </c>
      <c r="B1904" s="23">
        <f>IF(AND(OR(Dashboard!$D$5="All",Healthcare!J1904=Dashboard!$D$5),OR(Dashboard!$D$6="All",Healthcare!K1904=Dashboard!$D$6)),1,0)</f>
        <v>1</v>
      </c>
      <c r="C1904" s="27">
        <f>IF(B1904=1,Healthcare!C1904,NA())</f>
        <v>29.92</v>
      </c>
      <c r="D1904" s="27">
        <f>IF(B1904=1,Healthcare!D1904,NA())</f>
        <v>6.02</v>
      </c>
      <c r="E1904" s="32">
        <f>IF(B1904=1,Healthcare!M1904,NA())</f>
        <v>3981.98</v>
      </c>
    </row>
    <row r="1905" spans="1:5" x14ac:dyDescent="0.35">
      <c r="A1905" s="23">
        <f>Healthcare!Q1905</f>
        <v>32</v>
      </c>
      <c r="B1905" s="23">
        <f>IF(AND(OR(Dashboard!$D$5="All",Healthcare!J1905=Dashboard!$D$5),OR(Dashboard!$D$6="All",Healthcare!K1905=Dashboard!$D$6)),1,0)</f>
        <v>1</v>
      </c>
      <c r="C1905" s="27">
        <f>IF(B1905=1,Healthcare!C1905,NA())</f>
        <v>28.93</v>
      </c>
      <c r="D1905" s="27">
        <f>IF(B1905=1,Healthcare!D1905,NA())</f>
        <v>4.4400000000000004</v>
      </c>
      <c r="E1905" s="32">
        <f>IF(B1905=1,Healthcare!M1905,NA())</f>
        <v>3972.92</v>
      </c>
    </row>
    <row r="1906" spans="1:5" x14ac:dyDescent="0.35">
      <c r="A1906" s="23">
        <f>Healthcare!Q1906</f>
        <v>27</v>
      </c>
      <c r="B1906" s="23">
        <f>IF(AND(OR(Dashboard!$D$5="All",Healthcare!J1906=Dashboard!$D$5),OR(Dashboard!$D$6="All",Healthcare!K1906=Dashboard!$D$6)),1,0)</f>
        <v>1</v>
      </c>
      <c r="C1906" s="27">
        <f>IF(B1906=1,Healthcare!C1906,NA())</f>
        <v>31.254999999999999</v>
      </c>
      <c r="D1906" s="27">
        <f>IF(B1906=1,Healthcare!D1906,NA())</f>
        <v>5.84</v>
      </c>
      <c r="E1906" s="32">
        <f>IF(B1906=1,Healthcare!M1906,NA())</f>
        <v>3956.07</v>
      </c>
    </row>
    <row r="1907" spans="1:5" x14ac:dyDescent="0.35">
      <c r="A1907" s="23">
        <f>Healthcare!Q1907</f>
        <v>23</v>
      </c>
      <c r="B1907" s="23">
        <f>IF(AND(OR(Dashboard!$D$5="All",Healthcare!J1907=Dashboard!$D$5),OR(Dashboard!$D$6="All",Healthcare!K1907=Dashboard!$D$6)),1,0)</f>
        <v>1</v>
      </c>
      <c r="C1907" s="27">
        <f>IF(B1907=1,Healthcare!C1907,NA())</f>
        <v>29.83</v>
      </c>
      <c r="D1907" s="27">
        <f>IF(B1907=1,Healthcare!D1907,NA())</f>
        <v>5.39</v>
      </c>
      <c r="E1907" s="32">
        <f>IF(B1907=1,Healthcare!M1907,NA())</f>
        <v>3955.98</v>
      </c>
    </row>
    <row r="1908" spans="1:5" x14ac:dyDescent="0.35">
      <c r="A1908" s="23">
        <f>Healthcare!Q1908</f>
        <v>29</v>
      </c>
      <c r="B1908" s="23">
        <f>IF(AND(OR(Dashboard!$D$5="All",Healthcare!J1908=Dashboard!$D$5),OR(Dashboard!$D$6="All",Healthcare!K1908=Dashboard!$D$6)),1,0)</f>
        <v>1</v>
      </c>
      <c r="C1908" s="27">
        <f>IF(B1908=1,Healthcare!C1908,NA())</f>
        <v>29.59</v>
      </c>
      <c r="D1908" s="27">
        <f>IF(B1908=1,Healthcare!D1908,NA())</f>
        <v>6.16</v>
      </c>
      <c r="E1908" s="32">
        <f>IF(B1908=1,Healthcare!M1908,NA())</f>
        <v>3947.41</v>
      </c>
    </row>
    <row r="1909" spans="1:5" x14ac:dyDescent="0.35">
      <c r="A1909" s="23">
        <f>Healthcare!Q1909</f>
        <v>29</v>
      </c>
      <c r="B1909" s="23">
        <f>IF(AND(OR(Dashboard!$D$5="All",Healthcare!J1909=Dashboard!$D$5),OR(Dashboard!$D$6="All",Healthcare!K1909=Dashboard!$D$6)),1,0)</f>
        <v>1</v>
      </c>
      <c r="C1909" s="27">
        <f>IF(B1909=1,Healthcare!C1909,NA())</f>
        <v>31.16</v>
      </c>
      <c r="D1909" s="27">
        <f>IF(B1909=1,Healthcare!D1909,NA())</f>
        <v>4.49</v>
      </c>
      <c r="E1909" s="32">
        <f>IF(B1909=1,Healthcare!M1909,NA())</f>
        <v>3943.6</v>
      </c>
    </row>
    <row r="1910" spans="1:5" x14ac:dyDescent="0.35">
      <c r="A1910" s="23">
        <f>Healthcare!Q1910</f>
        <v>34</v>
      </c>
      <c r="B1910" s="23">
        <f>IF(AND(OR(Dashboard!$D$5="All",Healthcare!J1910=Dashboard!$D$5),OR(Dashboard!$D$6="All",Healthcare!K1910=Dashboard!$D$6)),1,0)</f>
        <v>1</v>
      </c>
      <c r="C1910" s="27">
        <f>IF(B1910=1,Healthcare!C1910,NA())</f>
        <v>34.21</v>
      </c>
      <c r="D1910" s="27">
        <f>IF(B1910=1,Healthcare!D1910,NA())</f>
        <v>4.4800000000000004</v>
      </c>
      <c r="E1910" s="32">
        <f>IF(B1910=1,Healthcare!M1910,NA())</f>
        <v>3935.18</v>
      </c>
    </row>
    <row r="1911" spans="1:5" x14ac:dyDescent="0.35">
      <c r="A1911" s="23">
        <f>Healthcare!Q1911</f>
        <v>20</v>
      </c>
      <c r="B1911" s="23">
        <f>IF(AND(OR(Dashboard!$D$5="All",Healthcare!J1911=Dashboard!$D$5),OR(Dashboard!$D$6="All",Healthcare!K1911=Dashboard!$D$6)),1,0)</f>
        <v>1</v>
      </c>
      <c r="C1911" s="27">
        <f>IF(B1911=1,Healthcare!C1911,NA())</f>
        <v>34.86</v>
      </c>
      <c r="D1911" s="27">
        <f>IF(B1911=1,Healthcare!D1911,NA())</f>
        <v>10.97</v>
      </c>
      <c r="E1911" s="32">
        <f>IF(B1911=1,Healthcare!M1911,NA())</f>
        <v>3931.51</v>
      </c>
    </row>
    <row r="1912" spans="1:5" x14ac:dyDescent="0.35">
      <c r="A1912" s="23">
        <f>Healthcare!Q1912</f>
        <v>22</v>
      </c>
      <c r="B1912" s="23">
        <f>IF(AND(OR(Dashboard!$D$5="All",Healthcare!J1912=Dashboard!$D$5),OR(Dashboard!$D$6="All",Healthcare!K1912=Dashboard!$D$6)),1,0)</f>
        <v>1</v>
      </c>
      <c r="C1912" s="27">
        <f>IF(B1912=1,Healthcare!C1912,NA())</f>
        <v>34.58</v>
      </c>
      <c r="D1912" s="27">
        <f>IF(B1912=1,Healthcare!D1912,NA())</f>
        <v>5.14</v>
      </c>
      <c r="E1912" s="32">
        <f>IF(B1912=1,Healthcare!M1912,NA())</f>
        <v>3925.76</v>
      </c>
    </row>
    <row r="1913" spans="1:5" x14ac:dyDescent="0.35">
      <c r="A1913" s="23">
        <f>Healthcare!Q1913</f>
        <v>37</v>
      </c>
      <c r="B1913" s="23">
        <f>IF(AND(OR(Dashboard!$D$5="All",Healthcare!J1913=Dashboard!$D$5),OR(Dashboard!$D$6="All",Healthcare!K1913=Dashboard!$D$6)),1,0)</f>
        <v>1</v>
      </c>
      <c r="C1913" s="27">
        <f>IF(B1913=1,Healthcare!C1913,NA())</f>
        <v>17.940000000000001</v>
      </c>
      <c r="D1913" s="27">
        <f>IF(B1913=1,Healthcare!D1913,NA())</f>
        <v>5.17</v>
      </c>
      <c r="E1913" s="32">
        <f>IF(B1913=1,Healthcare!M1913,NA())</f>
        <v>3910.44</v>
      </c>
    </row>
    <row r="1914" spans="1:5" x14ac:dyDescent="0.35">
      <c r="A1914" s="23">
        <f>Healthcare!Q1914</f>
        <v>25</v>
      </c>
      <c r="B1914" s="23">
        <f>IF(AND(OR(Dashboard!$D$5="All",Healthcare!J1914=Dashboard!$D$5),OR(Dashboard!$D$6="All",Healthcare!K1914=Dashboard!$D$6)),1,0)</f>
        <v>1</v>
      </c>
      <c r="C1914" s="27">
        <f>IF(B1914=1,Healthcare!C1914,NA())</f>
        <v>26.8</v>
      </c>
      <c r="D1914" s="27">
        <f>IF(B1914=1,Healthcare!D1914,NA())</f>
        <v>6.18</v>
      </c>
      <c r="E1914" s="32">
        <f>IF(B1914=1,Healthcare!M1914,NA())</f>
        <v>3906.13</v>
      </c>
    </row>
    <row r="1915" spans="1:5" x14ac:dyDescent="0.35">
      <c r="A1915" s="23">
        <f>Healthcare!Q1915</f>
        <v>41</v>
      </c>
      <c r="B1915" s="23">
        <f>IF(AND(OR(Dashboard!$D$5="All",Healthcare!J1915=Dashboard!$D$5),OR(Dashboard!$D$6="All",Healthcare!K1915=Dashboard!$D$6)),1,0)</f>
        <v>1</v>
      </c>
      <c r="C1915" s="27">
        <f>IF(B1915=1,Healthcare!C1915,NA())</f>
        <v>17.690000000000001</v>
      </c>
      <c r="D1915" s="27">
        <f>IF(B1915=1,Healthcare!D1915,NA())</f>
        <v>9.07</v>
      </c>
      <c r="E1915" s="32">
        <f>IF(B1915=1,Healthcare!M1915,NA())</f>
        <v>3902.07</v>
      </c>
    </row>
    <row r="1916" spans="1:5" x14ac:dyDescent="0.35">
      <c r="A1916" s="23">
        <f>Healthcare!Q1916</f>
        <v>29</v>
      </c>
      <c r="B1916" s="23">
        <f>IF(AND(OR(Dashboard!$D$5="All",Healthcare!J1916=Dashboard!$D$5),OR(Dashboard!$D$6="All",Healthcare!K1916=Dashboard!$D$6)),1,0)</f>
        <v>1</v>
      </c>
      <c r="C1916" s="27">
        <f>IF(B1916=1,Healthcare!C1916,NA())</f>
        <v>25.77</v>
      </c>
      <c r="D1916" s="27">
        <f>IF(B1916=1,Healthcare!D1916,NA())</f>
        <v>4.43</v>
      </c>
      <c r="E1916" s="32">
        <f>IF(B1916=1,Healthcare!M1916,NA())</f>
        <v>3898.35</v>
      </c>
    </row>
    <row r="1917" spans="1:5" x14ac:dyDescent="0.35">
      <c r="A1917" s="23">
        <f>Healthcare!Q1917</f>
        <v>18</v>
      </c>
      <c r="B1917" s="23">
        <f>IF(AND(OR(Dashboard!$D$5="All",Healthcare!J1917=Dashboard!$D$5),OR(Dashboard!$D$6="All",Healthcare!K1917=Dashboard!$D$6)),1,0)</f>
        <v>1</v>
      </c>
      <c r="C1917" s="27">
        <f>IF(B1917=1,Healthcare!C1917,NA())</f>
        <v>34.46</v>
      </c>
      <c r="D1917" s="27">
        <f>IF(B1917=1,Healthcare!D1917,NA())</f>
        <v>4.17</v>
      </c>
      <c r="E1917" s="32">
        <f>IF(B1917=1,Healthcare!M1917,NA())</f>
        <v>3889.2</v>
      </c>
    </row>
    <row r="1918" spans="1:5" x14ac:dyDescent="0.35">
      <c r="A1918" s="23">
        <f>Healthcare!Q1918</f>
        <v>26</v>
      </c>
      <c r="B1918" s="23">
        <f>IF(AND(OR(Dashboard!$D$5="All",Healthcare!J1918=Dashboard!$D$5),OR(Dashboard!$D$6="All",Healthcare!K1918=Dashboard!$D$6)),1,0)</f>
        <v>1</v>
      </c>
      <c r="C1918" s="27">
        <f>IF(B1918=1,Healthcare!C1918,NA())</f>
        <v>30.875</v>
      </c>
      <c r="D1918" s="27">
        <f>IF(B1918=1,Healthcare!D1918,NA())</f>
        <v>4.95</v>
      </c>
      <c r="E1918" s="32">
        <f>IF(B1918=1,Healthcare!M1918,NA())</f>
        <v>3877.3</v>
      </c>
    </row>
    <row r="1919" spans="1:5" x14ac:dyDescent="0.35">
      <c r="A1919" s="23">
        <f>Healthcare!Q1919</f>
        <v>31</v>
      </c>
      <c r="B1919" s="23">
        <f>IF(AND(OR(Dashboard!$D$5="All",Healthcare!J1919=Dashboard!$D$5),OR(Dashboard!$D$6="All",Healthcare!K1919=Dashboard!$D$6)),1,0)</f>
        <v>1</v>
      </c>
      <c r="C1919" s="27">
        <f>IF(B1919=1,Healthcare!C1919,NA())</f>
        <v>39.49</v>
      </c>
      <c r="D1919" s="27">
        <f>IF(B1919=1,Healthcare!D1919,NA())</f>
        <v>5.13</v>
      </c>
      <c r="E1919" s="32">
        <f>IF(B1919=1,Healthcare!M1919,NA())</f>
        <v>3875.73</v>
      </c>
    </row>
    <row r="1920" spans="1:5" x14ac:dyDescent="0.35">
      <c r="A1920" s="23">
        <f>Healthcare!Q1920</f>
        <v>32</v>
      </c>
      <c r="B1920" s="23">
        <f>IF(AND(OR(Dashboard!$D$5="All",Healthcare!J1920=Dashboard!$D$5),OR(Dashboard!$D$6="All",Healthcare!K1920=Dashboard!$D$6)),1,0)</f>
        <v>1</v>
      </c>
      <c r="C1920" s="27">
        <f>IF(B1920=1,Healthcare!C1920,NA())</f>
        <v>28.88</v>
      </c>
      <c r="D1920" s="27">
        <f>IF(B1920=1,Healthcare!D1920,NA())</f>
        <v>4.0999999999999996</v>
      </c>
      <c r="E1920" s="32">
        <f>IF(B1920=1,Healthcare!M1920,NA())</f>
        <v>3866.86</v>
      </c>
    </row>
    <row r="1921" spans="1:5" x14ac:dyDescent="0.35">
      <c r="A1921" s="23">
        <f>Healthcare!Q1921</f>
        <v>21</v>
      </c>
      <c r="B1921" s="23">
        <f>IF(AND(OR(Dashboard!$D$5="All",Healthcare!J1921=Dashboard!$D$5),OR(Dashboard!$D$6="All",Healthcare!K1921=Dashboard!$D$6)),1,0)</f>
        <v>1</v>
      </c>
      <c r="C1921" s="27">
        <f>IF(B1921=1,Healthcare!C1921,NA())</f>
        <v>20.234999999999999</v>
      </c>
      <c r="D1921" s="27">
        <f>IF(B1921=1,Healthcare!D1921,NA())</f>
        <v>5.01</v>
      </c>
      <c r="E1921" s="32">
        <f>IF(B1921=1,Healthcare!M1921,NA())</f>
        <v>3861.21</v>
      </c>
    </row>
    <row r="1922" spans="1:5" x14ac:dyDescent="0.35">
      <c r="A1922" s="23">
        <f>Healthcare!Q1922</f>
        <v>22</v>
      </c>
      <c r="B1922" s="23">
        <f>IF(AND(OR(Dashboard!$D$5="All",Healthcare!J1922=Dashboard!$D$5),OR(Dashboard!$D$6="All",Healthcare!K1922=Dashboard!$D$6)),1,0)</f>
        <v>1</v>
      </c>
      <c r="C1922" s="27">
        <f>IF(B1922=1,Healthcare!C1922,NA())</f>
        <v>30.67</v>
      </c>
      <c r="D1922" s="27">
        <f>IF(B1922=1,Healthcare!D1922,NA())</f>
        <v>5.09</v>
      </c>
      <c r="E1922" s="32">
        <f>IF(B1922=1,Healthcare!M1922,NA())</f>
        <v>3858.51</v>
      </c>
    </row>
    <row r="1923" spans="1:5" x14ac:dyDescent="0.35">
      <c r="A1923" s="23">
        <f>Healthcare!Q1923</f>
        <v>31</v>
      </c>
      <c r="B1923" s="23">
        <f>IF(AND(OR(Dashboard!$D$5="All",Healthcare!J1923=Dashboard!$D$5),OR(Dashboard!$D$6="All",Healthcare!K1923=Dashboard!$D$6)),1,0)</f>
        <v>1</v>
      </c>
      <c r="C1923" s="27">
        <f>IF(B1923=1,Healthcare!C1923,NA())</f>
        <v>30.875</v>
      </c>
      <c r="D1923" s="27">
        <f>IF(B1923=1,Healthcare!D1923,NA())</f>
        <v>6.49</v>
      </c>
      <c r="E1923" s="32">
        <f>IF(B1923=1,Healthcare!M1923,NA())</f>
        <v>3857.76</v>
      </c>
    </row>
    <row r="1924" spans="1:5" x14ac:dyDescent="0.35">
      <c r="A1924" s="23">
        <f>Healthcare!Q1924</f>
        <v>28</v>
      </c>
      <c r="B1924" s="23">
        <f>IF(AND(OR(Dashboard!$D$5="All",Healthcare!J1924=Dashboard!$D$5),OR(Dashboard!$D$6="All",Healthcare!K1924=Dashboard!$D$6)),1,0)</f>
        <v>1</v>
      </c>
      <c r="C1924" s="27">
        <f>IF(B1924=1,Healthcare!C1924,NA())</f>
        <v>23.8</v>
      </c>
      <c r="D1924" s="27">
        <f>IF(B1924=1,Healthcare!D1924,NA())</f>
        <v>4.08</v>
      </c>
      <c r="E1924" s="32">
        <f>IF(B1924=1,Healthcare!M1924,NA())</f>
        <v>3847.67</v>
      </c>
    </row>
    <row r="1925" spans="1:5" x14ac:dyDescent="0.35">
      <c r="A1925" s="23">
        <f>Healthcare!Q1925</f>
        <v>41</v>
      </c>
      <c r="B1925" s="23">
        <f>IF(AND(OR(Dashboard!$D$5="All",Healthcare!J1925=Dashboard!$D$5),OR(Dashboard!$D$6="All",Healthcare!K1925=Dashboard!$D$6)),1,0)</f>
        <v>1</v>
      </c>
      <c r="C1925" s="27">
        <f>IF(B1925=1,Healthcare!C1925,NA())</f>
        <v>15.37</v>
      </c>
      <c r="D1925" s="27">
        <f>IF(B1925=1,Healthcare!D1925,NA())</f>
        <v>8.6300000000000008</v>
      </c>
      <c r="E1925" s="32">
        <f>IF(B1925=1,Healthcare!M1925,NA())</f>
        <v>3797.2</v>
      </c>
    </row>
    <row r="1926" spans="1:5" x14ac:dyDescent="0.35">
      <c r="A1926" s="23">
        <f>Healthcare!Q1926</f>
        <v>23</v>
      </c>
      <c r="B1926" s="23">
        <f>IF(AND(OR(Dashboard!$D$5="All",Healthcare!J1926=Dashboard!$D$5),OR(Dashboard!$D$6="All",Healthcare!K1926=Dashboard!$D$6)),1,0)</f>
        <v>1</v>
      </c>
      <c r="C1926" s="27">
        <f>IF(B1926=1,Healthcare!C1926,NA())</f>
        <v>30.4</v>
      </c>
      <c r="D1926" s="27">
        <f>IF(B1926=1,Healthcare!D1926,NA())</f>
        <v>5.28</v>
      </c>
      <c r="E1926" s="32">
        <f>IF(B1926=1,Healthcare!M1926,NA())</f>
        <v>3796.36</v>
      </c>
    </row>
    <row r="1927" spans="1:5" x14ac:dyDescent="0.35">
      <c r="A1927" s="23">
        <f>Healthcare!Q1927</f>
        <v>34</v>
      </c>
      <c r="B1927" s="23">
        <f>IF(AND(OR(Dashboard!$D$5="All",Healthcare!J1927=Dashboard!$D$5),OR(Dashboard!$D$6="All",Healthcare!K1927=Dashboard!$D$6)),1,0)</f>
        <v>1</v>
      </c>
      <c r="C1927" s="27">
        <f>IF(B1927=1,Healthcare!C1927,NA())</f>
        <v>19.48</v>
      </c>
      <c r="D1927" s="27">
        <f>IF(B1927=1,Healthcare!D1927,NA())</f>
        <v>5.63</v>
      </c>
      <c r="E1927" s="32">
        <f>IF(B1927=1,Healthcare!M1927,NA())</f>
        <v>3793.55</v>
      </c>
    </row>
    <row r="1928" spans="1:5" x14ac:dyDescent="0.35">
      <c r="A1928" s="23">
        <f>Healthcare!Q1928</f>
        <v>41</v>
      </c>
      <c r="B1928" s="23">
        <f>IF(AND(OR(Dashboard!$D$5="All",Healthcare!J1928=Dashboard!$D$5),OR(Dashboard!$D$6="All",Healthcare!K1928=Dashboard!$D$6)),1,0)</f>
        <v>1</v>
      </c>
      <c r="C1928" s="27">
        <f>IF(B1928=1,Healthcare!C1928,NA())</f>
        <v>16.96</v>
      </c>
      <c r="D1928" s="27">
        <f>IF(B1928=1,Healthcare!D1928,NA())</f>
        <v>11.47</v>
      </c>
      <c r="E1928" s="32">
        <f>IF(B1928=1,Healthcare!M1928,NA())</f>
        <v>3785.77</v>
      </c>
    </row>
    <row r="1929" spans="1:5" x14ac:dyDescent="0.35">
      <c r="A1929" s="23">
        <f>Healthcare!Q1929</f>
        <v>35</v>
      </c>
      <c r="B1929" s="23">
        <f>IF(AND(OR(Dashboard!$D$5="All",Healthcare!J1929=Dashboard!$D$5),OR(Dashboard!$D$6="All",Healthcare!K1929=Dashboard!$D$6)),1,0)</f>
        <v>1</v>
      </c>
      <c r="C1929" s="27">
        <f>IF(B1929=1,Healthcare!C1929,NA())</f>
        <v>19.05</v>
      </c>
      <c r="D1929" s="27">
        <f>IF(B1929=1,Healthcare!D1929,NA())</f>
        <v>4.92</v>
      </c>
      <c r="E1929" s="32">
        <f>IF(B1929=1,Healthcare!M1929,NA())</f>
        <v>3773.23</v>
      </c>
    </row>
    <row r="1930" spans="1:5" x14ac:dyDescent="0.35">
      <c r="A1930" s="23">
        <f>Healthcare!Q1930</f>
        <v>28</v>
      </c>
      <c r="B1930" s="23">
        <f>IF(AND(OR(Dashboard!$D$5="All",Healthcare!J1930=Dashboard!$D$5),OR(Dashboard!$D$6="All",Healthcare!K1930=Dashboard!$D$6)),1,0)</f>
        <v>1</v>
      </c>
      <c r="C1930" s="27">
        <f>IF(B1930=1,Healthcare!C1930,NA())</f>
        <v>37.619999999999997</v>
      </c>
      <c r="D1930" s="27">
        <f>IF(B1930=1,Healthcare!D1930,NA())</f>
        <v>4.18</v>
      </c>
      <c r="E1930" s="32">
        <f>IF(B1930=1,Healthcare!M1930,NA())</f>
        <v>3766.88</v>
      </c>
    </row>
    <row r="1931" spans="1:5" x14ac:dyDescent="0.35">
      <c r="A1931" s="23">
        <f>Healthcare!Q1931</f>
        <v>31</v>
      </c>
      <c r="B1931" s="23">
        <f>IF(AND(OR(Dashboard!$D$5="All",Healthcare!J1931=Dashboard!$D$5),OR(Dashboard!$D$6="All",Healthcare!K1931=Dashboard!$D$6)),1,0)</f>
        <v>1</v>
      </c>
      <c r="C1931" s="27">
        <f>IF(B1931=1,Healthcare!C1931,NA())</f>
        <v>29.1</v>
      </c>
      <c r="D1931" s="27">
        <f>IF(B1931=1,Healthcare!D1931,NA())</f>
        <v>4.67</v>
      </c>
      <c r="E1931" s="32">
        <f>IF(B1931=1,Healthcare!M1931,NA())</f>
        <v>3761.29</v>
      </c>
    </row>
    <row r="1932" spans="1:5" x14ac:dyDescent="0.35">
      <c r="A1932" s="23">
        <f>Healthcare!Q1932</f>
        <v>31</v>
      </c>
      <c r="B1932" s="23">
        <f>IF(AND(OR(Dashboard!$D$5="All",Healthcare!J1932=Dashboard!$D$5),OR(Dashboard!$D$6="All",Healthcare!K1932=Dashboard!$D$6)),1,0)</f>
        <v>1</v>
      </c>
      <c r="C1932" s="27">
        <f>IF(B1932=1,Healthcare!C1932,NA())</f>
        <v>26.62</v>
      </c>
      <c r="D1932" s="27">
        <f>IF(B1932=1,Healthcare!D1932,NA())</f>
        <v>6.24</v>
      </c>
      <c r="E1932" s="32">
        <f>IF(B1932=1,Healthcare!M1932,NA())</f>
        <v>3757.84</v>
      </c>
    </row>
    <row r="1933" spans="1:5" x14ac:dyDescent="0.35">
      <c r="A1933" s="23">
        <f>Healthcare!Q1933</f>
        <v>31</v>
      </c>
      <c r="B1933" s="23">
        <f>IF(AND(OR(Dashboard!$D$5="All",Healthcare!J1933=Dashboard!$D$5),OR(Dashboard!$D$6="All",Healthcare!K1933=Dashboard!$D$6)),1,0)</f>
        <v>1</v>
      </c>
      <c r="C1933" s="27">
        <f>IF(B1933=1,Healthcare!C1933,NA())</f>
        <v>25.74</v>
      </c>
      <c r="D1933" s="27">
        <f>IF(B1933=1,Healthcare!D1933,NA())</f>
        <v>5.99</v>
      </c>
      <c r="E1933" s="32">
        <f>IF(B1933=1,Healthcare!M1933,NA())</f>
        <v>3756.62</v>
      </c>
    </row>
    <row r="1934" spans="1:5" x14ac:dyDescent="0.35">
      <c r="A1934" s="23">
        <f>Healthcare!Q1934</f>
        <v>36</v>
      </c>
      <c r="B1934" s="23">
        <f>IF(AND(OR(Dashboard!$D$5="All",Healthcare!J1934=Dashboard!$D$5),OR(Dashboard!$D$6="All",Healthcare!K1934=Dashboard!$D$6)),1,0)</f>
        <v>1</v>
      </c>
      <c r="C1934" s="27">
        <f>IF(B1934=1,Healthcare!C1934,NA())</f>
        <v>18.22</v>
      </c>
      <c r="D1934" s="27">
        <f>IF(B1934=1,Healthcare!D1934,NA())</f>
        <v>10.27</v>
      </c>
      <c r="E1934" s="32">
        <f>IF(B1934=1,Healthcare!M1934,NA())</f>
        <v>3748.56</v>
      </c>
    </row>
    <row r="1935" spans="1:5" x14ac:dyDescent="0.35">
      <c r="A1935" s="23">
        <f>Healthcare!Q1935</f>
        <v>29</v>
      </c>
      <c r="B1935" s="23">
        <f>IF(AND(OR(Dashboard!$D$5="All",Healthcare!J1935=Dashboard!$D$5),OR(Dashboard!$D$6="All",Healthcare!K1935=Dashboard!$D$6)),1,0)</f>
        <v>1</v>
      </c>
      <c r="C1935" s="27">
        <f>IF(B1935=1,Healthcare!C1935,NA())</f>
        <v>26.03</v>
      </c>
      <c r="D1935" s="27">
        <f>IF(B1935=1,Healthcare!D1935,NA())</f>
        <v>5.97</v>
      </c>
      <c r="E1935" s="32">
        <f>IF(B1935=1,Healthcare!M1935,NA())</f>
        <v>3736.46</v>
      </c>
    </row>
    <row r="1936" spans="1:5" x14ac:dyDescent="0.35">
      <c r="A1936" s="23">
        <f>Healthcare!Q1936</f>
        <v>28</v>
      </c>
      <c r="B1936" s="23">
        <f>IF(AND(OR(Dashboard!$D$5="All",Healthcare!J1936=Dashboard!$D$5),OR(Dashboard!$D$6="All",Healthcare!K1936=Dashboard!$D$6)),1,0)</f>
        <v>1</v>
      </c>
      <c r="C1936" s="27">
        <f>IF(B1936=1,Healthcare!C1936,NA())</f>
        <v>17.29</v>
      </c>
      <c r="D1936" s="27">
        <f>IF(B1936=1,Healthcare!D1936,NA())</f>
        <v>4.9800000000000004</v>
      </c>
      <c r="E1936" s="32">
        <f>IF(B1936=1,Healthcare!M1936,NA())</f>
        <v>3732.63</v>
      </c>
    </row>
    <row r="1937" spans="1:5" x14ac:dyDescent="0.35">
      <c r="A1937" s="23">
        <f>Healthcare!Q1937</f>
        <v>36</v>
      </c>
      <c r="B1937" s="23">
        <f>IF(AND(OR(Dashboard!$D$5="All",Healthcare!J1937=Dashboard!$D$5),OR(Dashboard!$D$6="All",Healthcare!K1937=Dashboard!$D$6)),1,0)</f>
        <v>1</v>
      </c>
      <c r="C1937" s="27">
        <f>IF(B1937=1,Healthcare!C1937,NA())</f>
        <v>18.170000000000002</v>
      </c>
      <c r="D1937" s="27">
        <f>IF(B1937=1,Healthcare!D1937,NA())</f>
        <v>6.91</v>
      </c>
      <c r="E1937" s="32">
        <f>IF(B1937=1,Healthcare!M1937,NA())</f>
        <v>3731.6</v>
      </c>
    </row>
    <row r="1938" spans="1:5" x14ac:dyDescent="0.35">
      <c r="A1938" s="23">
        <f>Healthcare!Q1938</f>
        <v>18</v>
      </c>
      <c r="B1938" s="23">
        <f>IF(AND(OR(Dashboard!$D$5="All",Healthcare!J1938=Dashboard!$D$5),OR(Dashboard!$D$6="All",Healthcare!K1938=Dashboard!$D$6)),1,0)</f>
        <v>1</v>
      </c>
      <c r="C1938" s="27">
        <f>IF(B1938=1,Healthcare!C1938,NA())</f>
        <v>32.54</v>
      </c>
      <c r="D1938" s="27">
        <f>IF(B1938=1,Healthcare!D1938,NA())</f>
        <v>6.38</v>
      </c>
      <c r="E1938" s="32">
        <f>IF(B1938=1,Healthcare!M1938,NA())</f>
        <v>3722.23</v>
      </c>
    </row>
    <row r="1939" spans="1:5" x14ac:dyDescent="0.35">
      <c r="A1939" s="23">
        <f>Healthcare!Q1939</f>
        <v>33</v>
      </c>
      <c r="B1939" s="23">
        <f>IF(AND(OR(Dashboard!$D$5="All",Healthcare!J1939=Dashboard!$D$5),OR(Dashboard!$D$6="All",Healthcare!K1939=Dashboard!$D$6)),1,0)</f>
        <v>1</v>
      </c>
      <c r="C1939" s="27">
        <f>IF(B1939=1,Healthcare!C1939,NA())</f>
        <v>30.25</v>
      </c>
      <c r="D1939" s="27">
        <f>IF(B1939=1,Healthcare!D1939,NA())</f>
        <v>4.7699999999999996</v>
      </c>
      <c r="E1939" s="32">
        <f>IF(B1939=1,Healthcare!M1939,NA())</f>
        <v>3704.35</v>
      </c>
    </row>
    <row r="1940" spans="1:5" x14ac:dyDescent="0.35">
      <c r="A1940" s="23">
        <f>Healthcare!Q1940</f>
        <v>34</v>
      </c>
      <c r="B1940" s="23">
        <f>IF(AND(OR(Dashboard!$D$5="All",Healthcare!J1940=Dashboard!$D$5),OR(Dashboard!$D$6="All",Healthcare!K1940=Dashboard!$D$6)),1,0)</f>
        <v>1</v>
      </c>
      <c r="C1940" s="27">
        <f>IF(B1940=1,Healthcare!C1940,NA())</f>
        <v>19.59</v>
      </c>
      <c r="D1940" s="27">
        <f>IF(B1940=1,Healthcare!D1940,NA())</f>
        <v>6.04</v>
      </c>
      <c r="E1940" s="32">
        <f>IF(B1940=1,Healthcare!M1940,NA())</f>
        <v>3699.54</v>
      </c>
    </row>
    <row r="1941" spans="1:5" x14ac:dyDescent="0.35">
      <c r="A1941" s="23">
        <f>Healthcare!Q1941</f>
        <v>27</v>
      </c>
      <c r="B1941" s="23">
        <f>IF(AND(OR(Dashboard!$D$5="All",Healthcare!J1941=Dashboard!$D$5),OR(Dashboard!$D$6="All",Healthcare!K1941=Dashboard!$D$6)),1,0)</f>
        <v>1</v>
      </c>
      <c r="C1941" s="27">
        <f>IF(B1941=1,Healthcare!C1941,NA())</f>
        <v>45.9</v>
      </c>
      <c r="D1941" s="27">
        <f>IF(B1941=1,Healthcare!D1941,NA())</f>
        <v>4.3</v>
      </c>
      <c r="E1941" s="32">
        <f>IF(B1941=1,Healthcare!M1941,NA())</f>
        <v>3693.43</v>
      </c>
    </row>
    <row r="1942" spans="1:5" x14ac:dyDescent="0.35">
      <c r="A1942" s="23">
        <f>Healthcare!Q1942</f>
        <v>41</v>
      </c>
      <c r="B1942" s="23">
        <f>IF(AND(OR(Dashboard!$D$5="All",Healthcare!J1942=Dashboard!$D$5),OR(Dashboard!$D$6="All",Healthcare!K1942=Dashboard!$D$6)),1,0)</f>
        <v>1</v>
      </c>
      <c r="C1942" s="27">
        <f>IF(B1942=1,Healthcare!C1942,NA())</f>
        <v>17.059999999999999</v>
      </c>
      <c r="D1942" s="27">
        <f>IF(B1942=1,Healthcare!D1942,NA())</f>
        <v>8.75</v>
      </c>
      <c r="E1942" s="32">
        <f>IF(B1942=1,Healthcare!M1942,NA())</f>
        <v>3688.38</v>
      </c>
    </row>
    <row r="1943" spans="1:5" x14ac:dyDescent="0.35">
      <c r="A1943" s="23">
        <f>Healthcare!Q1943</f>
        <v>19</v>
      </c>
      <c r="B1943" s="23">
        <f>IF(AND(OR(Dashboard!$D$5="All",Healthcare!J1943=Dashboard!$D$5),OR(Dashboard!$D$6="All",Healthcare!K1943=Dashboard!$D$6)),1,0)</f>
        <v>1</v>
      </c>
      <c r="C1943" s="27">
        <f>IF(B1943=1,Healthcare!C1943,NA())</f>
        <v>32.07</v>
      </c>
      <c r="D1943" s="27">
        <f>IF(B1943=1,Healthcare!D1943,NA())</f>
        <v>5.25</v>
      </c>
      <c r="E1943" s="32">
        <f>IF(B1943=1,Healthcare!M1943,NA())</f>
        <v>3688.35</v>
      </c>
    </row>
    <row r="1944" spans="1:5" x14ac:dyDescent="0.35">
      <c r="A1944" s="23">
        <f>Healthcare!Q1944</f>
        <v>38</v>
      </c>
      <c r="B1944" s="23">
        <f>IF(AND(OR(Dashboard!$D$5="All",Healthcare!J1944=Dashboard!$D$5),OR(Dashboard!$D$6="All",Healthcare!K1944=Dashboard!$D$6)),1,0)</f>
        <v>1</v>
      </c>
      <c r="C1944" s="27">
        <f>IF(B1944=1,Healthcare!C1944,NA())</f>
        <v>16.5</v>
      </c>
      <c r="D1944" s="27">
        <f>IF(B1944=1,Healthcare!D1944,NA())</f>
        <v>5.03</v>
      </c>
      <c r="E1944" s="32">
        <f>IF(B1944=1,Healthcare!M1944,NA())</f>
        <v>3678.86</v>
      </c>
    </row>
    <row r="1945" spans="1:5" x14ac:dyDescent="0.35">
      <c r="A1945" s="23">
        <f>Healthcare!Q1945</f>
        <v>30</v>
      </c>
      <c r="B1945" s="23">
        <f>IF(AND(OR(Dashboard!$D$5="All",Healthcare!J1945=Dashboard!$D$5),OR(Dashboard!$D$6="All",Healthcare!K1945=Dashboard!$D$6)),1,0)</f>
        <v>1</v>
      </c>
      <c r="C1945" s="27">
        <f>IF(B1945=1,Healthcare!C1945,NA())</f>
        <v>31.4</v>
      </c>
      <c r="D1945" s="27">
        <f>IF(B1945=1,Healthcare!D1945,NA())</f>
        <v>5.88</v>
      </c>
      <c r="E1945" s="32">
        <f>IF(B1945=1,Healthcare!M1945,NA())</f>
        <v>3659.35</v>
      </c>
    </row>
    <row r="1946" spans="1:5" x14ac:dyDescent="0.35">
      <c r="A1946" s="23">
        <f>Healthcare!Q1946</f>
        <v>32</v>
      </c>
      <c r="B1946" s="23">
        <f>IF(AND(OR(Dashboard!$D$5="All",Healthcare!J1946=Dashboard!$D$5),OR(Dashboard!$D$6="All",Healthcare!K1946=Dashboard!$D$6)),1,0)</f>
        <v>1</v>
      </c>
      <c r="C1946" s="27">
        <f>IF(B1946=1,Healthcare!C1946,NA())</f>
        <v>20.36</v>
      </c>
      <c r="D1946" s="27">
        <f>IF(B1946=1,Healthcare!D1946,NA())</f>
        <v>4.49</v>
      </c>
      <c r="E1946" s="32">
        <f>IF(B1946=1,Healthcare!M1946,NA())</f>
        <v>3653.29</v>
      </c>
    </row>
    <row r="1947" spans="1:5" x14ac:dyDescent="0.35">
      <c r="A1947" s="23">
        <f>Healthcare!Q1947</f>
        <v>30</v>
      </c>
      <c r="B1947" s="23">
        <f>IF(AND(OR(Dashboard!$D$5="All",Healthcare!J1947=Dashboard!$D$5),OR(Dashboard!$D$6="All",Healthcare!K1947=Dashboard!$D$6)),1,0)</f>
        <v>1</v>
      </c>
      <c r="C1947" s="27">
        <f>IF(B1947=1,Healthcare!C1947,NA())</f>
        <v>25.46</v>
      </c>
      <c r="D1947" s="27">
        <f>IF(B1947=1,Healthcare!D1947,NA())</f>
        <v>4.1399999999999997</v>
      </c>
      <c r="E1947" s="32">
        <f>IF(B1947=1,Healthcare!M1947,NA())</f>
        <v>3645.09</v>
      </c>
    </row>
    <row r="1948" spans="1:5" x14ac:dyDescent="0.35">
      <c r="A1948" s="23">
        <f>Healthcare!Q1948</f>
        <v>37</v>
      </c>
      <c r="B1948" s="23">
        <f>IF(AND(OR(Dashboard!$D$5="All",Healthcare!J1948=Dashboard!$D$5),OR(Dashboard!$D$6="All",Healthcare!K1948=Dashboard!$D$6)),1,0)</f>
        <v>1</v>
      </c>
      <c r="C1948" s="27">
        <f>IF(B1948=1,Healthcare!C1948,NA())</f>
        <v>17.09</v>
      </c>
      <c r="D1948" s="27">
        <f>IF(B1948=1,Healthcare!D1948,NA())</f>
        <v>5.8</v>
      </c>
      <c r="E1948" s="32">
        <f>IF(B1948=1,Healthcare!M1948,NA())</f>
        <v>3622.13</v>
      </c>
    </row>
    <row r="1949" spans="1:5" x14ac:dyDescent="0.35">
      <c r="A1949" s="23">
        <f>Healthcare!Q1949</f>
        <v>32</v>
      </c>
      <c r="B1949" s="23">
        <f>IF(AND(OR(Dashboard!$D$5="All",Healthcare!J1949=Dashboard!$D$5),OR(Dashboard!$D$6="All",Healthcare!K1949=Dashboard!$D$6)),1,0)</f>
        <v>1</v>
      </c>
      <c r="C1949" s="27">
        <f>IF(B1949=1,Healthcare!C1949,NA())</f>
        <v>20.83</v>
      </c>
      <c r="D1949" s="27">
        <f>IF(B1949=1,Healthcare!D1949,NA())</f>
        <v>5.12</v>
      </c>
      <c r="E1949" s="32">
        <f>IF(B1949=1,Healthcare!M1949,NA())</f>
        <v>3606.43</v>
      </c>
    </row>
    <row r="1950" spans="1:5" x14ac:dyDescent="0.35">
      <c r="A1950" s="23">
        <f>Healthcare!Q1950</f>
        <v>34</v>
      </c>
      <c r="B1950" s="23">
        <f>IF(AND(OR(Dashboard!$D$5="All",Healthcare!J1950=Dashboard!$D$5),OR(Dashboard!$D$6="All",Healthcare!K1950=Dashboard!$D$6)),1,0)</f>
        <v>1</v>
      </c>
      <c r="C1950" s="27">
        <f>IF(B1950=1,Healthcare!C1950,NA())</f>
        <v>18.920000000000002</v>
      </c>
      <c r="D1950" s="27">
        <f>IF(B1950=1,Healthcare!D1950,NA())</f>
        <v>5.98</v>
      </c>
      <c r="E1950" s="32">
        <f>IF(B1950=1,Healthcare!M1950,NA())</f>
        <v>3603.6</v>
      </c>
    </row>
    <row r="1951" spans="1:5" x14ac:dyDescent="0.35">
      <c r="A1951" s="23">
        <f>Healthcare!Q1951</f>
        <v>23</v>
      </c>
      <c r="B1951" s="23">
        <f>IF(AND(OR(Dashboard!$D$5="All",Healthcare!J1951=Dashboard!$D$5),OR(Dashboard!$D$6="All",Healthcare!K1951=Dashboard!$D$6)),1,0)</f>
        <v>1</v>
      </c>
      <c r="C1951" s="27">
        <f>IF(B1951=1,Healthcare!C1951,NA())</f>
        <v>37.1</v>
      </c>
      <c r="D1951" s="27">
        <f>IF(B1951=1,Healthcare!D1951,NA())</f>
        <v>5.46</v>
      </c>
      <c r="E1951" s="32">
        <f>IF(B1951=1,Healthcare!M1951,NA())</f>
        <v>3597.6</v>
      </c>
    </row>
    <row r="1952" spans="1:5" x14ac:dyDescent="0.35">
      <c r="A1952" s="23">
        <f>Healthcare!Q1952</f>
        <v>25</v>
      </c>
      <c r="B1952" s="23">
        <f>IF(AND(OR(Dashboard!$D$5="All",Healthcare!J1952=Dashboard!$D$5),OR(Dashboard!$D$6="All",Healthcare!K1952=Dashboard!$D$6)),1,0)</f>
        <v>1</v>
      </c>
      <c r="C1952" s="27">
        <f>IF(B1952=1,Healthcare!C1952,NA())</f>
        <v>22.515000000000001</v>
      </c>
      <c r="D1952" s="27">
        <f>IF(B1952=1,Healthcare!D1952,NA())</f>
        <v>4.91</v>
      </c>
      <c r="E1952" s="32">
        <f>IF(B1952=1,Healthcare!M1952,NA())</f>
        <v>3594.17</v>
      </c>
    </row>
    <row r="1953" spans="1:5" x14ac:dyDescent="0.35">
      <c r="A1953" s="23">
        <f>Healthcare!Q1953</f>
        <v>24</v>
      </c>
      <c r="B1953" s="23">
        <f>IF(AND(OR(Dashboard!$D$5="All",Healthcare!J1953=Dashboard!$D$5),OR(Dashboard!$D$6="All",Healthcare!K1953=Dashboard!$D$6)),1,0)</f>
        <v>1</v>
      </c>
      <c r="C1953" s="27">
        <f>IF(B1953=1,Healthcare!C1953,NA())</f>
        <v>32.700000000000003</v>
      </c>
      <c r="D1953" s="27">
        <f>IF(B1953=1,Healthcare!D1953,NA())</f>
        <v>4.66</v>
      </c>
      <c r="E1953" s="32">
        <f>IF(B1953=1,Healthcare!M1953,NA())</f>
        <v>3591.48</v>
      </c>
    </row>
    <row r="1954" spans="1:5" x14ac:dyDescent="0.35">
      <c r="A1954" s="23">
        <f>Healthcare!Q1954</f>
        <v>36</v>
      </c>
      <c r="B1954" s="23">
        <f>IF(AND(OR(Dashboard!$D$5="All",Healthcare!J1954=Dashboard!$D$5),OR(Dashboard!$D$6="All",Healthcare!K1954=Dashboard!$D$6)),1,0)</f>
        <v>1</v>
      </c>
      <c r="C1954" s="27">
        <f>IF(B1954=1,Healthcare!C1954,NA())</f>
        <v>17.75</v>
      </c>
      <c r="D1954" s="27">
        <f>IF(B1954=1,Healthcare!D1954,NA())</f>
        <v>6.8</v>
      </c>
      <c r="E1954" s="32">
        <f>IF(B1954=1,Healthcare!M1954,NA())</f>
        <v>3589.14</v>
      </c>
    </row>
    <row r="1955" spans="1:5" x14ac:dyDescent="0.35">
      <c r="A1955" s="23">
        <f>Healthcare!Q1955</f>
        <v>21</v>
      </c>
      <c r="B1955" s="23">
        <f>IF(AND(OR(Dashboard!$D$5="All",Healthcare!J1955=Dashboard!$D$5),OR(Dashboard!$D$6="All",Healthcare!K1955=Dashboard!$D$6)),1,0)</f>
        <v>1</v>
      </c>
      <c r="C1955" s="27">
        <f>IF(B1955=1,Healthcare!C1955,NA())</f>
        <v>33.630000000000003</v>
      </c>
      <c r="D1955" s="27">
        <f>IF(B1955=1,Healthcare!D1955,NA())</f>
        <v>4.47</v>
      </c>
      <c r="E1955" s="32">
        <f>IF(B1955=1,Healthcare!M1955,NA())</f>
        <v>3579.83</v>
      </c>
    </row>
    <row r="1956" spans="1:5" x14ac:dyDescent="0.35">
      <c r="A1956" s="23">
        <f>Healthcare!Q1956</f>
        <v>27</v>
      </c>
      <c r="B1956" s="23">
        <f>IF(AND(OR(Dashboard!$D$5="All",Healthcare!J1956=Dashboard!$D$5),OR(Dashboard!$D$6="All",Healthcare!K1956=Dashboard!$D$6)),1,0)</f>
        <v>1</v>
      </c>
      <c r="C1956" s="27">
        <f>IF(B1956=1,Healthcare!C1956,NA())</f>
        <v>34.799999999999997</v>
      </c>
      <c r="D1956" s="27">
        <f>IF(B1956=1,Healthcare!D1956,NA())</f>
        <v>4.08</v>
      </c>
      <c r="E1956" s="32">
        <f>IF(B1956=1,Healthcare!M1956,NA())</f>
        <v>3578</v>
      </c>
    </row>
    <row r="1957" spans="1:5" x14ac:dyDescent="0.35">
      <c r="A1957" s="23">
        <f>Healthcare!Q1957</f>
        <v>34</v>
      </c>
      <c r="B1957" s="23">
        <f>IF(AND(OR(Dashboard!$D$5="All",Healthcare!J1957=Dashboard!$D$5),OR(Dashboard!$D$6="All",Healthcare!K1957=Dashboard!$D$6)),1,0)</f>
        <v>1</v>
      </c>
      <c r="C1957" s="27">
        <f>IF(B1957=1,Healthcare!C1957,NA())</f>
        <v>16.809999999999999</v>
      </c>
      <c r="D1957" s="27">
        <f>IF(B1957=1,Healthcare!D1957,NA())</f>
        <v>5.51</v>
      </c>
      <c r="E1957" s="32">
        <f>IF(B1957=1,Healthcare!M1957,NA())</f>
        <v>3569.96</v>
      </c>
    </row>
    <row r="1958" spans="1:5" x14ac:dyDescent="0.35">
      <c r="A1958" s="23">
        <f>Healthcare!Q1958</f>
        <v>41</v>
      </c>
      <c r="B1958" s="23">
        <f>IF(AND(OR(Dashboard!$D$5="All",Healthcare!J1958=Dashboard!$D$5),OR(Dashboard!$D$6="All",Healthcare!K1958=Dashboard!$D$6)),1,0)</f>
        <v>1</v>
      </c>
      <c r="C1958" s="27">
        <f>IF(B1958=1,Healthcare!C1958,NA())</f>
        <v>16.690000000000001</v>
      </c>
      <c r="D1958" s="27">
        <f>IF(B1958=1,Healthcare!D1958,NA())</f>
        <v>8.4</v>
      </c>
      <c r="E1958" s="32">
        <f>IF(B1958=1,Healthcare!M1958,NA())</f>
        <v>3562.87</v>
      </c>
    </row>
    <row r="1959" spans="1:5" x14ac:dyDescent="0.35">
      <c r="A1959" s="23">
        <f>Healthcare!Q1959</f>
        <v>27</v>
      </c>
      <c r="B1959" s="23">
        <f>IF(AND(OR(Dashboard!$D$5="All",Healthcare!J1959=Dashboard!$D$5),OR(Dashboard!$D$6="All",Healthcare!K1959=Dashboard!$D$6)),1,0)</f>
        <v>1</v>
      </c>
      <c r="C1959" s="27">
        <f>IF(B1959=1,Healthcare!C1959,NA())</f>
        <v>23.21</v>
      </c>
      <c r="D1959" s="27">
        <f>IF(B1959=1,Healthcare!D1959,NA())</f>
        <v>5.14</v>
      </c>
      <c r="E1959" s="32">
        <f>IF(B1959=1,Healthcare!M1959,NA())</f>
        <v>3561.89</v>
      </c>
    </row>
    <row r="1960" spans="1:5" x14ac:dyDescent="0.35">
      <c r="A1960" s="23">
        <f>Healthcare!Q1960</f>
        <v>27</v>
      </c>
      <c r="B1960" s="23">
        <f>IF(AND(OR(Dashboard!$D$5="All",Healthcare!J1960=Dashboard!$D$5),OR(Dashboard!$D$6="All",Healthcare!K1960=Dashboard!$D$6)),1,0)</f>
        <v>1</v>
      </c>
      <c r="C1960" s="27">
        <f>IF(B1960=1,Healthcare!C1960,NA())</f>
        <v>25.175000000000001</v>
      </c>
      <c r="D1960" s="27">
        <f>IF(B1960=1,Healthcare!D1960,NA())</f>
        <v>5.21</v>
      </c>
      <c r="E1960" s="32">
        <f>IF(B1960=1,Healthcare!M1960,NA())</f>
        <v>3558.62</v>
      </c>
    </row>
    <row r="1961" spans="1:5" x14ac:dyDescent="0.35">
      <c r="A1961" s="23">
        <f>Healthcare!Q1961</f>
        <v>28</v>
      </c>
      <c r="B1961" s="23">
        <f>IF(AND(OR(Dashboard!$D$5="All",Healthcare!J1961=Dashboard!$D$5),OR(Dashboard!$D$6="All",Healthcare!K1961=Dashboard!$D$6)),1,0)</f>
        <v>1</v>
      </c>
      <c r="C1961" s="27">
        <f>IF(B1961=1,Healthcare!C1961,NA())</f>
        <v>34.770000000000003</v>
      </c>
      <c r="D1961" s="27">
        <f>IF(B1961=1,Healthcare!D1961,NA())</f>
        <v>6.23</v>
      </c>
      <c r="E1961" s="32">
        <f>IF(B1961=1,Healthcare!M1961,NA())</f>
        <v>3556.92</v>
      </c>
    </row>
    <row r="1962" spans="1:5" x14ac:dyDescent="0.35">
      <c r="A1962" s="23">
        <f>Healthcare!Q1962</f>
        <v>30</v>
      </c>
      <c r="B1962" s="23">
        <f>IF(AND(OR(Dashboard!$D$5="All",Healthcare!J1962=Dashboard!$D$5),OR(Dashboard!$D$6="All",Healthcare!K1962=Dashboard!$D$6)),1,0)</f>
        <v>1</v>
      </c>
      <c r="C1962" s="27">
        <f>IF(B1962=1,Healthcare!C1962,NA())</f>
        <v>27.7</v>
      </c>
      <c r="D1962" s="27">
        <f>IF(B1962=1,Healthcare!D1962,NA())</f>
        <v>5.6</v>
      </c>
      <c r="E1962" s="32">
        <f>IF(B1962=1,Healthcare!M1962,NA())</f>
        <v>3554.2</v>
      </c>
    </row>
    <row r="1963" spans="1:5" x14ac:dyDescent="0.35">
      <c r="A1963" s="23">
        <f>Healthcare!Q1963</f>
        <v>34</v>
      </c>
      <c r="B1963" s="23">
        <f>IF(AND(OR(Dashboard!$D$5="All",Healthcare!J1963=Dashboard!$D$5),OR(Dashboard!$D$6="All",Healthcare!K1963=Dashboard!$D$6)),1,0)</f>
        <v>1</v>
      </c>
      <c r="C1963" s="27">
        <f>IF(B1963=1,Healthcare!C1963,NA())</f>
        <v>19.12</v>
      </c>
      <c r="D1963" s="27">
        <f>IF(B1963=1,Healthcare!D1963,NA())</f>
        <v>4.72</v>
      </c>
      <c r="E1963" s="32">
        <f>IF(B1963=1,Healthcare!M1963,NA())</f>
        <v>3540.12</v>
      </c>
    </row>
    <row r="1964" spans="1:5" x14ac:dyDescent="0.35">
      <c r="A1964" s="23">
        <f>Healthcare!Q1964</f>
        <v>19</v>
      </c>
      <c r="B1964" s="23">
        <f>IF(AND(OR(Dashboard!$D$5="All",Healthcare!J1964=Dashboard!$D$5),OR(Dashboard!$D$6="All",Healthcare!K1964=Dashboard!$D$6)),1,0)</f>
        <v>1</v>
      </c>
      <c r="C1964" s="27">
        <f>IF(B1964=1,Healthcare!C1964,NA())</f>
        <v>32.67</v>
      </c>
      <c r="D1964" s="27">
        <f>IF(B1964=1,Healthcare!D1964,NA())</f>
        <v>4.67</v>
      </c>
      <c r="E1964" s="32">
        <f>IF(B1964=1,Healthcare!M1964,NA())</f>
        <v>3538.9</v>
      </c>
    </row>
    <row r="1965" spans="1:5" x14ac:dyDescent="0.35">
      <c r="A1965" s="23">
        <f>Healthcare!Q1965</f>
        <v>24</v>
      </c>
      <c r="B1965" s="23">
        <f>IF(AND(OR(Dashboard!$D$5="All",Healthcare!J1965=Dashboard!$D$5),OR(Dashboard!$D$6="All",Healthcare!K1965=Dashboard!$D$6)),1,0)</f>
        <v>1</v>
      </c>
      <c r="C1965" s="27">
        <f>IF(B1965=1,Healthcare!C1965,NA())</f>
        <v>28.5</v>
      </c>
      <c r="D1965" s="27">
        <f>IF(B1965=1,Healthcare!D1965,NA())</f>
        <v>6.11</v>
      </c>
      <c r="E1965" s="32">
        <f>IF(B1965=1,Healthcare!M1965,NA())</f>
        <v>3537.7</v>
      </c>
    </row>
    <row r="1966" spans="1:5" x14ac:dyDescent="0.35">
      <c r="A1966" s="23">
        <f>Healthcare!Q1966</f>
        <v>23</v>
      </c>
      <c r="B1966" s="23">
        <f>IF(AND(OR(Dashboard!$D$5="All",Healthcare!J1966=Dashboard!$D$5),OR(Dashboard!$D$6="All",Healthcare!K1966=Dashboard!$D$6)),1,0)</f>
        <v>1</v>
      </c>
      <c r="C1966" s="27">
        <f>IF(B1966=1,Healthcare!C1966,NA())</f>
        <v>39.270000000000003</v>
      </c>
      <c r="D1966" s="27">
        <f>IF(B1966=1,Healthcare!D1966,NA())</f>
        <v>6.25</v>
      </c>
      <c r="E1966" s="32">
        <f>IF(B1966=1,Healthcare!M1966,NA())</f>
        <v>3500.61</v>
      </c>
    </row>
    <row r="1967" spans="1:5" x14ac:dyDescent="0.35">
      <c r="A1967" s="23">
        <f>Healthcare!Q1967</f>
        <v>26</v>
      </c>
      <c r="B1967" s="23">
        <f>IF(AND(OR(Dashboard!$D$5="All",Healthcare!J1967=Dashboard!$D$5),OR(Dashboard!$D$6="All",Healthcare!K1967=Dashboard!$D$6)),1,0)</f>
        <v>1</v>
      </c>
      <c r="C1967" s="27">
        <f>IF(B1967=1,Healthcare!C1967,NA())</f>
        <v>32.49</v>
      </c>
      <c r="D1967" s="27">
        <f>IF(B1967=1,Healthcare!D1967,NA())</f>
        <v>4</v>
      </c>
      <c r="E1967" s="32">
        <f>IF(B1967=1,Healthcare!M1967,NA())</f>
        <v>3490.55</v>
      </c>
    </row>
    <row r="1968" spans="1:5" x14ac:dyDescent="0.35">
      <c r="A1968" s="23">
        <f>Healthcare!Q1968</f>
        <v>26</v>
      </c>
      <c r="B1968" s="23">
        <f>IF(AND(OR(Dashboard!$D$5="All",Healthcare!J1968=Dashboard!$D$5),OR(Dashboard!$D$6="All",Healthcare!K1968=Dashboard!$D$6)),1,0)</f>
        <v>1</v>
      </c>
      <c r="C1968" s="27">
        <f>IF(B1968=1,Healthcare!C1968,NA())</f>
        <v>23.7</v>
      </c>
      <c r="D1968" s="27">
        <f>IF(B1968=1,Healthcare!D1968,NA())</f>
        <v>5.55</v>
      </c>
      <c r="E1968" s="32">
        <f>IF(B1968=1,Healthcare!M1968,NA())</f>
        <v>3484.33</v>
      </c>
    </row>
    <row r="1969" spans="1:5" x14ac:dyDescent="0.35">
      <c r="A1969" s="23">
        <f>Healthcare!Q1969</f>
        <v>18</v>
      </c>
      <c r="B1969" s="23">
        <f>IF(AND(OR(Dashboard!$D$5="All",Healthcare!J1969=Dashboard!$D$5),OR(Dashboard!$D$6="All",Healthcare!K1969=Dashboard!$D$6)),1,0)</f>
        <v>1</v>
      </c>
      <c r="C1969" s="27">
        <f>IF(B1969=1,Healthcare!C1969,NA())</f>
        <v>30.4</v>
      </c>
      <c r="D1969" s="27">
        <f>IF(B1969=1,Healthcare!D1969,NA())</f>
        <v>5.95</v>
      </c>
      <c r="E1969" s="32">
        <f>IF(B1969=1,Healthcare!M1969,NA())</f>
        <v>3481.87</v>
      </c>
    </row>
    <row r="1970" spans="1:5" x14ac:dyDescent="0.35">
      <c r="A1970" s="23">
        <f>Healthcare!Q1970</f>
        <v>29</v>
      </c>
      <c r="B1970" s="23">
        <f>IF(AND(OR(Dashboard!$D$5="All",Healthcare!J1970=Dashboard!$D$5),OR(Dashboard!$D$6="All",Healthcare!K1970=Dashboard!$D$6)),1,0)</f>
        <v>1</v>
      </c>
      <c r="C1970" s="27">
        <f>IF(B1970=1,Healthcare!C1970,NA())</f>
        <v>38.94</v>
      </c>
      <c r="D1970" s="27">
        <f>IF(B1970=1,Healthcare!D1970,NA())</f>
        <v>4.3600000000000003</v>
      </c>
      <c r="E1970" s="32">
        <f>IF(B1970=1,Healthcare!M1970,NA())</f>
        <v>3471.41</v>
      </c>
    </row>
    <row r="1971" spans="1:5" x14ac:dyDescent="0.35">
      <c r="A1971" s="23">
        <f>Healthcare!Q1971</f>
        <v>19</v>
      </c>
      <c r="B1971" s="23">
        <f>IF(AND(OR(Dashboard!$D$5="All",Healthcare!J1971=Dashboard!$D$5),OR(Dashboard!$D$6="All",Healthcare!K1971=Dashboard!$D$6)),1,0)</f>
        <v>1</v>
      </c>
      <c r="C1971" s="27">
        <f>IF(B1971=1,Healthcare!C1971,NA())</f>
        <v>31.02</v>
      </c>
      <c r="D1971" s="27">
        <f>IF(B1971=1,Healthcare!D1971,NA())</f>
        <v>4.84</v>
      </c>
      <c r="E1971" s="32">
        <f>IF(B1971=1,Healthcare!M1971,NA())</f>
        <v>3463.51</v>
      </c>
    </row>
    <row r="1972" spans="1:5" x14ac:dyDescent="0.35">
      <c r="A1972" s="23">
        <f>Healthcare!Q1972</f>
        <v>35</v>
      </c>
      <c r="B1972" s="23">
        <f>IF(AND(OR(Dashboard!$D$5="All",Healthcare!J1972=Dashboard!$D$5),OR(Dashboard!$D$6="All",Healthcare!K1972=Dashboard!$D$6)),1,0)</f>
        <v>1</v>
      </c>
      <c r="C1972" s="27">
        <f>IF(B1972=1,Healthcare!C1972,NA())</f>
        <v>17.5</v>
      </c>
      <c r="D1972" s="27">
        <f>IF(B1972=1,Healthcare!D1972,NA())</f>
        <v>4.5599999999999996</v>
      </c>
      <c r="E1972" s="32">
        <f>IF(B1972=1,Healthcare!M1972,NA())</f>
        <v>3453.77</v>
      </c>
    </row>
    <row r="1973" spans="1:5" x14ac:dyDescent="0.35">
      <c r="A1973" s="23">
        <f>Healthcare!Q1973</f>
        <v>22</v>
      </c>
      <c r="B1973" s="23">
        <f>IF(AND(OR(Dashboard!$D$5="All",Healthcare!J1973=Dashboard!$D$5),OR(Dashboard!$D$6="All",Healthcare!K1973=Dashboard!$D$6)),1,0)</f>
        <v>1</v>
      </c>
      <c r="C1973" s="27">
        <f>IF(B1973=1,Healthcare!C1973,NA())</f>
        <v>34.799999999999997</v>
      </c>
      <c r="D1973" s="27">
        <f>IF(B1973=1,Healthcare!D1973,NA())</f>
        <v>4.42</v>
      </c>
      <c r="E1973" s="32">
        <f>IF(B1973=1,Healthcare!M1973,NA())</f>
        <v>3443.06</v>
      </c>
    </row>
    <row r="1974" spans="1:5" x14ac:dyDescent="0.35">
      <c r="A1974" s="23">
        <f>Healthcare!Q1974</f>
        <v>36</v>
      </c>
      <c r="B1974" s="23">
        <f>IF(AND(OR(Dashboard!$D$5="All",Healthcare!J1974=Dashboard!$D$5),OR(Dashboard!$D$6="All",Healthcare!K1974=Dashboard!$D$6)),1,0)</f>
        <v>1</v>
      </c>
      <c r="C1974" s="27">
        <f>IF(B1974=1,Healthcare!C1974,NA())</f>
        <v>17.3</v>
      </c>
      <c r="D1974" s="27">
        <f>IF(B1974=1,Healthcare!D1974,NA())</f>
        <v>7.66</v>
      </c>
      <c r="E1974" s="32">
        <f>IF(B1974=1,Healthcare!M1974,NA())</f>
        <v>3436.5</v>
      </c>
    </row>
    <row r="1975" spans="1:5" x14ac:dyDescent="0.35">
      <c r="A1975" s="23">
        <f>Healthcare!Q1975</f>
        <v>21</v>
      </c>
      <c r="B1975" s="23">
        <f>IF(AND(OR(Dashboard!$D$5="All",Healthcare!J1975=Dashboard!$D$5),OR(Dashboard!$D$6="All",Healthcare!K1975=Dashboard!$D$6)),1,0)</f>
        <v>1</v>
      </c>
      <c r="C1975" s="27">
        <f>IF(B1975=1,Healthcare!C1975,NA())</f>
        <v>32.25</v>
      </c>
      <c r="D1975" s="27">
        <f>IF(B1975=1,Healthcare!D1975,NA())</f>
        <v>5.2</v>
      </c>
      <c r="E1975" s="32">
        <f>IF(B1975=1,Healthcare!M1975,NA())</f>
        <v>3434.38</v>
      </c>
    </row>
    <row r="1976" spans="1:5" x14ac:dyDescent="0.35">
      <c r="A1976" s="23">
        <f>Healthcare!Q1976</f>
        <v>26</v>
      </c>
      <c r="B1976" s="23">
        <f>IF(AND(OR(Dashboard!$D$5="All",Healthcare!J1976=Dashboard!$D$5),OR(Dashboard!$D$6="All",Healthcare!K1976=Dashboard!$D$6)),1,0)</f>
        <v>1</v>
      </c>
      <c r="C1976" s="27">
        <f>IF(B1976=1,Healthcare!C1976,NA())</f>
        <v>42.4</v>
      </c>
      <c r="D1976" s="27">
        <f>IF(B1976=1,Healthcare!D1976,NA())</f>
        <v>5.53</v>
      </c>
      <c r="E1976" s="32">
        <f>IF(B1976=1,Healthcare!M1976,NA())</f>
        <v>3410.32</v>
      </c>
    </row>
    <row r="1977" spans="1:5" x14ac:dyDescent="0.35">
      <c r="A1977" s="23">
        <f>Healthcare!Q1977</f>
        <v>18</v>
      </c>
      <c r="B1977" s="23">
        <f>IF(AND(OR(Dashboard!$D$5="All",Healthcare!J1977=Dashboard!$D$5),OR(Dashboard!$D$6="All",Healthcare!K1977=Dashboard!$D$6)),1,0)</f>
        <v>1</v>
      </c>
      <c r="C1977" s="27">
        <f>IF(B1977=1,Healthcare!C1977,NA())</f>
        <v>38.664999999999999</v>
      </c>
      <c r="D1977" s="27">
        <f>IF(B1977=1,Healthcare!D1977,NA())</f>
        <v>4.8600000000000003</v>
      </c>
      <c r="E1977" s="32">
        <f>IF(B1977=1,Healthcare!M1977,NA())</f>
        <v>3393.36</v>
      </c>
    </row>
    <row r="1978" spans="1:5" x14ac:dyDescent="0.35">
      <c r="A1978" s="23">
        <f>Healthcare!Q1978</f>
        <v>26</v>
      </c>
      <c r="B1978" s="23">
        <f>IF(AND(OR(Dashboard!$D$5="All",Healthcare!J1978=Dashboard!$D$5),OR(Dashboard!$D$6="All",Healthcare!K1978=Dashboard!$D$6)),1,0)</f>
        <v>1</v>
      </c>
      <c r="C1978" s="27">
        <f>IF(B1978=1,Healthcare!C1978,NA())</f>
        <v>29.92</v>
      </c>
      <c r="D1978" s="27">
        <f>IF(B1978=1,Healthcare!D1978,NA())</f>
        <v>5.49</v>
      </c>
      <c r="E1978" s="32">
        <f>IF(B1978=1,Healthcare!M1978,NA())</f>
        <v>3392.98</v>
      </c>
    </row>
    <row r="1979" spans="1:5" x14ac:dyDescent="0.35">
      <c r="A1979" s="23">
        <f>Healthcare!Q1979</f>
        <v>26</v>
      </c>
      <c r="B1979" s="23">
        <f>IF(AND(OR(Dashboard!$D$5="All",Healthcare!J1979=Dashboard!$D$5),OR(Dashboard!$D$6="All",Healthcare!K1979=Dashboard!$D$6)),1,0)</f>
        <v>1</v>
      </c>
      <c r="C1979" s="27">
        <f>IF(B1979=1,Healthcare!C1979,NA())</f>
        <v>29.48</v>
      </c>
      <c r="D1979" s="27">
        <f>IF(B1979=1,Healthcare!D1979,NA())</f>
        <v>4.09</v>
      </c>
      <c r="E1979" s="32">
        <f>IF(B1979=1,Healthcare!M1979,NA())</f>
        <v>3392.37</v>
      </c>
    </row>
    <row r="1980" spans="1:5" x14ac:dyDescent="0.35">
      <c r="A1980" s="23">
        <f>Healthcare!Q1980</f>
        <v>26</v>
      </c>
      <c r="B1980" s="23">
        <f>IF(AND(OR(Dashboard!$D$5="All",Healthcare!J1980=Dashboard!$D$5),OR(Dashboard!$D$6="All",Healthcare!K1980=Dashboard!$D$6)),1,0)</f>
        <v>1</v>
      </c>
      <c r="C1980" s="27">
        <f>IF(B1980=1,Healthcare!C1980,NA())</f>
        <v>28.785</v>
      </c>
      <c r="D1980" s="27">
        <f>IF(B1980=1,Healthcare!D1980,NA())</f>
        <v>4.3099999999999996</v>
      </c>
      <c r="E1980" s="32">
        <f>IF(B1980=1,Healthcare!M1980,NA())</f>
        <v>3385.4</v>
      </c>
    </row>
    <row r="1981" spans="1:5" x14ac:dyDescent="0.35">
      <c r="A1981" s="23">
        <f>Healthcare!Q1981</f>
        <v>26</v>
      </c>
      <c r="B1981" s="23">
        <f>IF(AND(OR(Dashboard!$D$5="All",Healthcare!J1981=Dashboard!$D$5),OR(Dashboard!$D$6="All",Healthcare!K1981=Dashboard!$D$6)),1,0)</f>
        <v>1</v>
      </c>
      <c r="C1981" s="27">
        <f>IF(B1981=1,Healthcare!C1981,NA())</f>
        <v>19.8</v>
      </c>
      <c r="D1981" s="27">
        <f>IF(B1981=1,Healthcare!D1981,NA())</f>
        <v>4</v>
      </c>
      <c r="E1981" s="32">
        <f>IF(B1981=1,Healthcare!M1981,NA())</f>
        <v>3378.91</v>
      </c>
    </row>
    <row r="1982" spans="1:5" x14ac:dyDescent="0.35">
      <c r="A1982" s="23">
        <f>Healthcare!Q1982</f>
        <v>29</v>
      </c>
      <c r="B1982" s="23">
        <f>IF(AND(OR(Dashboard!$D$5="All",Healthcare!J1982=Dashboard!$D$5),OR(Dashboard!$D$6="All",Healthcare!K1982=Dashboard!$D$6)),1,0)</f>
        <v>1</v>
      </c>
      <c r="C1982" s="27">
        <f>IF(B1982=1,Healthcare!C1982,NA())</f>
        <v>35.53</v>
      </c>
      <c r="D1982" s="27">
        <f>IF(B1982=1,Healthcare!D1982,NA())</f>
        <v>4.68</v>
      </c>
      <c r="E1982" s="32">
        <f>IF(B1982=1,Healthcare!M1982,NA())</f>
        <v>3366.67</v>
      </c>
    </row>
    <row r="1983" spans="1:5" x14ac:dyDescent="0.35">
      <c r="A1983" s="23">
        <f>Healthcare!Q1983</f>
        <v>27</v>
      </c>
      <c r="B1983" s="23">
        <f>IF(AND(OR(Dashboard!$D$5="All",Healthcare!J1983=Dashboard!$D$5),OR(Dashboard!$D$6="All",Healthcare!K1983=Dashboard!$D$6)),1,0)</f>
        <v>1</v>
      </c>
      <c r="C1983" s="27">
        <f>IF(B1983=1,Healthcare!C1983,NA())</f>
        <v>21.47</v>
      </c>
      <c r="D1983" s="27">
        <f>IF(B1983=1,Healthcare!D1983,NA())</f>
        <v>4.0199999999999996</v>
      </c>
      <c r="E1983" s="32">
        <f>IF(B1983=1,Healthcare!M1983,NA())</f>
        <v>3353.47</v>
      </c>
    </row>
    <row r="1984" spans="1:5" x14ac:dyDescent="0.35">
      <c r="A1984" s="23">
        <f>Healthcare!Q1984</f>
        <v>29</v>
      </c>
      <c r="B1984" s="23">
        <f>IF(AND(OR(Dashboard!$D$5="All",Healthcare!J1984=Dashboard!$D$5),OR(Dashboard!$D$6="All",Healthcare!K1984=Dashboard!$D$6)),1,0)</f>
        <v>1</v>
      </c>
      <c r="C1984" s="27">
        <f>IF(B1984=1,Healthcare!C1984,NA())</f>
        <v>25.9</v>
      </c>
      <c r="D1984" s="27">
        <f>IF(B1984=1,Healthcare!D1984,NA())</f>
        <v>5.12</v>
      </c>
      <c r="E1984" s="32">
        <f>IF(B1984=1,Healthcare!M1984,NA())</f>
        <v>3353.28</v>
      </c>
    </row>
    <row r="1985" spans="1:5" x14ac:dyDescent="0.35">
      <c r="A1985" s="23">
        <f>Healthcare!Q1985</f>
        <v>31</v>
      </c>
      <c r="B1985" s="23">
        <f>IF(AND(OR(Dashboard!$D$5="All",Healthcare!J1985=Dashboard!$D$5),OR(Dashboard!$D$6="All",Healthcare!K1985=Dashboard!$D$6)),1,0)</f>
        <v>1</v>
      </c>
      <c r="C1985" s="27">
        <f>IF(B1985=1,Healthcare!C1985,NA())</f>
        <v>20.81</v>
      </c>
      <c r="D1985" s="27">
        <f>IF(B1985=1,Healthcare!D1985,NA())</f>
        <v>5.52</v>
      </c>
      <c r="E1985" s="32">
        <f>IF(B1985=1,Healthcare!M1985,NA())</f>
        <v>3342.79</v>
      </c>
    </row>
    <row r="1986" spans="1:5" x14ac:dyDescent="0.35">
      <c r="A1986" s="23">
        <f>Healthcare!Q1986</f>
        <v>25</v>
      </c>
      <c r="B1986" s="23">
        <f>IF(AND(OR(Dashboard!$D$5="All",Healthcare!J1986=Dashboard!$D$5),OR(Dashboard!$D$6="All",Healthcare!K1986=Dashboard!$D$6)),1,0)</f>
        <v>1</v>
      </c>
      <c r="C1986" s="27">
        <f>IF(B1986=1,Healthcare!C1986,NA())</f>
        <v>25.84</v>
      </c>
      <c r="D1986" s="27">
        <f>IF(B1986=1,Healthcare!D1986,NA())</f>
        <v>5.81</v>
      </c>
      <c r="E1986" s="32">
        <f>IF(B1986=1,Healthcare!M1986,NA())</f>
        <v>3309.79</v>
      </c>
    </row>
    <row r="1987" spans="1:5" x14ac:dyDescent="0.35">
      <c r="A1987" s="23">
        <f>Healthcare!Q1987</f>
        <v>19</v>
      </c>
      <c r="B1987" s="23">
        <f>IF(AND(OR(Dashboard!$D$5="All",Healthcare!J1987=Dashboard!$D$5),OR(Dashboard!$D$6="All",Healthcare!K1987=Dashboard!$D$6)),1,0)</f>
        <v>1</v>
      </c>
      <c r="C1987" s="27">
        <f>IF(B1987=1,Healthcare!C1987,NA())</f>
        <v>30.95</v>
      </c>
      <c r="D1987" s="27">
        <f>IF(B1987=1,Healthcare!D1987,NA())</f>
        <v>5.16</v>
      </c>
      <c r="E1987" s="32">
        <f>IF(B1987=1,Healthcare!M1987,NA())</f>
        <v>3308.46</v>
      </c>
    </row>
    <row r="1988" spans="1:5" x14ac:dyDescent="0.35">
      <c r="A1988" s="23">
        <f>Healthcare!Q1988</f>
        <v>19</v>
      </c>
      <c r="B1988" s="23">
        <f>IF(AND(OR(Dashboard!$D$5="All",Healthcare!J1988=Dashboard!$D$5),OR(Dashboard!$D$6="All",Healthcare!K1988=Dashboard!$D$6)),1,0)</f>
        <v>1</v>
      </c>
      <c r="C1988" s="27">
        <f>IF(B1988=1,Healthcare!C1988,NA())</f>
        <v>30.54</v>
      </c>
      <c r="D1988" s="27">
        <f>IF(B1988=1,Healthcare!D1988,NA())</f>
        <v>5</v>
      </c>
      <c r="E1988" s="32">
        <f>IF(B1988=1,Healthcare!M1988,NA())</f>
        <v>3300.7</v>
      </c>
    </row>
    <row r="1989" spans="1:5" x14ac:dyDescent="0.35">
      <c r="A1989" s="23">
        <f>Healthcare!Q1989</f>
        <v>26</v>
      </c>
      <c r="B1989" s="23">
        <f>IF(AND(OR(Dashboard!$D$5="All",Healthcare!J1989=Dashboard!$D$5),OR(Dashboard!$D$6="All",Healthcare!K1989=Dashboard!$D$6)),1,0)</f>
        <v>1</v>
      </c>
      <c r="C1989" s="27">
        <f>IF(B1989=1,Healthcare!C1989,NA())</f>
        <v>33.914999999999999</v>
      </c>
      <c r="D1989" s="27">
        <f>IF(B1989=1,Healthcare!D1989,NA())</f>
        <v>5.84</v>
      </c>
      <c r="E1989" s="32">
        <f>IF(B1989=1,Healthcare!M1989,NA())</f>
        <v>3292.53</v>
      </c>
    </row>
    <row r="1990" spans="1:5" x14ac:dyDescent="0.35">
      <c r="A1990" s="23">
        <f>Healthcare!Q1990</f>
        <v>19</v>
      </c>
      <c r="B1990" s="23">
        <f>IF(AND(OR(Dashboard!$D$5="All",Healthcare!J1990=Dashboard!$D$5),OR(Dashboard!$D$6="All",Healthcare!K1990=Dashboard!$D$6)),1,0)</f>
        <v>1</v>
      </c>
      <c r="C1990" s="27">
        <f>IF(B1990=1,Healthcare!C1990,NA())</f>
        <v>33.31</v>
      </c>
      <c r="D1990" s="27">
        <f>IF(B1990=1,Healthcare!D1990,NA())</f>
        <v>4.1900000000000004</v>
      </c>
      <c r="E1990" s="32">
        <f>IF(B1990=1,Healthcare!M1990,NA())</f>
        <v>3280.22</v>
      </c>
    </row>
    <row r="1991" spans="1:5" x14ac:dyDescent="0.35">
      <c r="A1991" s="23">
        <f>Healthcare!Q1991</f>
        <v>21</v>
      </c>
      <c r="B1991" s="23">
        <f>IF(AND(OR(Dashboard!$D$5="All",Healthcare!J1991=Dashboard!$D$5),OR(Dashboard!$D$6="All",Healthcare!K1991=Dashboard!$D$6)),1,0)</f>
        <v>1</v>
      </c>
      <c r="C1991" s="27">
        <f>IF(B1991=1,Healthcare!C1991,NA())</f>
        <v>25.745000000000001</v>
      </c>
      <c r="D1991" s="27">
        <f>IF(B1991=1,Healthcare!D1991,NA())</f>
        <v>4.62</v>
      </c>
      <c r="E1991" s="32">
        <f>IF(B1991=1,Healthcare!M1991,NA())</f>
        <v>3279.87</v>
      </c>
    </row>
    <row r="1992" spans="1:5" x14ac:dyDescent="0.35">
      <c r="A1992" s="23">
        <f>Healthcare!Q1992</f>
        <v>28</v>
      </c>
      <c r="B1992" s="23">
        <f>IF(AND(OR(Dashboard!$D$5="All",Healthcare!J1992=Dashboard!$D$5),OR(Dashboard!$D$6="All",Healthcare!K1992=Dashboard!$D$6)),1,0)</f>
        <v>1</v>
      </c>
      <c r="C1992" s="27">
        <f>IF(B1992=1,Healthcare!C1992,NA())</f>
        <v>37.1</v>
      </c>
      <c r="D1992" s="27">
        <f>IF(B1992=1,Healthcare!D1992,NA())</f>
        <v>6.24</v>
      </c>
      <c r="E1992" s="32">
        <f>IF(B1992=1,Healthcare!M1992,NA())</f>
        <v>3277.16</v>
      </c>
    </row>
    <row r="1993" spans="1:5" x14ac:dyDescent="0.35">
      <c r="A1993" s="23">
        <f>Healthcare!Q1993</f>
        <v>28</v>
      </c>
      <c r="B1993" s="23">
        <f>IF(AND(OR(Dashboard!$D$5="All",Healthcare!J1993=Dashboard!$D$5),OR(Dashboard!$D$6="All",Healthcare!K1993=Dashboard!$D$6)),1,0)</f>
        <v>1</v>
      </c>
      <c r="C1993" s="27">
        <f>IF(B1993=1,Healthcare!C1993,NA())</f>
        <v>35.435000000000002</v>
      </c>
      <c r="D1993" s="27">
        <f>IF(B1993=1,Healthcare!D1993,NA())</f>
        <v>5.81</v>
      </c>
      <c r="E1993" s="32">
        <f>IF(B1993=1,Healthcare!M1993,NA())</f>
        <v>3268.85</v>
      </c>
    </row>
    <row r="1994" spans="1:5" x14ac:dyDescent="0.35">
      <c r="A1994" s="23">
        <f>Healthcare!Q1994</f>
        <v>31</v>
      </c>
      <c r="B1994" s="23">
        <f>IF(AND(OR(Dashboard!$D$5="All",Healthcare!J1994=Dashboard!$D$5),OR(Dashboard!$D$6="All",Healthcare!K1994=Dashboard!$D$6)),1,0)</f>
        <v>1</v>
      </c>
      <c r="C1994" s="27">
        <f>IF(B1994=1,Healthcare!C1994,NA())</f>
        <v>20.399999999999999</v>
      </c>
      <c r="D1994" s="27">
        <f>IF(B1994=1,Healthcare!D1994,NA())</f>
        <v>4.83</v>
      </c>
      <c r="E1994" s="32">
        <f>IF(B1994=1,Healthcare!M1994,NA())</f>
        <v>3260.2</v>
      </c>
    </row>
    <row r="1995" spans="1:5" x14ac:dyDescent="0.35">
      <c r="A1995" s="23">
        <f>Healthcare!Q1995</f>
        <v>25</v>
      </c>
      <c r="B1995" s="23">
        <f>IF(AND(OR(Dashboard!$D$5="All",Healthcare!J1995=Dashboard!$D$5),OR(Dashboard!$D$6="All",Healthcare!K1995=Dashboard!$D$6)),1,0)</f>
        <v>1</v>
      </c>
      <c r="C1995" s="27">
        <f>IF(B1995=1,Healthcare!C1995,NA())</f>
        <v>42.13</v>
      </c>
      <c r="D1995" s="27">
        <f>IF(B1995=1,Healthcare!D1995,NA())</f>
        <v>5.72</v>
      </c>
      <c r="E1995" s="32">
        <f>IF(B1995=1,Healthcare!M1995,NA())</f>
        <v>3238.44</v>
      </c>
    </row>
    <row r="1996" spans="1:5" x14ac:dyDescent="0.35">
      <c r="A1996" s="23">
        <f>Healthcare!Q1996</f>
        <v>25</v>
      </c>
      <c r="B1996" s="23">
        <f>IF(AND(OR(Dashboard!$D$5="All",Healthcare!J1996=Dashboard!$D$5),OR(Dashboard!$D$6="All",Healthcare!K1996=Dashboard!$D$6)),1,0)</f>
        <v>1</v>
      </c>
      <c r="C1996" s="27">
        <f>IF(B1996=1,Healthcare!C1996,NA())</f>
        <v>33.99</v>
      </c>
      <c r="D1996" s="27">
        <f>IF(B1996=1,Healthcare!D1996,NA())</f>
        <v>4.83</v>
      </c>
      <c r="E1996" s="32">
        <f>IF(B1996=1,Healthcare!M1996,NA())</f>
        <v>3227.12</v>
      </c>
    </row>
    <row r="1997" spans="1:5" x14ac:dyDescent="0.35">
      <c r="A1997" s="23">
        <f>Healthcare!Q1997</f>
        <v>25</v>
      </c>
      <c r="B1997" s="23">
        <f>IF(AND(OR(Dashboard!$D$5="All",Healthcare!J1997=Dashboard!$D$5),OR(Dashboard!$D$6="All",Healthcare!K1997=Dashboard!$D$6)),1,0)</f>
        <v>1</v>
      </c>
      <c r="C1997" s="27">
        <f>IF(B1997=1,Healthcare!C1997,NA())</f>
        <v>28.594999999999999</v>
      </c>
      <c r="D1997" s="27">
        <f>IF(B1997=1,Healthcare!D1997,NA())</f>
        <v>4.1399999999999997</v>
      </c>
      <c r="E1997" s="32">
        <f>IF(B1997=1,Healthcare!M1997,NA())</f>
        <v>3213.62</v>
      </c>
    </row>
    <row r="1998" spans="1:5" x14ac:dyDescent="0.35">
      <c r="A1998" s="23">
        <f>Healthcare!Q1998</f>
        <v>25</v>
      </c>
      <c r="B1998" s="23">
        <f>IF(AND(OR(Dashboard!$D$5="All",Healthcare!J1998=Dashboard!$D$5),OR(Dashboard!$D$6="All",Healthcare!K1998=Dashboard!$D$6)),1,0)</f>
        <v>1</v>
      </c>
      <c r="C1998" s="27">
        <f>IF(B1998=1,Healthcare!C1998,NA())</f>
        <v>20.8</v>
      </c>
      <c r="D1998" s="27">
        <f>IF(B1998=1,Healthcare!D1998,NA())</f>
        <v>4.07</v>
      </c>
      <c r="E1998" s="32">
        <f>IF(B1998=1,Healthcare!M1998,NA())</f>
        <v>3208.79</v>
      </c>
    </row>
    <row r="1999" spans="1:5" x14ac:dyDescent="0.35">
      <c r="A1999" s="23">
        <f>Healthcare!Q1999</f>
        <v>25</v>
      </c>
      <c r="B1999" s="23">
        <f>IF(AND(OR(Dashboard!$D$5="All",Healthcare!J1999=Dashboard!$D$5),OR(Dashboard!$D$6="All",Healthcare!K1999=Dashboard!$D$6)),1,0)</f>
        <v>1</v>
      </c>
      <c r="C1999" s="27">
        <f>IF(B1999=1,Healthcare!C1999,NA())</f>
        <v>23.465</v>
      </c>
      <c r="D1999" s="27">
        <f>IF(B1999=1,Healthcare!D1999,NA())</f>
        <v>6.26</v>
      </c>
      <c r="E1999" s="32">
        <f>IF(B1999=1,Healthcare!M1999,NA())</f>
        <v>3206.49</v>
      </c>
    </row>
    <row r="2000" spans="1:5" x14ac:dyDescent="0.35">
      <c r="A2000" s="23">
        <f>Healthcare!Q2000</f>
        <v>26</v>
      </c>
      <c r="B2000" s="23">
        <f>IF(AND(OR(Dashboard!$D$5="All",Healthcare!J2000=Dashboard!$D$5),OR(Dashboard!$D$6="All",Healthcare!K2000=Dashboard!$D$6)),1,0)</f>
        <v>1</v>
      </c>
      <c r="C2000" s="27">
        <f>IF(B2000=1,Healthcare!C2000,NA())</f>
        <v>40.185000000000002</v>
      </c>
      <c r="D2000" s="27">
        <f>IF(B2000=1,Healthcare!D2000,NA())</f>
        <v>5.88</v>
      </c>
      <c r="E2000" s="32">
        <f>IF(B2000=1,Healthcare!M2000,NA())</f>
        <v>3201.25</v>
      </c>
    </row>
    <row r="2001" spans="1:5" x14ac:dyDescent="0.35">
      <c r="A2001" s="23">
        <f>Healthcare!Q2001</f>
        <v>21</v>
      </c>
      <c r="B2001" s="23">
        <f>IF(AND(OR(Dashboard!$D$5="All",Healthcare!J2001=Dashboard!$D$5),OR(Dashboard!$D$6="All",Healthcare!K2001=Dashboard!$D$6)),1,0)</f>
        <v>1</v>
      </c>
      <c r="C2001" s="27">
        <f>IF(B2001=1,Healthcare!C2001,NA())</f>
        <v>21.89</v>
      </c>
      <c r="D2001" s="27">
        <f>IF(B2001=1,Healthcare!D2001,NA())</f>
        <v>5.72</v>
      </c>
      <c r="E2001" s="32">
        <f>IF(B2001=1,Healthcare!M2001,NA())</f>
        <v>3180.51</v>
      </c>
    </row>
    <row r="2002" spans="1:5" x14ac:dyDescent="0.35">
      <c r="A2002" s="23">
        <f>Healthcare!Q2002</f>
        <v>22</v>
      </c>
      <c r="B2002" s="23">
        <f>IF(AND(OR(Dashboard!$D$5="All",Healthcare!J2002=Dashboard!$D$5),OR(Dashboard!$D$6="All",Healthcare!K2002=Dashboard!$D$6)),1,0)</f>
        <v>1</v>
      </c>
      <c r="C2002" s="27">
        <f>IF(B2002=1,Healthcare!C2002,NA())</f>
        <v>29.34</v>
      </c>
      <c r="D2002" s="27">
        <f>IF(B2002=1,Healthcare!D2002,NA())</f>
        <v>6.09</v>
      </c>
      <c r="E2002" s="32">
        <f>IF(B2002=1,Healthcare!M2002,NA())</f>
        <v>3179.96</v>
      </c>
    </row>
    <row r="2003" spans="1:5" x14ac:dyDescent="0.35">
      <c r="A2003" s="23">
        <f>Healthcare!Q2003</f>
        <v>26</v>
      </c>
      <c r="B2003" s="23">
        <f>IF(AND(OR(Dashboard!$D$5="All",Healthcare!J2003=Dashboard!$D$5),OR(Dashboard!$D$6="All",Healthcare!K2003=Dashboard!$D$6)),1,0)</f>
        <v>1</v>
      </c>
      <c r="C2003" s="27">
        <f>IF(B2003=1,Healthcare!C2003,NA())</f>
        <v>22.61</v>
      </c>
      <c r="D2003" s="27">
        <f>IF(B2003=1,Healthcare!D2003,NA())</f>
        <v>4.25</v>
      </c>
      <c r="E2003" s="32">
        <f>IF(B2003=1,Healthcare!M2003,NA())</f>
        <v>3176.82</v>
      </c>
    </row>
    <row r="2004" spans="1:5" x14ac:dyDescent="0.35">
      <c r="A2004" s="23">
        <f>Healthcare!Q2004</f>
        <v>26</v>
      </c>
      <c r="B2004" s="23">
        <f>IF(AND(OR(Dashboard!$D$5="All",Healthcare!J2004=Dashboard!$D$5),OR(Dashboard!$D$6="All",Healthcare!K2004=Dashboard!$D$6)),1,0)</f>
        <v>1</v>
      </c>
      <c r="C2004" s="27">
        <f>IF(B2004=1,Healthcare!C2004,NA())</f>
        <v>22.23</v>
      </c>
      <c r="D2004" s="27">
        <f>IF(B2004=1,Healthcare!D2004,NA())</f>
        <v>6.09</v>
      </c>
      <c r="E2004" s="32">
        <f>IF(B2004=1,Healthcare!M2004,NA())</f>
        <v>3176.29</v>
      </c>
    </row>
    <row r="2005" spans="1:5" x14ac:dyDescent="0.35">
      <c r="A2005" s="23">
        <f>Healthcare!Q2005</f>
        <v>28</v>
      </c>
      <c r="B2005" s="23">
        <f>IF(AND(OR(Dashboard!$D$5="All",Healthcare!J2005=Dashboard!$D$5),OR(Dashboard!$D$6="All",Healthcare!K2005=Dashboard!$D$6)),1,0)</f>
        <v>1</v>
      </c>
      <c r="C2005" s="27">
        <f>IF(B2005=1,Healthcare!C2005,NA())</f>
        <v>33.4</v>
      </c>
      <c r="D2005" s="27">
        <f>IF(B2005=1,Healthcare!D2005,NA())</f>
        <v>5.51</v>
      </c>
      <c r="E2005" s="32">
        <f>IF(B2005=1,Healthcare!M2005,NA())</f>
        <v>3172.02</v>
      </c>
    </row>
    <row r="2006" spans="1:5" x14ac:dyDescent="0.35">
      <c r="A2006" s="23">
        <f>Healthcare!Q2006</f>
        <v>28</v>
      </c>
      <c r="B2006" s="23">
        <f>IF(AND(OR(Dashboard!$D$5="All",Healthcare!J2006=Dashboard!$D$5),OR(Dashboard!$D$6="All",Healthcare!K2006=Dashboard!$D$6)),1,0)</f>
        <v>1</v>
      </c>
      <c r="C2006" s="27">
        <f>IF(B2006=1,Healthcare!C2006,NA())</f>
        <v>33.11</v>
      </c>
      <c r="D2006" s="27">
        <f>IF(B2006=1,Healthcare!D2006,NA())</f>
        <v>5.63</v>
      </c>
      <c r="E2006" s="32">
        <f>IF(B2006=1,Healthcare!M2006,NA())</f>
        <v>3171.61</v>
      </c>
    </row>
    <row r="2007" spans="1:5" x14ac:dyDescent="0.35">
      <c r="A2007" s="23">
        <f>Healthcare!Q2007</f>
        <v>21</v>
      </c>
      <c r="B2007" s="23">
        <f>IF(AND(OR(Dashboard!$D$5="All",Healthcare!J2007=Dashboard!$D$5),OR(Dashboard!$D$6="All",Healthcare!K2007=Dashboard!$D$6)),1,0)</f>
        <v>1</v>
      </c>
      <c r="C2007" s="27">
        <f>IF(B2007=1,Healthcare!C2007,NA())</f>
        <v>16.815000000000001</v>
      </c>
      <c r="D2007" s="27">
        <f>IF(B2007=1,Healthcare!D2007,NA())</f>
        <v>5.29</v>
      </c>
      <c r="E2007" s="32">
        <f>IF(B2007=1,Healthcare!M2007,NA())</f>
        <v>3167.46</v>
      </c>
    </row>
    <row r="2008" spans="1:5" x14ac:dyDescent="0.35">
      <c r="A2008" s="23">
        <f>Healthcare!Q2008</f>
        <v>29</v>
      </c>
      <c r="B2008" s="23">
        <f>IF(AND(OR(Dashboard!$D$5="All",Healthcare!J2008=Dashboard!$D$5),OR(Dashboard!$D$6="All",Healthcare!K2008=Dashboard!$D$6)),1,0)</f>
        <v>1</v>
      </c>
      <c r="C2008" s="27">
        <f>IF(B2008=1,Healthcare!C2008,NA())</f>
        <v>25.61</v>
      </c>
      <c r="D2008" s="27">
        <f>IF(B2008=1,Healthcare!D2008,NA())</f>
        <v>4</v>
      </c>
      <c r="E2008" s="32">
        <f>IF(B2008=1,Healthcare!M2008,NA())</f>
        <v>3162.02</v>
      </c>
    </row>
    <row r="2009" spans="1:5" x14ac:dyDescent="0.35">
      <c r="A2009" s="23">
        <f>Healthcare!Q2009</f>
        <v>28</v>
      </c>
      <c r="B2009" s="23">
        <f>IF(AND(OR(Dashboard!$D$5="All",Healthcare!J2009=Dashboard!$D$5),OR(Dashboard!$D$6="All",Healthcare!K2009=Dashboard!$D$6)),1,0)</f>
        <v>1</v>
      </c>
      <c r="C2009" s="27">
        <f>IF(B2009=1,Healthcare!C2009,NA())</f>
        <v>25.8</v>
      </c>
      <c r="D2009" s="27">
        <f>IF(B2009=1,Healthcare!D2009,NA())</f>
        <v>5.49</v>
      </c>
      <c r="E2009" s="32">
        <f>IF(B2009=1,Healthcare!M2009,NA())</f>
        <v>3161.45</v>
      </c>
    </row>
    <row r="2010" spans="1:5" x14ac:dyDescent="0.35">
      <c r="A2010" s="23">
        <f>Healthcare!Q2010</f>
        <v>23</v>
      </c>
      <c r="B2010" s="23">
        <f>IF(AND(OR(Dashboard!$D$5="All",Healthcare!J2010=Dashboard!$D$5),OR(Dashboard!$D$6="All",Healthcare!K2010=Dashboard!$D$6)),1,0)</f>
        <v>1</v>
      </c>
      <c r="C2010" s="27">
        <f>IF(B2010=1,Healthcare!C2010,NA())</f>
        <v>27.39</v>
      </c>
      <c r="D2010" s="27">
        <f>IF(B2010=1,Healthcare!D2010,NA())</f>
        <v>5.34</v>
      </c>
      <c r="E2010" s="32">
        <f>IF(B2010=1,Healthcare!M2010,NA())</f>
        <v>3128.35</v>
      </c>
    </row>
    <row r="2011" spans="1:5" x14ac:dyDescent="0.35">
      <c r="A2011" s="23">
        <f>Healthcare!Q2011</f>
        <v>35</v>
      </c>
      <c r="B2011" s="23">
        <f>IF(AND(OR(Dashboard!$D$5="All",Healthcare!J2011=Dashboard!$D$5),OR(Dashboard!$D$6="All",Healthcare!K2011=Dashboard!$D$6)),1,0)</f>
        <v>1</v>
      </c>
      <c r="C2011" s="27">
        <f>IF(B2011=1,Healthcare!C2011,NA())</f>
        <v>17.03</v>
      </c>
      <c r="D2011" s="27">
        <f>IF(B2011=1,Healthcare!D2011,NA())</f>
        <v>4.12</v>
      </c>
      <c r="E2011" s="32">
        <f>IF(B2011=1,Healthcare!M2011,NA())</f>
        <v>3088.06</v>
      </c>
    </row>
    <row r="2012" spans="1:5" x14ac:dyDescent="0.35">
      <c r="A2012" s="23">
        <f>Healthcare!Q2012</f>
        <v>21</v>
      </c>
      <c r="B2012" s="23">
        <f>IF(AND(OR(Dashboard!$D$5="All",Healthcare!J2012=Dashboard!$D$5),OR(Dashboard!$D$6="All",Healthcare!K2012=Dashboard!$D$6)),1,0)</f>
        <v>1</v>
      </c>
      <c r="C2012" s="27">
        <f>IF(B2012=1,Healthcare!C2012,NA())</f>
        <v>23.75</v>
      </c>
      <c r="D2012" s="27">
        <f>IF(B2012=1,Healthcare!D2012,NA())</f>
        <v>5.49</v>
      </c>
      <c r="E2012" s="32">
        <f>IF(B2012=1,Healthcare!M2012,NA())</f>
        <v>3077.1</v>
      </c>
    </row>
    <row r="2013" spans="1:5" x14ac:dyDescent="0.35">
      <c r="A2013" s="23">
        <f>Healthcare!Q2013</f>
        <v>27</v>
      </c>
      <c r="B2013" s="23">
        <f>IF(AND(OR(Dashboard!$D$5="All",Healthcare!J2013=Dashboard!$D$5),OR(Dashboard!$D$6="All",Healthcare!K2013=Dashboard!$D$6)),1,0)</f>
        <v>1</v>
      </c>
      <c r="C2013" s="27">
        <f>IF(B2013=1,Healthcare!C2013,NA())</f>
        <v>26.03</v>
      </c>
      <c r="D2013" s="27">
        <f>IF(B2013=1,Healthcare!D2013,NA())</f>
        <v>5.1100000000000003</v>
      </c>
      <c r="E2013" s="32">
        <f>IF(B2013=1,Healthcare!M2013,NA())</f>
        <v>3070.81</v>
      </c>
    </row>
    <row r="2014" spans="1:5" x14ac:dyDescent="0.35">
      <c r="A2014" s="23">
        <f>Healthcare!Q2014</f>
        <v>33</v>
      </c>
      <c r="B2014" s="23">
        <f>IF(AND(OR(Dashboard!$D$5="All",Healthcare!J2014=Dashboard!$D$5),OR(Dashboard!$D$6="All",Healthcare!K2014=Dashboard!$D$6)),1,0)</f>
        <v>1</v>
      </c>
      <c r="C2014" s="27">
        <f>IF(B2014=1,Healthcare!C2014,NA())</f>
        <v>16.079999999999998</v>
      </c>
      <c r="D2014" s="27">
        <f>IF(B2014=1,Healthcare!D2014,NA())</f>
        <v>5.94</v>
      </c>
      <c r="E2014" s="32">
        <f>IF(B2014=1,Healthcare!M2014,NA())</f>
        <v>3065.49</v>
      </c>
    </row>
    <row r="2015" spans="1:5" x14ac:dyDescent="0.35">
      <c r="A2015" s="23">
        <f>Healthcare!Q2015</f>
        <v>28</v>
      </c>
      <c r="B2015" s="23">
        <f>IF(AND(OR(Dashboard!$D$5="All",Healthcare!J2015=Dashboard!$D$5),OR(Dashboard!$D$6="All",Healthcare!K2015=Dashboard!$D$6)),1,0)</f>
        <v>1</v>
      </c>
      <c r="C2015" s="27">
        <f>IF(B2015=1,Healthcare!C2015,NA())</f>
        <v>30.875</v>
      </c>
      <c r="D2015" s="27">
        <f>IF(B2015=1,Healthcare!D2015,NA())</f>
        <v>5.54</v>
      </c>
      <c r="E2015" s="32">
        <f>IF(B2015=1,Healthcare!M2015,NA())</f>
        <v>3062.51</v>
      </c>
    </row>
    <row r="2016" spans="1:5" x14ac:dyDescent="0.35">
      <c r="A2016" s="23">
        <f>Healthcare!Q2016</f>
        <v>20</v>
      </c>
      <c r="B2016" s="23">
        <f>IF(AND(OR(Dashboard!$D$5="All",Healthcare!J2016=Dashboard!$D$5),OR(Dashboard!$D$6="All",Healthcare!K2016=Dashboard!$D$6)),1,0)</f>
        <v>1</v>
      </c>
      <c r="C2016" s="27">
        <f>IF(B2016=1,Healthcare!C2016,NA())</f>
        <v>31.79</v>
      </c>
      <c r="D2016" s="27">
        <f>IF(B2016=1,Healthcare!D2016,NA())</f>
        <v>7.09</v>
      </c>
      <c r="E2016" s="32">
        <f>IF(B2016=1,Healthcare!M2016,NA())</f>
        <v>3056.39</v>
      </c>
    </row>
    <row r="2017" spans="1:5" x14ac:dyDescent="0.35">
      <c r="A2017" s="23">
        <f>Healthcare!Q2017</f>
        <v>25</v>
      </c>
      <c r="B2017" s="23">
        <f>IF(AND(OR(Dashboard!$D$5="All",Healthcare!J2017=Dashboard!$D$5),OR(Dashboard!$D$6="All",Healthcare!K2017=Dashboard!$D$6)),1,0)</f>
        <v>1</v>
      </c>
      <c r="C2017" s="27">
        <f>IF(B2017=1,Healthcare!C2017,NA())</f>
        <v>28.48</v>
      </c>
      <c r="D2017" s="27">
        <f>IF(B2017=1,Healthcare!D2017,NA())</f>
        <v>6.22</v>
      </c>
      <c r="E2017" s="32">
        <f>IF(B2017=1,Healthcare!M2017,NA())</f>
        <v>3051.73</v>
      </c>
    </row>
    <row r="2018" spans="1:5" x14ac:dyDescent="0.35">
      <c r="A2018" s="23">
        <f>Healthcare!Q2018</f>
        <v>24</v>
      </c>
      <c r="B2018" s="23">
        <f>IF(AND(OR(Dashboard!$D$5="All",Healthcare!J2018=Dashboard!$D$5),OR(Dashboard!$D$6="All",Healthcare!K2018=Dashboard!$D$6)),1,0)</f>
        <v>1</v>
      </c>
      <c r="C2018" s="27">
        <f>IF(B2018=1,Healthcare!C2018,NA())</f>
        <v>26.6</v>
      </c>
      <c r="D2018" s="27">
        <f>IF(B2018=1,Healthcare!D2018,NA())</f>
        <v>4.33</v>
      </c>
      <c r="E2018" s="32">
        <f>IF(B2018=1,Healthcare!M2018,NA())</f>
        <v>3046.06</v>
      </c>
    </row>
    <row r="2019" spans="1:5" x14ac:dyDescent="0.35">
      <c r="A2019" s="23">
        <f>Healthcare!Q2019</f>
        <v>24</v>
      </c>
      <c r="B2019" s="23">
        <f>IF(AND(OR(Dashboard!$D$5="All",Healthcare!J2019=Dashboard!$D$5),OR(Dashboard!$D$6="All",Healthcare!K2019=Dashboard!$D$6)),1,0)</f>
        <v>1</v>
      </c>
      <c r="C2019" s="27">
        <f>IF(B2019=1,Healthcare!C2019,NA())</f>
        <v>25.27</v>
      </c>
      <c r="D2019" s="27">
        <f>IF(B2019=1,Healthcare!D2019,NA())</f>
        <v>5.83</v>
      </c>
      <c r="E2019" s="32">
        <f>IF(B2019=1,Healthcare!M2019,NA())</f>
        <v>3044.21</v>
      </c>
    </row>
    <row r="2020" spans="1:5" x14ac:dyDescent="0.35">
      <c r="A2020" s="23">
        <f>Healthcare!Q2020</f>
        <v>25</v>
      </c>
      <c r="B2020" s="23">
        <f>IF(AND(OR(Dashboard!$D$5="All",Healthcare!J2020=Dashboard!$D$5),OR(Dashboard!$D$6="All",Healthcare!K2020=Dashboard!$D$6)),1,0)</f>
        <v>1</v>
      </c>
      <c r="C2020" s="27">
        <f>IF(B2020=1,Healthcare!C2020,NA())</f>
        <v>34.484999999999999</v>
      </c>
      <c r="D2020" s="27">
        <f>IF(B2020=1,Healthcare!D2020,NA())</f>
        <v>4.7</v>
      </c>
      <c r="E2020" s="32">
        <f>IF(B2020=1,Healthcare!M2020,NA())</f>
        <v>3021.81</v>
      </c>
    </row>
    <row r="2021" spans="1:5" x14ac:dyDescent="0.35">
      <c r="A2021" s="23">
        <f>Healthcare!Q2021</f>
        <v>34</v>
      </c>
      <c r="B2021" s="23">
        <f>IF(AND(OR(Dashboard!$D$5="All",Healthcare!J2021=Dashboard!$D$5),OR(Dashboard!$D$6="All",Healthcare!K2021=Dashboard!$D$6)),1,0)</f>
        <v>1</v>
      </c>
      <c r="C2021" s="27">
        <f>IF(B2021=1,Healthcare!C2021,NA())</f>
        <v>15.57</v>
      </c>
      <c r="D2021" s="27">
        <f>IF(B2021=1,Healthcare!D2021,NA())</f>
        <v>4.07</v>
      </c>
      <c r="E2021" s="32">
        <f>IF(B2021=1,Healthcare!M2021,NA())</f>
        <v>3018.04</v>
      </c>
    </row>
    <row r="2022" spans="1:5" x14ac:dyDescent="0.35">
      <c r="A2022" s="23">
        <f>Healthcare!Q2022</f>
        <v>20</v>
      </c>
      <c r="B2022" s="23">
        <f>IF(AND(OR(Dashboard!$D$5="All",Healthcare!J2022=Dashboard!$D$5),OR(Dashboard!$D$6="All",Healthcare!K2022=Dashboard!$D$6)),1,0)</f>
        <v>1</v>
      </c>
      <c r="C2022" s="27">
        <f>IF(B2022=1,Healthcare!C2022,NA())</f>
        <v>30.36</v>
      </c>
      <c r="D2022" s="27">
        <f>IF(B2022=1,Healthcare!D2022,NA())</f>
        <v>9.39</v>
      </c>
      <c r="E2022" s="32">
        <f>IF(B2022=1,Healthcare!M2022,NA())</f>
        <v>3012.22</v>
      </c>
    </row>
    <row r="2023" spans="1:5" x14ac:dyDescent="0.35">
      <c r="A2023" s="23">
        <f>Healthcare!Q2023</f>
        <v>31</v>
      </c>
      <c r="B2023" s="23">
        <f>IF(AND(OR(Dashboard!$D$5="All",Healthcare!J2023=Dashboard!$D$5),OR(Dashboard!$D$6="All",Healthcare!K2023=Dashboard!$D$6)),1,0)</f>
        <v>1</v>
      </c>
      <c r="C2023" s="27">
        <f>IF(B2023=1,Healthcare!C2023,NA())</f>
        <v>19.37</v>
      </c>
      <c r="D2023" s="27">
        <f>IF(B2023=1,Healthcare!D2023,NA())</f>
        <v>4.18</v>
      </c>
      <c r="E2023" s="32">
        <f>IF(B2023=1,Healthcare!M2023,NA())</f>
        <v>2985.67</v>
      </c>
    </row>
    <row r="2024" spans="1:5" x14ac:dyDescent="0.35">
      <c r="A2024" s="23">
        <f>Healthcare!Q2024</f>
        <v>35</v>
      </c>
      <c r="B2024" s="23">
        <f>IF(AND(OR(Dashboard!$D$5="All",Healthcare!J2024=Dashboard!$D$5),OR(Dashboard!$D$6="All",Healthcare!K2024=Dashboard!$D$6)),1,0)</f>
        <v>1</v>
      </c>
      <c r="C2024" s="27">
        <f>IF(B2024=1,Healthcare!C2024,NA())</f>
        <v>16.71</v>
      </c>
      <c r="D2024" s="27">
        <f>IF(B2024=1,Healthcare!D2024,NA())</f>
        <v>4.18</v>
      </c>
      <c r="E2024" s="32">
        <f>IF(B2024=1,Healthcare!M2024,NA())</f>
        <v>2979.52</v>
      </c>
    </row>
    <row r="2025" spans="1:5" x14ac:dyDescent="0.35">
      <c r="A2025" s="23">
        <f>Healthcare!Q2025</f>
        <v>27</v>
      </c>
      <c r="B2025" s="23">
        <f>IF(AND(OR(Dashboard!$D$5="All",Healthcare!J2025=Dashboard!$D$5),OR(Dashboard!$D$6="All",Healthcare!K2025=Dashboard!$D$6)),1,0)</f>
        <v>1</v>
      </c>
      <c r="C2025" s="27">
        <f>IF(B2025=1,Healthcare!C2025,NA())</f>
        <v>24.1</v>
      </c>
      <c r="D2025" s="27">
        <f>IF(B2025=1,Healthcare!D2025,NA())</f>
        <v>4.4000000000000004</v>
      </c>
      <c r="E2025" s="32">
        <f>IF(B2025=1,Healthcare!M2025,NA())</f>
        <v>2974.13</v>
      </c>
    </row>
    <row r="2026" spans="1:5" x14ac:dyDescent="0.35">
      <c r="A2026" s="23">
        <f>Healthcare!Q2026</f>
        <v>20</v>
      </c>
      <c r="B2026" s="23">
        <f>IF(AND(OR(Dashboard!$D$5="All",Healthcare!J2026=Dashboard!$D$5),OR(Dashboard!$D$6="All",Healthcare!K2026=Dashboard!$D$6)),1,0)</f>
        <v>1</v>
      </c>
      <c r="C2026" s="27">
        <f>IF(B2026=1,Healthcare!C2026,NA())</f>
        <v>29.77</v>
      </c>
      <c r="D2026" s="27">
        <f>IF(B2026=1,Healthcare!D2026,NA())</f>
        <v>9.9</v>
      </c>
      <c r="E2026" s="32">
        <f>IF(B2026=1,Healthcare!M2026,NA())</f>
        <v>2943.41</v>
      </c>
    </row>
    <row r="2027" spans="1:5" x14ac:dyDescent="0.35">
      <c r="A2027" s="23">
        <f>Healthcare!Q2027</f>
        <v>26</v>
      </c>
      <c r="B2027" s="23">
        <f>IF(AND(OR(Dashboard!$D$5="All",Healthcare!J2027=Dashboard!$D$5),OR(Dashboard!$D$6="All",Healthcare!K2027=Dashboard!$D$6)),1,0)</f>
        <v>1</v>
      </c>
      <c r="C2027" s="27">
        <f>IF(B2027=1,Healthcare!C2027,NA())</f>
        <v>46.53</v>
      </c>
      <c r="D2027" s="27">
        <f>IF(B2027=1,Healthcare!D2027,NA())</f>
        <v>4.84</v>
      </c>
      <c r="E2027" s="32">
        <f>IF(B2027=1,Healthcare!M2027,NA())</f>
        <v>2927.06</v>
      </c>
    </row>
    <row r="2028" spans="1:5" x14ac:dyDescent="0.35">
      <c r="A2028" s="23">
        <f>Healthcare!Q2028</f>
        <v>20</v>
      </c>
      <c r="B2028" s="23">
        <f>IF(AND(OR(Dashboard!$D$5="All",Healthcare!J2028=Dashboard!$D$5),OR(Dashboard!$D$6="All",Healthcare!K2028=Dashboard!$D$6)),1,0)</f>
        <v>1</v>
      </c>
      <c r="C2028" s="27">
        <f>IF(B2028=1,Healthcare!C2028,NA())</f>
        <v>23.4</v>
      </c>
      <c r="D2028" s="27">
        <f>IF(B2028=1,Healthcare!D2028,NA())</f>
        <v>5.53</v>
      </c>
      <c r="E2028" s="32">
        <f>IF(B2028=1,Healthcare!M2028,NA())</f>
        <v>2913.57</v>
      </c>
    </row>
    <row r="2029" spans="1:5" x14ac:dyDescent="0.35">
      <c r="A2029" s="23">
        <f>Healthcare!Q2029</f>
        <v>26</v>
      </c>
      <c r="B2029" s="23">
        <f>IF(AND(OR(Dashboard!$D$5="All",Healthcare!J2029=Dashboard!$D$5),OR(Dashboard!$D$6="All",Healthcare!K2029=Dashboard!$D$6)),1,0)</f>
        <v>1</v>
      </c>
      <c r="C2029" s="27">
        <f>IF(B2029=1,Healthcare!C2029,NA())</f>
        <v>30</v>
      </c>
      <c r="D2029" s="27">
        <f>IF(B2029=1,Healthcare!D2029,NA())</f>
        <v>4.33</v>
      </c>
      <c r="E2029" s="32">
        <f>IF(B2029=1,Healthcare!M2029,NA())</f>
        <v>2904.09</v>
      </c>
    </row>
    <row r="2030" spans="1:5" x14ac:dyDescent="0.35">
      <c r="A2030" s="23">
        <f>Healthcare!Q2030</f>
        <v>26</v>
      </c>
      <c r="B2030" s="23">
        <f>IF(AND(OR(Dashboard!$D$5="All",Healthcare!J2030=Dashboard!$D$5),OR(Dashboard!$D$6="All",Healthcare!K2030=Dashboard!$D$6)),1,0)</f>
        <v>1</v>
      </c>
      <c r="C2030" s="27">
        <f>IF(B2030=1,Healthcare!C2030,NA())</f>
        <v>29.15</v>
      </c>
      <c r="D2030" s="27">
        <f>IF(B2030=1,Healthcare!D2030,NA())</f>
        <v>4.91</v>
      </c>
      <c r="E2030" s="32">
        <f>IF(B2030=1,Healthcare!M2030,NA())</f>
        <v>2902.91</v>
      </c>
    </row>
    <row r="2031" spans="1:5" x14ac:dyDescent="0.35">
      <c r="A2031" s="23">
        <f>Healthcare!Q2031</f>
        <v>23</v>
      </c>
      <c r="B2031" s="23">
        <f>IF(AND(OR(Dashboard!$D$5="All",Healthcare!J2031=Dashboard!$D$5),OR(Dashboard!$D$6="All",Healthcare!K2031=Dashboard!$D$6)),1,0)</f>
        <v>1</v>
      </c>
      <c r="C2031" s="27">
        <f>IF(B2031=1,Healthcare!C2031,NA())</f>
        <v>34.865000000000002</v>
      </c>
      <c r="D2031" s="27">
        <f>IF(B2031=1,Healthcare!D2031,NA())</f>
        <v>4.8</v>
      </c>
      <c r="E2031" s="32">
        <f>IF(B2031=1,Healthcare!M2031,NA())</f>
        <v>2899.49</v>
      </c>
    </row>
    <row r="2032" spans="1:5" x14ac:dyDescent="0.35">
      <c r="A2032" s="23">
        <f>Healthcare!Q2032</f>
        <v>22</v>
      </c>
      <c r="B2032" s="23">
        <f>IF(AND(OR(Dashboard!$D$5="All",Healthcare!J2032=Dashboard!$D$5),OR(Dashboard!$D$6="All",Healthcare!K2032=Dashboard!$D$6)),1,0)</f>
        <v>1</v>
      </c>
      <c r="C2032" s="27">
        <f>IF(B2032=1,Healthcare!C2032,NA())</f>
        <v>28.12</v>
      </c>
      <c r="D2032" s="27">
        <f>IF(B2032=1,Healthcare!D2032,NA())</f>
        <v>5.55</v>
      </c>
      <c r="E2032" s="32">
        <f>IF(B2032=1,Healthcare!M2032,NA())</f>
        <v>2897.46</v>
      </c>
    </row>
    <row r="2033" spans="1:5" x14ac:dyDescent="0.35">
      <c r="A2033" s="23">
        <f>Healthcare!Q2033</f>
        <v>26</v>
      </c>
      <c r="B2033" s="23">
        <f>IF(AND(OR(Dashboard!$D$5="All",Healthcare!J2033=Dashboard!$D$5),OR(Dashboard!$D$6="All",Healthcare!K2033=Dashboard!$D$6)),1,0)</f>
        <v>1</v>
      </c>
      <c r="C2033" s="27">
        <f>IF(B2033=1,Healthcare!C2033,NA())</f>
        <v>29.45</v>
      </c>
      <c r="D2033" s="27">
        <f>IF(B2033=1,Healthcare!D2033,NA())</f>
        <v>5.24</v>
      </c>
      <c r="E2033" s="32">
        <f>IF(B2033=1,Healthcare!M2033,NA())</f>
        <v>2897.32</v>
      </c>
    </row>
    <row r="2034" spans="1:5" x14ac:dyDescent="0.35">
      <c r="A2034" s="23">
        <f>Healthcare!Q2034</f>
        <v>29</v>
      </c>
      <c r="B2034" s="23">
        <f>IF(AND(OR(Dashboard!$D$5="All",Healthcare!J2034=Dashboard!$D$5),OR(Dashboard!$D$6="All",Healthcare!K2034=Dashboard!$D$6)),1,0)</f>
        <v>1</v>
      </c>
      <c r="C2034" s="27">
        <f>IF(B2034=1,Healthcare!C2034,NA())</f>
        <v>27.94</v>
      </c>
      <c r="D2034" s="27">
        <f>IF(B2034=1,Healthcare!D2034,NA())</f>
        <v>6.08</v>
      </c>
      <c r="E2034" s="32">
        <f>IF(B2034=1,Healthcare!M2034,NA())</f>
        <v>2867.12</v>
      </c>
    </row>
    <row r="2035" spans="1:5" x14ac:dyDescent="0.35">
      <c r="A2035" s="23">
        <f>Healthcare!Q2035</f>
        <v>29</v>
      </c>
      <c r="B2035" s="23">
        <f>IF(AND(OR(Dashboard!$D$5="All",Healthcare!J2035=Dashboard!$D$5),OR(Dashboard!$D$6="All",Healthcare!K2035=Dashboard!$D$6)),1,0)</f>
        <v>1</v>
      </c>
      <c r="C2035" s="27">
        <f>IF(B2035=1,Healthcare!C2035,NA())</f>
        <v>27.2</v>
      </c>
      <c r="D2035" s="27">
        <f>IF(B2035=1,Healthcare!D2035,NA())</f>
        <v>5.83</v>
      </c>
      <c r="E2035" s="32">
        <f>IF(B2035=1,Healthcare!M2035,NA())</f>
        <v>2866.09</v>
      </c>
    </row>
    <row r="2036" spans="1:5" x14ac:dyDescent="0.35">
      <c r="A2036" s="23">
        <f>Healthcare!Q2036</f>
        <v>24</v>
      </c>
      <c r="B2036" s="23">
        <f>IF(AND(OR(Dashboard!$D$5="All",Healthcare!J2036=Dashboard!$D$5),OR(Dashboard!$D$6="All",Healthcare!K2036=Dashboard!$D$6)),1,0)</f>
        <v>1</v>
      </c>
      <c r="C2036" s="27">
        <f>IF(B2036=1,Healthcare!C2036,NA())</f>
        <v>33.344999999999999</v>
      </c>
      <c r="D2036" s="27">
        <f>IF(B2036=1,Healthcare!D2036,NA())</f>
        <v>4.29</v>
      </c>
      <c r="E2036" s="32">
        <f>IF(B2036=1,Healthcare!M2036,NA())</f>
        <v>2855.44</v>
      </c>
    </row>
    <row r="2037" spans="1:5" x14ac:dyDescent="0.35">
      <c r="A2037" s="23">
        <f>Healthcare!Q2037</f>
        <v>24</v>
      </c>
      <c r="B2037" s="23">
        <f>IF(AND(OR(Dashboard!$D$5="All",Healthcare!J2037=Dashboard!$D$5),OR(Dashboard!$D$6="All",Healthcare!K2037=Dashboard!$D$6)),1,0)</f>
        <v>1</v>
      </c>
      <c r="C2037" s="27">
        <f>IF(B2037=1,Healthcare!C2037,NA())</f>
        <v>29.925000000000001</v>
      </c>
      <c r="D2037" s="27">
        <f>IF(B2037=1,Healthcare!D2037,NA())</f>
        <v>5.3</v>
      </c>
      <c r="E2037" s="32">
        <f>IF(B2037=1,Healthcare!M2037,NA())</f>
        <v>2850.68</v>
      </c>
    </row>
    <row r="2038" spans="1:5" x14ac:dyDescent="0.35">
      <c r="A2038" s="23">
        <f>Healthcare!Q2038</f>
        <v>24</v>
      </c>
      <c r="B2038" s="23">
        <f>IF(AND(OR(Dashboard!$D$5="All",Healthcare!J2038=Dashboard!$D$5),OR(Dashboard!$D$6="All",Healthcare!K2038=Dashboard!$D$6)),1,0)</f>
        <v>1</v>
      </c>
      <c r="C2038" s="27">
        <f>IF(B2038=1,Healthcare!C2038,NA())</f>
        <v>24.225000000000001</v>
      </c>
      <c r="D2038" s="27">
        <f>IF(B2038=1,Healthcare!D2038,NA())</f>
        <v>4.42</v>
      </c>
      <c r="E2038" s="32">
        <f>IF(B2038=1,Healthcare!M2038,NA())</f>
        <v>2842.76</v>
      </c>
    </row>
    <row r="2039" spans="1:5" x14ac:dyDescent="0.35">
      <c r="A2039" s="23">
        <f>Healthcare!Q2039</f>
        <v>22</v>
      </c>
      <c r="B2039" s="23">
        <f>IF(AND(OR(Dashboard!$D$5="All",Healthcare!J2039=Dashboard!$D$5),OR(Dashboard!$D$6="All",Healthcare!K2039=Dashboard!$D$6)),1,0)</f>
        <v>1</v>
      </c>
      <c r="C2039" s="27">
        <f>IF(B2039=1,Healthcare!C2039,NA())</f>
        <v>29.68</v>
      </c>
      <c r="D2039" s="27">
        <f>IF(B2039=1,Healthcare!D2039,NA())</f>
        <v>5.68</v>
      </c>
      <c r="E2039" s="32">
        <f>IF(B2039=1,Healthcare!M2039,NA())</f>
        <v>2819.51</v>
      </c>
    </row>
    <row r="2040" spans="1:5" x14ac:dyDescent="0.35">
      <c r="A2040" s="23">
        <f>Healthcare!Q2040</f>
        <v>19</v>
      </c>
      <c r="B2040" s="23">
        <f>IF(AND(OR(Dashboard!$D$5="All",Healthcare!J2040=Dashboard!$D$5),OR(Dashboard!$D$6="All",Healthcare!K2040=Dashboard!$D$6)),1,0)</f>
        <v>1</v>
      </c>
      <c r="C2040" s="27">
        <f>IF(B2040=1,Healthcare!C2040,NA())</f>
        <v>20.614999999999998</v>
      </c>
      <c r="D2040" s="27">
        <f>IF(B2040=1,Healthcare!D2040,NA())</f>
        <v>6.05</v>
      </c>
      <c r="E2040" s="32">
        <f>IF(B2040=1,Healthcare!M2040,NA())</f>
        <v>2803.7</v>
      </c>
    </row>
    <row r="2041" spans="1:5" x14ac:dyDescent="0.35">
      <c r="A2041" s="23">
        <f>Healthcare!Q2041</f>
        <v>18</v>
      </c>
      <c r="B2041" s="23">
        <f>IF(AND(OR(Dashboard!$D$5="All",Healthcare!J2041=Dashboard!$D$5),OR(Dashboard!$D$6="All",Healthcare!K2041=Dashboard!$D$6)),1,0)</f>
        <v>1</v>
      </c>
      <c r="C2041" s="27">
        <f>IF(B2041=1,Healthcare!C2041,NA())</f>
        <v>32.119999999999997</v>
      </c>
      <c r="D2041" s="27">
        <f>IF(B2041=1,Healthcare!D2041,NA())</f>
        <v>5.33</v>
      </c>
      <c r="E2041" s="32">
        <f>IF(B2041=1,Healthcare!M2041,NA())</f>
        <v>2801.26</v>
      </c>
    </row>
    <row r="2042" spans="1:5" x14ac:dyDescent="0.35">
      <c r="A2042" s="23">
        <f>Healthcare!Q2042</f>
        <v>23</v>
      </c>
      <c r="B2042" s="23">
        <f>IF(AND(OR(Dashboard!$D$5="All",Healthcare!J2042=Dashboard!$D$5),OR(Dashboard!$D$6="All",Healthcare!K2042=Dashboard!$D$6)),1,0)</f>
        <v>1</v>
      </c>
      <c r="C2042" s="27">
        <f>IF(B2042=1,Healthcare!C2042,NA())</f>
        <v>27.36</v>
      </c>
      <c r="D2042" s="27">
        <f>IF(B2042=1,Healthcare!D2042,NA())</f>
        <v>6.22</v>
      </c>
      <c r="E2042" s="32">
        <f>IF(B2042=1,Healthcare!M2042,NA())</f>
        <v>2789.06</v>
      </c>
    </row>
    <row r="2043" spans="1:5" x14ac:dyDescent="0.35">
      <c r="A2043" s="23">
        <f>Healthcare!Q2043</f>
        <v>23</v>
      </c>
      <c r="B2043" s="23">
        <f>IF(AND(OR(Dashboard!$D$5="All",Healthcare!J2043=Dashboard!$D$5),OR(Dashboard!$D$6="All",Healthcare!K2043=Dashboard!$D$6)),1,0)</f>
        <v>1</v>
      </c>
      <c r="C2043" s="27">
        <f>IF(B2043=1,Healthcare!C2043,NA())</f>
        <v>17.385000000000002</v>
      </c>
      <c r="D2043" s="27">
        <f>IF(B2043=1,Healthcare!D2043,NA())</f>
        <v>5.84</v>
      </c>
      <c r="E2043" s="32">
        <f>IF(B2043=1,Healthcare!M2043,NA())</f>
        <v>2775.19</v>
      </c>
    </row>
    <row r="2044" spans="1:5" x14ac:dyDescent="0.35">
      <c r="A2044" s="23">
        <f>Healthcare!Q2044</f>
        <v>18</v>
      </c>
      <c r="B2044" s="23">
        <f>IF(AND(OR(Dashboard!$D$5="All",Healthcare!J2044=Dashboard!$D$5),OR(Dashboard!$D$6="All",Healthcare!K2044=Dashboard!$D$6)),1,0)</f>
        <v>1</v>
      </c>
      <c r="C2044" s="27">
        <f>IF(B2044=1,Healthcare!C2044,NA())</f>
        <v>30.13</v>
      </c>
      <c r="D2044" s="27">
        <f>IF(B2044=1,Healthcare!D2044,NA())</f>
        <v>5.71</v>
      </c>
      <c r="E2044" s="32">
        <f>IF(B2044=1,Healthcare!M2044,NA())</f>
        <v>2773.46</v>
      </c>
    </row>
    <row r="2045" spans="1:5" x14ac:dyDescent="0.35">
      <c r="A2045" s="23">
        <f>Healthcare!Q2045</f>
        <v>25</v>
      </c>
      <c r="B2045" s="23">
        <f>IF(AND(OR(Dashboard!$D$5="All",Healthcare!J2045=Dashboard!$D$5),OR(Dashboard!$D$6="All",Healthcare!K2045=Dashboard!$D$6)),1,0)</f>
        <v>1</v>
      </c>
      <c r="C2045" s="27">
        <f>IF(B2045=1,Healthcare!C2045,NA())</f>
        <v>25.44</v>
      </c>
      <c r="D2045" s="27">
        <f>IF(B2045=1,Healthcare!D2045,NA())</f>
        <v>6.04</v>
      </c>
      <c r="E2045" s="32">
        <f>IF(B2045=1,Healthcare!M2045,NA())</f>
        <v>2758.99</v>
      </c>
    </row>
    <row r="2046" spans="1:5" x14ac:dyDescent="0.35">
      <c r="A2046" s="23">
        <f>Healthcare!Q2046</f>
        <v>22</v>
      </c>
      <c r="B2046" s="23">
        <f>IF(AND(OR(Dashboard!$D$5="All",Healthcare!J2046=Dashboard!$D$5),OR(Dashboard!$D$6="All",Healthcare!K2046=Dashboard!$D$6)),1,0)</f>
        <v>1</v>
      </c>
      <c r="C2046" s="27">
        <f>IF(B2046=1,Healthcare!C2046,NA())</f>
        <v>39.805</v>
      </c>
      <c r="D2046" s="27">
        <f>IF(B2046=1,Healthcare!D2046,NA())</f>
        <v>4.38</v>
      </c>
      <c r="E2046" s="32">
        <f>IF(B2046=1,Healthcare!M2046,NA())</f>
        <v>2755.02</v>
      </c>
    </row>
    <row r="2047" spans="1:5" x14ac:dyDescent="0.35">
      <c r="A2047" s="23">
        <f>Healthcare!Q2047</f>
        <v>22</v>
      </c>
      <c r="B2047" s="23">
        <f>IF(AND(OR(Dashboard!$D$5="All",Healthcare!J2047=Dashboard!$D$5),OR(Dashboard!$D$6="All",Healthcare!K2047=Dashboard!$D$6)),1,0)</f>
        <v>1</v>
      </c>
      <c r="C2047" s="27">
        <f>IF(B2047=1,Healthcare!C2047,NA())</f>
        <v>30.4</v>
      </c>
      <c r="D2047" s="27">
        <f>IF(B2047=1,Healthcare!D2047,NA())</f>
        <v>5.56</v>
      </c>
      <c r="E2047" s="32">
        <f>IF(B2047=1,Healthcare!M2047,NA())</f>
        <v>2741.95</v>
      </c>
    </row>
    <row r="2048" spans="1:5" x14ac:dyDescent="0.35">
      <c r="A2048" s="23">
        <f>Healthcare!Q2048</f>
        <v>22</v>
      </c>
      <c r="B2048" s="23">
        <f>IF(AND(OR(Dashboard!$D$5="All",Healthcare!J2048=Dashboard!$D$5),OR(Dashboard!$D$6="All",Healthcare!K2048=Dashboard!$D$6)),1,0)</f>
        <v>1</v>
      </c>
      <c r="C2048" s="27">
        <f>IF(B2048=1,Healthcare!C2048,NA())</f>
        <v>23.18</v>
      </c>
      <c r="D2048" s="27">
        <f>IF(B2048=1,Healthcare!D2048,NA())</f>
        <v>4.24</v>
      </c>
      <c r="E2048" s="32">
        <f>IF(B2048=1,Healthcare!M2048,NA())</f>
        <v>2731.91</v>
      </c>
    </row>
    <row r="2049" spans="1:5" x14ac:dyDescent="0.35">
      <c r="A2049" s="23">
        <f>Healthcare!Q2049</f>
        <v>19</v>
      </c>
      <c r="B2049" s="23">
        <f>IF(AND(OR(Dashboard!$D$5="All",Healthcare!J2049=Dashboard!$D$5),OR(Dashboard!$D$6="All",Healthcare!K2049=Dashboard!$D$6)),1,0)</f>
        <v>1</v>
      </c>
      <c r="C2049" s="27">
        <f>IF(B2049=1,Healthcare!C2049,NA())</f>
        <v>39.615000000000002</v>
      </c>
      <c r="D2049" s="27">
        <f>IF(B2049=1,Healthcare!D2049,NA())</f>
        <v>6.32</v>
      </c>
      <c r="E2049" s="32">
        <f>IF(B2049=1,Healthcare!M2049,NA())</f>
        <v>2730.11</v>
      </c>
    </row>
    <row r="2050" spans="1:5" x14ac:dyDescent="0.35">
      <c r="A2050" s="23">
        <f>Healthcare!Q2050</f>
        <v>25</v>
      </c>
      <c r="B2050" s="23">
        <f>IF(AND(OR(Dashboard!$D$5="All",Healthcare!J2050=Dashboard!$D$5),OR(Dashboard!$D$6="All",Healthcare!K2050=Dashboard!$D$6)),1,0)</f>
        <v>1</v>
      </c>
      <c r="C2050" s="27">
        <f>IF(B2050=1,Healthcare!C2050,NA())</f>
        <v>30.59</v>
      </c>
      <c r="D2050" s="27">
        <f>IF(B2050=1,Healthcare!D2050,NA())</f>
        <v>6.3</v>
      </c>
      <c r="E2050" s="32">
        <f>IF(B2050=1,Healthcare!M2050,NA())</f>
        <v>2727.4</v>
      </c>
    </row>
    <row r="2051" spans="1:5" x14ac:dyDescent="0.35">
      <c r="A2051" s="23">
        <f>Healthcare!Q2051</f>
        <v>34</v>
      </c>
      <c r="B2051" s="23">
        <f>IF(AND(OR(Dashboard!$D$5="All",Healthcare!J2051=Dashboard!$D$5),OR(Dashboard!$D$6="All",Healthcare!K2051=Dashboard!$D$6)),1,0)</f>
        <v>1</v>
      </c>
      <c r="C2051" s="27">
        <f>IF(B2051=1,Healthcare!C2051,NA())</f>
        <v>16.72</v>
      </c>
      <c r="D2051" s="27">
        <f>IF(B2051=1,Healthcare!D2051,NA())</f>
        <v>4.38</v>
      </c>
      <c r="E2051" s="32">
        <f>IF(B2051=1,Healthcare!M2051,NA())</f>
        <v>2726.06</v>
      </c>
    </row>
    <row r="2052" spans="1:5" x14ac:dyDescent="0.35">
      <c r="A2052" s="23">
        <f>Healthcare!Q2052</f>
        <v>25</v>
      </c>
      <c r="B2052" s="23">
        <f>IF(AND(OR(Dashboard!$D$5="All",Healthcare!J2052=Dashboard!$D$5),OR(Dashboard!$D$6="All",Healthcare!K2052=Dashboard!$D$6)),1,0)</f>
        <v>1</v>
      </c>
      <c r="C2052" s="27">
        <f>IF(B2052=1,Healthcare!C2052,NA())</f>
        <v>26.22</v>
      </c>
      <c r="D2052" s="27">
        <f>IF(B2052=1,Healthcare!D2052,NA())</f>
        <v>4.6500000000000004</v>
      </c>
      <c r="E2052" s="32">
        <f>IF(B2052=1,Healthcare!M2052,NA())</f>
        <v>2721.32</v>
      </c>
    </row>
    <row r="2053" spans="1:5" x14ac:dyDescent="0.35">
      <c r="A2053" s="23">
        <f>Healthcare!Q2053</f>
        <v>19</v>
      </c>
      <c r="B2053" s="23">
        <f>IF(AND(OR(Dashboard!$D$5="All",Healthcare!J2053=Dashboard!$D$5),OR(Dashboard!$D$6="All",Healthcare!K2053=Dashboard!$D$6)),1,0)</f>
        <v>1</v>
      </c>
      <c r="C2053" s="27">
        <f>IF(B2053=1,Healthcare!C2053,NA())</f>
        <v>31.824999999999999</v>
      </c>
      <c r="D2053" s="27">
        <f>IF(B2053=1,Healthcare!D2053,NA())</f>
        <v>4.7</v>
      </c>
      <c r="E2053" s="32">
        <f>IF(B2053=1,Healthcare!M2053,NA())</f>
        <v>2719.28</v>
      </c>
    </row>
    <row r="2054" spans="1:5" x14ac:dyDescent="0.35">
      <c r="A2054" s="23">
        <f>Healthcare!Q2054</f>
        <v>19</v>
      </c>
      <c r="B2054" s="23">
        <f>IF(AND(OR(Dashboard!$D$5="All",Healthcare!J2054=Dashboard!$D$5),OR(Dashboard!$D$6="All",Healthcare!K2054=Dashboard!$D$6)),1,0)</f>
        <v>1</v>
      </c>
      <c r="C2054" s="27">
        <f>IF(B2054=1,Healthcare!C2054,NA())</f>
        <v>25.745000000000001</v>
      </c>
      <c r="D2054" s="27">
        <f>IF(B2054=1,Healthcare!D2054,NA())</f>
        <v>4.34</v>
      </c>
      <c r="E2054" s="32">
        <f>IF(B2054=1,Healthcare!M2054,NA())</f>
        <v>2710.83</v>
      </c>
    </row>
    <row r="2055" spans="1:5" x14ac:dyDescent="0.35">
      <c r="A2055" s="23">
        <f>Healthcare!Q2055</f>
        <v>19</v>
      </c>
      <c r="B2055" s="23">
        <f>IF(AND(OR(Dashboard!$D$5="All",Healthcare!J2055=Dashboard!$D$5),OR(Dashboard!$D$6="All",Healthcare!K2055=Dashboard!$D$6)),1,0)</f>
        <v>1</v>
      </c>
      <c r="C2055" s="27">
        <f>IF(B2055=1,Healthcare!C2055,NA())</f>
        <v>24.605</v>
      </c>
      <c r="D2055" s="27">
        <f>IF(B2055=1,Healthcare!D2055,NA())</f>
        <v>5.62</v>
      </c>
      <c r="E2055" s="32">
        <f>IF(B2055=1,Healthcare!M2055,NA())</f>
        <v>2709.24</v>
      </c>
    </row>
    <row r="2056" spans="1:5" x14ac:dyDescent="0.35">
      <c r="A2056" s="23">
        <f>Healthcare!Q2056</f>
        <v>19</v>
      </c>
      <c r="B2056" s="23">
        <f>IF(AND(OR(Dashboard!$D$5="All",Healthcare!J2056=Dashboard!$D$5),OR(Dashboard!$D$6="All",Healthcare!K2056=Dashboard!$D$6)),1,0)</f>
        <v>1</v>
      </c>
      <c r="C2056" s="27">
        <f>IF(B2056=1,Healthcare!C2056,NA())</f>
        <v>24.51</v>
      </c>
      <c r="D2056" s="27">
        <f>IF(B2056=1,Healthcare!D2056,NA())</f>
        <v>4.24</v>
      </c>
      <c r="E2056" s="32">
        <f>IF(B2056=1,Healthcare!M2056,NA())</f>
        <v>2709.11</v>
      </c>
    </row>
    <row r="2057" spans="1:5" x14ac:dyDescent="0.35">
      <c r="A2057" s="23">
        <f>Healthcare!Q2057</f>
        <v>26</v>
      </c>
      <c r="B2057" s="23">
        <f>IF(AND(OR(Dashboard!$D$5="All",Healthcare!J2057=Dashboard!$D$5),OR(Dashboard!$D$6="All",Healthcare!K2057=Dashboard!$D$6)),1,0)</f>
        <v>1</v>
      </c>
      <c r="C2057" s="27">
        <f>IF(B2057=1,Healthcare!C2057,NA())</f>
        <v>31.065000000000001</v>
      </c>
      <c r="D2057" s="27">
        <f>IF(B2057=1,Healthcare!D2057,NA())</f>
        <v>4.57</v>
      </c>
      <c r="E2057" s="32">
        <f>IF(B2057=1,Healthcare!M2057,NA())</f>
        <v>2699.57</v>
      </c>
    </row>
    <row r="2058" spans="1:5" x14ac:dyDescent="0.35">
      <c r="A2058" s="23">
        <f>Healthcare!Q2058</f>
        <v>23</v>
      </c>
      <c r="B2058" s="23">
        <f>IF(AND(OR(Dashboard!$D$5="All",Healthcare!J2058=Dashboard!$D$5),OR(Dashboard!$D$6="All",Healthcare!K2058=Dashboard!$D$6)),1,0)</f>
        <v>1</v>
      </c>
      <c r="C2058" s="27">
        <f>IF(B2058=1,Healthcare!C2058,NA())</f>
        <v>28.12</v>
      </c>
      <c r="D2058" s="27">
        <f>IF(B2058=1,Healthcare!D2058,NA())</f>
        <v>5.05</v>
      </c>
      <c r="E2058" s="32">
        <f>IF(B2058=1,Healthcare!M2058,NA())</f>
        <v>2690.11</v>
      </c>
    </row>
    <row r="2059" spans="1:5" x14ac:dyDescent="0.35">
      <c r="A2059" s="23">
        <f>Healthcare!Q2059</f>
        <v>28</v>
      </c>
      <c r="B2059" s="23">
        <f>IF(AND(OR(Dashboard!$D$5="All",Healthcare!J2059=Dashboard!$D$5),OR(Dashboard!$D$6="All",Healthcare!K2059=Dashboard!$D$6)),1,0)</f>
        <v>1</v>
      </c>
      <c r="C2059" s="27">
        <f>IF(B2059=1,Healthcare!C2059,NA())</f>
        <v>38.06</v>
      </c>
      <c r="D2059" s="27">
        <f>IF(B2059=1,Healthcare!D2059,NA())</f>
        <v>6.16</v>
      </c>
      <c r="E2059" s="32">
        <f>IF(B2059=1,Healthcare!M2059,NA())</f>
        <v>2689.5</v>
      </c>
    </row>
    <row r="2060" spans="1:5" x14ac:dyDescent="0.35">
      <c r="A2060" s="23">
        <f>Healthcare!Q2060</f>
        <v>28</v>
      </c>
      <c r="B2060" s="23">
        <f>IF(AND(OR(Dashboard!$D$5="All",Healthcare!J2060=Dashboard!$D$5),OR(Dashboard!$D$6="All",Healthcare!K2060=Dashboard!$D$6)),1,0)</f>
        <v>1</v>
      </c>
      <c r="C2060" s="27">
        <f>IF(B2060=1,Healthcare!C2060,NA())</f>
        <v>24.96</v>
      </c>
      <c r="D2060" s="27">
        <f>IF(B2060=1,Healthcare!D2060,NA())</f>
        <v>4.57</v>
      </c>
      <c r="E2060" s="32">
        <f>IF(B2060=1,Healthcare!M2060,NA())</f>
        <v>2684.69</v>
      </c>
    </row>
    <row r="2061" spans="1:5" x14ac:dyDescent="0.35">
      <c r="A2061" s="23">
        <f>Healthcare!Q2061</f>
        <v>26</v>
      </c>
      <c r="B2061" s="23">
        <f>IF(AND(OR(Dashboard!$D$5="All",Healthcare!J2061=Dashboard!$D$5),OR(Dashboard!$D$6="All",Healthcare!K2061=Dashboard!$D$6)),1,0)</f>
        <v>1</v>
      </c>
      <c r="C2061" s="27">
        <f>IF(B2061=1,Healthcare!C2061,NA())</f>
        <v>17.670000000000002</v>
      </c>
      <c r="D2061" s="27">
        <f>IF(B2061=1,Healthcare!D2061,NA())</f>
        <v>5.53</v>
      </c>
      <c r="E2061" s="32">
        <f>IF(B2061=1,Healthcare!M2061,NA())</f>
        <v>2680.95</v>
      </c>
    </row>
    <row r="2062" spans="1:5" x14ac:dyDescent="0.35">
      <c r="A2062" s="23">
        <f>Healthcare!Q2062</f>
        <v>22</v>
      </c>
      <c r="B2062" s="23">
        <f>IF(AND(OR(Dashboard!$D$5="All",Healthcare!J2062=Dashboard!$D$5),OR(Dashboard!$D$6="All",Healthcare!K2062=Dashboard!$D$6)),1,0)</f>
        <v>1</v>
      </c>
      <c r="C2062" s="27">
        <f>IF(B2062=1,Healthcare!C2062,NA())</f>
        <v>31.35</v>
      </c>
      <c r="D2062" s="27">
        <f>IF(B2062=1,Healthcare!D2062,NA())</f>
        <v>5.84</v>
      </c>
      <c r="E2062" s="32">
        <f>IF(B2062=1,Healthcare!M2062,NA())</f>
        <v>2643.27</v>
      </c>
    </row>
    <row r="2063" spans="1:5" x14ac:dyDescent="0.35">
      <c r="A2063" s="23">
        <f>Healthcare!Q2063</f>
        <v>22</v>
      </c>
      <c r="B2063" s="23">
        <f>IF(AND(OR(Dashboard!$D$5="All",Healthcare!J2063=Dashboard!$D$5),OR(Dashboard!$D$6="All",Healthcare!K2063=Dashboard!$D$6)),1,0)</f>
        <v>1</v>
      </c>
      <c r="C2063" s="27">
        <f>IF(B2063=1,Healthcare!C2063,NA())</f>
        <v>28.31</v>
      </c>
      <c r="D2063" s="27">
        <f>IF(B2063=1,Healthcare!D2063,NA())</f>
        <v>6.41</v>
      </c>
      <c r="E2063" s="32">
        <f>IF(B2063=1,Healthcare!M2063,NA())</f>
        <v>2639.04</v>
      </c>
    </row>
    <row r="2064" spans="1:5" x14ac:dyDescent="0.35">
      <c r="A2064" s="23">
        <f>Healthcare!Q2064</f>
        <v>25</v>
      </c>
      <c r="B2064" s="23">
        <f>IF(AND(OR(Dashboard!$D$5="All",Healthcare!J2064=Dashboard!$D$5),OR(Dashboard!$D$6="All",Healthcare!K2064=Dashboard!$D$6)),1,0)</f>
        <v>1</v>
      </c>
      <c r="C2064" s="27">
        <f>IF(B2064=1,Healthcare!C2064,NA())</f>
        <v>30.3</v>
      </c>
      <c r="D2064" s="27">
        <f>IF(B2064=1,Healthcare!D2064,NA())</f>
        <v>4.7300000000000004</v>
      </c>
      <c r="E2064" s="32">
        <f>IF(B2064=1,Healthcare!M2064,NA())</f>
        <v>2632.99</v>
      </c>
    </row>
    <row r="2065" spans="1:5" x14ac:dyDescent="0.35">
      <c r="A2065" s="23">
        <f>Healthcare!Q2065</f>
        <v>21</v>
      </c>
      <c r="B2065" s="23">
        <f>IF(AND(OR(Dashboard!$D$5="All",Healthcare!J2065=Dashboard!$D$5),OR(Dashboard!$D$6="All",Healthcare!K2065=Dashboard!$D$6)),1,0)</f>
        <v>1</v>
      </c>
      <c r="C2065" s="27">
        <f>IF(B2065=1,Healthcare!C2065,NA())</f>
        <v>26.4</v>
      </c>
      <c r="D2065" s="27">
        <f>IF(B2065=1,Healthcare!D2065,NA())</f>
        <v>6.22</v>
      </c>
      <c r="E2065" s="32">
        <f>IF(B2065=1,Healthcare!M2065,NA())</f>
        <v>2597.7800000000002</v>
      </c>
    </row>
    <row r="2066" spans="1:5" x14ac:dyDescent="0.35">
      <c r="A2066" s="23">
        <f>Healthcare!Q2066</f>
        <v>21</v>
      </c>
      <c r="B2066" s="23">
        <f>IF(AND(OR(Dashboard!$D$5="All",Healthcare!J2066=Dashboard!$D$5),OR(Dashboard!$D$6="All",Healthcare!K2066=Dashboard!$D$6)),1,0)</f>
        <v>1</v>
      </c>
      <c r="C2066" s="27">
        <f>IF(B2066=1,Healthcare!C2066,NA())</f>
        <v>22.135000000000002</v>
      </c>
      <c r="D2066" s="27">
        <f>IF(B2066=1,Healthcare!D2066,NA())</f>
        <v>4.46</v>
      </c>
      <c r="E2066" s="32">
        <f>IF(B2066=1,Healthcare!M2066,NA())</f>
        <v>2585.85</v>
      </c>
    </row>
    <row r="2067" spans="1:5" x14ac:dyDescent="0.35">
      <c r="A2067" s="23">
        <f>Healthcare!Q2067</f>
        <v>21</v>
      </c>
      <c r="B2067" s="23">
        <f>IF(AND(OR(Dashboard!$D$5="All",Healthcare!J2067=Dashboard!$D$5),OR(Dashboard!$D$6="All",Healthcare!K2067=Dashboard!$D$6)),1,0)</f>
        <v>1</v>
      </c>
      <c r="C2067" s="27">
        <f>IF(B2067=1,Healthcare!C2067,NA())</f>
        <v>17.399999999999999</v>
      </c>
      <c r="D2067" s="27">
        <f>IF(B2067=1,Healthcare!D2067,NA())</f>
        <v>4.5</v>
      </c>
      <c r="E2067" s="32">
        <f>IF(B2067=1,Healthcare!M2067,NA())</f>
        <v>2585.27</v>
      </c>
    </row>
    <row r="2068" spans="1:5" x14ac:dyDescent="0.35">
      <c r="A2068" s="23">
        <f>Healthcare!Q2068</f>
        <v>20</v>
      </c>
      <c r="B2068" s="23">
        <f>IF(AND(OR(Dashboard!$D$5="All",Healthcare!J2068=Dashboard!$D$5),OR(Dashboard!$D$6="All",Healthcare!K2068=Dashboard!$D$6)),1,0)</f>
        <v>1</v>
      </c>
      <c r="C2068" s="27">
        <f>IF(B2068=1,Healthcare!C2068,NA())</f>
        <v>28.06</v>
      </c>
      <c r="D2068" s="27">
        <f>IF(B2068=1,Healthcare!D2068,NA())</f>
        <v>8.93</v>
      </c>
      <c r="E2068" s="32">
        <f>IF(B2068=1,Healthcare!M2068,NA())</f>
        <v>2585.04</v>
      </c>
    </row>
    <row r="2069" spans="1:5" x14ac:dyDescent="0.35">
      <c r="A2069" s="23">
        <f>Healthcare!Q2069</f>
        <v>20</v>
      </c>
      <c r="B2069" s="23">
        <f>IF(AND(OR(Dashboard!$D$5="All",Healthcare!J2069=Dashboard!$D$5),OR(Dashboard!$D$6="All",Healthcare!K2069=Dashboard!$D$6)),1,0)</f>
        <v>1</v>
      </c>
      <c r="C2069" s="27">
        <f>IF(B2069=1,Healthcare!C2069,NA())</f>
        <v>31.13</v>
      </c>
      <c r="D2069" s="27">
        <f>IF(B2069=1,Healthcare!D2069,NA())</f>
        <v>11.02</v>
      </c>
      <c r="E2069" s="32">
        <f>IF(B2069=1,Healthcare!M2069,NA())</f>
        <v>2566.4699999999998</v>
      </c>
    </row>
    <row r="2070" spans="1:5" x14ac:dyDescent="0.35">
      <c r="A2070" s="23">
        <f>Healthcare!Q2070</f>
        <v>31</v>
      </c>
      <c r="B2070" s="23">
        <f>IF(AND(OR(Dashboard!$D$5="All",Healthcare!J2070=Dashboard!$D$5),OR(Dashboard!$D$6="All",Healthcare!K2070=Dashboard!$D$6)),1,0)</f>
        <v>1</v>
      </c>
      <c r="C2070" s="27">
        <f>IF(B2070=1,Healthcare!C2070,NA())</f>
        <v>18.46</v>
      </c>
      <c r="D2070" s="27">
        <f>IF(B2070=1,Healthcare!D2070,NA())</f>
        <v>5.25</v>
      </c>
      <c r="E2070" s="32">
        <f>IF(B2070=1,Healthcare!M2070,NA())</f>
        <v>2545.6799999999998</v>
      </c>
    </row>
    <row r="2071" spans="1:5" x14ac:dyDescent="0.35">
      <c r="A2071" s="23">
        <f>Healthcare!Q2071</f>
        <v>32</v>
      </c>
      <c r="B2071" s="23">
        <f>IF(AND(OR(Dashboard!$D$5="All",Healthcare!J2071=Dashboard!$D$5),OR(Dashboard!$D$6="All",Healthcare!K2071=Dashboard!$D$6)),1,0)</f>
        <v>1</v>
      </c>
      <c r="C2071" s="27">
        <f>IF(B2071=1,Healthcare!C2071,NA())</f>
        <v>17.3</v>
      </c>
      <c r="D2071" s="27">
        <f>IF(B2071=1,Healthcare!D2071,NA())</f>
        <v>4.75</v>
      </c>
      <c r="E2071" s="32">
        <f>IF(B2071=1,Healthcare!M2071,NA())</f>
        <v>2540.39</v>
      </c>
    </row>
    <row r="2072" spans="1:5" x14ac:dyDescent="0.35">
      <c r="A2072" s="23">
        <f>Healthcare!Q2072</f>
        <v>25</v>
      </c>
      <c r="B2072" s="23">
        <f>IF(AND(OR(Dashboard!$D$5="All",Healthcare!J2072=Dashboard!$D$5),OR(Dashboard!$D$6="All",Healthcare!K2072=Dashboard!$D$6)),1,0)</f>
        <v>1</v>
      </c>
      <c r="C2072" s="27">
        <f>IF(B2072=1,Healthcare!C2072,NA())</f>
        <v>35.625</v>
      </c>
      <c r="D2072" s="27">
        <f>IF(B2072=1,Healthcare!D2072,NA())</f>
        <v>4.68</v>
      </c>
      <c r="E2072" s="32">
        <f>IF(B2072=1,Healthcare!M2072,NA())</f>
        <v>2534.39</v>
      </c>
    </row>
    <row r="2073" spans="1:5" x14ac:dyDescent="0.35">
      <c r="A2073" s="23">
        <f>Healthcare!Q2073</f>
        <v>22</v>
      </c>
      <c r="B2073" s="23">
        <f>IF(AND(OR(Dashboard!$D$5="All",Healthcare!J2073=Dashboard!$D$5),OR(Dashboard!$D$6="All",Healthcare!K2073=Dashboard!$D$6)),1,0)</f>
        <v>1</v>
      </c>
      <c r="C2073" s="27">
        <f>IF(B2073=1,Healthcare!C2073,NA())</f>
        <v>20.234999999999999</v>
      </c>
      <c r="D2073" s="27">
        <f>IF(B2073=1,Healthcare!D2073,NA())</f>
        <v>6.17</v>
      </c>
      <c r="E2073" s="32">
        <f>IF(B2073=1,Healthcare!M2073,NA())</f>
        <v>2527.8200000000002</v>
      </c>
    </row>
    <row r="2074" spans="1:5" x14ac:dyDescent="0.35">
      <c r="A2074" s="23">
        <f>Healthcare!Q2074</f>
        <v>25</v>
      </c>
      <c r="B2074" s="23">
        <f>IF(AND(OR(Dashboard!$D$5="All",Healthcare!J2074=Dashboard!$D$5),OR(Dashboard!$D$6="All",Healthcare!K2074=Dashboard!$D$6)),1,0)</f>
        <v>1</v>
      </c>
      <c r="C2074" s="27">
        <f>IF(B2074=1,Healthcare!C2074,NA())</f>
        <v>27.55</v>
      </c>
      <c r="D2074" s="27">
        <f>IF(B2074=1,Healthcare!D2074,NA())</f>
        <v>4.5599999999999996</v>
      </c>
      <c r="E2074" s="32">
        <f>IF(B2074=1,Healthcare!M2074,NA())</f>
        <v>2523.17</v>
      </c>
    </row>
    <row r="2075" spans="1:5" x14ac:dyDescent="0.35">
      <c r="A2075" s="23">
        <f>Healthcare!Q2075</f>
        <v>31</v>
      </c>
      <c r="B2075" s="23">
        <f>IF(AND(OR(Dashboard!$D$5="All",Healthcare!J2075=Dashboard!$D$5),OR(Dashboard!$D$6="All",Healthcare!K2075=Dashboard!$D$6)),1,0)</f>
        <v>1</v>
      </c>
      <c r="C2075" s="27">
        <f>IF(B2075=1,Healthcare!C2075,NA())</f>
        <v>17.97</v>
      </c>
      <c r="D2075" s="27">
        <f>IF(B2075=1,Healthcare!D2075,NA())</f>
        <v>6.3</v>
      </c>
      <c r="E2075" s="32">
        <f>IF(B2075=1,Healthcare!M2075,NA())</f>
        <v>2510.79</v>
      </c>
    </row>
    <row r="2076" spans="1:5" x14ac:dyDescent="0.35">
      <c r="A2076" s="23">
        <f>Healthcare!Q2076</f>
        <v>18</v>
      </c>
      <c r="B2076" s="23">
        <f>IF(AND(OR(Dashboard!$D$5="All",Healthcare!J2076=Dashboard!$D$5),OR(Dashboard!$D$6="All",Healthcare!K2076=Dashboard!$D$6)),1,0)</f>
        <v>1</v>
      </c>
      <c r="C2076" s="27">
        <f>IF(B2076=1,Healthcare!C2076,NA())</f>
        <v>29.98</v>
      </c>
      <c r="D2076" s="27">
        <f>IF(B2076=1,Healthcare!D2076,NA())</f>
        <v>6.03</v>
      </c>
      <c r="E2076" s="32">
        <f>IF(B2076=1,Healthcare!M2076,NA())</f>
        <v>2500.9299999999998</v>
      </c>
    </row>
    <row r="2077" spans="1:5" x14ac:dyDescent="0.35">
      <c r="A2077" s="23">
        <f>Healthcare!Q2077</f>
        <v>27</v>
      </c>
      <c r="B2077" s="23">
        <f>IF(AND(OR(Dashboard!$D$5="All",Healthcare!J2077=Dashboard!$D$5),OR(Dashboard!$D$6="All",Healthcare!K2077=Dashboard!$D$6)),1,0)</f>
        <v>1</v>
      </c>
      <c r="C2077" s="27">
        <f>IF(B2077=1,Healthcare!C2077,NA())</f>
        <v>33.659999999999997</v>
      </c>
      <c r="D2077" s="27">
        <f>IF(B2077=1,Healthcare!D2077,NA())</f>
        <v>4.2</v>
      </c>
      <c r="E2077" s="32">
        <f>IF(B2077=1,Healthcare!M2077,NA())</f>
        <v>2498.41</v>
      </c>
    </row>
    <row r="2078" spans="1:5" x14ac:dyDescent="0.35">
      <c r="A2078" s="23">
        <f>Healthcare!Q2078</f>
        <v>27</v>
      </c>
      <c r="B2078" s="23">
        <f>IF(AND(OR(Dashboard!$D$5="All",Healthcare!J2078=Dashboard!$D$5),OR(Dashboard!$D$6="All",Healthcare!K2078=Dashboard!$D$6)),1,0)</f>
        <v>1</v>
      </c>
      <c r="C2078" s="27">
        <f>IF(B2078=1,Healthcare!C2078,NA())</f>
        <v>32.67</v>
      </c>
      <c r="D2078" s="27">
        <f>IF(B2078=1,Healthcare!D2078,NA())</f>
        <v>5.61</v>
      </c>
      <c r="E2078" s="32">
        <f>IF(B2078=1,Healthcare!M2078,NA())</f>
        <v>2497.04</v>
      </c>
    </row>
    <row r="2079" spans="1:5" x14ac:dyDescent="0.35">
      <c r="A2079" s="23">
        <f>Healthcare!Q2079</f>
        <v>27</v>
      </c>
      <c r="B2079" s="23">
        <f>IF(AND(OR(Dashboard!$D$5="All",Healthcare!J2079=Dashboard!$D$5),OR(Dashboard!$D$6="All",Healthcare!K2079=Dashboard!$D$6)),1,0)</f>
        <v>1</v>
      </c>
      <c r="C2079" s="27">
        <f>IF(B2079=1,Healthcare!C2079,NA())</f>
        <v>30.5</v>
      </c>
      <c r="D2079" s="27">
        <f>IF(B2079=1,Healthcare!D2079,NA())</f>
        <v>5.88</v>
      </c>
      <c r="E2079" s="32">
        <f>IF(B2079=1,Healthcare!M2079,NA())</f>
        <v>2494.02</v>
      </c>
    </row>
    <row r="2080" spans="1:5" x14ac:dyDescent="0.35">
      <c r="A2080" s="23">
        <f>Healthcare!Q2080</f>
        <v>27</v>
      </c>
      <c r="B2080" s="23">
        <f>IF(AND(OR(Dashboard!$D$5="All",Healthcare!J2080=Dashboard!$D$5),OR(Dashboard!$D$6="All",Healthcare!K2080=Dashboard!$D$6)),1,0)</f>
        <v>1</v>
      </c>
      <c r="C2080" s="27">
        <f>IF(B2080=1,Healthcare!C2080,NA())</f>
        <v>23.1</v>
      </c>
      <c r="D2080" s="27">
        <f>IF(B2080=1,Healthcare!D2080,NA())</f>
        <v>5.92</v>
      </c>
      <c r="E2080" s="32">
        <f>IF(B2080=1,Healthcare!M2080,NA())</f>
        <v>2483.7399999999998</v>
      </c>
    </row>
    <row r="2081" spans="1:5" x14ac:dyDescent="0.35">
      <c r="A2081" s="23">
        <f>Healthcare!Q2081</f>
        <v>24</v>
      </c>
      <c r="B2081" s="23">
        <f>IF(AND(OR(Dashboard!$D$5="All",Healthcare!J2081=Dashboard!$D$5),OR(Dashboard!$D$6="All",Healthcare!K2081=Dashboard!$D$6)),1,0)</f>
        <v>1</v>
      </c>
      <c r="C2081" s="27">
        <f>IF(B2081=1,Healthcare!C2081,NA())</f>
        <v>39.49</v>
      </c>
      <c r="D2081" s="27">
        <f>IF(B2081=1,Healthcare!D2081,NA())</f>
        <v>4.8099999999999996</v>
      </c>
      <c r="E2081" s="32">
        <f>IF(B2081=1,Healthcare!M2081,NA())</f>
        <v>2480.98</v>
      </c>
    </row>
    <row r="2082" spans="1:5" x14ac:dyDescent="0.35">
      <c r="A2082" s="23">
        <f>Healthcare!Q2082</f>
        <v>24</v>
      </c>
      <c r="B2082" s="23">
        <f>IF(AND(OR(Dashboard!$D$5="All",Healthcare!J2082=Dashboard!$D$5),OR(Dashboard!$D$6="All",Healthcare!K2082=Dashboard!$D$6)),1,0)</f>
        <v>1</v>
      </c>
      <c r="C2082" s="27">
        <f>IF(B2082=1,Healthcare!C2082,NA())</f>
        <v>33.99</v>
      </c>
      <c r="D2082" s="27">
        <f>IF(B2082=1,Healthcare!D2082,NA())</f>
        <v>4.55</v>
      </c>
      <c r="E2082" s="32">
        <f>IF(B2082=1,Healthcare!M2082,NA())</f>
        <v>2473.33</v>
      </c>
    </row>
    <row r="2083" spans="1:5" x14ac:dyDescent="0.35">
      <c r="A2083" s="23">
        <f>Healthcare!Q2083</f>
        <v>24</v>
      </c>
      <c r="B2083" s="23">
        <f>IF(AND(OR(Dashboard!$D$5="All",Healthcare!J2083=Dashboard!$D$5),OR(Dashboard!$D$6="All",Healthcare!K2083=Dashboard!$D$6)),1,0)</f>
        <v>1</v>
      </c>
      <c r="C2083" s="27">
        <f>IF(B2083=1,Healthcare!C2083,NA())</f>
        <v>27.72</v>
      </c>
      <c r="D2083" s="27">
        <f>IF(B2083=1,Healthcare!D2083,NA())</f>
        <v>6.43</v>
      </c>
      <c r="E2083" s="32">
        <f>IF(B2083=1,Healthcare!M2083,NA())</f>
        <v>2464.62</v>
      </c>
    </row>
    <row r="2084" spans="1:5" x14ac:dyDescent="0.35">
      <c r="A2084" s="23">
        <f>Healthcare!Q2084</f>
        <v>20</v>
      </c>
      <c r="B2084" s="23">
        <f>IF(AND(OR(Dashboard!$D$5="All",Healthcare!J2084=Dashboard!$D$5),OR(Dashboard!$D$6="All",Healthcare!K2084=Dashboard!$D$6)),1,0)</f>
        <v>1</v>
      </c>
      <c r="C2084" s="27">
        <f>IF(B2084=1,Healthcare!C2084,NA())</f>
        <v>30.59</v>
      </c>
      <c r="D2084" s="27">
        <f>IF(B2084=1,Healthcare!D2084,NA())</f>
        <v>11.62</v>
      </c>
      <c r="E2084" s="32">
        <f>IF(B2084=1,Healthcare!M2084,NA())</f>
        <v>2459.7199999999998</v>
      </c>
    </row>
    <row r="2085" spans="1:5" x14ac:dyDescent="0.35">
      <c r="A2085" s="23">
        <f>Healthcare!Q2085</f>
        <v>24</v>
      </c>
      <c r="B2085" s="23">
        <f>IF(AND(OR(Dashboard!$D$5="All",Healthcare!J2085=Dashboard!$D$5),OR(Dashboard!$D$6="All",Healthcare!K2085=Dashboard!$D$6)),1,0)</f>
        <v>1</v>
      </c>
      <c r="C2085" s="27">
        <f>IF(B2085=1,Healthcare!C2085,NA())</f>
        <v>22.6</v>
      </c>
      <c r="D2085" s="27">
        <f>IF(B2085=1,Healthcare!D2085,NA())</f>
        <v>6.04</v>
      </c>
      <c r="E2085" s="32">
        <f>IF(B2085=1,Healthcare!M2085,NA())</f>
        <v>2457.5</v>
      </c>
    </row>
    <row r="2086" spans="1:5" x14ac:dyDescent="0.35">
      <c r="A2086" s="23">
        <f>Healthcare!Q2086</f>
        <v>20</v>
      </c>
      <c r="B2086" s="23">
        <f>IF(AND(OR(Dashboard!$D$5="All",Healthcare!J2086=Dashboard!$D$5),OR(Dashboard!$D$6="All",Healthcare!K2086=Dashboard!$D$6)),1,0)</f>
        <v>1</v>
      </c>
      <c r="C2086" s="27">
        <f>IF(B2086=1,Healthcare!C2086,NA())</f>
        <v>28.785</v>
      </c>
      <c r="D2086" s="27">
        <f>IF(B2086=1,Healthcare!D2086,NA())</f>
        <v>8.82</v>
      </c>
      <c r="E2086" s="32">
        <f>IF(B2086=1,Healthcare!M2086,NA())</f>
        <v>2457.21</v>
      </c>
    </row>
    <row r="2087" spans="1:5" x14ac:dyDescent="0.35">
      <c r="A2087" s="23">
        <f>Healthcare!Q2087</f>
        <v>23</v>
      </c>
      <c r="B2087" s="23">
        <f>IF(AND(OR(Dashboard!$D$5="All",Healthcare!J2087=Dashboard!$D$5),OR(Dashboard!$D$6="All",Healthcare!K2087=Dashboard!$D$6)),1,0)</f>
        <v>1</v>
      </c>
      <c r="C2087" s="27">
        <f>IF(B2087=1,Healthcare!C2087,NA())</f>
        <v>50.38</v>
      </c>
      <c r="D2087" s="27">
        <f>IF(B2087=1,Healthcare!D2087,NA())</f>
        <v>5.8</v>
      </c>
      <c r="E2087" s="32">
        <f>IF(B2087=1,Healthcare!M2087,NA())</f>
        <v>2438.06</v>
      </c>
    </row>
    <row r="2088" spans="1:5" x14ac:dyDescent="0.35">
      <c r="A2088" s="23">
        <f>Healthcare!Q2088</f>
        <v>23</v>
      </c>
      <c r="B2088" s="23">
        <f>IF(AND(OR(Dashboard!$D$5="All",Healthcare!J2088=Dashboard!$D$5),OR(Dashboard!$D$6="All",Healthcare!K2088=Dashboard!$D$6)),1,0)</f>
        <v>1</v>
      </c>
      <c r="C2088" s="27">
        <f>IF(B2088=1,Healthcare!C2088,NA())</f>
        <v>35.200000000000003</v>
      </c>
      <c r="D2088" s="27">
        <f>IF(B2088=1,Healthcare!D2088,NA())</f>
        <v>4.28</v>
      </c>
      <c r="E2088" s="32">
        <f>IF(B2088=1,Healthcare!M2088,NA())</f>
        <v>2416.96</v>
      </c>
    </row>
    <row r="2089" spans="1:5" x14ac:dyDescent="0.35">
      <c r="A2089" s="23">
        <f>Healthcare!Q2089</f>
        <v>22</v>
      </c>
      <c r="B2089" s="23">
        <f>IF(AND(OR(Dashboard!$D$5="All",Healthcare!J2089=Dashboard!$D$5),OR(Dashboard!$D$6="All",Healthcare!K2089=Dashboard!$D$6)),1,0)</f>
        <v>1</v>
      </c>
      <c r="C2089" s="27">
        <f>IF(B2089=1,Healthcare!C2089,NA())</f>
        <v>35.72</v>
      </c>
      <c r="D2089" s="27">
        <f>IF(B2089=1,Healthcare!D2089,NA())</f>
        <v>5.5</v>
      </c>
      <c r="E2089" s="32">
        <f>IF(B2089=1,Healthcare!M2089,NA())</f>
        <v>2404.73</v>
      </c>
    </row>
    <row r="2090" spans="1:5" x14ac:dyDescent="0.35">
      <c r="A2090" s="23">
        <f>Healthcare!Q2090</f>
        <v>23</v>
      </c>
      <c r="B2090" s="23">
        <f>IF(AND(OR(Dashboard!$D$5="All",Healthcare!J2090=Dashboard!$D$5),OR(Dashboard!$D$6="All",Healthcare!K2090=Dashboard!$D$6)),1,0)</f>
        <v>1</v>
      </c>
      <c r="C2090" s="27">
        <f>IF(B2090=1,Healthcare!C2090,NA())</f>
        <v>24.51</v>
      </c>
      <c r="D2090" s="27">
        <f>IF(B2090=1,Healthcare!D2090,NA())</f>
        <v>4.6900000000000004</v>
      </c>
      <c r="E2090" s="32">
        <f>IF(B2090=1,Healthcare!M2090,NA())</f>
        <v>2396.1</v>
      </c>
    </row>
    <row r="2091" spans="1:5" x14ac:dyDescent="0.35">
      <c r="A2091" s="23">
        <f>Healthcare!Q2091</f>
        <v>23</v>
      </c>
      <c r="B2091" s="23">
        <f>IF(AND(OR(Dashboard!$D$5="All",Healthcare!J2091=Dashboard!$D$5),OR(Dashboard!$D$6="All",Healthcare!K2091=Dashboard!$D$6)),1,0)</f>
        <v>1</v>
      </c>
      <c r="C2091" s="27">
        <f>IF(B2091=1,Healthcare!C2091,NA())</f>
        <v>23.844999999999999</v>
      </c>
      <c r="D2091" s="27">
        <f>IF(B2091=1,Healthcare!D2091,NA())</f>
        <v>4.43</v>
      </c>
      <c r="E2091" s="32">
        <f>IF(B2091=1,Healthcare!M2091,NA())</f>
        <v>2395.17</v>
      </c>
    </row>
    <row r="2092" spans="1:5" x14ac:dyDescent="0.35">
      <c r="A2092" s="23">
        <f>Healthcare!Q2092</f>
        <v>34</v>
      </c>
      <c r="B2092" s="23">
        <f>IF(AND(OR(Dashboard!$D$5="All",Healthcare!J2092=Dashboard!$D$5),OR(Dashboard!$D$6="All",Healthcare!K2092=Dashboard!$D$6)),1,0)</f>
        <v>1</v>
      </c>
      <c r="C2092" s="27">
        <f>IF(B2092=1,Healthcare!C2092,NA())</f>
        <v>15.68</v>
      </c>
      <c r="D2092" s="27">
        <f>IF(B2092=1,Healthcare!D2092,NA())</f>
        <v>6.16</v>
      </c>
      <c r="E2092" s="32">
        <f>IF(B2092=1,Healthcare!M2092,NA())</f>
        <v>2373.3000000000002</v>
      </c>
    </row>
    <row r="2093" spans="1:5" x14ac:dyDescent="0.35">
      <c r="A2093" s="23">
        <f>Healthcare!Q2093</f>
        <v>20</v>
      </c>
      <c r="B2093" s="23">
        <f>IF(AND(OR(Dashboard!$D$5="All",Healthcare!J2093=Dashboard!$D$5),OR(Dashboard!$D$6="All",Healthcare!K2093=Dashboard!$D$6)),1,0)</f>
        <v>1</v>
      </c>
      <c r="C2093" s="27">
        <f>IF(B2093=1,Healthcare!C2093,NA())</f>
        <v>32.395000000000003</v>
      </c>
      <c r="D2093" s="27">
        <f>IF(B2093=1,Healthcare!D2093,NA())</f>
        <v>6.66</v>
      </c>
      <c r="E2093" s="32">
        <f>IF(B2093=1,Healthcare!M2093,NA())</f>
        <v>2362.23</v>
      </c>
    </row>
    <row r="2094" spans="1:5" x14ac:dyDescent="0.35">
      <c r="A2094" s="23">
        <f>Healthcare!Q2094</f>
        <v>24</v>
      </c>
      <c r="B2094" s="23">
        <f>IF(AND(OR(Dashboard!$D$5="All",Healthcare!J2094=Dashboard!$D$5),OR(Dashboard!$D$6="All",Healthcare!K2094=Dashboard!$D$6)),1,0)</f>
        <v>1</v>
      </c>
      <c r="C2094" s="27">
        <f>IF(B2094=1,Healthcare!C2094,NA())</f>
        <v>23.655000000000001</v>
      </c>
      <c r="D2094" s="27">
        <f>IF(B2094=1,Healthcare!D2094,NA())</f>
        <v>5.92</v>
      </c>
      <c r="E2094" s="32">
        <f>IF(B2094=1,Healthcare!M2094,NA())</f>
        <v>2352.9699999999998</v>
      </c>
    </row>
    <row r="2095" spans="1:5" x14ac:dyDescent="0.35">
      <c r="A2095" s="23">
        <f>Healthcare!Q2095</f>
        <v>19</v>
      </c>
      <c r="B2095" s="23">
        <f>IF(AND(OR(Dashboard!$D$5="All",Healthcare!J2095=Dashboard!$D$5),OR(Dashboard!$D$6="All",Healthcare!K2095=Dashboard!$D$6)),1,0)</f>
        <v>1</v>
      </c>
      <c r="C2095" s="27">
        <f>IF(B2095=1,Healthcare!C2095,NA())</f>
        <v>28.4</v>
      </c>
      <c r="D2095" s="27">
        <f>IF(B2095=1,Healthcare!D2095,NA())</f>
        <v>5.97</v>
      </c>
      <c r="E2095" s="32">
        <f>IF(B2095=1,Healthcare!M2095,NA())</f>
        <v>2331.52</v>
      </c>
    </row>
    <row r="2096" spans="1:5" x14ac:dyDescent="0.35">
      <c r="A2096" s="23">
        <f>Healthcare!Q2096</f>
        <v>26</v>
      </c>
      <c r="B2096" s="23">
        <f>IF(AND(OR(Dashboard!$D$5="All",Healthcare!J2096=Dashboard!$D$5),OR(Dashboard!$D$6="All",Healthcare!K2096=Dashboard!$D$6)),1,0)</f>
        <v>1</v>
      </c>
      <c r="C2096" s="27">
        <f>IF(B2096=1,Healthcare!C2096,NA())</f>
        <v>35.42</v>
      </c>
      <c r="D2096" s="27">
        <f>IF(B2096=1,Healthcare!D2096,NA())</f>
        <v>4.6399999999999997</v>
      </c>
      <c r="E2096" s="32">
        <f>IF(B2096=1,Healthcare!M2096,NA())</f>
        <v>2322.62</v>
      </c>
    </row>
    <row r="2097" spans="1:5" x14ac:dyDescent="0.35">
      <c r="A2097" s="23">
        <f>Healthcare!Q2097</f>
        <v>18</v>
      </c>
      <c r="B2097" s="23">
        <f>IF(AND(OR(Dashboard!$D$5="All",Healthcare!J2097=Dashboard!$D$5),OR(Dashboard!$D$6="All",Healthcare!K2097=Dashboard!$D$6)),1,0)</f>
        <v>1</v>
      </c>
      <c r="C2097" s="27">
        <f>IF(B2097=1,Healthcare!C2097,NA())</f>
        <v>26.18</v>
      </c>
      <c r="D2097" s="27">
        <f>IF(B2097=1,Healthcare!D2097,NA())</f>
        <v>6.12</v>
      </c>
      <c r="E2097" s="32">
        <f>IF(B2097=1,Healthcare!M2097,NA())</f>
        <v>2304</v>
      </c>
    </row>
    <row r="2098" spans="1:5" x14ac:dyDescent="0.35">
      <c r="A2098" s="23">
        <f>Healthcare!Q2098</f>
        <v>26</v>
      </c>
      <c r="B2098" s="23">
        <f>IF(AND(OR(Dashboard!$D$5="All",Healthcare!J2098=Dashboard!$D$5),OR(Dashboard!$D$6="All",Healthcare!K2098=Dashboard!$D$6)),1,0)</f>
        <v>1</v>
      </c>
      <c r="C2098" s="27">
        <f>IF(B2098=1,Healthcare!C2098,NA())</f>
        <v>20.8</v>
      </c>
      <c r="D2098" s="27">
        <f>IF(B2098=1,Healthcare!D2098,NA())</f>
        <v>4.87</v>
      </c>
      <c r="E2098" s="32">
        <f>IF(B2098=1,Healthcare!M2098,NA())</f>
        <v>2302.3000000000002</v>
      </c>
    </row>
    <row r="2099" spans="1:5" x14ac:dyDescent="0.35">
      <c r="A2099" s="23">
        <f>Healthcare!Q2099</f>
        <v>33</v>
      </c>
      <c r="B2099" s="23">
        <f>IF(AND(OR(Dashboard!$D$5="All",Healthcare!J2099=Dashboard!$D$5),OR(Dashboard!$D$6="All",Healthcare!K2099=Dashboard!$D$6)),1,0)</f>
        <v>1</v>
      </c>
      <c r="C2099" s="27">
        <f>IF(B2099=1,Healthcare!C2099,NA())</f>
        <v>15.82</v>
      </c>
      <c r="D2099" s="27">
        <f>IF(B2099=1,Healthcare!D2099,NA())</f>
        <v>4.5999999999999996</v>
      </c>
      <c r="E2099" s="32">
        <f>IF(B2099=1,Healthcare!M2099,NA())</f>
        <v>2295.2399999999998</v>
      </c>
    </row>
    <row r="2100" spans="1:5" x14ac:dyDescent="0.35">
      <c r="A2100" s="23">
        <f>Healthcare!Q2100</f>
        <v>31</v>
      </c>
      <c r="B2100" s="23">
        <f>IF(AND(OR(Dashboard!$D$5="All",Healthcare!J2100=Dashboard!$D$5),OR(Dashboard!$D$6="All",Healthcare!K2100=Dashboard!$D$6)),1,0)</f>
        <v>1</v>
      </c>
      <c r="C2100" s="27">
        <f>IF(B2100=1,Healthcare!C2100,NA())</f>
        <v>17.670000000000002</v>
      </c>
      <c r="D2100" s="27">
        <f>IF(B2100=1,Healthcare!D2100,NA())</f>
        <v>4.78</v>
      </c>
      <c r="E2100" s="32">
        <f>IF(B2100=1,Healthcare!M2100,NA())</f>
        <v>2277.7199999999998</v>
      </c>
    </row>
    <row r="2101" spans="1:5" x14ac:dyDescent="0.35">
      <c r="A2101" s="23">
        <f>Healthcare!Q2101</f>
        <v>20</v>
      </c>
      <c r="B2101" s="23">
        <f>IF(AND(OR(Dashboard!$D$5="All",Healthcare!J2101=Dashboard!$D$5),OR(Dashboard!$D$6="All",Healthcare!K2101=Dashboard!$D$6)),1,0)</f>
        <v>1</v>
      </c>
      <c r="C2101" s="27">
        <f>IF(B2101=1,Healthcare!C2101,NA())</f>
        <v>31.92</v>
      </c>
      <c r="D2101" s="27">
        <f>IF(B2101=1,Healthcare!D2101,NA())</f>
        <v>11.05</v>
      </c>
      <c r="E2101" s="32">
        <f>IF(B2101=1,Healthcare!M2101,NA())</f>
        <v>2261.5700000000002</v>
      </c>
    </row>
    <row r="2102" spans="1:5" x14ac:dyDescent="0.35">
      <c r="A2102" s="23">
        <f>Healthcare!Q2102</f>
        <v>20</v>
      </c>
      <c r="B2102" s="23">
        <f>IF(AND(OR(Dashboard!$D$5="All",Healthcare!J2102=Dashboard!$D$5),OR(Dashboard!$D$6="All",Healthcare!K2102=Dashboard!$D$6)),1,0)</f>
        <v>1</v>
      </c>
      <c r="C2102" s="27">
        <f>IF(B2102=1,Healthcare!C2102,NA())</f>
        <v>28.975000000000001</v>
      </c>
      <c r="D2102" s="27">
        <f>IF(B2102=1,Healthcare!D2102,NA())</f>
        <v>7.62</v>
      </c>
      <c r="E2102" s="32">
        <f>IF(B2102=1,Healthcare!M2102,NA())</f>
        <v>2257.48</v>
      </c>
    </row>
    <row r="2103" spans="1:5" x14ac:dyDescent="0.35">
      <c r="A2103" s="23">
        <f>Healthcare!Q2103</f>
        <v>22</v>
      </c>
      <c r="B2103" s="23">
        <f>IF(AND(OR(Dashboard!$D$5="All",Healthcare!J2103=Dashboard!$D$5),OR(Dashboard!$D$6="All",Healthcare!K2103=Dashboard!$D$6)),1,0)</f>
        <v>1</v>
      </c>
      <c r="C2103" s="27">
        <f>IF(B2103=1,Healthcare!C2103,NA())</f>
        <v>31.73</v>
      </c>
      <c r="D2103" s="27">
        <f>IF(B2103=1,Healthcare!D2103,NA())</f>
        <v>4.78</v>
      </c>
      <c r="E2103" s="32">
        <f>IF(B2103=1,Healthcare!M2103,NA())</f>
        <v>2254.8000000000002</v>
      </c>
    </row>
    <row r="2104" spans="1:5" x14ac:dyDescent="0.35">
      <c r="A2104" s="23">
        <f>Healthcare!Q2104</f>
        <v>22</v>
      </c>
      <c r="B2104" s="23">
        <f>IF(AND(OR(Dashboard!$D$5="All",Healthcare!J2104=Dashboard!$D$5),OR(Dashboard!$D$6="All",Healthcare!K2104=Dashboard!$D$6)),1,0)</f>
        <v>1</v>
      </c>
      <c r="C2104" s="27">
        <f>IF(B2104=1,Healthcare!C2104,NA())</f>
        <v>28.88</v>
      </c>
      <c r="D2104" s="27">
        <f>IF(B2104=1,Healthcare!D2104,NA())</f>
        <v>6.09</v>
      </c>
      <c r="E2104" s="32">
        <f>IF(B2104=1,Healthcare!M2104,NA())</f>
        <v>2250.84</v>
      </c>
    </row>
    <row r="2105" spans="1:5" x14ac:dyDescent="0.35">
      <c r="A2105" s="23">
        <f>Healthcare!Q2105</f>
        <v>19</v>
      </c>
      <c r="B2105" s="23">
        <f>IF(AND(OR(Dashboard!$D$5="All",Healthcare!J2105=Dashboard!$D$5),OR(Dashboard!$D$6="All",Healthcare!K2105=Dashboard!$D$6)),1,0)</f>
        <v>1</v>
      </c>
      <c r="C2105" s="27">
        <f>IF(B2105=1,Healthcare!C2105,NA())</f>
        <v>25.555</v>
      </c>
      <c r="D2105" s="27">
        <f>IF(B2105=1,Healthcare!D2105,NA())</f>
        <v>5.1100000000000003</v>
      </c>
      <c r="E2105" s="32">
        <f>IF(B2105=1,Healthcare!M2105,NA())</f>
        <v>2221.56</v>
      </c>
    </row>
    <row r="2106" spans="1:5" x14ac:dyDescent="0.35">
      <c r="A2106" s="23">
        <f>Healthcare!Q2106</f>
        <v>18</v>
      </c>
      <c r="B2106" s="23">
        <f>IF(AND(OR(Dashboard!$D$5="All",Healthcare!J2106=Dashboard!$D$5),OR(Dashboard!$D$6="All",Healthcare!K2106=Dashboard!$D$6)),1,0)</f>
        <v>1</v>
      </c>
      <c r="C2106" s="27">
        <f>IF(B2106=1,Healthcare!C2106,NA())</f>
        <v>37.29</v>
      </c>
      <c r="D2106" s="27">
        <f>IF(B2106=1,Healthcare!D2106,NA())</f>
        <v>4.46</v>
      </c>
      <c r="E2106" s="32">
        <f>IF(B2106=1,Healthcare!M2106,NA())</f>
        <v>2219.4499999999998</v>
      </c>
    </row>
    <row r="2107" spans="1:5" x14ac:dyDescent="0.35">
      <c r="A2107" s="23">
        <f>Healthcare!Q2107</f>
        <v>18</v>
      </c>
      <c r="B2107" s="23">
        <f>IF(AND(OR(Dashboard!$D$5="All",Healthcare!J2107=Dashboard!$D$5),OR(Dashboard!$D$6="All",Healthcare!K2107=Dashboard!$D$6)),1,0)</f>
        <v>1</v>
      </c>
      <c r="C2107" s="27">
        <f>IF(B2107=1,Healthcare!C2107,NA())</f>
        <v>40.28</v>
      </c>
      <c r="D2107" s="27">
        <f>IF(B2107=1,Healthcare!D2107,NA())</f>
        <v>6.11</v>
      </c>
      <c r="E2107" s="32">
        <f>IF(B2107=1,Healthcare!M2107,NA())</f>
        <v>2217.6</v>
      </c>
    </row>
    <row r="2108" spans="1:5" x14ac:dyDescent="0.35">
      <c r="A2108" s="23">
        <f>Healthcare!Q2108</f>
        <v>18</v>
      </c>
      <c r="B2108" s="23">
        <f>IF(AND(OR(Dashboard!$D$5="All",Healthcare!J2108=Dashboard!$D$5),OR(Dashboard!$D$6="All",Healthcare!K2108=Dashboard!$D$6)),1,0)</f>
        <v>1</v>
      </c>
      <c r="C2108" s="27">
        <f>IF(B2108=1,Healthcare!C2108,NA())</f>
        <v>40.185000000000002</v>
      </c>
      <c r="D2108" s="27">
        <f>IF(B2108=1,Healthcare!D2108,NA())</f>
        <v>4.66</v>
      </c>
      <c r="E2108" s="32">
        <f>IF(B2108=1,Healthcare!M2108,NA())</f>
        <v>2217.4699999999998</v>
      </c>
    </row>
    <row r="2109" spans="1:5" x14ac:dyDescent="0.35">
      <c r="A2109" s="23">
        <f>Healthcare!Q2109</f>
        <v>28</v>
      </c>
      <c r="B2109" s="23">
        <f>IF(AND(OR(Dashboard!$D$5="All",Healthcare!J2109=Dashboard!$D$5),OR(Dashboard!$D$6="All",Healthcare!K2109=Dashboard!$D$6)),1,0)</f>
        <v>1</v>
      </c>
      <c r="C2109" s="27">
        <f>IF(B2109=1,Healthcare!C2109,NA())</f>
        <v>23.57</v>
      </c>
      <c r="D2109" s="27">
        <f>IF(B2109=1,Healthcare!D2109,NA())</f>
        <v>6.14</v>
      </c>
      <c r="E2109" s="32">
        <f>IF(B2109=1,Healthcare!M2109,NA())</f>
        <v>2213.21</v>
      </c>
    </row>
    <row r="2110" spans="1:5" x14ac:dyDescent="0.35">
      <c r="A2110" s="23">
        <f>Healthcare!Q2110</f>
        <v>18</v>
      </c>
      <c r="B2110" s="23">
        <f>IF(AND(OR(Dashboard!$D$5="All",Healthcare!J2110=Dashboard!$D$5),OR(Dashboard!$D$6="All",Healthcare!K2110=Dashboard!$D$6)),1,0)</f>
        <v>1</v>
      </c>
      <c r="C2110" s="27">
        <f>IF(B2110=1,Healthcare!C2110,NA())</f>
        <v>35.625</v>
      </c>
      <c r="D2110" s="27">
        <f>IF(B2110=1,Healthcare!D2110,NA())</f>
        <v>6.21</v>
      </c>
      <c r="E2110" s="32">
        <f>IF(B2110=1,Healthcare!M2110,NA())</f>
        <v>2211.13</v>
      </c>
    </row>
    <row r="2111" spans="1:5" x14ac:dyDescent="0.35">
      <c r="A2111" s="23">
        <f>Healthcare!Q2111</f>
        <v>18</v>
      </c>
      <c r="B2111" s="23">
        <f>IF(AND(OR(Dashboard!$D$5="All",Healthcare!J2111=Dashboard!$D$5),OR(Dashboard!$D$6="All",Healthcare!K2111=Dashboard!$D$6)),1,0)</f>
        <v>1</v>
      </c>
      <c r="C2111" s="27">
        <f>IF(B2111=1,Healthcare!C2111,NA())</f>
        <v>33.155000000000001</v>
      </c>
      <c r="D2111" s="27">
        <f>IF(B2111=1,Healthcare!D2111,NA())</f>
        <v>4.5999999999999996</v>
      </c>
      <c r="E2111" s="32">
        <f>IF(B2111=1,Healthcare!M2111,NA())</f>
        <v>2207.6999999999998</v>
      </c>
    </row>
    <row r="2112" spans="1:5" x14ac:dyDescent="0.35">
      <c r="A2112" s="23">
        <f>Healthcare!Q2112</f>
        <v>18</v>
      </c>
      <c r="B2112" s="23">
        <f>IF(AND(OR(Dashboard!$D$5="All",Healthcare!J2112=Dashboard!$D$5),OR(Dashboard!$D$6="All",Healthcare!K2112=Dashboard!$D$6)),1,0)</f>
        <v>1</v>
      </c>
      <c r="C2112" s="27">
        <f>IF(B2112=1,Healthcare!C2112,NA())</f>
        <v>31.92</v>
      </c>
      <c r="D2112" s="27">
        <f>IF(B2112=1,Healthcare!D2112,NA())</f>
        <v>5.04</v>
      </c>
      <c r="E2112" s="32">
        <f>IF(B2112=1,Healthcare!M2112,NA())</f>
        <v>2205.98</v>
      </c>
    </row>
    <row r="2113" spans="1:5" x14ac:dyDescent="0.35">
      <c r="A2113" s="23">
        <f>Healthcare!Q2113</f>
        <v>18</v>
      </c>
      <c r="B2113" s="23">
        <f>IF(AND(OR(Dashboard!$D$5="All",Healthcare!J2113=Dashboard!$D$5),OR(Dashboard!$D$6="All",Healthcare!K2113=Dashboard!$D$6)),1,0)</f>
        <v>1</v>
      </c>
      <c r="C2113" s="27">
        <f>IF(B2113=1,Healthcare!C2113,NA())</f>
        <v>30.305</v>
      </c>
      <c r="D2113" s="27">
        <f>IF(B2113=1,Healthcare!D2113,NA())</f>
        <v>5.08</v>
      </c>
      <c r="E2113" s="32">
        <f>IF(B2113=1,Healthcare!M2113,NA())</f>
        <v>2203.7399999999998</v>
      </c>
    </row>
    <row r="2114" spans="1:5" x14ac:dyDescent="0.35">
      <c r="A2114" s="23">
        <f>Healthcare!Q2114</f>
        <v>18</v>
      </c>
      <c r="B2114" s="23">
        <f>IF(AND(OR(Dashboard!$D$5="All",Healthcare!J2114=Dashboard!$D$5),OR(Dashboard!$D$6="All",Healthcare!K2114=Dashboard!$D$6)),1,0)</f>
        <v>1</v>
      </c>
      <c r="C2114" s="27">
        <f>IF(B2114=1,Healthcare!C2114,NA())</f>
        <v>30.114999999999998</v>
      </c>
      <c r="D2114" s="27">
        <f>IF(B2114=1,Healthcare!D2114,NA())</f>
        <v>4.38</v>
      </c>
      <c r="E2114" s="32">
        <f>IF(B2114=1,Healthcare!M2114,NA())</f>
        <v>2203.4699999999998</v>
      </c>
    </row>
    <row r="2115" spans="1:5" x14ac:dyDescent="0.35">
      <c r="A2115" s="23">
        <f>Healthcare!Q2115</f>
        <v>18</v>
      </c>
      <c r="B2115" s="23">
        <f>IF(AND(OR(Dashboard!$D$5="All",Healthcare!J2115=Dashboard!$D$5),OR(Dashboard!$D$6="All",Healthcare!K2115=Dashboard!$D$6)),1,0)</f>
        <v>1</v>
      </c>
      <c r="C2115" s="27">
        <f>IF(B2115=1,Healthcare!C2115,NA())</f>
        <v>24.09</v>
      </c>
      <c r="D2115" s="27">
        <f>IF(B2115=1,Healthcare!D2115,NA())</f>
        <v>4.79</v>
      </c>
      <c r="E2115" s="32">
        <f>IF(B2115=1,Healthcare!M2115,NA())</f>
        <v>2201.1</v>
      </c>
    </row>
    <row r="2116" spans="1:5" x14ac:dyDescent="0.35">
      <c r="A2116" s="23">
        <f>Healthcare!Q2116</f>
        <v>18</v>
      </c>
      <c r="B2116" s="23">
        <f>IF(AND(OR(Dashboard!$D$5="All",Healthcare!J2116=Dashboard!$D$5),OR(Dashboard!$D$6="All",Healthcare!K2116=Dashboard!$D$6)),1,0)</f>
        <v>1</v>
      </c>
      <c r="C2116" s="27">
        <f>IF(B2116=1,Healthcare!C2116,NA())</f>
        <v>28.215</v>
      </c>
      <c r="D2116" s="27">
        <f>IF(B2116=1,Healthcare!D2116,NA())</f>
        <v>4.21</v>
      </c>
      <c r="E2116" s="32">
        <f>IF(B2116=1,Healthcare!M2116,NA())</f>
        <v>2200.83</v>
      </c>
    </row>
    <row r="2117" spans="1:5" x14ac:dyDescent="0.35">
      <c r="A2117" s="23">
        <f>Healthcare!Q2117</f>
        <v>18</v>
      </c>
      <c r="B2117" s="23">
        <f>IF(AND(OR(Dashboard!$D$5="All",Healthcare!J2117=Dashboard!$D$5),OR(Dashboard!$D$6="All",Healthcare!K2117=Dashboard!$D$6)),1,0)</f>
        <v>1</v>
      </c>
      <c r="C2117" s="27">
        <f>IF(B2117=1,Healthcare!C2117,NA())</f>
        <v>26.315000000000001</v>
      </c>
      <c r="D2117" s="27">
        <f>IF(B2117=1,Healthcare!D2117,NA())</f>
        <v>5.47</v>
      </c>
      <c r="E2117" s="32">
        <f>IF(B2117=1,Healthcare!M2117,NA())</f>
        <v>2198.19</v>
      </c>
    </row>
    <row r="2118" spans="1:5" x14ac:dyDescent="0.35">
      <c r="A2118" s="23">
        <f>Healthcare!Q2118</f>
        <v>18</v>
      </c>
      <c r="B2118" s="23">
        <f>IF(AND(OR(Dashboard!$D$5="All",Healthcare!J2118=Dashboard!$D$5),OR(Dashboard!$D$6="All",Healthcare!K2118=Dashboard!$D$6)),1,0)</f>
        <v>1</v>
      </c>
      <c r="C2118" s="27">
        <f>IF(B2118=1,Healthcare!C2118,NA())</f>
        <v>25.08</v>
      </c>
      <c r="D2118" s="27">
        <f>IF(B2118=1,Healthcare!D2118,NA())</f>
        <v>5.09</v>
      </c>
      <c r="E2118" s="32">
        <f>IF(B2118=1,Healthcare!M2118,NA())</f>
        <v>2196.4699999999998</v>
      </c>
    </row>
    <row r="2119" spans="1:5" x14ac:dyDescent="0.35">
      <c r="A2119" s="23">
        <f>Healthcare!Q2119</f>
        <v>31</v>
      </c>
      <c r="B2119" s="23">
        <f>IF(AND(OR(Dashboard!$D$5="All",Healthcare!J2119=Dashboard!$D$5),OR(Dashboard!$D$6="All",Healthcare!K2119=Dashboard!$D$6)),1,0)</f>
        <v>1</v>
      </c>
      <c r="C2119" s="27">
        <f>IF(B2119=1,Healthcare!C2119,NA())</f>
        <v>15.41</v>
      </c>
      <c r="D2119" s="27">
        <f>IF(B2119=1,Healthcare!D2119,NA())</f>
        <v>5.08</v>
      </c>
      <c r="E2119" s="32">
        <f>IF(B2119=1,Healthcare!M2119,NA())</f>
        <v>2193.1999999999998</v>
      </c>
    </row>
    <row r="2120" spans="1:5" x14ac:dyDescent="0.35">
      <c r="A2120" s="23">
        <f>Healthcare!Q2120</f>
        <v>28</v>
      </c>
      <c r="B2120" s="23">
        <f>IF(AND(OR(Dashboard!$D$5="All",Healthcare!J2120=Dashboard!$D$5),OR(Dashboard!$D$6="All",Healthcare!K2120=Dashboard!$D$6)),1,0)</f>
        <v>1</v>
      </c>
      <c r="C2120" s="27">
        <f>IF(B2120=1,Healthcare!C2120,NA())</f>
        <v>23.83</v>
      </c>
      <c r="D2120" s="27">
        <f>IF(B2120=1,Healthcare!D2120,NA())</f>
        <v>5.68</v>
      </c>
      <c r="E2120" s="32">
        <f>IF(B2120=1,Healthcare!M2120,NA())</f>
        <v>2170.08</v>
      </c>
    </row>
    <row r="2121" spans="1:5" x14ac:dyDescent="0.35">
      <c r="A2121" s="23">
        <f>Healthcare!Q2121</f>
        <v>22</v>
      </c>
      <c r="B2121" s="23">
        <f>IF(AND(OR(Dashboard!$D$5="All",Healthcare!J2121=Dashboard!$D$5),OR(Dashboard!$D$6="All",Healthcare!K2121=Dashboard!$D$6)),1,0)</f>
        <v>1</v>
      </c>
      <c r="C2121" s="27">
        <f>IF(B2121=1,Healthcare!C2121,NA())</f>
        <v>36</v>
      </c>
      <c r="D2121" s="27">
        <f>IF(B2121=1,Healthcare!D2121,NA())</f>
        <v>4.66</v>
      </c>
      <c r="E2121" s="32">
        <f>IF(B2121=1,Healthcare!M2121,NA())</f>
        <v>2166.73</v>
      </c>
    </row>
    <row r="2122" spans="1:5" x14ac:dyDescent="0.35">
      <c r="A2122" s="23">
        <f>Healthcare!Q2122</f>
        <v>22</v>
      </c>
      <c r="B2122" s="23">
        <f>IF(AND(OR(Dashboard!$D$5="All",Healthcare!J2122=Dashboard!$D$5),OR(Dashboard!$D$6="All",Healthcare!K2122=Dashboard!$D$6)),1,0)</f>
        <v>1</v>
      </c>
      <c r="C2122" s="27">
        <f>IF(B2122=1,Healthcare!C2122,NA())</f>
        <v>28.82</v>
      </c>
      <c r="D2122" s="27">
        <f>IF(B2122=1,Healthcare!D2122,NA())</f>
        <v>5.59</v>
      </c>
      <c r="E2122" s="32">
        <f>IF(B2122=1,Healthcare!M2122,NA())</f>
        <v>2156.75</v>
      </c>
    </row>
    <row r="2123" spans="1:5" x14ac:dyDescent="0.35">
      <c r="A2123" s="23">
        <f>Healthcare!Q2123</f>
        <v>22</v>
      </c>
      <c r="B2123" s="23">
        <f>IF(AND(OR(Dashboard!$D$5="All",Healthcare!J2123=Dashboard!$D$5),OR(Dashboard!$D$6="All",Healthcare!K2123=Dashboard!$D$6)),1,0)</f>
        <v>1</v>
      </c>
      <c r="C2123" s="27">
        <f>IF(B2123=1,Healthcare!C2123,NA())</f>
        <v>28.05</v>
      </c>
      <c r="D2123" s="27">
        <f>IF(B2123=1,Healthcare!D2123,NA())</f>
        <v>6.2</v>
      </c>
      <c r="E2123" s="32">
        <f>IF(B2123=1,Healthcare!M2123,NA())</f>
        <v>2155.6799999999998</v>
      </c>
    </row>
    <row r="2124" spans="1:5" x14ac:dyDescent="0.35">
      <c r="A2124" s="23">
        <f>Healthcare!Q2124</f>
        <v>22</v>
      </c>
      <c r="B2124" s="23">
        <f>IF(AND(OR(Dashboard!$D$5="All",Healthcare!J2124=Dashboard!$D$5),OR(Dashboard!$D$6="All",Healthcare!K2124=Dashboard!$D$6)),1,0)</f>
        <v>1</v>
      </c>
      <c r="C2124" s="27">
        <f>IF(B2124=1,Healthcare!C2124,NA())</f>
        <v>27.1</v>
      </c>
      <c r="D2124" s="27">
        <f>IF(B2124=1,Healthcare!D2124,NA())</f>
        <v>4.45</v>
      </c>
      <c r="E2124" s="32">
        <f>IF(B2124=1,Healthcare!M2124,NA())</f>
        <v>2154.36</v>
      </c>
    </row>
    <row r="2125" spans="1:5" x14ac:dyDescent="0.35">
      <c r="A2125" s="23">
        <f>Healthcare!Q2125</f>
        <v>22</v>
      </c>
      <c r="B2125" s="23">
        <f>IF(AND(OR(Dashboard!$D$5="All",Healthcare!J2125=Dashboard!$D$5),OR(Dashboard!$D$6="All",Healthcare!K2125=Dashboard!$D$6)),1,0)</f>
        <v>1</v>
      </c>
      <c r="C2125" s="27">
        <f>IF(B2125=1,Healthcare!C2125,NA())</f>
        <v>24.3</v>
      </c>
      <c r="D2125" s="27">
        <f>IF(B2125=1,Healthcare!D2125,NA())</f>
        <v>6.1</v>
      </c>
      <c r="E2125" s="32">
        <f>IF(B2125=1,Healthcare!M2125,NA())</f>
        <v>2150.4699999999998</v>
      </c>
    </row>
    <row r="2126" spans="1:5" x14ac:dyDescent="0.35">
      <c r="A2126" s="23">
        <f>Healthcare!Q2126</f>
        <v>18</v>
      </c>
      <c r="B2126" s="23">
        <f>IF(AND(OR(Dashboard!$D$5="All",Healthcare!J2126=Dashboard!$D$5),OR(Dashboard!$D$6="All",Healthcare!K2126=Dashboard!$D$6)),1,0)</f>
        <v>1</v>
      </c>
      <c r="C2126" s="27">
        <f>IF(B2126=1,Healthcare!C2126,NA())</f>
        <v>30.72</v>
      </c>
      <c r="D2126" s="27">
        <f>IF(B2126=1,Healthcare!D2126,NA())</f>
        <v>6.06</v>
      </c>
      <c r="E2126" s="32">
        <f>IF(B2126=1,Healthcare!M2126,NA())</f>
        <v>2144.85</v>
      </c>
    </row>
    <row r="2127" spans="1:5" x14ac:dyDescent="0.35">
      <c r="A2127" s="23">
        <f>Healthcare!Q2127</f>
        <v>19</v>
      </c>
      <c r="B2127" s="23">
        <f>IF(AND(OR(Dashboard!$D$5="All",Healthcare!J2127=Dashboard!$D$5),OR(Dashboard!$D$6="All",Healthcare!K2127=Dashboard!$D$6)),1,0)</f>
        <v>1</v>
      </c>
      <c r="C2127" s="27">
        <f>IF(B2127=1,Healthcare!C2127,NA())</f>
        <v>37.43</v>
      </c>
      <c r="D2127" s="27">
        <f>IF(B2127=1,Healthcare!D2127,NA())</f>
        <v>4.5599999999999996</v>
      </c>
      <c r="E2127" s="32">
        <f>IF(B2127=1,Healthcare!M2127,NA())</f>
        <v>2138.0700000000002</v>
      </c>
    </row>
    <row r="2128" spans="1:5" x14ac:dyDescent="0.35">
      <c r="A2128" s="23">
        <f>Healthcare!Q2128</f>
        <v>25</v>
      </c>
      <c r="B2128" s="23">
        <f>IF(AND(OR(Dashboard!$D$5="All",Healthcare!J2128=Dashboard!$D$5),OR(Dashboard!$D$6="All",Healthcare!K2128=Dashboard!$D$6)),1,0)</f>
        <v>1</v>
      </c>
      <c r="C2128" s="27">
        <f>IF(B2128=1,Healthcare!C2128,NA())</f>
        <v>25.74</v>
      </c>
      <c r="D2128" s="27">
        <f>IF(B2128=1,Healthcare!D2128,NA())</f>
        <v>6.41</v>
      </c>
      <c r="E2128" s="32">
        <f>IF(B2128=1,Healthcare!M2128,NA())</f>
        <v>2137.65</v>
      </c>
    </row>
    <row r="2129" spans="1:5" x14ac:dyDescent="0.35">
      <c r="A2129" s="23">
        <f>Healthcare!Q2129</f>
        <v>19</v>
      </c>
      <c r="B2129" s="23">
        <f>IF(AND(OR(Dashboard!$D$5="All",Healthcare!J2129=Dashboard!$D$5),OR(Dashboard!$D$6="All",Healthcare!K2129=Dashboard!$D$6)),1,0)</f>
        <v>1</v>
      </c>
      <c r="C2129" s="27">
        <f>IF(B2129=1,Healthcare!C2129,NA())</f>
        <v>36.575000000000003</v>
      </c>
      <c r="D2129" s="27">
        <f>IF(B2129=1,Healthcare!D2129,NA())</f>
        <v>5.57</v>
      </c>
      <c r="E2129" s="32">
        <f>IF(B2129=1,Healthcare!M2129,NA())</f>
        <v>2136.88</v>
      </c>
    </row>
    <row r="2130" spans="1:5" x14ac:dyDescent="0.35">
      <c r="A2130" s="23">
        <f>Healthcare!Q2130</f>
        <v>19</v>
      </c>
      <c r="B2130" s="23">
        <f>IF(AND(OR(Dashboard!$D$5="All",Healthcare!J2130=Dashboard!$D$5),OR(Dashboard!$D$6="All",Healthcare!K2130=Dashboard!$D$6)),1,0)</f>
        <v>1</v>
      </c>
      <c r="C2130" s="27">
        <f>IF(B2130=1,Healthcare!C2130,NA())</f>
        <v>35.15</v>
      </c>
      <c r="D2130" s="27">
        <f>IF(B2130=1,Healthcare!D2130,NA())</f>
        <v>5.47</v>
      </c>
      <c r="E2130" s="32">
        <f>IF(B2130=1,Healthcare!M2130,NA())</f>
        <v>2134.9</v>
      </c>
    </row>
    <row r="2131" spans="1:5" x14ac:dyDescent="0.35">
      <c r="A2131" s="23">
        <f>Healthcare!Q2131</f>
        <v>19</v>
      </c>
      <c r="B2131" s="23">
        <f>IF(AND(OR(Dashboard!$D$5="All",Healthcare!J2131=Dashboard!$D$5),OR(Dashboard!$D$6="All",Healthcare!K2131=Dashboard!$D$6)),1,0)</f>
        <v>1</v>
      </c>
      <c r="C2131" s="27">
        <f>IF(B2131=1,Healthcare!C2131,NA())</f>
        <v>32.11</v>
      </c>
      <c r="D2131" s="27">
        <f>IF(B2131=1,Healthcare!D2131,NA())</f>
        <v>4.43</v>
      </c>
      <c r="E2131" s="32">
        <f>IF(B2131=1,Healthcare!M2131,NA())</f>
        <v>2130.6799999999998</v>
      </c>
    </row>
    <row r="2132" spans="1:5" x14ac:dyDescent="0.35">
      <c r="A2132" s="23">
        <f>Healthcare!Q2132</f>
        <v>19</v>
      </c>
      <c r="B2132" s="23">
        <f>IF(AND(OR(Dashboard!$D$5="All",Healthcare!J2132=Dashboard!$D$5),OR(Dashboard!$D$6="All",Healthcare!K2132=Dashboard!$D$6)),1,0)</f>
        <v>1</v>
      </c>
      <c r="C2132" s="27">
        <f>IF(B2132=1,Healthcare!C2132,NA())</f>
        <v>30.495000000000001</v>
      </c>
      <c r="D2132" s="27">
        <f>IF(B2132=1,Healthcare!D2132,NA())</f>
        <v>4.95</v>
      </c>
      <c r="E2132" s="32">
        <f>IF(B2132=1,Healthcare!M2132,NA())</f>
        <v>2128.4299999999998</v>
      </c>
    </row>
    <row r="2133" spans="1:5" x14ac:dyDescent="0.35">
      <c r="A2133" s="23">
        <f>Healthcare!Q2133</f>
        <v>18</v>
      </c>
      <c r="B2133" s="23">
        <f>IF(AND(OR(Dashboard!$D$5="All",Healthcare!J2133=Dashboard!$D$5),OR(Dashboard!$D$6="All",Healthcare!K2133=Dashboard!$D$6)),1,0)</f>
        <v>1</v>
      </c>
      <c r="C2133" s="27">
        <f>IF(B2133=1,Healthcare!C2133,NA())</f>
        <v>29.24</v>
      </c>
      <c r="D2133" s="27">
        <f>IF(B2133=1,Healthcare!D2133,NA())</f>
        <v>4.04</v>
      </c>
      <c r="E2133" s="32">
        <f>IF(B2133=1,Healthcare!M2133,NA())</f>
        <v>2118.61</v>
      </c>
    </row>
    <row r="2134" spans="1:5" x14ac:dyDescent="0.35">
      <c r="A2134" s="23">
        <f>Healthcare!Q2134</f>
        <v>19</v>
      </c>
      <c r="B2134" s="23">
        <f>IF(AND(OR(Dashboard!$D$5="All",Healthcare!J2134=Dashboard!$D$5),OR(Dashboard!$D$6="All",Healthcare!K2134=Dashboard!$D$6)),1,0)</f>
        <v>1</v>
      </c>
      <c r="C2134" s="27">
        <f>IF(B2134=1,Healthcare!C2134,NA())</f>
        <v>22.515000000000001</v>
      </c>
      <c r="D2134" s="27">
        <f>IF(B2134=1,Healthcare!D2134,NA())</f>
        <v>5.93</v>
      </c>
      <c r="E2134" s="32">
        <f>IF(B2134=1,Healthcare!M2134,NA())</f>
        <v>2117.34</v>
      </c>
    </row>
    <row r="2135" spans="1:5" x14ac:dyDescent="0.35">
      <c r="A2135" s="23">
        <f>Healthcare!Q2135</f>
        <v>33</v>
      </c>
      <c r="B2135" s="23">
        <f>IF(AND(OR(Dashboard!$D$5="All",Healthcare!J2135=Dashboard!$D$5),OR(Dashboard!$D$6="All",Healthcare!K2135=Dashboard!$D$6)),1,0)</f>
        <v>1</v>
      </c>
      <c r="C2135" s="27">
        <f>IF(B2135=1,Healthcare!C2135,NA())</f>
        <v>15.65</v>
      </c>
      <c r="D2135" s="27">
        <f>IF(B2135=1,Healthcare!D2135,NA())</f>
        <v>4.2300000000000004</v>
      </c>
      <c r="E2135" s="32">
        <f>IF(B2135=1,Healthcare!M2135,NA())</f>
        <v>2106.2600000000002</v>
      </c>
    </row>
    <row r="2136" spans="1:5" x14ac:dyDescent="0.35">
      <c r="A2136" s="23">
        <f>Healthcare!Q2136</f>
        <v>21</v>
      </c>
      <c r="B2136" s="23">
        <f>IF(AND(OR(Dashboard!$D$5="All",Healthcare!J2136=Dashboard!$D$5),OR(Dashboard!$D$6="All",Healthcare!K2136=Dashboard!$D$6)),1,0)</f>
        <v>1</v>
      </c>
      <c r="C2136" s="27">
        <f>IF(B2136=1,Healthcare!C2136,NA())</f>
        <v>27.36</v>
      </c>
      <c r="D2136" s="27">
        <f>IF(B2136=1,Healthcare!D2136,NA())</f>
        <v>5.59</v>
      </c>
      <c r="E2136" s="32">
        <f>IF(B2136=1,Healthcare!M2136,NA())</f>
        <v>2104.11</v>
      </c>
    </row>
    <row r="2137" spans="1:5" x14ac:dyDescent="0.35">
      <c r="A2137" s="23">
        <f>Healthcare!Q2137</f>
        <v>21</v>
      </c>
      <c r="B2137" s="23">
        <f>IF(AND(OR(Dashboard!$D$5="All",Healthcare!J2137=Dashboard!$D$5),OR(Dashboard!$D$6="All",Healthcare!K2137=Dashboard!$D$6)),1,0)</f>
        <v>1</v>
      </c>
      <c r="C2137" s="27">
        <f>IF(B2137=1,Healthcare!C2137,NA())</f>
        <v>22.3</v>
      </c>
      <c r="D2137" s="27">
        <f>IF(B2137=1,Healthcare!D2137,NA())</f>
        <v>4.8899999999999997</v>
      </c>
      <c r="E2137" s="32">
        <f>IF(B2137=1,Healthcare!M2137,NA())</f>
        <v>2103.08</v>
      </c>
    </row>
    <row r="2138" spans="1:5" x14ac:dyDescent="0.35">
      <c r="A2138" s="23">
        <f>Healthcare!Q2138</f>
        <v>21</v>
      </c>
      <c r="B2138" s="23">
        <f>IF(AND(OR(Dashboard!$D$5="All",Healthcare!J2138=Dashboard!$D$5),OR(Dashboard!$D$6="All",Healthcare!K2138=Dashboard!$D$6)),1,0)</f>
        <v>1</v>
      </c>
      <c r="C2138" s="27">
        <f>IF(B2138=1,Healthcare!C2138,NA())</f>
        <v>26.03</v>
      </c>
      <c r="D2138" s="27">
        <f>IF(B2138=1,Healthcare!D2138,NA())</f>
        <v>5.81</v>
      </c>
      <c r="E2138" s="32">
        <f>IF(B2138=1,Healthcare!M2138,NA())</f>
        <v>2102.2600000000002</v>
      </c>
    </row>
    <row r="2139" spans="1:5" x14ac:dyDescent="0.35">
      <c r="A2139" s="23">
        <f>Healthcare!Q2139</f>
        <v>18</v>
      </c>
      <c r="B2139" s="23">
        <f>IF(AND(OR(Dashboard!$D$5="All",Healthcare!J2139=Dashboard!$D$5),OR(Dashboard!$D$6="All",Healthcare!K2139=Dashboard!$D$6)),1,0)</f>
        <v>1</v>
      </c>
      <c r="C2139" s="27">
        <f>IF(B2139=1,Healthcare!C2139,NA())</f>
        <v>27.74</v>
      </c>
      <c r="D2139" s="27">
        <f>IF(B2139=1,Healthcare!D2139,NA())</f>
        <v>4.29</v>
      </c>
      <c r="E2139" s="32">
        <f>IF(B2139=1,Healthcare!M2139,NA())</f>
        <v>2094.1</v>
      </c>
    </row>
    <row r="2140" spans="1:5" x14ac:dyDescent="0.35">
      <c r="A2140" s="23">
        <f>Healthcare!Q2140</f>
        <v>22</v>
      </c>
      <c r="B2140" s="23">
        <f>IF(AND(OR(Dashboard!$D$5="All",Healthcare!J2140=Dashboard!$D$5),OR(Dashboard!$D$6="All",Healthcare!K2140=Dashboard!$D$6)),1,0)</f>
        <v>1</v>
      </c>
      <c r="C2140" s="27">
        <f>IF(B2140=1,Healthcare!C2140,NA())</f>
        <v>32.11</v>
      </c>
      <c r="D2140" s="27">
        <f>IF(B2140=1,Healthcare!D2140,NA())</f>
        <v>4.03</v>
      </c>
      <c r="E2140" s="32">
        <f>IF(B2140=1,Healthcare!M2140,NA())</f>
        <v>2055.3200000000002</v>
      </c>
    </row>
    <row r="2141" spans="1:5" x14ac:dyDescent="0.35">
      <c r="A2141" s="23">
        <f>Healthcare!Q2141</f>
        <v>22</v>
      </c>
      <c r="B2141" s="23">
        <f>IF(AND(OR(Dashboard!$D$5="All",Healthcare!J2141=Dashboard!$D$5),OR(Dashboard!$D$6="All",Healthcare!K2141=Dashboard!$D$6)),1,0)</f>
        <v>1</v>
      </c>
      <c r="C2141" s="27">
        <f>IF(B2141=1,Healthcare!C2141,NA())</f>
        <v>25.175000000000001</v>
      </c>
      <c r="D2141" s="27">
        <f>IF(B2141=1,Healthcare!D2141,NA())</f>
        <v>6.29</v>
      </c>
      <c r="E2141" s="32">
        <f>IF(B2141=1,Healthcare!M2141,NA())</f>
        <v>2045.69</v>
      </c>
    </row>
    <row r="2142" spans="1:5" x14ac:dyDescent="0.35">
      <c r="A2142" s="23">
        <f>Healthcare!Q2142</f>
        <v>21</v>
      </c>
      <c r="B2142" s="23">
        <f>IF(AND(OR(Dashboard!$D$5="All",Healthcare!J2142=Dashboard!$D$5),OR(Dashboard!$D$6="All",Healthcare!K2142=Dashboard!$D$6)),1,0)</f>
        <v>1</v>
      </c>
      <c r="C2142" s="27">
        <f>IF(B2142=1,Healthcare!C2142,NA())</f>
        <v>39.49</v>
      </c>
      <c r="D2142" s="27">
        <f>IF(B2142=1,Healthcare!D2142,NA())</f>
        <v>4.4800000000000004</v>
      </c>
      <c r="E2142" s="32">
        <f>IF(B2142=1,Healthcare!M2142,NA())</f>
        <v>2026.97</v>
      </c>
    </row>
    <row r="2143" spans="1:5" x14ac:dyDescent="0.35">
      <c r="A2143" s="23">
        <f>Healthcare!Q2143</f>
        <v>21</v>
      </c>
      <c r="B2143" s="23">
        <f>IF(AND(OR(Dashboard!$D$5="All",Healthcare!J2143=Dashboard!$D$5),OR(Dashboard!$D$6="All",Healthcare!K2143=Dashboard!$D$6)),1,0)</f>
        <v>1</v>
      </c>
      <c r="C2143" s="27">
        <f>IF(B2143=1,Healthcare!C2143,NA())</f>
        <v>34.869999999999997</v>
      </c>
      <c r="D2143" s="27">
        <f>IF(B2143=1,Healthcare!D2143,NA())</f>
        <v>5.51</v>
      </c>
      <c r="E2143" s="32">
        <f>IF(B2143=1,Healthcare!M2143,NA())</f>
        <v>2020.55</v>
      </c>
    </row>
    <row r="2144" spans="1:5" x14ac:dyDescent="0.35">
      <c r="A2144" s="23">
        <f>Healthcare!Q2144</f>
        <v>21</v>
      </c>
      <c r="B2144" s="23">
        <f>IF(AND(OR(Dashboard!$D$5="All",Healthcare!J2144=Dashboard!$D$5),OR(Dashboard!$D$6="All",Healthcare!K2144=Dashboard!$D$6)),1,0)</f>
        <v>1</v>
      </c>
      <c r="C2144" s="27">
        <f>IF(B2144=1,Healthcare!C2144,NA())</f>
        <v>34.6</v>
      </c>
      <c r="D2144" s="27">
        <f>IF(B2144=1,Healthcare!D2144,NA())</f>
        <v>4.5</v>
      </c>
      <c r="E2144" s="32">
        <f>IF(B2144=1,Healthcare!M2144,NA())</f>
        <v>2020.18</v>
      </c>
    </row>
    <row r="2145" spans="1:5" x14ac:dyDescent="0.35">
      <c r="A2145" s="23">
        <f>Healthcare!Q2145</f>
        <v>21</v>
      </c>
      <c r="B2145" s="23">
        <f>IF(AND(OR(Dashboard!$D$5="All",Healthcare!J2145=Dashboard!$D$5),OR(Dashboard!$D$6="All",Healthcare!K2145=Dashboard!$D$6)),1,0)</f>
        <v>1</v>
      </c>
      <c r="C2145" s="27">
        <f>IF(B2145=1,Healthcare!C2145,NA())</f>
        <v>25.8</v>
      </c>
      <c r="D2145" s="27">
        <f>IF(B2145=1,Healthcare!D2145,NA())</f>
        <v>6.29</v>
      </c>
      <c r="E2145" s="32">
        <f>IF(B2145=1,Healthcare!M2145,NA())</f>
        <v>2007.95</v>
      </c>
    </row>
    <row r="2146" spans="1:5" x14ac:dyDescent="0.35">
      <c r="A2146" s="23">
        <f>Healthcare!Q2146</f>
        <v>24</v>
      </c>
      <c r="B2146" s="23">
        <f>IF(AND(OR(Dashboard!$D$5="All",Healthcare!J2146=Dashboard!$D$5),OR(Dashboard!$D$6="All",Healthcare!K2146=Dashboard!$D$6)),1,0)</f>
        <v>1</v>
      </c>
      <c r="C2146" s="27">
        <f>IF(B2146=1,Healthcare!C2146,NA())</f>
        <v>35.86</v>
      </c>
      <c r="D2146" s="27">
        <f>IF(B2146=1,Healthcare!D2146,NA())</f>
        <v>4.33</v>
      </c>
      <c r="E2146" s="32">
        <f>IF(B2146=1,Healthcare!M2146,NA())</f>
        <v>1986.93</v>
      </c>
    </row>
    <row r="2147" spans="1:5" x14ac:dyDescent="0.35">
      <c r="A2147" s="23">
        <f>Healthcare!Q2147</f>
        <v>20</v>
      </c>
      <c r="B2147" s="23">
        <f>IF(AND(OR(Dashboard!$D$5="All",Healthcare!J2147=Dashboard!$D$5),OR(Dashboard!$D$6="All",Healthcare!K2147=Dashboard!$D$6)),1,0)</f>
        <v>1</v>
      </c>
      <c r="C2147" s="27">
        <f>IF(B2147=1,Healthcare!C2147,NA())</f>
        <v>40.47</v>
      </c>
      <c r="D2147" s="27">
        <f>IF(B2147=1,Healthcare!D2147,NA())</f>
        <v>11.15</v>
      </c>
      <c r="E2147" s="32">
        <f>IF(B2147=1,Healthcare!M2147,NA())</f>
        <v>1984.45</v>
      </c>
    </row>
    <row r="2148" spans="1:5" x14ac:dyDescent="0.35">
      <c r="A2148" s="23">
        <f>Healthcare!Q2148</f>
        <v>24</v>
      </c>
      <c r="B2148" s="23">
        <f>IF(AND(OR(Dashboard!$D$5="All",Healthcare!J2148=Dashboard!$D$5),OR(Dashboard!$D$6="All",Healthcare!K2148=Dashboard!$D$6)),1,0)</f>
        <v>1</v>
      </c>
      <c r="C2148" s="27">
        <f>IF(B2148=1,Healthcare!C2148,NA())</f>
        <v>32.01</v>
      </c>
      <c r="D2148" s="27">
        <f>IF(B2148=1,Healthcare!D2148,NA())</f>
        <v>6.45</v>
      </c>
      <c r="E2148" s="32">
        <f>IF(B2148=1,Healthcare!M2148,NA())</f>
        <v>1981.58</v>
      </c>
    </row>
    <row r="2149" spans="1:5" x14ac:dyDescent="0.35">
      <c r="A2149" s="23">
        <f>Healthcare!Q2149</f>
        <v>20</v>
      </c>
      <c r="B2149" s="23">
        <f>IF(AND(OR(Dashboard!$D$5="All",Healthcare!J2149=Dashboard!$D$5),OR(Dashboard!$D$6="All",Healthcare!K2149=Dashboard!$D$6)),1,0)</f>
        <v>1</v>
      </c>
      <c r="C2149" s="27">
        <f>IF(B2149=1,Healthcare!C2149,NA())</f>
        <v>33</v>
      </c>
      <c r="D2149" s="27">
        <f>IF(B2149=1,Healthcare!D2149,NA())</f>
        <v>9.27</v>
      </c>
      <c r="E2149" s="32">
        <f>IF(B2149=1,Healthcare!M2149,NA())</f>
        <v>1980.07</v>
      </c>
    </row>
    <row r="2150" spans="1:5" x14ac:dyDescent="0.35">
      <c r="A2150" s="23">
        <f>Healthcare!Q2150</f>
        <v>24</v>
      </c>
      <c r="B2150" s="23">
        <f>IF(AND(OR(Dashboard!$D$5="All",Healthcare!J2150=Dashboard!$D$5),OR(Dashboard!$D$6="All",Healthcare!K2150=Dashboard!$D$6)),1,0)</f>
        <v>1</v>
      </c>
      <c r="C2150" s="27">
        <f>IF(B2150=1,Healthcare!C2150,NA())</f>
        <v>29.3</v>
      </c>
      <c r="D2150" s="27">
        <f>IF(B2150=1,Healthcare!D2150,NA())</f>
        <v>6.15</v>
      </c>
      <c r="E2150" s="32">
        <f>IF(B2150=1,Healthcare!M2150,NA())</f>
        <v>1977.82</v>
      </c>
    </row>
    <row r="2151" spans="1:5" x14ac:dyDescent="0.35">
      <c r="A2151" s="23">
        <f>Healthcare!Q2151</f>
        <v>24</v>
      </c>
      <c r="B2151" s="23">
        <f>IF(AND(OR(Dashboard!$D$5="All",Healthcare!J2151=Dashboard!$D$5),OR(Dashboard!$D$6="All",Healthcare!K2151=Dashboard!$D$6)),1,0)</f>
        <v>1</v>
      </c>
      <c r="C2151" s="27">
        <f>IF(B2151=1,Healthcare!C2151,NA())</f>
        <v>25.8</v>
      </c>
      <c r="D2151" s="27">
        <f>IF(B2151=1,Healthcare!D2151,NA())</f>
        <v>4.13</v>
      </c>
      <c r="E2151" s="32">
        <f>IF(B2151=1,Healthcare!M2151,NA())</f>
        <v>1972.95</v>
      </c>
    </row>
    <row r="2152" spans="1:5" x14ac:dyDescent="0.35">
      <c r="A2152" s="23">
        <f>Healthcare!Q2152</f>
        <v>24</v>
      </c>
      <c r="B2152" s="23">
        <f>IF(AND(OR(Dashboard!$D$5="All",Healthcare!J2152=Dashboard!$D$5),OR(Dashboard!$D$6="All",Healthcare!K2152=Dashboard!$D$6)),1,0)</f>
        <v>1</v>
      </c>
      <c r="C2152" s="27">
        <f>IF(B2152=1,Healthcare!C2152,NA())</f>
        <v>23.4</v>
      </c>
      <c r="D2152" s="27">
        <f>IF(B2152=1,Healthcare!D2152,NA())</f>
        <v>4.24</v>
      </c>
      <c r="E2152" s="32">
        <f>IF(B2152=1,Healthcare!M2152,NA())</f>
        <v>1969.61</v>
      </c>
    </row>
    <row r="2153" spans="1:5" x14ac:dyDescent="0.35">
      <c r="A2153" s="23">
        <f>Healthcare!Q2153</f>
        <v>20</v>
      </c>
      <c r="B2153" s="23">
        <f>IF(AND(OR(Dashboard!$D$5="All",Healthcare!J2153=Dashboard!$D$5),OR(Dashboard!$D$6="All",Healthcare!K2153=Dashboard!$D$6)),1,0)</f>
        <v>1</v>
      </c>
      <c r="C2153" s="27">
        <f>IF(B2153=1,Healthcare!C2153,NA())</f>
        <v>27.93</v>
      </c>
      <c r="D2153" s="27">
        <f>IF(B2153=1,Healthcare!D2153,NA())</f>
        <v>9.8800000000000008</v>
      </c>
      <c r="E2153" s="32">
        <f>IF(B2153=1,Healthcare!M2153,NA())</f>
        <v>1967.02</v>
      </c>
    </row>
    <row r="2154" spans="1:5" x14ac:dyDescent="0.35">
      <c r="A2154" s="23">
        <f>Healthcare!Q2154</f>
        <v>20</v>
      </c>
      <c r="B2154" s="23">
        <f>IF(AND(OR(Dashboard!$D$5="All",Healthcare!J2154=Dashboard!$D$5),OR(Dashboard!$D$6="All",Healthcare!K2154=Dashboard!$D$6)),1,0)</f>
        <v>1</v>
      </c>
      <c r="C2154" s="27">
        <f>IF(B2154=1,Healthcare!C2154,NA())</f>
        <v>22</v>
      </c>
      <c r="D2154" s="27">
        <f>IF(B2154=1,Healthcare!D2154,NA())</f>
        <v>9.5</v>
      </c>
      <c r="E2154" s="32">
        <f>IF(B2154=1,Healthcare!M2154,NA())</f>
        <v>1964.78</v>
      </c>
    </row>
    <row r="2155" spans="1:5" x14ac:dyDescent="0.35">
      <c r="A2155" s="23">
        <f>Healthcare!Q2155</f>
        <v>21</v>
      </c>
      <c r="B2155" s="23">
        <f>IF(AND(OR(Dashboard!$D$5="All",Healthcare!J2155=Dashboard!$D$5),OR(Dashboard!$D$6="All",Healthcare!K2155=Dashboard!$D$6)),1,0)</f>
        <v>1</v>
      </c>
      <c r="C2155" s="27">
        <f>IF(B2155=1,Healthcare!C2155,NA())</f>
        <v>36.86</v>
      </c>
      <c r="D2155" s="27">
        <f>IF(B2155=1,Healthcare!D2155,NA())</f>
        <v>4.97</v>
      </c>
      <c r="E2155" s="32">
        <f>IF(B2155=1,Healthcare!M2155,NA())</f>
        <v>1917.32</v>
      </c>
    </row>
    <row r="2156" spans="1:5" x14ac:dyDescent="0.35">
      <c r="A2156" s="23">
        <f>Healthcare!Q2156</f>
        <v>21</v>
      </c>
      <c r="B2156" s="23">
        <f>IF(AND(OR(Dashboard!$D$5="All",Healthcare!J2156=Dashboard!$D$5),OR(Dashboard!$D$6="All",Healthcare!K2156=Dashboard!$D$6)),1,0)</f>
        <v>1</v>
      </c>
      <c r="C2156" s="27">
        <f>IF(B2156=1,Healthcare!C2156,NA())</f>
        <v>31.254999999999999</v>
      </c>
      <c r="D2156" s="27">
        <f>IF(B2156=1,Healthcare!D2156,NA())</f>
        <v>5.49</v>
      </c>
      <c r="E2156" s="32">
        <f>IF(B2156=1,Healthcare!M2156,NA())</f>
        <v>1909.53</v>
      </c>
    </row>
    <row r="2157" spans="1:5" x14ac:dyDescent="0.35">
      <c r="A2157" s="23">
        <f>Healthcare!Q2157</f>
        <v>28</v>
      </c>
      <c r="B2157" s="23">
        <f>IF(AND(OR(Dashboard!$D$5="All",Healthcare!J2157=Dashboard!$D$5),OR(Dashboard!$D$6="All",Healthcare!K2157=Dashboard!$D$6)),1,0)</f>
        <v>1</v>
      </c>
      <c r="C2157" s="27">
        <f>IF(B2157=1,Healthcare!C2157,NA())</f>
        <v>23.06</v>
      </c>
      <c r="D2157" s="27">
        <f>IF(B2157=1,Healthcare!D2157,NA())</f>
        <v>4.47</v>
      </c>
      <c r="E2157" s="32">
        <f>IF(B2157=1,Healthcare!M2157,NA())</f>
        <v>1908.9</v>
      </c>
    </row>
    <row r="2158" spans="1:5" x14ac:dyDescent="0.35">
      <c r="A2158" s="23">
        <f>Healthcare!Q2158</f>
        <v>21</v>
      </c>
      <c r="B2158" s="23">
        <f>IF(AND(OR(Dashboard!$D$5="All",Healthcare!J2158=Dashboard!$D$5),OR(Dashboard!$D$6="All",Healthcare!K2158=Dashboard!$D$6)),1,0)</f>
        <v>1</v>
      </c>
      <c r="C2158" s="27">
        <f>IF(B2158=1,Healthcare!C2158,NA())</f>
        <v>28.975000000000001</v>
      </c>
      <c r="D2158" s="27">
        <f>IF(B2158=1,Healthcare!D2158,NA())</f>
        <v>4.34</v>
      </c>
      <c r="E2158" s="32">
        <f>IF(B2158=1,Healthcare!M2158,NA())</f>
        <v>1906.36</v>
      </c>
    </row>
    <row r="2159" spans="1:5" x14ac:dyDescent="0.35">
      <c r="A2159" s="23">
        <f>Healthcare!Q2159</f>
        <v>20</v>
      </c>
      <c r="B2159" s="23">
        <f>IF(AND(OR(Dashboard!$D$5="All",Healthcare!J2159=Dashboard!$D$5),OR(Dashboard!$D$6="All",Healthcare!K2159=Dashboard!$D$6)),1,0)</f>
        <v>1</v>
      </c>
      <c r="C2159" s="27">
        <f>IF(B2159=1,Healthcare!C2159,NA())</f>
        <v>33.299999999999997</v>
      </c>
      <c r="D2159" s="27">
        <f>IF(B2159=1,Healthcare!D2159,NA())</f>
        <v>9.49</v>
      </c>
      <c r="E2159" s="32">
        <f>IF(B2159=1,Healthcare!M2159,NA())</f>
        <v>1880.49</v>
      </c>
    </row>
    <row r="2160" spans="1:5" x14ac:dyDescent="0.35">
      <c r="A2160" s="23">
        <f>Healthcare!Q2160</f>
        <v>20</v>
      </c>
      <c r="B2160" s="23">
        <f>IF(AND(OR(Dashboard!$D$5="All",Healthcare!J2160=Dashboard!$D$5),OR(Dashboard!$D$6="All",Healthcare!K2160=Dashboard!$D$6)),1,0)</f>
        <v>1</v>
      </c>
      <c r="C2160" s="27">
        <f>IF(B2160=1,Healthcare!C2160,NA())</f>
        <v>33</v>
      </c>
      <c r="D2160" s="27">
        <f>IF(B2160=1,Healthcare!D2160,NA())</f>
        <v>10.16</v>
      </c>
      <c r="E2160" s="32">
        <f>IF(B2160=1,Healthcare!M2160,NA())</f>
        <v>1880.07</v>
      </c>
    </row>
    <row r="2161" spans="1:5" x14ac:dyDescent="0.35">
      <c r="A2161" s="23">
        <f>Healthcare!Q2161</f>
        <v>20</v>
      </c>
      <c r="B2161" s="23">
        <f>IF(AND(OR(Dashboard!$D$5="All",Healthcare!J2161=Dashboard!$D$5),OR(Dashboard!$D$6="All",Healthcare!K2161=Dashboard!$D$6)),1,0)</f>
        <v>1</v>
      </c>
      <c r="C2161" s="27">
        <f>IF(B2161=1,Healthcare!C2161,NA())</f>
        <v>31.46</v>
      </c>
      <c r="D2161" s="27">
        <f>IF(B2161=1,Healthcare!D2161,NA())</f>
        <v>11.19</v>
      </c>
      <c r="E2161" s="32">
        <f>IF(B2161=1,Healthcare!M2161,NA())</f>
        <v>1877.93</v>
      </c>
    </row>
    <row r="2162" spans="1:5" x14ac:dyDescent="0.35">
      <c r="A2162" s="23">
        <f>Healthcare!Q2162</f>
        <v>20</v>
      </c>
      <c r="B2162" s="23">
        <f>IF(AND(OR(Dashboard!$D$5="All",Healthcare!J2162=Dashboard!$D$5),OR(Dashboard!$D$6="All",Healthcare!K2162=Dashboard!$D$6)),1,0)</f>
        <v>1</v>
      </c>
      <c r="C2162" s="27">
        <f>IF(B2162=1,Healthcare!C2162,NA())</f>
        <v>29.6</v>
      </c>
      <c r="D2162" s="27">
        <f>IF(B2162=1,Healthcare!D2162,NA())</f>
        <v>11.03</v>
      </c>
      <c r="E2162" s="32">
        <f>IF(B2162=1,Healthcare!M2162,NA())</f>
        <v>1875.34</v>
      </c>
    </row>
    <row r="2163" spans="1:5" x14ac:dyDescent="0.35">
      <c r="A2163" s="23">
        <f>Healthcare!Q2163</f>
        <v>26</v>
      </c>
      <c r="B2163" s="23">
        <f>IF(AND(OR(Dashboard!$D$5="All",Healthcare!J2163=Dashboard!$D$5),OR(Dashboard!$D$6="All",Healthcare!K2163=Dashboard!$D$6)),1,0)</f>
        <v>1</v>
      </c>
      <c r="C2163" s="27">
        <f>IF(B2163=1,Healthcare!C2163,NA())</f>
        <v>22.05</v>
      </c>
      <c r="D2163" s="27">
        <f>IF(B2163=1,Healthcare!D2163,NA())</f>
        <v>4.43</v>
      </c>
      <c r="E2163" s="32">
        <f>IF(B2163=1,Healthcare!M2163,NA())</f>
        <v>1865.98</v>
      </c>
    </row>
    <row r="2164" spans="1:5" x14ac:dyDescent="0.35">
      <c r="A2164" s="23">
        <f>Healthcare!Q2164</f>
        <v>18</v>
      </c>
      <c r="B2164" s="23">
        <f>IF(AND(OR(Dashboard!$D$5="All",Healthcare!J2164=Dashboard!$D$5),OR(Dashboard!$D$6="All",Healthcare!K2164=Dashboard!$D$6)),1,0)</f>
        <v>1</v>
      </c>
      <c r="C2164" s="27">
        <f>IF(B2164=1,Healthcare!C2164,NA())</f>
        <v>27.06</v>
      </c>
      <c r="D2164" s="27">
        <f>IF(B2164=1,Healthcare!D2164,NA())</f>
        <v>6.14</v>
      </c>
      <c r="E2164" s="32">
        <f>IF(B2164=1,Healthcare!M2164,NA())</f>
        <v>1863.45</v>
      </c>
    </row>
    <row r="2165" spans="1:5" x14ac:dyDescent="0.35">
      <c r="A2165" s="23">
        <f>Healthcare!Q2165</f>
        <v>28</v>
      </c>
      <c r="B2165" s="23">
        <f>IF(AND(OR(Dashboard!$D$5="All",Healthcare!J2165=Dashboard!$D$5),OR(Dashboard!$D$6="All",Healthcare!K2165=Dashboard!$D$6)),1,0)</f>
        <v>1</v>
      </c>
      <c r="C2165" s="27">
        <f>IF(B2165=1,Healthcare!C2165,NA())</f>
        <v>20.49</v>
      </c>
      <c r="D2165" s="27">
        <f>IF(B2165=1,Healthcare!D2165,NA())</f>
        <v>4.87</v>
      </c>
      <c r="E2165" s="32">
        <f>IF(B2165=1,Healthcare!M2165,NA())</f>
        <v>1850.55</v>
      </c>
    </row>
    <row r="2166" spans="1:5" x14ac:dyDescent="0.35">
      <c r="A2166" s="23">
        <f>Healthcare!Q2166</f>
        <v>19</v>
      </c>
      <c r="B2166" s="23">
        <f>IF(AND(OR(Dashboard!$D$5="All",Healthcare!J2166=Dashboard!$D$5),OR(Dashboard!$D$6="All",Healthcare!K2166=Dashboard!$D$6)),1,0)</f>
        <v>1</v>
      </c>
      <c r="C2166" s="27">
        <f>IF(B2166=1,Healthcare!C2166,NA())</f>
        <v>28.4</v>
      </c>
      <c r="D2166" s="27">
        <f>IF(B2166=1,Healthcare!D2166,NA())</f>
        <v>4.3</v>
      </c>
      <c r="E2166" s="32">
        <f>IF(B2166=1,Healthcare!M2166,NA())</f>
        <v>1842.52</v>
      </c>
    </row>
    <row r="2167" spans="1:5" x14ac:dyDescent="0.35">
      <c r="A2167" s="23">
        <f>Healthcare!Q2167</f>
        <v>23</v>
      </c>
      <c r="B2167" s="23">
        <f>IF(AND(OR(Dashboard!$D$5="All",Healthcare!J2167=Dashboard!$D$5),OR(Dashboard!$D$6="All",Healthcare!K2167=Dashboard!$D$6)),1,0)</f>
        <v>1</v>
      </c>
      <c r="C2167" s="27">
        <f>IF(B2167=1,Healthcare!C2167,NA())</f>
        <v>41.91</v>
      </c>
      <c r="D2167" s="27">
        <f>IF(B2167=1,Healthcare!D2167,NA())</f>
        <v>6.19</v>
      </c>
      <c r="E2167" s="32">
        <f>IF(B2167=1,Healthcare!M2167,NA())</f>
        <v>1837.28</v>
      </c>
    </row>
    <row r="2168" spans="1:5" x14ac:dyDescent="0.35">
      <c r="A2168" s="23">
        <f>Healthcare!Q2168</f>
        <v>19</v>
      </c>
      <c r="B2168" s="23">
        <f>IF(AND(OR(Dashboard!$D$5="All",Healthcare!J2168=Dashboard!$D$5),OR(Dashboard!$D$6="All",Healthcare!K2168=Dashboard!$D$6)),1,0)</f>
        <v>1</v>
      </c>
      <c r="C2168" s="27">
        <f>IF(B2168=1,Healthcare!C2168,NA())</f>
        <v>24.6</v>
      </c>
      <c r="D2168" s="27">
        <f>IF(B2168=1,Healthcare!D2168,NA())</f>
        <v>6.19</v>
      </c>
      <c r="E2168" s="32">
        <f>IF(B2168=1,Healthcare!M2168,NA())</f>
        <v>1837.24</v>
      </c>
    </row>
    <row r="2169" spans="1:5" x14ac:dyDescent="0.35">
      <c r="A2169" s="23">
        <f>Healthcare!Q2169</f>
        <v>19</v>
      </c>
      <c r="B2169" s="23">
        <f>IF(AND(OR(Dashboard!$D$5="All",Healthcare!J2169=Dashboard!$D$5),OR(Dashboard!$D$6="All",Healthcare!K2169=Dashboard!$D$6)),1,0)</f>
        <v>1</v>
      </c>
      <c r="C2169" s="27">
        <f>IF(B2169=1,Healthcare!C2169,NA())</f>
        <v>20.9</v>
      </c>
      <c r="D2169" s="27">
        <f>IF(B2169=1,Healthcare!D2169,NA())</f>
        <v>5.12</v>
      </c>
      <c r="E2169" s="32">
        <f>IF(B2169=1,Healthcare!M2169,NA())</f>
        <v>1832.09</v>
      </c>
    </row>
    <row r="2170" spans="1:5" x14ac:dyDescent="0.35">
      <c r="A2170" s="23">
        <f>Healthcare!Q2170</f>
        <v>23</v>
      </c>
      <c r="B2170" s="23">
        <f>IF(AND(OR(Dashboard!$D$5="All",Healthcare!J2170=Dashboard!$D$5),OR(Dashboard!$D$6="All",Healthcare!K2170=Dashboard!$D$6)),1,0)</f>
        <v>1</v>
      </c>
      <c r="C2170" s="27">
        <f>IF(B2170=1,Healthcare!C2170,NA())</f>
        <v>34.4</v>
      </c>
      <c r="D2170" s="27">
        <f>IF(B2170=1,Healthcare!D2170,NA())</f>
        <v>4.04</v>
      </c>
      <c r="E2170" s="32">
        <f>IF(B2170=1,Healthcare!M2170,NA())</f>
        <v>1826.84</v>
      </c>
    </row>
    <row r="2171" spans="1:5" x14ac:dyDescent="0.35">
      <c r="A2171" s="23">
        <f>Healthcare!Q2171</f>
        <v>23</v>
      </c>
      <c r="B2171" s="23">
        <f>IF(AND(OR(Dashboard!$D$5="All",Healthcare!J2171=Dashboard!$D$5),OR(Dashboard!$D$6="All",Healthcare!K2171=Dashboard!$D$6)),1,0)</f>
        <v>1</v>
      </c>
      <c r="C2171" s="27">
        <f>IF(B2171=1,Healthcare!C2171,NA())</f>
        <v>32.56</v>
      </c>
      <c r="D2171" s="27">
        <f>IF(B2171=1,Healthcare!D2171,NA())</f>
        <v>5.36</v>
      </c>
      <c r="E2171" s="32">
        <f>IF(B2171=1,Healthcare!M2171,NA())</f>
        <v>1824.29</v>
      </c>
    </row>
    <row r="2172" spans="1:5" x14ac:dyDescent="0.35">
      <c r="A2172" s="23">
        <f>Healthcare!Q2172</f>
        <v>18</v>
      </c>
      <c r="B2172" s="23">
        <f>IF(AND(OR(Dashboard!$D$5="All",Healthcare!J2172=Dashboard!$D$5),OR(Dashboard!$D$6="All",Healthcare!K2172=Dashboard!$D$6)),1,0)</f>
        <v>1</v>
      </c>
      <c r="C2172" s="27">
        <f>IF(B2172=1,Healthcare!C2172,NA())</f>
        <v>27.98</v>
      </c>
      <c r="D2172" s="27">
        <f>IF(B2172=1,Healthcare!D2172,NA())</f>
        <v>4.38</v>
      </c>
      <c r="E2172" s="32">
        <f>IF(B2172=1,Healthcare!M2172,NA())</f>
        <v>1822.54</v>
      </c>
    </row>
    <row r="2173" spans="1:5" x14ac:dyDescent="0.35">
      <c r="A2173" s="23">
        <f>Healthcare!Q2173</f>
        <v>23</v>
      </c>
      <c r="B2173" s="23">
        <f>IF(AND(OR(Dashboard!$D$5="All",Healthcare!J2173=Dashboard!$D$5),OR(Dashboard!$D$6="All",Healthcare!K2173=Dashboard!$D$6)),1,0)</f>
        <v>1</v>
      </c>
      <c r="C2173" s="27">
        <f>IF(B2173=1,Healthcare!C2173,NA())</f>
        <v>26.51</v>
      </c>
      <c r="D2173" s="27">
        <f>IF(B2173=1,Healthcare!D2173,NA())</f>
        <v>4.58</v>
      </c>
      <c r="E2173" s="32">
        <f>IF(B2173=1,Healthcare!M2173,NA())</f>
        <v>1815.88</v>
      </c>
    </row>
    <row r="2174" spans="1:5" x14ac:dyDescent="0.35">
      <c r="A2174" s="23">
        <f>Healthcare!Q2174</f>
        <v>20</v>
      </c>
      <c r="B2174" s="23">
        <f>IF(AND(OR(Dashboard!$D$5="All",Healthcare!J2174=Dashboard!$D$5),OR(Dashboard!$D$6="All",Healthcare!K2174=Dashboard!$D$6)),1,0)</f>
        <v>1</v>
      </c>
      <c r="C2174" s="27">
        <f>IF(B2174=1,Healthcare!C2174,NA())</f>
        <v>29.734999999999999</v>
      </c>
      <c r="D2174" s="27">
        <f>IF(B2174=1,Healthcare!D2174,NA())</f>
        <v>11.92</v>
      </c>
      <c r="E2174" s="32">
        <f>IF(B2174=1,Healthcare!M2174,NA())</f>
        <v>1769.53</v>
      </c>
    </row>
    <row r="2175" spans="1:5" x14ac:dyDescent="0.35">
      <c r="A2175" s="23">
        <f>Healthcare!Q2175</f>
        <v>19</v>
      </c>
      <c r="B2175" s="23">
        <f>IF(AND(OR(Dashboard!$D$5="All",Healthcare!J2175=Dashboard!$D$5),OR(Dashboard!$D$6="All",Healthcare!K2175=Dashboard!$D$6)),1,0)</f>
        <v>1</v>
      </c>
      <c r="C2175" s="27">
        <f>IF(B2175=1,Healthcare!C2175,NA())</f>
        <v>40.5</v>
      </c>
      <c r="D2175" s="27">
        <f>IF(B2175=1,Healthcare!D2175,NA())</f>
        <v>5.4</v>
      </c>
      <c r="E2175" s="32">
        <f>IF(B2175=1,Healthcare!M2175,NA())</f>
        <v>1759.34</v>
      </c>
    </row>
    <row r="2176" spans="1:5" x14ac:dyDescent="0.35">
      <c r="A2176" s="23">
        <f>Healthcare!Q2176</f>
        <v>24</v>
      </c>
      <c r="B2176" s="23">
        <f>IF(AND(OR(Dashboard!$D$5="All",Healthcare!J2176=Dashboard!$D$5),OR(Dashboard!$D$6="All",Healthcare!K2176=Dashboard!$D$6)),1,0)</f>
        <v>1</v>
      </c>
      <c r="C2176" s="27">
        <f>IF(B2176=1,Healthcare!C2176,NA())</f>
        <v>25.64</v>
      </c>
      <c r="D2176" s="27">
        <f>IF(B2176=1,Healthcare!D2176,NA())</f>
        <v>4.76</v>
      </c>
      <c r="E2176" s="32">
        <f>IF(B2176=1,Healthcare!M2176,NA())</f>
        <v>1756.6</v>
      </c>
    </row>
    <row r="2177" spans="1:5" x14ac:dyDescent="0.35">
      <c r="A2177" s="23">
        <f>Healthcare!Q2177</f>
        <v>19</v>
      </c>
      <c r="B2177" s="23">
        <f>IF(AND(OR(Dashboard!$D$5="All",Healthcare!J2177=Dashboard!$D$5),OR(Dashboard!$D$6="All",Healthcare!K2177=Dashboard!$D$6)),1,0)</f>
        <v>1</v>
      </c>
      <c r="C2177" s="27">
        <f>IF(B2177=1,Healthcare!C2177,NA())</f>
        <v>32.9</v>
      </c>
      <c r="D2177" s="27">
        <f>IF(B2177=1,Healthcare!D2177,NA())</f>
        <v>4.78</v>
      </c>
      <c r="E2177" s="32">
        <f>IF(B2177=1,Healthcare!M2177,NA())</f>
        <v>1748.77</v>
      </c>
    </row>
    <row r="2178" spans="1:5" x14ac:dyDescent="0.35">
      <c r="A2178" s="23">
        <f>Healthcare!Q2178</f>
        <v>19</v>
      </c>
      <c r="B2178" s="23">
        <f>IF(AND(OR(Dashboard!$D$5="All",Healthcare!J2178=Dashboard!$D$5),OR(Dashboard!$D$6="All",Healthcare!K2178=Dashboard!$D$6)),1,0)</f>
        <v>1</v>
      </c>
      <c r="C2178" s="27">
        <f>IF(B2178=1,Healthcare!C2178,NA())</f>
        <v>29.8</v>
      </c>
      <c r="D2178" s="27">
        <f>IF(B2178=1,Healthcare!D2178,NA())</f>
        <v>4.26</v>
      </c>
      <c r="E2178" s="32">
        <f>IF(B2178=1,Healthcare!M2178,NA())</f>
        <v>1744.47</v>
      </c>
    </row>
    <row r="2179" spans="1:5" x14ac:dyDescent="0.35">
      <c r="A2179" s="23">
        <f>Healthcare!Q2179</f>
        <v>19</v>
      </c>
      <c r="B2179" s="23">
        <f>IF(AND(OR(Dashboard!$D$5="All",Healthcare!J2179=Dashboard!$D$5),OR(Dashboard!$D$6="All",Healthcare!K2179=Dashboard!$D$6)),1,0)</f>
        <v>1</v>
      </c>
      <c r="C2179" s="27">
        <f>IF(B2179=1,Healthcare!C2179,NA())</f>
        <v>28.9</v>
      </c>
      <c r="D2179" s="27">
        <f>IF(B2179=1,Healthcare!D2179,NA())</f>
        <v>5.85</v>
      </c>
      <c r="E2179" s="32">
        <f>IF(B2179=1,Healthcare!M2179,NA())</f>
        <v>1743.21</v>
      </c>
    </row>
    <row r="2180" spans="1:5" x14ac:dyDescent="0.35">
      <c r="A2180" s="23">
        <f>Healthcare!Q2180</f>
        <v>19</v>
      </c>
      <c r="B2180" s="23">
        <f>IF(AND(OR(Dashboard!$D$5="All",Healthcare!J2180=Dashboard!$D$5),OR(Dashboard!$D$6="All",Healthcare!K2180=Dashboard!$D$6)),1,0)</f>
        <v>1</v>
      </c>
      <c r="C2180" s="27">
        <f>IF(B2180=1,Healthcare!C2180,NA())</f>
        <v>24.7</v>
      </c>
      <c r="D2180" s="27">
        <f>IF(B2180=1,Healthcare!D2180,NA())</f>
        <v>5.32</v>
      </c>
      <c r="E2180" s="32">
        <f>IF(B2180=1,Healthcare!M2180,NA())</f>
        <v>1737.38</v>
      </c>
    </row>
    <row r="2181" spans="1:5" x14ac:dyDescent="0.35">
      <c r="A2181" s="23">
        <f>Healthcare!Q2181</f>
        <v>19</v>
      </c>
      <c r="B2181" s="23">
        <f>IF(AND(OR(Dashboard!$D$5="All",Healthcare!J2181=Dashboard!$D$5),OR(Dashboard!$D$6="All",Healthcare!K2181=Dashboard!$D$6)),1,0)</f>
        <v>1</v>
      </c>
      <c r="C2181" s="27">
        <f>IF(B2181=1,Healthcare!C2181,NA())</f>
        <v>20.6</v>
      </c>
      <c r="D2181" s="27">
        <f>IF(B2181=1,Healthcare!D2181,NA())</f>
        <v>5.14</v>
      </c>
      <c r="E2181" s="32">
        <f>IF(B2181=1,Healthcare!M2181,NA())</f>
        <v>1731.68</v>
      </c>
    </row>
    <row r="2182" spans="1:5" x14ac:dyDescent="0.35">
      <c r="A2182" s="23">
        <f>Healthcare!Q2182</f>
        <v>19</v>
      </c>
      <c r="B2182" s="23">
        <f>IF(AND(OR(Dashboard!$D$5="All",Healthcare!J2182=Dashboard!$D$5),OR(Dashboard!$D$6="All",Healthcare!K2182=Dashboard!$D$6)),1,0)</f>
        <v>1</v>
      </c>
      <c r="C2182" s="27">
        <f>IF(B2182=1,Healthcare!C2182,NA())</f>
        <v>18.600000000000001</v>
      </c>
      <c r="D2182" s="27">
        <f>IF(B2182=1,Healthcare!D2182,NA())</f>
        <v>5</v>
      </c>
      <c r="E2182" s="32">
        <f>IF(B2182=1,Healthcare!M2182,NA())</f>
        <v>1728.9</v>
      </c>
    </row>
    <row r="2183" spans="1:5" x14ac:dyDescent="0.35">
      <c r="A2183" s="23">
        <f>Healthcare!Q2183</f>
        <v>19</v>
      </c>
      <c r="B2183" s="23">
        <f>IF(AND(OR(Dashboard!$D$5="All",Healthcare!J2183=Dashboard!$D$5),OR(Dashboard!$D$6="All",Healthcare!K2183=Dashboard!$D$6)),1,0)</f>
        <v>1</v>
      </c>
      <c r="C2183" s="27">
        <f>IF(B2183=1,Healthcare!C2183,NA())</f>
        <v>17.8</v>
      </c>
      <c r="D2183" s="27">
        <f>IF(B2183=1,Healthcare!D2183,NA())</f>
        <v>4.55</v>
      </c>
      <c r="E2183" s="32">
        <f>IF(B2183=1,Healthcare!M2183,NA())</f>
        <v>1727.79</v>
      </c>
    </row>
    <row r="2184" spans="1:5" x14ac:dyDescent="0.35">
      <c r="A2184" s="23">
        <f>Healthcare!Q2184</f>
        <v>18</v>
      </c>
      <c r="B2184" s="23">
        <f>IF(AND(OR(Dashboard!$D$5="All",Healthcare!J2184=Dashboard!$D$5),OR(Dashboard!$D$6="All",Healthcare!K2184=Dashboard!$D$6)),1,0)</f>
        <v>1</v>
      </c>
      <c r="C2184" s="27">
        <f>IF(B2184=1,Healthcare!C2184,NA())</f>
        <v>35.200000000000003</v>
      </c>
      <c r="D2184" s="27">
        <f>IF(B2184=1,Healthcare!D2184,NA())</f>
        <v>5.97</v>
      </c>
      <c r="E2184" s="32">
        <f>IF(B2184=1,Healthcare!M2184,NA())</f>
        <v>1727.54</v>
      </c>
    </row>
    <row r="2185" spans="1:5" x14ac:dyDescent="0.35">
      <c r="A2185" s="23">
        <f>Healthcare!Q2185</f>
        <v>18</v>
      </c>
      <c r="B2185" s="23">
        <f>IF(AND(OR(Dashboard!$D$5="All",Healthcare!J2185=Dashboard!$D$5),OR(Dashboard!$D$6="All",Healthcare!K2185=Dashboard!$D$6)),1,0)</f>
        <v>1</v>
      </c>
      <c r="C2185" s="27">
        <f>IF(B2185=1,Healthcare!C2185,NA())</f>
        <v>33.770000000000003</v>
      </c>
      <c r="D2185" s="27">
        <f>IF(B2185=1,Healthcare!D2185,NA())</f>
        <v>4.0199999999999996</v>
      </c>
      <c r="E2185" s="32">
        <f>IF(B2185=1,Healthcare!M2185,NA())</f>
        <v>1725.55</v>
      </c>
    </row>
    <row r="2186" spans="1:5" x14ac:dyDescent="0.35">
      <c r="A2186" s="23">
        <f>Healthcare!Q2186</f>
        <v>18</v>
      </c>
      <c r="B2186" s="23">
        <f>IF(AND(OR(Dashboard!$D$5="All",Healthcare!J2186=Dashboard!$D$5),OR(Dashboard!$D$6="All",Healthcare!K2186=Dashboard!$D$6)),1,0)</f>
        <v>1</v>
      </c>
      <c r="C2186" s="27">
        <f>IF(B2186=1,Healthcare!C2186,NA())</f>
        <v>30.03</v>
      </c>
      <c r="D2186" s="27">
        <f>IF(B2186=1,Healthcare!D2186,NA())</f>
        <v>4.04</v>
      </c>
      <c r="E2186" s="32">
        <f>IF(B2186=1,Healthcare!M2186,NA())</f>
        <v>1720.35</v>
      </c>
    </row>
    <row r="2187" spans="1:5" x14ac:dyDescent="0.35">
      <c r="A2187" s="23">
        <f>Healthcare!Q2187</f>
        <v>18</v>
      </c>
      <c r="B2187" s="23">
        <f>IF(AND(OR(Dashboard!$D$5="All",Healthcare!J2187=Dashboard!$D$5),OR(Dashboard!$D$6="All",Healthcare!K2187=Dashboard!$D$6)),1,0)</f>
        <v>1</v>
      </c>
      <c r="C2187" s="27">
        <f>IF(B2187=1,Healthcare!C2187,NA())</f>
        <v>29.37</v>
      </c>
      <c r="D2187" s="27">
        <f>IF(B2187=1,Healthcare!D2187,NA())</f>
        <v>5.54</v>
      </c>
      <c r="E2187" s="32">
        <f>IF(B2187=1,Healthcare!M2187,NA())</f>
        <v>1719.44</v>
      </c>
    </row>
    <row r="2188" spans="1:5" x14ac:dyDescent="0.35">
      <c r="A2188" s="23">
        <f>Healthcare!Q2188</f>
        <v>18</v>
      </c>
      <c r="B2188" s="23">
        <f>IF(AND(OR(Dashboard!$D$5="All",Healthcare!J2188=Dashboard!$D$5),OR(Dashboard!$D$6="All",Healthcare!K2188=Dashboard!$D$6)),1,0)</f>
        <v>1</v>
      </c>
      <c r="C2188" s="27">
        <f>IF(B2188=1,Healthcare!C2188,NA())</f>
        <v>28.5</v>
      </c>
      <c r="D2188" s="27">
        <f>IF(B2188=1,Healthcare!D2188,NA())</f>
        <v>4.03</v>
      </c>
      <c r="E2188" s="32">
        <f>IF(B2188=1,Healthcare!M2188,NA())</f>
        <v>1712.23</v>
      </c>
    </row>
    <row r="2189" spans="1:5" x14ac:dyDescent="0.35">
      <c r="A2189" s="23">
        <f>Healthcare!Q2189</f>
        <v>18</v>
      </c>
      <c r="B2189" s="23">
        <f>IF(AND(OR(Dashboard!$D$5="All",Healthcare!J2189=Dashboard!$D$5),OR(Dashboard!$D$6="All",Healthcare!K2189=Dashboard!$D$6)),1,0)</f>
        <v>1</v>
      </c>
      <c r="C2189" s="27">
        <f>IF(B2189=1,Healthcare!C2189,NA())</f>
        <v>23.32</v>
      </c>
      <c r="D2189" s="27">
        <f>IF(B2189=1,Healthcare!D2189,NA())</f>
        <v>5.62</v>
      </c>
      <c r="E2189" s="32">
        <f>IF(B2189=1,Healthcare!M2189,NA())</f>
        <v>1711.03</v>
      </c>
    </row>
    <row r="2190" spans="1:5" x14ac:dyDescent="0.35">
      <c r="A2190" s="23">
        <f>Healthcare!Q2190</f>
        <v>18</v>
      </c>
      <c r="B2190" s="23">
        <f>IF(AND(OR(Dashboard!$D$5="All",Healthcare!J2190=Dashboard!$D$5),OR(Dashboard!$D$6="All",Healthcare!K2190=Dashboard!$D$6)),1,0)</f>
        <v>1</v>
      </c>
      <c r="C2190" s="27">
        <f>IF(B2190=1,Healthcare!C2190,NA())</f>
        <v>26.125</v>
      </c>
      <c r="D2190" s="27">
        <f>IF(B2190=1,Healthcare!D2190,NA())</f>
        <v>5.27</v>
      </c>
      <c r="E2190" s="32">
        <f>IF(B2190=1,Healthcare!M2190,NA())</f>
        <v>1708.93</v>
      </c>
    </row>
    <row r="2191" spans="1:5" x14ac:dyDescent="0.35">
      <c r="A2191" s="23">
        <f>Healthcare!Q2191</f>
        <v>18</v>
      </c>
      <c r="B2191" s="23">
        <f>IF(AND(OR(Dashboard!$D$5="All",Healthcare!J2191=Dashboard!$D$5),OR(Dashboard!$D$6="All",Healthcare!K2191=Dashboard!$D$6)),1,0)</f>
        <v>1</v>
      </c>
      <c r="C2191" s="27">
        <f>IF(B2191=1,Healthcare!C2191,NA())</f>
        <v>25.46</v>
      </c>
      <c r="D2191" s="27">
        <f>IF(B2191=1,Healthcare!D2191,NA())</f>
        <v>5.18</v>
      </c>
      <c r="E2191" s="32">
        <f>IF(B2191=1,Healthcare!M2191,NA())</f>
        <v>1708</v>
      </c>
    </row>
    <row r="2192" spans="1:5" x14ac:dyDescent="0.35">
      <c r="A2192" s="23">
        <f>Healthcare!Q2192</f>
        <v>18</v>
      </c>
      <c r="B2192" s="23">
        <f>IF(AND(OR(Dashboard!$D$5="All",Healthcare!J2192=Dashboard!$D$5),OR(Dashboard!$D$6="All",Healthcare!K2192=Dashboard!$D$6)),1,0)</f>
        <v>1</v>
      </c>
      <c r="C2192" s="27">
        <f>IF(B2192=1,Healthcare!C2192,NA())</f>
        <v>23.75</v>
      </c>
      <c r="D2192" s="27">
        <f>IF(B2192=1,Healthcare!D2192,NA())</f>
        <v>5.27</v>
      </c>
      <c r="E2192" s="32">
        <f>IF(B2192=1,Healthcare!M2192,NA())</f>
        <v>1705.62</v>
      </c>
    </row>
    <row r="2193" spans="1:5" x14ac:dyDescent="0.35">
      <c r="A2193" s="23">
        <f>Healthcare!Q2193</f>
        <v>18</v>
      </c>
      <c r="B2193" s="23">
        <f>IF(AND(OR(Dashboard!$D$5="All",Healthcare!J2193=Dashboard!$D$5),OR(Dashboard!$D$6="All",Healthcare!K2193=Dashboard!$D$6)),1,0)</f>
        <v>1</v>
      </c>
      <c r="C2193" s="27">
        <f>IF(B2193=1,Healthcare!C2193,NA())</f>
        <v>23.085000000000001</v>
      </c>
      <c r="D2193" s="27">
        <f>IF(B2193=1,Healthcare!D2193,NA())</f>
        <v>5.62</v>
      </c>
      <c r="E2193" s="32">
        <f>IF(B2193=1,Healthcare!M2193,NA())</f>
        <v>1704.7</v>
      </c>
    </row>
    <row r="2194" spans="1:5" x14ac:dyDescent="0.35">
      <c r="A2194" s="23">
        <f>Healthcare!Q2194</f>
        <v>18</v>
      </c>
      <c r="B2194" s="23">
        <f>IF(AND(OR(Dashboard!$D$5="All",Healthcare!J2194=Dashboard!$D$5),OR(Dashboard!$D$6="All",Healthcare!K2194=Dashboard!$D$6)),1,0)</f>
        <v>1</v>
      </c>
      <c r="C2194" s="27">
        <f>IF(B2194=1,Healthcare!C2194,NA())</f>
        <v>22.99</v>
      </c>
      <c r="D2194" s="27">
        <f>IF(B2194=1,Healthcare!D2194,NA())</f>
        <v>5.0599999999999996</v>
      </c>
      <c r="E2194" s="32">
        <f>IF(B2194=1,Healthcare!M2194,NA())</f>
        <v>1704.57</v>
      </c>
    </row>
    <row r="2195" spans="1:5" x14ac:dyDescent="0.35">
      <c r="A2195" s="23">
        <f>Healthcare!Q2195</f>
        <v>18</v>
      </c>
      <c r="B2195" s="23">
        <f>IF(AND(OR(Dashboard!$D$5="All",Healthcare!J2195=Dashboard!$D$5),OR(Dashboard!$D$6="All",Healthcare!K2195=Dashboard!$D$6)),1,0)</f>
        <v>1</v>
      </c>
      <c r="C2195" s="27">
        <f>IF(B2195=1,Healthcare!C2195,NA())</f>
        <v>21.47</v>
      </c>
      <c r="D2195" s="27">
        <f>IF(B2195=1,Healthcare!D2195,NA())</f>
        <v>4.6900000000000004</v>
      </c>
      <c r="E2195" s="32">
        <f>IF(B2195=1,Healthcare!M2195,NA())</f>
        <v>1702.46</v>
      </c>
    </row>
    <row r="2196" spans="1:5" x14ac:dyDescent="0.35">
      <c r="A2196" s="23">
        <f>Healthcare!Q2196</f>
        <v>18</v>
      </c>
      <c r="B2196" s="23">
        <f>IF(AND(OR(Dashboard!$D$5="All",Healthcare!J2196=Dashboard!$D$5),OR(Dashboard!$D$6="All",Healthcare!K2196=Dashboard!$D$6)),1,0)</f>
        <v>1</v>
      </c>
      <c r="C2196" s="27">
        <f>IF(B2196=1,Healthcare!C2196,NA())</f>
        <v>15.96</v>
      </c>
      <c r="D2196" s="27">
        <f>IF(B2196=1,Healthcare!D2196,NA())</f>
        <v>5.44</v>
      </c>
      <c r="E2196" s="32">
        <f>IF(B2196=1,Healthcare!M2196,NA())</f>
        <v>1694.8</v>
      </c>
    </row>
    <row r="2197" spans="1:5" x14ac:dyDescent="0.35">
      <c r="A2197" s="23">
        <f>Healthcare!Q2197</f>
        <v>22</v>
      </c>
      <c r="B2197" s="23">
        <f>IF(AND(OR(Dashboard!$D$5="All",Healthcare!J2197=Dashboard!$D$5),OR(Dashboard!$D$6="All",Healthcare!K2197=Dashboard!$D$6)),1,0)</f>
        <v>1</v>
      </c>
      <c r="C2197" s="27">
        <f>IF(B2197=1,Healthcare!C2197,NA())</f>
        <v>39.5</v>
      </c>
      <c r="D2197" s="27">
        <f>IF(B2197=1,Healthcare!D2197,NA())</f>
        <v>5.05</v>
      </c>
      <c r="E2197" s="32">
        <f>IF(B2197=1,Healthcare!M2197,NA())</f>
        <v>1682.6</v>
      </c>
    </row>
    <row r="2198" spans="1:5" x14ac:dyDescent="0.35">
      <c r="A2198" s="23">
        <f>Healthcare!Q2198</f>
        <v>22</v>
      </c>
      <c r="B2198" s="23">
        <f>IF(AND(OR(Dashboard!$D$5="All",Healthcare!J2198=Dashboard!$D$5),OR(Dashboard!$D$6="All",Healthcare!K2198=Dashboard!$D$6)),1,0)</f>
        <v>1</v>
      </c>
      <c r="C2198" s="27">
        <f>IF(B2198=1,Healthcare!C2198,NA())</f>
        <v>33.770000000000003</v>
      </c>
      <c r="D2198" s="27">
        <f>IF(B2198=1,Healthcare!D2198,NA())</f>
        <v>6</v>
      </c>
      <c r="E2198" s="32">
        <f>IF(B2198=1,Healthcare!M2198,NA())</f>
        <v>1674.63</v>
      </c>
    </row>
    <row r="2199" spans="1:5" x14ac:dyDescent="0.35">
      <c r="A2199" s="23">
        <f>Healthcare!Q2199</f>
        <v>22</v>
      </c>
      <c r="B2199" s="23">
        <f>IF(AND(OR(Dashboard!$D$5="All",Healthcare!J2199=Dashboard!$D$5),OR(Dashboard!$D$6="All",Healthcare!K2199=Dashboard!$D$6)),1,0)</f>
        <v>1</v>
      </c>
      <c r="C2199" s="27">
        <f>IF(B2199=1,Healthcare!C2199,NA())</f>
        <v>26.84</v>
      </c>
      <c r="D2199" s="27">
        <f>IF(B2199=1,Healthcare!D2199,NA())</f>
        <v>5.99</v>
      </c>
      <c r="E2199" s="32">
        <f>IF(B2199=1,Healthcare!M2199,NA())</f>
        <v>1665</v>
      </c>
    </row>
    <row r="2200" spans="1:5" x14ac:dyDescent="0.35">
      <c r="A2200" s="23">
        <f>Healthcare!Q2200</f>
        <v>19</v>
      </c>
      <c r="B2200" s="23">
        <f>IF(AND(OR(Dashboard!$D$5="All",Healthcare!J2200=Dashboard!$D$5),OR(Dashboard!$D$6="All",Healthcare!K2200=Dashboard!$D$6)),1,0)</f>
        <v>1</v>
      </c>
      <c r="C2200" s="27">
        <f>IF(B2200=1,Healthcare!C2200,NA())</f>
        <v>35.53</v>
      </c>
      <c r="D2200" s="27">
        <f>IF(B2200=1,Healthcare!D2200,NA())</f>
        <v>4.3600000000000003</v>
      </c>
      <c r="E2200" s="32">
        <f>IF(B2200=1,Healthcare!M2200,NA())</f>
        <v>1646.43</v>
      </c>
    </row>
    <row r="2201" spans="1:5" x14ac:dyDescent="0.35">
      <c r="A2201" s="23">
        <f>Healthcare!Q2201</f>
        <v>19</v>
      </c>
      <c r="B2201" s="23">
        <f>IF(AND(OR(Dashboard!$D$5="All",Healthcare!J2201=Dashboard!$D$5),OR(Dashboard!$D$6="All",Healthcare!K2201=Dashboard!$D$6)),1,0)</f>
        <v>1</v>
      </c>
      <c r="C2201" s="27">
        <f>IF(B2201=1,Healthcare!C2201,NA())</f>
        <v>30.59</v>
      </c>
      <c r="D2201" s="27">
        <f>IF(B2201=1,Healthcare!D2201,NA())</f>
        <v>4.41</v>
      </c>
      <c r="E2201" s="32">
        <f>IF(B2201=1,Healthcare!M2201,NA())</f>
        <v>1639.56</v>
      </c>
    </row>
    <row r="2202" spans="1:5" x14ac:dyDescent="0.35">
      <c r="A2202" s="23">
        <f>Healthcare!Q2202</f>
        <v>19</v>
      </c>
      <c r="B2202" s="23">
        <f>IF(AND(OR(Dashboard!$D$5="All",Healthcare!J2202=Dashboard!$D$5),OR(Dashboard!$D$6="All",Healthcare!K2202=Dashboard!$D$6)),1,0)</f>
        <v>1</v>
      </c>
      <c r="C2202" s="27">
        <f>IF(B2202=1,Healthcare!C2202,NA())</f>
        <v>30.59</v>
      </c>
      <c r="D2202" s="27">
        <f>IF(B2202=1,Healthcare!D2202,NA())</f>
        <v>4.17</v>
      </c>
      <c r="E2202" s="32">
        <f>IF(B2202=1,Healthcare!M2202,NA())</f>
        <v>1639.56</v>
      </c>
    </row>
    <row r="2203" spans="1:5" x14ac:dyDescent="0.35">
      <c r="A2203" s="23">
        <f>Healthcare!Q2203</f>
        <v>19</v>
      </c>
      <c r="B2203" s="23">
        <f>IF(AND(OR(Dashboard!$D$5="All",Healthcare!J2203=Dashboard!$D$5),OR(Dashboard!$D$6="All",Healthcare!K2203=Dashboard!$D$6)),1,0)</f>
        <v>1</v>
      </c>
      <c r="C2203" s="27">
        <f>IF(B2203=1,Healthcare!C2203,NA())</f>
        <v>27.835000000000001</v>
      </c>
      <c r="D2203" s="27">
        <f>IF(B2203=1,Healthcare!D2203,NA())</f>
        <v>4.4400000000000004</v>
      </c>
      <c r="E2203" s="32">
        <f>IF(B2203=1,Healthcare!M2203,NA())</f>
        <v>1635.73</v>
      </c>
    </row>
    <row r="2204" spans="1:5" x14ac:dyDescent="0.35">
      <c r="A2204" s="23">
        <f>Healthcare!Q2204</f>
        <v>18</v>
      </c>
      <c r="B2204" s="23">
        <f>IF(AND(OR(Dashboard!$D$5="All",Healthcare!J2204=Dashboard!$D$5),OR(Dashboard!$D$6="All",Healthcare!K2204=Dashboard!$D$6)),1,0)</f>
        <v>1</v>
      </c>
      <c r="C2204" s="27">
        <f>IF(B2204=1,Healthcare!C2204,NA())</f>
        <v>40.26</v>
      </c>
      <c r="D2204" s="27">
        <f>IF(B2204=1,Healthcare!D2204,NA())</f>
        <v>5.52</v>
      </c>
      <c r="E2204" s="32">
        <f>IF(B2204=1,Healthcare!M2204,NA())</f>
        <v>1634.57</v>
      </c>
    </row>
    <row r="2205" spans="1:5" x14ac:dyDescent="0.35">
      <c r="A2205" s="23">
        <f>Healthcare!Q2205</f>
        <v>18</v>
      </c>
      <c r="B2205" s="23">
        <f>IF(AND(OR(Dashboard!$D$5="All",Healthcare!J2205=Dashboard!$D$5),OR(Dashboard!$D$6="All",Healthcare!K2205=Dashboard!$D$6)),1,0)</f>
        <v>1</v>
      </c>
      <c r="C2205" s="27">
        <f>IF(B2205=1,Healthcare!C2205,NA())</f>
        <v>39.82</v>
      </c>
      <c r="D2205" s="27">
        <f>IF(B2205=1,Healthcare!D2205,NA())</f>
        <v>6.01</v>
      </c>
      <c r="E2205" s="32">
        <f>IF(B2205=1,Healthcare!M2205,NA())</f>
        <v>1633.96</v>
      </c>
    </row>
    <row r="2206" spans="1:5" x14ac:dyDescent="0.35">
      <c r="A2206" s="23">
        <f>Healthcare!Q2206</f>
        <v>18</v>
      </c>
      <c r="B2206" s="23">
        <f>IF(AND(OR(Dashboard!$D$5="All",Healthcare!J2206=Dashboard!$D$5),OR(Dashboard!$D$6="All",Healthcare!K2206=Dashboard!$D$6)),1,0)</f>
        <v>1</v>
      </c>
      <c r="C2206" s="27">
        <f>IF(B2206=1,Healthcare!C2206,NA())</f>
        <v>39.159999999999997</v>
      </c>
      <c r="D2206" s="27">
        <f>IF(B2206=1,Healthcare!D2206,NA())</f>
        <v>5.81</v>
      </c>
      <c r="E2206" s="32">
        <f>IF(B2206=1,Healthcare!M2206,NA())</f>
        <v>1633.04</v>
      </c>
    </row>
    <row r="2207" spans="1:5" x14ac:dyDescent="0.35">
      <c r="A2207" s="23">
        <f>Healthcare!Q2207</f>
        <v>19</v>
      </c>
      <c r="B2207" s="23">
        <f>IF(AND(OR(Dashboard!$D$5="All",Healthcare!J2207=Dashboard!$D$5),OR(Dashboard!$D$6="All",Healthcare!K2207=Dashboard!$D$6)),1,0)</f>
        <v>1</v>
      </c>
      <c r="C2207" s="27">
        <f>IF(B2207=1,Healthcare!C2207,NA())</f>
        <v>25.555</v>
      </c>
      <c r="D2207" s="27">
        <f>IF(B2207=1,Healthcare!D2207,NA())</f>
        <v>4.37</v>
      </c>
      <c r="E2207" s="32">
        <f>IF(B2207=1,Healthcare!M2207,NA())</f>
        <v>1632.56</v>
      </c>
    </row>
    <row r="2208" spans="1:5" x14ac:dyDescent="0.35">
      <c r="A2208" s="23">
        <f>Healthcare!Q2208</f>
        <v>19</v>
      </c>
      <c r="B2208" s="23">
        <f>IF(AND(OR(Dashboard!$D$5="All",Healthcare!J2208=Dashboard!$D$5),OR(Dashboard!$D$6="All",Healthcare!K2208=Dashboard!$D$6)),1,0)</f>
        <v>1</v>
      </c>
      <c r="C2208" s="27">
        <f>IF(B2208=1,Healthcare!C2208,NA())</f>
        <v>25.175000000000001</v>
      </c>
      <c r="D2208" s="27">
        <f>IF(B2208=1,Healthcare!D2208,NA())</f>
        <v>5.74</v>
      </c>
      <c r="E2208" s="32">
        <f>IF(B2208=1,Healthcare!M2208,NA())</f>
        <v>1632.04</v>
      </c>
    </row>
    <row r="2209" spans="1:5" x14ac:dyDescent="0.35">
      <c r="A2209" s="23">
        <f>Healthcare!Q2209</f>
        <v>18</v>
      </c>
      <c r="B2209" s="23">
        <f>IF(AND(OR(Dashboard!$D$5="All",Healthcare!J2209=Dashboard!$D$5),OR(Dashboard!$D$6="All",Healthcare!K2209=Dashboard!$D$6)),1,0)</f>
        <v>1</v>
      </c>
      <c r="C2209" s="27">
        <f>IF(B2209=1,Healthcare!C2209,NA())</f>
        <v>38.28</v>
      </c>
      <c r="D2209" s="27">
        <f>IF(B2209=1,Healthcare!D2209,NA())</f>
        <v>5.39</v>
      </c>
      <c r="E2209" s="32">
        <f>IF(B2209=1,Healthcare!M2209,NA())</f>
        <v>1631.82</v>
      </c>
    </row>
    <row r="2210" spans="1:5" x14ac:dyDescent="0.35">
      <c r="A2210" s="23">
        <f>Healthcare!Q2210</f>
        <v>18</v>
      </c>
      <c r="B2210" s="23">
        <f>IF(AND(OR(Dashboard!$D$5="All",Healthcare!J2210=Dashboard!$D$5),OR(Dashboard!$D$6="All",Healthcare!K2210=Dashboard!$D$6)),1,0)</f>
        <v>1</v>
      </c>
      <c r="C2210" s="27">
        <f>IF(B2210=1,Healthcare!C2210,NA())</f>
        <v>38.17</v>
      </c>
      <c r="D2210" s="27">
        <f>IF(B2210=1,Healthcare!D2210,NA())</f>
        <v>4.07</v>
      </c>
      <c r="E2210" s="32">
        <f>IF(B2210=1,Healthcare!M2210,NA())</f>
        <v>1631.67</v>
      </c>
    </row>
    <row r="2211" spans="1:5" x14ac:dyDescent="0.35">
      <c r="A2211" s="23">
        <f>Healthcare!Q2211</f>
        <v>18</v>
      </c>
      <c r="B2211" s="23">
        <f>IF(AND(OR(Dashboard!$D$5="All",Healthcare!J2211=Dashboard!$D$5),OR(Dashboard!$D$6="All",Healthcare!K2211=Dashboard!$D$6)),1,0)</f>
        <v>1</v>
      </c>
      <c r="C2211" s="27">
        <f>IF(B2211=1,Healthcare!C2211,NA())</f>
        <v>36.85</v>
      </c>
      <c r="D2211" s="27">
        <f>IF(B2211=1,Healthcare!D2211,NA())</f>
        <v>5.49</v>
      </c>
      <c r="E2211" s="32">
        <f>IF(B2211=1,Healthcare!M2211,NA())</f>
        <v>1629.83</v>
      </c>
    </row>
    <row r="2212" spans="1:5" x14ac:dyDescent="0.35">
      <c r="A2212" s="23">
        <f>Healthcare!Q2212</f>
        <v>19</v>
      </c>
      <c r="B2212" s="23">
        <f>IF(AND(OR(Dashboard!$D$5="All",Healthcare!J2212=Dashboard!$D$5),OR(Dashboard!$D$6="All",Healthcare!K2212=Dashboard!$D$6)),1,0)</f>
        <v>1</v>
      </c>
      <c r="C2212" s="27">
        <f>IF(B2212=1,Healthcare!C2212,NA())</f>
        <v>22.61</v>
      </c>
      <c r="D2212" s="27">
        <f>IF(B2212=1,Healthcare!D2212,NA())</f>
        <v>5.68</v>
      </c>
      <c r="E2212" s="32">
        <f>IF(B2212=1,Healthcare!M2212,NA())</f>
        <v>1628.47</v>
      </c>
    </row>
    <row r="2213" spans="1:5" x14ac:dyDescent="0.35">
      <c r="A2213" s="23">
        <f>Healthcare!Q2213</f>
        <v>19</v>
      </c>
      <c r="B2213" s="23">
        <f>IF(AND(OR(Dashboard!$D$5="All",Healthcare!J2213=Dashboard!$D$5),OR(Dashboard!$D$6="All",Healthcare!K2213=Dashboard!$D$6)),1,0)</f>
        <v>1</v>
      </c>
      <c r="C2213" s="27">
        <f>IF(B2213=1,Healthcare!C2213,NA())</f>
        <v>21.754999999999999</v>
      </c>
      <c r="D2213" s="27">
        <f>IF(B2213=1,Healthcare!D2213,NA())</f>
        <v>6.09</v>
      </c>
      <c r="E2213" s="32">
        <f>IF(B2213=1,Healthcare!M2213,NA())</f>
        <v>1627.28</v>
      </c>
    </row>
    <row r="2214" spans="1:5" x14ac:dyDescent="0.35">
      <c r="A2214" s="23">
        <f>Healthcare!Q2214</f>
        <v>19</v>
      </c>
      <c r="B2214" s="23">
        <f>IF(AND(OR(Dashboard!$D$5="All",Healthcare!J2214=Dashboard!$D$5),OR(Dashboard!$D$6="All",Healthcare!K2214=Dashboard!$D$6)),1,0)</f>
        <v>1</v>
      </c>
      <c r="C2214" s="27">
        <f>IF(B2214=1,Healthcare!C2214,NA())</f>
        <v>20.425000000000001</v>
      </c>
      <c r="D2214" s="27">
        <f>IF(B2214=1,Healthcare!D2214,NA())</f>
        <v>5.53</v>
      </c>
      <c r="E2214" s="32">
        <f>IF(B2214=1,Healthcare!M2214,NA())</f>
        <v>1625.43</v>
      </c>
    </row>
    <row r="2215" spans="1:5" x14ac:dyDescent="0.35">
      <c r="A2215" s="23">
        <f>Healthcare!Q2215</f>
        <v>18</v>
      </c>
      <c r="B2215" s="23">
        <f>IF(AND(OR(Dashboard!$D$5="All",Healthcare!J2215=Dashboard!$D$5),OR(Dashboard!$D$6="All",Healthcare!K2215=Dashboard!$D$6)),1,0)</f>
        <v>1</v>
      </c>
      <c r="C2215" s="27">
        <f>IF(B2215=1,Healthcare!C2215,NA())</f>
        <v>31.35</v>
      </c>
      <c r="D2215" s="27">
        <f>IF(B2215=1,Healthcare!D2215,NA())</f>
        <v>4.28</v>
      </c>
      <c r="E2215" s="32">
        <f>IF(B2215=1,Healthcare!M2215,NA())</f>
        <v>1622.19</v>
      </c>
    </row>
    <row r="2216" spans="1:5" x14ac:dyDescent="0.35">
      <c r="A2216" s="23">
        <f>Healthcare!Q2216</f>
        <v>18</v>
      </c>
      <c r="B2216" s="23">
        <f>IF(AND(OR(Dashboard!$D$5="All",Healthcare!J2216=Dashboard!$D$5),OR(Dashboard!$D$6="All",Healthcare!K2216=Dashboard!$D$6)),1,0)</f>
        <v>1</v>
      </c>
      <c r="C2216" s="27">
        <f>IF(B2216=1,Healthcare!C2216,NA())</f>
        <v>31.13</v>
      </c>
      <c r="D2216" s="27">
        <f>IF(B2216=1,Healthcare!D2216,NA())</f>
        <v>6.01</v>
      </c>
      <c r="E2216" s="32">
        <f>IF(B2216=1,Healthcare!M2216,NA())</f>
        <v>1621.88</v>
      </c>
    </row>
    <row r="2217" spans="1:5" x14ac:dyDescent="0.35">
      <c r="A2217" s="23">
        <f>Healthcare!Q2217</f>
        <v>19</v>
      </c>
      <c r="B2217" s="23">
        <f>IF(AND(OR(Dashboard!$D$5="All",Healthcare!J2217=Dashboard!$D$5),OR(Dashboard!$D$6="All",Healthcare!K2217=Dashboard!$D$6)),1,0)</f>
        <v>1</v>
      </c>
      <c r="C2217" s="27">
        <f>IF(B2217=1,Healthcare!C2217,NA())</f>
        <v>17.48</v>
      </c>
      <c r="D2217" s="27">
        <f>IF(B2217=1,Healthcare!D2217,NA())</f>
        <v>4.59</v>
      </c>
      <c r="E2217" s="32">
        <f>IF(B2217=1,Healthcare!M2217,NA())</f>
        <v>1621.34</v>
      </c>
    </row>
    <row r="2218" spans="1:5" x14ac:dyDescent="0.35">
      <c r="A2218" s="23">
        <f>Healthcare!Q2218</f>
        <v>27</v>
      </c>
      <c r="B2218" s="23">
        <f>IF(AND(OR(Dashboard!$D$5="All",Healthcare!J2218=Dashboard!$D$5),OR(Dashboard!$D$6="All",Healthcare!K2218=Dashboard!$D$6)),1,0)</f>
        <v>1</v>
      </c>
      <c r="C2218" s="27">
        <f>IF(B2218=1,Healthcare!C2218,NA())</f>
        <v>22.57</v>
      </c>
      <c r="D2218" s="27">
        <f>IF(B2218=1,Healthcare!D2218,NA())</f>
        <v>5.8</v>
      </c>
      <c r="E2218" s="32">
        <f>IF(B2218=1,Healthcare!M2218,NA())</f>
        <v>1617.16</v>
      </c>
    </row>
    <row r="2219" spans="1:5" x14ac:dyDescent="0.35">
      <c r="A2219" s="23">
        <f>Healthcare!Q2219</f>
        <v>18</v>
      </c>
      <c r="B2219" s="23">
        <f>IF(AND(OR(Dashboard!$D$5="All",Healthcare!J2219=Dashboard!$D$5),OR(Dashboard!$D$6="All",Healthcare!K2219=Dashboard!$D$6)),1,0)</f>
        <v>1</v>
      </c>
      <c r="C2219" s="27">
        <f>IF(B2219=1,Healthcare!C2219,NA())</f>
        <v>26.73</v>
      </c>
      <c r="D2219" s="27">
        <f>IF(B2219=1,Healthcare!D2219,NA())</f>
        <v>5.08</v>
      </c>
      <c r="E2219" s="32">
        <f>IF(B2219=1,Healthcare!M2219,NA())</f>
        <v>1615.77</v>
      </c>
    </row>
    <row r="2220" spans="1:5" x14ac:dyDescent="0.35">
      <c r="A2220" s="23">
        <f>Healthcare!Q2220</f>
        <v>18</v>
      </c>
      <c r="B2220" s="23">
        <f>IF(AND(OR(Dashboard!$D$5="All",Healthcare!J2220=Dashboard!$D$5),OR(Dashboard!$D$6="All",Healthcare!K2220=Dashboard!$D$6)),1,0)</f>
        <v>1</v>
      </c>
      <c r="C2220" s="27">
        <f>IF(B2220=1,Healthcare!C2220,NA())</f>
        <v>20.79</v>
      </c>
      <c r="D2220" s="27">
        <f>IF(B2220=1,Healthcare!D2220,NA())</f>
        <v>5.84</v>
      </c>
      <c r="E2220" s="32">
        <f>IF(B2220=1,Healthcare!M2220,NA())</f>
        <v>1607.51</v>
      </c>
    </row>
    <row r="2221" spans="1:5" x14ac:dyDescent="0.35">
      <c r="A2221" s="23">
        <f>Healthcare!Q2221</f>
        <v>30</v>
      </c>
      <c r="B2221" s="23">
        <f>IF(AND(OR(Dashboard!$D$5="All",Healthcare!J2221=Dashboard!$D$5),OR(Dashboard!$D$6="All",Healthcare!K2221=Dashboard!$D$6)),1,0)</f>
        <v>1</v>
      </c>
      <c r="C2221" s="27">
        <f>IF(B2221=1,Healthcare!C2221,NA())</f>
        <v>20.149999999999999</v>
      </c>
      <c r="D2221" s="27">
        <f>IF(B2221=1,Healthcare!D2221,NA())</f>
        <v>4.1500000000000004</v>
      </c>
      <c r="E2221" s="32">
        <f>IF(B2221=1,Healthcare!M2221,NA())</f>
        <v>1566.88</v>
      </c>
    </row>
    <row r="2222" spans="1:5" x14ac:dyDescent="0.35">
      <c r="A2222" s="23">
        <f>Healthcare!Q2222</f>
        <v>21</v>
      </c>
      <c r="B2222" s="23">
        <f>IF(AND(OR(Dashboard!$D$5="All",Healthcare!J2222=Dashboard!$D$5),OR(Dashboard!$D$6="All",Healthcare!K2222=Dashboard!$D$6)),1,0)</f>
        <v>1</v>
      </c>
      <c r="C2222" s="27">
        <f>IF(B2222=1,Healthcare!C2222,NA())</f>
        <v>36.85</v>
      </c>
      <c r="D2222" s="27">
        <f>IF(B2222=1,Healthcare!D2222,NA())</f>
        <v>4.3600000000000003</v>
      </c>
      <c r="E2222" s="32">
        <f>IF(B2222=1,Healthcare!M2222,NA())</f>
        <v>1534.3</v>
      </c>
    </row>
    <row r="2223" spans="1:5" x14ac:dyDescent="0.35">
      <c r="A2223" s="23">
        <f>Healthcare!Q2223</f>
        <v>22</v>
      </c>
      <c r="B2223" s="23">
        <f>IF(AND(OR(Dashboard!$D$5="All",Healthcare!J2223=Dashboard!$D$5),OR(Dashboard!$D$6="All",Healthcare!K2223=Dashboard!$D$6)),1,0)</f>
        <v>1</v>
      </c>
      <c r="C2223" s="27">
        <f>IF(B2223=1,Healthcare!C2223,NA())</f>
        <v>35.53</v>
      </c>
      <c r="D2223" s="27">
        <f>IF(B2223=1,Healthcare!D2223,NA())</f>
        <v>4.55</v>
      </c>
      <c r="E2223" s="32">
        <f>IF(B2223=1,Healthcare!M2223,NA())</f>
        <v>1532.47</v>
      </c>
    </row>
    <row r="2224" spans="1:5" x14ac:dyDescent="0.35">
      <c r="A2224" s="23">
        <f>Healthcare!Q2224</f>
        <v>21</v>
      </c>
      <c r="B2224" s="23">
        <f>IF(AND(OR(Dashboard!$D$5="All",Healthcare!J2224=Dashboard!$D$5),OR(Dashboard!$D$6="All",Healthcare!K2224=Dashboard!$D$6)),1,0)</f>
        <v>1</v>
      </c>
      <c r="C2224" s="27">
        <f>IF(B2224=1,Healthcare!C2224,NA())</f>
        <v>31.1</v>
      </c>
      <c r="D2224" s="27">
        <f>IF(B2224=1,Healthcare!D2224,NA())</f>
        <v>4.37</v>
      </c>
      <c r="E2224" s="32">
        <f>IF(B2224=1,Healthcare!M2224,NA())</f>
        <v>1526.31</v>
      </c>
    </row>
    <row r="2225" spans="1:5" x14ac:dyDescent="0.35">
      <c r="A2225" s="23">
        <f>Healthcare!Q2225</f>
        <v>21</v>
      </c>
      <c r="B2225" s="23">
        <f>IF(AND(OR(Dashboard!$D$5="All",Healthcare!J2225=Dashboard!$D$5),OR(Dashboard!$D$6="All",Healthcare!K2225=Dashboard!$D$6)),1,0)</f>
        <v>1</v>
      </c>
      <c r="C2225" s="27">
        <f>IF(B2225=1,Healthcare!C2225,NA())</f>
        <v>23.21</v>
      </c>
      <c r="D2225" s="27">
        <f>IF(B2225=1,Healthcare!D2225,NA())</f>
        <v>5.24</v>
      </c>
      <c r="E2225" s="32">
        <f>IF(B2225=1,Healthcare!M2225,NA())</f>
        <v>1515.34</v>
      </c>
    </row>
    <row r="2226" spans="1:5" x14ac:dyDescent="0.35">
      <c r="A2226" s="23">
        <f>Healthcare!Q2226</f>
        <v>24</v>
      </c>
      <c r="B2226" s="23">
        <f>IF(AND(OR(Dashboard!$D$5="All",Healthcare!J2226=Dashboard!$D$5),OR(Dashboard!$D$6="All",Healthcare!K2226=Dashboard!$D$6)),1,0)</f>
        <v>1</v>
      </c>
      <c r="C2226" s="27">
        <f>IF(B2226=1,Healthcare!C2226,NA())</f>
        <v>18.36</v>
      </c>
      <c r="D2226" s="27">
        <f>IF(B2226=1,Healthcare!D2226,NA())</f>
        <v>5.96</v>
      </c>
      <c r="E2226" s="32">
        <f>IF(B2226=1,Healthcare!M2226,NA())</f>
        <v>1497</v>
      </c>
    </row>
    <row r="2227" spans="1:5" x14ac:dyDescent="0.35">
      <c r="A2227" s="23">
        <f>Healthcare!Q2227</f>
        <v>27</v>
      </c>
      <c r="B2227" s="23">
        <f>IF(AND(OR(Dashboard!$D$5="All",Healthcare!J2227=Dashboard!$D$5),OR(Dashboard!$D$6="All",Healthcare!K2227=Dashboard!$D$6)),1,0)</f>
        <v>1</v>
      </c>
      <c r="C2227" s="27">
        <f>IF(B2227=1,Healthcare!C2227,NA())</f>
        <v>15.92</v>
      </c>
      <c r="D2227" s="27">
        <f>IF(B2227=1,Healthcare!D2227,NA())</f>
        <v>4.76</v>
      </c>
      <c r="E2227" s="32">
        <f>IF(B2227=1,Healthcare!M2227,NA())</f>
        <v>1493</v>
      </c>
    </row>
    <row r="2228" spans="1:5" x14ac:dyDescent="0.35">
      <c r="A2228" s="23">
        <f>Healthcare!Q2228</f>
        <v>25</v>
      </c>
      <c r="B2228" s="23">
        <f>IF(AND(OR(Dashboard!$D$5="All",Healthcare!J2228=Dashboard!$D$5),OR(Dashboard!$D$6="All",Healthcare!K2228=Dashboard!$D$6)),1,0)</f>
        <v>1</v>
      </c>
      <c r="C2228" s="27">
        <f>IF(B2228=1,Healthcare!C2228,NA())</f>
        <v>15.17</v>
      </c>
      <c r="D2228" s="27">
        <f>IF(B2228=1,Healthcare!D2228,NA())</f>
        <v>4.3</v>
      </c>
      <c r="E2228" s="32">
        <f>IF(B2228=1,Healthcare!M2228,NA())</f>
        <v>1481</v>
      </c>
    </row>
    <row r="2229" spans="1:5" x14ac:dyDescent="0.35">
      <c r="A2229" s="23">
        <f>Healthcare!Q2229</f>
        <v>24</v>
      </c>
      <c r="B2229" s="23">
        <f>IF(AND(OR(Dashboard!$D$5="All",Healthcare!J2229=Dashboard!$D$5),OR(Dashboard!$D$6="All",Healthcare!K2229=Dashboard!$D$6)),1,0)</f>
        <v>1</v>
      </c>
      <c r="C2229" s="27">
        <f>IF(B2229=1,Healthcare!C2229,NA())</f>
        <v>16.63</v>
      </c>
      <c r="D2229" s="27">
        <f>IF(B2229=1,Healthcare!D2229,NA())</f>
        <v>4.5</v>
      </c>
      <c r="E2229" s="32">
        <f>IF(B2229=1,Healthcare!M2229,NA())</f>
        <v>1477</v>
      </c>
    </row>
    <row r="2230" spans="1:5" x14ac:dyDescent="0.35">
      <c r="A2230" s="23">
        <f>Healthcare!Q2230</f>
        <v>19</v>
      </c>
      <c r="B2230" s="23">
        <f>IF(AND(OR(Dashboard!$D$5="All",Healthcare!J2230=Dashboard!$D$5),OR(Dashboard!$D$6="All",Healthcare!K2230=Dashboard!$D$6)),1,0)</f>
        <v>1</v>
      </c>
      <c r="C2230" s="27">
        <f>IF(B2230=1,Healthcare!C2230,NA())</f>
        <v>19.39</v>
      </c>
      <c r="D2230" s="27">
        <f>IF(B2230=1,Healthcare!D2230,NA())</f>
        <v>5.59</v>
      </c>
      <c r="E2230" s="32">
        <f>IF(B2230=1,Healthcare!M2230,NA())</f>
        <v>1467</v>
      </c>
    </row>
    <row r="2231" spans="1:5" x14ac:dyDescent="0.35">
      <c r="A2231" s="23">
        <f>Healthcare!Q2231</f>
        <v>25</v>
      </c>
      <c r="B2231" s="23">
        <f>IF(AND(OR(Dashboard!$D$5="All",Healthcare!J2231=Dashboard!$D$5),OR(Dashboard!$D$6="All",Healthcare!K2231=Dashboard!$D$6)),1,0)</f>
        <v>1</v>
      </c>
      <c r="C2231" s="27">
        <f>IF(B2231=1,Healthcare!C2231,NA())</f>
        <v>17.34</v>
      </c>
      <c r="D2231" s="27">
        <f>IF(B2231=1,Healthcare!D2231,NA())</f>
        <v>6.29</v>
      </c>
      <c r="E2231" s="32">
        <f>IF(B2231=1,Healthcare!M2231,NA())</f>
        <v>1445</v>
      </c>
    </row>
    <row r="2232" spans="1:5" x14ac:dyDescent="0.35">
      <c r="A2232" s="23">
        <f>Healthcare!Q2232</f>
        <v>22</v>
      </c>
      <c r="B2232" s="23">
        <f>IF(AND(OR(Dashboard!$D$5="All",Healthcare!J2232=Dashboard!$D$5),OR(Dashboard!$D$6="All",Healthcare!K2232=Dashboard!$D$6)),1,0)</f>
        <v>1</v>
      </c>
      <c r="C2232" s="27">
        <f>IF(B2232=1,Healthcare!C2232,NA())</f>
        <v>17.940000000000001</v>
      </c>
      <c r="D2232" s="27">
        <f>IF(B2232=1,Healthcare!D2232,NA())</f>
        <v>4.1900000000000004</v>
      </c>
      <c r="E2232" s="32">
        <f>IF(B2232=1,Healthcare!M2232,NA())</f>
        <v>1438</v>
      </c>
    </row>
    <row r="2233" spans="1:5" x14ac:dyDescent="0.35">
      <c r="A2233" s="23">
        <f>Healthcare!Q2233</f>
        <v>25</v>
      </c>
      <c r="B2233" s="23">
        <f>IF(AND(OR(Dashboard!$D$5="All",Healthcare!J2233=Dashboard!$D$5),OR(Dashboard!$D$6="All",Healthcare!K2233=Dashboard!$D$6)),1,0)</f>
        <v>1</v>
      </c>
      <c r="C2233" s="27">
        <f>IF(B2233=1,Healthcare!C2233,NA())</f>
        <v>16.670000000000002</v>
      </c>
      <c r="D2233" s="27">
        <f>IF(B2233=1,Healthcare!D2233,NA())</f>
        <v>4.7</v>
      </c>
      <c r="E2233" s="32">
        <f>IF(B2233=1,Healthcare!M2233,NA())</f>
        <v>1422</v>
      </c>
    </row>
    <row r="2234" spans="1:5" x14ac:dyDescent="0.35">
      <c r="A2234" s="23">
        <f>Healthcare!Q2234</f>
        <v>21</v>
      </c>
      <c r="B2234" s="23">
        <f>IF(AND(OR(Dashboard!$D$5="All",Healthcare!J2234=Dashboard!$D$5),OR(Dashboard!$D$6="All",Healthcare!K2234=Dashboard!$D$6)),1,0)</f>
        <v>1</v>
      </c>
      <c r="C2234" s="27">
        <f>IF(B2234=1,Healthcare!C2234,NA())</f>
        <v>20.58</v>
      </c>
      <c r="D2234" s="27">
        <f>IF(B2234=1,Healthcare!D2234,NA())</f>
        <v>5.64</v>
      </c>
      <c r="E2234" s="32">
        <f>IF(B2234=1,Healthcare!M2234,NA())</f>
        <v>1421</v>
      </c>
    </row>
    <row r="2235" spans="1:5" x14ac:dyDescent="0.35">
      <c r="A2235" s="23">
        <f>Healthcare!Q2235</f>
        <v>26</v>
      </c>
      <c r="B2235" s="23">
        <f>IF(AND(OR(Dashboard!$D$5="All",Healthcare!J2235=Dashboard!$D$5),OR(Dashboard!$D$6="All",Healthcare!K2235=Dashboard!$D$6)),1,0)</f>
        <v>1</v>
      </c>
      <c r="C2235" s="27">
        <f>IF(B2235=1,Healthcare!C2235,NA())</f>
        <v>16.5</v>
      </c>
      <c r="D2235" s="27">
        <f>IF(B2235=1,Healthcare!D2235,NA())</f>
        <v>4.1100000000000003</v>
      </c>
      <c r="E2235" s="32">
        <f>IF(B2235=1,Healthcare!M2235,NA())</f>
        <v>1417</v>
      </c>
    </row>
    <row r="2236" spans="1:5" x14ac:dyDescent="0.35">
      <c r="A2236" s="23">
        <f>Healthcare!Q2236</f>
        <v>25</v>
      </c>
      <c r="B2236" s="23">
        <f>IF(AND(OR(Dashboard!$D$5="All",Healthcare!J2236=Dashboard!$D$5),OR(Dashboard!$D$6="All",Healthcare!K2236=Dashboard!$D$6)),1,0)</f>
        <v>1</v>
      </c>
      <c r="C2236" s="27">
        <f>IF(B2236=1,Healthcare!C2236,NA())</f>
        <v>15.41</v>
      </c>
      <c r="D2236" s="27">
        <f>IF(B2236=1,Healthcare!D2236,NA())</f>
        <v>5.43</v>
      </c>
      <c r="E2236" s="32">
        <f>IF(B2236=1,Healthcare!M2236,NA())</f>
        <v>1402</v>
      </c>
    </row>
    <row r="2237" spans="1:5" x14ac:dyDescent="0.35">
      <c r="A2237" s="23">
        <f>Healthcare!Q2237</f>
        <v>24</v>
      </c>
      <c r="B2237" s="23">
        <f>IF(AND(OR(Dashboard!$D$5="All",Healthcare!J2237=Dashboard!$D$5),OR(Dashboard!$D$6="All",Healthcare!K2237=Dashboard!$D$6)),1,0)</f>
        <v>1</v>
      </c>
      <c r="C2237" s="27">
        <f>IF(B2237=1,Healthcare!C2237,NA())</f>
        <v>24.59</v>
      </c>
      <c r="D2237" s="27">
        <f>IF(B2237=1,Healthcare!D2237,NA())</f>
        <v>4.38</v>
      </c>
      <c r="E2237" s="32">
        <f>IF(B2237=1,Healthcare!M2237,NA())</f>
        <v>1400.44</v>
      </c>
    </row>
    <row r="2238" spans="1:5" x14ac:dyDescent="0.35">
      <c r="A2238" s="23">
        <f>Healthcare!Q2238</f>
        <v>20</v>
      </c>
      <c r="B2238" s="23">
        <f>IF(AND(OR(Dashboard!$D$5="All",Healthcare!J2238=Dashboard!$D$5),OR(Dashboard!$D$6="All",Healthcare!K2238=Dashboard!$D$6)),1,0)</f>
        <v>1</v>
      </c>
      <c r="C2238" s="27">
        <f>IF(B2238=1,Healthcare!C2238,NA())</f>
        <v>33.33</v>
      </c>
      <c r="D2238" s="27">
        <f>IF(B2238=1,Healthcare!D2238,NA())</f>
        <v>9.7899999999999991</v>
      </c>
      <c r="E2238" s="32">
        <f>IF(B2238=1,Healthcare!M2238,NA())</f>
        <v>1391.53</v>
      </c>
    </row>
    <row r="2239" spans="1:5" x14ac:dyDescent="0.35">
      <c r="A2239" s="23">
        <f>Healthcare!Q2239</f>
        <v>20</v>
      </c>
      <c r="B2239" s="23">
        <f>IF(AND(OR(Dashboard!$D$5="All",Healthcare!J2239=Dashboard!$D$5),OR(Dashboard!$D$6="All",Healthcare!K2239=Dashboard!$D$6)),1,0)</f>
        <v>1</v>
      </c>
      <c r="C2239" s="27">
        <f>IF(B2239=1,Healthcare!C2239,NA())</f>
        <v>18.5</v>
      </c>
      <c r="D2239" s="27">
        <f>IF(B2239=1,Healthcare!D2239,NA())</f>
        <v>11.84</v>
      </c>
      <c r="E2239" s="32">
        <f>IF(B2239=1,Healthcare!M2239,NA())</f>
        <v>1390</v>
      </c>
    </row>
    <row r="2240" spans="1:5" x14ac:dyDescent="0.35">
      <c r="A2240" s="23">
        <f>Healthcare!Q2240</f>
        <v>23</v>
      </c>
      <c r="B2240" s="23">
        <f>IF(AND(OR(Dashboard!$D$5="All",Healthcare!J2240=Dashboard!$D$5),OR(Dashboard!$D$6="All",Healthcare!K2240=Dashboard!$D$6)),1,0)</f>
        <v>1</v>
      </c>
      <c r="C2240" s="27">
        <f>IF(B2240=1,Healthcare!C2240,NA())</f>
        <v>18.579999999999998</v>
      </c>
      <c r="D2240" s="27">
        <f>IF(B2240=1,Healthcare!D2240,NA())</f>
        <v>6.22</v>
      </c>
      <c r="E2240" s="32">
        <f>IF(B2240=1,Healthcare!M2240,NA())</f>
        <v>1389</v>
      </c>
    </row>
    <row r="2241" spans="1:5" x14ac:dyDescent="0.35">
      <c r="A2241" s="23">
        <f>Healthcare!Q2241</f>
        <v>20</v>
      </c>
      <c r="B2241" s="23">
        <f>IF(AND(OR(Dashboard!$D$5="All",Healthcare!J2241=Dashboard!$D$5),OR(Dashboard!$D$6="All",Healthcare!K2241=Dashboard!$D$6)),1,0)</f>
        <v>1</v>
      </c>
      <c r="C2241" s="27">
        <f>IF(B2241=1,Healthcare!C2241,NA())</f>
        <v>16.64</v>
      </c>
      <c r="D2241" s="27">
        <f>IF(B2241=1,Healthcare!D2241,NA())</f>
        <v>10.01</v>
      </c>
      <c r="E2241" s="32">
        <f>IF(B2241=1,Healthcare!M2241,NA())</f>
        <v>1382</v>
      </c>
    </row>
    <row r="2242" spans="1:5" x14ac:dyDescent="0.35">
      <c r="A2242" s="23">
        <f>Healthcare!Q2242</f>
        <v>24</v>
      </c>
      <c r="B2242" s="23">
        <f>IF(AND(OR(Dashboard!$D$5="All",Healthcare!J2242=Dashboard!$D$5),OR(Dashboard!$D$6="All",Healthcare!K2242=Dashboard!$D$6)),1,0)</f>
        <v>1</v>
      </c>
      <c r="C2242" s="27">
        <f>IF(B2242=1,Healthcare!C2242,NA())</f>
        <v>19.329999999999998</v>
      </c>
      <c r="D2242" s="27">
        <f>IF(B2242=1,Healthcare!D2242,NA())</f>
        <v>4.32</v>
      </c>
      <c r="E2242" s="32">
        <f>IF(B2242=1,Healthcare!M2242,NA())</f>
        <v>1359</v>
      </c>
    </row>
    <row r="2243" spans="1:5" x14ac:dyDescent="0.35">
      <c r="A2243" s="23">
        <f>Healthcare!Q2243</f>
        <v>25</v>
      </c>
      <c r="B2243" s="23">
        <f>IF(AND(OR(Dashboard!$D$5="All",Healthcare!J2243=Dashboard!$D$5),OR(Dashboard!$D$6="All",Healthcare!K2243=Dashboard!$D$6)),1,0)</f>
        <v>1</v>
      </c>
      <c r="C2243" s="27">
        <f>IF(B2243=1,Healthcare!C2243,NA())</f>
        <v>21.26</v>
      </c>
      <c r="D2243" s="27">
        <f>IF(B2243=1,Healthcare!D2243,NA())</f>
        <v>5.65</v>
      </c>
      <c r="E2243" s="32">
        <f>IF(B2243=1,Healthcare!M2243,NA())</f>
        <v>1341.16</v>
      </c>
    </row>
    <row r="2244" spans="1:5" x14ac:dyDescent="0.35">
      <c r="A2244" s="23">
        <f>Healthcare!Q2244</f>
        <v>27</v>
      </c>
      <c r="B2244" s="23">
        <f>IF(AND(OR(Dashboard!$D$5="All",Healthcare!J2244=Dashboard!$D$5),OR(Dashboard!$D$6="All",Healthcare!K2244=Dashboard!$D$6)),1,0)</f>
        <v>1</v>
      </c>
      <c r="C2244" s="27">
        <f>IF(B2244=1,Healthcare!C2244,NA())</f>
        <v>15.6</v>
      </c>
      <c r="D2244" s="27">
        <f>IF(B2244=1,Healthcare!D2244,NA())</f>
        <v>4.12</v>
      </c>
      <c r="E2244" s="32">
        <f>IF(B2244=1,Healthcare!M2244,NA())</f>
        <v>1338</v>
      </c>
    </row>
    <row r="2245" spans="1:5" x14ac:dyDescent="0.35">
      <c r="A2245" s="23">
        <f>Healthcare!Q2245</f>
        <v>24</v>
      </c>
      <c r="B2245" s="23">
        <f>IF(AND(OR(Dashboard!$D$5="All",Healthcare!J2245=Dashboard!$D$5),OR(Dashboard!$D$6="All",Healthcare!K2245=Dashboard!$D$6)),1,0)</f>
        <v>1</v>
      </c>
      <c r="C2245" s="27">
        <f>IF(B2245=1,Healthcare!C2245,NA())</f>
        <v>24.39</v>
      </c>
      <c r="D2245" s="27">
        <f>IF(B2245=1,Healthcare!D2245,NA())</f>
        <v>6.24</v>
      </c>
      <c r="E2245" s="32">
        <f>IF(B2245=1,Healthcare!M2245,NA())</f>
        <v>1332.61</v>
      </c>
    </row>
    <row r="2246" spans="1:5" x14ac:dyDescent="0.35">
      <c r="A2246" s="23">
        <f>Healthcare!Q2246</f>
        <v>23</v>
      </c>
      <c r="B2246" s="23">
        <f>IF(AND(OR(Dashboard!$D$5="All",Healthcare!J2246=Dashboard!$D$5),OR(Dashboard!$D$6="All",Healthcare!K2246=Dashboard!$D$6)),1,0)</f>
        <v>1</v>
      </c>
      <c r="C2246" s="27">
        <f>IF(B2246=1,Healthcare!C2246,NA())</f>
        <v>24.75</v>
      </c>
      <c r="D2246" s="27">
        <f>IF(B2246=1,Healthcare!D2246,NA())</f>
        <v>4.83</v>
      </c>
      <c r="E2246" s="32">
        <f>IF(B2246=1,Healthcare!M2246,NA())</f>
        <v>1329.17</v>
      </c>
    </row>
    <row r="2247" spans="1:5" x14ac:dyDescent="0.35">
      <c r="A2247" s="23">
        <f>Healthcare!Q2247</f>
        <v>20</v>
      </c>
      <c r="B2247" s="23">
        <f>IF(AND(OR(Dashboard!$D$5="All",Healthcare!J2247=Dashboard!$D$5),OR(Dashboard!$D$6="All",Healthcare!K2247=Dashboard!$D$6)),1,0)</f>
        <v>1</v>
      </c>
      <c r="C2247" s="27">
        <f>IF(B2247=1,Healthcare!C2247,NA())</f>
        <v>20.88</v>
      </c>
      <c r="D2247" s="27">
        <f>IF(B2247=1,Healthcare!D2247,NA())</f>
        <v>7.4</v>
      </c>
      <c r="E2247" s="32">
        <f>IF(B2247=1,Healthcare!M2247,NA())</f>
        <v>1315</v>
      </c>
    </row>
    <row r="2248" spans="1:5" x14ac:dyDescent="0.35">
      <c r="A2248" s="23">
        <f>Healthcare!Q2248</f>
        <v>23</v>
      </c>
      <c r="B2248" s="23">
        <f>IF(AND(OR(Dashboard!$D$5="All",Healthcare!J2248=Dashboard!$D$5),OR(Dashboard!$D$6="All",Healthcare!K2248=Dashboard!$D$6)),1,0)</f>
        <v>1</v>
      </c>
      <c r="C2248" s="27">
        <f>IF(B2248=1,Healthcare!C2248,NA())</f>
        <v>20.43</v>
      </c>
      <c r="D2248" s="27">
        <f>IF(B2248=1,Healthcare!D2248,NA())</f>
        <v>4.54</v>
      </c>
      <c r="E2248" s="32">
        <f>IF(B2248=1,Healthcare!M2248,NA())</f>
        <v>1304</v>
      </c>
    </row>
    <row r="2249" spans="1:5" x14ac:dyDescent="0.35">
      <c r="A2249" s="23">
        <f>Healthcare!Q2249</f>
        <v>20</v>
      </c>
      <c r="B2249" s="23">
        <f>IF(AND(OR(Dashboard!$D$5="All",Healthcare!J2249=Dashboard!$D$5),OR(Dashboard!$D$6="All",Healthcare!K2249=Dashboard!$D$6)),1,0)</f>
        <v>1</v>
      </c>
      <c r="C2249" s="27">
        <f>IF(B2249=1,Healthcare!C2249,NA())</f>
        <v>15.18</v>
      </c>
      <c r="D2249" s="27">
        <f>IF(B2249=1,Healthcare!D2249,NA())</f>
        <v>11.11</v>
      </c>
      <c r="E2249" s="32">
        <f>IF(B2249=1,Healthcare!M2249,NA())</f>
        <v>1304</v>
      </c>
    </row>
    <row r="2250" spans="1:5" x14ac:dyDescent="0.35">
      <c r="A2250" s="23">
        <f>Healthcare!Q2250</f>
        <v>21</v>
      </c>
      <c r="B2250" s="23">
        <f>IF(AND(OR(Dashboard!$D$5="All",Healthcare!J2250=Dashboard!$D$5),OR(Dashboard!$D$6="All",Healthcare!K2250=Dashboard!$D$6)),1,0)</f>
        <v>1</v>
      </c>
      <c r="C2250" s="27">
        <f>IF(B2250=1,Healthcare!C2250,NA())</f>
        <v>15.12</v>
      </c>
      <c r="D2250" s="27">
        <f>IF(B2250=1,Healthcare!D2250,NA())</f>
        <v>4.03</v>
      </c>
      <c r="E2250" s="32">
        <f>IF(B2250=1,Healthcare!M2250,NA())</f>
        <v>1293</v>
      </c>
    </row>
    <row r="2251" spans="1:5" x14ac:dyDescent="0.35">
      <c r="A2251" s="23">
        <f>Healthcare!Q2251</f>
        <v>25</v>
      </c>
      <c r="B2251" s="23">
        <f>IF(AND(OR(Dashboard!$D$5="All",Healthcare!J2251=Dashboard!$D$5),OR(Dashboard!$D$6="All",Healthcare!K2251=Dashboard!$D$6)),1,0)</f>
        <v>1</v>
      </c>
      <c r="C2251" s="27">
        <f>IF(B2251=1,Healthcare!C2251,NA())</f>
        <v>23.88</v>
      </c>
      <c r="D2251" s="27">
        <f>IF(B2251=1,Healthcare!D2251,NA())</f>
        <v>4.51</v>
      </c>
      <c r="E2251" s="32">
        <f>IF(B2251=1,Healthcare!M2251,NA())</f>
        <v>1290.93</v>
      </c>
    </row>
    <row r="2252" spans="1:5" x14ac:dyDescent="0.35">
      <c r="A2252" s="23">
        <f>Healthcare!Q2252</f>
        <v>22</v>
      </c>
      <c r="B2252" s="23">
        <f>IF(AND(OR(Dashboard!$D$5="All",Healthcare!J2252=Dashboard!$D$5),OR(Dashboard!$D$6="All",Healthcare!K2252=Dashboard!$D$6)),1,0)</f>
        <v>1</v>
      </c>
      <c r="C2252" s="27">
        <f>IF(B2252=1,Healthcare!C2252,NA())</f>
        <v>16.13</v>
      </c>
      <c r="D2252" s="27">
        <f>IF(B2252=1,Healthcare!D2252,NA())</f>
        <v>5.56</v>
      </c>
      <c r="E2252" s="32">
        <f>IF(B2252=1,Healthcare!M2252,NA())</f>
        <v>1286</v>
      </c>
    </row>
    <row r="2253" spans="1:5" x14ac:dyDescent="0.35">
      <c r="A2253" s="23">
        <f>Healthcare!Q2253</f>
        <v>18</v>
      </c>
      <c r="B2253" s="23">
        <f>IF(AND(OR(Dashboard!$D$5="All",Healthcare!J2253=Dashboard!$D$5),OR(Dashboard!$D$6="All",Healthcare!K2253=Dashboard!$D$6)),1,0)</f>
        <v>1</v>
      </c>
      <c r="C2253" s="27">
        <f>IF(B2253=1,Healthcare!C2253,NA())</f>
        <v>24.09</v>
      </c>
      <c r="D2253" s="27">
        <f>IF(B2253=1,Healthcare!D2253,NA())</f>
        <v>4.0999999999999996</v>
      </c>
      <c r="E2253" s="32">
        <f>IF(B2253=1,Healthcare!M2253,NA())</f>
        <v>1285</v>
      </c>
    </row>
    <row r="2254" spans="1:5" x14ac:dyDescent="0.35">
      <c r="A2254" s="23">
        <f>Healthcare!Q2254</f>
        <v>18</v>
      </c>
      <c r="B2254" s="23">
        <f>IF(AND(OR(Dashboard!$D$5="All",Healthcare!J2254=Dashboard!$D$5),OR(Dashboard!$D$6="All",Healthcare!K2254=Dashboard!$D$6)),1,0)</f>
        <v>1</v>
      </c>
      <c r="C2254" s="27">
        <f>IF(B2254=1,Healthcare!C2254,NA())</f>
        <v>19.43</v>
      </c>
      <c r="D2254" s="27">
        <f>IF(B2254=1,Healthcare!D2254,NA())</f>
        <v>5.85</v>
      </c>
      <c r="E2254" s="32">
        <f>IF(B2254=1,Healthcare!M2254,NA())</f>
        <v>1283</v>
      </c>
    </row>
    <row r="2255" spans="1:5" x14ac:dyDescent="0.35">
      <c r="A2255" s="23">
        <f>Healthcare!Q2255</f>
        <v>25</v>
      </c>
      <c r="B2255" s="23">
        <f>IF(AND(OR(Dashboard!$D$5="All",Healthcare!J2255=Dashboard!$D$5),OR(Dashboard!$D$6="All",Healthcare!K2255=Dashboard!$D$6)),1,0)</f>
        <v>1</v>
      </c>
      <c r="C2255" s="27">
        <f>IF(B2255=1,Healthcare!C2255,NA())</f>
        <v>15.22</v>
      </c>
      <c r="D2255" s="27">
        <f>IF(B2255=1,Healthcare!D2255,NA())</f>
        <v>4.92</v>
      </c>
      <c r="E2255" s="32">
        <f>IF(B2255=1,Healthcare!M2255,NA())</f>
        <v>1276</v>
      </c>
    </row>
    <row r="2256" spans="1:5" x14ac:dyDescent="0.35">
      <c r="A2256" s="23">
        <f>Healthcare!Q2256</f>
        <v>20</v>
      </c>
      <c r="B2256" s="23">
        <f>IF(AND(OR(Dashboard!$D$5="All",Healthcare!J2256=Dashboard!$D$5),OR(Dashboard!$D$6="All",Healthcare!K2256=Dashboard!$D$6)),1,0)</f>
        <v>1</v>
      </c>
      <c r="C2256" s="27">
        <f>IF(B2256=1,Healthcare!C2256,NA())</f>
        <v>20.72</v>
      </c>
      <c r="D2256" s="27">
        <f>IF(B2256=1,Healthcare!D2256,NA())</f>
        <v>9.4600000000000009</v>
      </c>
      <c r="E2256" s="32">
        <f>IF(B2256=1,Healthcare!M2256,NA())</f>
        <v>1267</v>
      </c>
    </row>
    <row r="2257" spans="1:5" x14ac:dyDescent="0.35">
      <c r="A2257" s="23">
        <f>Healthcare!Q2257</f>
        <v>19</v>
      </c>
      <c r="B2257" s="23">
        <f>IF(AND(OR(Dashboard!$D$5="All",Healthcare!J2257=Dashboard!$D$5),OR(Dashboard!$D$6="All",Healthcare!K2257=Dashboard!$D$6)),1,0)</f>
        <v>1</v>
      </c>
      <c r="C2257" s="27">
        <f>IF(B2257=1,Healthcare!C2257,NA())</f>
        <v>35.4</v>
      </c>
      <c r="D2257" s="27">
        <f>IF(B2257=1,Healthcare!D2257,NA())</f>
        <v>5.94</v>
      </c>
      <c r="E2257" s="32">
        <f>IF(B2257=1,Healthcare!M2257,NA())</f>
        <v>1263.25</v>
      </c>
    </row>
    <row r="2258" spans="1:5" x14ac:dyDescent="0.35">
      <c r="A2258" s="23">
        <f>Healthcare!Q2258</f>
        <v>19</v>
      </c>
      <c r="B2258" s="23">
        <f>IF(AND(OR(Dashboard!$D$5="All",Healthcare!J2258=Dashboard!$D$5),OR(Dashboard!$D$6="All",Healthcare!K2258=Dashboard!$D$6)),1,0)</f>
        <v>1</v>
      </c>
      <c r="C2258" s="27">
        <f>IF(B2258=1,Healthcare!C2258,NA())</f>
        <v>34.4</v>
      </c>
      <c r="D2258" s="27">
        <f>IF(B2258=1,Healthcare!D2258,NA())</f>
        <v>5.7</v>
      </c>
      <c r="E2258" s="32">
        <f>IF(B2258=1,Healthcare!M2258,NA())</f>
        <v>1261.8599999999999</v>
      </c>
    </row>
    <row r="2259" spans="1:5" x14ac:dyDescent="0.35">
      <c r="A2259" s="23">
        <f>Healthcare!Q2259</f>
        <v>19</v>
      </c>
      <c r="B2259" s="23">
        <f>IF(AND(OR(Dashboard!$D$5="All",Healthcare!J2259=Dashboard!$D$5),OR(Dashboard!$D$6="All",Healthcare!K2259=Dashboard!$D$6)),1,0)</f>
        <v>1</v>
      </c>
      <c r="C2259" s="27">
        <f>IF(B2259=1,Healthcare!C2259,NA())</f>
        <v>34.1</v>
      </c>
      <c r="D2259" s="27">
        <f>IF(B2259=1,Healthcare!D2259,NA())</f>
        <v>4.13</v>
      </c>
      <c r="E2259" s="32">
        <f>IF(B2259=1,Healthcare!M2259,NA())</f>
        <v>1261.44</v>
      </c>
    </row>
    <row r="2260" spans="1:5" x14ac:dyDescent="0.35">
      <c r="A2260" s="23">
        <f>Healthcare!Q2260</f>
        <v>19</v>
      </c>
      <c r="B2260" s="23">
        <f>IF(AND(OR(Dashboard!$D$5="All",Healthcare!J2260=Dashboard!$D$5),OR(Dashboard!$D$6="All",Healthcare!K2260=Dashboard!$D$6)),1,0)</f>
        <v>1</v>
      </c>
      <c r="C2260" s="27">
        <f>IF(B2260=1,Healthcare!C2260,NA())</f>
        <v>30.4</v>
      </c>
      <c r="D2260" s="27">
        <f>IF(B2260=1,Healthcare!D2260,NA())</f>
        <v>4.7699999999999996</v>
      </c>
      <c r="E2260" s="32">
        <f>IF(B2260=1,Healthcare!M2260,NA())</f>
        <v>1256.3</v>
      </c>
    </row>
    <row r="2261" spans="1:5" x14ac:dyDescent="0.35">
      <c r="A2261" s="23">
        <f>Healthcare!Q2261</f>
        <v>19</v>
      </c>
      <c r="B2261" s="23">
        <f>IF(AND(OR(Dashboard!$D$5="All",Healthcare!J2261=Dashboard!$D$5),OR(Dashboard!$D$6="All",Healthcare!K2261=Dashboard!$D$6)),1,0)</f>
        <v>1</v>
      </c>
      <c r="C2261" s="27">
        <f>IF(B2261=1,Healthcare!C2261,NA())</f>
        <v>28.7</v>
      </c>
      <c r="D2261" s="27">
        <f>IF(B2261=1,Healthcare!D2261,NA())</f>
        <v>4.99</v>
      </c>
      <c r="E2261" s="32">
        <f>IF(B2261=1,Healthcare!M2261,NA())</f>
        <v>1253.94</v>
      </c>
    </row>
    <row r="2262" spans="1:5" x14ac:dyDescent="0.35">
      <c r="A2262" s="23">
        <f>Healthcare!Q2262</f>
        <v>25</v>
      </c>
      <c r="B2262" s="23">
        <f>IF(AND(OR(Dashboard!$D$5="All",Healthcare!J2262=Dashboard!$D$5),OR(Dashboard!$D$6="All",Healthcare!K2262=Dashboard!$D$6)),1,0)</f>
        <v>1</v>
      </c>
      <c r="C2262" s="27">
        <f>IF(B2262=1,Healthcare!C2262,NA())</f>
        <v>17.440000000000001</v>
      </c>
      <c r="D2262" s="27">
        <f>IF(B2262=1,Healthcare!D2262,NA())</f>
        <v>4.42</v>
      </c>
      <c r="E2262" s="32">
        <f>IF(B2262=1,Healthcare!M2262,NA())</f>
        <v>1253</v>
      </c>
    </row>
    <row r="2263" spans="1:5" x14ac:dyDescent="0.35">
      <c r="A2263" s="23">
        <f>Healthcare!Q2263</f>
        <v>19</v>
      </c>
      <c r="B2263" s="23">
        <f>IF(AND(OR(Dashboard!$D$5="All",Healthcare!J2263=Dashboard!$D$5),OR(Dashboard!$D$6="All",Healthcare!K2263=Dashboard!$D$6)),1,0)</f>
        <v>1</v>
      </c>
      <c r="C2263" s="27">
        <f>IF(B2263=1,Healthcare!C2263,NA())</f>
        <v>27.6</v>
      </c>
      <c r="D2263" s="27">
        <f>IF(B2263=1,Healthcare!D2263,NA())</f>
        <v>4.01</v>
      </c>
      <c r="E2263" s="32">
        <f>IF(B2263=1,Healthcare!M2263,NA())</f>
        <v>1252.4100000000001</v>
      </c>
    </row>
    <row r="2264" spans="1:5" x14ac:dyDescent="0.35">
      <c r="A2264" s="23">
        <f>Healthcare!Q2264</f>
        <v>19</v>
      </c>
      <c r="B2264" s="23">
        <f>IF(AND(OR(Dashboard!$D$5="All",Healthcare!J2264=Dashboard!$D$5),OR(Dashboard!$D$6="All",Healthcare!K2264=Dashboard!$D$6)),1,0)</f>
        <v>1</v>
      </c>
      <c r="C2264" s="27">
        <f>IF(B2264=1,Healthcare!C2264,NA())</f>
        <v>20.7</v>
      </c>
      <c r="D2264" s="27">
        <f>IF(B2264=1,Healthcare!D2264,NA())</f>
        <v>4.49</v>
      </c>
      <c r="E2264" s="32">
        <f>IF(B2264=1,Healthcare!M2264,NA())</f>
        <v>1242.82</v>
      </c>
    </row>
    <row r="2265" spans="1:5" x14ac:dyDescent="0.35">
      <c r="A2265" s="23">
        <f>Healthcare!Q2265</f>
        <v>19</v>
      </c>
      <c r="B2265" s="23">
        <f>IF(AND(OR(Dashboard!$D$5="All",Healthcare!J2265=Dashboard!$D$5),OR(Dashboard!$D$6="All",Healthcare!K2265=Dashboard!$D$6)),1,0)</f>
        <v>1</v>
      </c>
      <c r="C2265" s="27">
        <f>IF(B2265=1,Healthcare!C2265,NA())</f>
        <v>20.3</v>
      </c>
      <c r="D2265" s="27">
        <f>IF(B2265=1,Healthcare!D2265,NA())</f>
        <v>6.37</v>
      </c>
      <c r="E2265" s="32">
        <f>IF(B2265=1,Healthcare!M2265,NA())</f>
        <v>1242.26</v>
      </c>
    </row>
    <row r="2266" spans="1:5" x14ac:dyDescent="0.35">
      <c r="A2266" s="23">
        <f>Healthcare!Q2266</f>
        <v>19</v>
      </c>
      <c r="B2266" s="23">
        <f>IF(AND(OR(Dashboard!$D$5="All",Healthcare!J2266=Dashboard!$D$5),OR(Dashboard!$D$6="All",Healthcare!K2266=Dashboard!$D$6)),1,0)</f>
        <v>1</v>
      </c>
      <c r="C2266" s="27">
        <f>IF(B2266=1,Healthcare!C2266,NA())</f>
        <v>19.8</v>
      </c>
      <c r="D2266" s="27">
        <f>IF(B2266=1,Healthcare!D2266,NA())</f>
        <v>5.12</v>
      </c>
      <c r="E2266" s="32">
        <f>IF(B2266=1,Healthcare!M2266,NA())</f>
        <v>1241.57</v>
      </c>
    </row>
    <row r="2267" spans="1:5" x14ac:dyDescent="0.35">
      <c r="A2267" s="23">
        <f>Healthcare!Q2267</f>
        <v>20</v>
      </c>
      <c r="B2267" s="23">
        <f>IF(AND(OR(Dashboard!$D$5="All",Healthcare!J2267=Dashboard!$D$5),OR(Dashboard!$D$6="All",Healthcare!K2267=Dashboard!$D$6)),1,0)</f>
        <v>1</v>
      </c>
      <c r="C2267" s="27">
        <f>IF(B2267=1,Healthcare!C2267,NA())</f>
        <v>21.87</v>
      </c>
      <c r="D2267" s="27">
        <f>IF(B2267=1,Healthcare!D2267,NA())</f>
        <v>8.59</v>
      </c>
      <c r="E2267" s="32">
        <f>IF(B2267=1,Healthcare!M2267,NA())</f>
        <v>1241</v>
      </c>
    </row>
    <row r="2268" spans="1:5" x14ac:dyDescent="0.35">
      <c r="A2268" s="23">
        <f>Healthcare!Q2268</f>
        <v>24</v>
      </c>
      <c r="B2268" s="23">
        <f>IF(AND(OR(Dashboard!$D$5="All",Healthcare!J2268=Dashboard!$D$5),OR(Dashboard!$D$6="All",Healthcare!K2268=Dashboard!$D$6)),1,0)</f>
        <v>1</v>
      </c>
      <c r="C2268" s="27">
        <f>IF(B2268=1,Healthcare!C2268,NA())</f>
        <v>16.600000000000001</v>
      </c>
      <c r="D2268" s="27">
        <f>IF(B2268=1,Healthcare!D2268,NA())</f>
        <v>5.87</v>
      </c>
      <c r="E2268" s="32">
        <f>IF(B2268=1,Healthcare!M2268,NA())</f>
        <v>1240</v>
      </c>
    </row>
    <row r="2269" spans="1:5" x14ac:dyDescent="0.35">
      <c r="A2269" s="23">
        <f>Healthcare!Q2269</f>
        <v>20</v>
      </c>
      <c r="B2269" s="23">
        <f>IF(AND(OR(Dashboard!$D$5="All",Healthcare!J2269=Dashboard!$D$5),OR(Dashboard!$D$6="All",Healthcare!K2269=Dashboard!$D$6)),1,0)</f>
        <v>1</v>
      </c>
      <c r="C2269" s="27">
        <f>IF(B2269=1,Healthcare!C2269,NA())</f>
        <v>21.98</v>
      </c>
      <c r="D2269" s="27">
        <f>IF(B2269=1,Healthcare!D2269,NA())</f>
        <v>7.03</v>
      </c>
      <c r="E2269" s="32">
        <f>IF(B2269=1,Healthcare!M2269,NA())</f>
        <v>1237</v>
      </c>
    </row>
    <row r="2270" spans="1:5" x14ac:dyDescent="0.35">
      <c r="A2270" s="23">
        <f>Healthcare!Q2270</f>
        <v>24</v>
      </c>
      <c r="B2270" s="23">
        <f>IF(AND(OR(Dashboard!$D$5="All",Healthcare!J2270=Dashboard!$D$5),OR(Dashboard!$D$6="All",Healthcare!K2270=Dashboard!$D$6)),1,0)</f>
        <v>1</v>
      </c>
      <c r="C2270" s="27">
        <f>IF(B2270=1,Healthcare!C2270,NA())</f>
        <v>19.7</v>
      </c>
      <c r="D2270" s="27">
        <f>IF(B2270=1,Healthcare!D2270,NA())</f>
        <v>5.51</v>
      </c>
      <c r="E2270" s="32">
        <f>IF(B2270=1,Healthcare!M2270,NA())</f>
        <v>1234</v>
      </c>
    </row>
    <row r="2271" spans="1:5" x14ac:dyDescent="0.35">
      <c r="A2271" s="23">
        <f>Healthcare!Q2271</f>
        <v>18</v>
      </c>
      <c r="B2271" s="23">
        <f>IF(AND(OR(Dashboard!$D$5="All",Healthcare!J2271=Dashboard!$D$5),OR(Dashboard!$D$6="All",Healthcare!K2271=Dashboard!$D$6)),1,0)</f>
        <v>1</v>
      </c>
      <c r="C2271" s="27">
        <f>IF(B2271=1,Healthcare!C2271,NA())</f>
        <v>19.21</v>
      </c>
      <c r="D2271" s="27">
        <f>IF(B2271=1,Healthcare!D2271,NA())</f>
        <v>4.76</v>
      </c>
      <c r="E2271" s="32">
        <f>IF(B2271=1,Healthcare!M2271,NA())</f>
        <v>1228</v>
      </c>
    </row>
    <row r="2272" spans="1:5" x14ac:dyDescent="0.35">
      <c r="A2272" s="23">
        <f>Healthcare!Q2272</f>
        <v>18</v>
      </c>
      <c r="B2272" s="23">
        <f>IF(AND(OR(Dashboard!$D$5="All",Healthcare!J2272=Dashboard!$D$5),OR(Dashboard!$D$6="All",Healthcare!K2272=Dashboard!$D$6)),1,0)</f>
        <v>1</v>
      </c>
      <c r="C2272" s="27">
        <f>IF(B2272=1,Healthcare!C2272,NA())</f>
        <v>19.3</v>
      </c>
      <c r="D2272" s="27">
        <f>IF(B2272=1,Healthcare!D2272,NA())</f>
        <v>4.7</v>
      </c>
      <c r="E2272" s="32">
        <f>IF(B2272=1,Healthcare!M2272,NA())</f>
        <v>1224</v>
      </c>
    </row>
    <row r="2273" spans="1:5" x14ac:dyDescent="0.35">
      <c r="A2273" s="23">
        <f>Healthcare!Q2273</f>
        <v>26</v>
      </c>
      <c r="B2273" s="23">
        <f>IF(AND(OR(Dashboard!$D$5="All",Healthcare!J2273=Dashboard!$D$5),OR(Dashboard!$D$6="All",Healthcare!K2273=Dashboard!$D$6)),1,0)</f>
        <v>1</v>
      </c>
      <c r="C2273" s="27">
        <f>IF(B2273=1,Healthcare!C2273,NA())</f>
        <v>16.22</v>
      </c>
      <c r="D2273" s="27">
        <f>IF(B2273=1,Healthcare!D2273,NA())</f>
        <v>6.21</v>
      </c>
      <c r="E2273" s="32">
        <f>IF(B2273=1,Healthcare!M2273,NA())</f>
        <v>1220</v>
      </c>
    </row>
    <row r="2274" spans="1:5" x14ac:dyDescent="0.35">
      <c r="A2274" s="23">
        <f>Healthcare!Q2274</f>
        <v>19</v>
      </c>
      <c r="B2274" s="23">
        <f>IF(AND(OR(Dashboard!$D$5="All",Healthcare!J2274=Dashboard!$D$5),OR(Dashboard!$D$6="All",Healthcare!K2274=Dashboard!$D$6)),1,0)</f>
        <v>1</v>
      </c>
      <c r="C2274" s="27">
        <f>IF(B2274=1,Healthcare!C2274,NA())</f>
        <v>17.12</v>
      </c>
      <c r="D2274" s="27">
        <f>IF(B2274=1,Healthcare!D2274,NA())</f>
        <v>4.5199999999999996</v>
      </c>
      <c r="E2274" s="32">
        <f>IF(B2274=1,Healthcare!M2274,NA())</f>
        <v>1210</v>
      </c>
    </row>
    <row r="2275" spans="1:5" x14ac:dyDescent="0.35">
      <c r="A2275" s="23">
        <f>Healthcare!Q2275</f>
        <v>30</v>
      </c>
      <c r="B2275" s="23">
        <f>IF(AND(OR(Dashboard!$D$5="All",Healthcare!J2275=Dashboard!$D$5),OR(Dashboard!$D$6="All",Healthcare!K2275=Dashboard!$D$6)),1,0)</f>
        <v>1</v>
      </c>
      <c r="C2275" s="27">
        <f>IF(B2275=1,Healthcare!C2275,NA())</f>
        <v>19.07</v>
      </c>
      <c r="D2275" s="27">
        <f>IF(B2275=1,Healthcare!D2275,NA())</f>
        <v>5.45</v>
      </c>
      <c r="E2275" s="32">
        <f>IF(B2275=1,Healthcare!M2275,NA())</f>
        <v>1200.55</v>
      </c>
    </row>
    <row r="2276" spans="1:5" x14ac:dyDescent="0.35">
      <c r="A2276" s="23">
        <f>Healthcare!Q2276</f>
        <v>23</v>
      </c>
      <c r="B2276" s="23">
        <f>IF(AND(OR(Dashboard!$D$5="All",Healthcare!J2276=Dashboard!$D$5),OR(Dashboard!$D$6="All",Healthcare!K2276=Dashboard!$D$6)),1,0)</f>
        <v>1</v>
      </c>
      <c r="C2276" s="27">
        <f>IF(B2276=1,Healthcare!C2276,NA())</f>
        <v>15.56</v>
      </c>
      <c r="D2276" s="27">
        <f>IF(B2276=1,Healthcare!D2276,NA())</f>
        <v>4.42</v>
      </c>
      <c r="E2276" s="32">
        <f>IF(B2276=1,Healthcare!M2276,NA())</f>
        <v>1200</v>
      </c>
    </row>
    <row r="2277" spans="1:5" x14ac:dyDescent="0.35">
      <c r="A2277" s="23">
        <f>Healthcare!Q2277</f>
        <v>20</v>
      </c>
      <c r="B2277" s="23">
        <f>IF(AND(OR(Dashboard!$D$5="All",Healthcare!J2277=Dashboard!$D$5),OR(Dashboard!$D$6="All",Healthcare!K2277=Dashboard!$D$6)),1,0)</f>
        <v>1</v>
      </c>
      <c r="C2277" s="27">
        <f>IF(B2277=1,Healthcare!C2277,NA())</f>
        <v>22.76</v>
      </c>
      <c r="D2277" s="27">
        <f>IF(B2277=1,Healthcare!D2277,NA())</f>
        <v>9.44</v>
      </c>
      <c r="E2277" s="32">
        <f>IF(B2277=1,Healthcare!M2277,NA())</f>
        <v>1191</v>
      </c>
    </row>
    <row r="2278" spans="1:5" x14ac:dyDescent="0.35">
      <c r="A2278" s="23">
        <f>Healthcare!Q2278</f>
        <v>25</v>
      </c>
      <c r="B2278" s="23">
        <f>IF(AND(OR(Dashboard!$D$5="All",Healthcare!J2278=Dashboard!$D$5),OR(Dashboard!$D$6="All",Healthcare!K2278=Dashboard!$D$6)),1,0)</f>
        <v>1</v>
      </c>
      <c r="C2278" s="27">
        <f>IF(B2278=1,Healthcare!C2278,NA())</f>
        <v>22.79</v>
      </c>
      <c r="D2278" s="27">
        <f>IF(B2278=1,Healthcare!D2278,NA())</f>
        <v>6.15</v>
      </c>
      <c r="E2278" s="32">
        <f>IF(B2278=1,Healthcare!M2278,NA())</f>
        <v>1178.07</v>
      </c>
    </row>
    <row r="2279" spans="1:5" x14ac:dyDescent="0.35">
      <c r="A2279" s="23">
        <f>Healthcare!Q2279</f>
        <v>26</v>
      </c>
      <c r="B2279" s="23">
        <f>IF(AND(OR(Dashboard!$D$5="All",Healthcare!J2279=Dashboard!$D$5),OR(Dashboard!$D$6="All",Healthcare!K2279=Dashboard!$D$6)),1,0)</f>
        <v>1</v>
      </c>
      <c r="C2279" s="27">
        <f>IF(B2279=1,Healthcare!C2279,NA())</f>
        <v>17.41</v>
      </c>
      <c r="D2279" s="27">
        <f>IF(B2279=1,Healthcare!D2279,NA())</f>
        <v>5.13</v>
      </c>
      <c r="E2279" s="32">
        <f>IF(B2279=1,Healthcare!M2279,NA())</f>
        <v>1178</v>
      </c>
    </row>
    <row r="2280" spans="1:5" x14ac:dyDescent="0.35">
      <c r="A2280" s="23">
        <f>Healthcare!Q2280</f>
        <v>21</v>
      </c>
      <c r="B2280" s="23">
        <f>IF(AND(OR(Dashboard!$D$5="All",Healthcare!J2280=Dashboard!$D$5),OR(Dashboard!$D$6="All",Healthcare!K2280=Dashboard!$D$6)),1,0)</f>
        <v>1</v>
      </c>
      <c r="C2280" s="27">
        <f>IF(B2280=1,Healthcare!C2280,NA())</f>
        <v>19.32</v>
      </c>
      <c r="D2280" s="27">
        <f>IF(B2280=1,Healthcare!D2280,NA())</f>
        <v>4.96</v>
      </c>
      <c r="E2280" s="32">
        <f>IF(B2280=1,Healthcare!M2280,NA())</f>
        <v>1167</v>
      </c>
    </row>
    <row r="2281" spans="1:5" x14ac:dyDescent="0.35">
      <c r="A2281" s="23">
        <f>Healthcare!Q2281</f>
        <v>20</v>
      </c>
      <c r="B2281" s="23">
        <f>IF(AND(OR(Dashboard!$D$5="All",Healthcare!J2281=Dashboard!$D$5),OR(Dashboard!$D$6="All",Healthcare!K2281=Dashboard!$D$6)),1,0)</f>
        <v>1</v>
      </c>
      <c r="C2281" s="27">
        <f>IF(B2281=1,Healthcare!C2281,NA())</f>
        <v>18.25</v>
      </c>
      <c r="D2281" s="27">
        <f>IF(B2281=1,Healthcare!D2281,NA())</f>
        <v>10.95</v>
      </c>
      <c r="E2281" s="32">
        <f>IF(B2281=1,Healthcare!M2281,NA())</f>
        <v>1165</v>
      </c>
    </row>
    <row r="2282" spans="1:5" x14ac:dyDescent="0.35">
      <c r="A2282" s="23">
        <f>Healthcare!Q2282</f>
        <v>18</v>
      </c>
      <c r="B2282" s="23">
        <f>IF(AND(OR(Dashboard!$D$5="All",Healthcare!J2282=Dashboard!$D$5),OR(Dashboard!$D$6="All",Healthcare!K2282=Dashboard!$D$6)),1,0)</f>
        <v>1</v>
      </c>
      <c r="C2282" s="27">
        <f>IF(B2282=1,Healthcare!C2282,NA())</f>
        <v>53.13</v>
      </c>
      <c r="D2282" s="27">
        <f>IF(B2282=1,Healthcare!D2282,NA())</f>
        <v>4.4400000000000004</v>
      </c>
      <c r="E2282" s="32">
        <f>IF(B2282=1,Healthcare!M2282,NA())</f>
        <v>1163.46</v>
      </c>
    </row>
    <row r="2283" spans="1:5" x14ac:dyDescent="0.35">
      <c r="A2283" s="23">
        <f>Healthcare!Q2283</f>
        <v>28</v>
      </c>
      <c r="B2283" s="23">
        <f>IF(AND(OR(Dashboard!$D$5="All",Healthcare!J2283=Dashboard!$D$5),OR(Dashboard!$D$6="All",Healthcare!K2283=Dashboard!$D$6)),1,0)</f>
        <v>1</v>
      </c>
      <c r="C2283" s="27">
        <f>IF(B2283=1,Healthcare!C2283,NA())</f>
        <v>20.46</v>
      </c>
      <c r="D2283" s="27">
        <f>IF(B2283=1,Healthcare!D2283,NA())</f>
        <v>4.0199999999999996</v>
      </c>
      <c r="E2283" s="32">
        <f>IF(B2283=1,Healthcare!M2283,NA())</f>
        <v>1158.32</v>
      </c>
    </row>
    <row r="2284" spans="1:5" x14ac:dyDescent="0.35">
      <c r="A2284" s="23">
        <f>Healthcare!Q2284</f>
        <v>18</v>
      </c>
      <c r="B2284" s="23">
        <f>IF(AND(OR(Dashboard!$D$5="All",Healthcare!J2284=Dashboard!$D$5),OR(Dashboard!$D$6="All",Healthcare!K2284=Dashboard!$D$6)),1,0)</f>
        <v>1</v>
      </c>
      <c r="C2284" s="27">
        <f>IF(B2284=1,Healthcare!C2284,NA())</f>
        <v>43.01</v>
      </c>
      <c r="D2284" s="27">
        <f>IF(B2284=1,Healthcare!D2284,NA())</f>
        <v>5.44</v>
      </c>
      <c r="E2284" s="32">
        <f>IF(B2284=1,Healthcare!M2284,NA())</f>
        <v>1149.4000000000001</v>
      </c>
    </row>
    <row r="2285" spans="1:5" x14ac:dyDescent="0.35">
      <c r="A2285" s="23">
        <f>Healthcare!Q2285</f>
        <v>19</v>
      </c>
      <c r="B2285" s="23">
        <f>IF(AND(OR(Dashboard!$D$5="All",Healthcare!J2285=Dashboard!$D$5),OR(Dashboard!$D$6="All",Healthcare!K2285=Dashboard!$D$6)),1,0)</f>
        <v>1</v>
      </c>
      <c r="C2285" s="27">
        <f>IF(B2285=1,Healthcare!C2285,NA())</f>
        <v>15.01</v>
      </c>
      <c r="D2285" s="27">
        <f>IF(B2285=1,Healthcare!D2285,NA())</f>
        <v>4.1500000000000004</v>
      </c>
      <c r="E2285" s="32">
        <f>IF(B2285=1,Healthcare!M2285,NA())</f>
        <v>1149</v>
      </c>
    </row>
    <row r="2286" spans="1:5" x14ac:dyDescent="0.35">
      <c r="A2286" s="23">
        <f>Healthcare!Q2286</f>
        <v>18</v>
      </c>
      <c r="B2286" s="23">
        <f>IF(AND(OR(Dashboard!$D$5="All",Healthcare!J2286=Dashboard!$D$5),OR(Dashboard!$D$6="All",Healthcare!K2286=Dashboard!$D$6)),1,0)</f>
        <v>1</v>
      </c>
      <c r="C2286" s="27">
        <f>IF(B2286=1,Healthcare!C2286,NA())</f>
        <v>41.14</v>
      </c>
      <c r="D2286" s="27">
        <f>IF(B2286=1,Healthcare!D2286,NA())</f>
        <v>6.02</v>
      </c>
      <c r="E2286" s="32">
        <f>IF(B2286=1,Healthcare!M2286,NA())</f>
        <v>1146.8</v>
      </c>
    </row>
    <row r="2287" spans="1:5" x14ac:dyDescent="0.35">
      <c r="A2287" s="23">
        <f>Healthcare!Q2287</f>
        <v>20</v>
      </c>
      <c r="B2287" s="23">
        <f>IF(AND(OR(Dashboard!$D$5="All",Healthcare!J2287=Dashboard!$D$5),OR(Dashboard!$D$6="All",Healthcare!K2287=Dashboard!$D$6)),1,0)</f>
        <v>1</v>
      </c>
      <c r="C2287" s="27">
        <f>IF(B2287=1,Healthcare!C2287,NA())</f>
        <v>16.55</v>
      </c>
      <c r="D2287" s="27">
        <f>IF(B2287=1,Healthcare!D2287,NA())</f>
        <v>7.73</v>
      </c>
      <c r="E2287" s="32">
        <f>IF(B2287=1,Healthcare!M2287,NA())</f>
        <v>1142</v>
      </c>
    </row>
    <row r="2288" spans="1:5" x14ac:dyDescent="0.35">
      <c r="A2288" s="23">
        <f>Healthcare!Q2288</f>
        <v>18</v>
      </c>
      <c r="B2288" s="23">
        <f>IF(AND(OR(Dashboard!$D$5="All",Healthcare!J2288=Dashboard!$D$5),OR(Dashboard!$D$6="All",Healthcare!K2288=Dashboard!$D$6)),1,0)</f>
        <v>1</v>
      </c>
      <c r="C2288" s="27">
        <f>IF(B2288=1,Healthcare!C2288,NA())</f>
        <v>37.29</v>
      </c>
      <c r="D2288" s="27">
        <f>IF(B2288=1,Healthcare!D2288,NA())</f>
        <v>5.03</v>
      </c>
      <c r="E2288" s="32">
        <f>IF(B2288=1,Healthcare!M2288,NA())</f>
        <v>1141.45</v>
      </c>
    </row>
    <row r="2289" spans="1:5" x14ac:dyDescent="0.35">
      <c r="A2289" s="23">
        <f>Healthcare!Q2289</f>
        <v>21</v>
      </c>
      <c r="B2289" s="23">
        <f>IF(AND(OR(Dashboard!$D$5="All",Healthcare!J2289=Dashboard!$D$5),OR(Dashboard!$D$6="All",Healthcare!K2289=Dashboard!$D$6)),1,0)</f>
        <v>1</v>
      </c>
      <c r="C2289" s="27">
        <f>IF(B2289=1,Healthcare!C2289,NA())</f>
        <v>16.739999999999998</v>
      </c>
      <c r="D2289" s="27">
        <f>IF(B2289=1,Healthcare!D2289,NA())</f>
        <v>4.08</v>
      </c>
      <c r="E2289" s="32">
        <f>IF(B2289=1,Healthcare!M2289,NA())</f>
        <v>1141</v>
      </c>
    </row>
    <row r="2290" spans="1:5" x14ac:dyDescent="0.35">
      <c r="A2290" s="23">
        <f>Healthcare!Q2290</f>
        <v>18</v>
      </c>
      <c r="B2290" s="23">
        <f>IF(AND(OR(Dashboard!$D$5="All",Healthcare!J2290=Dashboard!$D$5),OR(Dashboard!$D$6="All",Healthcare!K2290=Dashboard!$D$6)),1,0)</f>
        <v>1</v>
      </c>
      <c r="C2290" s="27">
        <f>IF(B2290=1,Healthcare!C2290,NA())</f>
        <v>34.43</v>
      </c>
      <c r="D2290" s="27">
        <f>IF(B2290=1,Healthcare!D2290,NA())</f>
        <v>4.2699999999999996</v>
      </c>
      <c r="E2290" s="32">
        <f>IF(B2290=1,Healthcare!M2290,NA())</f>
        <v>1137.47</v>
      </c>
    </row>
    <row r="2291" spans="1:5" x14ac:dyDescent="0.35">
      <c r="A2291" s="23">
        <f>Healthcare!Q2291</f>
        <v>18</v>
      </c>
      <c r="B2291" s="23">
        <f>IF(AND(OR(Dashboard!$D$5="All",Healthcare!J2291=Dashboard!$D$5),OR(Dashboard!$D$6="All",Healthcare!K2291=Dashboard!$D$6)),1,0)</f>
        <v>1</v>
      </c>
      <c r="C2291" s="27">
        <f>IF(B2291=1,Healthcare!C2291,NA())</f>
        <v>34.1</v>
      </c>
      <c r="D2291" s="27">
        <f>IF(B2291=1,Healthcare!D2291,NA())</f>
        <v>4.07</v>
      </c>
      <c r="E2291" s="32">
        <f>IF(B2291=1,Healthcare!M2291,NA())</f>
        <v>1137.01</v>
      </c>
    </row>
    <row r="2292" spans="1:5" x14ac:dyDescent="0.35">
      <c r="A2292" s="23">
        <f>Healthcare!Q2292</f>
        <v>20</v>
      </c>
      <c r="B2292" s="23">
        <f>IF(AND(OR(Dashboard!$D$5="All",Healthcare!J2292=Dashboard!$D$5),OR(Dashboard!$D$6="All",Healthcare!K2292=Dashboard!$D$6)),1,0)</f>
        <v>1</v>
      </c>
      <c r="C2292" s="27">
        <f>IF(B2292=1,Healthcare!C2292,NA())</f>
        <v>19.3</v>
      </c>
      <c r="D2292" s="27">
        <f>IF(B2292=1,Healthcare!D2292,NA())</f>
        <v>10.36</v>
      </c>
      <c r="E2292" s="32">
        <f>IF(B2292=1,Healthcare!M2292,NA())</f>
        <v>1137</v>
      </c>
    </row>
    <row r="2293" spans="1:5" x14ac:dyDescent="0.35">
      <c r="A2293" s="23">
        <f>Healthcare!Q2293</f>
        <v>18</v>
      </c>
      <c r="B2293" s="23">
        <f>IF(AND(OR(Dashboard!$D$5="All",Healthcare!J2293=Dashboard!$D$5),OR(Dashboard!$D$6="All",Healthcare!K2293=Dashboard!$D$6)),1,0)</f>
        <v>1</v>
      </c>
      <c r="C2293" s="27">
        <f>IF(B2293=1,Healthcare!C2293,NA())</f>
        <v>33.659999999999997</v>
      </c>
      <c r="D2293" s="27">
        <f>IF(B2293=1,Healthcare!D2293,NA())</f>
        <v>5.71</v>
      </c>
      <c r="E2293" s="32">
        <f>IF(B2293=1,Healthcare!M2293,NA())</f>
        <v>1136.4000000000001</v>
      </c>
    </row>
    <row r="2294" spans="1:5" x14ac:dyDescent="0.35">
      <c r="A2294" s="23">
        <f>Healthcare!Q2294</f>
        <v>18</v>
      </c>
      <c r="B2294" s="23">
        <f>IF(AND(OR(Dashboard!$D$5="All",Healthcare!J2294=Dashboard!$D$5),OR(Dashboard!$D$6="All",Healthcare!K2294=Dashboard!$D$6)),1,0)</f>
        <v>1</v>
      </c>
      <c r="C2294" s="27">
        <f>IF(B2294=1,Healthcare!C2294,NA())</f>
        <v>33.33</v>
      </c>
      <c r="D2294" s="27">
        <f>IF(B2294=1,Healthcare!D2294,NA())</f>
        <v>6.08</v>
      </c>
      <c r="E2294" s="32">
        <f>IF(B2294=1,Healthcare!M2294,NA())</f>
        <v>1135.94</v>
      </c>
    </row>
    <row r="2295" spans="1:5" x14ac:dyDescent="0.35">
      <c r="A2295" s="23">
        <f>Healthcare!Q2295</f>
        <v>18</v>
      </c>
      <c r="B2295" s="23">
        <f>IF(AND(OR(Dashboard!$D$5="All",Healthcare!J2295=Dashboard!$D$5),OR(Dashboard!$D$6="All",Healthcare!K2295=Dashboard!$D$6)),1,0)</f>
        <v>1</v>
      </c>
      <c r="C2295" s="27">
        <f>IF(B2295=1,Healthcare!C2295,NA())</f>
        <v>21.84</v>
      </c>
      <c r="D2295" s="27">
        <f>IF(B2295=1,Healthcare!D2295,NA())</f>
        <v>5.71</v>
      </c>
      <c r="E2295" s="32">
        <f>IF(B2295=1,Healthcare!M2295,NA())</f>
        <v>1135</v>
      </c>
    </row>
    <row r="2296" spans="1:5" x14ac:dyDescent="0.35">
      <c r="A2296" s="23">
        <f>Healthcare!Q2296</f>
        <v>20</v>
      </c>
      <c r="B2296" s="23">
        <f>IF(AND(OR(Dashboard!$D$5="All",Healthcare!J2296=Dashboard!$D$5),OR(Dashboard!$D$6="All",Healthcare!K2296=Dashboard!$D$6)),1,0)</f>
        <v>1</v>
      </c>
      <c r="C2296" s="27">
        <f>IF(B2296=1,Healthcare!C2296,NA())</f>
        <v>16.87</v>
      </c>
      <c r="D2296" s="27">
        <f>IF(B2296=1,Healthcare!D2296,NA())</f>
        <v>9.1300000000000008</v>
      </c>
      <c r="E2296" s="32">
        <f>IF(B2296=1,Healthcare!M2296,NA())</f>
        <v>1132</v>
      </c>
    </row>
    <row r="2297" spans="1:5" x14ac:dyDescent="0.35">
      <c r="A2297" s="23">
        <f>Healthcare!Q2297</f>
        <v>18</v>
      </c>
      <c r="B2297" s="23">
        <f>IF(AND(OR(Dashboard!$D$5="All",Healthcare!J2297=Dashboard!$D$5),OR(Dashboard!$D$6="All",Healthcare!K2297=Dashboard!$D$6)),1,0)</f>
        <v>1</v>
      </c>
      <c r="C2297" s="27">
        <f>IF(B2297=1,Healthcare!C2297,NA())</f>
        <v>30.14</v>
      </c>
      <c r="D2297" s="27">
        <f>IF(B2297=1,Healthcare!D2297,NA())</f>
        <v>5.49</v>
      </c>
      <c r="E2297" s="32">
        <f>IF(B2297=1,Healthcare!M2297,NA())</f>
        <v>1131.51</v>
      </c>
    </row>
    <row r="2298" spans="1:5" x14ac:dyDescent="0.35">
      <c r="A2298" s="23">
        <f>Healthcare!Q2298</f>
        <v>18</v>
      </c>
      <c r="B2298" s="23">
        <f>IF(AND(OR(Dashboard!$D$5="All",Healthcare!J2298=Dashboard!$D$5),OR(Dashboard!$D$6="All",Healthcare!K2298=Dashboard!$D$6)),1,0)</f>
        <v>1</v>
      </c>
      <c r="C2298" s="27">
        <f>IF(B2298=1,Healthcare!C2298,NA())</f>
        <v>23.21</v>
      </c>
      <c r="D2298" s="27">
        <f>IF(B2298=1,Healthcare!D2298,NA())</f>
        <v>4.37</v>
      </c>
      <c r="E2298" s="32">
        <f>IF(B2298=1,Healthcare!M2298,NA())</f>
        <v>1121.8699999999999</v>
      </c>
    </row>
    <row r="2299" spans="1:5" x14ac:dyDescent="0.35">
      <c r="A2299" s="23">
        <f>Healthcare!Q2299</f>
        <v>20</v>
      </c>
      <c r="B2299" s="23">
        <f>IF(AND(OR(Dashboard!$D$5="All",Healthcare!J2299=Dashboard!$D$5),OR(Dashboard!$D$6="All",Healthcare!K2299=Dashboard!$D$6)),1,0)</f>
        <v>1</v>
      </c>
      <c r="C2299" s="27">
        <f>IF(B2299=1,Healthcare!C2299,NA())</f>
        <v>17.170000000000002</v>
      </c>
      <c r="D2299" s="27">
        <f>IF(B2299=1,Healthcare!D2299,NA())</f>
        <v>8.4600000000000009</v>
      </c>
      <c r="E2299" s="32">
        <f>IF(B2299=1,Healthcare!M2299,NA())</f>
        <v>1086</v>
      </c>
    </row>
    <row r="2300" spans="1:5" x14ac:dyDescent="0.35">
      <c r="A2300" s="23">
        <f>Healthcare!Q2300</f>
        <v>24</v>
      </c>
      <c r="B2300" s="23">
        <f>IF(AND(OR(Dashboard!$D$5="All",Healthcare!J2300=Dashboard!$D$5),OR(Dashboard!$D$6="All",Healthcare!K2300=Dashboard!$D$6)),1,0)</f>
        <v>1</v>
      </c>
      <c r="C2300" s="27">
        <f>IF(B2300=1,Healthcare!C2300,NA())</f>
        <v>15.61</v>
      </c>
      <c r="D2300" s="27">
        <f>IF(B2300=1,Healthcare!D2300,NA())</f>
        <v>5.28</v>
      </c>
      <c r="E2300" s="32">
        <f>IF(B2300=1,Healthcare!M2300,NA())</f>
        <v>1082</v>
      </c>
    </row>
    <row r="2301" spans="1:5" x14ac:dyDescent="0.35">
      <c r="A2301" s="23">
        <f>Healthcare!Q2301</f>
        <v>25</v>
      </c>
      <c r="B2301" s="23">
        <f>IF(AND(OR(Dashboard!$D$5="All",Healthcare!J2301=Dashboard!$D$5),OR(Dashboard!$D$6="All",Healthcare!K2301=Dashboard!$D$6)),1,0)</f>
        <v>1</v>
      </c>
      <c r="C2301" s="27">
        <f>IF(B2301=1,Healthcare!C2301,NA())</f>
        <v>17.98</v>
      </c>
      <c r="D2301" s="27">
        <f>IF(B2301=1,Healthcare!D2301,NA())</f>
        <v>5.33</v>
      </c>
      <c r="E2301" s="32">
        <f>IF(B2301=1,Healthcare!M2301,NA())</f>
        <v>1071</v>
      </c>
    </row>
    <row r="2302" spans="1:5" x14ac:dyDescent="0.35">
      <c r="A2302" s="23">
        <f>Healthcare!Q2302</f>
        <v>18</v>
      </c>
      <c r="B2302" s="23">
        <f>IF(AND(OR(Dashboard!$D$5="All",Healthcare!J2302=Dashboard!$D$5),OR(Dashboard!$D$6="All",Healthcare!K2302=Dashboard!$D$6)),1,0)</f>
        <v>1</v>
      </c>
      <c r="C2302" s="27">
        <f>IF(B2302=1,Healthcare!C2302,NA())</f>
        <v>21.64</v>
      </c>
      <c r="D2302" s="27">
        <f>IF(B2302=1,Healthcare!D2302,NA())</f>
        <v>5.5</v>
      </c>
      <c r="E2302" s="32">
        <f>IF(B2302=1,Healthcare!M2302,NA())</f>
        <v>1070</v>
      </c>
    </row>
    <row r="2303" spans="1:5" x14ac:dyDescent="0.35">
      <c r="A2303" s="23">
        <f>Healthcare!Q2303</f>
        <v>29</v>
      </c>
      <c r="B2303" s="23">
        <f>IF(AND(OR(Dashboard!$D$5="All",Healthcare!J2303=Dashboard!$D$5),OR(Dashboard!$D$6="All",Healthcare!K2303=Dashboard!$D$6)),1,0)</f>
        <v>1</v>
      </c>
      <c r="C2303" s="27">
        <f>IF(B2303=1,Healthcare!C2303,NA())</f>
        <v>16.399999999999999</v>
      </c>
      <c r="D2303" s="27">
        <f>IF(B2303=1,Healthcare!D2303,NA())</f>
        <v>5.4</v>
      </c>
      <c r="E2303" s="32">
        <f>IF(B2303=1,Healthcare!M2303,NA())</f>
        <v>1068</v>
      </c>
    </row>
    <row r="2304" spans="1:5" x14ac:dyDescent="0.35">
      <c r="A2304" s="23">
        <f>Healthcare!Q2304</f>
        <v>28</v>
      </c>
      <c r="B2304" s="23">
        <f>IF(AND(OR(Dashboard!$D$5="All",Healthcare!J2304=Dashboard!$D$5),OR(Dashboard!$D$6="All",Healthcare!K2304=Dashboard!$D$6)),1,0)</f>
        <v>1</v>
      </c>
      <c r="C2304" s="27">
        <f>IF(B2304=1,Healthcare!C2304,NA())</f>
        <v>15.77</v>
      </c>
      <c r="D2304" s="27">
        <f>IF(B2304=1,Healthcare!D2304,NA())</f>
        <v>6.05</v>
      </c>
      <c r="E2304" s="32">
        <f>IF(B2304=1,Healthcare!M2304,NA())</f>
        <v>1056</v>
      </c>
    </row>
    <row r="2305" spans="1:5" x14ac:dyDescent="0.35">
      <c r="A2305" s="23">
        <f>Healthcare!Q2305</f>
        <v>20</v>
      </c>
      <c r="B2305" s="23">
        <f>IF(AND(OR(Dashboard!$D$5="All",Healthcare!J2305=Dashboard!$D$5),OR(Dashboard!$D$6="All",Healthcare!K2305=Dashboard!$D$6)),1,0)</f>
        <v>1</v>
      </c>
      <c r="C2305" s="27">
        <f>IF(B2305=1,Healthcare!C2305,NA())</f>
        <v>18.27</v>
      </c>
      <c r="D2305" s="27">
        <f>IF(B2305=1,Healthcare!D2305,NA())</f>
        <v>11.46</v>
      </c>
      <c r="E2305" s="32">
        <f>IF(B2305=1,Healthcare!M2305,NA())</f>
        <v>1049</v>
      </c>
    </row>
    <row r="2306" spans="1:5" x14ac:dyDescent="0.35">
      <c r="A2306" s="23">
        <f>Healthcare!Q2306</f>
        <v>20</v>
      </c>
      <c r="B2306" s="23">
        <f>IF(AND(OR(Dashboard!$D$5="All",Healthcare!J2306=Dashboard!$D$5),OR(Dashboard!$D$6="All",Healthcare!K2306=Dashboard!$D$6)),1,0)</f>
        <v>1</v>
      </c>
      <c r="C2306" s="27">
        <f>IF(B2306=1,Healthcare!C2306,NA())</f>
        <v>16.489999999999998</v>
      </c>
      <c r="D2306" s="27">
        <f>IF(B2306=1,Healthcare!D2306,NA())</f>
        <v>8.48</v>
      </c>
      <c r="E2306" s="32">
        <f>IF(B2306=1,Healthcare!M2306,NA())</f>
        <v>1047</v>
      </c>
    </row>
    <row r="2307" spans="1:5" x14ac:dyDescent="0.35">
      <c r="A2307" s="23">
        <f>Healthcare!Q2307</f>
        <v>28</v>
      </c>
      <c r="B2307" s="23">
        <f>IF(AND(OR(Dashboard!$D$5="All",Healthcare!J2307=Dashboard!$D$5),OR(Dashboard!$D$6="All",Healthcare!K2307=Dashboard!$D$6)),1,0)</f>
        <v>1</v>
      </c>
      <c r="C2307" s="27">
        <f>IF(B2307=1,Healthcare!C2307,NA())</f>
        <v>16.14</v>
      </c>
      <c r="D2307" s="27">
        <f>IF(B2307=1,Healthcare!D2307,NA())</f>
        <v>4.8600000000000003</v>
      </c>
      <c r="E2307" s="32">
        <f>IF(B2307=1,Healthcare!M2307,NA())</f>
        <v>1044</v>
      </c>
    </row>
    <row r="2308" spans="1:5" x14ac:dyDescent="0.35">
      <c r="A2308" s="23">
        <f>Healthcare!Q2308</f>
        <v>27</v>
      </c>
      <c r="B2308" s="23">
        <f>IF(AND(OR(Dashboard!$D$5="All",Healthcare!J2308=Dashboard!$D$5),OR(Dashboard!$D$6="All",Healthcare!K2308=Dashboard!$D$6)),1,0)</f>
        <v>1</v>
      </c>
      <c r="C2308" s="27">
        <f>IF(B2308=1,Healthcare!C2308,NA())</f>
        <v>20.85</v>
      </c>
      <c r="D2308" s="27">
        <f>IF(B2308=1,Healthcare!D2308,NA())</f>
        <v>4.45</v>
      </c>
      <c r="E2308" s="32">
        <f>IF(B2308=1,Healthcare!M2308,NA())</f>
        <v>1033.74</v>
      </c>
    </row>
    <row r="2309" spans="1:5" x14ac:dyDescent="0.35">
      <c r="A2309" s="23">
        <f>Healthcare!Q2309</f>
        <v>23</v>
      </c>
      <c r="B2309" s="23">
        <f>IF(AND(OR(Dashboard!$D$5="All",Healthcare!J2309=Dashboard!$D$5),OR(Dashboard!$D$6="All",Healthcare!K2309=Dashboard!$D$6)),1,0)</f>
        <v>1</v>
      </c>
      <c r="C2309" s="27">
        <f>IF(B2309=1,Healthcare!C2309,NA())</f>
        <v>15.88</v>
      </c>
      <c r="D2309" s="27">
        <f>IF(B2309=1,Healthcare!D2309,NA())</f>
        <v>4.3600000000000003</v>
      </c>
      <c r="E2309" s="32">
        <f>IF(B2309=1,Healthcare!M2309,NA())</f>
        <v>1019</v>
      </c>
    </row>
    <row r="2310" spans="1:5" x14ac:dyDescent="0.35">
      <c r="A2310" s="23">
        <f>Healthcare!Q2310</f>
        <v>22</v>
      </c>
      <c r="B2310" s="23">
        <f>IF(AND(OR(Dashboard!$D$5="All",Healthcare!J2310=Dashboard!$D$5),OR(Dashboard!$D$6="All",Healthcare!K2310=Dashboard!$D$6)),1,0)</f>
        <v>1</v>
      </c>
      <c r="C2310" s="27">
        <f>IF(B2310=1,Healthcare!C2310,NA())</f>
        <v>20.66</v>
      </c>
      <c r="D2310" s="27">
        <f>IF(B2310=1,Healthcare!D2310,NA())</f>
        <v>5.8</v>
      </c>
      <c r="E2310" s="32">
        <f>IF(B2310=1,Healthcare!M2310,NA())</f>
        <v>1012</v>
      </c>
    </row>
    <row r="2311" spans="1:5" x14ac:dyDescent="0.35">
      <c r="A2311" s="23">
        <f>Healthcare!Q2311</f>
        <v>28</v>
      </c>
      <c r="B2311" s="23">
        <f>IF(AND(OR(Dashboard!$D$5="All",Healthcare!J2311=Dashboard!$D$5),OR(Dashboard!$D$6="All",Healthcare!K2311=Dashboard!$D$6)),1,0)</f>
        <v>1</v>
      </c>
      <c r="C2311" s="27">
        <f>IF(B2311=1,Healthcare!C2311,NA())</f>
        <v>20.399999999999999</v>
      </c>
      <c r="D2311" s="27">
        <f>IF(B2311=1,Healthcare!D2311,NA())</f>
        <v>5.27</v>
      </c>
      <c r="E2311" s="32">
        <f>IF(B2311=1,Healthcare!M2311,NA())</f>
        <v>1006.65</v>
      </c>
    </row>
    <row r="2312" spans="1:5" x14ac:dyDescent="0.35">
      <c r="A2312" s="23">
        <f>Healthcare!Q2312</f>
        <v>21</v>
      </c>
      <c r="B2312" s="23">
        <f>IF(AND(OR(Dashboard!$D$5="All",Healthcare!J2312=Dashboard!$D$5),OR(Dashboard!$D$6="All",Healthcare!K2312=Dashboard!$D$6)),1,0)</f>
        <v>1</v>
      </c>
      <c r="C2312" s="27">
        <f>IF(B2312=1,Healthcare!C2312,NA())</f>
        <v>25.19</v>
      </c>
      <c r="D2312" s="27">
        <f>IF(B2312=1,Healthcare!D2312,NA())</f>
        <v>5.64</v>
      </c>
      <c r="E2312" s="32">
        <f>IF(B2312=1,Healthcare!M2312,NA())</f>
        <v>964.71</v>
      </c>
    </row>
    <row r="2313" spans="1:5" x14ac:dyDescent="0.35">
      <c r="A2313" s="23">
        <f>Healthcare!Q2313</f>
        <v>27</v>
      </c>
      <c r="B2313" s="23">
        <f>IF(AND(OR(Dashboard!$D$5="All",Healthcare!J2313=Dashboard!$D$5),OR(Dashboard!$D$6="All",Healthcare!K2313=Dashboard!$D$6)),1,0)</f>
        <v>1</v>
      </c>
      <c r="C2313" s="27">
        <f>IF(B2313=1,Healthcare!C2313,NA())</f>
        <v>20.54</v>
      </c>
      <c r="D2313" s="27">
        <f>IF(B2313=1,Healthcare!D2313,NA())</f>
        <v>4.2</v>
      </c>
      <c r="E2313" s="32">
        <f>IF(B2313=1,Healthcare!M2313,NA())</f>
        <v>928.59</v>
      </c>
    </row>
    <row r="2314" spans="1:5" x14ac:dyDescent="0.35">
      <c r="A2314" s="23">
        <f>Healthcare!Q2314</f>
        <v>28</v>
      </c>
      <c r="B2314" s="23">
        <f>IF(AND(OR(Dashboard!$D$5="All",Healthcare!J2314=Dashboard!$D$5),OR(Dashboard!$D$6="All",Healthcare!K2314=Dashboard!$D$6)),1,0)</f>
        <v>1</v>
      </c>
      <c r="C2314" s="27">
        <f>IF(B2314=1,Healthcare!C2314,NA())</f>
        <v>20.13</v>
      </c>
      <c r="D2314" s="27">
        <f>IF(B2314=1,Healthcare!D2314,NA())</f>
        <v>5.42</v>
      </c>
      <c r="E2314" s="32">
        <f>IF(B2314=1,Healthcare!M2314,NA())</f>
        <v>915.07</v>
      </c>
    </row>
    <row r="2315" spans="1:5" x14ac:dyDescent="0.35">
      <c r="A2315" s="23">
        <f>Healthcare!Q2315</f>
        <v>29</v>
      </c>
      <c r="B2315" s="23">
        <f>IF(AND(OR(Dashboard!$D$5="All",Healthcare!J2315=Dashboard!$D$5),OR(Dashboard!$D$6="All",Healthcare!K2315=Dashboard!$D$6)),1,0)</f>
        <v>1</v>
      </c>
      <c r="C2315" s="27">
        <f>IF(B2315=1,Healthcare!C2315,NA())</f>
        <v>18.93</v>
      </c>
      <c r="D2315" s="27">
        <f>IF(B2315=1,Healthcare!D2315,NA())</f>
        <v>6.11</v>
      </c>
      <c r="E2315" s="32">
        <f>IF(B2315=1,Healthcare!M2315,NA())</f>
        <v>896.21</v>
      </c>
    </row>
    <row r="2316" spans="1:5" x14ac:dyDescent="0.35">
      <c r="A2316" s="23">
        <f>Healthcare!Q2316</f>
        <v>22</v>
      </c>
      <c r="B2316" s="23">
        <f>IF(AND(OR(Dashboard!$D$5="All",Healthcare!J2316=Dashboard!$D$5),OR(Dashboard!$D$6="All",Healthcare!K2316=Dashboard!$D$6)),1,0)</f>
        <v>1</v>
      </c>
      <c r="C2316" s="27">
        <f>IF(B2316=1,Healthcare!C2316,NA())</f>
        <v>24.14</v>
      </c>
      <c r="D2316" s="27">
        <f>IF(B2316=1,Healthcare!D2316,NA())</f>
        <v>5.29</v>
      </c>
      <c r="E2316" s="32">
        <f>IF(B2316=1,Healthcare!M2316,NA())</f>
        <v>865.41</v>
      </c>
    </row>
    <row r="2317" spans="1:5" x14ac:dyDescent="0.35">
      <c r="A2317" s="23">
        <f>Healthcare!Q2317</f>
        <v>18</v>
      </c>
      <c r="B2317" s="23">
        <f>IF(AND(OR(Dashboard!$D$5="All",Healthcare!J2317=Dashboard!$D$5),OR(Dashboard!$D$6="All",Healthcare!K2317=Dashboard!$D$6)),1,0)</f>
        <v>1</v>
      </c>
      <c r="C2317" s="27">
        <f>IF(B2317=1,Healthcare!C2317,NA())</f>
        <v>25.03</v>
      </c>
      <c r="D2317" s="27">
        <f>IF(B2317=1,Healthcare!D2317,NA())</f>
        <v>5.91</v>
      </c>
      <c r="E2317" s="32">
        <f>IF(B2317=1,Healthcare!M2317,NA())</f>
        <v>830.52</v>
      </c>
    </row>
    <row r="2318" spans="1:5" x14ac:dyDescent="0.35">
      <c r="A2318" s="23">
        <f>Healthcare!Q2318</f>
        <v>27</v>
      </c>
      <c r="B2318" s="23">
        <f>IF(AND(OR(Dashboard!$D$5="All",Healthcare!J2318=Dashboard!$D$5),OR(Dashboard!$D$6="All",Healthcare!K2318=Dashboard!$D$6)),1,0)</f>
        <v>1</v>
      </c>
      <c r="C2318" s="27">
        <f>IF(B2318=1,Healthcare!C2318,NA())</f>
        <v>20.47</v>
      </c>
      <c r="D2318" s="27">
        <f>IF(B2318=1,Healthcare!D2318,NA())</f>
        <v>5.81</v>
      </c>
      <c r="E2318" s="32">
        <f>IF(B2318=1,Healthcare!M2318,NA())</f>
        <v>773.54</v>
      </c>
    </row>
    <row r="2319" spans="1:5" x14ac:dyDescent="0.35">
      <c r="A2319" s="23">
        <f>Healthcare!Q2319</f>
        <v>26</v>
      </c>
      <c r="B2319" s="23">
        <f>IF(AND(OR(Dashboard!$D$5="All",Healthcare!J2319=Dashboard!$D$5),OR(Dashboard!$D$6="All",Healthcare!K2319=Dashboard!$D$6)),1,0)</f>
        <v>1</v>
      </c>
      <c r="C2319" s="27">
        <f>IF(B2319=1,Healthcare!C2319,NA())</f>
        <v>18.82</v>
      </c>
      <c r="D2319" s="27">
        <f>IF(B2319=1,Healthcare!D2319,NA())</f>
        <v>5.51</v>
      </c>
      <c r="E2319" s="32">
        <f>IF(B2319=1,Healthcare!M2319,NA())</f>
        <v>770.38</v>
      </c>
    </row>
    <row r="2320" spans="1:5" x14ac:dyDescent="0.35">
      <c r="A2320" s="23">
        <f>Healthcare!Q2320</f>
        <v>29</v>
      </c>
      <c r="B2320" s="23">
        <f>IF(AND(OR(Dashboard!$D$5="All",Healthcare!J2320=Dashboard!$D$5),OR(Dashboard!$D$6="All",Healthcare!K2320=Dashboard!$D$6)),1,0)</f>
        <v>1</v>
      </c>
      <c r="C2320" s="27">
        <f>IF(B2320=1,Healthcare!C2320,NA())</f>
        <v>17.079999999999998</v>
      </c>
      <c r="D2320" s="27">
        <f>IF(B2320=1,Healthcare!D2320,NA())</f>
        <v>5.73</v>
      </c>
      <c r="E2320" s="32">
        <f>IF(B2320=1,Healthcare!M2320,NA())</f>
        <v>770</v>
      </c>
    </row>
    <row r="2321" spans="1:5" x14ac:dyDescent="0.35">
      <c r="A2321" s="23">
        <f>Healthcare!Q2321</f>
        <v>26</v>
      </c>
      <c r="B2321" s="23">
        <f>IF(AND(OR(Dashboard!$D$5="All",Healthcare!J2321=Dashboard!$D$5),OR(Dashboard!$D$6="All",Healthcare!K2321=Dashboard!$D$6)),1,0)</f>
        <v>1</v>
      </c>
      <c r="C2321" s="27">
        <f>IF(B2321=1,Healthcare!C2321,NA())</f>
        <v>19.21</v>
      </c>
      <c r="D2321" s="27">
        <f>IF(B2321=1,Healthcare!D2321,NA())</f>
        <v>5.53</v>
      </c>
      <c r="E2321" s="32">
        <f>IF(B2321=1,Healthcare!M2321,NA())</f>
        <v>760</v>
      </c>
    </row>
    <row r="2322" spans="1:5" x14ac:dyDescent="0.35">
      <c r="A2322" s="23">
        <f>Healthcare!Q2322</f>
        <v>29</v>
      </c>
      <c r="B2322" s="23">
        <f>IF(AND(OR(Dashboard!$D$5="All",Healthcare!J2322=Dashboard!$D$5),OR(Dashboard!$D$6="All",Healthcare!K2322=Dashboard!$D$6)),1,0)</f>
        <v>1</v>
      </c>
      <c r="C2322" s="27">
        <f>IF(B2322=1,Healthcare!C2322,NA())</f>
        <v>17.86</v>
      </c>
      <c r="D2322" s="27">
        <f>IF(B2322=1,Healthcare!D2322,NA())</f>
        <v>5.43</v>
      </c>
      <c r="E2322" s="32">
        <f>IF(B2322=1,Healthcare!M2322,NA())</f>
        <v>760</v>
      </c>
    </row>
    <row r="2323" spans="1:5" x14ac:dyDescent="0.35">
      <c r="A2323" s="23">
        <f>Healthcare!Q2323</f>
        <v>20</v>
      </c>
      <c r="B2323" s="23">
        <f>IF(AND(OR(Dashboard!$D$5="All",Healthcare!J2323=Dashboard!$D$5),OR(Dashboard!$D$6="All",Healthcare!K2323=Dashboard!$D$6)),1,0)</f>
        <v>1</v>
      </c>
      <c r="C2323" s="27">
        <f>IF(B2323=1,Healthcare!C2323,NA())</f>
        <v>21.38</v>
      </c>
      <c r="D2323" s="27">
        <f>IF(B2323=1,Healthcare!D2323,NA())</f>
        <v>8.01</v>
      </c>
      <c r="E2323" s="32">
        <f>IF(B2323=1,Healthcare!M2323,NA())</f>
        <v>750</v>
      </c>
    </row>
    <row r="2324" spans="1:5" x14ac:dyDescent="0.35">
      <c r="A2324" s="23">
        <f>Healthcare!Q2324</f>
        <v>23</v>
      </c>
      <c r="B2324" s="23">
        <f>IF(AND(OR(Dashboard!$D$5="All",Healthcare!J2324=Dashboard!$D$5),OR(Dashboard!$D$6="All",Healthcare!K2324=Dashboard!$D$6)),1,0)</f>
        <v>1</v>
      </c>
      <c r="C2324" s="27">
        <f>IF(B2324=1,Healthcare!C2324,NA())</f>
        <v>23.35</v>
      </c>
      <c r="D2324" s="27">
        <f>IF(B2324=1,Healthcare!D2324,NA())</f>
        <v>5.94</v>
      </c>
      <c r="E2324" s="32">
        <f>IF(B2324=1,Healthcare!M2324,NA())</f>
        <v>722.99</v>
      </c>
    </row>
    <row r="2325" spans="1:5" x14ac:dyDescent="0.35">
      <c r="A2325" s="23">
        <f>Healthcare!Q2325</f>
        <v>23</v>
      </c>
      <c r="B2325" s="23">
        <f>IF(AND(OR(Dashboard!$D$5="All",Healthcare!J2325=Dashboard!$D$5),OR(Dashboard!$D$6="All",Healthcare!K2325=Dashboard!$D$6)),1,0)</f>
        <v>1</v>
      </c>
      <c r="C2325" s="27">
        <f>IF(B2325=1,Healthcare!C2325,NA())</f>
        <v>22.24</v>
      </c>
      <c r="D2325" s="27">
        <f>IF(B2325=1,Healthcare!D2325,NA())</f>
        <v>5.04</v>
      </c>
      <c r="E2325" s="32">
        <f>IF(B2325=1,Healthcare!M2325,NA())</f>
        <v>700</v>
      </c>
    </row>
    <row r="2326" spans="1:5" x14ac:dyDescent="0.35">
      <c r="A2326" s="23">
        <f>Healthcare!Q2326</f>
        <v>21</v>
      </c>
      <c r="B2326" s="23">
        <f>IF(AND(OR(Dashboard!$D$5="All",Healthcare!J2326=Dashboard!$D$5),OR(Dashboard!$D$6="All",Healthcare!K2326=Dashboard!$D$6)),1,0)</f>
        <v>1</v>
      </c>
      <c r="C2326" s="27">
        <f>IF(B2326=1,Healthcare!C2326,NA())</f>
        <v>24.76</v>
      </c>
      <c r="D2326" s="27">
        <f>IF(B2326=1,Healthcare!D2326,NA())</f>
        <v>4.54</v>
      </c>
      <c r="E2326" s="32">
        <f>IF(B2326=1,Healthcare!M2326,NA())</f>
        <v>687.54</v>
      </c>
    </row>
    <row r="2327" spans="1:5" x14ac:dyDescent="0.35">
      <c r="A2327" s="23">
        <f>Healthcare!Q2327</f>
        <v>25</v>
      </c>
      <c r="B2327" s="23">
        <f>IF(AND(OR(Dashboard!$D$5="All",Healthcare!J2327=Dashboard!$D$5),OR(Dashboard!$D$6="All",Healthcare!K2327=Dashboard!$D$6)),1,0)</f>
        <v>1</v>
      </c>
      <c r="C2327" s="27">
        <f>IF(B2327=1,Healthcare!C2327,NA())</f>
        <v>20.100000000000001</v>
      </c>
      <c r="D2327" s="27">
        <f>IF(B2327=1,Healthcare!D2327,NA())</f>
        <v>5.6</v>
      </c>
      <c r="E2327" s="32">
        <f>IF(B2327=1,Healthcare!M2327,NA())</f>
        <v>670</v>
      </c>
    </row>
    <row r="2328" spans="1:5" x14ac:dyDescent="0.35">
      <c r="A2328" s="23">
        <f>Healthcare!Q2328</f>
        <v>20</v>
      </c>
      <c r="B2328" s="23">
        <f>IF(AND(OR(Dashboard!$D$5="All",Healthcare!J2328=Dashboard!$D$5),OR(Dashboard!$D$6="All",Healthcare!K2328=Dashboard!$D$6)),1,0)</f>
        <v>1</v>
      </c>
      <c r="C2328" s="27">
        <f>IF(B2328=1,Healthcare!C2328,NA())</f>
        <v>21.77</v>
      </c>
      <c r="D2328" s="27">
        <f>IF(B2328=1,Healthcare!D2328,NA())</f>
        <v>10.67</v>
      </c>
      <c r="E2328" s="32">
        <f>IF(B2328=1,Healthcare!M2328,NA())</f>
        <v>668</v>
      </c>
    </row>
    <row r="2329" spans="1:5" x14ac:dyDescent="0.35">
      <c r="A2329" s="23">
        <f>Healthcare!Q2329</f>
        <v>27</v>
      </c>
      <c r="B2329" s="23">
        <f>IF(AND(OR(Dashboard!$D$5="All",Healthcare!J2329=Dashboard!$D$5),OR(Dashboard!$D$6="All",Healthcare!K2329=Dashboard!$D$6)),1,0)</f>
        <v>1</v>
      </c>
      <c r="C2329" s="27">
        <f>IF(B2329=1,Healthcare!C2329,NA())</f>
        <v>17.82</v>
      </c>
      <c r="D2329" s="27">
        <f>IF(B2329=1,Healthcare!D2329,NA())</f>
        <v>5.26</v>
      </c>
      <c r="E2329" s="32">
        <f>IF(B2329=1,Healthcare!M2329,NA())</f>
        <v>650</v>
      </c>
    </row>
    <row r="2330" spans="1:5" x14ac:dyDescent="0.35">
      <c r="A2330" s="23">
        <f>Healthcare!Q2330</f>
        <v>30</v>
      </c>
      <c r="B2330" s="23">
        <f>IF(AND(OR(Dashboard!$D$5="All",Healthcare!J2330=Dashboard!$D$5),OR(Dashboard!$D$6="All",Healthcare!K2330=Dashboard!$D$6)),1,0)</f>
        <v>1</v>
      </c>
      <c r="C2330" s="27">
        <f>IF(B2330=1,Healthcare!C2330,NA())</f>
        <v>17.07</v>
      </c>
      <c r="D2330" s="27">
        <f>IF(B2330=1,Healthcare!D2330,NA())</f>
        <v>5.22</v>
      </c>
      <c r="E2330" s="32">
        <f>IF(B2330=1,Healthcare!M2330,NA())</f>
        <v>650</v>
      </c>
    </row>
    <row r="2331" spans="1:5" x14ac:dyDescent="0.35">
      <c r="A2331" s="23">
        <f>Healthcare!Q2331</f>
        <v>21</v>
      </c>
      <c r="B2331" s="23">
        <f>IF(AND(OR(Dashboard!$D$5="All",Healthcare!J2331=Dashboard!$D$5),OR(Dashboard!$D$6="All",Healthcare!K2331=Dashboard!$D$6)),1,0)</f>
        <v>1</v>
      </c>
      <c r="C2331" s="27">
        <f>IF(B2331=1,Healthcare!C2331,NA())</f>
        <v>22.24</v>
      </c>
      <c r="D2331" s="27">
        <f>IF(B2331=1,Healthcare!D2331,NA())</f>
        <v>4.29</v>
      </c>
      <c r="E2331" s="32">
        <f>IF(B2331=1,Healthcare!M2331,NA())</f>
        <v>646.14</v>
      </c>
    </row>
    <row r="2332" spans="1:5" x14ac:dyDescent="0.35">
      <c r="A2332" s="23">
        <f>Healthcare!Q2332</f>
        <v>24</v>
      </c>
      <c r="B2332" s="23">
        <f>IF(AND(OR(Dashboard!$D$5="All",Healthcare!J2332=Dashboard!$D$5),OR(Dashboard!$D$6="All",Healthcare!K2332=Dashboard!$D$6)),1,0)</f>
        <v>1</v>
      </c>
      <c r="C2332" s="27">
        <f>IF(B2332=1,Healthcare!C2332,NA())</f>
        <v>22.34</v>
      </c>
      <c r="D2332" s="27">
        <f>IF(B2332=1,Healthcare!D2332,NA())</f>
        <v>5.57</v>
      </c>
      <c r="E2332" s="32">
        <f>IF(B2332=1,Healthcare!M2332,NA())</f>
        <v>637.26</v>
      </c>
    </row>
    <row r="2333" spans="1:5" x14ac:dyDescent="0.35">
      <c r="A2333" s="23">
        <f>Healthcare!Q2333</f>
        <v>30</v>
      </c>
      <c r="B2333" s="23">
        <f>IF(AND(OR(Dashboard!$D$5="All",Healthcare!J2333=Dashboard!$D$5),OR(Dashboard!$D$6="All",Healthcare!K2333=Dashboard!$D$6)),1,0)</f>
        <v>1</v>
      </c>
      <c r="C2333" s="27">
        <f>IF(B2333=1,Healthcare!C2333,NA())</f>
        <v>17.7</v>
      </c>
      <c r="D2333" s="27">
        <f>IF(B2333=1,Healthcare!D2333,NA())</f>
        <v>6.28</v>
      </c>
      <c r="E2333" s="32">
        <f>IF(B2333=1,Healthcare!M2333,NA())</f>
        <v>604.54</v>
      </c>
    </row>
    <row r="2334" spans="1:5" x14ac:dyDescent="0.35">
      <c r="A2334" s="23">
        <f>Healthcare!Q2334</f>
        <v>29</v>
      </c>
      <c r="B2334" s="23">
        <f>IF(AND(OR(Dashboard!$D$5="All",Healthcare!J2334=Dashboard!$D$5),OR(Dashboard!$D$6="All",Healthcare!K2334=Dashboard!$D$6)),1,0)</f>
        <v>1</v>
      </c>
      <c r="C2334" s="27">
        <f>IF(B2334=1,Healthcare!C2334,NA())</f>
        <v>16.47</v>
      </c>
      <c r="D2334" s="27">
        <f>IF(B2334=1,Healthcare!D2334,NA())</f>
        <v>6.35</v>
      </c>
      <c r="E2334" s="32">
        <f>IF(B2334=1,Healthcare!M2334,NA())</f>
        <v>600</v>
      </c>
    </row>
    <row r="2335" spans="1:5" x14ac:dyDescent="0.35">
      <c r="A2335" s="23">
        <f>Healthcare!Q2335</f>
        <v>30</v>
      </c>
      <c r="B2335" s="23">
        <f>IF(AND(OR(Dashboard!$D$5="All",Healthcare!J2335=Dashboard!$D$5),OR(Dashboard!$D$6="All",Healthcare!K2335=Dashboard!$D$6)),1,0)</f>
        <v>1</v>
      </c>
      <c r="C2335" s="27">
        <f>IF(B2335=1,Healthcare!C2335,NA())</f>
        <v>17.600000000000001</v>
      </c>
      <c r="D2335" s="27">
        <f>IF(B2335=1,Healthcare!D2335,NA())</f>
        <v>4.3899999999999997</v>
      </c>
      <c r="E2335" s="32">
        <f>IF(B2335=1,Healthcare!M2335,NA())</f>
        <v>570.62</v>
      </c>
    </row>
    <row r="2336" spans="1:5" x14ac:dyDescent="0.35">
      <c r="A2336" s="23">
        <f>Healthcare!Q2336</f>
        <v>30</v>
      </c>
      <c r="B2336" s="23">
        <f>IF(AND(OR(Dashboard!$D$5="All",Healthcare!J2336=Dashboard!$D$5),OR(Dashboard!$D$6="All",Healthcare!K2336=Dashboard!$D$6)),1,0)</f>
        <v>1</v>
      </c>
      <c r="C2336" s="27">
        <f>IF(B2336=1,Healthcare!C2336,NA())</f>
        <v>17.579999999999998</v>
      </c>
      <c r="D2336" s="27">
        <f>IF(B2336=1,Healthcare!D2336,NA())</f>
        <v>4.51</v>
      </c>
      <c r="E2336" s="32">
        <f>IF(B2336=1,Healthcare!M2336,NA())</f>
        <v>563.84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AD47"/>
    <pageSetUpPr fitToPage="1"/>
  </sheetPr>
  <dimension ref="B1:Y68"/>
  <sheetViews>
    <sheetView showGridLines="0" topLeftCell="A46" zoomScale="85" zoomScaleNormal="85" workbookViewId="0">
      <selection activeCell="A70" sqref="A70"/>
    </sheetView>
  </sheetViews>
  <sheetFormatPr defaultColWidth="8.6328125" defaultRowHeight="14.5" x14ac:dyDescent="0.35"/>
  <cols>
    <col min="1" max="1" width="2" customWidth="1"/>
    <col min="2" max="27" width="8.453125" customWidth="1"/>
  </cols>
  <sheetData>
    <row r="1" spans="2:25" ht="39.75" customHeight="1" x14ac:dyDescent="0.35">
      <c r="B1" s="46" t="s">
        <v>4872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</row>
    <row r="2" spans="2:25" x14ac:dyDescent="0.35"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</row>
    <row r="4" spans="2:25" x14ac:dyDescent="0.35">
      <c r="B4" s="6" t="s">
        <v>4873</v>
      </c>
      <c r="H4" s="48" t="s">
        <v>4838</v>
      </c>
      <c r="I4" s="48"/>
      <c r="J4" s="48"/>
      <c r="K4" s="48" t="s">
        <v>4874</v>
      </c>
      <c r="L4" s="48"/>
      <c r="M4" s="48"/>
      <c r="N4" s="48" t="s">
        <v>4875</v>
      </c>
      <c r="O4" s="48"/>
      <c r="P4" s="48"/>
      <c r="Q4" s="48" t="s">
        <v>4841</v>
      </c>
      <c r="R4" s="48"/>
      <c r="S4" s="48"/>
      <c r="T4" s="48" t="s">
        <v>4876</v>
      </c>
      <c r="U4" s="48"/>
      <c r="V4" s="48"/>
      <c r="W4" s="48" t="s">
        <v>4877</v>
      </c>
      <c r="X4" s="48"/>
      <c r="Y4" s="48"/>
    </row>
    <row r="5" spans="2:25" ht="21.75" customHeight="1" x14ac:dyDescent="0.35">
      <c r="B5" s="52" t="s">
        <v>4794</v>
      </c>
      <c r="C5" s="52"/>
      <c r="D5" s="53" t="s">
        <v>4878</v>
      </c>
      <c r="E5" s="53"/>
      <c r="F5" s="53"/>
      <c r="H5" s="54">
        <f>SUM('Chart Data'!$B$2:$B$2336)</f>
        <v>2335</v>
      </c>
      <c r="I5" s="54"/>
      <c r="J5" s="54"/>
      <c r="K5" s="55">
        <f>IFERROR(AVERAGEIFS(Healthcare!$Q$2:$Q$2336,Healthcare!$J$2:$J$2336,Analysis!$C$3,Healthcare!$K$2:$K$2336,Analysis!$C$4),0)</f>
        <v>39.22869379014989</v>
      </c>
      <c r="L5" s="55"/>
      <c r="M5" s="55"/>
      <c r="N5" s="55">
        <f>IFERROR(AVERAGEIFS(Healthcare!$C$2:$C$2336,Healthcare!$J$2:$J$2336,Analysis!$C$3,Healthcare!$K$2:$K$2336,Analysis!$C$4),0)</f>
        <v>30.972648822269903</v>
      </c>
      <c r="O5" s="55"/>
      <c r="P5" s="55"/>
      <c r="Q5" s="49">
        <f>IFERROR(AVERAGEIFS(Healthcare!$D$2:$D$2336,Healthcare!$J$2:$J$2336,Analysis!$C$3,Healthcare!$K$2:$K$2336,Analysis!$C$4),0)</f>
        <v>6.578997858672385</v>
      </c>
      <c r="R5" s="49"/>
      <c r="S5" s="49"/>
      <c r="T5" s="50">
        <f>IFERROR(AVERAGEIFS(Healthcare!$M$2:$M$2336,Healthcare!$J$2:$J$2336,Analysis!$C$3,Healthcare!$K$2:$K$2336,Analysis!$C$4),0)</f>
        <v>13529.918034261262</v>
      </c>
      <c r="U5" s="50"/>
      <c r="V5" s="50"/>
      <c r="W5" s="51">
        <f>IFERROR(COUNTIFS(Healthcare!$G$2:$G$2336,"Yes",Healthcare!$J$2:$J$2336,Analysis!$C$3,Healthcare!$K$2:$K$2336,Analysis!$C$4)/SUM('Chart Data'!$B$2:$B$2336),0)</f>
        <v>0.16745182012847964</v>
      </c>
      <c r="X5" s="51"/>
      <c r="Y5" s="51"/>
    </row>
    <row r="6" spans="2:25" ht="21.75" customHeight="1" x14ac:dyDescent="0.35">
      <c r="B6" s="52" t="s">
        <v>4795</v>
      </c>
      <c r="C6" s="52"/>
      <c r="D6" s="53" t="s">
        <v>4878</v>
      </c>
      <c r="E6" s="53"/>
      <c r="F6" s="53"/>
      <c r="H6" s="54"/>
      <c r="I6" s="54"/>
      <c r="J6" s="54"/>
      <c r="K6" s="55"/>
      <c r="L6" s="55"/>
      <c r="M6" s="55"/>
      <c r="N6" s="55"/>
      <c r="O6" s="55"/>
      <c r="P6" s="55"/>
      <c r="Q6" s="49"/>
      <c r="R6" s="49"/>
      <c r="S6" s="49"/>
      <c r="T6" s="50"/>
      <c r="U6" s="50"/>
      <c r="V6" s="50"/>
      <c r="W6" s="51"/>
      <c r="X6" s="51"/>
      <c r="Y6" s="51"/>
    </row>
    <row r="7" spans="2:25" x14ac:dyDescent="0.35">
      <c r="B7" s="58" t="str">
        <f>IF(SUM('Chart Data'!$B$2:$B$2336)=0,"No patients match this combination","Showing "&amp;TEXT(SUM('Chart Data'!$B$2:$B$2336),"#,##0")&amp;" of "&amp;TEXT(COUNTA(Healthcare!$A$2:$A$2336),"#,##0")&amp;" patients")</f>
        <v>Showing 2,335 of 2,335 patients</v>
      </c>
      <c r="C7" s="58"/>
      <c r="D7" s="58"/>
      <c r="E7" s="58"/>
      <c r="F7" s="58"/>
    </row>
    <row r="9" spans="2:25" ht="15.5" x14ac:dyDescent="0.35">
      <c r="B9" s="59" t="s">
        <v>4879</v>
      </c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</row>
    <row r="25" spans="2:25" x14ac:dyDescent="0.35">
      <c r="B25" s="19" t="s">
        <v>4880</v>
      </c>
    </row>
    <row r="26" spans="2:25" ht="15.5" x14ac:dyDescent="0.35">
      <c r="B26" s="59" t="s">
        <v>4881</v>
      </c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</row>
    <row r="45" spans="2:25" x14ac:dyDescent="0.35">
      <c r="B45" s="19" t="s">
        <v>4882</v>
      </c>
    </row>
    <row r="46" spans="2:25" ht="15.5" x14ac:dyDescent="0.35">
      <c r="B46" s="59" t="s">
        <v>4883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</row>
    <row r="65" spans="2:10" x14ac:dyDescent="0.35">
      <c r="B65" s="11" t="s">
        <v>4884</v>
      </c>
    </row>
    <row r="66" spans="2:10" x14ac:dyDescent="0.35">
      <c r="B66" s="56" t="s">
        <v>4864</v>
      </c>
      <c r="C66" s="56"/>
      <c r="D66" s="56"/>
      <c r="E66" s="56"/>
      <c r="F66" s="20">
        <f>Analysis!H55</f>
        <v>5.1869273155545612E-2</v>
      </c>
      <c r="G66" s="57" t="str">
        <f>Analysis!J55</f>
        <v>Negligible positive</v>
      </c>
      <c r="H66" s="57"/>
      <c r="I66" s="57"/>
      <c r="J66" s="57"/>
    </row>
    <row r="67" spans="2:10" x14ac:dyDescent="0.35">
      <c r="B67" s="56" t="s">
        <v>4865</v>
      </c>
      <c r="C67" s="56"/>
      <c r="D67" s="56"/>
      <c r="E67" s="56"/>
      <c r="F67" s="20">
        <f>Analysis!H56</f>
        <v>0.46040821084065259</v>
      </c>
      <c r="G67" s="57" t="str">
        <f>Analysis!J56</f>
        <v>Moderate positive</v>
      </c>
      <c r="H67" s="57"/>
      <c r="I67" s="57"/>
      <c r="J67" s="57"/>
    </row>
    <row r="68" spans="2:10" x14ac:dyDescent="0.35">
      <c r="B68" s="56" t="s">
        <v>4866</v>
      </c>
      <c r="C68" s="56"/>
      <c r="D68" s="56"/>
      <c r="E68" s="56"/>
      <c r="F68" s="20">
        <f>Analysis!H57</f>
        <v>0.30470116662287677</v>
      </c>
      <c r="G68" s="57" t="str">
        <f>Analysis!J57</f>
        <v>Moderate positive</v>
      </c>
      <c r="H68" s="57"/>
      <c r="I68" s="57"/>
      <c r="J68" s="57"/>
    </row>
  </sheetData>
  <mergeCells count="28">
    <mergeCell ref="B67:E67"/>
    <mergeCell ref="G67:J67"/>
    <mergeCell ref="B68:E68"/>
    <mergeCell ref="G68:J68"/>
    <mergeCell ref="B7:F7"/>
    <mergeCell ref="B9:Y9"/>
    <mergeCell ref="B26:Y26"/>
    <mergeCell ref="B46:Y46"/>
    <mergeCell ref="B66:E66"/>
    <mergeCell ref="G66:J66"/>
    <mergeCell ref="Q5:S6"/>
    <mergeCell ref="T5:V6"/>
    <mergeCell ref="W5:Y6"/>
    <mergeCell ref="B6:C6"/>
    <mergeCell ref="D6:F6"/>
    <mergeCell ref="B5:C5"/>
    <mergeCell ref="D5:F5"/>
    <mergeCell ref="H5:J6"/>
    <mergeCell ref="K5:M6"/>
    <mergeCell ref="N5:P6"/>
    <mergeCell ref="B1:Y1"/>
    <mergeCell ref="B2:Y2"/>
    <mergeCell ref="H4:J4"/>
    <mergeCell ref="K4:M4"/>
    <mergeCell ref="N4:P4"/>
    <mergeCell ref="Q4:S4"/>
    <mergeCell ref="T4:V4"/>
    <mergeCell ref="W4:Y4"/>
  </mergeCells>
  <dataValidations count="2">
    <dataValidation type="list" showInputMessage="1" promptTitle="Weight Status" prompt="Choose a weight category or All" sqref="D5" xr:uid="{00000000-0002-0000-0800-000000000000}">
      <formula1>"All,Underweight,Normal Weight,Overweight,Obesity"</formula1>
      <formula2>0</formula2>
    </dataValidation>
    <dataValidation type="list" showInputMessage="1" promptTitle="Diabetes Status" prompt="Choose a diabetes category or All" sqref="D6" xr:uid="{00000000-0002-0000-0800-000001000000}">
      <formula1>"All,Normal,Prediabetes,Diabetes"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Cleaning Summary</vt:lpstr>
      <vt:lpstr>Customer Names</vt:lpstr>
      <vt:lpstr>Medical Examinations</vt:lpstr>
      <vt:lpstr>Hospitalisation Details</vt:lpstr>
      <vt:lpstr>Healthcare</vt:lpstr>
      <vt:lpstr>Analysis</vt:lpstr>
      <vt:lpstr>Chart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PC</cp:lastModifiedBy>
  <cp:revision>1</cp:revision>
  <dcterms:created xsi:type="dcterms:W3CDTF">2015-06-05T18:17:20Z</dcterms:created>
  <dcterms:modified xsi:type="dcterms:W3CDTF">2026-10-28T15:15:46Z</dcterms:modified>
  <dc:language>en-US</dc:language>
</cp:coreProperties>
</file>